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razy\Desktop\"/>
    </mc:Choice>
  </mc:AlternateContent>
  <xr:revisionPtr revIDLastSave="0" documentId="13_ncr:1_{88018799-8FC9-4849-817D-A8F287CA7554}" xr6:coauthVersionLast="47" xr6:coauthVersionMax="47" xr10:uidLastSave="{00000000-0000-0000-0000-000000000000}"/>
  <bookViews>
    <workbookView xWindow="-108" yWindow="-108" windowWidth="23256" windowHeight="12576" activeTab="8" xr2:uid="{00000000-000D-0000-FFFF-FFFF00000000}"/>
  </bookViews>
  <sheets>
    <sheet name="correlations" sheetId="23" r:id="rId1"/>
    <sheet name="s1" sheetId="17" r:id="rId2"/>
    <sheet name="s2" sheetId="18" r:id="rId3"/>
    <sheet name="ONE_LAST_QUOTE" sheetId="31" r:id="rId4"/>
    <sheet name="ONE_LAST_QUOTE (2)" sheetId="33" r:id="rId5"/>
    <sheet name="GRAPHS" sheetId="32" r:id="rId6"/>
    <sheet name="S1_new" sheetId="37" r:id="rId7"/>
    <sheet name="S1_new (2)" sheetId="38" r:id="rId8"/>
    <sheet name="win_loss" sheetId="39" r:id="rId9"/>
    <sheet name="earn_money" sheetId="40" r:id="rId10"/>
  </sheets>
  <definedNames>
    <definedName name="_xlnm._FilterDatabase" localSheetId="9" hidden="1">earn_money!$A$1:$L$1</definedName>
    <definedName name="_xlnm._FilterDatabase" localSheetId="6" hidden="1">S1_new!$A$1:$M$779</definedName>
    <definedName name="_xlnm._FilterDatabase" localSheetId="7" hidden="1">'S1_new (2)'!#REF!</definedName>
    <definedName name="_xlnm._FilterDatabase" localSheetId="8" hidden="1">win_loss!$A$1:$L$1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V2" i="38" l="1"/>
  <c r="N22" i="39" l="1"/>
  <c r="P22" i="39" s="1"/>
  <c r="N21" i="39"/>
  <c r="N23" i="39" s="1"/>
  <c r="O22" i="39" l="1"/>
  <c r="O23" i="39"/>
  <c r="BD6" i="38" l="1"/>
  <c r="BQ32" i="38"/>
  <c r="BR32" i="38"/>
  <c r="BU32" i="38"/>
  <c r="BQ33" i="38"/>
  <c r="BR33" i="38"/>
  <c r="BU33" i="38"/>
  <c r="BQ34" i="38"/>
  <c r="BR34" i="38"/>
  <c r="BU34" i="38"/>
  <c r="BQ35" i="38"/>
  <c r="BR35" i="38"/>
  <c r="BU35" i="38"/>
  <c r="BQ36" i="38"/>
  <c r="BR36" i="38"/>
  <c r="BU36" i="38"/>
  <c r="BQ37" i="38"/>
  <c r="BR37" i="38"/>
  <c r="BU37" i="38"/>
  <c r="BQ38" i="38"/>
  <c r="BR38" i="38"/>
  <c r="BU38" i="38"/>
  <c r="BQ39" i="38"/>
  <c r="BR39" i="38"/>
  <c r="BU39" i="38"/>
  <c r="BQ40" i="38"/>
  <c r="BR40" i="38"/>
  <c r="BU40" i="38"/>
  <c r="BQ41" i="38"/>
  <c r="BR41" i="38"/>
  <c r="BU41" i="38"/>
  <c r="BQ42" i="38"/>
  <c r="BR42" i="38"/>
  <c r="BU42" i="38"/>
  <c r="BQ43" i="38"/>
  <c r="BR43" i="38"/>
  <c r="BU43" i="38"/>
  <c r="BQ44" i="38"/>
  <c r="BR44" i="38"/>
  <c r="BU44" i="38"/>
  <c r="BQ45" i="38"/>
  <c r="BR45" i="38"/>
  <c r="BU45" i="38"/>
  <c r="BQ46" i="38"/>
  <c r="BR46" i="38"/>
  <c r="BU46" i="38"/>
  <c r="BQ47" i="38"/>
  <c r="BU47" i="38"/>
  <c r="BQ48" i="38"/>
  <c r="BR48" i="38"/>
  <c r="BU48" i="38"/>
  <c r="BQ49" i="38"/>
  <c r="BR49" i="38"/>
  <c r="BU49" i="38"/>
  <c r="BQ50" i="38"/>
  <c r="BR50" i="38"/>
  <c r="BU50" i="38"/>
  <c r="BQ51" i="38"/>
  <c r="BR51" i="38"/>
  <c r="BU51" i="38"/>
  <c r="BQ52" i="38"/>
  <c r="BR52" i="38"/>
  <c r="BU52" i="38"/>
  <c r="BQ53" i="38"/>
  <c r="BR53" i="38"/>
  <c r="BU53" i="38"/>
  <c r="BQ54" i="38"/>
  <c r="BU54" i="38"/>
  <c r="BQ55" i="38"/>
  <c r="BR55" i="38"/>
  <c r="BU55" i="38"/>
  <c r="BQ56" i="38"/>
  <c r="BR56" i="38"/>
  <c r="BU56" i="38"/>
  <c r="BQ57" i="38"/>
  <c r="BR57" i="38"/>
  <c r="BU57" i="38"/>
  <c r="BQ58" i="38"/>
  <c r="BR58" i="38"/>
  <c r="BU58" i="38"/>
  <c r="BQ59" i="38"/>
  <c r="BR59" i="38"/>
  <c r="BU59" i="38"/>
  <c r="BQ60" i="38"/>
  <c r="BR60" i="38"/>
  <c r="BU60" i="38"/>
  <c r="BQ61" i="38"/>
  <c r="BR61" i="38"/>
  <c r="BU61" i="38"/>
  <c r="BQ62" i="38"/>
  <c r="BR62" i="38"/>
  <c r="BU62" i="38"/>
  <c r="BQ63" i="38"/>
  <c r="BR63" i="38"/>
  <c r="BU63" i="38"/>
  <c r="BQ64" i="38"/>
  <c r="BR64" i="38"/>
  <c r="BU64" i="38"/>
  <c r="BQ65" i="38"/>
  <c r="BR65" i="38"/>
  <c r="BU65" i="38"/>
  <c r="BQ66" i="38"/>
  <c r="BR66" i="38"/>
  <c r="BU66" i="38"/>
  <c r="BQ67" i="38"/>
  <c r="BR67" i="38"/>
  <c r="BU67" i="38"/>
  <c r="BQ68" i="38"/>
  <c r="BR68" i="38"/>
  <c r="BU68" i="38"/>
  <c r="BQ69" i="38"/>
  <c r="BR69" i="38"/>
  <c r="BU69" i="38"/>
  <c r="BQ70" i="38"/>
  <c r="BR70" i="38"/>
  <c r="BU70" i="38"/>
  <c r="BQ71" i="38"/>
  <c r="BR71" i="38"/>
  <c r="BU71" i="38"/>
  <c r="BQ72" i="38"/>
  <c r="BR72" i="38"/>
  <c r="BU72" i="38"/>
  <c r="BN32" i="38"/>
  <c r="BO32" i="38"/>
  <c r="BN33" i="38"/>
  <c r="BO33" i="38"/>
  <c r="BN34" i="38"/>
  <c r="BO34" i="38"/>
  <c r="BN35" i="38"/>
  <c r="BO35" i="38"/>
  <c r="BN36" i="38"/>
  <c r="BO36" i="38"/>
  <c r="BN37" i="38"/>
  <c r="BO37" i="38"/>
  <c r="BN38" i="38"/>
  <c r="BO38" i="38"/>
  <c r="BN39" i="38"/>
  <c r="BO39" i="38"/>
  <c r="BN40" i="38"/>
  <c r="BO40" i="38"/>
  <c r="BN41" i="38"/>
  <c r="BO41" i="38"/>
  <c r="BN42" i="38"/>
  <c r="BO42" i="38"/>
  <c r="BN43" i="38"/>
  <c r="BO43" i="38"/>
  <c r="BN44" i="38"/>
  <c r="BO44" i="38"/>
  <c r="BN45" i="38"/>
  <c r="BO45" i="38"/>
  <c r="BN46" i="38"/>
  <c r="BO46" i="38"/>
  <c r="BN47" i="38"/>
  <c r="BO47" i="38"/>
  <c r="BN48" i="38"/>
  <c r="BO48" i="38"/>
  <c r="BN49" i="38"/>
  <c r="BO49" i="38"/>
  <c r="BN50" i="38"/>
  <c r="BO50" i="38"/>
  <c r="BN51" i="38"/>
  <c r="BO51" i="38"/>
  <c r="BN52" i="38"/>
  <c r="BO52" i="38"/>
  <c r="BN53" i="38"/>
  <c r="BO53" i="38"/>
  <c r="BN54" i="38"/>
  <c r="BO54" i="38"/>
  <c r="BN55" i="38"/>
  <c r="BO55" i="38"/>
  <c r="BN56" i="38"/>
  <c r="BO56" i="38"/>
  <c r="BN57" i="38"/>
  <c r="BO57" i="38"/>
  <c r="BN58" i="38"/>
  <c r="BO58" i="38"/>
  <c r="BN59" i="38"/>
  <c r="BO59" i="38"/>
  <c r="BN60" i="38"/>
  <c r="BO60" i="38"/>
  <c r="BN61" i="38"/>
  <c r="BO61" i="38"/>
  <c r="BN62" i="38"/>
  <c r="BO62" i="38"/>
  <c r="BN63" i="38"/>
  <c r="BO63" i="38"/>
  <c r="BN64" i="38"/>
  <c r="BO64" i="38"/>
  <c r="BN65" i="38"/>
  <c r="BO65" i="38"/>
  <c r="BN66" i="38"/>
  <c r="BO66" i="38"/>
  <c r="BN67" i="38"/>
  <c r="BO67" i="38"/>
  <c r="BN68" i="38"/>
  <c r="BO68" i="38"/>
  <c r="BN69" i="38"/>
  <c r="BO69" i="38"/>
  <c r="BN70" i="38"/>
  <c r="BO70" i="38"/>
  <c r="BN71" i="38"/>
  <c r="BO71" i="38"/>
  <c r="BN72" i="38"/>
  <c r="BO72" i="38"/>
  <c r="BH34" i="38"/>
  <c r="BH35" i="38"/>
  <c r="BH36" i="38"/>
  <c r="BH37" i="38"/>
  <c r="BH38" i="38"/>
  <c r="BH39" i="38"/>
  <c r="BH40" i="38"/>
  <c r="BH41" i="38"/>
  <c r="BH42" i="38"/>
  <c r="BH43" i="38"/>
  <c r="BH44" i="38"/>
  <c r="BH45" i="38"/>
  <c r="BH46" i="38"/>
  <c r="BH47" i="38"/>
  <c r="BH48" i="38"/>
  <c r="BH49" i="38"/>
  <c r="BH50" i="38"/>
  <c r="BH51" i="38"/>
  <c r="BH52" i="38"/>
  <c r="BH53" i="38"/>
  <c r="BH54" i="38"/>
  <c r="BH55" i="38"/>
  <c r="BH56" i="38"/>
  <c r="BH57" i="38"/>
  <c r="BH58" i="38"/>
  <c r="BH59" i="38"/>
  <c r="BH60" i="38"/>
  <c r="BH61" i="38"/>
  <c r="BH62" i="38"/>
  <c r="BH63" i="38"/>
  <c r="BH64" i="38"/>
  <c r="BH65" i="38"/>
  <c r="BH66" i="38"/>
  <c r="BH67" i="38"/>
  <c r="BH68" i="38"/>
  <c r="BH69" i="38"/>
  <c r="BH70" i="38"/>
  <c r="BH71" i="38"/>
  <c r="BH72" i="38"/>
  <c r="BH73" i="38"/>
  <c r="BH74" i="38"/>
  <c r="BH75" i="38"/>
  <c r="BH76" i="38"/>
  <c r="BH77" i="38"/>
  <c r="BD34" i="38"/>
  <c r="BE34" i="38"/>
  <c r="BD35" i="38"/>
  <c r="BE35" i="38"/>
  <c r="BD36" i="38"/>
  <c r="BE36" i="38"/>
  <c r="BD37" i="38"/>
  <c r="BE37" i="38"/>
  <c r="BD38" i="38"/>
  <c r="BE38" i="38"/>
  <c r="BD39" i="38"/>
  <c r="BE39" i="38"/>
  <c r="BD40" i="38"/>
  <c r="BE40" i="38"/>
  <c r="BD41" i="38"/>
  <c r="BE41" i="38"/>
  <c r="BD42" i="38"/>
  <c r="BE42" i="38"/>
  <c r="BD43" i="38"/>
  <c r="BE43" i="38"/>
  <c r="BD44" i="38"/>
  <c r="BE44" i="38"/>
  <c r="BD45" i="38"/>
  <c r="BE45" i="38"/>
  <c r="BD46" i="38"/>
  <c r="BE46" i="38"/>
  <c r="BD47" i="38"/>
  <c r="BE47" i="38"/>
  <c r="BD48" i="38"/>
  <c r="BE48" i="38"/>
  <c r="BD49" i="38"/>
  <c r="BE49" i="38"/>
  <c r="BD50" i="38"/>
  <c r="BE50" i="38"/>
  <c r="BD51" i="38"/>
  <c r="BE51" i="38"/>
  <c r="BD52" i="38"/>
  <c r="BE52" i="38"/>
  <c r="BD53" i="38"/>
  <c r="BE53" i="38"/>
  <c r="BD54" i="38"/>
  <c r="BE54" i="38"/>
  <c r="BD55" i="38"/>
  <c r="BE55" i="38"/>
  <c r="BD56" i="38"/>
  <c r="BE56" i="38"/>
  <c r="BD57" i="38"/>
  <c r="BE57" i="38"/>
  <c r="BD58" i="38"/>
  <c r="BE58" i="38"/>
  <c r="BD59" i="38"/>
  <c r="BE59" i="38"/>
  <c r="BD60" i="38"/>
  <c r="BE60" i="38"/>
  <c r="BD61" i="38"/>
  <c r="BE61" i="38"/>
  <c r="BD62" i="38"/>
  <c r="BE62" i="38"/>
  <c r="BD63" i="38"/>
  <c r="BE63" i="38"/>
  <c r="BD64" i="38"/>
  <c r="BE64" i="38"/>
  <c r="BD65" i="38"/>
  <c r="BE65" i="38"/>
  <c r="BD66" i="38"/>
  <c r="BE66" i="38"/>
  <c r="BD67" i="38"/>
  <c r="BE67" i="38"/>
  <c r="BD68" i="38"/>
  <c r="BE68" i="38"/>
  <c r="BD69" i="38"/>
  <c r="BE69" i="38"/>
  <c r="BD70" i="38"/>
  <c r="BE70" i="38"/>
  <c r="BD71" i="38"/>
  <c r="BE71" i="38"/>
  <c r="BD72" i="38"/>
  <c r="BE72" i="38"/>
  <c r="BD73" i="38"/>
  <c r="BE73" i="38"/>
  <c r="BD74" i="38"/>
  <c r="BE74" i="38"/>
  <c r="BD75" i="38"/>
  <c r="BE75" i="38"/>
  <c r="BD76" i="38"/>
  <c r="BE76" i="38"/>
  <c r="BD77" i="38"/>
  <c r="BE77" i="38"/>
  <c r="BA34" i="38"/>
  <c r="BB34" i="38"/>
  <c r="BA35" i="38"/>
  <c r="BB35" i="38"/>
  <c r="BA36" i="38"/>
  <c r="BB36" i="38"/>
  <c r="BA37" i="38"/>
  <c r="BB37" i="38"/>
  <c r="BA38" i="38"/>
  <c r="BB38" i="38"/>
  <c r="BA39" i="38"/>
  <c r="BB39" i="38"/>
  <c r="BA40" i="38"/>
  <c r="BB40" i="38"/>
  <c r="BA41" i="38"/>
  <c r="BB41" i="38"/>
  <c r="BA42" i="38"/>
  <c r="BB42" i="38"/>
  <c r="BA43" i="38"/>
  <c r="BB43" i="38"/>
  <c r="BA44" i="38"/>
  <c r="BB44" i="38"/>
  <c r="BA45" i="38"/>
  <c r="BB45" i="38"/>
  <c r="BA46" i="38"/>
  <c r="BB46" i="38"/>
  <c r="BA47" i="38"/>
  <c r="BB47" i="38"/>
  <c r="BA48" i="38"/>
  <c r="BB48" i="38"/>
  <c r="BA49" i="38"/>
  <c r="BB49" i="38"/>
  <c r="BA50" i="38"/>
  <c r="BB50" i="38"/>
  <c r="BA51" i="38"/>
  <c r="BB51" i="38"/>
  <c r="BA52" i="38"/>
  <c r="BB52" i="38"/>
  <c r="BA53" i="38"/>
  <c r="BB53" i="38"/>
  <c r="BA54" i="38"/>
  <c r="BB54" i="38"/>
  <c r="BA55" i="38"/>
  <c r="BB55" i="38"/>
  <c r="BA56" i="38"/>
  <c r="BB56" i="38"/>
  <c r="BA57" i="38"/>
  <c r="BB57" i="38"/>
  <c r="BA58" i="38"/>
  <c r="BB58" i="38"/>
  <c r="BA59" i="38"/>
  <c r="BB59" i="38"/>
  <c r="BA60" i="38"/>
  <c r="BB60" i="38"/>
  <c r="BA61" i="38"/>
  <c r="BB61" i="38"/>
  <c r="BA62" i="38"/>
  <c r="BB62" i="38"/>
  <c r="BA63" i="38"/>
  <c r="BB63" i="38"/>
  <c r="BA64" i="38"/>
  <c r="BB64" i="38"/>
  <c r="BA65" i="38"/>
  <c r="BB65" i="38"/>
  <c r="BA66" i="38"/>
  <c r="BB66" i="38"/>
  <c r="BA67" i="38"/>
  <c r="BB67" i="38"/>
  <c r="BA68" i="38"/>
  <c r="BB68" i="38"/>
  <c r="BA69" i="38"/>
  <c r="BB69" i="38"/>
  <c r="BA70" i="38"/>
  <c r="BB70" i="38"/>
  <c r="BA71" i="38"/>
  <c r="BB71" i="38"/>
  <c r="BA72" i="38"/>
  <c r="BB72" i="38"/>
  <c r="BA73" i="38"/>
  <c r="BB73" i="38"/>
  <c r="BA74" i="38"/>
  <c r="BB74" i="38"/>
  <c r="BA75" i="38"/>
  <c r="BB75" i="38"/>
  <c r="BA76" i="38"/>
  <c r="BB76" i="38"/>
  <c r="BA77" i="38"/>
  <c r="BB77" i="38"/>
  <c r="BA7" i="38"/>
  <c r="BB7" i="38"/>
  <c r="BA8" i="38"/>
  <c r="BB8" i="38"/>
  <c r="BA9" i="38"/>
  <c r="BB9" i="38"/>
  <c r="BA10" i="38"/>
  <c r="BB10" i="38"/>
  <c r="BA11" i="38"/>
  <c r="BB11" i="38"/>
  <c r="BA12" i="38"/>
  <c r="BB12" i="38"/>
  <c r="BA13" i="38"/>
  <c r="BB13" i="38"/>
  <c r="BA14" i="38"/>
  <c r="BB14" i="38"/>
  <c r="BA15" i="38"/>
  <c r="BB15" i="38"/>
  <c r="BA16" i="38"/>
  <c r="BB16" i="38"/>
  <c r="BA17" i="38"/>
  <c r="BB17" i="38"/>
  <c r="BA18" i="38"/>
  <c r="BB18" i="38"/>
  <c r="BA19" i="38"/>
  <c r="BB19" i="38"/>
  <c r="BA20" i="38"/>
  <c r="BB20" i="38"/>
  <c r="BA21" i="38"/>
  <c r="BB21" i="38"/>
  <c r="BA22" i="38"/>
  <c r="BB22" i="38"/>
  <c r="BA23" i="38"/>
  <c r="BB23" i="38"/>
  <c r="BA24" i="38"/>
  <c r="BB24" i="38"/>
  <c r="BA25" i="38"/>
  <c r="BB25" i="38"/>
  <c r="BA26" i="38"/>
  <c r="BB26" i="38"/>
  <c r="BA27" i="38"/>
  <c r="BB27" i="38"/>
  <c r="BA28" i="38"/>
  <c r="BB28" i="38"/>
  <c r="BA29" i="38"/>
  <c r="BB29" i="38"/>
  <c r="BA30" i="38"/>
  <c r="BB30" i="38"/>
  <c r="BA31" i="38"/>
  <c r="BB31" i="38"/>
  <c r="BA32" i="38"/>
  <c r="BB32" i="38"/>
  <c r="BA33" i="38"/>
  <c r="BB33" i="38"/>
  <c r="BA6" i="38"/>
  <c r="BT55" i="38" l="1"/>
  <c r="BF73" i="38"/>
  <c r="BF65" i="38"/>
  <c r="BF57" i="38"/>
  <c r="BF49" i="38"/>
  <c r="BF41" i="38"/>
  <c r="BG63" i="38"/>
  <c r="BG55" i="38"/>
  <c r="BG39" i="38"/>
  <c r="BF70" i="38"/>
  <c r="BF62" i="38"/>
  <c r="BF54" i="38"/>
  <c r="BF46" i="38"/>
  <c r="BF38" i="38"/>
  <c r="BF74" i="38"/>
  <c r="BF77" i="38"/>
  <c r="BF69" i="38"/>
  <c r="BF61" i="38"/>
  <c r="BF53" i="38"/>
  <c r="BF45" i="38"/>
  <c r="BF37" i="38"/>
  <c r="BT53" i="38"/>
  <c r="BT37" i="38"/>
  <c r="BT69" i="38"/>
  <c r="BS41" i="38"/>
  <c r="BF39" i="38"/>
  <c r="BT39" i="38"/>
  <c r="BG61" i="38"/>
  <c r="BG53" i="38"/>
  <c r="BG45" i="38"/>
  <c r="BS33" i="38"/>
  <c r="BT64" i="38"/>
  <c r="BT32" i="38"/>
  <c r="BG41" i="38"/>
  <c r="BT57" i="38"/>
  <c r="BT49" i="38"/>
  <c r="BT41" i="38"/>
  <c r="BT33" i="38"/>
  <c r="BT51" i="38"/>
  <c r="BT35" i="38"/>
  <c r="BF76" i="38"/>
  <c r="BF68" i="38"/>
  <c r="BF60" i="38"/>
  <c r="BF52" i="38"/>
  <c r="BF44" i="38"/>
  <c r="BF36" i="38"/>
  <c r="BS40" i="38"/>
  <c r="BF67" i="38"/>
  <c r="BF59" i="38"/>
  <c r="BF51" i="38"/>
  <c r="BF43" i="38"/>
  <c r="BF35" i="38"/>
  <c r="BT66" i="38"/>
  <c r="BT50" i="38"/>
  <c r="BF75" i="38"/>
  <c r="BG72" i="38"/>
  <c r="BG48" i="38"/>
  <c r="BT63" i="38"/>
  <c r="BF47" i="38"/>
  <c r="BT61" i="38"/>
  <c r="BT56" i="38"/>
  <c r="BS56" i="38"/>
  <c r="BF72" i="38"/>
  <c r="BS71" i="38"/>
  <c r="BF64" i="38"/>
  <c r="BG37" i="38"/>
  <c r="BT34" i="38"/>
  <c r="BS65" i="38"/>
  <c r="BT71" i="38"/>
  <c r="BT43" i="38"/>
  <c r="BG67" i="38"/>
  <c r="BG51" i="38"/>
  <c r="BG43" i="38"/>
  <c r="BG35" i="38"/>
  <c r="BS64" i="38"/>
  <c r="BS48" i="38"/>
  <c r="BG74" i="38"/>
  <c r="BG66" i="38"/>
  <c r="BG58" i="38"/>
  <c r="BG50" i="38"/>
  <c r="BG42" i="38"/>
  <c r="BG34" i="38"/>
  <c r="BS67" i="38"/>
  <c r="BS32" i="38"/>
  <c r="BG73" i="38"/>
  <c r="BG65" i="38"/>
  <c r="BG57" i="38"/>
  <c r="BG49" i="38"/>
  <c r="BG59" i="38"/>
  <c r="BS55" i="38"/>
  <c r="BS45" i="38"/>
  <c r="BT59" i="38"/>
  <c r="BG64" i="38"/>
  <c r="BG56" i="38"/>
  <c r="BG40" i="38"/>
  <c r="BS69" i="38"/>
  <c r="BS49" i="38"/>
  <c r="BG75" i="38"/>
  <c r="BF66" i="38"/>
  <c r="BF58" i="38"/>
  <c r="BF50" i="38"/>
  <c r="BF42" i="38"/>
  <c r="BF34" i="38"/>
  <c r="BF56" i="38"/>
  <c r="BF48" i="38"/>
  <c r="BF40" i="38"/>
  <c r="BG71" i="38"/>
  <c r="BG47" i="38"/>
  <c r="BT58" i="38"/>
  <c r="BS39" i="38"/>
  <c r="BT65" i="38"/>
  <c r="BG70" i="38"/>
  <c r="BG54" i="38"/>
  <c r="BG46" i="38"/>
  <c r="BG38" i="38"/>
  <c r="BS63" i="38"/>
  <c r="BS53" i="38"/>
  <c r="BT72" i="38"/>
  <c r="BT48" i="38"/>
  <c r="BT40" i="38"/>
  <c r="BS72" i="38"/>
  <c r="BG77" i="38"/>
  <c r="BG69" i="38"/>
  <c r="BT67" i="38"/>
  <c r="BS57" i="38"/>
  <c r="BT42" i="38"/>
  <c r="BF71" i="38"/>
  <c r="BF63" i="38"/>
  <c r="BF55" i="38"/>
  <c r="BG76" i="38"/>
  <c r="BG68" i="38"/>
  <c r="BG60" i="38"/>
  <c r="BG52" i="38"/>
  <c r="BG44" i="38"/>
  <c r="BG36" i="38"/>
  <c r="BS47" i="38"/>
  <c r="BS37" i="38"/>
  <c r="BS61" i="38"/>
  <c r="BT45" i="38"/>
  <c r="BS60" i="38"/>
  <c r="BS52" i="38"/>
  <c r="BS44" i="38"/>
  <c r="BS36" i="38"/>
  <c r="BS59" i="38"/>
  <c r="BS51" i="38"/>
  <c r="BS43" i="38"/>
  <c r="BS35" i="38"/>
  <c r="BT70" i="38"/>
  <c r="BS66" i="38"/>
  <c r="BS58" i="38"/>
  <c r="BS50" i="38"/>
  <c r="BS42" i="38"/>
  <c r="BS34" i="38"/>
  <c r="BS70" i="38"/>
  <c r="BT62" i="38"/>
  <c r="BT46" i="38"/>
  <c r="BT38" i="38"/>
  <c r="BS62" i="38"/>
  <c r="BS54" i="38"/>
  <c r="BS46" i="38"/>
  <c r="BS38" i="38"/>
  <c r="BT68" i="38"/>
  <c r="BS68" i="38"/>
  <c r="BT60" i="38"/>
  <c r="BT52" i="38"/>
  <c r="BT44" i="38"/>
  <c r="BT36" i="38"/>
  <c r="BG62" i="38"/>
  <c r="CF329" i="38"/>
  <c r="BJ71" i="38" l="1"/>
  <c r="BI71" i="38" s="1"/>
  <c r="BW37" i="38"/>
  <c r="BV37" i="38" s="1"/>
  <c r="BW55" i="38"/>
  <c r="BV55" i="38" s="1"/>
  <c r="BJ37" i="38"/>
  <c r="BI37" i="38" s="1"/>
  <c r="BJ70" i="38"/>
  <c r="BI70" i="38" s="1"/>
  <c r="BJ73" i="38"/>
  <c r="BI73" i="38" s="1"/>
  <c r="BW66" i="38"/>
  <c r="BV66" i="38" s="1"/>
  <c r="BJ65" i="38"/>
  <c r="BI65" i="38" s="1"/>
  <c r="BJ49" i="38"/>
  <c r="BI49" i="38" s="1"/>
  <c r="BJ57" i="38"/>
  <c r="BI57" i="38" s="1"/>
  <c r="BJ41" i="38"/>
  <c r="BI41" i="38" s="1"/>
  <c r="BJ55" i="38"/>
  <c r="BI55" i="38" s="1"/>
  <c r="BJ39" i="38"/>
  <c r="BI39" i="38" s="1"/>
  <c r="BJ63" i="38"/>
  <c r="BI63" i="38" s="1"/>
  <c r="BW69" i="38"/>
  <c r="BV69" i="38" s="1"/>
  <c r="BW63" i="38"/>
  <c r="BV63" i="38" s="1"/>
  <c r="BJ54" i="38"/>
  <c r="BI54" i="38" s="1"/>
  <c r="BJ62" i="38"/>
  <c r="BI62" i="38" s="1"/>
  <c r="BJ74" i="38"/>
  <c r="BI74" i="38" s="1"/>
  <c r="BJ38" i="38"/>
  <c r="BI38" i="38" s="1"/>
  <c r="BJ46" i="38"/>
  <c r="BI46" i="38" s="1"/>
  <c r="BW38" i="38"/>
  <c r="BV38" i="38" s="1"/>
  <c r="BW61" i="38"/>
  <c r="BV61" i="38" s="1"/>
  <c r="BW46" i="38"/>
  <c r="BV46" i="38" s="1"/>
  <c r="BJ61" i="38"/>
  <c r="BI61" i="38" s="1"/>
  <c r="BJ69" i="38"/>
  <c r="BI69" i="38" s="1"/>
  <c r="BJ77" i="38"/>
  <c r="BI77" i="38" s="1"/>
  <c r="BW57" i="38"/>
  <c r="BV57" i="38" s="1"/>
  <c r="BJ45" i="38"/>
  <c r="BI45" i="38" s="1"/>
  <c r="BJ53" i="38"/>
  <c r="BI53" i="38" s="1"/>
  <c r="BW50" i="38"/>
  <c r="BV50" i="38" s="1"/>
  <c r="BJ59" i="38"/>
  <c r="BI59" i="38" s="1"/>
  <c r="BW53" i="38"/>
  <c r="BV53" i="38" s="1"/>
  <c r="BW49" i="38"/>
  <c r="BV49" i="38" s="1"/>
  <c r="BW56" i="38"/>
  <c r="BV56" i="38" s="1"/>
  <c r="BW41" i="38"/>
  <c r="BV41" i="38" s="1"/>
  <c r="BW32" i="38"/>
  <c r="BV32" i="38" s="1"/>
  <c r="BJ48" i="38"/>
  <c r="BI48" i="38" s="1"/>
  <c r="BW65" i="38"/>
  <c r="BV65" i="38" s="1"/>
  <c r="BW40" i="38"/>
  <c r="BV40" i="38" s="1"/>
  <c r="BW59" i="38"/>
  <c r="BV59" i="38" s="1"/>
  <c r="BJ43" i="38"/>
  <c r="BI43" i="38" s="1"/>
  <c r="BJ72" i="38"/>
  <c r="BI72" i="38" s="1"/>
  <c r="BJ66" i="38"/>
  <c r="BI66" i="38" s="1"/>
  <c r="BW64" i="38"/>
  <c r="BV64" i="38" s="1"/>
  <c r="BJ35" i="38"/>
  <c r="BI35" i="38" s="1"/>
  <c r="BW68" i="38"/>
  <c r="BV68" i="38" s="1"/>
  <c r="BW67" i="38"/>
  <c r="BV67" i="38" s="1"/>
  <c r="BW62" i="38"/>
  <c r="BV62" i="38" s="1"/>
  <c r="BJ67" i="38"/>
  <c r="BI67" i="38" s="1"/>
  <c r="BW43" i="38"/>
  <c r="BV43" i="38" s="1"/>
  <c r="BJ40" i="38"/>
  <c r="BI40" i="38" s="1"/>
  <c r="BJ47" i="38"/>
  <c r="BI47" i="38" s="1"/>
  <c r="BJ36" i="38"/>
  <c r="BI36" i="38" s="1"/>
  <c r="BJ44" i="38"/>
  <c r="BI44" i="38" s="1"/>
  <c r="BW70" i="38"/>
  <c r="BV70" i="38" s="1"/>
  <c r="BJ56" i="38"/>
  <c r="BI56" i="38" s="1"/>
  <c r="BJ52" i="38"/>
  <c r="BI52" i="38" s="1"/>
  <c r="BW34" i="38"/>
  <c r="BV34" i="38" s="1"/>
  <c r="BW36" i="38"/>
  <c r="BV36" i="38" s="1"/>
  <c r="BJ34" i="38"/>
  <c r="BI34" i="38" s="1"/>
  <c r="BW45" i="38"/>
  <c r="BV45" i="38" s="1"/>
  <c r="BJ64" i="38"/>
  <c r="BI64" i="38" s="1"/>
  <c r="BJ60" i="38"/>
  <c r="BI60" i="38" s="1"/>
  <c r="BW35" i="38"/>
  <c r="BV35" i="38" s="1"/>
  <c r="BW51" i="38"/>
  <c r="BV51" i="38" s="1"/>
  <c r="BW42" i="38"/>
  <c r="BV42" i="38" s="1"/>
  <c r="BW44" i="38"/>
  <c r="BV44" i="38" s="1"/>
  <c r="BJ42" i="38"/>
  <c r="BI42" i="38" s="1"/>
  <c r="BJ68" i="38"/>
  <c r="BI68" i="38" s="1"/>
  <c r="BW33" i="38"/>
  <c r="BV33" i="38" s="1"/>
  <c r="BJ51" i="38"/>
  <c r="BI51" i="38" s="1"/>
  <c r="BW52" i="38"/>
  <c r="BV52" i="38" s="1"/>
  <c r="BW72" i="38"/>
  <c r="BV72" i="38" s="1"/>
  <c r="BJ50" i="38"/>
  <c r="BI50" i="38" s="1"/>
  <c r="BW71" i="38"/>
  <c r="BV71" i="38" s="1"/>
  <c r="BJ75" i="38"/>
  <c r="BI75" i="38" s="1"/>
  <c r="BJ76" i="38"/>
  <c r="BI76" i="38" s="1"/>
  <c r="BW58" i="38"/>
  <c r="BV58" i="38" s="1"/>
  <c r="BW60" i="38"/>
  <c r="BV60" i="38" s="1"/>
  <c r="BW39" i="38"/>
  <c r="BV39" i="38" s="1"/>
  <c r="BJ58" i="38"/>
  <c r="BI58" i="38" s="1"/>
  <c r="BW48" i="38"/>
  <c r="BV48" i="38" s="1"/>
  <c r="AR23" i="33"/>
  <c r="AR3" i="33"/>
  <c r="AR2" i="33"/>
  <c r="BN7" i="38"/>
  <c r="BO7" i="38"/>
  <c r="BN8" i="38"/>
  <c r="BO8" i="38"/>
  <c r="BN9" i="38"/>
  <c r="BO9" i="38"/>
  <c r="BN10" i="38"/>
  <c r="BO10" i="38"/>
  <c r="BN11" i="38"/>
  <c r="BO11" i="38"/>
  <c r="BN12" i="38"/>
  <c r="BO12" i="38"/>
  <c r="BN13" i="38"/>
  <c r="BO13" i="38"/>
  <c r="BN14" i="38"/>
  <c r="BO14" i="38"/>
  <c r="BN15" i="38"/>
  <c r="BO15" i="38"/>
  <c r="BN16" i="38"/>
  <c r="BO16" i="38"/>
  <c r="BN17" i="38"/>
  <c r="BO17" i="38"/>
  <c r="BN18" i="38"/>
  <c r="BO18" i="38"/>
  <c r="BN19" i="38"/>
  <c r="BO19" i="38"/>
  <c r="BN20" i="38"/>
  <c r="BO20" i="38"/>
  <c r="BN21" i="38"/>
  <c r="BO21" i="38"/>
  <c r="BN22" i="38"/>
  <c r="BO22" i="38"/>
  <c r="BN23" i="38"/>
  <c r="BO23" i="38"/>
  <c r="BN24" i="38"/>
  <c r="BO24" i="38"/>
  <c r="BN25" i="38"/>
  <c r="BO25" i="38"/>
  <c r="BN26" i="38"/>
  <c r="BO26" i="38"/>
  <c r="BN27" i="38"/>
  <c r="BO27" i="38"/>
  <c r="BN28" i="38"/>
  <c r="BO28" i="38"/>
  <c r="BN29" i="38"/>
  <c r="BO29" i="38"/>
  <c r="BN30" i="38"/>
  <c r="BO30" i="38"/>
  <c r="BN31" i="38"/>
  <c r="BO31" i="38"/>
  <c r="BQ7" i="38"/>
  <c r="BR7" i="38"/>
  <c r="BQ8" i="38"/>
  <c r="BR8" i="38"/>
  <c r="BQ9" i="38"/>
  <c r="BR9" i="38"/>
  <c r="BQ10" i="38"/>
  <c r="BR10" i="38"/>
  <c r="BQ11" i="38"/>
  <c r="BR11" i="38"/>
  <c r="BQ12" i="38"/>
  <c r="BR12" i="38"/>
  <c r="BQ13" i="38"/>
  <c r="BR13" i="38"/>
  <c r="BQ14" i="38"/>
  <c r="BR14" i="38"/>
  <c r="BQ15" i="38"/>
  <c r="BR15" i="38"/>
  <c r="BQ16" i="38"/>
  <c r="BR16" i="38"/>
  <c r="BQ17" i="38"/>
  <c r="BR17" i="38"/>
  <c r="BQ18" i="38"/>
  <c r="BR18" i="38"/>
  <c r="BQ19" i="38"/>
  <c r="BR19" i="38"/>
  <c r="BQ20" i="38"/>
  <c r="BR20" i="38"/>
  <c r="BQ21" i="38"/>
  <c r="BR21" i="38"/>
  <c r="BQ22" i="38"/>
  <c r="BR22" i="38"/>
  <c r="BQ23" i="38"/>
  <c r="BR23" i="38"/>
  <c r="BQ24" i="38"/>
  <c r="BR24" i="38"/>
  <c r="BQ25" i="38"/>
  <c r="BR25" i="38"/>
  <c r="BQ26" i="38"/>
  <c r="BR26" i="38"/>
  <c r="BQ27" i="38"/>
  <c r="BR27" i="38"/>
  <c r="BQ28" i="38"/>
  <c r="BR28" i="38"/>
  <c r="BQ29" i="38"/>
  <c r="BR29" i="38"/>
  <c r="BQ30" i="38"/>
  <c r="BR30" i="38"/>
  <c r="BQ31" i="38"/>
  <c r="BR31" i="38"/>
  <c r="BR6" i="38"/>
  <c r="BQ6" i="38"/>
  <c r="BO6" i="38"/>
  <c r="BN6" i="38"/>
  <c r="BD7" i="38"/>
  <c r="BF7" i="38" s="1"/>
  <c r="BE7" i="38"/>
  <c r="BD8" i="38"/>
  <c r="BE8" i="38"/>
  <c r="BD9" i="38"/>
  <c r="BE9" i="38"/>
  <c r="BD10" i="38"/>
  <c r="BE10" i="38"/>
  <c r="BD11" i="38"/>
  <c r="BE11" i="38"/>
  <c r="BD12" i="38"/>
  <c r="BE12" i="38"/>
  <c r="BD13" i="38"/>
  <c r="BE13" i="38"/>
  <c r="BD14" i="38"/>
  <c r="BE14" i="38"/>
  <c r="BD15" i="38"/>
  <c r="BE15" i="38"/>
  <c r="BD16" i="38"/>
  <c r="BE16" i="38"/>
  <c r="BD17" i="38"/>
  <c r="BE17" i="38"/>
  <c r="BD18" i="38"/>
  <c r="BE18" i="38"/>
  <c r="BD19" i="38"/>
  <c r="BE19" i="38"/>
  <c r="BD20" i="38"/>
  <c r="BE20" i="38"/>
  <c r="BD21" i="38"/>
  <c r="BE21" i="38"/>
  <c r="BD22" i="38"/>
  <c r="BE22" i="38"/>
  <c r="BD23" i="38"/>
  <c r="BE23" i="38"/>
  <c r="BD24" i="38"/>
  <c r="BE24" i="38"/>
  <c r="BD25" i="38"/>
  <c r="BE25" i="38"/>
  <c r="BD26" i="38"/>
  <c r="BE26" i="38"/>
  <c r="BD27" i="38"/>
  <c r="BE27" i="38"/>
  <c r="BD28" i="38"/>
  <c r="BE28" i="38"/>
  <c r="BD29" i="38"/>
  <c r="BE29" i="38"/>
  <c r="BD30" i="38"/>
  <c r="BE30" i="38"/>
  <c r="BD31" i="38"/>
  <c r="BE31" i="38"/>
  <c r="BD32" i="38"/>
  <c r="BE32" i="38"/>
  <c r="BD33" i="38"/>
  <c r="BE33" i="38"/>
  <c r="BE6" i="38"/>
  <c r="BF6" i="38"/>
  <c r="BB6" i="38"/>
  <c r="AR24" i="33" l="1"/>
  <c r="AR4" i="33"/>
  <c r="BT6" i="38"/>
  <c r="BS6" i="38"/>
  <c r="BG6" i="38"/>
  <c r="BJ6" i="38" s="1"/>
  <c r="CF319" i="38"/>
  <c r="CE628" i="38"/>
  <c r="CF452" i="38"/>
  <c r="B399" i="38" s="1"/>
  <c r="CF434" i="38"/>
  <c r="B383" i="38" s="1"/>
  <c r="CF411" i="38"/>
  <c r="CF396" i="38"/>
  <c r="CF395" i="38"/>
  <c r="CF392" i="38"/>
  <c r="CF374" i="38"/>
  <c r="CF373" i="38"/>
  <c r="CF370" i="38"/>
  <c r="CF351" i="38"/>
  <c r="B306" i="38" s="1"/>
  <c r="C3" i="38"/>
  <c r="C4" i="38"/>
  <c r="C5" i="38"/>
  <c r="C6" i="38"/>
  <c r="C7" i="38"/>
  <c r="C8" i="38"/>
  <c r="C9" i="38"/>
  <c r="Z6" i="38" s="1"/>
  <c r="C10" i="38"/>
  <c r="AC6" i="38" s="1"/>
  <c r="C11" i="38"/>
  <c r="C12" i="38"/>
  <c r="C13" i="38"/>
  <c r="C14" i="38"/>
  <c r="C15" i="38"/>
  <c r="C16" i="38"/>
  <c r="C17" i="38"/>
  <c r="Z7" i="38" s="1"/>
  <c r="C18" i="38"/>
  <c r="C19" i="38"/>
  <c r="C20" i="38"/>
  <c r="C21" i="38"/>
  <c r="AC7" i="38" s="1"/>
  <c r="C22" i="38"/>
  <c r="C23" i="38"/>
  <c r="C24" i="38"/>
  <c r="C25" i="38"/>
  <c r="C26" i="38"/>
  <c r="C27" i="38"/>
  <c r="C28" i="38"/>
  <c r="C29" i="38"/>
  <c r="C30" i="38"/>
  <c r="C31" i="38"/>
  <c r="C32" i="38"/>
  <c r="C33" i="38"/>
  <c r="C34" i="38"/>
  <c r="C35" i="38"/>
  <c r="C36" i="38"/>
  <c r="C37" i="38"/>
  <c r="C38" i="38"/>
  <c r="C39" i="38"/>
  <c r="Z8" i="38" s="1"/>
  <c r="C40" i="38"/>
  <c r="C41" i="38"/>
  <c r="C42" i="38"/>
  <c r="C43" i="38"/>
  <c r="C44" i="38"/>
  <c r="AC8" i="38" s="1"/>
  <c r="C45" i="38"/>
  <c r="C46" i="38"/>
  <c r="C47" i="38"/>
  <c r="C48" i="38"/>
  <c r="C49" i="38"/>
  <c r="C50" i="38"/>
  <c r="C51" i="38"/>
  <c r="C52" i="38"/>
  <c r="C53" i="38"/>
  <c r="C54" i="38"/>
  <c r="C55" i="38"/>
  <c r="Z9" i="38" s="1"/>
  <c r="C56" i="38"/>
  <c r="AC9" i="38" s="1"/>
  <c r="C57" i="38"/>
  <c r="C58" i="38"/>
  <c r="C59" i="38"/>
  <c r="C60" i="38"/>
  <c r="C61" i="38"/>
  <c r="C62" i="38"/>
  <c r="C63" i="38"/>
  <c r="C64" i="38"/>
  <c r="C65" i="38"/>
  <c r="C66" i="38"/>
  <c r="C67" i="38"/>
  <c r="C68" i="38"/>
  <c r="C69" i="38"/>
  <c r="C70" i="38"/>
  <c r="C71" i="38"/>
  <c r="C72" i="38"/>
  <c r="C73" i="38"/>
  <c r="C74" i="38"/>
  <c r="C75" i="38"/>
  <c r="Z10" i="38" s="1"/>
  <c r="C76" i="38"/>
  <c r="C77" i="38"/>
  <c r="C78" i="38"/>
  <c r="C79" i="38"/>
  <c r="C80" i="38"/>
  <c r="C81" i="38"/>
  <c r="C82" i="38"/>
  <c r="C83" i="38"/>
  <c r="AC10" i="38" s="1"/>
  <c r="C84" i="38"/>
  <c r="C85" i="38"/>
  <c r="C86" i="38"/>
  <c r="C87" i="38"/>
  <c r="C88" i="38"/>
  <c r="C89" i="38"/>
  <c r="C90" i="38"/>
  <c r="C91" i="38"/>
  <c r="C92" i="38"/>
  <c r="Z11" i="38" s="1"/>
  <c r="C93" i="38"/>
  <c r="AC11" i="38" s="1"/>
  <c r="C94" i="38"/>
  <c r="C95" i="38"/>
  <c r="C96" i="38"/>
  <c r="C97" i="38"/>
  <c r="C98" i="38"/>
  <c r="C99" i="38"/>
  <c r="C100" i="38"/>
  <c r="C101" i="38"/>
  <c r="C102" i="38"/>
  <c r="C103" i="38"/>
  <c r="C104" i="38"/>
  <c r="C105" i="38"/>
  <c r="C106" i="38"/>
  <c r="C107" i="38"/>
  <c r="Z12" i="38" s="1"/>
  <c r="C108" i="38"/>
  <c r="AC12" i="38" s="1"/>
  <c r="C109" i="38"/>
  <c r="C110" i="38"/>
  <c r="C111" i="38"/>
  <c r="C112" i="38"/>
  <c r="C113" i="38"/>
  <c r="C114" i="38"/>
  <c r="C115" i="38"/>
  <c r="C116" i="38"/>
  <c r="C117" i="38"/>
  <c r="C118" i="38"/>
  <c r="C119" i="38"/>
  <c r="C120" i="38"/>
  <c r="C121" i="38"/>
  <c r="C122" i="38"/>
  <c r="C123" i="38"/>
  <c r="C124" i="38"/>
  <c r="C125" i="38"/>
  <c r="C126" i="38"/>
  <c r="C127" i="38"/>
  <c r="C128" i="38"/>
  <c r="C129" i="38"/>
  <c r="Z13" i="38" s="1"/>
  <c r="C130" i="38"/>
  <c r="C131" i="38"/>
  <c r="C132" i="38"/>
  <c r="AC13" i="38" s="1"/>
  <c r="C133" i="38"/>
  <c r="C134" i="38"/>
  <c r="Z14" i="38" s="1"/>
  <c r="C135" i="38"/>
  <c r="C136" i="38"/>
  <c r="C137" i="38"/>
  <c r="AC14" i="38" s="1"/>
  <c r="C138" i="38"/>
  <c r="C139" i="38"/>
  <c r="C140" i="38"/>
  <c r="C141" i="38"/>
  <c r="C142" i="38"/>
  <c r="C143" i="38"/>
  <c r="C144" i="38"/>
  <c r="C145" i="38"/>
  <c r="C146" i="38"/>
  <c r="C147" i="38"/>
  <c r="C148" i="38"/>
  <c r="C149" i="38"/>
  <c r="C150" i="38"/>
  <c r="C151" i="38"/>
  <c r="C152" i="38"/>
  <c r="C153" i="38"/>
  <c r="C154" i="38"/>
  <c r="C155" i="38"/>
  <c r="C156" i="38"/>
  <c r="Z15" i="38" s="1"/>
  <c r="C157" i="38"/>
  <c r="C158" i="38"/>
  <c r="C159" i="38"/>
  <c r="C160" i="38"/>
  <c r="AC15" i="38" s="1"/>
  <c r="C161" i="38"/>
  <c r="C162" i="38"/>
  <c r="C163" i="38"/>
  <c r="C164" i="38"/>
  <c r="C165" i="38"/>
  <c r="C166" i="38"/>
  <c r="C167" i="38"/>
  <c r="Z16" i="38" s="1"/>
  <c r="C168" i="38"/>
  <c r="AC16" i="38" s="1"/>
  <c r="C169" i="38"/>
  <c r="C170" i="38"/>
  <c r="C171" i="38"/>
  <c r="C172" i="38"/>
  <c r="Z17" i="38" s="1"/>
  <c r="C173" i="38"/>
  <c r="AC17" i="38" s="1"/>
  <c r="C174" i="38"/>
  <c r="Z18" i="38" s="1"/>
  <c r="C175" i="38"/>
  <c r="AC18" i="38" s="1"/>
  <c r="C176" i="38"/>
  <c r="C177" i="38"/>
  <c r="C178" i="38"/>
  <c r="C179" i="38"/>
  <c r="C180" i="38"/>
  <c r="C181" i="38"/>
  <c r="C182" i="38"/>
  <c r="C183" i="38"/>
  <c r="C184" i="38"/>
  <c r="C185" i="38"/>
  <c r="C186" i="38"/>
  <c r="C187" i="38"/>
  <c r="C188" i="38"/>
  <c r="C189" i="38"/>
  <c r="C190" i="38"/>
  <c r="C191" i="38"/>
  <c r="C192" i="38"/>
  <c r="C193" i="38"/>
  <c r="C194" i="38"/>
  <c r="C195" i="38"/>
  <c r="C196" i="38"/>
  <c r="Z19" i="38" s="1"/>
  <c r="C197" i="38"/>
  <c r="C198" i="38"/>
  <c r="C199" i="38"/>
  <c r="AC19" i="38" s="1"/>
  <c r="C200" i="38"/>
  <c r="C201" i="38"/>
  <c r="C202" i="38"/>
  <c r="C203" i="38"/>
  <c r="C204" i="38"/>
  <c r="C205" i="38"/>
  <c r="C206" i="38"/>
  <c r="C207" i="38"/>
  <c r="C208" i="38"/>
  <c r="C209" i="38"/>
  <c r="C210" i="38"/>
  <c r="C211" i="38"/>
  <c r="Z20" i="38" s="1"/>
  <c r="C212" i="38"/>
  <c r="AC20" i="38" s="1"/>
  <c r="C213" i="38"/>
  <c r="C214" i="38"/>
  <c r="C215" i="38"/>
  <c r="C216" i="38"/>
  <c r="C217" i="38"/>
  <c r="C218" i="38"/>
  <c r="C219" i="38"/>
  <c r="C220" i="38"/>
  <c r="C221" i="38"/>
  <c r="C222" i="38"/>
  <c r="C223" i="38"/>
  <c r="Z21" i="38" s="1"/>
  <c r="C224" i="38"/>
  <c r="AC21" i="38" s="1"/>
  <c r="C225" i="38"/>
  <c r="C226" i="38"/>
  <c r="Z22" i="38" s="1"/>
  <c r="C227" i="38"/>
  <c r="AC22" i="38" s="1"/>
  <c r="C228" i="38"/>
  <c r="C229" i="38"/>
  <c r="C230" i="38"/>
  <c r="C231" i="38"/>
  <c r="Z23" i="38" s="1"/>
  <c r="C232" i="38"/>
  <c r="AC23" i="38" s="1"/>
  <c r="C233" i="38"/>
  <c r="C234" i="38"/>
  <c r="C235" i="38"/>
  <c r="C236" i="38"/>
  <c r="C237" i="38"/>
  <c r="C238" i="38"/>
  <c r="C239" i="38"/>
  <c r="C240" i="38"/>
  <c r="C241" i="38"/>
  <c r="Z24" i="38" s="1"/>
  <c r="C242" i="38"/>
  <c r="AC24" i="38" s="1"/>
  <c r="C243" i="38"/>
  <c r="C244" i="38"/>
  <c r="C245" i="38"/>
  <c r="C246" i="38"/>
  <c r="C247" i="38"/>
  <c r="C248" i="38"/>
  <c r="C249" i="38"/>
  <c r="C250" i="38"/>
  <c r="C251" i="38"/>
  <c r="C252" i="38"/>
  <c r="Z25" i="38" s="1"/>
  <c r="C253" i="38"/>
  <c r="AC25" i="38" s="1"/>
  <c r="C254" i="38"/>
  <c r="C255" i="38"/>
  <c r="Z26" i="38" s="1"/>
  <c r="C256" i="38"/>
  <c r="AC26" i="38" s="1"/>
  <c r="C257" i="38"/>
  <c r="C258" i="38"/>
  <c r="C259" i="38"/>
  <c r="C260" i="38"/>
  <c r="C261" i="38"/>
  <c r="C262" i="38"/>
  <c r="C263" i="38"/>
  <c r="C264" i="38"/>
  <c r="C265" i="38"/>
  <c r="C266" i="38"/>
  <c r="C267" i="38"/>
  <c r="C268" i="38"/>
  <c r="C269" i="38"/>
  <c r="C270" i="38"/>
  <c r="C271" i="38"/>
  <c r="C272" i="38"/>
  <c r="C273" i="38"/>
  <c r="C274" i="38"/>
  <c r="C275" i="38"/>
  <c r="C276" i="38"/>
  <c r="C277" i="38"/>
  <c r="C278" i="38"/>
  <c r="C279" i="38"/>
  <c r="C280" i="38"/>
  <c r="C281" i="38"/>
  <c r="C282" i="38"/>
  <c r="C283" i="38"/>
  <c r="C284" i="38"/>
  <c r="C285" i="38"/>
  <c r="C286" i="38"/>
  <c r="C287" i="38"/>
  <c r="C288" i="38"/>
  <c r="C289" i="38"/>
  <c r="C290" i="38"/>
  <c r="C291" i="38"/>
  <c r="C292" i="38"/>
  <c r="C293" i="38"/>
  <c r="C294" i="38"/>
  <c r="C295" i="38"/>
  <c r="C296" i="38"/>
  <c r="C297" i="38"/>
  <c r="C298" i="38"/>
  <c r="C299" i="38"/>
  <c r="C300" i="38"/>
  <c r="C301" i="38"/>
  <c r="C302" i="38"/>
  <c r="C303" i="38"/>
  <c r="C304" i="38"/>
  <c r="C305" i="38"/>
  <c r="C306" i="38"/>
  <c r="C307" i="38"/>
  <c r="C308" i="38"/>
  <c r="Z27" i="38" s="1"/>
  <c r="C309" i="38"/>
  <c r="C310" i="38"/>
  <c r="C311" i="38"/>
  <c r="C312" i="38"/>
  <c r="C313" i="38"/>
  <c r="C314" i="38"/>
  <c r="C315" i="38"/>
  <c r="C316" i="38"/>
  <c r="C317" i="38"/>
  <c r="C318" i="38"/>
  <c r="C319" i="38"/>
  <c r="C320" i="38"/>
  <c r="C321" i="38"/>
  <c r="AC27" i="38" s="1"/>
  <c r="C322" i="38"/>
  <c r="C323" i="38"/>
  <c r="C324" i="38"/>
  <c r="C325" i="38"/>
  <c r="C326" i="38"/>
  <c r="C327" i="38"/>
  <c r="C328" i="38"/>
  <c r="C329" i="38"/>
  <c r="C330" i="38"/>
  <c r="C331" i="38"/>
  <c r="C332" i="38"/>
  <c r="C333" i="38"/>
  <c r="C334" i="38"/>
  <c r="C335" i="38"/>
  <c r="C336" i="38"/>
  <c r="C337" i="38"/>
  <c r="C338" i="38"/>
  <c r="C339" i="38"/>
  <c r="C340" i="38"/>
  <c r="C341" i="38"/>
  <c r="C342" i="38"/>
  <c r="C343" i="38"/>
  <c r="C344" i="38"/>
  <c r="C345" i="38"/>
  <c r="C346" i="38"/>
  <c r="C347" i="38"/>
  <c r="C348" i="38"/>
  <c r="C349" i="38"/>
  <c r="C350" i="38"/>
  <c r="C351" i="38"/>
  <c r="C352" i="38"/>
  <c r="C353" i="38"/>
  <c r="C354" i="38"/>
  <c r="C355" i="38"/>
  <c r="C356" i="38"/>
  <c r="C357" i="38"/>
  <c r="C358" i="38"/>
  <c r="C359" i="38"/>
  <c r="C360" i="38"/>
  <c r="C361" i="38"/>
  <c r="C362" i="38"/>
  <c r="C363" i="38"/>
  <c r="C364" i="38"/>
  <c r="C365" i="38"/>
  <c r="C366" i="38"/>
  <c r="C367" i="38"/>
  <c r="C368" i="38"/>
  <c r="C369" i="38"/>
  <c r="C370" i="38"/>
  <c r="C371" i="38"/>
  <c r="C372" i="38"/>
  <c r="C373" i="38"/>
  <c r="C374" i="38"/>
  <c r="C375" i="38"/>
  <c r="C376" i="38"/>
  <c r="C377" i="38"/>
  <c r="C378" i="38"/>
  <c r="C379" i="38"/>
  <c r="C380" i="38"/>
  <c r="C381" i="38"/>
  <c r="C382" i="38"/>
  <c r="C383" i="38"/>
  <c r="C384" i="38"/>
  <c r="C385" i="38"/>
  <c r="C386" i="38"/>
  <c r="C387" i="38"/>
  <c r="C388" i="38"/>
  <c r="C389" i="38"/>
  <c r="C390" i="38"/>
  <c r="C391" i="38"/>
  <c r="C392" i="38"/>
  <c r="C393" i="38"/>
  <c r="C394" i="38"/>
  <c r="C395" i="38"/>
  <c r="Z28" i="38" s="1"/>
  <c r="C396" i="38"/>
  <c r="C397" i="38"/>
  <c r="AC28" i="38" s="1"/>
  <c r="C398" i="38"/>
  <c r="C399" i="38"/>
  <c r="C400" i="38"/>
  <c r="C401" i="38"/>
  <c r="C402" i="38"/>
  <c r="C403" i="38"/>
  <c r="C404" i="38"/>
  <c r="C405" i="38"/>
  <c r="C406" i="38"/>
  <c r="C407" i="38"/>
  <c r="C408" i="38"/>
  <c r="C409" i="38"/>
  <c r="C410" i="38"/>
  <c r="C411" i="38"/>
  <c r="C412" i="38"/>
  <c r="C413" i="38"/>
  <c r="C414" i="38"/>
  <c r="C415" i="38"/>
  <c r="C416" i="38"/>
  <c r="C417" i="38"/>
  <c r="C418" i="38"/>
  <c r="C419" i="38"/>
  <c r="C420" i="38"/>
  <c r="C421" i="38"/>
  <c r="C422" i="38"/>
  <c r="C423" i="38"/>
  <c r="C424" i="38"/>
  <c r="C425" i="38"/>
  <c r="C426" i="38"/>
  <c r="C427" i="38"/>
  <c r="C428" i="38"/>
  <c r="C429" i="38"/>
  <c r="C430" i="38"/>
  <c r="C431" i="38"/>
  <c r="C432" i="38"/>
  <c r="C433" i="38"/>
  <c r="C434" i="38"/>
  <c r="C435" i="38"/>
  <c r="C436" i="38"/>
  <c r="C437" i="38"/>
  <c r="C438" i="38"/>
  <c r="C439" i="38"/>
  <c r="C440" i="38"/>
  <c r="C441" i="38"/>
  <c r="C442" i="38"/>
  <c r="Z29" i="38" s="1"/>
  <c r="C443" i="38"/>
  <c r="C444" i="38"/>
  <c r="C445" i="38"/>
  <c r="C446" i="38"/>
  <c r="C447" i="38"/>
  <c r="C448" i="38"/>
  <c r="C449" i="38"/>
  <c r="AC29" i="38" s="1"/>
  <c r="C450" i="38"/>
  <c r="C451" i="38"/>
  <c r="C452" i="38"/>
  <c r="C453" i="38"/>
  <c r="C454" i="38"/>
  <c r="C455" i="38"/>
  <c r="C456" i="38"/>
  <c r="C457" i="38"/>
  <c r="C458" i="38"/>
  <c r="C459" i="38"/>
  <c r="C460" i="38"/>
  <c r="C461" i="38"/>
  <c r="C462" i="38"/>
  <c r="C463" i="38"/>
  <c r="C464" i="38"/>
  <c r="C465" i="38"/>
  <c r="C466" i="38"/>
  <c r="C467" i="38"/>
  <c r="C468" i="38"/>
  <c r="C469" i="38"/>
  <c r="C470" i="38"/>
  <c r="C471" i="38"/>
  <c r="C472" i="38"/>
  <c r="C473" i="38"/>
  <c r="C474" i="38"/>
  <c r="C475" i="38"/>
  <c r="C476" i="38"/>
  <c r="C477" i="38"/>
  <c r="C478" i="38"/>
  <c r="C479" i="38"/>
  <c r="C480" i="38"/>
  <c r="C481" i="38"/>
  <c r="C482" i="38"/>
  <c r="C483" i="38"/>
  <c r="C484" i="38"/>
  <c r="C485" i="38"/>
  <c r="C486" i="38"/>
  <c r="C487" i="38"/>
  <c r="C488" i="38"/>
  <c r="C489" i="38"/>
  <c r="C490" i="38"/>
  <c r="C491" i="38"/>
  <c r="C492" i="38"/>
  <c r="C493" i="38"/>
  <c r="C494" i="38"/>
  <c r="C495" i="38"/>
  <c r="C496" i="38"/>
  <c r="C497" i="38"/>
  <c r="C498" i="38"/>
  <c r="C499" i="38"/>
  <c r="C500" i="38"/>
  <c r="C501" i="38"/>
  <c r="C502" i="38"/>
  <c r="C503" i="38"/>
  <c r="C504" i="38"/>
  <c r="C505" i="38"/>
  <c r="C506" i="38"/>
  <c r="C507" i="38"/>
  <c r="C508" i="38"/>
  <c r="C509" i="38"/>
  <c r="C510" i="38"/>
  <c r="C511" i="38"/>
  <c r="C512" i="38"/>
  <c r="C513" i="38"/>
  <c r="C514" i="38"/>
  <c r="C515" i="38"/>
  <c r="C516" i="38"/>
  <c r="C517" i="38"/>
  <c r="C518" i="38"/>
  <c r="C519" i="38"/>
  <c r="C520" i="38"/>
  <c r="C521" i="38"/>
  <c r="C522" i="38"/>
  <c r="C523" i="38"/>
  <c r="C524" i="38"/>
  <c r="C525" i="38"/>
  <c r="C526" i="38"/>
  <c r="Z30" i="38" s="1"/>
  <c r="C527" i="38"/>
  <c r="AC30" i="38" s="1"/>
  <c r="C528" i="38"/>
  <c r="C529" i="38"/>
  <c r="C530" i="38"/>
  <c r="C531" i="38"/>
  <c r="C532" i="38"/>
  <c r="C533" i="38"/>
  <c r="C534" i="38"/>
  <c r="C535" i="38"/>
  <c r="C536" i="38"/>
  <c r="C537" i="38"/>
  <c r="Z31" i="38" s="1"/>
  <c r="C538" i="38"/>
  <c r="C539" i="38"/>
  <c r="AC31" i="38" s="1"/>
  <c r="C540" i="38"/>
  <c r="C541" i="38"/>
  <c r="C542" i="38"/>
  <c r="C543" i="38"/>
  <c r="C544" i="38"/>
  <c r="C545" i="38"/>
  <c r="C546" i="38"/>
  <c r="C547" i="38"/>
  <c r="C548" i="38"/>
  <c r="C549" i="38"/>
  <c r="Z32" i="38" s="1"/>
  <c r="C550" i="38"/>
  <c r="C551" i="38"/>
  <c r="C552" i="38"/>
  <c r="C553" i="38"/>
  <c r="C554" i="38"/>
  <c r="C555" i="38"/>
  <c r="C556" i="38"/>
  <c r="C557" i="38"/>
  <c r="C558" i="38"/>
  <c r="C559" i="38"/>
  <c r="C560" i="38"/>
  <c r="C561" i="38"/>
  <c r="AC32" i="38" s="1"/>
  <c r="C562" i="38"/>
  <c r="C563" i="38"/>
  <c r="C564" i="38"/>
  <c r="C565" i="38"/>
  <c r="C566" i="38"/>
  <c r="C567" i="38"/>
  <c r="C568" i="38"/>
  <c r="C569" i="38"/>
  <c r="C570" i="38"/>
  <c r="C571" i="38"/>
  <c r="C572" i="38"/>
  <c r="C573" i="38"/>
  <c r="C574" i="38"/>
  <c r="C575" i="38"/>
  <c r="C576" i="38"/>
  <c r="C577" i="38"/>
  <c r="C578" i="38"/>
  <c r="C579" i="38"/>
  <c r="C580" i="38"/>
  <c r="C581" i="38"/>
  <c r="C582" i="38"/>
  <c r="C583" i="38"/>
  <c r="C584" i="38"/>
  <c r="C585" i="38"/>
  <c r="C586" i="38"/>
  <c r="C587" i="38"/>
  <c r="C588" i="38"/>
  <c r="C589" i="38"/>
  <c r="C590" i="38"/>
  <c r="C591" i="38"/>
  <c r="C592" i="38"/>
  <c r="C593" i="38"/>
  <c r="C594" i="38"/>
  <c r="C595" i="38"/>
  <c r="C596" i="38"/>
  <c r="C597" i="38"/>
  <c r="C598" i="38"/>
  <c r="C599" i="38"/>
  <c r="C600" i="38"/>
  <c r="C601" i="38"/>
  <c r="C602" i="38"/>
  <c r="C603" i="38"/>
  <c r="C604" i="38"/>
  <c r="C605" i="38"/>
  <c r="C606" i="38"/>
  <c r="C607" i="38"/>
  <c r="C608" i="38"/>
  <c r="C609" i="38"/>
  <c r="C610" i="38"/>
  <c r="C611" i="38"/>
  <c r="C612" i="38"/>
  <c r="C613" i="38"/>
  <c r="Z33" i="38" s="1"/>
  <c r="C614" i="38"/>
  <c r="C615" i="38"/>
  <c r="C616" i="38"/>
  <c r="AC33" i="38" s="1"/>
  <c r="C617" i="38"/>
  <c r="C618" i="38"/>
  <c r="C619" i="38"/>
  <c r="C620" i="38"/>
  <c r="C621" i="38"/>
  <c r="C622" i="38"/>
  <c r="C623" i="38"/>
  <c r="C624" i="38"/>
  <c r="C625" i="38"/>
  <c r="C626" i="38"/>
  <c r="C627" i="38"/>
  <c r="C628" i="38"/>
  <c r="C629" i="38"/>
  <c r="C630" i="38"/>
  <c r="C631" i="38"/>
  <c r="C632" i="38"/>
  <c r="C633" i="38"/>
  <c r="C634" i="38"/>
  <c r="C635" i="38"/>
  <c r="C636" i="38"/>
  <c r="C637" i="38"/>
  <c r="C638" i="38"/>
  <c r="C639" i="38"/>
  <c r="C640" i="38"/>
  <c r="C641" i="38"/>
  <c r="C642" i="38"/>
  <c r="C643" i="38"/>
  <c r="C644" i="38"/>
  <c r="C645" i="38"/>
  <c r="C646" i="38"/>
  <c r="C647" i="38"/>
  <c r="C648" i="38"/>
  <c r="C649" i="38"/>
  <c r="C650" i="38"/>
  <c r="C651" i="38"/>
  <c r="C652" i="38"/>
  <c r="C653" i="38"/>
  <c r="C654" i="38"/>
  <c r="C655" i="38"/>
  <c r="C656" i="38"/>
  <c r="C657" i="38"/>
  <c r="C658" i="38"/>
  <c r="C659" i="38"/>
  <c r="C660" i="38"/>
  <c r="C661" i="38"/>
  <c r="C662" i="38"/>
  <c r="C663" i="38"/>
  <c r="C664" i="38"/>
  <c r="C665" i="38"/>
  <c r="C666" i="38"/>
  <c r="C667" i="38"/>
  <c r="C668" i="38"/>
  <c r="C669" i="38"/>
  <c r="C670" i="38"/>
  <c r="C671" i="38"/>
  <c r="C672" i="38"/>
  <c r="C673" i="38"/>
  <c r="C674" i="38"/>
  <c r="C675" i="38"/>
  <c r="C676" i="38"/>
  <c r="C677" i="38"/>
  <c r="C678" i="38"/>
  <c r="C679" i="38"/>
  <c r="C680" i="38"/>
  <c r="C681" i="38"/>
  <c r="C682" i="38"/>
  <c r="C683" i="38"/>
  <c r="C684" i="38"/>
  <c r="C685" i="38"/>
  <c r="C686" i="38"/>
  <c r="C687" i="38"/>
  <c r="C688" i="38"/>
  <c r="C689" i="38"/>
  <c r="C690" i="38"/>
  <c r="C691" i="38"/>
  <c r="C692" i="38"/>
  <c r="C693" i="38"/>
  <c r="C694" i="38"/>
  <c r="C695" i="38"/>
  <c r="C696" i="38"/>
  <c r="C697" i="38"/>
  <c r="C698" i="38"/>
  <c r="C699" i="38"/>
  <c r="C700" i="38"/>
  <c r="C701" i="38"/>
  <c r="C702" i="38"/>
  <c r="C703" i="38"/>
  <c r="C704" i="38"/>
  <c r="C705" i="38"/>
  <c r="C706" i="38"/>
  <c r="C707" i="38"/>
  <c r="C708" i="38"/>
  <c r="C709" i="38"/>
  <c r="C710" i="38"/>
  <c r="C711" i="38"/>
  <c r="C712" i="38"/>
  <c r="C713" i="38"/>
  <c r="C714" i="38"/>
  <c r="C715" i="38"/>
  <c r="C716" i="38"/>
  <c r="C717" i="38"/>
  <c r="C718" i="38"/>
  <c r="C719" i="38"/>
  <c r="C720" i="38"/>
  <c r="C721" i="38"/>
  <c r="C722" i="38"/>
  <c r="C723" i="38"/>
  <c r="C724" i="38"/>
  <c r="C725" i="38"/>
  <c r="C726" i="38"/>
  <c r="C727" i="38"/>
  <c r="C728" i="38"/>
  <c r="C729" i="38"/>
  <c r="C730" i="38"/>
  <c r="C731" i="38"/>
  <c r="C732" i="38"/>
  <c r="C733" i="38"/>
  <c r="C734" i="38"/>
  <c r="C735" i="38"/>
  <c r="C736" i="38"/>
  <c r="C737" i="38"/>
  <c r="C738" i="38"/>
  <c r="C739" i="38"/>
  <c r="C740" i="38"/>
  <c r="C741" i="38"/>
  <c r="C742" i="38"/>
  <c r="C743" i="38"/>
  <c r="C744" i="38"/>
  <c r="C745" i="38"/>
  <c r="C746" i="38"/>
  <c r="C747" i="38"/>
  <c r="C748" i="38"/>
  <c r="C749" i="38"/>
  <c r="C750" i="38"/>
  <c r="C751" i="38"/>
  <c r="C752" i="38"/>
  <c r="C753" i="38"/>
  <c r="C754" i="38"/>
  <c r="C755" i="38"/>
  <c r="C756" i="38"/>
  <c r="C757" i="38"/>
  <c r="C758" i="38"/>
  <c r="C759" i="38"/>
  <c r="C760" i="38"/>
  <c r="C761" i="38"/>
  <c r="C762" i="38"/>
  <c r="C763" i="38"/>
  <c r="C764" i="38"/>
  <c r="C765" i="38"/>
  <c r="C766" i="38"/>
  <c r="C767" i="38"/>
  <c r="C768" i="38"/>
  <c r="C769" i="38"/>
  <c r="C770" i="38"/>
  <c r="C771" i="38"/>
  <c r="C772" i="38"/>
  <c r="C773" i="38"/>
  <c r="C774" i="38"/>
  <c r="C775" i="38"/>
  <c r="C776" i="38"/>
  <c r="C777" i="38"/>
  <c r="C778" i="38"/>
  <c r="C779" i="38"/>
  <c r="B3" i="38"/>
  <c r="B4" i="38"/>
  <c r="B5" i="38"/>
  <c r="B6" i="38"/>
  <c r="B7" i="38"/>
  <c r="B8" i="38"/>
  <c r="B9" i="38"/>
  <c r="AA6" i="38" s="1"/>
  <c r="B10" i="38"/>
  <c r="B11" i="38"/>
  <c r="B12" i="38"/>
  <c r="B13" i="38"/>
  <c r="B14" i="38"/>
  <c r="B15" i="38"/>
  <c r="B16" i="38"/>
  <c r="B17" i="38"/>
  <c r="AA7" i="38" s="1"/>
  <c r="B18" i="38"/>
  <c r="B19" i="38"/>
  <c r="B20" i="38"/>
  <c r="B21" i="38"/>
  <c r="B22" i="38"/>
  <c r="B23" i="38"/>
  <c r="B24" i="38"/>
  <c r="B25" i="38"/>
  <c r="B26" i="38"/>
  <c r="B27" i="38"/>
  <c r="B28" i="38"/>
  <c r="B29" i="38"/>
  <c r="B30" i="38"/>
  <c r="B31" i="38"/>
  <c r="B32" i="38"/>
  <c r="B33" i="38"/>
  <c r="B34" i="38"/>
  <c r="B35" i="38"/>
  <c r="B36" i="38"/>
  <c r="B37" i="38"/>
  <c r="B38" i="38"/>
  <c r="B39" i="38"/>
  <c r="AA8" i="38" s="1"/>
  <c r="B40" i="38"/>
  <c r="B41" i="38"/>
  <c r="B42" i="38"/>
  <c r="B43" i="38"/>
  <c r="B44" i="38"/>
  <c r="B45" i="38"/>
  <c r="B46" i="38"/>
  <c r="B47" i="38"/>
  <c r="B48" i="38"/>
  <c r="B49" i="38"/>
  <c r="B50" i="38"/>
  <c r="B51" i="38"/>
  <c r="B52" i="38"/>
  <c r="B53" i="38"/>
  <c r="B54" i="38"/>
  <c r="B55" i="38"/>
  <c r="AA9" i="38" s="1"/>
  <c r="B56" i="38"/>
  <c r="B57" i="38"/>
  <c r="B58" i="38"/>
  <c r="B59" i="38"/>
  <c r="B60" i="38"/>
  <c r="B61" i="38"/>
  <c r="B62" i="38"/>
  <c r="B63" i="38"/>
  <c r="B64" i="38"/>
  <c r="B65" i="38"/>
  <c r="B66" i="38"/>
  <c r="B67" i="38"/>
  <c r="B68" i="38"/>
  <c r="B69" i="38"/>
  <c r="B70" i="38"/>
  <c r="B71" i="38"/>
  <c r="B72" i="38"/>
  <c r="B73" i="38"/>
  <c r="B74" i="38"/>
  <c r="B75" i="38"/>
  <c r="AA10" i="38" s="1"/>
  <c r="B76" i="38"/>
  <c r="B77" i="38"/>
  <c r="B78" i="38"/>
  <c r="B79" i="38"/>
  <c r="B80" i="38"/>
  <c r="B81" i="38"/>
  <c r="B82" i="38"/>
  <c r="B83" i="38"/>
  <c r="B84" i="38"/>
  <c r="B85" i="38"/>
  <c r="B86" i="38"/>
  <c r="B87" i="38"/>
  <c r="B88" i="38"/>
  <c r="B89" i="38"/>
  <c r="B90" i="38"/>
  <c r="B91" i="38"/>
  <c r="B92" i="38"/>
  <c r="AA11" i="38" s="1"/>
  <c r="B93" i="38"/>
  <c r="B94" i="38"/>
  <c r="B95" i="38"/>
  <c r="B96" i="38"/>
  <c r="B97" i="38"/>
  <c r="B98" i="38"/>
  <c r="B99" i="38"/>
  <c r="B100" i="38"/>
  <c r="B101" i="38"/>
  <c r="B102" i="38"/>
  <c r="B103" i="38"/>
  <c r="B104" i="38"/>
  <c r="B105" i="38"/>
  <c r="B106" i="38"/>
  <c r="B107" i="38"/>
  <c r="AA12" i="38" s="1"/>
  <c r="B108" i="38"/>
  <c r="B109" i="38"/>
  <c r="B110" i="38"/>
  <c r="B111" i="38"/>
  <c r="B112" i="38"/>
  <c r="B113" i="38"/>
  <c r="B114" i="38"/>
  <c r="B115" i="38"/>
  <c r="B116" i="38"/>
  <c r="B117" i="38"/>
  <c r="B118" i="38"/>
  <c r="B119" i="38"/>
  <c r="B120" i="38"/>
  <c r="B121" i="38"/>
  <c r="B122" i="38"/>
  <c r="B123" i="38"/>
  <c r="B124" i="38"/>
  <c r="B125" i="38"/>
  <c r="B126" i="38"/>
  <c r="B127" i="38"/>
  <c r="B128" i="38"/>
  <c r="B129" i="38"/>
  <c r="AA13" i="38" s="1"/>
  <c r="B130" i="38"/>
  <c r="B131" i="38"/>
  <c r="B132" i="38"/>
  <c r="B133" i="38"/>
  <c r="B134" i="38"/>
  <c r="AA14" i="38" s="1"/>
  <c r="B135" i="38"/>
  <c r="B136" i="38"/>
  <c r="B137" i="38"/>
  <c r="B138" i="38"/>
  <c r="B139" i="38"/>
  <c r="B140" i="38"/>
  <c r="B141" i="38"/>
  <c r="B142" i="38"/>
  <c r="B143" i="38"/>
  <c r="B144" i="38"/>
  <c r="B145" i="38"/>
  <c r="B146" i="38"/>
  <c r="B147" i="38"/>
  <c r="B148" i="38"/>
  <c r="B149" i="38"/>
  <c r="B150" i="38"/>
  <c r="B151" i="38"/>
  <c r="B152" i="38"/>
  <c r="B153" i="38"/>
  <c r="B154" i="38"/>
  <c r="B155" i="38"/>
  <c r="B156" i="38"/>
  <c r="AA15" i="38" s="1"/>
  <c r="B157" i="38"/>
  <c r="B158" i="38"/>
  <c r="B159" i="38"/>
  <c r="B160" i="38"/>
  <c r="B161" i="38"/>
  <c r="B162" i="38"/>
  <c r="B163" i="38"/>
  <c r="B164" i="38"/>
  <c r="B165" i="38"/>
  <c r="B166" i="38"/>
  <c r="B167" i="38"/>
  <c r="AA16" i="38" s="1"/>
  <c r="B168" i="38"/>
  <c r="B169" i="38"/>
  <c r="B170" i="38"/>
  <c r="B171" i="38"/>
  <c r="B172" i="38"/>
  <c r="AA17" i="38" s="1"/>
  <c r="B173" i="38"/>
  <c r="B174" i="38"/>
  <c r="AA18" i="38" s="1"/>
  <c r="B175" i="38"/>
  <c r="B176" i="38"/>
  <c r="B177" i="38"/>
  <c r="B178" i="38"/>
  <c r="B179" i="38"/>
  <c r="B180" i="38"/>
  <c r="B181" i="38"/>
  <c r="B182" i="38"/>
  <c r="B183" i="38"/>
  <c r="B184" i="38"/>
  <c r="B185" i="38"/>
  <c r="B186" i="38"/>
  <c r="B187" i="38"/>
  <c r="B188" i="38"/>
  <c r="B189" i="38"/>
  <c r="B190" i="38"/>
  <c r="B191" i="38"/>
  <c r="B192" i="38"/>
  <c r="B193" i="38"/>
  <c r="B194" i="38"/>
  <c r="B195" i="38"/>
  <c r="B196" i="38"/>
  <c r="AA19" i="38" s="1"/>
  <c r="B197" i="38"/>
  <c r="B198" i="38"/>
  <c r="B199" i="38"/>
  <c r="B200" i="38"/>
  <c r="B201" i="38"/>
  <c r="B202" i="38"/>
  <c r="B203" i="38"/>
  <c r="B204" i="38"/>
  <c r="B205" i="38"/>
  <c r="B206" i="38"/>
  <c r="B207" i="38"/>
  <c r="B208" i="38"/>
  <c r="B209" i="38"/>
  <c r="B210" i="38"/>
  <c r="B211" i="38"/>
  <c r="AA20" i="38" s="1"/>
  <c r="B212" i="38"/>
  <c r="B213" i="38"/>
  <c r="B214" i="38"/>
  <c r="B215" i="38"/>
  <c r="B216" i="38"/>
  <c r="B217" i="38"/>
  <c r="B218" i="38"/>
  <c r="B219" i="38"/>
  <c r="B220" i="38"/>
  <c r="B221" i="38"/>
  <c r="B222" i="38"/>
  <c r="B223" i="38"/>
  <c r="AA21" i="38" s="1"/>
  <c r="B224" i="38"/>
  <c r="B225" i="38"/>
  <c r="B226" i="38"/>
  <c r="AA22" i="38" s="1"/>
  <c r="B227" i="38"/>
  <c r="B228" i="38"/>
  <c r="B229" i="38"/>
  <c r="B230" i="38"/>
  <c r="B231" i="38"/>
  <c r="AA23" i="38" s="1"/>
  <c r="B232" i="38"/>
  <c r="B233" i="38"/>
  <c r="B234" i="38"/>
  <c r="B235" i="38"/>
  <c r="B236" i="38"/>
  <c r="B237" i="38"/>
  <c r="B238" i="38"/>
  <c r="B239" i="38"/>
  <c r="B240" i="38"/>
  <c r="B241" i="38"/>
  <c r="AA24" i="38" s="1"/>
  <c r="B242" i="38"/>
  <c r="B243" i="38"/>
  <c r="B244" i="38"/>
  <c r="B245" i="38"/>
  <c r="B246" i="38"/>
  <c r="B247" i="38"/>
  <c r="B248" i="38"/>
  <c r="B249" i="38"/>
  <c r="B250" i="38"/>
  <c r="B251" i="38"/>
  <c r="B252" i="38"/>
  <c r="AA25" i="38" s="1"/>
  <c r="B253" i="38"/>
  <c r="B254" i="38"/>
  <c r="B255" i="38"/>
  <c r="AA26" i="38" s="1"/>
  <c r="B256" i="38"/>
  <c r="B257" i="38"/>
  <c r="B258" i="38"/>
  <c r="B259" i="38"/>
  <c r="B260" i="38"/>
  <c r="B261" i="38"/>
  <c r="B262" i="38"/>
  <c r="B263" i="38"/>
  <c r="B264" i="38"/>
  <c r="B265" i="38"/>
  <c r="B266" i="38"/>
  <c r="B267" i="38"/>
  <c r="B268" i="38"/>
  <c r="B269" i="38"/>
  <c r="B270" i="38"/>
  <c r="B271" i="38"/>
  <c r="B272" i="38"/>
  <c r="B273" i="38"/>
  <c r="B274" i="38"/>
  <c r="B275" i="38"/>
  <c r="B276" i="38"/>
  <c r="B277" i="38"/>
  <c r="B278" i="38"/>
  <c r="B279" i="38"/>
  <c r="B280" i="38"/>
  <c r="B281" i="38"/>
  <c r="B282" i="38"/>
  <c r="B283" i="38"/>
  <c r="B284" i="38"/>
  <c r="B285" i="38"/>
  <c r="B286" i="38"/>
  <c r="B287" i="38"/>
  <c r="B288" i="38"/>
  <c r="B289" i="38"/>
  <c r="B290" i="38"/>
  <c r="B291" i="38"/>
  <c r="B292" i="38"/>
  <c r="B293" i="38"/>
  <c r="B294" i="38"/>
  <c r="B295" i="38"/>
  <c r="B296" i="38"/>
  <c r="B297" i="38"/>
  <c r="B298" i="38"/>
  <c r="B299" i="38"/>
  <c r="B300" i="38"/>
  <c r="B301" i="38"/>
  <c r="B302" i="38"/>
  <c r="B303" i="38"/>
  <c r="B304" i="38"/>
  <c r="B305" i="38"/>
  <c r="B307" i="38"/>
  <c r="B308" i="38"/>
  <c r="AA27" i="38" s="1"/>
  <c r="B309" i="38"/>
  <c r="B310" i="38"/>
  <c r="B311" i="38"/>
  <c r="B312" i="38"/>
  <c r="B313" i="38"/>
  <c r="B314" i="38"/>
  <c r="B315" i="38"/>
  <c r="B316" i="38"/>
  <c r="B317" i="38"/>
  <c r="B318" i="38"/>
  <c r="B319" i="38"/>
  <c r="B320" i="38"/>
  <c r="B321" i="38"/>
  <c r="B322" i="38"/>
  <c r="B323" i="38"/>
  <c r="B324" i="38"/>
  <c r="B325" i="38"/>
  <c r="B326" i="38"/>
  <c r="B327" i="38"/>
  <c r="B328" i="38"/>
  <c r="B329" i="38"/>
  <c r="B330" i="38"/>
  <c r="B331" i="38"/>
  <c r="B332" i="38"/>
  <c r="B333" i="38"/>
  <c r="B334" i="38"/>
  <c r="B335" i="38"/>
  <c r="B336" i="38"/>
  <c r="B337" i="38"/>
  <c r="B338" i="38"/>
  <c r="B339" i="38"/>
  <c r="B340" i="38"/>
  <c r="B341" i="38"/>
  <c r="B342" i="38"/>
  <c r="B343" i="38"/>
  <c r="B344" i="38"/>
  <c r="B345" i="38"/>
  <c r="B346" i="38"/>
  <c r="B347" i="38"/>
  <c r="B348" i="38"/>
  <c r="B349" i="38"/>
  <c r="B350" i="38"/>
  <c r="B351" i="38"/>
  <c r="B352" i="38"/>
  <c r="B353" i="38"/>
  <c r="B354" i="38"/>
  <c r="B355" i="38"/>
  <c r="B356" i="38"/>
  <c r="B357" i="38"/>
  <c r="B358" i="38"/>
  <c r="B359" i="38"/>
  <c r="B360" i="38"/>
  <c r="B361" i="38"/>
  <c r="B362" i="38"/>
  <c r="B363" i="38"/>
  <c r="B364" i="38"/>
  <c r="B365" i="38"/>
  <c r="B366" i="38"/>
  <c r="B367" i="38"/>
  <c r="B368" i="38"/>
  <c r="B369" i="38"/>
  <c r="B370" i="38"/>
  <c r="B371" i="38"/>
  <c r="B372" i="38"/>
  <c r="B373" i="38"/>
  <c r="B374" i="38"/>
  <c r="B375" i="38"/>
  <c r="B376" i="38"/>
  <c r="B377" i="38"/>
  <c r="B378" i="38"/>
  <c r="B379" i="38"/>
  <c r="B380" i="38"/>
  <c r="B381" i="38"/>
  <c r="B382" i="38"/>
  <c r="B384" i="38"/>
  <c r="B385" i="38"/>
  <c r="B386" i="38"/>
  <c r="B387" i="38"/>
  <c r="B388" i="38"/>
  <c r="B389" i="38"/>
  <c r="B390" i="38"/>
  <c r="B391" i="38"/>
  <c r="B392" i="38"/>
  <c r="B393" i="38"/>
  <c r="B394" i="38"/>
  <c r="B395" i="38"/>
  <c r="AA28" i="38" s="1"/>
  <c r="B396" i="38"/>
  <c r="B397" i="38"/>
  <c r="B398" i="38"/>
  <c r="B400" i="38"/>
  <c r="B401" i="38"/>
  <c r="B402" i="38"/>
  <c r="B403" i="38"/>
  <c r="B404" i="38"/>
  <c r="B405" i="38"/>
  <c r="B406" i="38"/>
  <c r="B407" i="38"/>
  <c r="B408" i="38"/>
  <c r="B409" i="38"/>
  <c r="B410" i="38"/>
  <c r="B411" i="38"/>
  <c r="B412" i="38"/>
  <c r="B413" i="38"/>
  <c r="B414" i="38"/>
  <c r="B415" i="38"/>
  <c r="B416" i="38"/>
  <c r="B417" i="38"/>
  <c r="B418" i="38"/>
  <c r="B419" i="38"/>
  <c r="B420" i="38"/>
  <c r="B421" i="38"/>
  <c r="B422" i="38"/>
  <c r="B423" i="38"/>
  <c r="B424" i="38"/>
  <c r="B425" i="38"/>
  <c r="B426" i="38"/>
  <c r="B427" i="38"/>
  <c r="B428" i="38"/>
  <c r="B429" i="38"/>
  <c r="B430" i="38"/>
  <c r="B431" i="38"/>
  <c r="B432" i="38"/>
  <c r="B433" i="38"/>
  <c r="B434" i="38"/>
  <c r="B435" i="38"/>
  <c r="B436" i="38"/>
  <c r="B437" i="38"/>
  <c r="B438" i="38"/>
  <c r="B439" i="38"/>
  <c r="B440" i="38"/>
  <c r="B441" i="38"/>
  <c r="B442" i="38"/>
  <c r="AA29" i="38" s="1"/>
  <c r="B443" i="38"/>
  <c r="B444" i="38"/>
  <c r="B445" i="38"/>
  <c r="B446" i="38"/>
  <c r="B447" i="38"/>
  <c r="B448" i="38"/>
  <c r="B449" i="38"/>
  <c r="B450" i="38"/>
  <c r="B451" i="38"/>
  <c r="B452" i="38"/>
  <c r="B453" i="38"/>
  <c r="B454" i="38"/>
  <c r="B455" i="38"/>
  <c r="B456" i="38"/>
  <c r="B457" i="38"/>
  <c r="B458" i="38"/>
  <c r="B459" i="38"/>
  <c r="B460" i="38"/>
  <c r="B461" i="38"/>
  <c r="B462" i="38"/>
  <c r="B463" i="38"/>
  <c r="B464" i="38"/>
  <c r="B465" i="38"/>
  <c r="B466" i="38"/>
  <c r="B467" i="38"/>
  <c r="B468" i="38"/>
  <c r="B469" i="38"/>
  <c r="B470" i="38"/>
  <c r="B471" i="38"/>
  <c r="B472" i="38"/>
  <c r="B473" i="38"/>
  <c r="B474" i="38"/>
  <c r="B475" i="38"/>
  <c r="B476" i="38"/>
  <c r="B477" i="38"/>
  <c r="B478" i="38"/>
  <c r="B479" i="38"/>
  <c r="B480" i="38"/>
  <c r="B481" i="38"/>
  <c r="B482" i="38"/>
  <c r="B483" i="38"/>
  <c r="B484" i="38"/>
  <c r="B485" i="38"/>
  <c r="B486" i="38"/>
  <c r="B487" i="38"/>
  <c r="B488" i="38"/>
  <c r="B489" i="38"/>
  <c r="B490" i="38"/>
  <c r="B491" i="38"/>
  <c r="B492" i="38"/>
  <c r="B493" i="38"/>
  <c r="B494" i="38"/>
  <c r="B495" i="38"/>
  <c r="B496" i="38"/>
  <c r="B497" i="38"/>
  <c r="B498" i="38"/>
  <c r="B499" i="38"/>
  <c r="B500" i="38"/>
  <c r="B501" i="38"/>
  <c r="B502" i="38"/>
  <c r="B503" i="38"/>
  <c r="B504" i="38"/>
  <c r="B505" i="38"/>
  <c r="B506" i="38"/>
  <c r="B507" i="38"/>
  <c r="B508" i="38"/>
  <c r="B509" i="38"/>
  <c r="B510" i="38"/>
  <c r="B511" i="38"/>
  <c r="B512" i="38"/>
  <c r="B513" i="38"/>
  <c r="B514" i="38"/>
  <c r="B515" i="38"/>
  <c r="B516" i="38"/>
  <c r="B517" i="38"/>
  <c r="B518" i="38"/>
  <c r="B519" i="38"/>
  <c r="B520" i="38"/>
  <c r="B521" i="38"/>
  <c r="B522" i="38"/>
  <c r="B523" i="38"/>
  <c r="B524" i="38"/>
  <c r="B525" i="38"/>
  <c r="B526" i="38"/>
  <c r="AA30" i="38" s="1"/>
  <c r="B527" i="38"/>
  <c r="B528" i="38"/>
  <c r="B529" i="38"/>
  <c r="B530" i="38"/>
  <c r="B531" i="38"/>
  <c r="B532" i="38"/>
  <c r="B533" i="38"/>
  <c r="B534" i="38"/>
  <c r="B535" i="38"/>
  <c r="B536" i="38"/>
  <c r="B537" i="38"/>
  <c r="AA31" i="38" s="1"/>
  <c r="B538" i="38"/>
  <c r="B539" i="38"/>
  <c r="B540" i="38"/>
  <c r="B541" i="38"/>
  <c r="B542" i="38"/>
  <c r="B543" i="38"/>
  <c r="B544" i="38"/>
  <c r="B545" i="38"/>
  <c r="B546" i="38"/>
  <c r="B547" i="38"/>
  <c r="B548" i="38"/>
  <c r="B549" i="38"/>
  <c r="AA32" i="38" s="1"/>
  <c r="B550" i="38"/>
  <c r="B551" i="38"/>
  <c r="B552" i="38"/>
  <c r="B553" i="38"/>
  <c r="B554" i="38"/>
  <c r="B555" i="38"/>
  <c r="B556" i="38"/>
  <c r="B557" i="38"/>
  <c r="B558" i="38"/>
  <c r="B559" i="38"/>
  <c r="B560" i="38"/>
  <c r="B561" i="38"/>
  <c r="B562" i="38"/>
  <c r="B563" i="38"/>
  <c r="B564" i="38"/>
  <c r="B565" i="38"/>
  <c r="B566" i="38"/>
  <c r="B567" i="38"/>
  <c r="B568" i="38"/>
  <c r="B569" i="38"/>
  <c r="B570" i="38"/>
  <c r="B571" i="38"/>
  <c r="B572" i="38"/>
  <c r="B573" i="38"/>
  <c r="B574" i="38"/>
  <c r="B575" i="38"/>
  <c r="B576" i="38"/>
  <c r="B577" i="38"/>
  <c r="B578" i="38"/>
  <c r="B579" i="38"/>
  <c r="B580" i="38"/>
  <c r="B581" i="38"/>
  <c r="B582" i="38"/>
  <c r="B583" i="38"/>
  <c r="B584" i="38"/>
  <c r="B585" i="38"/>
  <c r="B586" i="38"/>
  <c r="B587" i="38"/>
  <c r="B588" i="38"/>
  <c r="B589" i="38"/>
  <c r="B590" i="38"/>
  <c r="B591" i="38"/>
  <c r="B592" i="38"/>
  <c r="B593" i="38"/>
  <c r="B594" i="38"/>
  <c r="B595" i="38"/>
  <c r="B596" i="38"/>
  <c r="B597" i="38"/>
  <c r="B598" i="38"/>
  <c r="B599" i="38"/>
  <c r="B600" i="38"/>
  <c r="B601" i="38"/>
  <c r="B602" i="38"/>
  <c r="B603" i="38"/>
  <c r="B604" i="38"/>
  <c r="B605" i="38"/>
  <c r="B606" i="38"/>
  <c r="B607" i="38"/>
  <c r="B608" i="38"/>
  <c r="B609" i="38"/>
  <c r="B610" i="38"/>
  <c r="B611" i="38"/>
  <c r="B612" i="38"/>
  <c r="B613" i="38"/>
  <c r="AA33" i="38" s="1"/>
  <c r="B614" i="38"/>
  <c r="B615" i="38"/>
  <c r="B616" i="38"/>
  <c r="B617" i="38"/>
  <c r="B618" i="38"/>
  <c r="B619" i="38"/>
  <c r="B620" i="38"/>
  <c r="B621" i="38"/>
  <c r="B622" i="38"/>
  <c r="B623" i="38"/>
  <c r="B624" i="38"/>
  <c r="B625" i="38"/>
  <c r="B626" i="38"/>
  <c r="B627" i="38"/>
  <c r="B628" i="38"/>
  <c r="B629" i="38"/>
  <c r="B630" i="38"/>
  <c r="B631" i="38"/>
  <c r="B632" i="38"/>
  <c r="B633" i="38"/>
  <c r="B634" i="38"/>
  <c r="B635" i="38"/>
  <c r="B636" i="38"/>
  <c r="B637" i="38"/>
  <c r="B638" i="38"/>
  <c r="B639" i="38"/>
  <c r="B640" i="38"/>
  <c r="B641" i="38"/>
  <c r="B642" i="38"/>
  <c r="B643" i="38"/>
  <c r="B644" i="38"/>
  <c r="B645" i="38"/>
  <c r="B646" i="38"/>
  <c r="B647" i="38"/>
  <c r="B648" i="38"/>
  <c r="B649" i="38"/>
  <c r="B650" i="38"/>
  <c r="B651" i="38"/>
  <c r="B652" i="38"/>
  <c r="B653" i="38"/>
  <c r="B654" i="38"/>
  <c r="B655" i="38"/>
  <c r="B656" i="38"/>
  <c r="B657" i="38"/>
  <c r="B658" i="38"/>
  <c r="B659" i="38"/>
  <c r="B660" i="38"/>
  <c r="B661" i="38"/>
  <c r="B662" i="38"/>
  <c r="B663" i="38"/>
  <c r="B664" i="38"/>
  <c r="B665" i="38"/>
  <c r="B666" i="38"/>
  <c r="B667" i="38"/>
  <c r="B668" i="38"/>
  <c r="B669" i="38"/>
  <c r="B670" i="38"/>
  <c r="B671" i="38"/>
  <c r="B672" i="38"/>
  <c r="B673" i="38"/>
  <c r="B674" i="38"/>
  <c r="B675" i="38"/>
  <c r="B676" i="38"/>
  <c r="B677" i="38"/>
  <c r="B678" i="38"/>
  <c r="B679" i="38"/>
  <c r="B680" i="38"/>
  <c r="B681" i="38"/>
  <c r="B682" i="38"/>
  <c r="B683" i="38"/>
  <c r="B684" i="38"/>
  <c r="B685" i="38"/>
  <c r="B686" i="38"/>
  <c r="B687" i="38"/>
  <c r="B688" i="38"/>
  <c r="B689" i="38"/>
  <c r="B690" i="38"/>
  <c r="B691" i="38"/>
  <c r="B692" i="38"/>
  <c r="B693" i="38"/>
  <c r="B694" i="38"/>
  <c r="B695" i="38"/>
  <c r="B696" i="38"/>
  <c r="B697" i="38"/>
  <c r="B698" i="38"/>
  <c r="B699" i="38"/>
  <c r="B700" i="38"/>
  <c r="B701" i="38"/>
  <c r="B702" i="38"/>
  <c r="B703" i="38"/>
  <c r="B704" i="38"/>
  <c r="B705" i="38"/>
  <c r="B706" i="38"/>
  <c r="B707" i="38"/>
  <c r="B708" i="38"/>
  <c r="B709" i="38"/>
  <c r="B710" i="38"/>
  <c r="B711" i="38"/>
  <c r="B712" i="38"/>
  <c r="B713" i="38"/>
  <c r="B714" i="38"/>
  <c r="B715" i="38"/>
  <c r="B716" i="38"/>
  <c r="B717" i="38"/>
  <c r="B718" i="38"/>
  <c r="B719" i="38"/>
  <c r="B720" i="38"/>
  <c r="B721" i="38"/>
  <c r="B722" i="38"/>
  <c r="B723" i="38"/>
  <c r="B724" i="38"/>
  <c r="B725" i="38"/>
  <c r="B726" i="38"/>
  <c r="B727" i="38"/>
  <c r="B728" i="38"/>
  <c r="B729" i="38"/>
  <c r="B730" i="38"/>
  <c r="B731" i="38"/>
  <c r="B732" i="38"/>
  <c r="B733" i="38"/>
  <c r="B734" i="38"/>
  <c r="B735" i="38"/>
  <c r="B736" i="38"/>
  <c r="B737" i="38"/>
  <c r="B738" i="38"/>
  <c r="B739" i="38"/>
  <c r="B740" i="38"/>
  <c r="B741" i="38"/>
  <c r="B742" i="38"/>
  <c r="B743" i="38"/>
  <c r="B744" i="38"/>
  <c r="B745" i="38"/>
  <c r="B746" i="38"/>
  <c r="B747" i="38"/>
  <c r="B748" i="38"/>
  <c r="B749" i="38"/>
  <c r="B750" i="38"/>
  <c r="B751" i="38"/>
  <c r="B752" i="38"/>
  <c r="B753" i="38"/>
  <c r="B754" i="38"/>
  <c r="B755" i="38"/>
  <c r="B756" i="38"/>
  <c r="B757" i="38"/>
  <c r="B758" i="38"/>
  <c r="B759" i="38"/>
  <c r="B760" i="38"/>
  <c r="B761" i="38"/>
  <c r="B762" i="38"/>
  <c r="B763" i="38"/>
  <c r="B764" i="38"/>
  <c r="B765" i="38"/>
  <c r="B766" i="38"/>
  <c r="B767" i="38"/>
  <c r="B768" i="38"/>
  <c r="B769" i="38"/>
  <c r="B770" i="38"/>
  <c r="B771" i="38"/>
  <c r="B772" i="38"/>
  <c r="B773" i="38"/>
  <c r="B774" i="38"/>
  <c r="B775" i="38"/>
  <c r="B776" i="38"/>
  <c r="B777" i="38"/>
  <c r="B778" i="38"/>
  <c r="B779" i="38"/>
  <c r="B2" i="38"/>
  <c r="C2" i="38"/>
  <c r="BU29" i="38"/>
  <c r="BU30" i="38"/>
  <c r="BU31" i="38"/>
  <c r="CM2" i="38"/>
  <c r="CN2" i="38" s="1"/>
  <c r="BH33" i="38"/>
  <c r="BH32" i="38"/>
  <c r="BH31" i="38"/>
  <c r="BH30" i="38"/>
  <c r="BH29" i="38"/>
  <c r="BU28" i="38"/>
  <c r="BH28" i="38"/>
  <c r="BU27" i="38"/>
  <c r="BH27" i="38"/>
  <c r="BU26" i="38"/>
  <c r="BH26" i="38"/>
  <c r="BU25" i="38"/>
  <c r="BH25" i="38"/>
  <c r="BU24" i="38"/>
  <c r="BH24" i="38"/>
  <c r="BU23" i="38"/>
  <c r="BH23" i="38"/>
  <c r="BU22" i="38"/>
  <c r="BH22" i="38"/>
  <c r="BU21" i="38"/>
  <c r="BH21" i="38"/>
  <c r="BU20" i="38"/>
  <c r="BH20" i="38"/>
  <c r="BU19" i="38"/>
  <c r="BH19" i="38"/>
  <c r="BU18" i="38"/>
  <c r="BH18" i="38"/>
  <c r="BU17" i="38"/>
  <c r="BH17" i="38"/>
  <c r="BU16" i="38"/>
  <c r="BH16" i="38"/>
  <c r="BU15" i="38"/>
  <c r="BH15" i="38"/>
  <c r="BU14" i="38"/>
  <c r="BH14" i="38"/>
  <c r="BU13" i="38"/>
  <c r="BH13" i="38"/>
  <c r="BU12" i="38"/>
  <c r="BH12" i="38"/>
  <c r="BU11" i="38"/>
  <c r="BH11" i="38"/>
  <c r="BU10" i="38"/>
  <c r="BH10" i="38"/>
  <c r="BU9" i="38"/>
  <c r="BH9" i="38"/>
  <c r="BU8" i="38"/>
  <c r="BH8" i="38"/>
  <c r="BU7" i="38"/>
  <c r="BH7" i="38"/>
  <c r="BU6" i="38"/>
  <c r="BH6" i="38"/>
  <c r="AR5" i="33" l="1"/>
  <c r="AR25" i="33"/>
  <c r="BR54" i="38"/>
  <c r="BT54" i="38" s="1"/>
  <c r="BW54" i="38" s="1"/>
  <c r="BV54" i="38" s="1"/>
  <c r="BR47" i="38"/>
  <c r="BT47" i="38" s="1"/>
  <c r="BW47" i="38" s="1"/>
  <c r="BV47" i="38" s="1"/>
  <c r="BW6" i="38"/>
  <c r="BV6" i="38" s="1"/>
  <c r="BI6" i="38"/>
  <c r="BV80" i="38"/>
  <c r="CA8" i="38" s="1"/>
  <c r="BI85" i="38"/>
  <c r="BZ8" i="38" s="1"/>
  <c r="BT30" i="38"/>
  <c r="BS30" i="38"/>
  <c r="BT29" i="38"/>
  <c r="BS29" i="38"/>
  <c r="BS31" i="38"/>
  <c r="BT31" i="38"/>
  <c r="BF11" i="38"/>
  <c r="BT12" i="38"/>
  <c r="BF19" i="38"/>
  <c r="BT20" i="38"/>
  <c r="BF27" i="38"/>
  <c r="BT28" i="38"/>
  <c r="BS14" i="38"/>
  <c r="BS22" i="38"/>
  <c r="BG24" i="38"/>
  <c r="BG8" i="38"/>
  <c r="BT8" i="38"/>
  <c r="BF15" i="38"/>
  <c r="BT16" i="38"/>
  <c r="BF23" i="38"/>
  <c r="BT24" i="38"/>
  <c r="BG33" i="38"/>
  <c r="BF31" i="38"/>
  <c r="BG31" i="38"/>
  <c r="BS15" i="38"/>
  <c r="BS23" i="38"/>
  <c r="BS12" i="38"/>
  <c r="BS20" i="38"/>
  <c r="BG22" i="38"/>
  <c r="BS28" i="38"/>
  <c r="BG9" i="38"/>
  <c r="BS7" i="38"/>
  <c r="BG17" i="38"/>
  <c r="BG14" i="38"/>
  <c r="BF13" i="38"/>
  <c r="BT14" i="38"/>
  <c r="BF21" i="38"/>
  <c r="BT22" i="38"/>
  <c r="BF29" i="38"/>
  <c r="BF32" i="38"/>
  <c r="BG16" i="38"/>
  <c r="BS8" i="38"/>
  <c r="BG10" i="38"/>
  <c r="BS16" i="38"/>
  <c r="BG18" i="38"/>
  <c r="BS24" i="38"/>
  <c r="BG26" i="38"/>
  <c r="BF30" i="38"/>
  <c r="BF12" i="38"/>
  <c r="BT13" i="38"/>
  <c r="BF20" i="38"/>
  <c r="BT21" i="38"/>
  <c r="BF28" i="38"/>
  <c r="BG30" i="38"/>
  <c r="BG25" i="38"/>
  <c r="BG7" i="38"/>
  <c r="BJ7" i="38" s="1"/>
  <c r="BI7" i="38" s="1"/>
  <c r="BS13" i="38"/>
  <c r="BG15" i="38"/>
  <c r="BS21" i="38"/>
  <c r="BG23" i="38"/>
  <c r="BG32" i="38"/>
  <c r="BF9" i="38"/>
  <c r="BT10" i="38"/>
  <c r="BF17" i="38"/>
  <c r="BT18" i="38"/>
  <c r="BF25" i="38"/>
  <c r="BT26" i="38"/>
  <c r="BS10" i="38"/>
  <c r="BG12" i="38"/>
  <c r="BS18" i="38"/>
  <c r="BG20" i="38"/>
  <c r="BS26" i="38"/>
  <c r="BG28" i="38"/>
  <c r="BT15" i="38"/>
  <c r="BT7" i="38"/>
  <c r="BF14" i="38"/>
  <c r="BF22" i="38"/>
  <c r="BT23" i="38"/>
  <c r="BF33" i="38"/>
  <c r="BF8" i="38"/>
  <c r="BT9" i="38"/>
  <c r="BF16" i="38"/>
  <c r="BT17" i="38"/>
  <c r="BF24" i="38"/>
  <c r="BT25" i="38"/>
  <c r="BS9" i="38"/>
  <c r="BG11" i="38"/>
  <c r="BS17" i="38"/>
  <c r="BG19" i="38"/>
  <c r="BS25" i="38"/>
  <c r="BG27" i="38"/>
  <c r="BT11" i="38"/>
  <c r="BT19" i="38"/>
  <c r="BF10" i="38"/>
  <c r="BF18" i="38"/>
  <c r="BF26" i="38"/>
  <c r="BT27" i="38"/>
  <c r="BS11" i="38"/>
  <c r="BG13" i="38"/>
  <c r="BS19" i="38"/>
  <c r="BG21" i="38"/>
  <c r="BS27" i="38"/>
  <c r="BG29" i="38"/>
  <c r="AL92" i="38"/>
  <c r="AL91" i="38"/>
  <c r="AL89" i="38"/>
  <c r="AM89" i="38" s="1"/>
  <c r="AL88" i="38"/>
  <c r="AL87" i="38"/>
  <c r="AE94" i="38"/>
  <c r="AE93" i="38"/>
  <c r="AE91" i="38"/>
  <c r="AF91" i="38" s="1"/>
  <c r="AE90" i="38"/>
  <c r="AE89" i="38"/>
  <c r="AR26" i="33" l="1"/>
  <c r="BW17" i="38"/>
  <c r="BV17" i="38" s="1"/>
  <c r="AR6" i="33"/>
  <c r="BW29" i="38"/>
  <c r="BV29" i="38" s="1"/>
  <c r="BW21" i="38"/>
  <c r="BV21" i="38" s="1"/>
  <c r="BJ26" i="38"/>
  <c r="BI26" i="38" s="1"/>
  <c r="BJ17" i="38"/>
  <c r="BI17" i="38" s="1"/>
  <c r="BW14" i="38"/>
  <c r="BV14" i="38" s="1"/>
  <c r="BJ22" i="38"/>
  <c r="BI22" i="38" s="1"/>
  <c r="BW28" i="38"/>
  <c r="BV28" i="38" s="1"/>
  <c r="BW22" i="38"/>
  <c r="BV22" i="38" s="1"/>
  <c r="BW12" i="38"/>
  <c r="BV12" i="38" s="1"/>
  <c r="BJ31" i="38"/>
  <c r="BI31" i="38" s="1"/>
  <c r="BW26" i="38"/>
  <c r="BV26" i="38" s="1"/>
  <c r="BJ30" i="38"/>
  <c r="BI30" i="38" s="1"/>
  <c r="BW25" i="38"/>
  <c r="BV25" i="38" s="1"/>
  <c r="BJ8" i="38"/>
  <c r="BI8" i="38" s="1"/>
  <c r="BJ19" i="38"/>
  <c r="BI19" i="38" s="1"/>
  <c r="BJ16" i="38"/>
  <c r="BI16" i="38" s="1"/>
  <c r="BJ23" i="38"/>
  <c r="BI23" i="38" s="1"/>
  <c r="BW11" i="38"/>
  <c r="BV11" i="38" s="1"/>
  <c r="BJ25" i="38"/>
  <c r="BI25" i="38" s="1"/>
  <c r="BJ13" i="38"/>
  <c r="BI13" i="38" s="1"/>
  <c r="BJ12" i="38"/>
  <c r="BI12" i="38" s="1"/>
  <c r="BJ15" i="38"/>
  <c r="BI15" i="38" s="1"/>
  <c r="BJ18" i="38"/>
  <c r="BI18" i="38" s="1"/>
  <c r="BJ33" i="38"/>
  <c r="BI33" i="38" s="1"/>
  <c r="BJ10" i="38"/>
  <c r="BI10" i="38" s="1"/>
  <c r="BJ9" i="38"/>
  <c r="BI9" i="38" s="1"/>
  <c r="BW24" i="38"/>
  <c r="BV24" i="38" s="1"/>
  <c r="BW7" i="38"/>
  <c r="BV7" i="38" s="1"/>
  <c r="BW30" i="38"/>
  <c r="BV30" i="38" s="1"/>
  <c r="BJ14" i="38"/>
  <c r="BI14" i="38" s="1"/>
  <c r="BW8" i="38"/>
  <c r="BV8" i="38" s="1"/>
  <c r="BW20" i="38"/>
  <c r="BV20" i="38" s="1"/>
  <c r="BW16" i="38"/>
  <c r="BV16" i="38" s="1"/>
  <c r="BW13" i="38"/>
  <c r="BV13" i="38" s="1"/>
  <c r="BJ27" i="38"/>
  <c r="BI27" i="38" s="1"/>
  <c r="BW23" i="38"/>
  <c r="BV23" i="38" s="1"/>
  <c r="BW27" i="38"/>
  <c r="BV27" i="38" s="1"/>
  <c r="BW9" i="38"/>
  <c r="BV9" i="38" s="1"/>
  <c r="BW18" i="38"/>
  <c r="BV18" i="38" s="1"/>
  <c r="BJ29" i="38"/>
  <c r="BI29" i="38" s="1"/>
  <c r="BJ32" i="38"/>
  <c r="BI32" i="38" s="1"/>
  <c r="BJ28" i="38"/>
  <c r="BI28" i="38" s="1"/>
  <c r="BJ11" i="38"/>
  <c r="BI11" i="38" s="1"/>
  <c r="BW15" i="38"/>
  <c r="BV15" i="38" s="1"/>
  <c r="BW19" i="38"/>
  <c r="BV19" i="38" s="1"/>
  <c r="BJ24" i="38"/>
  <c r="BI24" i="38" s="1"/>
  <c r="BW10" i="38"/>
  <c r="BV10" i="38" s="1"/>
  <c r="BJ21" i="38"/>
  <c r="BI21" i="38" s="1"/>
  <c r="BJ20" i="38"/>
  <c r="BI20" i="38" s="1"/>
  <c r="BW31" i="38"/>
  <c r="BV31" i="38" s="1"/>
  <c r="AE92" i="38"/>
  <c r="AL90" i="38"/>
  <c r="AM88" i="38"/>
  <c r="AM90" i="38" s="1"/>
  <c r="AF90" i="38"/>
  <c r="AF92" i="38" s="1"/>
  <c r="P2" i="23"/>
  <c r="L6" i="23" s="1"/>
  <c r="O2" i="23"/>
  <c r="L5" i="23" s="1"/>
  <c r="N2" i="23"/>
  <c r="L4" i="23" s="1"/>
  <c r="M2" i="23"/>
  <c r="L3" i="23" s="1"/>
  <c r="E2" i="23"/>
  <c r="S5" i="23" s="1"/>
  <c r="O9" i="23" s="1"/>
  <c r="E3" i="23"/>
  <c r="B3" i="23"/>
  <c r="R2" i="23" s="1"/>
  <c r="L8" i="23" s="1"/>
  <c r="B4" i="23"/>
  <c r="B5" i="23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40" i="23"/>
  <c r="B41" i="23"/>
  <c r="B42" i="23"/>
  <c r="B43" i="23"/>
  <c r="B44" i="23"/>
  <c r="B45" i="23"/>
  <c r="B46" i="23"/>
  <c r="B47" i="23"/>
  <c r="B48" i="23"/>
  <c r="B49" i="23"/>
  <c r="B50" i="23"/>
  <c r="B51" i="23"/>
  <c r="B52" i="23"/>
  <c r="B53" i="23"/>
  <c r="B54" i="23"/>
  <c r="B55" i="23"/>
  <c r="B56" i="23"/>
  <c r="B57" i="23"/>
  <c r="B58" i="23"/>
  <c r="B59" i="23"/>
  <c r="B60" i="23"/>
  <c r="B61" i="23"/>
  <c r="B62" i="23"/>
  <c r="B63" i="23"/>
  <c r="B64" i="23"/>
  <c r="B65" i="23"/>
  <c r="B66" i="23"/>
  <c r="B67" i="23"/>
  <c r="B68" i="23"/>
  <c r="B69" i="23"/>
  <c r="B70" i="23"/>
  <c r="B71" i="23"/>
  <c r="B72" i="23"/>
  <c r="B73" i="23"/>
  <c r="B74" i="23"/>
  <c r="B75" i="23"/>
  <c r="B76" i="23"/>
  <c r="B77" i="23"/>
  <c r="B78" i="23"/>
  <c r="B79" i="23"/>
  <c r="B80" i="23"/>
  <c r="B81" i="23"/>
  <c r="B82" i="23"/>
  <c r="B83" i="23"/>
  <c r="B84" i="23"/>
  <c r="B85" i="23"/>
  <c r="B86" i="23"/>
  <c r="B87" i="23"/>
  <c r="B88" i="23"/>
  <c r="B89" i="23"/>
  <c r="B90" i="23"/>
  <c r="B91" i="23"/>
  <c r="B92" i="23"/>
  <c r="B93" i="23"/>
  <c r="B94" i="23"/>
  <c r="B95" i="23"/>
  <c r="B96" i="23"/>
  <c r="B97" i="23"/>
  <c r="B98" i="23"/>
  <c r="B99" i="23"/>
  <c r="B100" i="23"/>
  <c r="B101" i="23"/>
  <c r="B102" i="23"/>
  <c r="B103" i="23"/>
  <c r="B104" i="23"/>
  <c r="B105" i="23"/>
  <c r="B106" i="23"/>
  <c r="B107" i="23"/>
  <c r="B108" i="23"/>
  <c r="B109" i="23"/>
  <c r="B110" i="23"/>
  <c r="B111" i="23"/>
  <c r="B112" i="23"/>
  <c r="B113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47" i="23"/>
  <c r="B148" i="23"/>
  <c r="B149" i="23"/>
  <c r="B150" i="23"/>
  <c r="B151" i="23"/>
  <c r="B152" i="23"/>
  <c r="B153" i="23"/>
  <c r="B154" i="23"/>
  <c r="B155" i="23"/>
  <c r="B156" i="23"/>
  <c r="B157" i="23"/>
  <c r="B158" i="23"/>
  <c r="B159" i="23"/>
  <c r="B160" i="23"/>
  <c r="B161" i="23"/>
  <c r="B162" i="23"/>
  <c r="B163" i="23"/>
  <c r="B164" i="23"/>
  <c r="B165" i="23"/>
  <c r="B166" i="23"/>
  <c r="B167" i="23"/>
  <c r="B168" i="23"/>
  <c r="B169" i="23"/>
  <c r="B170" i="23"/>
  <c r="B171" i="23"/>
  <c r="B172" i="23"/>
  <c r="B173" i="23"/>
  <c r="B174" i="23"/>
  <c r="B175" i="23"/>
  <c r="B176" i="23"/>
  <c r="B177" i="23"/>
  <c r="B178" i="23"/>
  <c r="B179" i="23"/>
  <c r="B180" i="23"/>
  <c r="B181" i="23"/>
  <c r="B182" i="23"/>
  <c r="B183" i="23"/>
  <c r="B184" i="23"/>
  <c r="B185" i="23"/>
  <c r="B186" i="23"/>
  <c r="B187" i="23"/>
  <c r="B188" i="23"/>
  <c r="B189" i="23"/>
  <c r="B190" i="23"/>
  <c r="B191" i="23"/>
  <c r="B192" i="23"/>
  <c r="B193" i="23"/>
  <c r="B194" i="23"/>
  <c r="B195" i="23"/>
  <c r="B196" i="23"/>
  <c r="B197" i="23"/>
  <c r="B198" i="23"/>
  <c r="B199" i="23"/>
  <c r="B200" i="23"/>
  <c r="B201" i="23"/>
  <c r="B202" i="23"/>
  <c r="B203" i="23"/>
  <c r="B204" i="23"/>
  <c r="B205" i="23"/>
  <c r="B206" i="23"/>
  <c r="B207" i="23"/>
  <c r="B208" i="23"/>
  <c r="B209" i="23"/>
  <c r="B210" i="23"/>
  <c r="B211" i="23"/>
  <c r="B212" i="23"/>
  <c r="B213" i="23"/>
  <c r="B214" i="23"/>
  <c r="B215" i="23"/>
  <c r="B216" i="23"/>
  <c r="B217" i="23"/>
  <c r="B218" i="23"/>
  <c r="B219" i="23"/>
  <c r="B220" i="23"/>
  <c r="B221" i="23"/>
  <c r="B222" i="23"/>
  <c r="B223" i="23"/>
  <c r="B224" i="23"/>
  <c r="B225" i="23"/>
  <c r="B226" i="23"/>
  <c r="B227" i="23"/>
  <c r="B228" i="23"/>
  <c r="B229" i="23"/>
  <c r="B230" i="23"/>
  <c r="B231" i="23"/>
  <c r="B232" i="23"/>
  <c r="B233" i="23"/>
  <c r="B234" i="23"/>
  <c r="B235" i="23"/>
  <c r="B236" i="23"/>
  <c r="B237" i="23"/>
  <c r="B238" i="23"/>
  <c r="B239" i="23"/>
  <c r="B240" i="23"/>
  <c r="B241" i="23"/>
  <c r="B242" i="23"/>
  <c r="B243" i="23"/>
  <c r="B244" i="23"/>
  <c r="B245" i="23"/>
  <c r="B246" i="23"/>
  <c r="B247" i="23"/>
  <c r="B248" i="23"/>
  <c r="B249" i="23"/>
  <c r="B250" i="23"/>
  <c r="B251" i="23"/>
  <c r="B252" i="23"/>
  <c r="B253" i="23"/>
  <c r="B254" i="23"/>
  <c r="B255" i="23"/>
  <c r="B256" i="23"/>
  <c r="B257" i="23"/>
  <c r="B258" i="23"/>
  <c r="B259" i="23"/>
  <c r="B260" i="23"/>
  <c r="B261" i="23"/>
  <c r="B262" i="23"/>
  <c r="B263" i="23"/>
  <c r="B264" i="23"/>
  <c r="B265" i="23"/>
  <c r="B266" i="23"/>
  <c r="B267" i="23"/>
  <c r="B268" i="23"/>
  <c r="B269" i="23"/>
  <c r="B270" i="23"/>
  <c r="B271" i="23"/>
  <c r="B272" i="23"/>
  <c r="B273" i="23"/>
  <c r="B274" i="23"/>
  <c r="B275" i="23"/>
  <c r="B276" i="23"/>
  <c r="B277" i="23"/>
  <c r="B278" i="23"/>
  <c r="B279" i="23"/>
  <c r="B280" i="23"/>
  <c r="B281" i="23"/>
  <c r="B282" i="23"/>
  <c r="B283" i="23"/>
  <c r="B284" i="23"/>
  <c r="B285" i="23"/>
  <c r="B286" i="23"/>
  <c r="B287" i="23"/>
  <c r="B288" i="23"/>
  <c r="B289" i="23"/>
  <c r="B290" i="23"/>
  <c r="B291" i="23"/>
  <c r="B292" i="23"/>
  <c r="B293" i="23"/>
  <c r="B294" i="23"/>
  <c r="B295" i="23"/>
  <c r="B296" i="23"/>
  <c r="B297" i="23"/>
  <c r="B298" i="23"/>
  <c r="B299" i="23"/>
  <c r="B300" i="23"/>
  <c r="B301" i="23"/>
  <c r="B302" i="23"/>
  <c r="B303" i="23"/>
  <c r="B304" i="23"/>
  <c r="B305" i="23"/>
  <c r="B306" i="23"/>
  <c r="B307" i="23"/>
  <c r="B308" i="23"/>
  <c r="B309" i="23"/>
  <c r="B310" i="23"/>
  <c r="B311" i="23"/>
  <c r="B312" i="23"/>
  <c r="B313" i="23"/>
  <c r="B314" i="23"/>
  <c r="B315" i="23"/>
  <c r="B316" i="23"/>
  <c r="B317" i="23"/>
  <c r="B318" i="23"/>
  <c r="B319" i="23"/>
  <c r="B320" i="23"/>
  <c r="B321" i="23"/>
  <c r="B322" i="23"/>
  <c r="B323" i="23"/>
  <c r="B324" i="23"/>
  <c r="B325" i="23"/>
  <c r="B326" i="23"/>
  <c r="B327" i="23"/>
  <c r="B328" i="23"/>
  <c r="B329" i="23"/>
  <c r="B330" i="23"/>
  <c r="B331" i="23"/>
  <c r="B332" i="23"/>
  <c r="B333" i="23"/>
  <c r="B334" i="23"/>
  <c r="B335" i="23"/>
  <c r="B336" i="23"/>
  <c r="B337" i="23"/>
  <c r="B338" i="23"/>
  <c r="B339" i="23"/>
  <c r="B340" i="23"/>
  <c r="B341" i="23"/>
  <c r="B342" i="23"/>
  <c r="B343" i="23"/>
  <c r="B344" i="23"/>
  <c r="B345" i="23"/>
  <c r="B346" i="23"/>
  <c r="B347" i="23"/>
  <c r="B348" i="23"/>
  <c r="B349" i="23"/>
  <c r="B350" i="23"/>
  <c r="B351" i="23"/>
  <c r="B352" i="23"/>
  <c r="B353" i="23"/>
  <c r="B354" i="23"/>
  <c r="B355" i="23"/>
  <c r="B356" i="23"/>
  <c r="B357" i="23"/>
  <c r="B358" i="23"/>
  <c r="B359" i="23"/>
  <c r="B360" i="23"/>
  <c r="B361" i="23"/>
  <c r="B362" i="23"/>
  <c r="B363" i="23"/>
  <c r="B364" i="23"/>
  <c r="B365" i="23"/>
  <c r="B366" i="23"/>
  <c r="B367" i="23"/>
  <c r="B368" i="23"/>
  <c r="B369" i="23"/>
  <c r="B370" i="23"/>
  <c r="B371" i="23"/>
  <c r="B372" i="23"/>
  <c r="B373" i="23"/>
  <c r="B374" i="23"/>
  <c r="B375" i="23"/>
  <c r="B376" i="23"/>
  <c r="B377" i="23"/>
  <c r="B378" i="23"/>
  <c r="B379" i="23"/>
  <c r="B380" i="23"/>
  <c r="B381" i="23"/>
  <c r="B382" i="23"/>
  <c r="B383" i="23"/>
  <c r="B384" i="23"/>
  <c r="B385" i="23"/>
  <c r="B386" i="23"/>
  <c r="B387" i="23"/>
  <c r="B388" i="23"/>
  <c r="B389" i="23"/>
  <c r="B390" i="23"/>
  <c r="B391" i="23"/>
  <c r="B392" i="23"/>
  <c r="B393" i="23"/>
  <c r="B394" i="23"/>
  <c r="B395" i="23"/>
  <c r="B396" i="23"/>
  <c r="B397" i="23"/>
  <c r="B398" i="23"/>
  <c r="B399" i="23"/>
  <c r="B400" i="23"/>
  <c r="B401" i="23"/>
  <c r="B402" i="23"/>
  <c r="B403" i="23"/>
  <c r="B404" i="23"/>
  <c r="B405" i="23"/>
  <c r="B406" i="23"/>
  <c r="B407" i="23"/>
  <c r="B408" i="23"/>
  <c r="B409" i="23"/>
  <c r="B410" i="23"/>
  <c r="B411" i="23"/>
  <c r="B412" i="23"/>
  <c r="B413" i="23"/>
  <c r="B414" i="23"/>
  <c r="B415" i="23"/>
  <c r="B416" i="23"/>
  <c r="B417" i="23"/>
  <c r="B418" i="23"/>
  <c r="B419" i="23"/>
  <c r="B420" i="23"/>
  <c r="B421" i="23"/>
  <c r="B422" i="23"/>
  <c r="B423" i="23"/>
  <c r="B424" i="23"/>
  <c r="B425" i="23"/>
  <c r="B426" i="23"/>
  <c r="B427" i="23"/>
  <c r="B428" i="23"/>
  <c r="B429" i="23"/>
  <c r="B430" i="23"/>
  <c r="B431" i="23"/>
  <c r="B432" i="23"/>
  <c r="B433" i="23"/>
  <c r="B434" i="23"/>
  <c r="B435" i="23"/>
  <c r="B436" i="23"/>
  <c r="B437" i="23"/>
  <c r="B438" i="23"/>
  <c r="B439" i="23"/>
  <c r="B440" i="23"/>
  <c r="B441" i="23"/>
  <c r="B442" i="23"/>
  <c r="B443" i="23"/>
  <c r="B444" i="23"/>
  <c r="B445" i="23"/>
  <c r="B446" i="23"/>
  <c r="B447" i="23"/>
  <c r="B448" i="23"/>
  <c r="B449" i="23"/>
  <c r="B450" i="23"/>
  <c r="B451" i="23"/>
  <c r="B452" i="23"/>
  <c r="B453" i="23"/>
  <c r="B454" i="23"/>
  <c r="B455" i="23"/>
  <c r="B456" i="23"/>
  <c r="B457" i="23"/>
  <c r="B458" i="23"/>
  <c r="B459" i="23"/>
  <c r="B460" i="23"/>
  <c r="B461" i="23"/>
  <c r="B462" i="23"/>
  <c r="B463" i="23"/>
  <c r="B464" i="23"/>
  <c r="B465" i="23"/>
  <c r="B466" i="23"/>
  <c r="B467" i="23"/>
  <c r="B468" i="23"/>
  <c r="B469" i="23"/>
  <c r="B470" i="23"/>
  <c r="B471" i="23"/>
  <c r="B472" i="23"/>
  <c r="B473" i="23"/>
  <c r="B474" i="23"/>
  <c r="B475" i="23"/>
  <c r="B476" i="23"/>
  <c r="B477" i="23"/>
  <c r="B478" i="23"/>
  <c r="B479" i="23"/>
  <c r="B480" i="23"/>
  <c r="B481" i="23"/>
  <c r="B482" i="23"/>
  <c r="B483" i="23"/>
  <c r="B484" i="23"/>
  <c r="B485" i="23"/>
  <c r="B486" i="23"/>
  <c r="B487" i="23"/>
  <c r="B488" i="23"/>
  <c r="B489" i="23"/>
  <c r="B490" i="23"/>
  <c r="B491" i="23"/>
  <c r="B492" i="23"/>
  <c r="B493" i="23"/>
  <c r="B494" i="23"/>
  <c r="B495" i="23"/>
  <c r="B496" i="23"/>
  <c r="B497" i="23"/>
  <c r="B498" i="23"/>
  <c r="B499" i="23"/>
  <c r="B500" i="23"/>
  <c r="B501" i="23"/>
  <c r="B502" i="23"/>
  <c r="B503" i="23"/>
  <c r="B504" i="23"/>
  <c r="B505" i="23"/>
  <c r="B506" i="23"/>
  <c r="B507" i="23"/>
  <c r="B508" i="23"/>
  <c r="B509" i="23"/>
  <c r="B510" i="23"/>
  <c r="B511" i="23"/>
  <c r="B512" i="23"/>
  <c r="B513" i="23"/>
  <c r="B514" i="23"/>
  <c r="B515" i="23"/>
  <c r="B516" i="23"/>
  <c r="B517" i="23"/>
  <c r="B518" i="23"/>
  <c r="B519" i="23"/>
  <c r="B520" i="23"/>
  <c r="B521" i="23"/>
  <c r="B522" i="23"/>
  <c r="B523" i="23"/>
  <c r="B524" i="23"/>
  <c r="B525" i="23"/>
  <c r="B526" i="23"/>
  <c r="B527" i="23"/>
  <c r="B528" i="23"/>
  <c r="B529" i="23"/>
  <c r="B530" i="23"/>
  <c r="B531" i="23"/>
  <c r="B532" i="23"/>
  <c r="B533" i="23"/>
  <c r="B534" i="23"/>
  <c r="B535" i="23"/>
  <c r="B536" i="23"/>
  <c r="B537" i="23"/>
  <c r="B538" i="23"/>
  <c r="B539" i="23"/>
  <c r="B540" i="23"/>
  <c r="B541" i="23"/>
  <c r="B542" i="23"/>
  <c r="B543" i="23"/>
  <c r="B544" i="23"/>
  <c r="B545" i="23"/>
  <c r="B546" i="23"/>
  <c r="B547" i="23"/>
  <c r="B548" i="23"/>
  <c r="B549" i="23"/>
  <c r="B550" i="23"/>
  <c r="B551" i="23"/>
  <c r="B552" i="23"/>
  <c r="B553" i="23"/>
  <c r="B554" i="23"/>
  <c r="B555" i="23"/>
  <c r="B556" i="23"/>
  <c r="B557" i="23"/>
  <c r="B558" i="23"/>
  <c r="B559" i="23"/>
  <c r="B560" i="23"/>
  <c r="B561" i="23"/>
  <c r="B562" i="23"/>
  <c r="B563" i="23"/>
  <c r="B564" i="23"/>
  <c r="B565" i="23"/>
  <c r="B566" i="23"/>
  <c r="B567" i="23"/>
  <c r="B568" i="23"/>
  <c r="B569" i="23"/>
  <c r="B570" i="23"/>
  <c r="B571" i="23"/>
  <c r="B572" i="23"/>
  <c r="B573" i="23"/>
  <c r="B574" i="23"/>
  <c r="B575" i="23"/>
  <c r="B576" i="23"/>
  <c r="B577" i="23"/>
  <c r="B578" i="23"/>
  <c r="B579" i="23"/>
  <c r="B580" i="23"/>
  <c r="B581" i="23"/>
  <c r="B582" i="23"/>
  <c r="B583" i="23"/>
  <c r="B584" i="23"/>
  <c r="B585" i="23"/>
  <c r="B586" i="23"/>
  <c r="B587" i="23"/>
  <c r="B588" i="23"/>
  <c r="B589" i="23"/>
  <c r="B590" i="23"/>
  <c r="B591" i="23"/>
  <c r="B592" i="23"/>
  <c r="B593" i="23"/>
  <c r="B594" i="23"/>
  <c r="B595" i="23"/>
  <c r="B596" i="23"/>
  <c r="B597" i="23"/>
  <c r="B598" i="23"/>
  <c r="B599" i="23"/>
  <c r="B600" i="23"/>
  <c r="B601" i="23"/>
  <c r="B602" i="23"/>
  <c r="B603" i="23"/>
  <c r="B604" i="23"/>
  <c r="B605" i="23"/>
  <c r="B606" i="23"/>
  <c r="B607" i="23"/>
  <c r="B608" i="23"/>
  <c r="B609" i="23"/>
  <c r="B610" i="23"/>
  <c r="B611" i="23"/>
  <c r="B612" i="23"/>
  <c r="B613" i="23"/>
  <c r="B614" i="23"/>
  <c r="B615" i="23"/>
  <c r="B616" i="23"/>
  <c r="B617" i="23"/>
  <c r="B618" i="23"/>
  <c r="B619" i="23"/>
  <c r="B620" i="23"/>
  <c r="B621" i="23"/>
  <c r="B622" i="23"/>
  <c r="B623" i="23"/>
  <c r="B624" i="23"/>
  <c r="B625" i="23"/>
  <c r="B626" i="23"/>
  <c r="B627" i="23"/>
  <c r="B628" i="23"/>
  <c r="B629" i="23"/>
  <c r="B630" i="23"/>
  <c r="B631" i="23"/>
  <c r="B632" i="23"/>
  <c r="B633" i="23"/>
  <c r="B634" i="23"/>
  <c r="B635" i="23"/>
  <c r="B636" i="23"/>
  <c r="B637" i="23"/>
  <c r="B638" i="23"/>
  <c r="B639" i="23"/>
  <c r="B640" i="23"/>
  <c r="B641" i="23"/>
  <c r="B642" i="23"/>
  <c r="B643" i="23"/>
  <c r="B644" i="23"/>
  <c r="B645" i="23"/>
  <c r="B646" i="23"/>
  <c r="B647" i="23"/>
  <c r="B648" i="23"/>
  <c r="B649" i="23"/>
  <c r="B650" i="23"/>
  <c r="B651" i="23"/>
  <c r="B652" i="23"/>
  <c r="B653" i="23"/>
  <c r="B654" i="23"/>
  <c r="B655" i="23"/>
  <c r="B656" i="23"/>
  <c r="B657" i="23"/>
  <c r="B658" i="23"/>
  <c r="B659" i="23"/>
  <c r="B660" i="23"/>
  <c r="B661" i="23"/>
  <c r="B662" i="23"/>
  <c r="B663" i="23"/>
  <c r="B664" i="23"/>
  <c r="B665" i="23"/>
  <c r="B666" i="23"/>
  <c r="B667" i="23"/>
  <c r="B668" i="23"/>
  <c r="B669" i="23"/>
  <c r="B670" i="23"/>
  <c r="B671" i="23"/>
  <c r="B672" i="23"/>
  <c r="B673" i="23"/>
  <c r="B674" i="23"/>
  <c r="B675" i="23"/>
  <c r="B676" i="23"/>
  <c r="B677" i="23"/>
  <c r="B678" i="23"/>
  <c r="B679" i="23"/>
  <c r="B680" i="23"/>
  <c r="B681" i="23"/>
  <c r="B682" i="23"/>
  <c r="B683" i="23"/>
  <c r="B684" i="23"/>
  <c r="B685" i="23"/>
  <c r="B686" i="23"/>
  <c r="B687" i="23"/>
  <c r="B688" i="23"/>
  <c r="B689" i="23"/>
  <c r="B690" i="23"/>
  <c r="B691" i="23"/>
  <c r="B692" i="23"/>
  <c r="B693" i="23"/>
  <c r="B694" i="23"/>
  <c r="B695" i="23"/>
  <c r="B696" i="23"/>
  <c r="B697" i="23"/>
  <c r="B698" i="23"/>
  <c r="B699" i="23"/>
  <c r="B700" i="23"/>
  <c r="B701" i="23"/>
  <c r="B702" i="23"/>
  <c r="B703" i="23"/>
  <c r="B704" i="23"/>
  <c r="B705" i="23"/>
  <c r="B706" i="23"/>
  <c r="B707" i="23"/>
  <c r="B708" i="23"/>
  <c r="B709" i="23"/>
  <c r="B710" i="23"/>
  <c r="B711" i="23"/>
  <c r="B712" i="23"/>
  <c r="B713" i="23"/>
  <c r="B714" i="23"/>
  <c r="B715" i="23"/>
  <c r="B716" i="23"/>
  <c r="B717" i="23"/>
  <c r="B718" i="23"/>
  <c r="B719" i="23"/>
  <c r="B720" i="23"/>
  <c r="B721" i="23"/>
  <c r="B722" i="23"/>
  <c r="B723" i="23"/>
  <c r="B724" i="23"/>
  <c r="B725" i="23"/>
  <c r="B726" i="23"/>
  <c r="B727" i="23"/>
  <c r="B728" i="23"/>
  <c r="B729" i="23"/>
  <c r="B730" i="23"/>
  <c r="B731" i="23"/>
  <c r="B732" i="23"/>
  <c r="B733" i="23"/>
  <c r="B734" i="23"/>
  <c r="B735" i="23"/>
  <c r="B736" i="23"/>
  <c r="B737" i="23"/>
  <c r="B738" i="23"/>
  <c r="B739" i="23"/>
  <c r="B740" i="23"/>
  <c r="B741" i="23"/>
  <c r="B742" i="23"/>
  <c r="B743" i="23"/>
  <c r="B744" i="23"/>
  <c r="B745" i="23"/>
  <c r="B746" i="23"/>
  <c r="B747" i="23"/>
  <c r="B748" i="23"/>
  <c r="B749" i="23"/>
  <c r="B750" i="23"/>
  <c r="B751" i="23"/>
  <c r="B752" i="23"/>
  <c r="B753" i="23"/>
  <c r="B754" i="23"/>
  <c r="B755" i="23"/>
  <c r="B756" i="23"/>
  <c r="B757" i="23"/>
  <c r="B758" i="23"/>
  <c r="B759" i="23"/>
  <c r="B760" i="23"/>
  <c r="B761" i="23"/>
  <c r="B762" i="23"/>
  <c r="B763" i="23"/>
  <c r="B764" i="23"/>
  <c r="B765" i="23"/>
  <c r="B766" i="23"/>
  <c r="B767" i="23"/>
  <c r="B768" i="23"/>
  <c r="B769" i="23"/>
  <c r="B770" i="23"/>
  <c r="B771" i="23"/>
  <c r="B772" i="23"/>
  <c r="B773" i="23"/>
  <c r="B774" i="23"/>
  <c r="B775" i="23"/>
  <c r="B776" i="23"/>
  <c r="B777" i="23"/>
  <c r="B778" i="23"/>
  <c r="B2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80" i="23"/>
  <c r="C81" i="23"/>
  <c r="C82" i="23"/>
  <c r="C83" i="23"/>
  <c r="C84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14" i="23"/>
  <c r="C115" i="23"/>
  <c r="C116" i="23"/>
  <c r="C117" i="23"/>
  <c r="C118" i="23"/>
  <c r="C119" i="23"/>
  <c r="C120" i="23"/>
  <c r="C121" i="23"/>
  <c r="C122" i="23"/>
  <c r="C123" i="23"/>
  <c r="C124" i="23"/>
  <c r="C125" i="23"/>
  <c r="C126" i="23"/>
  <c r="C127" i="23"/>
  <c r="C128" i="23"/>
  <c r="C129" i="23"/>
  <c r="C130" i="23"/>
  <c r="C131" i="23"/>
  <c r="C132" i="23"/>
  <c r="C133" i="23"/>
  <c r="C134" i="23"/>
  <c r="C135" i="23"/>
  <c r="C136" i="23"/>
  <c r="C137" i="23"/>
  <c r="C138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68" i="23"/>
  <c r="C169" i="23"/>
  <c r="C170" i="23"/>
  <c r="C171" i="23"/>
  <c r="C172" i="23"/>
  <c r="C173" i="23"/>
  <c r="C174" i="23"/>
  <c r="C175" i="23"/>
  <c r="C176" i="23"/>
  <c r="C177" i="23"/>
  <c r="C178" i="23"/>
  <c r="C179" i="23"/>
  <c r="C180" i="23"/>
  <c r="C181" i="23"/>
  <c r="C182" i="23"/>
  <c r="C183" i="23"/>
  <c r="C184" i="23"/>
  <c r="C185" i="23"/>
  <c r="C186" i="23"/>
  <c r="C187" i="23"/>
  <c r="C188" i="23"/>
  <c r="C189" i="23"/>
  <c r="C190" i="23"/>
  <c r="C191" i="23"/>
  <c r="C192" i="23"/>
  <c r="C193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244" i="23"/>
  <c r="C245" i="23"/>
  <c r="C246" i="23"/>
  <c r="C247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98" i="23"/>
  <c r="C299" i="23"/>
  <c r="C300" i="23"/>
  <c r="C301" i="23"/>
  <c r="C302" i="23"/>
  <c r="C303" i="23"/>
  <c r="C304" i="23"/>
  <c r="C305" i="23"/>
  <c r="C306" i="23"/>
  <c r="C307" i="23"/>
  <c r="C308" i="23"/>
  <c r="C309" i="23"/>
  <c r="C310" i="23"/>
  <c r="C311" i="23"/>
  <c r="C312" i="23"/>
  <c r="C313" i="23"/>
  <c r="C314" i="23"/>
  <c r="C315" i="23"/>
  <c r="C316" i="23"/>
  <c r="C317" i="23"/>
  <c r="C318" i="23"/>
  <c r="C319" i="23"/>
  <c r="C320" i="23"/>
  <c r="C321" i="23"/>
  <c r="C322" i="23"/>
  <c r="C323" i="23"/>
  <c r="C324" i="23"/>
  <c r="C325" i="23"/>
  <c r="C326" i="23"/>
  <c r="C327" i="23"/>
  <c r="C328" i="23"/>
  <c r="C329" i="23"/>
  <c r="C330" i="23"/>
  <c r="C331" i="23"/>
  <c r="C332" i="23"/>
  <c r="C333" i="23"/>
  <c r="C334" i="23"/>
  <c r="C335" i="23"/>
  <c r="C336" i="23"/>
  <c r="C337" i="23"/>
  <c r="C338" i="23"/>
  <c r="C339" i="23"/>
  <c r="C340" i="23"/>
  <c r="C341" i="23"/>
  <c r="C342" i="23"/>
  <c r="C343" i="23"/>
  <c r="C344" i="23"/>
  <c r="C345" i="23"/>
  <c r="C346" i="23"/>
  <c r="C347" i="23"/>
  <c r="C348" i="23"/>
  <c r="C349" i="23"/>
  <c r="C350" i="23"/>
  <c r="C351" i="23"/>
  <c r="C352" i="23"/>
  <c r="C353" i="23"/>
  <c r="C354" i="23"/>
  <c r="C355" i="23"/>
  <c r="C356" i="23"/>
  <c r="C357" i="23"/>
  <c r="C358" i="23"/>
  <c r="C359" i="23"/>
  <c r="C360" i="23"/>
  <c r="C361" i="23"/>
  <c r="C362" i="23"/>
  <c r="C363" i="23"/>
  <c r="C364" i="23"/>
  <c r="C365" i="23"/>
  <c r="C366" i="23"/>
  <c r="C367" i="23"/>
  <c r="C368" i="23"/>
  <c r="C369" i="23"/>
  <c r="C370" i="23"/>
  <c r="C371" i="23"/>
  <c r="C372" i="23"/>
  <c r="C373" i="23"/>
  <c r="C374" i="23"/>
  <c r="C375" i="23"/>
  <c r="C376" i="23"/>
  <c r="C377" i="23"/>
  <c r="C378" i="23"/>
  <c r="C379" i="23"/>
  <c r="C380" i="23"/>
  <c r="C381" i="23"/>
  <c r="C382" i="23"/>
  <c r="C383" i="23"/>
  <c r="C384" i="23"/>
  <c r="C385" i="23"/>
  <c r="C386" i="23"/>
  <c r="C387" i="23"/>
  <c r="C388" i="23"/>
  <c r="C389" i="23"/>
  <c r="C390" i="23"/>
  <c r="C391" i="23"/>
  <c r="C392" i="23"/>
  <c r="C393" i="23"/>
  <c r="C394" i="23"/>
  <c r="C395" i="23"/>
  <c r="C396" i="23"/>
  <c r="C397" i="23"/>
  <c r="C398" i="23"/>
  <c r="C399" i="23"/>
  <c r="C400" i="23"/>
  <c r="C401" i="23"/>
  <c r="C402" i="23"/>
  <c r="C403" i="23"/>
  <c r="C404" i="23"/>
  <c r="C405" i="23"/>
  <c r="C406" i="23"/>
  <c r="C407" i="23"/>
  <c r="C408" i="23"/>
  <c r="C409" i="23"/>
  <c r="C410" i="23"/>
  <c r="C411" i="23"/>
  <c r="C412" i="23"/>
  <c r="C413" i="23"/>
  <c r="C414" i="23"/>
  <c r="C415" i="23"/>
  <c r="C416" i="23"/>
  <c r="C417" i="23"/>
  <c r="C418" i="23"/>
  <c r="C419" i="23"/>
  <c r="C420" i="23"/>
  <c r="C421" i="23"/>
  <c r="C422" i="23"/>
  <c r="C423" i="23"/>
  <c r="C424" i="23"/>
  <c r="C425" i="23"/>
  <c r="C426" i="23"/>
  <c r="C427" i="23"/>
  <c r="C428" i="23"/>
  <c r="C429" i="23"/>
  <c r="C430" i="23"/>
  <c r="C431" i="23"/>
  <c r="C432" i="23"/>
  <c r="C433" i="23"/>
  <c r="C434" i="23"/>
  <c r="C435" i="23"/>
  <c r="C436" i="23"/>
  <c r="C437" i="23"/>
  <c r="C438" i="23"/>
  <c r="C439" i="23"/>
  <c r="C440" i="23"/>
  <c r="C441" i="23"/>
  <c r="C442" i="23"/>
  <c r="C443" i="23"/>
  <c r="C444" i="23"/>
  <c r="C445" i="23"/>
  <c r="C446" i="23"/>
  <c r="C447" i="23"/>
  <c r="C448" i="23"/>
  <c r="C449" i="23"/>
  <c r="C450" i="23"/>
  <c r="C451" i="23"/>
  <c r="C452" i="23"/>
  <c r="C453" i="23"/>
  <c r="C454" i="23"/>
  <c r="C455" i="23"/>
  <c r="C456" i="23"/>
  <c r="C457" i="23"/>
  <c r="C458" i="23"/>
  <c r="C459" i="23"/>
  <c r="C460" i="23"/>
  <c r="C461" i="23"/>
  <c r="C462" i="23"/>
  <c r="C463" i="23"/>
  <c r="C464" i="23"/>
  <c r="C465" i="23"/>
  <c r="C466" i="23"/>
  <c r="C467" i="23"/>
  <c r="C468" i="23"/>
  <c r="C469" i="23"/>
  <c r="C470" i="23"/>
  <c r="C471" i="23"/>
  <c r="C472" i="23"/>
  <c r="C473" i="23"/>
  <c r="C474" i="23"/>
  <c r="C475" i="23"/>
  <c r="C476" i="23"/>
  <c r="C477" i="23"/>
  <c r="C478" i="23"/>
  <c r="C479" i="23"/>
  <c r="C480" i="23"/>
  <c r="C481" i="23"/>
  <c r="C482" i="23"/>
  <c r="C483" i="23"/>
  <c r="C484" i="23"/>
  <c r="C485" i="23"/>
  <c r="C486" i="23"/>
  <c r="C487" i="23"/>
  <c r="C488" i="23"/>
  <c r="C489" i="23"/>
  <c r="C490" i="23"/>
  <c r="C491" i="23"/>
  <c r="C492" i="23"/>
  <c r="C493" i="23"/>
  <c r="C494" i="23"/>
  <c r="C495" i="23"/>
  <c r="C496" i="23"/>
  <c r="C497" i="23"/>
  <c r="C498" i="23"/>
  <c r="C499" i="23"/>
  <c r="C500" i="23"/>
  <c r="C501" i="23"/>
  <c r="C502" i="23"/>
  <c r="C503" i="23"/>
  <c r="C504" i="23"/>
  <c r="C505" i="23"/>
  <c r="C506" i="23"/>
  <c r="C507" i="23"/>
  <c r="C508" i="23"/>
  <c r="C509" i="23"/>
  <c r="C510" i="23"/>
  <c r="C511" i="23"/>
  <c r="C512" i="23"/>
  <c r="C513" i="23"/>
  <c r="C514" i="23"/>
  <c r="C515" i="23"/>
  <c r="C516" i="23"/>
  <c r="C517" i="23"/>
  <c r="C518" i="23"/>
  <c r="C519" i="23"/>
  <c r="C520" i="23"/>
  <c r="C521" i="23"/>
  <c r="C522" i="23"/>
  <c r="C523" i="23"/>
  <c r="C524" i="23"/>
  <c r="C525" i="23"/>
  <c r="C526" i="23"/>
  <c r="C527" i="23"/>
  <c r="C528" i="23"/>
  <c r="C529" i="23"/>
  <c r="C530" i="23"/>
  <c r="C531" i="23"/>
  <c r="C532" i="23"/>
  <c r="C533" i="23"/>
  <c r="C534" i="23"/>
  <c r="C535" i="23"/>
  <c r="C536" i="23"/>
  <c r="C537" i="23"/>
  <c r="C538" i="23"/>
  <c r="C539" i="23"/>
  <c r="C540" i="23"/>
  <c r="C541" i="23"/>
  <c r="C542" i="23"/>
  <c r="C543" i="23"/>
  <c r="C544" i="23"/>
  <c r="C545" i="23"/>
  <c r="C546" i="23"/>
  <c r="C547" i="23"/>
  <c r="C548" i="23"/>
  <c r="C549" i="23"/>
  <c r="C550" i="23"/>
  <c r="C551" i="23"/>
  <c r="C552" i="23"/>
  <c r="C553" i="23"/>
  <c r="C554" i="23"/>
  <c r="C555" i="23"/>
  <c r="C556" i="23"/>
  <c r="C557" i="23"/>
  <c r="C558" i="23"/>
  <c r="C559" i="23"/>
  <c r="C560" i="23"/>
  <c r="C561" i="23"/>
  <c r="C562" i="23"/>
  <c r="C563" i="23"/>
  <c r="C564" i="23"/>
  <c r="C565" i="23"/>
  <c r="C566" i="23"/>
  <c r="C567" i="23"/>
  <c r="C568" i="23"/>
  <c r="C569" i="23"/>
  <c r="C570" i="23"/>
  <c r="C571" i="23"/>
  <c r="C572" i="23"/>
  <c r="C573" i="23"/>
  <c r="C574" i="23"/>
  <c r="C575" i="23"/>
  <c r="C576" i="23"/>
  <c r="C577" i="23"/>
  <c r="C578" i="23"/>
  <c r="C579" i="23"/>
  <c r="C580" i="23"/>
  <c r="C581" i="23"/>
  <c r="C582" i="23"/>
  <c r="C583" i="23"/>
  <c r="C584" i="23"/>
  <c r="C585" i="23"/>
  <c r="C586" i="23"/>
  <c r="C587" i="23"/>
  <c r="C588" i="23"/>
  <c r="C589" i="23"/>
  <c r="C590" i="23"/>
  <c r="C591" i="23"/>
  <c r="C592" i="23"/>
  <c r="C593" i="23"/>
  <c r="C594" i="23"/>
  <c r="C595" i="23"/>
  <c r="C596" i="23"/>
  <c r="C597" i="23"/>
  <c r="C598" i="23"/>
  <c r="C599" i="23"/>
  <c r="C600" i="23"/>
  <c r="C601" i="23"/>
  <c r="C602" i="23"/>
  <c r="C603" i="23"/>
  <c r="C604" i="23"/>
  <c r="C605" i="23"/>
  <c r="C606" i="23"/>
  <c r="C607" i="23"/>
  <c r="C608" i="23"/>
  <c r="C609" i="23"/>
  <c r="C610" i="23"/>
  <c r="C611" i="23"/>
  <c r="C612" i="23"/>
  <c r="C613" i="23"/>
  <c r="C614" i="23"/>
  <c r="C615" i="23"/>
  <c r="C616" i="23"/>
  <c r="C617" i="23"/>
  <c r="C618" i="23"/>
  <c r="C619" i="23"/>
  <c r="C620" i="23"/>
  <c r="C621" i="23"/>
  <c r="C622" i="23"/>
  <c r="C623" i="23"/>
  <c r="C624" i="23"/>
  <c r="C625" i="23"/>
  <c r="C626" i="23"/>
  <c r="C627" i="23"/>
  <c r="C628" i="23"/>
  <c r="C629" i="23"/>
  <c r="C630" i="23"/>
  <c r="C631" i="23"/>
  <c r="C632" i="23"/>
  <c r="C633" i="23"/>
  <c r="C634" i="23"/>
  <c r="C635" i="23"/>
  <c r="C636" i="23"/>
  <c r="C637" i="23"/>
  <c r="C638" i="23"/>
  <c r="C639" i="23"/>
  <c r="C640" i="23"/>
  <c r="C641" i="23"/>
  <c r="C642" i="23"/>
  <c r="C643" i="23"/>
  <c r="C644" i="23"/>
  <c r="C645" i="23"/>
  <c r="C646" i="23"/>
  <c r="C647" i="23"/>
  <c r="C648" i="23"/>
  <c r="C649" i="23"/>
  <c r="C650" i="23"/>
  <c r="C651" i="23"/>
  <c r="C652" i="23"/>
  <c r="C653" i="23"/>
  <c r="C654" i="23"/>
  <c r="C655" i="23"/>
  <c r="C656" i="23"/>
  <c r="C657" i="23"/>
  <c r="C658" i="23"/>
  <c r="C659" i="23"/>
  <c r="C660" i="23"/>
  <c r="C661" i="23"/>
  <c r="C662" i="23"/>
  <c r="C663" i="23"/>
  <c r="C664" i="23"/>
  <c r="C665" i="23"/>
  <c r="C666" i="23"/>
  <c r="C667" i="23"/>
  <c r="C668" i="23"/>
  <c r="C669" i="23"/>
  <c r="C670" i="23"/>
  <c r="C671" i="23"/>
  <c r="C672" i="23"/>
  <c r="C673" i="23"/>
  <c r="C674" i="23"/>
  <c r="C675" i="23"/>
  <c r="C676" i="23"/>
  <c r="C677" i="23"/>
  <c r="C678" i="23"/>
  <c r="C679" i="23"/>
  <c r="C680" i="23"/>
  <c r="C681" i="23"/>
  <c r="C682" i="23"/>
  <c r="C683" i="23"/>
  <c r="C684" i="23"/>
  <c r="C685" i="23"/>
  <c r="C686" i="23"/>
  <c r="C687" i="23"/>
  <c r="C688" i="23"/>
  <c r="C689" i="23"/>
  <c r="C690" i="23"/>
  <c r="C691" i="23"/>
  <c r="C692" i="23"/>
  <c r="C693" i="23"/>
  <c r="C694" i="23"/>
  <c r="C695" i="23"/>
  <c r="C696" i="23"/>
  <c r="C697" i="23"/>
  <c r="C698" i="23"/>
  <c r="C699" i="23"/>
  <c r="C700" i="23"/>
  <c r="C701" i="23"/>
  <c r="C702" i="23"/>
  <c r="C703" i="23"/>
  <c r="C704" i="23"/>
  <c r="C705" i="23"/>
  <c r="C706" i="23"/>
  <c r="C707" i="23"/>
  <c r="C708" i="23"/>
  <c r="C709" i="23"/>
  <c r="C710" i="23"/>
  <c r="C711" i="23"/>
  <c r="C712" i="23"/>
  <c r="C713" i="23"/>
  <c r="C714" i="23"/>
  <c r="C715" i="23"/>
  <c r="C716" i="23"/>
  <c r="C717" i="23"/>
  <c r="C718" i="23"/>
  <c r="C719" i="23"/>
  <c r="C720" i="23"/>
  <c r="C721" i="23"/>
  <c r="C722" i="23"/>
  <c r="C723" i="23"/>
  <c r="C724" i="23"/>
  <c r="C725" i="23"/>
  <c r="C726" i="23"/>
  <c r="C727" i="23"/>
  <c r="C728" i="23"/>
  <c r="C729" i="23"/>
  <c r="C730" i="23"/>
  <c r="C731" i="23"/>
  <c r="C732" i="23"/>
  <c r="C733" i="23"/>
  <c r="C734" i="23"/>
  <c r="C735" i="23"/>
  <c r="C736" i="23"/>
  <c r="C737" i="23"/>
  <c r="C738" i="23"/>
  <c r="C739" i="23"/>
  <c r="C740" i="23"/>
  <c r="C741" i="23"/>
  <c r="C742" i="23"/>
  <c r="C743" i="23"/>
  <c r="C744" i="23"/>
  <c r="C745" i="23"/>
  <c r="C746" i="23"/>
  <c r="C747" i="23"/>
  <c r="C748" i="23"/>
  <c r="C749" i="23"/>
  <c r="C750" i="23"/>
  <c r="C751" i="23"/>
  <c r="C752" i="23"/>
  <c r="C753" i="23"/>
  <c r="C754" i="23"/>
  <c r="C755" i="23"/>
  <c r="C756" i="23"/>
  <c r="C757" i="23"/>
  <c r="C758" i="23"/>
  <c r="C759" i="23"/>
  <c r="C760" i="23"/>
  <c r="C761" i="23"/>
  <c r="C762" i="23"/>
  <c r="C763" i="23"/>
  <c r="C764" i="23"/>
  <c r="C765" i="23"/>
  <c r="C766" i="23"/>
  <c r="C767" i="23"/>
  <c r="C768" i="23"/>
  <c r="C769" i="23"/>
  <c r="C770" i="23"/>
  <c r="C771" i="23"/>
  <c r="C772" i="23"/>
  <c r="C773" i="23"/>
  <c r="C774" i="23"/>
  <c r="C775" i="23"/>
  <c r="C776" i="23"/>
  <c r="C777" i="23"/>
  <c r="C778" i="23"/>
  <c r="C2" i="23"/>
  <c r="S3" i="23" s="1"/>
  <c r="M9" i="23" s="1"/>
  <c r="D3" i="23"/>
  <c r="D4" i="23"/>
  <c r="D5" i="23"/>
  <c r="D6" i="23"/>
  <c r="D7" i="23"/>
  <c r="D8" i="23"/>
  <c r="D9" i="23"/>
  <c r="D10" i="23"/>
  <c r="D11" i="23"/>
  <c r="D12" i="23"/>
  <c r="D13" i="23"/>
  <c r="D14" i="23"/>
  <c r="D15" i="23"/>
  <c r="D16" i="23"/>
  <c r="D17" i="23"/>
  <c r="D18" i="23"/>
  <c r="D19" i="23"/>
  <c r="D20" i="23"/>
  <c r="D21" i="23"/>
  <c r="D22" i="23"/>
  <c r="D23" i="23"/>
  <c r="D24" i="23"/>
  <c r="D25" i="23"/>
  <c r="D26" i="23"/>
  <c r="D27" i="23"/>
  <c r="D28" i="23"/>
  <c r="D29" i="23"/>
  <c r="D30" i="23"/>
  <c r="D31" i="23"/>
  <c r="D32" i="23"/>
  <c r="D33" i="23"/>
  <c r="D34" i="23"/>
  <c r="D35" i="23"/>
  <c r="D36" i="23"/>
  <c r="D37" i="23"/>
  <c r="D38" i="23"/>
  <c r="D39" i="23"/>
  <c r="D40" i="23"/>
  <c r="D41" i="23"/>
  <c r="D42" i="23"/>
  <c r="D43" i="23"/>
  <c r="D44" i="23"/>
  <c r="D45" i="23"/>
  <c r="D46" i="23"/>
  <c r="D47" i="23"/>
  <c r="D48" i="23"/>
  <c r="D49" i="23"/>
  <c r="D50" i="23"/>
  <c r="D51" i="23"/>
  <c r="D52" i="23"/>
  <c r="D53" i="23"/>
  <c r="D54" i="23"/>
  <c r="D55" i="23"/>
  <c r="D56" i="23"/>
  <c r="D57" i="23"/>
  <c r="D58" i="23"/>
  <c r="D59" i="23"/>
  <c r="D60" i="23"/>
  <c r="D61" i="23"/>
  <c r="D62" i="23"/>
  <c r="D63" i="23"/>
  <c r="D64" i="23"/>
  <c r="D65" i="23"/>
  <c r="D66" i="23"/>
  <c r="D67" i="23"/>
  <c r="D68" i="23"/>
  <c r="D69" i="23"/>
  <c r="D70" i="23"/>
  <c r="D71" i="23"/>
  <c r="D72" i="23"/>
  <c r="D73" i="23"/>
  <c r="D74" i="23"/>
  <c r="D75" i="23"/>
  <c r="D76" i="23"/>
  <c r="D77" i="23"/>
  <c r="D78" i="23"/>
  <c r="D79" i="23"/>
  <c r="D80" i="23"/>
  <c r="D81" i="23"/>
  <c r="D82" i="23"/>
  <c r="D83" i="23"/>
  <c r="D84" i="23"/>
  <c r="D85" i="23"/>
  <c r="D86" i="23"/>
  <c r="D87" i="23"/>
  <c r="D88" i="23"/>
  <c r="D89" i="23"/>
  <c r="D90" i="23"/>
  <c r="D91" i="23"/>
  <c r="D92" i="23"/>
  <c r="D93" i="23"/>
  <c r="D94" i="23"/>
  <c r="D95" i="23"/>
  <c r="D96" i="23"/>
  <c r="D97" i="23"/>
  <c r="D98" i="23"/>
  <c r="D99" i="23"/>
  <c r="D100" i="23"/>
  <c r="D101" i="23"/>
  <c r="D102" i="23"/>
  <c r="D103" i="23"/>
  <c r="D104" i="23"/>
  <c r="D105" i="23"/>
  <c r="D106" i="23"/>
  <c r="D107" i="23"/>
  <c r="D108" i="23"/>
  <c r="D109" i="23"/>
  <c r="D110" i="23"/>
  <c r="D111" i="23"/>
  <c r="D112" i="23"/>
  <c r="D113" i="23"/>
  <c r="D114" i="23"/>
  <c r="D115" i="23"/>
  <c r="D116" i="23"/>
  <c r="D117" i="23"/>
  <c r="D118" i="23"/>
  <c r="D119" i="23"/>
  <c r="D120" i="23"/>
  <c r="D121" i="23"/>
  <c r="D122" i="23"/>
  <c r="D123" i="23"/>
  <c r="D124" i="23"/>
  <c r="D125" i="23"/>
  <c r="D126" i="23"/>
  <c r="D127" i="23"/>
  <c r="D128" i="23"/>
  <c r="D129" i="23"/>
  <c r="D130" i="23"/>
  <c r="D131" i="23"/>
  <c r="D132" i="23"/>
  <c r="D133" i="23"/>
  <c r="D134" i="23"/>
  <c r="D135" i="23"/>
  <c r="D136" i="23"/>
  <c r="D137" i="23"/>
  <c r="D138" i="23"/>
  <c r="D139" i="23"/>
  <c r="D140" i="23"/>
  <c r="D141" i="23"/>
  <c r="D142" i="23"/>
  <c r="D143" i="23"/>
  <c r="D144" i="23"/>
  <c r="D145" i="23"/>
  <c r="D146" i="23"/>
  <c r="D147" i="23"/>
  <c r="D148" i="23"/>
  <c r="D149" i="23"/>
  <c r="D150" i="23"/>
  <c r="D151" i="23"/>
  <c r="D152" i="23"/>
  <c r="D153" i="23"/>
  <c r="D154" i="23"/>
  <c r="D155" i="23"/>
  <c r="D156" i="23"/>
  <c r="D157" i="23"/>
  <c r="D158" i="23"/>
  <c r="D159" i="23"/>
  <c r="D160" i="23"/>
  <c r="D161" i="23"/>
  <c r="D162" i="23"/>
  <c r="D163" i="23"/>
  <c r="D164" i="23"/>
  <c r="D165" i="23"/>
  <c r="D166" i="23"/>
  <c r="D167" i="23"/>
  <c r="D168" i="23"/>
  <c r="D169" i="23"/>
  <c r="D170" i="23"/>
  <c r="D171" i="23"/>
  <c r="D172" i="23"/>
  <c r="D173" i="23"/>
  <c r="D174" i="23"/>
  <c r="D175" i="23"/>
  <c r="D176" i="23"/>
  <c r="D177" i="23"/>
  <c r="D178" i="23"/>
  <c r="D179" i="23"/>
  <c r="D180" i="23"/>
  <c r="D181" i="23"/>
  <c r="D182" i="23"/>
  <c r="D183" i="23"/>
  <c r="D184" i="23"/>
  <c r="D185" i="23"/>
  <c r="D186" i="23"/>
  <c r="D187" i="23"/>
  <c r="D188" i="23"/>
  <c r="D189" i="23"/>
  <c r="D190" i="23"/>
  <c r="D191" i="23"/>
  <c r="D192" i="23"/>
  <c r="D193" i="23"/>
  <c r="D194" i="23"/>
  <c r="D195" i="23"/>
  <c r="D196" i="23"/>
  <c r="D197" i="23"/>
  <c r="D198" i="23"/>
  <c r="D199" i="23"/>
  <c r="D200" i="23"/>
  <c r="D201" i="23"/>
  <c r="D202" i="23"/>
  <c r="D203" i="23"/>
  <c r="D204" i="23"/>
  <c r="D205" i="23"/>
  <c r="D206" i="23"/>
  <c r="D207" i="23"/>
  <c r="D208" i="23"/>
  <c r="D209" i="23"/>
  <c r="D210" i="23"/>
  <c r="D211" i="23"/>
  <c r="D212" i="23"/>
  <c r="D213" i="23"/>
  <c r="D214" i="23"/>
  <c r="D215" i="23"/>
  <c r="D216" i="23"/>
  <c r="D217" i="23"/>
  <c r="D218" i="23"/>
  <c r="D219" i="23"/>
  <c r="D220" i="23"/>
  <c r="D221" i="23"/>
  <c r="D222" i="23"/>
  <c r="D223" i="23"/>
  <c r="D224" i="23"/>
  <c r="D225" i="23"/>
  <c r="D226" i="23"/>
  <c r="D227" i="23"/>
  <c r="D228" i="23"/>
  <c r="D229" i="23"/>
  <c r="D230" i="23"/>
  <c r="D231" i="23"/>
  <c r="D232" i="23"/>
  <c r="D233" i="23"/>
  <c r="D234" i="23"/>
  <c r="D235" i="23"/>
  <c r="D236" i="23"/>
  <c r="D237" i="23"/>
  <c r="D238" i="23"/>
  <c r="D239" i="23"/>
  <c r="D240" i="23"/>
  <c r="D241" i="23"/>
  <c r="D242" i="23"/>
  <c r="D243" i="23"/>
  <c r="D244" i="23"/>
  <c r="D245" i="23"/>
  <c r="D246" i="23"/>
  <c r="D247" i="23"/>
  <c r="D248" i="23"/>
  <c r="D249" i="23"/>
  <c r="D250" i="23"/>
  <c r="D251" i="23"/>
  <c r="D252" i="23"/>
  <c r="D253" i="23"/>
  <c r="D254" i="23"/>
  <c r="D255" i="23"/>
  <c r="D256" i="23"/>
  <c r="D257" i="23"/>
  <c r="D258" i="23"/>
  <c r="D259" i="23"/>
  <c r="D260" i="23"/>
  <c r="D261" i="23"/>
  <c r="D262" i="23"/>
  <c r="D263" i="23"/>
  <c r="D264" i="23"/>
  <c r="D265" i="23"/>
  <c r="D266" i="23"/>
  <c r="D267" i="23"/>
  <c r="D268" i="23"/>
  <c r="D269" i="23"/>
  <c r="D270" i="23"/>
  <c r="D271" i="23"/>
  <c r="D272" i="23"/>
  <c r="D273" i="23"/>
  <c r="D274" i="23"/>
  <c r="D275" i="23"/>
  <c r="D276" i="23"/>
  <c r="D277" i="23"/>
  <c r="D278" i="23"/>
  <c r="D279" i="23"/>
  <c r="D280" i="23"/>
  <c r="D281" i="23"/>
  <c r="D282" i="23"/>
  <c r="D283" i="23"/>
  <c r="D284" i="23"/>
  <c r="D285" i="23"/>
  <c r="D286" i="23"/>
  <c r="D287" i="23"/>
  <c r="D288" i="23"/>
  <c r="D289" i="23"/>
  <c r="D290" i="23"/>
  <c r="D291" i="23"/>
  <c r="D292" i="23"/>
  <c r="D293" i="23"/>
  <c r="D294" i="23"/>
  <c r="D295" i="23"/>
  <c r="D296" i="23"/>
  <c r="D297" i="23"/>
  <c r="D298" i="23"/>
  <c r="D299" i="23"/>
  <c r="D300" i="23"/>
  <c r="D301" i="23"/>
  <c r="D302" i="23"/>
  <c r="D303" i="23"/>
  <c r="D304" i="23"/>
  <c r="D305" i="23"/>
  <c r="D306" i="23"/>
  <c r="D307" i="23"/>
  <c r="D308" i="23"/>
  <c r="D309" i="23"/>
  <c r="D310" i="23"/>
  <c r="D311" i="23"/>
  <c r="D312" i="23"/>
  <c r="D313" i="23"/>
  <c r="D314" i="23"/>
  <c r="D315" i="23"/>
  <c r="D316" i="23"/>
  <c r="D317" i="23"/>
  <c r="D318" i="23"/>
  <c r="D319" i="23"/>
  <c r="D320" i="23"/>
  <c r="D321" i="23"/>
  <c r="D322" i="23"/>
  <c r="D323" i="23"/>
  <c r="D324" i="23"/>
  <c r="D325" i="23"/>
  <c r="D326" i="23"/>
  <c r="D327" i="23"/>
  <c r="D328" i="23"/>
  <c r="D329" i="23"/>
  <c r="D330" i="23"/>
  <c r="D331" i="23"/>
  <c r="D332" i="23"/>
  <c r="D333" i="23"/>
  <c r="D334" i="23"/>
  <c r="D335" i="23"/>
  <c r="D336" i="23"/>
  <c r="D337" i="23"/>
  <c r="D338" i="23"/>
  <c r="D339" i="23"/>
  <c r="D340" i="23"/>
  <c r="D341" i="23"/>
  <c r="D342" i="23"/>
  <c r="D343" i="23"/>
  <c r="D344" i="23"/>
  <c r="D345" i="23"/>
  <c r="D346" i="23"/>
  <c r="D347" i="23"/>
  <c r="D348" i="23"/>
  <c r="D349" i="23"/>
  <c r="D350" i="23"/>
  <c r="D351" i="23"/>
  <c r="D352" i="23"/>
  <c r="D353" i="23"/>
  <c r="D354" i="23"/>
  <c r="D355" i="23"/>
  <c r="D356" i="23"/>
  <c r="D357" i="23"/>
  <c r="D358" i="23"/>
  <c r="D359" i="23"/>
  <c r="D360" i="23"/>
  <c r="D361" i="23"/>
  <c r="D362" i="23"/>
  <c r="D363" i="23"/>
  <c r="D364" i="23"/>
  <c r="D365" i="23"/>
  <c r="D366" i="23"/>
  <c r="D367" i="23"/>
  <c r="D368" i="23"/>
  <c r="D369" i="23"/>
  <c r="D370" i="23"/>
  <c r="D371" i="23"/>
  <c r="D372" i="23"/>
  <c r="D373" i="23"/>
  <c r="D374" i="23"/>
  <c r="D375" i="23"/>
  <c r="D376" i="23"/>
  <c r="D377" i="23"/>
  <c r="D378" i="23"/>
  <c r="D379" i="23"/>
  <c r="D380" i="23"/>
  <c r="D381" i="23"/>
  <c r="D382" i="23"/>
  <c r="D383" i="23"/>
  <c r="D384" i="23"/>
  <c r="D385" i="23"/>
  <c r="D386" i="23"/>
  <c r="D387" i="23"/>
  <c r="D388" i="23"/>
  <c r="D389" i="23"/>
  <c r="D390" i="23"/>
  <c r="D391" i="23"/>
  <c r="D392" i="23"/>
  <c r="D393" i="23"/>
  <c r="D394" i="23"/>
  <c r="D395" i="23"/>
  <c r="D396" i="23"/>
  <c r="D397" i="23"/>
  <c r="D398" i="23"/>
  <c r="D399" i="23"/>
  <c r="D400" i="23"/>
  <c r="D401" i="23"/>
  <c r="D402" i="23"/>
  <c r="D403" i="23"/>
  <c r="D404" i="23"/>
  <c r="D405" i="23"/>
  <c r="D406" i="23"/>
  <c r="D407" i="23"/>
  <c r="D408" i="23"/>
  <c r="D409" i="23"/>
  <c r="D410" i="23"/>
  <c r="D411" i="23"/>
  <c r="D412" i="23"/>
  <c r="D413" i="23"/>
  <c r="D414" i="23"/>
  <c r="D415" i="23"/>
  <c r="D416" i="23"/>
  <c r="D417" i="23"/>
  <c r="D418" i="23"/>
  <c r="D419" i="23"/>
  <c r="D420" i="23"/>
  <c r="D421" i="23"/>
  <c r="D422" i="23"/>
  <c r="D423" i="23"/>
  <c r="D424" i="23"/>
  <c r="D425" i="23"/>
  <c r="D426" i="23"/>
  <c r="D427" i="23"/>
  <c r="D428" i="23"/>
  <c r="D429" i="23"/>
  <c r="D430" i="23"/>
  <c r="D431" i="23"/>
  <c r="D432" i="23"/>
  <c r="D433" i="23"/>
  <c r="D434" i="23"/>
  <c r="D435" i="23"/>
  <c r="D436" i="23"/>
  <c r="D437" i="23"/>
  <c r="D438" i="23"/>
  <c r="D439" i="23"/>
  <c r="D440" i="23"/>
  <c r="D441" i="23"/>
  <c r="D442" i="23"/>
  <c r="D443" i="23"/>
  <c r="D444" i="23"/>
  <c r="D445" i="23"/>
  <c r="D446" i="23"/>
  <c r="D447" i="23"/>
  <c r="D448" i="23"/>
  <c r="D449" i="23"/>
  <c r="D450" i="23"/>
  <c r="D451" i="23"/>
  <c r="D452" i="23"/>
  <c r="D453" i="23"/>
  <c r="D454" i="23"/>
  <c r="D455" i="23"/>
  <c r="D456" i="23"/>
  <c r="D457" i="23"/>
  <c r="D458" i="23"/>
  <c r="D459" i="23"/>
  <c r="D460" i="23"/>
  <c r="D461" i="23"/>
  <c r="D462" i="23"/>
  <c r="D463" i="23"/>
  <c r="D464" i="23"/>
  <c r="D465" i="23"/>
  <c r="D466" i="23"/>
  <c r="D467" i="23"/>
  <c r="D468" i="23"/>
  <c r="D469" i="23"/>
  <c r="D470" i="23"/>
  <c r="D471" i="23"/>
  <c r="D472" i="23"/>
  <c r="D473" i="23"/>
  <c r="D474" i="23"/>
  <c r="D475" i="23"/>
  <c r="D476" i="23"/>
  <c r="D477" i="23"/>
  <c r="D478" i="23"/>
  <c r="D479" i="23"/>
  <c r="D480" i="23"/>
  <c r="D481" i="23"/>
  <c r="D482" i="23"/>
  <c r="D483" i="23"/>
  <c r="D484" i="23"/>
  <c r="D485" i="23"/>
  <c r="D486" i="23"/>
  <c r="D487" i="23"/>
  <c r="D488" i="23"/>
  <c r="D489" i="23"/>
  <c r="D490" i="23"/>
  <c r="D491" i="23"/>
  <c r="D492" i="23"/>
  <c r="D493" i="23"/>
  <c r="D494" i="23"/>
  <c r="D495" i="23"/>
  <c r="D496" i="23"/>
  <c r="D497" i="23"/>
  <c r="D498" i="23"/>
  <c r="D499" i="23"/>
  <c r="D500" i="23"/>
  <c r="D501" i="23"/>
  <c r="D502" i="23"/>
  <c r="D503" i="23"/>
  <c r="D504" i="23"/>
  <c r="D505" i="23"/>
  <c r="D506" i="23"/>
  <c r="D507" i="23"/>
  <c r="D508" i="23"/>
  <c r="D509" i="23"/>
  <c r="D510" i="23"/>
  <c r="D511" i="23"/>
  <c r="D512" i="23"/>
  <c r="D513" i="23"/>
  <c r="D514" i="23"/>
  <c r="D515" i="23"/>
  <c r="D516" i="23"/>
  <c r="D517" i="23"/>
  <c r="D518" i="23"/>
  <c r="D519" i="23"/>
  <c r="D520" i="23"/>
  <c r="D521" i="23"/>
  <c r="D522" i="23"/>
  <c r="D523" i="23"/>
  <c r="D524" i="23"/>
  <c r="D525" i="23"/>
  <c r="D526" i="23"/>
  <c r="D527" i="23"/>
  <c r="D528" i="23"/>
  <c r="D529" i="23"/>
  <c r="D530" i="23"/>
  <c r="D531" i="23"/>
  <c r="D532" i="23"/>
  <c r="D533" i="23"/>
  <c r="D534" i="23"/>
  <c r="D535" i="23"/>
  <c r="D536" i="23"/>
  <c r="D537" i="23"/>
  <c r="D538" i="23"/>
  <c r="D539" i="23"/>
  <c r="D540" i="23"/>
  <c r="D541" i="23"/>
  <c r="D542" i="23"/>
  <c r="D543" i="23"/>
  <c r="D544" i="23"/>
  <c r="D545" i="23"/>
  <c r="D546" i="23"/>
  <c r="D547" i="23"/>
  <c r="D548" i="23"/>
  <c r="D549" i="23"/>
  <c r="D550" i="23"/>
  <c r="D551" i="23"/>
  <c r="D552" i="23"/>
  <c r="D553" i="23"/>
  <c r="D554" i="23"/>
  <c r="D555" i="23"/>
  <c r="D556" i="23"/>
  <c r="D557" i="23"/>
  <c r="D558" i="23"/>
  <c r="D559" i="23"/>
  <c r="D560" i="23"/>
  <c r="D561" i="23"/>
  <c r="D562" i="23"/>
  <c r="D563" i="23"/>
  <c r="D564" i="23"/>
  <c r="D565" i="23"/>
  <c r="D566" i="23"/>
  <c r="D567" i="23"/>
  <c r="D568" i="23"/>
  <c r="D569" i="23"/>
  <c r="D570" i="23"/>
  <c r="D571" i="23"/>
  <c r="D572" i="23"/>
  <c r="D573" i="23"/>
  <c r="D574" i="23"/>
  <c r="D575" i="23"/>
  <c r="D576" i="23"/>
  <c r="D577" i="23"/>
  <c r="D578" i="23"/>
  <c r="D579" i="23"/>
  <c r="D580" i="23"/>
  <c r="D581" i="23"/>
  <c r="D582" i="23"/>
  <c r="D583" i="23"/>
  <c r="D584" i="23"/>
  <c r="D585" i="23"/>
  <c r="D586" i="23"/>
  <c r="D587" i="23"/>
  <c r="D588" i="23"/>
  <c r="D589" i="23"/>
  <c r="D590" i="23"/>
  <c r="D591" i="23"/>
  <c r="D592" i="23"/>
  <c r="D593" i="23"/>
  <c r="D594" i="23"/>
  <c r="D595" i="23"/>
  <c r="D596" i="23"/>
  <c r="D597" i="23"/>
  <c r="D598" i="23"/>
  <c r="D599" i="23"/>
  <c r="D600" i="23"/>
  <c r="D601" i="23"/>
  <c r="D602" i="23"/>
  <c r="D603" i="23"/>
  <c r="D604" i="23"/>
  <c r="D605" i="23"/>
  <c r="D606" i="23"/>
  <c r="D607" i="23"/>
  <c r="D608" i="23"/>
  <c r="D609" i="23"/>
  <c r="D610" i="23"/>
  <c r="D611" i="23"/>
  <c r="D612" i="23"/>
  <c r="D613" i="23"/>
  <c r="D614" i="23"/>
  <c r="D615" i="23"/>
  <c r="D616" i="23"/>
  <c r="D617" i="23"/>
  <c r="D618" i="23"/>
  <c r="D619" i="23"/>
  <c r="D620" i="23"/>
  <c r="D621" i="23"/>
  <c r="D622" i="23"/>
  <c r="D623" i="23"/>
  <c r="D624" i="23"/>
  <c r="D625" i="23"/>
  <c r="D626" i="23"/>
  <c r="D627" i="23"/>
  <c r="D628" i="23"/>
  <c r="D629" i="23"/>
  <c r="D630" i="23"/>
  <c r="D631" i="23"/>
  <c r="D632" i="23"/>
  <c r="D633" i="23"/>
  <c r="D634" i="23"/>
  <c r="D635" i="23"/>
  <c r="D636" i="23"/>
  <c r="D637" i="23"/>
  <c r="D638" i="23"/>
  <c r="D639" i="23"/>
  <c r="D640" i="23"/>
  <c r="D641" i="23"/>
  <c r="D642" i="23"/>
  <c r="D643" i="23"/>
  <c r="D644" i="23"/>
  <c r="D645" i="23"/>
  <c r="D646" i="23"/>
  <c r="D647" i="23"/>
  <c r="D648" i="23"/>
  <c r="D649" i="23"/>
  <c r="D650" i="23"/>
  <c r="D651" i="23"/>
  <c r="D652" i="23"/>
  <c r="D653" i="23"/>
  <c r="D654" i="23"/>
  <c r="D655" i="23"/>
  <c r="D656" i="23"/>
  <c r="D657" i="23"/>
  <c r="D658" i="23"/>
  <c r="D659" i="23"/>
  <c r="D660" i="23"/>
  <c r="D661" i="23"/>
  <c r="D662" i="23"/>
  <c r="D663" i="23"/>
  <c r="D664" i="23"/>
  <c r="D665" i="23"/>
  <c r="D666" i="23"/>
  <c r="D667" i="23"/>
  <c r="D668" i="23"/>
  <c r="D669" i="23"/>
  <c r="D670" i="23"/>
  <c r="D671" i="23"/>
  <c r="D672" i="23"/>
  <c r="D673" i="23"/>
  <c r="D674" i="23"/>
  <c r="D675" i="23"/>
  <c r="D676" i="23"/>
  <c r="D677" i="23"/>
  <c r="D678" i="23"/>
  <c r="D679" i="23"/>
  <c r="D680" i="23"/>
  <c r="D681" i="23"/>
  <c r="D682" i="23"/>
  <c r="D683" i="23"/>
  <c r="D684" i="23"/>
  <c r="D685" i="23"/>
  <c r="D686" i="23"/>
  <c r="D687" i="23"/>
  <c r="D688" i="23"/>
  <c r="D689" i="23"/>
  <c r="D690" i="23"/>
  <c r="D691" i="23"/>
  <c r="D692" i="23"/>
  <c r="D693" i="23"/>
  <c r="D694" i="23"/>
  <c r="D695" i="23"/>
  <c r="D696" i="23"/>
  <c r="D697" i="23"/>
  <c r="D698" i="23"/>
  <c r="D699" i="23"/>
  <c r="D700" i="23"/>
  <c r="D701" i="23"/>
  <c r="D702" i="23"/>
  <c r="D703" i="23"/>
  <c r="D704" i="23"/>
  <c r="D705" i="23"/>
  <c r="D706" i="23"/>
  <c r="D707" i="23"/>
  <c r="D708" i="23"/>
  <c r="D709" i="23"/>
  <c r="D710" i="23"/>
  <c r="D711" i="23"/>
  <c r="D712" i="23"/>
  <c r="D713" i="23"/>
  <c r="D714" i="23"/>
  <c r="D715" i="23"/>
  <c r="D716" i="23"/>
  <c r="D717" i="23"/>
  <c r="D718" i="23"/>
  <c r="D719" i="23"/>
  <c r="D720" i="23"/>
  <c r="D721" i="23"/>
  <c r="D722" i="23"/>
  <c r="D723" i="23"/>
  <c r="D724" i="23"/>
  <c r="D725" i="23"/>
  <c r="D726" i="23"/>
  <c r="D727" i="23"/>
  <c r="D728" i="23"/>
  <c r="D729" i="23"/>
  <c r="D730" i="23"/>
  <c r="D731" i="23"/>
  <c r="D732" i="23"/>
  <c r="D733" i="23"/>
  <c r="D734" i="23"/>
  <c r="D735" i="23"/>
  <c r="D736" i="23"/>
  <c r="D737" i="23"/>
  <c r="D738" i="23"/>
  <c r="D739" i="23"/>
  <c r="D740" i="23"/>
  <c r="D741" i="23"/>
  <c r="D742" i="23"/>
  <c r="D743" i="23"/>
  <c r="D744" i="23"/>
  <c r="D745" i="23"/>
  <c r="D746" i="23"/>
  <c r="D747" i="23"/>
  <c r="D748" i="23"/>
  <c r="D749" i="23"/>
  <c r="D750" i="23"/>
  <c r="D751" i="23"/>
  <c r="D752" i="23"/>
  <c r="D753" i="23"/>
  <c r="D754" i="23"/>
  <c r="D755" i="23"/>
  <c r="D756" i="23"/>
  <c r="D757" i="23"/>
  <c r="D758" i="23"/>
  <c r="D759" i="23"/>
  <c r="D760" i="23"/>
  <c r="D761" i="23"/>
  <c r="D762" i="23"/>
  <c r="D763" i="23"/>
  <c r="D764" i="23"/>
  <c r="D765" i="23"/>
  <c r="D766" i="23"/>
  <c r="D767" i="23"/>
  <c r="D768" i="23"/>
  <c r="D769" i="23"/>
  <c r="D770" i="23"/>
  <c r="D771" i="23"/>
  <c r="D772" i="23"/>
  <c r="D773" i="23"/>
  <c r="D774" i="23"/>
  <c r="D775" i="23"/>
  <c r="D776" i="23"/>
  <c r="D777" i="23"/>
  <c r="D778" i="23"/>
  <c r="D2" i="23"/>
  <c r="S4" i="23" s="1"/>
  <c r="N9" i="23" s="1"/>
  <c r="E4" i="23"/>
  <c r="E5" i="23"/>
  <c r="E6" i="23"/>
  <c r="E7" i="23"/>
  <c r="E8" i="23"/>
  <c r="E9" i="23"/>
  <c r="E10" i="23"/>
  <c r="E11" i="23"/>
  <c r="E12" i="23"/>
  <c r="E13" i="23"/>
  <c r="E14" i="23"/>
  <c r="E15" i="23"/>
  <c r="E16" i="23"/>
  <c r="E17" i="23"/>
  <c r="E18" i="23"/>
  <c r="E19" i="23"/>
  <c r="E20" i="23"/>
  <c r="E21" i="23"/>
  <c r="E22" i="23"/>
  <c r="E23" i="23"/>
  <c r="E24" i="23"/>
  <c r="E25" i="23"/>
  <c r="E26" i="23"/>
  <c r="E27" i="23"/>
  <c r="E28" i="23"/>
  <c r="E29" i="23"/>
  <c r="E30" i="23"/>
  <c r="E31" i="23"/>
  <c r="E32" i="23"/>
  <c r="E33" i="23"/>
  <c r="E34" i="23"/>
  <c r="E35" i="23"/>
  <c r="E36" i="23"/>
  <c r="E37" i="23"/>
  <c r="E38" i="23"/>
  <c r="E39" i="23"/>
  <c r="E40" i="23"/>
  <c r="E41" i="23"/>
  <c r="E42" i="23"/>
  <c r="E43" i="23"/>
  <c r="E44" i="23"/>
  <c r="E45" i="23"/>
  <c r="E46" i="23"/>
  <c r="E47" i="23"/>
  <c r="E48" i="23"/>
  <c r="E49" i="23"/>
  <c r="E50" i="23"/>
  <c r="E51" i="23"/>
  <c r="E52" i="23"/>
  <c r="E53" i="23"/>
  <c r="E54" i="23"/>
  <c r="E55" i="23"/>
  <c r="E56" i="23"/>
  <c r="E57" i="23"/>
  <c r="E58" i="23"/>
  <c r="E59" i="23"/>
  <c r="E60" i="23"/>
  <c r="E61" i="23"/>
  <c r="E62" i="23"/>
  <c r="E63" i="23"/>
  <c r="E64" i="23"/>
  <c r="E65" i="23"/>
  <c r="E66" i="23"/>
  <c r="E67" i="23"/>
  <c r="E68" i="23"/>
  <c r="E69" i="23"/>
  <c r="E70" i="23"/>
  <c r="E71" i="23"/>
  <c r="E72" i="23"/>
  <c r="E73" i="23"/>
  <c r="E74" i="23"/>
  <c r="E75" i="23"/>
  <c r="E76" i="23"/>
  <c r="E77" i="23"/>
  <c r="E78" i="23"/>
  <c r="E79" i="23"/>
  <c r="E80" i="23"/>
  <c r="E81" i="23"/>
  <c r="E82" i="23"/>
  <c r="E83" i="23"/>
  <c r="E84" i="23"/>
  <c r="E85" i="23"/>
  <c r="E86" i="23"/>
  <c r="E87" i="23"/>
  <c r="E88" i="23"/>
  <c r="E89" i="23"/>
  <c r="E90" i="23"/>
  <c r="E91" i="23"/>
  <c r="E92" i="23"/>
  <c r="E93" i="23"/>
  <c r="E94" i="23"/>
  <c r="E95" i="23"/>
  <c r="E96" i="23"/>
  <c r="E97" i="23"/>
  <c r="E98" i="23"/>
  <c r="E99" i="23"/>
  <c r="E100" i="23"/>
  <c r="E101" i="23"/>
  <c r="E102" i="23"/>
  <c r="E103" i="23"/>
  <c r="E104" i="23"/>
  <c r="E105" i="23"/>
  <c r="E106" i="23"/>
  <c r="E107" i="23"/>
  <c r="E108" i="23"/>
  <c r="E109" i="23"/>
  <c r="E110" i="23"/>
  <c r="E111" i="23"/>
  <c r="E112" i="23"/>
  <c r="E113" i="23"/>
  <c r="E114" i="23"/>
  <c r="E115" i="23"/>
  <c r="E116" i="23"/>
  <c r="E117" i="23"/>
  <c r="E118" i="23"/>
  <c r="E119" i="23"/>
  <c r="E120" i="23"/>
  <c r="E121" i="23"/>
  <c r="E122" i="23"/>
  <c r="E123" i="23"/>
  <c r="E124" i="23"/>
  <c r="E125" i="23"/>
  <c r="E126" i="23"/>
  <c r="E127" i="23"/>
  <c r="E128" i="23"/>
  <c r="E129" i="23"/>
  <c r="E130" i="23"/>
  <c r="E131" i="23"/>
  <c r="E132" i="23"/>
  <c r="E133" i="23"/>
  <c r="E134" i="23"/>
  <c r="E135" i="23"/>
  <c r="E136" i="23"/>
  <c r="E137" i="23"/>
  <c r="E138" i="23"/>
  <c r="E139" i="23"/>
  <c r="E140" i="23"/>
  <c r="E141" i="23"/>
  <c r="E142" i="23"/>
  <c r="E143" i="23"/>
  <c r="E144" i="23"/>
  <c r="E145" i="23"/>
  <c r="E146" i="23"/>
  <c r="E147" i="23"/>
  <c r="E148" i="23"/>
  <c r="E149" i="23"/>
  <c r="E150" i="23"/>
  <c r="E151" i="23"/>
  <c r="E152" i="23"/>
  <c r="E153" i="23"/>
  <c r="E154" i="23"/>
  <c r="E155" i="23"/>
  <c r="E156" i="23"/>
  <c r="E157" i="23"/>
  <c r="E158" i="23"/>
  <c r="E159" i="23"/>
  <c r="E160" i="23"/>
  <c r="E161" i="23"/>
  <c r="E162" i="23"/>
  <c r="E163" i="23"/>
  <c r="E164" i="23"/>
  <c r="E165" i="23"/>
  <c r="E166" i="23"/>
  <c r="E167" i="23"/>
  <c r="E168" i="23"/>
  <c r="E169" i="23"/>
  <c r="E170" i="23"/>
  <c r="E171" i="23"/>
  <c r="E172" i="23"/>
  <c r="E173" i="23"/>
  <c r="E174" i="23"/>
  <c r="E175" i="23"/>
  <c r="E176" i="23"/>
  <c r="E177" i="23"/>
  <c r="E178" i="23"/>
  <c r="E179" i="23"/>
  <c r="E180" i="23"/>
  <c r="E181" i="23"/>
  <c r="E182" i="23"/>
  <c r="E183" i="23"/>
  <c r="E184" i="23"/>
  <c r="E185" i="23"/>
  <c r="E186" i="23"/>
  <c r="E187" i="23"/>
  <c r="E188" i="23"/>
  <c r="E189" i="23"/>
  <c r="E190" i="23"/>
  <c r="E191" i="23"/>
  <c r="E192" i="23"/>
  <c r="E193" i="23"/>
  <c r="E194" i="23"/>
  <c r="E195" i="23"/>
  <c r="E196" i="23"/>
  <c r="E197" i="23"/>
  <c r="E198" i="23"/>
  <c r="E199" i="23"/>
  <c r="E200" i="23"/>
  <c r="E201" i="23"/>
  <c r="E202" i="23"/>
  <c r="E203" i="23"/>
  <c r="E204" i="23"/>
  <c r="E205" i="23"/>
  <c r="E206" i="23"/>
  <c r="E207" i="23"/>
  <c r="E208" i="23"/>
  <c r="E209" i="23"/>
  <c r="E210" i="23"/>
  <c r="E211" i="23"/>
  <c r="E212" i="23"/>
  <c r="E213" i="23"/>
  <c r="E214" i="23"/>
  <c r="E215" i="23"/>
  <c r="E216" i="23"/>
  <c r="E217" i="23"/>
  <c r="E218" i="23"/>
  <c r="E219" i="23"/>
  <c r="E220" i="23"/>
  <c r="E221" i="23"/>
  <c r="E222" i="23"/>
  <c r="E223" i="23"/>
  <c r="E224" i="23"/>
  <c r="E225" i="23"/>
  <c r="E226" i="23"/>
  <c r="E227" i="23"/>
  <c r="E228" i="23"/>
  <c r="E229" i="23"/>
  <c r="E230" i="23"/>
  <c r="E231" i="23"/>
  <c r="E232" i="23"/>
  <c r="E233" i="23"/>
  <c r="E234" i="23"/>
  <c r="E235" i="23"/>
  <c r="E236" i="23"/>
  <c r="E237" i="23"/>
  <c r="E238" i="23"/>
  <c r="E239" i="23"/>
  <c r="E240" i="23"/>
  <c r="E241" i="23"/>
  <c r="E242" i="23"/>
  <c r="E243" i="23"/>
  <c r="E244" i="23"/>
  <c r="E245" i="23"/>
  <c r="E246" i="23"/>
  <c r="E247" i="23"/>
  <c r="E248" i="23"/>
  <c r="E249" i="23"/>
  <c r="E250" i="23"/>
  <c r="E251" i="23"/>
  <c r="E252" i="23"/>
  <c r="E253" i="23"/>
  <c r="E254" i="23"/>
  <c r="E255" i="23"/>
  <c r="E256" i="23"/>
  <c r="E257" i="23"/>
  <c r="E258" i="23"/>
  <c r="E259" i="23"/>
  <c r="E260" i="23"/>
  <c r="E261" i="23"/>
  <c r="E262" i="23"/>
  <c r="E263" i="23"/>
  <c r="E264" i="23"/>
  <c r="E265" i="23"/>
  <c r="E266" i="23"/>
  <c r="E267" i="23"/>
  <c r="E268" i="23"/>
  <c r="E269" i="23"/>
  <c r="E270" i="23"/>
  <c r="E271" i="23"/>
  <c r="E272" i="23"/>
  <c r="E273" i="23"/>
  <c r="E274" i="23"/>
  <c r="E275" i="23"/>
  <c r="E276" i="23"/>
  <c r="E277" i="23"/>
  <c r="E278" i="23"/>
  <c r="E279" i="23"/>
  <c r="E280" i="23"/>
  <c r="E281" i="23"/>
  <c r="E282" i="23"/>
  <c r="E283" i="23"/>
  <c r="E284" i="23"/>
  <c r="E285" i="23"/>
  <c r="E286" i="23"/>
  <c r="E287" i="23"/>
  <c r="E288" i="23"/>
  <c r="E289" i="23"/>
  <c r="E290" i="23"/>
  <c r="E291" i="23"/>
  <c r="E292" i="23"/>
  <c r="E293" i="23"/>
  <c r="E294" i="23"/>
  <c r="E295" i="23"/>
  <c r="E296" i="23"/>
  <c r="E297" i="23"/>
  <c r="E298" i="23"/>
  <c r="E299" i="23"/>
  <c r="E300" i="23"/>
  <c r="E301" i="23"/>
  <c r="E302" i="23"/>
  <c r="E303" i="23"/>
  <c r="E304" i="23"/>
  <c r="E305" i="23"/>
  <c r="E306" i="23"/>
  <c r="E307" i="23"/>
  <c r="E308" i="23"/>
  <c r="E309" i="23"/>
  <c r="E310" i="23"/>
  <c r="E311" i="23"/>
  <c r="E312" i="23"/>
  <c r="E313" i="23"/>
  <c r="E314" i="23"/>
  <c r="E315" i="23"/>
  <c r="E316" i="23"/>
  <c r="E317" i="23"/>
  <c r="E318" i="23"/>
  <c r="E319" i="23"/>
  <c r="E320" i="23"/>
  <c r="E321" i="23"/>
  <c r="E322" i="23"/>
  <c r="E323" i="23"/>
  <c r="E324" i="23"/>
  <c r="E325" i="23"/>
  <c r="E326" i="23"/>
  <c r="E327" i="23"/>
  <c r="E328" i="23"/>
  <c r="E329" i="23"/>
  <c r="E330" i="23"/>
  <c r="E331" i="23"/>
  <c r="E332" i="23"/>
  <c r="E333" i="23"/>
  <c r="E334" i="23"/>
  <c r="E335" i="23"/>
  <c r="E336" i="23"/>
  <c r="E337" i="23"/>
  <c r="E338" i="23"/>
  <c r="E339" i="23"/>
  <c r="E340" i="23"/>
  <c r="E341" i="23"/>
  <c r="E342" i="23"/>
  <c r="E343" i="23"/>
  <c r="E344" i="23"/>
  <c r="E345" i="23"/>
  <c r="E346" i="23"/>
  <c r="E347" i="23"/>
  <c r="E348" i="23"/>
  <c r="E349" i="23"/>
  <c r="E350" i="23"/>
  <c r="E351" i="23"/>
  <c r="E352" i="23"/>
  <c r="E353" i="23"/>
  <c r="E354" i="23"/>
  <c r="E355" i="23"/>
  <c r="E356" i="23"/>
  <c r="E357" i="23"/>
  <c r="E358" i="23"/>
  <c r="E359" i="23"/>
  <c r="E360" i="23"/>
  <c r="E361" i="23"/>
  <c r="E362" i="23"/>
  <c r="E363" i="23"/>
  <c r="E364" i="23"/>
  <c r="E365" i="23"/>
  <c r="E366" i="23"/>
  <c r="E367" i="23"/>
  <c r="E368" i="23"/>
  <c r="E369" i="23"/>
  <c r="E370" i="23"/>
  <c r="E371" i="23"/>
  <c r="E372" i="23"/>
  <c r="E373" i="23"/>
  <c r="E374" i="23"/>
  <c r="E375" i="23"/>
  <c r="E376" i="23"/>
  <c r="E377" i="23"/>
  <c r="E378" i="23"/>
  <c r="E379" i="23"/>
  <c r="E380" i="23"/>
  <c r="E381" i="23"/>
  <c r="E382" i="23"/>
  <c r="E383" i="23"/>
  <c r="E384" i="23"/>
  <c r="E385" i="23"/>
  <c r="E386" i="23"/>
  <c r="E387" i="23"/>
  <c r="E388" i="23"/>
  <c r="E389" i="23"/>
  <c r="E390" i="23"/>
  <c r="E391" i="23"/>
  <c r="E392" i="23"/>
  <c r="E393" i="23"/>
  <c r="E394" i="23"/>
  <c r="E395" i="23"/>
  <c r="E396" i="23"/>
  <c r="E397" i="23"/>
  <c r="E398" i="23"/>
  <c r="E399" i="23"/>
  <c r="E400" i="23"/>
  <c r="E401" i="23"/>
  <c r="E402" i="23"/>
  <c r="E403" i="23"/>
  <c r="E404" i="23"/>
  <c r="E405" i="23"/>
  <c r="E406" i="23"/>
  <c r="E407" i="23"/>
  <c r="E408" i="23"/>
  <c r="E409" i="23"/>
  <c r="E410" i="23"/>
  <c r="E411" i="23"/>
  <c r="E412" i="23"/>
  <c r="E413" i="23"/>
  <c r="E414" i="23"/>
  <c r="E415" i="23"/>
  <c r="E416" i="23"/>
  <c r="E417" i="23"/>
  <c r="E418" i="23"/>
  <c r="E419" i="23"/>
  <c r="E420" i="23"/>
  <c r="E421" i="23"/>
  <c r="E422" i="23"/>
  <c r="E423" i="23"/>
  <c r="E424" i="23"/>
  <c r="E425" i="23"/>
  <c r="E426" i="23"/>
  <c r="E427" i="23"/>
  <c r="E428" i="23"/>
  <c r="E429" i="23"/>
  <c r="E430" i="23"/>
  <c r="E431" i="23"/>
  <c r="E432" i="23"/>
  <c r="E433" i="23"/>
  <c r="E434" i="23"/>
  <c r="E435" i="23"/>
  <c r="E436" i="23"/>
  <c r="E437" i="23"/>
  <c r="E438" i="23"/>
  <c r="E439" i="23"/>
  <c r="E440" i="23"/>
  <c r="E441" i="23"/>
  <c r="E442" i="23"/>
  <c r="E443" i="23"/>
  <c r="E444" i="23"/>
  <c r="E445" i="23"/>
  <c r="E446" i="23"/>
  <c r="E447" i="23"/>
  <c r="E448" i="23"/>
  <c r="E449" i="23"/>
  <c r="E450" i="23"/>
  <c r="E451" i="23"/>
  <c r="E452" i="23"/>
  <c r="E453" i="23"/>
  <c r="E454" i="23"/>
  <c r="E455" i="23"/>
  <c r="E456" i="23"/>
  <c r="E457" i="23"/>
  <c r="E458" i="23"/>
  <c r="E459" i="23"/>
  <c r="E460" i="23"/>
  <c r="E461" i="23"/>
  <c r="E462" i="23"/>
  <c r="E463" i="23"/>
  <c r="E464" i="23"/>
  <c r="E465" i="23"/>
  <c r="E466" i="23"/>
  <c r="E467" i="23"/>
  <c r="E468" i="23"/>
  <c r="E469" i="23"/>
  <c r="E470" i="23"/>
  <c r="E471" i="23"/>
  <c r="E472" i="23"/>
  <c r="E473" i="23"/>
  <c r="E474" i="23"/>
  <c r="E475" i="23"/>
  <c r="E476" i="23"/>
  <c r="E477" i="23"/>
  <c r="E478" i="23"/>
  <c r="E479" i="23"/>
  <c r="E480" i="23"/>
  <c r="E481" i="23"/>
  <c r="E482" i="23"/>
  <c r="E483" i="23"/>
  <c r="E484" i="23"/>
  <c r="E485" i="23"/>
  <c r="E486" i="23"/>
  <c r="E487" i="23"/>
  <c r="E488" i="23"/>
  <c r="E489" i="23"/>
  <c r="E490" i="23"/>
  <c r="E491" i="23"/>
  <c r="E492" i="23"/>
  <c r="E493" i="23"/>
  <c r="E494" i="23"/>
  <c r="E495" i="23"/>
  <c r="E496" i="23"/>
  <c r="E497" i="23"/>
  <c r="E498" i="23"/>
  <c r="E499" i="23"/>
  <c r="E500" i="23"/>
  <c r="E501" i="23"/>
  <c r="E502" i="23"/>
  <c r="E503" i="23"/>
  <c r="E504" i="23"/>
  <c r="E505" i="23"/>
  <c r="E506" i="23"/>
  <c r="E507" i="23"/>
  <c r="E508" i="23"/>
  <c r="E509" i="23"/>
  <c r="E510" i="23"/>
  <c r="E511" i="23"/>
  <c r="E512" i="23"/>
  <c r="E513" i="23"/>
  <c r="E514" i="23"/>
  <c r="E515" i="23"/>
  <c r="E516" i="23"/>
  <c r="E517" i="23"/>
  <c r="E518" i="23"/>
  <c r="E519" i="23"/>
  <c r="E520" i="23"/>
  <c r="E521" i="23"/>
  <c r="E522" i="23"/>
  <c r="E523" i="23"/>
  <c r="E524" i="23"/>
  <c r="E525" i="23"/>
  <c r="E526" i="23"/>
  <c r="E527" i="23"/>
  <c r="E528" i="23"/>
  <c r="E529" i="23"/>
  <c r="E530" i="23"/>
  <c r="E531" i="23"/>
  <c r="E532" i="23"/>
  <c r="E533" i="23"/>
  <c r="E534" i="23"/>
  <c r="E535" i="23"/>
  <c r="E536" i="23"/>
  <c r="E537" i="23"/>
  <c r="E538" i="23"/>
  <c r="E539" i="23"/>
  <c r="E540" i="23"/>
  <c r="E541" i="23"/>
  <c r="E542" i="23"/>
  <c r="E543" i="23"/>
  <c r="E544" i="23"/>
  <c r="E545" i="23"/>
  <c r="E546" i="23"/>
  <c r="E547" i="23"/>
  <c r="E548" i="23"/>
  <c r="E549" i="23"/>
  <c r="E550" i="23"/>
  <c r="E551" i="23"/>
  <c r="E552" i="23"/>
  <c r="E553" i="23"/>
  <c r="E554" i="23"/>
  <c r="E555" i="23"/>
  <c r="E556" i="23"/>
  <c r="E557" i="23"/>
  <c r="E558" i="23"/>
  <c r="E559" i="23"/>
  <c r="E560" i="23"/>
  <c r="E561" i="23"/>
  <c r="E562" i="23"/>
  <c r="E563" i="23"/>
  <c r="E564" i="23"/>
  <c r="E565" i="23"/>
  <c r="E566" i="23"/>
  <c r="E567" i="23"/>
  <c r="E568" i="23"/>
  <c r="E569" i="23"/>
  <c r="E570" i="23"/>
  <c r="E571" i="23"/>
  <c r="E572" i="23"/>
  <c r="E573" i="23"/>
  <c r="E574" i="23"/>
  <c r="E575" i="23"/>
  <c r="E576" i="23"/>
  <c r="E577" i="23"/>
  <c r="E578" i="23"/>
  <c r="E579" i="23"/>
  <c r="E580" i="23"/>
  <c r="E581" i="23"/>
  <c r="E582" i="23"/>
  <c r="E583" i="23"/>
  <c r="E584" i="23"/>
  <c r="E585" i="23"/>
  <c r="E586" i="23"/>
  <c r="E587" i="23"/>
  <c r="E588" i="23"/>
  <c r="E589" i="23"/>
  <c r="E590" i="23"/>
  <c r="E591" i="23"/>
  <c r="E592" i="23"/>
  <c r="E593" i="23"/>
  <c r="E594" i="23"/>
  <c r="E595" i="23"/>
  <c r="E596" i="23"/>
  <c r="E597" i="23"/>
  <c r="E598" i="23"/>
  <c r="E599" i="23"/>
  <c r="E600" i="23"/>
  <c r="E601" i="23"/>
  <c r="E602" i="23"/>
  <c r="E603" i="23"/>
  <c r="E604" i="23"/>
  <c r="E605" i="23"/>
  <c r="E606" i="23"/>
  <c r="E607" i="23"/>
  <c r="E608" i="23"/>
  <c r="E609" i="23"/>
  <c r="E610" i="23"/>
  <c r="E611" i="23"/>
  <c r="E612" i="23"/>
  <c r="E613" i="23"/>
  <c r="E614" i="23"/>
  <c r="E615" i="23"/>
  <c r="E616" i="23"/>
  <c r="E617" i="23"/>
  <c r="E618" i="23"/>
  <c r="E619" i="23"/>
  <c r="E620" i="23"/>
  <c r="E621" i="23"/>
  <c r="E622" i="23"/>
  <c r="E623" i="23"/>
  <c r="E624" i="23"/>
  <c r="E625" i="23"/>
  <c r="E626" i="23"/>
  <c r="E627" i="23"/>
  <c r="E628" i="23"/>
  <c r="E629" i="23"/>
  <c r="E630" i="23"/>
  <c r="E631" i="23"/>
  <c r="E632" i="23"/>
  <c r="E633" i="23"/>
  <c r="E634" i="23"/>
  <c r="E635" i="23"/>
  <c r="E636" i="23"/>
  <c r="E637" i="23"/>
  <c r="E638" i="23"/>
  <c r="E639" i="23"/>
  <c r="E640" i="23"/>
  <c r="E641" i="23"/>
  <c r="E642" i="23"/>
  <c r="E643" i="23"/>
  <c r="E644" i="23"/>
  <c r="E645" i="23"/>
  <c r="E646" i="23"/>
  <c r="E647" i="23"/>
  <c r="E648" i="23"/>
  <c r="E649" i="23"/>
  <c r="E650" i="23"/>
  <c r="E651" i="23"/>
  <c r="E652" i="23"/>
  <c r="E653" i="23"/>
  <c r="E654" i="23"/>
  <c r="E655" i="23"/>
  <c r="E656" i="23"/>
  <c r="E657" i="23"/>
  <c r="E658" i="23"/>
  <c r="E659" i="23"/>
  <c r="E660" i="23"/>
  <c r="E661" i="23"/>
  <c r="E662" i="23"/>
  <c r="E663" i="23"/>
  <c r="E664" i="23"/>
  <c r="E665" i="23"/>
  <c r="E666" i="23"/>
  <c r="E667" i="23"/>
  <c r="E668" i="23"/>
  <c r="E669" i="23"/>
  <c r="E670" i="23"/>
  <c r="E671" i="23"/>
  <c r="E672" i="23"/>
  <c r="E673" i="23"/>
  <c r="E674" i="23"/>
  <c r="E675" i="23"/>
  <c r="E676" i="23"/>
  <c r="E677" i="23"/>
  <c r="E678" i="23"/>
  <c r="E679" i="23"/>
  <c r="E680" i="23"/>
  <c r="E681" i="23"/>
  <c r="E682" i="23"/>
  <c r="E683" i="23"/>
  <c r="E684" i="23"/>
  <c r="E685" i="23"/>
  <c r="E686" i="23"/>
  <c r="E687" i="23"/>
  <c r="E688" i="23"/>
  <c r="E689" i="23"/>
  <c r="E690" i="23"/>
  <c r="E691" i="23"/>
  <c r="E692" i="23"/>
  <c r="E693" i="23"/>
  <c r="E694" i="23"/>
  <c r="E695" i="23"/>
  <c r="E696" i="23"/>
  <c r="E697" i="23"/>
  <c r="E698" i="23"/>
  <c r="E699" i="23"/>
  <c r="E700" i="23"/>
  <c r="E701" i="23"/>
  <c r="E702" i="23"/>
  <c r="E703" i="23"/>
  <c r="E704" i="23"/>
  <c r="E705" i="23"/>
  <c r="E706" i="23"/>
  <c r="E707" i="23"/>
  <c r="E708" i="23"/>
  <c r="E709" i="23"/>
  <c r="E710" i="23"/>
  <c r="E711" i="23"/>
  <c r="E712" i="23"/>
  <c r="E713" i="23"/>
  <c r="E714" i="23"/>
  <c r="E715" i="23"/>
  <c r="E716" i="23"/>
  <c r="E717" i="23"/>
  <c r="E718" i="23"/>
  <c r="E719" i="23"/>
  <c r="E720" i="23"/>
  <c r="E721" i="23"/>
  <c r="E722" i="23"/>
  <c r="E723" i="23"/>
  <c r="E724" i="23"/>
  <c r="E725" i="23"/>
  <c r="E726" i="23"/>
  <c r="E727" i="23"/>
  <c r="E728" i="23"/>
  <c r="E729" i="23"/>
  <c r="E730" i="23"/>
  <c r="E731" i="23"/>
  <c r="E732" i="23"/>
  <c r="E733" i="23"/>
  <c r="E734" i="23"/>
  <c r="E735" i="23"/>
  <c r="E736" i="23"/>
  <c r="E737" i="23"/>
  <c r="E738" i="23"/>
  <c r="E739" i="23"/>
  <c r="E740" i="23"/>
  <c r="E741" i="23"/>
  <c r="E742" i="23"/>
  <c r="E743" i="23"/>
  <c r="E744" i="23"/>
  <c r="E745" i="23"/>
  <c r="E746" i="23"/>
  <c r="E747" i="23"/>
  <c r="E748" i="23"/>
  <c r="E749" i="23"/>
  <c r="E750" i="23"/>
  <c r="E751" i="23"/>
  <c r="E752" i="23"/>
  <c r="E753" i="23"/>
  <c r="E754" i="23"/>
  <c r="E755" i="23"/>
  <c r="E756" i="23"/>
  <c r="E757" i="23"/>
  <c r="E758" i="23"/>
  <c r="E759" i="23"/>
  <c r="E760" i="23"/>
  <c r="E761" i="23"/>
  <c r="E762" i="23"/>
  <c r="E763" i="23"/>
  <c r="E764" i="23"/>
  <c r="E765" i="23"/>
  <c r="E766" i="23"/>
  <c r="E767" i="23"/>
  <c r="E768" i="23"/>
  <c r="E769" i="23"/>
  <c r="E770" i="23"/>
  <c r="E771" i="23"/>
  <c r="E772" i="23"/>
  <c r="E773" i="23"/>
  <c r="E774" i="23"/>
  <c r="E775" i="23"/>
  <c r="E776" i="23"/>
  <c r="E777" i="23"/>
  <c r="E778" i="23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29" i="23"/>
  <c r="F30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60" i="23"/>
  <c r="F61" i="23"/>
  <c r="F62" i="23"/>
  <c r="F63" i="23"/>
  <c r="F64" i="23"/>
  <c r="F65" i="23"/>
  <c r="F66" i="23"/>
  <c r="F67" i="23"/>
  <c r="F68" i="23"/>
  <c r="F69" i="23"/>
  <c r="F70" i="23"/>
  <c r="F71" i="23"/>
  <c r="F72" i="23"/>
  <c r="F73" i="23"/>
  <c r="F74" i="23"/>
  <c r="F75" i="23"/>
  <c r="F76" i="23"/>
  <c r="F77" i="23"/>
  <c r="F78" i="23"/>
  <c r="F79" i="23"/>
  <c r="F80" i="23"/>
  <c r="F81" i="23"/>
  <c r="F82" i="23"/>
  <c r="F83" i="23"/>
  <c r="F84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14" i="23"/>
  <c r="F115" i="23"/>
  <c r="F116" i="23"/>
  <c r="F117" i="23"/>
  <c r="F118" i="23"/>
  <c r="F119" i="23"/>
  <c r="F120" i="23"/>
  <c r="F121" i="23"/>
  <c r="F122" i="23"/>
  <c r="F123" i="23"/>
  <c r="F124" i="23"/>
  <c r="F125" i="23"/>
  <c r="F126" i="23"/>
  <c r="F127" i="23"/>
  <c r="F128" i="23"/>
  <c r="F129" i="23"/>
  <c r="F130" i="23"/>
  <c r="F131" i="23"/>
  <c r="F132" i="23"/>
  <c r="F133" i="23"/>
  <c r="F134" i="23"/>
  <c r="F135" i="23"/>
  <c r="F136" i="23"/>
  <c r="F137" i="23"/>
  <c r="F138" i="23"/>
  <c r="F139" i="23"/>
  <c r="F140" i="23"/>
  <c r="F141" i="23"/>
  <c r="F142" i="23"/>
  <c r="F143" i="23"/>
  <c r="F144" i="23"/>
  <c r="F145" i="23"/>
  <c r="F146" i="23"/>
  <c r="F147" i="23"/>
  <c r="F148" i="23"/>
  <c r="F149" i="23"/>
  <c r="F150" i="23"/>
  <c r="F151" i="23"/>
  <c r="F152" i="23"/>
  <c r="F153" i="23"/>
  <c r="F154" i="23"/>
  <c r="F155" i="23"/>
  <c r="F156" i="23"/>
  <c r="F157" i="23"/>
  <c r="F158" i="23"/>
  <c r="F159" i="23"/>
  <c r="F160" i="23"/>
  <c r="F161" i="23"/>
  <c r="F162" i="23"/>
  <c r="F163" i="23"/>
  <c r="F164" i="23"/>
  <c r="F165" i="23"/>
  <c r="F166" i="23"/>
  <c r="F167" i="23"/>
  <c r="F168" i="23"/>
  <c r="F169" i="23"/>
  <c r="F170" i="23"/>
  <c r="F171" i="23"/>
  <c r="F172" i="23"/>
  <c r="F173" i="23"/>
  <c r="F174" i="23"/>
  <c r="F175" i="23"/>
  <c r="F176" i="23"/>
  <c r="F177" i="23"/>
  <c r="F178" i="23"/>
  <c r="F179" i="23"/>
  <c r="F180" i="23"/>
  <c r="F181" i="23"/>
  <c r="F182" i="23"/>
  <c r="F183" i="23"/>
  <c r="F184" i="23"/>
  <c r="F185" i="23"/>
  <c r="F186" i="23"/>
  <c r="F187" i="23"/>
  <c r="F188" i="23"/>
  <c r="F189" i="23"/>
  <c r="F190" i="23"/>
  <c r="F191" i="23"/>
  <c r="F192" i="23"/>
  <c r="F193" i="23"/>
  <c r="F194" i="23"/>
  <c r="F195" i="23"/>
  <c r="F196" i="23"/>
  <c r="F197" i="23"/>
  <c r="F198" i="23"/>
  <c r="F199" i="23"/>
  <c r="F200" i="23"/>
  <c r="F201" i="23"/>
  <c r="F202" i="23"/>
  <c r="F203" i="23"/>
  <c r="F204" i="23"/>
  <c r="F205" i="23"/>
  <c r="F206" i="23"/>
  <c r="F207" i="23"/>
  <c r="F208" i="23"/>
  <c r="F209" i="23"/>
  <c r="F210" i="23"/>
  <c r="F211" i="23"/>
  <c r="F212" i="23"/>
  <c r="F213" i="23"/>
  <c r="F214" i="23"/>
  <c r="F215" i="23"/>
  <c r="F216" i="23"/>
  <c r="F217" i="23"/>
  <c r="F218" i="23"/>
  <c r="F219" i="23"/>
  <c r="F220" i="23"/>
  <c r="F221" i="23"/>
  <c r="F222" i="23"/>
  <c r="F223" i="23"/>
  <c r="F224" i="23"/>
  <c r="F225" i="23"/>
  <c r="F226" i="23"/>
  <c r="F227" i="23"/>
  <c r="F228" i="23"/>
  <c r="F229" i="23"/>
  <c r="F230" i="23"/>
  <c r="F231" i="23"/>
  <c r="F232" i="23"/>
  <c r="F233" i="23"/>
  <c r="F234" i="23"/>
  <c r="F235" i="23"/>
  <c r="F236" i="23"/>
  <c r="F237" i="23"/>
  <c r="F238" i="23"/>
  <c r="F239" i="23"/>
  <c r="F240" i="23"/>
  <c r="F241" i="23"/>
  <c r="F242" i="23"/>
  <c r="F243" i="23"/>
  <c r="F244" i="23"/>
  <c r="F245" i="23"/>
  <c r="F246" i="23"/>
  <c r="F247" i="23"/>
  <c r="F248" i="23"/>
  <c r="F249" i="23"/>
  <c r="F250" i="23"/>
  <c r="F251" i="23"/>
  <c r="F252" i="23"/>
  <c r="F253" i="23"/>
  <c r="F254" i="23"/>
  <c r="F255" i="23"/>
  <c r="F256" i="23"/>
  <c r="F257" i="23"/>
  <c r="F258" i="23"/>
  <c r="F259" i="23"/>
  <c r="F260" i="23"/>
  <c r="F261" i="23"/>
  <c r="F262" i="23"/>
  <c r="F263" i="23"/>
  <c r="F264" i="23"/>
  <c r="F265" i="23"/>
  <c r="F266" i="23"/>
  <c r="F267" i="23"/>
  <c r="F268" i="23"/>
  <c r="F269" i="23"/>
  <c r="F270" i="23"/>
  <c r="F271" i="23"/>
  <c r="F272" i="23"/>
  <c r="F273" i="23"/>
  <c r="F274" i="23"/>
  <c r="F275" i="23"/>
  <c r="F276" i="23"/>
  <c r="F277" i="23"/>
  <c r="F278" i="23"/>
  <c r="F279" i="23"/>
  <c r="F280" i="23"/>
  <c r="F281" i="23"/>
  <c r="F282" i="23"/>
  <c r="F283" i="23"/>
  <c r="F284" i="23"/>
  <c r="F285" i="23"/>
  <c r="F286" i="23"/>
  <c r="F287" i="23"/>
  <c r="F288" i="23"/>
  <c r="F289" i="23"/>
  <c r="F290" i="23"/>
  <c r="F291" i="23"/>
  <c r="F292" i="23"/>
  <c r="F293" i="23"/>
  <c r="F294" i="23"/>
  <c r="F295" i="23"/>
  <c r="F296" i="23"/>
  <c r="F297" i="23"/>
  <c r="F298" i="23"/>
  <c r="F299" i="23"/>
  <c r="F300" i="23"/>
  <c r="F301" i="23"/>
  <c r="F302" i="23"/>
  <c r="F303" i="23"/>
  <c r="F304" i="23"/>
  <c r="F305" i="23"/>
  <c r="F306" i="23"/>
  <c r="F307" i="23"/>
  <c r="F308" i="23"/>
  <c r="F309" i="23"/>
  <c r="F310" i="23"/>
  <c r="F311" i="23"/>
  <c r="F312" i="23"/>
  <c r="F313" i="23"/>
  <c r="F314" i="23"/>
  <c r="F315" i="23"/>
  <c r="F316" i="23"/>
  <c r="F317" i="23"/>
  <c r="F318" i="23"/>
  <c r="F319" i="23"/>
  <c r="F320" i="23"/>
  <c r="F321" i="23"/>
  <c r="F322" i="23"/>
  <c r="F323" i="23"/>
  <c r="F324" i="23"/>
  <c r="F325" i="23"/>
  <c r="F326" i="23"/>
  <c r="F327" i="23"/>
  <c r="F328" i="23"/>
  <c r="F329" i="23"/>
  <c r="F330" i="23"/>
  <c r="F331" i="23"/>
  <c r="F332" i="23"/>
  <c r="F333" i="23"/>
  <c r="F334" i="23"/>
  <c r="F335" i="23"/>
  <c r="F336" i="23"/>
  <c r="F337" i="23"/>
  <c r="F338" i="23"/>
  <c r="F339" i="23"/>
  <c r="F340" i="23"/>
  <c r="F341" i="23"/>
  <c r="F342" i="23"/>
  <c r="F343" i="23"/>
  <c r="F344" i="23"/>
  <c r="F345" i="23"/>
  <c r="F346" i="23"/>
  <c r="F347" i="23"/>
  <c r="F348" i="23"/>
  <c r="F349" i="23"/>
  <c r="F350" i="23"/>
  <c r="F351" i="23"/>
  <c r="F352" i="23"/>
  <c r="F353" i="23"/>
  <c r="F354" i="23"/>
  <c r="F355" i="23"/>
  <c r="F356" i="23"/>
  <c r="F357" i="23"/>
  <c r="F358" i="23"/>
  <c r="F359" i="23"/>
  <c r="F360" i="23"/>
  <c r="F361" i="23"/>
  <c r="F362" i="23"/>
  <c r="F363" i="23"/>
  <c r="F364" i="23"/>
  <c r="F365" i="23"/>
  <c r="F366" i="23"/>
  <c r="F367" i="23"/>
  <c r="F368" i="23"/>
  <c r="F369" i="23"/>
  <c r="F370" i="23"/>
  <c r="F371" i="23"/>
  <c r="F372" i="23"/>
  <c r="F373" i="23"/>
  <c r="F374" i="23"/>
  <c r="F375" i="23"/>
  <c r="F376" i="23"/>
  <c r="F377" i="23"/>
  <c r="F378" i="23"/>
  <c r="F379" i="23"/>
  <c r="F380" i="23"/>
  <c r="F381" i="23"/>
  <c r="F382" i="23"/>
  <c r="F383" i="23"/>
  <c r="F384" i="23"/>
  <c r="F385" i="23"/>
  <c r="F386" i="23"/>
  <c r="F387" i="23"/>
  <c r="F388" i="23"/>
  <c r="F389" i="23"/>
  <c r="F390" i="23"/>
  <c r="F391" i="23"/>
  <c r="F392" i="23"/>
  <c r="F393" i="23"/>
  <c r="F394" i="23"/>
  <c r="F395" i="23"/>
  <c r="F396" i="23"/>
  <c r="F397" i="23"/>
  <c r="F398" i="23"/>
  <c r="F399" i="23"/>
  <c r="F400" i="23"/>
  <c r="F401" i="23"/>
  <c r="F402" i="23"/>
  <c r="F403" i="23"/>
  <c r="F404" i="23"/>
  <c r="F405" i="23"/>
  <c r="F406" i="23"/>
  <c r="F407" i="23"/>
  <c r="F408" i="23"/>
  <c r="F409" i="23"/>
  <c r="F410" i="23"/>
  <c r="F411" i="23"/>
  <c r="F412" i="23"/>
  <c r="F413" i="23"/>
  <c r="F414" i="23"/>
  <c r="F415" i="23"/>
  <c r="F416" i="23"/>
  <c r="F417" i="23"/>
  <c r="F418" i="23"/>
  <c r="F419" i="23"/>
  <c r="F420" i="23"/>
  <c r="F421" i="23"/>
  <c r="F422" i="23"/>
  <c r="F423" i="23"/>
  <c r="F424" i="23"/>
  <c r="F425" i="23"/>
  <c r="F426" i="23"/>
  <c r="F427" i="23"/>
  <c r="F428" i="23"/>
  <c r="F429" i="23"/>
  <c r="F430" i="23"/>
  <c r="F431" i="23"/>
  <c r="F432" i="23"/>
  <c r="F433" i="23"/>
  <c r="F434" i="23"/>
  <c r="F435" i="23"/>
  <c r="F436" i="23"/>
  <c r="F437" i="23"/>
  <c r="F438" i="23"/>
  <c r="F439" i="23"/>
  <c r="F440" i="23"/>
  <c r="F441" i="23"/>
  <c r="F442" i="23"/>
  <c r="F443" i="23"/>
  <c r="F444" i="23"/>
  <c r="F445" i="23"/>
  <c r="F446" i="23"/>
  <c r="F447" i="23"/>
  <c r="F448" i="23"/>
  <c r="F449" i="23"/>
  <c r="F450" i="23"/>
  <c r="F451" i="23"/>
  <c r="F452" i="23"/>
  <c r="F453" i="23"/>
  <c r="F454" i="23"/>
  <c r="F455" i="23"/>
  <c r="F456" i="23"/>
  <c r="F457" i="23"/>
  <c r="F458" i="23"/>
  <c r="F459" i="23"/>
  <c r="F460" i="23"/>
  <c r="F461" i="23"/>
  <c r="F462" i="23"/>
  <c r="F463" i="23"/>
  <c r="F464" i="23"/>
  <c r="F465" i="23"/>
  <c r="F466" i="23"/>
  <c r="F467" i="23"/>
  <c r="F468" i="23"/>
  <c r="F469" i="23"/>
  <c r="F470" i="23"/>
  <c r="F471" i="23"/>
  <c r="F472" i="23"/>
  <c r="F473" i="23"/>
  <c r="F474" i="23"/>
  <c r="F475" i="23"/>
  <c r="F476" i="23"/>
  <c r="F477" i="23"/>
  <c r="F478" i="23"/>
  <c r="F479" i="23"/>
  <c r="F480" i="23"/>
  <c r="F481" i="23"/>
  <c r="F482" i="23"/>
  <c r="F483" i="23"/>
  <c r="F484" i="23"/>
  <c r="F485" i="23"/>
  <c r="F486" i="23"/>
  <c r="F487" i="23"/>
  <c r="F488" i="23"/>
  <c r="F489" i="23"/>
  <c r="F490" i="23"/>
  <c r="F491" i="23"/>
  <c r="F492" i="23"/>
  <c r="F493" i="23"/>
  <c r="F494" i="23"/>
  <c r="F495" i="23"/>
  <c r="F496" i="23"/>
  <c r="F497" i="23"/>
  <c r="F498" i="23"/>
  <c r="F499" i="23"/>
  <c r="F500" i="23"/>
  <c r="F501" i="23"/>
  <c r="F502" i="23"/>
  <c r="F503" i="23"/>
  <c r="F504" i="23"/>
  <c r="F505" i="23"/>
  <c r="F506" i="23"/>
  <c r="F507" i="23"/>
  <c r="F508" i="23"/>
  <c r="F509" i="23"/>
  <c r="F510" i="23"/>
  <c r="F511" i="23"/>
  <c r="F512" i="23"/>
  <c r="F513" i="23"/>
  <c r="F514" i="23"/>
  <c r="F515" i="23"/>
  <c r="F516" i="23"/>
  <c r="F517" i="23"/>
  <c r="F518" i="23"/>
  <c r="F519" i="23"/>
  <c r="F520" i="23"/>
  <c r="F521" i="23"/>
  <c r="F522" i="23"/>
  <c r="F523" i="23"/>
  <c r="F524" i="23"/>
  <c r="F525" i="23"/>
  <c r="F526" i="23"/>
  <c r="F527" i="23"/>
  <c r="F528" i="23"/>
  <c r="F529" i="23"/>
  <c r="F530" i="23"/>
  <c r="F531" i="23"/>
  <c r="F532" i="23"/>
  <c r="F533" i="23"/>
  <c r="F534" i="23"/>
  <c r="F535" i="23"/>
  <c r="F536" i="23"/>
  <c r="F537" i="23"/>
  <c r="F538" i="23"/>
  <c r="F539" i="23"/>
  <c r="F540" i="23"/>
  <c r="F541" i="23"/>
  <c r="F542" i="23"/>
  <c r="F543" i="23"/>
  <c r="F544" i="23"/>
  <c r="F545" i="23"/>
  <c r="F546" i="23"/>
  <c r="F547" i="23"/>
  <c r="F548" i="23"/>
  <c r="F549" i="23"/>
  <c r="F550" i="23"/>
  <c r="F551" i="23"/>
  <c r="F552" i="23"/>
  <c r="F553" i="23"/>
  <c r="F554" i="23"/>
  <c r="F555" i="23"/>
  <c r="F556" i="23"/>
  <c r="F557" i="23"/>
  <c r="F558" i="23"/>
  <c r="F559" i="23"/>
  <c r="F560" i="23"/>
  <c r="F561" i="23"/>
  <c r="F562" i="23"/>
  <c r="F563" i="23"/>
  <c r="F564" i="23"/>
  <c r="F565" i="23"/>
  <c r="F566" i="23"/>
  <c r="F567" i="23"/>
  <c r="F568" i="23"/>
  <c r="F569" i="23"/>
  <c r="F570" i="23"/>
  <c r="F571" i="23"/>
  <c r="F572" i="23"/>
  <c r="F573" i="23"/>
  <c r="F574" i="23"/>
  <c r="F575" i="23"/>
  <c r="F576" i="23"/>
  <c r="F577" i="23"/>
  <c r="F578" i="23"/>
  <c r="F579" i="23"/>
  <c r="F580" i="23"/>
  <c r="F581" i="23"/>
  <c r="F582" i="23"/>
  <c r="F583" i="23"/>
  <c r="F584" i="23"/>
  <c r="F585" i="23"/>
  <c r="F586" i="23"/>
  <c r="F587" i="23"/>
  <c r="F588" i="23"/>
  <c r="F589" i="23"/>
  <c r="F590" i="23"/>
  <c r="F591" i="23"/>
  <c r="F592" i="23"/>
  <c r="F593" i="23"/>
  <c r="F594" i="23"/>
  <c r="F595" i="23"/>
  <c r="F596" i="23"/>
  <c r="F597" i="23"/>
  <c r="F598" i="23"/>
  <c r="F599" i="23"/>
  <c r="F600" i="23"/>
  <c r="F601" i="23"/>
  <c r="F602" i="23"/>
  <c r="F603" i="23"/>
  <c r="F604" i="23"/>
  <c r="F605" i="23"/>
  <c r="F606" i="23"/>
  <c r="F607" i="23"/>
  <c r="F608" i="23"/>
  <c r="F609" i="23"/>
  <c r="F610" i="23"/>
  <c r="F611" i="23"/>
  <c r="F612" i="23"/>
  <c r="F613" i="23"/>
  <c r="F614" i="23"/>
  <c r="F615" i="23"/>
  <c r="F616" i="23"/>
  <c r="F617" i="23"/>
  <c r="F618" i="23"/>
  <c r="F619" i="23"/>
  <c r="F620" i="23"/>
  <c r="F621" i="23"/>
  <c r="F622" i="23"/>
  <c r="F623" i="23"/>
  <c r="F624" i="23"/>
  <c r="F625" i="23"/>
  <c r="F626" i="23"/>
  <c r="F627" i="23"/>
  <c r="F628" i="23"/>
  <c r="F629" i="23"/>
  <c r="F630" i="23"/>
  <c r="F631" i="23"/>
  <c r="F632" i="23"/>
  <c r="F633" i="23"/>
  <c r="F634" i="23"/>
  <c r="F635" i="23"/>
  <c r="F636" i="23"/>
  <c r="F637" i="23"/>
  <c r="F638" i="23"/>
  <c r="F639" i="23"/>
  <c r="F640" i="23"/>
  <c r="F641" i="23"/>
  <c r="F642" i="23"/>
  <c r="F643" i="23"/>
  <c r="F644" i="23"/>
  <c r="F645" i="23"/>
  <c r="F646" i="23"/>
  <c r="F647" i="23"/>
  <c r="F648" i="23"/>
  <c r="F649" i="23"/>
  <c r="F650" i="23"/>
  <c r="F651" i="23"/>
  <c r="F652" i="23"/>
  <c r="F653" i="23"/>
  <c r="F654" i="23"/>
  <c r="F655" i="23"/>
  <c r="F656" i="23"/>
  <c r="F657" i="23"/>
  <c r="F658" i="23"/>
  <c r="F659" i="23"/>
  <c r="F660" i="23"/>
  <c r="F661" i="23"/>
  <c r="F662" i="23"/>
  <c r="F663" i="23"/>
  <c r="F664" i="23"/>
  <c r="F665" i="23"/>
  <c r="F666" i="23"/>
  <c r="F667" i="23"/>
  <c r="F668" i="23"/>
  <c r="F669" i="23"/>
  <c r="F670" i="23"/>
  <c r="F671" i="23"/>
  <c r="F672" i="23"/>
  <c r="F673" i="23"/>
  <c r="F674" i="23"/>
  <c r="F675" i="23"/>
  <c r="F676" i="23"/>
  <c r="F677" i="23"/>
  <c r="F678" i="23"/>
  <c r="F679" i="23"/>
  <c r="F680" i="23"/>
  <c r="F681" i="23"/>
  <c r="F682" i="23"/>
  <c r="F683" i="23"/>
  <c r="F684" i="23"/>
  <c r="F685" i="23"/>
  <c r="F686" i="23"/>
  <c r="F687" i="23"/>
  <c r="F688" i="23"/>
  <c r="F689" i="23"/>
  <c r="F690" i="23"/>
  <c r="F691" i="23"/>
  <c r="F692" i="23"/>
  <c r="F693" i="23"/>
  <c r="F694" i="23"/>
  <c r="F695" i="23"/>
  <c r="F696" i="23"/>
  <c r="F697" i="23"/>
  <c r="F698" i="23"/>
  <c r="F699" i="23"/>
  <c r="F700" i="23"/>
  <c r="F701" i="23"/>
  <c r="F702" i="23"/>
  <c r="F703" i="23"/>
  <c r="F704" i="23"/>
  <c r="F705" i="23"/>
  <c r="F706" i="23"/>
  <c r="F707" i="23"/>
  <c r="F708" i="23"/>
  <c r="F709" i="23"/>
  <c r="F710" i="23"/>
  <c r="F711" i="23"/>
  <c r="F712" i="23"/>
  <c r="F713" i="23"/>
  <c r="F714" i="23"/>
  <c r="F715" i="23"/>
  <c r="F716" i="23"/>
  <c r="F717" i="23"/>
  <c r="F718" i="23"/>
  <c r="F719" i="23"/>
  <c r="F720" i="23"/>
  <c r="F721" i="23"/>
  <c r="F722" i="23"/>
  <c r="F723" i="23"/>
  <c r="F724" i="23"/>
  <c r="F725" i="23"/>
  <c r="F726" i="23"/>
  <c r="F727" i="23"/>
  <c r="F728" i="23"/>
  <c r="F729" i="23"/>
  <c r="F730" i="23"/>
  <c r="F731" i="23"/>
  <c r="F732" i="23"/>
  <c r="F733" i="23"/>
  <c r="F734" i="23"/>
  <c r="F735" i="23"/>
  <c r="F736" i="23"/>
  <c r="F737" i="23"/>
  <c r="F738" i="23"/>
  <c r="F739" i="23"/>
  <c r="F740" i="23"/>
  <c r="F741" i="23"/>
  <c r="F742" i="23"/>
  <c r="F743" i="23"/>
  <c r="F744" i="23"/>
  <c r="F745" i="23"/>
  <c r="F746" i="23"/>
  <c r="F747" i="23"/>
  <c r="F748" i="23"/>
  <c r="F749" i="23"/>
  <c r="F750" i="23"/>
  <c r="F751" i="23"/>
  <c r="F752" i="23"/>
  <c r="F753" i="23"/>
  <c r="F754" i="23"/>
  <c r="F755" i="23"/>
  <c r="F756" i="23"/>
  <c r="F757" i="23"/>
  <c r="F758" i="23"/>
  <c r="F759" i="23"/>
  <c r="F760" i="23"/>
  <c r="F761" i="23"/>
  <c r="F762" i="23"/>
  <c r="F763" i="23"/>
  <c r="F764" i="23"/>
  <c r="F765" i="23"/>
  <c r="F766" i="23"/>
  <c r="F767" i="23"/>
  <c r="F768" i="23"/>
  <c r="F769" i="23"/>
  <c r="F770" i="23"/>
  <c r="F771" i="23"/>
  <c r="F772" i="23"/>
  <c r="F773" i="23"/>
  <c r="F774" i="23"/>
  <c r="F775" i="23"/>
  <c r="F776" i="23"/>
  <c r="F777" i="23"/>
  <c r="F778" i="23"/>
  <c r="F2" i="23"/>
  <c r="R6" i="23" s="1"/>
  <c r="P8" i="23" s="1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29" i="23"/>
  <c r="G30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60" i="23"/>
  <c r="G61" i="23"/>
  <c r="G62" i="23"/>
  <c r="G63" i="23"/>
  <c r="G64" i="23"/>
  <c r="G65" i="23"/>
  <c r="G66" i="23"/>
  <c r="G67" i="23"/>
  <c r="G68" i="23"/>
  <c r="G69" i="23"/>
  <c r="G70" i="23"/>
  <c r="G71" i="23"/>
  <c r="G72" i="23"/>
  <c r="G73" i="23"/>
  <c r="G74" i="23"/>
  <c r="G75" i="23"/>
  <c r="G76" i="23"/>
  <c r="G77" i="23"/>
  <c r="G78" i="23"/>
  <c r="G79" i="23"/>
  <c r="G80" i="23"/>
  <c r="G81" i="23"/>
  <c r="G82" i="23"/>
  <c r="G83" i="23"/>
  <c r="G84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14" i="23"/>
  <c r="G115" i="23"/>
  <c r="G116" i="23"/>
  <c r="G117" i="23"/>
  <c r="G118" i="23"/>
  <c r="G119" i="23"/>
  <c r="G120" i="23"/>
  <c r="G121" i="23"/>
  <c r="G122" i="23"/>
  <c r="G123" i="23"/>
  <c r="G124" i="23"/>
  <c r="G125" i="23"/>
  <c r="G126" i="23"/>
  <c r="G127" i="23"/>
  <c r="G128" i="23"/>
  <c r="G129" i="23"/>
  <c r="G130" i="23"/>
  <c r="G131" i="23"/>
  <c r="G132" i="23"/>
  <c r="G133" i="23"/>
  <c r="G134" i="23"/>
  <c r="G135" i="23"/>
  <c r="G136" i="23"/>
  <c r="G137" i="23"/>
  <c r="G138" i="23"/>
  <c r="G139" i="23"/>
  <c r="G140" i="23"/>
  <c r="G141" i="23"/>
  <c r="G142" i="23"/>
  <c r="G143" i="23"/>
  <c r="G144" i="23"/>
  <c r="G145" i="23"/>
  <c r="G146" i="23"/>
  <c r="G147" i="23"/>
  <c r="G148" i="23"/>
  <c r="G149" i="23"/>
  <c r="G150" i="23"/>
  <c r="G151" i="23"/>
  <c r="G152" i="23"/>
  <c r="G153" i="23"/>
  <c r="G154" i="23"/>
  <c r="G155" i="23"/>
  <c r="G156" i="23"/>
  <c r="G157" i="23"/>
  <c r="G158" i="23"/>
  <c r="G159" i="23"/>
  <c r="G160" i="23"/>
  <c r="G161" i="23"/>
  <c r="G162" i="23"/>
  <c r="G163" i="23"/>
  <c r="G164" i="23"/>
  <c r="G165" i="23"/>
  <c r="G166" i="23"/>
  <c r="G167" i="23"/>
  <c r="G168" i="23"/>
  <c r="G169" i="23"/>
  <c r="G170" i="23"/>
  <c r="G171" i="23"/>
  <c r="G172" i="23"/>
  <c r="G173" i="23"/>
  <c r="G174" i="23"/>
  <c r="G175" i="23"/>
  <c r="G176" i="23"/>
  <c r="G177" i="23"/>
  <c r="G178" i="23"/>
  <c r="G179" i="23"/>
  <c r="G180" i="23"/>
  <c r="G181" i="23"/>
  <c r="G182" i="23"/>
  <c r="G183" i="23"/>
  <c r="G184" i="23"/>
  <c r="G185" i="23"/>
  <c r="G186" i="23"/>
  <c r="G187" i="23"/>
  <c r="G188" i="23"/>
  <c r="G189" i="23"/>
  <c r="G190" i="23"/>
  <c r="G191" i="23"/>
  <c r="G192" i="23"/>
  <c r="G193" i="23"/>
  <c r="G194" i="23"/>
  <c r="G195" i="23"/>
  <c r="G196" i="23"/>
  <c r="G197" i="23"/>
  <c r="G198" i="23"/>
  <c r="G199" i="23"/>
  <c r="G200" i="23"/>
  <c r="G201" i="23"/>
  <c r="G202" i="23"/>
  <c r="G203" i="23"/>
  <c r="G204" i="23"/>
  <c r="G205" i="23"/>
  <c r="G206" i="23"/>
  <c r="G207" i="23"/>
  <c r="G208" i="23"/>
  <c r="G209" i="23"/>
  <c r="G210" i="23"/>
  <c r="G211" i="23"/>
  <c r="G212" i="23"/>
  <c r="G213" i="23"/>
  <c r="G214" i="23"/>
  <c r="G215" i="23"/>
  <c r="G216" i="23"/>
  <c r="G217" i="23"/>
  <c r="G218" i="23"/>
  <c r="G219" i="23"/>
  <c r="G220" i="23"/>
  <c r="G221" i="23"/>
  <c r="G222" i="23"/>
  <c r="G223" i="23"/>
  <c r="G224" i="23"/>
  <c r="G225" i="23"/>
  <c r="G226" i="23"/>
  <c r="G227" i="23"/>
  <c r="G228" i="23"/>
  <c r="G229" i="23"/>
  <c r="G230" i="23"/>
  <c r="G231" i="23"/>
  <c r="G232" i="23"/>
  <c r="G233" i="23"/>
  <c r="G234" i="23"/>
  <c r="G235" i="23"/>
  <c r="G236" i="23"/>
  <c r="G237" i="23"/>
  <c r="G238" i="23"/>
  <c r="G239" i="23"/>
  <c r="G240" i="23"/>
  <c r="G241" i="23"/>
  <c r="G242" i="23"/>
  <c r="G243" i="23"/>
  <c r="G244" i="23"/>
  <c r="G245" i="23"/>
  <c r="G246" i="23"/>
  <c r="G247" i="23"/>
  <c r="G248" i="23"/>
  <c r="G249" i="23"/>
  <c r="G250" i="23"/>
  <c r="G251" i="23"/>
  <c r="G252" i="23"/>
  <c r="G253" i="23"/>
  <c r="G254" i="23"/>
  <c r="G255" i="23"/>
  <c r="G256" i="23"/>
  <c r="G257" i="23"/>
  <c r="G258" i="23"/>
  <c r="G259" i="23"/>
  <c r="G260" i="23"/>
  <c r="G261" i="23"/>
  <c r="G262" i="23"/>
  <c r="G263" i="23"/>
  <c r="G264" i="23"/>
  <c r="G265" i="23"/>
  <c r="G266" i="23"/>
  <c r="G267" i="23"/>
  <c r="G268" i="23"/>
  <c r="G269" i="23"/>
  <c r="G270" i="23"/>
  <c r="G271" i="23"/>
  <c r="G272" i="23"/>
  <c r="G273" i="23"/>
  <c r="G274" i="23"/>
  <c r="G275" i="23"/>
  <c r="G276" i="23"/>
  <c r="G277" i="23"/>
  <c r="G278" i="23"/>
  <c r="G279" i="23"/>
  <c r="G280" i="23"/>
  <c r="G281" i="23"/>
  <c r="G282" i="23"/>
  <c r="G283" i="23"/>
  <c r="G284" i="23"/>
  <c r="G285" i="23"/>
  <c r="G286" i="23"/>
  <c r="G287" i="23"/>
  <c r="G288" i="23"/>
  <c r="G289" i="23"/>
  <c r="G290" i="23"/>
  <c r="G291" i="23"/>
  <c r="G292" i="23"/>
  <c r="G293" i="23"/>
  <c r="G294" i="23"/>
  <c r="G295" i="23"/>
  <c r="G296" i="23"/>
  <c r="G297" i="23"/>
  <c r="G298" i="23"/>
  <c r="G299" i="23"/>
  <c r="G300" i="23"/>
  <c r="G301" i="23"/>
  <c r="G302" i="23"/>
  <c r="G303" i="23"/>
  <c r="G304" i="23"/>
  <c r="G305" i="23"/>
  <c r="G306" i="23"/>
  <c r="G307" i="23"/>
  <c r="G308" i="23"/>
  <c r="G309" i="23"/>
  <c r="G310" i="23"/>
  <c r="G311" i="23"/>
  <c r="G312" i="23"/>
  <c r="G313" i="23"/>
  <c r="G314" i="23"/>
  <c r="G315" i="23"/>
  <c r="G316" i="23"/>
  <c r="G317" i="23"/>
  <c r="G318" i="23"/>
  <c r="G319" i="23"/>
  <c r="G320" i="23"/>
  <c r="G321" i="23"/>
  <c r="G322" i="23"/>
  <c r="G323" i="23"/>
  <c r="G324" i="23"/>
  <c r="G325" i="23"/>
  <c r="G326" i="23"/>
  <c r="G327" i="23"/>
  <c r="G328" i="23"/>
  <c r="G329" i="23"/>
  <c r="G330" i="23"/>
  <c r="G331" i="23"/>
  <c r="G332" i="23"/>
  <c r="G333" i="23"/>
  <c r="G334" i="23"/>
  <c r="G335" i="23"/>
  <c r="G336" i="23"/>
  <c r="G337" i="23"/>
  <c r="G338" i="23"/>
  <c r="G339" i="23"/>
  <c r="G340" i="23"/>
  <c r="G341" i="23"/>
  <c r="G342" i="23"/>
  <c r="G343" i="23"/>
  <c r="G344" i="23"/>
  <c r="G345" i="23"/>
  <c r="G346" i="23"/>
  <c r="G347" i="23"/>
  <c r="G348" i="23"/>
  <c r="G349" i="23"/>
  <c r="G350" i="23"/>
  <c r="G351" i="23"/>
  <c r="G352" i="23"/>
  <c r="G353" i="23"/>
  <c r="G354" i="23"/>
  <c r="G355" i="23"/>
  <c r="G356" i="23"/>
  <c r="G357" i="23"/>
  <c r="G358" i="23"/>
  <c r="G359" i="23"/>
  <c r="G360" i="23"/>
  <c r="G361" i="23"/>
  <c r="G362" i="23"/>
  <c r="G363" i="23"/>
  <c r="G364" i="23"/>
  <c r="G365" i="23"/>
  <c r="G366" i="23"/>
  <c r="G367" i="23"/>
  <c r="G368" i="23"/>
  <c r="G369" i="23"/>
  <c r="G370" i="23"/>
  <c r="G371" i="23"/>
  <c r="G372" i="23"/>
  <c r="G373" i="23"/>
  <c r="G374" i="23"/>
  <c r="G375" i="23"/>
  <c r="G376" i="23"/>
  <c r="G377" i="23"/>
  <c r="G378" i="23"/>
  <c r="G379" i="23"/>
  <c r="G380" i="23"/>
  <c r="G381" i="23"/>
  <c r="G382" i="23"/>
  <c r="G383" i="23"/>
  <c r="G384" i="23"/>
  <c r="G385" i="23"/>
  <c r="G386" i="23"/>
  <c r="G387" i="23"/>
  <c r="G388" i="23"/>
  <c r="G389" i="23"/>
  <c r="G390" i="23"/>
  <c r="G391" i="23"/>
  <c r="G392" i="23"/>
  <c r="G393" i="23"/>
  <c r="G394" i="23"/>
  <c r="G395" i="23"/>
  <c r="G396" i="23"/>
  <c r="G397" i="23"/>
  <c r="G398" i="23"/>
  <c r="G399" i="23"/>
  <c r="G400" i="23"/>
  <c r="G401" i="23"/>
  <c r="G402" i="23"/>
  <c r="G403" i="23"/>
  <c r="G404" i="23"/>
  <c r="G405" i="23"/>
  <c r="G406" i="23"/>
  <c r="G407" i="23"/>
  <c r="G408" i="23"/>
  <c r="G409" i="23"/>
  <c r="G410" i="23"/>
  <c r="G411" i="23"/>
  <c r="G412" i="23"/>
  <c r="G413" i="23"/>
  <c r="G414" i="23"/>
  <c r="G415" i="23"/>
  <c r="G416" i="23"/>
  <c r="G417" i="23"/>
  <c r="G418" i="23"/>
  <c r="G419" i="23"/>
  <c r="G420" i="23"/>
  <c r="G421" i="23"/>
  <c r="G422" i="23"/>
  <c r="G423" i="23"/>
  <c r="G424" i="23"/>
  <c r="G425" i="23"/>
  <c r="G426" i="23"/>
  <c r="G427" i="23"/>
  <c r="G428" i="23"/>
  <c r="G429" i="23"/>
  <c r="G430" i="23"/>
  <c r="G431" i="23"/>
  <c r="G432" i="23"/>
  <c r="G433" i="23"/>
  <c r="G434" i="23"/>
  <c r="G435" i="23"/>
  <c r="G436" i="23"/>
  <c r="G437" i="23"/>
  <c r="G438" i="23"/>
  <c r="G439" i="23"/>
  <c r="G440" i="23"/>
  <c r="G441" i="23"/>
  <c r="G442" i="23"/>
  <c r="G443" i="23"/>
  <c r="G444" i="23"/>
  <c r="G445" i="23"/>
  <c r="G446" i="23"/>
  <c r="G447" i="23"/>
  <c r="G448" i="23"/>
  <c r="G449" i="23"/>
  <c r="G450" i="23"/>
  <c r="G451" i="23"/>
  <c r="G452" i="23"/>
  <c r="G453" i="23"/>
  <c r="G454" i="23"/>
  <c r="G455" i="23"/>
  <c r="G456" i="23"/>
  <c r="G457" i="23"/>
  <c r="G458" i="23"/>
  <c r="G459" i="23"/>
  <c r="G460" i="23"/>
  <c r="G461" i="23"/>
  <c r="G462" i="23"/>
  <c r="G463" i="23"/>
  <c r="G464" i="23"/>
  <c r="G465" i="23"/>
  <c r="G466" i="23"/>
  <c r="G467" i="23"/>
  <c r="G468" i="23"/>
  <c r="G469" i="23"/>
  <c r="G470" i="23"/>
  <c r="G471" i="23"/>
  <c r="G472" i="23"/>
  <c r="G473" i="23"/>
  <c r="G474" i="23"/>
  <c r="G475" i="23"/>
  <c r="G476" i="23"/>
  <c r="G477" i="23"/>
  <c r="G478" i="23"/>
  <c r="G479" i="23"/>
  <c r="G480" i="23"/>
  <c r="G481" i="23"/>
  <c r="G482" i="23"/>
  <c r="G483" i="23"/>
  <c r="G484" i="23"/>
  <c r="G485" i="23"/>
  <c r="G486" i="23"/>
  <c r="G487" i="23"/>
  <c r="G488" i="23"/>
  <c r="G489" i="23"/>
  <c r="G490" i="23"/>
  <c r="G491" i="23"/>
  <c r="G492" i="23"/>
  <c r="G493" i="23"/>
  <c r="G494" i="23"/>
  <c r="G495" i="23"/>
  <c r="G496" i="23"/>
  <c r="G497" i="23"/>
  <c r="G498" i="23"/>
  <c r="G499" i="23"/>
  <c r="G500" i="23"/>
  <c r="G501" i="23"/>
  <c r="G502" i="23"/>
  <c r="G503" i="23"/>
  <c r="G504" i="23"/>
  <c r="G505" i="23"/>
  <c r="G506" i="23"/>
  <c r="G507" i="23"/>
  <c r="G508" i="23"/>
  <c r="G509" i="23"/>
  <c r="G510" i="23"/>
  <c r="G511" i="23"/>
  <c r="G512" i="23"/>
  <c r="G513" i="23"/>
  <c r="G514" i="23"/>
  <c r="G515" i="23"/>
  <c r="G516" i="23"/>
  <c r="G517" i="23"/>
  <c r="G518" i="23"/>
  <c r="G519" i="23"/>
  <c r="G520" i="23"/>
  <c r="G521" i="23"/>
  <c r="G522" i="23"/>
  <c r="G523" i="23"/>
  <c r="G524" i="23"/>
  <c r="G525" i="23"/>
  <c r="G526" i="23"/>
  <c r="G527" i="23"/>
  <c r="G528" i="23"/>
  <c r="G529" i="23"/>
  <c r="G530" i="23"/>
  <c r="G531" i="23"/>
  <c r="G532" i="23"/>
  <c r="G533" i="23"/>
  <c r="G534" i="23"/>
  <c r="G535" i="23"/>
  <c r="G536" i="23"/>
  <c r="G537" i="23"/>
  <c r="G538" i="23"/>
  <c r="G539" i="23"/>
  <c r="G540" i="23"/>
  <c r="G541" i="23"/>
  <c r="G542" i="23"/>
  <c r="G543" i="23"/>
  <c r="G544" i="23"/>
  <c r="G545" i="23"/>
  <c r="G546" i="23"/>
  <c r="G547" i="23"/>
  <c r="G548" i="23"/>
  <c r="G549" i="23"/>
  <c r="G550" i="23"/>
  <c r="G551" i="23"/>
  <c r="G552" i="23"/>
  <c r="G553" i="23"/>
  <c r="G554" i="23"/>
  <c r="G555" i="23"/>
  <c r="G556" i="23"/>
  <c r="G557" i="23"/>
  <c r="G558" i="23"/>
  <c r="G559" i="23"/>
  <c r="G560" i="23"/>
  <c r="G561" i="23"/>
  <c r="G562" i="23"/>
  <c r="G563" i="23"/>
  <c r="G564" i="23"/>
  <c r="G565" i="23"/>
  <c r="G566" i="23"/>
  <c r="G567" i="23"/>
  <c r="G568" i="23"/>
  <c r="G569" i="23"/>
  <c r="G570" i="23"/>
  <c r="G571" i="23"/>
  <c r="G572" i="23"/>
  <c r="G573" i="23"/>
  <c r="G574" i="23"/>
  <c r="G575" i="23"/>
  <c r="G576" i="23"/>
  <c r="G577" i="23"/>
  <c r="G578" i="23"/>
  <c r="G579" i="23"/>
  <c r="G580" i="23"/>
  <c r="G581" i="23"/>
  <c r="G582" i="23"/>
  <c r="G583" i="23"/>
  <c r="G584" i="23"/>
  <c r="G585" i="23"/>
  <c r="G586" i="23"/>
  <c r="G587" i="23"/>
  <c r="G588" i="23"/>
  <c r="G589" i="23"/>
  <c r="G590" i="23"/>
  <c r="G591" i="23"/>
  <c r="G592" i="23"/>
  <c r="G593" i="23"/>
  <c r="G594" i="23"/>
  <c r="G595" i="23"/>
  <c r="G596" i="23"/>
  <c r="G597" i="23"/>
  <c r="G598" i="23"/>
  <c r="G599" i="23"/>
  <c r="G600" i="23"/>
  <c r="G601" i="23"/>
  <c r="G602" i="23"/>
  <c r="G603" i="23"/>
  <c r="G604" i="23"/>
  <c r="G605" i="23"/>
  <c r="G606" i="23"/>
  <c r="G607" i="23"/>
  <c r="G608" i="23"/>
  <c r="G609" i="23"/>
  <c r="G610" i="23"/>
  <c r="G611" i="23"/>
  <c r="G612" i="23"/>
  <c r="G613" i="23"/>
  <c r="G614" i="23"/>
  <c r="G615" i="23"/>
  <c r="G616" i="23"/>
  <c r="G617" i="23"/>
  <c r="G618" i="23"/>
  <c r="G619" i="23"/>
  <c r="G620" i="23"/>
  <c r="G621" i="23"/>
  <c r="G622" i="23"/>
  <c r="G623" i="23"/>
  <c r="G624" i="23"/>
  <c r="G625" i="23"/>
  <c r="G626" i="23"/>
  <c r="G627" i="23"/>
  <c r="G628" i="23"/>
  <c r="G629" i="23"/>
  <c r="G630" i="23"/>
  <c r="G631" i="23"/>
  <c r="G632" i="23"/>
  <c r="G633" i="23"/>
  <c r="G634" i="23"/>
  <c r="G635" i="23"/>
  <c r="G636" i="23"/>
  <c r="G637" i="23"/>
  <c r="G638" i="23"/>
  <c r="G639" i="23"/>
  <c r="G640" i="23"/>
  <c r="G641" i="23"/>
  <c r="G642" i="23"/>
  <c r="G643" i="23"/>
  <c r="G644" i="23"/>
  <c r="G645" i="23"/>
  <c r="G646" i="23"/>
  <c r="G647" i="23"/>
  <c r="G648" i="23"/>
  <c r="G649" i="23"/>
  <c r="G650" i="23"/>
  <c r="G651" i="23"/>
  <c r="G652" i="23"/>
  <c r="G653" i="23"/>
  <c r="G654" i="23"/>
  <c r="G655" i="23"/>
  <c r="G656" i="23"/>
  <c r="G657" i="23"/>
  <c r="G658" i="23"/>
  <c r="G659" i="23"/>
  <c r="G660" i="23"/>
  <c r="G661" i="23"/>
  <c r="G662" i="23"/>
  <c r="G663" i="23"/>
  <c r="G664" i="23"/>
  <c r="G665" i="23"/>
  <c r="G666" i="23"/>
  <c r="G667" i="23"/>
  <c r="G668" i="23"/>
  <c r="G669" i="23"/>
  <c r="G670" i="23"/>
  <c r="G671" i="23"/>
  <c r="G672" i="23"/>
  <c r="G673" i="23"/>
  <c r="G674" i="23"/>
  <c r="G675" i="23"/>
  <c r="G676" i="23"/>
  <c r="G677" i="23"/>
  <c r="G678" i="23"/>
  <c r="G679" i="23"/>
  <c r="G680" i="23"/>
  <c r="G681" i="23"/>
  <c r="G682" i="23"/>
  <c r="G683" i="23"/>
  <c r="G684" i="23"/>
  <c r="G685" i="23"/>
  <c r="G686" i="23"/>
  <c r="G687" i="23"/>
  <c r="G688" i="23"/>
  <c r="G689" i="23"/>
  <c r="G690" i="23"/>
  <c r="G691" i="23"/>
  <c r="G692" i="23"/>
  <c r="G693" i="23"/>
  <c r="G694" i="23"/>
  <c r="G695" i="23"/>
  <c r="G696" i="23"/>
  <c r="G697" i="23"/>
  <c r="G698" i="23"/>
  <c r="G699" i="23"/>
  <c r="G700" i="23"/>
  <c r="G701" i="23"/>
  <c r="G702" i="23"/>
  <c r="G703" i="23"/>
  <c r="G704" i="23"/>
  <c r="G705" i="23"/>
  <c r="G706" i="23"/>
  <c r="G707" i="23"/>
  <c r="G708" i="23"/>
  <c r="G709" i="23"/>
  <c r="G710" i="23"/>
  <c r="G711" i="23"/>
  <c r="G712" i="23"/>
  <c r="G713" i="23"/>
  <c r="G714" i="23"/>
  <c r="G715" i="23"/>
  <c r="G716" i="23"/>
  <c r="G717" i="23"/>
  <c r="G718" i="23"/>
  <c r="G719" i="23"/>
  <c r="G720" i="23"/>
  <c r="G721" i="23"/>
  <c r="G722" i="23"/>
  <c r="G723" i="23"/>
  <c r="G724" i="23"/>
  <c r="G725" i="23"/>
  <c r="G726" i="23"/>
  <c r="G727" i="23"/>
  <c r="G728" i="23"/>
  <c r="G729" i="23"/>
  <c r="G730" i="23"/>
  <c r="G731" i="23"/>
  <c r="G732" i="23"/>
  <c r="G733" i="23"/>
  <c r="G734" i="23"/>
  <c r="G735" i="23"/>
  <c r="G736" i="23"/>
  <c r="G737" i="23"/>
  <c r="G738" i="23"/>
  <c r="G739" i="23"/>
  <c r="G740" i="23"/>
  <c r="G741" i="23"/>
  <c r="G742" i="23"/>
  <c r="G743" i="23"/>
  <c r="G744" i="23"/>
  <c r="G745" i="23"/>
  <c r="G746" i="23"/>
  <c r="G747" i="23"/>
  <c r="G748" i="23"/>
  <c r="G749" i="23"/>
  <c r="G750" i="23"/>
  <c r="G751" i="23"/>
  <c r="G752" i="23"/>
  <c r="G753" i="23"/>
  <c r="G754" i="23"/>
  <c r="G755" i="23"/>
  <c r="G756" i="23"/>
  <c r="G757" i="23"/>
  <c r="G758" i="23"/>
  <c r="G759" i="23"/>
  <c r="G760" i="23"/>
  <c r="G761" i="23"/>
  <c r="G762" i="23"/>
  <c r="G763" i="23"/>
  <c r="G764" i="23"/>
  <c r="G765" i="23"/>
  <c r="G766" i="23"/>
  <c r="G767" i="23"/>
  <c r="G768" i="23"/>
  <c r="G769" i="23"/>
  <c r="G770" i="23"/>
  <c r="G771" i="23"/>
  <c r="G772" i="23"/>
  <c r="G773" i="23"/>
  <c r="G774" i="23"/>
  <c r="G775" i="23"/>
  <c r="G776" i="23"/>
  <c r="G777" i="23"/>
  <c r="G778" i="23"/>
  <c r="G2" i="23"/>
  <c r="R7" i="23" s="1"/>
  <c r="Q8" i="23" s="1"/>
  <c r="H3" i="23"/>
  <c r="H4" i="23"/>
  <c r="H5" i="23"/>
  <c r="H6" i="23"/>
  <c r="H7" i="23"/>
  <c r="H8" i="23"/>
  <c r="H9" i="23"/>
  <c r="H10" i="23"/>
  <c r="H11" i="23"/>
  <c r="H12" i="23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28" i="23"/>
  <c r="H29" i="23"/>
  <c r="H30" i="23"/>
  <c r="H31" i="23"/>
  <c r="H32" i="23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50" i="23"/>
  <c r="H51" i="23"/>
  <c r="H52" i="23"/>
  <c r="H53" i="23"/>
  <c r="H54" i="23"/>
  <c r="H55" i="23"/>
  <c r="H56" i="23"/>
  <c r="H57" i="23"/>
  <c r="H58" i="23"/>
  <c r="H59" i="23"/>
  <c r="H60" i="23"/>
  <c r="H61" i="23"/>
  <c r="H62" i="23"/>
  <c r="H63" i="23"/>
  <c r="H64" i="23"/>
  <c r="H65" i="23"/>
  <c r="H66" i="23"/>
  <c r="H67" i="23"/>
  <c r="H68" i="23"/>
  <c r="H69" i="23"/>
  <c r="H70" i="23"/>
  <c r="H71" i="23"/>
  <c r="H72" i="23"/>
  <c r="H73" i="23"/>
  <c r="H74" i="23"/>
  <c r="H75" i="23"/>
  <c r="H76" i="23"/>
  <c r="H77" i="23"/>
  <c r="H78" i="23"/>
  <c r="H79" i="23"/>
  <c r="H80" i="23"/>
  <c r="H81" i="23"/>
  <c r="H82" i="23"/>
  <c r="H83" i="23"/>
  <c r="H84" i="23"/>
  <c r="H85" i="23"/>
  <c r="H86" i="23"/>
  <c r="H87" i="23"/>
  <c r="H88" i="23"/>
  <c r="H89" i="23"/>
  <c r="H90" i="23"/>
  <c r="H91" i="23"/>
  <c r="H92" i="23"/>
  <c r="H93" i="23"/>
  <c r="H94" i="23"/>
  <c r="H95" i="23"/>
  <c r="H96" i="23"/>
  <c r="H97" i="23"/>
  <c r="H98" i="23"/>
  <c r="H99" i="23"/>
  <c r="H100" i="23"/>
  <c r="H101" i="23"/>
  <c r="H102" i="23"/>
  <c r="H103" i="23"/>
  <c r="H104" i="23"/>
  <c r="H105" i="23"/>
  <c r="H106" i="23"/>
  <c r="H107" i="23"/>
  <c r="H108" i="23"/>
  <c r="H109" i="23"/>
  <c r="H110" i="23"/>
  <c r="H111" i="23"/>
  <c r="H112" i="23"/>
  <c r="H113" i="23"/>
  <c r="H114" i="23"/>
  <c r="H115" i="23"/>
  <c r="H116" i="23"/>
  <c r="H117" i="23"/>
  <c r="H118" i="23"/>
  <c r="H119" i="23"/>
  <c r="H120" i="23"/>
  <c r="H121" i="23"/>
  <c r="H122" i="23"/>
  <c r="H123" i="23"/>
  <c r="H124" i="23"/>
  <c r="H125" i="23"/>
  <c r="H126" i="23"/>
  <c r="H127" i="23"/>
  <c r="H128" i="23"/>
  <c r="H129" i="23"/>
  <c r="H130" i="23"/>
  <c r="H131" i="23"/>
  <c r="H132" i="23"/>
  <c r="H133" i="23"/>
  <c r="H134" i="23"/>
  <c r="H135" i="23"/>
  <c r="H136" i="23"/>
  <c r="H137" i="23"/>
  <c r="H138" i="23"/>
  <c r="H139" i="23"/>
  <c r="H140" i="23"/>
  <c r="H141" i="23"/>
  <c r="H142" i="23"/>
  <c r="H143" i="23"/>
  <c r="H144" i="23"/>
  <c r="H145" i="23"/>
  <c r="H146" i="23"/>
  <c r="H147" i="23"/>
  <c r="H148" i="23"/>
  <c r="H149" i="23"/>
  <c r="H150" i="23"/>
  <c r="H151" i="23"/>
  <c r="H152" i="23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H172" i="23"/>
  <c r="H173" i="23"/>
  <c r="H174" i="23"/>
  <c r="H175" i="23"/>
  <c r="H176" i="23"/>
  <c r="H177" i="23"/>
  <c r="H178" i="23"/>
  <c r="H179" i="23"/>
  <c r="H180" i="23"/>
  <c r="H181" i="23"/>
  <c r="H182" i="23"/>
  <c r="H183" i="23"/>
  <c r="H184" i="23"/>
  <c r="H185" i="23"/>
  <c r="H186" i="23"/>
  <c r="H187" i="23"/>
  <c r="H188" i="23"/>
  <c r="H189" i="23"/>
  <c r="H190" i="23"/>
  <c r="H191" i="23"/>
  <c r="H192" i="23"/>
  <c r="H193" i="23"/>
  <c r="H194" i="23"/>
  <c r="H195" i="23"/>
  <c r="H196" i="23"/>
  <c r="H197" i="23"/>
  <c r="H198" i="23"/>
  <c r="H199" i="23"/>
  <c r="H200" i="23"/>
  <c r="H201" i="23"/>
  <c r="H202" i="23"/>
  <c r="H203" i="23"/>
  <c r="H204" i="23"/>
  <c r="H205" i="23"/>
  <c r="H206" i="23"/>
  <c r="H207" i="23"/>
  <c r="H208" i="23"/>
  <c r="H209" i="23"/>
  <c r="H210" i="23"/>
  <c r="H211" i="23"/>
  <c r="H212" i="23"/>
  <c r="H213" i="23"/>
  <c r="H214" i="23"/>
  <c r="H215" i="23"/>
  <c r="H216" i="23"/>
  <c r="H217" i="23"/>
  <c r="H218" i="23"/>
  <c r="H219" i="23"/>
  <c r="H220" i="23"/>
  <c r="H221" i="23"/>
  <c r="H222" i="23"/>
  <c r="H223" i="23"/>
  <c r="H224" i="23"/>
  <c r="H225" i="23"/>
  <c r="H226" i="23"/>
  <c r="H227" i="23"/>
  <c r="H228" i="23"/>
  <c r="H229" i="23"/>
  <c r="H230" i="23"/>
  <c r="H231" i="23"/>
  <c r="H232" i="23"/>
  <c r="H233" i="23"/>
  <c r="H234" i="23"/>
  <c r="H235" i="23"/>
  <c r="H236" i="23"/>
  <c r="H237" i="23"/>
  <c r="H238" i="23"/>
  <c r="H239" i="23"/>
  <c r="H240" i="23"/>
  <c r="H241" i="23"/>
  <c r="H242" i="23"/>
  <c r="H243" i="23"/>
  <c r="H244" i="23"/>
  <c r="H245" i="23"/>
  <c r="H246" i="23"/>
  <c r="H247" i="23"/>
  <c r="H248" i="23"/>
  <c r="H249" i="23"/>
  <c r="H250" i="23"/>
  <c r="H251" i="23"/>
  <c r="H252" i="23"/>
  <c r="H253" i="23"/>
  <c r="H254" i="23"/>
  <c r="H255" i="23"/>
  <c r="H256" i="23"/>
  <c r="H257" i="23"/>
  <c r="H258" i="23"/>
  <c r="H259" i="23"/>
  <c r="H260" i="23"/>
  <c r="H261" i="23"/>
  <c r="H262" i="23"/>
  <c r="H263" i="23"/>
  <c r="H264" i="23"/>
  <c r="H265" i="23"/>
  <c r="H266" i="23"/>
  <c r="H267" i="23"/>
  <c r="H268" i="23"/>
  <c r="H269" i="23"/>
  <c r="H270" i="23"/>
  <c r="H271" i="23"/>
  <c r="H272" i="23"/>
  <c r="H273" i="23"/>
  <c r="H274" i="23"/>
  <c r="H275" i="23"/>
  <c r="H276" i="23"/>
  <c r="H277" i="23"/>
  <c r="H278" i="23"/>
  <c r="H279" i="23"/>
  <c r="H280" i="23"/>
  <c r="H281" i="23"/>
  <c r="H282" i="23"/>
  <c r="H283" i="23"/>
  <c r="H284" i="23"/>
  <c r="H285" i="23"/>
  <c r="H286" i="23"/>
  <c r="H287" i="23"/>
  <c r="H288" i="23"/>
  <c r="H289" i="23"/>
  <c r="H290" i="23"/>
  <c r="H291" i="23"/>
  <c r="H292" i="23"/>
  <c r="H293" i="23"/>
  <c r="H294" i="23"/>
  <c r="H295" i="23"/>
  <c r="H296" i="23"/>
  <c r="H297" i="23"/>
  <c r="H298" i="23"/>
  <c r="H299" i="23"/>
  <c r="H300" i="23"/>
  <c r="H301" i="23"/>
  <c r="H302" i="23"/>
  <c r="H303" i="23"/>
  <c r="H304" i="23"/>
  <c r="H305" i="23"/>
  <c r="H306" i="23"/>
  <c r="H307" i="23"/>
  <c r="H308" i="23"/>
  <c r="H309" i="23"/>
  <c r="H310" i="23"/>
  <c r="H311" i="23"/>
  <c r="H312" i="23"/>
  <c r="H313" i="23"/>
  <c r="H314" i="23"/>
  <c r="H315" i="23"/>
  <c r="H316" i="23"/>
  <c r="H317" i="23"/>
  <c r="H318" i="23"/>
  <c r="H319" i="23"/>
  <c r="H320" i="23"/>
  <c r="H321" i="23"/>
  <c r="H322" i="23"/>
  <c r="H323" i="23"/>
  <c r="H324" i="23"/>
  <c r="H325" i="23"/>
  <c r="H326" i="23"/>
  <c r="H327" i="23"/>
  <c r="H328" i="23"/>
  <c r="H329" i="23"/>
  <c r="H330" i="23"/>
  <c r="H331" i="23"/>
  <c r="H332" i="23"/>
  <c r="H333" i="23"/>
  <c r="H334" i="23"/>
  <c r="H335" i="23"/>
  <c r="H336" i="23"/>
  <c r="H337" i="23"/>
  <c r="H338" i="23"/>
  <c r="H339" i="23"/>
  <c r="H340" i="23"/>
  <c r="H341" i="23"/>
  <c r="H342" i="23"/>
  <c r="H343" i="23"/>
  <c r="H344" i="23"/>
  <c r="H345" i="23"/>
  <c r="H346" i="23"/>
  <c r="H347" i="23"/>
  <c r="H348" i="23"/>
  <c r="H349" i="23"/>
  <c r="H350" i="23"/>
  <c r="H351" i="23"/>
  <c r="H352" i="23"/>
  <c r="H353" i="23"/>
  <c r="H354" i="23"/>
  <c r="H355" i="23"/>
  <c r="H356" i="23"/>
  <c r="H357" i="23"/>
  <c r="H358" i="23"/>
  <c r="H359" i="23"/>
  <c r="H360" i="23"/>
  <c r="H361" i="23"/>
  <c r="H362" i="23"/>
  <c r="H363" i="23"/>
  <c r="H364" i="23"/>
  <c r="H365" i="23"/>
  <c r="H366" i="23"/>
  <c r="H367" i="23"/>
  <c r="H368" i="23"/>
  <c r="H369" i="23"/>
  <c r="H370" i="23"/>
  <c r="H371" i="23"/>
  <c r="H372" i="23"/>
  <c r="H373" i="23"/>
  <c r="H374" i="23"/>
  <c r="H375" i="23"/>
  <c r="H376" i="23"/>
  <c r="H377" i="23"/>
  <c r="H378" i="23"/>
  <c r="H379" i="23"/>
  <c r="H380" i="23"/>
  <c r="H381" i="23"/>
  <c r="H382" i="23"/>
  <c r="H383" i="23"/>
  <c r="H384" i="23"/>
  <c r="H385" i="23"/>
  <c r="H386" i="23"/>
  <c r="H387" i="23"/>
  <c r="H388" i="23"/>
  <c r="H389" i="23"/>
  <c r="H390" i="23"/>
  <c r="H391" i="23"/>
  <c r="H392" i="23"/>
  <c r="H393" i="23"/>
  <c r="H394" i="23"/>
  <c r="H395" i="23"/>
  <c r="H396" i="23"/>
  <c r="H397" i="23"/>
  <c r="H398" i="23"/>
  <c r="H399" i="23"/>
  <c r="H400" i="23"/>
  <c r="H401" i="23"/>
  <c r="H402" i="23"/>
  <c r="H403" i="23"/>
  <c r="H404" i="23"/>
  <c r="H405" i="23"/>
  <c r="H406" i="23"/>
  <c r="H407" i="23"/>
  <c r="H408" i="23"/>
  <c r="H409" i="23"/>
  <c r="H410" i="23"/>
  <c r="H411" i="23"/>
  <c r="H412" i="23"/>
  <c r="H413" i="23"/>
  <c r="H414" i="23"/>
  <c r="H415" i="23"/>
  <c r="H416" i="23"/>
  <c r="H417" i="23"/>
  <c r="H418" i="23"/>
  <c r="H419" i="23"/>
  <c r="H420" i="23"/>
  <c r="H421" i="23"/>
  <c r="H422" i="23"/>
  <c r="H423" i="23"/>
  <c r="H424" i="23"/>
  <c r="H425" i="23"/>
  <c r="H426" i="23"/>
  <c r="H427" i="23"/>
  <c r="H428" i="23"/>
  <c r="H429" i="23"/>
  <c r="H430" i="23"/>
  <c r="H431" i="23"/>
  <c r="H432" i="23"/>
  <c r="H433" i="23"/>
  <c r="H434" i="23"/>
  <c r="H435" i="23"/>
  <c r="H436" i="23"/>
  <c r="H437" i="23"/>
  <c r="H438" i="23"/>
  <c r="H439" i="23"/>
  <c r="H440" i="23"/>
  <c r="H441" i="23"/>
  <c r="H442" i="23"/>
  <c r="H443" i="23"/>
  <c r="H444" i="23"/>
  <c r="H445" i="23"/>
  <c r="H446" i="23"/>
  <c r="H447" i="23"/>
  <c r="H448" i="23"/>
  <c r="H449" i="23"/>
  <c r="H450" i="23"/>
  <c r="H451" i="23"/>
  <c r="H452" i="23"/>
  <c r="H453" i="23"/>
  <c r="H454" i="23"/>
  <c r="H455" i="23"/>
  <c r="H456" i="23"/>
  <c r="H457" i="23"/>
  <c r="H458" i="23"/>
  <c r="H459" i="23"/>
  <c r="H460" i="23"/>
  <c r="H461" i="23"/>
  <c r="H462" i="23"/>
  <c r="H463" i="23"/>
  <c r="H464" i="23"/>
  <c r="H465" i="23"/>
  <c r="H466" i="23"/>
  <c r="H467" i="23"/>
  <c r="H468" i="23"/>
  <c r="H469" i="23"/>
  <c r="H470" i="23"/>
  <c r="H471" i="23"/>
  <c r="H472" i="23"/>
  <c r="H473" i="23"/>
  <c r="H474" i="23"/>
  <c r="H475" i="23"/>
  <c r="H476" i="23"/>
  <c r="H477" i="23"/>
  <c r="H478" i="23"/>
  <c r="H479" i="23"/>
  <c r="H480" i="23"/>
  <c r="H481" i="23"/>
  <c r="H482" i="23"/>
  <c r="H483" i="23"/>
  <c r="H484" i="23"/>
  <c r="H485" i="23"/>
  <c r="H486" i="23"/>
  <c r="H487" i="23"/>
  <c r="H488" i="23"/>
  <c r="H489" i="23"/>
  <c r="H490" i="23"/>
  <c r="H491" i="23"/>
  <c r="H492" i="23"/>
  <c r="H493" i="23"/>
  <c r="H494" i="23"/>
  <c r="H495" i="23"/>
  <c r="H496" i="23"/>
  <c r="H497" i="23"/>
  <c r="H498" i="23"/>
  <c r="H499" i="23"/>
  <c r="H500" i="23"/>
  <c r="H501" i="23"/>
  <c r="H502" i="23"/>
  <c r="H503" i="23"/>
  <c r="H504" i="23"/>
  <c r="H505" i="23"/>
  <c r="H506" i="23"/>
  <c r="H507" i="23"/>
  <c r="H508" i="23"/>
  <c r="H509" i="23"/>
  <c r="H510" i="23"/>
  <c r="H511" i="23"/>
  <c r="H512" i="23"/>
  <c r="H513" i="23"/>
  <c r="H514" i="23"/>
  <c r="H515" i="23"/>
  <c r="H516" i="23"/>
  <c r="H517" i="23"/>
  <c r="H518" i="23"/>
  <c r="H519" i="23"/>
  <c r="H520" i="23"/>
  <c r="H521" i="23"/>
  <c r="H522" i="23"/>
  <c r="H523" i="23"/>
  <c r="H524" i="23"/>
  <c r="H525" i="23"/>
  <c r="H526" i="23"/>
  <c r="H527" i="23"/>
  <c r="H528" i="23"/>
  <c r="H529" i="23"/>
  <c r="H530" i="23"/>
  <c r="H531" i="23"/>
  <c r="H532" i="23"/>
  <c r="H533" i="23"/>
  <c r="H534" i="23"/>
  <c r="H535" i="23"/>
  <c r="H536" i="23"/>
  <c r="H537" i="23"/>
  <c r="H538" i="23"/>
  <c r="H539" i="23"/>
  <c r="H540" i="23"/>
  <c r="H541" i="23"/>
  <c r="H542" i="23"/>
  <c r="H543" i="23"/>
  <c r="H544" i="23"/>
  <c r="H545" i="23"/>
  <c r="H546" i="23"/>
  <c r="H547" i="23"/>
  <c r="H548" i="23"/>
  <c r="H549" i="23"/>
  <c r="H550" i="23"/>
  <c r="H551" i="23"/>
  <c r="H552" i="23"/>
  <c r="H553" i="23"/>
  <c r="H554" i="23"/>
  <c r="H555" i="23"/>
  <c r="H556" i="23"/>
  <c r="H557" i="23"/>
  <c r="H558" i="23"/>
  <c r="H559" i="23"/>
  <c r="H560" i="23"/>
  <c r="H561" i="23"/>
  <c r="H562" i="23"/>
  <c r="H563" i="23"/>
  <c r="H564" i="23"/>
  <c r="H565" i="23"/>
  <c r="H566" i="23"/>
  <c r="H567" i="23"/>
  <c r="H568" i="23"/>
  <c r="H569" i="23"/>
  <c r="H570" i="23"/>
  <c r="H571" i="23"/>
  <c r="H572" i="23"/>
  <c r="H573" i="23"/>
  <c r="H574" i="23"/>
  <c r="H575" i="23"/>
  <c r="H576" i="23"/>
  <c r="H577" i="23"/>
  <c r="H578" i="23"/>
  <c r="H579" i="23"/>
  <c r="H580" i="23"/>
  <c r="H581" i="23"/>
  <c r="H582" i="23"/>
  <c r="H583" i="23"/>
  <c r="H584" i="23"/>
  <c r="H585" i="23"/>
  <c r="H586" i="23"/>
  <c r="H587" i="23"/>
  <c r="H588" i="23"/>
  <c r="H589" i="23"/>
  <c r="H590" i="23"/>
  <c r="H591" i="23"/>
  <c r="H592" i="23"/>
  <c r="H593" i="23"/>
  <c r="H594" i="23"/>
  <c r="H595" i="23"/>
  <c r="H596" i="23"/>
  <c r="H597" i="23"/>
  <c r="H598" i="23"/>
  <c r="H599" i="23"/>
  <c r="H600" i="23"/>
  <c r="H601" i="23"/>
  <c r="H602" i="23"/>
  <c r="H603" i="23"/>
  <c r="H604" i="23"/>
  <c r="H605" i="23"/>
  <c r="H606" i="23"/>
  <c r="H607" i="23"/>
  <c r="H608" i="23"/>
  <c r="H609" i="23"/>
  <c r="H610" i="23"/>
  <c r="H611" i="23"/>
  <c r="H612" i="23"/>
  <c r="H613" i="23"/>
  <c r="H614" i="23"/>
  <c r="H615" i="23"/>
  <c r="H616" i="23"/>
  <c r="H617" i="23"/>
  <c r="H618" i="23"/>
  <c r="H619" i="23"/>
  <c r="H620" i="23"/>
  <c r="H621" i="23"/>
  <c r="H622" i="23"/>
  <c r="H623" i="23"/>
  <c r="H624" i="23"/>
  <c r="H625" i="23"/>
  <c r="H626" i="23"/>
  <c r="H627" i="23"/>
  <c r="H628" i="23"/>
  <c r="H629" i="23"/>
  <c r="H630" i="23"/>
  <c r="H631" i="23"/>
  <c r="H632" i="23"/>
  <c r="H633" i="23"/>
  <c r="H634" i="23"/>
  <c r="H635" i="23"/>
  <c r="H636" i="23"/>
  <c r="H637" i="23"/>
  <c r="H638" i="23"/>
  <c r="H639" i="23"/>
  <c r="H640" i="23"/>
  <c r="H641" i="23"/>
  <c r="H642" i="23"/>
  <c r="H643" i="23"/>
  <c r="H644" i="23"/>
  <c r="H645" i="23"/>
  <c r="H646" i="23"/>
  <c r="H647" i="23"/>
  <c r="H648" i="23"/>
  <c r="H649" i="23"/>
  <c r="H650" i="23"/>
  <c r="H651" i="23"/>
  <c r="H652" i="23"/>
  <c r="H653" i="23"/>
  <c r="H654" i="23"/>
  <c r="H655" i="23"/>
  <c r="H656" i="23"/>
  <c r="H657" i="23"/>
  <c r="H658" i="23"/>
  <c r="H659" i="23"/>
  <c r="H660" i="23"/>
  <c r="H661" i="23"/>
  <c r="H662" i="23"/>
  <c r="H663" i="23"/>
  <c r="H664" i="23"/>
  <c r="H665" i="23"/>
  <c r="H666" i="23"/>
  <c r="H667" i="23"/>
  <c r="H668" i="23"/>
  <c r="H669" i="23"/>
  <c r="H670" i="23"/>
  <c r="H671" i="23"/>
  <c r="H672" i="23"/>
  <c r="H673" i="23"/>
  <c r="H674" i="23"/>
  <c r="H675" i="23"/>
  <c r="H676" i="23"/>
  <c r="H677" i="23"/>
  <c r="H678" i="23"/>
  <c r="H679" i="23"/>
  <c r="H680" i="23"/>
  <c r="H681" i="23"/>
  <c r="H682" i="23"/>
  <c r="H683" i="23"/>
  <c r="H684" i="23"/>
  <c r="H685" i="23"/>
  <c r="H686" i="23"/>
  <c r="H687" i="23"/>
  <c r="H688" i="23"/>
  <c r="H689" i="23"/>
  <c r="H690" i="23"/>
  <c r="H691" i="23"/>
  <c r="H692" i="23"/>
  <c r="H693" i="23"/>
  <c r="H694" i="23"/>
  <c r="H695" i="23"/>
  <c r="H696" i="23"/>
  <c r="H697" i="23"/>
  <c r="H698" i="23"/>
  <c r="H699" i="23"/>
  <c r="H700" i="23"/>
  <c r="H701" i="23"/>
  <c r="H702" i="23"/>
  <c r="H703" i="23"/>
  <c r="H704" i="23"/>
  <c r="H705" i="23"/>
  <c r="H706" i="23"/>
  <c r="H707" i="23"/>
  <c r="H708" i="23"/>
  <c r="H709" i="23"/>
  <c r="H710" i="23"/>
  <c r="H711" i="23"/>
  <c r="H712" i="23"/>
  <c r="H713" i="23"/>
  <c r="H714" i="23"/>
  <c r="H715" i="23"/>
  <c r="H716" i="23"/>
  <c r="H717" i="23"/>
  <c r="H718" i="23"/>
  <c r="H719" i="23"/>
  <c r="H720" i="23"/>
  <c r="H721" i="23"/>
  <c r="H722" i="23"/>
  <c r="H723" i="23"/>
  <c r="H724" i="23"/>
  <c r="H725" i="23"/>
  <c r="H726" i="23"/>
  <c r="H727" i="23"/>
  <c r="H728" i="23"/>
  <c r="H729" i="23"/>
  <c r="H730" i="23"/>
  <c r="H731" i="23"/>
  <c r="H732" i="23"/>
  <c r="H733" i="23"/>
  <c r="H734" i="23"/>
  <c r="H735" i="23"/>
  <c r="H736" i="23"/>
  <c r="H737" i="23"/>
  <c r="H738" i="23"/>
  <c r="H739" i="23"/>
  <c r="H740" i="23"/>
  <c r="H741" i="23"/>
  <c r="H742" i="23"/>
  <c r="H743" i="23"/>
  <c r="H744" i="23"/>
  <c r="H745" i="23"/>
  <c r="H746" i="23"/>
  <c r="H747" i="23"/>
  <c r="H748" i="23"/>
  <c r="H749" i="23"/>
  <c r="H750" i="23"/>
  <c r="H751" i="23"/>
  <c r="H752" i="23"/>
  <c r="H753" i="23"/>
  <c r="H754" i="23"/>
  <c r="H755" i="23"/>
  <c r="H756" i="23"/>
  <c r="H757" i="23"/>
  <c r="H758" i="23"/>
  <c r="H759" i="23"/>
  <c r="H760" i="23"/>
  <c r="H761" i="23"/>
  <c r="H762" i="23"/>
  <c r="H763" i="23"/>
  <c r="H764" i="23"/>
  <c r="H765" i="23"/>
  <c r="H766" i="23"/>
  <c r="H767" i="23"/>
  <c r="H768" i="23"/>
  <c r="H769" i="23"/>
  <c r="H770" i="23"/>
  <c r="H771" i="23"/>
  <c r="H772" i="23"/>
  <c r="H773" i="23"/>
  <c r="H774" i="23"/>
  <c r="H775" i="23"/>
  <c r="H776" i="23"/>
  <c r="H777" i="23"/>
  <c r="H778" i="23"/>
  <c r="H2" i="23"/>
  <c r="S8" i="23" s="1"/>
  <c r="R9" i="23" s="1"/>
  <c r="I2" i="23"/>
  <c r="S2" i="23" s="1"/>
  <c r="L9" i="23" s="1"/>
  <c r="I778" i="23"/>
  <c r="I3" i="23"/>
  <c r="I4" i="23"/>
  <c r="I5" i="23"/>
  <c r="I6" i="23"/>
  <c r="I7" i="23"/>
  <c r="I8" i="23"/>
  <c r="I9" i="23"/>
  <c r="I10" i="23"/>
  <c r="I11" i="23"/>
  <c r="I12" i="23"/>
  <c r="I13" i="23"/>
  <c r="I14" i="23"/>
  <c r="I15" i="23"/>
  <c r="I16" i="23"/>
  <c r="I17" i="23"/>
  <c r="I18" i="23"/>
  <c r="I19" i="23"/>
  <c r="I20" i="23"/>
  <c r="I21" i="23"/>
  <c r="I22" i="23"/>
  <c r="I23" i="23"/>
  <c r="I24" i="23"/>
  <c r="I25" i="23"/>
  <c r="I26" i="23"/>
  <c r="I27" i="23"/>
  <c r="I28" i="23"/>
  <c r="I29" i="23"/>
  <c r="I30" i="23"/>
  <c r="I31" i="23"/>
  <c r="I32" i="23"/>
  <c r="I33" i="23"/>
  <c r="I34" i="23"/>
  <c r="I35" i="23"/>
  <c r="I36" i="23"/>
  <c r="I37" i="23"/>
  <c r="I38" i="23"/>
  <c r="I39" i="23"/>
  <c r="I40" i="23"/>
  <c r="I41" i="23"/>
  <c r="I42" i="23"/>
  <c r="I43" i="23"/>
  <c r="I44" i="23"/>
  <c r="I45" i="23"/>
  <c r="I46" i="23"/>
  <c r="I47" i="23"/>
  <c r="I48" i="23"/>
  <c r="I49" i="23"/>
  <c r="I50" i="23"/>
  <c r="I51" i="23"/>
  <c r="I52" i="23"/>
  <c r="I53" i="23"/>
  <c r="I54" i="23"/>
  <c r="I55" i="23"/>
  <c r="I56" i="23"/>
  <c r="I57" i="23"/>
  <c r="I58" i="23"/>
  <c r="I59" i="23"/>
  <c r="I60" i="23"/>
  <c r="I61" i="23"/>
  <c r="I62" i="23"/>
  <c r="I63" i="23"/>
  <c r="I64" i="23"/>
  <c r="I65" i="23"/>
  <c r="I66" i="23"/>
  <c r="I67" i="23"/>
  <c r="I68" i="23"/>
  <c r="I69" i="23"/>
  <c r="I70" i="23"/>
  <c r="I71" i="23"/>
  <c r="I72" i="23"/>
  <c r="I73" i="23"/>
  <c r="I74" i="23"/>
  <c r="I75" i="23"/>
  <c r="I76" i="23"/>
  <c r="I77" i="23"/>
  <c r="I78" i="23"/>
  <c r="I79" i="23"/>
  <c r="I80" i="23"/>
  <c r="I81" i="23"/>
  <c r="I82" i="23"/>
  <c r="I83" i="23"/>
  <c r="I84" i="23"/>
  <c r="I85" i="23"/>
  <c r="I86" i="23"/>
  <c r="I87" i="23"/>
  <c r="I88" i="23"/>
  <c r="I89" i="23"/>
  <c r="I90" i="23"/>
  <c r="I91" i="23"/>
  <c r="I92" i="23"/>
  <c r="I93" i="23"/>
  <c r="I94" i="23"/>
  <c r="I95" i="23"/>
  <c r="I96" i="23"/>
  <c r="I97" i="23"/>
  <c r="I98" i="23"/>
  <c r="I99" i="23"/>
  <c r="I100" i="23"/>
  <c r="I101" i="23"/>
  <c r="I102" i="23"/>
  <c r="I103" i="23"/>
  <c r="I104" i="23"/>
  <c r="I105" i="23"/>
  <c r="I106" i="23"/>
  <c r="I107" i="23"/>
  <c r="I108" i="23"/>
  <c r="I109" i="23"/>
  <c r="I110" i="23"/>
  <c r="I111" i="23"/>
  <c r="I112" i="23"/>
  <c r="I113" i="23"/>
  <c r="I114" i="23"/>
  <c r="I115" i="23"/>
  <c r="I116" i="23"/>
  <c r="I117" i="23"/>
  <c r="I118" i="23"/>
  <c r="I119" i="23"/>
  <c r="I120" i="23"/>
  <c r="I121" i="23"/>
  <c r="I122" i="23"/>
  <c r="I123" i="23"/>
  <c r="I124" i="23"/>
  <c r="I125" i="23"/>
  <c r="I126" i="23"/>
  <c r="I127" i="23"/>
  <c r="I128" i="23"/>
  <c r="I129" i="23"/>
  <c r="I130" i="23"/>
  <c r="I131" i="23"/>
  <c r="I132" i="23"/>
  <c r="I133" i="23"/>
  <c r="I134" i="23"/>
  <c r="I135" i="23"/>
  <c r="I136" i="23"/>
  <c r="I137" i="23"/>
  <c r="I138" i="23"/>
  <c r="I139" i="23"/>
  <c r="I140" i="23"/>
  <c r="I141" i="23"/>
  <c r="I142" i="23"/>
  <c r="I143" i="23"/>
  <c r="I144" i="23"/>
  <c r="I145" i="23"/>
  <c r="I146" i="23"/>
  <c r="I147" i="23"/>
  <c r="I148" i="23"/>
  <c r="I149" i="23"/>
  <c r="I150" i="23"/>
  <c r="I151" i="23"/>
  <c r="I152" i="23"/>
  <c r="I153" i="23"/>
  <c r="I154" i="23"/>
  <c r="I155" i="23"/>
  <c r="I156" i="23"/>
  <c r="I157" i="23"/>
  <c r="I158" i="23"/>
  <c r="I159" i="23"/>
  <c r="I160" i="23"/>
  <c r="I161" i="23"/>
  <c r="I162" i="23"/>
  <c r="I163" i="23"/>
  <c r="I164" i="23"/>
  <c r="I165" i="23"/>
  <c r="I166" i="23"/>
  <c r="I167" i="23"/>
  <c r="I168" i="23"/>
  <c r="I169" i="23"/>
  <c r="I170" i="23"/>
  <c r="I171" i="23"/>
  <c r="I172" i="23"/>
  <c r="I173" i="23"/>
  <c r="I174" i="23"/>
  <c r="I175" i="23"/>
  <c r="I176" i="23"/>
  <c r="I177" i="23"/>
  <c r="I178" i="23"/>
  <c r="I179" i="23"/>
  <c r="I180" i="23"/>
  <c r="I181" i="23"/>
  <c r="I182" i="23"/>
  <c r="I183" i="23"/>
  <c r="I184" i="23"/>
  <c r="I185" i="23"/>
  <c r="I186" i="23"/>
  <c r="I187" i="23"/>
  <c r="I188" i="23"/>
  <c r="I189" i="23"/>
  <c r="I190" i="23"/>
  <c r="I191" i="23"/>
  <c r="I192" i="23"/>
  <c r="I193" i="23"/>
  <c r="I194" i="23"/>
  <c r="I195" i="23"/>
  <c r="I196" i="23"/>
  <c r="I197" i="23"/>
  <c r="I198" i="23"/>
  <c r="I199" i="23"/>
  <c r="I200" i="23"/>
  <c r="I201" i="23"/>
  <c r="I202" i="23"/>
  <c r="I203" i="23"/>
  <c r="I204" i="23"/>
  <c r="I205" i="23"/>
  <c r="I206" i="23"/>
  <c r="I207" i="23"/>
  <c r="I208" i="23"/>
  <c r="I209" i="23"/>
  <c r="I210" i="23"/>
  <c r="I211" i="23"/>
  <c r="I212" i="23"/>
  <c r="I213" i="23"/>
  <c r="I214" i="23"/>
  <c r="I215" i="23"/>
  <c r="I216" i="23"/>
  <c r="I217" i="23"/>
  <c r="I218" i="23"/>
  <c r="I219" i="23"/>
  <c r="I220" i="23"/>
  <c r="I221" i="23"/>
  <c r="I222" i="23"/>
  <c r="I223" i="23"/>
  <c r="I224" i="23"/>
  <c r="I225" i="23"/>
  <c r="I226" i="23"/>
  <c r="I227" i="23"/>
  <c r="I228" i="23"/>
  <c r="I229" i="23"/>
  <c r="I230" i="23"/>
  <c r="I231" i="23"/>
  <c r="I232" i="23"/>
  <c r="I233" i="23"/>
  <c r="I234" i="23"/>
  <c r="I235" i="23"/>
  <c r="I236" i="23"/>
  <c r="I237" i="23"/>
  <c r="I238" i="23"/>
  <c r="I239" i="23"/>
  <c r="I240" i="23"/>
  <c r="I241" i="23"/>
  <c r="I242" i="23"/>
  <c r="I243" i="23"/>
  <c r="I244" i="23"/>
  <c r="I245" i="23"/>
  <c r="I246" i="23"/>
  <c r="I247" i="23"/>
  <c r="I248" i="23"/>
  <c r="I249" i="23"/>
  <c r="I250" i="23"/>
  <c r="I251" i="23"/>
  <c r="I252" i="23"/>
  <c r="I253" i="23"/>
  <c r="I254" i="23"/>
  <c r="I255" i="23"/>
  <c r="I256" i="23"/>
  <c r="I257" i="23"/>
  <c r="I258" i="23"/>
  <c r="I259" i="23"/>
  <c r="I260" i="23"/>
  <c r="I261" i="23"/>
  <c r="I262" i="23"/>
  <c r="I263" i="23"/>
  <c r="I264" i="23"/>
  <c r="I265" i="23"/>
  <c r="I266" i="23"/>
  <c r="I267" i="23"/>
  <c r="I268" i="23"/>
  <c r="I269" i="23"/>
  <c r="I270" i="23"/>
  <c r="I271" i="23"/>
  <c r="I272" i="23"/>
  <c r="I273" i="23"/>
  <c r="I274" i="23"/>
  <c r="I275" i="23"/>
  <c r="I276" i="23"/>
  <c r="I277" i="23"/>
  <c r="I278" i="23"/>
  <c r="I279" i="23"/>
  <c r="I280" i="23"/>
  <c r="I281" i="23"/>
  <c r="I282" i="23"/>
  <c r="I283" i="23"/>
  <c r="I284" i="23"/>
  <c r="I285" i="23"/>
  <c r="I286" i="23"/>
  <c r="I287" i="23"/>
  <c r="I288" i="23"/>
  <c r="I289" i="23"/>
  <c r="I290" i="23"/>
  <c r="I291" i="23"/>
  <c r="I292" i="23"/>
  <c r="I293" i="23"/>
  <c r="I294" i="23"/>
  <c r="I295" i="23"/>
  <c r="I296" i="23"/>
  <c r="I297" i="23"/>
  <c r="I298" i="23"/>
  <c r="I299" i="23"/>
  <c r="I300" i="23"/>
  <c r="I301" i="23"/>
  <c r="I302" i="23"/>
  <c r="I303" i="23"/>
  <c r="I304" i="23"/>
  <c r="I305" i="23"/>
  <c r="I306" i="23"/>
  <c r="I307" i="23"/>
  <c r="I308" i="23"/>
  <c r="I309" i="23"/>
  <c r="I310" i="23"/>
  <c r="I311" i="23"/>
  <c r="I312" i="23"/>
  <c r="I313" i="23"/>
  <c r="I314" i="23"/>
  <c r="I315" i="23"/>
  <c r="I316" i="23"/>
  <c r="I317" i="23"/>
  <c r="I318" i="23"/>
  <c r="I319" i="23"/>
  <c r="I320" i="23"/>
  <c r="I321" i="23"/>
  <c r="I322" i="23"/>
  <c r="I323" i="23"/>
  <c r="I324" i="23"/>
  <c r="I325" i="23"/>
  <c r="I326" i="23"/>
  <c r="I327" i="23"/>
  <c r="I328" i="23"/>
  <c r="I329" i="23"/>
  <c r="I330" i="23"/>
  <c r="I331" i="23"/>
  <c r="I332" i="23"/>
  <c r="I333" i="23"/>
  <c r="I334" i="23"/>
  <c r="I335" i="23"/>
  <c r="I336" i="23"/>
  <c r="I337" i="23"/>
  <c r="I338" i="23"/>
  <c r="I339" i="23"/>
  <c r="I340" i="23"/>
  <c r="I341" i="23"/>
  <c r="I342" i="23"/>
  <c r="I343" i="23"/>
  <c r="I344" i="23"/>
  <c r="I345" i="23"/>
  <c r="I346" i="23"/>
  <c r="I347" i="23"/>
  <c r="I348" i="23"/>
  <c r="I349" i="23"/>
  <c r="I350" i="23"/>
  <c r="I351" i="23"/>
  <c r="I352" i="23"/>
  <c r="I353" i="23"/>
  <c r="I354" i="23"/>
  <c r="I355" i="23"/>
  <c r="I356" i="23"/>
  <c r="I357" i="23"/>
  <c r="I358" i="23"/>
  <c r="I359" i="23"/>
  <c r="I360" i="23"/>
  <c r="I361" i="23"/>
  <c r="I362" i="23"/>
  <c r="I363" i="23"/>
  <c r="I364" i="23"/>
  <c r="I365" i="23"/>
  <c r="I366" i="23"/>
  <c r="I367" i="23"/>
  <c r="I368" i="23"/>
  <c r="I369" i="23"/>
  <c r="I370" i="23"/>
  <c r="I371" i="23"/>
  <c r="I372" i="23"/>
  <c r="I373" i="23"/>
  <c r="I374" i="23"/>
  <c r="I375" i="23"/>
  <c r="I376" i="23"/>
  <c r="I377" i="23"/>
  <c r="I378" i="23"/>
  <c r="I379" i="23"/>
  <c r="I380" i="23"/>
  <c r="I381" i="23"/>
  <c r="I382" i="23"/>
  <c r="I383" i="23"/>
  <c r="I384" i="23"/>
  <c r="I385" i="23"/>
  <c r="I386" i="23"/>
  <c r="I387" i="23"/>
  <c r="I388" i="23"/>
  <c r="I389" i="23"/>
  <c r="I390" i="23"/>
  <c r="I391" i="23"/>
  <c r="I392" i="23"/>
  <c r="I393" i="23"/>
  <c r="I394" i="23"/>
  <c r="I395" i="23"/>
  <c r="I396" i="23"/>
  <c r="I397" i="23"/>
  <c r="I398" i="23"/>
  <c r="I399" i="23"/>
  <c r="I400" i="23"/>
  <c r="I401" i="23"/>
  <c r="I402" i="23"/>
  <c r="I403" i="23"/>
  <c r="I404" i="23"/>
  <c r="I405" i="23"/>
  <c r="I406" i="23"/>
  <c r="I407" i="23"/>
  <c r="I408" i="23"/>
  <c r="I409" i="23"/>
  <c r="I410" i="23"/>
  <c r="I411" i="23"/>
  <c r="I412" i="23"/>
  <c r="I413" i="23"/>
  <c r="I414" i="23"/>
  <c r="I415" i="23"/>
  <c r="I416" i="23"/>
  <c r="I417" i="23"/>
  <c r="I418" i="23"/>
  <c r="I419" i="23"/>
  <c r="I420" i="23"/>
  <c r="I421" i="23"/>
  <c r="I422" i="23"/>
  <c r="I423" i="23"/>
  <c r="I424" i="23"/>
  <c r="I425" i="23"/>
  <c r="I426" i="23"/>
  <c r="I427" i="23"/>
  <c r="I428" i="23"/>
  <c r="I429" i="23"/>
  <c r="I430" i="23"/>
  <c r="I431" i="23"/>
  <c r="I432" i="23"/>
  <c r="I433" i="23"/>
  <c r="I434" i="23"/>
  <c r="I435" i="23"/>
  <c r="I436" i="23"/>
  <c r="I437" i="23"/>
  <c r="I438" i="23"/>
  <c r="I439" i="23"/>
  <c r="I440" i="23"/>
  <c r="I441" i="23"/>
  <c r="I442" i="23"/>
  <c r="I443" i="23"/>
  <c r="I444" i="23"/>
  <c r="I445" i="23"/>
  <c r="I446" i="23"/>
  <c r="I447" i="23"/>
  <c r="I448" i="23"/>
  <c r="I449" i="23"/>
  <c r="I450" i="23"/>
  <c r="I451" i="23"/>
  <c r="I452" i="23"/>
  <c r="I453" i="23"/>
  <c r="I454" i="23"/>
  <c r="I455" i="23"/>
  <c r="I456" i="23"/>
  <c r="I457" i="23"/>
  <c r="I458" i="23"/>
  <c r="I459" i="23"/>
  <c r="I460" i="23"/>
  <c r="I461" i="23"/>
  <c r="I462" i="23"/>
  <c r="I463" i="23"/>
  <c r="I464" i="23"/>
  <c r="I465" i="23"/>
  <c r="I466" i="23"/>
  <c r="I467" i="23"/>
  <c r="I468" i="23"/>
  <c r="I469" i="23"/>
  <c r="I470" i="23"/>
  <c r="I471" i="23"/>
  <c r="I472" i="23"/>
  <c r="I473" i="23"/>
  <c r="I474" i="23"/>
  <c r="I475" i="23"/>
  <c r="I476" i="23"/>
  <c r="I477" i="23"/>
  <c r="I478" i="23"/>
  <c r="I479" i="23"/>
  <c r="I480" i="23"/>
  <c r="I481" i="23"/>
  <c r="I482" i="23"/>
  <c r="I483" i="23"/>
  <c r="I484" i="23"/>
  <c r="I485" i="23"/>
  <c r="I486" i="23"/>
  <c r="I487" i="23"/>
  <c r="I488" i="23"/>
  <c r="I489" i="23"/>
  <c r="I490" i="23"/>
  <c r="I491" i="23"/>
  <c r="I492" i="23"/>
  <c r="I493" i="23"/>
  <c r="I494" i="23"/>
  <c r="I495" i="23"/>
  <c r="I496" i="23"/>
  <c r="I497" i="23"/>
  <c r="I498" i="23"/>
  <c r="I499" i="23"/>
  <c r="I500" i="23"/>
  <c r="I501" i="23"/>
  <c r="I502" i="23"/>
  <c r="I503" i="23"/>
  <c r="I504" i="23"/>
  <c r="I505" i="23"/>
  <c r="I506" i="23"/>
  <c r="I507" i="23"/>
  <c r="I508" i="23"/>
  <c r="I509" i="23"/>
  <c r="I510" i="23"/>
  <c r="I511" i="23"/>
  <c r="I512" i="23"/>
  <c r="I513" i="23"/>
  <c r="I514" i="23"/>
  <c r="I515" i="23"/>
  <c r="I516" i="23"/>
  <c r="I517" i="23"/>
  <c r="I518" i="23"/>
  <c r="I519" i="23"/>
  <c r="I520" i="23"/>
  <c r="I521" i="23"/>
  <c r="I522" i="23"/>
  <c r="I523" i="23"/>
  <c r="I524" i="23"/>
  <c r="I525" i="23"/>
  <c r="I526" i="23"/>
  <c r="I527" i="23"/>
  <c r="I528" i="23"/>
  <c r="I529" i="23"/>
  <c r="I530" i="23"/>
  <c r="I531" i="23"/>
  <c r="I532" i="23"/>
  <c r="I533" i="23"/>
  <c r="I534" i="23"/>
  <c r="I535" i="23"/>
  <c r="I536" i="23"/>
  <c r="I537" i="23"/>
  <c r="I538" i="23"/>
  <c r="I539" i="23"/>
  <c r="I540" i="23"/>
  <c r="I541" i="23"/>
  <c r="I542" i="23"/>
  <c r="I543" i="23"/>
  <c r="I544" i="23"/>
  <c r="I545" i="23"/>
  <c r="I546" i="23"/>
  <c r="I547" i="23"/>
  <c r="I548" i="23"/>
  <c r="I549" i="23"/>
  <c r="I550" i="23"/>
  <c r="I551" i="23"/>
  <c r="I552" i="23"/>
  <c r="I553" i="23"/>
  <c r="I554" i="23"/>
  <c r="I555" i="23"/>
  <c r="I556" i="23"/>
  <c r="I557" i="23"/>
  <c r="I558" i="23"/>
  <c r="I559" i="23"/>
  <c r="I560" i="23"/>
  <c r="I561" i="23"/>
  <c r="I562" i="23"/>
  <c r="I563" i="23"/>
  <c r="I564" i="23"/>
  <c r="I565" i="23"/>
  <c r="I566" i="23"/>
  <c r="I567" i="23"/>
  <c r="I568" i="23"/>
  <c r="I569" i="23"/>
  <c r="I570" i="23"/>
  <c r="I571" i="23"/>
  <c r="I572" i="23"/>
  <c r="I573" i="23"/>
  <c r="I574" i="23"/>
  <c r="I575" i="23"/>
  <c r="I576" i="23"/>
  <c r="I577" i="23"/>
  <c r="I578" i="23"/>
  <c r="I579" i="23"/>
  <c r="I580" i="23"/>
  <c r="I581" i="23"/>
  <c r="I582" i="23"/>
  <c r="I583" i="23"/>
  <c r="I584" i="23"/>
  <c r="I585" i="23"/>
  <c r="I586" i="23"/>
  <c r="I587" i="23"/>
  <c r="I588" i="23"/>
  <c r="I589" i="23"/>
  <c r="I590" i="23"/>
  <c r="I591" i="23"/>
  <c r="I592" i="23"/>
  <c r="I593" i="23"/>
  <c r="I594" i="23"/>
  <c r="I595" i="23"/>
  <c r="I596" i="23"/>
  <c r="I597" i="23"/>
  <c r="I598" i="23"/>
  <c r="I599" i="23"/>
  <c r="I600" i="23"/>
  <c r="I601" i="23"/>
  <c r="I602" i="23"/>
  <c r="I603" i="23"/>
  <c r="I604" i="23"/>
  <c r="I605" i="23"/>
  <c r="I606" i="23"/>
  <c r="I607" i="23"/>
  <c r="I608" i="23"/>
  <c r="I609" i="23"/>
  <c r="I610" i="23"/>
  <c r="I611" i="23"/>
  <c r="I612" i="23"/>
  <c r="I613" i="23"/>
  <c r="I614" i="23"/>
  <c r="I615" i="23"/>
  <c r="I616" i="23"/>
  <c r="I617" i="23"/>
  <c r="I618" i="23"/>
  <c r="I619" i="23"/>
  <c r="I620" i="23"/>
  <c r="I621" i="23"/>
  <c r="I622" i="23"/>
  <c r="I623" i="23"/>
  <c r="I624" i="23"/>
  <c r="I625" i="23"/>
  <c r="I626" i="23"/>
  <c r="I627" i="23"/>
  <c r="I628" i="23"/>
  <c r="I629" i="23"/>
  <c r="I630" i="23"/>
  <c r="I631" i="23"/>
  <c r="I632" i="23"/>
  <c r="I633" i="23"/>
  <c r="I634" i="23"/>
  <c r="I635" i="23"/>
  <c r="I636" i="23"/>
  <c r="I637" i="23"/>
  <c r="I638" i="23"/>
  <c r="I639" i="23"/>
  <c r="I640" i="23"/>
  <c r="I641" i="23"/>
  <c r="I642" i="23"/>
  <c r="I643" i="23"/>
  <c r="I644" i="23"/>
  <c r="I645" i="23"/>
  <c r="I646" i="23"/>
  <c r="I647" i="23"/>
  <c r="I648" i="23"/>
  <c r="I649" i="23"/>
  <c r="I650" i="23"/>
  <c r="I651" i="23"/>
  <c r="I652" i="23"/>
  <c r="I653" i="23"/>
  <c r="I654" i="23"/>
  <c r="I655" i="23"/>
  <c r="I656" i="23"/>
  <c r="I657" i="23"/>
  <c r="I658" i="23"/>
  <c r="I659" i="23"/>
  <c r="I660" i="23"/>
  <c r="I661" i="23"/>
  <c r="I662" i="23"/>
  <c r="I663" i="23"/>
  <c r="I664" i="23"/>
  <c r="I665" i="23"/>
  <c r="I666" i="23"/>
  <c r="I667" i="23"/>
  <c r="I668" i="23"/>
  <c r="I669" i="23"/>
  <c r="I670" i="23"/>
  <c r="I671" i="23"/>
  <c r="I672" i="23"/>
  <c r="I673" i="23"/>
  <c r="I674" i="23"/>
  <c r="I675" i="23"/>
  <c r="I676" i="23"/>
  <c r="I677" i="23"/>
  <c r="I678" i="23"/>
  <c r="I679" i="23"/>
  <c r="I680" i="23"/>
  <c r="I681" i="23"/>
  <c r="I682" i="23"/>
  <c r="I683" i="23"/>
  <c r="I684" i="23"/>
  <c r="I685" i="23"/>
  <c r="I686" i="23"/>
  <c r="I687" i="23"/>
  <c r="I688" i="23"/>
  <c r="I689" i="23"/>
  <c r="I690" i="23"/>
  <c r="I691" i="23"/>
  <c r="I692" i="23"/>
  <c r="I693" i="23"/>
  <c r="I694" i="23"/>
  <c r="I695" i="23"/>
  <c r="I696" i="23"/>
  <c r="I697" i="23"/>
  <c r="I698" i="23"/>
  <c r="I699" i="23"/>
  <c r="I700" i="23"/>
  <c r="I701" i="23"/>
  <c r="I702" i="23"/>
  <c r="I703" i="23"/>
  <c r="I704" i="23"/>
  <c r="I705" i="23"/>
  <c r="I706" i="23"/>
  <c r="I707" i="23"/>
  <c r="I708" i="23"/>
  <c r="I709" i="23"/>
  <c r="I710" i="23"/>
  <c r="I711" i="23"/>
  <c r="I712" i="23"/>
  <c r="I713" i="23"/>
  <c r="I714" i="23"/>
  <c r="I715" i="23"/>
  <c r="I716" i="23"/>
  <c r="I717" i="23"/>
  <c r="I718" i="23"/>
  <c r="I719" i="23"/>
  <c r="I720" i="23"/>
  <c r="I721" i="23"/>
  <c r="I722" i="23"/>
  <c r="I723" i="23"/>
  <c r="I724" i="23"/>
  <c r="I725" i="23"/>
  <c r="I726" i="23"/>
  <c r="I727" i="23"/>
  <c r="I728" i="23"/>
  <c r="I729" i="23"/>
  <c r="I730" i="23"/>
  <c r="I731" i="23"/>
  <c r="I732" i="23"/>
  <c r="I733" i="23"/>
  <c r="I734" i="23"/>
  <c r="I735" i="23"/>
  <c r="I736" i="23"/>
  <c r="I737" i="23"/>
  <c r="I738" i="23"/>
  <c r="I739" i="23"/>
  <c r="I740" i="23"/>
  <c r="I741" i="23"/>
  <c r="I742" i="23"/>
  <c r="I743" i="23"/>
  <c r="I744" i="23"/>
  <c r="I745" i="23"/>
  <c r="I746" i="23"/>
  <c r="I747" i="23"/>
  <c r="I748" i="23"/>
  <c r="I749" i="23"/>
  <c r="I750" i="23"/>
  <c r="I751" i="23"/>
  <c r="I752" i="23"/>
  <c r="I753" i="23"/>
  <c r="I754" i="23"/>
  <c r="I755" i="23"/>
  <c r="I756" i="23"/>
  <c r="I757" i="23"/>
  <c r="I758" i="23"/>
  <c r="I759" i="23"/>
  <c r="I760" i="23"/>
  <c r="I761" i="23"/>
  <c r="I762" i="23"/>
  <c r="I763" i="23"/>
  <c r="I764" i="23"/>
  <c r="I765" i="23"/>
  <c r="I766" i="23"/>
  <c r="I767" i="23"/>
  <c r="I768" i="23"/>
  <c r="I769" i="23"/>
  <c r="I770" i="23"/>
  <c r="I771" i="23"/>
  <c r="I772" i="23"/>
  <c r="I773" i="23"/>
  <c r="I774" i="23"/>
  <c r="I775" i="23"/>
  <c r="I776" i="23"/>
  <c r="I777" i="23"/>
  <c r="U3" i="31"/>
  <c r="U4" i="31" s="1"/>
  <c r="T3" i="31"/>
  <c r="S3" i="31"/>
  <c r="S4" i="31" s="1"/>
  <c r="R3" i="31"/>
  <c r="R4" i="31" s="1"/>
  <c r="O4" i="23" l="1"/>
  <c r="S7" i="23"/>
  <c r="Q9" i="23" s="1"/>
  <c r="P4" i="23"/>
  <c r="Q2" i="23"/>
  <c r="L7" i="23" s="1"/>
  <c r="Q4" i="23"/>
  <c r="R4" i="23"/>
  <c r="N8" i="23" s="1"/>
  <c r="P5" i="23"/>
  <c r="N3" i="23"/>
  <c r="R5" i="23"/>
  <c r="O8" i="23" s="1"/>
  <c r="O3" i="23"/>
  <c r="Q5" i="23"/>
  <c r="P3" i="23"/>
  <c r="Q3" i="23"/>
  <c r="Q6" i="23"/>
  <c r="AR7" i="33"/>
  <c r="R3" i="23"/>
  <c r="M8" i="23" s="1"/>
  <c r="S6" i="23"/>
  <c r="P9" i="23" s="1"/>
  <c r="AR27" i="33"/>
  <c r="BI79" i="38"/>
  <c r="BI83" i="38"/>
  <c r="BZ12" i="38" s="1"/>
  <c r="BJ80" i="38"/>
  <c r="BI81" i="38"/>
  <c r="BJ79" i="38"/>
  <c r="BZ6" i="38" s="1"/>
  <c r="BI80" i="38"/>
  <c r="BW74" i="38"/>
  <c r="CA6" i="38" s="1"/>
  <c r="BW75" i="38"/>
  <c r="BV76" i="38"/>
  <c r="BV74" i="38"/>
  <c r="BV79" i="38"/>
  <c r="CA13" i="38" s="1"/>
  <c r="BV78" i="38"/>
  <c r="CA12" i="38" s="1"/>
  <c r="BV75" i="38"/>
  <c r="BI84" i="38"/>
  <c r="BZ13" i="38" s="1"/>
  <c r="T4" i="31"/>
  <c r="AR8" i="33" l="1"/>
  <c r="BW79" i="38"/>
  <c r="CA7" i="38" s="1"/>
  <c r="AR28" i="33"/>
  <c r="CB6" i="38"/>
  <c r="CB8" i="38" s="1"/>
  <c r="CB11" i="38"/>
  <c r="CB13" i="38"/>
  <c r="BJ82" i="38"/>
  <c r="BZ10" i="38" s="1"/>
  <c r="BJ84" i="38"/>
  <c r="BZ7" i="38" s="1"/>
  <c r="CB12" i="38"/>
  <c r="BW76" i="38"/>
  <c r="CA9" i="38" s="1"/>
  <c r="BV77" i="38"/>
  <c r="CA11" i="38" s="1"/>
  <c r="CA15" i="38"/>
  <c r="BV81" i="38"/>
  <c r="CA14" i="38" s="1"/>
  <c r="BJ81" i="38"/>
  <c r="BZ9" i="38" s="1"/>
  <c r="BI82" i="38"/>
  <c r="BZ11" i="38" s="1"/>
  <c r="BW77" i="38"/>
  <c r="CA10" i="38" s="1"/>
  <c r="BI86" i="38"/>
  <c r="BZ14" i="38" s="1"/>
  <c r="BZ15" i="38"/>
  <c r="AT7" i="38"/>
  <c r="AT8" i="38"/>
  <c r="AT9" i="38"/>
  <c r="AT10" i="38"/>
  <c r="AT11" i="38"/>
  <c r="AT12" i="38"/>
  <c r="AT13" i="38"/>
  <c r="AT14" i="38"/>
  <c r="AT15" i="38"/>
  <c r="AT16" i="38"/>
  <c r="AT17" i="38"/>
  <c r="AT18" i="38"/>
  <c r="AT19" i="38"/>
  <c r="AT20" i="38"/>
  <c r="AT21" i="38"/>
  <c r="AT22" i="38"/>
  <c r="AT23" i="38"/>
  <c r="AT24" i="38"/>
  <c r="AT25" i="38"/>
  <c r="AT26" i="38"/>
  <c r="AT27" i="38"/>
  <c r="AT28" i="38"/>
  <c r="AT6" i="38"/>
  <c r="AG7" i="38"/>
  <c r="AG8" i="38"/>
  <c r="AG9" i="38"/>
  <c r="AG10" i="38"/>
  <c r="AG11" i="38"/>
  <c r="AG12" i="38"/>
  <c r="AG13" i="38"/>
  <c r="AG14" i="38"/>
  <c r="AG15" i="38"/>
  <c r="AG16" i="38"/>
  <c r="AG17" i="38"/>
  <c r="AG18" i="38"/>
  <c r="AG19" i="38"/>
  <c r="AG20" i="38"/>
  <c r="AG21" i="38"/>
  <c r="AG22" i="38"/>
  <c r="AG23" i="38"/>
  <c r="AG24" i="38"/>
  <c r="AG25" i="38"/>
  <c r="AG26" i="38"/>
  <c r="AG27" i="38"/>
  <c r="AG28" i="38"/>
  <c r="AG29" i="38"/>
  <c r="AG30" i="38"/>
  <c r="AG31" i="38"/>
  <c r="AG32" i="38"/>
  <c r="AG33" i="38"/>
  <c r="AG34" i="38"/>
  <c r="AG6" i="38"/>
  <c r="AN6" i="38"/>
  <c r="AP7" i="38"/>
  <c r="AQ7" i="38"/>
  <c r="AP8" i="38"/>
  <c r="AQ8" i="38"/>
  <c r="AP9" i="38"/>
  <c r="AQ9" i="38"/>
  <c r="AP10" i="38"/>
  <c r="AQ10" i="38"/>
  <c r="AP11" i="38"/>
  <c r="AQ11" i="38"/>
  <c r="AP12" i="38"/>
  <c r="AQ12" i="38"/>
  <c r="AP13" i="38"/>
  <c r="AQ13" i="38"/>
  <c r="AP14" i="38"/>
  <c r="AQ14" i="38"/>
  <c r="AP15" i="38"/>
  <c r="AQ15" i="38"/>
  <c r="AP16" i="38"/>
  <c r="AQ16" i="38"/>
  <c r="AP17" i="38"/>
  <c r="AQ17" i="38"/>
  <c r="AP18" i="38"/>
  <c r="AQ18" i="38"/>
  <c r="AP19" i="38"/>
  <c r="AQ19" i="38"/>
  <c r="AP20" i="38"/>
  <c r="AQ20" i="38"/>
  <c r="AP21" i="38"/>
  <c r="AQ21" i="38"/>
  <c r="AP22" i="38"/>
  <c r="AQ22" i="38"/>
  <c r="AP23" i="38"/>
  <c r="AQ23" i="38"/>
  <c r="AP24" i="38"/>
  <c r="AQ24" i="38"/>
  <c r="AP25" i="38"/>
  <c r="AQ25" i="38"/>
  <c r="AP26" i="38"/>
  <c r="AQ26" i="38"/>
  <c r="AP27" i="38"/>
  <c r="AQ27" i="38"/>
  <c r="AP28" i="38"/>
  <c r="AQ28" i="38"/>
  <c r="AM7" i="38"/>
  <c r="AN7" i="38"/>
  <c r="AM8" i="38"/>
  <c r="AN8" i="38"/>
  <c r="AM9" i="38"/>
  <c r="AN9" i="38"/>
  <c r="AM10" i="38"/>
  <c r="AN10" i="38"/>
  <c r="AM11" i="38"/>
  <c r="AN11" i="38"/>
  <c r="AM12" i="38"/>
  <c r="AN12" i="38"/>
  <c r="AM13" i="38"/>
  <c r="AN13" i="38"/>
  <c r="AM14" i="38"/>
  <c r="AN14" i="38"/>
  <c r="AM15" i="38"/>
  <c r="AN15" i="38"/>
  <c r="AM16" i="38"/>
  <c r="AN16" i="38"/>
  <c r="AM17" i="38"/>
  <c r="AN17" i="38"/>
  <c r="AM18" i="38"/>
  <c r="AN18" i="38"/>
  <c r="AM19" i="38"/>
  <c r="AN19" i="38"/>
  <c r="AM20" i="38"/>
  <c r="AN20" i="38"/>
  <c r="AM21" i="38"/>
  <c r="AN21" i="38"/>
  <c r="AM22" i="38"/>
  <c r="AN22" i="38"/>
  <c r="AM23" i="38"/>
  <c r="AN23" i="38"/>
  <c r="AM24" i="38"/>
  <c r="AN24" i="38"/>
  <c r="AM25" i="38"/>
  <c r="AN25" i="38"/>
  <c r="AM26" i="38"/>
  <c r="AN26" i="38"/>
  <c r="AM27" i="38"/>
  <c r="AN27" i="38"/>
  <c r="AM28" i="38"/>
  <c r="AN28" i="38"/>
  <c r="AP6" i="38"/>
  <c r="AQ6" i="38"/>
  <c r="AM6" i="38"/>
  <c r="AD33" i="38"/>
  <c r="AC34" i="38"/>
  <c r="AD34" i="38"/>
  <c r="AD7" i="38"/>
  <c r="AD8" i="38"/>
  <c r="AD9" i="38"/>
  <c r="AD10" i="38"/>
  <c r="AD11" i="38"/>
  <c r="AD12" i="38"/>
  <c r="AD13" i="38"/>
  <c r="AD14" i="38"/>
  <c r="AD15" i="38"/>
  <c r="AD16" i="38"/>
  <c r="AD17" i="38"/>
  <c r="AD18" i="38"/>
  <c r="AD19" i="38"/>
  <c r="AD20" i="38"/>
  <c r="AD21" i="38"/>
  <c r="AD22" i="38"/>
  <c r="AD23" i="38"/>
  <c r="AD24" i="38"/>
  <c r="AD25" i="38"/>
  <c r="AD26" i="38"/>
  <c r="AD27" i="38"/>
  <c r="AD28" i="38"/>
  <c r="AD29" i="38"/>
  <c r="AD30" i="38"/>
  <c r="AD31" i="38"/>
  <c r="AD32" i="38"/>
  <c r="Z34" i="38"/>
  <c r="AA34" i="38"/>
  <c r="AD6" i="38"/>
  <c r="S3" i="38"/>
  <c r="S4" i="38"/>
  <c r="S5" i="38"/>
  <c r="S6" i="38"/>
  <c r="S7" i="38"/>
  <c r="S8" i="38"/>
  <c r="S9" i="38"/>
  <c r="S10" i="38"/>
  <c r="S11" i="38"/>
  <c r="S12" i="38"/>
  <c r="S13" i="38"/>
  <c r="S14" i="38"/>
  <c r="S15" i="38"/>
  <c r="S16" i="38"/>
  <c r="S17" i="38"/>
  <c r="S18" i="38"/>
  <c r="S19" i="38"/>
  <c r="S20" i="38"/>
  <c r="S21" i="38"/>
  <c r="S22" i="38"/>
  <c r="S23" i="38"/>
  <c r="S24" i="38"/>
  <c r="S25" i="38"/>
  <c r="S26" i="38"/>
  <c r="S27" i="38"/>
  <c r="S28" i="38"/>
  <c r="S29" i="38"/>
  <c r="S30" i="38"/>
  <c r="S31" i="38"/>
  <c r="S32" i="38"/>
  <c r="S33" i="38"/>
  <c r="S34" i="38"/>
  <c r="S35" i="38"/>
  <c r="S36" i="38"/>
  <c r="S37" i="38"/>
  <c r="S38" i="38"/>
  <c r="S39" i="38"/>
  <c r="S40" i="38"/>
  <c r="S41" i="38"/>
  <c r="S42" i="38"/>
  <c r="S43" i="38"/>
  <c r="S44" i="38"/>
  <c r="S45" i="38"/>
  <c r="S46" i="38"/>
  <c r="S47" i="38"/>
  <c r="S48" i="38"/>
  <c r="S49" i="38"/>
  <c r="S50" i="38"/>
  <c r="S51" i="38"/>
  <c r="S52" i="38"/>
  <c r="S53" i="38"/>
  <c r="S54" i="38"/>
  <c r="S55" i="38"/>
  <c r="S56" i="38"/>
  <c r="S57" i="38"/>
  <c r="S58" i="38"/>
  <c r="S59" i="38"/>
  <c r="S60" i="38"/>
  <c r="S61" i="38"/>
  <c r="S62" i="38"/>
  <c r="S63" i="38"/>
  <c r="S64" i="38"/>
  <c r="S65" i="38"/>
  <c r="S66" i="38"/>
  <c r="S67" i="38"/>
  <c r="S68" i="38"/>
  <c r="S69" i="38"/>
  <c r="S70" i="38"/>
  <c r="S71" i="38"/>
  <c r="S72" i="38"/>
  <c r="S73" i="38"/>
  <c r="S74" i="38"/>
  <c r="S75" i="38"/>
  <c r="S76" i="38"/>
  <c r="S77" i="38"/>
  <c r="S78" i="38"/>
  <c r="S79" i="38"/>
  <c r="S80" i="38"/>
  <c r="S81" i="38"/>
  <c r="S82" i="38"/>
  <c r="S83" i="38"/>
  <c r="S84" i="38"/>
  <c r="S85" i="38"/>
  <c r="S86" i="38"/>
  <c r="S87" i="38"/>
  <c r="S88" i="38"/>
  <c r="S89" i="38"/>
  <c r="S90" i="38"/>
  <c r="S91" i="38"/>
  <c r="S92" i="38"/>
  <c r="S93" i="38"/>
  <c r="S94" i="38"/>
  <c r="S95" i="38"/>
  <c r="S96" i="38"/>
  <c r="S97" i="38"/>
  <c r="S98" i="38"/>
  <c r="S99" i="38"/>
  <c r="S100" i="38"/>
  <c r="S101" i="38"/>
  <c r="S102" i="38"/>
  <c r="S103" i="38"/>
  <c r="S104" i="38"/>
  <c r="S105" i="38"/>
  <c r="S106" i="38"/>
  <c r="S107" i="38"/>
  <c r="S108" i="38"/>
  <c r="S109" i="38"/>
  <c r="S110" i="38"/>
  <c r="S111" i="38"/>
  <c r="S112" i="38"/>
  <c r="S113" i="38"/>
  <c r="S114" i="38"/>
  <c r="S115" i="38"/>
  <c r="S116" i="38"/>
  <c r="S117" i="38"/>
  <c r="S118" i="38"/>
  <c r="S119" i="38"/>
  <c r="S120" i="38"/>
  <c r="S121" i="38"/>
  <c r="S122" i="38"/>
  <c r="S123" i="38"/>
  <c r="S124" i="38"/>
  <c r="S125" i="38"/>
  <c r="S126" i="38"/>
  <c r="S127" i="38"/>
  <c r="S128" i="38"/>
  <c r="S129" i="38"/>
  <c r="S130" i="38"/>
  <c r="S131" i="38"/>
  <c r="S132" i="38"/>
  <c r="S133" i="38"/>
  <c r="S134" i="38"/>
  <c r="S135" i="38"/>
  <c r="S136" i="38"/>
  <c r="S137" i="38"/>
  <c r="S138" i="38"/>
  <c r="S139" i="38"/>
  <c r="S140" i="38"/>
  <c r="S141" i="38"/>
  <c r="S142" i="38"/>
  <c r="S143" i="38"/>
  <c r="S144" i="38"/>
  <c r="S145" i="38"/>
  <c r="S146" i="38"/>
  <c r="S147" i="38"/>
  <c r="S148" i="38"/>
  <c r="S149" i="38"/>
  <c r="S150" i="38"/>
  <c r="S151" i="38"/>
  <c r="S152" i="38"/>
  <c r="S153" i="38"/>
  <c r="S154" i="38"/>
  <c r="S155" i="38"/>
  <c r="S156" i="38"/>
  <c r="S157" i="38"/>
  <c r="S158" i="38"/>
  <c r="S159" i="38"/>
  <c r="S160" i="38"/>
  <c r="S161" i="38"/>
  <c r="S162" i="38"/>
  <c r="S163" i="38"/>
  <c r="S164" i="38"/>
  <c r="S165" i="38"/>
  <c r="S166" i="38"/>
  <c r="S167" i="38"/>
  <c r="S168" i="38"/>
  <c r="S169" i="38"/>
  <c r="S170" i="38"/>
  <c r="S171" i="38"/>
  <c r="S172" i="38"/>
  <c r="S173" i="38"/>
  <c r="S174" i="38"/>
  <c r="S175" i="38"/>
  <c r="S176" i="38"/>
  <c r="S177" i="38"/>
  <c r="S178" i="38"/>
  <c r="S179" i="38"/>
  <c r="S180" i="38"/>
  <c r="S181" i="38"/>
  <c r="S182" i="38"/>
  <c r="S183" i="38"/>
  <c r="S184" i="38"/>
  <c r="S185" i="38"/>
  <c r="S186" i="38"/>
  <c r="S187" i="38"/>
  <c r="S188" i="38"/>
  <c r="S189" i="38"/>
  <c r="S190" i="38"/>
  <c r="S191" i="38"/>
  <c r="S192" i="38"/>
  <c r="S193" i="38"/>
  <c r="S194" i="38"/>
  <c r="S195" i="38"/>
  <c r="S196" i="38"/>
  <c r="S197" i="38"/>
  <c r="S198" i="38"/>
  <c r="S199" i="38"/>
  <c r="S200" i="38"/>
  <c r="S201" i="38"/>
  <c r="S202" i="38"/>
  <c r="S203" i="38"/>
  <c r="S204" i="38"/>
  <c r="S205" i="38"/>
  <c r="S206" i="38"/>
  <c r="S207" i="38"/>
  <c r="S208" i="38"/>
  <c r="S209" i="38"/>
  <c r="S210" i="38"/>
  <c r="S211" i="38"/>
  <c r="S212" i="38"/>
  <c r="S213" i="38"/>
  <c r="S214" i="38"/>
  <c r="S215" i="38"/>
  <c r="S216" i="38"/>
  <c r="S217" i="38"/>
  <c r="S218" i="38"/>
  <c r="S219" i="38"/>
  <c r="S220" i="38"/>
  <c r="S221" i="38"/>
  <c r="S222" i="38"/>
  <c r="S223" i="38"/>
  <c r="S224" i="38"/>
  <c r="S225" i="38"/>
  <c r="S226" i="38"/>
  <c r="S227" i="38"/>
  <c r="S228" i="38"/>
  <c r="S229" i="38"/>
  <c r="S230" i="38"/>
  <c r="S231" i="38"/>
  <c r="S232" i="38"/>
  <c r="S233" i="38"/>
  <c r="S234" i="38"/>
  <c r="S235" i="38"/>
  <c r="S236" i="38"/>
  <c r="S237" i="38"/>
  <c r="S238" i="38"/>
  <c r="S239" i="38"/>
  <c r="S240" i="38"/>
  <c r="S241" i="38"/>
  <c r="S242" i="38"/>
  <c r="S243" i="38"/>
  <c r="S244" i="38"/>
  <c r="S245" i="38"/>
  <c r="S246" i="38"/>
  <c r="S247" i="38"/>
  <c r="S248" i="38"/>
  <c r="S249" i="38"/>
  <c r="S250" i="38"/>
  <c r="S251" i="38"/>
  <c r="S252" i="38"/>
  <c r="S253" i="38"/>
  <c r="S254" i="38"/>
  <c r="S255" i="38"/>
  <c r="S256" i="38"/>
  <c r="S257" i="38"/>
  <c r="S258" i="38"/>
  <c r="S259" i="38"/>
  <c r="S260" i="38"/>
  <c r="S261" i="38"/>
  <c r="S262" i="38"/>
  <c r="S263" i="38"/>
  <c r="S264" i="38"/>
  <c r="S265" i="38"/>
  <c r="S266" i="38"/>
  <c r="S267" i="38"/>
  <c r="S268" i="38"/>
  <c r="S269" i="38"/>
  <c r="S270" i="38"/>
  <c r="S271" i="38"/>
  <c r="S272" i="38"/>
  <c r="S273" i="38"/>
  <c r="S274" i="38"/>
  <c r="S275" i="38"/>
  <c r="S276" i="38"/>
  <c r="S277" i="38"/>
  <c r="S278" i="38"/>
  <c r="S279" i="38"/>
  <c r="S280" i="38"/>
  <c r="S281" i="38"/>
  <c r="S282" i="38"/>
  <c r="S283" i="38"/>
  <c r="S284" i="38"/>
  <c r="S285" i="38"/>
  <c r="S286" i="38"/>
  <c r="S287" i="38"/>
  <c r="S288" i="38"/>
  <c r="S289" i="38"/>
  <c r="S290" i="38"/>
  <c r="S291" i="38"/>
  <c r="S292" i="38"/>
  <c r="S293" i="38"/>
  <c r="S294" i="38"/>
  <c r="S295" i="38"/>
  <c r="S296" i="38"/>
  <c r="S297" i="38"/>
  <c r="S298" i="38"/>
  <c r="S299" i="38"/>
  <c r="S300" i="38"/>
  <c r="S301" i="38"/>
  <c r="S302" i="38"/>
  <c r="S303" i="38"/>
  <c r="S304" i="38"/>
  <c r="S305" i="38"/>
  <c r="S306" i="38"/>
  <c r="S307" i="38"/>
  <c r="S308" i="38"/>
  <c r="S309" i="38"/>
  <c r="S310" i="38"/>
  <c r="S311" i="38"/>
  <c r="S312" i="38"/>
  <c r="S313" i="38"/>
  <c r="S314" i="38"/>
  <c r="S315" i="38"/>
  <c r="S316" i="38"/>
  <c r="S317" i="38"/>
  <c r="S318" i="38"/>
  <c r="S319" i="38"/>
  <c r="S320" i="38"/>
  <c r="S321" i="38"/>
  <c r="S322" i="38"/>
  <c r="S323" i="38"/>
  <c r="S324" i="38"/>
  <c r="S325" i="38"/>
  <c r="S326" i="38"/>
  <c r="S327" i="38"/>
  <c r="S328" i="38"/>
  <c r="S329" i="38"/>
  <c r="S330" i="38"/>
  <c r="S331" i="38"/>
  <c r="S332" i="38"/>
  <c r="S333" i="38"/>
  <c r="S334" i="38"/>
  <c r="S335" i="38"/>
  <c r="S336" i="38"/>
  <c r="S337" i="38"/>
  <c r="S338" i="38"/>
  <c r="S339" i="38"/>
  <c r="S340" i="38"/>
  <c r="S341" i="38"/>
  <c r="S342" i="38"/>
  <c r="S343" i="38"/>
  <c r="S344" i="38"/>
  <c r="S345" i="38"/>
  <c r="S346" i="38"/>
  <c r="S347" i="38"/>
  <c r="S348" i="38"/>
  <c r="S349" i="38"/>
  <c r="S350" i="38"/>
  <c r="S351" i="38"/>
  <c r="S352" i="38"/>
  <c r="S353" i="38"/>
  <c r="S354" i="38"/>
  <c r="S355" i="38"/>
  <c r="S356" i="38"/>
  <c r="S357" i="38"/>
  <c r="S358" i="38"/>
  <c r="S359" i="38"/>
  <c r="S360" i="38"/>
  <c r="S361" i="38"/>
  <c r="S362" i="38"/>
  <c r="S363" i="38"/>
  <c r="S364" i="38"/>
  <c r="S365" i="38"/>
  <c r="S366" i="38"/>
  <c r="S367" i="38"/>
  <c r="S368" i="38"/>
  <c r="S369" i="38"/>
  <c r="S370" i="38"/>
  <c r="S371" i="38"/>
  <c r="S372" i="38"/>
  <c r="S373" i="38"/>
  <c r="S374" i="38"/>
  <c r="S375" i="38"/>
  <c r="S376" i="38"/>
  <c r="S377" i="38"/>
  <c r="S378" i="38"/>
  <c r="S379" i="38"/>
  <c r="S380" i="38"/>
  <c r="S381" i="38"/>
  <c r="S382" i="38"/>
  <c r="S383" i="38"/>
  <c r="S384" i="38"/>
  <c r="S385" i="38"/>
  <c r="S386" i="38"/>
  <c r="S387" i="38"/>
  <c r="S388" i="38"/>
  <c r="S389" i="38"/>
  <c r="S390" i="38"/>
  <c r="S391" i="38"/>
  <c r="S392" i="38"/>
  <c r="S393" i="38"/>
  <c r="S394" i="38"/>
  <c r="S395" i="38"/>
  <c r="S396" i="38"/>
  <c r="S397" i="38"/>
  <c r="S398" i="38"/>
  <c r="S399" i="38"/>
  <c r="S400" i="38"/>
  <c r="S401" i="38"/>
  <c r="S402" i="38"/>
  <c r="S403" i="38"/>
  <c r="S404" i="38"/>
  <c r="S405" i="38"/>
  <c r="S406" i="38"/>
  <c r="S407" i="38"/>
  <c r="S408" i="38"/>
  <c r="S409" i="38"/>
  <c r="S410" i="38"/>
  <c r="S411" i="38"/>
  <c r="S412" i="38"/>
  <c r="S413" i="38"/>
  <c r="S414" i="38"/>
  <c r="S415" i="38"/>
  <c r="S416" i="38"/>
  <c r="S417" i="38"/>
  <c r="S418" i="38"/>
  <c r="S419" i="38"/>
  <c r="S420" i="38"/>
  <c r="S421" i="38"/>
  <c r="S422" i="38"/>
  <c r="S423" i="38"/>
  <c r="S424" i="38"/>
  <c r="S425" i="38"/>
  <c r="S426" i="38"/>
  <c r="S427" i="38"/>
  <c r="S428" i="38"/>
  <c r="S429" i="38"/>
  <c r="S430" i="38"/>
  <c r="S431" i="38"/>
  <c r="S432" i="38"/>
  <c r="S433" i="38"/>
  <c r="S434" i="38"/>
  <c r="S435" i="38"/>
  <c r="S436" i="38"/>
  <c r="S437" i="38"/>
  <c r="S438" i="38"/>
  <c r="S439" i="38"/>
  <c r="S440" i="38"/>
  <c r="S441" i="38"/>
  <c r="S442" i="38"/>
  <c r="S443" i="38"/>
  <c r="S444" i="38"/>
  <c r="S445" i="38"/>
  <c r="S446" i="38"/>
  <c r="S447" i="38"/>
  <c r="S448" i="38"/>
  <c r="S449" i="38"/>
  <c r="S450" i="38"/>
  <c r="S451" i="38"/>
  <c r="S452" i="38"/>
  <c r="S453" i="38"/>
  <c r="S454" i="38"/>
  <c r="S455" i="38"/>
  <c r="S456" i="38"/>
  <c r="S457" i="38"/>
  <c r="S458" i="38"/>
  <c r="S459" i="38"/>
  <c r="S460" i="38"/>
  <c r="S461" i="38"/>
  <c r="S462" i="38"/>
  <c r="S463" i="38"/>
  <c r="S464" i="38"/>
  <c r="S465" i="38"/>
  <c r="S466" i="38"/>
  <c r="S467" i="38"/>
  <c r="S468" i="38"/>
  <c r="S469" i="38"/>
  <c r="S470" i="38"/>
  <c r="S471" i="38"/>
  <c r="S472" i="38"/>
  <c r="S473" i="38"/>
  <c r="S474" i="38"/>
  <c r="S475" i="38"/>
  <c r="S476" i="38"/>
  <c r="S477" i="38"/>
  <c r="S478" i="38"/>
  <c r="S479" i="38"/>
  <c r="S480" i="38"/>
  <c r="S481" i="38"/>
  <c r="S482" i="38"/>
  <c r="S483" i="38"/>
  <c r="S484" i="38"/>
  <c r="S485" i="38"/>
  <c r="S486" i="38"/>
  <c r="S487" i="38"/>
  <c r="S488" i="38"/>
  <c r="S489" i="38"/>
  <c r="S490" i="38"/>
  <c r="S491" i="38"/>
  <c r="S492" i="38"/>
  <c r="S493" i="38"/>
  <c r="S494" i="38"/>
  <c r="S495" i="38"/>
  <c r="S496" i="38"/>
  <c r="S497" i="38"/>
  <c r="S498" i="38"/>
  <c r="S499" i="38"/>
  <c r="S500" i="38"/>
  <c r="S501" i="38"/>
  <c r="S502" i="38"/>
  <c r="S503" i="38"/>
  <c r="S504" i="38"/>
  <c r="S505" i="38"/>
  <c r="S506" i="38"/>
  <c r="S507" i="38"/>
  <c r="S508" i="38"/>
  <c r="S509" i="38"/>
  <c r="S510" i="38"/>
  <c r="S511" i="38"/>
  <c r="S512" i="38"/>
  <c r="S513" i="38"/>
  <c r="S514" i="38"/>
  <c r="S515" i="38"/>
  <c r="S516" i="38"/>
  <c r="S517" i="38"/>
  <c r="S518" i="38"/>
  <c r="S519" i="38"/>
  <c r="S520" i="38"/>
  <c r="S521" i="38"/>
  <c r="S522" i="38"/>
  <c r="S523" i="38"/>
  <c r="S524" i="38"/>
  <c r="S525" i="38"/>
  <c r="S526" i="38"/>
  <c r="S527" i="38"/>
  <c r="S528" i="38"/>
  <c r="S529" i="38"/>
  <c r="S530" i="38"/>
  <c r="S531" i="38"/>
  <c r="S532" i="38"/>
  <c r="S533" i="38"/>
  <c r="S534" i="38"/>
  <c r="S535" i="38"/>
  <c r="S536" i="38"/>
  <c r="S537" i="38"/>
  <c r="S538" i="38"/>
  <c r="S539" i="38"/>
  <c r="S540" i="38"/>
  <c r="S541" i="38"/>
  <c r="S542" i="38"/>
  <c r="S543" i="38"/>
  <c r="S544" i="38"/>
  <c r="S545" i="38"/>
  <c r="S546" i="38"/>
  <c r="S547" i="38"/>
  <c r="S548" i="38"/>
  <c r="S549" i="38"/>
  <c r="S550" i="38"/>
  <c r="S551" i="38"/>
  <c r="S552" i="38"/>
  <c r="S553" i="38"/>
  <c r="S554" i="38"/>
  <c r="S555" i="38"/>
  <c r="S556" i="38"/>
  <c r="S557" i="38"/>
  <c r="S558" i="38"/>
  <c r="S559" i="38"/>
  <c r="S560" i="38"/>
  <c r="S561" i="38"/>
  <c r="S562" i="38"/>
  <c r="S563" i="38"/>
  <c r="S564" i="38"/>
  <c r="S565" i="38"/>
  <c r="S566" i="38"/>
  <c r="S567" i="38"/>
  <c r="S568" i="38"/>
  <c r="S569" i="38"/>
  <c r="S570" i="38"/>
  <c r="S571" i="38"/>
  <c r="S572" i="38"/>
  <c r="S573" i="38"/>
  <c r="S574" i="38"/>
  <c r="S575" i="38"/>
  <c r="S576" i="38"/>
  <c r="S577" i="38"/>
  <c r="S578" i="38"/>
  <c r="S579" i="38"/>
  <c r="S580" i="38"/>
  <c r="S581" i="38"/>
  <c r="S582" i="38"/>
  <c r="S583" i="38"/>
  <c r="S584" i="38"/>
  <c r="S585" i="38"/>
  <c r="S586" i="38"/>
  <c r="S587" i="38"/>
  <c r="S588" i="38"/>
  <c r="S589" i="38"/>
  <c r="S590" i="38"/>
  <c r="S591" i="38"/>
  <c r="S592" i="38"/>
  <c r="S593" i="38"/>
  <c r="S594" i="38"/>
  <c r="S595" i="38"/>
  <c r="S596" i="38"/>
  <c r="S597" i="38"/>
  <c r="S598" i="38"/>
  <c r="S599" i="38"/>
  <c r="S600" i="38"/>
  <c r="S601" i="38"/>
  <c r="S602" i="38"/>
  <c r="S603" i="38"/>
  <c r="S604" i="38"/>
  <c r="S605" i="38"/>
  <c r="S606" i="38"/>
  <c r="S607" i="38"/>
  <c r="S608" i="38"/>
  <c r="S609" i="38"/>
  <c r="S610" i="38"/>
  <c r="S611" i="38"/>
  <c r="S612" i="38"/>
  <c r="S613" i="38"/>
  <c r="S614" i="38"/>
  <c r="S615" i="38"/>
  <c r="S616" i="38"/>
  <c r="S617" i="38"/>
  <c r="S618" i="38"/>
  <c r="S619" i="38"/>
  <c r="S620" i="38"/>
  <c r="S621" i="38"/>
  <c r="S622" i="38"/>
  <c r="S623" i="38"/>
  <c r="S624" i="38"/>
  <c r="S625" i="38"/>
  <c r="S626" i="38"/>
  <c r="S627" i="38"/>
  <c r="S628" i="38"/>
  <c r="S629" i="38"/>
  <c r="S630" i="38"/>
  <c r="S631" i="38"/>
  <c r="S632" i="38"/>
  <c r="S633" i="38"/>
  <c r="S634" i="38"/>
  <c r="S635" i="38"/>
  <c r="S636" i="38"/>
  <c r="S637" i="38"/>
  <c r="S638" i="38"/>
  <c r="S639" i="38"/>
  <c r="S640" i="38"/>
  <c r="S641" i="38"/>
  <c r="S642" i="38"/>
  <c r="S643" i="38"/>
  <c r="S644" i="38"/>
  <c r="S645" i="38"/>
  <c r="S646" i="38"/>
  <c r="S647" i="38"/>
  <c r="S648" i="38"/>
  <c r="S649" i="38"/>
  <c r="S650" i="38"/>
  <c r="S651" i="38"/>
  <c r="S652" i="38"/>
  <c r="S653" i="38"/>
  <c r="S654" i="38"/>
  <c r="S655" i="38"/>
  <c r="S656" i="38"/>
  <c r="S657" i="38"/>
  <c r="S658" i="38"/>
  <c r="S659" i="38"/>
  <c r="S660" i="38"/>
  <c r="S661" i="38"/>
  <c r="S662" i="38"/>
  <c r="S663" i="38"/>
  <c r="S664" i="38"/>
  <c r="S665" i="38"/>
  <c r="S666" i="38"/>
  <c r="S667" i="38"/>
  <c r="S668" i="38"/>
  <c r="S669" i="38"/>
  <c r="S670" i="38"/>
  <c r="S671" i="38"/>
  <c r="S672" i="38"/>
  <c r="S673" i="38"/>
  <c r="S674" i="38"/>
  <c r="S675" i="38"/>
  <c r="S676" i="38"/>
  <c r="S677" i="38"/>
  <c r="S678" i="38"/>
  <c r="S679" i="38"/>
  <c r="S680" i="38"/>
  <c r="S681" i="38"/>
  <c r="S682" i="38"/>
  <c r="S683" i="38"/>
  <c r="S684" i="38"/>
  <c r="S685" i="38"/>
  <c r="S686" i="38"/>
  <c r="S687" i="38"/>
  <c r="S688" i="38"/>
  <c r="S689" i="38"/>
  <c r="S690" i="38"/>
  <c r="S691" i="38"/>
  <c r="S692" i="38"/>
  <c r="S693" i="38"/>
  <c r="S694" i="38"/>
  <c r="S695" i="38"/>
  <c r="S696" i="38"/>
  <c r="S697" i="38"/>
  <c r="S698" i="38"/>
  <c r="S699" i="38"/>
  <c r="S700" i="38"/>
  <c r="S701" i="38"/>
  <c r="S702" i="38"/>
  <c r="S703" i="38"/>
  <c r="S704" i="38"/>
  <c r="S705" i="38"/>
  <c r="S706" i="38"/>
  <c r="S707" i="38"/>
  <c r="S708" i="38"/>
  <c r="S709" i="38"/>
  <c r="S710" i="38"/>
  <c r="S711" i="38"/>
  <c r="S712" i="38"/>
  <c r="S713" i="38"/>
  <c r="S714" i="38"/>
  <c r="S715" i="38"/>
  <c r="S716" i="38"/>
  <c r="S717" i="38"/>
  <c r="S718" i="38"/>
  <c r="S719" i="38"/>
  <c r="S720" i="38"/>
  <c r="S721" i="38"/>
  <c r="S722" i="38"/>
  <c r="S723" i="38"/>
  <c r="S724" i="38"/>
  <c r="S725" i="38"/>
  <c r="S726" i="38"/>
  <c r="S727" i="38"/>
  <c r="S728" i="38"/>
  <c r="S729" i="38"/>
  <c r="S730" i="38"/>
  <c r="S731" i="38"/>
  <c r="S732" i="38"/>
  <c r="S733" i="38"/>
  <c r="S734" i="38"/>
  <c r="S735" i="38"/>
  <c r="S736" i="38"/>
  <c r="S737" i="38"/>
  <c r="S738" i="38"/>
  <c r="S739" i="38"/>
  <c r="S740" i="38"/>
  <c r="S741" i="38"/>
  <c r="S742" i="38"/>
  <c r="S743" i="38"/>
  <c r="S744" i="38"/>
  <c r="S745" i="38"/>
  <c r="S746" i="38"/>
  <c r="S747" i="38"/>
  <c r="S748" i="38"/>
  <c r="S749" i="38"/>
  <c r="S750" i="38"/>
  <c r="S751" i="38"/>
  <c r="S752" i="38"/>
  <c r="S753" i="38"/>
  <c r="S754" i="38"/>
  <c r="S755" i="38"/>
  <c r="S756" i="38"/>
  <c r="S757" i="38"/>
  <c r="S758" i="38"/>
  <c r="S759" i="38"/>
  <c r="S760" i="38"/>
  <c r="S761" i="38"/>
  <c r="S762" i="38"/>
  <c r="S763" i="38"/>
  <c r="S764" i="38"/>
  <c r="S765" i="38"/>
  <c r="S766" i="38"/>
  <c r="S767" i="38"/>
  <c r="S768" i="38"/>
  <c r="S769" i="38"/>
  <c r="S770" i="38"/>
  <c r="S771" i="38"/>
  <c r="S772" i="38"/>
  <c r="S773" i="38"/>
  <c r="S774" i="38"/>
  <c r="S775" i="38"/>
  <c r="S776" i="38"/>
  <c r="S777" i="38"/>
  <c r="S778" i="38"/>
  <c r="S779" i="38"/>
  <c r="S2" i="38"/>
  <c r="R3" i="38"/>
  <c r="R4" i="38"/>
  <c r="R5" i="38"/>
  <c r="R6" i="38"/>
  <c r="R7" i="38"/>
  <c r="R8" i="38"/>
  <c r="R9" i="38"/>
  <c r="R10" i="38"/>
  <c r="R11" i="38"/>
  <c r="R12" i="38"/>
  <c r="R13" i="38"/>
  <c r="R14" i="38"/>
  <c r="R15" i="38"/>
  <c r="R16" i="38"/>
  <c r="R17" i="38"/>
  <c r="R18" i="38"/>
  <c r="R19" i="38"/>
  <c r="R20" i="38"/>
  <c r="R21" i="38"/>
  <c r="R22" i="38"/>
  <c r="R23" i="38"/>
  <c r="R24" i="38"/>
  <c r="R25" i="38"/>
  <c r="R26" i="38"/>
  <c r="R27" i="38"/>
  <c r="R28" i="38"/>
  <c r="R29" i="38"/>
  <c r="R30" i="38"/>
  <c r="R31" i="38"/>
  <c r="R32" i="38"/>
  <c r="R33" i="38"/>
  <c r="R34" i="38"/>
  <c r="R35" i="38"/>
  <c r="R36" i="38"/>
  <c r="R37" i="38"/>
  <c r="R38" i="38"/>
  <c r="R39" i="38"/>
  <c r="R40" i="38"/>
  <c r="R41" i="38"/>
  <c r="R42" i="38"/>
  <c r="R43" i="38"/>
  <c r="R44" i="38"/>
  <c r="R45" i="38"/>
  <c r="R46" i="38"/>
  <c r="R47" i="38"/>
  <c r="R48" i="38"/>
  <c r="R49" i="38"/>
  <c r="R50" i="38"/>
  <c r="R51" i="38"/>
  <c r="R52" i="38"/>
  <c r="R53" i="38"/>
  <c r="R54" i="38"/>
  <c r="R55" i="38"/>
  <c r="R56" i="38"/>
  <c r="R57" i="38"/>
  <c r="R58" i="38"/>
  <c r="R59" i="38"/>
  <c r="R60" i="38"/>
  <c r="R61" i="38"/>
  <c r="R62" i="38"/>
  <c r="R63" i="38"/>
  <c r="R64" i="38"/>
  <c r="R65" i="38"/>
  <c r="R66" i="38"/>
  <c r="R67" i="38"/>
  <c r="R68" i="38"/>
  <c r="R69" i="38"/>
  <c r="R70" i="38"/>
  <c r="R71" i="38"/>
  <c r="R72" i="38"/>
  <c r="R73" i="38"/>
  <c r="R74" i="38"/>
  <c r="R75" i="38"/>
  <c r="R76" i="38"/>
  <c r="R77" i="38"/>
  <c r="R78" i="38"/>
  <c r="R79" i="38"/>
  <c r="R80" i="38"/>
  <c r="R81" i="38"/>
  <c r="R82" i="38"/>
  <c r="R83" i="38"/>
  <c r="R84" i="38"/>
  <c r="R85" i="38"/>
  <c r="R86" i="38"/>
  <c r="R87" i="38"/>
  <c r="R88" i="38"/>
  <c r="R89" i="38"/>
  <c r="R90" i="38"/>
  <c r="R91" i="38"/>
  <c r="R92" i="38"/>
  <c r="R93" i="38"/>
  <c r="R94" i="38"/>
  <c r="R95" i="38"/>
  <c r="R96" i="38"/>
  <c r="R97" i="38"/>
  <c r="R98" i="38"/>
  <c r="R99" i="38"/>
  <c r="R100" i="38"/>
  <c r="R101" i="38"/>
  <c r="R102" i="38"/>
  <c r="R103" i="38"/>
  <c r="R104" i="38"/>
  <c r="R105" i="38"/>
  <c r="R106" i="38"/>
  <c r="R107" i="38"/>
  <c r="R108" i="38"/>
  <c r="R109" i="38"/>
  <c r="R110" i="38"/>
  <c r="R111" i="38"/>
  <c r="R112" i="38"/>
  <c r="R113" i="38"/>
  <c r="R114" i="38"/>
  <c r="R115" i="38"/>
  <c r="R116" i="38"/>
  <c r="R117" i="38"/>
  <c r="R118" i="38"/>
  <c r="R119" i="38"/>
  <c r="R120" i="38"/>
  <c r="R121" i="38"/>
  <c r="R122" i="38"/>
  <c r="R123" i="38"/>
  <c r="R124" i="38"/>
  <c r="R125" i="38"/>
  <c r="R126" i="38"/>
  <c r="R127" i="38"/>
  <c r="R128" i="38"/>
  <c r="R129" i="38"/>
  <c r="R130" i="38"/>
  <c r="R131" i="38"/>
  <c r="R132" i="38"/>
  <c r="R133" i="38"/>
  <c r="R134" i="38"/>
  <c r="R135" i="38"/>
  <c r="R136" i="38"/>
  <c r="R137" i="38"/>
  <c r="R138" i="38"/>
  <c r="R139" i="38"/>
  <c r="R140" i="38"/>
  <c r="R141" i="38"/>
  <c r="R142" i="38"/>
  <c r="R143" i="38"/>
  <c r="R144" i="38"/>
  <c r="R145" i="38"/>
  <c r="R146" i="38"/>
  <c r="R147" i="38"/>
  <c r="R148" i="38"/>
  <c r="R149" i="38"/>
  <c r="R150" i="38"/>
  <c r="R151" i="38"/>
  <c r="R152" i="38"/>
  <c r="R153" i="38"/>
  <c r="R154" i="38"/>
  <c r="R155" i="38"/>
  <c r="R156" i="38"/>
  <c r="R157" i="38"/>
  <c r="R158" i="38"/>
  <c r="R159" i="38"/>
  <c r="R160" i="38"/>
  <c r="R161" i="38"/>
  <c r="R162" i="38"/>
  <c r="R163" i="38"/>
  <c r="R164" i="38"/>
  <c r="R165" i="38"/>
  <c r="R166" i="38"/>
  <c r="R167" i="38"/>
  <c r="R168" i="38"/>
  <c r="R169" i="38"/>
  <c r="R170" i="38"/>
  <c r="R171" i="38"/>
  <c r="R172" i="38"/>
  <c r="R173" i="38"/>
  <c r="R174" i="38"/>
  <c r="R175" i="38"/>
  <c r="R176" i="38"/>
  <c r="R177" i="38"/>
  <c r="R178" i="38"/>
  <c r="R179" i="38"/>
  <c r="R180" i="38"/>
  <c r="R181" i="38"/>
  <c r="R182" i="38"/>
  <c r="R183" i="38"/>
  <c r="R184" i="38"/>
  <c r="R185" i="38"/>
  <c r="R186" i="38"/>
  <c r="R187" i="38"/>
  <c r="R188" i="38"/>
  <c r="R189" i="38"/>
  <c r="R190" i="38"/>
  <c r="R191" i="38"/>
  <c r="R192" i="38"/>
  <c r="R193" i="38"/>
  <c r="R194" i="38"/>
  <c r="R195" i="38"/>
  <c r="R196" i="38"/>
  <c r="R197" i="38"/>
  <c r="R198" i="38"/>
  <c r="R199" i="38"/>
  <c r="R200" i="38"/>
  <c r="R201" i="38"/>
  <c r="R202" i="38"/>
  <c r="R203" i="38"/>
  <c r="R204" i="38"/>
  <c r="R205" i="38"/>
  <c r="R206" i="38"/>
  <c r="R207" i="38"/>
  <c r="R208" i="38"/>
  <c r="R209" i="38"/>
  <c r="R210" i="38"/>
  <c r="R211" i="38"/>
  <c r="R212" i="38"/>
  <c r="R213" i="38"/>
  <c r="R214" i="38"/>
  <c r="R215" i="38"/>
  <c r="R216" i="38"/>
  <c r="R217" i="38"/>
  <c r="R218" i="38"/>
  <c r="R219" i="38"/>
  <c r="R220" i="38"/>
  <c r="R221" i="38"/>
  <c r="R222" i="38"/>
  <c r="R223" i="38"/>
  <c r="R224" i="38"/>
  <c r="R225" i="38"/>
  <c r="R226" i="38"/>
  <c r="R227" i="38"/>
  <c r="R228" i="38"/>
  <c r="R229" i="38"/>
  <c r="R230" i="38"/>
  <c r="R231" i="38"/>
  <c r="R232" i="38"/>
  <c r="R233" i="38"/>
  <c r="R234" i="38"/>
  <c r="R235" i="38"/>
  <c r="R236" i="38"/>
  <c r="R237" i="38"/>
  <c r="R238" i="38"/>
  <c r="R239" i="38"/>
  <c r="R240" i="38"/>
  <c r="R241" i="38"/>
  <c r="R242" i="38"/>
  <c r="R243" i="38"/>
  <c r="R244" i="38"/>
  <c r="R245" i="38"/>
  <c r="R246" i="38"/>
  <c r="R247" i="38"/>
  <c r="R248" i="38"/>
  <c r="R249" i="38"/>
  <c r="R250" i="38"/>
  <c r="R251" i="38"/>
  <c r="R252" i="38"/>
  <c r="R253" i="38"/>
  <c r="R254" i="38"/>
  <c r="R255" i="38"/>
  <c r="R256" i="38"/>
  <c r="R257" i="38"/>
  <c r="R258" i="38"/>
  <c r="R259" i="38"/>
  <c r="R260" i="38"/>
  <c r="R261" i="38"/>
  <c r="R262" i="38"/>
  <c r="R263" i="38"/>
  <c r="R264" i="38"/>
  <c r="R265" i="38"/>
  <c r="R266" i="38"/>
  <c r="R267" i="38"/>
  <c r="R268" i="38"/>
  <c r="R269" i="38"/>
  <c r="R270" i="38"/>
  <c r="R271" i="38"/>
  <c r="R272" i="38"/>
  <c r="R273" i="38"/>
  <c r="R274" i="38"/>
  <c r="R275" i="38"/>
  <c r="R276" i="38"/>
  <c r="R277" i="38"/>
  <c r="R278" i="38"/>
  <c r="R279" i="38"/>
  <c r="R280" i="38"/>
  <c r="R281" i="38"/>
  <c r="R282" i="38"/>
  <c r="R283" i="38"/>
  <c r="R284" i="38"/>
  <c r="R285" i="38"/>
  <c r="R286" i="38"/>
  <c r="R287" i="38"/>
  <c r="R288" i="38"/>
  <c r="R289" i="38"/>
  <c r="R290" i="38"/>
  <c r="R291" i="38"/>
  <c r="R292" i="38"/>
  <c r="R293" i="38"/>
  <c r="R294" i="38"/>
  <c r="R295" i="38"/>
  <c r="R296" i="38"/>
  <c r="R297" i="38"/>
  <c r="R298" i="38"/>
  <c r="R299" i="38"/>
  <c r="R300" i="38"/>
  <c r="R301" i="38"/>
  <c r="R302" i="38"/>
  <c r="R303" i="38"/>
  <c r="R304" i="38"/>
  <c r="R305" i="38"/>
  <c r="R306" i="38"/>
  <c r="R307" i="38"/>
  <c r="R308" i="38"/>
  <c r="R309" i="38"/>
  <c r="R310" i="38"/>
  <c r="R311" i="38"/>
  <c r="R312" i="38"/>
  <c r="R313" i="38"/>
  <c r="R314" i="38"/>
  <c r="R315" i="38"/>
  <c r="R316" i="38"/>
  <c r="R317" i="38"/>
  <c r="R318" i="38"/>
  <c r="R319" i="38"/>
  <c r="R320" i="38"/>
  <c r="R321" i="38"/>
  <c r="R322" i="38"/>
  <c r="R323" i="38"/>
  <c r="R324" i="38"/>
  <c r="R325" i="38"/>
  <c r="R326" i="38"/>
  <c r="R327" i="38"/>
  <c r="R328" i="38"/>
  <c r="R329" i="38"/>
  <c r="R330" i="38"/>
  <c r="R331" i="38"/>
  <c r="R332" i="38"/>
  <c r="R333" i="38"/>
  <c r="R334" i="38"/>
  <c r="R335" i="38"/>
  <c r="R336" i="38"/>
  <c r="R337" i="38"/>
  <c r="R338" i="38"/>
  <c r="R339" i="38"/>
  <c r="R340" i="38"/>
  <c r="R341" i="38"/>
  <c r="R342" i="38"/>
  <c r="R343" i="38"/>
  <c r="R344" i="38"/>
  <c r="R345" i="38"/>
  <c r="R346" i="38"/>
  <c r="R347" i="38"/>
  <c r="R348" i="38"/>
  <c r="R349" i="38"/>
  <c r="R350" i="38"/>
  <c r="R351" i="38"/>
  <c r="R352" i="38"/>
  <c r="R353" i="38"/>
  <c r="R354" i="38"/>
  <c r="R355" i="38"/>
  <c r="R356" i="38"/>
  <c r="R357" i="38"/>
  <c r="R358" i="38"/>
  <c r="R359" i="38"/>
  <c r="R360" i="38"/>
  <c r="R361" i="38"/>
  <c r="R362" i="38"/>
  <c r="R363" i="38"/>
  <c r="R364" i="38"/>
  <c r="R365" i="38"/>
  <c r="R366" i="38"/>
  <c r="R367" i="38"/>
  <c r="R368" i="38"/>
  <c r="R369" i="38"/>
  <c r="R370" i="38"/>
  <c r="R371" i="38"/>
  <c r="R372" i="38"/>
  <c r="R373" i="38"/>
  <c r="R374" i="38"/>
  <c r="R375" i="38"/>
  <c r="R376" i="38"/>
  <c r="R377" i="38"/>
  <c r="R378" i="38"/>
  <c r="R379" i="38"/>
  <c r="R380" i="38"/>
  <c r="R381" i="38"/>
  <c r="R382" i="38"/>
  <c r="R383" i="38"/>
  <c r="R384" i="38"/>
  <c r="R385" i="38"/>
  <c r="R386" i="38"/>
  <c r="R387" i="38"/>
  <c r="R388" i="38"/>
  <c r="R389" i="38"/>
  <c r="R390" i="38"/>
  <c r="R391" i="38"/>
  <c r="R392" i="38"/>
  <c r="R393" i="38"/>
  <c r="R394" i="38"/>
  <c r="R395" i="38"/>
  <c r="R396" i="38"/>
  <c r="R397" i="38"/>
  <c r="R398" i="38"/>
  <c r="R399" i="38"/>
  <c r="R400" i="38"/>
  <c r="R401" i="38"/>
  <c r="R402" i="38"/>
  <c r="R403" i="38"/>
  <c r="R404" i="38"/>
  <c r="R405" i="38"/>
  <c r="R406" i="38"/>
  <c r="R407" i="38"/>
  <c r="R408" i="38"/>
  <c r="R409" i="38"/>
  <c r="R410" i="38"/>
  <c r="R411" i="38"/>
  <c r="R412" i="38"/>
  <c r="R413" i="38"/>
  <c r="R414" i="38"/>
  <c r="R415" i="38"/>
  <c r="R416" i="38"/>
  <c r="R417" i="38"/>
  <c r="R418" i="38"/>
  <c r="R419" i="38"/>
  <c r="R420" i="38"/>
  <c r="R421" i="38"/>
  <c r="R422" i="38"/>
  <c r="R423" i="38"/>
  <c r="R424" i="38"/>
  <c r="R425" i="38"/>
  <c r="R426" i="38"/>
  <c r="R427" i="38"/>
  <c r="R428" i="38"/>
  <c r="R429" i="38"/>
  <c r="R430" i="38"/>
  <c r="R431" i="38"/>
  <c r="R432" i="38"/>
  <c r="R433" i="38"/>
  <c r="R434" i="38"/>
  <c r="R435" i="38"/>
  <c r="R436" i="38"/>
  <c r="R437" i="38"/>
  <c r="R438" i="38"/>
  <c r="R439" i="38"/>
  <c r="R440" i="38"/>
  <c r="R441" i="38"/>
  <c r="R442" i="38"/>
  <c r="R443" i="38"/>
  <c r="R444" i="38"/>
  <c r="R445" i="38"/>
  <c r="R446" i="38"/>
  <c r="R447" i="38"/>
  <c r="R448" i="38"/>
  <c r="R449" i="38"/>
  <c r="R450" i="38"/>
  <c r="R451" i="38"/>
  <c r="R452" i="38"/>
  <c r="R453" i="38"/>
  <c r="R454" i="38"/>
  <c r="R455" i="38"/>
  <c r="R456" i="38"/>
  <c r="R457" i="38"/>
  <c r="R458" i="38"/>
  <c r="R459" i="38"/>
  <c r="R460" i="38"/>
  <c r="R461" i="38"/>
  <c r="R462" i="38"/>
  <c r="R463" i="38"/>
  <c r="R464" i="38"/>
  <c r="R465" i="38"/>
  <c r="R466" i="38"/>
  <c r="R467" i="38"/>
  <c r="R468" i="38"/>
  <c r="R469" i="38"/>
  <c r="R470" i="38"/>
  <c r="R471" i="38"/>
  <c r="R472" i="38"/>
  <c r="R473" i="38"/>
  <c r="R474" i="38"/>
  <c r="R475" i="38"/>
  <c r="R476" i="38"/>
  <c r="R477" i="38"/>
  <c r="R478" i="38"/>
  <c r="R479" i="38"/>
  <c r="R480" i="38"/>
  <c r="R481" i="38"/>
  <c r="R482" i="38"/>
  <c r="R483" i="38"/>
  <c r="R484" i="38"/>
  <c r="R485" i="38"/>
  <c r="R486" i="38"/>
  <c r="R487" i="38"/>
  <c r="R488" i="38"/>
  <c r="R489" i="38"/>
  <c r="R490" i="38"/>
  <c r="R491" i="38"/>
  <c r="R492" i="38"/>
  <c r="R493" i="38"/>
  <c r="R494" i="38"/>
  <c r="R495" i="38"/>
  <c r="R496" i="38"/>
  <c r="R497" i="38"/>
  <c r="R498" i="38"/>
  <c r="R499" i="38"/>
  <c r="R500" i="38"/>
  <c r="R501" i="38"/>
  <c r="R502" i="38"/>
  <c r="R503" i="38"/>
  <c r="R504" i="38"/>
  <c r="R505" i="38"/>
  <c r="R506" i="38"/>
  <c r="R507" i="38"/>
  <c r="R508" i="38"/>
  <c r="R509" i="38"/>
  <c r="R510" i="38"/>
  <c r="R511" i="38"/>
  <c r="R512" i="38"/>
  <c r="R513" i="38"/>
  <c r="R514" i="38"/>
  <c r="R515" i="38"/>
  <c r="R516" i="38"/>
  <c r="R517" i="38"/>
  <c r="R518" i="38"/>
  <c r="R519" i="38"/>
  <c r="R520" i="38"/>
  <c r="R521" i="38"/>
  <c r="R522" i="38"/>
  <c r="R523" i="38"/>
  <c r="R524" i="38"/>
  <c r="R525" i="38"/>
  <c r="R526" i="38"/>
  <c r="R527" i="38"/>
  <c r="R528" i="38"/>
  <c r="R529" i="38"/>
  <c r="R530" i="38"/>
  <c r="R531" i="38"/>
  <c r="R532" i="38"/>
  <c r="R533" i="38"/>
  <c r="R534" i="38"/>
  <c r="R535" i="38"/>
  <c r="R536" i="38"/>
  <c r="R537" i="38"/>
  <c r="R538" i="38"/>
  <c r="R539" i="38"/>
  <c r="R540" i="38"/>
  <c r="R541" i="38"/>
  <c r="R542" i="38"/>
  <c r="R543" i="38"/>
  <c r="R544" i="38"/>
  <c r="R545" i="38"/>
  <c r="R546" i="38"/>
  <c r="R547" i="38"/>
  <c r="R548" i="38"/>
  <c r="R549" i="38"/>
  <c r="R550" i="38"/>
  <c r="R551" i="38"/>
  <c r="R552" i="38"/>
  <c r="R553" i="38"/>
  <c r="R554" i="38"/>
  <c r="R555" i="38"/>
  <c r="R556" i="38"/>
  <c r="R557" i="38"/>
  <c r="R558" i="38"/>
  <c r="R559" i="38"/>
  <c r="R560" i="38"/>
  <c r="R561" i="38"/>
  <c r="R562" i="38"/>
  <c r="R563" i="38"/>
  <c r="R564" i="38"/>
  <c r="R565" i="38"/>
  <c r="R566" i="38"/>
  <c r="R567" i="38"/>
  <c r="R568" i="38"/>
  <c r="R569" i="38"/>
  <c r="R570" i="38"/>
  <c r="R571" i="38"/>
  <c r="R572" i="38"/>
  <c r="R573" i="38"/>
  <c r="R574" i="38"/>
  <c r="R575" i="38"/>
  <c r="R576" i="38"/>
  <c r="R577" i="38"/>
  <c r="R578" i="38"/>
  <c r="R579" i="38"/>
  <c r="R580" i="38"/>
  <c r="R581" i="38"/>
  <c r="R582" i="38"/>
  <c r="R583" i="38"/>
  <c r="R584" i="38"/>
  <c r="R585" i="38"/>
  <c r="R586" i="38"/>
  <c r="R587" i="38"/>
  <c r="R588" i="38"/>
  <c r="R589" i="38"/>
  <c r="R590" i="38"/>
  <c r="R591" i="38"/>
  <c r="R592" i="38"/>
  <c r="R593" i="38"/>
  <c r="R594" i="38"/>
  <c r="R595" i="38"/>
  <c r="R596" i="38"/>
  <c r="R597" i="38"/>
  <c r="R598" i="38"/>
  <c r="R599" i="38"/>
  <c r="R600" i="38"/>
  <c r="R601" i="38"/>
  <c r="R602" i="38"/>
  <c r="R603" i="38"/>
  <c r="R604" i="38"/>
  <c r="R605" i="38"/>
  <c r="R606" i="38"/>
  <c r="R607" i="38"/>
  <c r="R608" i="38"/>
  <c r="R609" i="38"/>
  <c r="R610" i="38"/>
  <c r="R611" i="38"/>
  <c r="R612" i="38"/>
  <c r="R613" i="38"/>
  <c r="R614" i="38"/>
  <c r="R615" i="38"/>
  <c r="R616" i="38"/>
  <c r="R617" i="38"/>
  <c r="R618" i="38"/>
  <c r="R619" i="38"/>
  <c r="R620" i="38"/>
  <c r="R621" i="38"/>
  <c r="R622" i="38"/>
  <c r="R623" i="38"/>
  <c r="R624" i="38"/>
  <c r="R625" i="38"/>
  <c r="R626" i="38"/>
  <c r="R627" i="38"/>
  <c r="R628" i="38"/>
  <c r="R629" i="38"/>
  <c r="R630" i="38"/>
  <c r="R631" i="38"/>
  <c r="R632" i="38"/>
  <c r="R633" i="38"/>
  <c r="R634" i="38"/>
  <c r="R635" i="38"/>
  <c r="R636" i="38"/>
  <c r="R637" i="38"/>
  <c r="R638" i="38"/>
  <c r="R639" i="38"/>
  <c r="R640" i="38"/>
  <c r="R641" i="38"/>
  <c r="R642" i="38"/>
  <c r="R643" i="38"/>
  <c r="R644" i="38"/>
  <c r="R645" i="38"/>
  <c r="R646" i="38"/>
  <c r="R647" i="38"/>
  <c r="R648" i="38"/>
  <c r="R649" i="38"/>
  <c r="R650" i="38"/>
  <c r="R651" i="38"/>
  <c r="R652" i="38"/>
  <c r="R653" i="38"/>
  <c r="R654" i="38"/>
  <c r="R655" i="38"/>
  <c r="R656" i="38"/>
  <c r="R657" i="38"/>
  <c r="R658" i="38"/>
  <c r="R659" i="38"/>
  <c r="R660" i="38"/>
  <c r="R661" i="38"/>
  <c r="R662" i="38"/>
  <c r="R663" i="38"/>
  <c r="R664" i="38"/>
  <c r="R665" i="38"/>
  <c r="R666" i="38"/>
  <c r="R667" i="38"/>
  <c r="R668" i="38"/>
  <c r="R669" i="38"/>
  <c r="R670" i="38"/>
  <c r="R671" i="38"/>
  <c r="R672" i="38"/>
  <c r="R673" i="38"/>
  <c r="R674" i="38"/>
  <c r="R675" i="38"/>
  <c r="R676" i="38"/>
  <c r="R677" i="38"/>
  <c r="R678" i="38"/>
  <c r="R679" i="38"/>
  <c r="R680" i="38"/>
  <c r="R681" i="38"/>
  <c r="R682" i="38"/>
  <c r="R683" i="38"/>
  <c r="R684" i="38"/>
  <c r="R685" i="38"/>
  <c r="R686" i="38"/>
  <c r="R687" i="38"/>
  <c r="R688" i="38"/>
  <c r="R689" i="38"/>
  <c r="R690" i="38"/>
  <c r="R691" i="38"/>
  <c r="R692" i="38"/>
  <c r="R693" i="38"/>
  <c r="R694" i="38"/>
  <c r="R695" i="38"/>
  <c r="R696" i="38"/>
  <c r="R697" i="38"/>
  <c r="R698" i="38"/>
  <c r="R699" i="38"/>
  <c r="R700" i="38"/>
  <c r="R701" i="38"/>
  <c r="R702" i="38"/>
  <c r="R703" i="38"/>
  <c r="R704" i="38"/>
  <c r="R705" i="38"/>
  <c r="R706" i="38"/>
  <c r="R707" i="38"/>
  <c r="R708" i="38"/>
  <c r="R709" i="38"/>
  <c r="R710" i="38"/>
  <c r="R711" i="38"/>
  <c r="R712" i="38"/>
  <c r="R713" i="38"/>
  <c r="R714" i="38"/>
  <c r="R715" i="38"/>
  <c r="R716" i="38"/>
  <c r="R717" i="38"/>
  <c r="R718" i="38"/>
  <c r="R719" i="38"/>
  <c r="R720" i="38"/>
  <c r="R721" i="38"/>
  <c r="R722" i="38"/>
  <c r="R723" i="38"/>
  <c r="R724" i="38"/>
  <c r="R725" i="38"/>
  <c r="R726" i="38"/>
  <c r="R727" i="38"/>
  <c r="R728" i="38"/>
  <c r="R729" i="38"/>
  <c r="R730" i="38"/>
  <c r="R731" i="38"/>
  <c r="R732" i="38"/>
  <c r="R733" i="38"/>
  <c r="R734" i="38"/>
  <c r="R735" i="38"/>
  <c r="R736" i="38"/>
  <c r="R737" i="38"/>
  <c r="R738" i="38"/>
  <c r="R739" i="38"/>
  <c r="R740" i="38"/>
  <c r="R741" i="38"/>
  <c r="R742" i="38"/>
  <c r="R743" i="38"/>
  <c r="R744" i="38"/>
  <c r="R745" i="38"/>
  <c r="R746" i="38"/>
  <c r="R747" i="38"/>
  <c r="R748" i="38"/>
  <c r="R749" i="38"/>
  <c r="R750" i="38"/>
  <c r="R751" i="38"/>
  <c r="R752" i="38"/>
  <c r="R753" i="38"/>
  <c r="R754" i="38"/>
  <c r="R755" i="38"/>
  <c r="R756" i="38"/>
  <c r="R757" i="38"/>
  <c r="R758" i="38"/>
  <c r="R759" i="38"/>
  <c r="R760" i="38"/>
  <c r="R761" i="38"/>
  <c r="R762" i="38"/>
  <c r="R763" i="38"/>
  <c r="R764" i="38"/>
  <c r="R765" i="38"/>
  <c r="R766" i="38"/>
  <c r="R767" i="38"/>
  <c r="R768" i="38"/>
  <c r="R769" i="38"/>
  <c r="R770" i="38"/>
  <c r="R771" i="38"/>
  <c r="R772" i="38"/>
  <c r="R773" i="38"/>
  <c r="R774" i="38"/>
  <c r="R775" i="38"/>
  <c r="R776" i="38"/>
  <c r="R777" i="38"/>
  <c r="R778" i="38"/>
  <c r="R779" i="38"/>
  <c r="R2" i="38"/>
  <c r="AR29" i="33" l="1"/>
  <c r="AR9" i="33"/>
  <c r="CB7" i="38"/>
  <c r="CB9" i="38"/>
  <c r="CB15" i="38"/>
  <c r="CB10" i="38"/>
  <c r="CB14" i="38"/>
  <c r="AW21" i="38"/>
  <c r="AW13" i="38"/>
  <c r="AR11" i="38"/>
  <c r="AS27" i="38"/>
  <c r="AS19" i="38"/>
  <c r="AF7" i="38"/>
  <c r="AS11" i="38"/>
  <c r="AR6" i="38"/>
  <c r="AF10" i="38"/>
  <c r="AR23" i="38"/>
  <c r="AR15" i="38"/>
  <c r="AR7" i="38"/>
  <c r="AS22" i="38"/>
  <c r="AE6" i="38"/>
  <c r="AF6" i="38"/>
  <c r="AF9" i="38"/>
  <c r="AF8" i="38"/>
  <c r="AW18" i="38"/>
  <c r="AW25" i="38"/>
  <c r="AW17" i="38"/>
  <c r="AW9" i="38"/>
  <c r="AR27" i="38"/>
  <c r="AR19" i="38"/>
  <c r="AS28" i="38"/>
  <c r="AW20" i="38"/>
  <c r="AS12" i="38"/>
  <c r="AW27" i="38"/>
  <c r="AW19" i="38"/>
  <c r="AW11" i="38"/>
  <c r="AW24" i="38"/>
  <c r="AW16" i="38"/>
  <c r="AW8" i="38"/>
  <c r="AW23" i="38"/>
  <c r="AW15" i="38"/>
  <c r="AW7" i="38"/>
  <c r="AS14" i="38"/>
  <c r="AW28" i="38"/>
  <c r="AW12" i="38"/>
  <c r="AR17" i="38"/>
  <c r="AR9" i="38"/>
  <c r="AR25" i="38"/>
  <c r="AS26" i="38"/>
  <c r="AS18" i="38"/>
  <c r="AS10" i="38"/>
  <c r="AS24" i="38"/>
  <c r="AS16" i="38"/>
  <c r="AS8" i="38"/>
  <c r="AR26" i="38"/>
  <c r="AR10" i="38"/>
  <c r="AR24" i="38"/>
  <c r="AR16" i="38"/>
  <c r="AR8" i="38"/>
  <c r="AS25" i="38"/>
  <c r="AS17" i="38"/>
  <c r="AS9" i="38"/>
  <c r="AS23" i="38"/>
  <c r="AS15" i="38"/>
  <c r="AS7" i="38"/>
  <c r="AW6" i="38"/>
  <c r="AW22" i="38"/>
  <c r="AW14" i="38"/>
  <c r="AR28" i="38"/>
  <c r="AR20" i="38"/>
  <c r="AR12" i="38"/>
  <c r="AS6" i="38"/>
  <c r="AS21" i="38"/>
  <c r="AS13" i="38"/>
  <c r="AR22" i="38"/>
  <c r="AR14" i="38"/>
  <c r="AR21" i="38"/>
  <c r="AR13" i="38"/>
  <c r="AS20" i="38"/>
  <c r="AW26" i="38"/>
  <c r="AW10" i="38"/>
  <c r="AR18" i="38"/>
  <c r="AE29" i="38"/>
  <c r="AE21" i="38"/>
  <c r="AE13" i="38"/>
  <c r="AE34" i="38"/>
  <c r="AE14" i="38"/>
  <c r="AE33" i="38"/>
  <c r="AE32" i="38"/>
  <c r="AE24" i="38"/>
  <c r="AE16" i="38"/>
  <c r="AE8" i="38"/>
  <c r="AF21" i="38"/>
  <c r="AE27" i="38"/>
  <c r="AE19" i="38"/>
  <c r="AE11" i="38"/>
  <c r="AE26" i="38"/>
  <c r="AE18" i="38"/>
  <c r="AE10" i="38"/>
  <c r="AE25" i="38"/>
  <c r="AE17" i="38"/>
  <c r="AE9" i="38"/>
  <c r="AF32" i="38"/>
  <c r="AF24" i="38"/>
  <c r="AF16" i="38"/>
  <c r="AF31" i="38"/>
  <c r="AF23" i="38"/>
  <c r="AF15" i="38"/>
  <c r="AF22" i="38"/>
  <c r="AE30" i="38"/>
  <c r="AF28" i="38"/>
  <c r="AF20" i="38"/>
  <c r="AF12" i="38"/>
  <c r="AF27" i="38"/>
  <c r="AF19" i="38"/>
  <c r="AF11" i="38"/>
  <c r="AE31" i="38"/>
  <c r="AE23" i="38"/>
  <c r="AE15" i="38"/>
  <c r="AE7" i="38"/>
  <c r="AF26" i="38"/>
  <c r="AF18" i="38"/>
  <c r="AF25" i="38"/>
  <c r="AF17" i="38"/>
  <c r="AE22" i="38"/>
  <c r="AF30" i="38"/>
  <c r="AF14" i="38"/>
  <c r="AF34" i="38"/>
  <c r="AE28" i="38"/>
  <c r="AE20" i="38"/>
  <c r="AE12" i="38"/>
  <c r="AF29" i="38"/>
  <c r="AF13" i="38"/>
  <c r="AF33" i="38"/>
  <c r="I1" i="38"/>
  <c r="H1" i="38"/>
  <c r="G1" i="38"/>
  <c r="AR10" i="33" l="1"/>
  <c r="AR30" i="33"/>
  <c r="AH22" i="38"/>
  <c r="AU6" i="38"/>
  <c r="AH10" i="38"/>
  <c r="AU11" i="38"/>
  <c r="AH6" i="38"/>
  <c r="AU9" i="38"/>
  <c r="AH7" i="38"/>
  <c r="AU23" i="38"/>
  <c r="AU19" i="38"/>
  <c r="AU27" i="38"/>
  <c r="AH28" i="38"/>
  <c r="AU20" i="38"/>
  <c r="AU8" i="38"/>
  <c r="AH23" i="38"/>
  <c r="AH24" i="38"/>
  <c r="AH34" i="38"/>
  <c r="AH20" i="38"/>
  <c r="AU15" i="38"/>
  <c r="AU25" i="38"/>
  <c r="AU21" i="38"/>
  <c r="AH8" i="38"/>
  <c r="AH14" i="38"/>
  <c r="AH9" i="38"/>
  <c r="AH12" i="38"/>
  <c r="AH27" i="38"/>
  <c r="AU7" i="38"/>
  <c r="AU22" i="38"/>
  <c r="AH16" i="38"/>
  <c r="AH32" i="38"/>
  <c r="AH15" i="38"/>
  <c r="AH33" i="38"/>
  <c r="AU17" i="38"/>
  <c r="AH31" i="38"/>
  <c r="AH17" i="38"/>
  <c r="AH13" i="38"/>
  <c r="AH25" i="38"/>
  <c r="AH21" i="38"/>
  <c r="AH29" i="38"/>
  <c r="AH18" i="38"/>
  <c r="AU10" i="38"/>
  <c r="AH26" i="38"/>
  <c r="AU12" i="38"/>
  <c r="AU26" i="38"/>
  <c r="AH11" i="38"/>
  <c r="AH30" i="38"/>
  <c r="AH19" i="38"/>
  <c r="AU28" i="38"/>
  <c r="AU14" i="38"/>
  <c r="AU18" i="38"/>
  <c r="AU16" i="38"/>
  <c r="AU24" i="38"/>
  <c r="AU13" i="38"/>
  <c r="AR31" i="33" l="1"/>
  <c r="AR11" i="33"/>
  <c r="AH35" i="38"/>
  <c r="AH37" i="38"/>
  <c r="AI37" i="38" s="1"/>
  <c r="AU30" i="38"/>
  <c r="AV30" i="38" s="1"/>
  <c r="AU34" i="38"/>
  <c r="AU33" i="38"/>
  <c r="AU31" i="38"/>
  <c r="AV31" i="38" s="1"/>
  <c r="AH40" i="38"/>
  <c r="AH39" i="38"/>
  <c r="AH36" i="38"/>
  <c r="AU29" i="38"/>
  <c r="Y57" i="37"/>
  <c r="X57" i="37"/>
  <c r="Z57" i="37" s="1"/>
  <c r="Y56" i="37"/>
  <c r="X56" i="37"/>
  <c r="Y55" i="37"/>
  <c r="X55" i="37"/>
  <c r="Z55" i="37" s="1"/>
  <c r="Y53" i="37"/>
  <c r="X53" i="37"/>
  <c r="X54" i="37" s="1"/>
  <c r="G1" i="37"/>
  <c r="F1" i="37"/>
  <c r="E1" i="37"/>
  <c r="Z56" i="37" l="1"/>
  <c r="Z53" i="37"/>
  <c r="Y54" i="37"/>
  <c r="Z54" i="37" s="1"/>
  <c r="AR12" i="33"/>
  <c r="AR32" i="33"/>
  <c r="AH38" i="38"/>
  <c r="AI36" i="38"/>
  <c r="AI38" i="38" s="1"/>
  <c r="AV32" i="38"/>
  <c r="AU32" i="38"/>
  <c r="AR33" i="33" l="1"/>
  <c r="AR13" i="33"/>
  <c r="AR14" i="33" l="1"/>
  <c r="AR34" i="33"/>
  <c r="AR35" i="33" l="1"/>
  <c r="AR15" i="33"/>
  <c r="T5" i="31"/>
  <c r="V2" i="33"/>
  <c r="U1" i="33"/>
  <c r="T1" i="33"/>
  <c r="AB1" i="33"/>
  <c r="AA1" i="33"/>
  <c r="AM1" i="33"/>
  <c r="AL1" i="33"/>
  <c r="AH1" i="33"/>
  <c r="AG1" i="33"/>
  <c r="AE254" i="33"/>
  <c r="X74" i="33"/>
  <c r="X362" i="33"/>
  <c r="X506" i="33"/>
  <c r="X650" i="33"/>
  <c r="R2" i="33"/>
  <c r="N3" i="33"/>
  <c r="O3" i="33"/>
  <c r="R3" i="33" s="1"/>
  <c r="N4" i="33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N84" i="33" s="1"/>
  <c r="N85" i="33" s="1"/>
  <c r="N86" i="33" s="1"/>
  <c r="N87" i="33" s="1"/>
  <c r="N88" i="33" s="1"/>
  <c r="N89" i="33" s="1"/>
  <c r="N90" i="33" s="1"/>
  <c r="N91" i="33" s="1"/>
  <c r="N92" i="33" s="1"/>
  <c r="N93" i="33" s="1"/>
  <c r="N94" i="33" s="1"/>
  <c r="N95" i="33" s="1"/>
  <c r="N96" i="33" s="1"/>
  <c r="N97" i="33" s="1"/>
  <c r="N98" i="33" s="1"/>
  <c r="N99" i="33" s="1"/>
  <c r="N100" i="33" s="1"/>
  <c r="N101" i="33" s="1"/>
  <c r="N102" i="33" s="1"/>
  <c r="N103" i="33" s="1"/>
  <c r="N104" i="33" s="1"/>
  <c r="N105" i="33" s="1"/>
  <c r="N106" i="33" s="1"/>
  <c r="N107" i="33" s="1"/>
  <c r="N108" i="33" s="1"/>
  <c r="N109" i="33" s="1"/>
  <c r="N110" i="33" s="1"/>
  <c r="N111" i="33" s="1"/>
  <c r="N112" i="33" s="1"/>
  <c r="N113" i="33" s="1"/>
  <c r="N114" i="33" s="1"/>
  <c r="N115" i="33" s="1"/>
  <c r="N116" i="33" s="1"/>
  <c r="N117" i="33" s="1"/>
  <c r="N118" i="33" s="1"/>
  <c r="N119" i="33" s="1"/>
  <c r="N120" i="33" s="1"/>
  <c r="N121" i="33" s="1"/>
  <c r="N122" i="33" s="1"/>
  <c r="N123" i="33" s="1"/>
  <c r="N124" i="33" s="1"/>
  <c r="N125" i="33" s="1"/>
  <c r="N126" i="33" s="1"/>
  <c r="N127" i="33" s="1"/>
  <c r="N128" i="33" s="1"/>
  <c r="N129" i="33" s="1"/>
  <c r="N130" i="33" s="1"/>
  <c r="N131" i="33" s="1"/>
  <c r="N132" i="33" s="1"/>
  <c r="N133" i="33" s="1"/>
  <c r="N134" i="33" s="1"/>
  <c r="N135" i="33" s="1"/>
  <c r="N136" i="33" s="1"/>
  <c r="N137" i="33" s="1"/>
  <c r="N138" i="33" s="1"/>
  <c r="N139" i="33" s="1"/>
  <c r="N140" i="33" s="1"/>
  <c r="N141" i="33" s="1"/>
  <c r="N142" i="33" s="1"/>
  <c r="N143" i="33" s="1"/>
  <c r="N144" i="33" s="1"/>
  <c r="N145" i="33" s="1"/>
  <c r="N146" i="33" s="1"/>
  <c r="N147" i="33" s="1"/>
  <c r="N148" i="33" s="1"/>
  <c r="N149" i="33" s="1"/>
  <c r="N150" i="33" s="1"/>
  <c r="N151" i="33" s="1"/>
  <c r="N152" i="33" s="1"/>
  <c r="N153" i="33" s="1"/>
  <c r="N154" i="33" s="1"/>
  <c r="N155" i="33" s="1"/>
  <c r="N156" i="33" s="1"/>
  <c r="N157" i="33" s="1"/>
  <c r="N158" i="33" s="1"/>
  <c r="N159" i="33" s="1"/>
  <c r="N160" i="33" s="1"/>
  <c r="N161" i="33" s="1"/>
  <c r="N162" i="33" s="1"/>
  <c r="N163" i="33" s="1"/>
  <c r="N164" i="33" s="1"/>
  <c r="N165" i="33" s="1"/>
  <c r="N166" i="33" s="1"/>
  <c r="N167" i="33" s="1"/>
  <c r="N168" i="33" s="1"/>
  <c r="N169" i="33" s="1"/>
  <c r="N170" i="33" s="1"/>
  <c r="N171" i="33" s="1"/>
  <c r="N172" i="33" s="1"/>
  <c r="N173" i="33" s="1"/>
  <c r="N174" i="33" s="1"/>
  <c r="N175" i="33" s="1"/>
  <c r="N176" i="33" s="1"/>
  <c r="N177" i="33" s="1"/>
  <c r="N178" i="33" s="1"/>
  <c r="N179" i="33" s="1"/>
  <c r="N180" i="33" s="1"/>
  <c r="N181" i="33" s="1"/>
  <c r="N182" i="33" s="1"/>
  <c r="N183" i="33" s="1"/>
  <c r="N184" i="33" s="1"/>
  <c r="N185" i="33" s="1"/>
  <c r="N186" i="33" s="1"/>
  <c r="N187" i="33" s="1"/>
  <c r="N188" i="33" s="1"/>
  <c r="N189" i="33" s="1"/>
  <c r="N190" i="33" s="1"/>
  <c r="N191" i="33" s="1"/>
  <c r="N192" i="33" s="1"/>
  <c r="N193" i="33" s="1"/>
  <c r="N194" i="33" s="1"/>
  <c r="N195" i="33" s="1"/>
  <c r="N196" i="33" s="1"/>
  <c r="N197" i="33" s="1"/>
  <c r="N198" i="33" s="1"/>
  <c r="N199" i="33" s="1"/>
  <c r="N200" i="33" s="1"/>
  <c r="N201" i="33" s="1"/>
  <c r="N202" i="33" s="1"/>
  <c r="N203" i="33" s="1"/>
  <c r="N204" i="33" s="1"/>
  <c r="N205" i="33" s="1"/>
  <c r="N206" i="33" s="1"/>
  <c r="N207" i="33" s="1"/>
  <c r="N208" i="33" s="1"/>
  <c r="N209" i="33" s="1"/>
  <c r="N210" i="33" s="1"/>
  <c r="N211" i="33" s="1"/>
  <c r="N212" i="33" s="1"/>
  <c r="N213" i="33" s="1"/>
  <c r="N214" i="33" s="1"/>
  <c r="N215" i="33" s="1"/>
  <c r="N216" i="33" s="1"/>
  <c r="N217" i="33" s="1"/>
  <c r="N218" i="33" s="1"/>
  <c r="N219" i="33" s="1"/>
  <c r="N220" i="33" s="1"/>
  <c r="N221" i="33" s="1"/>
  <c r="N222" i="33" s="1"/>
  <c r="N223" i="33" s="1"/>
  <c r="N224" i="33" s="1"/>
  <c r="N225" i="33" s="1"/>
  <c r="N226" i="33" s="1"/>
  <c r="N227" i="33" s="1"/>
  <c r="N228" i="33" s="1"/>
  <c r="N229" i="33" s="1"/>
  <c r="N230" i="33" s="1"/>
  <c r="N231" i="33" s="1"/>
  <c r="N232" i="33" s="1"/>
  <c r="N233" i="33" s="1"/>
  <c r="N234" i="33" s="1"/>
  <c r="N235" i="33" s="1"/>
  <c r="N236" i="33" s="1"/>
  <c r="N237" i="33" s="1"/>
  <c r="N238" i="33" s="1"/>
  <c r="N239" i="33" s="1"/>
  <c r="N240" i="33" s="1"/>
  <c r="N241" i="33" s="1"/>
  <c r="N242" i="33" s="1"/>
  <c r="N243" i="33" s="1"/>
  <c r="N244" i="33" s="1"/>
  <c r="N245" i="33" s="1"/>
  <c r="N246" i="33" s="1"/>
  <c r="N247" i="33" s="1"/>
  <c r="N248" i="33" s="1"/>
  <c r="N249" i="33" s="1"/>
  <c r="N250" i="33" s="1"/>
  <c r="N251" i="33" s="1"/>
  <c r="N252" i="33" s="1"/>
  <c r="N253" i="33" s="1"/>
  <c r="N254" i="33" s="1"/>
  <c r="N255" i="33" s="1"/>
  <c r="N256" i="33" s="1"/>
  <c r="N257" i="33" s="1"/>
  <c r="N258" i="33" s="1"/>
  <c r="N259" i="33" s="1"/>
  <c r="N260" i="33" s="1"/>
  <c r="N261" i="33" s="1"/>
  <c r="N262" i="33" s="1"/>
  <c r="N263" i="33" s="1"/>
  <c r="N264" i="33" s="1"/>
  <c r="N265" i="33" s="1"/>
  <c r="N266" i="33" s="1"/>
  <c r="N267" i="33" s="1"/>
  <c r="N268" i="33" s="1"/>
  <c r="N269" i="33" s="1"/>
  <c r="N270" i="33" s="1"/>
  <c r="N271" i="33" s="1"/>
  <c r="N272" i="33" s="1"/>
  <c r="N273" i="33" s="1"/>
  <c r="N274" i="33" s="1"/>
  <c r="N275" i="33" s="1"/>
  <c r="N276" i="33" s="1"/>
  <c r="N277" i="33" s="1"/>
  <c r="N278" i="33" s="1"/>
  <c r="N279" i="33" s="1"/>
  <c r="N280" i="33" s="1"/>
  <c r="N281" i="33" s="1"/>
  <c r="N282" i="33" s="1"/>
  <c r="N283" i="33" s="1"/>
  <c r="N284" i="33" s="1"/>
  <c r="N285" i="33" s="1"/>
  <c r="N286" i="33" s="1"/>
  <c r="N287" i="33" s="1"/>
  <c r="N288" i="33" s="1"/>
  <c r="N289" i="33" s="1"/>
  <c r="N290" i="33" s="1"/>
  <c r="N291" i="33" s="1"/>
  <c r="N292" i="33" s="1"/>
  <c r="N293" i="33" s="1"/>
  <c r="N294" i="33" s="1"/>
  <c r="N295" i="33" s="1"/>
  <c r="N296" i="33" s="1"/>
  <c r="N297" i="33" s="1"/>
  <c r="N298" i="33" s="1"/>
  <c r="N299" i="33" s="1"/>
  <c r="N300" i="33" s="1"/>
  <c r="N301" i="33" s="1"/>
  <c r="N302" i="33" s="1"/>
  <c r="N303" i="33" s="1"/>
  <c r="N304" i="33" s="1"/>
  <c r="N305" i="33" s="1"/>
  <c r="N306" i="33" s="1"/>
  <c r="N307" i="33" s="1"/>
  <c r="N308" i="33" s="1"/>
  <c r="N309" i="33" s="1"/>
  <c r="N310" i="33" s="1"/>
  <c r="N311" i="33" s="1"/>
  <c r="N312" i="33" s="1"/>
  <c r="N313" i="33" s="1"/>
  <c r="N314" i="33" s="1"/>
  <c r="N315" i="33" s="1"/>
  <c r="N316" i="33" s="1"/>
  <c r="N317" i="33" s="1"/>
  <c r="N318" i="33" s="1"/>
  <c r="N319" i="33" s="1"/>
  <c r="N320" i="33" s="1"/>
  <c r="N321" i="33" s="1"/>
  <c r="N322" i="33" s="1"/>
  <c r="N323" i="33" s="1"/>
  <c r="N324" i="33" s="1"/>
  <c r="N325" i="33" s="1"/>
  <c r="N326" i="33" s="1"/>
  <c r="N327" i="33" s="1"/>
  <c r="N328" i="33" s="1"/>
  <c r="N329" i="33" s="1"/>
  <c r="N330" i="33" s="1"/>
  <c r="N331" i="33" s="1"/>
  <c r="N332" i="33" s="1"/>
  <c r="N333" i="33" s="1"/>
  <c r="N334" i="33" s="1"/>
  <c r="N335" i="33" s="1"/>
  <c r="N336" i="33" s="1"/>
  <c r="N337" i="33" s="1"/>
  <c r="N338" i="33" s="1"/>
  <c r="N339" i="33" s="1"/>
  <c r="N340" i="33" s="1"/>
  <c r="N341" i="33" s="1"/>
  <c r="N342" i="33" s="1"/>
  <c r="N343" i="33" s="1"/>
  <c r="N344" i="33" s="1"/>
  <c r="N345" i="33" s="1"/>
  <c r="N346" i="33" s="1"/>
  <c r="N347" i="33" s="1"/>
  <c r="N348" i="33" s="1"/>
  <c r="N349" i="33" s="1"/>
  <c r="N350" i="33" s="1"/>
  <c r="N351" i="33" s="1"/>
  <c r="N352" i="33" s="1"/>
  <c r="N353" i="33" s="1"/>
  <c r="N354" i="33" s="1"/>
  <c r="N355" i="33" s="1"/>
  <c r="N356" i="33" s="1"/>
  <c r="N357" i="33" s="1"/>
  <c r="N358" i="33" s="1"/>
  <c r="N359" i="33" s="1"/>
  <c r="N360" i="33" s="1"/>
  <c r="N361" i="33" s="1"/>
  <c r="N362" i="33" s="1"/>
  <c r="N363" i="33" s="1"/>
  <c r="N364" i="33" s="1"/>
  <c r="N365" i="33" s="1"/>
  <c r="N366" i="33" s="1"/>
  <c r="N367" i="33" s="1"/>
  <c r="N368" i="33" s="1"/>
  <c r="N369" i="33" s="1"/>
  <c r="N370" i="33" s="1"/>
  <c r="N371" i="33" s="1"/>
  <c r="N372" i="33" s="1"/>
  <c r="N373" i="33" s="1"/>
  <c r="N374" i="33" s="1"/>
  <c r="N375" i="33" s="1"/>
  <c r="N376" i="33" s="1"/>
  <c r="N377" i="33" s="1"/>
  <c r="N378" i="33" s="1"/>
  <c r="N379" i="33" s="1"/>
  <c r="N380" i="33" s="1"/>
  <c r="N381" i="33" s="1"/>
  <c r="N382" i="33" s="1"/>
  <c r="N383" i="33" s="1"/>
  <c r="N384" i="33" s="1"/>
  <c r="N385" i="33" s="1"/>
  <c r="N386" i="33" s="1"/>
  <c r="N387" i="33" s="1"/>
  <c r="N388" i="33" s="1"/>
  <c r="N389" i="33" s="1"/>
  <c r="N390" i="33" s="1"/>
  <c r="N391" i="33" s="1"/>
  <c r="N392" i="33" s="1"/>
  <c r="N393" i="33" s="1"/>
  <c r="N394" i="33" s="1"/>
  <c r="N395" i="33" s="1"/>
  <c r="N396" i="33" s="1"/>
  <c r="N397" i="33" s="1"/>
  <c r="N398" i="33" s="1"/>
  <c r="N399" i="33" s="1"/>
  <c r="N400" i="33" s="1"/>
  <c r="N401" i="33" s="1"/>
  <c r="N402" i="33" s="1"/>
  <c r="N403" i="33" s="1"/>
  <c r="N404" i="33" s="1"/>
  <c r="N405" i="33" s="1"/>
  <c r="N406" i="33" s="1"/>
  <c r="N407" i="33" s="1"/>
  <c r="N408" i="33" s="1"/>
  <c r="N409" i="33" s="1"/>
  <c r="N410" i="33" s="1"/>
  <c r="N411" i="33" s="1"/>
  <c r="N412" i="33" s="1"/>
  <c r="N413" i="33" s="1"/>
  <c r="N414" i="33" s="1"/>
  <c r="N415" i="33" s="1"/>
  <c r="N416" i="33" s="1"/>
  <c r="N417" i="33" s="1"/>
  <c r="N418" i="33" s="1"/>
  <c r="N419" i="33" s="1"/>
  <c r="N420" i="33" s="1"/>
  <c r="N421" i="33" s="1"/>
  <c r="N422" i="33" s="1"/>
  <c r="N423" i="33" s="1"/>
  <c r="N424" i="33" s="1"/>
  <c r="N425" i="33" s="1"/>
  <c r="N426" i="33" s="1"/>
  <c r="N427" i="33" s="1"/>
  <c r="N428" i="33" s="1"/>
  <c r="N429" i="33" s="1"/>
  <c r="N430" i="33" s="1"/>
  <c r="N431" i="33" s="1"/>
  <c r="N432" i="33" s="1"/>
  <c r="N433" i="33" s="1"/>
  <c r="N434" i="33" s="1"/>
  <c r="N435" i="33" s="1"/>
  <c r="N436" i="33" s="1"/>
  <c r="N437" i="33" s="1"/>
  <c r="N438" i="33" s="1"/>
  <c r="N439" i="33" s="1"/>
  <c r="N440" i="33" s="1"/>
  <c r="N441" i="33" s="1"/>
  <c r="N442" i="33" s="1"/>
  <c r="N443" i="33" s="1"/>
  <c r="N444" i="33" s="1"/>
  <c r="N445" i="33" s="1"/>
  <c r="N446" i="33" s="1"/>
  <c r="N447" i="33" s="1"/>
  <c r="N448" i="33" s="1"/>
  <c r="N449" i="33" s="1"/>
  <c r="N450" i="33" s="1"/>
  <c r="N451" i="33" s="1"/>
  <c r="N452" i="33" s="1"/>
  <c r="N453" i="33" s="1"/>
  <c r="N454" i="33" s="1"/>
  <c r="N455" i="33" s="1"/>
  <c r="N456" i="33" s="1"/>
  <c r="N457" i="33" s="1"/>
  <c r="N458" i="33" s="1"/>
  <c r="N459" i="33" s="1"/>
  <c r="N460" i="33" s="1"/>
  <c r="N461" i="33" s="1"/>
  <c r="N462" i="33" s="1"/>
  <c r="N463" i="33" s="1"/>
  <c r="N464" i="33" s="1"/>
  <c r="N465" i="33" s="1"/>
  <c r="N466" i="33" s="1"/>
  <c r="N467" i="33" s="1"/>
  <c r="N468" i="33" s="1"/>
  <c r="N469" i="33" s="1"/>
  <c r="N470" i="33" s="1"/>
  <c r="N471" i="33" s="1"/>
  <c r="N472" i="33" s="1"/>
  <c r="N473" i="33" s="1"/>
  <c r="N474" i="33" s="1"/>
  <c r="N475" i="33" s="1"/>
  <c r="N476" i="33" s="1"/>
  <c r="N477" i="33" s="1"/>
  <c r="N478" i="33" s="1"/>
  <c r="N479" i="33" s="1"/>
  <c r="N480" i="33" s="1"/>
  <c r="N481" i="33" s="1"/>
  <c r="N482" i="33" s="1"/>
  <c r="N483" i="33" s="1"/>
  <c r="N484" i="33" s="1"/>
  <c r="N485" i="33" s="1"/>
  <c r="N486" i="33" s="1"/>
  <c r="N487" i="33" s="1"/>
  <c r="N488" i="33" s="1"/>
  <c r="N489" i="33" s="1"/>
  <c r="N490" i="33" s="1"/>
  <c r="N491" i="33" s="1"/>
  <c r="N492" i="33" s="1"/>
  <c r="N493" i="33" s="1"/>
  <c r="N494" i="33" s="1"/>
  <c r="N495" i="33" s="1"/>
  <c r="N496" i="33" s="1"/>
  <c r="N497" i="33" s="1"/>
  <c r="N498" i="33" s="1"/>
  <c r="N499" i="33" s="1"/>
  <c r="N500" i="33" s="1"/>
  <c r="N501" i="33" s="1"/>
  <c r="N502" i="33" s="1"/>
  <c r="N503" i="33" s="1"/>
  <c r="N504" i="33" s="1"/>
  <c r="N505" i="33" s="1"/>
  <c r="N506" i="33" s="1"/>
  <c r="N507" i="33" s="1"/>
  <c r="N508" i="33" s="1"/>
  <c r="N509" i="33" s="1"/>
  <c r="N510" i="33" s="1"/>
  <c r="N511" i="33" s="1"/>
  <c r="N512" i="33" s="1"/>
  <c r="N513" i="33" s="1"/>
  <c r="N514" i="33" s="1"/>
  <c r="N515" i="33" s="1"/>
  <c r="N516" i="33" s="1"/>
  <c r="N517" i="33" s="1"/>
  <c r="N518" i="33" s="1"/>
  <c r="N519" i="33" s="1"/>
  <c r="N520" i="33" s="1"/>
  <c r="N521" i="33" s="1"/>
  <c r="N522" i="33" s="1"/>
  <c r="N523" i="33" s="1"/>
  <c r="N524" i="33" s="1"/>
  <c r="N525" i="33" s="1"/>
  <c r="N526" i="33" s="1"/>
  <c r="N527" i="33" s="1"/>
  <c r="N528" i="33" s="1"/>
  <c r="N529" i="33" s="1"/>
  <c r="N530" i="33" s="1"/>
  <c r="N531" i="33" s="1"/>
  <c r="N532" i="33" s="1"/>
  <c r="N533" i="33" s="1"/>
  <c r="N534" i="33" s="1"/>
  <c r="N535" i="33" s="1"/>
  <c r="N536" i="33" s="1"/>
  <c r="N537" i="33" s="1"/>
  <c r="N538" i="33" s="1"/>
  <c r="N539" i="33" s="1"/>
  <c r="N540" i="33" s="1"/>
  <c r="N541" i="33" s="1"/>
  <c r="N542" i="33" s="1"/>
  <c r="N543" i="33" s="1"/>
  <c r="N544" i="33" s="1"/>
  <c r="N545" i="33" s="1"/>
  <c r="N546" i="33" s="1"/>
  <c r="N547" i="33" s="1"/>
  <c r="N548" i="33" s="1"/>
  <c r="N549" i="33" s="1"/>
  <c r="N550" i="33" s="1"/>
  <c r="N551" i="33" s="1"/>
  <c r="N552" i="33" s="1"/>
  <c r="N553" i="33" s="1"/>
  <c r="N554" i="33" s="1"/>
  <c r="N555" i="33" s="1"/>
  <c r="N556" i="33" s="1"/>
  <c r="N557" i="33" s="1"/>
  <c r="N558" i="33" s="1"/>
  <c r="N559" i="33" s="1"/>
  <c r="N560" i="33" s="1"/>
  <c r="N561" i="33" s="1"/>
  <c r="N562" i="33" s="1"/>
  <c r="N563" i="33" s="1"/>
  <c r="N564" i="33" s="1"/>
  <c r="N565" i="33" s="1"/>
  <c r="N566" i="33" s="1"/>
  <c r="N567" i="33" s="1"/>
  <c r="N568" i="33" s="1"/>
  <c r="N569" i="33" s="1"/>
  <c r="N570" i="33" s="1"/>
  <c r="N571" i="33" s="1"/>
  <c r="N572" i="33" s="1"/>
  <c r="N573" i="33" s="1"/>
  <c r="N574" i="33" s="1"/>
  <c r="N575" i="33" s="1"/>
  <c r="N576" i="33" s="1"/>
  <c r="N577" i="33" s="1"/>
  <c r="N578" i="33" s="1"/>
  <c r="N579" i="33" s="1"/>
  <c r="N580" i="33" s="1"/>
  <c r="N581" i="33" s="1"/>
  <c r="N582" i="33" s="1"/>
  <c r="N583" i="33" s="1"/>
  <c r="N584" i="33" s="1"/>
  <c r="N585" i="33" s="1"/>
  <c r="N586" i="33" s="1"/>
  <c r="N587" i="33" s="1"/>
  <c r="N588" i="33" s="1"/>
  <c r="N589" i="33" s="1"/>
  <c r="N590" i="33" s="1"/>
  <c r="N591" i="33" s="1"/>
  <c r="N592" i="33" s="1"/>
  <c r="N593" i="33" s="1"/>
  <c r="N594" i="33" s="1"/>
  <c r="N595" i="33" s="1"/>
  <c r="N596" i="33" s="1"/>
  <c r="N597" i="33" s="1"/>
  <c r="N598" i="33" s="1"/>
  <c r="N599" i="33" s="1"/>
  <c r="N600" i="33" s="1"/>
  <c r="N601" i="33" s="1"/>
  <c r="N602" i="33" s="1"/>
  <c r="N603" i="33" s="1"/>
  <c r="N604" i="33" s="1"/>
  <c r="N605" i="33" s="1"/>
  <c r="N606" i="33" s="1"/>
  <c r="N607" i="33" s="1"/>
  <c r="N608" i="33" s="1"/>
  <c r="N609" i="33" s="1"/>
  <c r="N610" i="33" s="1"/>
  <c r="N611" i="33" s="1"/>
  <c r="N612" i="33" s="1"/>
  <c r="N613" i="33" s="1"/>
  <c r="N614" i="33" s="1"/>
  <c r="N615" i="33" s="1"/>
  <c r="N616" i="33" s="1"/>
  <c r="N617" i="33" s="1"/>
  <c r="N618" i="33" s="1"/>
  <c r="N619" i="33" s="1"/>
  <c r="N620" i="33" s="1"/>
  <c r="N621" i="33" s="1"/>
  <c r="N622" i="33" s="1"/>
  <c r="N623" i="33" s="1"/>
  <c r="N624" i="33" s="1"/>
  <c r="N625" i="33" s="1"/>
  <c r="N626" i="33" s="1"/>
  <c r="N627" i="33" s="1"/>
  <c r="N628" i="33" s="1"/>
  <c r="N629" i="33" s="1"/>
  <c r="N630" i="33" s="1"/>
  <c r="N631" i="33" s="1"/>
  <c r="N632" i="33" s="1"/>
  <c r="N633" i="33" s="1"/>
  <c r="N634" i="33" s="1"/>
  <c r="N635" i="33" s="1"/>
  <c r="N636" i="33" s="1"/>
  <c r="N637" i="33" s="1"/>
  <c r="N638" i="33" s="1"/>
  <c r="N639" i="33" s="1"/>
  <c r="N640" i="33" s="1"/>
  <c r="N641" i="33" s="1"/>
  <c r="N642" i="33" s="1"/>
  <c r="N643" i="33" s="1"/>
  <c r="N644" i="33" s="1"/>
  <c r="N645" i="33" s="1"/>
  <c r="N646" i="33" s="1"/>
  <c r="N647" i="33" s="1"/>
  <c r="N648" i="33" s="1"/>
  <c r="N649" i="33" s="1"/>
  <c r="N650" i="33" s="1"/>
  <c r="N651" i="33" s="1"/>
  <c r="N652" i="33" s="1"/>
  <c r="N653" i="33" s="1"/>
  <c r="N654" i="33" s="1"/>
  <c r="N655" i="33" s="1"/>
  <c r="N656" i="33" s="1"/>
  <c r="N657" i="33" s="1"/>
  <c r="N658" i="33" s="1"/>
  <c r="N659" i="33" s="1"/>
  <c r="N660" i="33" s="1"/>
  <c r="N661" i="33" s="1"/>
  <c r="N662" i="33" s="1"/>
  <c r="N663" i="33" s="1"/>
  <c r="N664" i="33" s="1"/>
  <c r="N665" i="33" s="1"/>
  <c r="N666" i="33" s="1"/>
  <c r="N667" i="33" s="1"/>
  <c r="N668" i="33" s="1"/>
  <c r="N669" i="33" s="1"/>
  <c r="N670" i="33" s="1"/>
  <c r="N671" i="33" s="1"/>
  <c r="N672" i="33" s="1"/>
  <c r="N673" i="33" s="1"/>
  <c r="N674" i="33" s="1"/>
  <c r="N675" i="33" s="1"/>
  <c r="N676" i="33" s="1"/>
  <c r="N677" i="33" s="1"/>
  <c r="N678" i="33" s="1"/>
  <c r="N679" i="33" s="1"/>
  <c r="N680" i="33" s="1"/>
  <c r="N681" i="33" s="1"/>
  <c r="N682" i="33" s="1"/>
  <c r="N683" i="33" s="1"/>
  <c r="N684" i="33" s="1"/>
  <c r="N685" i="33" s="1"/>
  <c r="N686" i="33" s="1"/>
  <c r="N687" i="33" s="1"/>
  <c r="N688" i="33" s="1"/>
  <c r="N689" i="33" s="1"/>
  <c r="N690" i="33" s="1"/>
  <c r="N691" i="33" s="1"/>
  <c r="N692" i="33" s="1"/>
  <c r="N693" i="33" s="1"/>
  <c r="N694" i="33" s="1"/>
  <c r="N695" i="33" s="1"/>
  <c r="N696" i="33" s="1"/>
  <c r="N697" i="33" s="1"/>
  <c r="N698" i="33" s="1"/>
  <c r="N699" i="33" s="1"/>
  <c r="N700" i="33" s="1"/>
  <c r="N701" i="33" s="1"/>
  <c r="N702" i="33" s="1"/>
  <c r="N703" i="33" s="1"/>
  <c r="N704" i="33" s="1"/>
  <c r="N705" i="33" s="1"/>
  <c r="N706" i="33" s="1"/>
  <c r="N707" i="33" s="1"/>
  <c r="N708" i="33" s="1"/>
  <c r="N709" i="33" s="1"/>
  <c r="N710" i="33" s="1"/>
  <c r="N711" i="33" s="1"/>
  <c r="N712" i="33" s="1"/>
  <c r="N713" i="33" s="1"/>
  <c r="N714" i="33" s="1"/>
  <c r="N715" i="33" s="1"/>
  <c r="N716" i="33" s="1"/>
  <c r="N717" i="33" s="1"/>
  <c r="N718" i="33" s="1"/>
  <c r="N719" i="33" s="1"/>
  <c r="N720" i="33" s="1"/>
  <c r="N721" i="33" s="1"/>
  <c r="N722" i="33" s="1"/>
  <c r="N723" i="33" s="1"/>
  <c r="N724" i="33" s="1"/>
  <c r="N725" i="33" s="1"/>
  <c r="N726" i="33" s="1"/>
  <c r="N727" i="33" s="1"/>
  <c r="N728" i="33" s="1"/>
  <c r="N729" i="33" s="1"/>
  <c r="N730" i="33" s="1"/>
  <c r="N731" i="33" s="1"/>
  <c r="N732" i="33" s="1"/>
  <c r="N733" i="33" s="1"/>
  <c r="N734" i="33" s="1"/>
  <c r="N735" i="33" s="1"/>
  <c r="N736" i="33" s="1"/>
  <c r="N737" i="33" s="1"/>
  <c r="N738" i="33" s="1"/>
  <c r="N739" i="33" s="1"/>
  <c r="N740" i="33" s="1"/>
  <c r="N741" i="33" s="1"/>
  <c r="N742" i="33" s="1"/>
  <c r="N743" i="33" s="1"/>
  <c r="N744" i="33" s="1"/>
  <c r="N745" i="33" s="1"/>
  <c r="N746" i="33" s="1"/>
  <c r="N747" i="33" s="1"/>
  <c r="N748" i="33" s="1"/>
  <c r="N749" i="33" s="1"/>
  <c r="N750" i="33" s="1"/>
  <c r="N751" i="33" s="1"/>
  <c r="N752" i="33" s="1"/>
  <c r="N753" i="33" s="1"/>
  <c r="N754" i="33" s="1"/>
  <c r="N755" i="33" s="1"/>
  <c r="N756" i="33" s="1"/>
  <c r="N757" i="33" s="1"/>
  <c r="N758" i="33" s="1"/>
  <c r="N759" i="33" s="1"/>
  <c r="N760" i="33" s="1"/>
  <c r="N761" i="33" s="1"/>
  <c r="N762" i="33" s="1"/>
  <c r="N763" i="33" s="1"/>
  <c r="N764" i="33" s="1"/>
  <c r="N765" i="33" s="1"/>
  <c r="N766" i="33" s="1"/>
  <c r="N767" i="33" s="1"/>
  <c r="N768" i="33" s="1"/>
  <c r="N769" i="33" s="1"/>
  <c r="N770" i="33" s="1"/>
  <c r="N771" i="33" s="1"/>
  <c r="N772" i="33" s="1"/>
  <c r="N773" i="33" s="1"/>
  <c r="N774" i="33" s="1"/>
  <c r="N775" i="33" s="1"/>
  <c r="N776" i="33" s="1"/>
  <c r="N777" i="33" s="1"/>
  <c r="N778" i="33" s="1"/>
  <c r="N779" i="33" s="1"/>
  <c r="J779" i="33"/>
  <c r="D779" i="33"/>
  <c r="F779" i="33" s="1"/>
  <c r="AD779" i="33" s="1"/>
  <c r="J778" i="33"/>
  <c r="D778" i="33"/>
  <c r="K777" i="33"/>
  <c r="J777" i="33"/>
  <c r="D777" i="33"/>
  <c r="J776" i="33"/>
  <c r="D776" i="33"/>
  <c r="AC775" i="33"/>
  <c r="J775" i="33"/>
  <c r="AE775" i="33" s="1"/>
  <c r="D775" i="33"/>
  <c r="W774" i="33"/>
  <c r="J774" i="33"/>
  <c r="D774" i="33"/>
  <c r="J773" i="33"/>
  <c r="D773" i="33"/>
  <c r="X773" i="33" s="1"/>
  <c r="J772" i="33"/>
  <c r="AE772" i="33" s="1"/>
  <c r="D772" i="33"/>
  <c r="J771" i="33"/>
  <c r="AE771" i="33" s="1"/>
  <c r="D771" i="33"/>
  <c r="J770" i="33"/>
  <c r="D770" i="33"/>
  <c r="F770" i="33" s="1"/>
  <c r="AD770" i="33" s="1"/>
  <c r="J769" i="33"/>
  <c r="AE769" i="33" s="1"/>
  <c r="D769" i="33"/>
  <c r="J768" i="33"/>
  <c r="D768" i="33"/>
  <c r="J767" i="33"/>
  <c r="D767" i="33"/>
  <c r="J766" i="33"/>
  <c r="D766" i="33"/>
  <c r="X766" i="33" s="1"/>
  <c r="J765" i="33"/>
  <c r="AE765" i="33" s="1"/>
  <c r="D765" i="33"/>
  <c r="J764" i="33"/>
  <c r="D764" i="33"/>
  <c r="J763" i="33"/>
  <c r="D763" i="33"/>
  <c r="J762" i="33"/>
  <c r="D762" i="33"/>
  <c r="J761" i="33"/>
  <c r="F761" i="33"/>
  <c r="AD761" i="33" s="1"/>
  <c r="D761" i="33"/>
  <c r="X761" i="33" s="1"/>
  <c r="J760" i="33"/>
  <c r="AE760" i="33" s="1"/>
  <c r="D760" i="33"/>
  <c r="AC759" i="33"/>
  <c r="J759" i="33"/>
  <c r="D759" i="33"/>
  <c r="J758" i="33"/>
  <c r="AC758" i="33" s="1"/>
  <c r="F758" i="33"/>
  <c r="AD758" i="33" s="1"/>
  <c r="D758" i="33"/>
  <c r="X758" i="33" s="1"/>
  <c r="K757" i="33"/>
  <c r="J757" i="33"/>
  <c r="D757" i="33"/>
  <c r="J756" i="33"/>
  <c r="F756" i="33"/>
  <c r="AD756" i="33" s="1"/>
  <c r="D756" i="33"/>
  <c r="X756" i="33" s="1"/>
  <c r="J755" i="33"/>
  <c r="D755" i="33"/>
  <c r="J754" i="33"/>
  <c r="D754" i="33"/>
  <c r="J753" i="33"/>
  <c r="D753" i="33"/>
  <c r="J752" i="33"/>
  <c r="AE752" i="33" s="1"/>
  <c r="D752" i="33"/>
  <c r="J751" i="33"/>
  <c r="AE751" i="33" s="1"/>
  <c r="D751" i="33"/>
  <c r="J750" i="33"/>
  <c r="D750" i="33"/>
  <c r="X750" i="33" s="1"/>
  <c r="J749" i="33"/>
  <c r="AE749" i="33" s="1"/>
  <c r="D749" i="33"/>
  <c r="J748" i="33"/>
  <c r="D748" i="33"/>
  <c r="J747" i="33"/>
  <c r="D747" i="33"/>
  <c r="J746" i="33"/>
  <c r="D746" i="33"/>
  <c r="F746" i="33" s="1"/>
  <c r="AD746" i="33" s="1"/>
  <c r="J745" i="33"/>
  <c r="D745" i="33"/>
  <c r="J744" i="33"/>
  <c r="AE744" i="33" s="1"/>
  <c r="D744" i="33"/>
  <c r="J743" i="33"/>
  <c r="AE743" i="33" s="1"/>
  <c r="D743" i="33"/>
  <c r="J742" i="33"/>
  <c r="AE742" i="33" s="1"/>
  <c r="D742" i="33"/>
  <c r="J741" i="33"/>
  <c r="D741" i="33"/>
  <c r="J740" i="33"/>
  <c r="D740" i="33"/>
  <c r="J739" i="33"/>
  <c r="D739" i="33"/>
  <c r="J738" i="33"/>
  <c r="AE738" i="33" s="1"/>
  <c r="D738" i="33"/>
  <c r="K737" i="33"/>
  <c r="J737" i="33"/>
  <c r="D737" i="33"/>
  <c r="J736" i="33"/>
  <c r="D736" i="33"/>
  <c r="J735" i="33"/>
  <c r="D735" i="33"/>
  <c r="J734" i="33"/>
  <c r="D734" i="33"/>
  <c r="F734" i="33" s="1"/>
  <c r="AD734" i="33" s="1"/>
  <c r="J733" i="33"/>
  <c r="AE733" i="33" s="1"/>
  <c r="D733" i="33"/>
  <c r="J732" i="33"/>
  <c r="D732" i="33"/>
  <c r="J731" i="33"/>
  <c r="D731" i="33"/>
  <c r="X731" i="33" s="1"/>
  <c r="J730" i="33"/>
  <c r="D730" i="33"/>
  <c r="J729" i="33"/>
  <c r="D729" i="33"/>
  <c r="J728" i="33"/>
  <c r="D728" i="33"/>
  <c r="AC727" i="33"/>
  <c r="J727" i="33"/>
  <c r="D727" i="33"/>
  <c r="J726" i="33"/>
  <c r="D726" i="33"/>
  <c r="J725" i="33"/>
  <c r="D725" i="33"/>
  <c r="J724" i="33"/>
  <c r="D724" i="33"/>
  <c r="J723" i="33"/>
  <c r="D723" i="33"/>
  <c r="J722" i="33"/>
  <c r="AE722" i="33" s="1"/>
  <c r="D722" i="33"/>
  <c r="F722" i="33" s="1"/>
  <c r="AD722" i="33" s="1"/>
  <c r="J721" i="33"/>
  <c r="D721" i="33"/>
  <c r="J720" i="33"/>
  <c r="D720" i="33"/>
  <c r="J719" i="33"/>
  <c r="D719" i="33"/>
  <c r="J718" i="33"/>
  <c r="D718" i="33"/>
  <c r="J717" i="33"/>
  <c r="D717" i="33"/>
  <c r="J716" i="33"/>
  <c r="D716" i="33"/>
  <c r="J715" i="33"/>
  <c r="D715" i="33"/>
  <c r="X715" i="33" s="1"/>
  <c r="J714" i="33"/>
  <c r="AE714" i="33" s="1"/>
  <c r="D714" i="33"/>
  <c r="J713" i="33"/>
  <c r="D713" i="33"/>
  <c r="X713" i="33" s="1"/>
  <c r="J712" i="33"/>
  <c r="D712" i="33"/>
  <c r="J711" i="33"/>
  <c r="AE711" i="33" s="1"/>
  <c r="D711" i="33"/>
  <c r="J710" i="33"/>
  <c r="F710" i="33"/>
  <c r="AD710" i="33" s="1"/>
  <c r="D710" i="33"/>
  <c r="X710" i="33" s="1"/>
  <c r="W709" i="33"/>
  <c r="J709" i="33"/>
  <c r="D709" i="33"/>
  <c r="J708" i="33"/>
  <c r="D708" i="33"/>
  <c r="J707" i="33"/>
  <c r="D707" i="33"/>
  <c r="J706" i="33"/>
  <c r="D706" i="33"/>
  <c r="J705" i="33"/>
  <c r="D705" i="33"/>
  <c r="X705" i="33" s="1"/>
  <c r="J704" i="33"/>
  <c r="D704" i="33"/>
  <c r="J703" i="33"/>
  <c r="D703" i="33"/>
  <c r="J702" i="33"/>
  <c r="D702" i="33"/>
  <c r="J701" i="33"/>
  <c r="D701" i="33"/>
  <c r="J700" i="33"/>
  <c r="D700" i="33"/>
  <c r="W699" i="33"/>
  <c r="J699" i="33"/>
  <c r="D699" i="33"/>
  <c r="J698" i="33"/>
  <c r="D698" i="33"/>
  <c r="F698" i="33" s="1"/>
  <c r="AD698" i="33" s="1"/>
  <c r="J697" i="33"/>
  <c r="D697" i="33"/>
  <c r="J696" i="33"/>
  <c r="D696" i="33"/>
  <c r="X696" i="33" s="1"/>
  <c r="J695" i="33"/>
  <c r="D695" i="33"/>
  <c r="J694" i="33"/>
  <c r="D694" i="33"/>
  <c r="J693" i="33"/>
  <c r="D693" i="33"/>
  <c r="AC692" i="33"/>
  <c r="W692" i="33"/>
  <c r="J692" i="33"/>
  <c r="D692" i="33"/>
  <c r="AC691" i="33"/>
  <c r="J691" i="33"/>
  <c r="D691" i="33"/>
  <c r="J690" i="33"/>
  <c r="D690" i="33"/>
  <c r="J689" i="33"/>
  <c r="D689" i="33"/>
  <c r="J688" i="33"/>
  <c r="F688" i="33"/>
  <c r="AD688" i="33" s="1"/>
  <c r="D688" i="33"/>
  <c r="X688" i="33" s="1"/>
  <c r="J687" i="33"/>
  <c r="AE687" i="33" s="1"/>
  <c r="D687" i="33"/>
  <c r="J686" i="33"/>
  <c r="W686" i="33" s="1"/>
  <c r="D686" i="33"/>
  <c r="F686" i="33" s="1"/>
  <c r="AD686" i="33" s="1"/>
  <c r="J685" i="33"/>
  <c r="AE685" i="33" s="1"/>
  <c r="D685" i="33"/>
  <c r="J684" i="33"/>
  <c r="D684" i="33"/>
  <c r="J683" i="33"/>
  <c r="D683" i="33"/>
  <c r="J682" i="33"/>
  <c r="D682" i="33"/>
  <c r="J681" i="33"/>
  <c r="AE681" i="33" s="1"/>
  <c r="D681" i="33"/>
  <c r="J680" i="33"/>
  <c r="AE680" i="33" s="1"/>
  <c r="D680" i="33"/>
  <c r="J679" i="33"/>
  <c r="D679" i="33"/>
  <c r="J678" i="33"/>
  <c r="AE678" i="33" s="1"/>
  <c r="F678" i="33"/>
  <c r="AD678" i="33" s="1"/>
  <c r="D678" i="33"/>
  <c r="X678" i="33" s="1"/>
  <c r="J677" i="33"/>
  <c r="AE677" i="33" s="1"/>
  <c r="D677" i="33"/>
  <c r="J676" i="33"/>
  <c r="D676" i="33"/>
  <c r="X676" i="33" s="1"/>
  <c r="J675" i="33"/>
  <c r="D675" i="33"/>
  <c r="J674" i="33"/>
  <c r="D674" i="33"/>
  <c r="X674" i="33" s="1"/>
  <c r="J673" i="33"/>
  <c r="D673" i="33"/>
  <c r="J672" i="33"/>
  <c r="AE672" i="33" s="1"/>
  <c r="D672" i="33"/>
  <c r="J671" i="33"/>
  <c r="D671" i="33"/>
  <c r="X671" i="33" s="1"/>
  <c r="J670" i="33"/>
  <c r="D670" i="33"/>
  <c r="J669" i="33"/>
  <c r="D669" i="33"/>
  <c r="J668" i="33"/>
  <c r="AE668" i="33" s="1"/>
  <c r="D668" i="33"/>
  <c r="X668" i="33" s="1"/>
  <c r="W667" i="33"/>
  <c r="J667" i="33"/>
  <c r="D667" i="33"/>
  <c r="J666" i="33"/>
  <c r="D666" i="33"/>
  <c r="J665" i="33"/>
  <c r="D665" i="33"/>
  <c r="W664" i="33"/>
  <c r="J664" i="33"/>
  <c r="D664" i="33"/>
  <c r="J663" i="33"/>
  <c r="D663" i="33"/>
  <c r="J662" i="33"/>
  <c r="D662" i="33"/>
  <c r="F662" i="33" s="1"/>
  <c r="AD662" i="33" s="1"/>
  <c r="J661" i="33"/>
  <c r="D661" i="33"/>
  <c r="X661" i="33" s="1"/>
  <c r="J660" i="33"/>
  <c r="D660" i="33"/>
  <c r="AC659" i="33"/>
  <c r="J659" i="33"/>
  <c r="D659" i="33"/>
  <c r="AC658" i="33"/>
  <c r="W658" i="33"/>
  <c r="K658" i="33"/>
  <c r="J658" i="33"/>
  <c r="D658" i="33"/>
  <c r="J657" i="33"/>
  <c r="D657" i="33"/>
  <c r="J656" i="33"/>
  <c r="D656" i="33"/>
  <c r="J655" i="33"/>
  <c r="D655" i="33"/>
  <c r="J654" i="33"/>
  <c r="D654" i="33"/>
  <c r="J653" i="33"/>
  <c r="D653" i="33"/>
  <c r="J652" i="33"/>
  <c r="D652" i="33"/>
  <c r="J651" i="33"/>
  <c r="D651" i="33"/>
  <c r="J650" i="33"/>
  <c r="D650" i="33"/>
  <c r="F650" i="33" s="1"/>
  <c r="AD650" i="33" s="1"/>
  <c r="W649" i="33"/>
  <c r="J649" i="33"/>
  <c r="D649" i="33"/>
  <c r="J648" i="33"/>
  <c r="D648" i="33"/>
  <c r="J647" i="33"/>
  <c r="D647" i="33"/>
  <c r="J646" i="33"/>
  <c r="D646" i="33"/>
  <c r="J645" i="33"/>
  <c r="D645" i="33"/>
  <c r="J644" i="33"/>
  <c r="AE644" i="33" s="1"/>
  <c r="D644" i="33"/>
  <c r="J643" i="33"/>
  <c r="D643" i="33"/>
  <c r="AC642" i="33"/>
  <c r="J642" i="33"/>
  <c r="D642" i="33"/>
  <c r="J641" i="33"/>
  <c r="D641" i="33"/>
  <c r="J640" i="33"/>
  <c r="AE640" i="33" s="1"/>
  <c r="D640" i="33"/>
  <c r="J639" i="33"/>
  <c r="D639" i="33"/>
  <c r="J638" i="33"/>
  <c r="D638" i="33"/>
  <c r="F638" i="33" s="1"/>
  <c r="AD638" i="33" s="1"/>
  <c r="J637" i="33"/>
  <c r="D637" i="33"/>
  <c r="J636" i="33"/>
  <c r="D636" i="33"/>
  <c r="J635" i="33"/>
  <c r="AE635" i="33" s="1"/>
  <c r="F635" i="33"/>
  <c r="AD635" i="33" s="1"/>
  <c r="D635" i="33"/>
  <c r="X635" i="33" s="1"/>
  <c r="J634" i="33"/>
  <c r="D634" i="33"/>
  <c r="J633" i="33"/>
  <c r="F633" i="33"/>
  <c r="AD633" i="33" s="1"/>
  <c r="D633" i="33"/>
  <c r="X633" i="33" s="1"/>
  <c r="J632" i="33"/>
  <c r="AE632" i="33" s="1"/>
  <c r="D632" i="33"/>
  <c r="J631" i="33"/>
  <c r="AE631" i="33" s="1"/>
  <c r="D631" i="33"/>
  <c r="X631" i="33" s="1"/>
  <c r="J630" i="33"/>
  <c r="D630" i="33"/>
  <c r="X630" i="33" s="1"/>
  <c r="J629" i="33"/>
  <c r="D629" i="33"/>
  <c r="J628" i="33"/>
  <c r="D628" i="33"/>
  <c r="J627" i="33"/>
  <c r="D627" i="33"/>
  <c r="J626" i="33"/>
  <c r="D626" i="33"/>
  <c r="F626" i="33" s="1"/>
  <c r="AD626" i="33" s="1"/>
  <c r="K625" i="33"/>
  <c r="J625" i="33"/>
  <c r="AE625" i="33" s="1"/>
  <c r="F625" i="33"/>
  <c r="AD625" i="33" s="1"/>
  <c r="D625" i="33"/>
  <c r="X625" i="33" s="1"/>
  <c r="J624" i="33"/>
  <c r="AE624" i="33" s="1"/>
  <c r="D624" i="33"/>
  <c r="J623" i="33"/>
  <c r="D623" i="33"/>
  <c r="J622" i="33"/>
  <c r="D622" i="33"/>
  <c r="J621" i="33"/>
  <c r="D621" i="33"/>
  <c r="AC620" i="33"/>
  <c r="J620" i="33"/>
  <c r="D620" i="33"/>
  <c r="J619" i="33"/>
  <c r="D619" i="33"/>
  <c r="J618" i="33"/>
  <c r="D618" i="33"/>
  <c r="J617" i="33"/>
  <c r="AE617" i="33" s="1"/>
  <c r="D617" i="33"/>
  <c r="J616" i="33"/>
  <c r="D616" i="33"/>
  <c r="J615" i="33"/>
  <c r="D615" i="33"/>
  <c r="J614" i="33"/>
  <c r="AC614" i="33" s="1"/>
  <c r="D614" i="33"/>
  <c r="F614" i="33" s="1"/>
  <c r="AD614" i="33" s="1"/>
  <c r="J613" i="33"/>
  <c r="D613" i="33"/>
  <c r="J612" i="33"/>
  <c r="D612" i="33"/>
  <c r="K611" i="33"/>
  <c r="J611" i="33"/>
  <c r="D611" i="33"/>
  <c r="J610" i="33"/>
  <c r="AE610" i="33" s="1"/>
  <c r="D610" i="33"/>
  <c r="J609" i="33"/>
  <c r="D609" i="33"/>
  <c r="J608" i="33"/>
  <c r="AE608" i="33" s="1"/>
  <c r="D608" i="33"/>
  <c r="J607" i="33"/>
  <c r="D607" i="33"/>
  <c r="J606" i="33"/>
  <c r="D606" i="33"/>
  <c r="J605" i="33"/>
  <c r="D605" i="33"/>
  <c r="X605" i="33" s="1"/>
  <c r="J604" i="33"/>
  <c r="AE604" i="33" s="1"/>
  <c r="D604" i="33"/>
  <c r="J603" i="33"/>
  <c r="AE603" i="33" s="1"/>
  <c r="F603" i="33"/>
  <c r="AD603" i="33" s="1"/>
  <c r="D603" i="33"/>
  <c r="X603" i="33" s="1"/>
  <c r="J602" i="33"/>
  <c r="D602" i="33"/>
  <c r="F602" i="33" s="1"/>
  <c r="AD602" i="33" s="1"/>
  <c r="J601" i="33"/>
  <c r="D601" i="33"/>
  <c r="J600" i="33"/>
  <c r="D600" i="33"/>
  <c r="J599" i="33"/>
  <c r="D599" i="33"/>
  <c r="J598" i="33"/>
  <c r="D598" i="33"/>
  <c r="W597" i="33"/>
  <c r="J597" i="33"/>
  <c r="D597" i="33"/>
  <c r="J596" i="33"/>
  <c r="AE596" i="33" s="1"/>
  <c r="D596" i="33"/>
  <c r="J595" i="33"/>
  <c r="AE595" i="33" s="1"/>
  <c r="D595" i="33"/>
  <c r="J594" i="33"/>
  <c r="D594" i="33"/>
  <c r="J593" i="33"/>
  <c r="D593" i="33"/>
  <c r="J592" i="33"/>
  <c r="D592" i="33"/>
  <c r="J591" i="33"/>
  <c r="AE591" i="33" s="1"/>
  <c r="F591" i="33"/>
  <c r="AD591" i="33" s="1"/>
  <c r="D591" i="33"/>
  <c r="X591" i="33" s="1"/>
  <c r="J590" i="33"/>
  <c r="AE590" i="33" s="1"/>
  <c r="D590" i="33"/>
  <c r="F590" i="33" s="1"/>
  <c r="AD590" i="33" s="1"/>
  <c r="J589" i="33"/>
  <c r="AE589" i="33" s="1"/>
  <c r="D589" i="33"/>
  <c r="J588" i="33"/>
  <c r="D588" i="33"/>
  <c r="J587" i="33"/>
  <c r="D587" i="33"/>
  <c r="J586" i="33"/>
  <c r="D586" i="33"/>
  <c r="J585" i="33"/>
  <c r="AE585" i="33" s="1"/>
  <c r="D585" i="33"/>
  <c r="J584" i="33"/>
  <c r="D584" i="33"/>
  <c r="X584" i="33" s="1"/>
  <c r="J583" i="33"/>
  <c r="D583" i="33"/>
  <c r="J582" i="33"/>
  <c r="D582" i="33"/>
  <c r="J581" i="33"/>
  <c r="D581" i="33"/>
  <c r="J580" i="33"/>
  <c r="D580" i="33"/>
  <c r="J579" i="33"/>
  <c r="D579" i="33"/>
  <c r="J578" i="33"/>
  <c r="D578" i="33"/>
  <c r="F578" i="33" s="1"/>
  <c r="AD578" i="33" s="1"/>
  <c r="J577" i="33"/>
  <c r="D577" i="33"/>
  <c r="J576" i="33"/>
  <c r="AE576" i="33" s="1"/>
  <c r="D576" i="33"/>
  <c r="J575" i="33"/>
  <c r="D575" i="33"/>
  <c r="J574" i="33"/>
  <c r="D574" i="33"/>
  <c r="J573" i="33"/>
  <c r="D573" i="33"/>
  <c r="J572" i="33"/>
  <c r="D572" i="33"/>
  <c r="J571" i="33"/>
  <c r="AE571" i="33" s="1"/>
  <c r="D571" i="33"/>
  <c r="J570" i="33"/>
  <c r="AE570" i="33" s="1"/>
  <c r="D570" i="33"/>
  <c r="W569" i="33"/>
  <c r="J569" i="33"/>
  <c r="D569" i="33"/>
  <c r="J568" i="33"/>
  <c r="D568" i="33"/>
  <c r="J567" i="33"/>
  <c r="D567" i="33"/>
  <c r="J566" i="33"/>
  <c r="D566" i="33"/>
  <c r="F566" i="33" s="1"/>
  <c r="AD566" i="33" s="1"/>
  <c r="J565" i="33"/>
  <c r="D565" i="33"/>
  <c r="J564" i="33"/>
  <c r="D564" i="33"/>
  <c r="J563" i="33"/>
  <c r="D563" i="33"/>
  <c r="J562" i="33"/>
  <c r="D562" i="33"/>
  <c r="J561" i="33"/>
  <c r="D561" i="33"/>
  <c r="J560" i="33"/>
  <c r="D560" i="33"/>
  <c r="J559" i="33"/>
  <c r="D559" i="33"/>
  <c r="J558" i="33"/>
  <c r="AE558" i="33" s="1"/>
  <c r="D558" i="33"/>
  <c r="W557" i="33"/>
  <c r="J557" i="33"/>
  <c r="D557" i="33"/>
  <c r="J556" i="33"/>
  <c r="D556" i="33"/>
  <c r="W555" i="33"/>
  <c r="J555" i="33"/>
  <c r="D555" i="33"/>
  <c r="J554" i="33"/>
  <c r="D554" i="33"/>
  <c r="X554" i="33" s="1"/>
  <c r="J553" i="33"/>
  <c r="D553" i="33"/>
  <c r="J552" i="33"/>
  <c r="D552" i="33"/>
  <c r="X552" i="33" s="1"/>
  <c r="J551" i="33"/>
  <c r="AE551" i="33" s="1"/>
  <c r="D551" i="33"/>
  <c r="J550" i="33"/>
  <c r="AE550" i="33" s="1"/>
  <c r="D550" i="33"/>
  <c r="J549" i="33"/>
  <c r="D549" i="33"/>
  <c r="J548" i="33"/>
  <c r="D548" i="33"/>
  <c r="J547" i="33"/>
  <c r="D547" i="33"/>
  <c r="J546" i="33"/>
  <c r="D546" i="33"/>
  <c r="J545" i="33"/>
  <c r="F545" i="33"/>
  <c r="AD545" i="33" s="1"/>
  <c r="D545" i="33"/>
  <c r="X545" i="33" s="1"/>
  <c r="J544" i="33"/>
  <c r="D544" i="33"/>
  <c r="J543" i="33"/>
  <c r="D543" i="33"/>
  <c r="J542" i="33"/>
  <c r="AE542" i="33" s="1"/>
  <c r="D542" i="33"/>
  <c r="X542" i="33" s="1"/>
  <c r="J541" i="33"/>
  <c r="D541" i="33"/>
  <c r="J540" i="33"/>
  <c r="D540" i="33"/>
  <c r="J539" i="33"/>
  <c r="D539" i="33"/>
  <c r="J538" i="33"/>
  <c r="AE538" i="33" s="1"/>
  <c r="D538" i="33"/>
  <c r="W537" i="33"/>
  <c r="J537" i="33"/>
  <c r="D537" i="33"/>
  <c r="J536" i="33"/>
  <c r="D536" i="33"/>
  <c r="K535" i="33"/>
  <c r="J535" i="33"/>
  <c r="D535" i="33"/>
  <c r="J534" i="33"/>
  <c r="AE534" i="33" s="1"/>
  <c r="D534" i="33"/>
  <c r="J533" i="33"/>
  <c r="AE533" i="33" s="1"/>
  <c r="D533" i="33"/>
  <c r="J532" i="33"/>
  <c r="D532" i="33"/>
  <c r="J531" i="33"/>
  <c r="D531" i="33"/>
  <c r="J530" i="33"/>
  <c r="AE530" i="33" s="1"/>
  <c r="D530" i="33"/>
  <c r="F530" i="33" s="1"/>
  <c r="AD530" i="33" s="1"/>
  <c r="J529" i="33"/>
  <c r="AE529" i="33" s="1"/>
  <c r="D529" i="33"/>
  <c r="J528" i="33"/>
  <c r="D528" i="33"/>
  <c r="J527" i="33"/>
  <c r="D527" i="33"/>
  <c r="J526" i="33"/>
  <c r="D526" i="33"/>
  <c r="J525" i="33"/>
  <c r="D525" i="33"/>
  <c r="J524" i="33"/>
  <c r="AE524" i="33" s="1"/>
  <c r="D524" i="33"/>
  <c r="J523" i="33"/>
  <c r="AE523" i="33" s="1"/>
  <c r="D523" i="33"/>
  <c r="J522" i="33"/>
  <c r="D522" i="33"/>
  <c r="J521" i="33"/>
  <c r="D521" i="33"/>
  <c r="J520" i="33"/>
  <c r="D520" i="33"/>
  <c r="J519" i="33"/>
  <c r="D519" i="33"/>
  <c r="J518" i="33"/>
  <c r="AE518" i="33" s="1"/>
  <c r="D518" i="33"/>
  <c r="F518" i="33" s="1"/>
  <c r="AD518" i="33" s="1"/>
  <c r="J517" i="33"/>
  <c r="AE517" i="33" s="1"/>
  <c r="D517" i="33"/>
  <c r="J516" i="33"/>
  <c r="D516" i="33"/>
  <c r="J515" i="33"/>
  <c r="D515" i="33"/>
  <c r="J514" i="33"/>
  <c r="D514" i="33"/>
  <c r="J513" i="33"/>
  <c r="D513" i="33"/>
  <c r="W512" i="33"/>
  <c r="J512" i="33"/>
  <c r="D512" i="33"/>
  <c r="J511" i="33"/>
  <c r="AE511" i="33" s="1"/>
  <c r="D511" i="33"/>
  <c r="J510" i="33"/>
  <c r="D510" i="33"/>
  <c r="X510" i="33" s="1"/>
  <c r="J509" i="33"/>
  <c r="D509" i="33"/>
  <c r="J508" i="33"/>
  <c r="D508" i="33"/>
  <c r="J507" i="33"/>
  <c r="AE507" i="33" s="1"/>
  <c r="D507" i="33"/>
  <c r="J506" i="33"/>
  <c r="AE506" i="33" s="1"/>
  <c r="D506" i="33"/>
  <c r="F506" i="33" s="1"/>
  <c r="AD506" i="33" s="1"/>
  <c r="J505" i="33"/>
  <c r="D505" i="33"/>
  <c r="J504" i="33"/>
  <c r="D504" i="33"/>
  <c r="J503" i="33"/>
  <c r="D503" i="33"/>
  <c r="X503" i="33" s="1"/>
  <c r="J502" i="33"/>
  <c r="D502" i="33"/>
  <c r="J501" i="33"/>
  <c r="D501" i="33"/>
  <c r="J500" i="33"/>
  <c r="AE500" i="33" s="1"/>
  <c r="D500" i="33"/>
  <c r="J499" i="33"/>
  <c r="D499" i="33"/>
  <c r="X499" i="33" s="1"/>
  <c r="J498" i="33"/>
  <c r="D498" i="33"/>
  <c r="J497" i="33"/>
  <c r="D497" i="33"/>
  <c r="J496" i="33"/>
  <c r="D496" i="33"/>
  <c r="AC495" i="33"/>
  <c r="J495" i="33"/>
  <c r="D495" i="33"/>
  <c r="J494" i="33"/>
  <c r="D494" i="33"/>
  <c r="F494" i="33" s="1"/>
  <c r="AD494" i="33" s="1"/>
  <c r="J493" i="33"/>
  <c r="D493" i="33"/>
  <c r="J492" i="33"/>
  <c r="D492" i="33"/>
  <c r="J491" i="33"/>
  <c r="AE491" i="33" s="1"/>
  <c r="D491" i="33"/>
  <c r="K490" i="33"/>
  <c r="J490" i="33"/>
  <c r="AE490" i="33" s="1"/>
  <c r="D490" i="33"/>
  <c r="J489" i="33"/>
  <c r="AE489" i="33" s="1"/>
  <c r="D489" i="33"/>
  <c r="J488" i="33"/>
  <c r="D488" i="33"/>
  <c r="J487" i="33"/>
  <c r="D487" i="33"/>
  <c r="J486" i="33"/>
  <c r="D486" i="33"/>
  <c r="J485" i="33"/>
  <c r="D485" i="33"/>
  <c r="AC484" i="33"/>
  <c r="J484" i="33"/>
  <c r="D484" i="33"/>
  <c r="J483" i="33"/>
  <c r="D483" i="33"/>
  <c r="J482" i="33"/>
  <c r="D482" i="33"/>
  <c r="F482" i="33" s="1"/>
  <c r="AD482" i="33" s="1"/>
  <c r="J481" i="33"/>
  <c r="D481" i="33"/>
  <c r="J480" i="33"/>
  <c r="AE480" i="33" s="1"/>
  <c r="D480" i="33"/>
  <c r="J479" i="33"/>
  <c r="AE479" i="33" s="1"/>
  <c r="D479" i="33"/>
  <c r="J478" i="33"/>
  <c r="D478" i="33"/>
  <c r="J477" i="33"/>
  <c r="D477" i="33"/>
  <c r="J476" i="33"/>
  <c r="D476" i="33"/>
  <c r="X476" i="33" s="1"/>
  <c r="J475" i="33"/>
  <c r="D475" i="33"/>
  <c r="J474" i="33"/>
  <c r="D474" i="33"/>
  <c r="K473" i="33"/>
  <c r="J473" i="33"/>
  <c r="D473" i="33"/>
  <c r="J472" i="33"/>
  <c r="D472" i="33"/>
  <c r="J471" i="33"/>
  <c r="D471" i="33"/>
  <c r="J470" i="33"/>
  <c r="AE470" i="33" s="1"/>
  <c r="D470" i="33"/>
  <c r="F470" i="33" s="1"/>
  <c r="AD470" i="33" s="1"/>
  <c r="J469" i="33"/>
  <c r="AE469" i="33" s="1"/>
  <c r="D469" i="33"/>
  <c r="X469" i="33" s="1"/>
  <c r="J468" i="33"/>
  <c r="AE468" i="33" s="1"/>
  <c r="D468" i="33"/>
  <c r="J467" i="33"/>
  <c r="AE467" i="33" s="1"/>
  <c r="D467" i="33"/>
  <c r="J466" i="33"/>
  <c r="AE466" i="33" s="1"/>
  <c r="D466" i="33"/>
  <c r="J465" i="33"/>
  <c r="D465" i="33"/>
  <c r="J464" i="33"/>
  <c r="D464" i="33"/>
  <c r="J463" i="33"/>
  <c r="D463" i="33"/>
  <c r="J462" i="33"/>
  <c r="AE462" i="33" s="1"/>
  <c r="D462" i="33"/>
  <c r="J461" i="33"/>
  <c r="AE461" i="33" s="1"/>
  <c r="D461" i="33"/>
  <c r="J460" i="33"/>
  <c r="D460" i="33"/>
  <c r="X460" i="33" s="1"/>
  <c r="J459" i="33"/>
  <c r="D459" i="33"/>
  <c r="J458" i="33"/>
  <c r="D458" i="33"/>
  <c r="F458" i="33" s="1"/>
  <c r="AD458" i="33" s="1"/>
  <c r="J457" i="33"/>
  <c r="AE457" i="33" s="1"/>
  <c r="D457" i="33"/>
  <c r="J456" i="33"/>
  <c r="D456" i="33"/>
  <c r="J455" i="33"/>
  <c r="D455" i="33"/>
  <c r="J454" i="33"/>
  <c r="D454" i="33"/>
  <c r="J453" i="33"/>
  <c r="AC453" i="33" s="1"/>
  <c r="D453" i="33"/>
  <c r="J452" i="33"/>
  <c r="D452" i="33"/>
  <c r="J451" i="33"/>
  <c r="D451" i="33"/>
  <c r="J450" i="33"/>
  <c r="D450" i="33"/>
  <c r="J449" i="33"/>
  <c r="D449" i="33"/>
  <c r="J448" i="33"/>
  <c r="D448" i="33"/>
  <c r="J447" i="33"/>
  <c r="AE447" i="33" s="1"/>
  <c r="D447" i="33"/>
  <c r="X447" i="33" s="1"/>
  <c r="J446" i="33"/>
  <c r="D446" i="33"/>
  <c r="F446" i="33" s="1"/>
  <c r="AD446" i="33" s="1"/>
  <c r="J445" i="33"/>
  <c r="AE445" i="33" s="1"/>
  <c r="D445" i="33"/>
  <c r="J444" i="33"/>
  <c r="D444" i="33"/>
  <c r="J443" i="33"/>
  <c r="D443" i="33"/>
  <c r="J442" i="33"/>
  <c r="D442" i="33"/>
  <c r="J441" i="33"/>
  <c r="D441" i="33"/>
  <c r="J440" i="33"/>
  <c r="AE440" i="33" s="1"/>
  <c r="D440" i="33"/>
  <c r="J439" i="33"/>
  <c r="D439" i="33"/>
  <c r="J438" i="33"/>
  <c r="D438" i="33"/>
  <c r="J437" i="33"/>
  <c r="D437" i="33"/>
  <c r="J436" i="33"/>
  <c r="D436" i="33"/>
  <c r="W435" i="33"/>
  <c r="Y435" i="33" s="1"/>
  <c r="J435" i="33"/>
  <c r="F435" i="33"/>
  <c r="AD435" i="33" s="1"/>
  <c r="D435" i="33"/>
  <c r="X435" i="33" s="1"/>
  <c r="J434" i="33"/>
  <c r="D434" i="33"/>
  <c r="X434" i="33" s="1"/>
  <c r="J433" i="33"/>
  <c r="D433" i="33"/>
  <c r="J432" i="33"/>
  <c r="AE432" i="33" s="1"/>
  <c r="D432" i="33"/>
  <c r="K431" i="33"/>
  <c r="J431" i="33"/>
  <c r="D431" i="33"/>
  <c r="J430" i="33"/>
  <c r="D430" i="33"/>
  <c r="J429" i="33"/>
  <c r="AE429" i="33" s="1"/>
  <c r="D429" i="33"/>
  <c r="J428" i="33"/>
  <c r="D428" i="33"/>
  <c r="J427" i="33"/>
  <c r="AE427" i="33" s="1"/>
  <c r="D427" i="33"/>
  <c r="J426" i="33"/>
  <c r="D426" i="33"/>
  <c r="J425" i="33"/>
  <c r="D425" i="33"/>
  <c r="J424" i="33"/>
  <c r="AE424" i="33" s="1"/>
  <c r="D424" i="33"/>
  <c r="J423" i="33"/>
  <c r="D423" i="33"/>
  <c r="J422" i="33"/>
  <c r="D422" i="33"/>
  <c r="F422" i="33" s="1"/>
  <c r="AD422" i="33" s="1"/>
  <c r="AC421" i="33"/>
  <c r="J421" i="33"/>
  <c r="D421" i="33"/>
  <c r="J420" i="33"/>
  <c r="AE420" i="33" s="1"/>
  <c r="D420" i="33"/>
  <c r="J419" i="33"/>
  <c r="D419" i="33"/>
  <c r="J418" i="33"/>
  <c r="D418" i="33"/>
  <c r="J417" i="33"/>
  <c r="D417" i="33"/>
  <c r="J416" i="33"/>
  <c r="D416" i="33"/>
  <c r="K415" i="33"/>
  <c r="J415" i="33"/>
  <c r="D415" i="33"/>
  <c r="J414" i="33"/>
  <c r="D414" i="33"/>
  <c r="J413" i="33"/>
  <c r="D413" i="33"/>
  <c r="J412" i="33"/>
  <c r="D412" i="33"/>
  <c r="X412" i="33" s="1"/>
  <c r="J411" i="33"/>
  <c r="D411" i="33"/>
  <c r="J410" i="33"/>
  <c r="AE410" i="33" s="1"/>
  <c r="D410" i="33"/>
  <c r="F410" i="33" s="1"/>
  <c r="AD410" i="33" s="1"/>
  <c r="J409" i="33"/>
  <c r="D409" i="33"/>
  <c r="K408" i="33"/>
  <c r="J408" i="33"/>
  <c r="D408" i="33"/>
  <c r="X408" i="33" s="1"/>
  <c r="J407" i="33"/>
  <c r="D407" i="33"/>
  <c r="J406" i="33"/>
  <c r="D406" i="33"/>
  <c r="J405" i="33"/>
  <c r="AE405" i="33" s="1"/>
  <c r="D405" i="33"/>
  <c r="J404" i="33"/>
  <c r="D404" i="33"/>
  <c r="W403" i="33"/>
  <c r="Y403" i="33" s="1"/>
  <c r="J403" i="33"/>
  <c r="D403" i="33"/>
  <c r="X403" i="33" s="1"/>
  <c r="J402" i="33"/>
  <c r="D402" i="33"/>
  <c r="J401" i="33"/>
  <c r="D401" i="33"/>
  <c r="J400" i="33"/>
  <c r="AE400" i="33" s="1"/>
  <c r="D400" i="33"/>
  <c r="J399" i="33"/>
  <c r="AE399" i="33" s="1"/>
  <c r="D399" i="33"/>
  <c r="J398" i="33"/>
  <c r="AE398" i="33" s="1"/>
  <c r="D398" i="33"/>
  <c r="F398" i="33" s="1"/>
  <c r="AD398" i="33" s="1"/>
  <c r="J397" i="33"/>
  <c r="D397" i="33"/>
  <c r="J396" i="33"/>
  <c r="F396" i="33"/>
  <c r="AD396" i="33" s="1"/>
  <c r="D396" i="33"/>
  <c r="X396" i="33" s="1"/>
  <c r="J395" i="33"/>
  <c r="AE395" i="33" s="1"/>
  <c r="D395" i="33"/>
  <c r="J394" i="33"/>
  <c r="D394" i="33"/>
  <c r="J393" i="33"/>
  <c r="D393" i="33"/>
  <c r="J392" i="33"/>
  <c r="D392" i="33"/>
  <c r="J391" i="33"/>
  <c r="D391" i="33"/>
  <c r="J390" i="33"/>
  <c r="D390" i="33"/>
  <c r="J389" i="33"/>
  <c r="D389" i="33"/>
  <c r="X389" i="33" s="1"/>
  <c r="J388" i="33"/>
  <c r="D388" i="33"/>
  <c r="J387" i="33"/>
  <c r="AE387" i="33" s="1"/>
  <c r="D387" i="33"/>
  <c r="J386" i="33"/>
  <c r="D386" i="33"/>
  <c r="F386" i="33" s="1"/>
  <c r="AD386" i="33" s="1"/>
  <c r="W385" i="33"/>
  <c r="J385" i="33"/>
  <c r="D385" i="33"/>
  <c r="J384" i="33"/>
  <c r="AE384" i="33" s="1"/>
  <c r="D384" i="33"/>
  <c r="J383" i="33"/>
  <c r="AE383" i="33" s="1"/>
  <c r="D383" i="33"/>
  <c r="J382" i="33"/>
  <c r="AE382" i="33" s="1"/>
  <c r="F382" i="33"/>
  <c r="AD382" i="33" s="1"/>
  <c r="D382" i="33"/>
  <c r="X382" i="33" s="1"/>
  <c r="J381" i="33"/>
  <c r="D381" i="33"/>
  <c r="J380" i="33"/>
  <c r="AE380" i="33" s="1"/>
  <c r="D380" i="33"/>
  <c r="X380" i="33" s="1"/>
  <c r="J379" i="33"/>
  <c r="AE379" i="33" s="1"/>
  <c r="D379" i="33"/>
  <c r="J378" i="33"/>
  <c r="AE378" i="33" s="1"/>
  <c r="D378" i="33"/>
  <c r="J377" i="33"/>
  <c r="D377" i="33"/>
  <c r="J376" i="33"/>
  <c r="D376" i="33"/>
  <c r="X376" i="33" s="1"/>
  <c r="J375" i="33"/>
  <c r="D375" i="33"/>
  <c r="J374" i="33"/>
  <c r="AE374" i="33" s="1"/>
  <c r="D374" i="33"/>
  <c r="F374" i="33" s="1"/>
  <c r="AD374" i="33" s="1"/>
  <c r="J373" i="33"/>
  <c r="D373" i="33"/>
  <c r="J372" i="33"/>
  <c r="F372" i="33"/>
  <c r="AD372" i="33" s="1"/>
  <c r="D372" i="33"/>
  <c r="X372" i="33" s="1"/>
  <c r="J371" i="33"/>
  <c r="D371" i="33"/>
  <c r="J370" i="33"/>
  <c r="D370" i="33"/>
  <c r="J369" i="33"/>
  <c r="D369" i="33"/>
  <c r="J368" i="33"/>
  <c r="D368" i="33"/>
  <c r="J367" i="33"/>
  <c r="D367" i="33"/>
  <c r="J366" i="33"/>
  <c r="D366" i="33"/>
  <c r="J365" i="33"/>
  <c r="D365" i="33"/>
  <c r="J364" i="33"/>
  <c r="D364" i="33"/>
  <c r="J363" i="33"/>
  <c r="F363" i="33"/>
  <c r="AD363" i="33" s="1"/>
  <c r="D363" i="33"/>
  <c r="X363" i="33" s="1"/>
  <c r="J362" i="33"/>
  <c r="D362" i="33"/>
  <c r="F362" i="33" s="1"/>
  <c r="AD362" i="33" s="1"/>
  <c r="J361" i="33"/>
  <c r="D361" i="33"/>
  <c r="J360" i="33"/>
  <c r="AE360" i="33" s="1"/>
  <c r="D360" i="33"/>
  <c r="J359" i="33"/>
  <c r="D359" i="33"/>
  <c r="J358" i="33"/>
  <c r="AE358" i="33" s="1"/>
  <c r="D358" i="33"/>
  <c r="X358" i="33" s="1"/>
  <c r="J357" i="33"/>
  <c r="D357" i="33"/>
  <c r="J356" i="33"/>
  <c r="D356" i="33"/>
  <c r="J355" i="33"/>
  <c r="F355" i="33"/>
  <c r="AD355" i="33" s="1"/>
  <c r="D355" i="33"/>
  <c r="X355" i="33" s="1"/>
  <c r="J354" i="33"/>
  <c r="D354" i="33"/>
  <c r="J353" i="33"/>
  <c r="AE353" i="33" s="1"/>
  <c r="D353" i="33"/>
  <c r="J352" i="33"/>
  <c r="D352" i="33"/>
  <c r="J351" i="33"/>
  <c r="D351" i="33"/>
  <c r="J350" i="33"/>
  <c r="D350" i="33"/>
  <c r="F350" i="33" s="1"/>
  <c r="AD350" i="33" s="1"/>
  <c r="J349" i="33"/>
  <c r="AE349" i="33" s="1"/>
  <c r="D349" i="33"/>
  <c r="J348" i="33"/>
  <c r="D348" i="33"/>
  <c r="J347" i="33"/>
  <c r="AE347" i="33" s="1"/>
  <c r="D347" i="33"/>
  <c r="J346" i="33"/>
  <c r="AE346" i="33" s="1"/>
  <c r="F346" i="33"/>
  <c r="AD346" i="33" s="1"/>
  <c r="D346" i="33"/>
  <c r="X346" i="33" s="1"/>
  <c r="J345" i="33"/>
  <c r="AE345" i="33" s="1"/>
  <c r="D345" i="33"/>
  <c r="J344" i="33"/>
  <c r="AE344" i="33" s="1"/>
  <c r="D344" i="33"/>
  <c r="J343" i="33"/>
  <c r="D343" i="33"/>
  <c r="J342" i="33"/>
  <c r="D342" i="33"/>
  <c r="J341" i="33"/>
  <c r="D341" i="33"/>
  <c r="J340" i="33"/>
  <c r="D340" i="33"/>
  <c r="J339" i="33"/>
  <c r="AE339" i="33" s="1"/>
  <c r="D339" i="33"/>
  <c r="J338" i="33"/>
  <c r="AE338" i="33" s="1"/>
  <c r="D338" i="33"/>
  <c r="F338" i="33" s="1"/>
  <c r="AD338" i="33" s="1"/>
  <c r="J337" i="33"/>
  <c r="D337" i="33"/>
  <c r="J336" i="33"/>
  <c r="AE336" i="33" s="1"/>
  <c r="D336" i="33"/>
  <c r="X336" i="33" s="1"/>
  <c r="J335" i="33"/>
  <c r="D335" i="33"/>
  <c r="J334" i="33"/>
  <c r="D334" i="33"/>
  <c r="W333" i="33"/>
  <c r="K333" i="33"/>
  <c r="J333" i="33"/>
  <c r="D333" i="33"/>
  <c r="X333" i="33" s="1"/>
  <c r="J332" i="33"/>
  <c r="AE332" i="33" s="1"/>
  <c r="D332" i="33"/>
  <c r="X332" i="33" s="1"/>
  <c r="J331" i="33"/>
  <c r="AE331" i="33" s="1"/>
  <c r="D331" i="33"/>
  <c r="J330" i="33"/>
  <c r="AE330" i="33" s="1"/>
  <c r="D330" i="33"/>
  <c r="J329" i="33"/>
  <c r="AE329" i="33" s="1"/>
  <c r="D329" i="33"/>
  <c r="J328" i="33"/>
  <c r="D328" i="33"/>
  <c r="X328" i="33" s="1"/>
  <c r="J327" i="33"/>
  <c r="AE327" i="33" s="1"/>
  <c r="D327" i="33"/>
  <c r="X327" i="33" s="1"/>
  <c r="J326" i="33"/>
  <c r="AE326" i="33" s="1"/>
  <c r="D326" i="33"/>
  <c r="F326" i="33" s="1"/>
  <c r="AD326" i="33" s="1"/>
  <c r="J325" i="33"/>
  <c r="D325" i="33"/>
  <c r="X325" i="33" s="1"/>
  <c r="J324" i="33"/>
  <c r="D324" i="33"/>
  <c r="X324" i="33" s="1"/>
  <c r="J323" i="33"/>
  <c r="F323" i="33"/>
  <c r="AD323" i="33" s="1"/>
  <c r="D323" i="33"/>
  <c r="X323" i="33" s="1"/>
  <c r="J322" i="33"/>
  <c r="AE322" i="33" s="1"/>
  <c r="D322" i="33"/>
  <c r="J321" i="33"/>
  <c r="D321" i="33"/>
  <c r="J320" i="33"/>
  <c r="D320" i="33"/>
  <c r="J319" i="33"/>
  <c r="D319" i="33"/>
  <c r="J318" i="33"/>
  <c r="D318" i="33"/>
  <c r="AC317" i="33"/>
  <c r="J317" i="33"/>
  <c r="D317" i="33"/>
  <c r="K316" i="33"/>
  <c r="J316" i="33"/>
  <c r="D316" i="33"/>
  <c r="J315" i="33"/>
  <c r="AE315" i="33" s="1"/>
  <c r="D315" i="33"/>
  <c r="J314" i="33"/>
  <c r="D314" i="33"/>
  <c r="X314" i="33" s="1"/>
  <c r="J313" i="33"/>
  <c r="D313" i="33"/>
  <c r="J312" i="33"/>
  <c r="D312" i="33"/>
  <c r="K311" i="33"/>
  <c r="J311" i="33"/>
  <c r="AE311" i="33" s="1"/>
  <c r="D311" i="33"/>
  <c r="J310" i="33"/>
  <c r="AE310" i="33" s="1"/>
  <c r="D310" i="33"/>
  <c r="X310" i="33" s="1"/>
  <c r="J309" i="33"/>
  <c r="AE309" i="33" s="1"/>
  <c r="D309" i="33"/>
  <c r="J308" i="33"/>
  <c r="AE308" i="33" s="1"/>
  <c r="D308" i="33"/>
  <c r="J307" i="33"/>
  <c r="AE307" i="33" s="1"/>
  <c r="D307" i="33"/>
  <c r="J306" i="33"/>
  <c r="D306" i="33"/>
  <c r="J305" i="33"/>
  <c r="D305" i="33"/>
  <c r="J304" i="33"/>
  <c r="F304" i="33"/>
  <c r="AD304" i="33" s="1"/>
  <c r="D304" i="33"/>
  <c r="X304" i="33" s="1"/>
  <c r="J303" i="33"/>
  <c r="D303" i="33"/>
  <c r="J302" i="33"/>
  <c r="D302" i="33"/>
  <c r="F302" i="33" s="1"/>
  <c r="AD302" i="33" s="1"/>
  <c r="J301" i="33"/>
  <c r="D301" i="33"/>
  <c r="X301" i="33" s="1"/>
  <c r="J300" i="33"/>
  <c r="D300" i="33"/>
  <c r="J299" i="33"/>
  <c r="D299" i="33"/>
  <c r="J298" i="33"/>
  <c r="D298" i="33"/>
  <c r="J297" i="33"/>
  <c r="D297" i="33"/>
  <c r="J296" i="33"/>
  <c r="D296" i="33"/>
  <c r="J295" i="33"/>
  <c r="D295" i="33"/>
  <c r="X295" i="33" s="1"/>
  <c r="J294" i="33"/>
  <c r="AE294" i="33" s="1"/>
  <c r="D294" i="33"/>
  <c r="X294" i="33" s="1"/>
  <c r="J293" i="33"/>
  <c r="AE293" i="33" s="1"/>
  <c r="D293" i="33"/>
  <c r="J292" i="33"/>
  <c r="AE292" i="33" s="1"/>
  <c r="D292" i="33"/>
  <c r="J291" i="33"/>
  <c r="AE291" i="33" s="1"/>
  <c r="D291" i="33"/>
  <c r="J290" i="33"/>
  <c r="D290" i="33"/>
  <c r="F290" i="33" s="1"/>
  <c r="AD290" i="33" s="1"/>
  <c r="J289" i="33"/>
  <c r="AE289" i="33" s="1"/>
  <c r="F289" i="33"/>
  <c r="AD289" i="33" s="1"/>
  <c r="D289" i="33"/>
  <c r="X289" i="33" s="1"/>
  <c r="J288" i="33"/>
  <c r="AE288" i="33" s="1"/>
  <c r="F288" i="33"/>
  <c r="AD288" i="33" s="1"/>
  <c r="D288" i="33"/>
  <c r="X288" i="33" s="1"/>
  <c r="J287" i="33"/>
  <c r="AE287" i="33" s="1"/>
  <c r="D287" i="33"/>
  <c r="J286" i="33"/>
  <c r="D286" i="33"/>
  <c r="J285" i="33"/>
  <c r="D285" i="33"/>
  <c r="X285" i="33" s="1"/>
  <c r="J284" i="33"/>
  <c r="D284" i="33"/>
  <c r="J283" i="33"/>
  <c r="AE283" i="33" s="1"/>
  <c r="D283" i="33"/>
  <c r="J282" i="33"/>
  <c r="AE282" i="33" s="1"/>
  <c r="F282" i="33"/>
  <c r="AD282" i="33" s="1"/>
  <c r="D282" i="33"/>
  <c r="X282" i="33" s="1"/>
  <c r="J281" i="33"/>
  <c r="D281" i="33"/>
  <c r="J280" i="33"/>
  <c r="D280" i="33"/>
  <c r="J279" i="33"/>
  <c r="F279" i="33"/>
  <c r="AD279" i="33" s="1"/>
  <c r="D279" i="33"/>
  <c r="X279" i="33" s="1"/>
  <c r="J278" i="33"/>
  <c r="AE278" i="33" s="1"/>
  <c r="D278" i="33"/>
  <c r="F278" i="33" s="1"/>
  <c r="AD278" i="33" s="1"/>
  <c r="J277" i="33"/>
  <c r="D277" i="33"/>
  <c r="J276" i="33"/>
  <c r="D276" i="33"/>
  <c r="J275" i="33"/>
  <c r="AE275" i="33" s="1"/>
  <c r="D275" i="33"/>
  <c r="J274" i="33"/>
  <c r="D274" i="33"/>
  <c r="J273" i="33"/>
  <c r="AE273" i="33" s="1"/>
  <c r="D273" i="33"/>
  <c r="K272" i="33"/>
  <c r="J272" i="33"/>
  <c r="AE272" i="33" s="1"/>
  <c r="D272" i="33"/>
  <c r="J271" i="33"/>
  <c r="AE271" i="33" s="1"/>
  <c r="D271" i="33"/>
  <c r="J270" i="33"/>
  <c r="D270" i="33"/>
  <c r="J269" i="33"/>
  <c r="D269" i="33"/>
  <c r="J268" i="33"/>
  <c r="D268" i="33"/>
  <c r="J267" i="33"/>
  <c r="F267" i="33"/>
  <c r="AD267" i="33" s="1"/>
  <c r="D267" i="33"/>
  <c r="X267" i="33" s="1"/>
  <c r="J266" i="33"/>
  <c r="D266" i="33"/>
  <c r="F266" i="33" s="1"/>
  <c r="AD266" i="33" s="1"/>
  <c r="J265" i="33"/>
  <c r="F265" i="33"/>
  <c r="AD265" i="33" s="1"/>
  <c r="D265" i="33"/>
  <c r="X265" i="33" s="1"/>
  <c r="J264" i="33"/>
  <c r="D264" i="33"/>
  <c r="J263" i="33"/>
  <c r="D263" i="33"/>
  <c r="J262" i="33"/>
  <c r="F262" i="33"/>
  <c r="AD262" i="33" s="1"/>
  <c r="D262" i="33"/>
  <c r="X262" i="33" s="1"/>
  <c r="J261" i="33"/>
  <c r="D261" i="33"/>
  <c r="J260" i="33"/>
  <c r="D260" i="33"/>
  <c r="J259" i="33"/>
  <c r="AE259" i="33" s="1"/>
  <c r="D259" i="33"/>
  <c r="J258" i="33"/>
  <c r="D258" i="33"/>
  <c r="J257" i="33"/>
  <c r="AE257" i="33" s="1"/>
  <c r="D257" i="33"/>
  <c r="W256" i="33"/>
  <c r="J256" i="33"/>
  <c r="AE256" i="33" s="1"/>
  <c r="D256" i="33"/>
  <c r="W255" i="33"/>
  <c r="J255" i="33"/>
  <c r="D255" i="33"/>
  <c r="J254" i="33"/>
  <c r="AC254" i="33" s="1"/>
  <c r="D254" i="33"/>
  <c r="F254" i="33" s="1"/>
  <c r="AD254" i="33" s="1"/>
  <c r="J253" i="33"/>
  <c r="D253" i="33"/>
  <c r="W252" i="33"/>
  <c r="J252" i="33"/>
  <c r="AE252" i="33" s="1"/>
  <c r="D252" i="33"/>
  <c r="J251" i="33"/>
  <c r="D251" i="33"/>
  <c r="J250" i="33"/>
  <c r="D250" i="33"/>
  <c r="J249" i="33"/>
  <c r="AE249" i="33" s="1"/>
  <c r="D249" i="33"/>
  <c r="J248" i="33"/>
  <c r="D248" i="33"/>
  <c r="J247" i="33"/>
  <c r="D247" i="33"/>
  <c r="J246" i="33"/>
  <c r="D246" i="33"/>
  <c r="J245" i="33"/>
  <c r="D245" i="33"/>
  <c r="J244" i="33"/>
  <c r="D244" i="33"/>
  <c r="X244" i="33" s="1"/>
  <c r="J243" i="33"/>
  <c r="AE243" i="33" s="1"/>
  <c r="F243" i="33"/>
  <c r="AD243" i="33" s="1"/>
  <c r="D243" i="33"/>
  <c r="X243" i="33" s="1"/>
  <c r="J242" i="33"/>
  <c r="D242" i="33"/>
  <c r="F242" i="33" s="1"/>
  <c r="AD242" i="33" s="1"/>
  <c r="J241" i="33"/>
  <c r="D241" i="33"/>
  <c r="AC240" i="33"/>
  <c r="J240" i="33"/>
  <c r="D240" i="33"/>
  <c r="J239" i="33"/>
  <c r="D239" i="33"/>
  <c r="J238" i="33"/>
  <c r="D238" i="33"/>
  <c r="J237" i="33"/>
  <c r="AE237" i="33" s="1"/>
  <c r="D237" i="33"/>
  <c r="J236" i="33"/>
  <c r="D236" i="33"/>
  <c r="J235" i="33"/>
  <c r="AE235" i="33" s="1"/>
  <c r="D235" i="33"/>
  <c r="J234" i="33"/>
  <c r="D234" i="33"/>
  <c r="X234" i="33" s="1"/>
  <c r="J233" i="33"/>
  <c r="D233" i="33"/>
  <c r="J232" i="33"/>
  <c r="D232" i="33"/>
  <c r="J231" i="33"/>
  <c r="D231" i="33"/>
  <c r="J230" i="33"/>
  <c r="AE230" i="33" s="1"/>
  <c r="D230" i="33"/>
  <c r="F230" i="33" s="1"/>
  <c r="AD230" i="33" s="1"/>
  <c r="J229" i="33"/>
  <c r="D229" i="33"/>
  <c r="J228" i="33"/>
  <c r="D228" i="33"/>
  <c r="J227" i="33"/>
  <c r="AE227" i="33" s="1"/>
  <c r="D227" i="33"/>
  <c r="AC226" i="33"/>
  <c r="K226" i="33"/>
  <c r="J226" i="33"/>
  <c r="D226" i="33"/>
  <c r="J225" i="33"/>
  <c r="AE225" i="33" s="1"/>
  <c r="D225" i="33"/>
  <c r="J224" i="33"/>
  <c r="D224" i="33"/>
  <c r="J223" i="33"/>
  <c r="AE223" i="33" s="1"/>
  <c r="D223" i="33"/>
  <c r="J222" i="33"/>
  <c r="D222" i="33"/>
  <c r="J221" i="33"/>
  <c r="D221" i="33"/>
  <c r="J220" i="33"/>
  <c r="F220" i="33"/>
  <c r="AD220" i="33" s="1"/>
  <c r="D220" i="33"/>
  <c r="X220" i="33" s="1"/>
  <c r="J219" i="33"/>
  <c r="D219" i="33"/>
  <c r="J218" i="33"/>
  <c r="D218" i="33"/>
  <c r="F218" i="33" s="1"/>
  <c r="AD218" i="33" s="1"/>
  <c r="J217" i="33"/>
  <c r="D217" i="33"/>
  <c r="J216" i="33"/>
  <c r="AE216" i="33" s="1"/>
  <c r="D216" i="33"/>
  <c r="J215" i="33"/>
  <c r="AE215" i="33" s="1"/>
  <c r="D215" i="33"/>
  <c r="J214" i="33"/>
  <c r="D214" i="33"/>
  <c r="J213" i="33"/>
  <c r="D213" i="33"/>
  <c r="J212" i="33"/>
  <c r="D212" i="33"/>
  <c r="J211" i="33"/>
  <c r="AE211" i="33" s="1"/>
  <c r="D211" i="33"/>
  <c r="J210" i="33"/>
  <c r="D210" i="33"/>
  <c r="J209" i="33"/>
  <c r="D209" i="33"/>
  <c r="J208" i="33"/>
  <c r="D208" i="33"/>
  <c r="J207" i="33"/>
  <c r="D207" i="33"/>
  <c r="X207" i="33" s="1"/>
  <c r="W206" i="33"/>
  <c r="J206" i="33"/>
  <c r="D206" i="33"/>
  <c r="F206" i="33" s="1"/>
  <c r="AD206" i="33" s="1"/>
  <c r="J205" i="33"/>
  <c r="AE205" i="33" s="1"/>
  <c r="D205" i="33"/>
  <c r="W204" i="33"/>
  <c r="J204" i="33"/>
  <c r="AE204" i="33" s="1"/>
  <c r="D204" i="33"/>
  <c r="J203" i="33"/>
  <c r="D203" i="33"/>
  <c r="J202" i="33"/>
  <c r="D202" i="33"/>
  <c r="J201" i="33"/>
  <c r="D201" i="33"/>
  <c r="J200" i="33"/>
  <c r="AE200" i="33" s="1"/>
  <c r="D200" i="33"/>
  <c r="J199" i="33"/>
  <c r="AE199" i="33" s="1"/>
  <c r="D199" i="33"/>
  <c r="J198" i="33"/>
  <c r="D198" i="33"/>
  <c r="J197" i="33"/>
  <c r="D197" i="33"/>
  <c r="J196" i="33"/>
  <c r="D196" i="33"/>
  <c r="J195" i="33"/>
  <c r="D195" i="33"/>
  <c r="X195" i="33" s="1"/>
  <c r="W194" i="33"/>
  <c r="K194" i="33"/>
  <c r="J194" i="33"/>
  <c r="D194" i="33"/>
  <c r="F194" i="33" s="1"/>
  <c r="AD194" i="33" s="1"/>
  <c r="J193" i="33"/>
  <c r="D193" i="33"/>
  <c r="J192" i="33"/>
  <c r="D192" i="33"/>
  <c r="J191" i="33"/>
  <c r="D191" i="33"/>
  <c r="J190" i="33"/>
  <c r="AE190" i="33" s="1"/>
  <c r="D190" i="33"/>
  <c r="J189" i="33"/>
  <c r="AE189" i="33" s="1"/>
  <c r="D189" i="33"/>
  <c r="J188" i="33"/>
  <c r="D188" i="33"/>
  <c r="J187" i="33"/>
  <c r="AE187" i="33" s="1"/>
  <c r="F187" i="33"/>
  <c r="AD187" i="33" s="1"/>
  <c r="D187" i="33"/>
  <c r="X187" i="33" s="1"/>
  <c r="J186" i="33"/>
  <c r="D186" i="33"/>
  <c r="J185" i="33"/>
  <c r="D185" i="33"/>
  <c r="J184" i="33"/>
  <c r="D184" i="33"/>
  <c r="J183" i="33"/>
  <c r="D183" i="33"/>
  <c r="J182" i="33"/>
  <c r="K182" i="33" s="1"/>
  <c r="D182" i="33"/>
  <c r="F182" i="33" s="1"/>
  <c r="AD182" i="33" s="1"/>
  <c r="J181" i="33"/>
  <c r="AE181" i="33" s="1"/>
  <c r="D181" i="33"/>
  <c r="J180" i="33"/>
  <c r="D180" i="33"/>
  <c r="J179" i="33"/>
  <c r="F179" i="33"/>
  <c r="AD179" i="33" s="1"/>
  <c r="D179" i="33"/>
  <c r="X179" i="33" s="1"/>
  <c r="J178" i="33"/>
  <c r="D178" i="33"/>
  <c r="J177" i="33"/>
  <c r="D177" i="33"/>
  <c r="J176" i="33"/>
  <c r="D176" i="33"/>
  <c r="J175" i="33"/>
  <c r="D175" i="33"/>
  <c r="J174" i="33"/>
  <c r="AE174" i="33" s="1"/>
  <c r="D174" i="33"/>
  <c r="J173" i="33"/>
  <c r="D173" i="33"/>
  <c r="J172" i="33"/>
  <c r="D172" i="33"/>
  <c r="J171" i="33"/>
  <c r="D171" i="33"/>
  <c r="J170" i="33"/>
  <c r="D170" i="33"/>
  <c r="F170" i="33" s="1"/>
  <c r="AD170" i="33" s="1"/>
  <c r="J169" i="33"/>
  <c r="D169" i="33"/>
  <c r="J168" i="33"/>
  <c r="AE168" i="33" s="1"/>
  <c r="D168" i="33"/>
  <c r="J167" i="33"/>
  <c r="D167" i="33"/>
  <c r="J166" i="33"/>
  <c r="AE166" i="33" s="1"/>
  <c r="D166" i="33"/>
  <c r="J165" i="33"/>
  <c r="AE165" i="33" s="1"/>
  <c r="D165" i="33"/>
  <c r="J164" i="33"/>
  <c r="D164" i="33"/>
  <c r="J163" i="33"/>
  <c r="AE163" i="33" s="1"/>
  <c r="D163" i="33"/>
  <c r="J162" i="33"/>
  <c r="AE162" i="33" s="1"/>
  <c r="D162" i="33"/>
  <c r="J161" i="33"/>
  <c r="AE161" i="33" s="1"/>
  <c r="F161" i="33"/>
  <c r="AD161" i="33" s="1"/>
  <c r="D161" i="33"/>
  <c r="X161" i="33" s="1"/>
  <c r="J160" i="33"/>
  <c r="D160" i="33"/>
  <c r="J159" i="33"/>
  <c r="D159" i="33"/>
  <c r="J158" i="33"/>
  <c r="D158" i="33"/>
  <c r="F158" i="33" s="1"/>
  <c r="AD158" i="33" s="1"/>
  <c r="J157" i="33"/>
  <c r="D157" i="33"/>
  <c r="J156" i="33"/>
  <c r="AE156" i="33" s="1"/>
  <c r="D156" i="33"/>
  <c r="J155" i="33"/>
  <c r="D155" i="33"/>
  <c r="K154" i="33"/>
  <c r="J154" i="33"/>
  <c r="D154" i="33"/>
  <c r="J153" i="33"/>
  <c r="D153" i="33"/>
  <c r="J152" i="33"/>
  <c r="AE152" i="33" s="1"/>
  <c r="D152" i="33"/>
  <c r="J151" i="33"/>
  <c r="D151" i="33"/>
  <c r="J150" i="33"/>
  <c r="D150" i="33"/>
  <c r="J149" i="33"/>
  <c r="D149" i="33"/>
  <c r="J148" i="33"/>
  <c r="D148" i="33"/>
  <c r="J147" i="33"/>
  <c r="D147" i="33"/>
  <c r="AC146" i="33"/>
  <c r="J146" i="33"/>
  <c r="D146" i="33"/>
  <c r="F146" i="33" s="1"/>
  <c r="AD146" i="33" s="1"/>
  <c r="J145" i="33"/>
  <c r="AE145" i="33" s="1"/>
  <c r="D145" i="33"/>
  <c r="J144" i="33"/>
  <c r="D144" i="33"/>
  <c r="J143" i="33"/>
  <c r="D143" i="33"/>
  <c r="J142" i="33"/>
  <c r="D142" i="33"/>
  <c r="J141" i="33"/>
  <c r="AE141" i="33" s="1"/>
  <c r="D141" i="33"/>
  <c r="J140" i="33"/>
  <c r="AE140" i="33" s="1"/>
  <c r="D140" i="33"/>
  <c r="J139" i="33"/>
  <c r="D139" i="33"/>
  <c r="J138" i="33"/>
  <c r="D138" i="33"/>
  <c r="J137" i="33"/>
  <c r="D137" i="33"/>
  <c r="J136" i="33"/>
  <c r="D136" i="33"/>
  <c r="J135" i="33"/>
  <c r="D135" i="33"/>
  <c r="W134" i="33"/>
  <c r="K134" i="33"/>
  <c r="J134" i="33"/>
  <c r="D134" i="33"/>
  <c r="F134" i="33" s="1"/>
  <c r="AD134" i="33" s="1"/>
  <c r="J133" i="33"/>
  <c r="AE133" i="33" s="1"/>
  <c r="D133" i="33"/>
  <c r="J132" i="33"/>
  <c r="AC132" i="33" s="1"/>
  <c r="D132" i="33"/>
  <c r="J131" i="33"/>
  <c r="AE131" i="33" s="1"/>
  <c r="D131" i="33"/>
  <c r="J130" i="33"/>
  <c r="AE130" i="33" s="1"/>
  <c r="D130" i="33"/>
  <c r="J129" i="33"/>
  <c r="AE129" i="33" s="1"/>
  <c r="D129" i="33"/>
  <c r="J128" i="33"/>
  <c r="D128" i="33"/>
  <c r="AC127" i="33"/>
  <c r="J127" i="33"/>
  <c r="D127" i="33"/>
  <c r="J126" i="33"/>
  <c r="AE126" i="33" s="1"/>
  <c r="D126" i="33"/>
  <c r="J125" i="33"/>
  <c r="AE125" i="33" s="1"/>
  <c r="D125" i="33"/>
  <c r="J124" i="33"/>
  <c r="D124" i="33"/>
  <c r="J123" i="33"/>
  <c r="D123" i="33"/>
  <c r="K122" i="33"/>
  <c r="J122" i="33"/>
  <c r="AE122" i="33" s="1"/>
  <c r="D122" i="33"/>
  <c r="F122" i="33" s="1"/>
  <c r="AD122" i="33" s="1"/>
  <c r="J121" i="33"/>
  <c r="D121" i="33"/>
  <c r="X121" i="33" s="1"/>
  <c r="J120" i="33"/>
  <c r="D120" i="33"/>
  <c r="J119" i="33"/>
  <c r="D119" i="33"/>
  <c r="X119" i="33" s="1"/>
  <c r="J118" i="33"/>
  <c r="D118" i="33"/>
  <c r="J117" i="33"/>
  <c r="D117" i="33"/>
  <c r="K116" i="33"/>
  <c r="J116" i="33"/>
  <c r="D116" i="33"/>
  <c r="J115" i="33"/>
  <c r="AE115" i="33" s="1"/>
  <c r="D115" i="33"/>
  <c r="J114" i="33"/>
  <c r="D114" i="33"/>
  <c r="AC113" i="33"/>
  <c r="J113" i="33"/>
  <c r="D113" i="33"/>
  <c r="J112" i="33"/>
  <c r="D112" i="33"/>
  <c r="J111" i="33"/>
  <c r="AE111" i="33" s="1"/>
  <c r="D111" i="33"/>
  <c r="J110" i="33"/>
  <c r="W110" i="33" s="1"/>
  <c r="D110" i="33"/>
  <c r="F110" i="33" s="1"/>
  <c r="AD110" i="33" s="1"/>
  <c r="J109" i="33"/>
  <c r="D109" i="33"/>
  <c r="W108" i="33"/>
  <c r="J108" i="33"/>
  <c r="D108" i="33"/>
  <c r="J107" i="33"/>
  <c r="D107" i="33"/>
  <c r="J106" i="33"/>
  <c r="D106" i="33"/>
  <c r="J105" i="33"/>
  <c r="AE105" i="33" s="1"/>
  <c r="D105" i="33"/>
  <c r="J104" i="33"/>
  <c r="D104" i="33"/>
  <c r="X104" i="33" s="1"/>
  <c r="J103" i="33"/>
  <c r="D103" i="33"/>
  <c r="J102" i="33"/>
  <c r="D102" i="33"/>
  <c r="J101" i="33"/>
  <c r="D101" i="33"/>
  <c r="J100" i="33"/>
  <c r="D100" i="33"/>
  <c r="J99" i="33"/>
  <c r="W99" i="33" s="1"/>
  <c r="D99" i="33"/>
  <c r="J98" i="33"/>
  <c r="D98" i="33"/>
  <c r="F98" i="33" s="1"/>
  <c r="AD98" i="33" s="1"/>
  <c r="AC97" i="33"/>
  <c r="K97" i="33"/>
  <c r="J97" i="33"/>
  <c r="D97" i="33"/>
  <c r="K96" i="33"/>
  <c r="J96" i="33"/>
  <c r="D96" i="33"/>
  <c r="J95" i="33"/>
  <c r="D95" i="33"/>
  <c r="J94" i="33"/>
  <c r="D94" i="33"/>
  <c r="J93" i="33"/>
  <c r="D93" i="33"/>
  <c r="AC92" i="33"/>
  <c r="K92" i="33"/>
  <c r="J92" i="33"/>
  <c r="AE92" i="33" s="1"/>
  <c r="D92" i="33"/>
  <c r="J91" i="33"/>
  <c r="D91" i="33"/>
  <c r="AC90" i="33"/>
  <c r="J90" i="33"/>
  <c r="AE90" i="33" s="1"/>
  <c r="D90" i="33"/>
  <c r="J89" i="33"/>
  <c r="D89" i="33"/>
  <c r="J88" i="33"/>
  <c r="D88" i="33"/>
  <c r="J87" i="33"/>
  <c r="AE87" i="33" s="1"/>
  <c r="D87" i="33"/>
  <c r="J86" i="33"/>
  <c r="D86" i="33"/>
  <c r="F86" i="33" s="1"/>
  <c r="AD86" i="33" s="1"/>
  <c r="AC85" i="33"/>
  <c r="J85" i="33"/>
  <c r="D85" i="33"/>
  <c r="J84" i="33"/>
  <c r="D84" i="33"/>
  <c r="J83" i="33"/>
  <c r="AE83" i="33" s="1"/>
  <c r="D83" i="33"/>
  <c r="J82" i="33"/>
  <c r="D82" i="33"/>
  <c r="J81" i="33"/>
  <c r="AE81" i="33" s="1"/>
  <c r="D81" i="33"/>
  <c r="J80" i="33"/>
  <c r="D80" i="33"/>
  <c r="J79" i="33"/>
  <c r="D79" i="33"/>
  <c r="J78" i="33"/>
  <c r="D78" i="33"/>
  <c r="J77" i="33"/>
  <c r="D77" i="33"/>
  <c r="J76" i="33"/>
  <c r="D76" i="33"/>
  <c r="J75" i="33"/>
  <c r="D75" i="33"/>
  <c r="K74" i="33"/>
  <c r="J74" i="33"/>
  <c r="D74" i="33"/>
  <c r="F74" i="33" s="1"/>
  <c r="AD74" i="33" s="1"/>
  <c r="J73" i="33"/>
  <c r="D73" i="33"/>
  <c r="J72" i="33"/>
  <c r="AE72" i="33" s="1"/>
  <c r="D72" i="33"/>
  <c r="J71" i="33"/>
  <c r="D71" i="33"/>
  <c r="J70" i="33"/>
  <c r="D70" i="33"/>
  <c r="W69" i="33"/>
  <c r="J69" i="33"/>
  <c r="D69" i="33"/>
  <c r="J68" i="33"/>
  <c r="D68" i="33"/>
  <c r="J67" i="33"/>
  <c r="AE67" i="33" s="1"/>
  <c r="D67" i="33"/>
  <c r="X67" i="33" s="1"/>
  <c r="J66" i="33"/>
  <c r="D66" i="33"/>
  <c r="J65" i="33"/>
  <c r="D65" i="33"/>
  <c r="J64" i="33"/>
  <c r="D64" i="33"/>
  <c r="J63" i="33"/>
  <c r="AE63" i="33" s="1"/>
  <c r="D63" i="33"/>
  <c r="J62" i="33"/>
  <c r="D62" i="33"/>
  <c r="F62" i="33" s="1"/>
  <c r="AD62" i="33" s="1"/>
  <c r="J61" i="33"/>
  <c r="D61" i="33"/>
  <c r="J60" i="33"/>
  <c r="AE60" i="33" s="1"/>
  <c r="D60" i="33"/>
  <c r="AC59" i="33"/>
  <c r="J59" i="33"/>
  <c r="AE59" i="33" s="1"/>
  <c r="D59" i="33"/>
  <c r="J58" i="33"/>
  <c r="AE58" i="33" s="1"/>
  <c r="D58" i="33"/>
  <c r="J57" i="33"/>
  <c r="AE57" i="33" s="1"/>
  <c r="F57" i="33"/>
  <c r="AD57" i="33" s="1"/>
  <c r="D57" i="33"/>
  <c r="X57" i="33" s="1"/>
  <c r="J56" i="33"/>
  <c r="D56" i="33"/>
  <c r="J55" i="33"/>
  <c r="AE55" i="33" s="1"/>
  <c r="D55" i="33"/>
  <c r="AC54" i="33"/>
  <c r="W54" i="33"/>
  <c r="K54" i="33"/>
  <c r="J54" i="33"/>
  <c r="D54" i="33"/>
  <c r="K53" i="33"/>
  <c r="J53" i="33"/>
  <c r="D53" i="33"/>
  <c r="J52" i="33"/>
  <c r="D52" i="33"/>
  <c r="J51" i="33"/>
  <c r="AE51" i="33" s="1"/>
  <c r="D51" i="33"/>
  <c r="J50" i="33"/>
  <c r="D50" i="33"/>
  <c r="F50" i="33" s="1"/>
  <c r="AD50" i="33" s="1"/>
  <c r="J49" i="33"/>
  <c r="D49" i="33"/>
  <c r="K48" i="33"/>
  <c r="J48" i="33"/>
  <c r="D48" i="33"/>
  <c r="J47" i="33"/>
  <c r="D47" i="33"/>
  <c r="J46" i="33"/>
  <c r="D46" i="33"/>
  <c r="W45" i="33"/>
  <c r="J45" i="33"/>
  <c r="D45" i="33"/>
  <c r="J44" i="33"/>
  <c r="D44" i="33"/>
  <c r="AC43" i="33"/>
  <c r="J43" i="33"/>
  <c r="D43" i="33"/>
  <c r="J42" i="33"/>
  <c r="AE42" i="33" s="1"/>
  <c r="D42" i="33"/>
  <c r="X42" i="33" s="1"/>
  <c r="J41" i="33"/>
  <c r="AE41" i="33" s="1"/>
  <c r="D41" i="33"/>
  <c r="J40" i="33"/>
  <c r="AE40" i="33" s="1"/>
  <c r="D40" i="33"/>
  <c r="J39" i="33"/>
  <c r="AE39" i="33" s="1"/>
  <c r="D39" i="33"/>
  <c r="J38" i="33"/>
  <c r="AE38" i="33" s="1"/>
  <c r="D38" i="33"/>
  <c r="F38" i="33" s="1"/>
  <c r="AD38" i="33" s="1"/>
  <c r="J37" i="33"/>
  <c r="AE37" i="33" s="1"/>
  <c r="D37" i="33"/>
  <c r="J36" i="33"/>
  <c r="D36" i="33"/>
  <c r="J35" i="33"/>
  <c r="D35" i="33"/>
  <c r="J34" i="33"/>
  <c r="D34" i="33"/>
  <c r="J33" i="33"/>
  <c r="D33" i="33"/>
  <c r="J32" i="33"/>
  <c r="D32" i="33"/>
  <c r="J31" i="33"/>
  <c r="D31" i="33"/>
  <c r="J30" i="33"/>
  <c r="D30" i="33"/>
  <c r="J29" i="33"/>
  <c r="D29" i="33"/>
  <c r="J28" i="33"/>
  <c r="F28" i="33"/>
  <c r="AD28" i="33" s="1"/>
  <c r="D28" i="33"/>
  <c r="X28" i="33" s="1"/>
  <c r="J27" i="33"/>
  <c r="D27" i="33"/>
  <c r="J26" i="33"/>
  <c r="D26" i="33"/>
  <c r="F26" i="33" s="1"/>
  <c r="AD26" i="33" s="1"/>
  <c r="J25" i="33"/>
  <c r="D25" i="33"/>
  <c r="J24" i="33"/>
  <c r="D24" i="33"/>
  <c r="J23" i="33"/>
  <c r="D23" i="33"/>
  <c r="W22" i="33"/>
  <c r="J22" i="33"/>
  <c r="D22" i="33"/>
  <c r="J21" i="33"/>
  <c r="AE21" i="33" s="1"/>
  <c r="F21" i="33"/>
  <c r="AD21" i="33" s="1"/>
  <c r="D21" i="33"/>
  <c r="X21" i="33" s="1"/>
  <c r="J20" i="33"/>
  <c r="D20" i="33"/>
  <c r="J19" i="33"/>
  <c r="D19" i="33"/>
  <c r="J18" i="33"/>
  <c r="D18" i="33"/>
  <c r="AC17" i="33"/>
  <c r="J17" i="33"/>
  <c r="D17" i="33"/>
  <c r="J16" i="33"/>
  <c r="D16" i="33"/>
  <c r="X16" i="33" s="1"/>
  <c r="W15" i="33"/>
  <c r="J15" i="33"/>
  <c r="D15" i="33"/>
  <c r="J14" i="33"/>
  <c r="D14" i="33"/>
  <c r="F14" i="33" s="1"/>
  <c r="AD14" i="33" s="1"/>
  <c r="J13" i="33"/>
  <c r="D13" i="33"/>
  <c r="J12" i="33"/>
  <c r="D12" i="33"/>
  <c r="J11" i="33"/>
  <c r="D11" i="33"/>
  <c r="J10" i="33"/>
  <c r="D10" i="33"/>
  <c r="J9" i="33"/>
  <c r="D9" i="33"/>
  <c r="J8" i="33"/>
  <c r="D8" i="33"/>
  <c r="J7" i="33"/>
  <c r="D7" i="33"/>
  <c r="J6" i="33"/>
  <c r="D6" i="33"/>
  <c r="J5" i="33"/>
  <c r="F5" i="33"/>
  <c r="AD5" i="33" s="1"/>
  <c r="D5" i="33"/>
  <c r="X5" i="33" s="1"/>
  <c r="J4" i="33"/>
  <c r="D4" i="33"/>
  <c r="Q3" i="33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Q84" i="33" s="1"/>
  <c r="Q85" i="33" s="1"/>
  <c r="Q86" i="33" s="1"/>
  <c r="Q87" i="33" s="1"/>
  <c r="Q88" i="33" s="1"/>
  <c r="Q89" i="33" s="1"/>
  <c r="Q90" i="33" s="1"/>
  <c r="Q91" i="33" s="1"/>
  <c r="Q92" i="33" s="1"/>
  <c r="Q93" i="33" s="1"/>
  <c r="Q94" i="33" s="1"/>
  <c r="Q95" i="33" s="1"/>
  <c r="Q96" i="33" s="1"/>
  <c r="Q97" i="33" s="1"/>
  <c r="Q98" i="33" s="1"/>
  <c r="Q99" i="33" s="1"/>
  <c r="Q100" i="33" s="1"/>
  <c r="Q101" i="33" s="1"/>
  <c r="Q102" i="33" s="1"/>
  <c r="Q103" i="33" s="1"/>
  <c r="Q104" i="33" s="1"/>
  <c r="Q105" i="33" s="1"/>
  <c r="Q106" i="33" s="1"/>
  <c r="Q107" i="33" s="1"/>
  <c r="Q108" i="33" s="1"/>
  <c r="Q109" i="33" s="1"/>
  <c r="Q110" i="33" s="1"/>
  <c r="Q111" i="33" s="1"/>
  <c r="Q112" i="33" s="1"/>
  <c r="Q113" i="33" s="1"/>
  <c r="Q114" i="33" s="1"/>
  <c r="Q115" i="33" s="1"/>
  <c r="Q116" i="33" s="1"/>
  <c r="Q117" i="33" s="1"/>
  <c r="Q118" i="33" s="1"/>
  <c r="Q119" i="33" s="1"/>
  <c r="Q120" i="33" s="1"/>
  <c r="Q121" i="33" s="1"/>
  <c r="Q122" i="33" s="1"/>
  <c r="Q123" i="33" s="1"/>
  <c r="Q124" i="33" s="1"/>
  <c r="Q125" i="33" s="1"/>
  <c r="Q126" i="33" s="1"/>
  <c r="Q127" i="33" s="1"/>
  <c r="Q128" i="33" s="1"/>
  <c r="Q129" i="33" s="1"/>
  <c r="Q130" i="33" s="1"/>
  <c r="Q131" i="33" s="1"/>
  <c r="Q132" i="33" s="1"/>
  <c r="Q133" i="33" s="1"/>
  <c r="Q134" i="33" s="1"/>
  <c r="Q135" i="33" s="1"/>
  <c r="Q136" i="33" s="1"/>
  <c r="Q137" i="33" s="1"/>
  <c r="Q138" i="33" s="1"/>
  <c r="Q139" i="33" s="1"/>
  <c r="Q140" i="33" s="1"/>
  <c r="Q141" i="33" s="1"/>
  <c r="Q142" i="33" s="1"/>
  <c r="Q143" i="33" s="1"/>
  <c r="Q144" i="33" s="1"/>
  <c r="Q145" i="33" s="1"/>
  <c r="Q146" i="33" s="1"/>
  <c r="Q147" i="33" s="1"/>
  <c r="Q148" i="33" s="1"/>
  <c r="Q149" i="33" s="1"/>
  <c r="Q150" i="33" s="1"/>
  <c r="Q151" i="33" s="1"/>
  <c r="Q152" i="33" s="1"/>
  <c r="Q153" i="33" s="1"/>
  <c r="Q154" i="33" s="1"/>
  <c r="Q155" i="33" s="1"/>
  <c r="Q156" i="33" s="1"/>
  <c r="Q157" i="33" s="1"/>
  <c r="Q158" i="33" s="1"/>
  <c r="Q159" i="33" s="1"/>
  <c r="Q160" i="33" s="1"/>
  <c r="Q161" i="33" s="1"/>
  <c r="Q162" i="33" s="1"/>
  <c r="Q163" i="33" s="1"/>
  <c r="Q164" i="33" s="1"/>
  <c r="Q165" i="33" s="1"/>
  <c r="Q166" i="33" s="1"/>
  <c r="Q167" i="33" s="1"/>
  <c r="Q168" i="33" s="1"/>
  <c r="Q169" i="33" s="1"/>
  <c r="Q170" i="33" s="1"/>
  <c r="Q171" i="33" s="1"/>
  <c r="Q172" i="33" s="1"/>
  <c r="Q173" i="33" s="1"/>
  <c r="Q174" i="33" s="1"/>
  <c r="Q175" i="33" s="1"/>
  <c r="Q176" i="33" s="1"/>
  <c r="Q177" i="33" s="1"/>
  <c r="Q178" i="33" s="1"/>
  <c r="Q179" i="33" s="1"/>
  <c r="Q180" i="33" s="1"/>
  <c r="Q181" i="33" s="1"/>
  <c r="Q182" i="33" s="1"/>
  <c r="Q183" i="33" s="1"/>
  <c r="Q184" i="33" s="1"/>
  <c r="Q185" i="33" s="1"/>
  <c r="Q186" i="33" s="1"/>
  <c r="Q187" i="33" s="1"/>
  <c r="Q188" i="33" s="1"/>
  <c r="Q189" i="33" s="1"/>
  <c r="Q190" i="33" s="1"/>
  <c r="Q191" i="33" s="1"/>
  <c r="Q192" i="33" s="1"/>
  <c r="Q193" i="33" s="1"/>
  <c r="Q194" i="33" s="1"/>
  <c r="Q195" i="33" s="1"/>
  <c r="Q196" i="33" s="1"/>
  <c r="Q197" i="33" s="1"/>
  <c r="Q198" i="33" s="1"/>
  <c r="Q199" i="33" s="1"/>
  <c r="Q200" i="33" s="1"/>
  <c r="Q201" i="33" s="1"/>
  <c r="Q202" i="33" s="1"/>
  <c r="Q203" i="33" s="1"/>
  <c r="Q204" i="33" s="1"/>
  <c r="Q205" i="33" s="1"/>
  <c r="Q206" i="33" s="1"/>
  <c r="Q207" i="33" s="1"/>
  <c r="Q208" i="33" s="1"/>
  <c r="Q209" i="33" s="1"/>
  <c r="Q210" i="33" s="1"/>
  <c r="Q211" i="33" s="1"/>
  <c r="Q212" i="33" s="1"/>
  <c r="Q213" i="33" s="1"/>
  <c r="Q214" i="33" s="1"/>
  <c r="Q215" i="33" s="1"/>
  <c r="Q216" i="33" s="1"/>
  <c r="Q217" i="33" s="1"/>
  <c r="Q218" i="33" s="1"/>
  <c r="Q219" i="33" s="1"/>
  <c r="Q220" i="33" s="1"/>
  <c r="Q221" i="33" s="1"/>
  <c r="Q222" i="33" s="1"/>
  <c r="Q223" i="33" s="1"/>
  <c r="Q224" i="33" s="1"/>
  <c r="Q225" i="33" s="1"/>
  <c r="Q226" i="33" s="1"/>
  <c r="Q227" i="33" s="1"/>
  <c r="Q228" i="33" s="1"/>
  <c r="Q229" i="33" s="1"/>
  <c r="Q230" i="33" s="1"/>
  <c r="Q231" i="33" s="1"/>
  <c r="Q232" i="33" s="1"/>
  <c r="Q233" i="33" s="1"/>
  <c r="Q234" i="33" s="1"/>
  <c r="Q235" i="33" s="1"/>
  <c r="Q236" i="33" s="1"/>
  <c r="Q237" i="33" s="1"/>
  <c r="Q238" i="33" s="1"/>
  <c r="Q239" i="33" s="1"/>
  <c r="Q240" i="33" s="1"/>
  <c r="Q241" i="33" s="1"/>
  <c r="Q242" i="33" s="1"/>
  <c r="Q243" i="33" s="1"/>
  <c r="Q244" i="33" s="1"/>
  <c r="Q245" i="33" s="1"/>
  <c r="Q246" i="33" s="1"/>
  <c r="Q247" i="33" s="1"/>
  <c r="Q248" i="33" s="1"/>
  <c r="Q249" i="33" s="1"/>
  <c r="Q250" i="33" s="1"/>
  <c r="Q251" i="33" s="1"/>
  <c r="Q252" i="33" s="1"/>
  <c r="Q253" i="33" s="1"/>
  <c r="Q254" i="33" s="1"/>
  <c r="Q255" i="33" s="1"/>
  <c r="Q256" i="33" s="1"/>
  <c r="Q257" i="33" s="1"/>
  <c r="Q258" i="33" s="1"/>
  <c r="Q259" i="33" s="1"/>
  <c r="Q260" i="33" s="1"/>
  <c r="Q261" i="33" s="1"/>
  <c r="Q262" i="33" s="1"/>
  <c r="Q263" i="33" s="1"/>
  <c r="Q264" i="33" s="1"/>
  <c r="Q265" i="33" s="1"/>
  <c r="Q266" i="33" s="1"/>
  <c r="Q267" i="33" s="1"/>
  <c r="Q268" i="33" s="1"/>
  <c r="Q269" i="33" s="1"/>
  <c r="Q270" i="33" s="1"/>
  <c r="Q271" i="33" s="1"/>
  <c r="Q272" i="33" s="1"/>
  <c r="Q273" i="33" s="1"/>
  <c r="Q274" i="33" s="1"/>
  <c r="Q275" i="33" s="1"/>
  <c r="Q276" i="33" s="1"/>
  <c r="Q277" i="33" s="1"/>
  <c r="Q278" i="33" s="1"/>
  <c r="Q279" i="33" s="1"/>
  <c r="Q280" i="33" s="1"/>
  <c r="Q281" i="33" s="1"/>
  <c r="Q282" i="33" s="1"/>
  <c r="Q283" i="33" s="1"/>
  <c r="Q284" i="33" s="1"/>
  <c r="Q285" i="33" s="1"/>
  <c r="Q286" i="33" s="1"/>
  <c r="Q287" i="33" s="1"/>
  <c r="Q288" i="33" s="1"/>
  <c r="Q289" i="33" s="1"/>
  <c r="Q290" i="33" s="1"/>
  <c r="Q291" i="33" s="1"/>
  <c r="Q292" i="33" s="1"/>
  <c r="Q293" i="33" s="1"/>
  <c r="Q294" i="33" s="1"/>
  <c r="Q295" i="33" s="1"/>
  <c r="Q296" i="33" s="1"/>
  <c r="Q297" i="33" s="1"/>
  <c r="Q298" i="33" s="1"/>
  <c r="Q299" i="33" s="1"/>
  <c r="Q300" i="33" s="1"/>
  <c r="Q301" i="33" s="1"/>
  <c r="Q302" i="33" s="1"/>
  <c r="Q303" i="33" s="1"/>
  <c r="Q304" i="33" s="1"/>
  <c r="Q305" i="33" s="1"/>
  <c r="Q306" i="33" s="1"/>
  <c r="Q307" i="33" s="1"/>
  <c r="Q308" i="33" s="1"/>
  <c r="Q309" i="33" s="1"/>
  <c r="Q310" i="33" s="1"/>
  <c r="Q311" i="33" s="1"/>
  <c r="Q312" i="33" s="1"/>
  <c r="Q313" i="33" s="1"/>
  <c r="Q314" i="33" s="1"/>
  <c r="Q315" i="33" s="1"/>
  <c r="Q316" i="33" s="1"/>
  <c r="Q317" i="33" s="1"/>
  <c r="Q318" i="33" s="1"/>
  <c r="Q319" i="33" s="1"/>
  <c r="Q320" i="33" s="1"/>
  <c r="Q321" i="33" s="1"/>
  <c r="Q322" i="33" s="1"/>
  <c r="Q323" i="33" s="1"/>
  <c r="Q324" i="33" s="1"/>
  <c r="Q325" i="33" s="1"/>
  <c r="Q326" i="33" s="1"/>
  <c r="Q327" i="33" s="1"/>
  <c r="Q328" i="33" s="1"/>
  <c r="Q329" i="33" s="1"/>
  <c r="Q330" i="33" s="1"/>
  <c r="Q331" i="33" s="1"/>
  <c r="Q332" i="33" s="1"/>
  <c r="Q333" i="33" s="1"/>
  <c r="Q334" i="33" s="1"/>
  <c r="Q335" i="33" s="1"/>
  <c r="Q336" i="33" s="1"/>
  <c r="Q337" i="33" s="1"/>
  <c r="Q338" i="33" s="1"/>
  <c r="Q339" i="33" s="1"/>
  <c r="Q340" i="33" s="1"/>
  <c r="Q341" i="33" s="1"/>
  <c r="Q342" i="33" s="1"/>
  <c r="Q343" i="33" s="1"/>
  <c r="Q344" i="33" s="1"/>
  <c r="Q345" i="33" s="1"/>
  <c r="Q346" i="33" s="1"/>
  <c r="Q347" i="33" s="1"/>
  <c r="Q348" i="33" s="1"/>
  <c r="Q349" i="33" s="1"/>
  <c r="Q350" i="33" s="1"/>
  <c r="Q351" i="33" s="1"/>
  <c r="Q352" i="33" s="1"/>
  <c r="Q353" i="33" s="1"/>
  <c r="Q354" i="33" s="1"/>
  <c r="Q355" i="33" s="1"/>
  <c r="Q356" i="33" s="1"/>
  <c r="Q357" i="33" s="1"/>
  <c r="Q358" i="33" s="1"/>
  <c r="Q359" i="33" s="1"/>
  <c r="Q360" i="33" s="1"/>
  <c r="Q361" i="33" s="1"/>
  <c r="Q362" i="33" s="1"/>
  <c r="Q363" i="33" s="1"/>
  <c r="Q364" i="33" s="1"/>
  <c r="Q365" i="33" s="1"/>
  <c r="Q366" i="33" s="1"/>
  <c r="Q367" i="33" s="1"/>
  <c r="Q368" i="33" s="1"/>
  <c r="Q369" i="33" s="1"/>
  <c r="Q370" i="33" s="1"/>
  <c r="Q371" i="33" s="1"/>
  <c r="Q372" i="33" s="1"/>
  <c r="Q373" i="33" s="1"/>
  <c r="Q374" i="33" s="1"/>
  <c r="Q375" i="33" s="1"/>
  <c r="Q376" i="33" s="1"/>
  <c r="Q377" i="33" s="1"/>
  <c r="Q378" i="33" s="1"/>
  <c r="Q379" i="33" s="1"/>
  <c r="Q380" i="33" s="1"/>
  <c r="Q381" i="33" s="1"/>
  <c r="Q382" i="33" s="1"/>
  <c r="Q383" i="33" s="1"/>
  <c r="Q384" i="33" s="1"/>
  <c r="Q385" i="33" s="1"/>
  <c r="Q386" i="33" s="1"/>
  <c r="Q387" i="33" s="1"/>
  <c r="Q388" i="33" s="1"/>
  <c r="Q389" i="33" s="1"/>
  <c r="Q390" i="33" s="1"/>
  <c r="Q391" i="33" s="1"/>
  <c r="Q392" i="33" s="1"/>
  <c r="Q393" i="33" s="1"/>
  <c r="Q394" i="33" s="1"/>
  <c r="Q395" i="33" s="1"/>
  <c r="Q396" i="33" s="1"/>
  <c r="Q397" i="33" s="1"/>
  <c r="Q398" i="33" s="1"/>
  <c r="Q399" i="33" s="1"/>
  <c r="Q400" i="33" s="1"/>
  <c r="Q401" i="33" s="1"/>
  <c r="Q402" i="33" s="1"/>
  <c r="Q403" i="33" s="1"/>
  <c r="Q404" i="33" s="1"/>
  <c r="Q405" i="33" s="1"/>
  <c r="Q406" i="33" s="1"/>
  <c r="Q407" i="33" s="1"/>
  <c r="Q408" i="33" s="1"/>
  <c r="Q409" i="33" s="1"/>
  <c r="Q410" i="33" s="1"/>
  <c r="Q411" i="33" s="1"/>
  <c r="Q412" i="33" s="1"/>
  <c r="Q413" i="33" s="1"/>
  <c r="Q414" i="33" s="1"/>
  <c r="Q415" i="33" s="1"/>
  <c r="Q416" i="33" s="1"/>
  <c r="Q417" i="33" s="1"/>
  <c r="Q418" i="33" s="1"/>
  <c r="Q419" i="33" s="1"/>
  <c r="Q420" i="33" s="1"/>
  <c r="Q421" i="33" s="1"/>
  <c r="Q422" i="33" s="1"/>
  <c r="Q423" i="33" s="1"/>
  <c r="Q424" i="33" s="1"/>
  <c r="Q425" i="33" s="1"/>
  <c r="Q426" i="33" s="1"/>
  <c r="Q427" i="33" s="1"/>
  <c r="Q428" i="33" s="1"/>
  <c r="Q429" i="33" s="1"/>
  <c r="Q430" i="33" s="1"/>
  <c r="Q431" i="33" s="1"/>
  <c r="Q432" i="33" s="1"/>
  <c r="Q433" i="33" s="1"/>
  <c r="Q434" i="33" s="1"/>
  <c r="Q435" i="33" s="1"/>
  <c r="Q436" i="33" s="1"/>
  <c r="Q437" i="33" s="1"/>
  <c r="Q438" i="33" s="1"/>
  <c r="Q439" i="33" s="1"/>
  <c r="Q440" i="33" s="1"/>
  <c r="Q441" i="33" s="1"/>
  <c r="Q442" i="33" s="1"/>
  <c r="Q443" i="33" s="1"/>
  <c r="Q444" i="33" s="1"/>
  <c r="Q445" i="33" s="1"/>
  <c r="Q446" i="33" s="1"/>
  <c r="Q447" i="33" s="1"/>
  <c r="Q448" i="33" s="1"/>
  <c r="Q449" i="33" s="1"/>
  <c r="Q450" i="33" s="1"/>
  <c r="Q451" i="33" s="1"/>
  <c r="Q452" i="33" s="1"/>
  <c r="Q453" i="33" s="1"/>
  <c r="Q454" i="33" s="1"/>
  <c r="Q455" i="33" s="1"/>
  <c r="Q456" i="33" s="1"/>
  <c r="Q457" i="33" s="1"/>
  <c r="Q458" i="33" s="1"/>
  <c r="Q459" i="33" s="1"/>
  <c r="Q460" i="33" s="1"/>
  <c r="Q461" i="33" s="1"/>
  <c r="Q462" i="33" s="1"/>
  <c r="Q463" i="33" s="1"/>
  <c r="Q464" i="33" s="1"/>
  <c r="Q465" i="33" s="1"/>
  <c r="Q466" i="33" s="1"/>
  <c r="Q467" i="33" s="1"/>
  <c r="Q468" i="33" s="1"/>
  <c r="Q469" i="33" s="1"/>
  <c r="Q470" i="33" s="1"/>
  <c r="Q471" i="33" s="1"/>
  <c r="Q472" i="33" s="1"/>
  <c r="Q473" i="33" s="1"/>
  <c r="Q474" i="33" s="1"/>
  <c r="Q475" i="33" s="1"/>
  <c r="Q476" i="33" s="1"/>
  <c r="Q477" i="33" s="1"/>
  <c r="Q478" i="33" s="1"/>
  <c r="Q479" i="33" s="1"/>
  <c r="Q480" i="33" s="1"/>
  <c r="Q481" i="33" s="1"/>
  <c r="Q482" i="33" s="1"/>
  <c r="Q483" i="33" s="1"/>
  <c r="Q484" i="33" s="1"/>
  <c r="Q485" i="33" s="1"/>
  <c r="Q486" i="33" s="1"/>
  <c r="Q487" i="33" s="1"/>
  <c r="Q488" i="33" s="1"/>
  <c r="Q489" i="33" s="1"/>
  <c r="Q490" i="33" s="1"/>
  <c r="Q491" i="33" s="1"/>
  <c r="Q492" i="33" s="1"/>
  <c r="Q493" i="33" s="1"/>
  <c r="Q494" i="33" s="1"/>
  <c r="Q495" i="33" s="1"/>
  <c r="Q496" i="33" s="1"/>
  <c r="Q497" i="33" s="1"/>
  <c r="Q498" i="33" s="1"/>
  <c r="Q499" i="33" s="1"/>
  <c r="Q500" i="33" s="1"/>
  <c r="Q501" i="33" s="1"/>
  <c r="Q502" i="33" s="1"/>
  <c r="Q503" i="33" s="1"/>
  <c r="Q504" i="33" s="1"/>
  <c r="Q505" i="33" s="1"/>
  <c r="Q506" i="33" s="1"/>
  <c r="Q507" i="33" s="1"/>
  <c r="Q508" i="33" s="1"/>
  <c r="Q509" i="33" s="1"/>
  <c r="Q510" i="33" s="1"/>
  <c r="Q511" i="33" s="1"/>
  <c r="Q512" i="33" s="1"/>
  <c r="Q513" i="33" s="1"/>
  <c r="Q514" i="33" s="1"/>
  <c r="Q515" i="33" s="1"/>
  <c r="Q516" i="33" s="1"/>
  <c r="Q517" i="33" s="1"/>
  <c r="Q518" i="33" s="1"/>
  <c r="Q519" i="33" s="1"/>
  <c r="Q520" i="33" s="1"/>
  <c r="Q521" i="33" s="1"/>
  <c r="Q522" i="33" s="1"/>
  <c r="Q523" i="33" s="1"/>
  <c r="Q524" i="33" s="1"/>
  <c r="Q525" i="33" s="1"/>
  <c r="Q526" i="33" s="1"/>
  <c r="Q527" i="33" s="1"/>
  <c r="Q528" i="33" s="1"/>
  <c r="Q529" i="33" s="1"/>
  <c r="Q530" i="33" s="1"/>
  <c r="Q531" i="33" s="1"/>
  <c r="Q532" i="33" s="1"/>
  <c r="Q533" i="33" s="1"/>
  <c r="Q534" i="33" s="1"/>
  <c r="Q535" i="33" s="1"/>
  <c r="Q536" i="33" s="1"/>
  <c r="Q537" i="33" s="1"/>
  <c r="Q538" i="33" s="1"/>
  <c r="Q539" i="33" s="1"/>
  <c r="Q540" i="33" s="1"/>
  <c r="Q541" i="33" s="1"/>
  <c r="Q542" i="33" s="1"/>
  <c r="Q543" i="33" s="1"/>
  <c r="Q544" i="33" s="1"/>
  <c r="Q545" i="33" s="1"/>
  <c r="Q546" i="33" s="1"/>
  <c r="Q547" i="33" s="1"/>
  <c r="Q548" i="33" s="1"/>
  <c r="Q549" i="33" s="1"/>
  <c r="Q550" i="33" s="1"/>
  <c r="Q551" i="33" s="1"/>
  <c r="Q552" i="33" s="1"/>
  <c r="Q553" i="33" s="1"/>
  <c r="Q554" i="33" s="1"/>
  <c r="Q555" i="33" s="1"/>
  <c r="Q556" i="33" s="1"/>
  <c r="Q557" i="33" s="1"/>
  <c r="Q558" i="33" s="1"/>
  <c r="Q559" i="33" s="1"/>
  <c r="Q560" i="33" s="1"/>
  <c r="Q561" i="33" s="1"/>
  <c r="Q562" i="33" s="1"/>
  <c r="Q563" i="33" s="1"/>
  <c r="Q564" i="33" s="1"/>
  <c r="Q565" i="33" s="1"/>
  <c r="Q566" i="33" s="1"/>
  <c r="Q567" i="33" s="1"/>
  <c r="Q568" i="33" s="1"/>
  <c r="Q569" i="33" s="1"/>
  <c r="Q570" i="33" s="1"/>
  <c r="Q571" i="33" s="1"/>
  <c r="Q572" i="33" s="1"/>
  <c r="Q573" i="33" s="1"/>
  <c r="Q574" i="33" s="1"/>
  <c r="Q575" i="33" s="1"/>
  <c r="Q576" i="33" s="1"/>
  <c r="Q577" i="33" s="1"/>
  <c r="Q578" i="33" s="1"/>
  <c r="Q579" i="33" s="1"/>
  <c r="Q580" i="33" s="1"/>
  <c r="Q581" i="33" s="1"/>
  <c r="Q582" i="33" s="1"/>
  <c r="Q583" i="33" s="1"/>
  <c r="Q584" i="33" s="1"/>
  <c r="Q585" i="33" s="1"/>
  <c r="Q586" i="33" s="1"/>
  <c r="Q587" i="33" s="1"/>
  <c r="Q588" i="33" s="1"/>
  <c r="Q589" i="33" s="1"/>
  <c r="Q590" i="33" s="1"/>
  <c r="Q591" i="33" s="1"/>
  <c r="Q592" i="33" s="1"/>
  <c r="Q593" i="33" s="1"/>
  <c r="Q594" i="33" s="1"/>
  <c r="Q595" i="33" s="1"/>
  <c r="Q596" i="33" s="1"/>
  <c r="Q597" i="33" s="1"/>
  <c r="Q598" i="33" s="1"/>
  <c r="Q599" i="33" s="1"/>
  <c r="Q600" i="33" s="1"/>
  <c r="Q601" i="33" s="1"/>
  <c r="Q602" i="33" s="1"/>
  <c r="Q603" i="33" s="1"/>
  <c r="Q604" i="33" s="1"/>
  <c r="Q605" i="33" s="1"/>
  <c r="Q606" i="33" s="1"/>
  <c r="Q607" i="33" s="1"/>
  <c r="Q608" i="33" s="1"/>
  <c r="Q609" i="33" s="1"/>
  <c r="Q610" i="33" s="1"/>
  <c r="Q611" i="33" s="1"/>
  <c r="Q612" i="33" s="1"/>
  <c r="Q613" i="33" s="1"/>
  <c r="Q614" i="33" s="1"/>
  <c r="Q615" i="33" s="1"/>
  <c r="Q616" i="33" s="1"/>
  <c r="Q617" i="33" s="1"/>
  <c r="Q618" i="33" s="1"/>
  <c r="Q619" i="33" s="1"/>
  <c r="Q620" i="33" s="1"/>
  <c r="Q621" i="33" s="1"/>
  <c r="Q622" i="33" s="1"/>
  <c r="Q623" i="33" s="1"/>
  <c r="Q624" i="33" s="1"/>
  <c r="Q625" i="33" s="1"/>
  <c r="Q626" i="33" s="1"/>
  <c r="Q627" i="33" s="1"/>
  <c r="Q628" i="33" s="1"/>
  <c r="Q629" i="33" s="1"/>
  <c r="Q630" i="33" s="1"/>
  <c r="Q631" i="33" s="1"/>
  <c r="Q632" i="33" s="1"/>
  <c r="Q633" i="33" s="1"/>
  <c r="Q634" i="33" s="1"/>
  <c r="Q635" i="33" s="1"/>
  <c r="Q636" i="33" s="1"/>
  <c r="Q637" i="33" s="1"/>
  <c r="Q638" i="33" s="1"/>
  <c r="Q639" i="33" s="1"/>
  <c r="Q640" i="33" s="1"/>
  <c r="Q641" i="33" s="1"/>
  <c r="Q642" i="33" s="1"/>
  <c r="Q643" i="33" s="1"/>
  <c r="Q644" i="33" s="1"/>
  <c r="Q645" i="33" s="1"/>
  <c r="Q646" i="33" s="1"/>
  <c r="Q647" i="33" s="1"/>
  <c r="Q648" i="33" s="1"/>
  <c r="Q649" i="33" s="1"/>
  <c r="Q650" i="33" s="1"/>
  <c r="Q651" i="33" s="1"/>
  <c r="Q652" i="33" s="1"/>
  <c r="Q653" i="33" s="1"/>
  <c r="Q654" i="33" s="1"/>
  <c r="Q655" i="33" s="1"/>
  <c r="Q656" i="33" s="1"/>
  <c r="Q657" i="33" s="1"/>
  <c r="Q658" i="33" s="1"/>
  <c r="Q659" i="33" s="1"/>
  <c r="Q660" i="33" s="1"/>
  <c r="Q661" i="33" s="1"/>
  <c r="Q662" i="33" s="1"/>
  <c r="Q663" i="33" s="1"/>
  <c r="Q664" i="33" s="1"/>
  <c r="Q665" i="33" s="1"/>
  <c r="Q666" i="33" s="1"/>
  <c r="Q667" i="33" s="1"/>
  <c r="Q668" i="33" s="1"/>
  <c r="Q669" i="33" s="1"/>
  <c r="Q670" i="33" s="1"/>
  <c r="Q671" i="33" s="1"/>
  <c r="Q672" i="33" s="1"/>
  <c r="Q673" i="33" s="1"/>
  <c r="Q674" i="33" s="1"/>
  <c r="Q675" i="33" s="1"/>
  <c r="Q676" i="33" s="1"/>
  <c r="Q677" i="33" s="1"/>
  <c r="Q678" i="33" s="1"/>
  <c r="Q679" i="33" s="1"/>
  <c r="Q680" i="33" s="1"/>
  <c r="Q681" i="33" s="1"/>
  <c r="Q682" i="33" s="1"/>
  <c r="Q683" i="33" s="1"/>
  <c r="Q684" i="33" s="1"/>
  <c r="Q685" i="33" s="1"/>
  <c r="Q686" i="33" s="1"/>
  <c r="Q687" i="33" s="1"/>
  <c r="Q688" i="33" s="1"/>
  <c r="Q689" i="33" s="1"/>
  <c r="Q690" i="33" s="1"/>
  <c r="Q691" i="33" s="1"/>
  <c r="Q692" i="33" s="1"/>
  <c r="Q693" i="33" s="1"/>
  <c r="Q694" i="33" s="1"/>
  <c r="Q695" i="33" s="1"/>
  <c r="Q696" i="33" s="1"/>
  <c r="Q697" i="33" s="1"/>
  <c r="Q698" i="33" s="1"/>
  <c r="Q699" i="33" s="1"/>
  <c r="Q700" i="33" s="1"/>
  <c r="Q701" i="33" s="1"/>
  <c r="Q702" i="33" s="1"/>
  <c r="Q703" i="33" s="1"/>
  <c r="Q704" i="33" s="1"/>
  <c r="Q705" i="33" s="1"/>
  <c r="Q706" i="33" s="1"/>
  <c r="Q707" i="33" s="1"/>
  <c r="Q708" i="33" s="1"/>
  <c r="Q709" i="33" s="1"/>
  <c r="Q710" i="33" s="1"/>
  <c r="Q711" i="33" s="1"/>
  <c r="Q712" i="33" s="1"/>
  <c r="Q713" i="33" s="1"/>
  <c r="Q714" i="33" s="1"/>
  <c r="Q715" i="33" s="1"/>
  <c r="Q716" i="33" s="1"/>
  <c r="Q717" i="33" s="1"/>
  <c r="Q718" i="33" s="1"/>
  <c r="Q719" i="33" s="1"/>
  <c r="Q720" i="33" s="1"/>
  <c r="Q721" i="33" s="1"/>
  <c r="Q722" i="33" s="1"/>
  <c r="Q723" i="33" s="1"/>
  <c r="Q724" i="33" s="1"/>
  <c r="Q725" i="33" s="1"/>
  <c r="Q726" i="33" s="1"/>
  <c r="Q727" i="33" s="1"/>
  <c r="Q728" i="33" s="1"/>
  <c r="Q729" i="33" s="1"/>
  <c r="Q730" i="33" s="1"/>
  <c r="Q731" i="33" s="1"/>
  <c r="Q732" i="33" s="1"/>
  <c r="Q733" i="33" s="1"/>
  <c r="Q734" i="33" s="1"/>
  <c r="Q735" i="33" s="1"/>
  <c r="Q736" i="33" s="1"/>
  <c r="Q737" i="33" s="1"/>
  <c r="Q738" i="33" s="1"/>
  <c r="Q739" i="33" s="1"/>
  <c r="Q740" i="33" s="1"/>
  <c r="Q741" i="33" s="1"/>
  <c r="Q742" i="33" s="1"/>
  <c r="Q743" i="33" s="1"/>
  <c r="Q744" i="33" s="1"/>
  <c r="Q745" i="33" s="1"/>
  <c r="Q746" i="33" s="1"/>
  <c r="Q747" i="33" s="1"/>
  <c r="Q748" i="33" s="1"/>
  <c r="Q749" i="33" s="1"/>
  <c r="Q750" i="33" s="1"/>
  <c r="Q751" i="33" s="1"/>
  <c r="Q752" i="33" s="1"/>
  <c r="Q753" i="33" s="1"/>
  <c r="Q754" i="33" s="1"/>
  <c r="Q755" i="33" s="1"/>
  <c r="Q756" i="33" s="1"/>
  <c r="Q757" i="33" s="1"/>
  <c r="Q758" i="33" s="1"/>
  <c r="Q759" i="33" s="1"/>
  <c r="Q760" i="33" s="1"/>
  <c r="Q761" i="33" s="1"/>
  <c r="Q762" i="33" s="1"/>
  <c r="Q763" i="33" s="1"/>
  <c r="Q764" i="33" s="1"/>
  <c r="Q765" i="33" s="1"/>
  <c r="Q766" i="33" s="1"/>
  <c r="Q767" i="33" s="1"/>
  <c r="Q768" i="33" s="1"/>
  <c r="Q769" i="33" s="1"/>
  <c r="Q770" i="33" s="1"/>
  <c r="Q771" i="33" s="1"/>
  <c r="Q772" i="33" s="1"/>
  <c r="Q773" i="33" s="1"/>
  <c r="Q774" i="33" s="1"/>
  <c r="Q775" i="33" s="1"/>
  <c r="Q776" i="33" s="1"/>
  <c r="Q777" i="33" s="1"/>
  <c r="Q778" i="33" s="1"/>
  <c r="Q779" i="33" s="1"/>
  <c r="P3" i="33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P84" i="33" s="1"/>
  <c r="P85" i="33" s="1"/>
  <c r="P86" i="33" s="1"/>
  <c r="P87" i="33" s="1"/>
  <c r="P88" i="33" s="1"/>
  <c r="P89" i="33" s="1"/>
  <c r="P90" i="33" s="1"/>
  <c r="P91" i="33" s="1"/>
  <c r="P92" i="33" s="1"/>
  <c r="P93" i="33" s="1"/>
  <c r="P94" i="33" s="1"/>
  <c r="P95" i="33" s="1"/>
  <c r="P96" i="33" s="1"/>
  <c r="P97" i="33" s="1"/>
  <c r="P98" i="33" s="1"/>
  <c r="P99" i="33" s="1"/>
  <c r="P100" i="33" s="1"/>
  <c r="P101" i="33" s="1"/>
  <c r="P102" i="33" s="1"/>
  <c r="P103" i="33" s="1"/>
  <c r="P104" i="33" s="1"/>
  <c r="P105" i="33" s="1"/>
  <c r="P106" i="33" s="1"/>
  <c r="P107" i="33" s="1"/>
  <c r="P108" i="33" s="1"/>
  <c r="P109" i="33" s="1"/>
  <c r="P110" i="33" s="1"/>
  <c r="P111" i="33" s="1"/>
  <c r="P112" i="33" s="1"/>
  <c r="P113" i="33" s="1"/>
  <c r="P114" i="33" s="1"/>
  <c r="P115" i="33" s="1"/>
  <c r="P116" i="33" s="1"/>
  <c r="P117" i="33" s="1"/>
  <c r="P118" i="33" s="1"/>
  <c r="P119" i="33" s="1"/>
  <c r="P120" i="33" s="1"/>
  <c r="P121" i="33" s="1"/>
  <c r="P122" i="33" s="1"/>
  <c r="P123" i="33" s="1"/>
  <c r="P124" i="33" s="1"/>
  <c r="P125" i="33" s="1"/>
  <c r="P126" i="33" s="1"/>
  <c r="P127" i="33" s="1"/>
  <c r="P128" i="33" s="1"/>
  <c r="P129" i="33" s="1"/>
  <c r="P130" i="33" s="1"/>
  <c r="P131" i="33" s="1"/>
  <c r="P132" i="33" s="1"/>
  <c r="P133" i="33" s="1"/>
  <c r="P134" i="33" s="1"/>
  <c r="P135" i="33" s="1"/>
  <c r="P136" i="33" s="1"/>
  <c r="P137" i="33" s="1"/>
  <c r="P138" i="33" s="1"/>
  <c r="P139" i="33" s="1"/>
  <c r="P140" i="33" s="1"/>
  <c r="P141" i="33" s="1"/>
  <c r="P142" i="33" s="1"/>
  <c r="P143" i="33" s="1"/>
  <c r="P144" i="33" s="1"/>
  <c r="P145" i="33" s="1"/>
  <c r="P146" i="33" s="1"/>
  <c r="P147" i="33" s="1"/>
  <c r="P148" i="33" s="1"/>
  <c r="P149" i="33" s="1"/>
  <c r="P150" i="33" s="1"/>
  <c r="P151" i="33" s="1"/>
  <c r="P152" i="33" s="1"/>
  <c r="P153" i="33" s="1"/>
  <c r="P154" i="33" s="1"/>
  <c r="P155" i="33" s="1"/>
  <c r="P156" i="33" s="1"/>
  <c r="P157" i="33" s="1"/>
  <c r="P158" i="33" s="1"/>
  <c r="P159" i="33" s="1"/>
  <c r="P160" i="33" s="1"/>
  <c r="P161" i="33" s="1"/>
  <c r="P162" i="33" s="1"/>
  <c r="P163" i="33" s="1"/>
  <c r="P164" i="33" s="1"/>
  <c r="P165" i="33" s="1"/>
  <c r="P166" i="33" s="1"/>
  <c r="P167" i="33" s="1"/>
  <c r="P168" i="33" s="1"/>
  <c r="P169" i="33" s="1"/>
  <c r="P170" i="33" s="1"/>
  <c r="P171" i="33" s="1"/>
  <c r="P172" i="33" s="1"/>
  <c r="P173" i="33" s="1"/>
  <c r="P174" i="33" s="1"/>
  <c r="P175" i="33" s="1"/>
  <c r="P176" i="33" s="1"/>
  <c r="P177" i="33" s="1"/>
  <c r="P178" i="33" s="1"/>
  <c r="P179" i="33" s="1"/>
  <c r="P180" i="33" s="1"/>
  <c r="P181" i="33" s="1"/>
  <c r="P182" i="33" s="1"/>
  <c r="P183" i="33" s="1"/>
  <c r="P184" i="33" s="1"/>
  <c r="P185" i="33" s="1"/>
  <c r="P186" i="33" s="1"/>
  <c r="P187" i="33" s="1"/>
  <c r="P188" i="33" s="1"/>
  <c r="P189" i="33" s="1"/>
  <c r="P190" i="33" s="1"/>
  <c r="P191" i="33" s="1"/>
  <c r="P192" i="33" s="1"/>
  <c r="P193" i="33" s="1"/>
  <c r="P194" i="33" s="1"/>
  <c r="P195" i="33" s="1"/>
  <c r="P196" i="33" s="1"/>
  <c r="P197" i="33" s="1"/>
  <c r="P198" i="33" s="1"/>
  <c r="P199" i="33" s="1"/>
  <c r="P200" i="33" s="1"/>
  <c r="P201" i="33" s="1"/>
  <c r="P202" i="33" s="1"/>
  <c r="P203" i="33" s="1"/>
  <c r="P204" i="33" s="1"/>
  <c r="P205" i="33" s="1"/>
  <c r="P206" i="33" s="1"/>
  <c r="P207" i="33" s="1"/>
  <c r="P208" i="33" s="1"/>
  <c r="P209" i="33" s="1"/>
  <c r="P210" i="33" s="1"/>
  <c r="P211" i="33" s="1"/>
  <c r="P212" i="33" s="1"/>
  <c r="P213" i="33" s="1"/>
  <c r="P214" i="33" s="1"/>
  <c r="P215" i="33" s="1"/>
  <c r="P216" i="33" s="1"/>
  <c r="P217" i="33" s="1"/>
  <c r="P218" i="33" s="1"/>
  <c r="P219" i="33" s="1"/>
  <c r="P220" i="33" s="1"/>
  <c r="P221" i="33" s="1"/>
  <c r="P222" i="33" s="1"/>
  <c r="P223" i="33" s="1"/>
  <c r="P224" i="33" s="1"/>
  <c r="P225" i="33" s="1"/>
  <c r="P226" i="33" s="1"/>
  <c r="P227" i="33" s="1"/>
  <c r="P228" i="33" s="1"/>
  <c r="P229" i="33" s="1"/>
  <c r="P230" i="33" s="1"/>
  <c r="P231" i="33" s="1"/>
  <c r="P232" i="33" s="1"/>
  <c r="P233" i="33" s="1"/>
  <c r="P234" i="33" s="1"/>
  <c r="P235" i="33" s="1"/>
  <c r="P236" i="33" s="1"/>
  <c r="P237" i="33" s="1"/>
  <c r="P238" i="33" s="1"/>
  <c r="P239" i="33" s="1"/>
  <c r="P240" i="33" s="1"/>
  <c r="P241" i="33" s="1"/>
  <c r="P242" i="33" s="1"/>
  <c r="P243" i="33" s="1"/>
  <c r="P244" i="33" s="1"/>
  <c r="P245" i="33" s="1"/>
  <c r="P246" i="33" s="1"/>
  <c r="P247" i="33" s="1"/>
  <c r="P248" i="33" s="1"/>
  <c r="P249" i="33" s="1"/>
  <c r="P250" i="33" s="1"/>
  <c r="P251" i="33" s="1"/>
  <c r="P252" i="33" s="1"/>
  <c r="P253" i="33" s="1"/>
  <c r="P254" i="33" s="1"/>
  <c r="P255" i="33" s="1"/>
  <c r="P256" i="33" s="1"/>
  <c r="P257" i="33" s="1"/>
  <c r="P258" i="33" s="1"/>
  <c r="P259" i="33" s="1"/>
  <c r="P260" i="33" s="1"/>
  <c r="P261" i="33" s="1"/>
  <c r="P262" i="33" s="1"/>
  <c r="P263" i="33" s="1"/>
  <c r="P264" i="33" s="1"/>
  <c r="P265" i="33" s="1"/>
  <c r="P266" i="33" s="1"/>
  <c r="P267" i="33" s="1"/>
  <c r="P268" i="33" s="1"/>
  <c r="P269" i="33" s="1"/>
  <c r="P270" i="33" s="1"/>
  <c r="P271" i="33" s="1"/>
  <c r="P272" i="33" s="1"/>
  <c r="P273" i="33" s="1"/>
  <c r="P274" i="33" s="1"/>
  <c r="P275" i="33" s="1"/>
  <c r="P276" i="33" s="1"/>
  <c r="P277" i="33" s="1"/>
  <c r="P278" i="33" s="1"/>
  <c r="P279" i="33" s="1"/>
  <c r="P280" i="33" s="1"/>
  <c r="P281" i="33" s="1"/>
  <c r="P282" i="33" s="1"/>
  <c r="P283" i="33" s="1"/>
  <c r="P284" i="33" s="1"/>
  <c r="P285" i="33" s="1"/>
  <c r="P286" i="33" s="1"/>
  <c r="P287" i="33" s="1"/>
  <c r="P288" i="33" s="1"/>
  <c r="P289" i="33" s="1"/>
  <c r="P290" i="33" s="1"/>
  <c r="P291" i="33" s="1"/>
  <c r="P292" i="33" s="1"/>
  <c r="P293" i="33" s="1"/>
  <c r="P294" i="33" s="1"/>
  <c r="P295" i="33" s="1"/>
  <c r="P296" i="33" s="1"/>
  <c r="P297" i="33" s="1"/>
  <c r="P298" i="33" s="1"/>
  <c r="P299" i="33" s="1"/>
  <c r="P300" i="33" s="1"/>
  <c r="P301" i="33" s="1"/>
  <c r="P302" i="33" s="1"/>
  <c r="P303" i="33" s="1"/>
  <c r="P304" i="33" s="1"/>
  <c r="P305" i="33" s="1"/>
  <c r="P306" i="33" s="1"/>
  <c r="P307" i="33" s="1"/>
  <c r="P308" i="33" s="1"/>
  <c r="P309" i="33" s="1"/>
  <c r="P310" i="33" s="1"/>
  <c r="P311" i="33" s="1"/>
  <c r="P312" i="33" s="1"/>
  <c r="P313" i="33" s="1"/>
  <c r="P314" i="33" s="1"/>
  <c r="P315" i="33" s="1"/>
  <c r="P316" i="33" s="1"/>
  <c r="P317" i="33" s="1"/>
  <c r="P318" i="33" s="1"/>
  <c r="P319" i="33" s="1"/>
  <c r="P320" i="33" s="1"/>
  <c r="P321" i="33" s="1"/>
  <c r="P322" i="33" s="1"/>
  <c r="P323" i="33" s="1"/>
  <c r="P324" i="33" s="1"/>
  <c r="P325" i="33" s="1"/>
  <c r="P326" i="33" s="1"/>
  <c r="P327" i="33" s="1"/>
  <c r="P328" i="33" s="1"/>
  <c r="P329" i="33" s="1"/>
  <c r="P330" i="33" s="1"/>
  <c r="P331" i="33" s="1"/>
  <c r="P332" i="33" s="1"/>
  <c r="P333" i="33" s="1"/>
  <c r="P334" i="33" s="1"/>
  <c r="P335" i="33" s="1"/>
  <c r="P336" i="33" s="1"/>
  <c r="P337" i="33" s="1"/>
  <c r="P338" i="33" s="1"/>
  <c r="P339" i="33" s="1"/>
  <c r="P340" i="33" s="1"/>
  <c r="P341" i="33" s="1"/>
  <c r="P342" i="33" s="1"/>
  <c r="P343" i="33" s="1"/>
  <c r="P344" i="33" s="1"/>
  <c r="P345" i="33" s="1"/>
  <c r="P346" i="33" s="1"/>
  <c r="P347" i="33" s="1"/>
  <c r="P348" i="33" s="1"/>
  <c r="P349" i="33" s="1"/>
  <c r="P350" i="33" s="1"/>
  <c r="P351" i="33" s="1"/>
  <c r="P352" i="33" s="1"/>
  <c r="P353" i="33" s="1"/>
  <c r="P354" i="33" s="1"/>
  <c r="P355" i="33" s="1"/>
  <c r="P356" i="33" s="1"/>
  <c r="P357" i="33" s="1"/>
  <c r="P358" i="33" s="1"/>
  <c r="P359" i="33" s="1"/>
  <c r="P360" i="33" s="1"/>
  <c r="P361" i="33" s="1"/>
  <c r="P362" i="33" s="1"/>
  <c r="P363" i="33" s="1"/>
  <c r="P364" i="33" s="1"/>
  <c r="P365" i="33" s="1"/>
  <c r="P366" i="33" s="1"/>
  <c r="P367" i="33" s="1"/>
  <c r="P368" i="33" s="1"/>
  <c r="P369" i="33" s="1"/>
  <c r="P370" i="33" s="1"/>
  <c r="P371" i="33" s="1"/>
  <c r="P372" i="33" s="1"/>
  <c r="P373" i="33" s="1"/>
  <c r="P374" i="33" s="1"/>
  <c r="P375" i="33" s="1"/>
  <c r="P376" i="33" s="1"/>
  <c r="P377" i="33" s="1"/>
  <c r="P378" i="33" s="1"/>
  <c r="P379" i="33" s="1"/>
  <c r="P380" i="33" s="1"/>
  <c r="P381" i="33" s="1"/>
  <c r="P382" i="33" s="1"/>
  <c r="P383" i="33" s="1"/>
  <c r="P384" i="33" s="1"/>
  <c r="P385" i="33" s="1"/>
  <c r="P386" i="33" s="1"/>
  <c r="P387" i="33" s="1"/>
  <c r="P388" i="33" s="1"/>
  <c r="P389" i="33" s="1"/>
  <c r="P390" i="33" s="1"/>
  <c r="P391" i="33" s="1"/>
  <c r="P392" i="33" s="1"/>
  <c r="P393" i="33" s="1"/>
  <c r="P394" i="33" s="1"/>
  <c r="P395" i="33" s="1"/>
  <c r="P396" i="33" s="1"/>
  <c r="P397" i="33" s="1"/>
  <c r="P398" i="33" s="1"/>
  <c r="P399" i="33" s="1"/>
  <c r="P400" i="33" s="1"/>
  <c r="P401" i="33" s="1"/>
  <c r="P402" i="33" s="1"/>
  <c r="P403" i="33" s="1"/>
  <c r="P404" i="33" s="1"/>
  <c r="P405" i="33" s="1"/>
  <c r="P406" i="33" s="1"/>
  <c r="P407" i="33" s="1"/>
  <c r="P408" i="33" s="1"/>
  <c r="P409" i="33" s="1"/>
  <c r="P410" i="33" s="1"/>
  <c r="P411" i="33" s="1"/>
  <c r="P412" i="33" s="1"/>
  <c r="P413" i="33" s="1"/>
  <c r="P414" i="33" s="1"/>
  <c r="P415" i="33" s="1"/>
  <c r="P416" i="33" s="1"/>
  <c r="P417" i="33" s="1"/>
  <c r="P418" i="33" s="1"/>
  <c r="P419" i="33" s="1"/>
  <c r="P420" i="33" s="1"/>
  <c r="P421" i="33" s="1"/>
  <c r="P422" i="33" s="1"/>
  <c r="P423" i="33" s="1"/>
  <c r="P424" i="33" s="1"/>
  <c r="P425" i="33" s="1"/>
  <c r="P426" i="33" s="1"/>
  <c r="P427" i="33" s="1"/>
  <c r="P428" i="33" s="1"/>
  <c r="P429" i="33" s="1"/>
  <c r="P430" i="33" s="1"/>
  <c r="P431" i="33" s="1"/>
  <c r="P432" i="33" s="1"/>
  <c r="P433" i="33" s="1"/>
  <c r="P434" i="33" s="1"/>
  <c r="P435" i="33" s="1"/>
  <c r="P436" i="33" s="1"/>
  <c r="P437" i="33" s="1"/>
  <c r="P438" i="33" s="1"/>
  <c r="P439" i="33" s="1"/>
  <c r="P440" i="33" s="1"/>
  <c r="P441" i="33" s="1"/>
  <c r="P442" i="33" s="1"/>
  <c r="P443" i="33" s="1"/>
  <c r="P444" i="33" s="1"/>
  <c r="P445" i="33" s="1"/>
  <c r="P446" i="33" s="1"/>
  <c r="P447" i="33" s="1"/>
  <c r="P448" i="33" s="1"/>
  <c r="P449" i="33" s="1"/>
  <c r="P450" i="33" s="1"/>
  <c r="P451" i="33" s="1"/>
  <c r="P452" i="33" s="1"/>
  <c r="P453" i="33" s="1"/>
  <c r="P454" i="33" s="1"/>
  <c r="P455" i="33" s="1"/>
  <c r="P456" i="33" s="1"/>
  <c r="P457" i="33" s="1"/>
  <c r="P458" i="33" s="1"/>
  <c r="P459" i="33" s="1"/>
  <c r="P460" i="33" s="1"/>
  <c r="P461" i="33" s="1"/>
  <c r="P462" i="33" s="1"/>
  <c r="P463" i="33" s="1"/>
  <c r="P464" i="33" s="1"/>
  <c r="P465" i="33" s="1"/>
  <c r="P466" i="33" s="1"/>
  <c r="P467" i="33" s="1"/>
  <c r="P468" i="33" s="1"/>
  <c r="P469" i="33" s="1"/>
  <c r="P470" i="33" s="1"/>
  <c r="P471" i="33" s="1"/>
  <c r="P472" i="33" s="1"/>
  <c r="P473" i="33" s="1"/>
  <c r="P474" i="33" s="1"/>
  <c r="P475" i="33" s="1"/>
  <c r="P476" i="33" s="1"/>
  <c r="P477" i="33" s="1"/>
  <c r="P478" i="33" s="1"/>
  <c r="P479" i="33" s="1"/>
  <c r="P480" i="33" s="1"/>
  <c r="P481" i="33" s="1"/>
  <c r="P482" i="33" s="1"/>
  <c r="P483" i="33" s="1"/>
  <c r="P484" i="33" s="1"/>
  <c r="P485" i="33" s="1"/>
  <c r="P486" i="33" s="1"/>
  <c r="P487" i="33" s="1"/>
  <c r="P488" i="33" s="1"/>
  <c r="P489" i="33" s="1"/>
  <c r="P490" i="33" s="1"/>
  <c r="P491" i="33" s="1"/>
  <c r="P492" i="33" s="1"/>
  <c r="P493" i="33" s="1"/>
  <c r="P494" i="33" s="1"/>
  <c r="P495" i="33" s="1"/>
  <c r="P496" i="33" s="1"/>
  <c r="P497" i="33" s="1"/>
  <c r="P498" i="33" s="1"/>
  <c r="P499" i="33" s="1"/>
  <c r="P500" i="33" s="1"/>
  <c r="P501" i="33" s="1"/>
  <c r="P502" i="33" s="1"/>
  <c r="P503" i="33" s="1"/>
  <c r="P504" i="33" s="1"/>
  <c r="P505" i="33" s="1"/>
  <c r="P506" i="33" s="1"/>
  <c r="P507" i="33" s="1"/>
  <c r="P508" i="33" s="1"/>
  <c r="P509" i="33" s="1"/>
  <c r="P510" i="33" s="1"/>
  <c r="P511" i="33" s="1"/>
  <c r="P512" i="33" s="1"/>
  <c r="P513" i="33" s="1"/>
  <c r="P514" i="33" s="1"/>
  <c r="P515" i="33" s="1"/>
  <c r="P516" i="33" s="1"/>
  <c r="P517" i="33" s="1"/>
  <c r="P518" i="33" s="1"/>
  <c r="P519" i="33" s="1"/>
  <c r="P520" i="33" s="1"/>
  <c r="P521" i="33" s="1"/>
  <c r="P522" i="33" s="1"/>
  <c r="P523" i="33" s="1"/>
  <c r="P524" i="33" s="1"/>
  <c r="P525" i="33" s="1"/>
  <c r="P526" i="33" s="1"/>
  <c r="P527" i="33" s="1"/>
  <c r="P528" i="33" s="1"/>
  <c r="P529" i="33" s="1"/>
  <c r="P530" i="33" s="1"/>
  <c r="P531" i="33" s="1"/>
  <c r="P532" i="33" s="1"/>
  <c r="P533" i="33" s="1"/>
  <c r="P534" i="33" s="1"/>
  <c r="P535" i="33" s="1"/>
  <c r="P536" i="33" s="1"/>
  <c r="P537" i="33" s="1"/>
  <c r="P538" i="33" s="1"/>
  <c r="P539" i="33" s="1"/>
  <c r="P540" i="33" s="1"/>
  <c r="P541" i="33" s="1"/>
  <c r="P542" i="33" s="1"/>
  <c r="P543" i="33" s="1"/>
  <c r="P544" i="33" s="1"/>
  <c r="P545" i="33" s="1"/>
  <c r="P546" i="33" s="1"/>
  <c r="P547" i="33" s="1"/>
  <c r="P548" i="33" s="1"/>
  <c r="P549" i="33" s="1"/>
  <c r="P550" i="33" s="1"/>
  <c r="P551" i="33" s="1"/>
  <c r="P552" i="33" s="1"/>
  <c r="P553" i="33" s="1"/>
  <c r="P554" i="33" s="1"/>
  <c r="P555" i="33" s="1"/>
  <c r="P556" i="33" s="1"/>
  <c r="P557" i="33" s="1"/>
  <c r="P558" i="33" s="1"/>
  <c r="P559" i="33" s="1"/>
  <c r="P560" i="33" s="1"/>
  <c r="P561" i="33" s="1"/>
  <c r="P562" i="33" s="1"/>
  <c r="P563" i="33" s="1"/>
  <c r="P564" i="33" s="1"/>
  <c r="P565" i="33" s="1"/>
  <c r="P566" i="33" s="1"/>
  <c r="P567" i="33" s="1"/>
  <c r="P568" i="33" s="1"/>
  <c r="P569" i="33" s="1"/>
  <c r="P570" i="33" s="1"/>
  <c r="P571" i="33" s="1"/>
  <c r="P572" i="33" s="1"/>
  <c r="P573" i="33" s="1"/>
  <c r="P574" i="33" s="1"/>
  <c r="P575" i="33" s="1"/>
  <c r="P576" i="33" s="1"/>
  <c r="P577" i="33" s="1"/>
  <c r="P578" i="33" s="1"/>
  <c r="P579" i="33" s="1"/>
  <c r="P580" i="33" s="1"/>
  <c r="P581" i="33" s="1"/>
  <c r="P582" i="33" s="1"/>
  <c r="P583" i="33" s="1"/>
  <c r="P584" i="33" s="1"/>
  <c r="P585" i="33" s="1"/>
  <c r="P586" i="33" s="1"/>
  <c r="P587" i="33" s="1"/>
  <c r="P588" i="33" s="1"/>
  <c r="P589" i="33" s="1"/>
  <c r="P590" i="33" s="1"/>
  <c r="P591" i="33" s="1"/>
  <c r="P592" i="33" s="1"/>
  <c r="P593" i="33" s="1"/>
  <c r="P594" i="33" s="1"/>
  <c r="P595" i="33" s="1"/>
  <c r="P596" i="33" s="1"/>
  <c r="P597" i="33" s="1"/>
  <c r="P598" i="33" s="1"/>
  <c r="P599" i="33" s="1"/>
  <c r="P600" i="33" s="1"/>
  <c r="P601" i="33" s="1"/>
  <c r="P602" i="33" s="1"/>
  <c r="P603" i="33" s="1"/>
  <c r="P604" i="33" s="1"/>
  <c r="P605" i="33" s="1"/>
  <c r="P606" i="33" s="1"/>
  <c r="P607" i="33" s="1"/>
  <c r="P608" i="33" s="1"/>
  <c r="P609" i="33" s="1"/>
  <c r="P610" i="33" s="1"/>
  <c r="P611" i="33" s="1"/>
  <c r="P612" i="33" s="1"/>
  <c r="P613" i="33" s="1"/>
  <c r="P614" i="33" s="1"/>
  <c r="P615" i="33" s="1"/>
  <c r="P616" i="33" s="1"/>
  <c r="P617" i="33" s="1"/>
  <c r="P618" i="33" s="1"/>
  <c r="P619" i="33" s="1"/>
  <c r="P620" i="33" s="1"/>
  <c r="P621" i="33" s="1"/>
  <c r="P622" i="33" s="1"/>
  <c r="P623" i="33" s="1"/>
  <c r="P624" i="33" s="1"/>
  <c r="P625" i="33" s="1"/>
  <c r="P626" i="33" s="1"/>
  <c r="P627" i="33" s="1"/>
  <c r="P628" i="33" s="1"/>
  <c r="P629" i="33" s="1"/>
  <c r="P630" i="33" s="1"/>
  <c r="P631" i="33" s="1"/>
  <c r="P632" i="33" s="1"/>
  <c r="P633" i="33" s="1"/>
  <c r="P634" i="33" s="1"/>
  <c r="P635" i="33" s="1"/>
  <c r="P636" i="33" s="1"/>
  <c r="P637" i="33" s="1"/>
  <c r="P638" i="33" s="1"/>
  <c r="P639" i="33" s="1"/>
  <c r="P640" i="33" s="1"/>
  <c r="P641" i="33" s="1"/>
  <c r="P642" i="33" s="1"/>
  <c r="P643" i="33" s="1"/>
  <c r="P644" i="33" s="1"/>
  <c r="P645" i="33" s="1"/>
  <c r="P646" i="33" s="1"/>
  <c r="P647" i="33" s="1"/>
  <c r="P648" i="33" s="1"/>
  <c r="P649" i="33" s="1"/>
  <c r="P650" i="33" s="1"/>
  <c r="P651" i="33" s="1"/>
  <c r="P652" i="33" s="1"/>
  <c r="P653" i="33" s="1"/>
  <c r="P654" i="33" s="1"/>
  <c r="P655" i="33" s="1"/>
  <c r="P656" i="33" s="1"/>
  <c r="P657" i="33" s="1"/>
  <c r="P658" i="33" s="1"/>
  <c r="P659" i="33" s="1"/>
  <c r="P660" i="33" s="1"/>
  <c r="P661" i="33" s="1"/>
  <c r="P662" i="33" s="1"/>
  <c r="P663" i="33" s="1"/>
  <c r="P664" i="33" s="1"/>
  <c r="P665" i="33" s="1"/>
  <c r="P666" i="33" s="1"/>
  <c r="P667" i="33" s="1"/>
  <c r="P668" i="33" s="1"/>
  <c r="P669" i="33" s="1"/>
  <c r="P670" i="33" s="1"/>
  <c r="P671" i="33" s="1"/>
  <c r="P672" i="33" s="1"/>
  <c r="P673" i="33" s="1"/>
  <c r="P674" i="33" s="1"/>
  <c r="P675" i="33" s="1"/>
  <c r="P676" i="33" s="1"/>
  <c r="P677" i="33" s="1"/>
  <c r="P678" i="33" s="1"/>
  <c r="P679" i="33" s="1"/>
  <c r="P680" i="33" s="1"/>
  <c r="P681" i="33" s="1"/>
  <c r="P682" i="33" s="1"/>
  <c r="P683" i="33" s="1"/>
  <c r="P684" i="33" s="1"/>
  <c r="P685" i="33" s="1"/>
  <c r="P686" i="33" s="1"/>
  <c r="P687" i="33" s="1"/>
  <c r="P688" i="33" s="1"/>
  <c r="P689" i="33" s="1"/>
  <c r="P690" i="33" s="1"/>
  <c r="P691" i="33" s="1"/>
  <c r="P692" i="33" s="1"/>
  <c r="P693" i="33" s="1"/>
  <c r="P694" i="33" s="1"/>
  <c r="P695" i="33" s="1"/>
  <c r="P696" i="33" s="1"/>
  <c r="P697" i="33" s="1"/>
  <c r="P698" i="33" s="1"/>
  <c r="P699" i="33" s="1"/>
  <c r="P700" i="33" s="1"/>
  <c r="P701" i="33" s="1"/>
  <c r="P702" i="33" s="1"/>
  <c r="P703" i="33" s="1"/>
  <c r="P704" i="33" s="1"/>
  <c r="P705" i="33" s="1"/>
  <c r="P706" i="33" s="1"/>
  <c r="P707" i="33" s="1"/>
  <c r="P708" i="33" s="1"/>
  <c r="P709" i="33" s="1"/>
  <c r="P710" i="33" s="1"/>
  <c r="P711" i="33" s="1"/>
  <c r="P712" i="33" s="1"/>
  <c r="P713" i="33" s="1"/>
  <c r="P714" i="33" s="1"/>
  <c r="P715" i="33" s="1"/>
  <c r="P716" i="33" s="1"/>
  <c r="P717" i="33" s="1"/>
  <c r="P718" i="33" s="1"/>
  <c r="P719" i="33" s="1"/>
  <c r="P720" i="33" s="1"/>
  <c r="P721" i="33" s="1"/>
  <c r="P722" i="33" s="1"/>
  <c r="P723" i="33" s="1"/>
  <c r="P724" i="33" s="1"/>
  <c r="P725" i="33" s="1"/>
  <c r="P726" i="33" s="1"/>
  <c r="P727" i="33" s="1"/>
  <c r="P728" i="33" s="1"/>
  <c r="P729" i="33" s="1"/>
  <c r="P730" i="33" s="1"/>
  <c r="P731" i="33" s="1"/>
  <c r="P732" i="33" s="1"/>
  <c r="P733" i="33" s="1"/>
  <c r="P734" i="33" s="1"/>
  <c r="P735" i="33" s="1"/>
  <c r="P736" i="33" s="1"/>
  <c r="P737" i="33" s="1"/>
  <c r="P738" i="33" s="1"/>
  <c r="P739" i="33" s="1"/>
  <c r="P740" i="33" s="1"/>
  <c r="P741" i="33" s="1"/>
  <c r="P742" i="33" s="1"/>
  <c r="P743" i="33" s="1"/>
  <c r="P744" i="33" s="1"/>
  <c r="P745" i="33" s="1"/>
  <c r="P746" i="33" s="1"/>
  <c r="P747" i="33" s="1"/>
  <c r="P748" i="33" s="1"/>
  <c r="P749" i="33" s="1"/>
  <c r="P750" i="33" s="1"/>
  <c r="P751" i="33" s="1"/>
  <c r="P752" i="33" s="1"/>
  <c r="P753" i="33" s="1"/>
  <c r="P754" i="33" s="1"/>
  <c r="P755" i="33" s="1"/>
  <c r="P756" i="33" s="1"/>
  <c r="P757" i="33" s="1"/>
  <c r="P758" i="33" s="1"/>
  <c r="P759" i="33" s="1"/>
  <c r="P760" i="33" s="1"/>
  <c r="P761" i="33" s="1"/>
  <c r="P762" i="33" s="1"/>
  <c r="P763" i="33" s="1"/>
  <c r="P764" i="33" s="1"/>
  <c r="P765" i="33" s="1"/>
  <c r="P766" i="33" s="1"/>
  <c r="P767" i="33" s="1"/>
  <c r="P768" i="33" s="1"/>
  <c r="P769" i="33" s="1"/>
  <c r="P770" i="33" s="1"/>
  <c r="P771" i="33" s="1"/>
  <c r="P772" i="33" s="1"/>
  <c r="P773" i="33" s="1"/>
  <c r="P774" i="33" s="1"/>
  <c r="P775" i="33" s="1"/>
  <c r="P776" i="33" s="1"/>
  <c r="P777" i="33" s="1"/>
  <c r="P778" i="33" s="1"/>
  <c r="P779" i="33" s="1"/>
  <c r="V3" i="33"/>
  <c r="J3" i="33"/>
  <c r="D3" i="33"/>
  <c r="J2" i="33"/>
  <c r="D2" i="33"/>
  <c r="AI3" i="31"/>
  <c r="AI4" i="31"/>
  <c r="AI5" i="31"/>
  <c r="AI6" i="31"/>
  <c r="AI7" i="31"/>
  <c r="AI8" i="31"/>
  <c r="AI9" i="31"/>
  <c r="AI10" i="31"/>
  <c r="AI11" i="31"/>
  <c r="AI12" i="31"/>
  <c r="AI13" i="31"/>
  <c r="AI14" i="31"/>
  <c r="AI15" i="31"/>
  <c r="AI16" i="31"/>
  <c r="AI17" i="31"/>
  <c r="AI18" i="31"/>
  <c r="AI19" i="31"/>
  <c r="AI20" i="31"/>
  <c r="AI21" i="31"/>
  <c r="AI22" i="31"/>
  <c r="AI23" i="31"/>
  <c r="AI24" i="31"/>
  <c r="AI25" i="31"/>
  <c r="AI26" i="31"/>
  <c r="AI27" i="31"/>
  <c r="AI28" i="31"/>
  <c r="AI29" i="31"/>
  <c r="AI30" i="31"/>
  <c r="AI31" i="31"/>
  <c r="AI32" i="31"/>
  <c r="AI33" i="31"/>
  <c r="AI34" i="31"/>
  <c r="AI35" i="31"/>
  <c r="AI36" i="31"/>
  <c r="AI37" i="31"/>
  <c r="AI38" i="31"/>
  <c r="AI39" i="31"/>
  <c r="AI40" i="31"/>
  <c r="AI41" i="31"/>
  <c r="AI42" i="31"/>
  <c r="AI43" i="31"/>
  <c r="AI44" i="31"/>
  <c r="AI45" i="31"/>
  <c r="AI46" i="31"/>
  <c r="AI47" i="31"/>
  <c r="AI48" i="31"/>
  <c r="AI49" i="31"/>
  <c r="AI50" i="31"/>
  <c r="AI51" i="31"/>
  <c r="AI52" i="31"/>
  <c r="AI53" i="31"/>
  <c r="AI54" i="31"/>
  <c r="AI55" i="31"/>
  <c r="AI56" i="31"/>
  <c r="AI57" i="31"/>
  <c r="AI58" i="31"/>
  <c r="AI59" i="31"/>
  <c r="AI60" i="31"/>
  <c r="AI61" i="31"/>
  <c r="AI62" i="31"/>
  <c r="AI63" i="31"/>
  <c r="AI64" i="31"/>
  <c r="AI65" i="31"/>
  <c r="AI66" i="31"/>
  <c r="AI67" i="31"/>
  <c r="AI68" i="31"/>
  <c r="AI69" i="31"/>
  <c r="AI70" i="31"/>
  <c r="AI71" i="31"/>
  <c r="AI72" i="31"/>
  <c r="AI73" i="31"/>
  <c r="AI74" i="31"/>
  <c r="AI75" i="31"/>
  <c r="AI76" i="31"/>
  <c r="AI77" i="31"/>
  <c r="AI78" i="31"/>
  <c r="AI79" i="31"/>
  <c r="AI80" i="31"/>
  <c r="AI81" i="31"/>
  <c r="AI82" i="31"/>
  <c r="AI83" i="31"/>
  <c r="AI84" i="31"/>
  <c r="AI85" i="31"/>
  <c r="AI86" i="31"/>
  <c r="AI87" i="31"/>
  <c r="AI88" i="31"/>
  <c r="AI89" i="31"/>
  <c r="AI90" i="31"/>
  <c r="AI91" i="31"/>
  <c r="AI92" i="31"/>
  <c r="AI93" i="31"/>
  <c r="AI94" i="31"/>
  <c r="AI95" i="31"/>
  <c r="AI96" i="31"/>
  <c r="AI97" i="31"/>
  <c r="AI98" i="31"/>
  <c r="AI99" i="31"/>
  <c r="AI100" i="31"/>
  <c r="AI101" i="31"/>
  <c r="AI102" i="31"/>
  <c r="AI103" i="31"/>
  <c r="AI104" i="31"/>
  <c r="AI105" i="31"/>
  <c r="AI106" i="31"/>
  <c r="AI107" i="31"/>
  <c r="AI108" i="31"/>
  <c r="AI109" i="31"/>
  <c r="AI110" i="31"/>
  <c r="AI111" i="31"/>
  <c r="AI112" i="31"/>
  <c r="AI113" i="31"/>
  <c r="AI114" i="31"/>
  <c r="AI115" i="31"/>
  <c r="AI116" i="31"/>
  <c r="AI117" i="31"/>
  <c r="AI118" i="31"/>
  <c r="AI119" i="31"/>
  <c r="AI120" i="31"/>
  <c r="AI121" i="31"/>
  <c r="AI122" i="31"/>
  <c r="AI123" i="31"/>
  <c r="AI124" i="31"/>
  <c r="AI125" i="31"/>
  <c r="AI126" i="31"/>
  <c r="AI127" i="31"/>
  <c r="AI128" i="31"/>
  <c r="AI129" i="31"/>
  <c r="AI130" i="31"/>
  <c r="AI131" i="31"/>
  <c r="AI132" i="31"/>
  <c r="AI133" i="31"/>
  <c r="AI134" i="31"/>
  <c r="AI135" i="31"/>
  <c r="AI136" i="31"/>
  <c r="AI137" i="31"/>
  <c r="AI138" i="31"/>
  <c r="AI139" i="31"/>
  <c r="AI140" i="31"/>
  <c r="AI141" i="31"/>
  <c r="AI142" i="31"/>
  <c r="AI143" i="31"/>
  <c r="AI144" i="31"/>
  <c r="AI145" i="31"/>
  <c r="AI146" i="31"/>
  <c r="AI147" i="31"/>
  <c r="AI148" i="31"/>
  <c r="AI149" i="31"/>
  <c r="AI150" i="31"/>
  <c r="AI151" i="31"/>
  <c r="AI152" i="31"/>
  <c r="AI153" i="31"/>
  <c r="AI154" i="31"/>
  <c r="AI155" i="31"/>
  <c r="AI156" i="31"/>
  <c r="AI157" i="31"/>
  <c r="AI158" i="31"/>
  <c r="AI159" i="31"/>
  <c r="AI160" i="31"/>
  <c r="AI161" i="31"/>
  <c r="AI162" i="31"/>
  <c r="AI163" i="31"/>
  <c r="AI164" i="31"/>
  <c r="AI165" i="31"/>
  <c r="AI166" i="31"/>
  <c r="AI167" i="31"/>
  <c r="AI168" i="31"/>
  <c r="AI169" i="31"/>
  <c r="AI170" i="31"/>
  <c r="AI171" i="31"/>
  <c r="AI172" i="31"/>
  <c r="AI173" i="31"/>
  <c r="AI174" i="31"/>
  <c r="AI175" i="31"/>
  <c r="AI176" i="31"/>
  <c r="AI177" i="31"/>
  <c r="AI178" i="31"/>
  <c r="AI179" i="31"/>
  <c r="AI180" i="31"/>
  <c r="AI181" i="31"/>
  <c r="AI182" i="31"/>
  <c r="AI183" i="31"/>
  <c r="AI184" i="31"/>
  <c r="AI185" i="31"/>
  <c r="AI186" i="31"/>
  <c r="AI187" i="31"/>
  <c r="AI188" i="31"/>
  <c r="AI189" i="31"/>
  <c r="AI190" i="31"/>
  <c r="AI191" i="31"/>
  <c r="AI192" i="31"/>
  <c r="AI193" i="31"/>
  <c r="AI194" i="31"/>
  <c r="AI195" i="31"/>
  <c r="AI196" i="31"/>
  <c r="AI197" i="31"/>
  <c r="AI198" i="31"/>
  <c r="AI199" i="31"/>
  <c r="AI200" i="31"/>
  <c r="AI201" i="31"/>
  <c r="AI202" i="31"/>
  <c r="AI203" i="31"/>
  <c r="AI204" i="31"/>
  <c r="AI205" i="31"/>
  <c r="AI206" i="31"/>
  <c r="AI207" i="31"/>
  <c r="AI208" i="31"/>
  <c r="AI209" i="31"/>
  <c r="AI210" i="31"/>
  <c r="AI211" i="31"/>
  <c r="AI212" i="31"/>
  <c r="AI213" i="31"/>
  <c r="AI214" i="31"/>
  <c r="AI215" i="31"/>
  <c r="AI216" i="31"/>
  <c r="AI217" i="31"/>
  <c r="AI218" i="31"/>
  <c r="AI219" i="31"/>
  <c r="AI220" i="31"/>
  <c r="AI221" i="31"/>
  <c r="AI222" i="31"/>
  <c r="AI223" i="31"/>
  <c r="AI224" i="31"/>
  <c r="AI225" i="31"/>
  <c r="AI226" i="31"/>
  <c r="AI227" i="31"/>
  <c r="AI228" i="31"/>
  <c r="AI229" i="31"/>
  <c r="AI230" i="31"/>
  <c r="AI231" i="31"/>
  <c r="AI232" i="31"/>
  <c r="AI233" i="31"/>
  <c r="AI234" i="31"/>
  <c r="AI235" i="31"/>
  <c r="AI236" i="31"/>
  <c r="AI237" i="31"/>
  <c r="AI238" i="31"/>
  <c r="AI239" i="31"/>
  <c r="AI240" i="31"/>
  <c r="AI241" i="31"/>
  <c r="AI242" i="31"/>
  <c r="AI243" i="31"/>
  <c r="AI244" i="31"/>
  <c r="AI245" i="31"/>
  <c r="AI246" i="31"/>
  <c r="AI247" i="31"/>
  <c r="AI248" i="31"/>
  <c r="AI249" i="31"/>
  <c r="AI250" i="31"/>
  <c r="AI251" i="31"/>
  <c r="AI252" i="31"/>
  <c r="AI253" i="31"/>
  <c r="AI254" i="31"/>
  <c r="AI255" i="31"/>
  <c r="AI256" i="31"/>
  <c r="AI257" i="31"/>
  <c r="AI258" i="31"/>
  <c r="AI259" i="31"/>
  <c r="AI260" i="31"/>
  <c r="AI261" i="31"/>
  <c r="AI262" i="31"/>
  <c r="AI263" i="31"/>
  <c r="AI264" i="31"/>
  <c r="AI265" i="31"/>
  <c r="AI266" i="31"/>
  <c r="AI267" i="31"/>
  <c r="AI268" i="31"/>
  <c r="AI269" i="31"/>
  <c r="AI270" i="31"/>
  <c r="AI271" i="31"/>
  <c r="AI272" i="31"/>
  <c r="AI273" i="31"/>
  <c r="AI274" i="31"/>
  <c r="AI275" i="31"/>
  <c r="AI276" i="31"/>
  <c r="AI277" i="31"/>
  <c r="AI278" i="31"/>
  <c r="AI279" i="31"/>
  <c r="AI280" i="31"/>
  <c r="AI281" i="31"/>
  <c r="AI282" i="31"/>
  <c r="AI283" i="31"/>
  <c r="AI284" i="31"/>
  <c r="AI285" i="31"/>
  <c r="AI286" i="31"/>
  <c r="AI287" i="31"/>
  <c r="AI288" i="31"/>
  <c r="AI289" i="31"/>
  <c r="AI290" i="31"/>
  <c r="AI291" i="31"/>
  <c r="AI292" i="31"/>
  <c r="AI293" i="31"/>
  <c r="AI294" i="31"/>
  <c r="AI295" i="31"/>
  <c r="AI296" i="31"/>
  <c r="AI297" i="31"/>
  <c r="AI298" i="31"/>
  <c r="AI299" i="31"/>
  <c r="AI300" i="31"/>
  <c r="AI301" i="31"/>
  <c r="AI302" i="31"/>
  <c r="AI303" i="31"/>
  <c r="AI304" i="31"/>
  <c r="AI305" i="31"/>
  <c r="AI306" i="31"/>
  <c r="AI307" i="31"/>
  <c r="AI308" i="31"/>
  <c r="AI309" i="31"/>
  <c r="AI310" i="31"/>
  <c r="AI311" i="31"/>
  <c r="AI312" i="31"/>
  <c r="AI313" i="31"/>
  <c r="AI314" i="31"/>
  <c r="AI315" i="31"/>
  <c r="AI316" i="31"/>
  <c r="AI317" i="31"/>
  <c r="AI318" i="31"/>
  <c r="AI319" i="31"/>
  <c r="AI320" i="31"/>
  <c r="AI321" i="31"/>
  <c r="AI322" i="31"/>
  <c r="AI323" i="31"/>
  <c r="AI324" i="31"/>
  <c r="AI325" i="31"/>
  <c r="AI326" i="31"/>
  <c r="AI327" i="31"/>
  <c r="AI328" i="31"/>
  <c r="AI329" i="31"/>
  <c r="AI330" i="31"/>
  <c r="AI331" i="31"/>
  <c r="AI332" i="31"/>
  <c r="AI333" i="31"/>
  <c r="AI334" i="31"/>
  <c r="AI335" i="31"/>
  <c r="AI336" i="31"/>
  <c r="AI337" i="31"/>
  <c r="AI338" i="31"/>
  <c r="AI339" i="31"/>
  <c r="AI340" i="31"/>
  <c r="AI341" i="31"/>
  <c r="AI342" i="31"/>
  <c r="AI343" i="31"/>
  <c r="AI344" i="31"/>
  <c r="AI345" i="31"/>
  <c r="AI346" i="31"/>
  <c r="AI347" i="31"/>
  <c r="AI348" i="31"/>
  <c r="AI349" i="31"/>
  <c r="AI350" i="31"/>
  <c r="AI351" i="31"/>
  <c r="AI352" i="31"/>
  <c r="AI353" i="31"/>
  <c r="AI354" i="31"/>
  <c r="AI355" i="31"/>
  <c r="AI356" i="31"/>
  <c r="AI357" i="31"/>
  <c r="AI358" i="31"/>
  <c r="AI359" i="31"/>
  <c r="AI360" i="31"/>
  <c r="AI361" i="31"/>
  <c r="AI362" i="31"/>
  <c r="AI363" i="31"/>
  <c r="AI364" i="31"/>
  <c r="AI365" i="31"/>
  <c r="AI366" i="31"/>
  <c r="AI367" i="31"/>
  <c r="AI368" i="31"/>
  <c r="AI369" i="31"/>
  <c r="AI370" i="31"/>
  <c r="AI371" i="31"/>
  <c r="AI372" i="31"/>
  <c r="AI373" i="31"/>
  <c r="AI374" i="31"/>
  <c r="AI375" i="31"/>
  <c r="AI376" i="31"/>
  <c r="AI377" i="31"/>
  <c r="AI378" i="31"/>
  <c r="AI379" i="31"/>
  <c r="AI380" i="31"/>
  <c r="AI381" i="31"/>
  <c r="AI382" i="31"/>
  <c r="AI383" i="31"/>
  <c r="AI384" i="31"/>
  <c r="AI385" i="31"/>
  <c r="AI386" i="31"/>
  <c r="AI387" i="31"/>
  <c r="AI388" i="31"/>
  <c r="AI389" i="31"/>
  <c r="AI390" i="31"/>
  <c r="AI391" i="31"/>
  <c r="AI392" i="31"/>
  <c r="AI393" i="31"/>
  <c r="AI394" i="31"/>
  <c r="AI395" i="31"/>
  <c r="AI396" i="31"/>
  <c r="AI397" i="31"/>
  <c r="AI398" i="31"/>
  <c r="AI399" i="31"/>
  <c r="AI400" i="31"/>
  <c r="AI401" i="31"/>
  <c r="AI402" i="31"/>
  <c r="AI403" i="31"/>
  <c r="AI404" i="31"/>
  <c r="AI405" i="31"/>
  <c r="AI406" i="31"/>
  <c r="AI407" i="31"/>
  <c r="AI408" i="31"/>
  <c r="AI409" i="31"/>
  <c r="AI410" i="31"/>
  <c r="AI411" i="31"/>
  <c r="AI412" i="31"/>
  <c r="AI413" i="31"/>
  <c r="AI414" i="31"/>
  <c r="AI415" i="31"/>
  <c r="AI416" i="31"/>
  <c r="AI417" i="31"/>
  <c r="AI418" i="31"/>
  <c r="AI419" i="31"/>
  <c r="AI420" i="31"/>
  <c r="AI421" i="31"/>
  <c r="AI422" i="31"/>
  <c r="AI423" i="31"/>
  <c r="AI424" i="31"/>
  <c r="AI425" i="31"/>
  <c r="AI426" i="31"/>
  <c r="AI427" i="31"/>
  <c r="AI428" i="31"/>
  <c r="AI429" i="31"/>
  <c r="AI430" i="31"/>
  <c r="AI431" i="31"/>
  <c r="AI432" i="31"/>
  <c r="AI433" i="31"/>
  <c r="AI434" i="31"/>
  <c r="AI435" i="31"/>
  <c r="AI436" i="31"/>
  <c r="AI437" i="31"/>
  <c r="AI438" i="31"/>
  <c r="AI439" i="31"/>
  <c r="AI440" i="31"/>
  <c r="AI441" i="31"/>
  <c r="AI442" i="31"/>
  <c r="AI443" i="31"/>
  <c r="AI444" i="31"/>
  <c r="AI445" i="31"/>
  <c r="AI446" i="31"/>
  <c r="AI447" i="31"/>
  <c r="AI448" i="31"/>
  <c r="AI449" i="31"/>
  <c r="AI450" i="31"/>
  <c r="AI451" i="31"/>
  <c r="AI452" i="31"/>
  <c r="AI453" i="31"/>
  <c r="AI454" i="31"/>
  <c r="AI455" i="31"/>
  <c r="AI456" i="31"/>
  <c r="AI457" i="31"/>
  <c r="AI458" i="31"/>
  <c r="AI459" i="31"/>
  <c r="AI460" i="31"/>
  <c r="AI461" i="31"/>
  <c r="AI462" i="31"/>
  <c r="AI463" i="31"/>
  <c r="AI464" i="31"/>
  <c r="AI465" i="31"/>
  <c r="AI466" i="31"/>
  <c r="AI467" i="31"/>
  <c r="AI468" i="31"/>
  <c r="AI469" i="31"/>
  <c r="AI470" i="31"/>
  <c r="AI471" i="31"/>
  <c r="AI472" i="31"/>
  <c r="AI473" i="31"/>
  <c r="AI474" i="31"/>
  <c r="AI475" i="31"/>
  <c r="AI476" i="31"/>
  <c r="AI477" i="31"/>
  <c r="AI478" i="31"/>
  <c r="AI479" i="31"/>
  <c r="AI480" i="31"/>
  <c r="AI481" i="31"/>
  <c r="AI482" i="31"/>
  <c r="AI483" i="31"/>
  <c r="AI484" i="31"/>
  <c r="AI485" i="31"/>
  <c r="AI486" i="31"/>
  <c r="AI487" i="31"/>
  <c r="AI488" i="31"/>
  <c r="AI489" i="31"/>
  <c r="AI490" i="31"/>
  <c r="AI491" i="31"/>
  <c r="AI492" i="31"/>
  <c r="AI493" i="31"/>
  <c r="AI494" i="31"/>
  <c r="AI495" i="31"/>
  <c r="AI496" i="31"/>
  <c r="AI497" i="31"/>
  <c r="AI498" i="31"/>
  <c r="AI499" i="31"/>
  <c r="AI500" i="31"/>
  <c r="AI501" i="31"/>
  <c r="AI502" i="31"/>
  <c r="AI503" i="31"/>
  <c r="AI504" i="31"/>
  <c r="AI505" i="31"/>
  <c r="AI506" i="31"/>
  <c r="AI507" i="31"/>
  <c r="AI508" i="31"/>
  <c r="AI509" i="31"/>
  <c r="AI510" i="31"/>
  <c r="AI511" i="31"/>
  <c r="AI512" i="31"/>
  <c r="AI513" i="31"/>
  <c r="AI514" i="31"/>
  <c r="AI515" i="31"/>
  <c r="AI516" i="31"/>
  <c r="AI517" i="31"/>
  <c r="AI518" i="31"/>
  <c r="AI519" i="31"/>
  <c r="AI520" i="31"/>
  <c r="AI521" i="31"/>
  <c r="AI522" i="31"/>
  <c r="AI523" i="31"/>
  <c r="AI524" i="31"/>
  <c r="AI525" i="31"/>
  <c r="AI526" i="31"/>
  <c r="AI527" i="31"/>
  <c r="AI528" i="31"/>
  <c r="AI529" i="31"/>
  <c r="AI530" i="31"/>
  <c r="AI531" i="31"/>
  <c r="AI532" i="31"/>
  <c r="AI533" i="31"/>
  <c r="AI534" i="31"/>
  <c r="AI535" i="31"/>
  <c r="AI536" i="31"/>
  <c r="AI537" i="31"/>
  <c r="AI538" i="31"/>
  <c r="AI539" i="31"/>
  <c r="AI540" i="31"/>
  <c r="AI541" i="31"/>
  <c r="AI542" i="31"/>
  <c r="AI543" i="31"/>
  <c r="AI544" i="31"/>
  <c r="AI545" i="31"/>
  <c r="AI546" i="31"/>
  <c r="AI547" i="31"/>
  <c r="AI548" i="31"/>
  <c r="AI549" i="31"/>
  <c r="AI550" i="31"/>
  <c r="AI551" i="31"/>
  <c r="AI552" i="31"/>
  <c r="AI553" i="31"/>
  <c r="AI554" i="31"/>
  <c r="AI555" i="31"/>
  <c r="AI556" i="31"/>
  <c r="AI557" i="31"/>
  <c r="AI558" i="31"/>
  <c r="AI559" i="31"/>
  <c r="AI560" i="31"/>
  <c r="AI561" i="31"/>
  <c r="AI562" i="31"/>
  <c r="AI563" i="31"/>
  <c r="AI564" i="31"/>
  <c r="AI565" i="31"/>
  <c r="AI566" i="31"/>
  <c r="AI567" i="31"/>
  <c r="AI568" i="31"/>
  <c r="AI569" i="31"/>
  <c r="AI570" i="31"/>
  <c r="AI571" i="31"/>
  <c r="AI572" i="31"/>
  <c r="AI573" i="31"/>
  <c r="AI574" i="31"/>
  <c r="AI575" i="31"/>
  <c r="AI576" i="31"/>
  <c r="AI577" i="31"/>
  <c r="AI578" i="31"/>
  <c r="AI579" i="31"/>
  <c r="AI580" i="31"/>
  <c r="AI581" i="31"/>
  <c r="AI582" i="31"/>
  <c r="AI583" i="31"/>
  <c r="AI584" i="31"/>
  <c r="AI585" i="31"/>
  <c r="AI586" i="31"/>
  <c r="AI587" i="31"/>
  <c r="AI588" i="31"/>
  <c r="AI589" i="31"/>
  <c r="AI590" i="31"/>
  <c r="AI591" i="31"/>
  <c r="AI592" i="31"/>
  <c r="AI593" i="31"/>
  <c r="AI594" i="31"/>
  <c r="AI595" i="31"/>
  <c r="AI596" i="31"/>
  <c r="AI597" i="31"/>
  <c r="AI598" i="31"/>
  <c r="AI599" i="31"/>
  <c r="AI600" i="31"/>
  <c r="AI601" i="31"/>
  <c r="AI602" i="31"/>
  <c r="AI603" i="31"/>
  <c r="AI604" i="31"/>
  <c r="AI605" i="31"/>
  <c r="AI606" i="31"/>
  <c r="AI607" i="31"/>
  <c r="AI608" i="31"/>
  <c r="AI609" i="31"/>
  <c r="AI610" i="31"/>
  <c r="AI611" i="31"/>
  <c r="AI612" i="31"/>
  <c r="AI613" i="31"/>
  <c r="AI614" i="31"/>
  <c r="AI615" i="31"/>
  <c r="AI616" i="31"/>
  <c r="AI617" i="31"/>
  <c r="AI618" i="31"/>
  <c r="AI619" i="31"/>
  <c r="AI620" i="31"/>
  <c r="AI621" i="31"/>
  <c r="AI622" i="31"/>
  <c r="AI623" i="31"/>
  <c r="AI624" i="31"/>
  <c r="AI625" i="31"/>
  <c r="AI626" i="31"/>
  <c r="AI627" i="31"/>
  <c r="AI628" i="31"/>
  <c r="AI629" i="31"/>
  <c r="AI630" i="31"/>
  <c r="AI631" i="31"/>
  <c r="AI632" i="31"/>
  <c r="AI633" i="31"/>
  <c r="AI634" i="31"/>
  <c r="AI635" i="31"/>
  <c r="AI636" i="31"/>
  <c r="AI637" i="31"/>
  <c r="AI638" i="31"/>
  <c r="AI639" i="31"/>
  <c r="AI640" i="31"/>
  <c r="AI641" i="31"/>
  <c r="AI642" i="31"/>
  <c r="AI643" i="31"/>
  <c r="AI644" i="31"/>
  <c r="AI645" i="31"/>
  <c r="AI646" i="31"/>
  <c r="AI647" i="31"/>
  <c r="AI648" i="31"/>
  <c r="AI649" i="31"/>
  <c r="AI650" i="31"/>
  <c r="AI651" i="31"/>
  <c r="AI652" i="31"/>
  <c r="AI653" i="31"/>
  <c r="AI654" i="31"/>
  <c r="AI655" i="31"/>
  <c r="AI656" i="31"/>
  <c r="AI657" i="31"/>
  <c r="AI658" i="31"/>
  <c r="AI659" i="31"/>
  <c r="AI660" i="31"/>
  <c r="AI661" i="31"/>
  <c r="AI662" i="31"/>
  <c r="AI663" i="31"/>
  <c r="AI664" i="31"/>
  <c r="AI665" i="31"/>
  <c r="AI666" i="31"/>
  <c r="AI667" i="31"/>
  <c r="AI668" i="31"/>
  <c r="AI669" i="31"/>
  <c r="AI670" i="31"/>
  <c r="AI671" i="31"/>
  <c r="AI672" i="31"/>
  <c r="AI673" i="31"/>
  <c r="AI674" i="31"/>
  <c r="AI675" i="31"/>
  <c r="AI676" i="31"/>
  <c r="AI677" i="31"/>
  <c r="AI678" i="31"/>
  <c r="AI679" i="31"/>
  <c r="AI680" i="31"/>
  <c r="AI681" i="31"/>
  <c r="AI682" i="31"/>
  <c r="AI683" i="31"/>
  <c r="AI684" i="31"/>
  <c r="AI685" i="31"/>
  <c r="AI686" i="31"/>
  <c r="AI687" i="31"/>
  <c r="AI688" i="31"/>
  <c r="AI689" i="31"/>
  <c r="AI690" i="31"/>
  <c r="AI691" i="31"/>
  <c r="AI692" i="31"/>
  <c r="AI693" i="31"/>
  <c r="AI694" i="31"/>
  <c r="AI695" i="31"/>
  <c r="AI696" i="31"/>
  <c r="AI697" i="31"/>
  <c r="AI698" i="31"/>
  <c r="AI699" i="31"/>
  <c r="AI700" i="31"/>
  <c r="AI701" i="31"/>
  <c r="AI702" i="31"/>
  <c r="AI703" i="31"/>
  <c r="AI704" i="31"/>
  <c r="AI705" i="31"/>
  <c r="AI706" i="31"/>
  <c r="AI707" i="31"/>
  <c r="AI708" i="31"/>
  <c r="AI709" i="31"/>
  <c r="AI710" i="31"/>
  <c r="AI711" i="31"/>
  <c r="AI712" i="31"/>
  <c r="AI713" i="31"/>
  <c r="AI714" i="31"/>
  <c r="AI715" i="31"/>
  <c r="AI716" i="31"/>
  <c r="AI717" i="31"/>
  <c r="AI718" i="31"/>
  <c r="AI719" i="31"/>
  <c r="AI720" i="31"/>
  <c r="AI721" i="31"/>
  <c r="AI722" i="31"/>
  <c r="AI723" i="31"/>
  <c r="AI724" i="31"/>
  <c r="AI725" i="31"/>
  <c r="AI726" i="31"/>
  <c r="AI727" i="31"/>
  <c r="AI728" i="31"/>
  <c r="AI729" i="31"/>
  <c r="AI730" i="31"/>
  <c r="AI731" i="31"/>
  <c r="AI732" i="31"/>
  <c r="AI733" i="31"/>
  <c r="AI734" i="31"/>
  <c r="AI735" i="31"/>
  <c r="AI736" i="31"/>
  <c r="AI737" i="31"/>
  <c r="AI738" i="31"/>
  <c r="AI739" i="31"/>
  <c r="AI740" i="31"/>
  <c r="AI741" i="31"/>
  <c r="AI742" i="31"/>
  <c r="AI743" i="31"/>
  <c r="AI744" i="31"/>
  <c r="AI745" i="31"/>
  <c r="AI746" i="31"/>
  <c r="AI747" i="31"/>
  <c r="AI748" i="31"/>
  <c r="AI749" i="31"/>
  <c r="AI750" i="31"/>
  <c r="AI751" i="31"/>
  <c r="AI752" i="31"/>
  <c r="AI753" i="31"/>
  <c r="AI754" i="31"/>
  <c r="AI755" i="31"/>
  <c r="AI756" i="31"/>
  <c r="AI757" i="31"/>
  <c r="AI758" i="31"/>
  <c r="AI759" i="31"/>
  <c r="AI760" i="31"/>
  <c r="AI761" i="31"/>
  <c r="AI762" i="31"/>
  <c r="AI763" i="31"/>
  <c r="AI764" i="31"/>
  <c r="AI765" i="31"/>
  <c r="AI766" i="31"/>
  <c r="AI767" i="31"/>
  <c r="AI768" i="31"/>
  <c r="AI769" i="31"/>
  <c r="AI770" i="31"/>
  <c r="AI771" i="31"/>
  <c r="AI772" i="31"/>
  <c r="AI773" i="31"/>
  <c r="AI774" i="31"/>
  <c r="AI775" i="31"/>
  <c r="AI776" i="31"/>
  <c r="AI777" i="31"/>
  <c r="AI778" i="31"/>
  <c r="AI779" i="31"/>
  <c r="AA3" i="31"/>
  <c r="AA4" i="31"/>
  <c r="AA2" i="31"/>
  <c r="W4" i="31"/>
  <c r="W3" i="31"/>
  <c r="W2" i="31"/>
  <c r="U5" i="3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U24" i="31" s="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U84" i="31" s="1"/>
  <c r="U85" i="31" s="1"/>
  <c r="U86" i="31" s="1"/>
  <c r="U87" i="31" s="1"/>
  <c r="U88" i="31" s="1"/>
  <c r="U89" i="31" s="1"/>
  <c r="U90" i="31" s="1"/>
  <c r="U91" i="31" s="1"/>
  <c r="U92" i="31" s="1"/>
  <c r="U93" i="31" s="1"/>
  <c r="U94" i="31" s="1"/>
  <c r="U95" i="31" s="1"/>
  <c r="U96" i="31" s="1"/>
  <c r="U97" i="31" s="1"/>
  <c r="U98" i="31" s="1"/>
  <c r="U99" i="31" s="1"/>
  <c r="U100" i="31" s="1"/>
  <c r="U101" i="31" s="1"/>
  <c r="U102" i="31" s="1"/>
  <c r="U103" i="31" s="1"/>
  <c r="U104" i="31" s="1"/>
  <c r="U105" i="31" s="1"/>
  <c r="U106" i="31" s="1"/>
  <c r="U107" i="31" s="1"/>
  <c r="U108" i="31" s="1"/>
  <c r="U109" i="31" s="1"/>
  <c r="U110" i="31" s="1"/>
  <c r="U111" i="31" s="1"/>
  <c r="U112" i="31" s="1"/>
  <c r="U113" i="31" s="1"/>
  <c r="U114" i="31" s="1"/>
  <c r="U115" i="31" s="1"/>
  <c r="U116" i="31" s="1"/>
  <c r="U117" i="31" s="1"/>
  <c r="U118" i="31" s="1"/>
  <c r="U119" i="31" s="1"/>
  <c r="U120" i="31" s="1"/>
  <c r="U121" i="31" s="1"/>
  <c r="U122" i="31" s="1"/>
  <c r="U123" i="31" s="1"/>
  <c r="U124" i="31" s="1"/>
  <c r="U125" i="31" s="1"/>
  <c r="U126" i="31" s="1"/>
  <c r="U127" i="31" s="1"/>
  <c r="U128" i="31" s="1"/>
  <c r="U129" i="31" s="1"/>
  <c r="U130" i="31" s="1"/>
  <c r="U131" i="31" s="1"/>
  <c r="U132" i="31" s="1"/>
  <c r="U133" i="31" s="1"/>
  <c r="U134" i="31" s="1"/>
  <c r="U135" i="31" s="1"/>
  <c r="U136" i="31" s="1"/>
  <c r="U137" i="31" s="1"/>
  <c r="U138" i="31" s="1"/>
  <c r="U139" i="31" s="1"/>
  <c r="U140" i="31" s="1"/>
  <c r="U141" i="31" s="1"/>
  <c r="U142" i="31" s="1"/>
  <c r="U143" i="31" s="1"/>
  <c r="U144" i="31" s="1"/>
  <c r="U145" i="31" s="1"/>
  <c r="U146" i="31" s="1"/>
  <c r="U147" i="31" s="1"/>
  <c r="U148" i="31" s="1"/>
  <c r="U149" i="31" s="1"/>
  <c r="U150" i="31" s="1"/>
  <c r="U151" i="31" s="1"/>
  <c r="U152" i="31" s="1"/>
  <c r="U153" i="31" s="1"/>
  <c r="U154" i="31" s="1"/>
  <c r="U155" i="31" s="1"/>
  <c r="U156" i="31" s="1"/>
  <c r="U157" i="31" s="1"/>
  <c r="U158" i="31" s="1"/>
  <c r="U159" i="31" s="1"/>
  <c r="U160" i="31" s="1"/>
  <c r="U161" i="31" s="1"/>
  <c r="U162" i="31" s="1"/>
  <c r="U163" i="31" s="1"/>
  <c r="U164" i="31" s="1"/>
  <c r="U165" i="31" s="1"/>
  <c r="U166" i="31" s="1"/>
  <c r="U167" i="31" s="1"/>
  <c r="U168" i="31" s="1"/>
  <c r="U169" i="31" s="1"/>
  <c r="U170" i="31" s="1"/>
  <c r="U171" i="31" s="1"/>
  <c r="U172" i="31" s="1"/>
  <c r="U173" i="31" s="1"/>
  <c r="U174" i="31" s="1"/>
  <c r="U175" i="31" s="1"/>
  <c r="U176" i="31" s="1"/>
  <c r="U177" i="31" s="1"/>
  <c r="U178" i="31" s="1"/>
  <c r="U179" i="31" s="1"/>
  <c r="U180" i="31" s="1"/>
  <c r="U181" i="31" s="1"/>
  <c r="U182" i="31" s="1"/>
  <c r="U183" i="31" s="1"/>
  <c r="U184" i="31" s="1"/>
  <c r="U185" i="31" s="1"/>
  <c r="U186" i="31" s="1"/>
  <c r="U187" i="31" s="1"/>
  <c r="U188" i="31" s="1"/>
  <c r="U189" i="31" s="1"/>
  <c r="U190" i="31" s="1"/>
  <c r="U191" i="31" s="1"/>
  <c r="U192" i="31" s="1"/>
  <c r="U193" i="31" s="1"/>
  <c r="U194" i="31" s="1"/>
  <c r="U195" i="31" s="1"/>
  <c r="U196" i="31" s="1"/>
  <c r="U197" i="31" s="1"/>
  <c r="U198" i="31" s="1"/>
  <c r="U199" i="31" s="1"/>
  <c r="U200" i="31" s="1"/>
  <c r="U201" i="31" s="1"/>
  <c r="U202" i="31" s="1"/>
  <c r="U203" i="31" s="1"/>
  <c r="U204" i="31" s="1"/>
  <c r="U205" i="31" s="1"/>
  <c r="U206" i="31" s="1"/>
  <c r="U207" i="31" s="1"/>
  <c r="U208" i="31" s="1"/>
  <c r="U209" i="31" s="1"/>
  <c r="U210" i="31" s="1"/>
  <c r="U211" i="31" s="1"/>
  <c r="U212" i="31" s="1"/>
  <c r="U213" i="31" s="1"/>
  <c r="U214" i="31" s="1"/>
  <c r="U215" i="31" s="1"/>
  <c r="U216" i="31" s="1"/>
  <c r="U217" i="31" s="1"/>
  <c r="U218" i="31" s="1"/>
  <c r="U219" i="31" s="1"/>
  <c r="U220" i="31" s="1"/>
  <c r="U221" i="31" s="1"/>
  <c r="U222" i="31" s="1"/>
  <c r="U223" i="31" s="1"/>
  <c r="U224" i="31" s="1"/>
  <c r="U225" i="31" s="1"/>
  <c r="U226" i="31" s="1"/>
  <c r="U227" i="31" s="1"/>
  <c r="U228" i="31" s="1"/>
  <c r="U229" i="31" s="1"/>
  <c r="U230" i="31" s="1"/>
  <c r="U231" i="31" s="1"/>
  <c r="U232" i="31" s="1"/>
  <c r="U233" i="31" s="1"/>
  <c r="U234" i="31" s="1"/>
  <c r="U235" i="31" s="1"/>
  <c r="U236" i="31" s="1"/>
  <c r="U237" i="31" s="1"/>
  <c r="U238" i="31" s="1"/>
  <c r="U239" i="31" s="1"/>
  <c r="U240" i="31" s="1"/>
  <c r="U241" i="31" s="1"/>
  <c r="U242" i="31" s="1"/>
  <c r="U243" i="31" s="1"/>
  <c r="U244" i="31" s="1"/>
  <c r="U245" i="31" s="1"/>
  <c r="U246" i="31" s="1"/>
  <c r="U247" i="31" s="1"/>
  <c r="U248" i="31" s="1"/>
  <c r="U249" i="31" s="1"/>
  <c r="U250" i="31" s="1"/>
  <c r="U251" i="31" s="1"/>
  <c r="U252" i="31" s="1"/>
  <c r="U253" i="31" s="1"/>
  <c r="U254" i="31" s="1"/>
  <c r="U255" i="31" s="1"/>
  <c r="U256" i="31" s="1"/>
  <c r="U257" i="31" s="1"/>
  <c r="U258" i="31" s="1"/>
  <c r="U259" i="31" s="1"/>
  <c r="U260" i="31" s="1"/>
  <c r="U261" i="31" s="1"/>
  <c r="U262" i="31" s="1"/>
  <c r="U263" i="31" s="1"/>
  <c r="U264" i="31" s="1"/>
  <c r="U265" i="31" s="1"/>
  <c r="U266" i="31" s="1"/>
  <c r="U267" i="31" s="1"/>
  <c r="U268" i="31" s="1"/>
  <c r="U269" i="31" s="1"/>
  <c r="U270" i="31" s="1"/>
  <c r="U271" i="31" s="1"/>
  <c r="U272" i="31" s="1"/>
  <c r="U273" i="31" s="1"/>
  <c r="U274" i="31" s="1"/>
  <c r="U275" i="31" s="1"/>
  <c r="U276" i="31" s="1"/>
  <c r="U277" i="31" s="1"/>
  <c r="U278" i="31" s="1"/>
  <c r="U279" i="31" s="1"/>
  <c r="U280" i="31" s="1"/>
  <c r="U281" i="31" s="1"/>
  <c r="U282" i="31" s="1"/>
  <c r="U283" i="31" s="1"/>
  <c r="U284" i="31" s="1"/>
  <c r="U285" i="31" s="1"/>
  <c r="U286" i="31" s="1"/>
  <c r="U287" i="31" s="1"/>
  <c r="U288" i="31" s="1"/>
  <c r="U289" i="31" s="1"/>
  <c r="U290" i="31" s="1"/>
  <c r="U291" i="31" s="1"/>
  <c r="U292" i="31" s="1"/>
  <c r="U293" i="31" s="1"/>
  <c r="U294" i="31" s="1"/>
  <c r="U295" i="31" s="1"/>
  <c r="U296" i="31" s="1"/>
  <c r="U297" i="31" s="1"/>
  <c r="U298" i="31" s="1"/>
  <c r="U299" i="31" s="1"/>
  <c r="U300" i="31" s="1"/>
  <c r="U301" i="31" s="1"/>
  <c r="U302" i="31" s="1"/>
  <c r="U303" i="31" s="1"/>
  <c r="U304" i="31" s="1"/>
  <c r="U305" i="31" s="1"/>
  <c r="U306" i="31" s="1"/>
  <c r="U307" i="31" s="1"/>
  <c r="U308" i="31" s="1"/>
  <c r="U309" i="31" s="1"/>
  <c r="U310" i="31" s="1"/>
  <c r="U311" i="31" s="1"/>
  <c r="U312" i="31" s="1"/>
  <c r="U313" i="31" s="1"/>
  <c r="U314" i="31" s="1"/>
  <c r="U315" i="31" s="1"/>
  <c r="U316" i="31" s="1"/>
  <c r="U317" i="31" s="1"/>
  <c r="U318" i="31" s="1"/>
  <c r="U319" i="31" s="1"/>
  <c r="U320" i="31" s="1"/>
  <c r="U321" i="31" s="1"/>
  <c r="U322" i="31" s="1"/>
  <c r="U323" i="31" s="1"/>
  <c r="U324" i="31" s="1"/>
  <c r="U325" i="31" s="1"/>
  <c r="U326" i="31" s="1"/>
  <c r="U327" i="31" s="1"/>
  <c r="U328" i="31" s="1"/>
  <c r="U329" i="31" s="1"/>
  <c r="U330" i="31" s="1"/>
  <c r="U331" i="31" s="1"/>
  <c r="U332" i="31" s="1"/>
  <c r="U333" i="31" s="1"/>
  <c r="U334" i="31" s="1"/>
  <c r="U335" i="31" s="1"/>
  <c r="U336" i="31" s="1"/>
  <c r="U337" i="31" s="1"/>
  <c r="U338" i="31" s="1"/>
  <c r="U339" i="31" s="1"/>
  <c r="U340" i="31" s="1"/>
  <c r="U341" i="31" s="1"/>
  <c r="U342" i="31" s="1"/>
  <c r="U343" i="31" s="1"/>
  <c r="U344" i="31" s="1"/>
  <c r="U345" i="31" s="1"/>
  <c r="U346" i="31" s="1"/>
  <c r="U347" i="31" s="1"/>
  <c r="U348" i="31" s="1"/>
  <c r="U349" i="31" s="1"/>
  <c r="U350" i="31" s="1"/>
  <c r="U351" i="31" s="1"/>
  <c r="U352" i="31" s="1"/>
  <c r="U353" i="31" s="1"/>
  <c r="U354" i="31" s="1"/>
  <c r="U355" i="31" s="1"/>
  <c r="U356" i="31" s="1"/>
  <c r="U357" i="31" s="1"/>
  <c r="U358" i="31" s="1"/>
  <c r="U359" i="31" s="1"/>
  <c r="U360" i="31" s="1"/>
  <c r="U361" i="31" s="1"/>
  <c r="U362" i="31" s="1"/>
  <c r="U363" i="31" s="1"/>
  <c r="U364" i="31" s="1"/>
  <c r="U365" i="31" s="1"/>
  <c r="U366" i="31" s="1"/>
  <c r="U367" i="31" s="1"/>
  <c r="U368" i="31" s="1"/>
  <c r="U369" i="31" s="1"/>
  <c r="U370" i="31" s="1"/>
  <c r="U371" i="31" s="1"/>
  <c r="U372" i="31" s="1"/>
  <c r="U373" i="31" s="1"/>
  <c r="U374" i="31" s="1"/>
  <c r="U375" i="31" s="1"/>
  <c r="U376" i="31" s="1"/>
  <c r="U377" i="31" s="1"/>
  <c r="U378" i="31" s="1"/>
  <c r="U379" i="31" s="1"/>
  <c r="U380" i="31" s="1"/>
  <c r="U381" i="31" s="1"/>
  <c r="U382" i="31" s="1"/>
  <c r="U383" i="31" s="1"/>
  <c r="U384" i="31" s="1"/>
  <c r="U385" i="31" s="1"/>
  <c r="U386" i="31" s="1"/>
  <c r="U387" i="31" s="1"/>
  <c r="U388" i="31" s="1"/>
  <c r="U389" i="31" s="1"/>
  <c r="U390" i="31" s="1"/>
  <c r="U391" i="31" s="1"/>
  <c r="U392" i="31" s="1"/>
  <c r="U393" i="31" s="1"/>
  <c r="U394" i="31" s="1"/>
  <c r="U395" i="31" s="1"/>
  <c r="U396" i="31" s="1"/>
  <c r="U397" i="31" s="1"/>
  <c r="U398" i="31" s="1"/>
  <c r="U399" i="31" s="1"/>
  <c r="U400" i="31" s="1"/>
  <c r="U401" i="31" s="1"/>
  <c r="U402" i="31" s="1"/>
  <c r="U403" i="31" s="1"/>
  <c r="U404" i="31" s="1"/>
  <c r="U405" i="31" s="1"/>
  <c r="U406" i="31" s="1"/>
  <c r="U407" i="31" s="1"/>
  <c r="U408" i="31" s="1"/>
  <c r="U409" i="31" s="1"/>
  <c r="U410" i="31" s="1"/>
  <c r="U411" i="31" s="1"/>
  <c r="U412" i="31" s="1"/>
  <c r="U413" i="31" s="1"/>
  <c r="U414" i="31" s="1"/>
  <c r="U415" i="31" s="1"/>
  <c r="U416" i="31" s="1"/>
  <c r="U417" i="31" s="1"/>
  <c r="U418" i="31" s="1"/>
  <c r="U419" i="31" s="1"/>
  <c r="U420" i="31" s="1"/>
  <c r="U421" i="31" s="1"/>
  <c r="U422" i="31" s="1"/>
  <c r="U423" i="31" s="1"/>
  <c r="U424" i="31" s="1"/>
  <c r="U425" i="31" s="1"/>
  <c r="U426" i="31" s="1"/>
  <c r="U427" i="31" s="1"/>
  <c r="U428" i="31" s="1"/>
  <c r="U429" i="31" s="1"/>
  <c r="U430" i="31" s="1"/>
  <c r="U431" i="31" s="1"/>
  <c r="U432" i="31" s="1"/>
  <c r="U433" i="31" s="1"/>
  <c r="U434" i="31" s="1"/>
  <c r="U435" i="31" s="1"/>
  <c r="U436" i="31" s="1"/>
  <c r="U437" i="31" s="1"/>
  <c r="U438" i="31" s="1"/>
  <c r="U439" i="31" s="1"/>
  <c r="U440" i="31" s="1"/>
  <c r="U441" i="31" s="1"/>
  <c r="U442" i="31" s="1"/>
  <c r="U443" i="31" s="1"/>
  <c r="U444" i="31" s="1"/>
  <c r="U445" i="31" s="1"/>
  <c r="U446" i="31" s="1"/>
  <c r="U447" i="31" s="1"/>
  <c r="U448" i="31" s="1"/>
  <c r="U449" i="31" s="1"/>
  <c r="U450" i="31" s="1"/>
  <c r="U451" i="31" s="1"/>
  <c r="U452" i="31" s="1"/>
  <c r="U453" i="31" s="1"/>
  <c r="U454" i="31" s="1"/>
  <c r="U455" i="31" s="1"/>
  <c r="U456" i="31" s="1"/>
  <c r="U457" i="31" s="1"/>
  <c r="U458" i="31" s="1"/>
  <c r="U459" i="31" s="1"/>
  <c r="U460" i="31" s="1"/>
  <c r="U461" i="31" s="1"/>
  <c r="U462" i="31" s="1"/>
  <c r="U463" i="31" s="1"/>
  <c r="U464" i="31" s="1"/>
  <c r="U465" i="31" s="1"/>
  <c r="U466" i="31" s="1"/>
  <c r="U467" i="31" s="1"/>
  <c r="U468" i="31" s="1"/>
  <c r="U469" i="31" s="1"/>
  <c r="U470" i="31" s="1"/>
  <c r="U471" i="31" s="1"/>
  <c r="U472" i="31" s="1"/>
  <c r="U473" i="31" s="1"/>
  <c r="U474" i="31" s="1"/>
  <c r="U475" i="31" s="1"/>
  <c r="U476" i="31" s="1"/>
  <c r="U477" i="31" s="1"/>
  <c r="U478" i="31" s="1"/>
  <c r="U479" i="31" s="1"/>
  <c r="U480" i="31" s="1"/>
  <c r="U481" i="31" s="1"/>
  <c r="U482" i="31" s="1"/>
  <c r="U483" i="31" s="1"/>
  <c r="U484" i="31" s="1"/>
  <c r="U485" i="31" s="1"/>
  <c r="U486" i="31" s="1"/>
  <c r="U487" i="31" s="1"/>
  <c r="U488" i="31" s="1"/>
  <c r="U489" i="31" s="1"/>
  <c r="U490" i="31" s="1"/>
  <c r="U491" i="31" s="1"/>
  <c r="U492" i="31" s="1"/>
  <c r="U493" i="31" s="1"/>
  <c r="U494" i="31" s="1"/>
  <c r="U495" i="31" s="1"/>
  <c r="U496" i="31" s="1"/>
  <c r="U497" i="31" s="1"/>
  <c r="U498" i="31" s="1"/>
  <c r="U499" i="31" s="1"/>
  <c r="U500" i="31" s="1"/>
  <c r="U501" i="31" s="1"/>
  <c r="U502" i="31" s="1"/>
  <c r="U503" i="31" s="1"/>
  <c r="U504" i="31" s="1"/>
  <c r="U505" i="31" s="1"/>
  <c r="U506" i="31" s="1"/>
  <c r="U507" i="31" s="1"/>
  <c r="U508" i="31" s="1"/>
  <c r="U509" i="31" s="1"/>
  <c r="U510" i="31" s="1"/>
  <c r="U511" i="31" s="1"/>
  <c r="U512" i="31" s="1"/>
  <c r="U513" i="31" s="1"/>
  <c r="U514" i="31" s="1"/>
  <c r="U515" i="31" s="1"/>
  <c r="U516" i="31" s="1"/>
  <c r="U517" i="31" s="1"/>
  <c r="U518" i="31" s="1"/>
  <c r="U519" i="31" s="1"/>
  <c r="U520" i="31" s="1"/>
  <c r="U521" i="31" s="1"/>
  <c r="U522" i="31" s="1"/>
  <c r="U523" i="31" s="1"/>
  <c r="U524" i="31" s="1"/>
  <c r="U525" i="31" s="1"/>
  <c r="U526" i="31" s="1"/>
  <c r="U527" i="31" s="1"/>
  <c r="U528" i="31" s="1"/>
  <c r="U529" i="31" s="1"/>
  <c r="U530" i="31" s="1"/>
  <c r="U531" i="31" s="1"/>
  <c r="U532" i="31" s="1"/>
  <c r="U533" i="31" s="1"/>
  <c r="U534" i="31" s="1"/>
  <c r="U535" i="31" s="1"/>
  <c r="U536" i="31" s="1"/>
  <c r="U537" i="31" s="1"/>
  <c r="U538" i="31" s="1"/>
  <c r="U539" i="31" s="1"/>
  <c r="U540" i="31" s="1"/>
  <c r="U541" i="31" s="1"/>
  <c r="U542" i="31" s="1"/>
  <c r="U543" i="31" s="1"/>
  <c r="U544" i="31" s="1"/>
  <c r="U545" i="31" s="1"/>
  <c r="U546" i="31" s="1"/>
  <c r="U547" i="31" s="1"/>
  <c r="U548" i="31" s="1"/>
  <c r="U549" i="31" s="1"/>
  <c r="U550" i="31" s="1"/>
  <c r="U551" i="31" s="1"/>
  <c r="U552" i="31" s="1"/>
  <c r="U553" i="31" s="1"/>
  <c r="U554" i="31" s="1"/>
  <c r="U555" i="31" s="1"/>
  <c r="U556" i="31" s="1"/>
  <c r="U557" i="31" s="1"/>
  <c r="U558" i="31" s="1"/>
  <c r="U559" i="31" s="1"/>
  <c r="U560" i="31" s="1"/>
  <c r="U561" i="31" s="1"/>
  <c r="U562" i="31" s="1"/>
  <c r="U563" i="31" s="1"/>
  <c r="U564" i="31" s="1"/>
  <c r="U565" i="31" s="1"/>
  <c r="U566" i="31" s="1"/>
  <c r="U567" i="31" s="1"/>
  <c r="U568" i="31" s="1"/>
  <c r="U569" i="31" s="1"/>
  <c r="U570" i="31" s="1"/>
  <c r="U571" i="31" s="1"/>
  <c r="U572" i="31" s="1"/>
  <c r="U573" i="31" s="1"/>
  <c r="U574" i="31" s="1"/>
  <c r="U575" i="31" s="1"/>
  <c r="U576" i="31" s="1"/>
  <c r="U577" i="31" s="1"/>
  <c r="U578" i="31" s="1"/>
  <c r="U579" i="31" s="1"/>
  <c r="U580" i="31" s="1"/>
  <c r="U581" i="31" s="1"/>
  <c r="U582" i="31" s="1"/>
  <c r="U583" i="31" s="1"/>
  <c r="U584" i="31" s="1"/>
  <c r="U585" i="31" s="1"/>
  <c r="U586" i="31" s="1"/>
  <c r="U587" i="31" s="1"/>
  <c r="U588" i="31" s="1"/>
  <c r="U589" i="31" s="1"/>
  <c r="U590" i="31" s="1"/>
  <c r="U591" i="31" s="1"/>
  <c r="U592" i="31" s="1"/>
  <c r="U593" i="31" s="1"/>
  <c r="U594" i="31" s="1"/>
  <c r="U595" i="31" s="1"/>
  <c r="U596" i="31" s="1"/>
  <c r="U597" i="31" s="1"/>
  <c r="U598" i="31" s="1"/>
  <c r="U599" i="31" s="1"/>
  <c r="U600" i="31" s="1"/>
  <c r="U601" i="31" s="1"/>
  <c r="U602" i="31" s="1"/>
  <c r="U603" i="31" s="1"/>
  <c r="U604" i="31" s="1"/>
  <c r="U605" i="31" s="1"/>
  <c r="U606" i="31" s="1"/>
  <c r="U607" i="31" s="1"/>
  <c r="U608" i="31" s="1"/>
  <c r="U609" i="31" s="1"/>
  <c r="U610" i="31" s="1"/>
  <c r="U611" i="31" s="1"/>
  <c r="U612" i="31" s="1"/>
  <c r="U613" i="31" s="1"/>
  <c r="U614" i="31" s="1"/>
  <c r="U615" i="31" s="1"/>
  <c r="U616" i="31" s="1"/>
  <c r="U617" i="31" s="1"/>
  <c r="U618" i="31" s="1"/>
  <c r="U619" i="31" s="1"/>
  <c r="U620" i="31" s="1"/>
  <c r="U621" i="31" s="1"/>
  <c r="U622" i="31" s="1"/>
  <c r="U623" i="31" s="1"/>
  <c r="U624" i="31" s="1"/>
  <c r="U625" i="31" s="1"/>
  <c r="U626" i="31" s="1"/>
  <c r="U627" i="31" s="1"/>
  <c r="U628" i="31" s="1"/>
  <c r="U629" i="31" s="1"/>
  <c r="U630" i="31" s="1"/>
  <c r="U631" i="31" s="1"/>
  <c r="U632" i="31" s="1"/>
  <c r="U633" i="31" s="1"/>
  <c r="U634" i="31" s="1"/>
  <c r="U635" i="31" s="1"/>
  <c r="U636" i="31" s="1"/>
  <c r="U637" i="31" s="1"/>
  <c r="U638" i="31" s="1"/>
  <c r="U639" i="31" s="1"/>
  <c r="U640" i="31" s="1"/>
  <c r="U641" i="31" s="1"/>
  <c r="U642" i="31" s="1"/>
  <c r="U643" i="31" s="1"/>
  <c r="U644" i="31" s="1"/>
  <c r="U645" i="31" s="1"/>
  <c r="U646" i="31" s="1"/>
  <c r="U647" i="31" s="1"/>
  <c r="U648" i="31" s="1"/>
  <c r="U649" i="31" s="1"/>
  <c r="U650" i="31" s="1"/>
  <c r="U651" i="31" s="1"/>
  <c r="U652" i="31" s="1"/>
  <c r="U653" i="31" s="1"/>
  <c r="U654" i="31" s="1"/>
  <c r="U655" i="31" s="1"/>
  <c r="U656" i="31" s="1"/>
  <c r="U657" i="31" s="1"/>
  <c r="U658" i="31" s="1"/>
  <c r="U659" i="31" s="1"/>
  <c r="U660" i="31" s="1"/>
  <c r="U661" i="31" s="1"/>
  <c r="U662" i="31" s="1"/>
  <c r="U663" i="31" s="1"/>
  <c r="U664" i="31" s="1"/>
  <c r="U665" i="31" s="1"/>
  <c r="U666" i="31" s="1"/>
  <c r="U667" i="31" s="1"/>
  <c r="U668" i="31" s="1"/>
  <c r="U669" i="31" s="1"/>
  <c r="U670" i="31" s="1"/>
  <c r="U671" i="31" s="1"/>
  <c r="U672" i="31" s="1"/>
  <c r="U673" i="31" s="1"/>
  <c r="U674" i="31" s="1"/>
  <c r="U675" i="31" s="1"/>
  <c r="U676" i="31" s="1"/>
  <c r="U677" i="31" s="1"/>
  <c r="U678" i="31" s="1"/>
  <c r="U679" i="31" s="1"/>
  <c r="U680" i="31" s="1"/>
  <c r="U681" i="31" s="1"/>
  <c r="U682" i="31" s="1"/>
  <c r="U683" i="31" s="1"/>
  <c r="U684" i="31" s="1"/>
  <c r="U685" i="31" s="1"/>
  <c r="U686" i="31" s="1"/>
  <c r="U687" i="31" s="1"/>
  <c r="U688" i="31" s="1"/>
  <c r="U689" i="31" s="1"/>
  <c r="U690" i="31" s="1"/>
  <c r="U691" i="31" s="1"/>
  <c r="U692" i="31" s="1"/>
  <c r="U693" i="31" s="1"/>
  <c r="U694" i="31" s="1"/>
  <c r="U695" i="31" s="1"/>
  <c r="U696" i="31" s="1"/>
  <c r="U697" i="31" s="1"/>
  <c r="U698" i="31" s="1"/>
  <c r="U699" i="31" s="1"/>
  <c r="U700" i="31" s="1"/>
  <c r="U701" i="31" s="1"/>
  <c r="U702" i="31" s="1"/>
  <c r="U703" i="31" s="1"/>
  <c r="U704" i="31" s="1"/>
  <c r="U705" i="31" s="1"/>
  <c r="U706" i="31" s="1"/>
  <c r="U707" i="31" s="1"/>
  <c r="U708" i="31" s="1"/>
  <c r="U709" i="31" s="1"/>
  <c r="U710" i="31" s="1"/>
  <c r="U711" i="31" s="1"/>
  <c r="U712" i="31" s="1"/>
  <c r="U713" i="31" s="1"/>
  <c r="U714" i="31" s="1"/>
  <c r="U715" i="31" s="1"/>
  <c r="U716" i="31" s="1"/>
  <c r="U717" i="31" s="1"/>
  <c r="U718" i="31" s="1"/>
  <c r="U719" i="31" s="1"/>
  <c r="U720" i="31" s="1"/>
  <c r="U721" i="31" s="1"/>
  <c r="U722" i="31" s="1"/>
  <c r="U723" i="31" s="1"/>
  <c r="U724" i="31" s="1"/>
  <c r="U725" i="31" s="1"/>
  <c r="U726" i="31" s="1"/>
  <c r="U727" i="31" s="1"/>
  <c r="U728" i="31" s="1"/>
  <c r="U729" i="31" s="1"/>
  <c r="U730" i="31" s="1"/>
  <c r="U731" i="31" s="1"/>
  <c r="U732" i="31" s="1"/>
  <c r="U733" i="31" s="1"/>
  <c r="U734" i="31" s="1"/>
  <c r="U735" i="31" s="1"/>
  <c r="U736" i="31" s="1"/>
  <c r="U737" i="31" s="1"/>
  <c r="U738" i="31" s="1"/>
  <c r="U739" i="31" s="1"/>
  <c r="U740" i="31" s="1"/>
  <c r="U741" i="31" s="1"/>
  <c r="U742" i="31" s="1"/>
  <c r="U743" i="31" s="1"/>
  <c r="U744" i="31" s="1"/>
  <c r="U745" i="31" s="1"/>
  <c r="U746" i="31" s="1"/>
  <c r="U747" i="31" s="1"/>
  <c r="U748" i="31" s="1"/>
  <c r="U749" i="31" s="1"/>
  <c r="U750" i="31" s="1"/>
  <c r="U751" i="31" s="1"/>
  <c r="U752" i="31" s="1"/>
  <c r="U753" i="31" s="1"/>
  <c r="U754" i="31" s="1"/>
  <c r="U755" i="31" s="1"/>
  <c r="U756" i="31" s="1"/>
  <c r="U757" i="31" s="1"/>
  <c r="U758" i="31" s="1"/>
  <c r="U759" i="31" s="1"/>
  <c r="U760" i="31" s="1"/>
  <c r="U761" i="31" s="1"/>
  <c r="U762" i="31" s="1"/>
  <c r="U763" i="31" s="1"/>
  <c r="U764" i="31" s="1"/>
  <c r="U765" i="31" s="1"/>
  <c r="U766" i="31" s="1"/>
  <c r="U767" i="31" s="1"/>
  <c r="U768" i="31" s="1"/>
  <c r="U769" i="31" s="1"/>
  <c r="U770" i="31" s="1"/>
  <c r="U771" i="31" s="1"/>
  <c r="U772" i="31" s="1"/>
  <c r="U773" i="31" s="1"/>
  <c r="U774" i="31" s="1"/>
  <c r="U775" i="31" s="1"/>
  <c r="U776" i="31" s="1"/>
  <c r="U777" i="31" s="1"/>
  <c r="U778" i="31" s="1"/>
  <c r="U779" i="31" s="1"/>
  <c r="R5" i="3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R84" i="31" s="1"/>
  <c r="R85" i="31" s="1"/>
  <c r="R86" i="31" s="1"/>
  <c r="R87" i="31" s="1"/>
  <c r="R88" i="31" s="1"/>
  <c r="R89" i="31" s="1"/>
  <c r="R90" i="31" s="1"/>
  <c r="R91" i="31" s="1"/>
  <c r="R92" i="31" s="1"/>
  <c r="R93" i="31" s="1"/>
  <c r="R94" i="31" s="1"/>
  <c r="R95" i="31" s="1"/>
  <c r="R96" i="31" s="1"/>
  <c r="R97" i="31" s="1"/>
  <c r="R98" i="31" s="1"/>
  <c r="R99" i="31" s="1"/>
  <c r="R100" i="31" s="1"/>
  <c r="R101" i="31" s="1"/>
  <c r="R102" i="31" s="1"/>
  <c r="R103" i="31" s="1"/>
  <c r="R104" i="31" s="1"/>
  <c r="R105" i="31" s="1"/>
  <c r="R106" i="31" s="1"/>
  <c r="R107" i="31" s="1"/>
  <c r="R108" i="31" s="1"/>
  <c r="R109" i="31" s="1"/>
  <c r="R110" i="31" s="1"/>
  <c r="R111" i="31" s="1"/>
  <c r="R112" i="31" s="1"/>
  <c r="R113" i="31" s="1"/>
  <c r="R114" i="31" s="1"/>
  <c r="R115" i="31" s="1"/>
  <c r="R116" i="31" s="1"/>
  <c r="R117" i="31" s="1"/>
  <c r="R118" i="31" s="1"/>
  <c r="R119" i="31" s="1"/>
  <c r="R120" i="31" s="1"/>
  <c r="R121" i="31" s="1"/>
  <c r="R122" i="31" s="1"/>
  <c r="R123" i="31" s="1"/>
  <c r="R124" i="31" s="1"/>
  <c r="R125" i="31" s="1"/>
  <c r="R126" i="31" s="1"/>
  <c r="R127" i="31" s="1"/>
  <c r="R128" i="31" s="1"/>
  <c r="R129" i="31" s="1"/>
  <c r="R130" i="31" s="1"/>
  <c r="R131" i="31" s="1"/>
  <c r="R132" i="31" s="1"/>
  <c r="R133" i="31" s="1"/>
  <c r="R134" i="31" s="1"/>
  <c r="R135" i="31" s="1"/>
  <c r="R136" i="31" s="1"/>
  <c r="R137" i="31" s="1"/>
  <c r="R138" i="31" s="1"/>
  <c r="R139" i="31" s="1"/>
  <c r="R140" i="31" s="1"/>
  <c r="R141" i="31" s="1"/>
  <c r="R142" i="31" s="1"/>
  <c r="R143" i="31" s="1"/>
  <c r="R144" i="31" s="1"/>
  <c r="R145" i="31" s="1"/>
  <c r="R146" i="31" s="1"/>
  <c r="R147" i="31" s="1"/>
  <c r="R148" i="31" s="1"/>
  <c r="R149" i="31" s="1"/>
  <c r="R150" i="31" s="1"/>
  <c r="R151" i="31" s="1"/>
  <c r="R152" i="31" s="1"/>
  <c r="R153" i="31" s="1"/>
  <c r="R154" i="31" s="1"/>
  <c r="R155" i="31" s="1"/>
  <c r="R156" i="31" s="1"/>
  <c r="R157" i="31" s="1"/>
  <c r="R158" i="31" s="1"/>
  <c r="R159" i="31" s="1"/>
  <c r="R160" i="31" s="1"/>
  <c r="R161" i="31" s="1"/>
  <c r="R162" i="31" s="1"/>
  <c r="R163" i="31" s="1"/>
  <c r="R164" i="31" s="1"/>
  <c r="R165" i="31" s="1"/>
  <c r="R166" i="31" s="1"/>
  <c r="R167" i="31" s="1"/>
  <c r="R168" i="31" s="1"/>
  <c r="R169" i="31" s="1"/>
  <c r="R170" i="31" s="1"/>
  <c r="R171" i="31" s="1"/>
  <c r="R172" i="31" s="1"/>
  <c r="R173" i="31" s="1"/>
  <c r="R174" i="31" s="1"/>
  <c r="R175" i="31" s="1"/>
  <c r="R176" i="31" s="1"/>
  <c r="R177" i="31" s="1"/>
  <c r="R178" i="31" s="1"/>
  <c r="R179" i="31" s="1"/>
  <c r="R180" i="31" s="1"/>
  <c r="R181" i="31" s="1"/>
  <c r="R182" i="31" s="1"/>
  <c r="R183" i="31" s="1"/>
  <c r="R184" i="31" s="1"/>
  <c r="R185" i="31" s="1"/>
  <c r="R186" i="31" s="1"/>
  <c r="R187" i="31" s="1"/>
  <c r="R188" i="31" s="1"/>
  <c r="R189" i="31" s="1"/>
  <c r="R190" i="31" s="1"/>
  <c r="R191" i="31" s="1"/>
  <c r="R192" i="31" s="1"/>
  <c r="R193" i="31" s="1"/>
  <c r="R194" i="31" s="1"/>
  <c r="R195" i="31" s="1"/>
  <c r="R196" i="31" s="1"/>
  <c r="R197" i="31" s="1"/>
  <c r="R198" i="31" s="1"/>
  <c r="R199" i="31" s="1"/>
  <c r="R200" i="31" s="1"/>
  <c r="R201" i="31" s="1"/>
  <c r="R202" i="31" s="1"/>
  <c r="R203" i="31" s="1"/>
  <c r="R204" i="31" s="1"/>
  <c r="R205" i="31" s="1"/>
  <c r="R206" i="31" s="1"/>
  <c r="R207" i="31" s="1"/>
  <c r="R208" i="31" s="1"/>
  <c r="R209" i="31" s="1"/>
  <c r="R210" i="31" s="1"/>
  <c r="R211" i="31" s="1"/>
  <c r="R212" i="31" s="1"/>
  <c r="R213" i="31" s="1"/>
  <c r="R214" i="31" s="1"/>
  <c r="R215" i="31" s="1"/>
  <c r="R216" i="31" s="1"/>
  <c r="R217" i="31" s="1"/>
  <c r="R218" i="31" s="1"/>
  <c r="R219" i="31" s="1"/>
  <c r="R220" i="31" s="1"/>
  <c r="R221" i="31" s="1"/>
  <c r="R222" i="31" s="1"/>
  <c r="R223" i="31" s="1"/>
  <c r="R224" i="31" s="1"/>
  <c r="R225" i="31" s="1"/>
  <c r="R226" i="31" s="1"/>
  <c r="R227" i="31" s="1"/>
  <c r="R228" i="31" s="1"/>
  <c r="R229" i="31" s="1"/>
  <c r="R230" i="31" s="1"/>
  <c r="R231" i="31" s="1"/>
  <c r="R232" i="31" s="1"/>
  <c r="R233" i="31" s="1"/>
  <c r="R234" i="31" s="1"/>
  <c r="R235" i="31" s="1"/>
  <c r="R236" i="31" s="1"/>
  <c r="R237" i="31" s="1"/>
  <c r="R238" i="31" s="1"/>
  <c r="R239" i="31" s="1"/>
  <c r="R240" i="31" s="1"/>
  <c r="R241" i="31" s="1"/>
  <c r="R242" i="31" s="1"/>
  <c r="R243" i="31" s="1"/>
  <c r="R244" i="31" s="1"/>
  <c r="R245" i="31" s="1"/>
  <c r="R246" i="31" s="1"/>
  <c r="R247" i="31" s="1"/>
  <c r="R248" i="31" s="1"/>
  <c r="R249" i="31" s="1"/>
  <c r="R250" i="31" s="1"/>
  <c r="R251" i="31" s="1"/>
  <c r="R252" i="31" s="1"/>
  <c r="R253" i="31" s="1"/>
  <c r="R254" i="31" s="1"/>
  <c r="R255" i="31" s="1"/>
  <c r="R256" i="31" s="1"/>
  <c r="R257" i="31" s="1"/>
  <c r="R258" i="31" s="1"/>
  <c r="R259" i="31" s="1"/>
  <c r="R260" i="31" s="1"/>
  <c r="R261" i="31" s="1"/>
  <c r="R262" i="31" s="1"/>
  <c r="R263" i="31" s="1"/>
  <c r="R264" i="31" s="1"/>
  <c r="R265" i="31" s="1"/>
  <c r="R266" i="31" s="1"/>
  <c r="R267" i="31" s="1"/>
  <c r="R268" i="31" s="1"/>
  <c r="R269" i="31" s="1"/>
  <c r="R270" i="31" s="1"/>
  <c r="R271" i="31" s="1"/>
  <c r="R272" i="31" s="1"/>
  <c r="R273" i="31" s="1"/>
  <c r="R274" i="31" s="1"/>
  <c r="R275" i="31" s="1"/>
  <c r="R276" i="31" s="1"/>
  <c r="R277" i="31" s="1"/>
  <c r="R278" i="31" s="1"/>
  <c r="R279" i="31" s="1"/>
  <c r="R280" i="31" s="1"/>
  <c r="R281" i="31" s="1"/>
  <c r="R282" i="31" s="1"/>
  <c r="R283" i="31" s="1"/>
  <c r="R284" i="31" s="1"/>
  <c r="R285" i="31" s="1"/>
  <c r="R286" i="31" s="1"/>
  <c r="R287" i="31" s="1"/>
  <c r="R288" i="31" s="1"/>
  <c r="R289" i="31" s="1"/>
  <c r="R290" i="31" s="1"/>
  <c r="R291" i="31" s="1"/>
  <c r="R292" i="31" s="1"/>
  <c r="R293" i="31" s="1"/>
  <c r="R294" i="31" s="1"/>
  <c r="R295" i="31" s="1"/>
  <c r="R296" i="31" s="1"/>
  <c r="R297" i="31" s="1"/>
  <c r="R298" i="31" s="1"/>
  <c r="R299" i="31" s="1"/>
  <c r="R300" i="31" s="1"/>
  <c r="R301" i="31" s="1"/>
  <c r="R302" i="31" s="1"/>
  <c r="R303" i="31" s="1"/>
  <c r="R304" i="31" s="1"/>
  <c r="R305" i="31" s="1"/>
  <c r="R306" i="31" s="1"/>
  <c r="R307" i="31" s="1"/>
  <c r="R308" i="31" s="1"/>
  <c r="R309" i="31" s="1"/>
  <c r="R310" i="31" s="1"/>
  <c r="R311" i="31" s="1"/>
  <c r="R312" i="31" s="1"/>
  <c r="R313" i="31" s="1"/>
  <c r="R314" i="31" s="1"/>
  <c r="R315" i="31" s="1"/>
  <c r="R316" i="31" s="1"/>
  <c r="R317" i="31" s="1"/>
  <c r="R318" i="31" s="1"/>
  <c r="R319" i="31" s="1"/>
  <c r="R320" i="31" s="1"/>
  <c r="R321" i="31" s="1"/>
  <c r="R322" i="31" s="1"/>
  <c r="R323" i="31" s="1"/>
  <c r="R324" i="31" s="1"/>
  <c r="R325" i="31" s="1"/>
  <c r="R326" i="31" s="1"/>
  <c r="R327" i="31" s="1"/>
  <c r="R328" i="31" s="1"/>
  <c r="R329" i="31" s="1"/>
  <c r="R330" i="31" s="1"/>
  <c r="R331" i="31" s="1"/>
  <c r="R332" i="31" s="1"/>
  <c r="R333" i="31" s="1"/>
  <c r="R334" i="31" s="1"/>
  <c r="R335" i="31" s="1"/>
  <c r="R336" i="31" s="1"/>
  <c r="R337" i="31" s="1"/>
  <c r="R338" i="31" s="1"/>
  <c r="R339" i="31" s="1"/>
  <c r="R340" i="31" s="1"/>
  <c r="R341" i="31" s="1"/>
  <c r="R342" i="31" s="1"/>
  <c r="R343" i="31" s="1"/>
  <c r="R344" i="31" s="1"/>
  <c r="R345" i="31" s="1"/>
  <c r="R346" i="31" s="1"/>
  <c r="R347" i="31" s="1"/>
  <c r="R348" i="31" s="1"/>
  <c r="R349" i="31" s="1"/>
  <c r="R350" i="31" s="1"/>
  <c r="R351" i="31" s="1"/>
  <c r="R352" i="31" s="1"/>
  <c r="R353" i="31" s="1"/>
  <c r="R354" i="31" s="1"/>
  <c r="R355" i="31" s="1"/>
  <c r="R356" i="31" s="1"/>
  <c r="R357" i="31" s="1"/>
  <c r="R358" i="31" s="1"/>
  <c r="R359" i="31" s="1"/>
  <c r="R360" i="31" s="1"/>
  <c r="R361" i="31" s="1"/>
  <c r="R362" i="31" s="1"/>
  <c r="R363" i="31" s="1"/>
  <c r="R364" i="31" s="1"/>
  <c r="R365" i="31" s="1"/>
  <c r="R366" i="31" s="1"/>
  <c r="R367" i="31" s="1"/>
  <c r="R368" i="31" s="1"/>
  <c r="R369" i="31" s="1"/>
  <c r="R370" i="31" s="1"/>
  <c r="R371" i="31" s="1"/>
  <c r="R372" i="31" s="1"/>
  <c r="R373" i="31" s="1"/>
  <c r="R374" i="31" s="1"/>
  <c r="R375" i="31" s="1"/>
  <c r="R376" i="31" s="1"/>
  <c r="R377" i="31" s="1"/>
  <c r="R378" i="31" s="1"/>
  <c r="R379" i="31" s="1"/>
  <c r="R380" i="31" s="1"/>
  <c r="R381" i="31" s="1"/>
  <c r="R382" i="31" s="1"/>
  <c r="R383" i="31" s="1"/>
  <c r="R384" i="31" s="1"/>
  <c r="R385" i="31" s="1"/>
  <c r="R386" i="31" s="1"/>
  <c r="R387" i="31" s="1"/>
  <c r="R388" i="31" s="1"/>
  <c r="R389" i="31" s="1"/>
  <c r="R390" i="31" s="1"/>
  <c r="R391" i="31" s="1"/>
  <c r="R392" i="31" s="1"/>
  <c r="R393" i="31" s="1"/>
  <c r="R394" i="31" s="1"/>
  <c r="R395" i="31" s="1"/>
  <c r="R396" i="31" s="1"/>
  <c r="R397" i="31" s="1"/>
  <c r="R398" i="31" s="1"/>
  <c r="R399" i="31" s="1"/>
  <c r="R400" i="31" s="1"/>
  <c r="R401" i="31" s="1"/>
  <c r="R402" i="31" s="1"/>
  <c r="R403" i="31" s="1"/>
  <c r="R404" i="31" s="1"/>
  <c r="R405" i="31" s="1"/>
  <c r="R406" i="31" s="1"/>
  <c r="R407" i="31" s="1"/>
  <c r="R408" i="31" s="1"/>
  <c r="R409" i="31" s="1"/>
  <c r="R410" i="31" s="1"/>
  <c r="R411" i="31" s="1"/>
  <c r="R412" i="31" s="1"/>
  <c r="R413" i="31" s="1"/>
  <c r="R414" i="31" s="1"/>
  <c r="R415" i="31" s="1"/>
  <c r="R416" i="31" s="1"/>
  <c r="R417" i="31" s="1"/>
  <c r="R418" i="31" s="1"/>
  <c r="R419" i="31" s="1"/>
  <c r="R420" i="31" s="1"/>
  <c r="R421" i="31" s="1"/>
  <c r="R422" i="31" s="1"/>
  <c r="R423" i="31" s="1"/>
  <c r="R424" i="31" s="1"/>
  <c r="R425" i="31" s="1"/>
  <c r="R426" i="31" s="1"/>
  <c r="R427" i="31" s="1"/>
  <c r="R428" i="31" s="1"/>
  <c r="R429" i="31" s="1"/>
  <c r="R430" i="31" s="1"/>
  <c r="R431" i="31" s="1"/>
  <c r="R432" i="31" s="1"/>
  <c r="R433" i="31" s="1"/>
  <c r="R434" i="31" s="1"/>
  <c r="R435" i="31" s="1"/>
  <c r="R436" i="31" s="1"/>
  <c r="R437" i="31" s="1"/>
  <c r="R438" i="31" s="1"/>
  <c r="R439" i="31" s="1"/>
  <c r="R440" i="31" s="1"/>
  <c r="R441" i="31" s="1"/>
  <c r="R442" i="31" s="1"/>
  <c r="R443" i="31" s="1"/>
  <c r="R444" i="31" s="1"/>
  <c r="R445" i="31" s="1"/>
  <c r="R446" i="31" s="1"/>
  <c r="R447" i="31" s="1"/>
  <c r="R448" i="31" s="1"/>
  <c r="R449" i="31" s="1"/>
  <c r="R450" i="31" s="1"/>
  <c r="R451" i="31" s="1"/>
  <c r="R452" i="31" s="1"/>
  <c r="R453" i="31" s="1"/>
  <c r="R454" i="31" s="1"/>
  <c r="R455" i="31" s="1"/>
  <c r="R456" i="31" s="1"/>
  <c r="R457" i="31" s="1"/>
  <c r="R458" i="31" s="1"/>
  <c r="R459" i="31" s="1"/>
  <c r="R460" i="31" s="1"/>
  <c r="R461" i="31" s="1"/>
  <c r="R462" i="31" s="1"/>
  <c r="R463" i="31" s="1"/>
  <c r="R464" i="31" s="1"/>
  <c r="R465" i="31" s="1"/>
  <c r="R466" i="31" s="1"/>
  <c r="R467" i="31" s="1"/>
  <c r="R468" i="31" s="1"/>
  <c r="R469" i="31" s="1"/>
  <c r="R470" i="31" s="1"/>
  <c r="R471" i="31" s="1"/>
  <c r="R472" i="31" s="1"/>
  <c r="R473" i="31" s="1"/>
  <c r="R474" i="31" s="1"/>
  <c r="R475" i="31" s="1"/>
  <c r="R476" i="31" s="1"/>
  <c r="R477" i="31" s="1"/>
  <c r="R478" i="31" s="1"/>
  <c r="R479" i="31" s="1"/>
  <c r="R480" i="31" s="1"/>
  <c r="R481" i="31" s="1"/>
  <c r="R482" i="31" s="1"/>
  <c r="R483" i="31" s="1"/>
  <c r="R484" i="31" s="1"/>
  <c r="R485" i="31" s="1"/>
  <c r="R486" i="31" s="1"/>
  <c r="R487" i="31" s="1"/>
  <c r="R488" i="31" s="1"/>
  <c r="R489" i="31" s="1"/>
  <c r="R490" i="31" s="1"/>
  <c r="R491" i="31" s="1"/>
  <c r="R492" i="31" s="1"/>
  <c r="R493" i="31" s="1"/>
  <c r="R494" i="31" s="1"/>
  <c r="R495" i="31" s="1"/>
  <c r="R496" i="31" s="1"/>
  <c r="R497" i="31" s="1"/>
  <c r="R498" i="31" s="1"/>
  <c r="R499" i="31" s="1"/>
  <c r="R500" i="31" s="1"/>
  <c r="R501" i="31" s="1"/>
  <c r="R502" i="31" s="1"/>
  <c r="R503" i="31" s="1"/>
  <c r="R504" i="31" s="1"/>
  <c r="R505" i="31" s="1"/>
  <c r="R506" i="31" s="1"/>
  <c r="R507" i="31" s="1"/>
  <c r="R508" i="31" s="1"/>
  <c r="R509" i="31" s="1"/>
  <c r="R510" i="31" s="1"/>
  <c r="R511" i="31" s="1"/>
  <c r="R512" i="31" s="1"/>
  <c r="R513" i="31" s="1"/>
  <c r="R514" i="31" s="1"/>
  <c r="R515" i="31" s="1"/>
  <c r="R516" i="31" s="1"/>
  <c r="R517" i="31" s="1"/>
  <c r="R518" i="31" s="1"/>
  <c r="R519" i="31" s="1"/>
  <c r="R520" i="31" s="1"/>
  <c r="R521" i="31" s="1"/>
  <c r="R522" i="31" s="1"/>
  <c r="R523" i="31" s="1"/>
  <c r="R524" i="31" s="1"/>
  <c r="R525" i="31" s="1"/>
  <c r="R526" i="31" s="1"/>
  <c r="R527" i="31" s="1"/>
  <c r="R528" i="31" s="1"/>
  <c r="R529" i="31" s="1"/>
  <c r="R530" i="31" s="1"/>
  <c r="R531" i="31" s="1"/>
  <c r="R532" i="31" s="1"/>
  <c r="R533" i="31" s="1"/>
  <c r="R534" i="31" s="1"/>
  <c r="R535" i="31" s="1"/>
  <c r="R536" i="31" s="1"/>
  <c r="R537" i="31" s="1"/>
  <c r="R538" i="31" s="1"/>
  <c r="R539" i="31" s="1"/>
  <c r="R540" i="31" s="1"/>
  <c r="R541" i="31" s="1"/>
  <c r="R542" i="31" s="1"/>
  <c r="R543" i="31" s="1"/>
  <c r="R544" i="31" s="1"/>
  <c r="R545" i="31" s="1"/>
  <c r="R546" i="31" s="1"/>
  <c r="R547" i="31" s="1"/>
  <c r="R548" i="31" s="1"/>
  <c r="R549" i="31" s="1"/>
  <c r="R550" i="31" s="1"/>
  <c r="R551" i="31" s="1"/>
  <c r="R552" i="31" s="1"/>
  <c r="R553" i="31" s="1"/>
  <c r="R554" i="31" s="1"/>
  <c r="R555" i="31" s="1"/>
  <c r="R556" i="31" s="1"/>
  <c r="R557" i="31" s="1"/>
  <c r="R558" i="31" s="1"/>
  <c r="R559" i="31" s="1"/>
  <c r="R560" i="31" s="1"/>
  <c r="R561" i="31" s="1"/>
  <c r="R562" i="31" s="1"/>
  <c r="R563" i="31" s="1"/>
  <c r="R564" i="31" s="1"/>
  <c r="R565" i="31" s="1"/>
  <c r="R566" i="31" s="1"/>
  <c r="R567" i="31" s="1"/>
  <c r="R568" i="31" s="1"/>
  <c r="R569" i="31" s="1"/>
  <c r="R570" i="31" s="1"/>
  <c r="R571" i="31" s="1"/>
  <c r="R572" i="31" s="1"/>
  <c r="R573" i="31" s="1"/>
  <c r="R574" i="31" s="1"/>
  <c r="R575" i="31" s="1"/>
  <c r="R576" i="31" s="1"/>
  <c r="R577" i="31" s="1"/>
  <c r="R578" i="31" s="1"/>
  <c r="R579" i="31" s="1"/>
  <c r="R580" i="31" s="1"/>
  <c r="R581" i="31" s="1"/>
  <c r="R582" i="31" s="1"/>
  <c r="R583" i="31" s="1"/>
  <c r="R584" i="31" s="1"/>
  <c r="R585" i="31" s="1"/>
  <c r="R586" i="31" s="1"/>
  <c r="R587" i="31" s="1"/>
  <c r="R588" i="31" s="1"/>
  <c r="R589" i="31" s="1"/>
  <c r="R590" i="31" s="1"/>
  <c r="R591" i="31" s="1"/>
  <c r="R592" i="31" s="1"/>
  <c r="R593" i="31" s="1"/>
  <c r="R594" i="31" s="1"/>
  <c r="R595" i="31" s="1"/>
  <c r="R596" i="31" s="1"/>
  <c r="R597" i="31" s="1"/>
  <c r="R598" i="31" s="1"/>
  <c r="R599" i="31" s="1"/>
  <c r="R600" i="31" s="1"/>
  <c r="R601" i="31" s="1"/>
  <c r="R602" i="31" s="1"/>
  <c r="R603" i="31" s="1"/>
  <c r="R604" i="31" s="1"/>
  <c r="R605" i="31" s="1"/>
  <c r="R606" i="31" s="1"/>
  <c r="R607" i="31" s="1"/>
  <c r="R608" i="31" s="1"/>
  <c r="R609" i="31" s="1"/>
  <c r="R610" i="31" s="1"/>
  <c r="R611" i="31" s="1"/>
  <c r="R612" i="31" s="1"/>
  <c r="R613" i="31" s="1"/>
  <c r="R614" i="31" s="1"/>
  <c r="R615" i="31" s="1"/>
  <c r="R616" i="31" s="1"/>
  <c r="R617" i="31" s="1"/>
  <c r="R618" i="31" s="1"/>
  <c r="R619" i="31" s="1"/>
  <c r="R620" i="31" s="1"/>
  <c r="R621" i="31" s="1"/>
  <c r="R622" i="31" s="1"/>
  <c r="R623" i="31" s="1"/>
  <c r="R624" i="31" s="1"/>
  <c r="R625" i="31" s="1"/>
  <c r="R626" i="31" s="1"/>
  <c r="R627" i="31" s="1"/>
  <c r="R628" i="31" s="1"/>
  <c r="R629" i="31" s="1"/>
  <c r="R630" i="31" s="1"/>
  <c r="R631" i="31" s="1"/>
  <c r="R632" i="31" s="1"/>
  <c r="R633" i="31" s="1"/>
  <c r="R634" i="31" s="1"/>
  <c r="R635" i="31" s="1"/>
  <c r="R636" i="31" s="1"/>
  <c r="R637" i="31" s="1"/>
  <c r="R638" i="31" s="1"/>
  <c r="R639" i="31" s="1"/>
  <c r="R640" i="31" s="1"/>
  <c r="R641" i="31" s="1"/>
  <c r="R642" i="31" s="1"/>
  <c r="R643" i="31" s="1"/>
  <c r="R644" i="31" s="1"/>
  <c r="R645" i="31" s="1"/>
  <c r="R646" i="31" s="1"/>
  <c r="R647" i="31" s="1"/>
  <c r="R648" i="31" s="1"/>
  <c r="R649" i="31" s="1"/>
  <c r="R650" i="31" s="1"/>
  <c r="R651" i="31" s="1"/>
  <c r="R652" i="31" s="1"/>
  <c r="R653" i="31" s="1"/>
  <c r="R654" i="31" s="1"/>
  <c r="R655" i="31" s="1"/>
  <c r="R656" i="31" s="1"/>
  <c r="R657" i="31" s="1"/>
  <c r="R658" i="31" s="1"/>
  <c r="R659" i="31" s="1"/>
  <c r="R660" i="31" s="1"/>
  <c r="R661" i="31" s="1"/>
  <c r="R662" i="31" s="1"/>
  <c r="R663" i="31" s="1"/>
  <c r="R664" i="31" s="1"/>
  <c r="R665" i="31" s="1"/>
  <c r="R666" i="31" s="1"/>
  <c r="R667" i="31" s="1"/>
  <c r="R668" i="31" s="1"/>
  <c r="R669" i="31" s="1"/>
  <c r="R670" i="31" s="1"/>
  <c r="R671" i="31" s="1"/>
  <c r="R672" i="31" s="1"/>
  <c r="R673" i="31" s="1"/>
  <c r="R674" i="31" s="1"/>
  <c r="R675" i="31" s="1"/>
  <c r="R676" i="31" s="1"/>
  <c r="R677" i="31" s="1"/>
  <c r="R678" i="31" s="1"/>
  <c r="R679" i="31" s="1"/>
  <c r="R680" i="31" s="1"/>
  <c r="R681" i="31" s="1"/>
  <c r="R682" i="31" s="1"/>
  <c r="R683" i="31" s="1"/>
  <c r="R684" i="31" s="1"/>
  <c r="R685" i="31" s="1"/>
  <c r="R686" i="31" s="1"/>
  <c r="R687" i="31" s="1"/>
  <c r="R688" i="31" s="1"/>
  <c r="R689" i="31" s="1"/>
  <c r="R690" i="31" s="1"/>
  <c r="R691" i="31" s="1"/>
  <c r="R692" i="31" s="1"/>
  <c r="R693" i="31" s="1"/>
  <c r="R694" i="31" s="1"/>
  <c r="R695" i="31" s="1"/>
  <c r="R696" i="31" s="1"/>
  <c r="R697" i="31" s="1"/>
  <c r="R698" i="31" s="1"/>
  <c r="R699" i="31" s="1"/>
  <c r="R700" i="31" s="1"/>
  <c r="R701" i="31" s="1"/>
  <c r="R702" i="31" s="1"/>
  <c r="R703" i="31" s="1"/>
  <c r="R704" i="31" s="1"/>
  <c r="R705" i="31" s="1"/>
  <c r="R706" i="31" s="1"/>
  <c r="R707" i="31" s="1"/>
  <c r="R708" i="31" s="1"/>
  <c r="R709" i="31" s="1"/>
  <c r="R710" i="31" s="1"/>
  <c r="R711" i="31" s="1"/>
  <c r="R712" i="31" s="1"/>
  <c r="R713" i="31" s="1"/>
  <c r="R714" i="31" s="1"/>
  <c r="R715" i="31" s="1"/>
  <c r="R716" i="31" s="1"/>
  <c r="R717" i="31" s="1"/>
  <c r="R718" i="31" s="1"/>
  <c r="R719" i="31" s="1"/>
  <c r="R720" i="31" s="1"/>
  <c r="R721" i="31" s="1"/>
  <c r="R722" i="31" s="1"/>
  <c r="R723" i="31" s="1"/>
  <c r="R724" i="31" s="1"/>
  <c r="R725" i="31" s="1"/>
  <c r="R726" i="31" s="1"/>
  <c r="R727" i="31" s="1"/>
  <c r="R728" i="31" s="1"/>
  <c r="R729" i="31" s="1"/>
  <c r="R730" i="31" s="1"/>
  <c r="R731" i="31" s="1"/>
  <c r="R732" i="31" s="1"/>
  <c r="R733" i="31" s="1"/>
  <c r="R734" i="31" s="1"/>
  <c r="R735" i="31" s="1"/>
  <c r="R736" i="31" s="1"/>
  <c r="R737" i="31" s="1"/>
  <c r="R738" i="31" s="1"/>
  <c r="R739" i="31" s="1"/>
  <c r="R740" i="31" s="1"/>
  <c r="R741" i="31" s="1"/>
  <c r="R742" i="31" s="1"/>
  <c r="R743" i="31" s="1"/>
  <c r="R744" i="31" s="1"/>
  <c r="R745" i="31" s="1"/>
  <c r="R746" i="31" s="1"/>
  <c r="R747" i="31" s="1"/>
  <c r="R748" i="31" s="1"/>
  <c r="R749" i="31" s="1"/>
  <c r="R750" i="31" s="1"/>
  <c r="R751" i="31" s="1"/>
  <c r="R752" i="31" s="1"/>
  <c r="R753" i="31" s="1"/>
  <c r="R754" i="31" s="1"/>
  <c r="R755" i="31" s="1"/>
  <c r="R756" i="31" s="1"/>
  <c r="R757" i="31" s="1"/>
  <c r="R758" i="31" s="1"/>
  <c r="R759" i="31" s="1"/>
  <c r="R760" i="31" s="1"/>
  <c r="R761" i="31" s="1"/>
  <c r="R762" i="31" s="1"/>
  <c r="R763" i="31" s="1"/>
  <c r="R764" i="31" s="1"/>
  <c r="R765" i="31" s="1"/>
  <c r="R766" i="31" s="1"/>
  <c r="R767" i="31" s="1"/>
  <c r="R768" i="31" s="1"/>
  <c r="R769" i="31" s="1"/>
  <c r="R770" i="31" s="1"/>
  <c r="R771" i="31" s="1"/>
  <c r="R772" i="31" s="1"/>
  <c r="R773" i="31" s="1"/>
  <c r="R774" i="31" s="1"/>
  <c r="R775" i="31" s="1"/>
  <c r="R776" i="31" s="1"/>
  <c r="R777" i="31" s="1"/>
  <c r="R778" i="31" s="1"/>
  <c r="R779" i="31" s="1"/>
  <c r="S5" i="31"/>
  <c r="S6" i="31" s="1"/>
  <c r="W6" i="31" s="1"/>
  <c r="O250" i="31"/>
  <c r="O448" i="31"/>
  <c r="O574" i="31"/>
  <c r="O642" i="31"/>
  <c r="O698" i="31"/>
  <c r="O715" i="31"/>
  <c r="O777" i="31"/>
  <c r="N2" i="31"/>
  <c r="AB2" i="31" s="1"/>
  <c r="F270" i="31"/>
  <c r="F591" i="31"/>
  <c r="E3" i="31"/>
  <c r="F3" i="31" s="1"/>
  <c r="E4" i="31"/>
  <c r="F4" i="31" s="1"/>
  <c r="E5" i="31"/>
  <c r="F5" i="31" s="1"/>
  <c r="E6" i="31"/>
  <c r="F6" i="31" s="1"/>
  <c r="E7" i="31"/>
  <c r="F7" i="31" s="1"/>
  <c r="E8" i="31"/>
  <c r="F8" i="31" s="1"/>
  <c r="E9" i="31"/>
  <c r="F9" i="31" s="1"/>
  <c r="E10" i="31"/>
  <c r="F10" i="31" s="1"/>
  <c r="E11" i="31"/>
  <c r="F11" i="31" s="1"/>
  <c r="E12" i="31"/>
  <c r="F12" i="31" s="1"/>
  <c r="E13" i="31"/>
  <c r="F13" i="31" s="1"/>
  <c r="E14" i="31"/>
  <c r="F14" i="31" s="1"/>
  <c r="E15" i="31"/>
  <c r="F15" i="31" s="1"/>
  <c r="E16" i="31"/>
  <c r="F16" i="31" s="1"/>
  <c r="E17" i="31"/>
  <c r="F17" i="31" s="1"/>
  <c r="E18" i="31"/>
  <c r="F18" i="31" s="1"/>
  <c r="E19" i="31"/>
  <c r="F19" i="31" s="1"/>
  <c r="E20" i="31"/>
  <c r="F20" i="31" s="1"/>
  <c r="E21" i="31"/>
  <c r="F21" i="31" s="1"/>
  <c r="E22" i="31"/>
  <c r="F22" i="31" s="1"/>
  <c r="E23" i="31"/>
  <c r="F23" i="31" s="1"/>
  <c r="E24" i="31"/>
  <c r="F24" i="31" s="1"/>
  <c r="E25" i="31"/>
  <c r="F25" i="31" s="1"/>
  <c r="E26" i="31"/>
  <c r="F26" i="31" s="1"/>
  <c r="E27" i="31"/>
  <c r="F27" i="31" s="1"/>
  <c r="E28" i="31"/>
  <c r="F28" i="31" s="1"/>
  <c r="E29" i="31"/>
  <c r="F29" i="31" s="1"/>
  <c r="E30" i="31"/>
  <c r="F30" i="31" s="1"/>
  <c r="E31" i="31"/>
  <c r="F31" i="31" s="1"/>
  <c r="E32" i="31"/>
  <c r="F32" i="31" s="1"/>
  <c r="E33" i="31"/>
  <c r="F33" i="31" s="1"/>
  <c r="E34" i="31"/>
  <c r="F34" i="31" s="1"/>
  <c r="E35" i="31"/>
  <c r="F35" i="31" s="1"/>
  <c r="E36" i="31"/>
  <c r="F36" i="31" s="1"/>
  <c r="E37" i="31"/>
  <c r="F37" i="31" s="1"/>
  <c r="E38" i="31"/>
  <c r="F38" i="31" s="1"/>
  <c r="E39" i="31"/>
  <c r="F39" i="31" s="1"/>
  <c r="E40" i="31"/>
  <c r="F40" i="31" s="1"/>
  <c r="E41" i="31"/>
  <c r="F41" i="31" s="1"/>
  <c r="E42" i="31"/>
  <c r="F42" i="31" s="1"/>
  <c r="E43" i="31"/>
  <c r="F43" i="31" s="1"/>
  <c r="E44" i="31"/>
  <c r="F44" i="31" s="1"/>
  <c r="E45" i="31"/>
  <c r="F45" i="31" s="1"/>
  <c r="E46" i="31"/>
  <c r="F46" i="31" s="1"/>
  <c r="E47" i="31"/>
  <c r="F47" i="31" s="1"/>
  <c r="E48" i="31"/>
  <c r="F48" i="31" s="1"/>
  <c r="E49" i="31"/>
  <c r="F49" i="31" s="1"/>
  <c r="E50" i="31"/>
  <c r="F50" i="31" s="1"/>
  <c r="E51" i="31"/>
  <c r="F51" i="31" s="1"/>
  <c r="E52" i="31"/>
  <c r="F52" i="31" s="1"/>
  <c r="E53" i="31"/>
  <c r="F53" i="31" s="1"/>
  <c r="E54" i="31"/>
  <c r="F54" i="31" s="1"/>
  <c r="E55" i="31"/>
  <c r="F55" i="31" s="1"/>
  <c r="E56" i="31"/>
  <c r="F56" i="31" s="1"/>
  <c r="E57" i="31"/>
  <c r="F57" i="31" s="1"/>
  <c r="E58" i="31"/>
  <c r="F58" i="31" s="1"/>
  <c r="E59" i="31"/>
  <c r="F59" i="31" s="1"/>
  <c r="E60" i="31"/>
  <c r="F60" i="31" s="1"/>
  <c r="E61" i="31"/>
  <c r="F61" i="31" s="1"/>
  <c r="E62" i="31"/>
  <c r="F62" i="31" s="1"/>
  <c r="E63" i="31"/>
  <c r="F63" i="31" s="1"/>
  <c r="E64" i="31"/>
  <c r="F64" i="31" s="1"/>
  <c r="E65" i="31"/>
  <c r="F65" i="31" s="1"/>
  <c r="E66" i="31"/>
  <c r="F66" i="31" s="1"/>
  <c r="E67" i="31"/>
  <c r="F67" i="31" s="1"/>
  <c r="E68" i="31"/>
  <c r="F68" i="31" s="1"/>
  <c r="E69" i="31"/>
  <c r="F69" i="31" s="1"/>
  <c r="E70" i="31"/>
  <c r="F70" i="31" s="1"/>
  <c r="E71" i="31"/>
  <c r="F71" i="31" s="1"/>
  <c r="E72" i="31"/>
  <c r="F72" i="31" s="1"/>
  <c r="E73" i="31"/>
  <c r="F73" i="31" s="1"/>
  <c r="E74" i="31"/>
  <c r="F74" i="31" s="1"/>
  <c r="E75" i="31"/>
  <c r="F75" i="31" s="1"/>
  <c r="E76" i="31"/>
  <c r="F76" i="31" s="1"/>
  <c r="E77" i="31"/>
  <c r="F77" i="31" s="1"/>
  <c r="E78" i="31"/>
  <c r="F78" i="31" s="1"/>
  <c r="E79" i="31"/>
  <c r="F79" i="31" s="1"/>
  <c r="E80" i="31"/>
  <c r="F80" i="31" s="1"/>
  <c r="E81" i="31"/>
  <c r="F81" i="31" s="1"/>
  <c r="E82" i="31"/>
  <c r="F82" i="31" s="1"/>
  <c r="E83" i="31"/>
  <c r="F83" i="31" s="1"/>
  <c r="E84" i="31"/>
  <c r="F84" i="31" s="1"/>
  <c r="E85" i="31"/>
  <c r="F85" i="31" s="1"/>
  <c r="E86" i="31"/>
  <c r="F86" i="31" s="1"/>
  <c r="E87" i="31"/>
  <c r="F87" i="31" s="1"/>
  <c r="E88" i="31"/>
  <c r="F88" i="31" s="1"/>
  <c r="E89" i="31"/>
  <c r="F89" i="31" s="1"/>
  <c r="E90" i="31"/>
  <c r="F90" i="31" s="1"/>
  <c r="E91" i="31"/>
  <c r="F91" i="31" s="1"/>
  <c r="E92" i="31"/>
  <c r="F92" i="31" s="1"/>
  <c r="E93" i="31"/>
  <c r="F93" i="31" s="1"/>
  <c r="E94" i="31"/>
  <c r="F94" i="31" s="1"/>
  <c r="E95" i="31"/>
  <c r="F95" i="31" s="1"/>
  <c r="E96" i="31"/>
  <c r="F96" i="31" s="1"/>
  <c r="E97" i="31"/>
  <c r="F97" i="31" s="1"/>
  <c r="E98" i="31"/>
  <c r="F98" i="31" s="1"/>
  <c r="E99" i="31"/>
  <c r="F99" i="31" s="1"/>
  <c r="E100" i="31"/>
  <c r="F100" i="31" s="1"/>
  <c r="E101" i="31"/>
  <c r="F101" i="31" s="1"/>
  <c r="E102" i="31"/>
  <c r="F102" i="31" s="1"/>
  <c r="E103" i="31"/>
  <c r="F103" i="31" s="1"/>
  <c r="E104" i="31"/>
  <c r="F104" i="31" s="1"/>
  <c r="E105" i="31"/>
  <c r="F105" i="31" s="1"/>
  <c r="E106" i="31"/>
  <c r="F106" i="31" s="1"/>
  <c r="E107" i="31"/>
  <c r="F107" i="31" s="1"/>
  <c r="E108" i="31"/>
  <c r="F108" i="31" s="1"/>
  <c r="E109" i="31"/>
  <c r="F109" i="31" s="1"/>
  <c r="E110" i="31"/>
  <c r="F110" i="31" s="1"/>
  <c r="E111" i="31"/>
  <c r="F111" i="31" s="1"/>
  <c r="E112" i="31"/>
  <c r="F112" i="31" s="1"/>
  <c r="E113" i="31"/>
  <c r="F113" i="31" s="1"/>
  <c r="E114" i="31"/>
  <c r="F114" i="31" s="1"/>
  <c r="E115" i="31"/>
  <c r="F115" i="31" s="1"/>
  <c r="E116" i="31"/>
  <c r="F116" i="31" s="1"/>
  <c r="E117" i="31"/>
  <c r="F117" i="31" s="1"/>
  <c r="E118" i="31"/>
  <c r="F118" i="31" s="1"/>
  <c r="E119" i="31"/>
  <c r="F119" i="31" s="1"/>
  <c r="E120" i="31"/>
  <c r="F120" i="31" s="1"/>
  <c r="E121" i="31"/>
  <c r="F121" i="31" s="1"/>
  <c r="E122" i="31"/>
  <c r="F122" i="31" s="1"/>
  <c r="E123" i="31"/>
  <c r="F123" i="31" s="1"/>
  <c r="E124" i="31"/>
  <c r="F124" i="31" s="1"/>
  <c r="E125" i="31"/>
  <c r="F125" i="31" s="1"/>
  <c r="E126" i="31"/>
  <c r="F126" i="31" s="1"/>
  <c r="E127" i="31"/>
  <c r="F127" i="31" s="1"/>
  <c r="E128" i="31"/>
  <c r="F128" i="31" s="1"/>
  <c r="E129" i="31"/>
  <c r="F129" i="31" s="1"/>
  <c r="E130" i="31"/>
  <c r="F130" i="31" s="1"/>
  <c r="E131" i="31"/>
  <c r="F131" i="31" s="1"/>
  <c r="E132" i="31"/>
  <c r="F132" i="31" s="1"/>
  <c r="E133" i="31"/>
  <c r="F133" i="31" s="1"/>
  <c r="E134" i="31"/>
  <c r="F134" i="31" s="1"/>
  <c r="E135" i="31"/>
  <c r="F135" i="31" s="1"/>
  <c r="E136" i="31"/>
  <c r="F136" i="31" s="1"/>
  <c r="E137" i="31"/>
  <c r="F137" i="31" s="1"/>
  <c r="E138" i="31"/>
  <c r="F138" i="31" s="1"/>
  <c r="E139" i="31"/>
  <c r="F139" i="31" s="1"/>
  <c r="E140" i="31"/>
  <c r="F140" i="31" s="1"/>
  <c r="E141" i="31"/>
  <c r="F141" i="31" s="1"/>
  <c r="E142" i="31"/>
  <c r="F142" i="31" s="1"/>
  <c r="E143" i="31"/>
  <c r="F143" i="31" s="1"/>
  <c r="E144" i="31"/>
  <c r="F144" i="31" s="1"/>
  <c r="E145" i="31"/>
  <c r="F145" i="31" s="1"/>
  <c r="E146" i="31"/>
  <c r="F146" i="31" s="1"/>
  <c r="E147" i="31"/>
  <c r="F147" i="31" s="1"/>
  <c r="E148" i="31"/>
  <c r="F148" i="31" s="1"/>
  <c r="E149" i="31"/>
  <c r="F149" i="31" s="1"/>
  <c r="E150" i="31"/>
  <c r="F150" i="31" s="1"/>
  <c r="E151" i="31"/>
  <c r="F151" i="31" s="1"/>
  <c r="E152" i="31"/>
  <c r="F152" i="31" s="1"/>
  <c r="E153" i="31"/>
  <c r="F153" i="31" s="1"/>
  <c r="E154" i="31"/>
  <c r="F154" i="31" s="1"/>
  <c r="E155" i="31"/>
  <c r="F155" i="31" s="1"/>
  <c r="E156" i="31"/>
  <c r="F156" i="31" s="1"/>
  <c r="E157" i="31"/>
  <c r="F157" i="31" s="1"/>
  <c r="E158" i="31"/>
  <c r="F158" i="31" s="1"/>
  <c r="E159" i="31"/>
  <c r="F159" i="31" s="1"/>
  <c r="E160" i="31"/>
  <c r="F160" i="31" s="1"/>
  <c r="E161" i="31"/>
  <c r="F161" i="31" s="1"/>
  <c r="E162" i="31"/>
  <c r="F162" i="31" s="1"/>
  <c r="E163" i="31"/>
  <c r="F163" i="31" s="1"/>
  <c r="E164" i="31"/>
  <c r="F164" i="31" s="1"/>
  <c r="E165" i="31"/>
  <c r="F165" i="31" s="1"/>
  <c r="E166" i="31"/>
  <c r="F166" i="31" s="1"/>
  <c r="E167" i="31"/>
  <c r="F167" i="31" s="1"/>
  <c r="E168" i="31"/>
  <c r="F168" i="31" s="1"/>
  <c r="E169" i="31"/>
  <c r="F169" i="31" s="1"/>
  <c r="E170" i="31"/>
  <c r="F170" i="31" s="1"/>
  <c r="E171" i="31"/>
  <c r="F171" i="31" s="1"/>
  <c r="E172" i="31"/>
  <c r="F172" i="31" s="1"/>
  <c r="E173" i="31"/>
  <c r="F173" i="31" s="1"/>
  <c r="E174" i="31"/>
  <c r="F174" i="31" s="1"/>
  <c r="E175" i="31"/>
  <c r="F175" i="31" s="1"/>
  <c r="E176" i="31"/>
  <c r="F176" i="31" s="1"/>
  <c r="E177" i="31"/>
  <c r="F177" i="31" s="1"/>
  <c r="E178" i="31"/>
  <c r="F178" i="31" s="1"/>
  <c r="E179" i="31"/>
  <c r="F179" i="31" s="1"/>
  <c r="E180" i="31"/>
  <c r="F180" i="31" s="1"/>
  <c r="E181" i="31"/>
  <c r="F181" i="31" s="1"/>
  <c r="E182" i="31"/>
  <c r="F182" i="31" s="1"/>
  <c r="E183" i="31"/>
  <c r="F183" i="31" s="1"/>
  <c r="E184" i="31"/>
  <c r="F184" i="31" s="1"/>
  <c r="E185" i="31"/>
  <c r="F185" i="31" s="1"/>
  <c r="E186" i="31"/>
  <c r="F186" i="31" s="1"/>
  <c r="E187" i="31"/>
  <c r="F187" i="31" s="1"/>
  <c r="E188" i="31"/>
  <c r="F188" i="31" s="1"/>
  <c r="E189" i="31"/>
  <c r="F189" i="31" s="1"/>
  <c r="E190" i="31"/>
  <c r="F190" i="31" s="1"/>
  <c r="E191" i="31"/>
  <c r="F191" i="31" s="1"/>
  <c r="E192" i="31"/>
  <c r="F192" i="31" s="1"/>
  <c r="E193" i="31"/>
  <c r="F193" i="31" s="1"/>
  <c r="E194" i="31"/>
  <c r="F194" i="31" s="1"/>
  <c r="E195" i="31"/>
  <c r="F195" i="31" s="1"/>
  <c r="E196" i="31"/>
  <c r="F196" i="31" s="1"/>
  <c r="E197" i="31"/>
  <c r="F197" i="31" s="1"/>
  <c r="E198" i="31"/>
  <c r="F198" i="31" s="1"/>
  <c r="E199" i="31"/>
  <c r="F199" i="31" s="1"/>
  <c r="E200" i="31"/>
  <c r="F200" i="31" s="1"/>
  <c r="E201" i="31"/>
  <c r="F201" i="31" s="1"/>
  <c r="E202" i="31"/>
  <c r="F202" i="31" s="1"/>
  <c r="E203" i="31"/>
  <c r="F203" i="31" s="1"/>
  <c r="E204" i="31"/>
  <c r="F204" i="31" s="1"/>
  <c r="E205" i="31"/>
  <c r="F205" i="31" s="1"/>
  <c r="E206" i="31"/>
  <c r="F206" i="31" s="1"/>
  <c r="E207" i="31"/>
  <c r="F207" i="31" s="1"/>
  <c r="E208" i="31"/>
  <c r="F208" i="31" s="1"/>
  <c r="E209" i="31"/>
  <c r="F209" i="31" s="1"/>
  <c r="E210" i="31"/>
  <c r="F210" i="31" s="1"/>
  <c r="E211" i="31"/>
  <c r="F211" i="31" s="1"/>
  <c r="E212" i="31"/>
  <c r="F212" i="31" s="1"/>
  <c r="E213" i="31"/>
  <c r="F213" i="31" s="1"/>
  <c r="E214" i="31"/>
  <c r="F214" i="31" s="1"/>
  <c r="E215" i="31"/>
  <c r="F215" i="31" s="1"/>
  <c r="E216" i="31"/>
  <c r="F216" i="31" s="1"/>
  <c r="E217" i="31"/>
  <c r="F217" i="31" s="1"/>
  <c r="E218" i="31"/>
  <c r="F218" i="31" s="1"/>
  <c r="E219" i="31"/>
  <c r="F219" i="31" s="1"/>
  <c r="E220" i="31"/>
  <c r="F220" i="31" s="1"/>
  <c r="E221" i="31"/>
  <c r="F221" i="31" s="1"/>
  <c r="E222" i="31"/>
  <c r="F222" i="31" s="1"/>
  <c r="E223" i="31"/>
  <c r="F223" i="31" s="1"/>
  <c r="E224" i="31"/>
  <c r="F224" i="31" s="1"/>
  <c r="E225" i="31"/>
  <c r="F225" i="31" s="1"/>
  <c r="E226" i="31"/>
  <c r="F226" i="31" s="1"/>
  <c r="E227" i="31"/>
  <c r="F227" i="31" s="1"/>
  <c r="E228" i="31"/>
  <c r="F228" i="31" s="1"/>
  <c r="E229" i="31"/>
  <c r="F229" i="31" s="1"/>
  <c r="E230" i="31"/>
  <c r="F230" i="31" s="1"/>
  <c r="E231" i="31"/>
  <c r="F231" i="31" s="1"/>
  <c r="E232" i="31"/>
  <c r="F232" i="31" s="1"/>
  <c r="E233" i="31"/>
  <c r="F233" i="31" s="1"/>
  <c r="E234" i="31"/>
  <c r="F234" i="31" s="1"/>
  <c r="E235" i="31"/>
  <c r="F235" i="31" s="1"/>
  <c r="E236" i="31"/>
  <c r="F236" i="31" s="1"/>
  <c r="E237" i="31"/>
  <c r="F237" i="31" s="1"/>
  <c r="E238" i="31"/>
  <c r="F238" i="31" s="1"/>
  <c r="E239" i="31"/>
  <c r="F239" i="31" s="1"/>
  <c r="E240" i="31"/>
  <c r="F240" i="31" s="1"/>
  <c r="E241" i="31"/>
  <c r="F241" i="31" s="1"/>
  <c r="E242" i="31"/>
  <c r="F242" i="31" s="1"/>
  <c r="E243" i="31"/>
  <c r="F243" i="31" s="1"/>
  <c r="E244" i="31"/>
  <c r="F244" i="31" s="1"/>
  <c r="E245" i="31"/>
  <c r="F245" i="31" s="1"/>
  <c r="E246" i="31"/>
  <c r="F246" i="31" s="1"/>
  <c r="E247" i="31"/>
  <c r="F247" i="31" s="1"/>
  <c r="E248" i="31"/>
  <c r="F248" i="31" s="1"/>
  <c r="E249" i="31"/>
  <c r="F249" i="31" s="1"/>
  <c r="E250" i="31"/>
  <c r="F250" i="31" s="1"/>
  <c r="E251" i="31"/>
  <c r="F251" i="31" s="1"/>
  <c r="E252" i="31"/>
  <c r="F252" i="31" s="1"/>
  <c r="E253" i="31"/>
  <c r="F253" i="31" s="1"/>
  <c r="E254" i="31"/>
  <c r="F254" i="31" s="1"/>
  <c r="E255" i="31"/>
  <c r="F255" i="31" s="1"/>
  <c r="E256" i="31"/>
  <c r="F256" i="31" s="1"/>
  <c r="E257" i="31"/>
  <c r="F257" i="31" s="1"/>
  <c r="E258" i="31"/>
  <c r="F258" i="31" s="1"/>
  <c r="E259" i="31"/>
  <c r="F259" i="31" s="1"/>
  <c r="E260" i="31"/>
  <c r="F260" i="31" s="1"/>
  <c r="E261" i="31"/>
  <c r="F261" i="31" s="1"/>
  <c r="E262" i="31"/>
  <c r="F262" i="31" s="1"/>
  <c r="E263" i="31"/>
  <c r="F263" i="31" s="1"/>
  <c r="E264" i="31"/>
  <c r="F264" i="31" s="1"/>
  <c r="E265" i="31"/>
  <c r="F265" i="31" s="1"/>
  <c r="E266" i="31"/>
  <c r="F266" i="31" s="1"/>
  <c r="E267" i="31"/>
  <c r="F267" i="31" s="1"/>
  <c r="E268" i="31"/>
  <c r="F268" i="31" s="1"/>
  <c r="E269" i="31"/>
  <c r="F269" i="31" s="1"/>
  <c r="E270" i="31"/>
  <c r="E271" i="31"/>
  <c r="F271" i="31" s="1"/>
  <c r="E272" i="31"/>
  <c r="F272" i="31" s="1"/>
  <c r="E273" i="31"/>
  <c r="F273" i="31" s="1"/>
  <c r="E274" i="31"/>
  <c r="F274" i="31" s="1"/>
  <c r="E275" i="31"/>
  <c r="F275" i="31" s="1"/>
  <c r="E276" i="31"/>
  <c r="F276" i="31" s="1"/>
  <c r="E277" i="31"/>
  <c r="F277" i="31" s="1"/>
  <c r="E278" i="31"/>
  <c r="F278" i="31" s="1"/>
  <c r="E279" i="31"/>
  <c r="F279" i="31" s="1"/>
  <c r="E280" i="31"/>
  <c r="F280" i="31" s="1"/>
  <c r="E281" i="31"/>
  <c r="F281" i="31" s="1"/>
  <c r="E282" i="31"/>
  <c r="F282" i="31" s="1"/>
  <c r="E283" i="31"/>
  <c r="F283" i="31" s="1"/>
  <c r="E284" i="31"/>
  <c r="F284" i="31" s="1"/>
  <c r="E285" i="31"/>
  <c r="F285" i="31" s="1"/>
  <c r="E286" i="31"/>
  <c r="F286" i="31" s="1"/>
  <c r="E287" i="31"/>
  <c r="F287" i="31" s="1"/>
  <c r="E288" i="31"/>
  <c r="F288" i="31" s="1"/>
  <c r="E289" i="31"/>
  <c r="F289" i="31" s="1"/>
  <c r="E290" i="31"/>
  <c r="F290" i="31" s="1"/>
  <c r="E291" i="31"/>
  <c r="F291" i="31" s="1"/>
  <c r="E292" i="31"/>
  <c r="F292" i="31" s="1"/>
  <c r="E293" i="31"/>
  <c r="F293" i="31" s="1"/>
  <c r="E294" i="31"/>
  <c r="F294" i="31" s="1"/>
  <c r="E295" i="31"/>
  <c r="F295" i="31" s="1"/>
  <c r="E296" i="31"/>
  <c r="F296" i="31" s="1"/>
  <c r="E297" i="31"/>
  <c r="F297" i="31" s="1"/>
  <c r="E298" i="31"/>
  <c r="F298" i="31" s="1"/>
  <c r="E299" i="31"/>
  <c r="F299" i="31" s="1"/>
  <c r="E300" i="31"/>
  <c r="F300" i="31" s="1"/>
  <c r="E301" i="31"/>
  <c r="F301" i="31" s="1"/>
  <c r="E302" i="31"/>
  <c r="F302" i="31" s="1"/>
  <c r="E303" i="31"/>
  <c r="F303" i="31" s="1"/>
  <c r="E304" i="31"/>
  <c r="F304" i="31" s="1"/>
  <c r="E305" i="31"/>
  <c r="F305" i="31" s="1"/>
  <c r="E306" i="31"/>
  <c r="F306" i="31" s="1"/>
  <c r="E307" i="31"/>
  <c r="F307" i="31" s="1"/>
  <c r="E308" i="31"/>
  <c r="F308" i="31" s="1"/>
  <c r="E309" i="31"/>
  <c r="F309" i="31" s="1"/>
  <c r="E310" i="31"/>
  <c r="F310" i="31" s="1"/>
  <c r="E311" i="31"/>
  <c r="F311" i="31" s="1"/>
  <c r="E312" i="31"/>
  <c r="F312" i="31" s="1"/>
  <c r="E313" i="31"/>
  <c r="F313" i="31" s="1"/>
  <c r="E314" i="31"/>
  <c r="F314" i="31" s="1"/>
  <c r="E315" i="31"/>
  <c r="F315" i="31" s="1"/>
  <c r="E316" i="31"/>
  <c r="F316" i="31" s="1"/>
  <c r="E317" i="31"/>
  <c r="F317" i="31" s="1"/>
  <c r="E318" i="31"/>
  <c r="F318" i="31" s="1"/>
  <c r="E319" i="31"/>
  <c r="F319" i="31" s="1"/>
  <c r="E320" i="31"/>
  <c r="F320" i="31" s="1"/>
  <c r="E321" i="31"/>
  <c r="F321" i="31" s="1"/>
  <c r="E322" i="31"/>
  <c r="F322" i="31" s="1"/>
  <c r="E323" i="31"/>
  <c r="F323" i="31" s="1"/>
  <c r="E324" i="31"/>
  <c r="F324" i="31" s="1"/>
  <c r="E325" i="31"/>
  <c r="F325" i="31" s="1"/>
  <c r="E326" i="31"/>
  <c r="F326" i="31" s="1"/>
  <c r="E327" i="31"/>
  <c r="F327" i="31" s="1"/>
  <c r="E328" i="31"/>
  <c r="F328" i="31" s="1"/>
  <c r="E329" i="31"/>
  <c r="F329" i="31" s="1"/>
  <c r="E330" i="31"/>
  <c r="F330" i="31" s="1"/>
  <c r="E331" i="31"/>
  <c r="F331" i="31" s="1"/>
  <c r="E332" i="31"/>
  <c r="F332" i="31" s="1"/>
  <c r="E333" i="31"/>
  <c r="F333" i="31" s="1"/>
  <c r="E334" i="31"/>
  <c r="F334" i="31" s="1"/>
  <c r="E335" i="31"/>
  <c r="F335" i="31" s="1"/>
  <c r="E336" i="31"/>
  <c r="F336" i="31" s="1"/>
  <c r="E337" i="31"/>
  <c r="F337" i="31" s="1"/>
  <c r="E338" i="31"/>
  <c r="F338" i="31" s="1"/>
  <c r="E339" i="31"/>
  <c r="F339" i="31" s="1"/>
  <c r="E340" i="31"/>
  <c r="F340" i="31" s="1"/>
  <c r="E341" i="31"/>
  <c r="F341" i="31" s="1"/>
  <c r="E342" i="31"/>
  <c r="F342" i="31" s="1"/>
  <c r="E343" i="31"/>
  <c r="F343" i="31" s="1"/>
  <c r="E344" i="31"/>
  <c r="F344" i="31" s="1"/>
  <c r="E345" i="31"/>
  <c r="F345" i="31" s="1"/>
  <c r="E346" i="31"/>
  <c r="F346" i="31" s="1"/>
  <c r="E347" i="31"/>
  <c r="F347" i="31" s="1"/>
  <c r="E348" i="31"/>
  <c r="F348" i="31" s="1"/>
  <c r="E349" i="31"/>
  <c r="F349" i="31" s="1"/>
  <c r="E350" i="31"/>
  <c r="F350" i="31" s="1"/>
  <c r="E351" i="31"/>
  <c r="F351" i="31" s="1"/>
  <c r="E352" i="31"/>
  <c r="F352" i="31" s="1"/>
  <c r="E353" i="31"/>
  <c r="F353" i="31" s="1"/>
  <c r="E354" i="31"/>
  <c r="F354" i="31" s="1"/>
  <c r="E355" i="31"/>
  <c r="F355" i="31" s="1"/>
  <c r="E356" i="31"/>
  <c r="F356" i="31" s="1"/>
  <c r="E357" i="31"/>
  <c r="F357" i="31" s="1"/>
  <c r="E358" i="31"/>
  <c r="F358" i="31" s="1"/>
  <c r="E359" i="31"/>
  <c r="F359" i="31" s="1"/>
  <c r="E360" i="31"/>
  <c r="F360" i="31" s="1"/>
  <c r="E361" i="31"/>
  <c r="F361" i="31" s="1"/>
  <c r="E362" i="31"/>
  <c r="F362" i="31" s="1"/>
  <c r="E363" i="31"/>
  <c r="F363" i="31" s="1"/>
  <c r="E364" i="31"/>
  <c r="F364" i="31" s="1"/>
  <c r="E365" i="31"/>
  <c r="F365" i="31" s="1"/>
  <c r="E366" i="31"/>
  <c r="F366" i="31" s="1"/>
  <c r="E367" i="31"/>
  <c r="F367" i="31" s="1"/>
  <c r="E368" i="31"/>
  <c r="F368" i="31" s="1"/>
  <c r="E369" i="31"/>
  <c r="F369" i="31" s="1"/>
  <c r="E370" i="31"/>
  <c r="F370" i="31" s="1"/>
  <c r="E371" i="31"/>
  <c r="F371" i="31" s="1"/>
  <c r="E372" i="31"/>
  <c r="F372" i="31" s="1"/>
  <c r="E373" i="31"/>
  <c r="F373" i="31" s="1"/>
  <c r="E374" i="31"/>
  <c r="F374" i="31" s="1"/>
  <c r="E375" i="31"/>
  <c r="F375" i="31" s="1"/>
  <c r="E376" i="31"/>
  <c r="F376" i="31" s="1"/>
  <c r="E377" i="31"/>
  <c r="F377" i="31" s="1"/>
  <c r="E378" i="31"/>
  <c r="F378" i="31" s="1"/>
  <c r="E379" i="31"/>
  <c r="F379" i="31" s="1"/>
  <c r="E380" i="31"/>
  <c r="F380" i="31" s="1"/>
  <c r="E381" i="31"/>
  <c r="F381" i="31" s="1"/>
  <c r="E382" i="31"/>
  <c r="F382" i="31" s="1"/>
  <c r="E383" i="31"/>
  <c r="F383" i="31" s="1"/>
  <c r="E384" i="31"/>
  <c r="F384" i="31" s="1"/>
  <c r="E385" i="31"/>
  <c r="F385" i="31" s="1"/>
  <c r="E386" i="31"/>
  <c r="F386" i="31" s="1"/>
  <c r="E387" i="31"/>
  <c r="F387" i="31" s="1"/>
  <c r="E388" i="31"/>
  <c r="F388" i="31" s="1"/>
  <c r="E389" i="31"/>
  <c r="F389" i="31" s="1"/>
  <c r="E390" i="31"/>
  <c r="F390" i="31" s="1"/>
  <c r="E391" i="31"/>
  <c r="F391" i="31" s="1"/>
  <c r="E392" i="31"/>
  <c r="F392" i="31" s="1"/>
  <c r="E393" i="31"/>
  <c r="F393" i="31" s="1"/>
  <c r="E394" i="31"/>
  <c r="F394" i="31" s="1"/>
  <c r="E395" i="31"/>
  <c r="F395" i="31" s="1"/>
  <c r="E396" i="31"/>
  <c r="F396" i="31" s="1"/>
  <c r="E397" i="31"/>
  <c r="F397" i="31" s="1"/>
  <c r="E398" i="31"/>
  <c r="F398" i="31" s="1"/>
  <c r="E399" i="31"/>
  <c r="F399" i="31" s="1"/>
  <c r="E400" i="31"/>
  <c r="F400" i="31" s="1"/>
  <c r="E401" i="31"/>
  <c r="F401" i="31" s="1"/>
  <c r="E402" i="31"/>
  <c r="F402" i="31" s="1"/>
  <c r="E403" i="31"/>
  <c r="F403" i="31" s="1"/>
  <c r="E404" i="31"/>
  <c r="F404" i="31" s="1"/>
  <c r="E405" i="31"/>
  <c r="F405" i="31" s="1"/>
  <c r="E406" i="31"/>
  <c r="F406" i="31" s="1"/>
  <c r="E407" i="31"/>
  <c r="F407" i="31" s="1"/>
  <c r="E408" i="31"/>
  <c r="F408" i="31" s="1"/>
  <c r="E409" i="31"/>
  <c r="F409" i="31" s="1"/>
  <c r="E410" i="31"/>
  <c r="F410" i="31" s="1"/>
  <c r="E411" i="31"/>
  <c r="F411" i="31" s="1"/>
  <c r="E412" i="31"/>
  <c r="F412" i="31" s="1"/>
  <c r="E413" i="31"/>
  <c r="F413" i="31" s="1"/>
  <c r="E414" i="31"/>
  <c r="F414" i="31" s="1"/>
  <c r="E415" i="31"/>
  <c r="F415" i="31" s="1"/>
  <c r="E416" i="31"/>
  <c r="F416" i="31" s="1"/>
  <c r="E417" i="31"/>
  <c r="F417" i="31" s="1"/>
  <c r="E418" i="31"/>
  <c r="F418" i="31" s="1"/>
  <c r="E419" i="31"/>
  <c r="F419" i="31" s="1"/>
  <c r="E420" i="31"/>
  <c r="F420" i="31" s="1"/>
  <c r="E421" i="31"/>
  <c r="F421" i="31" s="1"/>
  <c r="E422" i="31"/>
  <c r="F422" i="31" s="1"/>
  <c r="E423" i="31"/>
  <c r="F423" i="31" s="1"/>
  <c r="E424" i="31"/>
  <c r="F424" i="31" s="1"/>
  <c r="E425" i="31"/>
  <c r="F425" i="31" s="1"/>
  <c r="E426" i="31"/>
  <c r="F426" i="31" s="1"/>
  <c r="E427" i="31"/>
  <c r="F427" i="31" s="1"/>
  <c r="E428" i="31"/>
  <c r="F428" i="31" s="1"/>
  <c r="E429" i="31"/>
  <c r="F429" i="31" s="1"/>
  <c r="E430" i="31"/>
  <c r="F430" i="31" s="1"/>
  <c r="E431" i="31"/>
  <c r="F431" i="31" s="1"/>
  <c r="E432" i="31"/>
  <c r="F432" i="31" s="1"/>
  <c r="E433" i="31"/>
  <c r="F433" i="31" s="1"/>
  <c r="E434" i="31"/>
  <c r="F434" i="31" s="1"/>
  <c r="E435" i="31"/>
  <c r="F435" i="31" s="1"/>
  <c r="E436" i="31"/>
  <c r="F436" i="31" s="1"/>
  <c r="E437" i="31"/>
  <c r="F437" i="31" s="1"/>
  <c r="E438" i="31"/>
  <c r="F438" i="31" s="1"/>
  <c r="E439" i="31"/>
  <c r="F439" i="31" s="1"/>
  <c r="E440" i="31"/>
  <c r="F440" i="31" s="1"/>
  <c r="E441" i="31"/>
  <c r="F441" i="31" s="1"/>
  <c r="E442" i="31"/>
  <c r="F442" i="31" s="1"/>
  <c r="E443" i="31"/>
  <c r="F443" i="31" s="1"/>
  <c r="E444" i="31"/>
  <c r="F444" i="31" s="1"/>
  <c r="E445" i="31"/>
  <c r="F445" i="31" s="1"/>
  <c r="E446" i="31"/>
  <c r="F446" i="31" s="1"/>
  <c r="E447" i="31"/>
  <c r="F447" i="31" s="1"/>
  <c r="E448" i="31"/>
  <c r="F448" i="31" s="1"/>
  <c r="E449" i="31"/>
  <c r="F449" i="31" s="1"/>
  <c r="E450" i="31"/>
  <c r="F450" i="31" s="1"/>
  <c r="E451" i="31"/>
  <c r="F451" i="31" s="1"/>
  <c r="E452" i="31"/>
  <c r="F452" i="31" s="1"/>
  <c r="E453" i="31"/>
  <c r="F453" i="31" s="1"/>
  <c r="E454" i="31"/>
  <c r="F454" i="31" s="1"/>
  <c r="E455" i="31"/>
  <c r="F455" i="31" s="1"/>
  <c r="E456" i="31"/>
  <c r="F456" i="31" s="1"/>
  <c r="E457" i="31"/>
  <c r="F457" i="31" s="1"/>
  <c r="E458" i="31"/>
  <c r="F458" i="31" s="1"/>
  <c r="E459" i="31"/>
  <c r="F459" i="31" s="1"/>
  <c r="E460" i="31"/>
  <c r="F460" i="31" s="1"/>
  <c r="E461" i="31"/>
  <c r="F461" i="31" s="1"/>
  <c r="E462" i="31"/>
  <c r="F462" i="31" s="1"/>
  <c r="E463" i="31"/>
  <c r="F463" i="31" s="1"/>
  <c r="E464" i="31"/>
  <c r="F464" i="31" s="1"/>
  <c r="E465" i="31"/>
  <c r="F465" i="31" s="1"/>
  <c r="E466" i="31"/>
  <c r="F466" i="31" s="1"/>
  <c r="E467" i="31"/>
  <c r="F467" i="31" s="1"/>
  <c r="E468" i="31"/>
  <c r="F468" i="31" s="1"/>
  <c r="E469" i="31"/>
  <c r="F469" i="31" s="1"/>
  <c r="E470" i="31"/>
  <c r="F470" i="31" s="1"/>
  <c r="E471" i="31"/>
  <c r="F471" i="31" s="1"/>
  <c r="E472" i="31"/>
  <c r="F472" i="31" s="1"/>
  <c r="E473" i="31"/>
  <c r="F473" i="31" s="1"/>
  <c r="E474" i="31"/>
  <c r="F474" i="31" s="1"/>
  <c r="E475" i="31"/>
  <c r="F475" i="31" s="1"/>
  <c r="E476" i="31"/>
  <c r="F476" i="31" s="1"/>
  <c r="E477" i="31"/>
  <c r="F477" i="31" s="1"/>
  <c r="E478" i="31"/>
  <c r="F478" i="31" s="1"/>
  <c r="E479" i="31"/>
  <c r="F479" i="31" s="1"/>
  <c r="E480" i="31"/>
  <c r="F480" i="31" s="1"/>
  <c r="E481" i="31"/>
  <c r="F481" i="31" s="1"/>
  <c r="E482" i="31"/>
  <c r="F482" i="31" s="1"/>
  <c r="E483" i="31"/>
  <c r="F483" i="31" s="1"/>
  <c r="E484" i="31"/>
  <c r="F484" i="31" s="1"/>
  <c r="E485" i="31"/>
  <c r="F485" i="31" s="1"/>
  <c r="E486" i="31"/>
  <c r="F486" i="31" s="1"/>
  <c r="E487" i="31"/>
  <c r="F487" i="31" s="1"/>
  <c r="E488" i="31"/>
  <c r="F488" i="31" s="1"/>
  <c r="E489" i="31"/>
  <c r="F489" i="31" s="1"/>
  <c r="E490" i="31"/>
  <c r="F490" i="31" s="1"/>
  <c r="E491" i="31"/>
  <c r="F491" i="31" s="1"/>
  <c r="E492" i="31"/>
  <c r="F492" i="31" s="1"/>
  <c r="E493" i="31"/>
  <c r="F493" i="31" s="1"/>
  <c r="E494" i="31"/>
  <c r="F494" i="31" s="1"/>
  <c r="E495" i="31"/>
  <c r="F495" i="31" s="1"/>
  <c r="E496" i="31"/>
  <c r="F496" i="31" s="1"/>
  <c r="E497" i="31"/>
  <c r="F497" i="31" s="1"/>
  <c r="E498" i="31"/>
  <c r="F498" i="31" s="1"/>
  <c r="E499" i="31"/>
  <c r="F499" i="31" s="1"/>
  <c r="E500" i="31"/>
  <c r="F500" i="31" s="1"/>
  <c r="E501" i="31"/>
  <c r="F501" i="31" s="1"/>
  <c r="E502" i="31"/>
  <c r="F502" i="31" s="1"/>
  <c r="E503" i="31"/>
  <c r="F503" i="31" s="1"/>
  <c r="E504" i="31"/>
  <c r="F504" i="31" s="1"/>
  <c r="E505" i="31"/>
  <c r="F505" i="31" s="1"/>
  <c r="E506" i="31"/>
  <c r="F506" i="31" s="1"/>
  <c r="E507" i="31"/>
  <c r="F507" i="31" s="1"/>
  <c r="E508" i="31"/>
  <c r="F508" i="31" s="1"/>
  <c r="E509" i="31"/>
  <c r="F509" i="31" s="1"/>
  <c r="E510" i="31"/>
  <c r="F510" i="31" s="1"/>
  <c r="E511" i="31"/>
  <c r="F511" i="31" s="1"/>
  <c r="E512" i="31"/>
  <c r="F512" i="31" s="1"/>
  <c r="E513" i="31"/>
  <c r="F513" i="31" s="1"/>
  <c r="E514" i="31"/>
  <c r="F514" i="31" s="1"/>
  <c r="E515" i="31"/>
  <c r="F515" i="31" s="1"/>
  <c r="E516" i="31"/>
  <c r="F516" i="31" s="1"/>
  <c r="E517" i="31"/>
  <c r="F517" i="31" s="1"/>
  <c r="E518" i="31"/>
  <c r="F518" i="31" s="1"/>
  <c r="E519" i="31"/>
  <c r="F519" i="31" s="1"/>
  <c r="E520" i="31"/>
  <c r="F520" i="31" s="1"/>
  <c r="E521" i="31"/>
  <c r="F521" i="31" s="1"/>
  <c r="E522" i="31"/>
  <c r="F522" i="31" s="1"/>
  <c r="E523" i="31"/>
  <c r="F523" i="31" s="1"/>
  <c r="E524" i="31"/>
  <c r="F524" i="31" s="1"/>
  <c r="E525" i="31"/>
  <c r="F525" i="31" s="1"/>
  <c r="E526" i="31"/>
  <c r="F526" i="31" s="1"/>
  <c r="E527" i="31"/>
  <c r="F527" i="31" s="1"/>
  <c r="E528" i="31"/>
  <c r="F528" i="31" s="1"/>
  <c r="E529" i="31"/>
  <c r="F529" i="31" s="1"/>
  <c r="E530" i="31"/>
  <c r="F530" i="31" s="1"/>
  <c r="E531" i="31"/>
  <c r="F531" i="31" s="1"/>
  <c r="E532" i="31"/>
  <c r="F532" i="31" s="1"/>
  <c r="E533" i="31"/>
  <c r="F533" i="31" s="1"/>
  <c r="E534" i="31"/>
  <c r="F534" i="31" s="1"/>
  <c r="E535" i="31"/>
  <c r="F535" i="31" s="1"/>
  <c r="E536" i="31"/>
  <c r="F536" i="31" s="1"/>
  <c r="E537" i="31"/>
  <c r="F537" i="31" s="1"/>
  <c r="E538" i="31"/>
  <c r="F538" i="31" s="1"/>
  <c r="E539" i="31"/>
  <c r="F539" i="31" s="1"/>
  <c r="E540" i="31"/>
  <c r="F540" i="31" s="1"/>
  <c r="E541" i="31"/>
  <c r="F541" i="31" s="1"/>
  <c r="E542" i="31"/>
  <c r="F542" i="31" s="1"/>
  <c r="E543" i="31"/>
  <c r="F543" i="31" s="1"/>
  <c r="E544" i="31"/>
  <c r="F544" i="31" s="1"/>
  <c r="E545" i="31"/>
  <c r="F545" i="31" s="1"/>
  <c r="E546" i="31"/>
  <c r="F546" i="31" s="1"/>
  <c r="E547" i="31"/>
  <c r="F547" i="31" s="1"/>
  <c r="E548" i="31"/>
  <c r="F548" i="31" s="1"/>
  <c r="E549" i="31"/>
  <c r="F549" i="31" s="1"/>
  <c r="E550" i="31"/>
  <c r="F550" i="31" s="1"/>
  <c r="E551" i="31"/>
  <c r="F551" i="31" s="1"/>
  <c r="E552" i="31"/>
  <c r="F552" i="31" s="1"/>
  <c r="E553" i="31"/>
  <c r="F553" i="31" s="1"/>
  <c r="E554" i="31"/>
  <c r="F554" i="31" s="1"/>
  <c r="E555" i="31"/>
  <c r="F555" i="31" s="1"/>
  <c r="E556" i="31"/>
  <c r="F556" i="31" s="1"/>
  <c r="E557" i="31"/>
  <c r="F557" i="31" s="1"/>
  <c r="E558" i="31"/>
  <c r="F558" i="31" s="1"/>
  <c r="E559" i="31"/>
  <c r="F559" i="31" s="1"/>
  <c r="E560" i="31"/>
  <c r="F560" i="31" s="1"/>
  <c r="E561" i="31"/>
  <c r="F561" i="31" s="1"/>
  <c r="E562" i="31"/>
  <c r="F562" i="31" s="1"/>
  <c r="E563" i="31"/>
  <c r="F563" i="31" s="1"/>
  <c r="E564" i="31"/>
  <c r="F564" i="31" s="1"/>
  <c r="E565" i="31"/>
  <c r="F565" i="31" s="1"/>
  <c r="E566" i="31"/>
  <c r="F566" i="31" s="1"/>
  <c r="E567" i="31"/>
  <c r="F567" i="31" s="1"/>
  <c r="E568" i="31"/>
  <c r="F568" i="31" s="1"/>
  <c r="E569" i="31"/>
  <c r="F569" i="31" s="1"/>
  <c r="E570" i="31"/>
  <c r="F570" i="31" s="1"/>
  <c r="E571" i="31"/>
  <c r="F571" i="31" s="1"/>
  <c r="E572" i="31"/>
  <c r="F572" i="31" s="1"/>
  <c r="E573" i="31"/>
  <c r="F573" i="31" s="1"/>
  <c r="E574" i="31"/>
  <c r="F574" i="31" s="1"/>
  <c r="E575" i="31"/>
  <c r="F575" i="31" s="1"/>
  <c r="E576" i="31"/>
  <c r="F576" i="31" s="1"/>
  <c r="E577" i="31"/>
  <c r="F577" i="31" s="1"/>
  <c r="E578" i="31"/>
  <c r="F578" i="31" s="1"/>
  <c r="E579" i="31"/>
  <c r="F579" i="31" s="1"/>
  <c r="E580" i="31"/>
  <c r="F580" i="31" s="1"/>
  <c r="E581" i="31"/>
  <c r="F581" i="31" s="1"/>
  <c r="E582" i="31"/>
  <c r="F582" i="31" s="1"/>
  <c r="E583" i="31"/>
  <c r="F583" i="31" s="1"/>
  <c r="E584" i="31"/>
  <c r="F584" i="31" s="1"/>
  <c r="E585" i="31"/>
  <c r="F585" i="31" s="1"/>
  <c r="E586" i="31"/>
  <c r="F586" i="31" s="1"/>
  <c r="E587" i="31"/>
  <c r="F587" i="31" s="1"/>
  <c r="E588" i="31"/>
  <c r="F588" i="31" s="1"/>
  <c r="E589" i="31"/>
  <c r="F589" i="31" s="1"/>
  <c r="E590" i="31"/>
  <c r="F590" i="31" s="1"/>
  <c r="E591" i="31"/>
  <c r="E592" i="31"/>
  <c r="F592" i="31" s="1"/>
  <c r="E593" i="31"/>
  <c r="F593" i="31" s="1"/>
  <c r="E594" i="31"/>
  <c r="F594" i="31" s="1"/>
  <c r="E595" i="31"/>
  <c r="F595" i="31" s="1"/>
  <c r="E596" i="31"/>
  <c r="F596" i="31" s="1"/>
  <c r="E597" i="31"/>
  <c r="F597" i="31" s="1"/>
  <c r="E598" i="31"/>
  <c r="F598" i="31" s="1"/>
  <c r="E599" i="31"/>
  <c r="F599" i="31" s="1"/>
  <c r="E600" i="31"/>
  <c r="F600" i="31" s="1"/>
  <c r="E601" i="31"/>
  <c r="F601" i="31" s="1"/>
  <c r="E602" i="31"/>
  <c r="F602" i="31" s="1"/>
  <c r="E603" i="31"/>
  <c r="F603" i="31" s="1"/>
  <c r="E604" i="31"/>
  <c r="F604" i="31" s="1"/>
  <c r="E605" i="31"/>
  <c r="F605" i="31" s="1"/>
  <c r="E606" i="31"/>
  <c r="F606" i="31" s="1"/>
  <c r="E607" i="31"/>
  <c r="F607" i="31" s="1"/>
  <c r="E608" i="31"/>
  <c r="F608" i="31" s="1"/>
  <c r="E609" i="31"/>
  <c r="F609" i="31" s="1"/>
  <c r="E610" i="31"/>
  <c r="F610" i="31" s="1"/>
  <c r="E611" i="31"/>
  <c r="F611" i="31" s="1"/>
  <c r="E612" i="31"/>
  <c r="F612" i="31" s="1"/>
  <c r="E613" i="31"/>
  <c r="F613" i="31" s="1"/>
  <c r="E614" i="31"/>
  <c r="F614" i="31" s="1"/>
  <c r="E615" i="31"/>
  <c r="F615" i="31" s="1"/>
  <c r="E616" i="31"/>
  <c r="F616" i="31" s="1"/>
  <c r="E617" i="31"/>
  <c r="F617" i="31" s="1"/>
  <c r="E618" i="31"/>
  <c r="F618" i="31" s="1"/>
  <c r="E619" i="31"/>
  <c r="F619" i="31" s="1"/>
  <c r="E620" i="31"/>
  <c r="F620" i="31" s="1"/>
  <c r="E621" i="31"/>
  <c r="F621" i="31" s="1"/>
  <c r="E622" i="31"/>
  <c r="F622" i="31" s="1"/>
  <c r="E623" i="31"/>
  <c r="F623" i="31" s="1"/>
  <c r="E624" i="31"/>
  <c r="F624" i="31" s="1"/>
  <c r="E625" i="31"/>
  <c r="F625" i="31" s="1"/>
  <c r="E626" i="31"/>
  <c r="F626" i="31" s="1"/>
  <c r="E627" i="31"/>
  <c r="F627" i="31" s="1"/>
  <c r="E628" i="31"/>
  <c r="F628" i="31" s="1"/>
  <c r="E629" i="31"/>
  <c r="F629" i="31" s="1"/>
  <c r="E630" i="31"/>
  <c r="F630" i="31" s="1"/>
  <c r="E631" i="31"/>
  <c r="F631" i="31" s="1"/>
  <c r="E632" i="31"/>
  <c r="F632" i="31" s="1"/>
  <c r="E633" i="31"/>
  <c r="F633" i="31" s="1"/>
  <c r="E634" i="31"/>
  <c r="F634" i="31" s="1"/>
  <c r="E635" i="31"/>
  <c r="F635" i="31" s="1"/>
  <c r="E636" i="31"/>
  <c r="F636" i="31" s="1"/>
  <c r="E637" i="31"/>
  <c r="F637" i="31" s="1"/>
  <c r="E638" i="31"/>
  <c r="F638" i="31" s="1"/>
  <c r="E639" i="31"/>
  <c r="F639" i="31" s="1"/>
  <c r="E640" i="31"/>
  <c r="F640" i="31" s="1"/>
  <c r="E641" i="31"/>
  <c r="F641" i="31" s="1"/>
  <c r="E642" i="31"/>
  <c r="F642" i="31" s="1"/>
  <c r="E643" i="31"/>
  <c r="F643" i="31" s="1"/>
  <c r="E644" i="31"/>
  <c r="F644" i="31" s="1"/>
  <c r="E645" i="31"/>
  <c r="F645" i="31" s="1"/>
  <c r="E646" i="31"/>
  <c r="F646" i="31" s="1"/>
  <c r="E647" i="31"/>
  <c r="F647" i="31" s="1"/>
  <c r="E648" i="31"/>
  <c r="F648" i="31" s="1"/>
  <c r="E649" i="31"/>
  <c r="F649" i="31" s="1"/>
  <c r="E650" i="31"/>
  <c r="F650" i="31" s="1"/>
  <c r="E651" i="31"/>
  <c r="F651" i="31" s="1"/>
  <c r="E652" i="31"/>
  <c r="F652" i="31" s="1"/>
  <c r="E653" i="31"/>
  <c r="F653" i="31" s="1"/>
  <c r="E654" i="31"/>
  <c r="F654" i="31" s="1"/>
  <c r="E655" i="31"/>
  <c r="F655" i="31" s="1"/>
  <c r="E656" i="31"/>
  <c r="F656" i="31" s="1"/>
  <c r="E657" i="31"/>
  <c r="F657" i="31" s="1"/>
  <c r="E658" i="31"/>
  <c r="F658" i="31" s="1"/>
  <c r="E659" i="31"/>
  <c r="F659" i="31" s="1"/>
  <c r="E660" i="31"/>
  <c r="F660" i="31" s="1"/>
  <c r="E661" i="31"/>
  <c r="F661" i="31" s="1"/>
  <c r="E662" i="31"/>
  <c r="F662" i="31" s="1"/>
  <c r="E663" i="31"/>
  <c r="F663" i="31" s="1"/>
  <c r="E664" i="31"/>
  <c r="F664" i="31" s="1"/>
  <c r="E665" i="31"/>
  <c r="F665" i="31" s="1"/>
  <c r="E666" i="31"/>
  <c r="F666" i="31" s="1"/>
  <c r="E667" i="31"/>
  <c r="F667" i="31" s="1"/>
  <c r="E668" i="31"/>
  <c r="F668" i="31" s="1"/>
  <c r="E669" i="31"/>
  <c r="F669" i="31" s="1"/>
  <c r="E670" i="31"/>
  <c r="F670" i="31" s="1"/>
  <c r="E671" i="31"/>
  <c r="F671" i="31" s="1"/>
  <c r="E672" i="31"/>
  <c r="F672" i="31" s="1"/>
  <c r="E673" i="31"/>
  <c r="F673" i="31" s="1"/>
  <c r="E674" i="31"/>
  <c r="F674" i="31" s="1"/>
  <c r="E675" i="31"/>
  <c r="F675" i="31" s="1"/>
  <c r="E676" i="31"/>
  <c r="F676" i="31" s="1"/>
  <c r="E677" i="31"/>
  <c r="F677" i="31" s="1"/>
  <c r="E678" i="31"/>
  <c r="F678" i="31" s="1"/>
  <c r="E679" i="31"/>
  <c r="F679" i="31" s="1"/>
  <c r="E680" i="31"/>
  <c r="F680" i="31" s="1"/>
  <c r="E681" i="31"/>
  <c r="F681" i="31" s="1"/>
  <c r="E682" i="31"/>
  <c r="F682" i="31" s="1"/>
  <c r="E683" i="31"/>
  <c r="F683" i="31" s="1"/>
  <c r="E684" i="31"/>
  <c r="F684" i="31" s="1"/>
  <c r="E685" i="31"/>
  <c r="F685" i="31" s="1"/>
  <c r="E686" i="31"/>
  <c r="F686" i="31" s="1"/>
  <c r="E687" i="31"/>
  <c r="F687" i="31" s="1"/>
  <c r="E688" i="31"/>
  <c r="F688" i="31" s="1"/>
  <c r="E689" i="31"/>
  <c r="F689" i="31" s="1"/>
  <c r="E690" i="31"/>
  <c r="F690" i="31" s="1"/>
  <c r="E691" i="31"/>
  <c r="F691" i="31" s="1"/>
  <c r="E692" i="31"/>
  <c r="F692" i="31" s="1"/>
  <c r="E693" i="31"/>
  <c r="F693" i="31" s="1"/>
  <c r="E694" i="31"/>
  <c r="F694" i="31" s="1"/>
  <c r="E695" i="31"/>
  <c r="F695" i="31" s="1"/>
  <c r="E696" i="31"/>
  <c r="F696" i="31" s="1"/>
  <c r="E697" i="31"/>
  <c r="F697" i="31" s="1"/>
  <c r="E698" i="31"/>
  <c r="F698" i="31" s="1"/>
  <c r="E699" i="31"/>
  <c r="F699" i="31" s="1"/>
  <c r="E700" i="31"/>
  <c r="F700" i="31" s="1"/>
  <c r="E701" i="31"/>
  <c r="F701" i="31" s="1"/>
  <c r="E702" i="31"/>
  <c r="F702" i="31" s="1"/>
  <c r="E703" i="31"/>
  <c r="F703" i="31" s="1"/>
  <c r="E704" i="31"/>
  <c r="F704" i="31" s="1"/>
  <c r="E705" i="31"/>
  <c r="F705" i="31" s="1"/>
  <c r="E706" i="31"/>
  <c r="F706" i="31" s="1"/>
  <c r="E707" i="31"/>
  <c r="F707" i="31" s="1"/>
  <c r="E708" i="31"/>
  <c r="F708" i="31" s="1"/>
  <c r="E709" i="31"/>
  <c r="F709" i="31" s="1"/>
  <c r="E710" i="31"/>
  <c r="F710" i="31" s="1"/>
  <c r="E711" i="31"/>
  <c r="F711" i="31" s="1"/>
  <c r="E712" i="31"/>
  <c r="F712" i="31" s="1"/>
  <c r="E713" i="31"/>
  <c r="F713" i="31" s="1"/>
  <c r="E714" i="31"/>
  <c r="F714" i="31" s="1"/>
  <c r="E715" i="31"/>
  <c r="F715" i="31" s="1"/>
  <c r="E716" i="31"/>
  <c r="F716" i="31" s="1"/>
  <c r="E717" i="31"/>
  <c r="F717" i="31" s="1"/>
  <c r="E718" i="31"/>
  <c r="F718" i="31" s="1"/>
  <c r="E719" i="31"/>
  <c r="F719" i="31" s="1"/>
  <c r="E720" i="31"/>
  <c r="F720" i="31" s="1"/>
  <c r="E721" i="31"/>
  <c r="F721" i="31" s="1"/>
  <c r="E722" i="31"/>
  <c r="F722" i="31" s="1"/>
  <c r="E723" i="31"/>
  <c r="F723" i="31" s="1"/>
  <c r="E724" i="31"/>
  <c r="F724" i="31" s="1"/>
  <c r="E725" i="31"/>
  <c r="F725" i="31" s="1"/>
  <c r="E726" i="31"/>
  <c r="F726" i="31" s="1"/>
  <c r="E727" i="31"/>
  <c r="F727" i="31" s="1"/>
  <c r="E728" i="31"/>
  <c r="F728" i="31" s="1"/>
  <c r="E729" i="31"/>
  <c r="F729" i="31" s="1"/>
  <c r="E730" i="31"/>
  <c r="F730" i="31" s="1"/>
  <c r="E731" i="31"/>
  <c r="F731" i="31" s="1"/>
  <c r="E732" i="31"/>
  <c r="F732" i="31" s="1"/>
  <c r="E733" i="31"/>
  <c r="F733" i="31" s="1"/>
  <c r="E734" i="31"/>
  <c r="F734" i="31" s="1"/>
  <c r="E735" i="31"/>
  <c r="F735" i="31" s="1"/>
  <c r="E736" i="31"/>
  <c r="F736" i="31" s="1"/>
  <c r="E737" i="31"/>
  <c r="F737" i="31" s="1"/>
  <c r="E738" i="31"/>
  <c r="F738" i="31" s="1"/>
  <c r="E739" i="31"/>
  <c r="F739" i="31" s="1"/>
  <c r="E740" i="31"/>
  <c r="F740" i="31" s="1"/>
  <c r="E741" i="31"/>
  <c r="F741" i="31" s="1"/>
  <c r="E742" i="31"/>
  <c r="F742" i="31" s="1"/>
  <c r="E743" i="31"/>
  <c r="F743" i="31" s="1"/>
  <c r="E744" i="31"/>
  <c r="F744" i="31" s="1"/>
  <c r="E745" i="31"/>
  <c r="F745" i="31" s="1"/>
  <c r="E746" i="31"/>
  <c r="F746" i="31" s="1"/>
  <c r="E747" i="31"/>
  <c r="F747" i="31" s="1"/>
  <c r="E748" i="31"/>
  <c r="F748" i="31" s="1"/>
  <c r="E749" i="31"/>
  <c r="F749" i="31" s="1"/>
  <c r="E750" i="31"/>
  <c r="F750" i="31" s="1"/>
  <c r="E751" i="31"/>
  <c r="F751" i="31" s="1"/>
  <c r="E752" i="31"/>
  <c r="F752" i="31" s="1"/>
  <c r="E753" i="31"/>
  <c r="F753" i="31" s="1"/>
  <c r="E754" i="31"/>
  <c r="F754" i="31" s="1"/>
  <c r="E755" i="31"/>
  <c r="F755" i="31" s="1"/>
  <c r="E756" i="31"/>
  <c r="F756" i="31" s="1"/>
  <c r="E757" i="31"/>
  <c r="F757" i="31" s="1"/>
  <c r="E758" i="31"/>
  <c r="F758" i="31" s="1"/>
  <c r="E759" i="31"/>
  <c r="F759" i="31" s="1"/>
  <c r="E760" i="31"/>
  <c r="F760" i="31" s="1"/>
  <c r="E761" i="31"/>
  <c r="F761" i="31" s="1"/>
  <c r="E762" i="31"/>
  <c r="F762" i="31" s="1"/>
  <c r="E763" i="31"/>
  <c r="F763" i="31" s="1"/>
  <c r="E764" i="31"/>
  <c r="F764" i="31" s="1"/>
  <c r="E765" i="31"/>
  <c r="F765" i="31" s="1"/>
  <c r="E766" i="31"/>
  <c r="F766" i="31" s="1"/>
  <c r="E767" i="31"/>
  <c r="F767" i="31" s="1"/>
  <c r="E768" i="31"/>
  <c r="F768" i="31" s="1"/>
  <c r="E769" i="31"/>
  <c r="F769" i="31" s="1"/>
  <c r="E770" i="31"/>
  <c r="F770" i="31" s="1"/>
  <c r="E771" i="31"/>
  <c r="F771" i="31" s="1"/>
  <c r="E772" i="31"/>
  <c r="F772" i="31" s="1"/>
  <c r="E773" i="31"/>
  <c r="F773" i="31" s="1"/>
  <c r="E774" i="31"/>
  <c r="F774" i="31" s="1"/>
  <c r="E775" i="31"/>
  <c r="F775" i="31" s="1"/>
  <c r="E776" i="31"/>
  <c r="F776" i="31" s="1"/>
  <c r="E777" i="31"/>
  <c r="F777" i="31" s="1"/>
  <c r="E778" i="31"/>
  <c r="F778" i="31" s="1"/>
  <c r="E779" i="31"/>
  <c r="F779" i="31" s="1"/>
  <c r="E2" i="31"/>
  <c r="F2" i="31" s="1"/>
  <c r="AC779" i="31"/>
  <c r="N779" i="31"/>
  <c r="O779" i="31" s="1"/>
  <c r="J779" i="31"/>
  <c r="AC778" i="31"/>
  <c r="N778" i="31"/>
  <c r="O778" i="31" s="1"/>
  <c r="J778" i="31"/>
  <c r="AC777" i="31"/>
  <c r="N777" i="31"/>
  <c r="J777" i="31"/>
  <c r="AC776" i="31"/>
  <c r="N776" i="31"/>
  <c r="O776" i="31" s="1"/>
  <c r="J776" i="31"/>
  <c r="AC775" i="31"/>
  <c r="N775" i="31"/>
  <c r="O775" i="31" s="1"/>
  <c r="J775" i="31"/>
  <c r="AC774" i="31"/>
  <c r="N774" i="31"/>
  <c r="O774" i="31" s="1"/>
  <c r="J774" i="31"/>
  <c r="AC773" i="31"/>
  <c r="N773" i="31"/>
  <c r="J773" i="31"/>
  <c r="AC772" i="31"/>
  <c r="N772" i="31"/>
  <c r="J772" i="31"/>
  <c r="AC771" i="31"/>
  <c r="N771" i="31"/>
  <c r="J771" i="31"/>
  <c r="AC770" i="31"/>
  <c r="N770" i="31"/>
  <c r="O770" i="31" s="1"/>
  <c r="J770" i="31"/>
  <c r="AC769" i="31"/>
  <c r="N769" i="31"/>
  <c r="J769" i="31"/>
  <c r="AC768" i="31"/>
  <c r="N768" i="31"/>
  <c r="J768" i="31"/>
  <c r="AC767" i="31"/>
  <c r="N767" i="31"/>
  <c r="J767" i="31"/>
  <c r="AC766" i="31"/>
  <c r="N766" i="31"/>
  <c r="J766" i="31"/>
  <c r="AC765" i="31"/>
  <c r="N765" i="31"/>
  <c r="O765" i="31" s="1"/>
  <c r="J765" i="31"/>
  <c r="AC764" i="31"/>
  <c r="N764" i="31"/>
  <c r="O764" i="31" s="1"/>
  <c r="J764" i="31"/>
  <c r="AC763" i="31"/>
  <c r="N763" i="31"/>
  <c r="O763" i="31" s="1"/>
  <c r="J763" i="31"/>
  <c r="AC762" i="31"/>
  <c r="N762" i="31"/>
  <c r="O762" i="31" s="1"/>
  <c r="J762" i="31"/>
  <c r="AC761" i="31"/>
  <c r="N761" i="31"/>
  <c r="O761" i="31" s="1"/>
  <c r="J761" i="31"/>
  <c r="AC760" i="31"/>
  <c r="N760" i="31"/>
  <c r="O760" i="31" s="1"/>
  <c r="J760" i="31"/>
  <c r="AC759" i="31"/>
  <c r="N759" i="31"/>
  <c r="O759" i="31" s="1"/>
  <c r="J759" i="31"/>
  <c r="AC758" i="31"/>
  <c r="N758" i="31"/>
  <c r="O758" i="31" s="1"/>
  <c r="J758" i="31"/>
  <c r="AC757" i="31"/>
  <c r="N757" i="31"/>
  <c r="J757" i="31"/>
  <c r="AC756" i="31"/>
  <c r="N756" i="31"/>
  <c r="J756" i="31"/>
  <c r="AC755" i="31"/>
  <c r="N755" i="31"/>
  <c r="J755" i="31"/>
  <c r="AC754" i="31"/>
  <c r="N754" i="31"/>
  <c r="O754" i="31" s="1"/>
  <c r="J754" i="31"/>
  <c r="AC753" i="31"/>
  <c r="N753" i="31"/>
  <c r="J753" i="31"/>
  <c r="AC752" i="31"/>
  <c r="N752" i="31"/>
  <c r="J752" i="31"/>
  <c r="AC751" i="31"/>
  <c r="N751" i="31"/>
  <c r="J751" i="31"/>
  <c r="AC750" i="31"/>
  <c r="N750" i="31"/>
  <c r="J750" i="31"/>
  <c r="AC749" i="31"/>
  <c r="N749" i="31"/>
  <c r="O749" i="31" s="1"/>
  <c r="J749" i="31"/>
  <c r="AC748" i="31"/>
  <c r="N748" i="31"/>
  <c r="O748" i="31" s="1"/>
  <c r="J748" i="31"/>
  <c r="AC747" i="31"/>
  <c r="N747" i="31"/>
  <c r="O747" i="31" s="1"/>
  <c r="J747" i="31"/>
  <c r="AC746" i="31"/>
  <c r="N746" i="31"/>
  <c r="O746" i="31" s="1"/>
  <c r="J746" i="31"/>
  <c r="AC745" i="31"/>
  <c r="N745" i="31"/>
  <c r="J745" i="31"/>
  <c r="AC744" i="31"/>
  <c r="N744" i="31"/>
  <c r="O744" i="31" s="1"/>
  <c r="J744" i="31"/>
  <c r="AC743" i="31"/>
  <c r="N743" i="31"/>
  <c r="J743" i="31"/>
  <c r="AC742" i="31"/>
  <c r="N742" i="31"/>
  <c r="O742" i="31" s="1"/>
  <c r="J742" i="31"/>
  <c r="AC741" i="31"/>
  <c r="N741" i="31"/>
  <c r="J741" i="31"/>
  <c r="AC740" i="31"/>
  <c r="N740" i="31"/>
  <c r="J740" i="31"/>
  <c r="AC739" i="31"/>
  <c r="N739" i="31"/>
  <c r="J739" i="31"/>
  <c r="AC738" i="31"/>
  <c r="N738" i="31"/>
  <c r="O738" i="31" s="1"/>
  <c r="J738" i="31"/>
  <c r="AC737" i="31"/>
  <c r="N737" i="31"/>
  <c r="J737" i="31"/>
  <c r="AC736" i="31"/>
  <c r="N736" i="31"/>
  <c r="J736" i="31"/>
  <c r="AC735" i="31"/>
  <c r="N735" i="31"/>
  <c r="J735" i="31"/>
  <c r="AC734" i="31"/>
  <c r="N734" i="31"/>
  <c r="J734" i="31"/>
  <c r="AC733" i="31"/>
  <c r="N733" i="31"/>
  <c r="J733" i="31"/>
  <c r="AC732" i="31"/>
  <c r="N732" i="31"/>
  <c r="O732" i="31" s="1"/>
  <c r="J732" i="31"/>
  <c r="AC731" i="31"/>
  <c r="N731" i="31"/>
  <c r="O731" i="31" s="1"/>
  <c r="J731" i="31"/>
  <c r="AC730" i="31"/>
  <c r="N730" i="31"/>
  <c r="O730" i="31" s="1"/>
  <c r="J730" i="31"/>
  <c r="AC729" i="31"/>
  <c r="N729" i="31"/>
  <c r="O729" i="31" s="1"/>
  <c r="J729" i="31"/>
  <c r="AC728" i="31"/>
  <c r="N728" i="31"/>
  <c r="O728" i="31" s="1"/>
  <c r="J728" i="31"/>
  <c r="AC727" i="31"/>
  <c r="N727" i="31"/>
  <c r="J727" i="31"/>
  <c r="AC726" i="31"/>
  <c r="N726" i="31"/>
  <c r="O726" i="31" s="1"/>
  <c r="J726" i="31"/>
  <c r="AC725" i="31"/>
  <c r="N725" i="31"/>
  <c r="J725" i="31"/>
  <c r="AC724" i="31"/>
  <c r="N724" i="31"/>
  <c r="J724" i="31"/>
  <c r="AC723" i="31"/>
  <c r="N723" i="31"/>
  <c r="J723" i="31"/>
  <c r="AC722" i="31"/>
  <c r="N722" i="31"/>
  <c r="O722" i="31" s="1"/>
  <c r="J722" i="31"/>
  <c r="AC721" i="31"/>
  <c r="N721" i="31"/>
  <c r="J721" i="31"/>
  <c r="AC720" i="31"/>
  <c r="N720" i="31"/>
  <c r="J720" i="31"/>
  <c r="AC719" i="31"/>
  <c r="N719" i="31"/>
  <c r="J719" i="31"/>
  <c r="AC718" i="31"/>
  <c r="N718" i="31"/>
  <c r="J718" i="31"/>
  <c r="AC717" i="31"/>
  <c r="N717" i="31"/>
  <c r="J717" i="31"/>
  <c r="AC716" i="31"/>
  <c r="N716" i="31"/>
  <c r="J716" i="31"/>
  <c r="AC715" i="31"/>
  <c r="N715" i="31"/>
  <c r="J715" i="31"/>
  <c r="AC714" i="31"/>
  <c r="N714" i="31"/>
  <c r="O714" i="31" s="1"/>
  <c r="J714" i="31"/>
  <c r="AC713" i="31"/>
  <c r="N713" i="31"/>
  <c r="O713" i="31" s="1"/>
  <c r="J713" i="31"/>
  <c r="AC712" i="31"/>
  <c r="N712" i="31"/>
  <c r="O712" i="31" s="1"/>
  <c r="J712" i="31"/>
  <c r="AC711" i="31"/>
  <c r="N711" i="31"/>
  <c r="J711" i="31"/>
  <c r="AC710" i="31"/>
  <c r="N710" i="31"/>
  <c r="O710" i="31" s="1"/>
  <c r="J710" i="31"/>
  <c r="AC709" i="31"/>
  <c r="N709" i="31"/>
  <c r="O709" i="31" s="1"/>
  <c r="J709" i="31"/>
  <c r="AC708" i="31"/>
  <c r="N708" i="31"/>
  <c r="J708" i="31"/>
  <c r="AC707" i="31"/>
  <c r="N707" i="31"/>
  <c r="J707" i="31"/>
  <c r="AC706" i="31"/>
  <c r="N706" i="31"/>
  <c r="O706" i="31" s="1"/>
  <c r="J706" i="31"/>
  <c r="AC705" i="31"/>
  <c r="N705" i="31"/>
  <c r="O705" i="31" s="1"/>
  <c r="J705" i="31"/>
  <c r="AC704" i="31"/>
  <c r="N704" i="31"/>
  <c r="J704" i="31"/>
  <c r="AC703" i="31"/>
  <c r="N703" i="31"/>
  <c r="J703" i="31"/>
  <c r="AC702" i="31"/>
  <c r="N702" i="31"/>
  <c r="J702" i="31"/>
  <c r="AC701" i="31"/>
  <c r="N701" i="31"/>
  <c r="O701" i="31" s="1"/>
  <c r="J701" i="31"/>
  <c r="AC700" i="31"/>
  <c r="N700" i="31"/>
  <c r="J700" i="31"/>
  <c r="AC699" i="31"/>
  <c r="N699" i="31"/>
  <c r="J699" i="31"/>
  <c r="AC698" i="31"/>
  <c r="N698" i="31"/>
  <c r="J698" i="31"/>
  <c r="AC697" i="31"/>
  <c r="N697" i="31"/>
  <c r="O697" i="31" s="1"/>
  <c r="J697" i="31"/>
  <c r="AC696" i="31"/>
  <c r="N696" i="31"/>
  <c r="O696" i="31" s="1"/>
  <c r="J696" i="31"/>
  <c r="AC695" i="31"/>
  <c r="N695" i="31"/>
  <c r="J695" i="31"/>
  <c r="AC694" i="31"/>
  <c r="N694" i="31"/>
  <c r="O694" i="31" s="1"/>
  <c r="J694" i="31"/>
  <c r="AC693" i="31"/>
  <c r="N693" i="31"/>
  <c r="O693" i="31" s="1"/>
  <c r="J693" i="31"/>
  <c r="AC692" i="31"/>
  <c r="N692" i="31"/>
  <c r="J692" i="31"/>
  <c r="AC691" i="31"/>
  <c r="N691" i="31"/>
  <c r="J691" i="31"/>
  <c r="AC690" i="31"/>
  <c r="N690" i="31"/>
  <c r="O690" i="31" s="1"/>
  <c r="J690" i="31"/>
  <c r="AC689" i="31"/>
  <c r="N689" i="31"/>
  <c r="O689" i="31" s="1"/>
  <c r="J689" i="31"/>
  <c r="AC688" i="31"/>
  <c r="N688" i="31"/>
  <c r="J688" i="31"/>
  <c r="AC687" i="31"/>
  <c r="N687" i="31"/>
  <c r="J687" i="31"/>
  <c r="AC686" i="31"/>
  <c r="N686" i="31"/>
  <c r="J686" i="31"/>
  <c r="AC685" i="31"/>
  <c r="N685" i="31"/>
  <c r="O685" i="31" s="1"/>
  <c r="J685" i="31"/>
  <c r="AC684" i="31"/>
  <c r="N684" i="31"/>
  <c r="J684" i="31"/>
  <c r="AC683" i="31"/>
  <c r="N683" i="31"/>
  <c r="J683" i="31"/>
  <c r="AC682" i="31"/>
  <c r="N682" i="31"/>
  <c r="O682" i="31" s="1"/>
  <c r="J682" i="31"/>
  <c r="AC681" i="31"/>
  <c r="N681" i="31"/>
  <c r="J681" i="31"/>
  <c r="AC680" i="31"/>
  <c r="N680" i="31"/>
  <c r="O680" i="31" s="1"/>
  <c r="J680" i="31"/>
  <c r="AC679" i="31"/>
  <c r="N679" i="31"/>
  <c r="J679" i="31"/>
  <c r="AC678" i="31"/>
  <c r="N678" i="31"/>
  <c r="O678" i="31" s="1"/>
  <c r="J678" i="31"/>
  <c r="AC677" i="31"/>
  <c r="N677" i="31"/>
  <c r="O677" i="31" s="1"/>
  <c r="J677" i="31"/>
  <c r="AC676" i="31"/>
  <c r="N676" i="31"/>
  <c r="O676" i="31" s="1"/>
  <c r="J676" i="31"/>
  <c r="AC675" i="31"/>
  <c r="N675" i="31"/>
  <c r="J675" i="31"/>
  <c r="AC674" i="31"/>
  <c r="N674" i="31"/>
  <c r="O674" i="31" s="1"/>
  <c r="J674" i="31"/>
  <c r="AC673" i="31"/>
  <c r="N673" i="31"/>
  <c r="O673" i="31" s="1"/>
  <c r="J673" i="31"/>
  <c r="AC672" i="31"/>
  <c r="N672" i="31"/>
  <c r="J672" i="31"/>
  <c r="AC671" i="31"/>
  <c r="N671" i="31"/>
  <c r="J671" i="31"/>
  <c r="AC670" i="31"/>
  <c r="N670" i="31"/>
  <c r="J670" i="31"/>
  <c r="AC669" i="31"/>
  <c r="N669" i="31"/>
  <c r="O669" i="31" s="1"/>
  <c r="J669" i="31"/>
  <c r="AC668" i="31"/>
  <c r="N668" i="31"/>
  <c r="J668" i="31"/>
  <c r="AC667" i="31"/>
  <c r="N667" i="31"/>
  <c r="J667" i="31"/>
  <c r="AC666" i="31"/>
  <c r="N666" i="31"/>
  <c r="O666" i="31" s="1"/>
  <c r="J666" i="31"/>
  <c r="AC665" i="31"/>
  <c r="N665" i="31"/>
  <c r="J665" i="31"/>
  <c r="AC664" i="31"/>
  <c r="N664" i="31"/>
  <c r="O664" i="31" s="1"/>
  <c r="J664" i="31"/>
  <c r="AC663" i="31"/>
  <c r="N663" i="31"/>
  <c r="J663" i="31"/>
  <c r="AC662" i="31"/>
  <c r="N662" i="31"/>
  <c r="O662" i="31" s="1"/>
  <c r="J662" i="31"/>
  <c r="AC661" i="31"/>
  <c r="N661" i="31"/>
  <c r="O661" i="31" s="1"/>
  <c r="J661" i="31"/>
  <c r="AC660" i="31"/>
  <c r="N660" i="31"/>
  <c r="O660" i="31" s="1"/>
  <c r="J660" i="31"/>
  <c r="AC659" i="31"/>
  <c r="N659" i="31"/>
  <c r="O659" i="31" s="1"/>
  <c r="J659" i="31"/>
  <c r="AC658" i="31"/>
  <c r="N658" i="31"/>
  <c r="O658" i="31" s="1"/>
  <c r="J658" i="31"/>
  <c r="AC657" i="31"/>
  <c r="N657" i="31"/>
  <c r="O657" i="31" s="1"/>
  <c r="J657" i="31"/>
  <c r="AC656" i="31"/>
  <c r="N656" i="31"/>
  <c r="J656" i="31"/>
  <c r="AC655" i="31"/>
  <c r="N655" i="31"/>
  <c r="J655" i="31"/>
  <c r="AC654" i="31"/>
  <c r="N654" i="31"/>
  <c r="J654" i="31"/>
  <c r="AC653" i="31"/>
  <c r="N653" i="31"/>
  <c r="O653" i="31" s="1"/>
  <c r="J653" i="31"/>
  <c r="AC652" i="31"/>
  <c r="N652" i="31"/>
  <c r="J652" i="31"/>
  <c r="AC651" i="31"/>
  <c r="N651" i="31"/>
  <c r="J651" i="31"/>
  <c r="AC650" i="31"/>
  <c r="N650" i="31"/>
  <c r="J650" i="31"/>
  <c r="AC649" i="31"/>
  <c r="N649" i="31"/>
  <c r="J649" i="31"/>
  <c r="AC648" i="31"/>
  <c r="N648" i="31"/>
  <c r="J648" i="31"/>
  <c r="AC647" i="31"/>
  <c r="N647" i="31"/>
  <c r="J647" i="31"/>
  <c r="AC646" i="31"/>
  <c r="N646" i="31"/>
  <c r="O646" i="31" s="1"/>
  <c r="J646" i="31"/>
  <c r="AC645" i="31"/>
  <c r="N645" i="31"/>
  <c r="O645" i="31" s="1"/>
  <c r="J645" i="31"/>
  <c r="AC644" i="31"/>
  <c r="N644" i="31"/>
  <c r="O644" i="31" s="1"/>
  <c r="J644" i="31"/>
  <c r="AC643" i="31"/>
  <c r="N643" i="31"/>
  <c r="J643" i="31"/>
  <c r="AC642" i="31"/>
  <c r="N642" i="31"/>
  <c r="J642" i="31"/>
  <c r="AC641" i="31"/>
  <c r="N641" i="31"/>
  <c r="O641" i="31" s="1"/>
  <c r="J641" i="31"/>
  <c r="AC640" i="31"/>
  <c r="N640" i="31"/>
  <c r="O640" i="31" s="1"/>
  <c r="J640" i="31"/>
  <c r="AC639" i="31"/>
  <c r="N639" i="31"/>
  <c r="J639" i="31"/>
  <c r="AC638" i="31"/>
  <c r="N638" i="31"/>
  <c r="J638" i="31"/>
  <c r="AC637" i="31"/>
  <c r="N637" i="31"/>
  <c r="O637" i="31" s="1"/>
  <c r="J637" i="31"/>
  <c r="AC636" i="31"/>
  <c r="N636" i="31"/>
  <c r="O636" i="31" s="1"/>
  <c r="J636" i="31"/>
  <c r="AC635" i="31"/>
  <c r="N635" i="31"/>
  <c r="J635" i="31"/>
  <c r="AC634" i="31"/>
  <c r="N634" i="31"/>
  <c r="J634" i="31"/>
  <c r="AC633" i="31"/>
  <c r="N633" i="31"/>
  <c r="J633" i="31"/>
  <c r="AC632" i="31"/>
  <c r="N632" i="31"/>
  <c r="O632" i="31" s="1"/>
  <c r="J632" i="31"/>
  <c r="AC631" i="31"/>
  <c r="N631" i="31"/>
  <c r="J631" i="31"/>
  <c r="AC630" i="31"/>
  <c r="N630" i="31"/>
  <c r="J630" i="31"/>
  <c r="AC629" i="31"/>
  <c r="N629" i="31"/>
  <c r="O629" i="31" s="1"/>
  <c r="J629" i="31"/>
  <c r="AC628" i="31"/>
  <c r="N628" i="31"/>
  <c r="J628" i="31"/>
  <c r="AC627" i="31"/>
  <c r="N627" i="31"/>
  <c r="O627" i="31" s="1"/>
  <c r="J627" i="31"/>
  <c r="AC626" i="31"/>
  <c r="N626" i="31"/>
  <c r="O626" i="31" s="1"/>
  <c r="J626" i="31"/>
  <c r="AC625" i="31"/>
  <c r="N625" i="31"/>
  <c r="O625" i="31" s="1"/>
  <c r="J625" i="31"/>
  <c r="AC624" i="31"/>
  <c r="N624" i="31"/>
  <c r="O624" i="31" s="1"/>
  <c r="J624" i="31"/>
  <c r="AC623" i="31"/>
  <c r="N623" i="31"/>
  <c r="J623" i="31"/>
  <c r="AC622" i="31"/>
  <c r="N622" i="31"/>
  <c r="J622" i="31"/>
  <c r="AC621" i="31"/>
  <c r="N621" i="31"/>
  <c r="O621" i="31" s="1"/>
  <c r="J621" i="31"/>
  <c r="AC620" i="31"/>
  <c r="N620" i="31"/>
  <c r="O620" i="31" s="1"/>
  <c r="J620" i="31"/>
  <c r="AC619" i="31"/>
  <c r="N619" i="31"/>
  <c r="J619" i="31"/>
  <c r="AC618" i="31"/>
  <c r="N618" i="31"/>
  <c r="O618" i="31" s="1"/>
  <c r="J618" i="31"/>
  <c r="AC617" i="31"/>
  <c r="N617" i="31"/>
  <c r="J617" i="31"/>
  <c r="AC616" i="31"/>
  <c r="N616" i="31"/>
  <c r="O616" i="31" s="1"/>
  <c r="J616" i="31"/>
  <c r="AC615" i="31"/>
  <c r="N615" i="31"/>
  <c r="J615" i="31"/>
  <c r="AC614" i="31"/>
  <c r="N614" i="31"/>
  <c r="J614" i="31"/>
  <c r="AC613" i="31"/>
  <c r="N613" i="31"/>
  <c r="J613" i="31"/>
  <c r="AC612" i="31"/>
  <c r="N612" i="31"/>
  <c r="O612" i="31" s="1"/>
  <c r="J612" i="31"/>
  <c r="AC611" i="31"/>
  <c r="N611" i="31"/>
  <c r="O611" i="31" s="1"/>
  <c r="J611" i="31"/>
  <c r="AC610" i="31"/>
  <c r="N610" i="31"/>
  <c r="O610" i="31" s="1"/>
  <c r="J610" i="31"/>
  <c r="AC609" i="31"/>
  <c r="N609" i="31"/>
  <c r="O609" i="31" s="1"/>
  <c r="J609" i="31"/>
  <c r="AC608" i="31"/>
  <c r="N608" i="31"/>
  <c r="O608" i="31" s="1"/>
  <c r="J608" i="31"/>
  <c r="AC607" i="31"/>
  <c r="N607" i="31"/>
  <c r="J607" i="31"/>
  <c r="AC606" i="31"/>
  <c r="N606" i="31"/>
  <c r="J606" i="31"/>
  <c r="AC605" i="31"/>
  <c r="N605" i="31"/>
  <c r="O605" i="31" s="1"/>
  <c r="J605" i="31"/>
  <c r="AC604" i="31"/>
  <c r="N604" i="31"/>
  <c r="O604" i="31" s="1"/>
  <c r="J604" i="31"/>
  <c r="AC603" i="31"/>
  <c r="N603" i="31"/>
  <c r="J603" i="31"/>
  <c r="AC602" i="31"/>
  <c r="N602" i="31"/>
  <c r="J602" i="31"/>
  <c r="AC601" i="31"/>
  <c r="N601" i="31"/>
  <c r="J601" i="31"/>
  <c r="AC600" i="31"/>
  <c r="N600" i="31"/>
  <c r="O600" i="31" s="1"/>
  <c r="J600" i="31"/>
  <c r="AC599" i="31"/>
  <c r="N599" i="31"/>
  <c r="J599" i="31"/>
  <c r="AC598" i="31"/>
  <c r="N598" i="31"/>
  <c r="J598" i="31"/>
  <c r="AC597" i="31"/>
  <c r="N597" i="31"/>
  <c r="J597" i="31"/>
  <c r="AC596" i="31"/>
  <c r="N596" i="31"/>
  <c r="J596" i="31"/>
  <c r="AC595" i="31"/>
  <c r="N595" i="31"/>
  <c r="J595" i="31"/>
  <c r="AC594" i="31"/>
  <c r="N594" i="31"/>
  <c r="O594" i="31" s="1"/>
  <c r="J594" i="31"/>
  <c r="AC593" i="31"/>
  <c r="N593" i="31"/>
  <c r="O593" i="31" s="1"/>
  <c r="J593" i="31"/>
  <c r="AC592" i="31"/>
  <c r="N592" i="31"/>
  <c r="O592" i="31" s="1"/>
  <c r="J592" i="31"/>
  <c r="AC591" i="31"/>
  <c r="N591" i="31"/>
  <c r="J591" i="31"/>
  <c r="AC590" i="31"/>
  <c r="N590" i="31"/>
  <c r="J590" i="31"/>
  <c r="AC589" i="31"/>
  <c r="N589" i="31"/>
  <c r="J589" i="31"/>
  <c r="AC588" i="31"/>
  <c r="N588" i="31"/>
  <c r="J588" i="31"/>
  <c r="AC587" i="31"/>
  <c r="N587" i="31"/>
  <c r="J587" i="31"/>
  <c r="AC586" i="31"/>
  <c r="N586" i="31"/>
  <c r="J586" i="31"/>
  <c r="AC585" i="31"/>
  <c r="N585" i="31"/>
  <c r="J585" i="31"/>
  <c r="AC584" i="31"/>
  <c r="N584" i="31"/>
  <c r="O584" i="31" s="1"/>
  <c r="J584" i="31"/>
  <c r="AC583" i="31"/>
  <c r="N583" i="31"/>
  <c r="J583" i="31"/>
  <c r="AC582" i="31"/>
  <c r="N582" i="31"/>
  <c r="J582" i="31"/>
  <c r="AC581" i="31"/>
  <c r="N581" i="31"/>
  <c r="J581" i="31"/>
  <c r="AC580" i="31"/>
  <c r="N580" i="31"/>
  <c r="J580" i="31"/>
  <c r="AC579" i="31"/>
  <c r="N579" i="31"/>
  <c r="J579" i="31"/>
  <c r="AC578" i="31"/>
  <c r="N578" i="31"/>
  <c r="O578" i="31" s="1"/>
  <c r="J578" i="31"/>
  <c r="AC577" i="31"/>
  <c r="N577" i="31"/>
  <c r="O577" i="31" s="1"/>
  <c r="J577" i="31"/>
  <c r="AC576" i="31"/>
  <c r="N576" i="31"/>
  <c r="O576" i="31" s="1"/>
  <c r="J576" i="31"/>
  <c r="AC575" i="31"/>
  <c r="N575" i="31"/>
  <c r="O575" i="31" s="1"/>
  <c r="J575" i="31"/>
  <c r="AC574" i="31"/>
  <c r="N574" i="31"/>
  <c r="J574" i="31"/>
  <c r="AC573" i="31"/>
  <c r="N573" i="31"/>
  <c r="J573" i="31"/>
  <c r="AC572" i="31"/>
  <c r="N572" i="31"/>
  <c r="J572" i="31"/>
  <c r="AC571" i="31"/>
  <c r="N571" i="31"/>
  <c r="O571" i="31" s="1"/>
  <c r="J571" i="31"/>
  <c r="AC570" i="31"/>
  <c r="N570" i="31"/>
  <c r="J570" i="31"/>
  <c r="AC569" i="31"/>
  <c r="N569" i="31"/>
  <c r="J569" i="31"/>
  <c r="AC568" i="31"/>
  <c r="N568" i="31"/>
  <c r="O568" i="31" s="1"/>
  <c r="J568" i="31"/>
  <c r="AC567" i="31"/>
  <c r="N567" i="31"/>
  <c r="J567" i="31"/>
  <c r="AC566" i="31"/>
  <c r="N566" i="31"/>
  <c r="J566" i="31"/>
  <c r="AC565" i="31"/>
  <c r="N565" i="31"/>
  <c r="J565" i="31"/>
  <c r="AC564" i="31"/>
  <c r="N564" i="31"/>
  <c r="J564" i="31"/>
  <c r="AC563" i="31"/>
  <c r="N563" i="31"/>
  <c r="J563" i="31"/>
  <c r="AC562" i="31"/>
  <c r="N562" i="31"/>
  <c r="J562" i="31"/>
  <c r="AC561" i="31"/>
  <c r="N561" i="31"/>
  <c r="O561" i="31" s="1"/>
  <c r="J561" i="31"/>
  <c r="AC560" i="31"/>
  <c r="N560" i="31"/>
  <c r="O560" i="31" s="1"/>
  <c r="J560" i="31"/>
  <c r="AC559" i="31"/>
  <c r="N559" i="31"/>
  <c r="O559" i="31" s="1"/>
  <c r="J559" i="31"/>
  <c r="AC558" i="31"/>
  <c r="N558" i="31"/>
  <c r="O558" i="31" s="1"/>
  <c r="J558" i="31"/>
  <c r="AC557" i="31"/>
  <c r="N557" i="31"/>
  <c r="J557" i="31"/>
  <c r="AC556" i="31"/>
  <c r="N556" i="31"/>
  <c r="J556" i="31"/>
  <c r="AC555" i="31"/>
  <c r="N555" i="31"/>
  <c r="O555" i="31" s="1"/>
  <c r="J555" i="31"/>
  <c r="AC554" i="31"/>
  <c r="N554" i="31"/>
  <c r="J554" i="31"/>
  <c r="AC553" i="31"/>
  <c r="N553" i="31"/>
  <c r="J553" i="31"/>
  <c r="AC552" i="31"/>
  <c r="N552" i="31"/>
  <c r="O552" i="31" s="1"/>
  <c r="J552" i="31"/>
  <c r="AC551" i="31"/>
  <c r="N551" i="31"/>
  <c r="J551" i="31"/>
  <c r="AC550" i="31"/>
  <c r="N550" i="31"/>
  <c r="J550" i="31"/>
  <c r="AC549" i="31"/>
  <c r="N549" i="31"/>
  <c r="J549" i="31"/>
  <c r="AC548" i="31"/>
  <c r="N548" i="31"/>
  <c r="J548" i="31"/>
  <c r="AC547" i="31"/>
  <c r="N547" i="31"/>
  <c r="J547" i="31"/>
  <c r="AC546" i="31"/>
  <c r="N546" i="31"/>
  <c r="J546" i="31"/>
  <c r="AC545" i="31"/>
  <c r="N545" i="31"/>
  <c r="J545" i="31"/>
  <c r="AC544" i="31"/>
  <c r="N544" i="31"/>
  <c r="O544" i="31" s="1"/>
  <c r="J544" i="31"/>
  <c r="AC543" i="31"/>
  <c r="N543" i="31"/>
  <c r="O543" i="31" s="1"/>
  <c r="J543" i="31"/>
  <c r="AC542" i="31"/>
  <c r="N542" i="31"/>
  <c r="J542" i="31"/>
  <c r="AC541" i="31"/>
  <c r="N541" i="31"/>
  <c r="J541" i="31"/>
  <c r="AC540" i="31"/>
  <c r="N540" i="31"/>
  <c r="J540" i="31"/>
  <c r="AC539" i="31"/>
  <c r="N539" i="31"/>
  <c r="O539" i="31" s="1"/>
  <c r="J539" i="31"/>
  <c r="AC538" i="31"/>
  <c r="N538" i="31"/>
  <c r="J538" i="31"/>
  <c r="AC537" i="31"/>
  <c r="N537" i="31"/>
  <c r="J537" i="31"/>
  <c r="AC536" i="31"/>
  <c r="N536" i="31"/>
  <c r="O536" i="31" s="1"/>
  <c r="J536" i="31"/>
  <c r="AC535" i="31"/>
  <c r="N535" i="31"/>
  <c r="J535" i="31"/>
  <c r="AC534" i="31"/>
  <c r="N534" i="31"/>
  <c r="J534" i="31"/>
  <c r="AC533" i="31"/>
  <c r="N533" i="31"/>
  <c r="J533" i="31"/>
  <c r="AC532" i="31"/>
  <c r="N532" i="31"/>
  <c r="J532" i="31"/>
  <c r="AC531" i="31"/>
  <c r="N531" i="31"/>
  <c r="J531" i="31"/>
  <c r="AC530" i="31"/>
  <c r="N530" i="31"/>
  <c r="J530" i="31"/>
  <c r="AC529" i="31"/>
  <c r="N529" i="31"/>
  <c r="J529" i="31"/>
  <c r="AC528" i="31"/>
  <c r="N528" i="31"/>
  <c r="J528" i="31"/>
  <c r="AC527" i="31"/>
  <c r="N527" i="31"/>
  <c r="J527" i="31"/>
  <c r="AC526" i="31"/>
  <c r="N526" i="31"/>
  <c r="J526" i="31"/>
  <c r="AC525" i="31"/>
  <c r="N525" i="31"/>
  <c r="J525" i="31"/>
  <c r="AC524" i="31"/>
  <c r="N524" i="31"/>
  <c r="O524" i="31" s="1"/>
  <c r="J524" i="31"/>
  <c r="AC523" i="31"/>
  <c r="N523" i="31"/>
  <c r="O523" i="31" s="1"/>
  <c r="J523" i="31"/>
  <c r="AC522" i="31"/>
  <c r="N522" i="31"/>
  <c r="J522" i="31"/>
  <c r="AC521" i="31"/>
  <c r="N521" i="31"/>
  <c r="J521" i="31"/>
  <c r="AC520" i="31"/>
  <c r="N520" i="31"/>
  <c r="O520" i="31" s="1"/>
  <c r="J520" i="31"/>
  <c r="AC519" i="31"/>
  <c r="N519" i="31"/>
  <c r="J519" i="31"/>
  <c r="AC518" i="31"/>
  <c r="N518" i="31"/>
  <c r="O518" i="31" s="1"/>
  <c r="J518" i="31"/>
  <c r="AC517" i="31"/>
  <c r="N517" i="31"/>
  <c r="J517" i="31"/>
  <c r="AC516" i="31"/>
  <c r="N516" i="31"/>
  <c r="J516" i="31"/>
  <c r="AC515" i="31"/>
  <c r="N515" i="31"/>
  <c r="J515" i="31"/>
  <c r="AC514" i="31"/>
  <c r="N514" i="31"/>
  <c r="O514" i="31" s="1"/>
  <c r="J514" i="31"/>
  <c r="AC513" i="31"/>
  <c r="N513" i="31"/>
  <c r="J513" i="31"/>
  <c r="AC512" i="31"/>
  <c r="N512" i="31"/>
  <c r="J512" i="31"/>
  <c r="AC511" i="31"/>
  <c r="N511" i="31"/>
  <c r="J511" i="31"/>
  <c r="AC510" i="31"/>
  <c r="N510" i="31"/>
  <c r="O510" i="31" s="1"/>
  <c r="J510" i="31"/>
  <c r="AC509" i="31"/>
  <c r="N509" i="31"/>
  <c r="J509" i="31"/>
  <c r="AC508" i="31"/>
  <c r="N508" i="31"/>
  <c r="O508" i="31" s="1"/>
  <c r="J508" i="31"/>
  <c r="AC507" i="31"/>
  <c r="N507" i="31"/>
  <c r="O507" i="31" s="1"/>
  <c r="J507" i="31"/>
  <c r="AC506" i="31"/>
  <c r="N506" i="31"/>
  <c r="O506" i="31" s="1"/>
  <c r="J506" i="31"/>
  <c r="AC505" i="31"/>
  <c r="N505" i="31"/>
  <c r="O505" i="31" s="1"/>
  <c r="J505" i="31"/>
  <c r="AC504" i="31"/>
  <c r="N504" i="31"/>
  <c r="O504" i="31" s="1"/>
  <c r="J504" i="31"/>
  <c r="AC503" i="31"/>
  <c r="N503" i="31"/>
  <c r="J503" i="31"/>
  <c r="AC502" i="31"/>
  <c r="N502" i="31"/>
  <c r="J502" i="31"/>
  <c r="AC501" i="31"/>
  <c r="N501" i="31"/>
  <c r="J501" i="31"/>
  <c r="AC500" i="31"/>
  <c r="N500" i="31"/>
  <c r="J500" i="31"/>
  <c r="AC499" i="31"/>
  <c r="N499" i="31"/>
  <c r="J499" i="31"/>
  <c r="AC498" i="31"/>
  <c r="N498" i="31"/>
  <c r="O498" i="31" s="1"/>
  <c r="J498" i="31"/>
  <c r="AC497" i="31"/>
  <c r="N497" i="31"/>
  <c r="J497" i="31"/>
  <c r="AC496" i="31"/>
  <c r="N496" i="31"/>
  <c r="J496" i="31"/>
  <c r="AC495" i="31"/>
  <c r="N495" i="31"/>
  <c r="J495" i="31"/>
  <c r="AC494" i="31"/>
  <c r="N494" i="31"/>
  <c r="J494" i="31"/>
  <c r="AC493" i="31"/>
  <c r="N493" i="31"/>
  <c r="J493" i="31"/>
  <c r="AC492" i="31"/>
  <c r="N492" i="31"/>
  <c r="J492" i="31"/>
  <c r="AC491" i="31"/>
  <c r="N491" i="31"/>
  <c r="J491" i="31"/>
  <c r="AC490" i="31"/>
  <c r="N490" i="31"/>
  <c r="O490" i="31" s="1"/>
  <c r="J490" i="31"/>
  <c r="AC489" i="31"/>
  <c r="N489" i="31"/>
  <c r="O489" i="31" s="1"/>
  <c r="J489" i="31"/>
  <c r="AC488" i="31"/>
  <c r="N488" i="31"/>
  <c r="O488" i="31" s="1"/>
  <c r="J488" i="31"/>
  <c r="AC487" i="31"/>
  <c r="N487" i="31"/>
  <c r="J487" i="31"/>
  <c r="AC486" i="31"/>
  <c r="N486" i="31"/>
  <c r="J486" i="31"/>
  <c r="AC485" i="31"/>
  <c r="N485" i="31"/>
  <c r="O485" i="31" s="1"/>
  <c r="J485" i="31"/>
  <c r="AC484" i="31"/>
  <c r="N484" i="31"/>
  <c r="J484" i="31"/>
  <c r="AC483" i="31"/>
  <c r="N483" i="31"/>
  <c r="J483" i="31"/>
  <c r="AC482" i="31"/>
  <c r="N482" i="31"/>
  <c r="O482" i="31" s="1"/>
  <c r="J482" i="31"/>
  <c r="AC481" i="31"/>
  <c r="N481" i="31"/>
  <c r="O481" i="31" s="1"/>
  <c r="J481" i="31"/>
  <c r="AC480" i="31"/>
  <c r="N480" i="31"/>
  <c r="J480" i="31"/>
  <c r="AC479" i="31"/>
  <c r="N479" i="31"/>
  <c r="J479" i="31"/>
  <c r="AC478" i="31"/>
  <c r="N478" i="31"/>
  <c r="J478" i="31"/>
  <c r="AC477" i="31"/>
  <c r="N477" i="31"/>
  <c r="J477" i="31"/>
  <c r="AC476" i="31"/>
  <c r="N476" i="31"/>
  <c r="J476" i="31"/>
  <c r="AC475" i="31"/>
  <c r="N475" i="31"/>
  <c r="J475" i="31"/>
  <c r="AC474" i="31"/>
  <c r="N474" i="31"/>
  <c r="J474" i="31"/>
  <c r="AC473" i="31"/>
  <c r="N473" i="31"/>
  <c r="J473" i="31"/>
  <c r="AC472" i="31"/>
  <c r="N472" i="31"/>
  <c r="J472" i="31"/>
  <c r="AC471" i="31"/>
  <c r="N471" i="31"/>
  <c r="J471" i="31"/>
  <c r="AC470" i="31"/>
  <c r="N470" i="31"/>
  <c r="J470" i="31"/>
  <c r="AC469" i="31"/>
  <c r="N469" i="31"/>
  <c r="O469" i="31" s="1"/>
  <c r="J469" i="31"/>
  <c r="AC468" i="31"/>
  <c r="N468" i="31"/>
  <c r="J468" i="31"/>
  <c r="AC467" i="31"/>
  <c r="N467" i="31"/>
  <c r="J467" i="31"/>
  <c r="AC466" i="31"/>
  <c r="N466" i="31"/>
  <c r="O466" i="31" s="1"/>
  <c r="J466" i="31"/>
  <c r="AC465" i="31"/>
  <c r="N465" i="31"/>
  <c r="O465" i="31" s="1"/>
  <c r="J465" i="31"/>
  <c r="AC464" i="31"/>
  <c r="N464" i="31"/>
  <c r="O464" i="31" s="1"/>
  <c r="J464" i="31"/>
  <c r="AC463" i="31"/>
  <c r="N463" i="31"/>
  <c r="J463" i="31"/>
  <c r="AC462" i="31"/>
  <c r="N462" i="31"/>
  <c r="J462" i="31"/>
  <c r="AC461" i="31"/>
  <c r="N461" i="31"/>
  <c r="J461" i="31"/>
  <c r="AC460" i="31"/>
  <c r="N460" i="31"/>
  <c r="J460" i="31"/>
  <c r="AC459" i="31"/>
  <c r="N459" i="31"/>
  <c r="J459" i="31"/>
  <c r="AC458" i="31"/>
  <c r="N458" i="31"/>
  <c r="J458" i="31"/>
  <c r="AC457" i="31"/>
  <c r="N457" i="31"/>
  <c r="J457" i="31"/>
  <c r="AC456" i="31"/>
  <c r="N456" i="31"/>
  <c r="O456" i="31" s="1"/>
  <c r="J456" i="31"/>
  <c r="AC455" i="31"/>
  <c r="N455" i="31"/>
  <c r="J455" i="31"/>
  <c r="AC454" i="31"/>
  <c r="N454" i="31"/>
  <c r="J454" i="31"/>
  <c r="AC453" i="31"/>
  <c r="N453" i="31"/>
  <c r="J453" i="31"/>
  <c r="AC452" i="31"/>
  <c r="N452" i="31"/>
  <c r="J452" i="31"/>
  <c r="AC451" i="31"/>
  <c r="N451" i="31"/>
  <c r="O451" i="31" s="1"/>
  <c r="J451" i="31"/>
  <c r="AC450" i="31"/>
  <c r="N450" i="31"/>
  <c r="O450" i="31" s="1"/>
  <c r="J450" i="31"/>
  <c r="AC449" i="31"/>
  <c r="N449" i="31"/>
  <c r="O449" i="31" s="1"/>
  <c r="J449" i="31"/>
  <c r="AC448" i="31"/>
  <c r="N448" i="31"/>
  <c r="J448" i="31"/>
  <c r="AC447" i="31"/>
  <c r="N447" i="31"/>
  <c r="O447" i="31" s="1"/>
  <c r="J447" i="31"/>
  <c r="AC446" i="31"/>
  <c r="N446" i="31"/>
  <c r="J446" i="31"/>
  <c r="AC445" i="31"/>
  <c r="N445" i="31"/>
  <c r="J445" i="31"/>
  <c r="AC444" i="31"/>
  <c r="N444" i="31"/>
  <c r="J444" i="31"/>
  <c r="AC443" i="31"/>
  <c r="N443" i="31"/>
  <c r="O443" i="31" s="1"/>
  <c r="J443" i="31"/>
  <c r="AC442" i="31"/>
  <c r="N442" i="31"/>
  <c r="J442" i="31"/>
  <c r="AC441" i="31"/>
  <c r="N441" i="31"/>
  <c r="J441" i="31"/>
  <c r="AC440" i="31"/>
  <c r="N440" i="31"/>
  <c r="O440" i="31" s="1"/>
  <c r="J440" i="31"/>
  <c r="AC439" i="31"/>
  <c r="N439" i="31"/>
  <c r="J439" i="31"/>
  <c r="AC438" i="31"/>
  <c r="N438" i="31"/>
  <c r="J438" i="31"/>
  <c r="AC437" i="31"/>
  <c r="N437" i="31"/>
  <c r="J437" i="31"/>
  <c r="AC436" i="31"/>
  <c r="N436" i="31"/>
  <c r="J436" i="31"/>
  <c r="AC435" i="31"/>
  <c r="N435" i="31"/>
  <c r="J435" i="31"/>
  <c r="AC434" i="31"/>
  <c r="N434" i="31"/>
  <c r="J434" i="31"/>
  <c r="AC433" i="31"/>
  <c r="N433" i="31"/>
  <c r="J433" i="31"/>
  <c r="AC432" i="31"/>
  <c r="N432" i="31"/>
  <c r="O432" i="31" s="1"/>
  <c r="J432" i="31"/>
  <c r="AC431" i="31"/>
  <c r="N431" i="31"/>
  <c r="O431" i="31" s="1"/>
  <c r="J431" i="31"/>
  <c r="AC430" i="31"/>
  <c r="N430" i="31"/>
  <c r="J430" i="31"/>
  <c r="AC429" i="31"/>
  <c r="N429" i="31"/>
  <c r="J429" i="31"/>
  <c r="AC428" i="31"/>
  <c r="N428" i="31"/>
  <c r="J428" i="31"/>
  <c r="AC427" i="31"/>
  <c r="N427" i="31"/>
  <c r="O427" i="31" s="1"/>
  <c r="J427" i="31"/>
  <c r="AC426" i="31"/>
  <c r="N426" i="31"/>
  <c r="O426" i="31" s="1"/>
  <c r="J426" i="31"/>
  <c r="AC425" i="31"/>
  <c r="N425" i="31"/>
  <c r="J425" i="31"/>
  <c r="AC424" i="31"/>
  <c r="N424" i="31"/>
  <c r="J424" i="31"/>
  <c r="AC423" i="31"/>
  <c r="N423" i="31"/>
  <c r="J423" i="31"/>
  <c r="AC422" i="31"/>
  <c r="N422" i="31"/>
  <c r="J422" i="31"/>
  <c r="AC421" i="31"/>
  <c r="N421" i="31"/>
  <c r="J421" i="31"/>
  <c r="AC420" i="31"/>
  <c r="N420" i="31"/>
  <c r="J420" i="31"/>
  <c r="AC419" i="31"/>
  <c r="N419" i="31"/>
  <c r="J419" i="31"/>
  <c r="AC418" i="31"/>
  <c r="N418" i="31"/>
  <c r="O418" i="31" s="1"/>
  <c r="J418" i="31"/>
  <c r="AC417" i="31"/>
  <c r="N417" i="31"/>
  <c r="J417" i="31"/>
  <c r="AC416" i="31"/>
  <c r="N416" i="31"/>
  <c r="J416" i="31"/>
  <c r="AC415" i="31"/>
  <c r="N415" i="31"/>
  <c r="J415" i="31"/>
  <c r="AC414" i="31"/>
  <c r="N414" i="31"/>
  <c r="J414" i="31"/>
  <c r="AC413" i="31"/>
  <c r="N413" i="31"/>
  <c r="J413" i="31"/>
  <c r="AC412" i="31"/>
  <c r="N412" i="31"/>
  <c r="J412" i="31"/>
  <c r="AC411" i="31"/>
  <c r="N411" i="31"/>
  <c r="O411" i="31" s="1"/>
  <c r="J411" i="31"/>
  <c r="AC410" i="31"/>
  <c r="N410" i="31"/>
  <c r="O410" i="31" s="1"/>
  <c r="J410" i="31"/>
  <c r="AC409" i="31"/>
  <c r="N409" i="31"/>
  <c r="J409" i="31"/>
  <c r="AC408" i="31"/>
  <c r="N408" i="31"/>
  <c r="J408" i="31"/>
  <c r="AC407" i="31"/>
  <c r="N407" i="31"/>
  <c r="J407" i="31"/>
  <c r="AC406" i="31"/>
  <c r="N406" i="31"/>
  <c r="J406" i="31"/>
  <c r="AC405" i="31"/>
  <c r="N405" i="31"/>
  <c r="J405" i="31"/>
  <c r="AC404" i="31"/>
  <c r="N404" i="31"/>
  <c r="J404" i="31"/>
  <c r="AC403" i="31"/>
  <c r="N403" i="31"/>
  <c r="J403" i="31"/>
  <c r="AC402" i="31"/>
  <c r="N402" i="31"/>
  <c r="O402" i="31" s="1"/>
  <c r="J402" i="31"/>
  <c r="AC401" i="31"/>
  <c r="N401" i="31"/>
  <c r="O401" i="31" s="1"/>
  <c r="J401" i="31"/>
  <c r="AC400" i="31"/>
  <c r="N400" i="31"/>
  <c r="J400" i="31"/>
  <c r="AC399" i="31"/>
  <c r="N399" i="31"/>
  <c r="J399" i="31"/>
  <c r="AC398" i="31"/>
  <c r="N398" i="31"/>
  <c r="J398" i="31"/>
  <c r="AC397" i="31"/>
  <c r="N397" i="31"/>
  <c r="J397" i="31"/>
  <c r="AC396" i="31"/>
  <c r="N396" i="31"/>
  <c r="J396" i="31"/>
  <c r="AC395" i="31"/>
  <c r="N395" i="31"/>
  <c r="J395" i="31"/>
  <c r="AC394" i="31"/>
  <c r="N394" i="31"/>
  <c r="J394" i="31"/>
  <c r="AC393" i="31"/>
  <c r="N393" i="31"/>
  <c r="J393" i="31"/>
  <c r="AC392" i="31"/>
  <c r="N392" i="31"/>
  <c r="O392" i="31" s="1"/>
  <c r="J392" i="31"/>
  <c r="AC391" i="31"/>
  <c r="N391" i="31"/>
  <c r="J391" i="31"/>
  <c r="AC390" i="31"/>
  <c r="N390" i="31"/>
  <c r="O390" i="31" s="1"/>
  <c r="J390" i="31"/>
  <c r="AC389" i="31"/>
  <c r="N389" i="31"/>
  <c r="O389" i="31" s="1"/>
  <c r="J389" i="31"/>
  <c r="AC388" i="31"/>
  <c r="N388" i="31"/>
  <c r="O388" i="31" s="1"/>
  <c r="J388" i="31"/>
  <c r="AC387" i="31"/>
  <c r="N387" i="31"/>
  <c r="O387" i="31" s="1"/>
  <c r="J387" i="31"/>
  <c r="AC386" i="31"/>
  <c r="N386" i="31"/>
  <c r="O386" i="31" s="1"/>
  <c r="J386" i="31"/>
  <c r="AC385" i="31"/>
  <c r="N385" i="31"/>
  <c r="O385" i="31" s="1"/>
  <c r="J385" i="31"/>
  <c r="AC384" i="31"/>
  <c r="N384" i="31"/>
  <c r="J384" i="31"/>
  <c r="AC383" i="31"/>
  <c r="N383" i="31"/>
  <c r="J383" i="31"/>
  <c r="AC382" i="31"/>
  <c r="N382" i="31"/>
  <c r="J382" i="31"/>
  <c r="AC381" i="31"/>
  <c r="N381" i="31"/>
  <c r="J381" i="31"/>
  <c r="AC380" i="31"/>
  <c r="N380" i="31"/>
  <c r="J380" i="31"/>
  <c r="AC379" i="31"/>
  <c r="N379" i="31"/>
  <c r="J379" i="31"/>
  <c r="AC378" i="31"/>
  <c r="N378" i="31"/>
  <c r="J378" i="31"/>
  <c r="AC377" i="31"/>
  <c r="N377" i="31"/>
  <c r="J377" i="31"/>
  <c r="AC376" i="31"/>
  <c r="N376" i="31"/>
  <c r="J376" i="31"/>
  <c r="AC375" i="31"/>
  <c r="N375" i="31"/>
  <c r="J375" i="31"/>
  <c r="AC374" i="31"/>
  <c r="N374" i="31"/>
  <c r="J374" i="31"/>
  <c r="AC373" i="31"/>
  <c r="N373" i="31"/>
  <c r="J373" i="31"/>
  <c r="AC372" i="31"/>
  <c r="N372" i="31"/>
  <c r="O372" i="31" s="1"/>
  <c r="J372" i="31"/>
  <c r="AC371" i="31"/>
  <c r="N371" i="31"/>
  <c r="O371" i="31" s="1"/>
  <c r="J371" i="31"/>
  <c r="AC370" i="31"/>
  <c r="N370" i="31"/>
  <c r="O370" i="31" s="1"/>
  <c r="J370" i="31"/>
  <c r="AC369" i="31"/>
  <c r="N369" i="31"/>
  <c r="O369" i="31" s="1"/>
  <c r="J369" i="31"/>
  <c r="AC368" i="31"/>
  <c r="N368" i="31"/>
  <c r="J368" i="31"/>
  <c r="AC367" i="31"/>
  <c r="N367" i="31"/>
  <c r="J367" i="31"/>
  <c r="AC366" i="31"/>
  <c r="N366" i="31"/>
  <c r="J366" i="31"/>
  <c r="AC365" i="31"/>
  <c r="N365" i="31"/>
  <c r="J365" i="31"/>
  <c r="AC364" i="31"/>
  <c r="N364" i="31"/>
  <c r="J364" i="31"/>
  <c r="AC363" i="31"/>
  <c r="N363" i="31"/>
  <c r="J363" i="31"/>
  <c r="AC362" i="31"/>
  <c r="N362" i="31"/>
  <c r="J362" i="31"/>
  <c r="AC361" i="31"/>
  <c r="N361" i="31"/>
  <c r="J361" i="31"/>
  <c r="AC360" i="31"/>
  <c r="N360" i="31"/>
  <c r="J360" i="31"/>
  <c r="AC359" i="31"/>
  <c r="N359" i="31"/>
  <c r="J359" i="31"/>
  <c r="AC358" i="31"/>
  <c r="N358" i="31"/>
  <c r="J358" i="31"/>
  <c r="AC357" i="31"/>
  <c r="N357" i="31"/>
  <c r="J357" i="31"/>
  <c r="AC356" i="31"/>
  <c r="N356" i="31"/>
  <c r="J356" i="31"/>
  <c r="AC355" i="31"/>
  <c r="N355" i="31"/>
  <c r="J355" i="31"/>
  <c r="AC354" i="31"/>
  <c r="N354" i="31"/>
  <c r="J354" i="31"/>
  <c r="AC353" i="31"/>
  <c r="N353" i="31"/>
  <c r="J353" i="31"/>
  <c r="AC352" i="31"/>
  <c r="N352" i="31"/>
  <c r="J352" i="31"/>
  <c r="AC351" i="31"/>
  <c r="N351" i="31"/>
  <c r="O351" i="31" s="1"/>
  <c r="J351" i="31"/>
  <c r="AC350" i="31"/>
  <c r="N350" i="31"/>
  <c r="J350" i="31"/>
  <c r="AC349" i="31"/>
  <c r="N349" i="31"/>
  <c r="J349" i="31"/>
  <c r="AC348" i="31"/>
  <c r="N348" i="31"/>
  <c r="J348" i="31"/>
  <c r="AC347" i="31"/>
  <c r="N347" i="31"/>
  <c r="J347" i="31"/>
  <c r="AC346" i="31"/>
  <c r="N346" i="31"/>
  <c r="J346" i="31"/>
  <c r="AC345" i="31"/>
  <c r="N345" i="31"/>
  <c r="J345" i="31"/>
  <c r="AC344" i="31"/>
  <c r="N344" i="31"/>
  <c r="J344" i="31"/>
  <c r="AC343" i="31"/>
  <c r="N343" i="31"/>
  <c r="J343" i="31"/>
  <c r="AC342" i="31"/>
  <c r="N342" i="31"/>
  <c r="J342" i="31"/>
  <c r="AC341" i="31"/>
  <c r="N341" i="31"/>
  <c r="J341" i="31"/>
  <c r="AC340" i="31"/>
  <c r="N340" i="31"/>
  <c r="J340" i="31"/>
  <c r="AC339" i="31"/>
  <c r="N339" i="31"/>
  <c r="J339" i="31"/>
  <c r="AC338" i="31"/>
  <c r="N338" i="31"/>
  <c r="O338" i="31" s="1"/>
  <c r="J338" i="31"/>
  <c r="AC337" i="31"/>
  <c r="N337" i="31"/>
  <c r="J337" i="31"/>
  <c r="AC336" i="31"/>
  <c r="N336" i="31"/>
  <c r="J336" i="31"/>
  <c r="AC335" i="31"/>
  <c r="N335" i="31"/>
  <c r="J335" i="31"/>
  <c r="AC334" i="31"/>
  <c r="N334" i="31"/>
  <c r="J334" i="31"/>
  <c r="AC333" i="31"/>
  <c r="N333" i="31"/>
  <c r="J333" i="31"/>
  <c r="AC332" i="31"/>
  <c r="N332" i="31"/>
  <c r="J332" i="31"/>
  <c r="AC331" i="31"/>
  <c r="N331" i="31"/>
  <c r="O331" i="31" s="1"/>
  <c r="J331" i="31"/>
  <c r="AC330" i="31"/>
  <c r="N330" i="31"/>
  <c r="O330" i="31" s="1"/>
  <c r="J330" i="31"/>
  <c r="AC329" i="31"/>
  <c r="N329" i="31"/>
  <c r="O329" i="31" s="1"/>
  <c r="J329" i="31"/>
  <c r="AC328" i="31"/>
  <c r="N328" i="31"/>
  <c r="O328" i="31" s="1"/>
  <c r="J328" i="31"/>
  <c r="AC327" i="31"/>
  <c r="N327" i="31"/>
  <c r="J327" i="31"/>
  <c r="AC326" i="31"/>
  <c r="N326" i="31"/>
  <c r="J326" i="31"/>
  <c r="AC325" i="31"/>
  <c r="N325" i="31"/>
  <c r="J325" i="31"/>
  <c r="AC324" i="31"/>
  <c r="N324" i="31"/>
  <c r="J324" i="31"/>
  <c r="AC323" i="31"/>
  <c r="N323" i="31"/>
  <c r="J323" i="31"/>
  <c r="AC322" i="31"/>
  <c r="N322" i="31"/>
  <c r="O322" i="31" s="1"/>
  <c r="J322" i="31"/>
  <c r="AC321" i="31"/>
  <c r="N321" i="31"/>
  <c r="J321" i="31"/>
  <c r="AC320" i="31"/>
  <c r="N320" i="31"/>
  <c r="J320" i="31"/>
  <c r="AC319" i="31"/>
  <c r="N319" i="31"/>
  <c r="J319" i="31"/>
  <c r="AC318" i="31"/>
  <c r="N318" i="31"/>
  <c r="J318" i="31"/>
  <c r="AC317" i="31"/>
  <c r="N317" i="31"/>
  <c r="J317" i="31"/>
  <c r="AC316" i="31"/>
  <c r="N316" i="31"/>
  <c r="J316" i="31"/>
  <c r="AC315" i="31"/>
  <c r="N315" i="31"/>
  <c r="J315" i="31"/>
  <c r="AC314" i="31"/>
  <c r="N314" i="31"/>
  <c r="J314" i="31"/>
  <c r="AC313" i="31"/>
  <c r="N313" i="31"/>
  <c r="O313" i="31" s="1"/>
  <c r="J313" i="31"/>
  <c r="AC312" i="31"/>
  <c r="N312" i="31"/>
  <c r="O312" i="31" s="1"/>
  <c r="J312" i="31"/>
  <c r="AC311" i="31"/>
  <c r="N311" i="31"/>
  <c r="J311" i="31"/>
  <c r="AC310" i="31"/>
  <c r="N310" i="31"/>
  <c r="J310" i="31"/>
  <c r="AC309" i="31"/>
  <c r="N309" i="31"/>
  <c r="O309" i="31" s="1"/>
  <c r="J309" i="31"/>
  <c r="AC308" i="31"/>
  <c r="N308" i="31"/>
  <c r="O308" i="31" s="1"/>
  <c r="J308" i="31"/>
  <c r="AC307" i="31"/>
  <c r="N307" i="31"/>
  <c r="J307" i="31"/>
  <c r="AC306" i="31"/>
  <c r="N306" i="31"/>
  <c r="O306" i="31" s="1"/>
  <c r="J306" i="31"/>
  <c r="AC305" i="31"/>
  <c r="N305" i="31"/>
  <c r="J305" i="31"/>
  <c r="AC304" i="31"/>
  <c r="N304" i="31"/>
  <c r="J304" i="31"/>
  <c r="AC303" i="31"/>
  <c r="N303" i="31"/>
  <c r="J303" i="31"/>
  <c r="AC302" i="31"/>
  <c r="N302" i="31"/>
  <c r="J302" i="31"/>
  <c r="AC301" i="31"/>
  <c r="N301" i="31"/>
  <c r="J301" i="31"/>
  <c r="AC300" i="31"/>
  <c r="N300" i="31"/>
  <c r="J300" i="31"/>
  <c r="AC299" i="31"/>
  <c r="N299" i="31"/>
  <c r="J299" i="31"/>
  <c r="AC298" i="31"/>
  <c r="N298" i="31"/>
  <c r="J298" i="31"/>
  <c r="AC297" i="31"/>
  <c r="N297" i="31"/>
  <c r="J297" i="31"/>
  <c r="AC296" i="31"/>
  <c r="N296" i="31"/>
  <c r="J296" i="31"/>
  <c r="AC295" i="31"/>
  <c r="N295" i="31"/>
  <c r="J295" i="31"/>
  <c r="AC294" i="31"/>
  <c r="N294" i="31"/>
  <c r="J294" i="31"/>
  <c r="AC293" i="31"/>
  <c r="N293" i="31"/>
  <c r="O293" i="31" s="1"/>
  <c r="J293" i="31"/>
  <c r="AC292" i="31"/>
  <c r="N292" i="31"/>
  <c r="O292" i="31" s="1"/>
  <c r="J292" i="31"/>
  <c r="AC291" i="31"/>
  <c r="N291" i="31"/>
  <c r="J291" i="31"/>
  <c r="AC290" i="31"/>
  <c r="N290" i="31"/>
  <c r="O290" i="31" s="1"/>
  <c r="J290" i="31"/>
  <c r="AC289" i="31"/>
  <c r="N289" i="31"/>
  <c r="J289" i="31"/>
  <c r="AC288" i="31"/>
  <c r="N288" i="31"/>
  <c r="J288" i="31"/>
  <c r="AC287" i="31"/>
  <c r="N287" i="31"/>
  <c r="J287" i="31"/>
  <c r="AC286" i="31"/>
  <c r="N286" i="31"/>
  <c r="J286" i="31"/>
  <c r="AC285" i="31"/>
  <c r="N285" i="31"/>
  <c r="J285" i="31"/>
  <c r="AC284" i="31"/>
  <c r="N284" i="31"/>
  <c r="J284" i="31"/>
  <c r="AC283" i="31"/>
  <c r="N283" i="31"/>
  <c r="J283" i="31"/>
  <c r="AC282" i="31"/>
  <c r="N282" i="31"/>
  <c r="J282" i="31"/>
  <c r="AC281" i="31"/>
  <c r="N281" i="31"/>
  <c r="J281" i="31"/>
  <c r="AC280" i="31"/>
  <c r="N280" i="31"/>
  <c r="J280" i="31"/>
  <c r="AC279" i="31"/>
  <c r="N279" i="31"/>
  <c r="J279" i="31"/>
  <c r="AC278" i="31"/>
  <c r="N278" i="31"/>
  <c r="J278" i="31"/>
  <c r="AC277" i="31"/>
  <c r="N277" i="31"/>
  <c r="J277" i="31"/>
  <c r="AC276" i="31"/>
  <c r="N276" i="31"/>
  <c r="J276" i="31"/>
  <c r="AC275" i="31"/>
  <c r="N275" i="31"/>
  <c r="J275" i="31"/>
  <c r="AC274" i="31"/>
  <c r="N274" i="31"/>
  <c r="O274" i="31" s="1"/>
  <c r="J274" i="31"/>
  <c r="AC273" i="31"/>
  <c r="N273" i="31"/>
  <c r="J273" i="31"/>
  <c r="AC272" i="31"/>
  <c r="N272" i="31"/>
  <c r="J272" i="31"/>
  <c r="AC271" i="31"/>
  <c r="N271" i="31"/>
  <c r="O271" i="31" s="1"/>
  <c r="J271" i="31"/>
  <c r="AC270" i="31"/>
  <c r="N270" i="31"/>
  <c r="J270" i="31"/>
  <c r="AC269" i="31"/>
  <c r="N269" i="31"/>
  <c r="J269" i="31"/>
  <c r="AC268" i="31"/>
  <c r="N268" i="31"/>
  <c r="O268" i="31" s="1"/>
  <c r="J268" i="31"/>
  <c r="AC267" i="31"/>
  <c r="N267" i="31"/>
  <c r="J267" i="31"/>
  <c r="AC266" i="31"/>
  <c r="N266" i="31"/>
  <c r="J266" i="31"/>
  <c r="AC265" i="31"/>
  <c r="N265" i="31"/>
  <c r="J265" i="31"/>
  <c r="AC264" i="31"/>
  <c r="N264" i="31"/>
  <c r="J264" i="31"/>
  <c r="AC263" i="31"/>
  <c r="N263" i="31"/>
  <c r="J263" i="31"/>
  <c r="AC262" i="31"/>
  <c r="N262" i="31"/>
  <c r="J262" i="31"/>
  <c r="AC261" i="31"/>
  <c r="N261" i="31"/>
  <c r="J261" i="31"/>
  <c r="AC260" i="31"/>
  <c r="N260" i="31"/>
  <c r="J260" i="31"/>
  <c r="AC259" i="31"/>
  <c r="N259" i="31"/>
  <c r="J259" i="31"/>
  <c r="AC258" i="31"/>
  <c r="N258" i="31"/>
  <c r="J258" i="31"/>
  <c r="AC257" i="31"/>
  <c r="N257" i="31"/>
  <c r="J257" i="31"/>
  <c r="AC256" i="31"/>
  <c r="N256" i="31"/>
  <c r="J256" i="31"/>
  <c r="AC255" i="31"/>
  <c r="N255" i="31"/>
  <c r="O255" i="31" s="1"/>
  <c r="J255" i="31"/>
  <c r="AC254" i="31"/>
  <c r="N254" i="31"/>
  <c r="J254" i="31"/>
  <c r="AC253" i="31"/>
  <c r="N253" i="31"/>
  <c r="J253" i="31"/>
  <c r="AC252" i="31"/>
  <c r="N252" i="31"/>
  <c r="J252" i="31"/>
  <c r="AC251" i="31"/>
  <c r="N251" i="31"/>
  <c r="J251" i="31"/>
  <c r="AC250" i="31"/>
  <c r="N250" i="31"/>
  <c r="J250" i="31"/>
  <c r="AC249" i="31"/>
  <c r="N249" i="31"/>
  <c r="O249" i="31" s="1"/>
  <c r="J249" i="31"/>
  <c r="AC248" i="31"/>
  <c r="N248" i="31"/>
  <c r="J248" i="31"/>
  <c r="AC247" i="31"/>
  <c r="N247" i="31"/>
  <c r="J247" i="31"/>
  <c r="AC246" i="31"/>
  <c r="N246" i="31"/>
  <c r="J246" i="31"/>
  <c r="AC245" i="31"/>
  <c r="N245" i="31"/>
  <c r="J245" i="31"/>
  <c r="AC244" i="31"/>
  <c r="N244" i="31"/>
  <c r="J244" i="31"/>
  <c r="AC243" i="31"/>
  <c r="N243" i="31"/>
  <c r="J243" i="31"/>
  <c r="AC242" i="31"/>
  <c r="N242" i="31"/>
  <c r="O242" i="31" s="1"/>
  <c r="J242" i="31"/>
  <c r="AC241" i="31"/>
  <c r="N241" i="31"/>
  <c r="J241" i="31"/>
  <c r="AC240" i="31"/>
  <c r="N240" i="31"/>
  <c r="J240" i="31"/>
  <c r="AC239" i="31"/>
  <c r="N239" i="31"/>
  <c r="J239" i="31"/>
  <c r="AC238" i="31"/>
  <c r="N238" i="31"/>
  <c r="J238" i="31"/>
  <c r="AC237" i="31"/>
  <c r="N237" i="31"/>
  <c r="J237" i="31"/>
  <c r="AC236" i="31"/>
  <c r="N236" i="31"/>
  <c r="J236" i="31"/>
  <c r="AC235" i="31"/>
  <c r="N235" i="31"/>
  <c r="J235" i="31"/>
  <c r="AC234" i="31"/>
  <c r="N234" i="31"/>
  <c r="J234" i="31"/>
  <c r="AC233" i="31"/>
  <c r="N233" i="31"/>
  <c r="O233" i="31" s="1"/>
  <c r="J233" i="31"/>
  <c r="AC232" i="31"/>
  <c r="N232" i="31"/>
  <c r="J232" i="31"/>
  <c r="AC231" i="31"/>
  <c r="N231" i="31"/>
  <c r="J231" i="31"/>
  <c r="AC230" i="31"/>
  <c r="N230" i="31"/>
  <c r="J230" i="31"/>
  <c r="AC229" i="31"/>
  <c r="N229" i="31"/>
  <c r="O229" i="31" s="1"/>
  <c r="J229" i="31"/>
  <c r="AC228" i="31"/>
  <c r="N228" i="31"/>
  <c r="J228" i="31"/>
  <c r="AC227" i="31"/>
  <c r="N227" i="31"/>
  <c r="J227" i="31"/>
  <c r="AC226" i="31"/>
  <c r="N226" i="31"/>
  <c r="O226" i="31" s="1"/>
  <c r="J226" i="31"/>
  <c r="AC225" i="31"/>
  <c r="N225" i="31"/>
  <c r="J225" i="31"/>
  <c r="AC224" i="31"/>
  <c r="N224" i="31"/>
  <c r="J224" i="31"/>
  <c r="AC223" i="31"/>
  <c r="N223" i="31"/>
  <c r="J223" i="31"/>
  <c r="AC222" i="31"/>
  <c r="N222" i="31"/>
  <c r="J222" i="31"/>
  <c r="AC221" i="31"/>
  <c r="N221" i="31"/>
  <c r="J221" i="31"/>
  <c r="AC220" i="31"/>
  <c r="N220" i="31"/>
  <c r="J220" i="31"/>
  <c r="AC219" i="31"/>
  <c r="N219" i="31"/>
  <c r="J219" i="31"/>
  <c r="AC218" i="31"/>
  <c r="N218" i="31"/>
  <c r="J218" i="31"/>
  <c r="AC217" i="31"/>
  <c r="N217" i="31"/>
  <c r="J217" i="31"/>
  <c r="AC216" i="31"/>
  <c r="N216" i="31"/>
  <c r="J216" i="31"/>
  <c r="AC215" i="31"/>
  <c r="N215" i="31"/>
  <c r="J215" i="31"/>
  <c r="AC214" i="31"/>
  <c r="N214" i="31"/>
  <c r="J214" i="31"/>
  <c r="AC213" i="31"/>
  <c r="N213" i="31"/>
  <c r="J213" i="31"/>
  <c r="AC212" i="31"/>
  <c r="N212" i="31"/>
  <c r="J212" i="31"/>
  <c r="AC211" i="31"/>
  <c r="N211" i="31"/>
  <c r="J211" i="31"/>
  <c r="AC210" i="31"/>
  <c r="N210" i="31"/>
  <c r="O210" i="31" s="1"/>
  <c r="J210" i="31"/>
  <c r="AC209" i="31"/>
  <c r="N209" i="31"/>
  <c r="O209" i="31" s="1"/>
  <c r="J209" i="31"/>
  <c r="AC208" i="31"/>
  <c r="N208" i="31"/>
  <c r="O208" i="31" s="1"/>
  <c r="J208" i="31"/>
  <c r="AC207" i="31"/>
  <c r="N207" i="31"/>
  <c r="J207" i="31"/>
  <c r="AC206" i="31"/>
  <c r="N206" i="31"/>
  <c r="J206" i="31"/>
  <c r="AC205" i="31"/>
  <c r="N205" i="31"/>
  <c r="J205" i="31"/>
  <c r="AC204" i="31"/>
  <c r="N204" i="31"/>
  <c r="J204" i="31"/>
  <c r="AC203" i="31"/>
  <c r="N203" i="31"/>
  <c r="J203" i="31"/>
  <c r="AC202" i="31"/>
  <c r="N202" i="31"/>
  <c r="J202" i="31"/>
  <c r="AC201" i="31"/>
  <c r="N201" i="31"/>
  <c r="J201" i="31"/>
  <c r="AC200" i="31"/>
  <c r="N200" i="31"/>
  <c r="J200" i="31"/>
  <c r="AC199" i="31"/>
  <c r="N199" i="31"/>
  <c r="J199" i="31"/>
  <c r="AC198" i="31"/>
  <c r="N198" i="31"/>
  <c r="J198" i="31"/>
  <c r="AC197" i="31"/>
  <c r="N197" i="31"/>
  <c r="J197" i="31"/>
  <c r="AC196" i="31"/>
  <c r="N196" i="31"/>
  <c r="J196" i="31"/>
  <c r="AC195" i="31"/>
  <c r="N195" i="31"/>
  <c r="J195" i="31"/>
  <c r="AC194" i="31"/>
  <c r="N194" i="31"/>
  <c r="J194" i="31"/>
  <c r="AC193" i="31"/>
  <c r="N193" i="31"/>
  <c r="J193" i="31"/>
  <c r="AC192" i="31"/>
  <c r="N192" i="31"/>
  <c r="O192" i="31" s="1"/>
  <c r="J192" i="31"/>
  <c r="AC191" i="31"/>
  <c r="N191" i="31"/>
  <c r="O191" i="31" s="1"/>
  <c r="J191" i="31"/>
  <c r="AC190" i="31"/>
  <c r="N190" i="31"/>
  <c r="J190" i="31"/>
  <c r="AC189" i="31"/>
  <c r="N189" i="31"/>
  <c r="J189" i="31"/>
  <c r="AC188" i="31"/>
  <c r="N188" i="31"/>
  <c r="O188" i="31" s="1"/>
  <c r="J188" i="31"/>
  <c r="AC187" i="31"/>
  <c r="N187" i="31"/>
  <c r="J187" i="31"/>
  <c r="AC186" i="31"/>
  <c r="N186" i="31"/>
  <c r="J186" i="31"/>
  <c r="AC185" i="31"/>
  <c r="N185" i="31"/>
  <c r="O185" i="31" s="1"/>
  <c r="J185" i="31"/>
  <c r="AC184" i="31"/>
  <c r="N184" i="31"/>
  <c r="J184" i="31"/>
  <c r="AC183" i="31"/>
  <c r="N183" i="31"/>
  <c r="J183" i="31"/>
  <c r="AC182" i="31"/>
  <c r="N182" i="31"/>
  <c r="J182" i="31"/>
  <c r="AC181" i="31"/>
  <c r="N181" i="31"/>
  <c r="J181" i="31"/>
  <c r="AC180" i="31"/>
  <c r="N180" i="31"/>
  <c r="J180" i="31"/>
  <c r="AC179" i="31"/>
  <c r="N179" i="31"/>
  <c r="J179" i="31"/>
  <c r="AC178" i="31"/>
  <c r="N178" i="31"/>
  <c r="O178" i="31" s="1"/>
  <c r="J178" i="31"/>
  <c r="AC177" i="31"/>
  <c r="N177" i="31"/>
  <c r="J177" i="31"/>
  <c r="AC176" i="31"/>
  <c r="N176" i="31"/>
  <c r="J176" i="31"/>
  <c r="AC175" i="31"/>
  <c r="N175" i="31"/>
  <c r="J175" i="31"/>
  <c r="AC174" i="31"/>
  <c r="N174" i="31"/>
  <c r="J174" i="31"/>
  <c r="AC173" i="31"/>
  <c r="N173" i="31"/>
  <c r="J173" i="31"/>
  <c r="AC172" i="31"/>
  <c r="N172" i="31"/>
  <c r="J172" i="31"/>
  <c r="AC171" i="31"/>
  <c r="N171" i="31"/>
  <c r="J171" i="31"/>
  <c r="AC170" i="31"/>
  <c r="N170" i="31"/>
  <c r="J170" i="31"/>
  <c r="AC169" i="31"/>
  <c r="N169" i="31"/>
  <c r="O169" i="31" s="1"/>
  <c r="J169" i="31"/>
  <c r="AC168" i="31"/>
  <c r="N168" i="31"/>
  <c r="J168" i="31"/>
  <c r="AC167" i="31"/>
  <c r="N167" i="31"/>
  <c r="J167" i="31"/>
  <c r="AC166" i="31"/>
  <c r="N166" i="31"/>
  <c r="O166" i="31" s="1"/>
  <c r="J166" i="31"/>
  <c r="AC165" i="31"/>
  <c r="N165" i="31"/>
  <c r="O165" i="31" s="1"/>
  <c r="J165" i="31"/>
  <c r="AC164" i="31"/>
  <c r="N164" i="31"/>
  <c r="O164" i="31" s="1"/>
  <c r="J164" i="31"/>
  <c r="AC163" i="31"/>
  <c r="N163" i="31"/>
  <c r="J163" i="31"/>
  <c r="AC162" i="31"/>
  <c r="N162" i="31"/>
  <c r="O162" i="31" s="1"/>
  <c r="J162" i="31"/>
  <c r="AC161" i="31"/>
  <c r="N161" i="31"/>
  <c r="J161" i="31"/>
  <c r="AC160" i="31"/>
  <c r="N160" i="31"/>
  <c r="J160" i="31"/>
  <c r="AC159" i="31"/>
  <c r="N159" i="31"/>
  <c r="J159" i="31"/>
  <c r="AC158" i="31"/>
  <c r="N158" i="31"/>
  <c r="J158" i="31"/>
  <c r="AC157" i="31"/>
  <c r="N157" i="31"/>
  <c r="J157" i="31"/>
  <c r="AC156" i="31"/>
  <c r="N156" i="31"/>
  <c r="J156" i="31"/>
  <c r="AC155" i="31"/>
  <c r="N155" i="31"/>
  <c r="J155" i="31"/>
  <c r="AC154" i="31"/>
  <c r="N154" i="31"/>
  <c r="J154" i="31"/>
  <c r="AC153" i="31"/>
  <c r="N153" i="31"/>
  <c r="J153" i="31"/>
  <c r="AC152" i="31"/>
  <c r="N152" i="31"/>
  <c r="J152" i="31"/>
  <c r="AC151" i="31"/>
  <c r="N151" i="31"/>
  <c r="J151" i="31"/>
  <c r="AC150" i="31"/>
  <c r="N150" i="31"/>
  <c r="J150" i="31"/>
  <c r="AC149" i="31"/>
  <c r="N149" i="31"/>
  <c r="J149" i="31"/>
  <c r="AC148" i="31"/>
  <c r="N148" i="31"/>
  <c r="O148" i="31" s="1"/>
  <c r="J148" i="31"/>
  <c r="AC147" i="31"/>
  <c r="N147" i="31"/>
  <c r="J147" i="31"/>
  <c r="AC146" i="31"/>
  <c r="N146" i="31"/>
  <c r="O146" i="31" s="1"/>
  <c r="J146" i="31"/>
  <c r="AC145" i="31"/>
  <c r="N145" i="31"/>
  <c r="J145" i="31"/>
  <c r="AC144" i="31"/>
  <c r="N144" i="31"/>
  <c r="J144" i="31"/>
  <c r="AC143" i="31"/>
  <c r="N143" i="31"/>
  <c r="J143" i="31"/>
  <c r="AC142" i="31"/>
  <c r="N142" i="31"/>
  <c r="J142" i="31"/>
  <c r="AC141" i="31"/>
  <c r="N141" i="31"/>
  <c r="J141" i="31"/>
  <c r="AC140" i="31"/>
  <c r="N140" i="31"/>
  <c r="J140" i="31"/>
  <c r="AC139" i="31"/>
  <c r="N139" i="31"/>
  <c r="J139" i="31"/>
  <c r="AC138" i="31"/>
  <c r="N138" i="31"/>
  <c r="J138" i="31"/>
  <c r="AC137" i="31"/>
  <c r="N137" i="31"/>
  <c r="J137" i="31"/>
  <c r="AC136" i="31"/>
  <c r="N136" i="31"/>
  <c r="J136" i="31"/>
  <c r="AC135" i="31"/>
  <c r="N135" i="31"/>
  <c r="J135" i="31"/>
  <c r="AC134" i="31"/>
  <c r="N134" i="31"/>
  <c r="J134" i="31"/>
  <c r="AC133" i="31"/>
  <c r="N133" i="31"/>
  <c r="J133" i="31"/>
  <c r="AC132" i="31"/>
  <c r="N132" i="31"/>
  <c r="J132" i="31"/>
  <c r="AC131" i="31"/>
  <c r="N131" i="31"/>
  <c r="J131" i="31"/>
  <c r="AC130" i="31"/>
  <c r="N130" i="31"/>
  <c r="J130" i="31"/>
  <c r="AC129" i="31"/>
  <c r="N129" i="31"/>
  <c r="J129" i="31"/>
  <c r="AC128" i="31"/>
  <c r="N128" i="31"/>
  <c r="O128" i="31" s="1"/>
  <c r="J128" i="31"/>
  <c r="AC127" i="31"/>
  <c r="N127" i="31"/>
  <c r="O127" i="31" s="1"/>
  <c r="J127" i="31"/>
  <c r="AC126" i="31"/>
  <c r="N126" i="31"/>
  <c r="J126" i="31"/>
  <c r="AC125" i="31"/>
  <c r="N125" i="31"/>
  <c r="J125" i="31"/>
  <c r="AC124" i="31"/>
  <c r="N124" i="31"/>
  <c r="O124" i="31" s="1"/>
  <c r="J124" i="31"/>
  <c r="AC123" i="31"/>
  <c r="N123" i="31"/>
  <c r="O123" i="31" s="1"/>
  <c r="J123" i="31"/>
  <c r="AC122" i="31"/>
  <c r="N122" i="31"/>
  <c r="J122" i="31"/>
  <c r="AC121" i="31"/>
  <c r="N121" i="31"/>
  <c r="O121" i="31" s="1"/>
  <c r="J121" i="31"/>
  <c r="AC120" i="31"/>
  <c r="N120" i="31"/>
  <c r="J120" i="31"/>
  <c r="AC119" i="31"/>
  <c r="N119" i="31"/>
  <c r="J119" i="31"/>
  <c r="AC118" i="31"/>
  <c r="N118" i="31"/>
  <c r="J118" i="31"/>
  <c r="AC117" i="31"/>
  <c r="N117" i="31"/>
  <c r="J117" i="31"/>
  <c r="AC116" i="31"/>
  <c r="N116" i="31"/>
  <c r="J116" i="31"/>
  <c r="AC115" i="31"/>
  <c r="N115" i="31"/>
  <c r="J115" i="31"/>
  <c r="AC114" i="31"/>
  <c r="N114" i="31"/>
  <c r="O114" i="31" s="1"/>
  <c r="J114" i="31"/>
  <c r="AC113" i="31"/>
  <c r="N113" i="31"/>
  <c r="J113" i="31"/>
  <c r="AC112" i="31"/>
  <c r="N112" i="31"/>
  <c r="J112" i="31"/>
  <c r="AC111" i="31"/>
  <c r="N111" i="31"/>
  <c r="J111" i="31"/>
  <c r="AC110" i="31"/>
  <c r="N110" i="31"/>
  <c r="J110" i="31"/>
  <c r="AC109" i="31"/>
  <c r="N109" i="31"/>
  <c r="J109" i="31"/>
  <c r="AC108" i="31"/>
  <c r="N108" i="31"/>
  <c r="J108" i="31"/>
  <c r="AC107" i="31"/>
  <c r="N107" i="31"/>
  <c r="J107" i="31"/>
  <c r="AC106" i="31"/>
  <c r="N106" i="31"/>
  <c r="J106" i="31"/>
  <c r="AC105" i="31"/>
  <c r="N105" i="31"/>
  <c r="O105" i="31" s="1"/>
  <c r="J105" i="31"/>
  <c r="AC104" i="31"/>
  <c r="N104" i="31"/>
  <c r="O104" i="31" s="1"/>
  <c r="J104" i="31"/>
  <c r="AC103" i="31"/>
  <c r="N103" i="31"/>
  <c r="J103" i="31"/>
  <c r="AC102" i="31"/>
  <c r="N102" i="31"/>
  <c r="O102" i="31" s="1"/>
  <c r="J102" i="31"/>
  <c r="AC101" i="31"/>
  <c r="N101" i="31"/>
  <c r="O101" i="31" s="1"/>
  <c r="J101" i="31"/>
  <c r="AC100" i="31"/>
  <c r="N100" i="31"/>
  <c r="O100" i="31" s="1"/>
  <c r="J100" i="31"/>
  <c r="AC99" i="31"/>
  <c r="N99" i="31"/>
  <c r="J99" i="31"/>
  <c r="AC98" i="31"/>
  <c r="N98" i="31"/>
  <c r="O98" i="31" s="1"/>
  <c r="J98" i="31"/>
  <c r="AC97" i="31"/>
  <c r="N97" i="31"/>
  <c r="J97" i="31"/>
  <c r="AC96" i="31"/>
  <c r="N96" i="31"/>
  <c r="J96" i="31"/>
  <c r="AC95" i="31"/>
  <c r="N95" i="31"/>
  <c r="J95" i="31"/>
  <c r="AC94" i="31"/>
  <c r="N94" i="31"/>
  <c r="J94" i="31"/>
  <c r="AC93" i="31"/>
  <c r="N93" i="31"/>
  <c r="J93" i="31"/>
  <c r="AC92" i="31"/>
  <c r="N92" i="31"/>
  <c r="J92" i="31"/>
  <c r="AC91" i="31"/>
  <c r="N91" i="31"/>
  <c r="J91" i="31"/>
  <c r="AC90" i="31"/>
  <c r="N90" i="31"/>
  <c r="J90" i="31"/>
  <c r="AC89" i="31"/>
  <c r="N89" i="31"/>
  <c r="J89" i="31"/>
  <c r="AC88" i="31"/>
  <c r="N88" i="31"/>
  <c r="J88" i="31"/>
  <c r="AC87" i="31"/>
  <c r="N87" i="31"/>
  <c r="J87" i="31"/>
  <c r="AC86" i="31"/>
  <c r="N86" i="31"/>
  <c r="J86" i="31"/>
  <c r="AC85" i="31"/>
  <c r="N85" i="31"/>
  <c r="J85" i="31"/>
  <c r="AC84" i="31"/>
  <c r="N84" i="31"/>
  <c r="O84" i="31" s="1"/>
  <c r="J84" i="31"/>
  <c r="AC83" i="31"/>
  <c r="N83" i="31"/>
  <c r="J83" i="31"/>
  <c r="AC82" i="31"/>
  <c r="N82" i="31"/>
  <c r="O82" i="31" s="1"/>
  <c r="J82" i="31"/>
  <c r="AC81" i="31"/>
  <c r="N81" i="31"/>
  <c r="J81" i="31"/>
  <c r="AC80" i="31"/>
  <c r="N80" i="31"/>
  <c r="J80" i="31"/>
  <c r="AC79" i="31"/>
  <c r="N79" i="31"/>
  <c r="J79" i="31"/>
  <c r="AC78" i="31"/>
  <c r="N78" i="31"/>
  <c r="J78" i="31"/>
  <c r="AC77" i="31"/>
  <c r="N77" i="31"/>
  <c r="J77" i="31"/>
  <c r="AC76" i="31"/>
  <c r="N76" i="31"/>
  <c r="J76" i="31"/>
  <c r="AC75" i="31"/>
  <c r="N75" i="31"/>
  <c r="J75" i="31"/>
  <c r="AC74" i="31"/>
  <c r="N74" i="31"/>
  <c r="J74" i="31"/>
  <c r="AC73" i="31"/>
  <c r="N73" i="31"/>
  <c r="J73" i="31"/>
  <c r="AC72" i="31"/>
  <c r="N72" i="31"/>
  <c r="J72" i="31"/>
  <c r="AC71" i="31"/>
  <c r="N71" i="31"/>
  <c r="J71" i="31"/>
  <c r="AC70" i="31"/>
  <c r="N70" i="31"/>
  <c r="J70" i="31"/>
  <c r="AC69" i="31"/>
  <c r="N69" i="31"/>
  <c r="J69" i="31"/>
  <c r="AC68" i="31"/>
  <c r="N68" i="31"/>
  <c r="J68" i="31"/>
  <c r="AC67" i="31"/>
  <c r="N67" i="31"/>
  <c r="J67" i="31"/>
  <c r="AC66" i="31"/>
  <c r="N66" i="31"/>
  <c r="J66" i="31"/>
  <c r="AC65" i="31"/>
  <c r="N65" i="31"/>
  <c r="J65" i="31"/>
  <c r="AC64" i="31"/>
  <c r="N64" i="31"/>
  <c r="J64" i="31"/>
  <c r="AC63" i="31"/>
  <c r="N63" i="31"/>
  <c r="O63" i="31" s="1"/>
  <c r="J63" i="31"/>
  <c r="AC62" i="31"/>
  <c r="N62" i="31"/>
  <c r="J62" i="31"/>
  <c r="AC61" i="31"/>
  <c r="N61" i="31"/>
  <c r="J61" i="31"/>
  <c r="AC60" i="31"/>
  <c r="N60" i="31"/>
  <c r="O60" i="31" s="1"/>
  <c r="J60" i="31"/>
  <c r="AC59" i="31"/>
  <c r="N59" i="31"/>
  <c r="O59" i="31" s="1"/>
  <c r="J59" i="31"/>
  <c r="AC58" i="31"/>
  <c r="N58" i="31"/>
  <c r="J58" i="31"/>
  <c r="AC57" i="31"/>
  <c r="N57" i="31"/>
  <c r="O57" i="31" s="1"/>
  <c r="J57" i="31"/>
  <c r="AC56" i="31"/>
  <c r="N56" i="31"/>
  <c r="J56" i="31"/>
  <c r="AC55" i="31"/>
  <c r="N55" i="31"/>
  <c r="J55" i="31"/>
  <c r="AC54" i="31"/>
  <c r="N54" i="31"/>
  <c r="J54" i="31"/>
  <c r="AC53" i="31"/>
  <c r="N53" i="31"/>
  <c r="J53" i="31"/>
  <c r="AC52" i="31"/>
  <c r="N52" i="31"/>
  <c r="J52" i="31"/>
  <c r="AC51" i="31"/>
  <c r="N51" i="31"/>
  <c r="J51" i="31"/>
  <c r="AC50" i="31"/>
  <c r="N50" i="31"/>
  <c r="O50" i="31" s="1"/>
  <c r="J50" i="31"/>
  <c r="AC49" i="31"/>
  <c r="N49" i="31"/>
  <c r="J49" i="31"/>
  <c r="AC48" i="31"/>
  <c r="N48" i="31"/>
  <c r="J48" i="31"/>
  <c r="AC47" i="31"/>
  <c r="N47" i="31"/>
  <c r="J47" i="31"/>
  <c r="AC46" i="31"/>
  <c r="N46" i="31"/>
  <c r="J46" i="31"/>
  <c r="AC45" i="31"/>
  <c r="N45" i="31"/>
  <c r="J45" i="31"/>
  <c r="AC44" i="31"/>
  <c r="N44" i="31"/>
  <c r="J44" i="31"/>
  <c r="AC43" i="31"/>
  <c r="N43" i="31"/>
  <c r="J43" i="31"/>
  <c r="AC42" i="31"/>
  <c r="N42" i="31"/>
  <c r="J42" i="31"/>
  <c r="AC41" i="31"/>
  <c r="N41" i="31"/>
  <c r="O41" i="31" s="1"/>
  <c r="J41" i="31"/>
  <c r="AC40" i="31"/>
  <c r="N40" i="31"/>
  <c r="O40" i="31" s="1"/>
  <c r="J40" i="31"/>
  <c r="AC39" i="31"/>
  <c r="N39" i="31"/>
  <c r="J39" i="31"/>
  <c r="AC38" i="31"/>
  <c r="N38" i="31"/>
  <c r="O38" i="31" s="1"/>
  <c r="J38" i="31"/>
  <c r="AC37" i="31"/>
  <c r="N37" i="31"/>
  <c r="O37" i="31" s="1"/>
  <c r="J37" i="31"/>
  <c r="AC36" i="31"/>
  <c r="N36" i="31"/>
  <c r="O36" i="31" s="1"/>
  <c r="J36" i="31"/>
  <c r="AC35" i="31"/>
  <c r="N35" i="31"/>
  <c r="J35" i="31"/>
  <c r="AC34" i="31"/>
  <c r="N34" i="31"/>
  <c r="O34" i="31" s="1"/>
  <c r="J34" i="31"/>
  <c r="AC33" i="31"/>
  <c r="N33" i="31"/>
  <c r="J33" i="31"/>
  <c r="AC32" i="31"/>
  <c r="N32" i="31"/>
  <c r="J32" i="31"/>
  <c r="AC31" i="31"/>
  <c r="N31" i="31"/>
  <c r="J31" i="31"/>
  <c r="AC30" i="31"/>
  <c r="N30" i="31"/>
  <c r="J30" i="31"/>
  <c r="AC29" i="31"/>
  <c r="N29" i="31"/>
  <c r="J29" i="31"/>
  <c r="AC28" i="31"/>
  <c r="N28" i="31"/>
  <c r="J28" i="31"/>
  <c r="AC27" i="31"/>
  <c r="N27" i="31"/>
  <c r="J27" i="31"/>
  <c r="AC26" i="31"/>
  <c r="N26" i="31"/>
  <c r="J26" i="31"/>
  <c r="AC25" i="31"/>
  <c r="N25" i="31"/>
  <c r="J25" i="31"/>
  <c r="AC24" i="31"/>
  <c r="N24" i="31"/>
  <c r="J24" i="31"/>
  <c r="AC23" i="31"/>
  <c r="N23" i="31"/>
  <c r="J23" i="31"/>
  <c r="AC22" i="31"/>
  <c r="N22" i="31"/>
  <c r="J22" i="31"/>
  <c r="AC21" i="31"/>
  <c r="N21" i="31"/>
  <c r="J21" i="31"/>
  <c r="AC20" i="31"/>
  <c r="N20" i="31"/>
  <c r="O20" i="31" s="1"/>
  <c r="J20" i="31"/>
  <c r="AC19" i="31"/>
  <c r="N19" i="31"/>
  <c r="O19" i="31" s="1"/>
  <c r="J19" i="31"/>
  <c r="AC18" i="31"/>
  <c r="N18" i="31"/>
  <c r="O18" i="31" s="1"/>
  <c r="J18" i="31"/>
  <c r="AC17" i="31"/>
  <c r="N17" i="31"/>
  <c r="J17" i="31"/>
  <c r="AC16" i="31"/>
  <c r="N16" i="31"/>
  <c r="J16" i="31"/>
  <c r="AC15" i="31"/>
  <c r="N15" i="31"/>
  <c r="J15" i="31"/>
  <c r="AC14" i="31"/>
  <c r="N14" i="31"/>
  <c r="J14" i="31"/>
  <c r="AC13" i="31"/>
  <c r="N13" i="31"/>
  <c r="J13" i="31"/>
  <c r="AC12" i="31"/>
  <c r="N12" i="31"/>
  <c r="J12" i="31"/>
  <c r="AC11" i="31"/>
  <c r="N11" i="31"/>
  <c r="J11" i="31"/>
  <c r="AC10" i="31"/>
  <c r="N10" i="31"/>
  <c r="J10" i="31"/>
  <c r="AC9" i="31"/>
  <c r="N9" i="31"/>
  <c r="J9" i="31"/>
  <c r="AC8" i="31"/>
  <c r="N8" i="31"/>
  <c r="J8" i="31"/>
  <c r="AC7" i="31"/>
  <c r="N7" i="31"/>
  <c r="J7" i="31"/>
  <c r="AC6" i="31"/>
  <c r="N6" i="31"/>
  <c r="J6" i="31"/>
  <c r="AC5" i="31"/>
  <c r="N5" i="31"/>
  <c r="J5" i="31"/>
  <c r="AC4" i="31"/>
  <c r="N4" i="31"/>
  <c r="J4" i="31"/>
  <c r="AC3" i="31"/>
  <c r="V3" i="3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V18" i="31" s="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V84" i="31" s="1"/>
  <c r="V85" i="31" s="1"/>
  <c r="V86" i="31" s="1"/>
  <c r="V87" i="31" s="1"/>
  <c r="V88" i="31" s="1"/>
  <c r="V89" i="31" s="1"/>
  <c r="V90" i="31" s="1"/>
  <c r="V91" i="31" s="1"/>
  <c r="V92" i="31" s="1"/>
  <c r="V93" i="31" s="1"/>
  <c r="V94" i="31" s="1"/>
  <c r="V95" i="31" s="1"/>
  <c r="V96" i="31" s="1"/>
  <c r="V97" i="31" s="1"/>
  <c r="V98" i="31" s="1"/>
  <c r="V99" i="31" s="1"/>
  <c r="V100" i="31" s="1"/>
  <c r="V101" i="31" s="1"/>
  <c r="V102" i="31" s="1"/>
  <c r="V103" i="31" s="1"/>
  <c r="V104" i="31" s="1"/>
  <c r="V105" i="31" s="1"/>
  <c r="V106" i="31" s="1"/>
  <c r="V107" i="31" s="1"/>
  <c r="V108" i="31" s="1"/>
  <c r="V109" i="31" s="1"/>
  <c r="V110" i="31" s="1"/>
  <c r="V111" i="31" s="1"/>
  <c r="V112" i="31" s="1"/>
  <c r="V113" i="31" s="1"/>
  <c r="V114" i="31" s="1"/>
  <c r="V115" i="31" s="1"/>
  <c r="V116" i="31" s="1"/>
  <c r="V117" i="31" s="1"/>
  <c r="V118" i="31" s="1"/>
  <c r="V119" i="31" s="1"/>
  <c r="V120" i="31" s="1"/>
  <c r="V121" i="31" s="1"/>
  <c r="V122" i="31" s="1"/>
  <c r="V123" i="31" s="1"/>
  <c r="V124" i="31" s="1"/>
  <c r="V125" i="31" s="1"/>
  <c r="V126" i="31" s="1"/>
  <c r="V127" i="31" s="1"/>
  <c r="V128" i="31" s="1"/>
  <c r="V129" i="31" s="1"/>
  <c r="V130" i="31" s="1"/>
  <c r="V131" i="31" s="1"/>
  <c r="V132" i="31" s="1"/>
  <c r="V133" i="31" s="1"/>
  <c r="V134" i="31" s="1"/>
  <c r="V135" i="31" s="1"/>
  <c r="V136" i="31" s="1"/>
  <c r="V137" i="31" s="1"/>
  <c r="V138" i="31" s="1"/>
  <c r="V139" i="31" s="1"/>
  <c r="V140" i="31" s="1"/>
  <c r="V141" i="31" s="1"/>
  <c r="V142" i="31" s="1"/>
  <c r="V143" i="31" s="1"/>
  <c r="V144" i="31" s="1"/>
  <c r="V145" i="31" s="1"/>
  <c r="V146" i="31" s="1"/>
  <c r="V147" i="31" s="1"/>
  <c r="V148" i="31" s="1"/>
  <c r="V149" i="31" s="1"/>
  <c r="V150" i="31" s="1"/>
  <c r="V151" i="31" s="1"/>
  <c r="V152" i="31" s="1"/>
  <c r="V153" i="31" s="1"/>
  <c r="V154" i="31" s="1"/>
  <c r="V155" i="31" s="1"/>
  <c r="V156" i="31" s="1"/>
  <c r="V157" i="31" s="1"/>
  <c r="V158" i="31" s="1"/>
  <c r="V159" i="31" s="1"/>
  <c r="V160" i="31" s="1"/>
  <c r="V161" i="31" s="1"/>
  <c r="V162" i="31" s="1"/>
  <c r="V163" i="31" s="1"/>
  <c r="V164" i="31" s="1"/>
  <c r="V165" i="31" s="1"/>
  <c r="V166" i="31" s="1"/>
  <c r="V167" i="31" s="1"/>
  <c r="V168" i="31" s="1"/>
  <c r="V169" i="31" s="1"/>
  <c r="V170" i="31" s="1"/>
  <c r="V171" i="31" s="1"/>
  <c r="V172" i="31" s="1"/>
  <c r="V173" i="31" s="1"/>
  <c r="V174" i="31" s="1"/>
  <c r="V175" i="31" s="1"/>
  <c r="V176" i="31" s="1"/>
  <c r="V177" i="31" s="1"/>
  <c r="V178" i="31" s="1"/>
  <c r="V179" i="31" s="1"/>
  <c r="V180" i="31" s="1"/>
  <c r="V181" i="31" s="1"/>
  <c r="V182" i="31" s="1"/>
  <c r="V183" i="31" s="1"/>
  <c r="V184" i="31" s="1"/>
  <c r="V185" i="31" s="1"/>
  <c r="V186" i="31" s="1"/>
  <c r="V187" i="31" s="1"/>
  <c r="V188" i="31" s="1"/>
  <c r="V189" i="31" s="1"/>
  <c r="V190" i="31" s="1"/>
  <c r="V191" i="31" s="1"/>
  <c r="V192" i="31" s="1"/>
  <c r="V193" i="31" s="1"/>
  <c r="V194" i="31" s="1"/>
  <c r="V195" i="31" s="1"/>
  <c r="V196" i="31" s="1"/>
  <c r="V197" i="31" s="1"/>
  <c r="V198" i="31" s="1"/>
  <c r="V199" i="31" s="1"/>
  <c r="V200" i="31" s="1"/>
  <c r="V201" i="31" s="1"/>
  <c r="V202" i="31" s="1"/>
  <c r="V203" i="31" s="1"/>
  <c r="V204" i="31" s="1"/>
  <c r="V205" i="31" s="1"/>
  <c r="V206" i="31" s="1"/>
  <c r="V207" i="31" s="1"/>
  <c r="V208" i="31" s="1"/>
  <c r="V209" i="31" s="1"/>
  <c r="V210" i="31" s="1"/>
  <c r="V211" i="31" s="1"/>
  <c r="V212" i="31" s="1"/>
  <c r="V213" i="31" s="1"/>
  <c r="V214" i="31" s="1"/>
  <c r="V215" i="31" s="1"/>
  <c r="V216" i="31" s="1"/>
  <c r="V217" i="31" s="1"/>
  <c r="V218" i="31" s="1"/>
  <c r="V219" i="31" s="1"/>
  <c r="V220" i="31" s="1"/>
  <c r="V221" i="31" s="1"/>
  <c r="V222" i="31" s="1"/>
  <c r="V223" i="31" s="1"/>
  <c r="V224" i="31" s="1"/>
  <c r="V225" i="31" s="1"/>
  <c r="V226" i="31" s="1"/>
  <c r="V227" i="31" s="1"/>
  <c r="V228" i="31" s="1"/>
  <c r="V229" i="31" s="1"/>
  <c r="V230" i="31" s="1"/>
  <c r="V231" i="31" s="1"/>
  <c r="V232" i="31" s="1"/>
  <c r="V233" i="31" s="1"/>
  <c r="V234" i="31" s="1"/>
  <c r="V235" i="31" s="1"/>
  <c r="V236" i="31" s="1"/>
  <c r="V237" i="31" s="1"/>
  <c r="V238" i="31" s="1"/>
  <c r="V239" i="31" s="1"/>
  <c r="V240" i="31" s="1"/>
  <c r="V241" i="31" s="1"/>
  <c r="V242" i="31" s="1"/>
  <c r="V243" i="31" s="1"/>
  <c r="V244" i="31" s="1"/>
  <c r="V245" i="31" s="1"/>
  <c r="V246" i="31" s="1"/>
  <c r="V247" i="31" s="1"/>
  <c r="V248" i="31" s="1"/>
  <c r="V249" i="31" s="1"/>
  <c r="V250" i="31" s="1"/>
  <c r="V251" i="31" s="1"/>
  <c r="V252" i="31" s="1"/>
  <c r="V253" i="31" s="1"/>
  <c r="V254" i="31" s="1"/>
  <c r="V255" i="31" s="1"/>
  <c r="V256" i="31" s="1"/>
  <c r="V257" i="31" s="1"/>
  <c r="V258" i="31" s="1"/>
  <c r="V259" i="31" s="1"/>
  <c r="V260" i="31" s="1"/>
  <c r="V261" i="31" s="1"/>
  <c r="V262" i="31" s="1"/>
  <c r="V263" i="31" s="1"/>
  <c r="V264" i="31" s="1"/>
  <c r="V265" i="31" s="1"/>
  <c r="V266" i="31" s="1"/>
  <c r="V267" i="31" s="1"/>
  <c r="V268" i="31" s="1"/>
  <c r="V269" i="31" s="1"/>
  <c r="V270" i="31" s="1"/>
  <c r="V271" i="31" s="1"/>
  <c r="V272" i="31" s="1"/>
  <c r="V273" i="31" s="1"/>
  <c r="V274" i="31" s="1"/>
  <c r="V275" i="31" s="1"/>
  <c r="V276" i="31" s="1"/>
  <c r="V277" i="31" s="1"/>
  <c r="V278" i="31" s="1"/>
  <c r="V279" i="31" s="1"/>
  <c r="V280" i="31" s="1"/>
  <c r="V281" i="31" s="1"/>
  <c r="V282" i="31" s="1"/>
  <c r="V283" i="31" s="1"/>
  <c r="V284" i="31" s="1"/>
  <c r="V285" i="31" s="1"/>
  <c r="V286" i="31" s="1"/>
  <c r="V287" i="31" s="1"/>
  <c r="V288" i="31" s="1"/>
  <c r="V289" i="31" s="1"/>
  <c r="V290" i="31" s="1"/>
  <c r="V291" i="31" s="1"/>
  <c r="V292" i="31" s="1"/>
  <c r="V293" i="31" s="1"/>
  <c r="V294" i="31" s="1"/>
  <c r="V295" i="31" s="1"/>
  <c r="V296" i="31" s="1"/>
  <c r="V297" i="31" s="1"/>
  <c r="V298" i="31" s="1"/>
  <c r="V299" i="31" s="1"/>
  <c r="V300" i="31" s="1"/>
  <c r="V301" i="31" s="1"/>
  <c r="V302" i="31" s="1"/>
  <c r="V303" i="31" s="1"/>
  <c r="V304" i="31" s="1"/>
  <c r="V305" i="31" s="1"/>
  <c r="V306" i="31" s="1"/>
  <c r="V307" i="31" s="1"/>
  <c r="V308" i="31" s="1"/>
  <c r="V309" i="31" s="1"/>
  <c r="V310" i="31" s="1"/>
  <c r="V311" i="31" s="1"/>
  <c r="V312" i="31" s="1"/>
  <c r="V313" i="31" s="1"/>
  <c r="V314" i="31" s="1"/>
  <c r="V315" i="31" s="1"/>
  <c r="V316" i="31" s="1"/>
  <c r="V317" i="31" s="1"/>
  <c r="V318" i="31" s="1"/>
  <c r="V319" i="31" s="1"/>
  <c r="V320" i="31" s="1"/>
  <c r="V321" i="31" s="1"/>
  <c r="V322" i="31" s="1"/>
  <c r="V323" i="31" s="1"/>
  <c r="V324" i="31" s="1"/>
  <c r="V325" i="31" s="1"/>
  <c r="V326" i="31" s="1"/>
  <c r="V327" i="31" s="1"/>
  <c r="V328" i="31" s="1"/>
  <c r="V329" i="31" s="1"/>
  <c r="V330" i="31" s="1"/>
  <c r="V331" i="31" s="1"/>
  <c r="V332" i="31" s="1"/>
  <c r="V333" i="31" s="1"/>
  <c r="V334" i="31" s="1"/>
  <c r="V335" i="31" s="1"/>
  <c r="V336" i="31" s="1"/>
  <c r="V337" i="31" s="1"/>
  <c r="V338" i="31" s="1"/>
  <c r="V339" i="31" s="1"/>
  <c r="V340" i="31" s="1"/>
  <c r="V341" i="31" s="1"/>
  <c r="V342" i="31" s="1"/>
  <c r="V343" i="31" s="1"/>
  <c r="V344" i="31" s="1"/>
  <c r="V345" i="31" s="1"/>
  <c r="V346" i="31" s="1"/>
  <c r="V347" i="31" s="1"/>
  <c r="V348" i="31" s="1"/>
  <c r="V349" i="31" s="1"/>
  <c r="V350" i="31" s="1"/>
  <c r="V351" i="31" s="1"/>
  <c r="V352" i="31" s="1"/>
  <c r="V353" i="31" s="1"/>
  <c r="V354" i="31" s="1"/>
  <c r="V355" i="31" s="1"/>
  <c r="V356" i="31" s="1"/>
  <c r="V357" i="31" s="1"/>
  <c r="V358" i="31" s="1"/>
  <c r="V359" i="31" s="1"/>
  <c r="V360" i="31" s="1"/>
  <c r="V361" i="31" s="1"/>
  <c r="V362" i="31" s="1"/>
  <c r="V363" i="31" s="1"/>
  <c r="V364" i="31" s="1"/>
  <c r="V365" i="31" s="1"/>
  <c r="V366" i="31" s="1"/>
  <c r="V367" i="31" s="1"/>
  <c r="V368" i="31" s="1"/>
  <c r="V369" i="31" s="1"/>
  <c r="V370" i="31" s="1"/>
  <c r="V371" i="31" s="1"/>
  <c r="V372" i="31" s="1"/>
  <c r="V373" i="31" s="1"/>
  <c r="V374" i="31" s="1"/>
  <c r="V375" i="31" s="1"/>
  <c r="V376" i="31" s="1"/>
  <c r="V377" i="31" s="1"/>
  <c r="V378" i="31" s="1"/>
  <c r="V379" i="31" s="1"/>
  <c r="V380" i="31" s="1"/>
  <c r="V381" i="31" s="1"/>
  <c r="V382" i="31" s="1"/>
  <c r="V383" i="31" s="1"/>
  <c r="V384" i="31" s="1"/>
  <c r="V385" i="31" s="1"/>
  <c r="V386" i="31" s="1"/>
  <c r="V387" i="31" s="1"/>
  <c r="V388" i="31" s="1"/>
  <c r="V389" i="31" s="1"/>
  <c r="V390" i="31" s="1"/>
  <c r="V391" i="31" s="1"/>
  <c r="V392" i="31" s="1"/>
  <c r="V393" i="31" s="1"/>
  <c r="V394" i="31" s="1"/>
  <c r="V395" i="31" s="1"/>
  <c r="V396" i="31" s="1"/>
  <c r="V397" i="31" s="1"/>
  <c r="V398" i="31" s="1"/>
  <c r="V399" i="31" s="1"/>
  <c r="V400" i="31" s="1"/>
  <c r="V401" i="31" s="1"/>
  <c r="V402" i="31" s="1"/>
  <c r="V403" i="31" s="1"/>
  <c r="V404" i="31" s="1"/>
  <c r="V405" i="31" s="1"/>
  <c r="V406" i="31" s="1"/>
  <c r="V407" i="31" s="1"/>
  <c r="V408" i="31" s="1"/>
  <c r="V409" i="31" s="1"/>
  <c r="V410" i="31" s="1"/>
  <c r="V411" i="31" s="1"/>
  <c r="V412" i="31" s="1"/>
  <c r="V413" i="31" s="1"/>
  <c r="V414" i="31" s="1"/>
  <c r="V415" i="31" s="1"/>
  <c r="V416" i="31" s="1"/>
  <c r="V417" i="31" s="1"/>
  <c r="V418" i="31" s="1"/>
  <c r="V419" i="31" s="1"/>
  <c r="V420" i="31" s="1"/>
  <c r="V421" i="31" s="1"/>
  <c r="V422" i="31" s="1"/>
  <c r="V423" i="31" s="1"/>
  <c r="V424" i="31" s="1"/>
  <c r="V425" i="31" s="1"/>
  <c r="V426" i="31" s="1"/>
  <c r="V427" i="31" s="1"/>
  <c r="V428" i="31" s="1"/>
  <c r="V429" i="31" s="1"/>
  <c r="V430" i="31" s="1"/>
  <c r="V431" i="31" s="1"/>
  <c r="V432" i="31" s="1"/>
  <c r="V433" i="31" s="1"/>
  <c r="V434" i="31" s="1"/>
  <c r="V435" i="31" s="1"/>
  <c r="V436" i="31" s="1"/>
  <c r="V437" i="31" s="1"/>
  <c r="V438" i="31" s="1"/>
  <c r="V439" i="31" s="1"/>
  <c r="V440" i="31" s="1"/>
  <c r="V441" i="31" s="1"/>
  <c r="V442" i="31" s="1"/>
  <c r="V443" i="31" s="1"/>
  <c r="V444" i="31" s="1"/>
  <c r="V445" i="31" s="1"/>
  <c r="V446" i="31" s="1"/>
  <c r="V447" i="31" s="1"/>
  <c r="V448" i="31" s="1"/>
  <c r="V449" i="31" s="1"/>
  <c r="V450" i="31" s="1"/>
  <c r="V451" i="31" s="1"/>
  <c r="V452" i="31" s="1"/>
  <c r="V453" i="31" s="1"/>
  <c r="V454" i="31" s="1"/>
  <c r="V455" i="31" s="1"/>
  <c r="V456" i="31" s="1"/>
  <c r="V457" i="31" s="1"/>
  <c r="V458" i="31" s="1"/>
  <c r="V459" i="31" s="1"/>
  <c r="V460" i="31" s="1"/>
  <c r="V461" i="31" s="1"/>
  <c r="V462" i="31" s="1"/>
  <c r="V463" i="31" s="1"/>
  <c r="V464" i="31" s="1"/>
  <c r="V465" i="31" s="1"/>
  <c r="V466" i="31" s="1"/>
  <c r="V467" i="31" s="1"/>
  <c r="V468" i="31" s="1"/>
  <c r="V469" i="31" s="1"/>
  <c r="V470" i="31" s="1"/>
  <c r="V471" i="31" s="1"/>
  <c r="V472" i="31" s="1"/>
  <c r="V473" i="31" s="1"/>
  <c r="V474" i="31" s="1"/>
  <c r="V475" i="31" s="1"/>
  <c r="V476" i="31" s="1"/>
  <c r="V477" i="31" s="1"/>
  <c r="V478" i="31" s="1"/>
  <c r="V479" i="31" s="1"/>
  <c r="V480" i="31" s="1"/>
  <c r="V481" i="31" s="1"/>
  <c r="V482" i="31" s="1"/>
  <c r="V483" i="31" s="1"/>
  <c r="V484" i="31" s="1"/>
  <c r="V485" i="31" s="1"/>
  <c r="V486" i="31" s="1"/>
  <c r="V487" i="31" s="1"/>
  <c r="V488" i="31" s="1"/>
  <c r="V489" i="31" s="1"/>
  <c r="V490" i="31" s="1"/>
  <c r="V491" i="31" s="1"/>
  <c r="V492" i="31" s="1"/>
  <c r="V493" i="31" s="1"/>
  <c r="V494" i="31" s="1"/>
  <c r="V495" i="31" s="1"/>
  <c r="V496" i="31" s="1"/>
  <c r="V497" i="31" s="1"/>
  <c r="V498" i="31" s="1"/>
  <c r="V499" i="31" s="1"/>
  <c r="V500" i="31" s="1"/>
  <c r="V501" i="31" s="1"/>
  <c r="V502" i="31" s="1"/>
  <c r="V503" i="31" s="1"/>
  <c r="V504" i="31" s="1"/>
  <c r="V505" i="31" s="1"/>
  <c r="V506" i="31" s="1"/>
  <c r="V507" i="31" s="1"/>
  <c r="V508" i="31" s="1"/>
  <c r="V509" i="31" s="1"/>
  <c r="V510" i="31" s="1"/>
  <c r="V511" i="31" s="1"/>
  <c r="V512" i="31" s="1"/>
  <c r="V513" i="31" s="1"/>
  <c r="V514" i="31" s="1"/>
  <c r="V515" i="31" s="1"/>
  <c r="V516" i="31" s="1"/>
  <c r="V517" i="31" s="1"/>
  <c r="V518" i="31" s="1"/>
  <c r="V519" i="31" s="1"/>
  <c r="V520" i="31" s="1"/>
  <c r="V521" i="31" s="1"/>
  <c r="V522" i="31" s="1"/>
  <c r="V523" i="31" s="1"/>
  <c r="V524" i="31" s="1"/>
  <c r="V525" i="31" s="1"/>
  <c r="V526" i="31" s="1"/>
  <c r="V527" i="31" s="1"/>
  <c r="V528" i="31" s="1"/>
  <c r="V529" i="31" s="1"/>
  <c r="V530" i="31" s="1"/>
  <c r="V531" i="31" s="1"/>
  <c r="V532" i="31" s="1"/>
  <c r="V533" i="31" s="1"/>
  <c r="V534" i="31" s="1"/>
  <c r="V535" i="31" s="1"/>
  <c r="V536" i="31" s="1"/>
  <c r="V537" i="31" s="1"/>
  <c r="V538" i="31" s="1"/>
  <c r="V539" i="31" s="1"/>
  <c r="V540" i="31" s="1"/>
  <c r="V541" i="31" s="1"/>
  <c r="V542" i="31" s="1"/>
  <c r="V543" i="31" s="1"/>
  <c r="V544" i="31" s="1"/>
  <c r="V545" i="31" s="1"/>
  <c r="V546" i="31" s="1"/>
  <c r="V547" i="31" s="1"/>
  <c r="V548" i="31" s="1"/>
  <c r="V549" i="31" s="1"/>
  <c r="V550" i="31" s="1"/>
  <c r="V551" i="31" s="1"/>
  <c r="V552" i="31" s="1"/>
  <c r="V553" i="31" s="1"/>
  <c r="V554" i="31" s="1"/>
  <c r="V555" i="31" s="1"/>
  <c r="V556" i="31" s="1"/>
  <c r="V557" i="31" s="1"/>
  <c r="V558" i="31" s="1"/>
  <c r="V559" i="31" s="1"/>
  <c r="V560" i="31" s="1"/>
  <c r="V561" i="31" s="1"/>
  <c r="V562" i="31" s="1"/>
  <c r="V563" i="31" s="1"/>
  <c r="V564" i="31" s="1"/>
  <c r="V565" i="31" s="1"/>
  <c r="V566" i="31" s="1"/>
  <c r="V567" i="31" s="1"/>
  <c r="V568" i="31" s="1"/>
  <c r="V569" i="31" s="1"/>
  <c r="V570" i="31" s="1"/>
  <c r="V571" i="31" s="1"/>
  <c r="V572" i="31" s="1"/>
  <c r="V573" i="31" s="1"/>
  <c r="V574" i="31" s="1"/>
  <c r="V575" i="31" s="1"/>
  <c r="V576" i="31" s="1"/>
  <c r="V577" i="31" s="1"/>
  <c r="V578" i="31" s="1"/>
  <c r="V579" i="31" s="1"/>
  <c r="V580" i="31" s="1"/>
  <c r="V581" i="31" s="1"/>
  <c r="V582" i="31" s="1"/>
  <c r="V583" i="31" s="1"/>
  <c r="V584" i="31" s="1"/>
  <c r="V585" i="31" s="1"/>
  <c r="V586" i="31" s="1"/>
  <c r="V587" i="31" s="1"/>
  <c r="V588" i="31" s="1"/>
  <c r="V589" i="31" s="1"/>
  <c r="V590" i="31" s="1"/>
  <c r="V591" i="31" s="1"/>
  <c r="V592" i="31" s="1"/>
  <c r="V593" i="31" s="1"/>
  <c r="V594" i="31" s="1"/>
  <c r="V595" i="31" s="1"/>
  <c r="V596" i="31" s="1"/>
  <c r="V597" i="31" s="1"/>
  <c r="V598" i="31" s="1"/>
  <c r="V599" i="31" s="1"/>
  <c r="V600" i="31" s="1"/>
  <c r="V601" i="31" s="1"/>
  <c r="V602" i="31" s="1"/>
  <c r="V603" i="31" s="1"/>
  <c r="V604" i="31" s="1"/>
  <c r="V605" i="31" s="1"/>
  <c r="V606" i="31" s="1"/>
  <c r="V607" i="31" s="1"/>
  <c r="V608" i="31" s="1"/>
  <c r="V609" i="31" s="1"/>
  <c r="V610" i="31" s="1"/>
  <c r="V611" i="31" s="1"/>
  <c r="V612" i="31" s="1"/>
  <c r="V613" i="31" s="1"/>
  <c r="V614" i="31" s="1"/>
  <c r="V615" i="31" s="1"/>
  <c r="V616" i="31" s="1"/>
  <c r="V617" i="31" s="1"/>
  <c r="V618" i="31" s="1"/>
  <c r="V619" i="31" s="1"/>
  <c r="V620" i="31" s="1"/>
  <c r="V621" i="31" s="1"/>
  <c r="V622" i="31" s="1"/>
  <c r="V623" i="31" s="1"/>
  <c r="V624" i="31" s="1"/>
  <c r="V625" i="31" s="1"/>
  <c r="V626" i="31" s="1"/>
  <c r="V627" i="31" s="1"/>
  <c r="V628" i="31" s="1"/>
  <c r="V629" i="31" s="1"/>
  <c r="V630" i="31" s="1"/>
  <c r="V631" i="31" s="1"/>
  <c r="V632" i="31" s="1"/>
  <c r="V633" i="31" s="1"/>
  <c r="V634" i="31" s="1"/>
  <c r="V635" i="31" s="1"/>
  <c r="V636" i="31" s="1"/>
  <c r="V637" i="31" s="1"/>
  <c r="V638" i="31" s="1"/>
  <c r="V639" i="31" s="1"/>
  <c r="V640" i="31" s="1"/>
  <c r="V641" i="31" s="1"/>
  <c r="V642" i="31" s="1"/>
  <c r="V643" i="31" s="1"/>
  <c r="V644" i="31" s="1"/>
  <c r="V645" i="31" s="1"/>
  <c r="V646" i="31" s="1"/>
  <c r="V647" i="31" s="1"/>
  <c r="V648" i="31" s="1"/>
  <c r="V649" i="31" s="1"/>
  <c r="V650" i="31" s="1"/>
  <c r="V651" i="31" s="1"/>
  <c r="V652" i="31" s="1"/>
  <c r="V653" i="31" s="1"/>
  <c r="V654" i="31" s="1"/>
  <c r="V655" i="31" s="1"/>
  <c r="V656" i="31" s="1"/>
  <c r="V657" i="31" s="1"/>
  <c r="V658" i="31" s="1"/>
  <c r="V659" i="31" s="1"/>
  <c r="V660" i="31" s="1"/>
  <c r="V661" i="31" s="1"/>
  <c r="V662" i="31" s="1"/>
  <c r="V663" i="31" s="1"/>
  <c r="V664" i="31" s="1"/>
  <c r="V665" i="31" s="1"/>
  <c r="V666" i="31" s="1"/>
  <c r="V667" i="31" s="1"/>
  <c r="V668" i="31" s="1"/>
  <c r="V669" i="31" s="1"/>
  <c r="V670" i="31" s="1"/>
  <c r="V671" i="31" s="1"/>
  <c r="V672" i="31" s="1"/>
  <c r="V673" i="31" s="1"/>
  <c r="V674" i="31" s="1"/>
  <c r="V675" i="31" s="1"/>
  <c r="V676" i="31" s="1"/>
  <c r="V677" i="31" s="1"/>
  <c r="V678" i="31" s="1"/>
  <c r="V679" i="31" s="1"/>
  <c r="V680" i="31" s="1"/>
  <c r="V681" i="31" s="1"/>
  <c r="V682" i="31" s="1"/>
  <c r="V683" i="31" s="1"/>
  <c r="V684" i="31" s="1"/>
  <c r="V685" i="31" s="1"/>
  <c r="V686" i="31" s="1"/>
  <c r="V687" i="31" s="1"/>
  <c r="V688" i="31" s="1"/>
  <c r="V689" i="31" s="1"/>
  <c r="V690" i="31" s="1"/>
  <c r="V691" i="31" s="1"/>
  <c r="V692" i="31" s="1"/>
  <c r="V693" i="31" s="1"/>
  <c r="V694" i="31" s="1"/>
  <c r="V695" i="31" s="1"/>
  <c r="V696" i="31" s="1"/>
  <c r="V697" i="31" s="1"/>
  <c r="V698" i="31" s="1"/>
  <c r="V699" i="31" s="1"/>
  <c r="V700" i="31" s="1"/>
  <c r="V701" i="31" s="1"/>
  <c r="V702" i="31" s="1"/>
  <c r="V703" i="31" s="1"/>
  <c r="V704" i="31" s="1"/>
  <c r="V705" i="31" s="1"/>
  <c r="V706" i="31" s="1"/>
  <c r="V707" i="31" s="1"/>
  <c r="V708" i="31" s="1"/>
  <c r="V709" i="31" s="1"/>
  <c r="V710" i="31" s="1"/>
  <c r="V711" i="31" s="1"/>
  <c r="V712" i="31" s="1"/>
  <c r="V713" i="31" s="1"/>
  <c r="V714" i="31" s="1"/>
  <c r="V715" i="31" s="1"/>
  <c r="V716" i="31" s="1"/>
  <c r="V717" i="31" s="1"/>
  <c r="V718" i="31" s="1"/>
  <c r="V719" i="31" s="1"/>
  <c r="V720" i="31" s="1"/>
  <c r="V721" i="31" s="1"/>
  <c r="V722" i="31" s="1"/>
  <c r="V723" i="31" s="1"/>
  <c r="V724" i="31" s="1"/>
  <c r="V725" i="31" s="1"/>
  <c r="V726" i="31" s="1"/>
  <c r="V727" i="31" s="1"/>
  <c r="V728" i="31" s="1"/>
  <c r="V729" i="31" s="1"/>
  <c r="V730" i="31" s="1"/>
  <c r="V731" i="31" s="1"/>
  <c r="V732" i="31" s="1"/>
  <c r="V733" i="31" s="1"/>
  <c r="V734" i="31" s="1"/>
  <c r="V735" i="31" s="1"/>
  <c r="V736" i="31" s="1"/>
  <c r="V737" i="31" s="1"/>
  <c r="V738" i="31" s="1"/>
  <c r="V739" i="31" s="1"/>
  <c r="V740" i="31" s="1"/>
  <c r="V741" i="31" s="1"/>
  <c r="V742" i="31" s="1"/>
  <c r="V743" i="31" s="1"/>
  <c r="V744" i="31" s="1"/>
  <c r="V745" i="31" s="1"/>
  <c r="V746" i="31" s="1"/>
  <c r="V747" i="31" s="1"/>
  <c r="V748" i="31" s="1"/>
  <c r="V749" i="31" s="1"/>
  <c r="V750" i="31" s="1"/>
  <c r="V751" i="31" s="1"/>
  <c r="V752" i="31" s="1"/>
  <c r="V753" i="31" s="1"/>
  <c r="V754" i="31" s="1"/>
  <c r="V755" i="31" s="1"/>
  <c r="V756" i="31" s="1"/>
  <c r="V757" i="31" s="1"/>
  <c r="V758" i="31" s="1"/>
  <c r="V759" i="31" s="1"/>
  <c r="V760" i="31" s="1"/>
  <c r="V761" i="31" s="1"/>
  <c r="V762" i="31" s="1"/>
  <c r="V763" i="31" s="1"/>
  <c r="V764" i="31" s="1"/>
  <c r="V765" i="31" s="1"/>
  <c r="V766" i="31" s="1"/>
  <c r="V767" i="31" s="1"/>
  <c r="V768" i="31" s="1"/>
  <c r="V769" i="31" s="1"/>
  <c r="V770" i="31" s="1"/>
  <c r="V771" i="31" s="1"/>
  <c r="V772" i="31" s="1"/>
  <c r="V773" i="31" s="1"/>
  <c r="V774" i="31" s="1"/>
  <c r="V775" i="31" s="1"/>
  <c r="V776" i="31" s="1"/>
  <c r="V777" i="31" s="1"/>
  <c r="V778" i="31" s="1"/>
  <c r="V779" i="31" s="1"/>
  <c r="N3" i="31"/>
  <c r="J3" i="31"/>
  <c r="AI2" i="31"/>
  <c r="AC2" i="31"/>
  <c r="J2" i="31"/>
  <c r="AR1" i="31"/>
  <c r="AQ1" i="31"/>
  <c r="AM1" i="31"/>
  <c r="AL1" i="31"/>
  <c r="AG1" i="31"/>
  <c r="AF1" i="31"/>
  <c r="Z1" i="31"/>
  <c r="Y1" i="31"/>
  <c r="AC16" i="33" l="1"/>
  <c r="AE16" i="33"/>
  <c r="AN26" i="33"/>
  <c r="AE26" i="33"/>
  <c r="F52" i="33"/>
  <c r="AD52" i="33" s="1"/>
  <c r="X52" i="33"/>
  <c r="F66" i="33"/>
  <c r="AD66" i="33" s="1"/>
  <c r="X66" i="33"/>
  <c r="F76" i="33"/>
  <c r="AD76" i="33" s="1"/>
  <c r="X76" i="33"/>
  <c r="F123" i="33"/>
  <c r="AD123" i="33" s="1"/>
  <c r="X123" i="33"/>
  <c r="F172" i="33"/>
  <c r="AD172" i="33" s="1"/>
  <c r="X172" i="33"/>
  <c r="F197" i="33"/>
  <c r="AD197" i="33" s="1"/>
  <c r="X197" i="33"/>
  <c r="AC228" i="33"/>
  <c r="AJ228" i="33" s="1"/>
  <c r="AE228" i="33"/>
  <c r="F370" i="33"/>
  <c r="AD370" i="33" s="1"/>
  <c r="X370" i="33"/>
  <c r="F486" i="33"/>
  <c r="AD486" i="33" s="1"/>
  <c r="X486" i="33"/>
  <c r="F497" i="33"/>
  <c r="AD497" i="33" s="1"/>
  <c r="X497" i="33"/>
  <c r="F541" i="33"/>
  <c r="AD541" i="33" s="1"/>
  <c r="X541" i="33"/>
  <c r="W566" i="33"/>
  <c r="AE566" i="33"/>
  <c r="AC582" i="33"/>
  <c r="AE582" i="33"/>
  <c r="F622" i="33"/>
  <c r="AD622" i="33" s="1"/>
  <c r="X622" i="33"/>
  <c r="F627" i="33"/>
  <c r="AD627" i="33" s="1"/>
  <c r="X627" i="33"/>
  <c r="F646" i="33"/>
  <c r="AD646" i="33" s="1"/>
  <c r="X646" i="33"/>
  <c r="F651" i="33"/>
  <c r="AD651" i="33" s="1"/>
  <c r="X651" i="33"/>
  <c r="W656" i="33"/>
  <c r="AE656" i="33"/>
  <c r="F702" i="33"/>
  <c r="AD702" i="33" s="1"/>
  <c r="X702" i="33"/>
  <c r="F716" i="33"/>
  <c r="AD716" i="33" s="1"/>
  <c r="X716" i="33"/>
  <c r="F720" i="33"/>
  <c r="AD720" i="33" s="1"/>
  <c r="X720" i="33"/>
  <c r="AC725" i="33"/>
  <c r="AE725" i="33"/>
  <c r="F735" i="33"/>
  <c r="AD735" i="33" s="1"/>
  <c r="X735" i="33"/>
  <c r="F740" i="33"/>
  <c r="AD740" i="33" s="1"/>
  <c r="X740" i="33"/>
  <c r="F754" i="33"/>
  <c r="AD754" i="33" s="1"/>
  <c r="X754" i="33"/>
  <c r="F762" i="33"/>
  <c r="AD762" i="33" s="1"/>
  <c r="X762" i="33"/>
  <c r="F767" i="33"/>
  <c r="AD767" i="33" s="1"/>
  <c r="X767" i="33"/>
  <c r="W779" i="33"/>
  <c r="AE779" i="33"/>
  <c r="AN2" i="33"/>
  <c r="AP2" i="33" s="1"/>
  <c r="AE2" i="33"/>
  <c r="AC6" i="33"/>
  <c r="AN6" i="33"/>
  <c r="AE6" i="33"/>
  <c r="F12" i="33"/>
  <c r="AD12" i="33" s="1"/>
  <c r="X12" i="33"/>
  <c r="F17" i="33"/>
  <c r="AD17" i="33" s="1"/>
  <c r="X17" i="33"/>
  <c r="F27" i="33"/>
  <c r="AD27" i="33" s="1"/>
  <c r="X27" i="33"/>
  <c r="F32" i="33"/>
  <c r="AD32" i="33" s="1"/>
  <c r="X32" i="33"/>
  <c r="K37" i="33"/>
  <c r="W42" i="33"/>
  <c r="Y42" i="33" s="1"/>
  <c r="AE47" i="33"/>
  <c r="AE52" i="33"/>
  <c r="F56" i="33"/>
  <c r="AD56" i="33" s="1"/>
  <c r="X56" i="33"/>
  <c r="K60" i="33"/>
  <c r="AC66" i="33"/>
  <c r="AE66" i="33"/>
  <c r="F71" i="33"/>
  <c r="AD71" i="33" s="1"/>
  <c r="X71" i="33"/>
  <c r="K76" i="33"/>
  <c r="AE76" i="33"/>
  <c r="K81" i="33"/>
  <c r="F91" i="33"/>
  <c r="AD91" i="33" s="1"/>
  <c r="X91" i="33"/>
  <c r="AE95" i="33"/>
  <c r="F104" i="33"/>
  <c r="AD104" i="33" s="1"/>
  <c r="F114" i="33"/>
  <c r="AD114" i="33" s="1"/>
  <c r="X114" i="33"/>
  <c r="F119" i="33"/>
  <c r="AD119" i="33" s="1"/>
  <c r="W123" i="33"/>
  <c r="AE123" i="33"/>
  <c r="W132" i="33"/>
  <c r="Y132" i="33" s="1"/>
  <c r="W136" i="33"/>
  <c r="Y136" i="33" s="1"/>
  <c r="AE136" i="33"/>
  <c r="F142" i="33"/>
  <c r="AD142" i="33" s="1"/>
  <c r="X142" i="33"/>
  <c r="F147" i="33"/>
  <c r="AD147" i="33" s="1"/>
  <c r="X147" i="33"/>
  <c r="F153" i="33"/>
  <c r="AD153" i="33" s="1"/>
  <c r="X153" i="33"/>
  <c r="AC158" i="33"/>
  <c r="AE158" i="33"/>
  <c r="F164" i="33"/>
  <c r="AD164" i="33" s="1"/>
  <c r="X164" i="33"/>
  <c r="K168" i="33"/>
  <c r="AE172" i="33"/>
  <c r="AE178" i="33"/>
  <c r="W182" i="33"/>
  <c r="AE193" i="33"/>
  <c r="AE197" i="33"/>
  <c r="W203" i="33"/>
  <c r="AE203" i="33"/>
  <c r="F207" i="33"/>
  <c r="AD207" i="33" s="1"/>
  <c r="AC212" i="33"/>
  <c r="AE212" i="33"/>
  <c r="W218" i="33"/>
  <c r="AE218" i="33"/>
  <c r="F224" i="33"/>
  <c r="AD224" i="33" s="1"/>
  <c r="X224" i="33"/>
  <c r="W228" i="33"/>
  <c r="F239" i="33"/>
  <c r="AD239" i="33" s="1"/>
  <c r="X239" i="33"/>
  <c r="F248" i="33"/>
  <c r="AD248" i="33" s="1"/>
  <c r="X248" i="33"/>
  <c r="F253" i="33"/>
  <c r="AD253" i="33" s="1"/>
  <c r="X253" i="33"/>
  <c r="F258" i="33"/>
  <c r="AD258" i="33" s="1"/>
  <c r="X258" i="33"/>
  <c r="W263" i="33"/>
  <c r="Y263" i="33" s="1"/>
  <c r="AE263" i="33"/>
  <c r="W268" i="33"/>
  <c r="AE268" i="33"/>
  <c r="F274" i="33"/>
  <c r="AD274" i="33" s="1"/>
  <c r="X274" i="33"/>
  <c r="W279" i="33"/>
  <c r="AE279" i="33"/>
  <c r="W300" i="33"/>
  <c r="AE300" i="33"/>
  <c r="AE305" i="33"/>
  <c r="K310" i="33"/>
  <c r="F314" i="33"/>
  <c r="AD314" i="33" s="1"/>
  <c r="F319" i="33"/>
  <c r="AD319" i="33" s="1"/>
  <c r="X319" i="33"/>
  <c r="W323" i="33"/>
  <c r="Y323" i="33" s="1"/>
  <c r="AE323" i="33"/>
  <c r="W336" i="33"/>
  <c r="Y336" i="33" s="1"/>
  <c r="AE342" i="33"/>
  <c r="F348" i="33"/>
  <c r="AD348" i="33" s="1"/>
  <c r="X348" i="33"/>
  <c r="F354" i="33"/>
  <c r="AD354" i="33" s="1"/>
  <c r="X354" i="33"/>
  <c r="F359" i="33"/>
  <c r="AD359" i="33" s="1"/>
  <c r="X359" i="33"/>
  <c r="AE364" i="33"/>
  <c r="AE370" i="33"/>
  <c r="F381" i="33"/>
  <c r="AD381" i="33" s="1"/>
  <c r="X381" i="33"/>
  <c r="W391" i="33"/>
  <c r="AE391" i="33"/>
  <c r="AC396" i="33"/>
  <c r="AJ396" i="33" s="1"/>
  <c r="AE396" i="33"/>
  <c r="W402" i="33"/>
  <c r="AE402" i="33"/>
  <c r="W407" i="33"/>
  <c r="Y407" i="33" s="1"/>
  <c r="AE407" i="33"/>
  <c r="F412" i="33"/>
  <c r="AD412" i="33" s="1"/>
  <c r="K417" i="33"/>
  <c r="AE417" i="33"/>
  <c r="F423" i="33"/>
  <c r="AD423" i="33" s="1"/>
  <c r="X423" i="33"/>
  <c r="F428" i="33"/>
  <c r="AD428" i="33" s="1"/>
  <c r="X428" i="33"/>
  <c r="F433" i="33"/>
  <c r="AD433" i="33" s="1"/>
  <c r="X433" i="33"/>
  <c r="AC437" i="33"/>
  <c r="AE437" i="33"/>
  <c r="AE442" i="33"/>
  <c r="F448" i="33"/>
  <c r="AD448" i="33" s="1"/>
  <c r="X448" i="33"/>
  <c r="F459" i="33"/>
  <c r="AD459" i="33" s="1"/>
  <c r="X459" i="33"/>
  <c r="AE464" i="33"/>
  <c r="AC475" i="33"/>
  <c r="AE475" i="33"/>
  <c r="F481" i="33"/>
  <c r="AD481" i="33" s="1"/>
  <c r="X481" i="33"/>
  <c r="AC486" i="33"/>
  <c r="AJ486" i="33" s="1"/>
  <c r="AE486" i="33"/>
  <c r="F492" i="33"/>
  <c r="AD492" i="33" s="1"/>
  <c r="X492" i="33"/>
  <c r="AE497" i="33"/>
  <c r="W502" i="33"/>
  <c r="AE502" i="33"/>
  <c r="F508" i="33"/>
  <c r="AD508" i="33" s="1"/>
  <c r="X508" i="33"/>
  <c r="F513" i="33"/>
  <c r="AD513" i="33" s="1"/>
  <c r="X513" i="33"/>
  <c r="F519" i="33"/>
  <c r="AD519" i="33" s="1"/>
  <c r="X519" i="33"/>
  <c r="F525" i="33"/>
  <c r="AD525" i="33" s="1"/>
  <c r="X525" i="33"/>
  <c r="AC530" i="33"/>
  <c r="F536" i="33"/>
  <c r="AD536" i="33" s="1"/>
  <c r="X536" i="33"/>
  <c r="AE541" i="33"/>
  <c r="AE546" i="33"/>
  <c r="AC551" i="33"/>
  <c r="F556" i="33"/>
  <c r="AD556" i="33" s="1"/>
  <c r="X556" i="33"/>
  <c r="AC561" i="33"/>
  <c r="AE561" i="33"/>
  <c r="F567" i="33"/>
  <c r="AD567" i="33" s="1"/>
  <c r="X567" i="33"/>
  <c r="F572" i="33"/>
  <c r="AD572" i="33" s="1"/>
  <c r="X572" i="33"/>
  <c r="F577" i="33"/>
  <c r="AD577" i="33" s="1"/>
  <c r="X577" i="33"/>
  <c r="K582" i="33"/>
  <c r="AE587" i="33"/>
  <c r="F593" i="33"/>
  <c r="AD593" i="33" s="1"/>
  <c r="X593" i="33"/>
  <c r="F598" i="33"/>
  <c r="AD598" i="33" s="1"/>
  <c r="X598" i="33"/>
  <c r="AE606" i="33"/>
  <c r="F612" i="33"/>
  <c r="AD612" i="33" s="1"/>
  <c r="AJ612" i="33" s="1"/>
  <c r="X612" i="33"/>
  <c r="F618" i="33"/>
  <c r="AD618" i="33" s="1"/>
  <c r="X618" i="33"/>
  <c r="AE622" i="33"/>
  <c r="W627" i="33"/>
  <c r="AE627" i="33"/>
  <c r="K631" i="33"/>
  <c r="F641" i="33"/>
  <c r="AD641" i="33" s="1"/>
  <c r="X641" i="33"/>
  <c r="W646" i="33"/>
  <c r="AE646" i="33"/>
  <c r="AE651" i="33"/>
  <c r="K656" i="33"/>
  <c r="F660" i="33"/>
  <c r="AD660" i="33" s="1"/>
  <c r="X660" i="33"/>
  <c r="F665" i="33"/>
  <c r="AD665" i="33" s="1"/>
  <c r="X665" i="33"/>
  <c r="F669" i="33"/>
  <c r="AD669" i="33" s="1"/>
  <c r="X669" i="33"/>
  <c r="F674" i="33"/>
  <c r="AD674" i="33" s="1"/>
  <c r="K688" i="33"/>
  <c r="AE688" i="33"/>
  <c r="AE697" i="33"/>
  <c r="K702" i="33"/>
  <c r="AE702" i="33"/>
  <c r="AE707" i="33"/>
  <c r="F712" i="33"/>
  <c r="AD712" i="33" s="1"/>
  <c r="X712" i="33"/>
  <c r="AE716" i="33"/>
  <c r="W720" i="33"/>
  <c r="AE720" i="33"/>
  <c r="F726" i="33"/>
  <c r="AD726" i="33" s="1"/>
  <c r="X726" i="33"/>
  <c r="K735" i="33"/>
  <c r="AE735" i="33"/>
  <c r="AC740" i="33"/>
  <c r="AI740" i="33" s="1"/>
  <c r="AE740" i="33"/>
  <c r="F745" i="33"/>
  <c r="AD745" i="33" s="1"/>
  <c r="X745" i="33"/>
  <c r="AE754" i="33"/>
  <c r="AC762" i="33"/>
  <c r="AJ762" i="33" s="1"/>
  <c r="AE762" i="33"/>
  <c r="AE767" i="33"/>
  <c r="F776" i="33"/>
  <c r="AD776" i="33" s="1"/>
  <c r="X776" i="33"/>
  <c r="X638" i="33"/>
  <c r="X494" i="33"/>
  <c r="X350" i="33"/>
  <c r="X206" i="33"/>
  <c r="Y206" i="33" s="1"/>
  <c r="X62" i="33"/>
  <c r="AE182" i="33"/>
  <c r="F2" i="33"/>
  <c r="AD2" i="33" s="1"/>
  <c r="AO2" i="33"/>
  <c r="X2" i="33"/>
  <c r="AC99" i="33"/>
  <c r="AE99" i="33"/>
  <c r="F203" i="33"/>
  <c r="AD203" i="33" s="1"/>
  <c r="X203" i="33"/>
  <c r="Y252" i="33"/>
  <c r="W284" i="33"/>
  <c r="Y284" i="33" s="1"/>
  <c r="AE284" i="33"/>
  <c r="W375" i="33"/>
  <c r="AE375" i="33"/>
  <c r="AC422" i="33"/>
  <c r="AE422" i="33"/>
  <c r="F464" i="33"/>
  <c r="AD464" i="33" s="1"/>
  <c r="X464" i="33"/>
  <c r="F3" i="33"/>
  <c r="AD3" i="33" s="1"/>
  <c r="X3" i="33"/>
  <c r="W6" i="33"/>
  <c r="AN12" i="33"/>
  <c r="AP12" i="33" s="1"/>
  <c r="AE12" i="33"/>
  <c r="W17" i="33"/>
  <c r="AE17" i="33"/>
  <c r="F22" i="33"/>
  <c r="AD22" i="33" s="1"/>
  <c r="X22" i="33"/>
  <c r="AN27" i="33"/>
  <c r="AP27" i="33" s="1"/>
  <c r="AE27" i="33"/>
  <c r="W32" i="33"/>
  <c r="AN32" i="33"/>
  <c r="AP32" i="33" s="1"/>
  <c r="AE32" i="33"/>
  <c r="F43" i="33"/>
  <c r="AD43" i="33" s="1"/>
  <c r="X43" i="33"/>
  <c r="F48" i="33"/>
  <c r="AD48" i="33" s="1"/>
  <c r="AI48" i="33" s="1"/>
  <c r="X48" i="33"/>
  <c r="F53" i="33"/>
  <c r="AD53" i="33" s="1"/>
  <c r="X53" i="33"/>
  <c r="AE56" i="33"/>
  <c r="F61" i="33"/>
  <c r="AD61" i="33" s="1"/>
  <c r="X61" i="33"/>
  <c r="AE71" i="33"/>
  <c r="W76" i="33"/>
  <c r="Y76" i="33" s="1"/>
  <c r="F82" i="33"/>
  <c r="AD82" i="33" s="1"/>
  <c r="X82" i="33"/>
  <c r="AC86" i="33"/>
  <c r="AJ86" i="33" s="1"/>
  <c r="AE86" i="33"/>
  <c r="AC91" i="33"/>
  <c r="AJ91" i="33" s="1"/>
  <c r="AE91" i="33"/>
  <c r="F96" i="33"/>
  <c r="AD96" i="33" s="1"/>
  <c r="X96" i="33"/>
  <c r="F100" i="33"/>
  <c r="AD100" i="33" s="1"/>
  <c r="X100" i="33"/>
  <c r="AE104" i="33"/>
  <c r="F109" i="33"/>
  <c r="AD109" i="33" s="1"/>
  <c r="X109" i="33"/>
  <c r="AC114" i="33"/>
  <c r="AE114" i="33"/>
  <c r="AE119" i="33"/>
  <c r="F124" i="33"/>
  <c r="AD124" i="33" s="1"/>
  <c r="X124" i="33"/>
  <c r="F128" i="33"/>
  <c r="AD128" i="33" s="1"/>
  <c r="X128" i="33"/>
  <c r="AC136" i="33"/>
  <c r="K142" i="33"/>
  <c r="AE142" i="33"/>
  <c r="AE147" i="33"/>
  <c r="W153" i="33"/>
  <c r="Y153" i="33" s="1"/>
  <c r="AE153" i="33"/>
  <c r="F159" i="33"/>
  <c r="AD159" i="33" s="1"/>
  <c r="X159" i="33"/>
  <c r="K164" i="33"/>
  <c r="AE164" i="33"/>
  <c r="W168" i="33"/>
  <c r="F173" i="33"/>
  <c r="AD173" i="33" s="1"/>
  <c r="X173" i="33"/>
  <c r="W178" i="33"/>
  <c r="F183" i="33"/>
  <c r="AD183" i="33" s="1"/>
  <c r="X183" i="33"/>
  <c r="F188" i="33"/>
  <c r="AD188" i="33" s="1"/>
  <c r="X188" i="33"/>
  <c r="F198" i="33"/>
  <c r="AD198" i="33" s="1"/>
  <c r="X198" i="33"/>
  <c r="AC203" i="33"/>
  <c r="AC207" i="33"/>
  <c r="AE207" i="33"/>
  <c r="F213" i="33"/>
  <c r="AD213" i="33" s="1"/>
  <c r="X213" i="33"/>
  <c r="F219" i="33"/>
  <c r="AD219" i="33" s="1"/>
  <c r="X219" i="33"/>
  <c r="AE224" i="33"/>
  <c r="F229" i="33"/>
  <c r="AD229" i="33" s="1"/>
  <c r="X229" i="33"/>
  <c r="F234" i="33"/>
  <c r="AD234" i="33" s="1"/>
  <c r="AE239" i="33"/>
  <c r="AC248" i="33"/>
  <c r="AE248" i="33"/>
  <c r="AE253" i="33"/>
  <c r="AC258" i="33"/>
  <c r="AE258" i="33"/>
  <c r="F264" i="33"/>
  <c r="AD264" i="33" s="1"/>
  <c r="X264" i="33"/>
  <c r="F269" i="33"/>
  <c r="AD269" i="33" s="1"/>
  <c r="X269" i="33"/>
  <c r="AC274" i="33"/>
  <c r="AE274" i="33"/>
  <c r="F280" i="33"/>
  <c r="AD280" i="33" s="1"/>
  <c r="X280" i="33"/>
  <c r="F285" i="33"/>
  <c r="AD285" i="33" s="1"/>
  <c r="F295" i="33"/>
  <c r="AD295" i="33" s="1"/>
  <c r="F306" i="33"/>
  <c r="AD306" i="33" s="1"/>
  <c r="X306" i="33"/>
  <c r="W310" i="33"/>
  <c r="Y310" i="33" s="1"/>
  <c r="W314" i="33"/>
  <c r="Y314" i="33" s="1"/>
  <c r="AE314" i="33"/>
  <c r="AE319" i="33"/>
  <c r="F328" i="33"/>
  <c r="AD328" i="33" s="1"/>
  <c r="F333" i="33"/>
  <c r="AD333" i="33" s="1"/>
  <c r="F337" i="33"/>
  <c r="AD337" i="33" s="1"/>
  <c r="X337" i="33"/>
  <c r="F343" i="33"/>
  <c r="AD343" i="33" s="1"/>
  <c r="X343" i="33"/>
  <c r="AE348" i="33"/>
  <c r="AE354" i="33"/>
  <c r="AE359" i="33"/>
  <c r="F365" i="33"/>
  <c r="AD365" i="33" s="1"/>
  <c r="X365" i="33"/>
  <c r="F371" i="33"/>
  <c r="AD371" i="33" s="1"/>
  <c r="X371" i="33"/>
  <c r="F376" i="33"/>
  <c r="AD376" i="33" s="1"/>
  <c r="AE381" i="33"/>
  <c r="W386" i="33"/>
  <c r="AE386" i="33"/>
  <c r="AC391" i="33"/>
  <c r="F397" i="33"/>
  <c r="AD397" i="33" s="1"/>
  <c r="X397" i="33"/>
  <c r="AC412" i="33"/>
  <c r="AJ412" i="33" s="1"/>
  <c r="AE412" i="33"/>
  <c r="F418" i="33"/>
  <c r="AD418" i="33" s="1"/>
  <c r="X418" i="33"/>
  <c r="K423" i="33"/>
  <c r="AE423" i="33"/>
  <c r="AE428" i="33"/>
  <c r="K433" i="33"/>
  <c r="AE433" i="33"/>
  <c r="K437" i="33"/>
  <c r="F443" i="33"/>
  <c r="AD443" i="33" s="1"/>
  <c r="X443" i="33"/>
  <c r="W448" i="33"/>
  <c r="Y448" i="33" s="1"/>
  <c r="AE448" i="33"/>
  <c r="F454" i="33"/>
  <c r="AD454" i="33" s="1"/>
  <c r="X454" i="33"/>
  <c r="AE459" i="33"/>
  <c r="F465" i="33"/>
  <c r="AD465" i="33" s="1"/>
  <c r="X465" i="33"/>
  <c r="W481" i="33"/>
  <c r="AE481" i="33"/>
  <c r="F487" i="33"/>
  <c r="AD487" i="33" s="1"/>
  <c r="X487" i="33"/>
  <c r="AE492" i="33"/>
  <c r="K497" i="33"/>
  <c r="AE508" i="33"/>
  <c r="AE513" i="33"/>
  <c r="W519" i="33"/>
  <c r="Y519" i="33" s="1"/>
  <c r="AE519" i="33"/>
  <c r="K525" i="33"/>
  <c r="AE525" i="33"/>
  <c r="F531" i="33"/>
  <c r="AD531" i="33" s="1"/>
  <c r="X531" i="33"/>
  <c r="W536" i="33"/>
  <c r="Y536" i="33" s="1"/>
  <c r="AE536" i="33"/>
  <c r="AC546" i="33"/>
  <c r="AE556" i="33"/>
  <c r="F562" i="33"/>
  <c r="AD562" i="33" s="1"/>
  <c r="X562" i="33"/>
  <c r="AE567" i="33"/>
  <c r="AE572" i="33"/>
  <c r="AE577" i="33"/>
  <c r="W582" i="33"/>
  <c r="F588" i="33"/>
  <c r="AD588" i="33" s="1"/>
  <c r="X588" i="33"/>
  <c r="AE593" i="33"/>
  <c r="AE598" i="33"/>
  <c r="K603" i="33"/>
  <c r="F607" i="33"/>
  <c r="AD607" i="33" s="1"/>
  <c r="X607" i="33"/>
  <c r="AC612" i="33"/>
  <c r="AE612" i="33"/>
  <c r="W618" i="33"/>
  <c r="AE618" i="33"/>
  <c r="F623" i="33"/>
  <c r="AD623" i="33" s="1"/>
  <c r="AI623" i="33" s="1"/>
  <c r="X623" i="33"/>
  <c r="AC627" i="33"/>
  <c r="AC631" i="33"/>
  <c r="F636" i="33"/>
  <c r="AD636" i="33" s="1"/>
  <c r="X636" i="33"/>
  <c r="AE641" i="33"/>
  <c r="F647" i="33"/>
  <c r="AD647" i="33" s="1"/>
  <c r="X647" i="33"/>
  <c r="AC651" i="33"/>
  <c r="AC656" i="33"/>
  <c r="AE660" i="33"/>
  <c r="K665" i="33"/>
  <c r="AE665" i="33"/>
  <c r="W669" i="33"/>
  <c r="AE669" i="33"/>
  <c r="AC674" i="33"/>
  <c r="AE674" i="33"/>
  <c r="F679" i="33"/>
  <c r="AD679" i="33" s="1"/>
  <c r="X679" i="33"/>
  <c r="F684" i="33"/>
  <c r="AD684" i="33" s="1"/>
  <c r="X684" i="33"/>
  <c r="F689" i="33"/>
  <c r="AD689" i="33" s="1"/>
  <c r="X689" i="33"/>
  <c r="F693" i="33"/>
  <c r="AD693" i="33" s="1"/>
  <c r="X693" i="33"/>
  <c r="K697" i="33"/>
  <c r="F703" i="33"/>
  <c r="AD703" i="33" s="1"/>
  <c r="X703" i="33"/>
  <c r="F708" i="33"/>
  <c r="AD708" i="33" s="1"/>
  <c r="X708" i="33"/>
  <c r="AE712" i="33"/>
  <c r="K716" i="33"/>
  <c r="F721" i="33"/>
  <c r="AD721" i="33" s="1"/>
  <c r="X721" i="33"/>
  <c r="AE726" i="33"/>
  <c r="F731" i="33"/>
  <c r="AD731" i="33" s="1"/>
  <c r="AC735" i="33"/>
  <c r="F741" i="33"/>
  <c r="AD741" i="33" s="1"/>
  <c r="X741" i="33"/>
  <c r="AC745" i="33"/>
  <c r="AE745" i="33"/>
  <c r="F750" i="33"/>
  <c r="AD750" i="33" s="1"/>
  <c r="F755" i="33"/>
  <c r="AD755" i="33" s="1"/>
  <c r="X755" i="33"/>
  <c r="F759" i="33"/>
  <c r="AD759" i="33" s="1"/>
  <c r="X759" i="33"/>
  <c r="F763" i="33"/>
  <c r="AD763" i="33" s="1"/>
  <c r="X763" i="33"/>
  <c r="F768" i="33"/>
  <c r="AD768" i="33" s="1"/>
  <c r="X768" i="33"/>
  <c r="F773" i="33"/>
  <c r="AD773" i="33" s="1"/>
  <c r="AE776" i="33"/>
  <c r="X770" i="33"/>
  <c r="X626" i="33"/>
  <c r="X482" i="33"/>
  <c r="X338" i="33"/>
  <c r="X194" i="33"/>
  <c r="X50" i="33"/>
  <c r="AE110" i="33"/>
  <c r="AN11" i="33"/>
  <c r="AP11" i="33" s="1"/>
  <c r="AE11" i="33"/>
  <c r="F47" i="33"/>
  <c r="AD47" i="33" s="1"/>
  <c r="X47" i="33"/>
  <c r="F95" i="33"/>
  <c r="AD95" i="33" s="1"/>
  <c r="X95" i="33"/>
  <c r="F193" i="33"/>
  <c r="AD193" i="33" s="1"/>
  <c r="X193" i="33"/>
  <c r="F263" i="33"/>
  <c r="AD263" i="33" s="1"/>
  <c r="X263" i="33"/>
  <c r="F342" i="33"/>
  <c r="AD342" i="33" s="1"/>
  <c r="X342" i="33"/>
  <c r="F417" i="33"/>
  <c r="AD417" i="33" s="1"/>
  <c r="X417" i="33"/>
  <c r="W453" i="33"/>
  <c r="AE453" i="33"/>
  <c r="F561" i="33"/>
  <c r="AD561" i="33" s="1"/>
  <c r="X561" i="33"/>
  <c r="F606" i="33"/>
  <c r="AD606" i="33" s="1"/>
  <c r="X606" i="33"/>
  <c r="AC683" i="33"/>
  <c r="AE683" i="33"/>
  <c r="W3" i="33"/>
  <c r="Y3" i="33" s="1"/>
  <c r="AN3" i="33"/>
  <c r="AP3" i="33" s="1"/>
  <c r="AE3" i="33"/>
  <c r="F7" i="33"/>
  <c r="AD7" i="33" s="1"/>
  <c r="X7" i="33"/>
  <c r="F13" i="33"/>
  <c r="AD13" i="33" s="1"/>
  <c r="X13" i="33"/>
  <c r="K17" i="33"/>
  <c r="AN22" i="33"/>
  <c r="AP22" i="33" s="1"/>
  <c r="AE22" i="33"/>
  <c r="F33" i="33"/>
  <c r="AD33" i="33" s="1"/>
  <c r="X33" i="33"/>
  <c r="AE43" i="33"/>
  <c r="W48" i="33"/>
  <c r="Y48" i="33" s="1"/>
  <c r="AE48" i="33"/>
  <c r="AE53" i="33"/>
  <c r="AC61" i="33"/>
  <c r="AE61" i="33"/>
  <c r="F67" i="33"/>
  <c r="AD67" i="33" s="1"/>
  <c r="F72" i="33"/>
  <c r="AD72" i="33" s="1"/>
  <c r="X72" i="33"/>
  <c r="F77" i="33"/>
  <c r="AD77" i="33" s="1"/>
  <c r="X77" i="33"/>
  <c r="AC82" i="33"/>
  <c r="AE82" i="33"/>
  <c r="F87" i="33"/>
  <c r="AD87" i="33" s="1"/>
  <c r="X87" i="33"/>
  <c r="F92" i="33"/>
  <c r="AD92" i="33" s="1"/>
  <c r="X92" i="33"/>
  <c r="W96" i="33"/>
  <c r="Y96" i="33" s="1"/>
  <c r="AE96" i="33"/>
  <c r="AE100" i="33"/>
  <c r="F105" i="33"/>
  <c r="AD105" i="33" s="1"/>
  <c r="X105" i="33"/>
  <c r="AC109" i="33"/>
  <c r="AE109" i="33"/>
  <c r="F115" i="33"/>
  <c r="AD115" i="33" s="1"/>
  <c r="X115" i="33"/>
  <c r="F120" i="33"/>
  <c r="AD120" i="33" s="1"/>
  <c r="X120" i="33"/>
  <c r="AC124" i="33"/>
  <c r="AE124" i="33"/>
  <c r="AC128" i="33"/>
  <c r="AE128" i="33"/>
  <c r="F133" i="33"/>
  <c r="AD133" i="33" s="1"/>
  <c r="X133" i="33"/>
  <c r="F137" i="33"/>
  <c r="AD137" i="33" s="1"/>
  <c r="X137" i="33"/>
  <c r="W142" i="33"/>
  <c r="Y142" i="33" s="1"/>
  <c r="F148" i="33"/>
  <c r="AD148" i="33" s="1"/>
  <c r="X148" i="33"/>
  <c r="F154" i="33"/>
  <c r="AD154" i="33" s="1"/>
  <c r="X154" i="33"/>
  <c r="AC159" i="33"/>
  <c r="AE159" i="33"/>
  <c r="W164" i="33"/>
  <c r="AC168" i="33"/>
  <c r="AE173" i="33"/>
  <c r="AE183" i="33"/>
  <c r="AE188" i="33"/>
  <c r="AE194" i="33"/>
  <c r="AE198" i="33"/>
  <c r="F204" i="33"/>
  <c r="AD204" i="33" s="1"/>
  <c r="X204" i="33"/>
  <c r="F208" i="33"/>
  <c r="AD208" i="33" s="1"/>
  <c r="X208" i="33"/>
  <c r="AE213" i="33"/>
  <c r="W219" i="33"/>
  <c r="Y219" i="33" s="1"/>
  <c r="AE219" i="33"/>
  <c r="F225" i="33"/>
  <c r="AD225" i="33" s="1"/>
  <c r="X225" i="33"/>
  <c r="AE229" i="33"/>
  <c r="W234" i="33"/>
  <c r="Y234" i="33" s="1"/>
  <c r="AE234" i="33"/>
  <c r="F240" i="33"/>
  <c r="AD240" i="33" s="1"/>
  <c r="AJ240" i="33" s="1"/>
  <c r="X240" i="33"/>
  <c r="F244" i="33"/>
  <c r="AD244" i="33" s="1"/>
  <c r="F249" i="33"/>
  <c r="AD249" i="33" s="1"/>
  <c r="X249" i="33"/>
  <c r="F259" i="33"/>
  <c r="AD259" i="33" s="1"/>
  <c r="X259" i="33"/>
  <c r="W264" i="33"/>
  <c r="Y264" i="33" s="1"/>
  <c r="AE264" i="33"/>
  <c r="AC269" i="33"/>
  <c r="AE269" i="33"/>
  <c r="F275" i="33"/>
  <c r="AD275" i="33" s="1"/>
  <c r="X275" i="33"/>
  <c r="W280" i="33"/>
  <c r="Y280" i="33" s="1"/>
  <c r="AE280" i="33"/>
  <c r="AC285" i="33"/>
  <c r="AE285" i="33"/>
  <c r="AE290" i="33"/>
  <c r="W295" i="33"/>
  <c r="Y295" i="33" s="1"/>
  <c r="AE295" i="33"/>
  <c r="F301" i="33"/>
  <c r="AD301" i="33" s="1"/>
  <c r="AE306" i="33"/>
  <c r="F311" i="33"/>
  <c r="AD311" i="33" s="1"/>
  <c r="X311" i="33"/>
  <c r="F315" i="33"/>
  <c r="AD315" i="33" s="1"/>
  <c r="X315" i="33"/>
  <c r="K319" i="33"/>
  <c r="F324" i="33"/>
  <c r="AD324" i="33" s="1"/>
  <c r="AE328" i="33"/>
  <c r="AE333" i="33"/>
  <c r="W337" i="33"/>
  <c r="Y337" i="33" s="1"/>
  <c r="AE337" i="33"/>
  <c r="AE343" i="33"/>
  <c r="F349" i="33"/>
  <c r="AD349" i="33" s="1"/>
  <c r="X349" i="33"/>
  <c r="F360" i="33"/>
  <c r="AD360" i="33" s="1"/>
  <c r="X360" i="33"/>
  <c r="AE365" i="33"/>
  <c r="W371" i="33"/>
  <c r="AE371" i="33"/>
  <c r="AC376" i="33"/>
  <c r="AE376" i="33"/>
  <c r="F387" i="33"/>
  <c r="AD387" i="33" s="1"/>
  <c r="X387" i="33"/>
  <c r="F392" i="33"/>
  <c r="AD392" i="33" s="1"/>
  <c r="X392" i="33"/>
  <c r="AC397" i="33"/>
  <c r="AE397" i="33"/>
  <c r="F403" i="33"/>
  <c r="AD403" i="33" s="1"/>
  <c r="F408" i="33"/>
  <c r="AD408" i="33" s="1"/>
  <c r="F413" i="33"/>
  <c r="AD413" i="33" s="1"/>
  <c r="X413" i="33"/>
  <c r="AC418" i="33"/>
  <c r="AE418" i="33"/>
  <c r="AC423" i="33"/>
  <c r="AJ423" i="33" s="1"/>
  <c r="W428" i="33"/>
  <c r="W437" i="33"/>
  <c r="AE443" i="33"/>
  <c r="F449" i="33"/>
  <c r="AD449" i="33" s="1"/>
  <c r="X449" i="33"/>
  <c r="AE454" i="33"/>
  <c r="W465" i="33"/>
  <c r="AE465" i="33"/>
  <c r="F471" i="33"/>
  <c r="AD471" i="33" s="1"/>
  <c r="X471" i="33"/>
  <c r="F476" i="33"/>
  <c r="AD476" i="33" s="1"/>
  <c r="AC487" i="33"/>
  <c r="AE487" i="33"/>
  <c r="F493" i="33"/>
  <c r="AD493" i="33" s="1"/>
  <c r="X493" i="33"/>
  <c r="F498" i="33"/>
  <c r="AD498" i="33" s="1"/>
  <c r="X498" i="33"/>
  <c r="F503" i="33"/>
  <c r="AD503" i="33" s="1"/>
  <c r="F509" i="33"/>
  <c r="AD509" i="33" s="1"/>
  <c r="X509" i="33"/>
  <c r="F514" i="33"/>
  <c r="AD514" i="33" s="1"/>
  <c r="X514" i="33"/>
  <c r="F520" i="33"/>
  <c r="AD520" i="33" s="1"/>
  <c r="X520" i="33"/>
  <c r="F526" i="33"/>
  <c r="AD526" i="33" s="1"/>
  <c r="X526" i="33"/>
  <c r="AE531" i="33"/>
  <c r="F537" i="33"/>
  <c r="AD537" i="33" s="1"/>
  <c r="X537" i="33"/>
  <c r="Y537" i="33" s="1"/>
  <c r="F542" i="33"/>
  <c r="AD542" i="33" s="1"/>
  <c r="F547" i="33"/>
  <c r="AD547" i="33" s="1"/>
  <c r="X547" i="33"/>
  <c r="F552" i="33"/>
  <c r="AD552" i="33" s="1"/>
  <c r="F557" i="33"/>
  <c r="AD557" i="33" s="1"/>
  <c r="X557" i="33"/>
  <c r="W562" i="33"/>
  <c r="AE562" i="33"/>
  <c r="F568" i="33"/>
  <c r="AD568" i="33" s="1"/>
  <c r="X568" i="33"/>
  <c r="W572" i="33"/>
  <c r="Y572" i="33" s="1"/>
  <c r="F583" i="33"/>
  <c r="AD583" i="33" s="1"/>
  <c r="X583" i="33"/>
  <c r="W588" i="33"/>
  <c r="Y588" i="33" s="1"/>
  <c r="AE588" i="33"/>
  <c r="K593" i="33"/>
  <c r="F599" i="33"/>
  <c r="AD599" i="33" s="1"/>
  <c r="X599" i="33"/>
  <c r="W603" i="33"/>
  <c r="Y603" i="33" s="1"/>
  <c r="AE607" i="33"/>
  <c r="F613" i="33"/>
  <c r="AD613" i="33" s="1"/>
  <c r="X613" i="33"/>
  <c r="AC618" i="33"/>
  <c r="AI618" i="33" s="1"/>
  <c r="AC623" i="33"/>
  <c r="AJ623" i="33" s="1"/>
  <c r="AE623" i="33"/>
  <c r="F628" i="33"/>
  <c r="AD628" i="33" s="1"/>
  <c r="X628" i="33"/>
  <c r="AE636" i="33"/>
  <c r="F642" i="33"/>
  <c r="AD642" i="33" s="1"/>
  <c r="X642" i="33"/>
  <c r="W647" i="33"/>
  <c r="AE647" i="33"/>
  <c r="F652" i="33"/>
  <c r="AD652" i="33" s="1"/>
  <c r="X652" i="33"/>
  <c r="F657" i="33"/>
  <c r="AD657" i="33" s="1"/>
  <c r="X657" i="33"/>
  <c r="W665" i="33"/>
  <c r="Y665" i="33" s="1"/>
  <c r="F670" i="33"/>
  <c r="AD670" i="33" s="1"/>
  <c r="X670" i="33"/>
  <c r="F675" i="33"/>
  <c r="AD675" i="33" s="1"/>
  <c r="X675" i="33"/>
  <c r="W679" i="33"/>
  <c r="Y679" i="33" s="1"/>
  <c r="AE679" i="33"/>
  <c r="AE684" i="33"/>
  <c r="AE689" i="33"/>
  <c r="AE693" i="33"/>
  <c r="AC703" i="33"/>
  <c r="AE703" i="33"/>
  <c r="W708" i="33"/>
  <c r="Y708" i="33" s="1"/>
  <c r="AE708" i="33"/>
  <c r="W716" i="33"/>
  <c r="AE721" i="33"/>
  <c r="F727" i="33"/>
  <c r="AD727" i="33" s="1"/>
  <c r="X727" i="33"/>
  <c r="W731" i="33"/>
  <c r="Y731" i="33" s="1"/>
  <c r="AE731" i="33"/>
  <c r="F736" i="33"/>
  <c r="AD736" i="33" s="1"/>
  <c r="X736" i="33"/>
  <c r="W741" i="33"/>
  <c r="AE741" i="33"/>
  <c r="K745" i="33"/>
  <c r="AE750" i="33"/>
  <c r="W755" i="33"/>
  <c r="AE755" i="33"/>
  <c r="K759" i="33"/>
  <c r="AE759" i="33"/>
  <c r="AE763" i="33"/>
  <c r="W768" i="33"/>
  <c r="Y768" i="33" s="1"/>
  <c r="AE768" i="33"/>
  <c r="W773" i="33"/>
  <c r="Y773" i="33" s="1"/>
  <c r="AE773" i="33"/>
  <c r="F777" i="33"/>
  <c r="AD777" i="33" s="1"/>
  <c r="AJ777" i="33" s="1"/>
  <c r="X777" i="33"/>
  <c r="X614" i="33"/>
  <c r="X470" i="33"/>
  <c r="X326" i="33"/>
  <c r="X182" i="33"/>
  <c r="X38" i="33"/>
  <c r="F6" i="33"/>
  <c r="AD6" i="33" s="1"/>
  <c r="X6" i="33"/>
  <c r="AN31" i="33"/>
  <c r="AP31" i="33" s="1"/>
  <c r="AE31" i="33"/>
  <c r="AN7" i="33"/>
  <c r="AP7" i="33" s="1"/>
  <c r="AE7" i="33"/>
  <c r="W13" i="33"/>
  <c r="Y13" i="33" s="1"/>
  <c r="AN13" i="33"/>
  <c r="AP13" i="33" s="1"/>
  <c r="AE13" i="33"/>
  <c r="AJ17" i="33"/>
  <c r="Y22" i="33"/>
  <c r="AN33" i="33"/>
  <c r="AP33" i="33" s="1"/>
  <c r="AE33" i="33"/>
  <c r="F39" i="33"/>
  <c r="AD39" i="33" s="1"/>
  <c r="X39" i="33"/>
  <c r="AC77" i="33"/>
  <c r="AE77" i="33"/>
  <c r="F83" i="33"/>
  <c r="AD83" i="33" s="1"/>
  <c r="X83" i="33"/>
  <c r="F101" i="33"/>
  <c r="AD101" i="33" s="1"/>
  <c r="X101" i="33"/>
  <c r="W120" i="33"/>
  <c r="Y120" i="33" s="1"/>
  <c r="AE120" i="33"/>
  <c r="F125" i="33"/>
  <c r="AD125" i="33" s="1"/>
  <c r="X125" i="33"/>
  <c r="F129" i="33"/>
  <c r="AD129" i="33" s="1"/>
  <c r="X129" i="33"/>
  <c r="W137" i="33"/>
  <c r="Y137" i="33" s="1"/>
  <c r="AE137" i="33"/>
  <c r="F143" i="33"/>
  <c r="AD143" i="33" s="1"/>
  <c r="X143" i="33"/>
  <c r="AC148" i="33"/>
  <c r="AE148" i="33"/>
  <c r="W154" i="33"/>
  <c r="Y154" i="33" s="1"/>
  <c r="AE154" i="33"/>
  <c r="F160" i="33"/>
  <c r="AD160" i="33" s="1"/>
  <c r="X160" i="33"/>
  <c r="F165" i="33"/>
  <c r="AD165" i="33" s="1"/>
  <c r="X165" i="33"/>
  <c r="F169" i="33"/>
  <c r="AD169" i="33" s="1"/>
  <c r="X169" i="33"/>
  <c r="F174" i="33"/>
  <c r="AD174" i="33" s="1"/>
  <c r="X174" i="33"/>
  <c r="F184" i="33"/>
  <c r="AD184" i="33" s="1"/>
  <c r="X184" i="33"/>
  <c r="F189" i="33"/>
  <c r="AD189" i="33" s="1"/>
  <c r="X189" i="33"/>
  <c r="F199" i="33"/>
  <c r="AD199" i="33" s="1"/>
  <c r="X199" i="33"/>
  <c r="AC208" i="33"/>
  <c r="AE208" i="33"/>
  <c r="F214" i="33"/>
  <c r="AD214" i="33" s="1"/>
  <c r="X214" i="33"/>
  <c r="F235" i="33"/>
  <c r="AD235" i="33" s="1"/>
  <c r="X235" i="33"/>
  <c r="W240" i="33"/>
  <c r="Y240" i="33" s="1"/>
  <c r="AE240" i="33"/>
  <c r="AC244" i="33"/>
  <c r="AJ244" i="33" s="1"/>
  <c r="AE244" i="33"/>
  <c r="F270" i="33"/>
  <c r="AD270" i="33" s="1"/>
  <c r="X270" i="33"/>
  <c r="F281" i="33"/>
  <c r="AD281" i="33" s="1"/>
  <c r="X281" i="33"/>
  <c r="F286" i="33"/>
  <c r="AD286" i="33" s="1"/>
  <c r="X286" i="33"/>
  <c r="F291" i="33"/>
  <c r="AD291" i="33" s="1"/>
  <c r="X291" i="33"/>
  <c r="F296" i="33"/>
  <c r="AD296" i="33" s="1"/>
  <c r="X296" i="33"/>
  <c r="AC301" i="33"/>
  <c r="AE301" i="33"/>
  <c r="F307" i="33"/>
  <c r="AD307" i="33" s="1"/>
  <c r="X307" i="33"/>
  <c r="W319" i="33"/>
  <c r="Y319" i="33" s="1"/>
  <c r="AC324" i="33"/>
  <c r="AE324" i="33"/>
  <c r="F329" i="33"/>
  <c r="AD329" i="33" s="1"/>
  <c r="X329" i="33"/>
  <c r="F344" i="33"/>
  <c r="AD344" i="33" s="1"/>
  <c r="X344" i="33"/>
  <c r="F366" i="33"/>
  <c r="AD366" i="33" s="1"/>
  <c r="X366" i="33"/>
  <c r="F377" i="33"/>
  <c r="AD377" i="33" s="1"/>
  <c r="X377" i="33"/>
  <c r="AC392" i="33"/>
  <c r="AE392" i="33"/>
  <c r="AE403" i="33"/>
  <c r="AE408" i="33"/>
  <c r="AC413" i="33"/>
  <c r="AE413" i="33"/>
  <c r="F419" i="33"/>
  <c r="AD419" i="33" s="1"/>
  <c r="AJ419" i="33" s="1"/>
  <c r="X419" i="33"/>
  <c r="F424" i="33"/>
  <c r="AD424" i="33" s="1"/>
  <c r="X424" i="33"/>
  <c r="F429" i="33"/>
  <c r="AD429" i="33" s="1"/>
  <c r="X429" i="33"/>
  <c r="F434" i="33"/>
  <c r="AD434" i="33" s="1"/>
  <c r="F438" i="33"/>
  <c r="AD438" i="33" s="1"/>
  <c r="X438" i="33"/>
  <c r="F444" i="33"/>
  <c r="AD444" i="33" s="1"/>
  <c r="X444" i="33"/>
  <c r="W449" i="33"/>
  <c r="Y449" i="33" s="1"/>
  <c r="AE449" i="33"/>
  <c r="F455" i="33"/>
  <c r="AD455" i="33" s="1"/>
  <c r="X455" i="33"/>
  <c r="F460" i="33"/>
  <c r="AD460" i="33" s="1"/>
  <c r="F466" i="33"/>
  <c r="AD466" i="33" s="1"/>
  <c r="X466" i="33"/>
  <c r="AE471" i="33"/>
  <c r="W476" i="33"/>
  <c r="Y476" i="33" s="1"/>
  <c r="AE476" i="33"/>
  <c r="AE482" i="33"/>
  <c r="F488" i="33"/>
  <c r="AD488" i="33" s="1"/>
  <c r="X488" i="33"/>
  <c r="AE493" i="33"/>
  <c r="W498" i="33"/>
  <c r="AE498" i="33"/>
  <c r="AE503" i="33"/>
  <c r="AC509" i="33"/>
  <c r="AE509" i="33"/>
  <c r="W514" i="33"/>
  <c r="AE514" i="33"/>
  <c r="AE520" i="33"/>
  <c r="AE526" i="33"/>
  <c r="F532" i="33"/>
  <c r="AD532" i="33" s="1"/>
  <c r="X532" i="33"/>
  <c r="AE537" i="33"/>
  <c r="AE547" i="33"/>
  <c r="AC552" i="33"/>
  <c r="AJ552" i="33" s="1"/>
  <c r="AE552" i="33"/>
  <c r="AE557" i="33"/>
  <c r="AC562" i="33"/>
  <c r="AE568" i="33"/>
  <c r="F573" i="33"/>
  <c r="AD573" i="33" s="1"/>
  <c r="X573" i="33"/>
  <c r="AC578" i="33"/>
  <c r="AE578" i="33"/>
  <c r="W583" i="33"/>
  <c r="Y583" i="33" s="1"/>
  <c r="AE583" i="33"/>
  <c r="F589" i="33"/>
  <c r="AD589" i="33" s="1"/>
  <c r="X589" i="33"/>
  <c r="F594" i="33"/>
  <c r="AD594" i="33" s="1"/>
  <c r="X594" i="33"/>
  <c r="AC599" i="33"/>
  <c r="AE599" i="33"/>
  <c r="AC603" i="33"/>
  <c r="F608" i="33"/>
  <c r="AD608" i="33" s="1"/>
  <c r="X608" i="33"/>
  <c r="K613" i="33"/>
  <c r="AE613" i="33"/>
  <c r="F624" i="33"/>
  <c r="AD624" i="33" s="1"/>
  <c r="AI624" i="33" s="1"/>
  <c r="X624" i="33"/>
  <c r="AE628" i="33"/>
  <c r="F632" i="33"/>
  <c r="AD632" i="33" s="1"/>
  <c r="X632" i="33"/>
  <c r="W636" i="33"/>
  <c r="W642" i="33"/>
  <c r="AE642" i="33"/>
  <c r="K647" i="33"/>
  <c r="AC652" i="33"/>
  <c r="AE652" i="33"/>
  <c r="AC657" i="33"/>
  <c r="AE657" i="33"/>
  <c r="F661" i="33"/>
  <c r="AD661" i="33" s="1"/>
  <c r="F666" i="33"/>
  <c r="AD666" i="33" s="1"/>
  <c r="X666" i="33"/>
  <c r="W670" i="33"/>
  <c r="Y670" i="33" s="1"/>
  <c r="AE670" i="33"/>
  <c r="AE675" i="33"/>
  <c r="F680" i="33"/>
  <c r="AD680" i="33" s="1"/>
  <c r="X680" i="33"/>
  <c r="F685" i="33"/>
  <c r="AD685" i="33" s="1"/>
  <c r="X685" i="33"/>
  <c r="K689" i="33"/>
  <c r="F694" i="33"/>
  <c r="AD694" i="33" s="1"/>
  <c r="AJ694" i="33" s="1"/>
  <c r="X694" i="33"/>
  <c r="AE698" i="33"/>
  <c r="F704" i="33"/>
  <c r="AD704" i="33" s="1"/>
  <c r="X704" i="33"/>
  <c r="AC708" i="33"/>
  <c r="F713" i="33"/>
  <c r="AD713" i="33" s="1"/>
  <c r="AC716" i="33"/>
  <c r="AE727" i="33"/>
  <c r="F732" i="33"/>
  <c r="AD732" i="33" s="1"/>
  <c r="X732" i="33"/>
  <c r="AE736" i="33"/>
  <c r="F742" i="33"/>
  <c r="AD742" i="33" s="1"/>
  <c r="X742" i="33"/>
  <c r="W745" i="33"/>
  <c r="Y745" i="33" s="1"/>
  <c r="F751" i="33"/>
  <c r="AD751" i="33" s="1"/>
  <c r="X751" i="33"/>
  <c r="W759" i="33"/>
  <c r="F764" i="33"/>
  <c r="AD764" i="33" s="1"/>
  <c r="X764" i="33"/>
  <c r="F769" i="33"/>
  <c r="AD769" i="33" s="1"/>
  <c r="X769" i="33"/>
  <c r="AC773" i="33"/>
  <c r="AJ773" i="33" s="1"/>
  <c r="AE777" i="33"/>
  <c r="X746" i="33"/>
  <c r="X602" i="33"/>
  <c r="X458" i="33"/>
  <c r="X170" i="33"/>
  <c r="X26" i="33"/>
  <c r="F136" i="33"/>
  <c r="AD136" i="33" s="1"/>
  <c r="X136" i="33"/>
  <c r="F8" i="33"/>
  <c r="AD8" i="33" s="1"/>
  <c r="X8" i="33"/>
  <c r="F18" i="33"/>
  <c r="AD18" i="33" s="1"/>
  <c r="X18" i="33"/>
  <c r="F23" i="33"/>
  <c r="AD23" i="33" s="1"/>
  <c r="X23" i="33"/>
  <c r="AC28" i="33"/>
  <c r="AN28" i="33"/>
  <c r="AP28" i="33" s="1"/>
  <c r="AE28" i="33"/>
  <c r="F34" i="33"/>
  <c r="AD34" i="33" s="1"/>
  <c r="X34" i="33"/>
  <c r="F44" i="33"/>
  <c r="AD44" i="33" s="1"/>
  <c r="X44" i="33"/>
  <c r="F49" i="33"/>
  <c r="AD49" i="33" s="1"/>
  <c r="X49" i="33"/>
  <c r="F54" i="33"/>
  <c r="AD54" i="33" s="1"/>
  <c r="AI54" i="33" s="1"/>
  <c r="X54" i="33"/>
  <c r="W62" i="33"/>
  <c r="Y62" i="33" s="1"/>
  <c r="AE62" i="33"/>
  <c r="F68" i="33"/>
  <c r="AD68" i="33" s="1"/>
  <c r="X68" i="33"/>
  <c r="F73" i="33"/>
  <c r="AD73" i="33" s="1"/>
  <c r="X73" i="33"/>
  <c r="F78" i="33"/>
  <c r="AD78" i="33" s="1"/>
  <c r="X78" i="33"/>
  <c r="F88" i="33"/>
  <c r="AD88" i="33" s="1"/>
  <c r="X88" i="33"/>
  <c r="F97" i="33"/>
  <c r="AD97" i="33" s="1"/>
  <c r="X97" i="33"/>
  <c r="AC101" i="33"/>
  <c r="AJ101" i="33" s="1"/>
  <c r="AE101" i="33"/>
  <c r="F106" i="33"/>
  <c r="AD106" i="33" s="1"/>
  <c r="X106" i="33"/>
  <c r="F116" i="33"/>
  <c r="AD116" i="33" s="1"/>
  <c r="X116" i="33"/>
  <c r="F138" i="33"/>
  <c r="AD138" i="33" s="1"/>
  <c r="X138" i="33"/>
  <c r="AC143" i="33"/>
  <c r="AE143" i="33"/>
  <c r="F149" i="33"/>
  <c r="AD149" i="33" s="1"/>
  <c r="X149" i="33"/>
  <c r="AC160" i="33"/>
  <c r="AE160" i="33"/>
  <c r="W169" i="33"/>
  <c r="AE169" i="33"/>
  <c r="AC179" i="33"/>
  <c r="AE179" i="33"/>
  <c r="AC184" i="33"/>
  <c r="AJ184" i="33" s="1"/>
  <c r="AE184" i="33"/>
  <c r="Y204" i="33"/>
  <c r="F209" i="33"/>
  <c r="AD209" i="33" s="1"/>
  <c r="X209" i="33"/>
  <c r="AC214" i="33"/>
  <c r="AJ214" i="33" s="1"/>
  <c r="AE214" i="33"/>
  <c r="F226" i="33"/>
  <c r="AD226" i="33" s="1"/>
  <c r="X226" i="33"/>
  <c r="F245" i="33"/>
  <c r="AD245" i="33" s="1"/>
  <c r="X245" i="33"/>
  <c r="F250" i="33"/>
  <c r="AD250" i="33" s="1"/>
  <c r="X250" i="33"/>
  <c r="F255" i="33"/>
  <c r="AD255" i="33" s="1"/>
  <c r="X255" i="33"/>
  <c r="F260" i="33"/>
  <c r="AD260" i="33" s="1"/>
  <c r="X260" i="33"/>
  <c r="AC270" i="33"/>
  <c r="AJ270" i="33" s="1"/>
  <c r="AE270" i="33"/>
  <c r="F276" i="33"/>
  <c r="AD276" i="33" s="1"/>
  <c r="X276" i="33"/>
  <c r="W281" i="33"/>
  <c r="Y281" i="33" s="1"/>
  <c r="AE281" i="33"/>
  <c r="AC286" i="33"/>
  <c r="AE286" i="33"/>
  <c r="W296" i="33"/>
  <c r="Y296" i="33" s="1"/>
  <c r="AE296" i="33"/>
  <c r="F316" i="33"/>
  <c r="AD316" i="33" s="1"/>
  <c r="X316" i="33"/>
  <c r="F320" i="33"/>
  <c r="AD320" i="33" s="1"/>
  <c r="X320" i="33"/>
  <c r="Y333" i="33"/>
  <c r="W355" i="33"/>
  <c r="Y355" i="33" s="1"/>
  <c r="AE355" i="33"/>
  <c r="F361" i="33"/>
  <c r="AD361" i="33" s="1"/>
  <c r="X361" i="33"/>
  <c r="W366" i="33"/>
  <c r="Y366" i="33" s="1"/>
  <c r="AE366" i="33"/>
  <c r="AC377" i="33"/>
  <c r="AE377" i="33"/>
  <c r="F388" i="33"/>
  <c r="AD388" i="33" s="1"/>
  <c r="X388" i="33"/>
  <c r="F393" i="33"/>
  <c r="AD393" i="33" s="1"/>
  <c r="X393" i="33"/>
  <c r="F414" i="33"/>
  <c r="AD414" i="33" s="1"/>
  <c r="X414" i="33"/>
  <c r="AC419" i="33"/>
  <c r="AE419" i="33"/>
  <c r="AC434" i="33"/>
  <c r="AE434" i="33"/>
  <c r="AC438" i="33"/>
  <c r="AI438" i="33" s="1"/>
  <c r="AE438" i="33"/>
  <c r="K444" i="33"/>
  <c r="AE444" i="33"/>
  <c r="F450" i="33"/>
  <c r="AD450" i="33" s="1"/>
  <c r="X450" i="33"/>
  <c r="AC455" i="33"/>
  <c r="AJ455" i="33" s="1"/>
  <c r="AE455" i="33"/>
  <c r="W460" i="33"/>
  <c r="Y460" i="33" s="1"/>
  <c r="AE460" i="33"/>
  <c r="F472" i="33"/>
  <c r="AD472" i="33" s="1"/>
  <c r="X472" i="33"/>
  <c r="F477" i="33"/>
  <c r="AD477" i="33" s="1"/>
  <c r="X477" i="33"/>
  <c r="F483" i="33"/>
  <c r="AD483" i="33" s="1"/>
  <c r="X483" i="33"/>
  <c r="AC488" i="33"/>
  <c r="AE488" i="33"/>
  <c r="F504" i="33"/>
  <c r="AD504" i="33" s="1"/>
  <c r="X504" i="33"/>
  <c r="F515" i="33"/>
  <c r="AD515" i="33" s="1"/>
  <c r="X515" i="33"/>
  <c r="F521" i="33"/>
  <c r="AD521" i="33" s="1"/>
  <c r="X521" i="33"/>
  <c r="F527" i="33"/>
  <c r="AD527" i="33" s="1"/>
  <c r="X527" i="33"/>
  <c r="W532" i="33"/>
  <c r="Y532" i="33" s="1"/>
  <c r="AE532" i="33"/>
  <c r="F543" i="33"/>
  <c r="AD543" i="33" s="1"/>
  <c r="X543" i="33"/>
  <c r="F548" i="33"/>
  <c r="AD548" i="33" s="1"/>
  <c r="X548" i="33"/>
  <c r="F553" i="33"/>
  <c r="AD553" i="33" s="1"/>
  <c r="X553" i="33"/>
  <c r="F563" i="33"/>
  <c r="AD563" i="33" s="1"/>
  <c r="X563" i="33"/>
  <c r="F569" i="33"/>
  <c r="AD569" i="33" s="1"/>
  <c r="X569" i="33"/>
  <c r="W573" i="33"/>
  <c r="Y573" i="33" s="1"/>
  <c r="AE573" i="33"/>
  <c r="F579" i="33"/>
  <c r="AD579" i="33" s="1"/>
  <c r="X579" i="33"/>
  <c r="W594" i="33"/>
  <c r="AE594" i="33"/>
  <c r="F600" i="33"/>
  <c r="AD600" i="33" s="1"/>
  <c r="X600" i="33"/>
  <c r="F619" i="33"/>
  <c r="AD619" i="33" s="1"/>
  <c r="X619" i="33"/>
  <c r="F629" i="33"/>
  <c r="AD629" i="33" s="1"/>
  <c r="X629" i="33"/>
  <c r="F637" i="33"/>
  <c r="AD637" i="33" s="1"/>
  <c r="X637" i="33"/>
  <c r="F648" i="33"/>
  <c r="AD648" i="33" s="1"/>
  <c r="X648" i="33"/>
  <c r="F653" i="33"/>
  <c r="AD653" i="33" s="1"/>
  <c r="X653" i="33"/>
  <c r="F658" i="33"/>
  <c r="AD658" i="33" s="1"/>
  <c r="X658" i="33"/>
  <c r="W661" i="33"/>
  <c r="Y661" i="33" s="1"/>
  <c r="AE661" i="33"/>
  <c r="AC666" i="33"/>
  <c r="AE666" i="33"/>
  <c r="F690" i="33"/>
  <c r="AD690" i="33" s="1"/>
  <c r="X690" i="33"/>
  <c r="AC694" i="33"/>
  <c r="AE694" i="33"/>
  <c r="F699" i="33"/>
  <c r="AD699" i="33" s="1"/>
  <c r="X699" i="33"/>
  <c r="W704" i="33"/>
  <c r="AE704" i="33"/>
  <c r="F709" i="33"/>
  <c r="AD709" i="33" s="1"/>
  <c r="X709" i="33"/>
  <c r="W713" i="33"/>
  <c r="AE713" i="33"/>
  <c r="F717" i="33"/>
  <c r="AD717" i="33" s="1"/>
  <c r="X717" i="33"/>
  <c r="K732" i="33"/>
  <c r="AE732" i="33"/>
  <c r="F737" i="33"/>
  <c r="AD737" i="33" s="1"/>
  <c r="X737" i="33"/>
  <c r="AJ759" i="33"/>
  <c r="AC764" i="33"/>
  <c r="AI764" i="33" s="1"/>
  <c r="AE764" i="33"/>
  <c r="F774" i="33"/>
  <c r="AD774" i="33" s="1"/>
  <c r="X774" i="33"/>
  <c r="X734" i="33"/>
  <c r="X590" i="33"/>
  <c r="X446" i="33"/>
  <c r="X302" i="33"/>
  <c r="X158" i="33"/>
  <c r="X14" i="33"/>
  <c r="AE758" i="33"/>
  <c r="K132" i="33"/>
  <c r="AE132" i="33"/>
  <c r="W8" i="33"/>
  <c r="Y8" i="33" s="1"/>
  <c r="AN8" i="33"/>
  <c r="AP8" i="33" s="1"/>
  <c r="AE8" i="33"/>
  <c r="W14" i="33"/>
  <c r="Y14" i="33" s="1"/>
  <c r="AN14" i="33"/>
  <c r="AP14" i="33" s="1"/>
  <c r="AE14" i="33"/>
  <c r="W18" i="33"/>
  <c r="AE18" i="33"/>
  <c r="W23" i="33"/>
  <c r="AN23" i="33"/>
  <c r="AP23" i="33" s="1"/>
  <c r="AE23" i="33"/>
  <c r="F29" i="33"/>
  <c r="AD29" i="33" s="1"/>
  <c r="X29" i="33"/>
  <c r="AC34" i="33"/>
  <c r="AN34" i="33"/>
  <c r="AP34" i="33" s="1"/>
  <c r="AE34" i="33"/>
  <c r="F40" i="33"/>
  <c r="AD40" i="33" s="1"/>
  <c r="X40" i="33"/>
  <c r="AE44" i="33"/>
  <c r="AE49" i="33"/>
  <c r="AE54" i="33"/>
  <c r="F58" i="33"/>
  <c r="AD58" i="33" s="1"/>
  <c r="X58" i="33"/>
  <c r="F63" i="33"/>
  <c r="AD63" i="33" s="1"/>
  <c r="X63" i="33"/>
  <c r="AE68" i="33"/>
  <c r="AE73" i="33"/>
  <c r="W78" i="33"/>
  <c r="Y78" i="33" s="1"/>
  <c r="AE78" i="33"/>
  <c r="K83" i="33"/>
  <c r="AE88" i="33"/>
  <c r="W92" i="33"/>
  <c r="Y92" i="33" s="1"/>
  <c r="W97" i="33"/>
  <c r="AE97" i="33"/>
  <c r="W101" i="33"/>
  <c r="Y101" i="33" s="1"/>
  <c r="AE106" i="33"/>
  <c r="F111" i="33"/>
  <c r="AD111" i="33" s="1"/>
  <c r="X111" i="33"/>
  <c r="AE116" i="33"/>
  <c r="F121" i="33"/>
  <c r="AD121" i="33" s="1"/>
  <c r="F126" i="33"/>
  <c r="AD126" i="33" s="1"/>
  <c r="X126" i="33"/>
  <c r="F130" i="33"/>
  <c r="AD130" i="33" s="1"/>
  <c r="X130" i="33"/>
  <c r="AE134" i="33"/>
  <c r="AC138" i="33"/>
  <c r="AJ138" i="33" s="1"/>
  <c r="AE138" i="33"/>
  <c r="F144" i="33"/>
  <c r="AD144" i="33" s="1"/>
  <c r="X144" i="33"/>
  <c r="AE149" i="33"/>
  <c r="F155" i="33"/>
  <c r="AD155" i="33" s="1"/>
  <c r="X155" i="33"/>
  <c r="F166" i="33"/>
  <c r="AD166" i="33" s="1"/>
  <c r="X166" i="33"/>
  <c r="F175" i="33"/>
  <c r="AD175" i="33" s="1"/>
  <c r="X175" i="33"/>
  <c r="F180" i="33"/>
  <c r="AD180" i="33" s="1"/>
  <c r="X180" i="33"/>
  <c r="W184" i="33"/>
  <c r="Y184" i="33" s="1"/>
  <c r="F190" i="33"/>
  <c r="AD190" i="33" s="1"/>
  <c r="X190" i="33"/>
  <c r="AC194" i="33"/>
  <c r="F200" i="33"/>
  <c r="AD200" i="33" s="1"/>
  <c r="X200" i="33"/>
  <c r="F205" i="33"/>
  <c r="AD205" i="33" s="1"/>
  <c r="X205" i="33"/>
  <c r="AE209" i="33"/>
  <c r="F215" i="33"/>
  <c r="AD215" i="33" s="1"/>
  <c r="X215" i="33"/>
  <c r="AE220" i="33"/>
  <c r="AE226" i="33"/>
  <c r="F231" i="33"/>
  <c r="AD231" i="33" s="1"/>
  <c r="X231" i="33"/>
  <c r="F236" i="33"/>
  <c r="AD236" i="33" s="1"/>
  <c r="X236" i="33"/>
  <c r="AE245" i="33"/>
  <c r="AE250" i="33"/>
  <c r="AC255" i="33"/>
  <c r="AE255" i="33"/>
  <c r="AE260" i="33"/>
  <c r="W265" i="33"/>
  <c r="Y265" i="33" s="1"/>
  <c r="AE265" i="33"/>
  <c r="F271" i="33"/>
  <c r="AD271" i="33" s="1"/>
  <c r="X271" i="33"/>
  <c r="AE276" i="33"/>
  <c r="F287" i="33"/>
  <c r="AD287" i="33" s="1"/>
  <c r="X287" i="33"/>
  <c r="F292" i="33"/>
  <c r="AD292" i="33" s="1"/>
  <c r="X292" i="33"/>
  <c r="F297" i="33"/>
  <c r="AD297" i="33" s="1"/>
  <c r="X297" i="33"/>
  <c r="AC302" i="33"/>
  <c r="AE302" i="33"/>
  <c r="F308" i="33"/>
  <c r="AD308" i="33" s="1"/>
  <c r="X308" i="33"/>
  <c r="F312" i="33"/>
  <c r="AD312" i="33" s="1"/>
  <c r="X312" i="33"/>
  <c r="W316" i="33"/>
  <c r="AE316" i="33"/>
  <c r="W320" i="33"/>
  <c r="Y320" i="33" s="1"/>
  <c r="AE320" i="33"/>
  <c r="F325" i="33"/>
  <c r="AD325" i="33" s="1"/>
  <c r="F330" i="33"/>
  <c r="AD330" i="33" s="1"/>
  <c r="X330" i="33"/>
  <c r="F334" i="33"/>
  <c r="AD334" i="33" s="1"/>
  <c r="X334" i="33"/>
  <c r="F339" i="33"/>
  <c r="AD339" i="33" s="1"/>
  <c r="X339" i="33"/>
  <c r="F345" i="33"/>
  <c r="AD345" i="33" s="1"/>
  <c r="X345" i="33"/>
  <c r="W350" i="33"/>
  <c r="AE350" i="33"/>
  <c r="F356" i="33"/>
  <c r="AD356" i="33" s="1"/>
  <c r="X356" i="33"/>
  <c r="AE361" i="33"/>
  <c r="F367" i="33"/>
  <c r="AD367" i="33" s="1"/>
  <c r="X367" i="33"/>
  <c r="AE372" i="33"/>
  <c r="F378" i="33"/>
  <c r="AD378" i="33" s="1"/>
  <c r="X378" i="33"/>
  <c r="F383" i="33"/>
  <c r="AD383" i="33" s="1"/>
  <c r="X383" i="33"/>
  <c r="W388" i="33"/>
  <c r="AE388" i="33"/>
  <c r="AC393" i="33"/>
  <c r="AE393" i="33"/>
  <c r="F399" i="33"/>
  <c r="AD399" i="33" s="1"/>
  <c r="X399" i="33"/>
  <c r="F404" i="33"/>
  <c r="AD404" i="33" s="1"/>
  <c r="X404" i="33"/>
  <c r="F409" i="33"/>
  <c r="AD409" i="33" s="1"/>
  <c r="X409" i="33"/>
  <c r="AE414" i="33"/>
  <c r="F420" i="33"/>
  <c r="AD420" i="33" s="1"/>
  <c r="X420" i="33"/>
  <c r="W424" i="33"/>
  <c r="Y424" i="33" s="1"/>
  <c r="F430" i="33"/>
  <c r="AD430" i="33" s="1"/>
  <c r="X430" i="33"/>
  <c r="F439" i="33"/>
  <c r="AD439" i="33" s="1"/>
  <c r="X439" i="33"/>
  <c r="F445" i="33"/>
  <c r="AD445" i="33" s="1"/>
  <c r="X445" i="33"/>
  <c r="W450" i="33"/>
  <c r="AE450" i="33"/>
  <c r="F456" i="33"/>
  <c r="AD456" i="33" s="1"/>
  <c r="X456" i="33"/>
  <c r="F461" i="33"/>
  <c r="AD461" i="33" s="1"/>
  <c r="X461" i="33"/>
  <c r="Y461" i="33" s="1"/>
  <c r="F467" i="33"/>
  <c r="AD467" i="33" s="1"/>
  <c r="X467" i="33"/>
  <c r="AE472" i="33"/>
  <c r="AE477" i="33"/>
  <c r="AE483" i="33"/>
  <c r="F489" i="33"/>
  <c r="AD489" i="33" s="1"/>
  <c r="X489" i="33"/>
  <c r="AE494" i="33"/>
  <c r="F499" i="33"/>
  <c r="AD499" i="33" s="1"/>
  <c r="AC504" i="33"/>
  <c r="AE504" i="33"/>
  <c r="F510" i="33"/>
  <c r="AD510" i="33" s="1"/>
  <c r="AJ510" i="33" s="1"/>
  <c r="AE515" i="33"/>
  <c r="W521" i="33"/>
  <c r="Y521" i="33" s="1"/>
  <c r="AE521" i="33"/>
  <c r="AE527" i="33"/>
  <c r="F533" i="33"/>
  <c r="AD533" i="33" s="1"/>
  <c r="X533" i="33"/>
  <c r="F538" i="33"/>
  <c r="AD538" i="33" s="1"/>
  <c r="X538" i="33"/>
  <c r="AE543" i="33"/>
  <c r="W548" i="33"/>
  <c r="Y548" i="33" s="1"/>
  <c r="AE548" i="33"/>
  <c r="AE553" i="33"/>
  <c r="F558" i="33"/>
  <c r="AD558" i="33" s="1"/>
  <c r="X558" i="33"/>
  <c r="W563" i="33"/>
  <c r="AE563" i="33"/>
  <c r="AE569" i="33"/>
  <c r="K573" i="33"/>
  <c r="AE579" i="33"/>
  <c r="F584" i="33"/>
  <c r="AD584" i="33" s="1"/>
  <c r="F595" i="33"/>
  <c r="AD595" i="33" s="1"/>
  <c r="X595" i="33"/>
  <c r="AC600" i="33"/>
  <c r="AI600" i="33" s="1"/>
  <c r="AE600" i="33"/>
  <c r="F604" i="33"/>
  <c r="AD604" i="33" s="1"/>
  <c r="X604" i="33"/>
  <c r="F609" i="33"/>
  <c r="AD609" i="33" s="1"/>
  <c r="X609" i="33"/>
  <c r="W619" i="33"/>
  <c r="AE619" i="33"/>
  <c r="AE629" i="33"/>
  <c r="W637" i="33"/>
  <c r="AE637" i="33"/>
  <c r="F643" i="33"/>
  <c r="AD643" i="33" s="1"/>
  <c r="X643" i="33"/>
  <c r="AE648" i="33"/>
  <c r="AC653" i="33"/>
  <c r="AE653" i="33"/>
  <c r="AE658" i="33"/>
  <c r="K666" i="33"/>
  <c r="F671" i="33"/>
  <c r="AD671" i="33" s="1"/>
  <c r="F676" i="33"/>
  <c r="AD676" i="33" s="1"/>
  <c r="F681" i="33"/>
  <c r="AD681" i="33" s="1"/>
  <c r="X681" i="33"/>
  <c r="AE690" i="33"/>
  <c r="F695" i="33"/>
  <c r="AD695" i="33" s="1"/>
  <c r="X695" i="33"/>
  <c r="Y695" i="33" s="1"/>
  <c r="AC699" i="33"/>
  <c r="AJ699" i="33" s="1"/>
  <c r="AE699" i="33"/>
  <c r="K704" i="33"/>
  <c r="AC709" i="33"/>
  <c r="AE709" i="33"/>
  <c r="F714" i="33"/>
  <c r="AD714" i="33" s="1"/>
  <c r="X714" i="33"/>
  <c r="AE717" i="33"/>
  <c r="F723" i="33"/>
  <c r="AD723" i="33" s="1"/>
  <c r="X723" i="33"/>
  <c r="F728" i="33"/>
  <c r="AD728" i="33" s="1"/>
  <c r="X728" i="33"/>
  <c r="F733" i="33"/>
  <c r="AD733" i="33" s="1"/>
  <c r="X733" i="33"/>
  <c r="AE737" i="33"/>
  <c r="F743" i="33"/>
  <c r="AD743" i="33" s="1"/>
  <c r="X743" i="33"/>
  <c r="AC746" i="33"/>
  <c r="AE746" i="33"/>
  <c r="K751" i="33"/>
  <c r="AE756" i="33"/>
  <c r="F760" i="33"/>
  <c r="AD760" i="33" s="1"/>
  <c r="X760" i="33"/>
  <c r="F765" i="33"/>
  <c r="AD765" i="33" s="1"/>
  <c r="X765" i="33"/>
  <c r="AC774" i="33"/>
  <c r="AE774" i="33"/>
  <c r="W777" i="33"/>
  <c r="X722" i="33"/>
  <c r="X578" i="33"/>
  <c r="X290" i="33"/>
  <c r="X146" i="33"/>
  <c r="W2" i="33"/>
  <c r="Y2" i="33" s="1"/>
  <c r="AE686" i="33"/>
  <c r="F178" i="33"/>
  <c r="AD178" i="33" s="1"/>
  <c r="X178" i="33"/>
  <c r="Y178" i="33" s="1"/>
  <c r="AC238" i="33"/>
  <c r="AJ238" i="33" s="1"/>
  <c r="AE238" i="33"/>
  <c r="F268" i="33"/>
  <c r="AD268" i="33" s="1"/>
  <c r="X268" i="33"/>
  <c r="F300" i="33"/>
  <c r="AD300" i="33" s="1"/>
  <c r="X300" i="33"/>
  <c r="F391" i="33"/>
  <c r="AD391" i="33" s="1"/>
  <c r="X391" i="33"/>
  <c r="F407" i="33"/>
  <c r="AD407" i="33" s="1"/>
  <c r="X407" i="33"/>
  <c r="F442" i="33"/>
  <c r="AD442" i="33" s="1"/>
  <c r="X442" i="33"/>
  <c r="W458" i="33"/>
  <c r="Y458" i="33" s="1"/>
  <c r="AE458" i="33"/>
  <c r="F546" i="33"/>
  <c r="AD546" i="33" s="1"/>
  <c r="X546" i="33"/>
  <c r="F587" i="33"/>
  <c r="AD587" i="33" s="1"/>
  <c r="X587" i="33"/>
  <c r="F4" i="33"/>
  <c r="AD4" i="33" s="1"/>
  <c r="X4" i="33"/>
  <c r="F9" i="33"/>
  <c r="AD9" i="33" s="1"/>
  <c r="X9" i="33"/>
  <c r="F15" i="33"/>
  <c r="AD15" i="33" s="1"/>
  <c r="X15" i="33"/>
  <c r="Y15" i="33" s="1"/>
  <c r="F19" i="33"/>
  <c r="AD19" i="33" s="1"/>
  <c r="X19" i="33"/>
  <c r="F24" i="33"/>
  <c r="AD24" i="33" s="1"/>
  <c r="X24" i="33"/>
  <c r="AN29" i="33"/>
  <c r="AP29" i="33" s="1"/>
  <c r="AE29" i="33"/>
  <c r="F35" i="33"/>
  <c r="AD35" i="33" s="1"/>
  <c r="X35" i="33"/>
  <c r="F45" i="33"/>
  <c r="AD45" i="33" s="1"/>
  <c r="X45" i="33"/>
  <c r="F69" i="33"/>
  <c r="AD69" i="33" s="1"/>
  <c r="X69" i="33"/>
  <c r="Y69" i="33" s="1"/>
  <c r="F79" i="33"/>
  <c r="AD79" i="33" s="1"/>
  <c r="X79" i="33"/>
  <c r="F84" i="33"/>
  <c r="AD84" i="33" s="1"/>
  <c r="X84" i="33"/>
  <c r="F89" i="33"/>
  <c r="AD89" i="33" s="1"/>
  <c r="X89" i="33"/>
  <c r="AJ92" i="33"/>
  <c r="F107" i="33"/>
  <c r="AD107" i="33" s="1"/>
  <c r="X107" i="33"/>
  <c r="W121" i="33"/>
  <c r="AE121" i="33"/>
  <c r="F139" i="33"/>
  <c r="AD139" i="33" s="1"/>
  <c r="X139" i="33"/>
  <c r="AC144" i="33"/>
  <c r="AE144" i="33"/>
  <c r="F150" i="33"/>
  <c r="AD150" i="33" s="1"/>
  <c r="X150" i="33"/>
  <c r="W155" i="33"/>
  <c r="AE155" i="33"/>
  <c r="W170" i="33"/>
  <c r="Y170" i="33" s="1"/>
  <c r="AE170" i="33"/>
  <c r="AC175" i="33"/>
  <c r="AE175" i="33"/>
  <c r="W180" i="33"/>
  <c r="Y180" i="33" s="1"/>
  <c r="AE180" i="33"/>
  <c r="F185" i="33"/>
  <c r="AD185" i="33" s="1"/>
  <c r="X185" i="33"/>
  <c r="F210" i="33"/>
  <c r="AD210" i="33" s="1"/>
  <c r="X210" i="33"/>
  <c r="F221" i="33"/>
  <c r="AD221" i="33" s="1"/>
  <c r="X221" i="33"/>
  <c r="AC231" i="33"/>
  <c r="AE231" i="33"/>
  <c r="W236" i="33"/>
  <c r="AE236" i="33"/>
  <c r="F241" i="33"/>
  <c r="AD241" i="33" s="1"/>
  <c r="X241" i="33"/>
  <c r="F246" i="33"/>
  <c r="AD246" i="33" s="1"/>
  <c r="X246" i="33"/>
  <c r="F251" i="33"/>
  <c r="AD251" i="33" s="1"/>
  <c r="X251" i="33"/>
  <c r="F261" i="33"/>
  <c r="AD261" i="33" s="1"/>
  <c r="X261" i="33"/>
  <c r="F277" i="33"/>
  <c r="AD277" i="33" s="1"/>
  <c r="X277" i="33"/>
  <c r="W297" i="33"/>
  <c r="Y297" i="33" s="1"/>
  <c r="AE297" i="33"/>
  <c r="F303" i="33"/>
  <c r="AD303" i="33" s="1"/>
  <c r="X303" i="33"/>
  <c r="AC312" i="33"/>
  <c r="AE312" i="33"/>
  <c r="F321" i="33"/>
  <c r="AD321" i="33" s="1"/>
  <c r="X321" i="33"/>
  <c r="AC325" i="33"/>
  <c r="AE325" i="33"/>
  <c r="W334" i="33"/>
  <c r="Y334" i="33" s="1"/>
  <c r="AE334" i="33"/>
  <c r="F351" i="33"/>
  <c r="AD351" i="33" s="1"/>
  <c r="X351" i="33"/>
  <c r="AC356" i="33"/>
  <c r="AJ356" i="33" s="1"/>
  <c r="AE356" i="33"/>
  <c r="W367" i="33"/>
  <c r="AE367" i="33"/>
  <c r="F373" i="33"/>
  <c r="AD373" i="33" s="1"/>
  <c r="X373" i="33"/>
  <c r="F394" i="33"/>
  <c r="AD394" i="33" s="1"/>
  <c r="X394" i="33"/>
  <c r="W404" i="33"/>
  <c r="Y404" i="33" s="1"/>
  <c r="AE404" i="33"/>
  <c r="AC409" i="33"/>
  <c r="AE409" i="33"/>
  <c r="F415" i="33"/>
  <c r="AD415" i="33" s="1"/>
  <c r="X415" i="33"/>
  <c r="F425" i="33"/>
  <c r="AD425" i="33" s="1"/>
  <c r="X425" i="33"/>
  <c r="W430" i="33"/>
  <c r="Y430" i="33" s="1"/>
  <c r="AE430" i="33"/>
  <c r="AC439" i="33"/>
  <c r="AI439" i="33" s="1"/>
  <c r="AE439" i="33"/>
  <c r="F451" i="33"/>
  <c r="AD451" i="33" s="1"/>
  <c r="X451" i="33"/>
  <c r="AC456" i="33"/>
  <c r="AE456" i="33"/>
  <c r="F473" i="33"/>
  <c r="AD473" i="33" s="1"/>
  <c r="X473" i="33"/>
  <c r="F478" i="33"/>
  <c r="AD478" i="33" s="1"/>
  <c r="X478" i="33"/>
  <c r="F484" i="33"/>
  <c r="AD484" i="33" s="1"/>
  <c r="X484" i="33"/>
  <c r="F495" i="33"/>
  <c r="AD495" i="33" s="1"/>
  <c r="X495" i="33"/>
  <c r="AE499" i="33"/>
  <c r="F505" i="33"/>
  <c r="AD505" i="33" s="1"/>
  <c r="X505" i="33"/>
  <c r="AE510" i="33"/>
  <c r="F516" i="33"/>
  <c r="AD516" i="33" s="1"/>
  <c r="X516" i="33"/>
  <c r="F522" i="33"/>
  <c r="AD522" i="33" s="1"/>
  <c r="X522" i="33"/>
  <c r="F528" i="33"/>
  <c r="AD528" i="33" s="1"/>
  <c r="X528" i="33"/>
  <c r="F544" i="33"/>
  <c r="AD544" i="33" s="1"/>
  <c r="X544" i="33"/>
  <c r="F549" i="33"/>
  <c r="AD549" i="33" s="1"/>
  <c r="X549" i="33"/>
  <c r="F564" i="33"/>
  <c r="AD564" i="33" s="1"/>
  <c r="X564" i="33"/>
  <c r="Y569" i="33"/>
  <c r="F574" i="33"/>
  <c r="AD574" i="33" s="1"/>
  <c r="X574" i="33"/>
  <c r="F580" i="33"/>
  <c r="AD580" i="33" s="1"/>
  <c r="X580" i="33"/>
  <c r="AC584" i="33"/>
  <c r="AE584" i="33"/>
  <c r="F601" i="33"/>
  <c r="AD601" i="33" s="1"/>
  <c r="X601" i="33"/>
  <c r="AC609" i="33"/>
  <c r="AE609" i="33"/>
  <c r="F615" i="33"/>
  <c r="AD615" i="33" s="1"/>
  <c r="X615" i="33"/>
  <c r="F620" i="33"/>
  <c r="AD620" i="33" s="1"/>
  <c r="AJ620" i="33" s="1"/>
  <c r="X620" i="33"/>
  <c r="AC643" i="33"/>
  <c r="AE643" i="33"/>
  <c r="F649" i="33"/>
  <c r="AD649" i="33" s="1"/>
  <c r="X649" i="33"/>
  <c r="F654" i="33"/>
  <c r="AD654" i="33" s="1"/>
  <c r="X654" i="33"/>
  <c r="W662" i="33"/>
  <c r="AE662" i="33"/>
  <c r="F667" i="33"/>
  <c r="AD667" i="33" s="1"/>
  <c r="X667" i="33"/>
  <c r="Y667" i="33" s="1"/>
  <c r="AE671" i="33"/>
  <c r="AE676" i="33"/>
  <c r="F691" i="33"/>
  <c r="AD691" i="33" s="1"/>
  <c r="X691" i="33"/>
  <c r="W695" i="33"/>
  <c r="AE695" i="33"/>
  <c r="Y699" i="33"/>
  <c r="F718" i="33"/>
  <c r="AD718" i="33" s="1"/>
  <c r="X718" i="33"/>
  <c r="AC723" i="33"/>
  <c r="AE723" i="33"/>
  <c r="K728" i="33"/>
  <c r="AE728" i="33"/>
  <c r="F747" i="33"/>
  <c r="AD747" i="33" s="1"/>
  <c r="X747" i="33"/>
  <c r="AC751" i="33"/>
  <c r="F757" i="33"/>
  <c r="AD757" i="33" s="1"/>
  <c r="X757" i="33"/>
  <c r="AC770" i="33"/>
  <c r="AE770" i="33"/>
  <c r="Y774" i="33"/>
  <c r="AC777" i="33"/>
  <c r="X566" i="33"/>
  <c r="X422" i="33"/>
  <c r="Y422" i="33" s="1"/>
  <c r="X278" i="33"/>
  <c r="X134" i="33"/>
  <c r="Y134" i="33" s="1"/>
  <c r="AE614" i="33"/>
  <c r="AC4" i="33"/>
  <c r="AN4" i="33"/>
  <c r="AP4" i="33" s="1"/>
  <c r="AE4" i="33"/>
  <c r="AC9" i="33"/>
  <c r="AN9" i="33"/>
  <c r="AP9" i="33" s="1"/>
  <c r="AE9" i="33"/>
  <c r="AC15" i="33"/>
  <c r="AJ15" i="33" s="1"/>
  <c r="AE15" i="33"/>
  <c r="AC19" i="33"/>
  <c r="AJ19" i="33" s="1"/>
  <c r="AE19" i="33"/>
  <c r="AN24" i="33"/>
  <c r="AP24" i="33" s="1"/>
  <c r="AE24" i="33"/>
  <c r="AC29" i="33"/>
  <c r="AJ29" i="33" s="1"/>
  <c r="AE35" i="33"/>
  <c r="F41" i="33"/>
  <c r="AD41" i="33" s="1"/>
  <c r="X41" i="33"/>
  <c r="AC45" i="33"/>
  <c r="AJ45" i="33" s="1"/>
  <c r="AE45" i="33"/>
  <c r="AC50" i="33"/>
  <c r="AE50" i="33"/>
  <c r="Y54" i="33"/>
  <c r="F59" i="33"/>
  <c r="AD59" i="33" s="1"/>
  <c r="X59" i="33"/>
  <c r="F64" i="33"/>
  <c r="AD64" i="33" s="1"/>
  <c r="X64" i="33"/>
  <c r="K69" i="33"/>
  <c r="AE69" i="33"/>
  <c r="AE74" i="33"/>
  <c r="AE79" i="33"/>
  <c r="AE84" i="33"/>
  <c r="AE89" i="33"/>
  <c r="F93" i="33"/>
  <c r="AD93" i="33" s="1"/>
  <c r="X93" i="33"/>
  <c r="F102" i="33"/>
  <c r="AD102" i="33" s="1"/>
  <c r="X102" i="33"/>
  <c r="AE107" i="33"/>
  <c r="F112" i="33"/>
  <c r="AD112" i="33" s="1"/>
  <c r="X112" i="33"/>
  <c r="F117" i="33"/>
  <c r="AD117" i="33" s="1"/>
  <c r="X117" i="33"/>
  <c r="K126" i="33"/>
  <c r="K130" i="33"/>
  <c r="W139" i="33"/>
  <c r="AE139" i="33"/>
  <c r="F145" i="33"/>
  <c r="AD145" i="33" s="1"/>
  <c r="X145" i="33"/>
  <c r="AE150" i="33"/>
  <c r="F156" i="33"/>
  <c r="AD156" i="33" s="1"/>
  <c r="X156" i="33"/>
  <c r="K166" i="33"/>
  <c r="F176" i="33"/>
  <c r="AD176" i="33" s="1"/>
  <c r="X176" i="33"/>
  <c r="F181" i="33"/>
  <c r="AD181" i="33" s="1"/>
  <c r="X181" i="33"/>
  <c r="AE185" i="33"/>
  <c r="F191" i="33"/>
  <c r="AD191" i="33" s="1"/>
  <c r="AI191" i="33" s="1"/>
  <c r="X191" i="33"/>
  <c r="F195" i="33"/>
  <c r="AD195" i="33" s="1"/>
  <c r="F201" i="33"/>
  <c r="AD201" i="33" s="1"/>
  <c r="X201" i="33"/>
  <c r="AE210" i="33"/>
  <c r="F216" i="33"/>
  <c r="AD216" i="33" s="1"/>
  <c r="X216" i="33"/>
  <c r="AE221" i="33"/>
  <c r="W231" i="33"/>
  <c r="AC236" i="33"/>
  <c r="AC241" i="33"/>
  <c r="AE241" i="33"/>
  <c r="AE246" i="33"/>
  <c r="AE251" i="33"/>
  <c r="F256" i="33"/>
  <c r="AD256" i="33" s="1"/>
  <c r="X256" i="33"/>
  <c r="AE261" i="33"/>
  <c r="AE266" i="33"/>
  <c r="F272" i="33"/>
  <c r="AD272" i="33" s="1"/>
  <c r="X272" i="33"/>
  <c r="AE277" i="33"/>
  <c r="F293" i="33"/>
  <c r="AD293" i="33" s="1"/>
  <c r="X293" i="33"/>
  <c r="F298" i="33"/>
  <c r="AD298" i="33" s="1"/>
  <c r="X298" i="33"/>
  <c r="AE303" i="33"/>
  <c r="F309" i="33"/>
  <c r="AD309" i="33" s="1"/>
  <c r="X309" i="33"/>
  <c r="W312" i="33"/>
  <c r="Y312" i="33" s="1"/>
  <c r="F317" i="33"/>
  <c r="AD317" i="33" s="1"/>
  <c r="X317" i="33"/>
  <c r="W321" i="33"/>
  <c r="AE321" i="33"/>
  <c r="F331" i="33"/>
  <c r="AD331" i="33" s="1"/>
  <c r="X331" i="33"/>
  <c r="F335" i="33"/>
  <c r="AD335" i="33" s="1"/>
  <c r="AJ335" i="33" s="1"/>
  <c r="X335" i="33"/>
  <c r="F340" i="33"/>
  <c r="AD340" i="33" s="1"/>
  <c r="X340" i="33"/>
  <c r="W351" i="33"/>
  <c r="AE351" i="33"/>
  <c r="F357" i="33"/>
  <c r="AD357" i="33" s="1"/>
  <c r="X357" i="33"/>
  <c r="AE362" i="33"/>
  <c r="F368" i="33"/>
  <c r="AD368" i="33" s="1"/>
  <c r="X368" i="33"/>
  <c r="AC373" i="33"/>
  <c r="AE373" i="33"/>
  <c r="F379" i="33"/>
  <c r="AD379" i="33" s="1"/>
  <c r="X379" i="33"/>
  <c r="F384" i="33"/>
  <c r="AD384" i="33" s="1"/>
  <c r="X384" i="33"/>
  <c r="F389" i="33"/>
  <c r="AD389" i="33" s="1"/>
  <c r="AE394" i="33"/>
  <c r="F400" i="33"/>
  <c r="AD400" i="33" s="1"/>
  <c r="X400" i="33"/>
  <c r="F405" i="33"/>
  <c r="AD405" i="33" s="1"/>
  <c r="X405" i="33"/>
  <c r="AE415" i="33"/>
  <c r="F421" i="33"/>
  <c r="AD421" i="33" s="1"/>
  <c r="AJ421" i="33" s="1"/>
  <c r="X421" i="33"/>
  <c r="Y421" i="33" s="1"/>
  <c r="AE425" i="33"/>
  <c r="F431" i="33"/>
  <c r="AD431" i="33" s="1"/>
  <c r="X431" i="33"/>
  <c r="AC435" i="33"/>
  <c r="AI435" i="33" s="1"/>
  <c r="AE435" i="33"/>
  <c r="F440" i="33"/>
  <c r="AD440" i="33" s="1"/>
  <c r="X440" i="33"/>
  <c r="AC451" i="33"/>
  <c r="AE451" i="33"/>
  <c r="F457" i="33"/>
  <c r="AD457" i="33" s="1"/>
  <c r="X457" i="33"/>
  <c r="F462" i="33"/>
  <c r="AD462" i="33" s="1"/>
  <c r="X462" i="33"/>
  <c r="F468" i="33"/>
  <c r="AD468" i="33" s="1"/>
  <c r="X468" i="33"/>
  <c r="AC473" i="33"/>
  <c r="AE473" i="33"/>
  <c r="AE478" i="33"/>
  <c r="AE484" i="33"/>
  <c r="F490" i="33"/>
  <c r="AD490" i="33" s="1"/>
  <c r="X490" i="33"/>
  <c r="W495" i="33"/>
  <c r="AE495" i="33"/>
  <c r="F500" i="33"/>
  <c r="AD500" i="33" s="1"/>
  <c r="X500" i="33"/>
  <c r="AE505" i="33"/>
  <c r="F511" i="33"/>
  <c r="AD511" i="33" s="1"/>
  <c r="X511" i="33"/>
  <c r="AE516" i="33"/>
  <c r="AC522" i="33"/>
  <c r="AJ522" i="33" s="1"/>
  <c r="AE522" i="33"/>
  <c r="AE528" i="33"/>
  <c r="F534" i="33"/>
  <c r="AD534" i="33" s="1"/>
  <c r="X534" i="33"/>
  <c r="F539" i="33"/>
  <c r="AD539" i="33" s="1"/>
  <c r="AI539" i="33" s="1"/>
  <c r="X539" i="33"/>
  <c r="AE544" i="33"/>
  <c r="AE549" i="33"/>
  <c r="F554" i="33"/>
  <c r="AD554" i="33" s="1"/>
  <c r="F559" i="33"/>
  <c r="AD559" i="33" s="1"/>
  <c r="X559" i="33"/>
  <c r="AC564" i="33"/>
  <c r="AE564" i="33"/>
  <c r="F570" i="33"/>
  <c r="AD570" i="33" s="1"/>
  <c r="X570" i="33"/>
  <c r="AE574" i="33"/>
  <c r="W580" i="33"/>
  <c r="Y580" i="33" s="1"/>
  <c r="AE580" i="33"/>
  <c r="F585" i="33"/>
  <c r="AD585" i="33" s="1"/>
  <c r="X585" i="33"/>
  <c r="F596" i="33"/>
  <c r="AD596" i="33" s="1"/>
  <c r="X596" i="33"/>
  <c r="AC601" i="33"/>
  <c r="AE601" i="33"/>
  <c r="K604" i="33"/>
  <c r="F610" i="33"/>
  <c r="AD610" i="33" s="1"/>
  <c r="X610" i="33"/>
  <c r="AC615" i="33"/>
  <c r="AE615" i="33"/>
  <c r="W620" i="33"/>
  <c r="Y620" i="33" s="1"/>
  <c r="AE620" i="33"/>
  <c r="F630" i="33"/>
  <c r="AD630" i="33" s="1"/>
  <c r="AC633" i="33"/>
  <c r="AE633" i="33"/>
  <c r="AE638" i="33"/>
  <c r="F644" i="33"/>
  <c r="AD644" i="33" s="1"/>
  <c r="X644" i="33"/>
  <c r="AC649" i="33"/>
  <c r="AE649" i="33"/>
  <c r="AE654" i="33"/>
  <c r="F663" i="33"/>
  <c r="AD663" i="33" s="1"/>
  <c r="AJ663" i="33" s="1"/>
  <c r="X663" i="33"/>
  <c r="AE667" i="33"/>
  <c r="F672" i="33"/>
  <c r="AD672" i="33" s="1"/>
  <c r="X672" i="33"/>
  <c r="F677" i="33"/>
  <c r="AD677" i="33" s="1"/>
  <c r="X677" i="33"/>
  <c r="W681" i="33"/>
  <c r="Y681" i="33" s="1"/>
  <c r="F687" i="33"/>
  <c r="AD687" i="33" s="1"/>
  <c r="X687" i="33"/>
  <c r="AE691" i="33"/>
  <c r="K695" i="33"/>
  <c r="F700" i="33"/>
  <c r="AD700" i="33" s="1"/>
  <c r="X700" i="33"/>
  <c r="F705" i="33"/>
  <c r="AD705" i="33" s="1"/>
  <c r="W714" i="33"/>
  <c r="AC718" i="33"/>
  <c r="AE718" i="33"/>
  <c r="K723" i="33"/>
  <c r="F729" i="33"/>
  <c r="AD729" i="33" s="1"/>
  <c r="X729" i="33"/>
  <c r="K733" i="33"/>
  <c r="F738" i="33"/>
  <c r="AD738" i="33" s="1"/>
  <c r="X738" i="33"/>
  <c r="K743" i="33"/>
  <c r="AE747" i="33"/>
  <c r="F752" i="33"/>
  <c r="AD752" i="33" s="1"/>
  <c r="X752" i="33"/>
  <c r="W757" i="33"/>
  <c r="Y757" i="33" s="1"/>
  <c r="AE757" i="33"/>
  <c r="K765" i="33"/>
  <c r="F771" i="33"/>
  <c r="AD771" i="33" s="1"/>
  <c r="X771" i="33"/>
  <c r="F775" i="33"/>
  <c r="AD775" i="33" s="1"/>
  <c r="X775" i="33"/>
  <c r="F778" i="33"/>
  <c r="AD778" i="33" s="1"/>
  <c r="X778" i="33"/>
  <c r="X698" i="33"/>
  <c r="X410" i="33"/>
  <c r="X266" i="33"/>
  <c r="X122" i="33"/>
  <c r="F212" i="33"/>
  <c r="AD212" i="33" s="1"/>
  <c r="X212" i="33"/>
  <c r="F305" i="33"/>
  <c r="AD305" i="33" s="1"/>
  <c r="X305" i="33"/>
  <c r="AC318" i="33"/>
  <c r="AE318" i="33"/>
  <c r="F402" i="33"/>
  <c r="AD402" i="33" s="1"/>
  <c r="X402" i="33"/>
  <c r="F437" i="33"/>
  <c r="AD437" i="33" s="1"/>
  <c r="X437" i="33"/>
  <c r="F475" i="33"/>
  <c r="AD475" i="33" s="1"/>
  <c r="X475" i="33"/>
  <c r="F502" i="33"/>
  <c r="AD502" i="33" s="1"/>
  <c r="X502" i="33"/>
  <c r="W592" i="33"/>
  <c r="AE592" i="33"/>
  <c r="F697" i="33"/>
  <c r="AD697" i="33" s="1"/>
  <c r="X697" i="33"/>
  <c r="X218" i="33"/>
  <c r="F10" i="33"/>
  <c r="AD10" i="33" s="1"/>
  <c r="X10" i="33"/>
  <c r="F20" i="33"/>
  <c r="AD20" i="33" s="1"/>
  <c r="X20" i="33"/>
  <c r="F25" i="33"/>
  <c r="AD25" i="33" s="1"/>
  <c r="X25" i="33"/>
  <c r="F30" i="33"/>
  <c r="AD30" i="33" s="1"/>
  <c r="X30" i="33"/>
  <c r="F36" i="33"/>
  <c r="AD36" i="33" s="1"/>
  <c r="X36" i="33"/>
  <c r="F51" i="33"/>
  <c r="AD51" i="33" s="1"/>
  <c r="X51" i="33"/>
  <c r="AJ54" i="33"/>
  <c r="W64" i="33"/>
  <c r="AE64" i="33"/>
  <c r="F80" i="33"/>
  <c r="AD80" i="33" s="1"/>
  <c r="X80" i="33"/>
  <c r="F85" i="33"/>
  <c r="AD85" i="33" s="1"/>
  <c r="AJ85" i="33" s="1"/>
  <c r="X85" i="33"/>
  <c r="F90" i="33"/>
  <c r="AD90" i="33" s="1"/>
  <c r="AJ90" i="33" s="1"/>
  <c r="X90" i="33"/>
  <c r="AC93" i="33"/>
  <c r="AI93" i="33" s="1"/>
  <c r="AE93" i="33"/>
  <c r="AC102" i="33"/>
  <c r="AJ102" i="33" s="1"/>
  <c r="AE102" i="33"/>
  <c r="F108" i="33"/>
  <c r="AD108" i="33" s="1"/>
  <c r="X108" i="33"/>
  <c r="Y108" i="33" s="1"/>
  <c r="W112" i="33"/>
  <c r="Y112" i="33" s="1"/>
  <c r="AE112" i="33"/>
  <c r="AC117" i="33"/>
  <c r="AE117" i="33"/>
  <c r="W126" i="33"/>
  <c r="Y126" i="33" s="1"/>
  <c r="F131" i="33"/>
  <c r="AD131" i="33" s="1"/>
  <c r="X131" i="33"/>
  <c r="F140" i="33"/>
  <c r="AD140" i="33" s="1"/>
  <c r="X140" i="33"/>
  <c r="F151" i="33"/>
  <c r="AD151" i="33" s="1"/>
  <c r="X151" i="33"/>
  <c r="F162" i="33"/>
  <c r="AD162" i="33" s="1"/>
  <c r="X162" i="33"/>
  <c r="F167" i="33"/>
  <c r="AD167" i="33" s="1"/>
  <c r="X167" i="33"/>
  <c r="AC170" i="33"/>
  <c r="AJ170" i="33" s="1"/>
  <c r="AC176" i="33"/>
  <c r="AE176" i="33"/>
  <c r="F186" i="33"/>
  <c r="AD186" i="33" s="1"/>
  <c r="X186" i="33"/>
  <c r="AC191" i="33"/>
  <c r="AE191" i="33"/>
  <c r="AE195" i="33"/>
  <c r="W201" i="33"/>
  <c r="AE201" i="33"/>
  <c r="K206" i="33"/>
  <c r="AE206" i="33"/>
  <c r="F211" i="33"/>
  <c r="AD211" i="33" s="1"/>
  <c r="X211" i="33"/>
  <c r="F222" i="33"/>
  <c r="AD222" i="33" s="1"/>
  <c r="X222" i="33"/>
  <c r="F227" i="33"/>
  <c r="AD227" i="33" s="1"/>
  <c r="X227" i="33"/>
  <c r="F232" i="33"/>
  <c r="AD232" i="33" s="1"/>
  <c r="X232" i="33"/>
  <c r="F237" i="33"/>
  <c r="AD237" i="33" s="1"/>
  <c r="X237" i="33"/>
  <c r="F247" i="33"/>
  <c r="AD247" i="33" s="1"/>
  <c r="X247" i="33"/>
  <c r="F252" i="33"/>
  <c r="AD252" i="33" s="1"/>
  <c r="X252" i="33"/>
  <c r="F283" i="33"/>
  <c r="AD283" i="33" s="1"/>
  <c r="X283" i="33"/>
  <c r="W298" i="33"/>
  <c r="Y298" i="33" s="1"/>
  <c r="AE298" i="33"/>
  <c r="F313" i="33"/>
  <c r="AD313" i="33" s="1"/>
  <c r="X313" i="33"/>
  <c r="W317" i="33"/>
  <c r="Y317" i="33" s="1"/>
  <c r="AE317" i="33"/>
  <c r="F322" i="33"/>
  <c r="AD322" i="33" s="1"/>
  <c r="X322" i="33"/>
  <c r="AC335" i="33"/>
  <c r="AE335" i="33"/>
  <c r="AC340" i="33"/>
  <c r="AE340" i="33"/>
  <c r="F352" i="33"/>
  <c r="AD352" i="33" s="1"/>
  <c r="X352" i="33"/>
  <c r="AC357" i="33"/>
  <c r="AE357" i="33"/>
  <c r="W368" i="33"/>
  <c r="Y368" i="33" s="1"/>
  <c r="AE368" i="33"/>
  <c r="AE389" i="33"/>
  <c r="F395" i="33"/>
  <c r="AD395" i="33" s="1"/>
  <c r="X395" i="33"/>
  <c r="W421" i="33"/>
  <c r="AE421" i="33"/>
  <c r="F426" i="33"/>
  <c r="AD426" i="33" s="1"/>
  <c r="AI426" i="33" s="1"/>
  <c r="X426" i="33"/>
  <c r="W431" i="33"/>
  <c r="AE431" i="33"/>
  <c r="AC446" i="33"/>
  <c r="AE446" i="33"/>
  <c r="F452" i="33"/>
  <c r="AD452" i="33" s="1"/>
  <c r="X452" i="33"/>
  <c r="F479" i="33"/>
  <c r="AD479" i="33" s="1"/>
  <c r="X479" i="33"/>
  <c r="AI484" i="33"/>
  <c r="F517" i="33"/>
  <c r="AD517" i="33" s="1"/>
  <c r="X517" i="33"/>
  <c r="F523" i="33"/>
  <c r="AD523" i="33" s="1"/>
  <c r="AI523" i="33" s="1"/>
  <c r="X523" i="33"/>
  <c r="F529" i="33"/>
  <c r="AD529" i="33" s="1"/>
  <c r="X529" i="33"/>
  <c r="W539" i="33"/>
  <c r="AE539" i="33"/>
  <c r="F550" i="33"/>
  <c r="AD550" i="33" s="1"/>
  <c r="X550" i="33"/>
  <c r="AE554" i="33"/>
  <c r="AC559" i="33"/>
  <c r="AE559" i="33"/>
  <c r="F565" i="33"/>
  <c r="AD565" i="33" s="1"/>
  <c r="AI565" i="33" s="1"/>
  <c r="X565" i="33"/>
  <c r="F575" i="33"/>
  <c r="AD575" i="33" s="1"/>
  <c r="X575" i="33"/>
  <c r="F581" i="33"/>
  <c r="AD581" i="33" s="1"/>
  <c r="X581" i="33"/>
  <c r="F616" i="33"/>
  <c r="AD616" i="33" s="1"/>
  <c r="X616" i="33"/>
  <c r="AE630" i="33"/>
  <c r="F634" i="33"/>
  <c r="AD634" i="33" s="1"/>
  <c r="X634" i="33"/>
  <c r="F639" i="33"/>
  <c r="AD639" i="33" s="1"/>
  <c r="X639" i="33"/>
  <c r="Y649" i="33"/>
  <c r="F655" i="33"/>
  <c r="AD655" i="33" s="1"/>
  <c r="X655" i="33"/>
  <c r="AC663" i="33"/>
  <c r="AE663" i="33"/>
  <c r="F682" i="33"/>
  <c r="AD682" i="33" s="1"/>
  <c r="X682" i="33"/>
  <c r="AC700" i="33"/>
  <c r="AE700" i="33"/>
  <c r="AE705" i="33"/>
  <c r="F719" i="33"/>
  <c r="AD719" i="33" s="1"/>
  <c r="X719" i="33"/>
  <c r="F724" i="33"/>
  <c r="AD724" i="33" s="1"/>
  <c r="X724" i="33"/>
  <c r="AC729" i="33"/>
  <c r="AI729" i="33" s="1"/>
  <c r="AE729" i="33"/>
  <c r="W743" i="33"/>
  <c r="F748" i="33"/>
  <c r="AD748" i="33" s="1"/>
  <c r="X748" i="33"/>
  <c r="AC778" i="33"/>
  <c r="AE778" i="33"/>
  <c r="X686" i="33"/>
  <c r="Y686" i="33" s="1"/>
  <c r="X398" i="33"/>
  <c r="X254" i="33"/>
  <c r="X110" i="33"/>
  <c r="Y110" i="33" s="1"/>
  <c r="W233" i="33"/>
  <c r="AE233" i="33"/>
  <c r="F364" i="33"/>
  <c r="AD364" i="33" s="1"/>
  <c r="X364" i="33"/>
  <c r="F707" i="33"/>
  <c r="AD707" i="33" s="1"/>
  <c r="X707" i="33"/>
  <c r="AN10" i="33"/>
  <c r="AP10" i="33" s="1"/>
  <c r="AE10" i="33"/>
  <c r="AC20" i="33"/>
  <c r="AJ20" i="33" s="1"/>
  <c r="AE20" i="33"/>
  <c r="AN25" i="33"/>
  <c r="AP25" i="33" s="1"/>
  <c r="AE25" i="33"/>
  <c r="W30" i="33"/>
  <c r="AN30" i="33"/>
  <c r="AP30" i="33" s="1"/>
  <c r="AE30" i="33"/>
  <c r="AC36" i="33"/>
  <c r="AE36" i="33"/>
  <c r="F46" i="33"/>
  <c r="AD46" i="33" s="1"/>
  <c r="X46" i="33"/>
  <c r="AJ59" i="33"/>
  <c r="F65" i="33"/>
  <c r="AD65" i="33" s="1"/>
  <c r="X65" i="33"/>
  <c r="F70" i="33"/>
  <c r="AD70" i="33" s="1"/>
  <c r="X70" i="33"/>
  <c r="F75" i="33"/>
  <c r="AD75" i="33" s="1"/>
  <c r="X75" i="33"/>
  <c r="W80" i="33"/>
  <c r="AE80" i="33"/>
  <c r="W85" i="33"/>
  <c r="Y85" i="33" s="1"/>
  <c r="AE85" i="33"/>
  <c r="F94" i="33"/>
  <c r="AD94" i="33" s="1"/>
  <c r="X94" i="33"/>
  <c r="AC98" i="33"/>
  <c r="AJ98" i="33" s="1"/>
  <c r="AE98" i="33"/>
  <c r="F103" i="33"/>
  <c r="AD103" i="33" s="1"/>
  <c r="X103" i="33"/>
  <c r="AC108" i="33"/>
  <c r="AJ108" i="33" s="1"/>
  <c r="AE108" i="33"/>
  <c r="F113" i="33"/>
  <c r="AD113" i="33" s="1"/>
  <c r="X113" i="33"/>
  <c r="F118" i="33"/>
  <c r="AD118" i="33" s="1"/>
  <c r="X118" i="33"/>
  <c r="F127" i="33"/>
  <c r="AD127" i="33" s="1"/>
  <c r="AJ127" i="33" s="1"/>
  <c r="X127" i="33"/>
  <c r="F135" i="33"/>
  <c r="AD135" i="33" s="1"/>
  <c r="X135" i="33"/>
  <c r="AE151" i="33"/>
  <c r="F157" i="33"/>
  <c r="AD157" i="33" s="1"/>
  <c r="X157" i="33"/>
  <c r="AE167" i="33"/>
  <c r="F171" i="33"/>
  <c r="AD171" i="33" s="1"/>
  <c r="X171" i="33"/>
  <c r="F177" i="33"/>
  <c r="AD177" i="33" s="1"/>
  <c r="X177" i="33"/>
  <c r="W186" i="33"/>
  <c r="AE186" i="33"/>
  <c r="F192" i="33"/>
  <c r="AD192" i="33" s="1"/>
  <c r="AJ192" i="33" s="1"/>
  <c r="X192" i="33"/>
  <c r="F196" i="33"/>
  <c r="AD196" i="33" s="1"/>
  <c r="X196" i="33"/>
  <c r="F202" i="33"/>
  <c r="AD202" i="33" s="1"/>
  <c r="X202" i="33"/>
  <c r="F217" i="33"/>
  <c r="AD217" i="33" s="1"/>
  <c r="X217" i="33"/>
  <c r="AC222" i="33"/>
  <c r="AE222" i="33"/>
  <c r="W232" i="33"/>
  <c r="Y232" i="33" s="1"/>
  <c r="AE232" i="33"/>
  <c r="AC242" i="33"/>
  <c r="AJ242" i="33" s="1"/>
  <c r="AE242" i="33"/>
  <c r="AC247" i="33"/>
  <c r="AE247" i="33"/>
  <c r="Y256" i="33"/>
  <c r="F299" i="33"/>
  <c r="AD299" i="33" s="1"/>
  <c r="X299" i="33"/>
  <c r="W313" i="33"/>
  <c r="Y313" i="33" s="1"/>
  <c r="AE313" i="33"/>
  <c r="AI317" i="33"/>
  <c r="F341" i="33"/>
  <c r="AD341" i="33" s="1"/>
  <c r="X341" i="33"/>
  <c r="W352" i="33"/>
  <c r="Y352" i="33" s="1"/>
  <c r="AE352" i="33"/>
  <c r="F369" i="33"/>
  <c r="AD369" i="33" s="1"/>
  <c r="X369" i="33"/>
  <c r="F385" i="33"/>
  <c r="AD385" i="33" s="1"/>
  <c r="X385" i="33"/>
  <c r="F390" i="33"/>
  <c r="AD390" i="33" s="1"/>
  <c r="X390" i="33"/>
  <c r="F401" i="33"/>
  <c r="AD401" i="33" s="1"/>
  <c r="X401" i="33"/>
  <c r="F406" i="33"/>
  <c r="AD406" i="33" s="1"/>
  <c r="X406" i="33"/>
  <c r="F411" i="33"/>
  <c r="AD411" i="33" s="1"/>
  <c r="X411" i="33"/>
  <c r="F416" i="33"/>
  <c r="AD416" i="33" s="1"/>
  <c r="X416" i="33"/>
  <c r="AC426" i="33"/>
  <c r="AE426" i="33"/>
  <c r="F436" i="33"/>
  <c r="AD436" i="33" s="1"/>
  <c r="X436" i="33"/>
  <c r="F441" i="33"/>
  <c r="AD441" i="33" s="1"/>
  <c r="X441" i="33"/>
  <c r="AC452" i="33"/>
  <c r="AE452" i="33"/>
  <c r="F463" i="33"/>
  <c r="AD463" i="33" s="1"/>
  <c r="X463" i="33"/>
  <c r="F474" i="33"/>
  <c r="AD474" i="33" s="1"/>
  <c r="X474" i="33"/>
  <c r="F485" i="33"/>
  <c r="AD485" i="33" s="1"/>
  <c r="X485" i="33"/>
  <c r="F496" i="33"/>
  <c r="AD496" i="33" s="1"/>
  <c r="X496" i="33"/>
  <c r="F501" i="33"/>
  <c r="AD501" i="33" s="1"/>
  <c r="X501" i="33"/>
  <c r="F512" i="33"/>
  <c r="AD512" i="33" s="1"/>
  <c r="X512" i="33"/>
  <c r="F535" i="33"/>
  <c r="AD535" i="33" s="1"/>
  <c r="AI535" i="33" s="1"/>
  <c r="X535" i="33"/>
  <c r="F540" i="33"/>
  <c r="AD540" i="33" s="1"/>
  <c r="X540" i="33"/>
  <c r="F555" i="33"/>
  <c r="AD555" i="33" s="1"/>
  <c r="X555" i="33"/>
  <c r="Y555" i="33" s="1"/>
  <c r="F560" i="33"/>
  <c r="AD560" i="33" s="1"/>
  <c r="X560" i="33"/>
  <c r="AE565" i="33"/>
  <c r="K570" i="33"/>
  <c r="AE575" i="33"/>
  <c r="AE581" i="33"/>
  <c r="F586" i="33"/>
  <c r="AD586" i="33" s="1"/>
  <c r="X586" i="33"/>
  <c r="F597" i="33"/>
  <c r="AD597" i="33" s="1"/>
  <c r="X597" i="33"/>
  <c r="Y597" i="33" s="1"/>
  <c r="AE602" i="33"/>
  <c r="F605" i="33"/>
  <c r="AD605" i="33" s="1"/>
  <c r="F611" i="33"/>
  <c r="AD611" i="33" s="1"/>
  <c r="X611" i="33"/>
  <c r="AC616" i="33"/>
  <c r="AE616" i="33"/>
  <c r="F621" i="33"/>
  <c r="AD621" i="33" s="1"/>
  <c r="X621" i="33"/>
  <c r="AE634" i="33"/>
  <c r="AE639" i="33"/>
  <c r="F645" i="33"/>
  <c r="AD645" i="33" s="1"/>
  <c r="X645" i="33"/>
  <c r="AE655" i="33"/>
  <c r="F659" i="33"/>
  <c r="AD659" i="33" s="1"/>
  <c r="X659" i="33"/>
  <c r="F664" i="33"/>
  <c r="AD664" i="33" s="1"/>
  <c r="X664" i="33"/>
  <c r="F673" i="33"/>
  <c r="AD673" i="33" s="1"/>
  <c r="X673" i="33"/>
  <c r="AC677" i="33"/>
  <c r="AC682" i="33"/>
  <c r="AJ682" i="33" s="1"/>
  <c r="AE682" i="33"/>
  <c r="AC687" i="33"/>
  <c r="F692" i="33"/>
  <c r="AD692" i="33" s="1"/>
  <c r="X692" i="33"/>
  <c r="Y692" i="33" s="1"/>
  <c r="F696" i="33"/>
  <c r="AD696" i="33" s="1"/>
  <c r="F701" i="33"/>
  <c r="AD701" i="33" s="1"/>
  <c r="X701" i="33"/>
  <c r="F706" i="33"/>
  <c r="AD706" i="33" s="1"/>
  <c r="X706" i="33"/>
  <c r="W710" i="33"/>
  <c r="AE710" i="33"/>
  <c r="F715" i="33"/>
  <c r="AD715" i="33" s="1"/>
  <c r="AC719" i="33"/>
  <c r="AJ719" i="33" s="1"/>
  <c r="AE719" i="33"/>
  <c r="AE724" i="33"/>
  <c r="F730" i="33"/>
  <c r="AD730" i="33" s="1"/>
  <c r="AI730" i="33" s="1"/>
  <c r="X730" i="33"/>
  <c r="F739" i="33"/>
  <c r="AD739" i="33" s="1"/>
  <c r="X739" i="33"/>
  <c r="AC743" i="33"/>
  <c r="AC748" i="33"/>
  <c r="AE748" i="33"/>
  <c r="F753" i="33"/>
  <c r="AD753" i="33" s="1"/>
  <c r="X753" i="33"/>
  <c r="AC757" i="33"/>
  <c r="AI757" i="33" s="1"/>
  <c r="AC761" i="33"/>
  <c r="AJ761" i="33" s="1"/>
  <c r="AE761" i="33"/>
  <c r="F766" i="33"/>
  <c r="AD766" i="33" s="1"/>
  <c r="K771" i="33"/>
  <c r="K775" i="33"/>
  <c r="W778" i="33"/>
  <c r="X530" i="33"/>
  <c r="X386" i="33"/>
  <c r="X242" i="33"/>
  <c r="X98" i="33"/>
  <c r="AC5" i="33"/>
  <c r="AJ5" i="33" s="1"/>
  <c r="AN5" i="33"/>
  <c r="AP5" i="33" s="1"/>
  <c r="AE5" i="33"/>
  <c r="F11" i="33"/>
  <c r="AD11" i="33" s="1"/>
  <c r="X11" i="33"/>
  <c r="F16" i="33"/>
  <c r="AD16" i="33" s="1"/>
  <c r="F31" i="33"/>
  <c r="AD31" i="33" s="1"/>
  <c r="X31" i="33"/>
  <c r="F37" i="33"/>
  <c r="AD37" i="33" s="1"/>
  <c r="X37" i="33"/>
  <c r="F42" i="33"/>
  <c r="AD42" i="33" s="1"/>
  <c r="W46" i="33"/>
  <c r="Y46" i="33" s="1"/>
  <c r="AE46" i="33"/>
  <c r="W51" i="33"/>
  <c r="Y51" i="33" s="1"/>
  <c r="F55" i="33"/>
  <c r="AD55" i="33" s="1"/>
  <c r="X55" i="33"/>
  <c r="F60" i="33"/>
  <c r="AD60" i="33" s="1"/>
  <c r="X60" i="33"/>
  <c r="AE65" i="33"/>
  <c r="AC70" i="33"/>
  <c r="AE70" i="33"/>
  <c r="AE75" i="33"/>
  <c r="F81" i="33"/>
  <c r="AD81" i="33" s="1"/>
  <c r="X81" i="33"/>
  <c r="K85" i="33"/>
  <c r="K90" i="33"/>
  <c r="W94" i="33"/>
  <c r="AE94" i="33"/>
  <c r="F99" i="33"/>
  <c r="AD99" i="33" s="1"/>
  <c r="X99" i="33"/>
  <c r="Y99" i="33" s="1"/>
  <c r="AE103" i="33"/>
  <c r="K108" i="33"/>
  <c r="W113" i="33"/>
  <c r="AE113" i="33"/>
  <c r="AC118" i="33"/>
  <c r="AE118" i="33"/>
  <c r="W122" i="33"/>
  <c r="Y122" i="33" s="1"/>
  <c r="W127" i="33"/>
  <c r="Y127" i="33" s="1"/>
  <c r="AE127" i="33"/>
  <c r="F132" i="33"/>
  <c r="AD132" i="33" s="1"/>
  <c r="AJ132" i="33" s="1"/>
  <c r="X132" i="33"/>
  <c r="AE135" i="33"/>
  <c r="F141" i="33"/>
  <c r="AD141" i="33" s="1"/>
  <c r="X141" i="33"/>
  <c r="AE146" i="33"/>
  <c r="F152" i="33"/>
  <c r="AD152" i="33" s="1"/>
  <c r="X152" i="33"/>
  <c r="AE157" i="33"/>
  <c r="F163" i="33"/>
  <c r="AD163" i="33" s="1"/>
  <c r="X163" i="33"/>
  <c r="F168" i="33"/>
  <c r="AD168" i="33" s="1"/>
  <c r="X168" i="33"/>
  <c r="AC171" i="33"/>
  <c r="AE171" i="33"/>
  <c r="AE177" i="33"/>
  <c r="AC192" i="33"/>
  <c r="AE192" i="33"/>
  <c r="AC196" i="33"/>
  <c r="AJ196" i="33" s="1"/>
  <c r="AE196" i="33"/>
  <c r="W202" i="33"/>
  <c r="Y202" i="33" s="1"/>
  <c r="AE202" i="33"/>
  <c r="K211" i="33"/>
  <c r="AE217" i="33"/>
  <c r="F223" i="33"/>
  <c r="AD223" i="33" s="1"/>
  <c r="X223" i="33"/>
  <c r="F228" i="33"/>
  <c r="AD228" i="33" s="1"/>
  <c r="X228" i="33"/>
  <c r="F233" i="33"/>
  <c r="AD233" i="33" s="1"/>
  <c r="X233" i="33"/>
  <c r="F238" i="33"/>
  <c r="AD238" i="33" s="1"/>
  <c r="X238" i="33"/>
  <c r="W247" i="33"/>
  <c r="Y247" i="33" s="1"/>
  <c r="K252" i="33"/>
  <c r="F257" i="33"/>
  <c r="AD257" i="33" s="1"/>
  <c r="X257" i="33"/>
  <c r="AE262" i="33"/>
  <c r="AE267" i="33"/>
  <c r="F273" i="33"/>
  <c r="AD273" i="33" s="1"/>
  <c r="X273" i="33"/>
  <c r="F284" i="33"/>
  <c r="AD284" i="33" s="1"/>
  <c r="X284" i="33"/>
  <c r="F294" i="33"/>
  <c r="AD294" i="33" s="1"/>
  <c r="AE299" i="33"/>
  <c r="AE304" i="33"/>
  <c r="F310" i="33"/>
  <c r="AD310" i="33" s="1"/>
  <c r="AI310" i="33" s="1"/>
  <c r="K313" i="33"/>
  <c r="F318" i="33"/>
  <c r="AD318" i="33" s="1"/>
  <c r="X318" i="33"/>
  <c r="F327" i="33"/>
  <c r="AD327" i="33" s="1"/>
  <c r="F332" i="33"/>
  <c r="AD332" i="33" s="1"/>
  <c r="F336" i="33"/>
  <c r="AD336" i="33" s="1"/>
  <c r="AC341" i="33"/>
  <c r="AE341" i="33"/>
  <c r="F347" i="33"/>
  <c r="AD347" i="33" s="1"/>
  <c r="X347" i="33"/>
  <c r="F353" i="33"/>
  <c r="AD353" i="33" s="1"/>
  <c r="X353" i="33"/>
  <c r="F358" i="33"/>
  <c r="AD358" i="33" s="1"/>
  <c r="W363" i="33"/>
  <c r="Y363" i="33" s="1"/>
  <c r="AE363" i="33"/>
  <c r="AE369" i="33"/>
  <c r="F375" i="33"/>
  <c r="AD375" i="33" s="1"/>
  <c r="X375" i="33"/>
  <c r="F380" i="33"/>
  <c r="AD380" i="33" s="1"/>
  <c r="AE385" i="33"/>
  <c r="W390" i="33"/>
  <c r="Y390" i="33" s="1"/>
  <c r="AE390" i="33"/>
  <c r="AE401" i="33"/>
  <c r="W406" i="33"/>
  <c r="Y406" i="33" s="1"/>
  <c r="AE406" i="33"/>
  <c r="AE411" i="33"/>
  <c r="AE416" i="33"/>
  <c r="F427" i="33"/>
  <c r="AD427" i="33" s="1"/>
  <c r="X427" i="33"/>
  <c r="F432" i="33"/>
  <c r="AD432" i="33" s="1"/>
  <c r="X432" i="33"/>
  <c r="AE436" i="33"/>
  <c r="AE441" i="33"/>
  <c r="F447" i="33"/>
  <c r="AD447" i="33" s="1"/>
  <c r="F453" i="33"/>
  <c r="AD453" i="33" s="1"/>
  <c r="AJ453" i="33" s="1"/>
  <c r="X453" i="33"/>
  <c r="AE463" i="33"/>
  <c r="F469" i="33"/>
  <c r="AD469" i="33" s="1"/>
  <c r="W474" i="33"/>
  <c r="AE474" i="33"/>
  <c r="F480" i="33"/>
  <c r="AD480" i="33" s="1"/>
  <c r="X480" i="33"/>
  <c r="AC485" i="33"/>
  <c r="AE485" i="33"/>
  <c r="F491" i="33"/>
  <c r="AD491" i="33" s="1"/>
  <c r="X491" i="33"/>
  <c r="AE496" i="33"/>
  <c r="AC501" i="33"/>
  <c r="AJ501" i="33" s="1"/>
  <c r="AE501" i="33"/>
  <c r="F507" i="33"/>
  <c r="AD507" i="33" s="1"/>
  <c r="X507" i="33"/>
  <c r="K512" i="33"/>
  <c r="AE512" i="33"/>
  <c r="F524" i="33"/>
  <c r="AD524" i="33" s="1"/>
  <c r="X524" i="33"/>
  <c r="AE535" i="33"/>
  <c r="AE540" i="33"/>
  <c r="AE545" i="33"/>
  <c r="F551" i="33"/>
  <c r="AD551" i="33" s="1"/>
  <c r="X551" i="33"/>
  <c r="AE555" i="33"/>
  <c r="K560" i="33"/>
  <c r="AE560" i="33"/>
  <c r="F571" i="33"/>
  <c r="AD571" i="33" s="1"/>
  <c r="X571" i="33"/>
  <c r="F576" i="33"/>
  <c r="AD576" i="33" s="1"/>
  <c r="X576" i="33"/>
  <c r="F582" i="33"/>
  <c r="AD582" i="33" s="1"/>
  <c r="X582" i="33"/>
  <c r="AE586" i="33"/>
  <c r="F592" i="33"/>
  <c r="AD592" i="33" s="1"/>
  <c r="X592" i="33"/>
  <c r="AE597" i="33"/>
  <c r="AE605" i="33"/>
  <c r="W611" i="33"/>
  <c r="AE611" i="33"/>
  <c r="F617" i="33"/>
  <c r="AD617" i="33" s="1"/>
  <c r="X617" i="33"/>
  <c r="AE621" i="33"/>
  <c r="AE626" i="33"/>
  <c r="F631" i="33"/>
  <c r="AD631" i="33" s="1"/>
  <c r="F640" i="33"/>
  <c r="AD640" i="33" s="1"/>
  <c r="X640" i="33"/>
  <c r="K645" i="33"/>
  <c r="AE645" i="33"/>
  <c r="AE650" i="33"/>
  <c r="F656" i="33"/>
  <c r="AD656" i="33" s="1"/>
  <c r="X656" i="33"/>
  <c r="W659" i="33"/>
  <c r="Y659" i="33" s="1"/>
  <c r="AE659" i="33"/>
  <c r="AE664" i="33"/>
  <c r="F668" i="33"/>
  <c r="AD668" i="33" s="1"/>
  <c r="W673" i="33"/>
  <c r="Y673" i="33" s="1"/>
  <c r="AE673" i="33"/>
  <c r="F683" i="33"/>
  <c r="AD683" i="33" s="1"/>
  <c r="X683" i="33"/>
  <c r="AE692" i="33"/>
  <c r="AE696" i="33"/>
  <c r="K701" i="33"/>
  <c r="AE701" i="33"/>
  <c r="K706" i="33"/>
  <c r="AE706" i="33"/>
  <c r="F711" i="33"/>
  <c r="AD711" i="33" s="1"/>
  <c r="X711" i="33"/>
  <c r="AC715" i="33"/>
  <c r="AE715" i="33"/>
  <c r="K719" i="33"/>
  <c r="F725" i="33"/>
  <c r="AD725" i="33" s="1"/>
  <c r="AI725" i="33" s="1"/>
  <c r="X725" i="33"/>
  <c r="AC730" i="33"/>
  <c r="AE730" i="33"/>
  <c r="AE734" i="33"/>
  <c r="W739" i="33"/>
  <c r="Y739" i="33" s="1"/>
  <c r="AE739" i="33"/>
  <c r="F744" i="33"/>
  <c r="AD744" i="33" s="1"/>
  <c r="X744" i="33"/>
  <c r="F749" i="33"/>
  <c r="AD749" i="33" s="1"/>
  <c r="X749" i="33"/>
  <c r="AE753" i="33"/>
  <c r="W761" i="33"/>
  <c r="Y761" i="33" s="1"/>
  <c r="AE766" i="33"/>
  <c r="F772" i="33"/>
  <c r="AD772" i="33" s="1"/>
  <c r="X772" i="33"/>
  <c r="W775" i="33"/>
  <c r="X662" i="33"/>
  <c r="X518" i="33"/>
  <c r="X374" i="33"/>
  <c r="X230" i="33"/>
  <c r="X86" i="33"/>
  <c r="X779" i="33"/>
  <c r="AR16" i="33"/>
  <c r="AN15" i="33"/>
  <c r="AP15" i="33" s="1"/>
  <c r="AN35" i="33"/>
  <c r="AP35" i="33" s="1"/>
  <c r="AH246" i="31"/>
  <c r="AJ246" i="31"/>
  <c r="AB246" i="31"/>
  <c r="O246" i="31"/>
  <c r="AJ262" i="31"/>
  <c r="AB262" i="31"/>
  <c r="O262" i="31"/>
  <c r="AH294" i="31"/>
  <c r="AB294" i="31"/>
  <c r="AJ294" i="31"/>
  <c r="O294" i="31"/>
  <c r="AH310" i="31"/>
  <c r="AJ310" i="31"/>
  <c r="AB310" i="31"/>
  <c r="AB326" i="31"/>
  <c r="AD326" i="31" s="1"/>
  <c r="AJ326" i="31"/>
  <c r="O326" i="31"/>
  <c r="AJ342" i="31"/>
  <c r="AB342" i="31"/>
  <c r="O342" i="31"/>
  <c r="AJ358" i="31"/>
  <c r="AB358" i="31"/>
  <c r="O358" i="31"/>
  <c r="AJ374" i="31"/>
  <c r="AB374" i="31"/>
  <c r="O374" i="31"/>
  <c r="AD406" i="31"/>
  <c r="AJ406" i="31"/>
  <c r="AB406" i="31"/>
  <c r="AJ454" i="31"/>
  <c r="AB454" i="31"/>
  <c r="O454" i="31"/>
  <c r="AJ470" i="31"/>
  <c r="AB470" i="31"/>
  <c r="AJ486" i="31"/>
  <c r="AB486" i="31"/>
  <c r="AJ502" i="31"/>
  <c r="AB502" i="31"/>
  <c r="O502" i="31"/>
  <c r="AJ235" i="31"/>
  <c r="AB235" i="31"/>
  <c r="O235" i="31"/>
  <c r="AJ267" i="31"/>
  <c r="AB267" i="31"/>
  <c r="O267" i="31"/>
  <c r="AJ299" i="31"/>
  <c r="AB299" i="31"/>
  <c r="AD299" i="31" s="1"/>
  <c r="O299" i="31"/>
  <c r="AJ17" i="31"/>
  <c r="AB17" i="31"/>
  <c r="AJ33" i="31"/>
  <c r="AB33" i="31"/>
  <c r="O33" i="31"/>
  <c r="AJ49" i="31"/>
  <c r="AB49" i="31"/>
  <c r="O49" i="31"/>
  <c r="AJ65" i="31"/>
  <c r="AB65" i="31"/>
  <c r="O65" i="31"/>
  <c r="AJ81" i="31"/>
  <c r="AB81" i="31"/>
  <c r="AJ97" i="31"/>
  <c r="AB97" i="31"/>
  <c r="AD97" i="31" s="1"/>
  <c r="O97" i="31"/>
  <c r="AJ113" i="31"/>
  <c r="AB113" i="31"/>
  <c r="O113" i="31"/>
  <c r="AJ129" i="31"/>
  <c r="AB129" i="31"/>
  <c r="O129" i="31"/>
  <c r="AH145" i="31"/>
  <c r="AJ145" i="31"/>
  <c r="AB145" i="31"/>
  <c r="AJ161" i="31"/>
  <c r="AB161" i="31"/>
  <c r="O161" i="31"/>
  <c r="AJ177" i="31"/>
  <c r="AB177" i="31"/>
  <c r="O177" i="31"/>
  <c r="AJ193" i="31"/>
  <c r="AB193" i="31"/>
  <c r="O193" i="31"/>
  <c r="AJ209" i="31"/>
  <c r="AB209" i="31"/>
  <c r="AD209" i="31" s="1"/>
  <c r="AJ225" i="31"/>
  <c r="AB225" i="31"/>
  <c r="O225" i="31"/>
  <c r="AH241" i="31"/>
  <c r="AJ241" i="31"/>
  <c r="AB241" i="31"/>
  <c r="O241" i="31"/>
  <c r="AJ257" i="31"/>
  <c r="AB257" i="31"/>
  <c r="O257" i="31"/>
  <c r="AJ273" i="31"/>
  <c r="AB273" i="31"/>
  <c r="AD273" i="31" s="1"/>
  <c r="AJ289" i="31"/>
  <c r="AB289" i="31"/>
  <c r="AJ305" i="31"/>
  <c r="AB305" i="31"/>
  <c r="O305" i="31"/>
  <c r="AH321" i="31"/>
  <c r="AJ321" i="31"/>
  <c r="AB321" i="31"/>
  <c r="O321" i="31"/>
  <c r="AH337" i="31"/>
  <c r="AJ337" i="31"/>
  <c r="AB337" i="31"/>
  <c r="AD337" i="31" s="1"/>
  <c r="O337" i="31"/>
  <c r="AJ353" i="31"/>
  <c r="AB353" i="31"/>
  <c r="AD353" i="31" s="1"/>
  <c r="AJ64" i="31"/>
  <c r="AB64" i="31"/>
  <c r="AJ96" i="31"/>
  <c r="AB96" i="31"/>
  <c r="O96" i="31"/>
  <c r="AJ112" i="31"/>
  <c r="AB112" i="31"/>
  <c r="O112" i="31"/>
  <c r="AH160" i="31"/>
  <c r="AJ160" i="31"/>
  <c r="AB160" i="31"/>
  <c r="O160" i="31"/>
  <c r="AH192" i="31"/>
  <c r="AJ192" i="31"/>
  <c r="AB192" i="31"/>
  <c r="AJ224" i="31"/>
  <c r="AB224" i="31"/>
  <c r="AD224" i="31" s="1"/>
  <c r="O224" i="31"/>
  <c r="AJ272" i="31"/>
  <c r="AB272" i="31"/>
  <c r="AD272" i="31" s="1"/>
  <c r="AJ304" i="31"/>
  <c r="AB304" i="31"/>
  <c r="O304" i="31"/>
  <c r="AH336" i="31"/>
  <c r="AJ336" i="31"/>
  <c r="AB336" i="31"/>
  <c r="O336" i="31"/>
  <c r="AH368" i="31"/>
  <c r="AJ368" i="31"/>
  <c r="AB368" i="31"/>
  <c r="AJ283" i="31"/>
  <c r="AB283" i="31"/>
  <c r="O283" i="31"/>
  <c r="AJ315" i="31"/>
  <c r="AB315" i="31"/>
  <c r="O315" i="31"/>
  <c r="AJ363" i="31"/>
  <c r="AB363" i="31"/>
  <c r="O363" i="31"/>
  <c r="AJ22" i="31"/>
  <c r="AB22" i="31"/>
  <c r="O22" i="31"/>
  <c r="AJ12" i="31"/>
  <c r="AB12" i="31"/>
  <c r="O12" i="31"/>
  <c r="AJ60" i="31"/>
  <c r="AB60" i="31"/>
  <c r="AJ92" i="31"/>
  <c r="AB92" i="31"/>
  <c r="AD92" i="31" s="1"/>
  <c r="O92" i="31"/>
  <c r="AJ124" i="31"/>
  <c r="AB124" i="31"/>
  <c r="AJ140" i="31"/>
  <c r="AB140" i="31"/>
  <c r="O140" i="31"/>
  <c r="AH172" i="31"/>
  <c r="AO172" i="31" s="1"/>
  <c r="AJ172" i="31"/>
  <c r="AB172" i="31"/>
  <c r="O172" i="31"/>
  <c r="AJ204" i="31"/>
  <c r="AB204" i="31"/>
  <c r="AD204" i="31" s="1"/>
  <c r="O204" i="31"/>
  <c r="AJ220" i="31"/>
  <c r="AB220" i="31"/>
  <c r="AD220" i="31" s="1"/>
  <c r="O220" i="31"/>
  <c r="AJ236" i="31"/>
  <c r="AB236" i="31"/>
  <c r="O236" i="31"/>
  <c r="AJ252" i="31"/>
  <c r="AB252" i="31"/>
  <c r="AJ268" i="31"/>
  <c r="AB268" i="31"/>
  <c r="AJ284" i="31"/>
  <c r="AB284" i="31"/>
  <c r="O284" i="31"/>
  <c r="AJ300" i="31"/>
  <c r="AB300" i="31"/>
  <c r="AD300" i="31" s="1"/>
  <c r="O300" i="31"/>
  <c r="AJ316" i="31"/>
  <c r="AB316" i="31"/>
  <c r="AD316" i="31" s="1"/>
  <c r="O316" i="31"/>
  <c r="AJ332" i="31"/>
  <c r="AB332" i="31"/>
  <c r="AJ348" i="31"/>
  <c r="AB348" i="31"/>
  <c r="AJ364" i="31"/>
  <c r="AB364" i="31"/>
  <c r="O364" i="31"/>
  <c r="AJ380" i="31"/>
  <c r="AB380" i="31"/>
  <c r="O380" i="31"/>
  <c r="AJ396" i="31"/>
  <c r="AB396" i="31"/>
  <c r="AD396" i="31" s="1"/>
  <c r="O396" i="31"/>
  <c r="AJ412" i="31"/>
  <c r="AB412" i="31"/>
  <c r="AD412" i="31" s="1"/>
  <c r="O412" i="31"/>
  <c r="AJ428" i="31"/>
  <c r="AB428" i="31"/>
  <c r="AJ444" i="31"/>
  <c r="AB444" i="31"/>
  <c r="O444" i="31"/>
  <c r="AJ460" i="31"/>
  <c r="AB460" i="31"/>
  <c r="O460" i="31"/>
  <c r="AH476" i="31"/>
  <c r="AJ476" i="31"/>
  <c r="AB476" i="31"/>
  <c r="O476" i="31"/>
  <c r="AH492" i="31"/>
  <c r="AJ492" i="31"/>
  <c r="AB492" i="31"/>
  <c r="AD492" i="31" s="1"/>
  <c r="O492" i="31"/>
  <c r="AJ508" i="31"/>
  <c r="AB508" i="31"/>
  <c r="AJ524" i="31"/>
  <c r="AB524" i="31"/>
  <c r="AD524" i="31" s="1"/>
  <c r="AJ540" i="31"/>
  <c r="AB540" i="31"/>
  <c r="AH556" i="31"/>
  <c r="AJ556" i="31"/>
  <c r="AB556" i="31"/>
  <c r="O556" i="31"/>
  <c r="AB572" i="31"/>
  <c r="AJ572" i="31"/>
  <c r="O572" i="31"/>
  <c r="AH588" i="31"/>
  <c r="AO588" i="31" s="1"/>
  <c r="AJ588" i="31"/>
  <c r="AB588" i="31"/>
  <c r="AD588" i="31" s="1"/>
  <c r="O588" i="31"/>
  <c r="O252" i="31"/>
  <c r="AJ16" i="31"/>
  <c r="AB16" i="31"/>
  <c r="AJ32" i="31"/>
  <c r="AB32" i="31"/>
  <c r="O32" i="31"/>
  <c r="AJ80" i="31"/>
  <c r="AB80" i="31"/>
  <c r="AJ144" i="31"/>
  <c r="AB144" i="31"/>
  <c r="AD144" i="31" s="1"/>
  <c r="AH176" i="31"/>
  <c r="AJ176" i="31"/>
  <c r="AB176" i="31"/>
  <c r="O176" i="31"/>
  <c r="AJ208" i="31"/>
  <c r="AB208" i="31"/>
  <c r="AJ240" i="31"/>
  <c r="AB240" i="31"/>
  <c r="O240" i="31"/>
  <c r="AJ256" i="31"/>
  <c r="AB256" i="31"/>
  <c r="O256" i="31"/>
  <c r="AJ288" i="31"/>
  <c r="AB288" i="31"/>
  <c r="O288" i="31"/>
  <c r="AJ320" i="31"/>
  <c r="AB320" i="31"/>
  <c r="AD320" i="31" s="1"/>
  <c r="O320" i="31"/>
  <c r="AJ352" i="31"/>
  <c r="AB352" i="31"/>
  <c r="AD352" i="31" s="1"/>
  <c r="O272" i="31"/>
  <c r="O144" i="31"/>
  <c r="AJ27" i="31"/>
  <c r="AB27" i="31"/>
  <c r="AD27" i="31" s="1"/>
  <c r="O27" i="31"/>
  <c r="AJ59" i="31"/>
  <c r="AB59" i="31"/>
  <c r="AJ91" i="31"/>
  <c r="AB91" i="31"/>
  <c r="O91" i="31"/>
  <c r="AJ123" i="31"/>
  <c r="AB123" i="31"/>
  <c r="AJ155" i="31"/>
  <c r="AB155" i="31"/>
  <c r="O155" i="31"/>
  <c r="AJ187" i="31"/>
  <c r="AB187" i="31"/>
  <c r="AD187" i="31" s="1"/>
  <c r="AJ219" i="31"/>
  <c r="AB219" i="31"/>
  <c r="O219" i="31"/>
  <c r="AJ251" i="31"/>
  <c r="AB251" i="31"/>
  <c r="AJ108" i="31"/>
  <c r="AB108" i="31"/>
  <c r="O108" i="31"/>
  <c r="AJ39" i="31"/>
  <c r="AB39" i="31"/>
  <c r="AD39" i="31" s="1"/>
  <c r="O39" i="31"/>
  <c r="AB151" i="31"/>
  <c r="AD151" i="31" s="1"/>
  <c r="AJ151" i="31"/>
  <c r="O151" i="31"/>
  <c r="AJ183" i="31"/>
  <c r="AB183" i="31"/>
  <c r="O183" i="31"/>
  <c r="AJ199" i="31"/>
  <c r="AB199" i="31"/>
  <c r="O199" i="31"/>
  <c r="AH215" i="31"/>
  <c r="AO215" i="31" s="1"/>
  <c r="AJ215" i="31"/>
  <c r="AB215" i="31"/>
  <c r="AD215" i="31" s="1"/>
  <c r="O215" i="31"/>
  <c r="AJ231" i="31"/>
  <c r="AB231" i="31"/>
  <c r="AD231" i="31" s="1"/>
  <c r="O231" i="31"/>
  <c r="AB247" i="31"/>
  <c r="AJ247" i="31"/>
  <c r="O247" i="31"/>
  <c r="AJ263" i="31"/>
  <c r="AB263" i="31"/>
  <c r="O263" i="31"/>
  <c r="AJ279" i="31"/>
  <c r="AB279" i="31"/>
  <c r="AD279" i="31" s="1"/>
  <c r="O279" i="31"/>
  <c r="AB295" i="31"/>
  <c r="AJ295" i="31"/>
  <c r="O295" i="31"/>
  <c r="AH311" i="31"/>
  <c r="AO311" i="31" s="1"/>
  <c r="AB311" i="31"/>
  <c r="AJ311" i="31"/>
  <c r="O311" i="31"/>
  <c r="AB327" i="31"/>
  <c r="AJ327" i="31"/>
  <c r="O327" i="31"/>
  <c r="AJ343" i="31"/>
  <c r="AB343" i="31"/>
  <c r="AD343" i="31" s="1"/>
  <c r="O343" i="31"/>
  <c r="AJ359" i="31"/>
  <c r="AB359" i="31"/>
  <c r="O359" i="31"/>
  <c r="AJ375" i="31"/>
  <c r="AB375" i="31"/>
  <c r="O375" i="31"/>
  <c r="AJ391" i="31"/>
  <c r="AB391" i="31"/>
  <c r="O391" i="31"/>
  <c r="AJ407" i="31"/>
  <c r="AB407" i="31"/>
  <c r="AD407" i="31" s="1"/>
  <c r="O407" i="31"/>
  <c r="AJ423" i="31"/>
  <c r="AB423" i="31"/>
  <c r="O423" i="31"/>
  <c r="O251" i="31"/>
  <c r="O187" i="31"/>
  <c r="AJ422" i="31"/>
  <c r="AB422" i="31"/>
  <c r="O422" i="31"/>
  <c r="AJ76" i="31"/>
  <c r="AB76" i="31"/>
  <c r="O76" i="31"/>
  <c r="AJ188" i="31"/>
  <c r="AB188" i="31"/>
  <c r="AD188" i="31" s="1"/>
  <c r="AJ7" i="31"/>
  <c r="AB7" i="31"/>
  <c r="O7" i="31"/>
  <c r="AJ23" i="31"/>
  <c r="AB23" i="31"/>
  <c r="O23" i="31"/>
  <c r="AJ55" i="31"/>
  <c r="AB55" i="31"/>
  <c r="O55" i="31"/>
  <c r="AB71" i="31"/>
  <c r="AD71" i="31" s="1"/>
  <c r="AJ71" i="31"/>
  <c r="O71" i="31"/>
  <c r="AJ87" i="31"/>
  <c r="AB87" i="31"/>
  <c r="AD87" i="31" s="1"/>
  <c r="O87" i="31"/>
  <c r="AB103" i="31"/>
  <c r="AJ103" i="31"/>
  <c r="O103" i="31"/>
  <c r="AJ119" i="31"/>
  <c r="AB119" i="31"/>
  <c r="O119" i="31"/>
  <c r="AJ135" i="31"/>
  <c r="AB135" i="31"/>
  <c r="O135" i="31"/>
  <c r="AB167" i="31"/>
  <c r="AJ167" i="31"/>
  <c r="O167" i="31"/>
  <c r="O310" i="31"/>
  <c r="AJ390" i="31"/>
  <c r="AB390" i="31"/>
  <c r="AJ13" i="31"/>
  <c r="AB13" i="31"/>
  <c r="O13" i="31"/>
  <c r="AJ29" i="31"/>
  <c r="AB29" i="31"/>
  <c r="O29" i="31"/>
  <c r="AJ45" i="31"/>
  <c r="AB45" i="31"/>
  <c r="O45" i="31"/>
  <c r="AJ61" i="31"/>
  <c r="AB61" i="31"/>
  <c r="O61" i="31"/>
  <c r="AJ77" i="31"/>
  <c r="AB77" i="31"/>
  <c r="O77" i="31"/>
  <c r="AJ93" i="31"/>
  <c r="AB93" i="31"/>
  <c r="AD93" i="31" s="1"/>
  <c r="O93" i="31"/>
  <c r="AJ109" i="31"/>
  <c r="AB109" i="31"/>
  <c r="AD109" i="31" s="1"/>
  <c r="O109" i="31"/>
  <c r="AJ125" i="31"/>
  <c r="AB125" i="31"/>
  <c r="O125" i="31"/>
  <c r="AJ141" i="31"/>
  <c r="AB141" i="31"/>
  <c r="O141" i="31"/>
  <c r="AJ157" i="31"/>
  <c r="AB157" i="31"/>
  <c r="O157" i="31"/>
  <c r="AJ173" i="31"/>
  <c r="AB173" i="31"/>
  <c r="O173" i="31"/>
  <c r="AJ189" i="31"/>
  <c r="AB189" i="31"/>
  <c r="O189" i="31"/>
  <c r="AJ205" i="31"/>
  <c r="AB205" i="31"/>
  <c r="O205" i="31"/>
  <c r="AH221" i="31"/>
  <c r="AJ221" i="31"/>
  <c r="AB221" i="31"/>
  <c r="O221" i="31"/>
  <c r="AH237" i="31"/>
  <c r="AJ237" i="31"/>
  <c r="AB237" i="31"/>
  <c r="O237" i="31"/>
  <c r="AH253" i="31"/>
  <c r="AJ253" i="31"/>
  <c r="AB253" i="31"/>
  <c r="O253" i="31"/>
  <c r="AJ269" i="31"/>
  <c r="AB269" i="31"/>
  <c r="AD269" i="31" s="1"/>
  <c r="O269" i="31"/>
  <c r="AH285" i="31"/>
  <c r="AJ285" i="31"/>
  <c r="AB285" i="31"/>
  <c r="O285" i="31"/>
  <c r="AJ301" i="31"/>
  <c r="AB301" i="31"/>
  <c r="O301" i="31"/>
  <c r="AJ317" i="31"/>
  <c r="AB317" i="31"/>
  <c r="O317" i="31"/>
  <c r="AJ333" i="31"/>
  <c r="AB333" i="31"/>
  <c r="O333" i="31"/>
  <c r="AH349" i="31"/>
  <c r="AJ349" i="31"/>
  <c r="AB349" i="31"/>
  <c r="O349" i="31"/>
  <c r="AJ365" i="31"/>
  <c r="AB365" i="31"/>
  <c r="O365" i="31"/>
  <c r="AJ381" i="31"/>
  <c r="AB381" i="31"/>
  <c r="AD381" i="31" s="1"/>
  <c r="O381" i="31"/>
  <c r="AJ397" i="31"/>
  <c r="AB397" i="31"/>
  <c r="O397" i="31"/>
  <c r="AH413" i="31"/>
  <c r="AJ413" i="31"/>
  <c r="AB413" i="31"/>
  <c r="O413" i="31"/>
  <c r="AH429" i="31"/>
  <c r="AJ429" i="31"/>
  <c r="AB429" i="31"/>
  <c r="O429" i="31"/>
  <c r="AJ445" i="31"/>
  <c r="AB445" i="31"/>
  <c r="O445" i="31"/>
  <c r="AJ461" i="31"/>
  <c r="AB461" i="31"/>
  <c r="O461" i="31"/>
  <c r="AJ477" i="31"/>
  <c r="AB477" i="31"/>
  <c r="O477" i="31"/>
  <c r="AJ493" i="31"/>
  <c r="AB493" i="31"/>
  <c r="AD493" i="31" s="1"/>
  <c r="O493" i="31"/>
  <c r="AJ509" i="31"/>
  <c r="AB509" i="31"/>
  <c r="O509" i="31"/>
  <c r="AH525" i="31"/>
  <c r="AJ525" i="31"/>
  <c r="AB525" i="31"/>
  <c r="AJ541" i="31"/>
  <c r="AB541" i="31"/>
  <c r="AJ557" i="31"/>
  <c r="AB557" i="31"/>
  <c r="AB573" i="31"/>
  <c r="AD573" i="31" s="1"/>
  <c r="AJ573" i="31"/>
  <c r="O573" i="31"/>
  <c r="AH589" i="31"/>
  <c r="AJ589" i="31"/>
  <c r="AB589" i="31"/>
  <c r="AD589" i="31" s="1"/>
  <c r="O589" i="31"/>
  <c r="O557" i="31"/>
  <c r="AJ128" i="31"/>
  <c r="AB128" i="31"/>
  <c r="AJ11" i="31"/>
  <c r="AB11" i="31"/>
  <c r="O11" i="31"/>
  <c r="AH43" i="31"/>
  <c r="AJ43" i="31"/>
  <c r="AB43" i="31"/>
  <c r="O43" i="31"/>
  <c r="AJ75" i="31"/>
  <c r="AB75" i="31"/>
  <c r="AD75" i="31" s="1"/>
  <c r="O75" i="31"/>
  <c r="AJ107" i="31"/>
  <c r="AB107" i="31"/>
  <c r="O107" i="31"/>
  <c r="AJ139" i="31"/>
  <c r="AB139" i="31"/>
  <c r="O139" i="31"/>
  <c r="AJ171" i="31"/>
  <c r="AB171" i="31"/>
  <c r="O171" i="31"/>
  <c r="AH203" i="31"/>
  <c r="AJ203" i="31"/>
  <c r="AB203" i="31"/>
  <c r="O203" i="31"/>
  <c r="AJ28" i="31"/>
  <c r="AB28" i="31"/>
  <c r="O28" i="31"/>
  <c r="AH44" i="31"/>
  <c r="AO44" i="31" s="1"/>
  <c r="AJ44" i="31"/>
  <c r="AB44" i="31"/>
  <c r="AD44" i="31" s="1"/>
  <c r="O44" i="31"/>
  <c r="AH156" i="31"/>
  <c r="AO156" i="31" s="1"/>
  <c r="AJ156" i="31"/>
  <c r="AB156" i="31"/>
  <c r="O156" i="31"/>
  <c r="AB3" i="31"/>
  <c r="AJ3" i="31"/>
  <c r="O3" i="31"/>
  <c r="AH8" i="31"/>
  <c r="AO8" i="31" s="1"/>
  <c r="AJ8" i="31"/>
  <c r="AB8" i="31"/>
  <c r="AD8" i="31" s="1"/>
  <c r="O8" i="31"/>
  <c r="AJ24" i="31"/>
  <c r="AB24" i="31"/>
  <c r="O24" i="31"/>
  <c r="AJ40" i="31"/>
  <c r="AB40" i="31"/>
  <c r="AJ56" i="31"/>
  <c r="AB56" i="31"/>
  <c r="O56" i="31"/>
  <c r="AJ72" i="31"/>
  <c r="AB72" i="31"/>
  <c r="O72" i="31"/>
  <c r="AJ88" i="31"/>
  <c r="AB88" i="31"/>
  <c r="O88" i="31"/>
  <c r="AJ104" i="31"/>
  <c r="AB104" i="31"/>
  <c r="AD104" i="31" s="1"/>
  <c r="AJ120" i="31"/>
  <c r="AB120" i="31"/>
  <c r="O120" i="31"/>
  <c r="AJ136" i="31"/>
  <c r="AB136" i="31"/>
  <c r="O136" i="31"/>
  <c r="AH152" i="31"/>
  <c r="AO152" i="31" s="1"/>
  <c r="AJ152" i="31"/>
  <c r="AB152" i="31"/>
  <c r="O152" i="31"/>
  <c r="AH168" i="31"/>
  <c r="AO168" i="31" s="1"/>
  <c r="AJ168" i="31"/>
  <c r="AB168" i="31"/>
  <c r="AH184" i="31"/>
  <c r="AO184" i="31" s="1"/>
  <c r="AJ184" i="31"/>
  <c r="AB184" i="31"/>
  <c r="AD184" i="31" s="1"/>
  <c r="O184" i="31"/>
  <c r="AH200" i="31"/>
  <c r="AO200" i="31" s="1"/>
  <c r="AJ200" i="31"/>
  <c r="AB200" i="31"/>
  <c r="AD200" i="31" s="1"/>
  <c r="O200" i="31"/>
  <c r="AJ216" i="31"/>
  <c r="AB216" i="31"/>
  <c r="O216" i="31"/>
  <c r="AH232" i="31"/>
  <c r="AO232" i="31" s="1"/>
  <c r="AJ232" i="31"/>
  <c r="AB232" i="31"/>
  <c r="AJ248" i="31"/>
  <c r="AB248" i="31"/>
  <c r="O248" i="31"/>
  <c r="AJ264" i="31"/>
  <c r="AB264" i="31"/>
  <c r="AD264" i="31" s="1"/>
  <c r="O264" i="31"/>
  <c r="AH280" i="31"/>
  <c r="AO280" i="31" s="1"/>
  <c r="AJ280" i="31"/>
  <c r="AB280" i="31"/>
  <c r="AD280" i="31" s="1"/>
  <c r="O280" i="31"/>
  <c r="AJ296" i="31"/>
  <c r="AB296" i="31"/>
  <c r="O296" i="31"/>
  <c r="AJ312" i="31"/>
  <c r="AB312" i="31"/>
  <c r="AD312" i="31" s="1"/>
  <c r="AH328" i="31"/>
  <c r="AO328" i="31" s="1"/>
  <c r="AJ328" i="31"/>
  <c r="AB328" i="31"/>
  <c r="AJ344" i="31"/>
  <c r="AB344" i="31"/>
  <c r="O344" i="31"/>
  <c r="AJ360" i="31"/>
  <c r="AB360" i="31"/>
  <c r="O360" i="31"/>
  <c r="AJ376" i="31"/>
  <c r="AB376" i="31"/>
  <c r="O376" i="31"/>
  <c r="AJ392" i="31"/>
  <c r="AB392" i="31"/>
  <c r="AJ408" i="31"/>
  <c r="AB408" i="31"/>
  <c r="AJ424" i="31"/>
  <c r="AB424" i="31"/>
  <c r="O424" i="31"/>
  <c r="O428" i="31"/>
  <c r="O168" i="31"/>
  <c r="AH347" i="31"/>
  <c r="AJ347" i="31"/>
  <c r="AB347" i="31"/>
  <c r="AD347" i="31" s="1"/>
  <c r="AJ6" i="31"/>
  <c r="AB6" i="31"/>
  <c r="AD6" i="31" s="1"/>
  <c r="O6" i="31"/>
  <c r="AJ86" i="31"/>
  <c r="AB86" i="31"/>
  <c r="O86" i="31"/>
  <c r="AJ118" i="31"/>
  <c r="AB118" i="31"/>
  <c r="O118" i="31"/>
  <c r="AJ150" i="31"/>
  <c r="AB150" i="31"/>
  <c r="O150" i="31"/>
  <c r="AJ182" i="31"/>
  <c r="AB182" i="31"/>
  <c r="AD182" i="31" s="1"/>
  <c r="O182" i="31"/>
  <c r="AJ230" i="31"/>
  <c r="AB230" i="31"/>
  <c r="AD230" i="31" s="1"/>
  <c r="AJ278" i="31"/>
  <c r="AB278" i="31"/>
  <c r="O278" i="31"/>
  <c r="AH35" i="31"/>
  <c r="AB35" i="31"/>
  <c r="AJ35" i="31"/>
  <c r="O35" i="31"/>
  <c r="AJ51" i="31"/>
  <c r="AB51" i="31"/>
  <c r="O51" i="31"/>
  <c r="AB67" i="31"/>
  <c r="AJ67" i="31"/>
  <c r="O67" i="31"/>
  <c r="AH83" i="31"/>
  <c r="AJ83" i="31"/>
  <c r="AB83" i="31"/>
  <c r="AJ99" i="31"/>
  <c r="AB99" i="31"/>
  <c r="O99" i="31"/>
  <c r="AJ195" i="31"/>
  <c r="AB195" i="31"/>
  <c r="O195" i="31"/>
  <c r="AB211" i="31"/>
  <c r="AJ211" i="31"/>
  <c r="AJ227" i="31"/>
  <c r="AB227" i="31"/>
  <c r="O227" i="31"/>
  <c r="AB243" i="31"/>
  <c r="AJ243" i="31"/>
  <c r="O243" i="31"/>
  <c r="AH259" i="31"/>
  <c r="AB259" i="31"/>
  <c r="AD259" i="31" s="1"/>
  <c r="AJ259" i="31"/>
  <c r="O259" i="31"/>
  <c r="AJ275" i="31"/>
  <c r="AB275" i="31"/>
  <c r="O275" i="31"/>
  <c r="AH291" i="31"/>
  <c r="AJ291" i="31"/>
  <c r="AB291" i="31"/>
  <c r="AJ307" i="31"/>
  <c r="AB307" i="31"/>
  <c r="O307" i="31"/>
  <c r="AJ323" i="31"/>
  <c r="AB323" i="31"/>
  <c r="AD323" i="31" s="1"/>
  <c r="O323" i="31"/>
  <c r="AJ339" i="31"/>
  <c r="AB339" i="31"/>
  <c r="AD339" i="31" s="1"/>
  <c r="O339" i="31"/>
  <c r="AJ355" i="31"/>
  <c r="AB355" i="31"/>
  <c r="O355" i="31"/>
  <c r="AJ371" i="31"/>
  <c r="AB371" i="31"/>
  <c r="AJ387" i="31"/>
  <c r="AB387" i="31"/>
  <c r="AD387" i="31" s="1"/>
  <c r="AJ403" i="31"/>
  <c r="AB403" i="31"/>
  <c r="O403" i="31"/>
  <c r="AJ419" i="31"/>
  <c r="AB419" i="31"/>
  <c r="AD419" i="31" s="1"/>
  <c r="O419" i="31"/>
  <c r="AJ435" i="31"/>
  <c r="AB435" i="31"/>
  <c r="AD435" i="31" s="1"/>
  <c r="O435" i="31"/>
  <c r="AH451" i="31"/>
  <c r="AJ451" i="31"/>
  <c r="AB451" i="31"/>
  <c r="AD451" i="31" s="1"/>
  <c r="AJ467" i="31"/>
  <c r="AB467" i="31"/>
  <c r="AJ483" i="31"/>
  <c r="AB483" i="31"/>
  <c r="O483" i="31"/>
  <c r="AH499" i="31"/>
  <c r="AJ499" i="31"/>
  <c r="AB499" i="31"/>
  <c r="O499" i="31"/>
  <c r="AJ515" i="31"/>
  <c r="AB515" i="31"/>
  <c r="AD515" i="31" s="1"/>
  <c r="O515" i="31"/>
  <c r="AJ531" i="31"/>
  <c r="AB531" i="31"/>
  <c r="O531" i="31"/>
  <c r="AJ547" i="31"/>
  <c r="AB547" i="31"/>
  <c r="O547" i="31"/>
  <c r="AH563" i="31"/>
  <c r="AJ563" i="31"/>
  <c r="AB563" i="31"/>
  <c r="O563" i="31"/>
  <c r="AJ579" i="31"/>
  <c r="AB579" i="31"/>
  <c r="AD579" i="31" s="1"/>
  <c r="O579" i="31"/>
  <c r="AJ595" i="31"/>
  <c r="AB595" i="31"/>
  <c r="AJ611" i="31"/>
  <c r="AB611" i="31"/>
  <c r="AD611" i="31" s="1"/>
  <c r="AJ627" i="31"/>
  <c r="AB627" i="31"/>
  <c r="AJ643" i="31"/>
  <c r="AB643" i="31"/>
  <c r="AJ659" i="31"/>
  <c r="AB659" i="31"/>
  <c r="AD659" i="31" s="1"/>
  <c r="AJ675" i="31"/>
  <c r="AB675" i="31"/>
  <c r="O675" i="31"/>
  <c r="AJ691" i="31"/>
  <c r="AB691" i="31"/>
  <c r="O691" i="31"/>
  <c r="AJ707" i="31"/>
  <c r="AB707" i="31"/>
  <c r="O707" i="31"/>
  <c r="AJ723" i="31"/>
  <c r="AB723" i="31"/>
  <c r="O723" i="31"/>
  <c r="AJ739" i="31"/>
  <c r="AB739" i="31"/>
  <c r="O739" i="31"/>
  <c r="AJ755" i="31"/>
  <c r="AB755" i="31"/>
  <c r="O755" i="31"/>
  <c r="AJ771" i="31"/>
  <c r="AB771" i="31"/>
  <c r="O771" i="31"/>
  <c r="O595" i="31"/>
  <c r="O368" i="31"/>
  <c r="O232" i="31"/>
  <c r="O64" i="31"/>
  <c r="AJ331" i="31"/>
  <c r="AB331" i="31"/>
  <c r="AJ54" i="31"/>
  <c r="AB54" i="31"/>
  <c r="O54" i="31"/>
  <c r="AJ102" i="31"/>
  <c r="AB102" i="31"/>
  <c r="AJ134" i="31"/>
  <c r="AB134" i="31"/>
  <c r="O134" i="31"/>
  <c r="AB166" i="31"/>
  <c r="AJ166" i="31"/>
  <c r="AJ115" i="31"/>
  <c r="AB115" i="31"/>
  <c r="O115" i="31"/>
  <c r="AB131" i="31"/>
  <c r="AJ131" i="31"/>
  <c r="O131" i="31"/>
  <c r="AH147" i="31"/>
  <c r="AJ147" i="31"/>
  <c r="AB147" i="31"/>
  <c r="AJ163" i="31"/>
  <c r="AB163" i="31"/>
  <c r="O163" i="31"/>
  <c r="AH179" i="31"/>
  <c r="AJ179" i="31"/>
  <c r="AB179" i="31"/>
  <c r="O179" i="31"/>
  <c r="AH14" i="31"/>
  <c r="AB14" i="31"/>
  <c r="AJ14" i="31"/>
  <c r="O14" i="31"/>
  <c r="AJ30" i="31"/>
  <c r="AB30" i="31"/>
  <c r="O30" i="31"/>
  <c r="AJ46" i="31"/>
  <c r="AB46" i="31"/>
  <c r="O46" i="31"/>
  <c r="AJ62" i="31"/>
  <c r="AB62" i="31"/>
  <c r="O62" i="31"/>
  <c r="AJ78" i="31"/>
  <c r="AB78" i="31"/>
  <c r="O78" i="31"/>
  <c r="AJ94" i="31"/>
  <c r="AB94" i="31"/>
  <c r="O94" i="31"/>
  <c r="AJ110" i="31"/>
  <c r="AB110" i="31"/>
  <c r="AD110" i="31" s="1"/>
  <c r="O110" i="31"/>
  <c r="AJ126" i="31"/>
  <c r="AB126" i="31"/>
  <c r="O126" i="31"/>
  <c r="AJ142" i="31"/>
  <c r="AB142" i="31"/>
  <c r="O142" i="31"/>
  <c r="AJ158" i="31"/>
  <c r="AB158" i="31"/>
  <c r="O158" i="31"/>
  <c r="AB174" i="31"/>
  <c r="AD174" i="31" s="1"/>
  <c r="AJ174" i="31"/>
  <c r="O174" i="31"/>
  <c r="AJ190" i="31"/>
  <c r="AB190" i="31"/>
  <c r="AD190" i="31" s="1"/>
  <c r="O190" i="31"/>
  <c r="AJ206" i="31"/>
  <c r="AB206" i="31"/>
  <c r="O206" i="31"/>
  <c r="AH222" i="31"/>
  <c r="AJ222" i="31"/>
  <c r="AB222" i="31"/>
  <c r="AD222" i="31" s="1"/>
  <c r="O222" i="31"/>
  <c r="AJ238" i="31"/>
  <c r="AB238" i="31"/>
  <c r="O238" i="31"/>
  <c r="AH254" i="31"/>
  <c r="AB254" i="31"/>
  <c r="AJ254" i="31"/>
  <c r="O254" i="31"/>
  <c r="AJ270" i="31"/>
  <c r="AB270" i="31"/>
  <c r="O270" i="31"/>
  <c r="AH286" i="31"/>
  <c r="AJ286" i="31"/>
  <c r="AB286" i="31"/>
  <c r="O286" i="31"/>
  <c r="AJ302" i="31"/>
  <c r="AB302" i="31"/>
  <c r="O302" i="31"/>
  <c r="AJ318" i="31"/>
  <c r="AB318" i="31"/>
  <c r="O318" i="31"/>
  <c r="AJ334" i="31"/>
  <c r="AB334" i="31"/>
  <c r="O334" i="31"/>
  <c r="AJ350" i="31"/>
  <c r="AB350" i="31"/>
  <c r="O350" i="31"/>
  <c r="AJ366" i="31"/>
  <c r="AB366" i="31"/>
  <c r="O366" i="31"/>
  <c r="AJ382" i="31"/>
  <c r="AB382" i="31"/>
  <c r="O382" i="31"/>
  <c r="AH398" i="31"/>
  <c r="AJ398" i="31"/>
  <c r="AB398" i="31"/>
  <c r="AD398" i="31" s="1"/>
  <c r="O398" i="31"/>
  <c r="AH414" i="31"/>
  <c r="AJ414" i="31"/>
  <c r="AB414" i="31"/>
  <c r="O414" i="31"/>
  <c r="AJ430" i="31"/>
  <c r="AB430" i="31"/>
  <c r="O430" i="31"/>
  <c r="AJ446" i="31"/>
  <c r="AB446" i="31"/>
  <c r="O446" i="31"/>
  <c r="AB462" i="31"/>
  <c r="AJ462" i="31"/>
  <c r="O462" i="31"/>
  <c r="AJ478" i="31"/>
  <c r="AB478" i="31"/>
  <c r="O478" i="31"/>
  <c r="AJ494" i="31"/>
  <c r="AB494" i="31"/>
  <c r="O494" i="31"/>
  <c r="AH510" i="31"/>
  <c r="AB510" i="31"/>
  <c r="AJ510" i="31"/>
  <c r="AJ526" i="31"/>
  <c r="AB526" i="31"/>
  <c r="AJ542" i="31"/>
  <c r="AB542" i="31"/>
  <c r="AJ558" i="31"/>
  <c r="AB558" i="31"/>
  <c r="AJ574" i="31"/>
  <c r="AB574" i="31"/>
  <c r="AJ590" i="31"/>
  <c r="AB590" i="31"/>
  <c r="AD590" i="31" s="1"/>
  <c r="O590" i="31"/>
  <c r="AB606" i="31"/>
  <c r="AJ606" i="31"/>
  <c r="O606" i="31"/>
  <c r="AJ622" i="31"/>
  <c r="AB622" i="31"/>
  <c r="O622" i="31"/>
  <c r="AH638" i="31"/>
  <c r="AJ638" i="31"/>
  <c r="AB638" i="31"/>
  <c r="O638" i="31"/>
  <c r="AB654" i="31"/>
  <c r="AJ654" i="31"/>
  <c r="O654" i="31"/>
  <c r="AJ670" i="31"/>
  <c r="AB670" i="31"/>
  <c r="AD670" i="31" s="1"/>
  <c r="O670" i="31"/>
  <c r="AJ686" i="31"/>
  <c r="AB686" i="31"/>
  <c r="AD686" i="31" s="1"/>
  <c r="O686" i="31"/>
  <c r="AH702" i="31"/>
  <c r="AB702" i="31"/>
  <c r="AJ702" i="31"/>
  <c r="O702" i="31"/>
  <c r="AH718" i="31"/>
  <c r="AJ718" i="31"/>
  <c r="AB718" i="31"/>
  <c r="AD718" i="31" s="1"/>
  <c r="O718" i="31"/>
  <c r="AH734" i="31"/>
  <c r="AJ734" i="31"/>
  <c r="AB734" i="31"/>
  <c r="O734" i="31"/>
  <c r="AH750" i="31"/>
  <c r="AJ750" i="31"/>
  <c r="AB750" i="31"/>
  <c r="AD750" i="31" s="1"/>
  <c r="O750" i="31"/>
  <c r="AJ766" i="31"/>
  <c r="AB766" i="31"/>
  <c r="O766" i="31"/>
  <c r="O542" i="31"/>
  <c r="O486" i="31"/>
  <c r="O353" i="31"/>
  <c r="O230" i="31"/>
  <c r="AJ48" i="31"/>
  <c r="AB48" i="31"/>
  <c r="O48" i="31"/>
  <c r="AJ70" i="31"/>
  <c r="AB70" i="31"/>
  <c r="AD70" i="31" s="1"/>
  <c r="O70" i="31"/>
  <c r="AB73" i="31"/>
  <c r="AD73" i="31" s="1"/>
  <c r="AJ73" i="31"/>
  <c r="O73" i="31"/>
  <c r="AJ121" i="31"/>
  <c r="AB121" i="31"/>
  <c r="AJ137" i="31"/>
  <c r="AB137" i="31"/>
  <c r="O137" i="31"/>
  <c r="AB169" i="31"/>
  <c r="AJ169" i="31"/>
  <c r="AJ185" i="31"/>
  <c r="AB185" i="31"/>
  <c r="AJ201" i="31"/>
  <c r="AB201" i="31"/>
  <c r="O201" i="31"/>
  <c r="AJ217" i="31"/>
  <c r="AB217" i="31"/>
  <c r="O217" i="31"/>
  <c r="AH233" i="31"/>
  <c r="AJ233" i="31"/>
  <c r="AB233" i="31"/>
  <c r="AB249" i="31"/>
  <c r="AJ249" i="31"/>
  <c r="AJ265" i="31"/>
  <c r="AB265" i="31"/>
  <c r="O265" i="31"/>
  <c r="AH281" i="31"/>
  <c r="AJ281" i="31"/>
  <c r="AB281" i="31"/>
  <c r="O281" i="31"/>
  <c r="AJ297" i="31"/>
  <c r="AB297" i="31"/>
  <c r="O297" i="31"/>
  <c r="AJ313" i="31"/>
  <c r="AB313" i="31"/>
  <c r="AD313" i="31" s="1"/>
  <c r="AJ329" i="31"/>
  <c r="AB329" i="31"/>
  <c r="AJ345" i="31"/>
  <c r="AB345" i="31"/>
  <c r="AD345" i="31" s="1"/>
  <c r="O345" i="31"/>
  <c r="AJ361" i="31"/>
  <c r="AB361" i="31"/>
  <c r="O361" i="31"/>
  <c r="AH377" i="31"/>
  <c r="AJ377" i="31"/>
  <c r="AB377" i="31"/>
  <c r="O377" i="31"/>
  <c r="AJ393" i="31"/>
  <c r="AB393" i="31"/>
  <c r="O393" i="31"/>
  <c r="AH409" i="31"/>
  <c r="AJ409" i="31"/>
  <c r="AB409" i="31"/>
  <c r="AJ425" i="31"/>
  <c r="AB425" i="31"/>
  <c r="O425" i="31"/>
  <c r="AJ441" i="31"/>
  <c r="AB441" i="31"/>
  <c r="O441" i="31"/>
  <c r="AJ457" i="31"/>
  <c r="AB457" i="31"/>
  <c r="O457" i="31"/>
  <c r="AJ473" i="31"/>
  <c r="AB473" i="31"/>
  <c r="O473" i="31"/>
  <c r="AJ489" i="31"/>
  <c r="AB489" i="31"/>
  <c r="AD489" i="31" s="1"/>
  <c r="AB505" i="31"/>
  <c r="AJ505" i="31"/>
  <c r="AJ521" i="31"/>
  <c r="AB521" i="31"/>
  <c r="O521" i="31"/>
  <c r="AH537" i="31"/>
  <c r="AJ537" i="31"/>
  <c r="AB537" i="31"/>
  <c r="AD537" i="31" s="1"/>
  <c r="O537" i="31"/>
  <c r="AJ553" i="31"/>
  <c r="AB553" i="31"/>
  <c r="O553" i="31"/>
  <c r="AJ569" i="31"/>
  <c r="AB569" i="31"/>
  <c r="O569" i="31"/>
  <c r="AJ585" i="31"/>
  <c r="AB585" i="31"/>
  <c r="O585" i="31"/>
  <c r="AH601" i="31"/>
  <c r="AJ601" i="31"/>
  <c r="AB601" i="31"/>
  <c r="O601" i="31"/>
  <c r="AH617" i="31"/>
  <c r="AJ617" i="31"/>
  <c r="AB617" i="31"/>
  <c r="O617" i="31"/>
  <c r="AJ633" i="31"/>
  <c r="AB633" i="31"/>
  <c r="O633" i="31"/>
  <c r="AH649" i="31"/>
  <c r="AJ649" i="31"/>
  <c r="AB649" i="31"/>
  <c r="AD649" i="31" s="1"/>
  <c r="O649" i="31"/>
  <c r="AJ665" i="31"/>
  <c r="AB665" i="31"/>
  <c r="O665" i="31"/>
  <c r="AJ681" i="31"/>
  <c r="AB681" i="31"/>
  <c r="AJ697" i="31"/>
  <c r="AB697" i="31"/>
  <c r="AJ713" i="31"/>
  <c r="AB713" i="31"/>
  <c r="AJ729" i="31"/>
  <c r="AB729" i="31"/>
  <c r="AD729" i="31" s="1"/>
  <c r="AJ745" i="31"/>
  <c r="AB745" i="31"/>
  <c r="AJ761" i="31"/>
  <c r="AB761" i="31"/>
  <c r="AD761" i="31" s="1"/>
  <c r="AH777" i="31"/>
  <c r="AJ777" i="31"/>
  <c r="AB777" i="31"/>
  <c r="O541" i="31"/>
  <c r="O352" i="31"/>
  <c r="O291" i="31"/>
  <c r="AJ198" i="31"/>
  <c r="AB198" i="31"/>
  <c r="O198" i="31"/>
  <c r="AJ19" i="31"/>
  <c r="AB19" i="31"/>
  <c r="AJ36" i="31"/>
  <c r="AB36" i="31"/>
  <c r="AJ116" i="31"/>
  <c r="AB116" i="31"/>
  <c r="AD116" i="31" s="1"/>
  <c r="O116" i="31"/>
  <c r="AJ132" i="31"/>
  <c r="AB132" i="31"/>
  <c r="O132" i="31"/>
  <c r="AH164" i="31"/>
  <c r="AJ164" i="31"/>
  <c r="AB164" i="31"/>
  <c r="AH180" i="31"/>
  <c r="AJ180" i="31"/>
  <c r="AB180" i="31"/>
  <c r="O180" i="31"/>
  <c r="AJ196" i="31"/>
  <c r="AB196" i="31"/>
  <c r="AD196" i="31" s="1"/>
  <c r="O196" i="31"/>
  <c r="AJ212" i="31"/>
  <c r="AB212" i="31"/>
  <c r="AD212" i="31" s="1"/>
  <c r="AJ228" i="31"/>
  <c r="AB228" i="31"/>
  <c r="AJ244" i="31"/>
  <c r="AB244" i="31"/>
  <c r="O244" i="31"/>
  <c r="AJ260" i="31"/>
  <c r="AB260" i="31"/>
  <c r="O260" i="31"/>
  <c r="AJ276" i="31"/>
  <c r="AB276" i="31"/>
  <c r="O276" i="31"/>
  <c r="AJ292" i="31"/>
  <c r="AB292" i="31"/>
  <c r="AD292" i="31" s="1"/>
  <c r="AJ308" i="31"/>
  <c r="AB308" i="31"/>
  <c r="AJ324" i="31"/>
  <c r="AB324" i="31"/>
  <c r="AD324" i="31" s="1"/>
  <c r="O324" i="31"/>
  <c r="AJ340" i="31"/>
  <c r="AB340" i="31"/>
  <c r="O340" i="31"/>
  <c r="AJ356" i="31"/>
  <c r="AB356" i="31"/>
  <c r="O356" i="31"/>
  <c r="AH372" i="31"/>
  <c r="AJ372" i="31"/>
  <c r="AB372" i="31"/>
  <c r="AJ388" i="31"/>
  <c r="AB388" i="31"/>
  <c r="AD388" i="31" s="1"/>
  <c r="AJ404" i="31"/>
  <c r="AB404" i="31"/>
  <c r="O404" i="31"/>
  <c r="AJ420" i="31"/>
  <c r="AB420" i="31"/>
  <c r="O420" i="31"/>
  <c r="AJ436" i="31"/>
  <c r="AB436" i="31"/>
  <c r="AD436" i="31" s="1"/>
  <c r="O436" i="31"/>
  <c r="AH452" i="31"/>
  <c r="AJ452" i="31"/>
  <c r="AB452" i="31"/>
  <c r="O452" i="31"/>
  <c r="AH468" i="31"/>
  <c r="AJ468" i="31"/>
  <c r="AB468" i="31"/>
  <c r="AD468" i="31" s="1"/>
  <c r="AH484" i="31"/>
  <c r="AN484" i="31" s="1"/>
  <c r="AJ484" i="31"/>
  <c r="AB484" i="31"/>
  <c r="AD484" i="31" s="1"/>
  <c r="O484" i="31"/>
  <c r="AJ500" i="31"/>
  <c r="AB500" i="31"/>
  <c r="O500" i="31"/>
  <c r="AH516" i="31"/>
  <c r="AJ516" i="31"/>
  <c r="AB516" i="31"/>
  <c r="O516" i="31"/>
  <c r="AJ532" i="31"/>
  <c r="AB532" i="31"/>
  <c r="O532" i="31"/>
  <c r="AJ548" i="31"/>
  <c r="AB548" i="31"/>
  <c r="AD548" i="31" s="1"/>
  <c r="O548" i="31"/>
  <c r="AH564" i="31"/>
  <c r="AJ564" i="31"/>
  <c r="AB564" i="31"/>
  <c r="AD564" i="31" s="1"/>
  <c r="O564" i="31"/>
  <c r="AH580" i="31"/>
  <c r="AJ580" i="31"/>
  <c r="AB580" i="31"/>
  <c r="O580" i="31"/>
  <c r="AJ596" i="31"/>
  <c r="AB596" i="31"/>
  <c r="AD596" i="31" s="1"/>
  <c r="O596" i="31"/>
  <c r="AJ612" i="31"/>
  <c r="AB612" i="31"/>
  <c r="AJ628" i="31"/>
  <c r="AB628" i="31"/>
  <c r="AD628" i="31" s="1"/>
  <c r="AJ644" i="31"/>
  <c r="AB644" i="31"/>
  <c r="AJ660" i="31"/>
  <c r="AB660" i="31"/>
  <c r="AD660" i="31" s="1"/>
  <c r="AJ676" i="31"/>
  <c r="AB676" i="31"/>
  <c r="AJ692" i="31"/>
  <c r="AB692" i="31"/>
  <c r="AD692" i="31" s="1"/>
  <c r="O692" i="31"/>
  <c r="AJ708" i="31"/>
  <c r="AB708" i="31"/>
  <c r="O708" i="31"/>
  <c r="AJ724" i="31"/>
  <c r="AB724" i="31"/>
  <c r="O724" i="31"/>
  <c r="AJ740" i="31"/>
  <c r="AB740" i="31"/>
  <c r="O740" i="31"/>
  <c r="AJ756" i="31"/>
  <c r="AB756" i="31"/>
  <c r="AD756" i="31" s="1"/>
  <c r="O756" i="31"/>
  <c r="AJ772" i="31"/>
  <c r="AB772" i="31"/>
  <c r="O772" i="31"/>
  <c r="O745" i="31"/>
  <c r="O643" i="31"/>
  <c r="O540" i="31"/>
  <c r="O470" i="31"/>
  <c r="O228" i="31"/>
  <c r="O83" i="31"/>
  <c r="AJ38" i="31"/>
  <c r="AB38" i="31"/>
  <c r="AD38" i="31" s="1"/>
  <c r="AH214" i="31"/>
  <c r="AJ214" i="31"/>
  <c r="AB214" i="31"/>
  <c r="AD214" i="31" s="1"/>
  <c r="O214" i="31"/>
  <c r="AH438" i="31"/>
  <c r="AJ438" i="31"/>
  <c r="AB438" i="31"/>
  <c r="O438" i="31"/>
  <c r="AJ57" i="31"/>
  <c r="AB57" i="31"/>
  <c r="AJ105" i="31"/>
  <c r="AB105" i="31"/>
  <c r="AD105" i="31" s="1"/>
  <c r="AJ153" i="31"/>
  <c r="AB153" i="31"/>
  <c r="O153" i="31"/>
  <c r="AJ79" i="31"/>
  <c r="AB79" i="31"/>
  <c r="O79" i="31"/>
  <c r="AJ95" i="31"/>
  <c r="AB95" i="31"/>
  <c r="AD95" i="31" s="1"/>
  <c r="O95" i="31"/>
  <c r="AJ127" i="31"/>
  <c r="AB127" i="31"/>
  <c r="AD127" i="31" s="1"/>
  <c r="AJ143" i="31"/>
  <c r="AB143" i="31"/>
  <c r="O143" i="31"/>
  <c r="AJ159" i="31"/>
  <c r="AB159" i="31"/>
  <c r="O159" i="31"/>
  <c r="AJ255" i="31"/>
  <c r="AB255" i="31"/>
  <c r="AH287" i="31"/>
  <c r="AO287" i="31" s="1"/>
  <c r="AJ287" i="31"/>
  <c r="AB287" i="31"/>
  <c r="O287" i="31"/>
  <c r="AJ303" i="31"/>
  <c r="AB303" i="31"/>
  <c r="O303" i="31"/>
  <c r="AJ319" i="31"/>
  <c r="AB319" i="31"/>
  <c r="O319" i="31"/>
  <c r="AJ335" i="31"/>
  <c r="AB335" i="31"/>
  <c r="O335" i="31"/>
  <c r="AJ351" i="31"/>
  <c r="AB351" i="31"/>
  <c r="AJ367" i="31"/>
  <c r="AB367" i="31"/>
  <c r="AD367" i="31" s="1"/>
  <c r="O367" i="31"/>
  <c r="AJ383" i="31"/>
  <c r="AB383" i="31"/>
  <c r="AD383" i="31" s="1"/>
  <c r="O383" i="31"/>
  <c r="AJ399" i="31"/>
  <c r="AB399" i="31"/>
  <c r="O399" i="31"/>
  <c r="AJ415" i="31"/>
  <c r="AB415" i="31"/>
  <c r="O415" i="31"/>
  <c r="AJ431" i="31"/>
  <c r="AB431" i="31"/>
  <c r="AD431" i="31" s="1"/>
  <c r="AJ447" i="31"/>
  <c r="AB447" i="31"/>
  <c r="AJ463" i="31"/>
  <c r="AB463" i="31"/>
  <c r="AD463" i="31" s="1"/>
  <c r="O463" i="31"/>
  <c r="AJ479" i="31"/>
  <c r="AB479" i="31"/>
  <c r="AD479" i="31" s="1"/>
  <c r="O479" i="31"/>
  <c r="AH495" i="31"/>
  <c r="AO495" i="31" s="1"/>
  <c r="AJ495" i="31"/>
  <c r="AB495" i="31"/>
  <c r="AD495" i="31" s="1"/>
  <c r="O495" i="31"/>
  <c r="AJ511" i="31"/>
  <c r="AB511" i="31"/>
  <c r="O511" i="31"/>
  <c r="AJ527" i="31"/>
  <c r="AB527" i="31"/>
  <c r="AH543" i="31"/>
  <c r="AO543" i="31" s="1"/>
  <c r="AJ543" i="31"/>
  <c r="AB543" i="31"/>
  <c r="AD543" i="31" s="1"/>
  <c r="AJ559" i="31"/>
  <c r="AB559" i="31"/>
  <c r="AJ575" i="31"/>
  <c r="AB575" i="31"/>
  <c r="AD575" i="31" s="1"/>
  <c r="AJ591" i="31"/>
  <c r="AB591" i="31"/>
  <c r="AJ607" i="31"/>
  <c r="AB607" i="31"/>
  <c r="O607" i="31"/>
  <c r="AJ623" i="31"/>
  <c r="AB623" i="31"/>
  <c r="O623" i="31"/>
  <c r="AH639" i="31"/>
  <c r="AO639" i="31" s="1"/>
  <c r="AJ639" i="31"/>
  <c r="AB639" i="31"/>
  <c r="AD639" i="31" s="1"/>
  <c r="O639" i="31"/>
  <c r="AJ655" i="31"/>
  <c r="AB655" i="31"/>
  <c r="O655" i="31"/>
  <c r="AH671" i="31"/>
  <c r="AO671" i="31" s="1"/>
  <c r="AJ671" i="31"/>
  <c r="AB671" i="31"/>
  <c r="O671" i="31"/>
  <c r="AJ687" i="31"/>
  <c r="AB687" i="31"/>
  <c r="O687" i="31"/>
  <c r="AJ703" i="31"/>
  <c r="AB703" i="31"/>
  <c r="AD703" i="31" s="1"/>
  <c r="O703" i="31"/>
  <c r="AJ719" i="31"/>
  <c r="AB719" i="31"/>
  <c r="O719" i="31"/>
  <c r="AJ735" i="31"/>
  <c r="AB735" i="31"/>
  <c r="O735" i="31"/>
  <c r="AB751" i="31"/>
  <c r="AD751" i="31" s="1"/>
  <c r="AJ751" i="31"/>
  <c r="O751" i="31"/>
  <c r="AJ767" i="31"/>
  <c r="AB767" i="31"/>
  <c r="AD767" i="31" s="1"/>
  <c r="O767" i="31"/>
  <c r="O2" i="31"/>
  <c r="O681" i="31"/>
  <c r="O591" i="31"/>
  <c r="O527" i="31"/>
  <c r="O409" i="31"/>
  <c r="O348" i="31"/>
  <c r="O289" i="31"/>
  <c r="O212" i="31"/>
  <c r="O147" i="31"/>
  <c r="O17" i="31"/>
  <c r="AJ9" i="31"/>
  <c r="AB9" i="31"/>
  <c r="O9" i="31"/>
  <c r="AJ89" i="31"/>
  <c r="AB89" i="31"/>
  <c r="O89" i="31"/>
  <c r="AJ4" i="31"/>
  <c r="AB4" i="31"/>
  <c r="O4" i="31"/>
  <c r="AJ15" i="31"/>
  <c r="AB15" i="31"/>
  <c r="O15" i="31"/>
  <c r="AJ31" i="31"/>
  <c r="AB31" i="31"/>
  <c r="O31" i="31"/>
  <c r="AJ47" i="31"/>
  <c r="AB47" i="31"/>
  <c r="AD47" i="31" s="1"/>
  <c r="O47" i="31"/>
  <c r="AJ63" i="31"/>
  <c r="AB63" i="31"/>
  <c r="AJ175" i="31"/>
  <c r="AB175" i="31"/>
  <c r="O175" i="31"/>
  <c r="AJ191" i="31"/>
  <c r="AB191" i="31"/>
  <c r="AD191" i="31" s="1"/>
  <c r="O526" i="31"/>
  <c r="O468" i="31"/>
  <c r="O408" i="31"/>
  <c r="O347" i="31"/>
  <c r="O211" i="31"/>
  <c r="O81" i="31"/>
  <c r="O16" i="31"/>
  <c r="AJ25" i="31"/>
  <c r="AB25" i="31"/>
  <c r="O25" i="31"/>
  <c r="AJ41" i="31"/>
  <c r="AB41" i="31"/>
  <c r="AD41" i="31" s="1"/>
  <c r="AJ20" i="31"/>
  <c r="AB20" i="31"/>
  <c r="AJ52" i="31"/>
  <c r="AB52" i="31"/>
  <c r="O52" i="31"/>
  <c r="AJ68" i="31"/>
  <c r="AB68" i="31"/>
  <c r="O68" i="31"/>
  <c r="AJ84" i="31"/>
  <c r="AB84" i="31"/>
  <c r="AJ100" i="31"/>
  <c r="AB100" i="31"/>
  <c r="AD100" i="31" s="1"/>
  <c r="AJ148" i="31"/>
  <c r="AB148" i="31"/>
  <c r="AJ111" i="31"/>
  <c r="AB111" i="31"/>
  <c r="O111" i="31"/>
  <c r="AH207" i="31"/>
  <c r="AO207" i="31" s="1"/>
  <c r="AJ207" i="31"/>
  <c r="AB207" i="31"/>
  <c r="O207" i="31"/>
  <c r="AH223" i="31"/>
  <c r="AO223" i="31" s="1"/>
  <c r="AJ223" i="31"/>
  <c r="AB223" i="31"/>
  <c r="AD223" i="31" s="1"/>
  <c r="O223" i="31"/>
  <c r="AJ239" i="31"/>
  <c r="AB239" i="31"/>
  <c r="O239" i="31"/>
  <c r="AJ271" i="31"/>
  <c r="AB271" i="31"/>
  <c r="AB5" i="31"/>
  <c r="AJ5" i="31"/>
  <c r="O5" i="31"/>
  <c r="AH21" i="31"/>
  <c r="AN21" i="31" s="1"/>
  <c r="AJ21" i="31"/>
  <c r="AB21" i="31"/>
  <c r="AD21" i="31" s="1"/>
  <c r="O21" i="31"/>
  <c r="AJ37" i="31"/>
  <c r="AB37" i="31"/>
  <c r="AB53" i="31"/>
  <c r="AD53" i="31" s="1"/>
  <c r="AJ53" i="31"/>
  <c r="O53" i="31"/>
  <c r="AB69" i="31"/>
  <c r="AD69" i="31" s="1"/>
  <c r="AJ69" i="31"/>
  <c r="O69" i="31"/>
  <c r="AB85" i="31"/>
  <c r="AJ85" i="31"/>
  <c r="O85" i="31"/>
  <c r="AJ101" i="31"/>
  <c r="AB101" i="31"/>
  <c r="AJ117" i="31"/>
  <c r="AB117" i="31"/>
  <c r="O117" i="31"/>
  <c r="AJ133" i="31"/>
  <c r="AB133" i="31"/>
  <c r="O133" i="31"/>
  <c r="AJ149" i="31"/>
  <c r="AB149" i="31"/>
  <c r="O149" i="31"/>
  <c r="AB165" i="31"/>
  <c r="AD165" i="31" s="1"/>
  <c r="AJ165" i="31"/>
  <c r="AB181" i="31"/>
  <c r="AJ181" i="31"/>
  <c r="O181" i="31"/>
  <c r="AJ197" i="31"/>
  <c r="AB197" i="31"/>
  <c r="O197" i="31"/>
  <c r="AJ213" i="31"/>
  <c r="AB213" i="31"/>
  <c r="O213" i="31"/>
  <c r="AH229" i="31"/>
  <c r="AN229" i="31" s="1"/>
  <c r="AB229" i="31"/>
  <c r="AD229" i="31" s="1"/>
  <c r="AJ229" i="31"/>
  <c r="AH245" i="31"/>
  <c r="AN245" i="31" s="1"/>
  <c r="AJ245" i="31"/>
  <c r="AB245" i="31"/>
  <c r="AD245" i="31" s="1"/>
  <c r="O245" i="31"/>
  <c r="AH261" i="31"/>
  <c r="AN261" i="31" s="1"/>
  <c r="AJ261" i="31"/>
  <c r="AB261" i="31"/>
  <c r="O261" i="31"/>
  <c r="AH277" i="31"/>
  <c r="AN277" i="31" s="1"/>
  <c r="AJ277" i="31"/>
  <c r="AB277" i="31"/>
  <c r="AD277" i="31" s="1"/>
  <c r="O277" i="31"/>
  <c r="AB293" i="31"/>
  <c r="AJ293" i="31"/>
  <c r="AB309" i="31"/>
  <c r="AD309" i="31" s="1"/>
  <c r="AJ309" i="31"/>
  <c r="AB325" i="31"/>
  <c r="AJ325" i="31"/>
  <c r="O325" i="31"/>
  <c r="AJ341" i="31"/>
  <c r="AB341" i="31"/>
  <c r="O341" i="31"/>
  <c r="AJ357" i="31"/>
  <c r="AB357" i="31"/>
  <c r="O357" i="31"/>
  <c r="AJ373" i="31"/>
  <c r="AB373" i="31"/>
  <c r="O373" i="31"/>
  <c r="AB389" i="31"/>
  <c r="AJ389" i="31"/>
  <c r="AH405" i="31"/>
  <c r="AO405" i="31" s="1"/>
  <c r="AJ405" i="31"/>
  <c r="AB405" i="31"/>
  <c r="O405" i="31"/>
  <c r="AH421" i="31"/>
  <c r="AN421" i="31" s="1"/>
  <c r="AJ421" i="31"/>
  <c r="AB421" i="31"/>
  <c r="O421" i="31"/>
  <c r="AJ437" i="31"/>
  <c r="AB437" i="31"/>
  <c r="O437" i="31"/>
  <c r="AB453" i="31"/>
  <c r="AJ453" i="31"/>
  <c r="O453" i="31"/>
  <c r="AJ469" i="31"/>
  <c r="AB469" i="31"/>
  <c r="AD469" i="31" s="1"/>
  <c r="AJ485" i="31"/>
  <c r="AB485" i="31"/>
  <c r="AJ501" i="31"/>
  <c r="AB501" i="31"/>
  <c r="AD501" i="31" s="1"/>
  <c r="O501" i="31"/>
  <c r="AJ517" i="31"/>
  <c r="AB517" i="31"/>
  <c r="O517" i="31"/>
  <c r="AH533" i="31"/>
  <c r="AJ533" i="31"/>
  <c r="AB533" i="31"/>
  <c r="O533" i="31"/>
  <c r="AJ549" i="31"/>
  <c r="AB549" i="31"/>
  <c r="O549" i="31"/>
  <c r="AJ565" i="31"/>
  <c r="AB565" i="31"/>
  <c r="AD565" i="31" s="1"/>
  <c r="O565" i="31"/>
  <c r="O628" i="31"/>
  <c r="O525" i="31"/>
  <c r="O467" i="31"/>
  <c r="O406" i="31"/>
  <c r="O332" i="31"/>
  <c r="O273" i="31"/>
  <c r="O145" i="31"/>
  <c r="O80" i="31"/>
  <c r="AJ10" i="31"/>
  <c r="AB10" i="31"/>
  <c r="O10" i="31"/>
  <c r="AJ26" i="31"/>
  <c r="AB26" i="31"/>
  <c r="O26" i="31"/>
  <c r="AJ42" i="31"/>
  <c r="AB42" i="31"/>
  <c r="O42" i="31"/>
  <c r="AH58" i="31"/>
  <c r="AJ58" i="31"/>
  <c r="AB58" i="31"/>
  <c r="O58" i="31"/>
  <c r="AJ74" i="31"/>
  <c r="AB74" i="31"/>
  <c r="O74" i="31"/>
  <c r="AH90" i="31"/>
  <c r="AJ90" i="31"/>
  <c r="AB90" i="31"/>
  <c r="O90" i="31"/>
  <c r="AH106" i="31"/>
  <c r="AJ106" i="31"/>
  <c r="AB106" i="31"/>
  <c r="AD106" i="31" s="1"/>
  <c r="O106" i="31"/>
  <c r="AH122" i="31"/>
  <c r="AJ122" i="31"/>
  <c r="AB122" i="31"/>
  <c r="AD122" i="31" s="1"/>
  <c r="O122" i="31"/>
  <c r="AJ138" i="31"/>
  <c r="AB138" i="31"/>
  <c r="O138" i="31"/>
  <c r="AJ154" i="31"/>
  <c r="AB154" i="31"/>
  <c r="O154" i="31"/>
  <c r="AJ170" i="31"/>
  <c r="AB170" i="31"/>
  <c r="O170" i="31"/>
  <c r="AJ186" i="31"/>
  <c r="AB186" i="31"/>
  <c r="AD186" i="31" s="1"/>
  <c r="O186" i="31"/>
  <c r="AJ202" i="31"/>
  <c r="AB202" i="31"/>
  <c r="AD202" i="31" s="1"/>
  <c r="O202" i="31"/>
  <c r="AJ218" i="31"/>
  <c r="AB218" i="31"/>
  <c r="AD218" i="31" s="1"/>
  <c r="O218" i="31"/>
  <c r="AJ234" i="31"/>
  <c r="AB234" i="31"/>
  <c r="O234" i="31"/>
  <c r="AH250" i="31"/>
  <c r="AJ250" i="31"/>
  <c r="AB250" i="31"/>
  <c r="AJ266" i="31"/>
  <c r="AB266" i="31"/>
  <c r="AD266" i="31" s="1"/>
  <c r="AJ282" i="31"/>
  <c r="AB282" i="31"/>
  <c r="AD282" i="31" s="1"/>
  <c r="AJ298" i="31"/>
  <c r="AB298" i="31"/>
  <c r="AD298" i="31" s="1"/>
  <c r="AH314" i="31"/>
  <c r="AJ314" i="31"/>
  <c r="AB314" i="31"/>
  <c r="AJ330" i="31"/>
  <c r="AB330" i="31"/>
  <c r="AJ346" i="31"/>
  <c r="AB346" i="31"/>
  <c r="AJ362" i="31"/>
  <c r="AB362" i="31"/>
  <c r="AD362" i="31" s="1"/>
  <c r="AJ378" i="31"/>
  <c r="AB378" i="31"/>
  <c r="AH394" i="31"/>
  <c r="AJ394" i="31"/>
  <c r="AB394" i="31"/>
  <c r="AJ410" i="31"/>
  <c r="AB410" i="31"/>
  <c r="AD410" i="31" s="1"/>
  <c r="AJ426" i="31"/>
  <c r="AB426" i="31"/>
  <c r="AJ442" i="31"/>
  <c r="AB442" i="31"/>
  <c r="AJ458" i="31"/>
  <c r="AB458" i="31"/>
  <c r="AJ474" i="31"/>
  <c r="AB474" i="31"/>
  <c r="AD474" i="31" s="1"/>
  <c r="AJ490" i="31"/>
  <c r="AB490" i="31"/>
  <c r="AJ506" i="31"/>
  <c r="AB506" i="31"/>
  <c r="AD506" i="31" s="1"/>
  <c r="AJ522" i="31"/>
  <c r="AB522" i="31"/>
  <c r="AJ538" i="31"/>
  <c r="AB538" i="31"/>
  <c r="AD538" i="31" s="1"/>
  <c r="AJ554" i="31"/>
  <c r="AB554" i="31"/>
  <c r="AJ570" i="31"/>
  <c r="AB570" i="31"/>
  <c r="AD570" i="31" s="1"/>
  <c r="AJ586" i="31"/>
  <c r="AB586" i="31"/>
  <c r="AJ602" i="31"/>
  <c r="AB602" i="31"/>
  <c r="AH618" i="31"/>
  <c r="AJ618" i="31"/>
  <c r="AB618" i="31"/>
  <c r="AH634" i="31"/>
  <c r="AJ634" i="31"/>
  <c r="AB634" i="31"/>
  <c r="AH650" i="31"/>
  <c r="AJ650" i="31"/>
  <c r="AB650" i="31"/>
  <c r="AD650" i="31" s="1"/>
  <c r="AJ666" i="31"/>
  <c r="AB666" i="31"/>
  <c r="AJ682" i="31"/>
  <c r="AB682" i="31"/>
  <c r="AJ698" i="31"/>
  <c r="AB698" i="31"/>
  <c r="AJ714" i="31"/>
  <c r="AB714" i="31"/>
  <c r="AJ730" i="31"/>
  <c r="AB730" i="31"/>
  <c r="AJ746" i="31"/>
  <c r="AB746" i="31"/>
  <c r="AD746" i="31" s="1"/>
  <c r="AJ762" i="31"/>
  <c r="AB762" i="31"/>
  <c r="AD762" i="31" s="1"/>
  <c r="AJ778" i="31"/>
  <c r="AB778" i="31"/>
  <c r="O522" i="31"/>
  <c r="O346" i="31"/>
  <c r="AJ581" i="31"/>
  <c r="AB581" i="31"/>
  <c r="AH597" i="31"/>
  <c r="AJ597" i="31"/>
  <c r="AB597" i="31"/>
  <c r="AJ613" i="31"/>
  <c r="AB613" i="31"/>
  <c r="AJ629" i="31"/>
  <c r="AB629" i="31"/>
  <c r="AD629" i="31" s="1"/>
  <c r="AJ645" i="31"/>
  <c r="AB645" i="31"/>
  <c r="AJ661" i="31"/>
  <c r="AB661" i="31"/>
  <c r="AD661" i="31" s="1"/>
  <c r="AJ677" i="31"/>
  <c r="AB677" i="31"/>
  <c r="AH693" i="31"/>
  <c r="AN693" i="31" s="1"/>
  <c r="AJ693" i="31"/>
  <c r="AB693" i="31"/>
  <c r="AD693" i="31" s="1"/>
  <c r="AJ709" i="31"/>
  <c r="AB709" i="31"/>
  <c r="AJ725" i="31"/>
  <c r="AB725" i="31"/>
  <c r="AJ741" i="31"/>
  <c r="AB741" i="31"/>
  <c r="AJ757" i="31"/>
  <c r="AB757" i="31"/>
  <c r="AJ773" i="31"/>
  <c r="AB773" i="31"/>
  <c r="O725" i="31"/>
  <c r="O538" i="31"/>
  <c r="O266" i="31"/>
  <c r="AJ384" i="31"/>
  <c r="AB384" i="31"/>
  <c r="AJ400" i="31"/>
  <c r="AB400" i="31"/>
  <c r="AJ416" i="31"/>
  <c r="AB416" i="31"/>
  <c r="AD416" i="31" s="1"/>
  <c r="AJ432" i="31"/>
  <c r="AB432" i="31"/>
  <c r="AJ448" i="31"/>
  <c r="AB448" i="31"/>
  <c r="AD448" i="31" s="1"/>
  <c r="AJ464" i="31"/>
  <c r="AB464" i="31"/>
  <c r="AJ480" i="31"/>
  <c r="AB480" i="31"/>
  <c r="AD480" i="31" s="1"/>
  <c r="AJ496" i="31"/>
  <c r="AB496" i="31"/>
  <c r="AJ512" i="31"/>
  <c r="AB512" i="31"/>
  <c r="AJ528" i="31"/>
  <c r="AB528" i="31"/>
  <c r="AH544" i="31"/>
  <c r="AO544" i="31" s="1"/>
  <c r="AJ544" i="31"/>
  <c r="AB544" i="31"/>
  <c r="AD544" i="31" s="1"/>
  <c r="AJ560" i="31"/>
  <c r="AB560" i="31"/>
  <c r="AJ576" i="31"/>
  <c r="AB576" i="31"/>
  <c r="AJ592" i="31"/>
  <c r="AB592" i="31"/>
  <c r="AD592" i="31" s="1"/>
  <c r="AJ608" i="31"/>
  <c r="AB608" i="31"/>
  <c r="AJ624" i="31"/>
  <c r="AB624" i="31"/>
  <c r="AJ640" i="31"/>
  <c r="AB640" i="31"/>
  <c r="AD640" i="31" s="1"/>
  <c r="AJ656" i="31"/>
  <c r="AB656" i="31"/>
  <c r="AJ672" i="31"/>
  <c r="AB672" i="31"/>
  <c r="AJ688" i="31"/>
  <c r="AB688" i="31"/>
  <c r="AJ704" i="31"/>
  <c r="AB704" i="31"/>
  <c r="AJ720" i="31"/>
  <c r="AB720" i="31"/>
  <c r="AJ736" i="31"/>
  <c r="AB736" i="31"/>
  <c r="AD736" i="31" s="1"/>
  <c r="AJ752" i="31"/>
  <c r="AB752" i="31"/>
  <c r="AJ768" i="31"/>
  <c r="AB768" i="31"/>
  <c r="O741" i="31"/>
  <c r="O656" i="31"/>
  <c r="O554" i="31"/>
  <c r="O442" i="31"/>
  <c r="O384" i="31"/>
  <c r="AJ379" i="31"/>
  <c r="AB379" i="31"/>
  <c r="AD379" i="31" s="1"/>
  <c r="AJ395" i="31"/>
  <c r="AB395" i="31"/>
  <c r="AJ411" i="31"/>
  <c r="AB411" i="31"/>
  <c r="AD411" i="31" s="1"/>
  <c r="AJ427" i="31"/>
  <c r="AB427" i="31"/>
  <c r="AH443" i="31"/>
  <c r="AJ443" i="31"/>
  <c r="AB443" i="31"/>
  <c r="AJ459" i="31"/>
  <c r="AB459" i="31"/>
  <c r="AH475" i="31"/>
  <c r="AJ475" i="31"/>
  <c r="AB475" i="31"/>
  <c r="AJ491" i="31"/>
  <c r="AB491" i="31"/>
  <c r="AD491" i="31" s="1"/>
  <c r="AH507" i="31"/>
  <c r="AJ507" i="31"/>
  <c r="AB507" i="31"/>
  <c r="AJ523" i="31"/>
  <c r="AB523" i="31"/>
  <c r="AJ539" i="31"/>
  <c r="AB539" i="31"/>
  <c r="AH555" i="31"/>
  <c r="AO555" i="31" s="1"/>
  <c r="AJ555" i="31"/>
  <c r="AB555" i="31"/>
  <c r="AJ571" i="31"/>
  <c r="AB571" i="31"/>
  <c r="AD571" i="31" s="1"/>
  <c r="AJ587" i="31"/>
  <c r="AB587" i="31"/>
  <c r="AJ603" i="31"/>
  <c r="AB603" i="31"/>
  <c r="AD603" i="31" s="1"/>
  <c r="AJ619" i="31"/>
  <c r="AB619" i="31"/>
  <c r="AJ635" i="31"/>
  <c r="AB635" i="31"/>
  <c r="AD635" i="31" s="1"/>
  <c r="AJ651" i="31"/>
  <c r="AB651" i="31"/>
  <c r="AJ667" i="31"/>
  <c r="AB667" i="31"/>
  <c r="AJ683" i="31"/>
  <c r="AB683" i="31"/>
  <c r="AJ699" i="31"/>
  <c r="AB699" i="31"/>
  <c r="AD699" i="31" s="1"/>
  <c r="AJ715" i="31"/>
  <c r="AB715" i="31"/>
  <c r="AH731" i="31"/>
  <c r="AN731" i="31" s="1"/>
  <c r="AJ731" i="31"/>
  <c r="AB731" i="31"/>
  <c r="AD731" i="31" s="1"/>
  <c r="AJ747" i="31"/>
  <c r="AB747" i="31"/>
  <c r="AD747" i="31" s="1"/>
  <c r="AJ763" i="31"/>
  <c r="AB763" i="31"/>
  <c r="AJ779" i="31"/>
  <c r="AB779" i="31"/>
  <c r="O773" i="31"/>
  <c r="O757" i="31"/>
  <c r="O672" i="31"/>
  <c r="O587" i="31"/>
  <c r="O570" i="31"/>
  <c r="O362" i="31"/>
  <c r="AJ518" i="31"/>
  <c r="AB518" i="31"/>
  <c r="AJ534" i="31"/>
  <c r="AB534" i="31"/>
  <c r="AJ550" i="31"/>
  <c r="AB550" i="31"/>
  <c r="AJ566" i="31"/>
  <c r="AB566" i="31"/>
  <c r="AJ582" i="31"/>
  <c r="AB582" i="31"/>
  <c r="AJ598" i="31"/>
  <c r="AB598" i="31"/>
  <c r="AJ614" i="31"/>
  <c r="AB614" i="31"/>
  <c r="AH630" i="31"/>
  <c r="AJ630" i="31"/>
  <c r="AB630" i="31"/>
  <c r="AH646" i="31"/>
  <c r="AJ646" i="31"/>
  <c r="AB646" i="31"/>
  <c r="AJ662" i="31"/>
  <c r="AB662" i="31"/>
  <c r="AD662" i="31" s="1"/>
  <c r="AJ678" i="31"/>
  <c r="AB678" i="31"/>
  <c r="AH694" i="31"/>
  <c r="AJ694" i="31"/>
  <c r="AB694" i="31"/>
  <c r="AJ710" i="31"/>
  <c r="AB710" i="31"/>
  <c r="AJ726" i="31"/>
  <c r="AB726" i="31"/>
  <c r="AD726" i="31" s="1"/>
  <c r="AH742" i="31"/>
  <c r="AB742" i="31"/>
  <c r="AJ742" i="31"/>
  <c r="AJ758" i="31"/>
  <c r="AB758" i="31"/>
  <c r="AD758" i="31" s="1"/>
  <c r="AJ774" i="31"/>
  <c r="AB774" i="31"/>
  <c r="AD774" i="31" s="1"/>
  <c r="O688" i="31"/>
  <c r="O603" i="31"/>
  <c r="O586" i="31"/>
  <c r="O534" i="31"/>
  <c r="O480" i="31"/>
  <c r="O459" i="31"/>
  <c r="O282" i="31"/>
  <c r="AJ369" i="31"/>
  <c r="AB369" i="31"/>
  <c r="AD369" i="31" s="1"/>
  <c r="AH385" i="31"/>
  <c r="AJ385" i="31"/>
  <c r="AB385" i="31"/>
  <c r="AJ401" i="31"/>
  <c r="AB401" i="31"/>
  <c r="AJ417" i="31"/>
  <c r="AB417" i="31"/>
  <c r="AD417" i="31" s="1"/>
  <c r="AJ433" i="31"/>
  <c r="AB433" i="31"/>
  <c r="AJ449" i="31"/>
  <c r="AB449" i="31"/>
  <c r="AJ465" i="31"/>
  <c r="AB465" i="31"/>
  <c r="AD465" i="31" s="1"/>
  <c r="AJ481" i="31"/>
  <c r="AB481" i="31"/>
  <c r="AJ497" i="31"/>
  <c r="AB497" i="31"/>
  <c r="AJ513" i="31"/>
  <c r="AB513" i="31"/>
  <c r="AH529" i="31"/>
  <c r="AJ529" i="31"/>
  <c r="AB529" i="31"/>
  <c r="AJ545" i="31"/>
  <c r="AB545" i="31"/>
  <c r="AD545" i="31" s="1"/>
  <c r="AJ561" i="31"/>
  <c r="AB561" i="31"/>
  <c r="AJ577" i="31"/>
  <c r="AB577" i="31"/>
  <c r="AH593" i="31"/>
  <c r="AJ593" i="31"/>
  <c r="AB593" i="31"/>
  <c r="AJ609" i="31"/>
  <c r="AB609" i="31"/>
  <c r="AJ625" i="31"/>
  <c r="AB625" i="31"/>
  <c r="AH641" i="31"/>
  <c r="AJ641" i="31"/>
  <c r="AB641" i="31"/>
  <c r="AJ657" i="31"/>
  <c r="AB657" i="31"/>
  <c r="AD657" i="31" s="1"/>
  <c r="AJ673" i="31"/>
  <c r="AB673" i="31"/>
  <c r="AJ689" i="31"/>
  <c r="AB689" i="31"/>
  <c r="AJ705" i="31"/>
  <c r="AB705" i="31"/>
  <c r="AJ721" i="31"/>
  <c r="AB721" i="31"/>
  <c r="AD721" i="31" s="1"/>
  <c r="AJ737" i="31"/>
  <c r="AB737" i="31"/>
  <c r="AJ753" i="31"/>
  <c r="AB753" i="31"/>
  <c r="AD753" i="31" s="1"/>
  <c r="AH769" i="31"/>
  <c r="AJ769" i="31"/>
  <c r="AB769" i="31"/>
  <c r="AD769" i="31" s="1"/>
  <c r="O721" i="31"/>
  <c r="O704" i="31"/>
  <c r="O619" i="31"/>
  <c r="O602" i="31"/>
  <c r="O550" i="31"/>
  <c r="O458" i="31"/>
  <c r="O400" i="31"/>
  <c r="O379" i="31"/>
  <c r="AB604" i="31"/>
  <c r="AD604" i="31" s="1"/>
  <c r="AJ604" i="31"/>
  <c r="AB620" i="31"/>
  <c r="AJ620" i="31"/>
  <c r="AJ636" i="31"/>
  <c r="AB636" i="31"/>
  <c r="AJ652" i="31"/>
  <c r="AB652" i="31"/>
  <c r="AD652" i="31" s="1"/>
  <c r="AJ668" i="31"/>
  <c r="AB668" i="31"/>
  <c r="AD668" i="31" s="1"/>
  <c r="AJ684" i="31"/>
  <c r="AB684" i="31"/>
  <c r="AJ700" i="31"/>
  <c r="AB700" i="31"/>
  <c r="AJ716" i="31"/>
  <c r="AB716" i="31"/>
  <c r="AJ732" i="31"/>
  <c r="AB732" i="31"/>
  <c r="AJ748" i="31"/>
  <c r="AB748" i="31"/>
  <c r="AJ764" i="31"/>
  <c r="AB764" i="31"/>
  <c r="AD764" i="31" s="1"/>
  <c r="O737" i="31"/>
  <c r="O720" i="31"/>
  <c r="O652" i="31"/>
  <c r="O635" i="31"/>
  <c r="O566" i="31"/>
  <c r="O497" i="31"/>
  <c r="O378" i="31"/>
  <c r="AJ439" i="31"/>
  <c r="AB439" i="31"/>
  <c r="O439" i="31"/>
  <c r="AH455" i="31"/>
  <c r="AO455" i="31" s="1"/>
  <c r="AJ455" i="31"/>
  <c r="AB455" i="31"/>
  <c r="O455" i="31"/>
  <c r="AH471" i="31"/>
  <c r="AO471" i="31" s="1"/>
  <c r="AJ471" i="31"/>
  <c r="AB471" i="31"/>
  <c r="O471" i="31"/>
  <c r="AH487" i="31"/>
  <c r="AO487" i="31" s="1"/>
  <c r="AJ487" i="31"/>
  <c r="AB487" i="31"/>
  <c r="O487" i="31"/>
  <c r="AH503" i="31"/>
  <c r="AN503" i="31" s="1"/>
  <c r="AJ503" i="31"/>
  <c r="AB503" i="31"/>
  <c r="O503" i="31"/>
  <c r="AJ519" i="31"/>
  <c r="AB519" i="31"/>
  <c r="O519" i="31"/>
  <c r="AJ535" i="31"/>
  <c r="AB535" i="31"/>
  <c r="AD535" i="31" s="1"/>
  <c r="O535" i="31"/>
  <c r="AH551" i="31"/>
  <c r="AO551" i="31" s="1"/>
  <c r="AJ551" i="31"/>
  <c r="AB551" i="31"/>
  <c r="AD551" i="31" s="1"/>
  <c r="O551" i="31"/>
  <c r="AJ567" i="31"/>
  <c r="AB567" i="31"/>
  <c r="O567" i="31"/>
  <c r="AJ583" i="31"/>
  <c r="AB583" i="31"/>
  <c r="O583" i="31"/>
  <c r="AJ599" i="31"/>
  <c r="AB599" i="31"/>
  <c r="O599" i="31"/>
  <c r="AH615" i="31"/>
  <c r="AO615" i="31" s="1"/>
  <c r="AJ615" i="31"/>
  <c r="AB615" i="31"/>
  <c r="AD615" i="31" s="1"/>
  <c r="O615" i="31"/>
  <c r="AJ631" i="31"/>
  <c r="AB631" i="31"/>
  <c r="AD631" i="31" s="1"/>
  <c r="O631" i="31"/>
  <c r="AJ647" i="31"/>
  <c r="AB647" i="31"/>
  <c r="O647" i="31"/>
  <c r="AJ663" i="31"/>
  <c r="AB663" i="31"/>
  <c r="O663" i="31"/>
  <c r="AJ679" i="31"/>
  <c r="AB679" i="31"/>
  <c r="AD679" i="31" s="1"/>
  <c r="O679" i="31"/>
  <c r="AH695" i="31"/>
  <c r="AO695" i="31" s="1"/>
  <c r="AJ695" i="31"/>
  <c r="AB695" i="31"/>
  <c r="O695" i="31"/>
  <c r="AJ711" i="31"/>
  <c r="AB711" i="31"/>
  <c r="AD711" i="31" s="1"/>
  <c r="O711" i="31"/>
  <c r="AJ727" i="31"/>
  <c r="AB727" i="31"/>
  <c r="O727" i="31"/>
  <c r="AJ743" i="31"/>
  <c r="AB743" i="31"/>
  <c r="O743" i="31"/>
  <c r="AB759" i="31"/>
  <c r="AD759" i="31" s="1"/>
  <c r="AJ759" i="31"/>
  <c r="AJ775" i="31"/>
  <c r="AB775" i="31"/>
  <c r="O769" i="31"/>
  <c r="O753" i="31"/>
  <c r="O736" i="31"/>
  <c r="O668" i="31"/>
  <c r="O651" i="31"/>
  <c r="O634" i="31"/>
  <c r="O582" i="31"/>
  <c r="O496" i="31"/>
  <c r="O475" i="31"/>
  <c r="O417" i="31"/>
  <c r="O298" i="31"/>
  <c r="AJ18" i="31"/>
  <c r="AB18" i="31"/>
  <c r="AJ34" i="31"/>
  <c r="AB34" i="31"/>
  <c r="AH50" i="31"/>
  <c r="AO50" i="31" s="1"/>
  <c r="AJ50" i="31"/>
  <c r="AB50" i="31"/>
  <c r="AD50" i="31" s="1"/>
  <c r="AH66" i="31"/>
  <c r="AJ66" i="31"/>
  <c r="AB66" i="31"/>
  <c r="AJ82" i="31"/>
  <c r="AB82" i="31"/>
  <c r="AH98" i="31"/>
  <c r="AJ98" i="31"/>
  <c r="AB98" i="31"/>
  <c r="AH114" i="31"/>
  <c r="AO114" i="31" s="1"/>
  <c r="AJ114" i="31"/>
  <c r="AB114" i="31"/>
  <c r="AD114" i="31" s="1"/>
  <c r="AH130" i="31"/>
  <c r="AJ130" i="31"/>
  <c r="AB130" i="31"/>
  <c r="AJ146" i="31"/>
  <c r="AB146" i="31"/>
  <c r="AJ162" i="31"/>
  <c r="AB162" i="31"/>
  <c r="AD162" i="31" s="1"/>
  <c r="AJ178" i="31"/>
  <c r="AB178" i="31"/>
  <c r="AJ194" i="31"/>
  <c r="AB194" i="31"/>
  <c r="AJ210" i="31"/>
  <c r="AB210" i="31"/>
  <c r="AJ226" i="31"/>
  <c r="AB226" i="31"/>
  <c r="AJ242" i="31"/>
  <c r="AB242" i="31"/>
  <c r="AJ258" i="31"/>
  <c r="AB258" i="31"/>
  <c r="AJ274" i="31"/>
  <c r="AB274" i="31"/>
  <c r="AH290" i="31"/>
  <c r="AJ290" i="31"/>
  <c r="AB290" i="31"/>
  <c r="AD290" i="31" s="1"/>
  <c r="AJ306" i="31"/>
  <c r="AB306" i="31"/>
  <c r="AJ322" i="31"/>
  <c r="AB322" i="31"/>
  <c r="AJ338" i="31"/>
  <c r="AB338" i="31"/>
  <c r="AJ354" i="31"/>
  <c r="AB354" i="31"/>
  <c r="AD354" i="31" s="1"/>
  <c r="AJ370" i="31"/>
  <c r="AB370" i="31"/>
  <c r="AH386" i="31"/>
  <c r="AO386" i="31" s="1"/>
  <c r="AJ386" i="31"/>
  <c r="AB386" i="31"/>
  <c r="AD386" i="31" s="1"/>
  <c r="AJ402" i="31"/>
  <c r="AB402" i="31"/>
  <c r="AD402" i="31" s="1"/>
  <c r="AJ418" i="31"/>
  <c r="AB418" i="31"/>
  <c r="AJ434" i="31"/>
  <c r="AB434" i="31"/>
  <c r="AJ450" i="31"/>
  <c r="AB450" i="31"/>
  <c r="AJ466" i="31"/>
  <c r="AB466" i="31"/>
  <c r="AJ482" i="31"/>
  <c r="AB482" i="31"/>
  <c r="AJ498" i="31"/>
  <c r="AB498" i="31"/>
  <c r="AJ514" i="31"/>
  <c r="AB514" i="31"/>
  <c r="AJ530" i="31"/>
  <c r="AB530" i="31"/>
  <c r="AD530" i="31" s="1"/>
  <c r="AJ546" i="31"/>
  <c r="AB546" i="31"/>
  <c r="AJ562" i="31"/>
  <c r="AB562" i="31"/>
  <c r="AJ578" i="31"/>
  <c r="AB578" i="31"/>
  <c r="AD578" i="31" s="1"/>
  <c r="AJ594" i="31"/>
  <c r="AB594" i="31"/>
  <c r="AJ610" i="31"/>
  <c r="AB610" i="31"/>
  <c r="AH626" i="31"/>
  <c r="AJ626" i="31"/>
  <c r="AB626" i="31"/>
  <c r="AD626" i="31" s="1"/>
  <c r="AJ642" i="31"/>
  <c r="AB642" i="31"/>
  <c r="AJ658" i="31"/>
  <c r="AB658" i="31"/>
  <c r="AD658" i="31" s="1"/>
  <c r="AJ674" i="31"/>
  <c r="AB674" i="31"/>
  <c r="AJ690" i="31"/>
  <c r="AB690" i="31"/>
  <c r="AJ706" i="31"/>
  <c r="AB706" i="31"/>
  <c r="AJ722" i="31"/>
  <c r="AB722" i="31"/>
  <c r="AJ738" i="31"/>
  <c r="AB738" i="31"/>
  <c r="AH754" i="31"/>
  <c r="AN754" i="31" s="1"/>
  <c r="AJ754" i="31"/>
  <c r="AB754" i="31"/>
  <c r="AD754" i="31" s="1"/>
  <c r="AJ770" i="31"/>
  <c r="AB770" i="31"/>
  <c r="AD770" i="31" s="1"/>
  <c r="O768" i="31"/>
  <c r="O752" i="31"/>
  <c r="O684" i="31"/>
  <c r="O667" i="31"/>
  <c r="O650" i="31"/>
  <c r="O598" i="31"/>
  <c r="O581" i="31"/>
  <c r="O530" i="31"/>
  <c r="O513" i="31"/>
  <c r="O474" i="31"/>
  <c r="O416" i="31"/>
  <c r="O395" i="31"/>
  <c r="O258" i="31"/>
  <c r="AH605" i="31"/>
  <c r="AJ605" i="31"/>
  <c r="AB605" i="31"/>
  <c r="AD605" i="31" s="1"/>
  <c r="AH621" i="31"/>
  <c r="AB621" i="31"/>
  <c r="AJ621" i="31"/>
  <c r="AJ637" i="31"/>
  <c r="AB637" i="31"/>
  <c r="AD637" i="31" s="1"/>
  <c r="AH653" i="31"/>
  <c r="AB653" i="31"/>
  <c r="AJ653" i="31"/>
  <c r="AH669" i="31"/>
  <c r="AJ669" i="31"/>
  <c r="AB669" i="31"/>
  <c r="AJ685" i="31"/>
  <c r="AB685" i="31"/>
  <c r="AD685" i="31" s="1"/>
  <c r="AJ701" i="31"/>
  <c r="AB701" i="31"/>
  <c r="AJ717" i="31"/>
  <c r="AB717" i="31"/>
  <c r="AD717" i="31" s="1"/>
  <c r="AJ733" i="31"/>
  <c r="AB733" i="31"/>
  <c r="AB749" i="31"/>
  <c r="AJ749" i="31"/>
  <c r="AJ765" i="31"/>
  <c r="AB765" i="31"/>
  <c r="O717" i="31"/>
  <c r="O700" i="31"/>
  <c r="O683" i="31"/>
  <c r="O614" i="31"/>
  <c r="O597" i="31"/>
  <c r="O546" i="31"/>
  <c r="O529" i="31"/>
  <c r="O512" i="31"/>
  <c r="O434" i="31"/>
  <c r="O394" i="31"/>
  <c r="O194" i="31"/>
  <c r="O130" i="31"/>
  <c r="O66" i="31"/>
  <c r="S7" i="31"/>
  <c r="T7" i="31"/>
  <c r="AA6" i="31"/>
  <c r="AJ440" i="31"/>
  <c r="AB440" i="31"/>
  <c r="AD440" i="31" s="1"/>
  <c r="AH456" i="31"/>
  <c r="AN456" i="31" s="1"/>
  <c r="AJ456" i="31"/>
  <c r="AB456" i="31"/>
  <c r="AH472" i="31"/>
  <c r="AO472" i="31" s="1"/>
  <c r="AJ472" i="31"/>
  <c r="AB472" i="31"/>
  <c r="AH488" i="31"/>
  <c r="AN488" i="31" s="1"/>
  <c r="AJ488" i="31"/>
  <c r="AB488" i="31"/>
  <c r="AJ504" i="31"/>
  <c r="AB504" i="31"/>
  <c r="AJ520" i="31"/>
  <c r="AB520" i="31"/>
  <c r="AD520" i="31" s="1"/>
  <c r="AJ536" i="31"/>
  <c r="AB536" i="31"/>
  <c r="AJ552" i="31"/>
  <c r="AB552" i="31"/>
  <c r="AJ568" i="31"/>
  <c r="AB568" i="31"/>
  <c r="AH584" i="31"/>
  <c r="AO584" i="31" s="1"/>
  <c r="AJ584" i="31"/>
  <c r="AB584" i="31"/>
  <c r="AJ600" i="31"/>
  <c r="AB600" i="31"/>
  <c r="AD600" i="31" s="1"/>
  <c r="AJ616" i="31"/>
  <c r="AB616" i="31"/>
  <c r="AJ632" i="31"/>
  <c r="AB632" i="31"/>
  <c r="AJ648" i="31"/>
  <c r="AB648" i="31"/>
  <c r="AJ664" i="31"/>
  <c r="AB664" i="31"/>
  <c r="AD664" i="31" s="1"/>
  <c r="AJ680" i="31"/>
  <c r="AB680" i="31"/>
  <c r="AJ696" i="31"/>
  <c r="AB696" i="31"/>
  <c r="AD696" i="31" s="1"/>
  <c r="AJ712" i="31"/>
  <c r="AB712" i="31"/>
  <c r="AJ728" i="31"/>
  <c r="AB728" i="31"/>
  <c r="AD728" i="31" s="1"/>
  <c r="AJ744" i="31"/>
  <c r="AB744" i="31"/>
  <c r="AJ760" i="31"/>
  <c r="AB760" i="31"/>
  <c r="AJ776" i="31"/>
  <c r="AB776" i="31"/>
  <c r="O733" i="31"/>
  <c r="O716" i="31"/>
  <c r="O699" i="31"/>
  <c r="O648" i="31"/>
  <c r="O630" i="31"/>
  <c r="O613" i="31"/>
  <c r="O562" i="31"/>
  <c r="O545" i="31"/>
  <c r="O528" i="31"/>
  <c r="O491" i="31"/>
  <c r="O472" i="31"/>
  <c r="O433" i="31"/>
  <c r="O354" i="31"/>
  <c r="O314" i="31"/>
  <c r="T6" i="31"/>
  <c r="AA5" i="31"/>
  <c r="W5" i="31"/>
  <c r="AN588" i="31"/>
  <c r="AN615" i="31"/>
  <c r="AN280" i="31"/>
  <c r="AN232" i="31"/>
  <c r="AN184" i="31"/>
  <c r="AN168" i="31"/>
  <c r="AN152" i="31"/>
  <c r="AN8" i="31"/>
  <c r="AN311" i="31"/>
  <c r="AN215" i="31"/>
  <c r="AO693" i="31"/>
  <c r="AN597" i="31"/>
  <c r="AN626" i="31"/>
  <c r="AN639" i="31"/>
  <c r="AO533" i="31"/>
  <c r="AO261" i="31"/>
  <c r="AO245" i="31"/>
  <c r="AO21" i="31"/>
  <c r="AO484" i="31"/>
  <c r="AO290" i="31"/>
  <c r="AO98" i="31"/>
  <c r="AO66" i="31"/>
  <c r="AN544" i="31"/>
  <c r="AN543" i="31"/>
  <c r="AN495" i="31"/>
  <c r="AN223" i="31"/>
  <c r="AN207" i="31"/>
  <c r="AN556" i="31"/>
  <c r="AN492" i="31"/>
  <c r="AN476" i="31"/>
  <c r="AN156" i="31"/>
  <c r="AJ194" i="33"/>
  <c r="AJ226" i="33"/>
  <c r="AJ551" i="33"/>
  <c r="AI584" i="33"/>
  <c r="AJ642" i="33"/>
  <c r="AJ434" i="33"/>
  <c r="AJ146" i="33"/>
  <c r="AI631" i="33"/>
  <c r="Y704" i="33"/>
  <c r="Y594" i="33"/>
  <c r="Y618" i="33"/>
  <c r="Y627" i="33"/>
  <c r="Y709" i="33"/>
  <c r="Y18" i="33"/>
  <c r="Y450" i="33"/>
  <c r="Y498" i="33"/>
  <c r="Y194" i="33"/>
  <c r="Y636" i="33"/>
  <c r="Y646" i="33"/>
  <c r="Y714" i="33"/>
  <c r="Y386" i="33"/>
  <c r="AJ148" i="33"/>
  <c r="AI148" i="33"/>
  <c r="AC8" i="33"/>
  <c r="AJ8" i="33" s="1"/>
  <c r="AC13" i="33"/>
  <c r="AI17" i="33"/>
  <c r="K44" i="33"/>
  <c r="W53" i="33"/>
  <c r="Y53" i="33" s="1"/>
  <c r="W74" i="33"/>
  <c r="Y74" i="33" s="1"/>
  <c r="W81" i="33"/>
  <c r="Y81" i="33" s="1"/>
  <c r="W83" i="33"/>
  <c r="W116" i="33"/>
  <c r="Y116" i="33" s="1"/>
  <c r="W130" i="33"/>
  <c r="Y130" i="33" s="1"/>
  <c r="AC134" i="33"/>
  <c r="AJ134" i="33" s="1"/>
  <c r="W159" i="33"/>
  <c r="W166" i="33"/>
  <c r="Y166" i="33" s="1"/>
  <c r="AI196" i="33"/>
  <c r="AC201" i="33"/>
  <c r="AI201" i="33" s="1"/>
  <c r="AC206" i="33"/>
  <c r="K215" i="33"/>
  <c r="Y231" i="33"/>
  <c r="W254" i="33"/>
  <c r="K268" i="33"/>
  <c r="W282" i="33"/>
  <c r="Y282" i="33" s="1"/>
  <c r="W311" i="33"/>
  <c r="Y311" i="33" s="1"/>
  <c r="W327" i="33"/>
  <c r="Y327" i="33" s="1"/>
  <c r="W339" i="33"/>
  <c r="Y339" i="33" s="1"/>
  <c r="AC339" i="33"/>
  <c r="AJ487" i="33"/>
  <c r="AI487" i="33"/>
  <c r="W524" i="33"/>
  <c r="Y524" i="33" s="1"/>
  <c r="AI601" i="33"/>
  <c r="AJ601" i="33"/>
  <c r="K11" i="33"/>
  <c r="AC22" i="33"/>
  <c r="AI22" i="33" s="1"/>
  <c r="W28" i="33"/>
  <c r="Y28" i="33" s="1"/>
  <c r="K42" i="33"/>
  <c r="W44" i="33"/>
  <c r="Y44" i="33" s="1"/>
  <c r="K65" i="33"/>
  <c r="K67" i="33"/>
  <c r="AC69" i="33"/>
  <c r="K107" i="33"/>
  <c r="Y121" i="33"/>
  <c r="AC178" i="33"/>
  <c r="AJ178" i="33" s="1"/>
  <c r="AC180" i="33"/>
  <c r="AC182" i="33"/>
  <c r="AJ182" i="33" s="1"/>
  <c r="K187" i="33"/>
  <c r="W192" i="33"/>
  <c r="AJ201" i="33"/>
  <c r="W215" i="33"/>
  <c r="Y215" i="33" s="1"/>
  <c r="K220" i="33"/>
  <c r="W222" i="33"/>
  <c r="W224" i="33"/>
  <c r="Y224" i="33" s="1"/>
  <c r="AI226" i="33"/>
  <c r="K234" i="33"/>
  <c r="W262" i="33"/>
  <c r="Y262" i="33" s="1"/>
  <c r="W288" i="33"/>
  <c r="Y288" i="33" s="1"/>
  <c r="K294" i="33"/>
  <c r="AC316" i="33"/>
  <c r="K339" i="33"/>
  <c r="Y417" i="33"/>
  <c r="AI509" i="33"/>
  <c r="AJ509" i="33"/>
  <c r="K33" i="33"/>
  <c r="W37" i="33"/>
  <c r="Y37" i="33" s="1"/>
  <c r="K49" i="33"/>
  <c r="K51" i="33"/>
  <c r="AC53" i="33"/>
  <c r="K58" i="33"/>
  <c r="W60" i="33"/>
  <c r="Y60" i="33" s="1"/>
  <c r="W65" i="33"/>
  <c r="W67" i="33"/>
  <c r="Y67" i="33" s="1"/>
  <c r="AC74" i="33"/>
  <c r="AJ74" i="33" s="1"/>
  <c r="AC76" i="33"/>
  <c r="AI76" i="33" s="1"/>
  <c r="AC83" i="33"/>
  <c r="AI85" i="33"/>
  <c r="W107" i="33"/>
  <c r="Y107" i="33" s="1"/>
  <c r="AC116" i="33"/>
  <c r="AJ116" i="33" s="1"/>
  <c r="AC126" i="33"/>
  <c r="W128" i="33"/>
  <c r="Y128" i="33" s="1"/>
  <c r="AC130" i="33"/>
  <c r="AI132" i="33"/>
  <c r="AC142" i="33"/>
  <c r="AC154" i="33"/>
  <c r="AJ154" i="33" s="1"/>
  <c r="K162" i="33"/>
  <c r="AC164" i="33"/>
  <c r="AC166" i="33"/>
  <c r="AJ166" i="33" s="1"/>
  <c r="W187" i="33"/>
  <c r="Y187" i="33" s="1"/>
  <c r="K190" i="33"/>
  <c r="W220" i="33"/>
  <c r="Y220" i="33" s="1"/>
  <c r="AC252" i="33"/>
  <c r="AC268" i="33"/>
  <c r="W294" i="33"/>
  <c r="Y294" i="33" s="1"/>
  <c r="K300" i="33"/>
  <c r="AC311" i="33"/>
  <c r="AJ311" i="33" s="1"/>
  <c r="AC640" i="33"/>
  <c r="AJ640" i="33" s="1"/>
  <c r="K640" i="33"/>
  <c r="K3" i="33"/>
  <c r="K7" i="33"/>
  <c r="AC11" i="33"/>
  <c r="W33" i="33"/>
  <c r="Y33" i="33" s="1"/>
  <c r="K35" i="33"/>
  <c r="W49" i="33"/>
  <c r="Y49" i="33" s="1"/>
  <c r="W58" i="33"/>
  <c r="Y58" i="33" s="1"/>
  <c r="AC81" i="33"/>
  <c r="K91" i="33"/>
  <c r="K100" i="33"/>
  <c r="W102" i="33"/>
  <c r="Y102" i="33" s="1"/>
  <c r="W109" i="33"/>
  <c r="Y109" i="33" s="1"/>
  <c r="K112" i="33"/>
  <c r="K152" i="33"/>
  <c r="W162" i="33"/>
  <c r="Y162" i="33" s="1"/>
  <c r="W171" i="33"/>
  <c r="Y171" i="33" s="1"/>
  <c r="K174" i="33"/>
  <c r="W176" i="33"/>
  <c r="Y176" i="33" s="1"/>
  <c r="K185" i="33"/>
  <c r="W190" i="33"/>
  <c r="Y190" i="33" s="1"/>
  <c r="K209" i="33"/>
  <c r="W211" i="33"/>
  <c r="Y211" i="33" s="1"/>
  <c r="AC215" i="33"/>
  <c r="AI215" i="33" s="1"/>
  <c r="AC234" i="33"/>
  <c r="AJ234" i="33" s="1"/>
  <c r="K239" i="33"/>
  <c r="K250" i="33"/>
  <c r="AJ274" i="33"/>
  <c r="W517" i="33"/>
  <c r="AC517" i="33"/>
  <c r="K517" i="33"/>
  <c r="AC554" i="33"/>
  <c r="AI554" i="33" s="1"/>
  <c r="W554" i="33"/>
  <c r="Y554" i="33" s="1"/>
  <c r="K554" i="33"/>
  <c r="AC598" i="33"/>
  <c r="W598" i="33"/>
  <c r="K598" i="33"/>
  <c r="AC671" i="33"/>
  <c r="K671" i="33"/>
  <c r="AI777" i="33"/>
  <c r="AC724" i="33"/>
  <c r="W724" i="33"/>
  <c r="Y724" i="33" s="1"/>
  <c r="K724" i="33"/>
  <c r="W7" i="33"/>
  <c r="Y7" i="33" s="1"/>
  <c r="W16" i="33"/>
  <c r="Y16" i="33" s="1"/>
  <c r="W35" i="33"/>
  <c r="Y35" i="33" s="1"/>
  <c r="AC37" i="33"/>
  <c r="AC42" i="33"/>
  <c r="AJ42" i="33" s="1"/>
  <c r="AC44" i="33"/>
  <c r="AJ44" i="33" s="1"/>
  <c r="AC67" i="33"/>
  <c r="AJ67" i="33" s="1"/>
  <c r="W91" i="33"/>
  <c r="Y91" i="33" s="1"/>
  <c r="W100" i="33"/>
  <c r="Y100" i="33" s="1"/>
  <c r="AC107" i="33"/>
  <c r="AJ107" i="33" s="1"/>
  <c r="W124" i="33"/>
  <c r="Y124" i="33" s="1"/>
  <c r="W152" i="33"/>
  <c r="Y152" i="33" s="1"/>
  <c r="K169" i="33"/>
  <c r="W174" i="33"/>
  <c r="W185" i="33"/>
  <c r="AC187" i="33"/>
  <c r="AJ187" i="33" s="1"/>
  <c r="K218" i="33"/>
  <c r="AC220" i="33"/>
  <c r="K237" i="33"/>
  <c r="W239" i="33"/>
  <c r="Y239" i="33" s="1"/>
  <c r="W248" i="33"/>
  <c r="Y248" i="33" s="1"/>
  <c r="W250" i="33"/>
  <c r="Y250" i="33" s="1"/>
  <c r="W274" i="33"/>
  <c r="Y274" i="33" s="1"/>
  <c r="AC294" i="33"/>
  <c r="AJ294" i="33" s="1"/>
  <c r="AC300" i="33"/>
  <c r="AC602" i="33"/>
  <c r="W602" i="33"/>
  <c r="Y602" i="33" s="1"/>
  <c r="K602" i="33"/>
  <c r="AC769" i="33"/>
  <c r="AJ769" i="33" s="1"/>
  <c r="W769" i="33"/>
  <c r="Y769" i="33" s="1"/>
  <c r="K769" i="33"/>
  <c r="W9" i="33"/>
  <c r="Y9" i="33" s="1"/>
  <c r="AC51" i="33"/>
  <c r="AC58" i="33"/>
  <c r="AJ58" i="33" s="1"/>
  <c r="AC60" i="33"/>
  <c r="AJ60" i="33" s="1"/>
  <c r="AC65" i="33"/>
  <c r="AI65" i="33" s="1"/>
  <c r="W86" i="33"/>
  <c r="Y86" i="33" s="1"/>
  <c r="W93" i="33"/>
  <c r="AC112" i="33"/>
  <c r="AJ112" i="33" s="1"/>
  <c r="W140" i="33"/>
  <c r="Y140" i="33" s="1"/>
  <c r="AC162" i="33"/>
  <c r="AJ162" i="33" s="1"/>
  <c r="Y185" i="33"/>
  <c r="K195" i="33"/>
  <c r="AC209" i="33"/>
  <c r="AJ209" i="33" s="1"/>
  <c r="AC211" i="33"/>
  <c r="AJ211" i="33" s="1"/>
  <c r="W237" i="33"/>
  <c r="Y237" i="33" s="1"/>
  <c r="K246" i="33"/>
  <c r="K257" i="33"/>
  <c r="K280" i="33"/>
  <c r="K317" i="33"/>
  <c r="W359" i="33"/>
  <c r="W722" i="33"/>
  <c r="AC722" i="33"/>
  <c r="AJ722" i="33" s="1"/>
  <c r="K722" i="33"/>
  <c r="K21" i="33"/>
  <c r="AC33" i="33"/>
  <c r="AJ33" i="33" s="1"/>
  <c r="AC35" i="33"/>
  <c r="AJ35" i="33" s="1"/>
  <c r="AC49" i="33"/>
  <c r="AJ49" i="33" s="1"/>
  <c r="K75" i="33"/>
  <c r="AC100" i="33"/>
  <c r="AJ100" i="33" s="1"/>
  <c r="K138" i="33"/>
  <c r="K148" i="33"/>
  <c r="K150" i="33"/>
  <c r="AC152" i="33"/>
  <c r="AJ152" i="33" s="1"/>
  <c r="K158" i="33"/>
  <c r="W160" i="33"/>
  <c r="Y160" i="33" s="1"/>
  <c r="AC169" i="33"/>
  <c r="AI169" i="33" s="1"/>
  <c r="K179" i="33"/>
  <c r="AC185" i="33"/>
  <c r="AI185" i="33" s="1"/>
  <c r="AC190" i="33"/>
  <c r="AJ190" i="33" s="1"/>
  <c r="W195" i="33"/>
  <c r="Y195" i="33" s="1"/>
  <c r="K200" i="33"/>
  <c r="K230" i="33"/>
  <c r="AC239" i="33"/>
  <c r="AJ239" i="33" s="1"/>
  <c r="W246" i="33"/>
  <c r="Y246" i="33" s="1"/>
  <c r="W266" i="33"/>
  <c r="Y266" i="33" s="1"/>
  <c r="W447" i="33"/>
  <c r="Y447" i="33" s="1"/>
  <c r="AC447" i="33"/>
  <c r="K447" i="33"/>
  <c r="AI692" i="33"/>
  <c r="AC7" i="33"/>
  <c r="AJ7" i="33" s="1"/>
  <c r="W21" i="33"/>
  <c r="Y21" i="33" s="1"/>
  <c r="W70" i="33"/>
  <c r="Y70" i="33" s="1"/>
  <c r="W75" i="33"/>
  <c r="Y75" i="33" s="1"/>
  <c r="W84" i="33"/>
  <c r="Y84" i="33" s="1"/>
  <c r="AC96" i="33"/>
  <c r="AI96" i="33" s="1"/>
  <c r="W117" i="33"/>
  <c r="K133" i="33"/>
  <c r="W138" i="33"/>
  <c r="Y138" i="33" s="1"/>
  <c r="W148" i="33"/>
  <c r="W150" i="33"/>
  <c r="Y150" i="33" s="1"/>
  <c r="W158" i="33"/>
  <c r="Y158" i="33" s="1"/>
  <c r="AC174" i="33"/>
  <c r="W179" i="33"/>
  <c r="Y179" i="33" s="1"/>
  <c r="W200" i="33"/>
  <c r="AC218" i="33"/>
  <c r="AJ218" i="33" s="1"/>
  <c r="W230" i="33"/>
  <c r="Y230" i="33" s="1"/>
  <c r="AC237" i="33"/>
  <c r="AI237" i="33" s="1"/>
  <c r="AC753" i="33"/>
  <c r="W753" i="33"/>
  <c r="K753" i="33"/>
  <c r="K19" i="33"/>
  <c r="K27" i="33"/>
  <c r="K43" i="33"/>
  <c r="K77" i="33"/>
  <c r="AI102" i="33"/>
  <c r="K115" i="33"/>
  <c r="Y117" i="33"/>
  <c r="W143" i="33"/>
  <c r="AC195" i="33"/>
  <c r="AJ195" i="33" s="1"/>
  <c r="K214" i="33"/>
  <c r="AJ237" i="33"/>
  <c r="AC246" i="33"/>
  <c r="AJ246" i="33" s="1"/>
  <c r="K253" i="33"/>
  <c r="Y255" i="33"/>
  <c r="W272" i="33"/>
  <c r="Y272" i="33" s="1"/>
  <c r="AJ317" i="33"/>
  <c r="AC401" i="33"/>
  <c r="AJ401" i="33" s="1"/>
  <c r="W401" i="33"/>
  <c r="Y401" i="33" s="1"/>
  <c r="K401" i="33"/>
  <c r="W19" i="33"/>
  <c r="Y19" i="33" s="1"/>
  <c r="AC21" i="33"/>
  <c r="AJ21" i="33" s="1"/>
  <c r="W27" i="33"/>
  <c r="Y27" i="33" s="1"/>
  <c r="K29" i="33"/>
  <c r="W43" i="33"/>
  <c r="Y43" i="33" s="1"/>
  <c r="K59" i="33"/>
  <c r="W68" i="33"/>
  <c r="Y68" i="33" s="1"/>
  <c r="AC75" i="33"/>
  <c r="AJ75" i="33" s="1"/>
  <c r="W77" i="33"/>
  <c r="Y77" i="33" s="1"/>
  <c r="K80" i="33"/>
  <c r="W115" i="33"/>
  <c r="AC122" i="33"/>
  <c r="AJ122" i="33" s="1"/>
  <c r="K127" i="33"/>
  <c r="AC150" i="33"/>
  <c r="AJ150" i="33" s="1"/>
  <c r="W188" i="33"/>
  <c r="Y188" i="33" s="1"/>
  <c r="AI195" i="33"/>
  <c r="K198" i="33"/>
  <c r="AC200" i="33"/>
  <c r="AJ200" i="33" s="1"/>
  <c r="K210" i="33"/>
  <c r="W214" i="33"/>
  <c r="W216" i="33"/>
  <c r="Y216" i="33" s="1"/>
  <c r="K221" i="33"/>
  <c r="K223" i="33"/>
  <c r="AC230" i="33"/>
  <c r="AJ230" i="33" s="1"/>
  <c r="K242" i="33"/>
  <c r="K244" i="33"/>
  <c r="W253" i="33"/>
  <c r="Y253" i="33" s="1"/>
  <c r="AI274" i="33"/>
  <c r="W304" i="33"/>
  <c r="Y304" i="33" s="1"/>
  <c r="K323" i="33"/>
  <c r="W335" i="33"/>
  <c r="AC3" i="33"/>
  <c r="W29" i="33"/>
  <c r="Y29" i="33" s="1"/>
  <c r="Y32" i="33"/>
  <c r="K38" i="33"/>
  <c r="K45" i="33"/>
  <c r="W52" i="33"/>
  <c r="Y52" i="33" s="1"/>
  <c r="W59" i="33"/>
  <c r="Y64" i="33"/>
  <c r="K101" i="33"/>
  <c r="K106" i="33"/>
  <c r="K113" i="33"/>
  <c r="K120" i="33"/>
  <c r="K136" i="33"/>
  <c r="K146" i="33"/>
  <c r="K170" i="33"/>
  <c r="W172" i="33"/>
  <c r="Y172" i="33" s="1"/>
  <c r="W198" i="33"/>
  <c r="K203" i="33"/>
  <c r="W210" i="33"/>
  <c r="Y210" i="33" s="1"/>
  <c r="K212" i="33"/>
  <c r="Y214" i="33"/>
  <c r="W221" i="33"/>
  <c r="Y221" i="33" s="1"/>
  <c r="W223" i="33"/>
  <c r="K228" i="33"/>
  <c r="W242" i="33"/>
  <c r="Y242" i="33" s="1"/>
  <c r="W244" i="33"/>
  <c r="Y244" i="33" s="1"/>
  <c r="AC272" i="33"/>
  <c r="AJ272" i="33" s="1"/>
  <c r="K284" i="33"/>
  <c r="AC310" i="33"/>
  <c r="AJ649" i="33"/>
  <c r="AI700" i="33"/>
  <c r="AJ700" i="33"/>
  <c r="K6" i="33"/>
  <c r="K15" i="33"/>
  <c r="AC27" i="33"/>
  <c r="AJ27" i="33" s="1"/>
  <c r="K32" i="33"/>
  <c r="W36" i="33"/>
  <c r="Y36" i="33" s="1"/>
  <c r="W38" i="33"/>
  <c r="Y38" i="33" s="1"/>
  <c r="AJ43" i="33"/>
  <c r="Y45" i="33"/>
  <c r="Y59" i="33"/>
  <c r="W61" i="33"/>
  <c r="Y61" i="33" s="1"/>
  <c r="K64" i="33"/>
  <c r="AC80" i="33"/>
  <c r="AJ80" i="33" s="1"/>
  <c r="Y94" i="33"/>
  <c r="K99" i="33"/>
  <c r="W106" i="33"/>
  <c r="Y106" i="33" s="1"/>
  <c r="AC115" i="33"/>
  <c r="AJ115" i="33" s="1"/>
  <c r="W146" i="33"/>
  <c r="Y146" i="33" s="1"/>
  <c r="K184" i="33"/>
  <c r="W212" i="33"/>
  <c r="Y212" i="33" s="1"/>
  <c r="Y223" i="33"/>
  <c r="K240" i="33"/>
  <c r="AC253" i="33"/>
  <c r="AJ253" i="33" s="1"/>
  <c r="W258" i="33"/>
  <c r="Y258" i="33" s="1"/>
  <c r="W278" i="33"/>
  <c r="Y278" i="33" s="1"/>
  <c r="AC323" i="33"/>
  <c r="AC707" i="33"/>
  <c r="AJ707" i="33" s="1"/>
  <c r="W707" i="33"/>
  <c r="Y707" i="33" s="1"/>
  <c r="K707" i="33"/>
  <c r="Y17" i="33"/>
  <c r="Y113" i="33"/>
  <c r="AC198" i="33"/>
  <c r="AJ198" i="33" s="1"/>
  <c r="W208" i="33"/>
  <c r="Y208" i="33" s="1"/>
  <c r="AC210" i="33"/>
  <c r="AJ210" i="33" s="1"/>
  <c r="AC221" i="33"/>
  <c r="AI221" i="33" s="1"/>
  <c r="AC223" i="33"/>
  <c r="AJ223" i="33" s="1"/>
  <c r="W226" i="33"/>
  <c r="Y226" i="33" s="1"/>
  <c r="K236" i="33"/>
  <c r="W238" i="33"/>
  <c r="Y238" i="33" s="1"/>
  <c r="W249" i="33"/>
  <c r="Y249" i="33" s="1"/>
  <c r="AC284" i="33"/>
  <c r="AC549" i="33"/>
  <c r="AI549" i="33" s="1"/>
  <c r="W549" i="33"/>
  <c r="Y549" i="33" s="1"/>
  <c r="K549" i="33"/>
  <c r="AJ578" i="33"/>
  <c r="AI614" i="33"/>
  <c r="AJ614" i="33"/>
  <c r="AJ656" i="33"/>
  <c r="K8" i="33"/>
  <c r="K13" i="33"/>
  <c r="AC32" i="33"/>
  <c r="AC64" i="33"/>
  <c r="AJ64" i="33" s="1"/>
  <c r="W90" i="33"/>
  <c r="Y90" i="33" s="1"/>
  <c r="AC106" i="33"/>
  <c r="AJ106" i="33" s="1"/>
  <c r="W118" i="33"/>
  <c r="Y118" i="33" s="1"/>
  <c r="W156" i="33"/>
  <c r="Y156" i="33" s="1"/>
  <c r="W175" i="33"/>
  <c r="Y175" i="33" s="1"/>
  <c r="K180" i="33"/>
  <c r="Y201" i="33"/>
  <c r="K256" i="33"/>
  <c r="AC556" i="33"/>
  <c r="W556" i="33"/>
  <c r="Y556" i="33" s="1"/>
  <c r="K556" i="33"/>
  <c r="K22" i="33"/>
  <c r="W25" i="33"/>
  <c r="Y25" i="33" s="1"/>
  <c r="AC48" i="33"/>
  <c r="Y123" i="33"/>
  <c r="W144" i="33"/>
  <c r="Y144" i="33" s="1"/>
  <c r="AI170" i="33"/>
  <c r="K178" i="33"/>
  <c r="K201" i="33"/>
  <c r="Y321" i="33"/>
  <c r="Y367" i="33"/>
  <c r="AC374" i="33"/>
  <c r="W384" i="33"/>
  <c r="K403" i="33"/>
  <c r="W417" i="33"/>
  <c r="W423" i="33"/>
  <c r="Y423" i="33" s="1"/>
  <c r="K428" i="33"/>
  <c r="W433" i="33"/>
  <c r="Y433" i="33" s="1"/>
  <c r="W444" i="33"/>
  <c r="Y444" i="33" s="1"/>
  <c r="W507" i="33"/>
  <c r="Y512" i="33"/>
  <c r="Y514" i="33"/>
  <c r="K537" i="33"/>
  <c r="AC539" i="33"/>
  <c r="K542" i="33"/>
  <c r="K569" i="33"/>
  <c r="AC580" i="33"/>
  <c r="AI582" i="33"/>
  <c r="AC586" i="33"/>
  <c r="AC588" i="33"/>
  <c r="AI588" i="33" s="1"/>
  <c r="W593" i="33"/>
  <c r="Y593" i="33" s="1"/>
  <c r="AI599" i="33"/>
  <c r="W645" i="33"/>
  <c r="Y645" i="33" s="1"/>
  <c r="AJ651" i="33"/>
  <c r="W711" i="33"/>
  <c r="Y711" i="33" s="1"/>
  <c r="Y741" i="33"/>
  <c r="K748" i="33"/>
  <c r="AI775" i="33"/>
  <c r="AI391" i="33"/>
  <c r="W408" i="33"/>
  <c r="Y408" i="33" s="1"/>
  <c r="AI412" i="33"/>
  <c r="W415" i="33"/>
  <c r="AC417" i="33"/>
  <c r="AJ417" i="33" s="1"/>
  <c r="Y428" i="33"/>
  <c r="AC444" i="33"/>
  <c r="AJ444" i="33" s="1"/>
  <c r="AC449" i="33"/>
  <c r="AJ449" i="33" s="1"/>
  <c r="W490" i="33"/>
  <c r="Y490" i="33" s="1"/>
  <c r="W497" i="33"/>
  <c r="AC512" i="33"/>
  <c r="AJ512" i="33" s="1"/>
  <c r="AC519" i="33"/>
  <c r="W535" i="33"/>
  <c r="AJ546" i="33"/>
  <c r="AJ584" i="33"/>
  <c r="AC593" i="33"/>
  <c r="AI642" i="33"/>
  <c r="AC645" i="33"/>
  <c r="AI651" i="33"/>
  <c r="W697" i="33"/>
  <c r="Y697" i="33" s="1"/>
  <c r="W733" i="33"/>
  <c r="Y733" i="33" s="1"/>
  <c r="AC741" i="33"/>
  <c r="AI741" i="33" s="1"/>
  <c r="AI743" i="33"/>
  <c r="AC755" i="33"/>
  <c r="AI773" i="33"/>
  <c r="K406" i="33"/>
  <c r="AC428" i="33"/>
  <c r="AJ428" i="33" s="1"/>
  <c r="AC433" i="33"/>
  <c r="AJ433" i="33" s="1"/>
  <c r="K467" i="33"/>
  <c r="K469" i="33"/>
  <c r="K486" i="33"/>
  <c r="Y497" i="33"/>
  <c r="K503" i="33"/>
  <c r="K510" i="33"/>
  <c r="K533" i="33"/>
  <c r="AC537" i="33"/>
  <c r="K545" i="33"/>
  <c r="AC569" i="33"/>
  <c r="AI569" i="33" s="1"/>
  <c r="K591" i="33"/>
  <c r="K630" i="33"/>
  <c r="AI649" i="33"/>
  <c r="AI656" i="33"/>
  <c r="K661" i="33"/>
  <c r="AC665" i="33"/>
  <c r="K674" i="33"/>
  <c r="K686" i="33"/>
  <c r="AC695" i="33"/>
  <c r="AI695" i="33" s="1"/>
  <c r="K700" i="33"/>
  <c r="AC711" i="33"/>
  <c r="AI711" i="33" s="1"/>
  <c r="AC771" i="33"/>
  <c r="AJ771" i="33" s="1"/>
  <c r="AJ775" i="33"/>
  <c r="K365" i="33"/>
  <c r="K387" i="33"/>
  <c r="K399" i="33"/>
  <c r="AC403" i="33"/>
  <c r="AC408" i="33"/>
  <c r="K411" i="33"/>
  <c r="AC415" i="33"/>
  <c r="K426" i="33"/>
  <c r="K465" i="33"/>
  <c r="W467" i="33"/>
  <c r="Y467" i="33" s="1"/>
  <c r="W469" i="33"/>
  <c r="Y469" i="33" s="1"/>
  <c r="AC481" i="33"/>
  <c r="AJ481" i="33" s="1"/>
  <c r="W486" i="33"/>
  <c r="Y486" i="33" s="1"/>
  <c r="AC490" i="33"/>
  <c r="AJ490" i="33" s="1"/>
  <c r="AC497" i="33"/>
  <c r="AJ497" i="33" s="1"/>
  <c r="K500" i="33"/>
  <c r="W503" i="33"/>
  <c r="Y503" i="33" s="1"/>
  <c r="W510" i="33"/>
  <c r="Y510" i="33" s="1"/>
  <c r="K529" i="33"/>
  <c r="W533" i="33"/>
  <c r="Y533" i="33" s="1"/>
  <c r="W545" i="33"/>
  <c r="Y545" i="33" s="1"/>
  <c r="K567" i="33"/>
  <c r="AC573" i="33"/>
  <c r="AJ573" i="33" s="1"/>
  <c r="K583" i="33"/>
  <c r="W587" i="33"/>
  <c r="Y598" i="33"/>
  <c r="W600" i="33"/>
  <c r="Y600" i="33" s="1"/>
  <c r="K606" i="33"/>
  <c r="K628" i="33"/>
  <c r="W630" i="33"/>
  <c r="Y630" i="33" s="1"/>
  <c r="W674" i="33"/>
  <c r="K677" i="33"/>
  <c r="K679" i="33"/>
  <c r="K684" i="33"/>
  <c r="AC697" i="33"/>
  <c r="W700" i="33"/>
  <c r="K727" i="33"/>
  <c r="K729" i="33"/>
  <c r="AC733" i="33"/>
  <c r="W365" i="33"/>
  <c r="Y365" i="33" s="1"/>
  <c r="K385" i="33"/>
  <c r="W387" i="33"/>
  <c r="Y387" i="33" s="1"/>
  <c r="W399" i="33"/>
  <c r="Y399" i="33" s="1"/>
  <c r="AC406" i="33"/>
  <c r="W411" i="33"/>
  <c r="W413" i="33"/>
  <c r="Y413" i="33" s="1"/>
  <c r="K420" i="33"/>
  <c r="AI423" i="33"/>
  <c r="AC431" i="33"/>
  <c r="AI437" i="33"/>
  <c r="W440" i="33"/>
  <c r="Y440" i="33" s="1"/>
  <c r="K463" i="33"/>
  <c r="W488" i="33"/>
  <c r="W529" i="33"/>
  <c r="Y529" i="33" s="1"/>
  <c r="W531" i="33"/>
  <c r="Y531" i="33" s="1"/>
  <c r="AC535" i="33"/>
  <c r="W547" i="33"/>
  <c r="Y547" i="33" s="1"/>
  <c r="K565" i="33"/>
  <c r="AI573" i="33"/>
  <c r="AC591" i="33"/>
  <c r="AJ591" i="33" s="1"/>
  <c r="K596" i="33"/>
  <c r="W604" i="33"/>
  <c r="W606" i="33"/>
  <c r="Y606" i="33" s="1"/>
  <c r="K617" i="33"/>
  <c r="W628" i="33"/>
  <c r="K638" i="33"/>
  <c r="K648" i="33"/>
  <c r="AC661" i="33"/>
  <c r="AJ661" i="33" s="1"/>
  <c r="W677" i="33"/>
  <c r="Y677" i="33" s="1"/>
  <c r="W684" i="33"/>
  <c r="Y684" i="33" s="1"/>
  <c r="AC686" i="33"/>
  <c r="AI686" i="33" s="1"/>
  <c r="Y700" i="33"/>
  <c r="AC702" i="33"/>
  <c r="W727" i="33"/>
  <c r="Y727" i="33" s="1"/>
  <c r="W729" i="33"/>
  <c r="Y729" i="33" s="1"/>
  <c r="W420" i="33"/>
  <c r="K443" i="33"/>
  <c r="K452" i="33"/>
  <c r="W463" i="33"/>
  <c r="AC465" i="33"/>
  <c r="K479" i="33"/>
  <c r="K496" i="33"/>
  <c r="AC503" i="33"/>
  <c r="AC510" i="33"/>
  <c r="K527" i="33"/>
  <c r="AC533" i="33"/>
  <c r="K543" i="33"/>
  <c r="K552" i="33"/>
  <c r="K561" i="33"/>
  <c r="W565" i="33"/>
  <c r="AC567" i="33"/>
  <c r="AC583" i="33"/>
  <c r="W585" i="33"/>
  <c r="Y585" i="33" s="1"/>
  <c r="AC587" i="33"/>
  <c r="AJ587" i="33" s="1"/>
  <c r="W596" i="33"/>
  <c r="Y596" i="33" s="1"/>
  <c r="W617" i="33"/>
  <c r="Y619" i="33"/>
  <c r="K624" i="33"/>
  <c r="W638" i="33"/>
  <c r="Y638" i="33" s="1"/>
  <c r="W648" i="33"/>
  <c r="Y648" i="33" s="1"/>
  <c r="K659" i="33"/>
  <c r="W682" i="33"/>
  <c r="Y682" i="33" s="1"/>
  <c r="AC739" i="33"/>
  <c r="AJ739" i="33" s="1"/>
  <c r="K744" i="33"/>
  <c r="W746" i="33"/>
  <c r="K749" i="33"/>
  <c r="W751" i="33"/>
  <c r="Y751" i="33" s="1"/>
  <c r="K760" i="33"/>
  <c r="K776" i="33"/>
  <c r="K363" i="33"/>
  <c r="AC365" i="33"/>
  <c r="AJ365" i="33" s="1"/>
  <c r="K368" i="33"/>
  <c r="K381" i="33"/>
  <c r="K383" i="33"/>
  <c r="Y385" i="33"/>
  <c r="K390" i="33"/>
  <c r="K392" i="33"/>
  <c r="AC399" i="33"/>
  <c r="AJ399" i="33" s="1"/>
  <c r="AC411" i="33"/>
  <c r="AI422" i="33"/>
  <c r="W443" i="33"/>
  <c r="Y443" i="33" s="1"/>
  <c r="W452" i="33"/>
  <c r="Y452" i="33" s="1"/>
  <c r="AC467" i="33"/>
  <c r="AC469" i="33"/>
  <c r="W479" i="33"/>
  <c r="Y479" i="33" s="1"/>
  <c r="W496" i="33"/>
  <c r="Y496" i="33" s="1"/>
  <c r="K506" i="33"/>
  <c r="W527" i="33"/>
  <c r="W543" i="33"/>
  <c r="AC545" i="33"/>
  <c r="W561" i="33"/>
  <c r="Y561" i="33" s="1"/>
  <c r="W579" i="33"/>
  <c r="Y579" i="33" s="1"/>
  <c r="AC604" i="33"/>
  <c r="AJ604" i="33" s="1"/>
  <c r="K612" i="33"/>
  <c r="K622" i="33"/>
  <c r="W624" i="33"/>
  <c r="Y624" i="33" s="1"/>
  <c r="AC628" i="33"/>
  <c r="AI628" i="33" s="1"/>
  <c r="AC630" i="33"/>
  <c r="K636" i="33"/>
  <c r="K664" i="33"/>
  <c r="AI674" i="33"/>
  <c r="AC679" i="33"/>
  <c r="AJ679" i="33" s="1"/>
  <c r="AC684" i="33"/>
  <c r="W712" i="33"/>
  <c r="Y712" i="33" s="1"/>
  <c r="Y720" i="33"/>
  <c r="W744" i="33"/>
  <c r="W749" i="33"/>
  <c r="Y749" i="33" s="1"/>
  <c r="K758" i="33"/>
  <c r="W760" i="33"/>
  <c r="Y760" i="33" s="1"/>
  <c r="W776" i="33"/>
  <c r="Y776" i="33" s="1"/>
  <c r="W381" i="33"/>
  <c r="Y381" i="33" s="1"/>
  <c r="W383" i="33"/>
  <c r="Y383" i="33" s="1"/>
  <c r="AC385" i="33"/>
  <c r="AJ385" i="33" s="1"/>
  <c r="AC387" i="33"/>
  <c r="AJ387" i="33" s="1"/>
  <c r="W392" i="33"/>
  <c r="Y392" i="33" s="1"/>
  <c r="W397" i="33"/>
  <c r="Y397" i="33" s="1"/>
  <c r="AC420" i="33"/>
  <c r="W422" i="33"/>
  <c r="K436" i="33"/>
  <c r="W438" i="33"/>
  <c r="K450" i="33"/>
  <c r="K459" i="33"/>
  <c r="K461" i="33"/>
  <c r="AC463" i="33"/>
  <c r="K477" i="33"/>
  <c r="W506" i="33"/>
  <c r="Y506" i="33" s="1"/>
  <c r="K513" i="33"/>
  <c r="K523" i="33"/>
  <c r="AC529" i="33"/>
  <c r="K572" i="33"/>
  <c r="K594" i="33"/>
  <c r="AC596" i="33"/>
  <c r="AC606" i="33"/>
  <c r="AC617" i="33"/>
  <c r="AJ617" i="33" s="1"/>
  <c r="W622" i="33"/>
  <c r="Y622" i="33" s="1"/>
  <c r="Y744" i="33"/>
  <c r="AC363" i="33"/>
  <c r="AJ363" i="33" s="1"/>
  <c r="AC368" i="33"/>
  <c r="AC390" i="33"/>
  <c r="AJ390" i="33" s="1"/>
  <c r="K395" i="33"/>
  <c r="K407" i="33"/>
  <c r="W434" i="33"/>
  <c r="Y434" i="33" s="1"/>
  <c r="W436" i="33"/>
  <c r="Y436" i="33" s="1"/>
  <c r="K457" i="33"/>
  <c r="W459" i="33"/>
  <c r="Y459" i="33" s="1"/>
  <c r="W461" i="33"/>
  <c r="K475" i="33"/>
  <c r="W477" i="33"/>
  <c r="Y477" i="33" s="1"/>
  <c r="AC479" i="33"/>
  <c r="AJ479" i="33" s="1"/>
  <c r="W491" i="33"/>
  <c r="Y491" i="33" s="1"/>
  <c r="W494" i="33"/>
  <c r="Y494" i="33" s="1"/>
  <c r="W513" i="33"/>
  <c r="Y513" i="33" s="1"/>
  <c r="W523" i="33"/>
  <c r="Y523" i="33" s="1"/>
  <c r="AC527" i="33"/>
  <c r="AI527" i="33" s="1"/>
  <c r="AC543" i="33"/>
  <c r="AC565" i="33"/>
  <c r="K615" i="33"/>
  <c r="AC624" i="33"/>
  <c r="AC638" i="33"/>
  <c r="AC648" i="33"/>
  <c r="W666" i="33"/>
  <c r="Y666" i="33" s="1"/>
  <c r="K668" i="33"/>
  <c r="K670" i="33"/>
  <c r="W689" i="33"/>
  <c r="Y689" i="33" s="1"/>
  <c r="K694" i="33"/>
  <c r="AC705" i="33"/>
  <c r="AJ705" i="33" s="1"/>
  <c r="W723" i="33"/>
  <c r="Y723" i="33" s="1"/>
  <c r="W725" i="33"/>
  <c r="W737" i="33"/>
  <c r="Y737" i="33" s="1"/>
  <c r="AC744" i="33"/>
  <c r="AC749" i="33"/>
  <c r="K762" i="33"/>
  <c r="AI774" i="33"/>
  <c r="AC776" i="33"/>
  <c r="AI776" i="33" s="1"/>
  <c r="W349" i="33"/>
  <c r="Y349" i="33" s="1"/>
  <c r="K371" i="33"/>
  <c r="K379" i="33"/>
  <c r="AC383" i="33"/>
  <c r="AJ383" i="33" s="1"/>
  <c r="W395" i="33"/>
  <c r="Y395" i="33" s="1"/>
  <c r="W409" i="33"/>
  <c r="Y409" i="33" s="1"/>
  <c r="W416" i="33"/>
  <c r="Y416" i="33" s="1"/>
  <c r="AC443" i="33"/>
  <c r="AJ443" i="33" s="1"/>
  <c r="AC450" i="33"/>
  <c r="W457" i="33"/>
  <c r="W475" i="33"/>
  <c r="Y475" i="33" s="1"/>
  <c r="K482" i="33"/>
  <c r="AJ484" i="33"/>
  <c r="AC496" i="33"/>
  <c r="AI496" i="33" s="1"/>
  <c r="K557" i="33"/>
  <c r="K559" i="33"/>
  <c r="W570" i="33"/>
  <c r="Y570" i="33" s="1"/>
  <c r="W574" i="33"/>
  <c r="Y574" i="33" s="1"/>
  <c r="AC594" i="33"/>
  <c r="AI594" i="33" s="1"/>
  <c r="AC622" i="33"/>
  <c r="K627" i="33"/>
  <c r="K653" i="33"/>
  <c r="AC664" i="33"/>
  <c r="W668" i="33"/>
  <c r="Y668" i="33" s="1"/>
  <c r="W694" i="33"/>
  <c r="Y694" i="33" s="1"/>
  <c r="W696" i="33"/>
  <c r="Y696" i="33" s="1"/>
  <c r="K740" i="33"/>
  <c r="AJ744" i="33"/>
  <c r="AC760" i="33"/>
  <c r="AJ760" i="33" s="1"/>
  <c r="W762" i="33"/>
  <c r="Y762" i="33" s="1"/>
  <c r="W343" i="33"/>
  <c r="Y343" i="33" s="1"/>
  <c r="K355" i="33"/>
  <c r="W379" i="33"/>
  <c r="Y379" i="33" s="1"/>
  <c r="AC381" i="33"/>
  <c r="AC407" i="33"/>
  <c r="AJ407" i="33" s="1"/>
  <c r="AC436" i="33"/>
  <c r="AJ450" i="33"/>
  <c r="K455" i="33"/>
  <c r="AC461" i="33"/>
  <c r="W482" i="33"/>
  <c r="Y482" i="33" s="1"/>
  <c r="AC506" i="33"/>
  <c r="AJ506" i="33" s="1"/>
  <c r="K509" i="33"/>
  <c r="AC513" i="33"/>
  <c r="AJ513" i="33" s="1"/>
  <c r="K564" i="33"/>
  <c r="AC572" i="33"/>
  <c r="AJ572" i="33" s="1"/>
  <c r="K599" i="33"/>
  <c r="K610" i="33"/>
  <c r="K620" i="33"/>
  <c r="AC636" i="33"/>
  <c r="AJ636" i="33" s="1"/>
  <c r="W653" i="33"/>
  <c r="Y653" i="33" s="1"/>
  <c r="AC670" i="33"/>
  <c r="K687" i="33"/>
  <c r="AC689" i="33"/>
  <c r="K703" i="33"/>
  <c r="K708" i="33"/>
  <c r="AC737" i="33"/>
  <c r="AJ737" i="33" s="1"/>
  <c r="K361" i="33"/>
  <c r="K374" i="33"/>
  <c r="AC395" i="33"/>
  <c r="AJ422" i="33"/>
  <c r="AI434" i="33"/>
  <c r="W441" i="33"/>
  <c r="Y441" i="33" s="1"/>
  <c r="W455" i="33"/>
  <c r="Y455" i="33" s="1"/>
  <c r="AC457" i="33"/>
  <c r="AC459" i="33"/>
  <c r="K466" i="33"/>
  <c r="W473" i="33"/>
  <c r="AC477" i="33"/>
  <c r="AJ477" i="33" s="1"/>
  <c r="K487" i="33"/>
  <c r="W504" i="33"/>
  <c r="K516" i="33"/>
  <c r="AC523" i="33"/>
  <c r="K539" i="33"/>
  <c r="K548" i="33"/>
  <c r="W553" i="33"/>
  <c r="Y553" i="33" s="1"/>
  <c r="Y557" i="33"/>
  <c r="W564" i="33"/>
  <c r="Y564" i="33" s="1"/>
  <c r="AC570" i="33"/>
  <c r="K586" i="33"/>
  <c r="K588" i="33"/>
  <c r="W590" i="33"/>
  <c r="Y590" i="33" s="1"/>
  <c r="W599" i="33"/>
  <c r="Y599" i="33" s="1"/>
  <c r="W629" i="33"/>
  <c r="Y642" i="33"/>
  <c r="K651" i="33"/>
  <c r="W687" i="33"/>
  <c r="Y687" i="33" s="1"/>
  <c r="W730" i="33"/>
  <c r="Y730" i="33" s="1"/>
  <c r="W765" i="33"/>
  <c r="K768" i="33"/>
  <c r="AC355" i="33"/>
  <c r="AC371" i="33"/>
  <c r="AJ371" i="33" s="1"/>
  <c r="W374" i="33"/>
  <c r="Y374" i="33" s="1"/>
  <c r="AC379" i="33"/>
  <c r="K391" i="33"/>
  <c r="W400" i="33"/>
  <c r="Y400" i="33" s="1"/>
  <c r="K419" i="33"/>
  <c r="AJ439" i="33"/>
  <c r="W466" i="33"/>
  <c r="Y466" i="33" s="1"/>
  <c r="AC482" i="33"/>
  <c r="K485" i="33"/>
  <c r="W487" i="33"/>
  <c r="Y487" i="33" s="1"/>
  <c r="AC557" i="33"/>
  <c r="K580" i="33"/>
  <c r="Y582" i="33"/>
  <c r="W584" i="33"/>
  <c r="Y584" i="33" s="1"/>
  <c r="W586" i="33"/>
  <c r="W605" i="33"/>
  <c r="Y605" i="33" s="1"/>
  <c r="K618" i="33"/>
  <c r="Y629" i="33"/>
  <c r="K642" i="33"/>
  <c r="Y647" i="33"/>
  <c r="W651" i="33"/>
  <c r="Y651" i="33" s="1"/>
  <c r="W660" i="33"/>
  <c r="Y660" i="33" s="1"/>
  <c r="AC668" i="33"/>
  <c r="AJ668" i="33" s="1"/>
  <c r="AJ683" i="33"/>
  <c r="K692" i="33"/>
  <c r="W701" i="33"/>
  <c r="W728" i="33"/>
  <c r="Y728" i="33" s="1"/>
  <c r="K773" i="33"/>
  <c r="Y779" i="33"/>
  <c r="W393" i="33"/>
  <c r="Y393" i="33" s="1"/>
  <c r="W412" i="33"/>
  <c r="Y412" i="33" s="1"/>
  <c r="W419" i="33"/>
  <c r="Y419" i="33" s="1"/>
  <c r="K421" i="33"/>
  <c r="K430" i="33"/>
  <c r="W439" i="33"/>
  <c r="Y439" i="33" s="1"/>
  <c r="K449" i="33"/>
  <c r="K453" i="33"/>
  <c r="K495" i="33"/>
  <c r="AC516" i="33"/>
  <c r="K519" i="33"/>
  <c r="AC521" i="33"/>
  <c r="K526" i="33"/>
  <c r="K530" i="33"/>
  <c r="AC532" i="33"/>
  <c r="AJ532" i="33" s="1"/>
  <c r="K546" i="33"/>
  <c r="AC548" i="33"/>
  <c r="AJ548" i="33" s="1"/>
  <c r="K562" i="33"/>
  <c r="K578" i="33"/>
  <c r="AI762" i="33"/>
  <c r="AC765" i="33"/>
  <c r="AC768" i="33"/>
  <c r="Y775" i="33"/>
  <c r="W353" i="33"/>
  <c r="W369" i="33"/>
  <c r="Y369" i="33" s="1"/>
  <c r="W451" i="33"/>
  <c r="Y451" i="33" s="1"/>
  <c r="AC466" i="33"/>
  <c r="AI475" i="33"/>
  <c r="W526" i="33"/>
  <c r="Y526" i="33" s="1"/>
  <c r="W530" i="33"/>
  <c r="Y530" i="33" s="1"/>
  <c r="W546" i="33"/>
  <c r="Y546" i="33" s="1"/>
  <c r="W578" i="33"/>
  <c r="Y578" i="33" s="1"/>
  <c r="AC605" i="33"/>
  <c r="AI605" i="33" s="1"/>
  <c r="K623" i="33"/>
  <c r="AI708" i="33"/>
  <c r="K711" i="33"/>
  <c r="K755" i="33"/>
  <c r="AJ9" i="33"/>
  <c r="AI9" i="33"/>
  <c r="AJ4" i="33"/>
  <c r="AI4" i="33"/>
  <c r="AJ16" i="33"/>
  <c r="AI16" i="33"/>
  <c r="AC2" i="33"/>
  <c r="AJ2" i="33" s="1"/>
  <c r="O4" i="33"/>
  <c r="R4" i="33" s="1"/>
  <c r="AI8" i="33"/>
  <c r="W12" i="33"/>
  <c r="Y12" i="33" s="1"/>
  <c r="K18" i="33"/>
  <c r="AC18" i="33"/>
  <c r="W47" i="33"/>
  <c r="Y47" i="33" s="1"/>
  <c r="AC47" i="33"/>
  <c r="K47" i="33"/>
  <c r="AI7" i="33"/>
  <c r="W11" i="33"/>
  <c r="Y11" i="33" s="1"/>
  <c r="AC24" i="33"/>
  <c r="K24" i="33"/>
  <c r="W24" i="33"/>
  <c r="Y24" i="33" s="1"/>
  <c r="AJ28" i="33"/>
  <c r="AI28" i="33"/>
  <c r="Y30" i="33"/>
  <c r="AI6" i="33"/>
  <c r="W10" i="33"/>
  <c r="Y10" i="33" s="1"/>
  <c r="K16" i="33"/>
  <c r="K25" i="33"/>
  <c r="AJ34" i="33"/>
  <c r="AI34" i="33"/>
  <c r="W63" i="33"/>
  <c r="Y63" i="33" s="1"/>
  <c r="AC63" i="33"/>
  <c r="K63" i="33"/>
  <c r="AI21" i="33"/>
  <c r="AJ61" i="33"/>
  <c r="AI61" i="33"/>
  <c r="AJ77" i="33"/>
  <c r="AI77" i="33"/>
  <c r="W79" i="33"/>
  <c r="Y79" i="33" s="1"/>
  <c r="AC79" i="33"/>
  <c r="K79" i="33"/>
  <c r="W95" i="33"/>
  <c r="Y95" i="33" s="1"/>
  <c r="AC95" i="33"/>
  <c r="K95" i="33"/>
  <c r="K2" i="33"/>
  <c r="K14" i="33"/>
  <c r="AC14" i="33"/>
  <c r="K26" i="33"/>
  <c r="AJ93" i="33"/>
  <c r="W111" i="33"/>
  <c r="Y111" i="33" s="1"/>
  <c r="AC111" i="33"/>
  <c r="K111" i="33"/>
  <c r="AJ109" i="33"/>
  <c r="AI109" i="33"/>
  <c r="K12" i="33"/>
  <c r="AC12" i="33"/>
  <c r="W5" i="33"/>
  <c r="Y5" i="33" s="1"/>
  <c r="AJ65" i="33"/>
  <c r="W4" i="33"/>
  <c r="Y4" i="33" s="1"/>
  <c r="K10" i="33"/>
  <c r="AC10" i="33"/>
  <c r="W20" i="33"/>
  <c r="Y20" i="33" s="1"/>
  <c r="W26" i="33"/>
  <c r="Y26" i="33" s="1"/>
  <c r="AJ81" i="33"/>
  <c r="AI81" i="33"/>
  <c r="K9" i="33"/>
  <c r="AI15" i="33"/>
  <c r="AJ36" i="33"/>
  <c r="AI36" i="33"/>
  <c r="AJ97" i="33"/>
  <c r="AI97" i="33"/>
  <c r="AJ113" i="33"/>
  <c r="AI113" i="33"/>
  <c r="AC23" i="33"/>
  <c r="K23" i="33"/>
  <c r="AC25" i="33"/>
  <c r="AI27" i="33"/>
  <c r="AJ50" i="33"/>
  <c r="AI50" i="33"/>
  <c r="AJ117" i="33"/>
  <c r="AI117" i="33"/>
  <c r="AI118" i="33"/>
  <c r="AC26" i="33"/>
  <c r="AI86" i="33"/>
  <c r="AJ66" i="33"/>
  <c r="AI66" i="33"/>
  <c r="K5" i="33"/>
  <c r="W31" i="33"/>
  <c r="Y31" i="33" s="1"/>
  <c r="AC31" i="33"/>
  <c r="K31" i="33"/>
  <c r="AJ82" i="33"/>
  <c r="AI82" i="33"/>
  <c r="AJ114" i="33"/>
  <c r="AI114" i="33"/>
  <c r="K4" i="33"/>
  <c r="K20" i="33"/>
  <c r="AI98" i="33"/>
  <c r="AI112" i="33"/>
  <c r="W41" i="33"/>
  <c r="Y41" i="33" s="1"/>
  <c r="W57" i="33"/>
  <c r="Y57" i="33" s="1"/>
  <c r="W73" i="33"/>
  <c r="Y73" i="33" s="1"/>
  <c r="W89" i="33"/>
  <c r="Y89" i="33" s="1"/>
  <c r="W105" i="33"/>
  <c r="Y105" i="33" s="1"/>
  <c r="AJ144" i="33"/>
  <c r="AI144" i="33"/>
  <c r="K30" i="33"/>
  <c r="AC30" i="33"/>
  <c r="W40" i="33"/>
  <c r="Y40" i="33" s="1"/>
  <c r="K46" i="33"/>
  <c r="AC46" i="33"/>
  <c r="W56" i="33"/>
  <c r="Y56" i="33" s="1"/>
  <c r="K62" i="33"/>
  <c r="AC62" i="33"/>
  <c r="W72" i="33"/>
  <c r="Y72" i="33" s="1"/>
  <c r="K78" i="33"/>
  <c r="AC78" i="33"/>
  <c r="W88" i="33"/>
  <c r="Y88" i="33" s="1"/>
  <c r="K94" i="33"/>
  <c r="AC94" i="33"/>
  <c r="AI100" i="33"/>
  <c r="W104" i="33"/>
  <c r="Y104" i="33" s="1"/>
  <c r="K110" i="33"/>
  <c r="AC110" i="33"/>
  <c r="AI116" i="33"/>
  <c r="W119" i="33"/>
  <c r="Y119" i="33" s="1"/>
  <c r="AI127" i="33"/>
  <c r="Y169" i="33"/>
  <c r="W205" i="33"/>
  <c r="Y205" i="33" s="1"/>
  <c r="AC205" i="33"/>
  <c r="K205" i="33"/>
  <c r="AI35" i="33"/>
  <c r="W39" i="33"/>
  <c r="Y39" i="33" s="1"/>
  <c r="W55" i="33"/>
  <c r="Y55" i="33" s="1"/>
  <c r="K61" i="33"/>
  <c r="W71" i="33"/>
  <c r="Y71" i="33" s="1"/>
  <c r="AI83" i="33"/>
  <c r="W87" i="33"/>
  <c r="K93" i="33"/>
  <c r="AI99" i="33"/>
  <c r="W103" i="33"/>
  <c r="Y103" i="33" s="1"/>
  <c r="K109" i="33"/>
  <c r="AC120" i="33"/>
  <c r="AJ142" i="33"/>
  <c r="AI142" i="33"/>
  <c r="W157" i="33"/>
  <c r="Y157" i="33" s="1"/>
  <c r="AC157" i="33"/>
  <c r="K157" i="33"/>
  <c r="AJ171" i="33"/>
  <c r="AI171" i="33"/>
  <c r="W173" i="33"/>
  <c r="Y173" i="33" s="1"/>
  <c r="AC173" i="33"/>
  <c r="K173" i="33"/>
  <c r="K28" i="33"/>
  <c r="AJ159" i="33"/>
  <c r="AI159" i="33"/>
  <c r="AJ175" i="33"/>
  <c r="AI175" i="33"/>
  <c r="AJ207" i="33"/>
  <c r="AI207" i="33"/>
  <c r="AC129" i="33"/>
  <c r="K129" i="33"/>
  <c r="W129" i="33"/>
  <c r="Y129" i="33" s="1"/>
  <c r="AJ130" i="33"/>
  <c r="AI130" i="33"/>
  <c r="W189" i="33"/>
  <c r="Y189" i="33" s="1"/>
  <c r="AC189" i="33"/>
  <c r="K189" i="33"/>
  <c r="W125" i="33"/>
  <c r="Y125" i="33" s="1"/>
  <c r="AC125" i="33"/>
  <c r="K125" i="33"/>
  <c r="W141" i="33"/>
  <c r="Y141" i="33" s="1"/>
  <c r="AC141" i="33"/>
  <c r="K141" i="33"/>
  <c r="AJ191" i="33"/>
  <c r="K41" i="33"/>
  <c r="AC41" i="33"/>
  <c r="K57" i="33"/>
  <c r="AC57" i="33"/>
  <c r="K73" i="33"/>
  <c r="AC73" i="33"/>
  <c r="K89" i="33"/>
  <c r="AC89" i="33"/>
  <c r="K105" i="33"/>
  <c r="AC105" i="33"/>
  <c r="AJ179" i="33"/>
  <c r="AI179" i="33"/>
  <c r="W34" i="33"/>
  <c r="Y34" i="33" s="1"/>
  <c r="K40" i="33"/>
  <c r="AC40" i="33"/>
  <c r="W50" i="33"/>
  <c r="Y50" i="33" s="1"/>
  <c r="K56" i="33"/>
  <c r="AC56" i="33"/>
  <c r="W66" i="33"/>
  <c r="Y66" i="33" s="1"/>
  <c r="K72" i="33"/>
  <c r="AC72" i="33"/>
  <c r="W82" i="33"/>
  <c r="Y82" i="33" s="1"/>
  <c r="K88" i="33"/>
  <c r="AC88" i="33"/>
  <c r="W98" i="33"/>
  <c r="Y98" i="33" s="1"/>
  <c r="K104" i="33"/>
  <c r="AC104" i="33"/>
  <c r="W114" i="33"/>
  <c r="Y114" i="33" s="1"/>
  <c r="AC119" i="33"/>
  <c r="AJ128" i="33"/>
  <c r="AI128" i="33"/>
  <c r="AI29" i="33"/>
  <c r="K39" i="33"/>
  <c r="AC39" i="33"/>
  <c r="AI45" i="33"/>
  <c r="K55" i="33"/>
  <c r="AC55" i="33"/>
  <c r="K71" i="33"/>
  <c r="AC71" i="33"/>
  <c r="K87" i="33"/>
  <c r="AC87" i="33"/>
  <c r="K103" i="33"/>
  <c r="AC103" i="33"/>
  <c r="K119" i="33"/>
  <c r="AJ143" i="33"/>
  <c r="AI143" i="33"/>
  <c r="AC38" i="33"/>
  <c r="AI44" i="33"/>
  <c r="K70" i="33"/>
  <c r="K86" i="33"/>
  <c r="AI92" i="33"/>
  <c r="K102" i="33"/>
  <c r="AI108" i="33"/>
  <c r="K118" i="33"/>
  <c r="AI43" i="33"/>
  <c r="AI59" i="33"/>
  <c r="AI75" i="33"/>
  <c r="AI91" i="33"/>
  <c r="AI107" i="33"/>
  <c r="K117" i="33"/>
  <c r="AJ124" i="33"/>
  <c r="AI124" i="33"/>
  <c r="K36" i="33"/>
  <c r="AI42" i="33"/>
  <c r="K52" i="33"/>
  <c r="AC52" i="33"/>
  <c r="K68" i="33"/>
  <c r="AC68" i="33"/>
  <c r="K84" i="33"/>
  <c r="AC84" i="33"/>
  <c r="AI90" i="33"/>
  <c r="AI106" i="33"/>
  <c r="AJ136" i="33"/>
  <c r="AI136" i="33"/>
  <c r="AJ160" i="33"/>
  <c r="AI160" i="33"/>
  <c r="AJ176" i="33"/>
  <c r="AI176" i="33"/>
  <c r="AJ208" i="33"/>
  <c r="AI208" i="33"/>
  <c r="AI192" i="33"/>
  <c r="AI212" i="33"/>
  <c r="K34" i="33"/>
  <c r="K50" i="33"/>
  <c r="K66" i="33"/>
  <c r="K82" i="33"/>
  <c r="K98" i="33"/>
  <c r="K114" i="33"/>
  <c r="AC135" i="33"/>
  <c r="K135" i="33"/>
  <c r="W135" i="33"/>
  <c r="AJ158" i="33"/>
  <c r="AI158" i="33"/>
  <c r="AJ174" i="33"/>
  <c r="AI174" i="33"/>
  <c r="AJ206" i="33"/>
  <c r="AI206" i="33"/>
  <c r="AC121" i="33"/>
  <c r="K121" i="33"/>
  <c r="AJ258" i="33"/>
  <c r="AI258" i="33"/>
  <c r="W151" i="33"/>
  <c r="Y151" i="33" s="1"/>
  <c r="W167" i="33"/>
  <c r="Y167" i="33" s="1"/>
  <c r="W183" i="33"/>
  <c r="Y183" i="33" s="1"/>
  <c r="W199" i="33"/>
  <c r="Y199" i="33" s="1"/>
  <c r="AJ285" i="33"/>
  <c r="AI285" i="33"/>
  <c r="W315" i="33"/>
  <c r="Y315" i="33" s="1"/>
  <c r="AC315" i="33"/>
  <c r="K315" i="33"/>
  <c r="K124" i="33"/>
  <c r="K140" i="33"/>
  <c r="AC140" i="33"/>
  <c r="AI146" i="33"/>
  <c r="K156" i="33"/>
  <c r="AC156" i="33"/>
  <c r="AI162" i="33"/>
  <c r="K172" i="33"/>
  <c r="AC172" i="33"/>
  <c r="AI178" i="33"/>
  <c r="K188" i="33"/>
  <c r="AC188" i="33"/>
  <c r="AI194" i="33"/>
  <c r="K204" i="33"/>
  <c r="AC204" i="33"/>
  <c r="AC216" i="33"/>
  <c r="K216" i="33"/>
  <c r="K123" i="33"/>
  <c r="AC123" i="33"/>
  <c r="W133" i="33"/>
  <c r="Y133" i="33" s="1"/>
  <c r="K139" i="33"/>
  <c r="AC139" i="33"/>
  <c r="W149" i="33"/>
  <c r="K155" i="33"/>
  <c r="AC155" i="33"/>
  <c r="W165" i="33"/>
  <c r="Y165" i="33" s="1"/>
  <c r="K171" i="33"/>
  <c r="W181" i="33"/>
  <c r="Y181" i="33" s="1"/>
  <c r="W197" i="33"/>
  <c r="Y197" i="33" s="1"/>
  <c r="AI209" i="33"/>
  <c r="W213" i="33"/>
  <c r="Y213" i="33" s="1"/>
  <c r="W217" i="33"/>
  <c r="Y217" i="33" s="1"/>
  <c r="AJ241" i="33"/>
  <c r="AI241" i="33"/>
  <c r="AJ255" i="33"/>
  <c r="AI255" i="33"/>
  <c r="AJ269" i="33"/>
  <c r="AI269" i="33"/>
  <c r="W283" i="33"/>
  <c r="AC283" i="33"/>
  <c r="K283" i="33"/>
  <c r="K186" i="33"/>
  <c r="AC186" i="33"/>
  <c r="W196" i="33"/>
  <c r="Y196" i="33" s="1"/>
  <c r="K202" i="33"/>
  <c r="AC202" i="33"/>
  <c r="AJ236" i="33"/>
  <c r="AI236" i="33"/>
  <c r="AJ248" i="33"/>
  <c r="AI248" i="33"/>
  <c r="W131" i="33"/>
  <c r="K137" i="33"/>
  <c r="AC137" i="33"/>
  <c r="W147" i="33"/>
  <c r="Y147" i="33" s="1"/>
  <c r="K153" i="33"/>
  <c r="AC153" i="33"/>
  <c r="W163" i="33"/>
  <c r="AJ215" i="33"/>
  <c r="AC219" i="33"/>
  <c r="K219" i="33"/>
  <c r="AJ222" i="33"/>
  <c r="AI222" i="33"/>
  <c r="AI253" i="33"/>
  <c r="W267" i="33"/>
  <c r="Y267" i="33" s="1"/>
  <c r="AC267" i="33"/>
  <c r="K267" i="33"/>
  <c r="AJ302" i="33"/>
  <c r="AI302" i="33"/>
  <c r="AJ220" i="33"/>
  <c r="AI220" i="33"/>
  <c r="W145" i="33"/>
  <c r="Y145" i="33" s="1"/>
  <c r="K151" i="33"/>
  <c r="AC151" i="33"/>
  <c r="W161" i="33"/>
  <c r="Y161" i="33" s="1"/>
  <c r="K167" i="33"/>
  <c r="AC167" i="33"/>
  <c r="W177" i="33"/>
  <c r="Y177" i="33" s="1"/>
  <c r="K183" i="33"/>
  <c r="AC183" i="33"/>
  <c r="W193" i="33"/>
  <c r="Y193" i="33" s="1"/>
  <c r="K199" i="33"/>
  <c r="AC199" i="33"/>
  <c r="W209" i="33"/>
  <c r="Y209" i="33" s="1"/>
  <c r="Y279" i="33"/>
  <c r="AJ286" i="33"/>
  <c r="AI286" i="33"/>
  <c r="AJ312" i="33"/>
  <c r="AI312" i="33"/>
  <c r="AJ318" i="33"/>
  <c r="AI318" i="33"/>
  <c r="AC133" i="33"/>
  <c r="K149" i="33"/>
  <c r="AC149" i="33"/>
  <c r="K165" i="33"/>
  <c r="AC165" i="33"/>
  <c r="K181" i="33"/>
  <c r="AC181" i="33"/>
  <c r="AI187" i="33"/>
  <c r="W191" i="33"/>
  <c r="K197" i="33"/>
  <c r="AC197" i="33"/>
  <c r="AI203" i="33"/>
  <c r="W207" i="33"/>
  <c r="Y207" i="33" s="1"/>
  <c r="K213" i="33"/>
  <c r="AC213" i="33"/>
  <c r="W235" i="33"/>
  <c r="Y235" i="33" s="1"/>
  <c r="AC235" i="33"/>
  <c r="K235" i="33"/>
  <c r="AJ300" i="33"/>
  <c r="AI300" i="33"/>
  <c r="AI138" i="33"/>
  <c r="K196" i="33"/>
  <c r="AJ252" i="33"/>
  <c r="AI252" i="33"/>
  <c r="AJ254" i="33"/>
  <c r="AI254" i="33"/>
  <c r="AJ316" i="33"/>
  <c r="AI316" i="33"/>
  <c r="K131" i="33"/>
  <c r="AC131" i="33"/>
  <c r="K147" i="33"/>
  <c r="AC147" i="33"/>
  <c r="K163" i="33"/>
  <c r="AC163" i="33"/>
  <c r="AJ231" i="33"/>
  <c r="AI231" i="33"/>
  <c r="AI152" i="33"/>
  <c r="AI168" i="33"/>
  <c r="AI184" i="33"/>
  <c r="AC217" i="33"/>
  <c r="K217" i="33"/>
  <c r="AJ284" i="33"/>
  <c r="AI284" i="33"/>
  <c r="K145" i="33"/>
  <c r="AC145" i="33"/>
  <c r="K161" i="33"/>
  <c r="AC161" i="33"/>
  <c r="K177" i="33"/>
  <c r="AC177" i="33"/>
  <c r="K193" i="33"/>
  <c r="AC193" i="33"/>
  <c r="AJ247" i="33"/>
  <c r="AI247" i="33"/>
  <c r="K128" i="33"/>
  <c r="AI134" i="33"/>
  <c r="K144" i="33"/>
  <c r="AI150" i="33"/>
  <c r="K160" i="33"/>
  <c r="AI166" i="33"/>
  <c r="K176" i="33"/>
  <c r="AI182" i="33"/>
  <c r="K192" i="33"/>
  <c r="AI198" i="33"/>
  <c r="K208" i="33"/>
  <c r="W251" i="33"/>
  <c r="Y251" i="33" s="1"/>
  <c r="AC251" i="33"/>
  <c r="K251" i="33"/>
  <c r="AJ268" i="33"/>
  <c r="AI268" i="33"/>
  <c r="AJ301" i="33"/>
  <c r="AI301" i="33"/>
  <c r="K143" i="33"/>
  <c r="K159" i="33"/>
  <c r="K175" i="33"/>
  <c r="K191" i="33"/>
  <c r="K207" i="33"/>
  <c r="W299" i="33"/>
  <c r="Y299" i="33" s="1"/>
  <c r="AC299" i="33"/>
  <c r="K299" i="33"/>
  <c r="W229" i="33"/>
  <c r="Y229" i="33" s="1"/>
  <c r="W245" i="33"/>
  <c r="Y245" i="33" s="1"/>
  <c r="W261" i="33"/>
  <c r="Y261" i="33" s="1"/>
  <c r="W277" i="33"/>
  <c r="Y277" i="33" s="1"/>
  <c r="W293" i="33"/>
  <c r="Y293" i="33" s="1"/>
  <c r="W309" i="33"/>
  <c r="Y309" i="33" s="1"/>
  <c r="W354" i="33"/>
  <c r="Y354" i="33" s="1"/>
  <c r="AC354" i="33"/>
  <c r="K354" i="33"/>
  <c r="AC250" i="33"/>
  <c r="W260" i="33"/>
  <c r="Y260" i="33" s="1"/>
  <c r="K266" i="33"/>
  <c r="AC266" i="33"/>
  <c r="W276" i="33"/>
  <c r="Y276" i="33" s="1"/>
  <c r="K282" i="33"/>
  <c r="AC282" i="33"/>
  <c r="W292" i="33"/>
  <c r="Y292" i="33" s="1"/>
  <c r="K298" i="33"/>
  <c r="AC298" i="33"/>
  <c r="W308" i="33"/>
  <c r="Y308" i="33" s="1"/>
  <c r="K314" i="33"/>
  <c r="AC314" i="33"/>
  <c r="AJ323" i="33"/>
  <c r="AI323" i="33"/>
  <c r="W227" i="33"/>
  <c r="Y227" i="33" s="1"/>
  <c r="K233" i="33"/>
  <c r="AC233" i="33"/>
  <c r="AI239" i="33"/>
  <c r="W243" i="33"/>
  <c r="Y243" i="33" s="1"/>
  <c r="K249" i="33"/>
  <c r="AC249" i="33"/>
  <c r="W259" i="33"/>
  <c r="Y259" i="33" s="1"/>
  <c r="K265" i="33"/>
  <c r="AC265" i="33"/>
  <c r="W275" i="33"/>
  <c r="K281" i="33"/>
  <c r="AC281" i="33"/>
  <c r="W291" i="33"/>
  <c r="K297" i="33"/>
  <c r="AC297" i="33"/>
  <c r="W307" i="33"/>
  <c r="Y307" i="33" s="1"/>
  <c r="AC313" i="33"/>
  <c r="AI376" i="33"/>
  <c r="AJ376" i="33"/>
  <c r="K232" i="33"/>
  <c r="AC232" i="33"/>
  <c r="K248" i="33"/>
  <c r="K264" i="33"/>
  <c r="AC264" i="33"/>
  <c r="AC280" i="33"/>
  <c r="W290" i="33"/>
  <c r="Y290" i="33" s="1"/>
  <c r="K296" i="33"/>
  <c r="AC296" i="33"/>
  <c r="W306" i="33"/>
  <c r="Y306" i="33" s="1"/>
  <c r="K312" i="33"/>
  <c r="AJ340" i="33"/>
  <c r="AI340" i="33"/>
  <c r="Y350" i="33"/>
  <c r="W225" i="33"/>
  <c r="Y225" i="33" s="1"/>
  <c r="K231" i="33"/>
  <c r="W241" i="33"/>
  <c r="K247" i="33"/>
  <c r="W257" i="33"/>
  <c r="Y257" i="33" s="1"/>
  <c r="K263" i="33"/>
  <c r="AC263" i="33"/>
  <c r="W273" i="33"/>
  <c r="Y273" i="33" s="1"/>
  <c r="K279" i="33"/>
  <c r="AC279" i="33"/>
  <c r="W289" i="33"/>
  <c r="Y289" i="33" s="1"/>
  <c r="K295" i="33"/>
  <c r="AC295" i="33"/>
  <c r="W305" i="33"/>
  <c r="Y305" i="33" s="1"/>
  <c r="W338" i="33"/>
  <c r="Y338" i="33" s="1"/>
  <c r="AC338" i="33"/>
  <c r="K338" i="33"/>
  <c r="AI413" i="33"/>
  <c r="AJ413" i="33"/>
  <c r="K262" i="33"/>
  <c r="AC262" i="33"/>
  <c r="K278" i="33"/>
  <c r="AC278" i="33"/>
  <c r="AC370" i="33"/>
  <c r="W370" i="33"/>
  <c r="Y370" i="33" s="1"/>
  <c r="K370" i="33"/>
  <c r="K229" i="33"/>
  <c r="AC229" i="33"/>
  <c r="K245" i="33"/>
  <c r="AC245" i="33"/>
  <c r="K261" i="33"/>
  <c r="AC261" i="33"/>
  <c r="W271" i="33"/>
  <c r="Y271" i="33" s="1"/>
  <c r="K277" i="33"/>
  <c r="AC277" i="33"/>
  <c r="W287" i="33"/>
  <c r="Y287" i="33" s="1"/>
  <c r="K293" i="33"/>
  <c r="AC293" i="33"/>
  <c r="W303" i="33"/>
  <c r="K309" i="33"/>
  <c r="AC309" i="33"/>
  <c r="AJ324" i="33"/>
  <c r="AI324" i="33"/>
  <c r="AJ357" i="33"/>
  <c r="AI357" i="33"/>
  <c r="AI397" i="33"/>
  <c r="AJ397" i="33"/>
  <c r="AI218" i="33"/>
  <c r="AI234" i="33"/>
  <c r="K260" i="33"/>
  <c r="AC260" i="33"/>
  <c r="W270" i="33"/>
  <c r="Y270" i="33" s="1"/>
  <c r="K276" i="33"/>
  <c r="AC276" i="33"/>
  <c r="W286" i="33"/>
  <c r="Y286" i="33" s="1"/>
  <c r="K292" i="33"/>
  <c r="AC292" i="33"/>
  <c r="W302" i="33"/>
  <c r="Y302" i="33" s="1"/>
  <c r="K308" i="33"/>
  <c r="AC308" i="33"/>
  <c r="W318" i="33"/>
  <c r="Y318" i="33" s="1"/>
  <c r="W322" i="33"/>
  <c r="Y322" i="33" s="1"/>
  <c r="AC322" i="33"/>
  <c r="K322" i="33"/>
  <c r="K227" i="33"/>
  <c r="AC227" i="33"/>
  <c r="K243" i="33"/>
  <c r="AC243" i="33"/>
  <c r="K259" i="33"/>
  <c r="AC259" i="33"/>
  <c r="W269" i="33"/>
  <c r="Y269" i="33" s="1"/>
  <c r="K275" i="33"/>
  <c r="AC275" i="33"/>
  <c r="W285" i="33"/>
  <c r="Y285" i="33" s="1"/>
  <c r="K291" i="33"/>
  <c r="AC291" i="33"/>
  <c r="W301" i="33"/>
  <c r="Y301" i="33" s="1"/>
  <c r="K307" i="33"/>
  <c r="AC307" i="33"/>
  <c r="K258" i="33"/>
  <c r="K274" i="33"/>
  <c r="K290" i="33"/>
  <c r="AC290" i="33"/>
  <c r="K306" i="33"/>
  <c r="AC306" i="33"/>
  <c r="K225" i="33"/>
  <c r="AC225" i="33"/>
  <c r="K241" i="33"/>
  <c r="AC257" i="33"/>
  <c r="K273" i="33"/>
  <c r="AC273" i="33"/>
  <c r="K289" i="33"/>
  <c r="AC289" i="33"/>
  <c r="K305" i="33"/>
  <c r="AC305" i="33"/>
  <c r="AI311" i="33"/>
  <c r="AJ341" i="33"/>
  <c r="AI341" i="33"/>
  <c r="AJ355" i="33"/>
  <c r="AI355" i="33"/>
  <c r="K224" i="33"/>
  <c r="AC224" i="33"/>
  <c r="AI230" i="33"/>
  <c r="AC256" i="33"/>
  <c r="K288" i="33"/>
  <c r="AC288" i="33"/>
  <c r="AI294" i="33"/>
  <c r="K304" i="33"/>
  <c r="AC304" i="33"/>
  <c r="AC319" i="33"/>
  <c r="AJ373" i="33"/>
  <c r="AI373" i="33"/>
  <c r="K255" i="33"/>
  <c r="K271" i="33"/>
  <c r="AC271" i="33"/>
  <c r="K287" i="33"/>
  <c r="AC287" i="33"/>
  <c r="K303" i="33"/>
  <c r="AC303" i="33"/>
  <c r="K222" i="33"/>
  <c r="K238" i="33"/>
  <c r="AI244" i="33"/>
  <c r="K254" i="33"/>
  <c r="K270" i="33"/>
  <c r="K286" i="33"/>
  <c r="K302" i="33"/>
  <c r="K318" i="33"/>
  <c r="AJ325" i="33"/>
  <c r="AI325" i="33"/>
  <c r="K269" i="33"/>
  <c r="K285" i="33"/>
  <c r="K301" i="33"/>
  <c r="AJ339" i="33"/>
  <c r="AI339" i="33"/>
  <c r="W332" i="33"/>
  <c r="Y332" i="33" s="1"/>
  <c r="W348" i="33"/>
  <c r="Y348" i="33" s="1"/>
  <c r="W364" i="33"/>
  <c r="Y364" i="33" s="1"/>
  <c r="AI390" i="33"/>
  <c r="AJ392" i="33"/>
  <c r="AI392" i="33"/>
  <c r="AJ406" i="33"/>
  <c r="AI406" i="33"/>
  <c r="K321" i="33"/>
  <c r="AC321" i="33"/>
  <c r="W331" i="33"/>
  <c r="Y331" i="33" s="1"/>
  <c r="K337" i="33"/>
  <c r="AC337" i="33"/>
  <c r="W347" i="33"/>
  <c r="Y347" i="33" s="1"/>
  <c r="K353" i="33"/>
  <c r="AC353" i="33"/>
  <c r="K369" i="33"/>
  <c r="AC369" i="33"/>
  <c r="K320" i="33"/>
  <c r="AC320" i="33"/>
  <c r="W330" i="33"/>
  <c r="Y330" i="33" s="1"/>
  <c r="K336" i="33"/>
  <c r="AC336" i="33"/>
  <c r="W346" i="33"/>
  <c r="Y346" i="33" s="1"/>
  <c r="K352" i="33"/>
  <c r="AC352" i="33"/>
  <c r="W362" i="33"/>
  <c r="Y362" i="33" s="1"/>
  <c r="W372" i="33"/>
  <c r="Y372" i="33" s="1"/>
  <c r="AC372" i="33"/>
  <c r="K372" i="33"/>
  <c r="W329" i="33"/>
  <c r="Y329" i="33" s="1"/>
  <c r="K335" i="33"/>
  <c r="W345" i="33"/>
  <c r="Y345" i="33" s="1"/>
  <c r="K351" i="33"/>
  <c r="AC351" i="33"/>
  <c r="W361" i="33"/>
  <c r="Y361" i="33" s="1"/>
  <c r="K367" i="33"/>
  <c r="AC367" i="33"/>
  <c r="W328" i="33"/>
  <c r="Y328" i="33" s="1"/>
  <c r="K334" i="33"/>
  <c r="AC334" i="33"/>
  <c r="W344" i="33"/>
  <c r="Y344" i="33" s="1"/>
  <c r="K350" i="33"/>
  <c r="AC350" i="33"/>
  <c r="W360" i="33"/>
  <c r="K366" i="33"/>
  <c r="AC366" i="33"/>
  <c r="AC333" i="33"/>
  <c r="K349" i="33"/>
  <c r="AC349" i="33"/>
  <c r="W326" i="33"/>
  <c r="Y326" i="33" s="1"/>
  <c r="K332" i="33"/>
  <c r="AC332" i="33"/>
  <c r="W342" i="33"/>
  <c r="Y342" i="33" s="1"/>
  <c r="K348" i="33"/>
  <c r="AC348" i="33"/>
  <c r="W358" i="33"/>
  <c r="Y358" i="33" s="1"/>
  <c r="K364" i="33"/>
  <c r="AC364" i="33"/>
  <c r="W325" i="33"/>
  <c r="Y325" i="33" s="1"/>
  <c r="K331" i="33"/>
  <c r="AC331" i="33"/>
  <c r="W341" i="33"/>
  <c r="Y341" i="33" s="1"/>
  <c r="K347" i="33"/>
  <c r="AC347" i="33"/>
  <c r="W357" i="33"/>
  <c r="Y357" i="33" s="1"/>
  <c r="W389" i="33"/>
  <c r="Y389" i="33" s="1"/>
  <c r="AC389" i="33"/>
  <c r="K389" i="33"/>
  <c r="W405" i="33"/>
  <c r="Y405" i="33" s="1"/>
  <c r="AC405" i="33"/>
  <c r="K405" i="33"/>
  <c r="W324" i="33"/>
  <c r="Y324" i="33" s="1"/>
  <c r="K330" i="33"/>
  <c r="AC330" i="33"/>
  <c r="W340" i="33"/>
  <c r="Y340" i="33" s="1"/>
  <c r="K346" i="33"/>
  <c r="AC346" i="33"/>
  <c r="W356" i="33"/>
  <c r="Y356" i="33" s="1"/>
  <c r="K362" i="33"/>
  <c r="AC362" i="33"/>
  <c r="K329" i="33"/>
  <c r="AC329" i="33"/>
  <c r="K345" i="33"/>
  <c r="AC345" i="33"/>
  <c r="AC361" i="33"/>
  <c r="AJ393" i="33"/>
  <c r="AI393" i="33"/>
  <c r="AJ409" i="33"/>
  <c r="AI409" i="33"/>
  <c r="K328" i="33"/>
  <c r="AC328" i="33"/>
  <c r="K344" i="33"/>
  <c r="AC344" i="33"/>
  <c r="K360" i="33"/>
  <c r="AC360" i="33"/>
  <c r="AJ391" i="33"/>
  <c r="K327" i="33"/>
  <c r="AC327" i="33"/>
  <c r="K343" i="33"/>
  <c r="AC343" i="33"/>
  <c r="K359" i="33"/>
  <c r="AC359" i="33"/>
  <c r="AI365" i="33"/>
  <c r="AJ377" i="33"/>
  <c r="AI377" i="33"/>
  <c r="K326" i="33"/>
  <c r="AC326" i="33"/>
  <c r="K342" i="33"/>
  <c r="AC342" i="33"/>
  <c r="K358" i="33"/>
  <c r="AC358" i="33"/>
  <c r="Y384" i="33"/>
  <c r="AI396" i="33"/>
  <c r="K325" i="33"/>
  <c r="K341" i="33"/>
  <c r="K357" i="33"/>
  <c r="W373" i="33"/>
  <c r="Y373" i="33" s="1"/>
  <c r="K324" i="33"/>
  <c r="K340" i="33"/>
  <c r="K356" i="33"/>
  <c r="K373" i="33"/>
  <c r="AJ374" i="33"/>
  <c r="AI374" i="33"/>
  <c r="AJ418" i="33"/>
  <c r="AI418" i="33"/>
  <c r="K375" i="33"/>
  <c r="AC375" i="33"/>
  <c r="W445" i="33"/>
  <c r="Y445" i="33" s="1"/>
  <c r="AC445" i="33"/>
  <c r="K445" i="33"/>
  <c r="AJ485" i="33"/>
  <c r="AI485" i="33"/>
  <c r="AJ431" i="33"/>
  <c r="AI431" i="33"/>
  <c r="AJ456" i="33"/>
  <c r="AI456" i="33"/>
  <c r="W382" i="33"/>
  <c r="Y382" i="33" s="1"/>
  <c r="K388" i="33"/>
  <c r="AC388" i="33"/>
  <c r="W398" i="33"/>
  <c r="K404" i="33"/>
  <c r="AC404" i="33"/>
  <c r="W414" i="33"/>
  <c r="Y414" i="33" s="1"/>
  <c r="K427" i="33"/>
  <c r="AC430" i="33"/>
  <c r="Y438" i="33"/>
  <c r="W380" i="33"/>
  <c r="Y380" i="33" s="1"/>
  <c r="K386" i="33"/>
  <c r="AC386" i="33"/>
  <c r="W396" i="33"/>
  <c r="Y396" i="33" s="1"/>
  <c r="K402" i="33"/>
  <c r="AC402" i="33"/>
  <c r="W426" i="33"/>
  <c r="W427" i="33"/>
  <c r="Y427" i="33" s="1"/>
  <c r="AJ447" i="33"/>
  <c r="AI447" i="33"/>
  <c r="W378" i="33"/>
  <c r="Y378" i="33" s="1"/>
  <c r="K384" i="33"/>
  <c r="AC384" i="33"/>
  <c r="W394" i="33"/>
  <c r="Y394" i="33" s="1"/>
  <c r="K400" i="33"/>
  <c r="AC400" i="33"/>
  <c r="W410" i="33"/>
  <c r="Y410" i="33" s="1"/>
  <c r="K416" i="33"/>
  <c r="AC416" i="33"/>
  <c r="AJ435" i="33"/>
  <c r="Y453" i="33"/>
  <c r="W377" i="33"/>
  <c r="Y377" i="33" s="1"/>
  <c r="AJ438" i="33"/>
  <c r="W446" i="33"/>
  <c r="Y446" i="33" s="1"/>
  <c r="AI452" i="33"/>
  <c r="AJ452" i="33"/>
  <c r="W376" i="33"/>
  <c r="Y376" i="33" s="1"/>
  <c r="K382" i="33"/>
  <c r="AC382" i="33"/>
  <c r="K398" i="33"/>
  <c r="AC398" i="33"/>
  <c r="K414" i="33"/>
  <c r="AC414" i="33"/>
  <c r="AC425" i="33"/>
  <c r="K425" i="33"/>
  <c r="W432" i="33"/>
  <c r="Y432" i="33" s="1"/>
  <c r="AC432" i="33"/>
  <c r="K432" i="33"/>
  <c r="K446" i="33"/>
  <c r="AJ465" i="33"/>
  <c r="AI465" i="33"/>
  <c r="K397" i="33"/>
  <c r="AI403" i="33"/>
  <c r="K413" i="33"/>
  <c r="AC427" i="33"/>
  <c r="K380" i="33"/>
  <c r="AC380" i="33"/>
  <c r="K396" i="33"/>
  <c r="K412" i="33"/>
  <c r="W425" i="33"/>
  <c r="Y425" i="33" s="1"/>
  <c r="AI385" i="33"/>
  <c r="AJ426" i="33"/>
  <c r="AJ446" i="33"/>
  <c r="AI446" i="33"/>
  <c r="AJ451" i="33"/>
  <c r="AI451" i="33"/>
  <c r="K378" i="33"/>
  <c r="AC378" i="33"/>
  <c r="K394" i="33"/>
  <c r="AC394" i="33"/>
  <c r="K410" i="33"/>
  <c r="AC410" i="33"/>
  <c r="W429" i="33"/>
  <c r="Y429" i="33" s="1"/>
  <c r="AC429" i="33"/>
  <c r="K429" i="33"/>
  <c r="AC462" i="33"/>
  <c r="K462" i="33"/>
  <c r="W462" i="33"/>
  <c r="Y462" i="33" s="1"/>
  <c r="K377" i="33"/>
  <c r="AI383" i="33"/>
  <c r="K393" i="33"/>
  <c r="K409" i="33"/>
  <c r="AI415" i="33"/>
  <c r="K376" i="33"/>
  <c r="W442" i="33"/>
  <c r="Y442" i="33" s="1"/>
  <c r="K448" i="33"/>
  <c r="AC448" i="33"/>
  <c r="K456" i="33"/>
  <c r="AC468" i="33"/>
  <c r="K468" i="33"/>
  <c r="W468" i="33"/>
  <c r="Y468" i="33" s="1"/>
  <c r="AC520" i="33"/>
  <c r="K520" i="33"/>
  <c r="W520" i="33"/>
  <c r="Y520" i="33" s="1"/>
  <c r="AC454" i="33"/>
  <c r="K454" i="33"/>
  <c r="AJ473" i="33"/>
  <c r="AI486" i="33"/>
  <c r="AI450" i="33"/>
  <c r="AC471" i="33"/>
  <c r="K471" i="33"/>
  <c r="AC489" i="33"/>
  <c r="K489" i="33"/>
  <c r="W493" i="33"/>
  <c r="Y493" i="33" s="1"/>
  <c r="K493" i="33"/>
  <c r="AI449" i="33"/>
  <c r="AJ466" i="33"/>
  <c r="AI466" i="33"/>
  <c r="K442" i="33"/>
  <c r="AC442" i="33"/>
  <c r="W472" i="33"/>
  <c r="Y472" i="33" s="1"/>
  <c r="K441" i="33"/>
  <c r="AC441" i="33"/>
  <c r="K472" i="33"/>
  <c r="AJ482" i="33"/>
  <c r="AI482" i="33"/>
  <c r="W489" i="33"/>
  <c r="Y489" i="33" s="1"/>
  <c r="AI490" i="33"/>
  <c r="W418" i="33"/>
  <c r="Y418" i="33" s="1"/>
  <c r="K424" i="33"/>
  <c r="AC424" i="33"/>
  <c r="K440" i="33"/>
  <c r="AC440" i="33"/>
  <c r="AC464" i="33"/>
  <c r="K464" i="33"/>
  <c r="W464" i="33"/>
  <c r="Y464" i="33" s="1"/>
  <c r="AI479" i="33"/>
  <c r="AJ523" i="33"/>
  <c r="K439" i="33"/>
  <c r="AI455" i="33"/>
  <c r="W471" i="33"/>
  <c r="Y471" i="33" s="1"/>
  <c r="Y474" i="33"/>
  <c r="AC493" i="33"/>
  <c r="K422" i="33"/>
  <c r="K438" i="33"/>
  <c r="AI444" i="33"/>
  <c r="W454" i="33"/>
  <c r="Y454" i="33" s="1"/>
  <c r="AC492" i="33"/>
  <c r="K492" i="33"/>
  <c r="W492" i="33"/>
  <c r="Y492" i="33" s="1"/>
  <c r="AI443" i="33"/>
  <c r="AC476" i="33"/>
  <c r="K476" i="33"/>
  <c r="AI453" i="33"/>
  <c r="AC478" i="33"/>
  <c r="K478" i="33"/>
  <c r="W478" i="33"/>
  <c r="Y478" i="33" s="1"/>
  <c r="AI504" i="33"/>
  <c r="AJ504" i="33"/>
  <c r="K435" i="33"/>
  <c r="K451" i="33"/>
  <c r="AC460" i="33"/>
  <c r="K460" i="33"/>
  <c r="AI461" i="33"/>
  <c r="K481" i="33"/>
  <c r="K418" i="33"/>
  <c r="K434" i="33"/>
  <c r="AC472" i="33"/>
  <c r="AC480" i="33"/>
  <c r="K480" i="33"/>
  <c r="W480" i="33"/>
  <c r="Y480" i="33" s="1"/>
  <c r="W456" i="33"/>
  <c r="Y456" i="33" s="1"/>
  <c r="AI510" i="33"/>
  <c r="W470" i="33"/>
  <c r="Y470" i="33" s="1"/>
  <c r="W501" i="33"/>
  <c r="Y501" i="33" s="1"/>
  <c r="AC502" i="33"/>
  <c r="K484" i="33"/>
  <c r="AJ496" i="33"/>
  <c r="W500" i="33"/>
  <c r="Y500" i="33" s="1"/>
  <c r="K501" i="33"/>
  <c r="W509" i="33"/>
  <c r="Y509" i="33" s="1"/>
  <c r="W515" i="33"/>
  <c r="Y515" i="33" s="1"/>
  <c r="AC515" i="33"/>
  <c r="K515" i="33"/>
  <c r="K458" i="33"/>
  <c r="AC458" i="33"/>
  <c r="K474" i="33"/>
  <c r="AC474" i="33"/>
  <c r="AC505" i="33"/>
  <c r="K505" i="33"/>
  <c r="W505" i="33"/>
  <c r="Y505" i="33" s="1"/>
  <c r="Y507" i="33"/>
  <c r="W499" i="33"/>
  <c r="Y499" i="33" s="1"/>
  <c r="AC499" i="33"/>
  <c r="K499" i="33"/>
  <c r="K502" i="33"/>
  <c r="K470" i="33"/>
  <c r="AC470" i="33"/>
  <c r="AC483" i="33"/>
  <c r="K483" i="33"/>
  <c r="Y488" i="33"/>
  <c r="AC500" i="33"/>
  <c r="Y504" i="33"/>
  <c r="AI506" i="33"/>
  <c r="AI512" i="33"/>
  <c r="AI513" i="33"/>
  <c r="W516" i="33"/>
  <c r="AJ535" i="33"/>
  <c r="AJ517" i="33"/>
  <c r="AI517" i="33"/>
  <c r="W484" i="33"/>
  <c r="Y484" i="33" s="1"/>
  <c r="W485" i="33"/>
  <c r="Y485" i="33" s="1"/>
  <c r="AC511" i="33"/>
  <c r="K511" i="33"/>
  <c r="AC494" i="33"/>
  <c r="Y495" i="33"/>
  <c r="AI530" i="33"/>
  <c r="AJ530" i="33"/>
  <c r="AI521" i="33"/>
  <c r="AJ521" i="33"/>
  <c r="AJ529" i="33"/>
  <c r="AI529" i="33"/>
  <c r="AJ495" i="33"/>
  <c r="AI495" i="33"/>
  <c r="W483" i="33"/>
  <c r="AI488" i="33"/>
  <c r="K494" i="33"/>
  <c r="AC508" i="33"/>
  <c r="K508" i="33"/>
  <c r="W508" i="33"/>
  <c r="Y508" i="33" s="1"/>
  <c r="W511" i="33"/>
  <c r="Y511" i="33" s="1"/>
  <c r="W525" i="33"/>
  <c r="AC525" i="33"/>
  <c r="W534" i="33"/>
  <c r="Y534" i="33" s="1"/>
  <c r="AC534" i="33"/>
  <c r="K534" i="33"/>
  <c r="AC544" i="33"/>
  <c r="K544" i="33"/>
  <c r="W544" i="33"/>
  <c r="Y544" i="33" s="1"/>
  <c r="K498" i="33"/>
  <c r="AC498" i="33"/>
  <c r="K514" i="33"/>
  <c r="AC514" i="33"/>
  <c r="AC526" i="33"/>
  <c r="K532" i="33"/>
  <c r="AI532" i="33"/>
  <c r="K551" i="33"/>
  <c r="W551" i="33"/>
  <c r="Y551" i="33" s="1"/>
  <c r="AC528" i="33"/>
  <c r="K528" i="33"/>
  <c r="W528" i="33"/>
  <c r="Y528" i="33" s="1"/>
  <c r="W542" i="33"/>
  <c r="Y542" i="33" s="1"/>
  <c r="AJ537" i="33"/>
  <c r="AI537" i="33"/>
  <c r="AC577" i="33"/>
  <c r="W577" i="33"/>
  <c r="Y577" i="33" s="1"/>
  <c r="K577" i="33"/>
  <c r="K521" i="33"/>
  <c r="Y527" i="33"/>
  <c r="Y543" i="33"/>
  <c r="AC547" i="33"/>
  <c r="K547" i="33"/>
  <c r="AJ549" i="33"/>
  <c r="AJ559" i="33"/>
  <c r="AI559" i="33"/>
  <c r="AC542" i="33"/>
  <c r="AC550" i="33"/>
  <c r="K550" i="33"/>
  <c r="W550" i="33"/>
  <c r="Y550" i="33" s="1"/>
  <c r="AJ564" i="33"/>
  <c r="AI564" i="33"/>
  <c r="W575" i="33"/>
  <c r="Y575" i="33" s="1"/>
  <c r="K575" i="33"/>
  <c r="AC575" i="33"/>
  <c r="AJ543" i="33"/>
  <c r="K491" i="33"/>
  <c r="AC491" i="33"/>
  <c r="K507" i="33"/>
  <c r="AC507" i="33"/>
  <c r="AC524" i="33"/>
  <c r="K524" i="33"/>
  <c r="AJ527" i="33"/>
  <c r="AC531" i="33"/>
  <c r="K531" i="33"/>
  <c r="AI552" i="33"/>
  <c r="AI561" i="33"/>
  <c r="AJ561" i="33"/>
  <c r="AC536" i="33"/>
  <c r="K536" i="33"/>
  <c r="AI551" i="33"/>
  <c r="W522" i="33"/>
  <c r="Y522" i="33" s="1"/>
  <c r="AI522" i="33"/>
  <c r="K488" i="33"/>
  <c r="K504" i="33"/>
  <c r="W518" i="33"/>
  <c r="Y518" i="33" s="1"/>
  <c r="AC518" i="33"/>
  <c r="K518" i="33"/>
  <c r="K522" i="33"/>
  <c r="AI543" i="33"/>
  <c r="AC541" i="33"/>
  <c r="K541" i="33"/>
  <c r="W541" i="33"/>
  <c r="Y541" i="33" s="1"/>
  <c r="AI546" i="33"/>
  <c r="W576" i="33"/>
  <c r="Y576" i="33" s="1"/>
  <c r="K576" i="33"/>
  <c r="AC576" i="33"/>
  <c r="AC538" i="33"/>
  <c r="K538" i="33"/>
  <c r="W538" i="33"/>
  <c r="Y538" i="33" s="1"/>
  <c r="AC553" i="33"/>
  <c r="W560" i="33"/>
  <c r="Y560" i="33" s="1"/>
  <c r="AC566" i="33"/>
  <c r="K566" i="33"/>
  <c r="AJ609" i="33"/>
  <c r="AI609" i="33"/>
  <c r="AC563" i="33"/>
  <c r="K563" i="33"/>
  <c r="K553" i="33"/>
  <c r="AI578" i="33"/>
  <c r="K590" i="33"/>
  <c r="AC590" i="33"/>
  <c r="AJ596" i="33"/>
  <c r="AI596" i="33"/>
  <c r="AC607" i="33"/>
  <c r="K607" i="33"/>
  <c r="W607" i="33"/>
  <c r="Y607" i="33" s="1"/>
  <c r="AC555" i="33"/>
  <c r="K555" i="33"/>
  <c r="AJ556" i="33"/>
  <c r="AI556" i="33"/>
  <c r="AC571" i="33"/>
  <c r="K571" i="33"/>
  <c r="Y562" i="33"/>
  <c r="W540" i="33"/>
  <c r="Y540" i="33" s="1"/>
  <c r="W552" i="33"/>
  <c r="Y552" i="33" s="1"/>
  <c r="AC558" i="33"/>
  <c r="K558" i="33"/>
  <c r="AJ565" i="33"/>
  <c r="AC581" i="33"/>
  <c r="K581" i="33"/>
  <c r="W581" i="33"/>
  <c r="Y581" i="33" s="1"/>
  <c r="AJ615" i="33"/>
  <c r="AI615" i="33"/>
  <c r="AC568" i="33"/>
  <c r="K568" i="33"/>
  <c r="W568" i="33"/>
  <c r="Y568" i="33" s="1"/>
  <c r="AJ562" i="33"/>
  <c r="W571" i="33"/>
  <c r="Y571" i="33" s="1"/>
  <c r="AC608" i="33"/>
  <c r="W608" i="33"/>
  <c r="Y608" i="33" s="1"/>
  <c r="K608" i="33"/>
  <c r="AC574" i="33"/>
  <c r="K574" i="33"/>
  <c r="K540" i="33"/>
  <c r="AC540" i="33"/>
  <c r="W558" i="33"/>
  <c r="Y558" i="33" s="1"/>
  <c r="W559" i="33"/>
  <c r="Y559" i="33" s="1"/>
  <c r="AC560" i="33"/>
  <c r="AI562" i="33"/>
  <c r="Y587" i="33"/>
  <c r="AC592" i="33"/>
  <c r="K592" i="33"/>
  <c r="AJ598" i="33"/>
  <c r="AI598" i="33"/>
  <c r="W613" i="33"/>
  <c r="Y613" i="33" s="1"/>
  <c r="AI643" i="33"/>
  <c r="AJ643" i="33"/>
  <c r="W567" i="33"/>
  <c r="AI586" i="33"/>
  <c r="AC589" i="33"/>
  <c r="K589" i="33"/>
  <c r="W589" i="33"/>
  <c r="Y589" i="33" s="1"/>
  <c r="AJ599" i="33"/>
  <c r="AC613" i="33"/>
  <c r="AC632" i="33"/>
  <c r="K632" i="33"/>
  <c r="W632" i="33"/>
  <c r="Y632" i="33" s="1"/>
  <c r="K635" i="33"/>
  <c r="AC635" i="33"/>
  <c r="W635" i="33"/>
  <c r="Y635" i="33" s="1"/>
  <c r="Y604" i="33"/>
  <c r="W616" i="33"/>
  <c r="Y616" i="33" s="1"/>
  <c r="K616" i="33"/>
  <c r="AJ600" i="33"/>
  <c r="AC597" i="33"/>
  <c r="K597" i="33"/>
  <c r="AJ606" i="33"/>
  <c r="AI606" i="33"/>
  <c r="K634" i="33"/>
  <c r="AC654" i="33"/>
  <c r="K654" i="33"/>
  <c r="W654" i="33"/>
  <c r="Y654" i="33" s="1"/>
  <c r="AC621" i="33"/>
  <c r="K621" i="33"/>
  <c r="W621" i="33"/>
  <c r="Y621" i="33" s="1"/>
  <c r="AJ622" i="33"/>
  <c r="AI622" i="33"/>
  <c r="K626" i="33"/>
  <c r="AC626" i="33"/>
  <c r="W626" i="33"/>
  <c r="Y626" i="33" s="1"/>
  <c r="AC579" i="33"/>
  <c r="K579" i="33"/>
  <c r="K587" i="33"/>
  <c r="AI604" i="33"/>
  <c r="AJ605" i="33"/>
  <c r="W634" i="33"/>
  <c r="Y634" i="33" s="1"/>
  <c r="AI616" i="33"/>
  <c r="AJ616" i="33"/>
  <c r="Y637" i="33"/>
  <c r="AC585" i="33"/>
  <c r="K585" i="33"/>
  <c r="K601" i="33"/>
  <c r="W601" i="33"/>
  <c r="Y601" i="33" s="1"/>
  <c r="AJ602" i="33"/>
  <c r="AI602" i="33"/>
  <c r="AI617" i="33"/>
  <c r="AC634" i="33"/>
  <c r="W595" i="33"/>
  <c r="Y595" i="33" s="1"/>
  <c r="AC595" i="33"/>
  <c r="K595" i="33"/>
  <c r="W609" i="33"/>
  <c r="Y609" i="33" s="1"/>
  <c r="K609" i="33"/>
  <c r="W591" i="33"/>
  <c r="Y591" i="33" s="1"/>
  <c r="W610" i="33"/>
  <c r="Y610" i="33" s="1"/>
  <c r="Y617" i="33"/>
  <c r="AJ628" i="33"/>
  <c r="AJ633" i="33"/>
  <c r="AI633" i="33"/>
  <c r="AI657" i="33"/>
  <c r="AJ657" i="33"/>
  <c r="AI666" i="33"/>
  <c r="AJ666" i="33"/>
  <c r="AC685" i="33"/>
  <c r="K685" i="33"/>
  <c r="W685" i="33"/>
  <c r="Y685" i="33" s="1"/>
  <c r="AC611" i="33"/>
  <c r="K619" i="33"/>
  <c r="AC619" i="33"/>
  <c r="K641" i="33"/>
  <c r="AC641" i="33"/>
  <c r="W641" i="33"/>
  <c r="Y641" i="33" s="1"/>
  <c r="AJ653" i="33"/>
  <c r="K614" i="33"/>
  <c r="W614" i="33"/>
  <c r="Y614" i="33" s="1"/>
  <c r="AC610" i="33"/>
  <c r="AJ687" i="33"/>
  <c r="AI687" i="33"/>
  <c r="W644" i="33"/>
  <c r="Y644" i="33" s="1"/>
  <c r="K644" i="33"/>
  <c r="AC644" i="33"/>
  <c r="AI652" i="33"/>
  <c r="AJ652" i="33"/>
  <c r="W612" i="33"/>
  <c r="Y612" i="33" s="1"/>
  <c r="AJ618" i="33"/>
  <c r="AC650" i="33"/>
  <c r="K650" i="33"/>
  <c r="W672" i="33"/>
  <c r="Y672" i="33" s="1"/>
  <c r="AC672" i="33"/>
  <c r="W643" i="33"/>
  <c r="Y643" i="33" s="1"/>
  <c r="K643" i="33"/>
  <c r="K657" i="33"/>
  <c r="W657" i="33"/>
  <c r="Y657" i="33" s="1"/>
  <c r="K672" i="33"/>
  <c r="AJ677" i="33"/>
  <c r="AI677" i="33"/>
  <c r="K584" i="33"/>
  <c r="K600" i="33"/>
  <c r="K605" i="33"/>
  <c r="AC625" i="33"/>
  <c r="W625" i="33"/>
  <c r="Y625" i="33" s="1"/>
  <c r="W650" i="33"/>
  <c r="Y650" i="33" s="1"/>
  <c r="AI627" i="33"/>
  <c r="AJ627" i="33"/>
  <c r="Y628" i="33"/>
  <c r="AC637" i="33"/>
  <c r="K637" i="33"/>
  <c r="W652" i="33"/>
  <c r="Y652" i="33" s="1"/>
  <c r="K652" i="33"/>
  <c r="W655" i="33"/>
  <c r="Y655" i="33" s="1"/>
  <c r="K655" i="33"/>
  <c r="Y664" i="33"/>
  <c r="AJ665" i="33"/>
  <c r="AI665" i="33"/>
  <c r="W676" i="33"/>
  <c r="Y676" i="33" s="1"/>
  <c r="K676" i="33"/>
  <c r="AC676" i="33"/>
  <c r="W623" i="33"/>
  <c r="Y623" i="33" s="1"/>
  <c r="AJ638" i="33"/>
  <c r="AI638" i="33"/>
  <c r="AC693" i="33"/>
  <c r="W693" i="33"/>
  <c r="Y693" i="33" s="1"/>
  <c r="K693" i="33"/>
  <c r="W615" i="33"/>
  <c r="Y615" i="33" s="1"/>
  <c r="K675" i="33"/>
  <c r="AC675" i="33"/>
  <c r="W675" i="33"/>
  <c r="Y675" i="33" s="1"/>
  <c r="W633" i="33"/>
  <c r="Y633" i="33" s="1"/>
  <c r="AC655" i="33"/>
  <c r="AC629" i="33"/>
  <c r="K629" i="33"/>
  <c r="K633" i="33"/>
  <c r="AC647" i="33"/>
  <c r="Y658" i="33"/>
  <c r="AI659" i="33"/>
  <c r="AJ659" i="33"/>
  <c r="W678" i="33"/>
  <c r="Y678" i="33" s="1"/>
  <c r="AC678" i="33"/>
  <c r="K678" i="33"/>
  <c r="AI636" i="33"/>
  <c r="W640" i="33"/>
  <c r="Y640" i="33" s="1"/>
  <c r="AJ658" i="33"/>
  <c r="AI658" i="33"/>
  <c r="AC681" i="33"/>
  <c r="K681" i="33"/>
  <c r="AI705" i="33"/>
  <c r="AC747" i="33"/>
  <c r="K747" i="33"/>
  <c r="W747" i="33"/>
  <c r="Y747" i="33" s="1"/>
  <c r="AJ671" i="33"/>
  <c r="AI671" i="33"/>
  <c r="AI689" i="33"/>
  <c r="AJ689" i="33"/>
  <c r="AC646" i="33"/>
  <c r="K646" i="33"/>
  <c r="AC698" i="33"/>
  <c r="K698" i="33"/>
  <c r="W698" i="33"/>
  <c r="AC639" i="33"/>
  <c r="K639" i="33"/>
  <c r="W639" i="33"/>
  <c r="Y639" i="33" s="1"/>
  <c r="W631" i="33"/>
  <c r="Y631" i="33" s="1"/>
  <c r="AC662" i="33"/>
  <c r="K662" i="33"/>
  <c r="K663" i="33"/>
  <c r="W663" i="33"/>
  <c r="K673" i="33"/>
  <c r="AC673" i="33"/>
  <c r="AI691" i="33"/>
  <c r="AJ691" i="33"/>
  <c r="AI699" i="33"/>
  <c r="AC688" i="33"/>
  <c r="W688" i="33"/>
  <c r="Y688" i="33" s="1"/>
  <c r="AI661" i="33"/>
  <c r="AI682" i="33"/>
  <c r="W690" i="33"/>
  <c r="Y690" i="33" s="1"/>
  <c r="AC690" i="33"/>
  <c r="K690" i="33"/>
  <c r="AC680" i="33"/>
  <c r="K680" i="33"/>
  <c r="W680" i="33"/>
  <c r="Y680" i="33" s="1"/>
  <c r="AJ703" i="33"/>
  <c r="AI703" i="33"/>
  <c r="Y710" i="33"/>
  <c r="K714" i="33"/>
  <c r="AC714" i="33"/>
  <c r="AJ718" i="33"/>
  <c r="AC696" i="33"/>
  <c r="K696" i="33"/>
  <c r="AJ709" i="33"/>
  <c r="AI709" i="33"/>
  <c r="AJ740" i="33"/>
  <c r="AI735" i="33"/>
  <c r="AJ735" i="33"/>
  <c r="W683" i="33"/>
  <c r="W702" i="33"/>
  <c r="Y702" i="33" s="1"/>
  <c r="K649" i="33"/>
  <c r="AC667" i="33"/>
  <c r="K667" i="33"/>
  <c r="W671" i="33"/>
  <c r="Y671" i="33" s="1"/>
  <c r="Y674" i="33"/>
  <c r="W706" i="33"/>
  <c r="Y706" i="33" s="1"/>
  <c r="AC706" i="33"/>
  <c r="K736" i="33"/>
  <c r="W736" i="33"/>
  <c r="Y736" i="33" s="1"/>
  <c r="AC736" i="33"/>
  <c r="AC660" i="33"/>
  <c r="AC669" i="33"/>
  <c r="K669" i="33"/>
  <c r="Y701" i="33"/>
  <c r="AJ711" i="33"/>
  <c r="K682" i="33"/>
  <c r="W691" i="33"/>
  <c r="Y691" i="33" s="1"/>
  <c r="K691" i="33"/>
  <c r="AI702" i="33"/>
  <c r="AJ702" i="33"/>
  <c r="W718" i="33"/>
  <c r="Y718" i="33" s="1"/>
  <c r="K718" i="33"/>
  <c r="AC734" i="33"/>
  <c r="K734" i="33"/>
  <c r="W734" i="33"/>
  <c r="K660" i="33"/>
  <c r="AJ674" i="33"/>
  <c r="K715" i="33"/>
  <c r="W715" i="33"/>
  <c r="Y715" i="33" s="1"/>
  <c r="K705" i="33"/>
  <c r="W705" i="33"/>
  <c r="Y705" i="33" s="1"/>
  <c r="AJ724" i="33"/>
  <c r="AI724" i="33"/>
  <c r="AC738" i="33"/>
  <c r="K738" i="33"/>
  <c r="W738" i="33"/>
  <c r="Y738" i="33" s="1"/>
  <c r="AI758" i="33"/>
  <c r="AJ758" i="33"/>
  <c r="K699" i="33"/>
  <c r="AJ715" i="33"/>
  <c r="AI715" i="33"/>
  <c r="K683" i="33"/>
  <c r="AC701" i="33"/>
  <c r="AC704" i="33"/>
  <c r="AJ723" i="33"/>
  <c r="AI723" i="33"/>
  <c r="AC742" i="33"/>
  <c r="W742" i="33"/>
  <c r="Y742" i="33" s="1"/>
  <c r="K742" i="33"/>
  <c r="AC750" i="33"/>
  <c r="K750" i="33"/>
  <c r="W750" i="33"/>
  <c r="Y750" i="33" s="1"/>
  <c r="AC721" i="33"/>
  <c r="W721" i="33"/>
  <c r="Y721" i="33" s="1"/>
  <c r="K721" i="33"/>
  <c r="W726" i="33"/>
  <c r="Y726" i="33" s="1"/>
  <c r="AC726" i="33"/>
  <c r="K726" i="33"/>
  <c r="AI748" i="33"/>
  <c r="AJ748" i="33"/>
  <c r="AC717" i="33"/>
  <c r="K717" i="33"/>
  <c r="W717" i="33"/>
  <c r="Y717" i="33" s="1"/>
  <c r="AJ727" i="33"/>
  <c r="AI727" i="33"/>
  <c r="AC754" i="33"/>
  <c r="K754" i="33"/>
  <c r="W754" i="33"/>
  <c r="Y754" i="33" s="1"/>
  <c r="AJ692" i="33"/>
  <c r="Y716" i="33"/>
  <c r="AC713" i="33"/>
  <c r="K713" i="33"/>
  <c r="W732" i="33"/>
  <c r="Y732" i="33" s="1"/>
  <c r="AC732" i="33"/>
  <c r="AJ743" i="33"/>
  <c r="AC752" i="33"/>
  <c r="W752" i="33"/>
  <c r="Y752" i="33" s="1"/>
  <c r="AJ753" i="33"/>
  <c r="AI753" i="33"/>
  <c r="W756" i="33"/>
  <c r="Y756" i="33" s="1"/>
  <c r="K756" i="33"/>
  <c r="AC756" i="33"/>
  <c r="K752" i="33"/>
  <c r="W703" i="33"/>
  <c r="Y703" i="33" s="1"/>
  <c r="W767" i="33"/>
  <c r="Y767" i="33" s="1"/>
  <c r="K767" i="33"/>
  <c r="Y722" i="33"/>
  <c r="AC763" i="33"/>
  <c r="K763" i="33"/>
  <c r="W763" i="33"/>
  <c r="AC767" i="33"/>
  <c r="Y713" i="33"/>
  <c r="AJ746" i="33"/>
  <c r="AI746" i="33"/>
  <c r="Y759" i="33"/>
  <c r="AJ708" i="33"/>
  <c r="AJ716" i="33"/>
  <c r="AI716" i="33"/>
  <c r="W719" i="33"/>
  <c r="AC720" i="33"/>
  <c r="AC710" i="33"/>
  <c r="K710" i="33"/>
  <c r="AI707" i="33"/>
  <c r="K720" i="33"/>
  <c r="AI722" i="33"/>
  <c r="W735" i="33"/>
  <c r="W740" i="33"/>
  <c r="Y740" i="33" s="1"/>
  <c r="Y743" i="33"/>
  <c r="AC728" i="33"/>
  <c r="AC731" i="33"/>
  <c r="K731" i="33"/>
  <c r="AJ751" i="33"/>
  <c r="AI751" i="33"/>
  <c r="AI759" i="33"/>
  <c r="AI761" i="33"/>
  <c r="AJ764" i="33"/>
  <c r="AJ765" i="33"/>
  <c r="AI765" i="33"/>
  <c r="K712" i="33"/>
  <c r="AC712" i="33"/>
  <c r="K741" i="33"/>
  <c r="AJ745" i="33"/>
  <c r="W758" i="33"/>
  <c r="Y758" i="33" s="1"/>
  <c r="AJ770" i="33"/>
  <c r="AI770" i="33"/>
  <c r="AJ778" i="33"/>
  <c r="AI778" i="33"/>
  <c r="W764" i="33"/>
  <c r="Y764" i="33" s="1"/>
  <c r="K709" i="33"/>
  <c r="K725" i="33"/>
  <c r="K739" i="33"/>
  <c r="AI739" i="33"/>
  <c r="AI745" i="33"/>
  <c r="K764" i="33"/>
  <c r="AI744" i="33"/>
  <c r="W748" i="33"/>
  <c r="Y748" i="33" s="1"/>
  <c r="AC766" i="33"/>
  <c r="K766" i="33"/>
  <c r="W766" i="33"/>
  <c r="Y766" i="33" s="1"/>
  <c r="AJ768" i="33"/>
  <c r="AI768" i="33"/>
  <c r="AJ729" i="33"/>
  <c r="AJ741" i="33"/>
  <c r="AI769" i="33"/>
  <c r="K779" i="33"/>
  <c r="AC779" i="33"/>
  <c r="K730" i="33"/>
  <c r="K746" i="33"/>
  <c r="W772" i="33"/>
  <c r="Y772" i="33" s="1"/>
  <c r="K778" i="33"/>
  <c r="K761" i="33"/>
  <c r="W771" i="33"/>
  <c r="Y771" i="33" s="1"/>
  <c r="W770" i="33"/>
  <c r="Y770" i="33" s="1"/>
  <c r="K774" i="33"/>
  <c r="K772" i="33"/>
  <c r="AC772" i="33"/>
  <c r="K770" i="33"/>
  <c r="AO492" i="31"/>
  <c r="AO597" i="31"/>
  <c r="AO488" i="31"/>
  <c r="AN290" i="31"/>
  <c r="AN98" i="31"/>
  <c r="AO754" i="31"/>
  <c r="AO626" i="31"/>
  <c r="AO556" i="31"/>
  <c r="AN114" i="31"/>
  <c r="AN50" i="31"/>
  <c r="AN386" i="31"/>
  <c r="AN66" i="31"/>
  <c r="AO476" i="31"/>
  <c r="AN533" i="31"/>
  <c r="AD454" i="31"/>
  <c r="AD458" i="31"/>
  <c r="AD470" i="31"/>
  <c r="AD602" i="31"/>
  <c r="AD614" i="31"/>
  <c r="AD678" i="31"/>
  <c r="AD400" i="31"/>
  <c r="AD464" i="31"/>
  <c r="AD528" i="31"/>
  <c r="AD608" i="31"/>
  <c r="AD99" i="31"/>
  <c r="AD115" i="31"/>
  <c r="AD131" i="31"/>
  <c r="AD375" i="31"/>
  <c r="AD5" i="31"/>
  <c r="AD18" i="31"/>
  <c r="AD210" i="31"/>
  <c r="AD622" i="31"/>
  <c r="AD37" i="31"/>
  <c r="AD101" i="31"/>
  <c r="AD117" i="31"/>
  <c r="AD149" i="31"/>
  <c r="AD325" i="31"/>
  <c r="AD453" i="31"/>
  <c r="AD24" i="31"/>
  <c r="AD136" i="31"/>
  <c r="AD296" i="31"/>
  <c r="AD123" i="31"/>
  <c r="AD356" i="31"/>
  <c r="AD691" i="31"/>
  <c r="AD338" i="31"/>
  <c r="AD189" i="31"/>
  <c r="AD60" i="31"/>
  <c r="AD423" i="31"/>
  <c r="AD341" i="31"/>
  <c r="AD481" i="31"/>
  <c r="AD513" i="31"/>
  <c r="AD10" i="31"/>
  <c r="AD15" i="31"/>
  <c r="AD79" i="31"/>
  <c r="AD239" i="31"/>
  <c r="AD255" i="31"/>
  <c r="AH748" i="31"/>
  <c r="AD720" i="31"/>
  <c r="AD554" i="31"/>
  <c r="AD765" i="31"/>
  <c r="AD13" i="31"/>
  <c r="AD256" i="31"/>
  <c r="AD301" i="31"/>
  <c r="AD424" i="31"/>
  <c r="AD33" i="31"/>
  <c r="AD49" i="31"/>
  <c r="AD86" i="31"/>
  <c r="AD118" i="31"/>
  <c r="AD185" i="31"/>
  <c r="AH191" i="31"/>
  <c r="AD318" i="31"/>
  <c r="AD333" i="31"/>
  <c r="AD473" i="31"/>
  <c r="AD505" i="31"/>
  <c r="AD697" i="31"/>
  <c r="AD752" i="31"/>
  <c r="AD246" i="31"/>
  <c r="AD709" i="31"/>
  <c r="AD175" i="31"/>
  <c r="AD562" i="31"/>
  <c r="AD674" i="31"/>
  <c r="AD735" i="31"/>
  <c r="AD32" i="31"/>
  <c r="AD133" i="31"/>
  <c r="AD305" i="31"/>
  <c r="AD517" i="31"/>
  <c r="AD733" i="31"/>
  <c r="AH57" i="31"/>
  <c r="AH661" i="31"/>
  <c r="AN661" i="31" s="1"/>
  <c r="AH743" i="31"/>
  <c r="AD690" i="31"/>
  <c r="AH153" i="31"/>
  <c r="AH230" i="31"/>
  <c r="AD732" i="31"/>
  <c r="AH729" i="31"/>
  <c r="AD9" i="31"/>
  <c r="AD25" i="31"/>
  <c r="AH53" i="31"/>
  <c r="AH62" i="31"/>
  <c r="AD167" i="31"/>
  <c r="AD17" i="31"/>
  <c r="AD42" i="31"/>
  <c r="AD57" i="31"/>
  <c r="AD107" i="31"/>
  <c r="AD126" i="31"/>
  <c r="AD183" i="31"/>
  <c r="AD308" i="31"/>
  <c r="AD527" i="31"/>
  <c r="AD741" i="31"/>
  <c r="AH559" i="31"/>
  <c r="AH732" i="31"/>
  <c r="AD496" i="31"/>
  <c r="AD46" i="31"/>
  <c r="AH768" i="31"/>
  <c r="AD55" i="31"/>
  <c r="AD67" i="31"/>
  <c r="AD181" i="31"/>
  <c r="AD205" i="31"/>
  <c r="AD232" i="31"/>
  <c r="AD619" i="31"/>
  <c r="AD647" i="31"/>
  <c r="AD705" i="31"/>
  <c r="AD276" i="31"/>
  <c r="AD684" i="31"/>
  <c r="AH647" i="31"/>
  <c r="AO647" i="31" s="1"/>
  <c r="AD760" i="31"/>
  <c r="AH34" i="31"/>
  <c r="AO34" i="31" s="1"/>
  <c r="AD242" i="31"/>
  <c r="AD472" i="31"/>
  <c r="AD497" i="31"/>
  <c r="AH678" i="31"/>
  <c r="AD22" i="31"/>
  <c r="AD90" i="31"/>
  <c r="AD666" i="31"/>
  <c r="AH672" i="31"/>
  <c r="AD16" i="31"/>
  <c r="AD56" i="31"/>
  <c r="AD65" i="31"/>
  <c r="AD84" i="31"/>
  <c r="AD125" i="31"/>
  <c r="AD179" i="31"/>
  <c r="AH187" i="31"/>
  <c r="AD285" i="31"/>
  <c r="AH491" i="31"/>
  <c r="AD688" i="31"/>
  <c r="AD749" i="31"/>
  <c r="AD7" i="31"/>
  <c r="AD26" i="31"/>
  <c r="AD29" i="31"/>
  <c r="AD94" i="31"/>
  <c r="AD159" i="31"/>
  <c r="AD2" i="31"/>
  <c r="AD45" i="31"/>
  <c r="AD91" i="31"/>
  <c r="AH464" i="31"/>
  <c r="AH467" i="31"/>
  <c r="AD486" i="31"/>
  <c r="AD514" i="31"/>
  <c r="AH764" i="31"/>
  <c r="AH31" i="31"/>
  <c r="AD51" i="31"/>
  <c r="AH252" i="31"/>
  <c r="AH257" i="31"/>
  <c r="AD432" i="31"/>
  <c r="AH512" i="31"/>
  <c r="AH560" i="31"/>
  <c r="AD694" i="31"/>
  <c r="AH725" i="31"/>
  <c r="AN725" i="31" s="1"/>
  <c r="AH728" i="31"/>
  <c r="AD62" i="31"/>
  <c r="AH70" i="31"/>
  <c r="AH79" i="31"/>
  <c r="AD130" i="31"/>
  <c r="AH173" i="31"/>
  <c r="AD237" i="31"/>
  <c r="AH242" i="31"/>
  <c r="AO242" i="31" s="1"/>
  <c r="AH284" i="31"/>
  <c r="AD295" i="31"/>
  <c r="AD303" i="31"/>
  <c r="AH308" i="31"/>
  <c r="AD311" i="31"/>
  <c r="AD430" i="31"/>
  <c r="AD456" i="31"/>
  <c r="AD504" i="31"/>
  <c r="AD642" i="31"/>
  <c r="AH735" i="31"/>
  <c r="AD768" i="31"/>
  <c r="AH51" i="31"/>
  <c r="AD168" i="31"/>
  <c r="AH199" i="31"/>
  <c r="AD250" i="31"/>
  <c r="AD358" i="31"/>
  <c r="AD389" i="31"/>
  <c r="AH501" i="31"/>
  <c r="AH645" i="31"/>
  <c r="AH681" i="31"/>
  <c r="AH29" i="31"/>
  <c r="AH303" i="31"/>
  <c r="AH430" i="31"/>
  <c r="AD581" i="31"/>
  <c r="AH602" i="31"/>
  <c r="AH720" i="31"/>
  <c r="AD68" i="31"/>
  <c r="AD192" i="31"/>
  <c r="AH202" i="31"/>
  <c r="AD248" i="31"/>
  <c r="AH631" i="31"/>
  <c r="AH760" i="31"/>
  <c r="AH13" i="31"/>
  <c r="AD83" i="31"/>
  <c r="AD261" i="31"/>
  <c r="AD265" i="31"/>
  <c r="AD317" i="31"/>
  <c r="AD399" i="31"/>
  <c r="AH416" i="31"/>
  <c r="AN416" i="31" s="1"/>
  <c r="AH436" i="31"/>
  <c r="AN436" i="31" s="1"/>
  <c r="AD552" i="31"/>
  <c r="AH569" i="31"/>
  <c r="AD671" i="31"/>
  <c r="AD739" i="31"/>
  <c r="AH19" i="31"/>
  <c r="AD35" i="31"/>
  <c r="AH68" i="31"/>
  <c r="AD139" i="31"/>
  <c r="AH157" i="31"/>
  <c r="AH218" i="31"/>
  <c r="AH226" i="31"/>
  <c r="AH248" i="31"/>
  <c r="AD422" i="31"/>
  <c r="AH485" i="31"/>
  <c r="AH549" i="31"/>
  <c r="AH657" i="31"/>
  <c r="AH60" i="31"/>
  <c r="AH265" i="31"/>
  <c r="AD270" i="31"/>
  <c r="AH534" i="31"/>
  <c r="AD620" i="31"/>
  <c r="AH687" i="31"/>
  <c r="AH744" i="31"/>
  <c r="AD11" i="31"/>
  <c r="AD30" i="31"/>
  <c r="AD137" i="31"/>
  <c r="AD207" i="31"/>
  <c r="AH323" i="31"/>
  <c r="AH505" i="31"/>
  <c r="AD508" i="31"/>
  <c r="AD682" i="31"/>
  <c r="AH715" i="31"/>
  <c r="AD724" i="31"/>
  <c r="AD755" i="31"/>
  <c r="AH22" i="31"/>
  <c r="AD58" i="31"/>
  <c r="AD98" i="31"/>
  <c r="AH131" i="31"/>
  <c r="AH134" i="31"/>
  <c r="AH142" i="31"/>
  <c r="AD145" i="31"/>
  <c r="AD195" i="31"/>
  <c r="AD206" i="31"/>
  <c r="AH270" i="31"/>
  <c r="AH299" i="31"/>
  <c r="AH312" i="31"/>
  <c r="AD315" i="31"/>
  <c r="AD446" i="31"/>
  <c r="AH483" i="31"/>
  <c r="AD623" i="31"/>
  <c r="AD655" i="31"/>
  <c r="AH674" i="31"/>
  <c r="AH30" i="31"/>
  <c r="AH137" i="31"/>
  <c r="AH169" i="31"/>
  <c r="AH185" i="31"/>
  <c r="AH224" i="31"/>
  <c r="AD254" i="31"/>
  <c r="AH283" i="31"/>
  <c r="AD307" i="31"/>
  <c r="AD378" i="31"/>
  <c r="AH511" i="31"/>
  <c r="AD618" i="31"/>
  <c r="AH682" i="31"/>
  <c r="AH704" i="31"/>
  <c r="AD3" i="31"/>
  <c r="AD28" i="31"/>
  <c r="AH195" i="31"/>
  <c r="AH206" i="31"/>
  <c r="AH210" i="31"/>
  <c r="AH216" i="31"/>
  <c r="AH315" i="31"/>
  <c r="AH603" i="31"/>
  <c r="AH666" i="31"/>
  <c r="AD672" i="31"/>
  <c r="AH680" i="31"/>
  <c r="AH161" i="31"/>
  <c r="AD297" i="31"/>
  <c r="AH329" i="31"/>
  <c r="AH500" i="31"/>
  <c r="AD586" i="31"/>
  <c r="AD616" i="31"/>
  <c r="AD713" i="31"/>
  <c r="AD719" i="31"/>
  <c r="AD740" i="31"/>
  <c r="AH20" i="31"/>
  <c r="AH183" i="31"/>
  <c r="AH318" i="31"/>
  <c r="AH6" i="31"/>
  <c r="AD12" i="31"/>
  <c r="AH26" i="31"/>
  <c r="AD34" i="31"/>
  <c r="AD48" i="31"/>
  <c r="AD64" i="31"/>
  <c r="AD102" i="31"/>
  <c r="AD143" i="31"/>
  <c r="AD178" i="31"/>
  <c r="AH193" i="31"/>
  <c r="AH264" i="31"/>
  <c r="AO264" i="31" s="1"/>
  <c r="AD444" i="31"/>
  <c r="AD725" i="31"/>
  <c r="AH23" i="31"/>
  <c r="AH52" i="31"/>
  <c r="AH54" i="31"/>
  <c r="AD59" i="31"/>
  <c r="AH87" i="31"/>
  <c r="AH94" i="31"/>
  <c r="AH102" i="31"/>
  <c r="AH110" i="31"/>
  <c r="AH118" i="31"/>
  <c r="AH126" i="31"/>
  <c r="AH146" i="31"/>
  <c r="AH198" i="31"/>
  <c r="AD221" i="31"/>
  <c r="AH263" i="31"/>
  <c r="AO263" i="31" s="1"/>
  <c r="AH272" i="31"/>
  <c r="AH288" i="31"/>
  <c r="AH292" i="31"/>
  <c r="AH712" i="31"/>
  <c r="AD712" i="31"/>
  <c r="AH3" i="31"/>
  <c r="AH11" i="31"/>
  <c r="AD36" i="31"/>
  <c r="AD134" i="31"/>
  <c r="AD138" i="31"/>
  <c r="AH148" i="31"/>
  <c r="AH149" i="31"/>
  <c r="AD154" i="31"/>
  <c r="AD170" i="31"/>
  <c r="AH186" i="31"/>
  <c r="AD213" i="31"/>
  <c r="AD238" i="31"/>
  <c r="AD240" i="31"/>
  <c r="AH256" i="31"/>
  <c r="AD258" i="31"/>
  <c r="AD585" i="31"/>
  <c r="AD40" i="31"/>
  <c r="AH61" i="31"/>
  <c r="AD66" i="31"/>
  <c r="AH82" i="31"/>
  <c r="AH89" i="31"/>
  <c r="AH97" i="31"/>
  <c r="AH105" i="31"/>
  <c r="AH113" i="31"/>
  <c r="AH121" i="31"/>
  <c r="AD124" i="31"/>
  <c r="AH129" i="31"/>
  <c r="AD142" i="31"/>
  <c r="AD152" i="31"/>
  <c r="AH177" i="31"/>
  <c r="AH194" i="31"/>
  <c r="AO194" i="31" s="1"/>
  <c r="AH225" i="31"/>
  <c r="AH260" i="31"/>
  <c r="AH417" i="31"/>
  <c r="AD677" i="31"/>
  <c r="AH677" i="31"/>
  <c r="AH154" i="31"/>
  <c r="AH165" i="31"/>
  <c r="AN165" i="31" s="1"/>
  <c r="AH170" i="31"/>
  <c r="AH213" i="31"/>
  <c r="AH238" i="31"/>
  <c r="AH5" i="31"/>
  <c r="AH36" i="31"/>
  <c r="AD132" i="31"/>
  <c r="AH138" i="31"/>
  <c r="AH240" i="31"/>
  <c r="AH258" i="31"/>
  <c r="AJ2" i="31"/>
  <c r="AH15" i="31"/>
  <c r="AD43" i="31"/>
  <c r="AH45" i="31"/>
  <c r="AH46" i="31"/>
  <c r="AH140" i="31"/>
  <c r="AH163" i="31"/>
  <c r="AH209" i="31"/>
  <c r="AD234" i="31"/>
  <c r="AH244" i="31"/>
  <c r="AD289" i="31"/>
  <c r="AH426" i="31"/>
  <c r="AD426" i="31"/>
  <c r="AD644" i="31"/>
  <c r="AD263" i="31"/>
  <c r="AH493" i="31"/>
  <c r="AH7" i="31"/>
  <c r="AO7" i="31" s="1"/>
  <c r="AD20" i="31"/>
  <c r="AH28" i="31"/>
  <c r="AH38" i="31"/>
  <c r="AH73" i="31"/>
  <c r="AH75" i="31"/>
  <c r="AD147" i="31"/>
  <c r="AD197" i="31"/>
  <c r="AH217" i="31"/>
  <c r="AD268" i="31"/>
  <c r="AD283" i="31"/>
  <c r="AD287" i="31"/>
  <c r="AH295" i="31"/>
  <c r="AH307" i="31"/>
  <c r="AD391" i="31"/>
  <c r="AH435" i="31"/>
  <c r="AH450" i="31"/>
  <c r="AO450" i="31" s="1"/>
  <c r="AD4" i="31"/>
  <c r="AD157" i="31"/>
  <c r="AD173" i="31"/>
  <c r="AD193" i="31"/>
  <c r="AD199" i="31"/>
  <c r="AD226" i="31"/>
  <c r="AH234" i="31"/>
  <c r="AD253" i="31"/>
  <c r="AH268" i="31"/>
  <c r="AH273" i="31"/>
  <c r="AD281" i="31"/>
  <c r="AH675" i="31"/>
  <c r="AD675" i="31"/>
  <c r="AD201" i="31"/>
  <c r="AD249" i="31"/>
  <c r="AH269" i="31"/>
  <c r="AH12" i="31"/>
  <c r="AD135" i="31"/>
  <c r="AD176" i="31"/>
  <c r="AD518" i="31"/>
  <c r="AH4" i="31"/>
  <c r="AD14" i="31"/>
  <c r="AD160" i="31"/>
  <c r="AD203" i="31"/>
  <c r="AD208" i="31"/>
  <c r="AH249" i="31"/>
  <c r="AH266" i="31"/>
  <c r="AH279" i="31"/>
  <c r="AH714" i="31"/>
  <c r="AD714" i="31"/>
  <c r="AH27" i="31"/>
  <c r="AH65" i="31"/>
  <c r="AH69" i="31"/>
  <c r="AD74" i="31"/>
  <c r="AH133" i="31"/>
  <c r="AH139" i="31"/>
  <c r="AH141" i="31"/>
  <c r="AH155" i="31"/>
  <c r="AH162" i="31"/>
  <c r="AH171" i="31"/>
  <c r="AD180" i="31"/>
  <c r="AH201" i="31"/>
  <c r="AD216" i="31"/>
  <c r="AD233" i="31"/>
  <c r="AH334" i="31"/>
  <c r="AD334" i="31"/>
  <c r="AD19" i="31"/>
  <c r="AD23" i="31"/>
  <c r="AD31" i="31"/>
  <c r="AH37" i="31"/>
  <c r="AH39" i="31"/>
  <c r="AD52" i="31"/>
  <c r="AD54" i="31"/>
  <c r="AH371" i="31"/>
  <c r="AH448" i="31"/>
  <c r="AD63" i="31"/>
  <c r="AD72" i="31"/>
  <c r="AH182" i="31"/>
  <c r="AH190" i="31"/>
  <c r="AD198" i="31"/>
  <c r="AH208" i="31"/>
  <c r="AD262" i="31"/>
  <c r="AD284" i="31"/>
  <c r="AH679" i="31"/>
  <c r="AH327" i="31"/>
  <c r="AO327" i="31" s="1"/>
  <c r="AH343" i="31"/>
  <c r="AO343" i="31" s="1"/>
  <c r="AH345" i="31"/>
  <c r="AD373" i="31"/>
  <c r="AH391" i="31"/>
  <c r="AH412" i="31"/>
  <c r="AH428" i="31"/>
  <c r="AH432" i="31"/>
  <c r="AH481" i="31"/>
  <c r="AD485" i="31"/>
  <c r="AD516" i="31"/>
  <c r="AH526" i="31"/>
  <c r="AH691" i="31"/>
  <c r="AD744" i="31"/>
  <c r="AH375" i="31"/>
  <c r="AO375" i="31" s="1"/>
  <c r="AH389" i="31"/>
  <c r="AD462" i="31"/>
  <c r="AH489" i="31"/>
  <c r="AH530" i="31"/>
  <c r="AO530" i="31" s="1"/>
  <c r="AH552" i="31"/>
  <c r="AH565" i="31"/>
  <c r="AH623" i="31"/>
  <c r="AH655" i="31"/>
  <c r="AH684" i="31"/>
  <c r="AH686" i="31"/>
  <c r="AD730" i="31"/>
  <c r="AD336" i="31"/>
  <c r="AD361" i="31"/>
  <c r="AH369" i="31"/>
  <c r="AH373" i="31"/>
  <c r="AH396" i="31"/>
  <c r="AH399" i="31"/>
  <c r="AH400" i="31"/>
  <c r="AH457" i="31"/>
  <c r="AD500" i="31"/>
  <c r="AD512" i="31"/>
  <c r="AH545" i="31"/>
  <c r="AD557" i="31"/>
  <c r="AD723" i="31"/>
  <c r="AH322" i="31"/>
  <c r="AN322" i="31" s="1"/>
  <c r="AD332" i="31"/>
  <c r="AD350" i="31"/>
  <c r="AH363" i="31"/>
  <c r="AH762" i="31"/>
  <c r="AD775" i="31"/>
  <c r="AH348" i="31"/>
  <c r="AD365" i="31"/>
  <c r="AH387" i="31"/>
  <c r="AD498" i="31"/>
  <c r="AD502" i="31"/>
  <c r="AD607" i="31"/>
  <c r="AD701" i="31"/>
  <c r="AH320" i="31"/>
  <c r="AD328" i="31"/>
  <c r="AD330" i="31"/>
  <c r="AD346" i="31"/>
  <c r="AH361" i="31"/>
  <c r="AH367" i="31"/>
  <c r="AH420" i="31"/>
  <c r="AH422" i="31"/>
  <c r="AH424" i="31"/>
  <c r="AH446" i="31"/>
  <c r="AH460" i="31"/>
  <c r="AH469" i="31"/>
  <c r="AO469" i="31" s="1"/>
  <c r="AH477" i="31"/>
  <c r="AH504" i="31"/>
  <c r="AH508" i="31"/>
  <c r="AD541" i="31"/>
  <c r="AH557" i="31"/>
  <c r="AH590" i="31"/>
  <c r="AD651" i="31"/>
  <c r="AD683" i="31"/>
  <c r="AH688" i="31"/>
  <c r="AH703" i="31"/>
  <c r="AD708" i="31"/>
  <c r="AH775" i="31"/>
  <c r="AD344" i="31"/>
  <c r="AH355" i="31"/>
  <c r="AD357" i="31"/>
  <c r="AD359" i="31"/>
  <c r="AD395" i="31"/>
  <c r="AD438" i="31"/>
  <c r="AH440" i="31"/>
  <c r="AN440" i="31" s="1"/>
  <c r="AH442" i="31"/>
  <c r="AH444" i="31"/>
  <c r="AH473" i="31"/>
  <c r="AD482" i="31"/>
  <c r="AH496" i="31"/>
  <c r="AH581" i="31"/>
  <c r="AH598" i="31"/>
  <c r="AH619" i="31"/>
  <c r="AH642" i="31"/>
  <c r="AN642" i="31" s="1"/>
  <c r="AH664" i="31"/>
  <c r="AH690" i="31"/>
  <c r="AN690" i="31" s="1"/>
  <c r="AH696" i="31"/>
  <c r="AH330" i="31"/>
  <c r="AH359" i="31"/>
  <c r="AO359" i="31" s="1"/>
  <c r="AH365" i="31"/>
  <c r="AH480" i="31"/>
  <c r="AD488" i="31"/>
  <c r="AD490" i="31"/>
  <c r="AD531" i="31"/>
  <c r="AH541" i="31"/>
  <c r="AH573" i="31"/>
  <c r="AH607" i="31"/>
  <c r="AH683" i="31"/>
  <c r="AH692" i="31"/>
  <c r="AH740" i="31"/>
  <c r="AD319" i="31"/>
  <c r="AH344" i="31"/>
  <c r="AD370" i="31"/>
  <c r="AD374" i="31"/>
  <c r="AH395" i="31"/>
  <c r="AD397" i="31"/>
  <c r="AD408" i="31"/>
  <c r="AD427" i="31"/>
  <c r="AH465" i="31"/>
  <c r="AH527" i="31"/>
  <c r="AH553" i="31"/>
  <c r="AD569" i="31"/>
  <c r="AH635" i="31"/>
  <c r="AH651" i="31"/>
  <c r="AD680" i="31"/>
  <c r="AH717" i="31"/>
  <c r="AH353" i="31"/>
  <c r="AH357" i="31"/>
  <c r="AD364" i="31"/>
  <c r="AH381" i="31"/>
  <c r="AH408" i="31"/>
  <c r="AD434" i="31"/>
  <c r="AH449" i="31"/>
  <c r="AD534" i="31"/>
  <c r="AD549" i="31"/>
  <c r="AD560" i="31"/>
  <c r="AH658" i="31"/>
  <c r="AO658" i="31" s="1"/>
  <c r="AH660" i="31"/>
  <c r="AD687" i="31"/>
  <c r="AH319" i="31"/>
  <c r="AD321" i="31"/>
  <c r="AD335" i="31"/>
  <c r="AD349" i="31"/>
  <c r="AH383" i="31"/>
  <c r="AH401" i="31"/>
  <c r="AH758" i="31"/>
  <c r="AD776" i="31"/>
  <c r="AH776" i="31"/>
  <c r="AO776" i="31" s="1"/>
  <c r="AH333" i="31"/>
  <c r="AH364" i="31"/>
  <c r="AH406" i="31"/>
  <c r="AD414" i="31"/>
  <c r="AD443" i="31"/>
  <c r="AD587" i="31"/>
  <c r="AH351" i="31"/>
  <c r="AH379" i="31"/>
  <c r="AD476" i="31"/>
  <c r="AD509" i="31"/>
  <c r="AH722" i="31"/>
  <c r="AO722" i="31" s="1"/>
  <c r="AD766" i="31"/>
  <c r="AH766" i="31"/>
  <c r="AH779" i="31"/>
  <c r="AD779" i="31"/>
  <c r="AD327" i="31"/>
  <c r="AH335" i="31"/>
  <c r="AH356" i="31"/>
  <c r="AH441" i="31"/>
  <c r="AH587" i="31"/>
  <c r="AH670" i="31"/>
  <c r="AH326" i="31"/>
  <c r="AH404" i="31"/>
  <c r="AH497" i="31"/>
  <c r="AH509" i="31"/>
  <c r="AH513" i="31"/>
  <c r="AH614" i="31"/>
  <c r="AD636" i="31"/>
  <c r="AD663" i="31"/>
  <c r="AH697" i="31"/>
  <c r="AD771" i="31"/>
  <c r="AH778" i="31"/>
  <c r="AH767" i="31"/>
  <c r="AH774" i="31"/>
  <c r="AD772" i="31"/>
  <c r="AD77" i="31"/>
  <c r="AH2" i="31"/>
  <c r="AH10" i="31"/>
  <c r="AH18" i="31"/>
  <c r="AO18" i="31" s="1"/>
  <c r="AH42" i="31"/>
  <c r="AH49" i="31"/>
  <c r="AH92" i="31"/>
  <c r="AD78" i="31"/>
  <c r="AH78" i="31"/>
  <c r="AH9" i="31"/>
  <c r="AH17" i="31"/>
  <c r="AH25" i="31"/>
  <c r="AH33" i="31"/>
  <c r="AH41" i="31"/>
  <c r="AH48" i="31"/>
  <c r="AH56" i="31"/>
  <c r="AD61" i="31"/>
  <c r="AH64" i="31"/>
  <c r="AH72" i="31"/>
  <c r="AH16" i="31"/>
  <c r="AH24" i="31"/>
  <c r="AH32" i="31"/>
  <c r="AH40" i="31"/>
  <c r="AH47" i="31"/>
  <c r="AH55" i="31"/>
  <c r="AH63" i="31"/>
  <c r="AH71" i="31"/>
  <c r="AH100" i="31"/>
  <c r="AH77" i="31"/>
  <c r="AH116" i="31"/>
  <c r="AD108" i="31"/>
  <c r="AH108" i="31"/>
  <c r="AD85" i="31"/>
  <c r="AH85" i="31"/>
  <c r="AH59" i="31"/>
  <c r="AH67" i="31"/>
  <c r="AH74" i="31"/>
  <c r="AD76" i="31"/>
  <c r="AH76" i="31"/>
  <c r="AH86" i="31"/>
  <c r="AH93" i="31"/>
  <c r="AH101" i="31"/>
  <c r="AH109" i="31"/>
  <c r="AH117" i="31"/>
  <c r="AH125" i="31"/>
  <c r="AD82" i="31"/>
  <c r="AD89" i="31"/>
  <c r="AD113" i="31"/>
  <c r="AD121" i="31"/>
  <c r="AH124" i="31"/>
  <c r="AD129" i="31"/>
  <c r="AD81" i="31"/>
  <c r="AH84" i="31"/>
  <c r="AH91" i="31"/>
  <c r="AD96" i="31"/>
  <c r="AH99" i="31"/>
  <c r="AH107" i="31"/>
  <c r="AD112" i="31"/>
  <c r="AH115" i="31"/>
  <c r="AD120" i="31"/>
  <c r="AH123" i="31"/>
  <c r="AD128" i="31"/>
  <c r="AH143" i="31"/>
  <c r="AD80" i="31"/>
  <c r="AD88" i="31"/>
  <c r="AD103" i="31"/>
  <c r="AD111" i="31"/>
  <c r="AD119" i="31"/>
  <c r="AH132" i="31"/>
  <c r="AD166" i="31"/>
  <c r="AH166" i="31"/>
  <c r="AH150" i="31"/>
  <c r="AH158" i="31"/>
  <c r="AH81" i="31"/>
  <c r="AH96" i="31"/>
  <c r="AH104" i="31"/>
  <c r="AH112" i="31"/>
  <c r="AH120" i="31"/>
  <c r="AH128" i="31"/>
  <c r="AD150" i="31"/>
  <c r="AH80" i="31"/>
  <c r="AH88" i="31"/>
  <c r="AH95" i="31"/>
  <c r="AH103" i="31"/>
  <c r="AH111" i="31"/>
  <c r="AH119" i="31"/>
  <c r="AH127" i="31"/>
  <c r="AD141" i="31"/>
  <c r="AD158" i="31"/>
  <c r="AH135" i="31"/>
  <c r="AH136" i="31"/>
  <c r="AH144" i="31"/>
  <c r="AH151" i="31"/>
  <c r="AD156" i="31"/>
  <c r="AH159" i="31"/>
  <c r="AD164" i="31"/>
  <c r="AH167" i="31"/>
  <c r="AD172" i="31"/>
  <c r="AH175" i="31"/>
  <c r="AD140" i="31"/>
  <c r="AD148" i="31"/>
  <c r="AD155" i="31"/>
  <c r="AD163" i="31"/>
  <c r="AD171" i="31"/>
  <c r="AH174" i="31"/>
  <c r="AD194" i="31"/>
  <c r="AH178" i="31"/>
  <c r="AO178" i="31" s="1"/>
  <c r="AH188" i="31"/>
  <c r="AH204" i="31"/>
  <c r="AD146" i="31"/>
  <c r="AD153" i="31"/>
  <c r="AD161" i="31"/>
  <c r="AD169" i="31"/>
  <c r="AD177" i="31"/>
  <c r="AD217" i="31"/>
  <c r="AD225" i="31"/>
  <c r="AD211" i="31"/>
  <c r="AH211" i="31"/>
  <c r="AD219" i="31"/>
  <c r="AH219" i="31"/>
  <c r="AD227" i="31"/>
  <c r="AH227" i="31"/>
  <c r="AH196" i="31"/>
  <c r="AH181" i="31"/>
  <c r="AH189" i="31"/>
  <c r="AH197" i="31"/>
  <c r="AH205" i="31"/>
  <c r="AH212" i="31"/>
  <c r="AH220" i="31"/>
  <c r="AH231" i="31"/>
  <c r="AH247" i="31"/>
  <c r="AH235" i="31"/>
  <c r="AD235" i="31"/>
  <c r="AD236" i="31"/>
  <c r="AD257" i="31"/>
  <c r="AD247" i="31"/>
  <c r="AD228" i="31"/>
  <c r="AH267" i="31"/>
  <c r="AD267" i="31"/>
  <c r="AH239" i="31"/>
  <c r="AO239" i="31" s="1"/>
  <c r="AH243" i="31"/>
  <c r="AD243" i="31"/>
  <c r="AH255" i="31"/>
  <c r="AH228" i="31"/>
  <c r="AH251" i="31"/>
  <c r="AD251" i="31"/>
  <c r="AH236" i="31"/>
  <c r="AD241" i="31"/>
  <c r="AH309" i="31"/>
  <c r="AH275" i="31"/>
  <c r="AH296" i="31"/>
  <c r="AH301" i="31"/>
  <c r="AD274" i="31"/>
  <c r="AH278" i="31"/>
  <c r="AD278" i="31"/>
  <c r="AD304" i="31"/>
  <c r="AD244" i="31"/>
  <c r="AD252" i="31"/>
  <c r="AD260" i="31"/>
  <c r="AH276" i="31"/>
  <c r="AH262" i="31"/>
  <c r="AD275" i="31"/>
  <c r="AH300" i="31"/>
  <c r="AO300" i="31" s="1"/>
  <c r="AH282" i="31"/>
  <c r="AD286" i="31"/>
  <c r="AH304" i="31"/>
  <c r="AH298" i="31"/>
  <c r="AH274" i="31"/>
  <c r="AD306" i="31"/>
  <c r="AH306" i="31"/>
  <c r="AO306" i="31" s="1"/>
  <c r="AH271" i="31"/>
  <c r="AD271" i="31"/>
  <c r="AD302" i="31"/>
  <c r="AH302" i="31"/>
  <c r="AH297" i="31"/>
  <c r="AH360" i="31"/>
  <c r="AD360" i="31"/>
  <c r="AH305" i="31"/>
  <c r="AD310" i="31"/>
  <c r="AH316" i="31"/>
  <c r="AH293" i="31"/>
  <c r="AD351" i="31"/>
  <c r="AD288" i="31"/>
  <c r="AH289" i="31"/>
  <c r="AH313" i="31"/>
  <c r="AH376" i="31"/>
  <c r="AD376" i="31"/>
  <c r="AD314" i="31"/>
  <c r="AH339" i="31"/>
  <c r="AD293" i="31"/>
  <c r="AD294" i="31"/>
  <c r="AH317" i="31"/>
  <c r="AH342" i="31"/>
  <c r="AD342" i="31"/>
  <c r="AD291" i="31"/>
  <c r="AH325" i="31"/>
  <c r="AH346" i="31"/>
  <c r="AH350" i="31"/>
  <c r="AH382" i="31"/>
  <c r="AH393" i="31"/>
  <c r="AD393" i="31"/>
  <c r="AD331" i="31"/>
  <c r="AD340" i="31"/>
  <c r="AH341" i="31"/>
  <c r="AD390" i="31"/>
  <c r="AH390" i="31"/>
  <c r="AH358" i="31"/>
  <c r="AD322" i="31"/>
  <c r="AD329" i="31"/>
  <c r="AH332" i="31"/>
  <c r="AH338" i="31"/>
  <c r="AO338" i="31" s="1"/>
  <c r="AD372" i="31"/>
  <c r="AD382" i="31"/>
  <c r="AH324" i="31"/>
  <c r="AH331" i="31"/>
  <c r="AD348" i="31"/>
  <c r="AH366" i="31"/>
  <c r="AH340" i="31"/>
  <c r="AH352" i="31"/>
  <c r="AH354" i="31"/>
  <c r="AD368" i="31"/>
  <c r="AD385" i="31"/>
  <c r="AH362" i="31"/>
  <c r="AH374" i="31"/>
  <c r="AD377" i="31"/>
  <c r="AH378" i="31"/>
  <c r="AD366" i="31"/>
  <c r="AH370" i="31"/>
  <c r="AO370" i="31" s="1"/>
  <c r="AD380" i="31"/>
  <c r="AH380" i="31"/>
  <c r="AD355" i="31"/>
  <c r="AD363" i="31"/>
  <c r="AD371" i="31"/>
  <c r="AH402" i="31"/>
  <c r="AO402" i="31" s="1"/>
  <c r="AD429" i="31"/>
  <c r="AH411" i="31"/>
  <c r="AD418" i="31"/>
  <c r="AH439" i="31"/>
  <c r="AO439" i="31" s="1"/>
  <c r="AH397" i="31"/>
  <c r="AD403" i="31"/>
  <c r="AH415" i="31"/>
  <c r="AD394" i="31"/>
  <c r="AD425" i="31"/>
  <c r="AH463" i="31"/>
  <c r="AH388" i="31"/>
  <c r="AD405" i="31"/>
  <c r="AD433" i="31"/>
  <c r="AH418" i="31"/>
  <c r="AO418" i="31" s="1"/>
  <c r="AD421" i="31"/>
  <c r="AD439" i="31"/>
  <c r="AD384" i="31"/>
  <c r="AD392" i="31"/>
  <c r="AH431" i="31"/>
  <c r="AD409" i="31"/>
  <c r="AH410" i="31"/>
  <c r="AD437" i="31"/>
  <c r="AH437" i="31"/>
  <c r="AH461" i="31"/>
  <c r="AD461" i="31"/>
  <c r="AD415" i="31"/>
  <c r="AH479" i="31"/>
  <c r="AH427" i="31"/>
  <c r="AD413" i="31"/>
  <c r="AD445" i="31"/>
  <c r="AH445" i="31"/>
  <c r="AH403" i="31"/>
  <c r="AD447" i="31"/>
  <c r="AH447" i="31"/>
  <c r="AH384" i="31"/>
  <c r="AH392" i="31"/>
  <c r="AD401" i="31"/>
  <c r="AH423" i="31"/>
  <c r="AO423" i="31" s="1"/>
  <c r="AH425" i="31"/>
  <c r="AH433" i="31"/>
  <c r="AH434" i="31"/>
  <c r="AO434" i="31" s="1"/>
  <c r="AH407" i="31"/>
  <c r="AN407" i="31" s="1"/>
  <c r="AH419" i="31"/>
  <c r="AD404" i="31"/>
  <c r="AD420" i="31"/>
  <c r="AD428" i="31"/>
  <c r="AD452" i="31"/>
  <c r="AD459" i="31"/>
  <c r="AD460" i="31"/>
  <c r="AD478" i="31"/>
  <c r="AD487" i="31"/>
  <c r="AH506" i="31"/>
  <c r="AH453" i="31"/>
  <c r="AD483" i="31"/>
  <c r="AD521" i="31"/>
  <c r="AD442" i="31"/>
  <c r="AD450" i="31"/>
  <c r="AH470" i="31"/>
  <c r="AD475" i="31"/>
  <c r="AH498" i="31"/>
  <c r="AH502" i="31"/>
  <c r="AD441" i="31"/>
  <c r="AD449" i="31"/>
  <c r="AD457" i="31"/>
  <c r="AH466" i="31"/>
  <c r="AH521" i="31"/>
  <c r="AD455" i="31"/>
  <c r="AH458" i="31"/>
  <c r="AH462" i="31"/>
  <c r="AD503" i="31"/>
  <c r="AH550" i="31"/>
  <c r="AD550" i="31"/>
  <c r="AH478" i="31"/>
  <c r="AH490" i="31"/>
  <c r="AH494" i="31"/>
  <c r="AD499" i="31"/>
  <c r="AH514" i="31"/>
  <c r="AO514" i="31" s="1"/>
  <c r="AH515" i="31"/>
  <c r="AD477" i="31"/>
  <c r="AH546" i="31"/>
  <c r="AD546" i="31"/>
  <c r="AH524" i="31"/>
  <c r="AN524" i="31" s="1"/>
  <c r="AH454" i="31"/>
  <c r="AH459" i="31"/>
  <c r="AD471" i="31"/>
  <c r="AH482" i="31"/>
  <c r="AO482" i="31" s="1"/>
  <c r="AH486" i="31"/>
  <c r="AD507" i="31"/>
  <c r="AH520" i="31"/>
  <c r="AN520" i="31" s="1"/>
  <c r="AD466" i="31"/>
  <c r="AD467" i="31"/>
  <c r="AH474" i="31"/>
  <c r="AD494" i="31"/>
  <c r="AH538" i="31"/>
  <c r="AD553" i="31"/>
  <c r="AH599" i="31"/>
  <c r="AD599" i="31"/>
  <c r="AD519" i="31"/>
  <c r="AD523" i="31"/>
  <c r="AH566" i="31"/>
  <c r="AH536" i="31"/>
  <c r="AH596" i="31"/>
  <c r="AH532" i="31"/>
  <c r="AD511" i="31"/>
  <c r="AD522" i="31"/>
  <c r="AH528" i="31"/>
  <c r="AH540" i="31"/>
  <c r="AD540" i="31"/>
  <c r="AD566" i="31"/>
  <c r="AH578" i="31"/>
  <c r="AN578" i="31" s="1"/>
  <c r="AH519" i="31"/>
  <c r="AD609" i="31"/>
  <c r="AH609" i="31"/>
  <c r="AD510" i="31"/>
  <c r="AH523" i="31"/>
  <c r="AH535" i="31"/>
  <c r="AH518" i="31"/>
  <c r="AH531" i="31"/>
  <c r="AH574" i="31"/>
  <c r="AD574" i="31"/>
  <c r="AH575" i="31"/>
  <c r="AN575" i="31" s="1"/>
  <c r="AH577" i="31"/>
  <c r="AD577" i="31"/>
  <c r="AH568" i="31"/>
  <c r="AD568" i="31"/>
  <c r="AH522" i="31"/>
  <c r="AD536" i="31"/>
  <c r="AD597" i="31"/>
  <c r="AH606" i="31"/>
  <c r="AD606" i="31"/>
  <c r="AD532" i="31"/>
  <c r="AD533" i="31"/>
  <c r="AH542" i="31"/>
  <c r="AD542" i="31"/>
  <c r="AH517" i="31"/>
  <c r="AD525" i="31"/>
  <c r="AD529" i="31"/>
  <c r="AH548" i="31"/>
  <c r="AD576" i="31"/>
  <c r="AH576" i="31"/>
  <c r="AD526" i="31"/>
  <c r="AD556" i="31"/>
  <c r="AD567" i="31"/>
  <c r="AH567" i="31"/>
  <c r="AH585" i="31"/>
  <c r="AH610" i="31"/>
  <c r="AO610" i="31" s="1"/>
  <c r="AD610" i="31"/>
  <c r="AD539" i="31"/>
  <c r="AD594" i="31"/>
  <c r="AH594" i="31"/>
  <c r="AH554" i="31"/>
  <c r="AH561" i="31"/>
  <c r="AD561" i="31"/>
  <c r="AD572" i="31"/>
  <c r="AH572" i="31"/>
  <c r="AH582" i="31"/>
  <c r="AD547" i="31"/>
  <c r="AH547" i="31"/>
  <c r="AD582" i="31"/>
  <c r="AD591" i="31"/>
  <c r="AH612" i="31"/>
  <c r="AD612" i="31"/>
  <c r="AH628" i="31"/>
  <c r="AD555" i="31"/>
  <c r="AD559" i="31"/>
  <c r="AH539" i="31"/>
  <c r="AH591" i="31"/>
  <c r="AD613" i="31"/>
  <c r="AH613" i="31"/>
  <c r="AH571" i="31"/>
  <c r="AD580" i="31"/>
  <c r="AH595" i="31"/>
  <c r="AD595" i="31"/>
  <c r="AH600" i="31"/>
  <c r="AD563" i="31"/>
  <c r="AH586" i="31"/>
  <c r="AD598" i="31"/>
  <c r="AH570" i="31"/>
  <c r="AH583" i="31"/>
  <c r="AD583" i="31"/>
  <c r="AD593" i="31"/>
  <c r="AH558" i="31"/>
  <c r="AD584" i="31"/>
  <c r="AH562" i="31"/>
  <c r="AH579" i="31"/>
  <c r="AD558" i="31"/>
  <c r="AH592" i="31"/>
  <c r="AD621" i="31"/>
  <c r="AH625" i="31"/>
  <c r="AD625" i="31"/>
  <c r="AD646" i="31"/>
  <c r="AD624" i="31"/>
  <c r="AD627" i="31"/>
  <c r="AD634" i="31"/>
  <c r="AH637" i="31"/>
  <c r="AH656" i="31"/>
  <c r="AD656" i="31"/>
  <c r="AH640" i="31"/>
  <c r="AH668" i="31"/>
  <c r="AH629" i="31"/>
  <c r="AH627" i="31"/>
  <c r="AH643" i="31"/>
  <c r="AH611" i="31"/>
  <c r="AD617" i="31"/>
  <c r="AH620" i="31"/>
  <c r="AH622" i="31"/>
  <c r="AH632" i="31"/>
  <c r="AD638" i="31"/>
  <c r="AH608" i="31"/>
  <c r="AD665" i="31"/>
  <c r="AH662" i="31"/>
  <c r="AH624" i="31"/>
  <c r="AD630" i="31"/>
  <c r="AD643" i="31"/>
  <c r="AH667" i="31"/>
  <c r="AD667" i="31"/>
  <c r="AH616" i="31"/>
  <c r="AH636" i="31"/>
  <c r="AH633" i="31"/>
  <c r="AD633" i="31"/>
  <c r="AD601" i="31"/>
  <c r="AH604" i="31"/>
  <c r="AD632" i="31"/>
  <c r="AH644" i="31"/>
  <c r="AH685" i="31"/>
  <c r="AH716" i="31"/>
  <c r="AD716" i="31"/>
  <c r="AD653" i="31"/>
  <c r="AD706" i="31"/>
  <c r="AH706" i="31"/>
  <c r="AN706" i="31" s="1"/>
  <c r="AH673" i="31"/>
  <c r="AD673" i="31"/>
  <c r="AD700" i="31"/>
  <c r="AD654" i="31"/>
  <c r="AD641" i="31"/>
  <c r="AH648" i="31"/>
  <c r="AD645" i="31"/>
  <c r="AH665" i="31"/>
  <c r="AD676" i="31"/>
  <c r="AD727" i="31"/>
  <c r="AH727" i="31"/>
  <c r="AH652" i="31"/>
  <c r="AH654" i="31"/>
  <c r="AH663" i="31"/>
  <c r="AD669" i="31"/>
  <c r="AH689" i="31"/>
  <c r="AH700" i="31"/>
  <c r="AH721" i="31"/>
  <c r="AH676" i="31"/>
  <c r="AD648" i="31"/>
  <c r="AD689" i="31"/>
  <c r="AH659" i="31"/>
  <c r="AD681" i="31"/>
  <c r="AD695" i="31"/>
  <c r="AD715" i="31"/>
  <c r="AD702" i="31"/>
  <c r="AH711" i="31"/>
  <c r="AH723" i="31"/>
  <c r="AH745" i="31"/>
  <c r="AD745" i="31"/>
  <c r="AD710" i="31"/>
  <c r="AH710" i="31"/>
  <c r="AD722" i="31"/>
  <c r="AD704" i="31"/>
  <c r="AH730" i="31"/>
  <c r="AH753" i="31"/>
  <c r="AD698" i="31"/>
  <c r="AH698" i="31"/>
  <c r="AD707" i="31"/>
  <c r="AH709" i="31"/>
  <c r="AH726" i="31"/>
  <c r="AH708" i="31"/>
  <c r="AH719" i="31"/>
  <c r="AH746" i="31"/>
  <c r="AH699" i="31"/>
  <c r="AH733" i="31"/>
  <c r="AH757" i="31"/>
  <c r="AD757" i="31"/>
  <c r="AH737" i="31"/>
  <c r="AD737" i="31"/>
  <c r="AD738" i="31"/>
  <c r="AH739" i="31"/>
  <c r="AH759" i="31"/>
  <c r="AH701" i="31"/>
  <c r="AH741" i="31"/>
  <c r="AD742" i="31"/>
  <c r="AD743" i="31"/>
  <c r="AH705" i="31"/>
  <c r="AH707" i="31"/>
  <c r="AH724" i="31"/>
  <c r="AH738" i="31"/>
  <c r="AN738" i="31" s="1"/>
  <c r="AD773" i="31"/>
  <c r="AH773" i="31"/>
  <c r="AH763" i="31"/>
  <c r="AD763" i="31"/>
  <c r="AD734" i="31"/>
  <c r="AD748" i="31"/>
  <c r="AH713" i="31"/>
  <c r="AH755" i="31"/>
  <c r="AH756" i="31"/>
  <c r="AH765" i="31"/>
  <c r="AH752" i="31"/>
  <c r="AH736" i="31"/>
  <c r="AH747" i="31"/>
  <c r="AN747" i="31" s="1"/>
  <c r="AH751" i="31"/>
  <c r="AH749" i="31"/>
  <c r="AH761" i="31"/>
  <c r="AD778" i="31"/>
  <c r="AH772" i="31"/>
  <c r="AD777" i="31"/>
  <c r="AH771" i="31"/>
  <c r="AH770" i="31"/>
  <c r="AN770" i="31" s="1"/>
  <c r="Y163" i="33" l="1"/>
  <c r="Y415" i="33"/>
  <c r="Y192" i="33"/>
  <c r="Y388" i="33"/>
  <c r="Y218" i="33"/>
  <c r="Y566" i="33"/>
  <c r="AO503" i="31"/>
  <c r="AI771" i="33"/>
  <c r="Y719" i="33"/>
  <c r="AI620" i="33"/>
  <c r="AJ588" i="33"/>
  <c r="AI591" i="33"/>
  <c r="AI387" i="33"/>
  <c r="Y426" i="33"/>
  <c r="AI238" i="33"/>
  <c r="AI5" i="33"/>
  <c r="Y457" i="33"/>
  <c r="Y746" i="33"/>
  <c r="AJ586" i="33"/>
  <c r="Y753" i="33"/>
  <c r="Y65" i="33"/>
  <c r="Y83" i="33"/>
  <c r="AI242" i="33"/>
  <c r="AR17" i="33"/>
  <c r="AN16" i="33"/>
  <c r="AP16" i="33" s="1"/>
  <c r="Y139" i="33"/>
  <c r="Y316" i="33"/>
  <c r="Y6" i="33"/>
  <c r="AJ437" i="33"/>
  <c r="AP26" i="33"/>
  <c r="AK349" i="31"/>
  <c r="AJ757" i="33"/>
  <c r="AI640" i="33"/>
  <c r="AI612" i="33"/>
  <c r="AI399" i="33"/>
  <c r="Y398" i="33"/>
  <c r="AI240" i="33"/>
  <c r="AI60" i="33"/>
  <c r="AJ776" i="33"/>
  <c r="Y411" i="33"/>
  <c r="AJ48" i="33"/>
  <c r="AJ310" i="33"/>
  <c r="AJ51" i="33"/>
  <c r="Y254" i="33"/>
  <c r="AN200" i="31"/>
  <c r="AJ118" i="33"/>
  <c r="Y186" i="33"/>
  <c r="Y236" i="33"/>
  <c r="Y402" i="33"/>
  <c r="AJ212" i="33"/>
  <c r="AJ725" i="33"/>
  <c r="AJ686" i="33"/>
  <c r="Y698" i="33"/>
  <c r="AI371" i="33"/>
  <c r="AI246" i="33"/>
  <c r="AI214" i="33"/>
  <c r="AI154" i="33"/>
  <c r="Y765" i="33"/>
  <c r="AJ624" i="33"/>
  <c r="Y463" i="33"/>
  <c r="Y535" i="33"/>
  <c r="Y198" i="33"/>
  <c r="Y517" i="33"/>
  <c r="AI101" i="33"/>
  <c r="Y662" i="33"/>
  <c r="Y437" i="33"/>
  <c r="AI683" i="33"/>
  <c r="Y755" i="33"/>
  <c r="Y300" i="33"/>
  <c r="Y149" i="33"/>
  <c r="AI737" i="33"/>
  <c r="Y734" i="33"/>
  <c r="AI572" i="33"/>
  <c r="Y483" i="33"/>
  <c r="Y360" i="33"/>
  <c r="Y353" i="33"/>
  <c r="Y565" i="33"/>
  <c r="AJ415" i="33"/>
  <c r="Y143" i="33"/>
  <c r="AI421" i="33"/>
  <c r="AN555" i="31"/>
  <c r="Y592" i="33"/>
  <c r="AJ603" i="33"/>
  <c r="AI603" i="33"/>
  <c r="AJ99" i="33"/>
  <c r="Y567" i="33"/>
  <c r="AI335" i="33"/>
  <c r="AI200" i="33"/>
  <c r="AI356" i="33"/>
  <c r="Y87" i="33"/>
  <c r="Z2" i="33" s="1"/>
  <c r="AI64" i="33"/>
  <c r="AI49" i="33"/>
  <c r="AI20" i="33"/>
  <c r="AJ461" i="33"/>
  <c r="Y725" i="33"/>
  <c r="AN44" i="31"/>
  <c r="AN328" i="31"/>
  <c r="AJ70" i="33"/>
  <c r="AI70" i="33"/>
  <c r="Y778" i="33"/>
  <c r="AJ168" i="33"/>
  <c r="AJ475" i="33"/>
  <c r="Y203" i="33"/>
  <c r="Y735" i="33"/>
  <c r="AI694" i="33"/>
  <c r="AI679" i="33"/>
  <c r="AI548" i="33"/>
  <c r="AI228" i="33"/>
  <c r="Y191" i="33"/>
  <c r="Y131" i="33"/>
  <c r="Y283" i="33"/>
  <c r="Y135" i="33"/>
  <c r="AJ96" i="33"/>
  <c r="Y420" i="33"/>
  <c r="AJ539" i="33"/>
  <c r="Y115" i="33"/>
  <c r="Y200" i="33"/>
  <c r="Y359" i="33"/>
  <c r="AO731" i="31"/>
  <c r="Y80" i="33"/>
  <c r="Y155" i="33"/>
  <c r="Y97" i="33"/>
  <c r="Y23" i="33"/>
  <c r="AI419" i="33"/>
  <c r="Y164" i="33"/>
  <c r="Y391" i="33"/>
  <c r="Y148" i="33"/>
  <c r="AI719" i="33"/>
  <c r="Y663" i="33"/>
  <c r="AI481" i="33"/>
  <c r="AI501" i="33"/>
  <c r="Y291" i="33"/>
  <c r="AI270" i="33"/>
  <c r="AJ516" i="33"/>
  <c r="AJ403" i="33"/>
  <c r="AJ185" i="33"/>
  <c r="AN172" i="31"/>
  <c r="AN455" i="31"/>
  <c r="Y539" i="33"/>
  <c r="AI473" i="33"/>
  <c r="Y473" i="33"/>
  <c r="AN338" i="31"/>
  <c r="Y683" i="33"/>
  <c r="AI668" i="33"/>
  <c r="AJ569" i="33"/>
  <c r="AI477" i="33"/>
  <c r="Y303" i="33"/>
  <c r="Y241" i="33"/>
  <c r="AI67" i="33"/>
  <c r="AI663" i="33"/>
  <c r="AI33" i="33"/>
  <c r="AI211" i="33"/>
  <c r="Y93" i="33"/>
  <c r="Y222" i="33"/>
  <c r="Y656" i="33"/>
  <c r="Y233" i="33"/>
  <c r="AI718" i="33"/>
  <c r="Y351" i="33"/>
  <c r="Y777" i="33"/>
  <c r="Y563" i="33"/>
  <c r="AJ631" i="33"/>
  <c r="Y168" i="33"/>
  <c r="Y502" i="33"/>
  <c r="Y228" i="33"/>
  <c r="Y182" i="33"/>
  <c r="AO456" i="31"/>
  <c r="Y525" i="33"/>
  <c r="AI516" i="33"/>
  <c r="AI417" i="33"/>
  <c r="AI428" i="33"/>
  <c r="AI223" i="33"/>
  <c r="AI272" i="33"/>
  <c r="AI190" i="33"/>
  <c r="AI80" i="33"/>
  <c r="Y586" i="33"/>
  <c r="Y174" i="33"/>
  <c r="AJ83" i="33"/>
  <c r="Y159" i="33"/>
  <c r="AI19" i="33"/>
  <c r="AN551" i="31"/>
  <c r="Y611" i="33"/>
  <c r="Y371" i="33"/>
  <c r="Y669" i="33"/>
  <c r="Y375" i="33"/>
  <c r="Y268" i="33"/>
  <c r="AP6" i="33"/>
  <c r="Y516" i="33"/>
  <c r="Y763" i="33"/>
  <c r="AI587" i="33"/>
  <c r="AJ554" i="33"/>
  <c r="Y275" i="33"/>
  <c r="AJ594" i="33"/>
  <c r="Y335" i="33"/>
  <c r="AJ730" i="33"/>
  <c r="Y431" i="33"/>
  <c r="AJ774" i="33"/>
  <c r="AI653" i="33"/>
  <c r="AJ488" i="33"/>
  <c r="Y465" i="33"/>
  <c r="Y481" i="33"/>
  <c r="AJ203" i="33"/>
  <c r="AJ6" i="33"/>
  <c r="AJ582" i="33"/>
  <c r="AK246" i="31"/>
  <c r="AK704" i="31"/>
  <c r="AK270" i="31"/>
  <c r="AK448" i="31"/>
  <c r="AN405" i="31"/>
  <c r="AK643" i="31"/>
  <c r="AK382" i="31"/>
  <c r="AN472" i="31"/>
  <c r="AK661" i="31"/>
  <c r="AK192" i="31"/>
  <c r="AO661" i="31"/>
  <c r="AN584" i="31"/>
  <c r="AK182" i="31"/>
  <c r="AK26" i="31"/>
  <c r="AN471" i="31"/>
  <c r="AK194" i="31"/>
  <c r="AK291" i="31"/>
  <c r="AK282" i="31"/>
  <c r="AK669" i="31"/>
  <c r="AK353" i="31"/>
  <c r="AK559" i="31"/>
  <c r="AO229" i="31"/>
  <c r="AN487" i="31"/>
  <c r="AN695" i="31"/>
  <c r="AK763" i="31"/>
  <c r="AK393" i="31"/>
  <c r="AN423" i="31"/>
  <c r="AK199" i="31"/>
  <c r="AK491" i="31"/>
  <c r="AK92" i="31"/>
  <c r="AK770" i="31"/>
  <c r="AO277" i="31"/>
  <c r="AK569" i="31"/>
  <c r="AK584" i="31"/>
  <c r="AK702" i="31"/>
  <c r="AN287" i="31"/>
  <c r="AK83" i="31"/>
  <c r="AK328" i="31"/>
  <c r="AK126" i="31"/>
  <c r="AO421" i="31"/>
  <c r="AK399" i="31"/>
  <c r="AK72" i="31"/>
  <c r="AK332" i="31"/>
  <c r="AK447" i="31"/>
  <c r="AK697" i="31"/>
  <c r="AK596" i="31"/>
  <c r="AK406" i="31"/>
  <c r="AO706" i="31"/>
  <c r="AK233" i="31"/>
  <c r="AK340" i="31"/>
  <c r="AK611" i="31"/>
  <c r="AN671" i="31"/>
  <c r="AK622" i="31"/>
  <c r="AK84" i="31"/>
  <c r="AK682" i="31"/>
  <c r="AO636" i="31"/>
  <c r="AN636" i="31"/>
  <c r="AN490" i="31"/>
  <c r="AO490" i="31"/>
  <c r="AO124" i="31"/>
  <c r="AN124" i="31"/>
  <c r="AN224" i="31"/>
  <c r="AO224" i="31"/>
  <c r="AO700" i="31"/>
  <c r="AN700" i="31"/>
  <c r="AN558" i="31"/>
  <c r="AO558" i="31"/>
  <c r="AN427" i="31"/>
  <c r="AO427" i="31"/>
  <c r="AN390" i="31"/>
  <c r="AO390" i="31"/>
  <c r="AN342" i="31"/>
  <c r="AO342" i="31"/>
  <c r="AN282" i="31"/>
  <c r="AO282" i="31"/>
  <c r="AN301" i="31"/>
  <c r="AO301" i="31"/>
  <c r="AN267" i="31"/>
  <c r="AO267" i="31"/>
  <c r="AO227" i="31"/>
  <c r="AN227" i="31"/>
  <c r="AO204" i="31"/>
  <c r="AN204" i="31"/>
  <c r="AO151" i="31"/>
  <c r="AN151" i="31"/>
  <c r="AO120" i="31"/>
  <c r="AN120" i="31"/>
  <c r="AN59" i="31"/>
  <c r="AO59" i="31"/>
  <c r="AO24" i="31"/>
  <c r="AN24" i="31"/>
  <c r="AN78" i="31"/>
  <c r="AO78" i="31"/>
  <c r="AN766" i="31"/>
  <c r="AO766" i="31"/>
  <c r="AN333" i="31"/>
  <c r="AO333" i="31"/>
  <c r="AN465" i="31"/>
  <c r="AO465" i="31"/>
  <c r="AN355" i="31"/>
  <c r="AO355" i="31"/>
  <c r="AN387" i="31"/>
  <c r="AO387" i="31"/>
  <c r="AN565" i="31"/>
  <c r="AO565" i="31"/>
  <c r="AO412" i="31"/>
  <c r="AN412" i="31"/>
  <c r="AO138" i="31"/>
  <c r="AN138" i="31"/>
  <c r="AN3" i="31"/>
  <c r="AO3" i="31"/>
  <c r="AN94" i="31"/>
  <c r="AO94" i="31"/>
  <c r="AO210" i="31"/>
  <c r="AN210" i="31"/>
  <c r="AO185" i="31"/>
  <c r="AN185" i="31"/>
  <c r="AN142" i="31"/>
  <c r="AO142" i="31"/>
  <c r="AN218" i="31"/>
  <c r="AO218" i="31"/>
  <c r="AN29" i="31"/>
  <c r="AO29" i="31"/>
  <c r="AK522" i="31"/>
  <c r="AK541" i="31"/>
  <c r="AK47" i="31"/>
  <c r="AK370" i="31"/>
  <c r="AK670" i="31"/>
  <c r="AK201" i="31"/>
  <c r="AK601" i="31"/>
  <c r="AK220" i="31"/>
  <c r="AK621" i="31"/>
  <c r="AK245" i="31"/>
  <c r="AK638" i="31"/>
  <c r="AK265" i="31"/>
  <c r="AK650" i="31"/>
  <c r="AK331" i="31"/>
  <c r="AK743" i="31"/>
  <c r="AK428" i="31"/>
  <c r="AK69" i="31"/>
  <c r="AK568" i="31"/>
  <c r="AK312" i="31"/>
  <c r="AK56" i="31"/>
  <c r="AK580" i="31"/>
  <c r="AK324" i="31"/>
  <c r="AK68" i="31"/>
  <c r="AK178" i="31"/>
  <c r="AK688" i="31"/>
  <c r="AK432" i="31"/>
  <c r="AK176" i="31"/>
  <c r="AK266" i="31"/>
  <c r="AK10" i="31"/>
  <c r="AK593" i="31"/>
  <c r="AK427" i="31"/>
  <c r="AK239" i="31"/>
  <c r="AK39" i="31"/>
  <c r="AK87" i="31"/>
  <c r="AK169" i="31"/>
  <c r="AK366" i="31"/>
  <c r="AK439" i="31"/>
  <c r="AK681" i="31"/>
  <c r="AK717" i="31"/>
  <c r="AK223" i="31"/>
  <c r="AK415" i="31"/>
  <c r="AN469" i="31"/>
  <c r="AN439" i="31"/>
  <c r="AN402" i="31"/>
  <c r="AN609" i="31"/>
  <c r="AO609" i="31"/>
  <c r="AN411" i="31"/>
  <c r="AO411" i="31"/>
  <c r="AO316" i="31"/>
  <c r="AN316" i="31"/>
  <c r="AN32" i="31"/>
  <c r="AO32" i="31"/>
  <c r="AN541" i="31"/>
  <c r="AO541" i="31"/>
  <c r="AO428" i="31"/>
  <c r="AN428" i="31"/>
  <c r="AN765" i="31"/>
  <c r="AO765" i="31"/>
  <c r="AO719" i="31"/>
  <c r="AN719" i="31"/>
  <c r="AN673" i="31"/>
  <c r="AO673" i="31"/>
  <c r="AO616" i="31"/>
  <c r="AN616" i="31"/>
  <c r="AO620" i="31"/>
  <c r="AN620" i="31"/>
  <c r="AO572" i="31"/>
  <c r="AN572" i="31"/>
  <c r="AO576" i="31"/>
  <c r="AN576" i="31"/>
  <c r="AN478" i="31"/>
  <c r="AO478" i="31"/>
  <c r="AN772" i="31"/>
  <c r="AO772" i="31"/>
  <c r="AO756" i="31"/>
  <c r="AN756" i="31"/>
  <c r="AN745" i="31"/>
  <c r="AO745" i="31"/>
  <c r="AN689" i="31"/>
  <c r="AO689" i="31"/>
  <c r="AN637" i="31"/>
  <c r="AO637" i="31"/>
  <c r="AN613" i="31"/>
  <c r="AO613" i="31"/>
  <c r="AO519" i="31"/>
  <c r="AN519" i="31"/>
  <c r="AN419" i="31"/>
  <c r="AO419" i="31"/>
  <c r="AO479" i="31"/>
  <c r="AN479" i="31"/>
  <c r="AN354" i="31"/>
  <c r="AO354" i="31"/>
  <c r="AN317" i="31"/>
  <c r="AO317" i="31"/>
  <c r="AO305" i="31"/>
  <c r="AN305" i="31"/>
  <c r="AO296" i="31"/>
  <c r="AN296" i="31"/>
  <c r="AO188" i="31"/>
  <c r="AN188" i="31"/>
  <c r="AN144" i="31"/>
  <c r="AO144" i="31"/>
  <c r="AO112" i="31"/>
  <c r="AN112" i="31"/>
  <c r="AO143" i="31"/>
  <c r="AN143" i="31"/>
  <c r="AN85" i="31"/>
  <c r="AO85" i="31"/>
  <c r="AN449" i="31"/>
  <c r="AO449" i="31"/>
  <c r="AO619" i="31"/>
  <c r="AN619" i="31"/>
  <c r="AO460" i="31"/>
  <c r="AN460" i="31"/>
  <c r="AN457" i="31"/>
  <c r="AO457" i="31"/>
  <c r="AO552" i="31"/>
  <c r="AN552" i="31"/>
  <c r="AO12" i="31"/>
  <c r="AN12" i="31"/>
  <c r="AO426" i="31"/>
  <c r="AN426" i="31"/>
  <c r="AN177" i="31"/>
  <c r="AO177" i="31"/>
  <c r="AN256" i="31"/>
  <c r="AO256" i="31"/>
  <c r="AO87" i="31"/>
  <c r="AN87" i="31"/>
  <c r="AN206" i="31"/>
  <c r="AO206" i="31"/>
  <c r="AN169" i="31"/>
  <c r="AO169" i="31"/>
  <c r="AN134" i="31"/>
  <c r="AO134" i="31"/>
  <c r="AN157" i="31"/>
  <c r="AO157" i="31"/>
  <c r="AO681" i="31"/>
  <c r="AN681" i="31"/>
  <c r="AN678" i="31"/>
  <c r="AO678" i="31"/>
  <c r="AK557" i="31"/>
  <c r="AK515" i="31"/>
  <c r="AK14" i="31"/>
  <c r="AK339" i="31"/>
  <c r="AK639" i="31"/>
  <c r="AK171" i="31"/>
  <c r="AK578" i="31"/>
  <c r="AK193" i="31"/>
  <c r="AK599" i="31"/>
  <c r="AK219" i="31"/>
  <c r="AK617" i="31"/>
  <c r="AK238" i="31"/>
  <c r="AK630" i="31"/>
  <c r="AK307" i="31"/>
  <c r="AK723" i="31"/>
  <c r="AK409" i="31"/>
  <c r="AK45" i="31"/>
  <c r="AK552" i="31"/>
  <c r="AK296" i="31"/>
  <c r="AK40" i="31"/>
  <c r="AK564" i="31"/>
  <c r="AK308" i="31"/>
  <c r="AK52" i="31"/>
  <c r="AK162" i="31"/>
  <c r="AK672" i="31"/>
  <c r="AK416" i="31"/>
  <c r="AK160" i="31"/>
  <c r="AK250" i="31"/>
  <c r="AK27" i="31"/>
  <c r="AK629" i="31"/>
  <c r="AK461" i="31"/>
  <c r="AK283" i="31"/>
  <c r="AK124" i="31"/>
  <c r="AK125" i="31"/>
  <c r="AK205" i="31"/>
  <c r="AK438" i="31"/>
  <c r="AK474" i="31"/>
  <c r="AK716" i="31"/>
  <c r="AK141" i="31"/>
  <c r="AK262" i="31"/>
  <c r="AK483" i="31"/>
  <c r="AO770" i="31"/>
  <c r="AN530" i="31"/>
  <c r="AN647" i="31"/>
  <c r="AN130" i="31"/>
  <c r="AO130" i="31"/>
  <c r="AN385" i="31"/>
  <c r="AO385" i="31"/>
  <c r="AO742" i="31"/>
  <c r="AN742" i="31"/>
  <c r="AN128" i="31"/>
  <c r="AO128" i="31"/>
  <c r="AN11" i="31"/>
  <c r="AO11" i="31"/>
  <c r="AN755" i="31"/>
  <c r="AO755" i="31"/>
  <c r="AN352" i="31"/>
  <c r="AO352" i="31"/>
  <c r="AN341" i="31"/>
  <c r="AO341" i="31"/>
  <c r="AO275" i="31"/>
  <c r="AN275" i="31"/>
  <c r="AN219" i="31"/>
  <c r="AO219" i="31"/>
  <c r="AO136" i="31"/>
  <c r="AN136" i="31"/>
  <c r="AO104" i="31"/>
  <c r="AN104" i="31"/>
  <c r="AO16" i="31"/>
  <c r="AN16" i="31"/>
  <c r="AO92" i="31"/>
  <c r="AN92" i="31"/>
  <c r="AO614" i="31"/>
  <c r="AN614" i="31"/>
  <c r="AO775" i="31"/>
  <c r="AN775" i="31"/>
  <c r="AO446" i="31"/>
  <c r="AN446" i="31"/>
  <c r="AO348" i="31"/>
  <c r="AN348" i="31"/>
  <c r="AO400" i="31"/>
  <c r="AN400" i="31"/>
  <c r="AO391" i="31"/>
  <c r="AN391" i="31"/>
  <c r="AN448" i="31"/>
  <c r="AO448" i="31"/>
  <c r="AN201" i="31"/>
  <c r="AO201" i="31"/>
  <c r="AN714" i="31"/>
  <c r="AO714" i="31"/>
  <c r="AN217" i="31"/>
  <c r="AO217" i="31"/>
  <c r="AN36" i="31"/>
  <c r="AO36" i="31"/>
  <c r="AO712" i="31"/>
  <c r="AN712" i="31"/>
  <c r="AN195" i="31"/>
  <c r="AO195" i="31"/>
  <c r="AN137" i="31"/>
  <c r="AO137" i="31"/>
  <c r="AN131" i="31"/>
  <c r="AO131" i="31"/>
  <c r="AO744" i="31"/>
  <c r="AN744" i="31"/>
  <c r="AO13" i="31"/>
  <c r="AN13" i="31"/>
  <c r="AN645" i="31"/>
  <c r="AO645" i="31"/>
  <c r="AN560" i="31"/>
  <c r="AO560" i="31"/>
  <c r="AO491" i="31"/>
  <c r="AN491" i="31"/>
  <c r="AO230" i="31"/>
  <c r="AN230" i="31"/>
  <c r="AK589" i="31"/>
  <c r="AK485" i="31"/>
  <c r="AK759" i="31"/>
  <c r="AK309" i="31"/>
  <c r="AK613" i="31"/>
  <c r="AK134" i="31"/>
  <c r="AK556" i="31"/>
  <c r="AK166" i="31"/>
  <c r="AK577" i="31"/>
  <c r="AK191" i="31"/>
  <c r="AK594" i="31"/>
  <c r="AK211" i="31"/>
  <c r="AK610" i="31"/>
  <c r="AK284" i="31"/>
  <c r="AK703" i="31"/>
  <c r="AK389" i="31"/>
  <c r="AK22" i="31"/>
  <c r="AK536" i="31"/>
  <c r="AK280" i="31"/>
  <c r="AK24" i="31"/>
  <c r="AK548" i="31"/>
  <c r="AK292" i="31"/>
  <c r="AK36" i="31"/>
  <c r="AK146" i="31"/>
  <c r="AK656" i="31"/>
  <c r="AK400" i="31"/>
  <c r="AK144" i="31"/>
  <c r="AK234" i="31"/>
  <c r="AK71" i="31"/>
  <c r="AK659" i="31"/>
  <c r="AK495" i="31"/>
  <c r="AK319" i="31"/>
  <c r="AK159" i="31"/>
  <c r="AK163" i="31"/>
  <c r="AK251" i="31"/>
  <c r="AK505" i="31"/>
  <c r="AK506" i="31"/>
  <c r="AK747" i="31"/>
  <c r="AK179" i="31"/>
  <c r="AK303" i="31"/>
  <c r="AK553" i="31"/>
  <c r="AO440" i="31"/>
  <c r="AN34" i="31"/>
  <c r="AN658" i="31"/>
  <c r="AO705" i="31"/>
  <c r="AN705" i="31"/>
  <c r="AN477" i="31"/>
  <c r="AO477" i="31"/>
  <c r="AN723" i="31"/>
  <c r="AO723" i="31"/>
  <c r="AO701" i="31"/>
  <c r="AN701" i="31"/>
  <c r="AO548" i="31"/>
  <c r="AN548" i="31"/>
  <c r="AO599" i="31"/>
  <c r="AN599" i="31"/>
  <c r="AN459" i="31"/>
  <c r="AO459" i="31"/>
  <c r="AO340" i="31"/>
  <c r="AN340" i="31"/>
  <c r="AO360" i="31"/>
  <c r="AN360" i="31"/>
  <c r="AO96" i="31"/>
  <c r="AN96" i="31"/>
  <c r="AN123" i="31"/>
  <c r="AO123" i="31"/>
  <c r="AO108" i="31"/>
  <c r="AN108" i="31"/>
  <c r="AO72" i="31"/>
  <c r="AN72" i="31"/>
  <c r="AN513" i="31"/>
  <c r="AO513" i="31"/>
  <c r="AN758" i="31"/>
  <c r="AO758" i="31"/>
  <c r="AN408" i="31"/>
  <c r="AO408" i="31"/>
  <c r="AO598" i="31"/>
  <c r="AN598" i="31"/>
  <c r="AO424" i="31"/>
  <c r="AN424" i="31"/>
  <c r="AO399" i="31"/>
  <c r="AN399" i="31"/>
  <c r="AN489" i="31"/>
  <c r="AO489" i="31"/>
  <c r="AO279" i="31"/>
  <c r="AN279" i="31"/>
  <c r="AN244" i="31"/>
  <c r="AO244" i="31"/>
  <c r="AN5" i="31"/>
  <c r="AO5" i="31"/>
  <c r="AN292" i="31"/>
  <c r="AO292" i="31"/>
  <c r="AN54" i="31"/>
  <c r="AO54" i="31"/>
  <c r="AO26" i="31"/>
  <c r="AN26" i="31"/>
  <c r="AO500" i="31"/>
  <c r="AN500" i="31"/>
  <c r="AN30" i="31"/>
  <c r="AO30" i="31"/>
  <c r="AO687" i="31"/>
  <c r="AN687" i="31"/>
  <c r="AO68" i="31"/>
  <c r="AN68" i="31"/>
  <c r="AO760" i="31"/>
  <c r="AN760" i="31"/>
  <c r="AN501" i="31"/>
  <c r="AO501" i="31"/>
  <c r="AN308" i="31"/>
  <c r="AO308" i="31"/>
  <c r="AN512" i="31"/>
  <c r="AO512" i="31"/>
  <c r="AO153" i="31"/>
  <c r="AN153" i="31"/>
  <c r="AK627" i="31"/>
  <c r="AK458" i="31"/>
  <c r="AK731" i="31"/>
  <c r="AK275" i="31"/>
  <c r="AK585" i="31"/>
  <c r="AK102" i="31"/>
  <c r="AK534" i="31"/>
  <c r="AK140" i="31"/>
  <c r="AK555" i="31"/>
  <c r="AK165" i="31"/>
  <c r="AK572" i="31"/>
  <c r="AK183" i="31"/>
  <c r="AK590" i="31"/>
  <c r="AK261" i="31"/>
  <c r="AK684" i="31"/>
  <c r="AK369" i="31"/>
  <c r="AK776" i="31"/>
  <c r="AK520" i="31"/>
  <c r="AK264" i="31"/>
  <c r="AK8" i="31"/>
  <c r="AK532" i="31"/>
  <c r="AK276" i="31"/>
  <c r="AK20" i="31"/>
  <c r="AK130" i="31"/>
  <c r="AK640" i="31"/>
  <c r="AK384" i="31"/>
  <c r="AK128" i="31"/>
  <c r="AK218" i="31"/>
  <c r="AK113" i="31"/>
  <c r="AK695" i="31"/>
  <c r="AK527" i="31"/>
  <c r="AK361" i="31"/>
  <c r="AK203" i="31"/>
  <c r="AK204" i="31"/>
  <c r="AK287" i="31"/>
  <c r="AK540" i="31"/>
  <c r="AK678" i="31"/>
  <c r="AK13" i="31"/>
  <c r="AK259" i="31"/>
  <c r="AK342" i="31"/>
  <c r="AK587" i="31"/>
  <c r="AN178" i="31"/>
  <c r="AN722" i="31"/>
  <c r="AO738" i="31"/>
  <c r="AN334" i="31"/>
  <c r="AO334" i="31"/>
  <c r="AN550" i="31"/>
  <c r="AO550" i="31"/>
  <c r="AN713" i="31"/>
  <c r="AO713" i="31"/>
  <c r="AN539" i="31"/>
  <c r="AO539" i="31"/>
  <c r="AN366" i="31"/>
  <c r="AO366" i="31"/>
  <c r="AO49" i="31"/>
  <c r="AN49" i="31"/>
  <c r="AN509" i="31"/>
  <c r="AO509" i="31"/>
  <c r="AO401" i="31"/>
  <c r="AN401" i="31"/>
  <c r="AN381" i="31"/>
  <c r="AO381" i="31"/>
  <c r="AN581" i="31"/>
  <c r="AO581" i="31"/>
  <c r="AO396" i="31"/>
  <c r="AN396" i="31"/>
  <c r="AO371" i="31"/>
  <c r="AN371" i="31"/>
  <c r="AN266" i="31"/>
  <c r="AO266" i="31"/>
  <c r="AO269" i="31"/>
  <c r="AN269" i="31"/>
  <c r="AN129" i="31"/>
  <c r="AO129" i="31"/>
  <c r="AN288" i="31"/>
  <c r="AO288" i="31"/>
  <c r="AO52" i="31"/>
  <c r="AN52" i="31"/>
  <c r="AO674" i="31"/>
  <c r="AN674" i="31"/>
  <c r="AO631" i="31"/>
  <c r="AN631" i="31"/>
  <c r="AN187" i="31"/>
  <c r="AO187" i="31"/>
  <c r="AK67" i="31"/>
  <c r="AK658" i="31"/>
  <c r="AK430" i="31"/>
  <c r="AK701" i="31"/>
  <c r="AK241" i="31"/>
  <c r="AK558" i="31"/>
  <c r="AK70" i="31"/>
  <c r="AK510" i="31"/>
  <c r="AK111" i="31"/>
  <c r="AK533" i="31"/>
  <c r="AK137" i="31"/>
  <c r="AK549" i="31"/>
  <c r="AK157" i="31"/>
  <c r="AK571" i="31"/>
  <c r="AK237" i="31"/>
  <c r="AK665" i="31"/>
  <c r="AK348" i="31"/>
  <c r="AK760" i="31"/>
  <c r="AK504" i="31"/>
  <c r="AK248" i="31"/>
  <c r="AK772" i="31"/>
  <c r="AK516" i="31"/>
  <c r="AK260" i="31"/>
  <c r="AK4" i="31"/>
  <c r="AK114" i="31"/>
  <c r="AK624" i="31"/>
  <c r="AK368" i="31"/>
  <c r="AK112" i="31"/>
  <c r="AK202" i="31"/>
  <c r="AK153" i="31"/>
  <c r="AK727" i="31"/>
  <c r="AK562" i="31"/>
  <c r="AK395" i="31"/>
  <c r="AK243" i="31"/>
  <c r="AK286" i="31"/>
  <c r="AK329" i="31"/>
  <c r="AK574" i="31"/>
  <c r="AK715" i="31"/>
  <c r="AK55" i="31"/>
  <c r="AK341" i="31"/>
  <c r="AK381" i="31"/>
  <c r="AK620" i="31"/>
  <c r="AO747" i="31"/>
  <c r="AN242" i="31"/>
  <c r="AO416" i="31"/>
  <c r="AN571" i="31"/>
  <c r="AO571" i="31"/>
  <c r="AN709" i="31"/>
  <c r="AO709" i="31"/>
  <c r="AO583" i="31"/>
  <c r="AN583" i="31"/>
  <c r="AN568" i="31"/>
  <c r="AO568" i="31"/>
  <c r="AN462" i="31"/>
  <c r="AO462" i="31"/>
  <c r="AO297" i="31"/>
  <c r="AN297" i="31"/>
  <c r="AN174" i="31"/>
  <c r="AO174" i="31"/>
  <c r="AN395" i="31"/>
  <c r="AO395" i="31"/>
  <c r="AO624" i="31"/>
  <c r="AN624" i="31"/>
  <c r="AO458" i="31"/>
  <c r="AN458" i="31"/>
  <c r="AN453" i="31"/>
  <c r="AO453" i="31"/>
  <c r="AO463" i="31"/>
  <c r="AN463" i="31"/>
  <c r="AO339" i="31"/>
  <c r="AN339" i="31"/>
  <c r="AO302" i="31"/>
  <c r="AN302" i="31"/>
  <c r="AN211" i="31"/>
  <c r="AO211" i="31"/>
  <c r="AO158" i="31"/>
  <c r="AN158" i="31"/>
  <c r="AN115" i="31"/>
  <c r="AO115" i="31"/>
  <c r="AN116" i="31"/>
  <c r="AO116" i="31"/>
  <c r="AO64" i="31"/>
  <c r="AN64" i="31"/>
  <c r="AN42" i="31"/>
  <c r="AO42" i="31"/>
  <c r="AO497" i="31"/>
  <c r="AN497" i="31"/>
  <c r="AO383" i="31"/>
  <c r="AN383" i="31"/>
  <c r="AO496" i="31"/>
  <c r="AN496" i="31"/>
  <c r="AN688" i="31"/>
  <c r="AO688" i="31"/>
  <c r="AO420" i="31"/>
  <c r="AN420" i="31"/>
  <c r="AN363" i="31"/>
  <c r="AO363" i="31"/>
  <c r="AN373" i="31"/>
  <c r="AO373" i="31"/>
  <c r="AN389" i="31"/>
  <c r="AO389" i="31"/>
  <c r="AO345" i="31"/>
  <c r="AN345" i="31"/>
  <c r="AN249" i="31"/>
  <c r="AO249" i="31"/>
  <c r="AN209" i="31"/>
  <c r="AO209" i="31"/>
  <c r="AN238" i="31"/>
  <c r="AO238" i="31"/>
  <c r="AN272" i="31"/>
  <c r="AO272" i="31"/>
  <c r="AO23" i="31"/>
  <c r="AN23" i="31"/>
  <c r="AN6" i="31"/>
  <c r="AO6" i="31"/>
  <c r="AO534" i="31"/>
  <c r="AN534" i="31"/>
  <c r="AO19" i="31"/>
  <c r="AN19" i="31"/>
  <c r="AN257" i="31"/>
  <c r="AO257" i="31"/>
  <c r="AN768" i="31"/>
  <c r="AO768" i="31"/>
  <c r="AO743" i="31"/>
  <c r="AN743" i="31"/>
  <c r="AK108" i="31"/>
  <c r="AK694" i="31"/>
  <c r="AK403" i="31"/>
  <c r="AK675" i="31"/>
  <c r="AK206" i="31"/>
  <c r="AK529" i="31"/>
  <c r="AK37" i="31"/>
  <c r="AK489" i="31"/>
  <c r="AK86" i="31"/>
  <c r="AK509" i="31"/>
  <c r="AK110" i="31"/>
  <c r="AK525" i="31"/>
  <c r="AK131" i="31"/>
  <c r="AK551" i="31"/>
  <c r="AK214" i="31"/>
  <c r="AK645" i="31"/>
  <c r="AK325" i="31"/>
  <c r="AK744" i="31"/>
  <c r="AK488" i="31"/>
  <c r="AK232" i="31"/>
  <c r="AK756" i="31"/>
  <c r="AK500" i="31"/>
  <c r="AK244" i="31"/>
  <c r="AK354" i="31"/>
  <c r="AK98" i="31"/>
  <c r="AK608" i="31"/>
  <c r="AK352" i="31"/>
  <c r="AK96" i="31"/>
  <c r="AK186" i="31"/>
  <c r="AK195" i="31"/>
  <c r="AK765" i="31"/>
  <c r="AK598" i="31"/>
  <c r="AK429" i="31"/>
  <c r="AK285" i="31"/>
  <c r="AK327" i="31"/>
  <c r="AK502" i="31"/>
  <c r="AK607" i="31"/>
  <c r="AK12" i="31"/>
  <c r="AK95" i="31"/>
  <c r="AK380" i="31"/>
  <c r="AK550" i="31"/>
  <c r="AK655" i="31"/>
  <c r="AN306" i="31"/>
  <c r="AN418" i="31"/>
  <c r="AO436" i="31"/>
  <c r="AN656" i="31"/>
  <c r="AO656" i="31"/>
  <c r="AO708" i="31"/>
  <c r="AN708" i="31"/>
  <c r="AN522" i="31"/>
  <c r="AO522" i="31"/>
  <c r="AO591" i="31"/>
  <c r="AN591" i="31"/>
  <c r="AN654" i="31"/>
  <c r="AO654" i="31"/>
  <c r="AN388" i="31"/>
  <c r="AO388" i="31"/>
  <c r="AO703" i="31"/>
  <c r="AN703" i="31"/>
  <c r="AO652" i="31"/>
  <c r="AN652" i="31"/>
  <c r="AN627" i="31"/>
  <c r="AO627" i="31"/>
  <c r="AN570" i="31"/>
  <c r="AO570" i="31"/>
  <c r="AO594" i="31"/>
  <c r="AN594" i="31"/>
  <c r="AN425" i="31"/>
  <c r="AO425" i="31"/>
  <c r="AN739" i="31"/>
  <c r="AO739" i="31"/>
  <c r="AN698" i="31"/>
  <c r="AO698" i="31"/>
  <c r="AO727" i="31"/>
  <c r="AN727" i="31"/>
  <c r="AO716" i="31"/>
  <c r="AN716" i="31"/>
  <c r="AN517" i="31"/>
  <c r="AO517" i="31"/>
  <c r="AO577" i="31"/>
  <c r="AN577" i="31"/>
  <c r="AO540" i="31"/>
  <c r="AN540" i="31"/>
  <c r="AO538" i="31"/>
  <c r="AN538" i="31"/>
  <c r="AO506" i="31"/>
  <c r="AN506" i="31"/>
  <c r="AO331" i="31"/>
  <c r="AN331" i="31"/>
  <c r="AO236" i="31"/>
  <c r="AN236" i="31"/>
  <c r="AO235" i="31"/>
  <c r="AN235" i="31"/>
  <c r="AN150" i="31"/>
  <c r="AO150" i="31"/>
  <c r="AN125" i="31"/>
  <c r="AO125" i="31"/>
  <c r="AN404" i="31"/>
  <c r="AO404" i="31"/>
  <c r="AN357" i="31"/>
  <c r="AO357" i="31"/>
  <c r="AO367" i="31"/>
  <c r="AN367" i="31"/>
  <c r="AO369" i="31"/>
  <c r="AN369" i="31"/>
  <c r="AN171" i="31"/>
  <c r="AO171" i="31"/>
  <c r="AO75" i="31"/>
  <c r="AN75" i="31"/>
  <c r="AN163" i="31"/>
  <c r="AO163" i="31"/>
  <c r="AN213" i="31"/>
  <c r="AO213" i="31"/>
  <c r="AN121" i="31"/>
  <c r="AO121" i="31"/>
  <c r="AN186" i="31"/>
  <c r="AO186" i="31"/>
  <c r="AN329" i="31"/>
  <c r="AO329" i="31"/>
  <c r="AN704" i="31"/>
  <c r="AO704" i="31"/>
  <c r="AN22" i="31"/>
  <c r="AO22" i="31"/>
  <c r="AO202" i="31"/>
  <c r="AN202" i="31"/>
  <c r="AO284" i="31"/>
  <c r="AN284" i="31"/>
  <c r="AO252" i="31"/>
  <c r="AN252" i="31"/>
  <c r="AK151" i="31"/>
  <c r="AK726" i="31"/>
  <c r="AK378" i="31"/>
  <c r="AK649" i="31"/>
  <c r="AK175" i="31"/>
  <c r="AK501" i="31"/>
  <c r="AK61" i="31"/>
  <c r="AK465" i="31"/>
  <c r="AK60" i="31"/>
  <c r="AK486" i="31"/>
  <c r="AK85" i="31"/>
  <c r="AK503" i="31"/>
  <c r="AK105" i="31"/>
  <c r="AK531" i="31"/>
  <c r="AK190" i="31"/>
  <c r="AK625" i="31"/>
  <c r="AK301" i="31"/>
  <c r="AK728" i="31"/>
  <c r="AK472" i="31"/>
  <c r="AK216" i="31"/>
  <c r="AK740" i="31"/>
  <c r="AK484" i="31"/>
  <c r="AK228" i="31"/>
  <c r="AK338" i="31"/>
  <c r="AK82" i="31"/>
  <c r="AK592" i="31"/>
  <c r="AK336" i="31"/>
  <c r="AK80" i="31"/>
  <c r="AK170" i="31"/>
  <c r="AK230" i="31"/>
  <c r="AK30" i="31"/>
  <c r="AK633" i="31"/>
  <c r="AK462" i="31"/>
  <c r="AK321" i="31"/>
  <c r="AK364" i="31"/>
  <c r="AK539" i="31"/>
  <c r="AK641" i="31"/>
  <c r="AK94" i="31"/>
  <c r="AK135" i="31"/>
  <c r="AK411" i="31"/>
  <c r="AK583" i="31"/>
  <c r="AK687" i="31"/>
  <c r="AN194" i="31"/>
  <c r="AN370" i="31"/>
  <c r="AN482" i="31"/>
  <c r="AN300" i="31"/>
  <c r="AO322" i="31"/>
  <c r="AO486" i="31"/>
  <c r="AN486" i="31"/>
  <c r="AN741" i="31"/>
  <c r="AO741" i="31"/>
  <c r="AN667" i="31"/>
  <c r="AO667" i="31"/>
  <c r="AO663" i="31"/>
  <c r="AN663" i="31"/>
  <c r="AN561" i="31"/>
  <c r="AO561" i="31"/>
  <c r="AO759" i="31"/>
  <c r="AN759" i="31"/>
  <c r="AN554" i="31"/>
  <c r="AO554" i="31"/>
  <c r="AN454" i="31"/>
  <c r="AO454" i="31"/>
  <c r="AN309" i="31"/>
  <c r="AO309" i="31"/>
  <c r="AO480" i="31"/>
  <c r="AN480" i="31"/>
  <c r="AO380" i="31"/>
  <c r="AN380" i="31"/>
  <c r="AO324" i="31"/>
  <c r="AN324" i="31"/>
  <c r="AN262" i="31"/>
  <c r="AO262" i="31"/>
  <c r="AO127" i="31"/>
  <c r="AN127" i="31"/>
  <c r="AN166" i="31"/>
  <c r="AO166" i="31"/>
  <c r="AN107" i="31"/>
  <c r="AO107" i="31"/>
  <c r="AN117" i="31"/>
  <c r="AO117" i="31"/>
  <c r="AN77" i="31"/>
  <c r="AO77" i="31"/>
  <c r="AO56" i="31"/>
  <c r="AN56" i="31"/>
  <c r="AN10" i="31"/>
  <c r="AO10" i="31"/>
  <c r="AN326" i="31"/>
  <c r="AO326" i="31"/>
  <c r="AO379" i="31"/>
  <c r="AN379" i="31"/>
  <c r="AN353" i="31"/>
  <c r="AO353" i="31"/>
  <c r="AO344" i="31"/>
  <c r="AN344" i="31"/>
  <c r="AN473" i="31"/>
  <c r="AO473" i="31"/>
  <c r="AN361" i="31"/>
  <c r="AO361" i="31"/>
  <c r="AO162" i="31"/>
  <c r="AN162" i="31"/>
  <c r="AO73" i="31"/>
  <c r="AN73" i="31"/>
  <c r="AO140" i="31"/>
  <c r="AN140" i="31"/>
  <c r="AN170" i="31"/>
  <c r="AO170" i="31"/>
  <c r="AN113" i="31"/>
  <c r="AO113" i="31"/>
  <c r="AO682" i="31"/>
  <c r="AN682" i="31"/>
  <c r="AN483" i="31"/>
  <c r="AO483" i="31"/>
  <c r="AN57" i="31"/>
  <c r="AO57" i="31"/>
  <c r="AK189" i="31"/>
  <c r="AK762" i="31"/>
  <c r="AK345" i="31"/>
  <c r="AK619" i="31"/>
  <c r="AK145" i="31"/>
  <c r="AK475" i="31"/>
  <c r="AK35" i="31"/>
  <c r="AK443" i="31"/>
  <c r="AK33" i="31"/>
  <c r="AK463" i="31"/>
  <c r="AK59" i="31"/>
  <c r="AK481" i="31"/>
  <c r="AK78" i="31"/>
  <c r="AK511" i="31"/>
  <c r="AK167" i="31"/>
  <c r="AK605" i="31"/>
  <c r="AK278" i="31"/>
  <c r="AK712" i="31"/>
  <c r="AK456" i="31"/>
  <c r="AK200" i="31"/>
  <c r="AK724" i="31"/>
  <c r="AK468" i="31"/>
  <c r="AK212" i="31"/>
  <c r="AK322" i="31"/>
  <c r="AK66" i="31"/>
  <c r="AK576" i="31"/>
  <c r="AK320" i="31"/>
  <c r="AK64" i="31"/>
  <c r="AK154" i="31"/>
  <c r="AK273" i="31"/>
  <c r="AK76" i="31"/>
  <c r="AK663" i="31"/>
  <c r="AK497" i="31"/>
  <c r="AK362" i="31"/>
  <c r="AK401" i="31"/>
  <c r="AK606" i="31"/>
  <c r="AK677" i="31"/>
  <c r="AK133" i="31"/>
  <c r="AK337" i="31"/>
  <c r="AK445" i="31"/>
  <c r="AK654" i="31"/>
  <c r="AK721" i="31"/>
  <c r="AN434" i="31"/>
  <c r="AN610" i="31"/>
  <c r="AN264" i="31"/>
  <c r="AO582" i="31"/>
  <c r="AN582" i="31"/>
  <c r="AN196" i="31"/>
  <c r="AO196" i="31"/>
  <c r="AN67" i="31"/>
  <c r="AO67" i="31"/>
  <c r="AO527" i="31"/>
  <c r="AN527" i="31"/>
  <c r="AO623" i="31"/>
  <c r="AN623" i="31"/>
  <c r="AN102" i="31"/>
  <c r="AO102" i="31"/>
  <c r="AO226" i="31"/>
  <c r="AN226" i="31"/>
  <c r="AN464" i="31"/>
  <c r="AO464" i="31"/>
  <c r="AN726" i="31"/>
  <c r="AO726" i="31"/>
  <c r="AO433" i="31"/>
  <c r="AN433" i="31"/>
  <c r="AN81" i="31"/>
  <c r="AO81" i="31"/>
  <c r="AO422" i="31"/>
  <c r="AN422" i="31"/>
  <c r="AN761" i="31"/>
  <c r="AO761" i="31"/>
  <c r="AO662" i="31"/>
  <c r="AN662" i="31"/>
  <c r="AN521" i="31"/>
  <c r="AO521" i="31"/>
  <c r="AN749" i="31"/>
  <c r="AO749" i="31"/>
  <c r="AO685" i="31"/>
  <c r="AN685" i="31"/>
  <c r="AO628" i="31"/>
  <c r="AN628" i="31"/>
  <c r="AN474" i="31"/>
  <c r="AO474" i="31"/>
  <c r="AO466" i="31"/>
  <c r="AN466" i="31"/>
  <c r="AO392" i="31"/>
  <c r="AN392" i="31"/>
  <c r="AN437" i="31"/>
  <c r="AO437" i="31"/>
  <c r="AN393" i="31"/>
  <c r="AO393" i="31"/>
  <c r="AO271" i="31"/>
  <c r="AN271" i="31"/>
  <c r="AN276" i="31"/>
  <c r="AO276" i="31"/>
  <c r="AO231" i="31"/>
  <c r="AN231" i="31"/>
  <c r="AO119" i="31"/>
  <c r="AN119" i="31"/>
  <c r="AO109" i="31"/>
  <c r="AN109" i="31"/>
  <c r="AO100" i="31"/>
  <c r="AN100" i="31"/>
  <c r="AO2" i="31"/>
  <c r="AN2" i="31"/>
  <c r="AN670" i="31"/>
  <c r="AO670" i="31"/>
  <c r="AO351" i="31"/>
  <c r="AN351" i="31"/>
  <c r="AN590" i="31"/>
  <c r="AO590" i="31"/>
  <c r="AN691" i="31"/>
  <c r="AO691" i="31"/>
  <c r="AO155" i="31"/>
  <c r="AN155" i="31"/>
  <c r="AN38" i="31"/>
  <c r="AO38" i="31"/>
  <c r="AN46" i="31"/>
  <c r="AO46" i="31"/>
  <c r="AN105" i="31"/>
  <c r="AO105" i="31"/>
  <c r="AO318" i="31"/>
  <c r="AN318" i="31"/>
  <c r="AN161" i="31"/>
  <c r="AO161" i="31"/>
  <c r="AN265" i="31"/>
  <c r="AO265" i="31"/>
  <c r="AN569" i="31"/>
  <c r="AO569" i="31"/>
  <c r="AO199" i="31"/>
  <c r="AN199" i="31"/>
  <c r="AK229" i="31"/>
  <c r="AK764" i="31"/>
  <c r="AK313" i="31"/>
  <c r="AK591" i="31"/>
  <c r="AK109" i="31"/>
  <c r="AK446" i="31"/>
  <c r="AK9" i="31"/>
  <c r="AK421" i="31"/>
  <c r="AK7" i="31"/>
  <c r="AK442" i="31"/>
  <c r="AK31" i="31"/>
  <c r="AK459" i="31"/>
  <c r="AK53" i="31"/>
  <c r="AK492" i="31"/>
  <c r="AK143" i="31"/>
  <c r="AK586" i="31"/>
  <c r="AK254" i="31"/>
  <c r="AK696" i="31"/>
  <c r="AK440" i="31"/>
  <c r="AK184" i="31"/>
  <c r="AK708" i="31"/>
  <c r="AK452" i="31"/>
  <c r="AK196" i="31"/>
  <c r="AK306" i="31"/>
  <c r="AK50" i="31"/>
  <c r="AK560" i="31"/>
  <c r="AK304" i="31"/>
  <c r="AK48" i="31"/>
  <c r="AK138" i="31"/>
  <c r="AK315" i="31"/>
  <c r="AK119" i="31"/>
  <c r="AK699" i="31"/>
  <c r="AK530" i="31"/>
  <c r="AK431" i="31"/>
  <c r="AK434" i="31"/>
  <c r="AK674" i="31"/>
  <c r="AK711" i="31"/>
  <c r="AK174" i="31"/>
  <c r="AK379" i="31"/>
  <c r="AK478" i="31"/>
  <c r="AK719" i="31"/>
  <c r="AK755" i="31"/>
  <c r="AO520" i="31"/>
  <c r="AO578" i="31"/>
  <c r="AN7" i="31"/>
  <c r="AN470" i="31"/>
  <c r="AO470" i="31"/>
  <c r="AO358" i="31"/>
  <c r="AN358" i="31"/>
  <c r="AN697" i="31"/>
  <c r="AO697" i="31"/>
  <c r="AO664" i="31"/>
  <c r="AN664" i="31"/>
  <c r="AN182" i="31"/>
  <c r="AO182" i="31"/>
  <c r="AO303" i="31"/>
  <c r="AN303" i="31"/>
  <c r="AN611" i="31"/>
  <c r="AO611" i="31"/>
  <c r="AO711" i="31"/>
  <c r="AN711" i="31"/>
  <c r="AN643" i="31"/>
  <c r="AO643" i="31"/>
  <c r="AO135" i="31"/>
  <c r="AN135" i="31"/>
  <c r="AN762" i="31"/>
  <c r="AO762" i="31"/>
  <c r="AN629" i="31"/>
  <c r="AO629" i="31"/>
  <c r="AN528" i="31"/>
  <c r="AO528" i="31"/>
  <c r="AO461" i="31"/>
  <c r="AN461" i="31"/>
  <c r="AO247" i="31"/>
  <c r="AN247" i="31"/>
  <c r="AN763" i="31"/>
  <c r="AO763" i="31"/>
  <c r="AN659" i="31"/>
  <c r="AO659" i="31"/>
  <c r="AO625" i="31"/>
  <c r="AN625" i="31"/>
  <c r="AO586" i="31"/>
  <c r="AN586" i="31"/>
  <c r="AN773" i="31"/>
  <c r="AO773" i="31"/>
  <c r="AN737" i="31"/>
  <c r="AO737" i="31"/>
  <c r="AO753" i="31"/>
  <c r="AN753" i="31"/>
  <c r="AN665" i="31"/>
  <c r="AO665" i="31"/>
  <c r="AN644" i="31"/>
  <c r="AO644" i="31"/>
  <c r="AN542" i="31"/>
  <c r="AO542" i="31"/>
  <c r="AO574" i="31"/>
  <c r="AN574" i="31"/>
  <c r="AO546" i="31"/>
  <c r="AN546" i="31"/>
  <c r="AN384" i="31"/>
  <c r="AO384" i="31"/>
  <c r="AO382" i="31"/>
  <c r="AN382" i="31"/>
  <c r="AO376" i="31"/>
  <c r="AN376" i="31"/>
  <c r="AN251" i="31"/>
  <c r="AO251" i="31"/>
  <c r="AO220" i="31"/>
  <c r="AN220" i="31"/>
  <c r="AO111" i="31"/>
  <c r="AN111" i="31"/>
  <c r="AN132" i="31"/>
  <c r="AO132" i="31"/>
  <c r="AO99" i="31"/>
  <c r="AN99" i="31"/>
  <c r="AN101" i="31"/>
  <c r="AO101" i="31"/>
  <c r="AN48" i="31"/>
  <c r="AO48" i="31"/>
  <c r="AN587" i="31"/>
  <c r="AO587" i="31"/>
  <c r="AO319" i="31"/>
  <c r="AN319" i="31"/>
  <c r="AN717" i="31"/>
  <c r="AO717" i="31"/>
  <c r="AO740" i="31"/>
  <c r="AN740" i="31"/>
  <c r="AN365" i="31"/>
  <c r="AO365" i="31"/>
  <c r="AO444" i="31"/>
  <c r="AN444" i="31"/>
  <c r="AO679" i="31"/>
  <c r="AN679" i="31"/>
  <c r="AO39" i="31"/>
  <c r="AN39" i="31"/>
  <c r="AN141" i="31"/>
  <c r="AO141" i="31"/>
  <c r="AN675" i="31"/>
  <c r="AO675" i="31"/>
  <c r="AO28" i="31"/>
  <c r="AN28" i="31"/>
  <c r="AN45" i="31"/>
  <c r="AO45" i="31"/>
  <c r="AN154" i="31"/>
  <c r="AO154" i="31"/>
  <c r="AO97" i="31"/>
  <c r="AN97" i="31"/>
  <c r="AO183" i="31"/>
  <c r="AN183" i="31"/>
  <c r="AO511" i="31"/>
  <c r="AN511" i="31"/>
  <c r="AN715" i="31"/>
  <c r="AO715" i="31"/>
  <c r="AO60" i="31"/>
  <c r="AN60" i="31"/>
  <c r="AN720" i="31"/>
  <c r="AO720" i="31"/>
  <c r="AN173" i="31"/>
  <c r="AO173" i="31"/>
  <c r="AO31" i="31"/>
  <c r="AN31" i="31"/>
  <c r="AK269" i="31"/>
  <c r="AK737" i="31"/>
  <c r="AK281" i="31"/>
  <c r="AK563" i="31"/>
  <c r="AK77" i="31"/>
  <c r="AK418" i="31"/>
  <c r="AK758" i="31"/>
  <c r="AK398" i="31"/>
  <c r="AK779" i="31"/>
  <c r="AK419" i="31"/>
  <c r="AK6" i="31"/>
  <c r="AK437" i="31"/>
  <c r="AK25" i="31"/>
  <c r="AK473" i="31"/>
  <c r="AK121" i="31"/>
  <c r="AK566" i="31"/>
  <c r="AK231" i="31"/>
  <c r="AK680" i="31"/>
  <c r="AK424" i="31"/>
  <c r="AK168" i="31"/>
  <c r="AK692" i="31"/>
  <c r="AK436" i="31"/>
  <c r="AK180" i="31"/>
  <c r="AK290" i="31"/>
  <c r="AK34" i="31"/>
  <c r="AK544" i="31"/>
  <c r="AK288" i="31"/>
  <c r="AK32" i="31"/>
  <c r="AK122" i="31"/>
  <c r="AK357" i="31"/>
  <c r="AK156" i="31"/>
  <c r="AK733" i="31"/>
  <c r="AK565" i="31"/>
  <c r="AK466" i="31"/>
  <c r="AK469" i="31"/>
  <c r="AK710" i="31"/>
  <c r="AK93" i="31"/>
  <c r="AK217" i="31"/>
  <c r="AK444" i="31"/>
  <c r="AK517" i="31"/>
  <c r="AK754" i="31"/>
  <c r="AK227" i="31"/>
  <c r="AN450" i="31"/>
  <c r="AN285" i="31"/>
  <c r="AO285" i="31"/>
  <c r="AN771" i="31"/>
  <c r="AO771" i="31"/>
  <c r="AN612" i="31"/>
  <c r="AO612" i="31"/>
  <c r="AO447" i="31"/>
  <c r="AN447" i="31"/>
  <c r="AO410" i="31"/>
  <c r="AN410" i="31"/>
  <c r="AO415" i="31"/>
  <c r="AN415" i="31"/>
  <c r="AO350" i="31"/>
  <c r="AN350" i="31"/>
  <c r="AN313" i="31"/>
  <c r="AO313" i="31"/>
  <c r="AN228" i="31"/>
  <c r="AO228" i="31"/>
  <c r="AN212" i="31"/>
  <c r="AO212" i="31"/>
  <c r="AO175" i="31"/>
  <c r="AN175" i="31"/>
  <c r="AO103" i="31"/>
  <c r="AN103" i="31"/>
  <c r="AN93" i="31"/>
  <c r="AO93" i="31"/>
  <c r="AO71" i="31"/>
  <c r="AN71" i="31"/>
  <c r="AO41" i="31"/>
  <c r="AN41" i="31"/>
  <c r="AN441" i="31"/>
  <c r="AO441" i="31"/>
  <c r="AO692" i="31"/>
  <c r="AN692" i="31"/>
  <c r="AN442" i="31"/>
  <c r="AO442" i="31"/>
  <c r="AN557" i="31"/>
  <c r="AO557" i="31"/>
  <c r="AN526" i="31"/>
  <c r="AO526" i="31"/>
  <c r="AN37" i="31"/>
  <c r="AO37" i="31"/>
  <c r="AN139" i="31"/>
  <c r="AO139" i="31"/>
  <c r="AN435" i="31"/>
  <c r="AO435" i="31"/>
  <c r="AN677" i="31"/>
  <c r="AO677" i="31"/>
  <c r="AN89" i="31"/>
  <c r="AO89" i="31"/>
  <c r="AN149" i="31"/>
  <c r="AO149" i="31"/>
  <c r="AN198" i="31"/>
  <c r="AO198" i="31"/>
  <c r="AO680" i="31"/>
  <c r="AN680" i="31"/>
  <c r="AO312" i="31"/>
  <c r="AN312" i="31"/>
  <c r="AN657" i="31"/>
  <c r="AO657" i="31"/>
  <c r="AO51" i="31"/>
  <c r="AN51" i="31"/>
  <c r="AO764" i="31"/>
  <c r="AN764" i="31"/>
  <c r="AO62" i="31"/>
  <c r="AN62" i="31"/>
  <c r="AK311" i="31"/>
  <c r="AK707" i="31"/>
  <c r="AK249" i="31"/>
  <c r="AK538" i="31"/>
  <c r="AK43" i="31"/>
  <c r="AK390" i="31"/>
  <c r="AK735" i="31"/>
  <c r="AK377" i="31"/>
  <c r="AK757" i="31"/>
  <c r="AK397" i="31"/>
  <c r="AK774" i="31"/>
  <c r="AK414" i="31"/>
  <c r="AK767" i="31"/>
  <c r="AK453" i="31"/>
  <c r="AK97" i="31"/>
  <c r="AK546" i="31"/>
  <c r="AK207" i="31"/>
  <c r="AK664" i="31"/>
  <c r="AK408" i="31"/>
  <c r="AK152" i="31"/>
  <c r="AK676" i="31"/>
  <c r="AK420" i="31"/>
  <c r="AK164" i="31"/>
  <c r="AK274" i="31"/>
  <c r="AK18" i="31"/>
  <c r="AK528" i="31"/>
  <c r="AK272" i="31"/>
  <c r="AK16" i="31"/>
  <c r="AK106" i="31"/>
  <c r="AK386" i="31"/>
  <c r="AK198" i="31"/>
  <c r="AK769" i="31"/>
  <c r="AK602" i="31"/>
  <c r="AK498" i="31"/>
  <c r="AK499" i="31"/>
  <c r="AK742" i="31"/>
  <c r="AK129" i="31"/>
  <c r="AK255" i="31"/>
  <c r="AK514" i="31"/>
  <c r="AK547" i="31"/>
  <c r="AK19" i="31"/>
  <c r="AK268" i="31"/>
  <c r="AN514" i="31"/>
  <c r="AO524" i="31"/>
  <c r="AN263" i="31"/>
  <c r="AN510" i="31"/>
  <c r="AO510" i="31"/>
  <c r="AO752" i="31"/>
  <c r="AN752" i="31"/>
  <c r="AO608" i="31"/>
  <c r="AN608" i="31"/>
  <c r="AO600" i="31"/>
  <c r="AN600" i="31"/>
  <c r="AN518" i="31"/>
  <c r="AO518" i="31"/>
  <c r="AN532" i="31"/>
  <c r="AO532" i="31"/>
  <c r="AN515" i="31"/>
  <c r="AO515" i="31"/>
  <c r="AO378" i="31"/>
  <c r="AN378" i="31"/>
  <c r="AO346" i="31"/>
  <c r="AN346" i="31"/>
  <c r="AN289" i="31"/>
  <c r="AO289" i="31"/>
  <c r="AO274" i="31"/>
  <c r="AN274" i="31"/>
  <c r="AO255" i="31"/>
  <c r="AN255" i="31"/>
  <c r="AO205" i="31"/>
  <c r="AN205" i="31"/>
  <c r="AO95" i="31"/>
  <c r="AN95" i="31"/>
  <c r="AN91" i="31"/>
  <c r="AO91" i="31"/>
  <c r="AO86" i="31"/>
  <c r="AN86" i="31"/>
  <c r="AO63" i="31"/>
  <c r="AN63" i="31"/>
  <c r="AN774" i="31"/>
  <c r="AO774" i="31"/>
  <c r="AN356" i="31"/>
  <c r="AO356" i="31"/>
  <c r="AN651" i="31"/>
  <c r="AO651" i="31"/>
  <c r="AN683" i="31"/>
  <c r="AO683" i="31"/>
  <c r="AN330" i="31"/>
  <c r="AO330" i="31"/>
  <c r="AO320" i="31"/>
  <c r="AN320" i="31"/>
  <c r="AO686" i="31"/>
  <c r="AN686" i="31"/>
  <c r="AN133" i="31"/>
  <c r="AO133" i="31"/>
  <c r="AN273" i="31"/>
  <c r="AO273" i="31"/>
  <c r="AO15" i="31"/>
  <c r="AN15" i="31"/>
  <c r="AO82" i="31"/>
  <c r="AN82" i="31"/>
  <c r="AN148" i="31"/>
  <c r="AO148" i="31"/>
  <c r="AO146" i="31"/>
  <c r="AN146" i="31"/>
  <c r="AN20" i="31"/>
  <c r="AO20" i="31"/>
  <c r="AN299" i="31"/>
  <c r="AO299" i="31"/>
  <c r="AN549" i="31"/>
  <c r="AO549" i="31"/>
  <c r="AO602" i="31"/>
  <c r="AN602" i="31"/>
  <c r="AO79" i="31"/>
  <c r="AN79" i="31"/>
  <c r="AO732" i="31"/>
  <c r="AN732" i="31"/>
  <c r="AN53" i="31"/>
  <c r="AO53" i="31"/>
  <c r="AK355" i="31"/>
  <c r="AK679" i="31"/>
  <c r="AK215" i="31"/>
  <c r="AK508" i="31"/>
  <c r="AK11" i="31"/>
  <c r="AK363" i="31"/>
  <c r="AK714" i="31"/>
  <c r="AK351" i="31"/>
  <c r="AK734" i="31"/>
  <c r="AK375" i="31"/>
  <c r="AK751" i="31"/>
  <c r="AK391" i="31"/>
  <c r="AK748" i="31"/>
  <c r="AK433" i="31"/>
  <c r="AK75" i="31"/>
  <c r="AK526" i="31"/>
  <c r="AK185" i="31"/>
  <c r="AK648" i="31"/>
  <c r="AK392" i="31"/>
  <c r="AK136" i="31"/>
  <c r="AK660" i="31"/>
  <c r="AK404" i="31"/>
  <c r="AK148" i="31"/>
  <c r="AK258" i="31"/>
  <c r="AK768" i="31"/>
  <c r="AK512" i="31"/>
  <c r="AK256" i="31"/>
  <c r="AK346" i="31"/>
  <c r="AK90" i="31"/>
  <c r="AK423" i="31"/>
  <c r="AK236" i="31"/>
  <c r="AK38" i="31"/>
  <c r="AK634" i="31"/>
  <c r="AK535" i="31"/>
  <c r="AK673" i="31"/>
  <c r="AK775" i="31"/>
  <c r="AK213" i="31"/>
  <c r="AK294" i="31"/>
  <c r="AK545" i="31"/>
  <c r="AK718" i="31"/>
  <c r="AK63" i="31"/>
  <c r="AO575" i="31"/>
  <c r="AO165" i="31"/>
  <c r="AN566" i="31"/>
  <c r="AO566" i="31"/>
  <c r="AN27" i="31"/>
  <c r="AO27" i="31"/>
  <c r="AO668" i="31"/>
  <c r="AN668" i="31"/>
  <c r="AN585" i="31"/>
  <c r="AO585" i="31"/>
  <c r="AN757" i="31"/>
  <c r="AO757" i="31"/>
  <c r="AO648" i="31"/>
  <c r="AN648" i="31"/>
  <c r="AN640" i="31"/>
  <c r="AO640" i="31"/>
  <c r="AO535" i="31"/>
  <c r="AN535" i="31"/>
  <c r="AN502" i="31"/>
  <c r="AO502" i="31"/>
  <c r="AO397" i="31"/>
  <c r="AN397" i="31"/>
  <c r="AO332" i="31"/>
  <c r="AN332" i="31"/>
  <c r="AO298" i="31"/>
  <c r="AN298" i="31"/>
  <c r="AN197" i="31"/>
  <c r="AO197" i="31"/>
  <c r="AO167" i="31"/>
  <c r="AN167" i="31"/>
  <c r="AN84" i="31"/>
  <c r="AO84" i="31"/>
  <c r="AO76" i="31"/>
  <c r="AN76" i="31"/>
  <c r="AO55" i="31"/>
  <c r="AN55" i="31"/>
  <c r="AN33" i="31"/>
  <c r="AO33" i="31"/>
  <c r="AO767" i="31"/>
  <c r="AN767" i="31"/>
  <c r="AO335" i="31"/>
  <c r="AN335" i="31"/>
  <c r="AO406" i="31"/>
  <c r="AN406" i="31"/>
  <c r="AN660" i="31"/>
  <c r="AO660" i="31"/>
  <c r="AN635" i="31"/>
  <c r="AO635" i="31"/>
  <c r="AO607" i="31"/>
  <c r="AN607" i="31"/>
  <c r="AO508" i="31"/>
  <c r="AN508" i="31"/>
  <c r="AN545" i="31"/>
  <c r="AO545" i="31"/>
  <c r="AO684" i="31"/>
  <c r="AN684" i="31"/>
  <c r="AO208" i="31"/>
  <c r="AN208" i="31"/>
  <c r="AN4" i="31"/>
  <c r="AO4" i="31"/>
  <c r="AO268" i="31"/>
  <c r="AN268" i="31"/>
  <c r="AN307" i="31"/>
  <c r="AO307" i="31"/>
  <c r="AK451" i="31"/>
  <c r="AK725" i="31"/>
  <c r="AK490" i="31"/>
  <c r="AK761" i="31"/>
  <c r="AK494" i="31"/>
  <c r="AK766" i="31"/>
  <c r="AK197" i="31"/>
  <c r="AK588" i="31"/>
  <c r="AK235" i="31"/>
  <c r="AK595" i="31"/>
  <c r="AK277" i="31"/>
  <c r="AK623" i="31"/>
  <c r="AK358" i="31"/>
  <c r="AK657" i="31"/>
  <c r="AK662" i="31"/>
  <c r="AK29" i="31"/>
  <c r="AK698" i="31"/>
  <c r="AK117" i="31"/>
  <c r="AK155" i="31"/>
  <c r="AK316" i="31"/>
  <c r="AK460" i="31"/>
  <c r="AK631" i="31"/>
  <c r="AK693" i="31"/>
  <c r="AK732" i="31"/>
  <c r="AK73" i="31"/>
  <c r="AK387" i="31"/>
  <c r="AK521" i="31"/>
  <c r="AK561" i="31"/>
  <c r="AK417" i="31"/>
  <c r="AK425" i="31"/>
  <c r="AK524" i="31"/>
  <c r="AK554" i="31"/>
  <c r="AK383" i="31"/>
  <c r="AK519" i="31"/>
  <c r="AK686" i="31"/>
  <c r="AK101" i="31"/>
  <c r="AK302" i="31"/>
  <c r="AK477" i="31"/>
  <c r="AK647" i="31"/>
  <c r="AK54" i="31"/>
  <c r="AK253" i="31"/>
  <c r="AK471" i="31"/>
  <c r="AK637" i="31"/>
  <c r="AK44" i="31"/>
  <c r="AK247" i="31"/>
  <c r="AK396" i="31"/>
  <c r="AK310" i="31"/>
  <c r="AK450" i="31"/>
  <c r="AK618" i="31"/>
  <c r="AK17" i="31"/>
  <c r="AK222" i="31"/>
  <c r="AK410" i="31"/>
  <c r="AK579" i="31"/>
  <c r="AK746" i="31"/>
  <c r="AK173" i="31"/>
  <c r="AK405" i="31"/>
  <c r="AK573" i="31"/>
  <c r="AK741" i="31"/>
  <c r="AK188" i="31"/>
  <c r="AK347" i="31"/>
  <c r="AK518" i="31"/>
  <c r="AK685" i="31"/>
  <c r="AK99" i="31"/>
  <c r="AK295" i="31"/>
  <c r="AK476" i="31"/>
  <c r="AK642" i="31"/>
  <c r="AK49" i="31"/>
  <c r="AK289" i="31"/>
  <c r="AK470" i="31"/>
  <c r="AK636" i="31"/>
  <c r="AK771" i="31"/>
  <c r="AK149" i="31"/>
  <c r="AK305" i="31"/>
  <c r="AK482" i="31"/>
  <c r="AK652" i="31"/>
  <c r="AK57" i="31"/>
  <c r="AK257" i="31"/>
  <c r="AK441" i="31"/>
  <c r="AK609" i="31"/>
  <c r="AK3" i="31"/>
  <c r="AK252" i="31"/>
  <c r="AK435" i="31"/>
  <c r="AK604" i="31"/>
  <c r="AK739" i="31"/>
  <c r="AK107" i="31"/>
  <c r="AK263" i="31"/>
  <c r="AK449" i="31"/>
  <c r="AK615" i="31"/>
  <c r="AK15" i="31"/>
  <c r="AK221" i="31"/>
  <c r="AK407" i="31"/>
  <c r="AK575" i="31"/>
  <c r="AK777" i="31"/>
  <c r="AK209" i="31"/>
  <c r="AK402" i="31"/>
  <c r="AK570" i="31"/>
  <c r="AK65" i="31"/>
  <c r="AK225" i="31"/>
  <c r="AK412" i="31"/>
  <c r="AK582" i="31"/>
  <c r="AK749" i="31"/>
  <c r="AK177" i="31"/>
  <c r="AK373" i="31"/>
  <c r="AK542" i="31"/>
  <c r="AK745" i="31"/>
  <c r="AK172" i="31"/>
  <c r="AK365" i="31"/>
  <c r="AK537" i="31"/>
  <c r="AK671" i="31"/>
  <c r="AK81" i="31"/>
  <c r="AN417" i="31"/>
  <c r="AO417" i="31"/>
  <c r="AN126" i="31"/>
  <c r="AO126" i="31"/>
  <c r="AN193" i="31"/>
  <c r="AO193" i="31"/>
  <c r="AO666" i="31"/>
  <c r="AN666" i="31"/>
  <c r="AO283" i="31"/>
  <c r="AN283" i="31"/>
  <c r="AN270" i="31"/>
  <c r="AO270" i="31"/>
  <c r="AO505" i="31"/>
  <c r="AN505" i="31"/>
  <c r="AN485" i="31"/>
  <c r="AO485" i="31"/>
  <c r="AO735" i="31"/>
  <c r="AN735" i="31"/>
  <c r="AN70" i="31"/>
  <c r="AO70" i="31"/>
  <c r="AO559" i="31"/>
  <c r="AN559" i="31"/>
  <c r="AK385" i="31"/>
  <c r="AK653" i="31"/>
  <c r="AK181" i="31"/>
  <c r="AK479" i="31"/>
  <c r="AK778" i="31"/>
  <c r="AK333" i="31"/>
  <c r="AK691" i="31"/>
  <c r="AK326" i="31"/>
  <c r="AK713" i="31"/>
  <c r="AK350" i="31"/>
  <c r="AK730" i="31"/>
  <c r="AK367" i="31"/>
  <c r="AK729" i="31"/>
  <c r="AK413" i="31"/>
  <c r="AK51" i="31"/>
  <c r="AK507" i="31"/>
  <c r="AK161" i="31"/>
  <c r="AK632" i="31"/>
  <c r="AK376" i="31"/>
  <c r="AK120" i="31"/>
  <c r="AK644" i="31"/>
  <c r="AK388" i="31"/>
  <c r="AK132" i="31"/>
  <c r="AK242" i="31"/>
  <c r="AK752" i="31"/>
  <c r="AK496" i="31"/>
  <c r="AK240" i="31"/>
  <c r="AK330" i="31"/>
  <c r="AK74" i="31"/>
  <c r="AK457" i="31"/>
  <c r="AK279" i="31"/>
  <c r="AK79" i="31"/>
  <c r="AK666" i="31"/>
  <c r="AK567" i="31"/>
  <c r="AK705" i="31"/>
  <c r="AK46" i="31"/>
  <c r="AK293" i="31"/>
  <c r="AK335" i="31"/>
  <c r="AK581" i="31"/>
  <c r="AK753" i="31"/>
  <c r="AK103" i="31"/>
  <c r="AN327" i="31"/>
  <c r="AN239" i="31"/>
  <c r="AO564" i="31"/>
  <c r="AN564" i="31"/>
  <c r="AN649" i="31"/>
  <c r="AO649" i="31"/>
  <c r="AN9" i="31"/>
  <c r="AO9" i="31"/>
  <c r="AO216" i="31"/>
  <c r="AN216" i="31"/>
  <c r="AO751" i="31"/>
  <c r="AN751" i="31"/>
  <c r="AO531" i="31"/>
  <c r="AN531" i="31"/>
  <c r="AN733" i="31"/>
  <c r="AO733" i="31"/>
  <c r="AN676" i="31"/>
  <c r="AO676" i="31"/>
  <c r="AO431" i="31"/>
  <c r="AN431" i="31"/>
  <c r="AO88" i="31"/>
  <c r="AN88" i="31"/>
  <c r="AN699" i="31"/>
  <c r="AO699" i="31"/>
  <c r="AN547" i="31"/>
  <c r="AO547" i="31"/>
  <c r="AN523" i="31"/>
  <c r="AO523" i="31"/>
  <c r="AO498" i="31"/>
  <c r="AN498" i="31"/>
  <c r="AN445" i="31"/>
  <c r="AO445" i="31"/>
  <c r="AO374" i="31"/>
  <c r="AN374" i="31"/>
  <c r="AN243" i="31"/>
  <c r="AO243" i="31"/>
  <c r="AO189" i="31"/>
  <c r="AN189" i="31"/>
  <c r="AN80" i="31"/>
  <c r="AO80" i="31"/>
  <c r="AO47" i="31"/>
  <c r="AN47" i="31"/>
  <c r="AN25" i="31"/>
  <c r="AO25" i="31"/>
  <c r="AO778" i="31"/>
  <c r="AN778" i="31"/>
  <c r="AN573" i="31"/>
  <c r="AO573" i="31"/>
  <c r="AO696" i="31"/>
  <c r="AN696" i="31"/>
  <c r="AO504" i="31"/>
  <c r="AN504" i="31"/>
  <c r="AO481" i="31"/>
  <c r="AN481" i="31"/>
  <c r="AN69" i="31"/>
  <c r="AO69" i="31"/>
  <c r="AO295" i="31"/>
  <c r="AN295" i="31"/>
  <c r="AN493" i="31"/>
  <c r="AO493" i="31"/>
  <c r="AO258" i="31"/>
  <c r="AN258" i="31"/>
  <c r="AN260" i="31"/>
  <c r="AO260" i="31"/>
  <c r="AN61" i="31"/>
  <c r="AO61" i="31"/>
  <c r="AO118" i="31"/>
  <c r="AN118" i="31"/>
  <c r="AN603" i="31"/>
  <c r="AO603" i="31"/>
  <c r="AO323" i="31"/>
  <c r="AN323" i="31"/>
  <c r="AO430" i="31"/>
  <c r="AN430" i="31"/>
  <c r="AO672" i="31"/>
  <c r="AN672" i="31"/>
  <c r="AK422" i="31"/>
  <c r="AK626" i="31"/>
  <c r="AK150" i="31"/>
  <c r="AK454" i="31"/>
  <c r="AK750" i="31"/>
  <c r="AK300" i="31"/>
  <c r="AK668" i="31"/>
  <c r="AK299" i="31"/>
  <c r="AK690" i="31"/>
  <c r="AK323" i="31"/>
  <c r="AK706" i="31"/>
  <c r="AK343" i="31"/>
  <c r="AK709" i="31"/>
  <c r="AK394" i="31"/>
  <c r="AK28" i="31"/>
  <c r="AK487" i="31"/>
  <c r="AK139" i="31"/>
  <c r="AK616" i="31"/>
  <c r="AK360" i="31"/>
  <c r="AK104" i="31"/>
  <c r="AK628" i="31"/>
  <c r="AK372" i="31"/>
  <c r="AK116" i="31"/>
  <c r="AK226" i="31"/>
  <c r="AK736" i="31"/>
  <c r="AK480" i="31"/>
  <c r="AK224" i="31"/>
  <c r="AK314" i="31"/>
  <c r="AK58" i="31"/>
  <c r="AK493" i="31"/>
  <c r="AK318" i="31"/>
  <c r="AK123" i="31"/>
  <c r="AK700" i="31"/>
  <c r="AK603" i="31"/>
  <c r="AK773" i="31"/>
  <c r="AK91" i="31"/>
  <c r="AK334" i="31"/>
  <c r="AK513" i="31"/>
  <c r="AK614" i="31"/>
  <c r="AK62" i="31"/>
  <c r="AK147" i="31"/>
  <c r="AN343" i="31"/>
  <c r="AN375" i="31"/>
  <c r="AO642" i="31"/>
  <c r="AO725" i="31"/>
  <c r="AO622" i="31"/>
  <c r="AN622" i="31"/>
  <c r="AN779" i="31"/>
  <c r="AO779" i="31"/>
  <c r="AN730" i="31"/>
  <c r="AO730" i="31"/>
  <c r="AN592" i="31"/>
  <c r="AO592" i="31"/>
  <c r="AO604" i="31"/>
  <c r="AN604" i="31"/>
  <c r="AO567" i="31"/>
  <c r="AN567" i="31"/>
  <c r="AO403" i="31"/>
  <c r="AN403" i="31"/>
  <c r="AN325" i="31"/>
  <c r="AO325" i="31"/>
  <c r="AO736" i="31"/>
  <c r="AN736" i="31"/>
  <c r="AN724" i="31"/>
  <c r="AO724" i="31"/>
  <c r="AN721" i="31"/>
  <c r="AO721" i="31"/>
  <c r="AO579" i="31"/>
  <c r="AN579" i="31"/>
  <c r="AN595" i="31"/>
  <c r="AO595" i="31"/>
  <c r="AO606" i="31"/>
  <c r="AN606" i="31"/>
  <c r="AN596" i="31"/>
  <c r="AO596" i="31"/>
  <c r="AO707" i="31"/>
  <c r="AN707" i="31"/>
  <c r="AN746" i="31"/>
  <c r="AO746" i="31"/>
  <c r="AN710" i="31"/>
  <c r="AO710" i="31"/>
  <c r="AN633" i="31"/>
  <c r="AO633" i="31"/>
  <c r="AO632" i="31"/>
  <c r="AN632" i="31"/>
  <c r="AO562" i="31"/>
  <c r="AN562" i="31"/>
  <c r="AO536" i="31"/>
  <c r="AN536" i="31"/>
  <c r="AN494" i="31"/>
  <c r="AO494" i="31"/>
  <c r="AN362" i="31"/>
  <c r="AO362" i="31"/>
  <c r="AN293" i="31"/>
  <c r="AO293" i="31"/>
  <c r="AO304" i="31"/>
  <c r="AN304" i="31"/>
  <c r="AN278" i="31"/>
  <c r="AO278" i="31"/>
  <c r="AN181" i="31"/>
  <c r="AO181" i="31"/>
  <c r="AO159" i="31"/>
  <c r="AN159" i="31"/>
  <c r="AN74" i="31"/>
  <c r="AO74" i="31"/>
  <c r="AO40" i="31"/>
  <c r="AN40" i="31"/>
  <c r="AN17" i="31"/>
  <c r="AO17" i="31"/>
  <c r="AO364" i="31"/>
  <c r="AN364" i="31"/>
  <c r="AO553" i="31"/>
  <c r="AN553" i="31"/>
  <c r="AO655" i="31"/>
  <c r="AN655" i="31"/>
  <c r="AN432" i="31"/>
  <c r="AO432" i="31"/>
  <c r="AO190" i="31"/>
  <c r="AN190" i="31"/>
  <c r="AN65" i="31"/>
  <c r="AO65" i="31"/>
  <c r="AN234" i="31"/>
  <c r="AO234" i="31"/>
  <c r="AO240" i="31"/>
  <c r="AN240" i="31"/>
  <c r="AN225" i="31"/>
  <c r="AO225" i="31"/>
  <c r="AO110" i="31"/>
  <c r="AN110" i="31"/>
  <c r="AN315" i="31"/>
  <c r="AO315" i="31"/>
  <c r="AO248" i="31"/>
  <c r="AN248" i="31"/>
  <c r="AO728" i="31"/>
  <c r="AN728" i="31"/>
  <c r="AO467" i="31"/>
  <c r="AN467" i="31"/>
  <c r="AN729" i="31"/>
  <c r="AO729" i="31"/>
  <c r="AO191" i="31"/>
  <c r="AN191" i="31"/>
  <c r="AO748" i="31"/>
  <c r="AN748" i="31"/>
  <c r="AK455" i="31"/>
  <c r="AK597" i="31"/>
  <c r="AK118" i="31"/>
  <c r="AK426" i="31"/>
  <c r="AK722" i="31"/>
  <c r="AK267" i="31"/>
  <c r="AK646" i="31"/>
  <c r="AK271" i="31"/>
  <c r="AK667" i="31"/>
  <c r="AK297" i="31"/>
  <c r="AK683" i="31"/>
  <c r="AK317" i="31"/>
  <c r="AK689" i="31"/>
  <c r="AK374" i="31"/>
  <c r="AK5" i="31"/>
  <c r="AK467" i="31"/>
  <c r="AK115" i="31"/>
  <c r="AK600" i="31"/>
  <c r="AK344" i="31"/>
  <c r="AK88" i="31"/>
  <c r="AK612" i="31"/>
  <c r="AK356" i="31"/>
  <c r="AK100" i="31"/>
  <c r="AK210" i="31"/>
  <c r="AK720" i="31"/>
  <c r="AK464" i="31"/>
  <c r="AK208" i="31"/>
  <c r="AK298" i="31"/>
  <c r="AK42" i="31"/>
  <c r="AK523" i="31"/>
  <c r="AK359" i="31"/>
  <c r="AK158" i="31"/>
  <c r="AK738" i="31"/>
  <c r="AK635" i="31"/>
  <c r="AK89" i="31"/>
  <c r="AK127" i="31"/>
  <c r="AK371" i="31"/>
  <c r="AK543" i="31"/>
  <c r="AK651" i="31"/>
  <c r="AK142" i="31"/>
  <c r="AK187" i="31"/>
  <c r="AN359" i="31"/>
  <c r="AO407" i="31"/>
  <c r="AO690" i="31"/>
  <c r="AN18" i="31"/>
  <c r="AN776" i="31"/>
  <c r="AN669" i="31"/>
  <c r="AO669" i="31"/>
  <c r="AN630" i="31"/>
  <c r="AO630" i="31"/>
  <c r="AN475" i="31"/>
  <c r="AO475" i="31"/>
  <c r="AN618" i="31"/>
  <c r="AO618" i="31"/>
  <c r="AO214" i="31"/>
  <c r="AN214" i="31"/>
  <c r="AK23" i="31"/>
  <c r="AO106" i="31"/>
  <c r="AN106" i="31"/>
  <c r="AO259" i="31"/>
  <c r="AN259" i="31"/>
  <c r="AO429" i="31"/>
  <c r="AN429" i="31"/>
  <c r="AO750" i="31"/>
  <c r="AN750" i="31"/>
  <c r="AN414" i="31"/>
  <c r="AO414" i="31"/>
  <c r="AO83" i="31"/>
  <c r="AN83" i="31"/>
  <c r="AN349" i="31"/>
  <c r="AO349" i="31"/>
  <c r="AO192" i="31"/>
  <c r="AN192" i="31"/>
  <c r="AN653" i="31"/>
  <c r="AO653" i="31"/>
  <c r="AN593" i="31"/>
  <c r="AO593" i="31"/>
  <c r="AN250" i="31"/>
  <c r="AO250" i="31"/>
  <c r="AN468" i="31"/>
  <c r="AO468" i="31"/>
  <c r="AN254" i="31"/>
  <c r="AO254" i="31"/>
  <c r="AN14" i="31"/>
  <c r="AO14" i="31"/>
  <c r="AO347" i="31"/>
  <c r="AN347" i="31"/>
  <c r="AO368" i="31"/>
  <c r="AN368" i="31"/>
  <c r="AN310" i="31"/>
  <c r="AO310" i="31"/>
  <c r="S8" i="31"/>
  <c r="T8" i="31"/>
  <c r="AA7" i="31"/>
  <c r="W7" i="31"/>
  <c r="AO377" i="31"/>
  <c r="AN377" i="31"/>
  <c r="AN589" i="31"/>
  <c r="AO589" i="31"/>
  <c r="AN443" i="31"/>
  <c r="AO443" i="31"/>
  <c r="AK21" i="31"/>
  <c r="AN90" i="31"/>
  <c r="AO90" i="31"/>
  <c r="AN372" i="31"/>
  <c r="AO372" i="31"/>
  <c r="AN281" i="31"/>
  <c r="AO281" i="31"/>
  <c r="AN413" i="31"/>
  <c r="AO413" i="31"/>
  <c r="AO337" i="31"/>
  <c r="AN337" i="31"/>
  <c r="AN694" i="31"/>
  <c r="AO694" i="31"/>
  <c r="AO180" i="31"/>
  <c r="AN180" i="31"/>
  <c r="AO617" i="31"/>
  <c r="AN617" i="31"/>
  <c r="AN734" i="31"/>
  <c r="AO734" i="31"/>
  <c r="AO398" i="31"/>
  <c r="AN398" i="31"/>
  <c r="AN499" i="31"/>
  <c r="AO499" i="31"/>
  <c r="AN253" i="31"/>
  <c r="AO253" i="31"/>
  <c r="AO176" i="31"/>
  <c r="AN176" i="31"/>
  <c r="AN160" i="31"/>
  <c r="AO160" i="31"/>
  <c r="AK41" i="31"/>
  <c r="AO452" i="31"/>
  <c r="AN452" i="31"/>
  <c r="AN537" i="31"/>
  <c r="AO537" i="31"/>
  <c r="AO179" i="31"/>
  <c r="AN179" i="31"/>
  <c r="AO336" i="31"/>
  <c r="AN336" i="31"/>
  <c r="AN241" i="31"/>
  <c r="AO241" i="31"/>
  <c r="AN294" i="31"/>
  <c r="AO294" i="31"/>
  <c r="AN621" i="31"/>
  <c r="AO621" i="31"/>
  <c r="AN145" i="31"/>
  <c r="AO145" i="31"/>
  <c r="AN314" i="31"/>
  <c r="AO314" i="31"/>
  <c r="AN516" i="31"/>
  <c r="AO516" i="31"/>
  <c r="AN164" i="31"/>
  <c r="AO164" i="31"/>
  <c r="AN563" i="31"/>
  <c r="AO563" i="31"/>
  <c r="AN203" i="31"/>
  <c r="AO203" i="31"/>
  <c r="AN43" i="31"/>
  <c r="AO43" i="31"/>
  <c r="AN321" i="31"/>
  <c r="AO321" i="31"/>
  <c r="AN650" i="31"/>
  <c r="AO650" i="31"/>
  <c r="AN601" i="31"/>
  <c r="AO601" i="31"/>
  <c r="AN718" i="31"/>
  <c r="AO718" i="31"/>
  <c r="AN222" i="31"/>
  <c r="AO222" i="31"/>
  <c r="AN291" i="31"/>
  <c r="AO291" i="31"/>
  <c r="AO237" i="31"/>
  <c r="AN237" i="31"/>
  <c r="AO605" i="31"/>
  <c r="AN605" i="31"/>
  <c r="AN769" i="31"/>
  <c r="AO769" i="31"/>
  <c r="AN507" i="31"/>
  <c r="AO507" i="31"/>
  <c r="AO580" i="31"/>
  <c r="AN580" i="31"/>
  <c r="AN638" i="31"/>
  <c r="AO638" i="31"/>
  <c r="AO641" i="31"/>
  <c r="AN641" i="31"/>
  <c r="AO529" i="31"/>
  <c r="AN529" i="31"/>
  <c r="AN58" i="31"/>
  <c r="AO58" i="31"/>
  <c r="AP649" i="31" s="1"/>
  <c r="AN438" i="31"/>
  <c r="AO438" i="31"/>
  <c r="AN777" i="31"/>
  <c r="AO777" i="31"/>
  <c r="AO286" i="31"/>
  <c r="AN286" i="31"/>
  <c r="AN35" i="31"/>
  <c r="AO35" i="31"/>
  <c r="AO646" i="31"/>
  <c r="AN646" i="31"/>
  <c r="AN634" i="31"/>
  <c r="AO634" i="31"/>
  <c r="AN394" i="31"/>
  <c r="AO394" i="31"/>
  <c r="AO122" i="31"/>
  <c r="AN122" i="31"/>
  <c r="AN409" i="31"/>
  <c r="AO409" i="31"/>
  <c r="AN233" i="31"/>
  <c r="AO233" i="31"/>
  <c r="AO147" i="31"/>
  <c r="AN147" i="31"/>
  <c r="AO702" i="31"/>
  <c r="AN702" i="31"/>
  <c r="AN451" i="31"/>
  <c r="AO451" i="31"/>
  <c r="AN525" i="31"/>
  <c r="AO525" i="31"/>
  <c r="AN221" i="31"/>
  <c r="AO221" i="31"/>
  <c r="AN246" i="31"/>
  <c r="AO246" i="31"/>
  <c r="AJ368" i="33"/>
  <c r="AI368" i="33"/>
  <c r="AJ459" i="33"/>
  <c r="AI459" i="33"/>
  <c r="AI567" i="33"/>
  <c r="AJ567" i="33"/>
  <c r="AJ645" i="33"/>
  <c r="AI645" i="33"/>
  <c r="AJ379" i="33"/>
  <c r="AI379" i="33"/>
  <c r="AI457" i="33"/>
  <c r="AJ457" i="33"/>
  <c r="AJ463" i="33"/>
  <c r="AI463" i="33"/>
  <c r="AJ411" i="33"/>
  <c r="AI411" i="33"/>
  <c r="AJ733" i="33"/>
  <c r="AI733" i="33"/>
  <c r="AJ11" i="33"/>
  <c r="AI11" i="33"/>
  <c r="AI497" i="33"/>
  <c r="AI401" i="33"/>
  <c r="AJ670" i="33"/>
  <c r="AI670" i="33"/>
  <c r="AJ164" i="33"/>
  <c r="AI164" i="33"/>
  <c r="AJ180" i="33"/>
  <c r="AI180" i="33"/>
  <c r="AI74" i="33"/>
  <c r="AJ570" i="33"/>
  <c r="AI570" i="33"/>
  <c r="AJ593" i="33"/>
  <c r="AI593" i="33"/>
  <c r="AI760" i="33"/>
  <c r="AJ436" i="33"/>
  <c r="AI436" i="33"/>
  <c r="AJ580" i="33"/>
  <c r="AI580" i="33"/>
  <c r="AJ32" i="33"/>
  <c r="AI32" i="33"/>
  <c r="AI13" i="33"/>
  <c r="AJ13" i="33"/>
  <c r="AI408" i="33"/>
  <c r="AJ408" i="33"/>
  <c r="AI210" i="33"/>
  <c r="AI533" i="33"/>
  <c r="AJ533" i="33"/>
  <c r="AJ169" i="33"/>
  <c r="AJ53" i="33"/>
  <c r="AI53" i="33"/>
  <c r="AI58" i="33"/>
  <c r="AI51" i="33"/>
  <c r="AJ557" i="33"/>
  <c r="AI557" i="33"/>
  <c r="AJ545" i="33"/>
  <c r="AI545" i="33"/>
  <c r="AI697" i="33"/>
  <c r="AJ697" i="33"/>
  <c r="AI407" i="33"/>
  <c r="AJ664" i="33"/>
  <c r="AI664" i="33"/>
  <c r="AJ648" i="33"/>
  <c r="AI648" i="33"/>
  <c r="AJ684" i="33"/>
  <c r="AI684" i="33"/>
  <c r="AJ695" i="33"/>
  <c r="AJ755" i="33"/>
  <c r="AI755" i="33"/>
  <c r="AJ37" i="33"/>
  <c r="AI37" i="33"/>
  <c r="AI433" i="33"/>
  <c r="AI363" i="33"/>
  <c r="AJ381" i="33"/>
  <c r="AI381" i="33"/>
  <c r="AJ420" i="33"/>
  <c r="AI420" i="33"/>
  <c r="AI503" i="33"/>
  <c r="AJ503" i="33"/>
  <c r="AJ395" i="33"/>
  <c r="AI395" i="33"/>
  <c r="AJ749" i="33"/>
  <c r="AI749" i="33"/>
  <c r="AJ221" i="33"/>
  <c r="AJ3" i="33"/>
  <c r="AI3" i="33"/>
  <c r="AJ76" i="33"/>
  <c r="AJ126" i="33"/>
  <c r="AI126" i="33"/>
  <c r="AJ22" i="33"/>
  <c r="AJ69" i="33"/>
  <c r="AI69" i="33"/>
  <c r="AI115" i="33"/>
  <c r="AJ519" i="33"/>
  <c r="AI519" i="33"/>
  <c r="AJ469" i="33"/>
  <c r="AI469" i="33"/>
  <c r="AI122" i="33"/>
  <c r="AJ630" i="33"/>
  <c r="AI630" i="33"/>
  <c r="AJ467" i="33"/>
  <c r="AI467" i="33"/>
  <c r="AJ583" i="33"/>
  <c r="AI583" i="33"/>
  <c r="AJ25" i="33"/>
  <c r="AI25" i="33"/>
  <c r="AJ731" i="33"/>
  <c r="AI731" i="33"/>
  <c r="AJ717" i="33"/>
  <c r="AI717" i="33"/>
  <c r="AJ742" i="33"/>
  <c r="AI742" i="33"/>
  <c r="AJ660" i="33"/>
  <c r="AI660" i="33"/>
  <c r="AJ639" i="33"/>
  <c r="AI639" i="33"/>
  <c r="AI693" i="33"/>
  <c r="AJ693" i="33"/>
  <c r="AJ641" i="33"/>
  <c r="AI641" i="33"/>
  <c r="AJ538" i="33"/>
  <c r="AI538" i="33"/>
  <c r="AJ542" i="33"/>
  <c r="AI542" i="33"/>
  <c r="AJ366" i="33"/>
  <c r="AI366" i="33"/>
  <c r="AJ292" i="33"/>
  <c r="AI292" i="33"/>
  <c r="AJ309" i="33"/>
  <c r="AI309" i="33"/>
  <c r="AJ229" i="33"/>
  <c r="AI229" i="33"/>
  <c r="AJ265" i="33"/>
  <c r="AI265" i="33"/>
  <c r="AJ161" i="33"/>
  <c r="AI161" i="33"/>
  <c r="AJ147" i="33"/>
  <c r="AI147" i="33"/>
  <c r="AI181" i="33"/>
  <c r="AJ181" i="33"/>
  <c r="AJ199" i="33"/>
  <c r="AI199" i="33"/>
  <c r="AJ153" i="33"/>
  <c r="AI153" i="33"/>
  <c r="AJ52" i="33"/>
  <c r="AI52" i="33"/>
  <c r="AJ72" i="33"/>
  <c r="AI72" i="33"/>
  <c r="AJ189" i="33"/>
  <c r="AI189" i="33"/>
  <c r="AJ94" i="33"/>
  <c r="AI94" i="33"/>
  <c r="AJ30" i="33"/>
  <c r="AI30" i="33"/>
  <c r="Z775" i="33"/>
  <c r="AB775" i="33" s="1"/>
  <c r="AJ18" i="33"/>
  <c r="AI18" i="33"/>
  <c r="Z24" i="33"/>
  <c r="AB24" i="33" s="1"/>
  <c r="Z17" i="33"/>
  <c r="AB17" i="33" s="1"/>
  <c r="Z58" i="33"/>
  <c r="AB58" i="33" s="1"/>
  <c r="Z119" i="33"/>
  <c r="AB119" i="33" s="1"/>
  <c r="Z37" i="33"/>
  <c r="AB37" i="33" s="1"/>
  <c r="Z67" i="33"/>
  <c r="AB67" i="33" s="1"/>
  <c r="Z32" i="33"/>
  <c r="AB32" i="33" s="1"/>
  <c r="Z94" i="33"/>
  <c r="AB94" i="33" s="1"/>
  <c r="Z136" i="33"/>
  <c r="AB136" i="33" s="1"/>
  <c r="Z182" i="33"/>
  <c r="AB182" i="33" s="1"/>
  <c r="Z131" i="33"/>
  <c r="AB131" i="33" s="1"/>
  <c r="Z177" i="33"/>
  <c r="AB177" i="33" s="1"/>
  <c r="Z142" i="33"/>
  <c r="AB142" i="33" s="1"/>
  <c r="Z188" i="33"/>
  <c r="AB188" i="33" s="1"/>
  <c r="Z262" i="33"/>
  <c r="AB262" i="33" s="1"/>
  <c r="Z308" i="33"/>
  <c r="AB308" i="33" s="1"/>
  <c r="Z257" i="33"/>
  <c r="AB257" i="33" s="1"/>
  <c r="Z303" i="33"/>
  <c r="AB303" i="33" s="1"/>
  <c r="Z317" i="33"/>
  <c r="AB317" i="33" s="1"/>
  <c r="Z234" i="33"/>
  <c r="AB234" i="33" s="1"/>
  <c r="Z348" i="33"/>
  <c r="AB348" i="33" s="1"/>
  <c r="Z359" i="33"/>
  <c r="AB359" i="33" s="1"/>
  <c r="Z339" i="33"/>
  <c r="AB339" i="33" s="1"/>
  <c r="Z440" i="33"/>
  <c r="AB440" i="33" s="1"/>
  <c r="Z413" i="33"/>
  <c r="AB413" i="33" s="1"/>
  <c r="Z392" i="33"/>
  <c r="AB392" i="33" s="1"/>
  <c r="Z474" i="33"/>
  <c r="AB474" i="33" s="1"/>
  <c r="Z452" i="33"/>
  <c r="AB452" i="33" s="1"/>
  <c r="Z463" i="33"/>
  <c r="AB463" i="33" s="1"/>
  <c r="Z455" i="33"/>
  <c r="AB455" i="33" s="1"/>
  <c r="Z464" i="33"/>
  <c r="AB464" i="33" s="1"/>
  <c r="Z510" i="33"/>
  <c r="AB510" i="33" s="1"/>
  <c r="Z488" i="33"/>
  <c r="AB488" i="33" s="1"/>
  <c r="Z533" i="33"/>
  <c r="AB533" i="33" s="1"/>
  <c r="Z631" i="33"/>
  <c r="AB631" i="33" s="1"/>
  <c r="Z564" i="33"/>
  <c r="AB564" i="33" s="1"/>
  <c r="Z603" i="33"/>
  <c r="AB603" i="33" s="1"/>
  <c r="Z637" i="33"/>
  <c r="AB637" i="33" s="1"/>
  <c r="Z582" i="33"/>
  <c r="AB582" i="33" s="1"/>
  <c r="Z625" i="33"/>
  <c r="AB625" i="33" s="1"/>
  <c r="Z629" i="33"/>
  <c r="AB629" i="33" s="1"/>
  <c r="Z717" i="33"/>
  <c r="AB717" i="33" s="1"/>
  <c r="Z675" i="33"/>
  <c r="AB675" i="33" s="1"/>
  <c r="Z749" i="33"/>
  <c r="AB749" i="33" s="1"/>
  <c r="Z713" i="33"/>
  <c r="AB713" i="33" s="1"/>
  <c r="Z732" i="33"/>
  <c r="AB732" i="33" s="1"/>
  <c r="Z714" i="33"/>
  <c r="AB714" i="33" s="1"/>
  <c r="Z742" i="33"/>
  <c r="AB742" i="33" s="1"/>
  <c r="AJ738" i="33"/>
  <c r="AI738" i="33"/>
  <c r="AJ736" i="33"/>
  <c r="AI736" i="33"/>
  <c r="AJ680" i="33"/>
  <c r="AI680" i="33"/>
  <c r="AI626" i="33"/>
  <c r="AJ626" i="33"/>
  <c r="AI540" i="33"/>
  <c r="AJ540" i="33"/>
  <c r="AJ568" i="33"/>
  <c r="AI568" i="33"/>
  <c r="AI576" i="33"/>
  <c r="AJ576" i="33"/>
  <c r="AI524" i="33"/>
  <c r="AJ524" i="33"/>
  <c r="AI424" i="33"/>
  <c r="AJ424" i="33"/>
  <c r="AJ394" i="33"/>
  <c r="AI394" i="33"/>
  <c r="AJ380" i="33"/>
  <c r="AI380" i="33"/>
  <c r="AJ425" i="33"/>
  <c r="AI425" i="33"/>
  <c r="AJ445" i="33"/>
  <c r="AI445" i="33"/>
  <c r="AJ364" i="33"/>
  <c r="AI364" i="33"/>
  <c r="AJ271" i="33"/>
  <c r="AI271" i="33"/>
  <c r="AJ225" i="33"/>
  <c r="AI225" i="33"/>
  <c r="AJ354" i="33"/>
  <c r="AI354" i="33"/>
  <c r="AI39" i="33"/>
  <c r="AJ39" i="33"/>
  <c r="AJ57" i="33"/>
  <c r="AI57" i="33"/>
  <c r="AJ95" i="33"/>
  <c r="AI95" i="33"/>
  <c r="Z29" i="33"/>
  <c r="AB29" i="33" s="1"/>
  <c r="Z28" i="33"/>
  <c r="AB28" i="33" s="1"/>
  <c r="Z74" i="33"/>
  <c r="AB74" i="33" s="1"/>
  <c r="Z203" i="33"/>
  <c r="AB203" i="33" s="1"/>
  <c r="Z53" i="33"/>
  <c r="AB53" i="33" s="1"/>
  <c r="Z83" i="33"/>
  <c r="AB83" i="33" s="1"/>
  <c r="Z48" i="33"/>
  <c r="AB48" i="33" s="1"/>
  <c r="Z110" i="33"/>
  <c r="AB110" i="33" s="1"/>
  <c r="Z152" i="33"/>
  <c r="AB152" i="33" s="1"/>
  <c r="Z198" i="33"/>
  <c r="AB198" i="33" s="1"/>
  <c r="Z147" i="33"/>
  <c r="AB147" i="33" s="1"/>
  <c r="Z193" i="33"/>
  <c r="AB193" i="33" s="1"/>
  <c r="Z158" i="33"/>
  <c r="AB158" i="33" s="1"/>
  <c r="Z204" i="33"/>
  <c r="AB204" i="33" s="1"/>
  <c r="Z278" i="33"/>
  <c r="AB278" i="33" s="1"/>
  <c r="Z227" i="33"/>
  <c r="AB227" i="33" s="1"/>
  <c r="Z273" i="33"/>
  <c r="AB273" i="33" s="1"/>
  <c r="Z319" i="33"/>
  <c r="AB319" i="33" s="1"/>
  <c r="Z220" i="33"/>
  <c r="AB220" i="33" s="1"/>
  <c r="Z250" i="33"/>
  <c r="AB250" i="33" s="1"/>
  <c r="Z364" i="33"/>
  <c r="AB364" i="33" s="1"/>
  <c r="Z430" i="33"/>
  <c r="AB430" i="33" s="1"/>
  <c r="Z355" i="33"/>
  <c r="AB355" i="33" s="1"/>
  <c r="Z385" i="33"/>
  <c r="AB385" i="33" s="1"/>
  <c r="Z380" i="33"/>
  <c r="AB380" i="33" s="1"/>
  <c r="Z408" i="33"/>
  <c r="AB408" i="33" s="1"/>
  <c r="Z426" i="33"/>
  <c r="AB426" i="33" s="1"/>
  <c r="Z500" i="33"/>
  <c r="AB500" i="33" s="1"/>
  <c r="Z432" i="33"/>
  <c r="AB432" i="33" s="1"/>
  <c r="Z471" i="33"/>
  <c r="AB471" i="33" s="1"/>
  <c r="Z480" i="33"/>
  <c r="AB480" i="33" s="1"/>
  <c r="Z529" i="33"/>
  <c r="AB529" i="33" s="1"/>
  <c r="Z504" i="33"/>
  <c r="AB504" i="33" s="1"/>
  <c r="Z549" i="33"/>
  <c r="AB549" i="33" s="1"/>
  <c r="Z543" i="33"/>
  <c r="AB543" i="33" s="1"/>
  <c r="Z590" i="33"/>
  <c r="AB590" i="33" s="1"/>
  <c r="Z608" i="33"/>
  <c r="AB608" i="33" s="1"/>
  <c r="Z591" i="33"/>
  <c r="AB591" i="33" s="1"/>
  <c r="Z598" i="33"/>
  <c r="AB598" i="33" s="1"/>
  <c r="Z639" i="33"/>
  <c r="AB639" i="33" s="1"/>
  <c r="Z645" i="33"/>
  <c r="AB645" i="33" s="1"/>
  <c r="Z704" i="33"/>
  <c r="AB704" i="33" s="1"/>
  <c r="Z712" i="33"/>
  <c r="AB712" i="33" s="1"/>
  <c r="Z715" i="33"/>
  <c r="AB715" i="33" s="1"/>
  <c r="Z755" i="33"/>
  <c r="AB755" i="33" s="1"/>
  <c r="Z762" i="33"/>
  <c r="AB762" i="33" s="1"/>
  <c r="Z736" i="33"/>
  <c r="AB736" i="33" s="1"/>
  <c r="Z758" i="33"/>
  <c r="AB758" i="33" s="1"/>
  <c r="AI728" i="33"/>
  <c r="AJ728" i="33"/>
  <c r="AI629" i="33"/>
  <c r="AJ629" i="33"/>
  <c r="AJ507" i="33"/>
  <c r="AI507" i="33"/>
  <c r="AI544" i="33"/>
  <c r="AJ544" i="33"/>
  <c r="AI480" i="33"/>
  <c r="AJ480" i="33"/>
  <c r="AI493" i="33"/>
  <c r="AJ493" i="33"/>
  <c r="AI454" i="33"/>
  <c r="AJ454" i="33"/>
  <c r="AJ359" i="33"/>
  <c r="AI359" i="33"/>
  <c r="AJ405" i="33"/>
  <c r="AI405" i="33"/>
  <c r="AJ320" i="33"/>
  <c r="AI320" i="33"/>
  <c r="AJ224" i="33"/>
  <c r="AI224" i="33"/>
  <c r="AI259" i="33"/>
  <c r="AJ259" i="33"/>
  <c r="AJ298" i="33"/>
  <c r="AI298" i="33"/>
  <c r="AJ145" i="33"/>
  <c r="AI145" i="33"/>
  <c r="AJ131" i="33"/>
  <c r="AI131" i="33"/>
  <c r="AI165" i="33"/>
  <c r="AJ165" i="33"/>
  <c r="AJ283" i="33"/>
  <c r="AI283" i="33"/>
  <c r="AJ188" i="33"/>
  <c r="AI188" i="33"/>
  <c r="AJ23" i="33"/>
  <c r="AI23" i="33"/>
  <c r="AJ63" i="33"/>
  <c r="AI63" i="33"/>
  <c r="Z77" i="33"/>
  <c r="AB77" i="33" s="1"/>
  <c r="Z44" i="33"/>
  <c r="AB44" i="33" s="1"/>
  <c r="Z90" i="33"/>
  <c r="AB90" i="33" s="1"/>
  <c r="Z39" i="33"/>
  <c r="AB39" i="33" s="1"/>
  <c r="Z69" i="33"/>
  <c r="AB69" i="33" s="1"/>
  <c r="Z99" i="33"/>
  <c r="AB99" i="33" s="1"/>
  <c r="Z64" i="33"/>
  <c r="AB64" i="33" s="1"/>
  <c r="Z122" i="33"/>
  <c r="AB122" i="33" s="1"/>
  <c r="Z168" i="33"/>
  <c r="AB168" i="33" s="1"/>
  <c r="Z214" i="33"/>
  <c r="AB214" i="33" s="1"/>
  <c r="Z163" i="33"/>
  <c r="AB163" i="33" s="1"/>
  <c r="Z209" i="33"/>
  <c r="AB209" i="33" s="1"/>
  <c r="Z174" i="33"/>
  <c r="AB174" i="33" s="1"/>
  <c r="Z232" i="33"/>
  <c r="AB232" i="33" s="1"/>
  <c r="Z294" i="33"/>
  <c r="AB294" i="33" s="1"/>
  <c r="Z243" i="33"/>
  <c r="AB243" i="33" s="1"/>
  <c r="Z289" i="33"/>
  <c r="AB289" i="33" s="1"/>
  <c r="Z222" i="33"/>
  <c r="AB222" i="33" s="1"/>
  <c r="Z236" i="33"/>
  <c r="AB236" i="33" s="1"/>
  <c r="Z266" i="33"/>
  <c r="AB266" i="33" s="1"/>
  <c r="Z331" i="33"/>
  <c r="AB331" i="33" s="1"/>
  <c r="Z326" i="33"/>
  <c r="AB326" i="33" s="1"/>
  <c r="Z322" i="33"/>
  <c r="AB322" i="33" s="1"/>
  <c r="Z401" i="33"/>
  <c r="AB401" i="33" s="1"/>
  <c r="Z396" i="33"/>
  <c r="AB396" i="33" s="1"/>
  <c r="Z375" i="33"/>
  <c r="AB375" i="33" s="1"/>
  <c r="Z442" i="33"/>
  <c r="AB442" i="33" s="1"/>
  <c r="Z420" i="33"/>
  <c r="AB420" i="33" s="1"/>
  <c r="Z448" i="33"/>
  <c r="AB448" i="33" s="1"/>
  <c r="Z487" i="33"/>
  <c r="AB487" i="33" s="1"/>
  <c r="Z498" i="33"/>
  <c r="AB498" i="33" s="1"/>
  <c r="Z553" i="33"/>
  <c r="AB553" i="33" s="1"/>
  <c r="Z558" i="33"/>
  <c r="AB558" i="33" s="1"/>
  <c r="Z561" i="33"/>
  <c r="AB561" i="33" s="1"/>
  <c r="Z551" i="33"/>
  <c r="AB551" i="33" s="1"/>
  <c r="Z555" i="33"/>
  <c r="AB555" i="33" s="1"/>
  <c r="Z638" i="33"/>
  <c r="AB638" i="33" s="1"/>
  <c r="Z610" i="33"/>
  <c r="AB610" i="33" s="1"/>
  <c r="Z619" i="33"/>
  <c r="AB619" i="33" s="1"/>
  <c r="Z653" i="33"/>
  <c r="AB653" i="33" s="1"/>
  <c r="Z628" i="33"/>
  <c r="AB628" i="33" s="1"/>
  <c r="Z647" i="33"/>
  <c r="AB647" i="33" s="1"/>
  <c r="Z664" i="33"/>
  <c r="AB664" i="33" s="1"/>
  <c r="Z741" i="33"/>
  <c r="AB741" i="33" s="1"/>
  <c r="Z754" i="33"/>
  <c r="AB754" i="33" s="1"/>
  <c r="Z707" i="33"/>
  <c r="AB707" i="33" s="1"/>
  <c r="Z739" i="33"/>
  <c r="AB739" i="33" s="1"/>
  <c r="Z774" i="33"/>
  <c r="AB774" i="33" s="1"/>
  <c r="AJ779" i="33"/>
  <c r="AI779" i="33"/>
  <c r="AJ690" i="33"/>
  <c r="AI690" i="33"/>
  <c r="AJ698" i="33"/>
  <c r="AI698" i="33"/>
  <c r="AI681" i="33"/>
  <c r="AJ681" i="33"/>
  <c r="AI644" i="33"/>
  <c r="AJ644" i="33"/>
  <c r="AJ528" i="33"/>
  <c r="AI528" i="33"/>
  <c r="AJ499" i="33"/>
  <c r="AI499" i="33"/>
  <c r="AJ378" i="33"/>
  <c r="AI378" i="33"/>
  <c r="AJ427" i="33"/>
  <c r="AI427" i="33"/>
  <c r="AI414" i="33"/>
  <c r="AJ414" i="33"/>
  <c r="AJ404" i="33"/>
  <c r="AI404" i="33"/>
  <c r="AJ361" i="33"/>
  <c r="AI361" i="33"/>
  <c r="AJ306" i="33"/>
  <c r="AI306" i="33"/>
  <c r="AJ276" i="33"/>
  <c r="AI276" i="33"/>
  <c r="AJ232" i="33"/>
  <c r="AI232" i="33"/>
  <c r="AJ249" i="33"/>
  <c r="AI249" i="33"/>
  <c r="AJ183" i="33"/>
  <c r="AI183" i="33"/>
  <c r="AJ56" i="33"/>
  <c r="AI56" i="33"/>
  <c r="AJ41" i="33"/>
  <c r="AI41" i="33"/>
  <c r="AJ120" i="33"/>
  <c r="AI120" i="33"/>
  <c r="AJ205" i="33"/>
  <c r="AI205" i="33"/>
  <c r="AI10" i="33"/>
  <c r="AJ10" i="33"/>
  <c r="Z93" i="33"/>
  <c r="AB93" i="33" s="1"/>
  <c r="Z60" i="33"/>
  <c r="AB60" i="33" s="1"/>
  <c r="Z106" i="33"/>
  <c r="AB106" i="33" s="1"/>
  <c r="Z55" i="33"/>
  <c r="AB55" i="33" s="1"/>
  <c r="Z85" i="33"/>
  <c r="AB85" i="33" s="1"/>
  <c r="Z115" i="33"/>
  <c r="AB115" i="33" s="1"/>
  <c r="Z80" i="33"/>
  <c r="AB80" i="33" s="1"/>
  <c r="Z138" i="33"/>
  <c r="AB138" i="33" s="1"/>
  <c r="Z184" i="33"/>
  <c r="AB184" i="33" s="1"/>
  <c r="Z149" i="33"/>
  <c r="AB149" i="33" s="1"/>
  <c r="Z179" i="33"/>
  <c r="AB179" i="33" s="1"/>
  <c r="Z128" i="33"/>
  <c r="AB128" i="33" s="1"/>
  <c r="Z190" i="33"/>
  <c r="AB190" i="33" s="1"/>
  <c r="Z248" i="33"/>
  <c r="AB248" i="33" s="1"/>
  <c r="Z310" i="33"/>
  <c r="AB310" i="33" s="1"/>
  <c r="Z259" i="33"/>
  <c r="AB259" i="33" s="1"/>
  <c r="Z305" i="33"/>
  <c r="AB305" i="33" s="1"/>
  <c r="Z238" i="33"/>
  <c r="AB238" i="33" s="1"/>
  <c r="Z252" i="33"/>
  <c r="AB252" i="33" s="1"/>
  <c r="Z282" i="33"/>
  <c r="AB282" i="33" s="1"/>
  <c r="Z347" i="33"/>
  <c r="AB347" i="33" s="1"/>
  <c r="Z342" i="33"/>
  <c r="AB342" i="33" s="1"/>
  <c r="Z338" i="33"/>
  <c r="AB338" i="33" s="1"/>
  <c r="Z384" i="33"/>
  <c r="AB384" i="33" s="1"/>
  <c r="Z412" i="33"/>
  <c r="AB412" i="33" s="1"/>
  <c r="Z391" i="33"/>
  <c r="AB391" i="33" s="1"/>
  <c r="Z478" i="33"/>
  <c r="AB478" i="33" s="1"/>
  <c r="Z436" i="33"/>
  <c r="AB436" i="33" s="1"/>
  <c r="Z454" i="33"/>
  <c r="AB454" i="33" s="1"/>
  <c r="Z519" i="33"/>
  <c r="AB519" i="33" s="1"/>
  <c r="Z509" i="33"/>
  <c r="AB509" i="33" s="1"/>
  <c r="Z508" i="33"/>
  <c r="AB508" i="33" s="1"/>
  <c r="Z534" i="33"/>
  <c r="AB534" i="33" s="1"/>
  <c r="Z573" i="33"/>
  <c r="AB573" i="33" s="1"/>
  <c r="Z577" i="33"/>
  <c r="AB577" i="33" s="1"/>
  <c r="Z571" i="33"/>
  <c r="AB571" i="33" s="1"/>
  <c r="Z588" i="33"/>
  <c r="AB588" i="33" s="1"/>
  <c r="Z621" i="33"/>
  <c r="AB621" i="33" s="1"/>
  <c r="Z623" i="33"/>
  <c r="AB623" i="33" s="1"/>
  <c r="Z654" i="33"/>
  <c r="AB654" i="33" s="1"/>
  <c r="Z694" i="33"/>
  <c r="AB694" i="33" s="1"/>
  <c r="Z656" i="33"/>
  <c r="AB656" i="33" s="1"/>
  <c r="Z691" i="33"/>
  <c r="AB691" i="33" s="1"/>
  <c r="Z695" i="33"/>
  <c r="AB695" i="33" s="1"/>
  <c r="Z701" i="33"/>
  <c r="AB701" i="33" s="1"/>
  <c r="Z723" i="33"/>
  <c r="AB723" i="33" s="1"/>
  <c r="Z731" i="33"/>
  <c r="AB731" i="33" s="1"/>
  <c r="Z757" i="33"/>
  <c r="AB757" i="33" s="1"/>
  <c r="AJ713" i="33"/>
  <c r="AI713" i="33"/>
  <c r="AJ726" i="33"/>
  <c r="AI726" i="33"/>
  <c r="AI704" i="33"/>
  <c r="AJ704" i="33"/>
  <c r="AI673" i="33"/>
  <c r="AJ673" i="33"/>
  <c r="AI637" i="33"/>
  <c r="AJ637" i="33"/>
  <c r="AI619" i="33"/>
  <c r="AJ619" i="33"/>
  <c r="AI597" i="33"/>
  <c r="AJ597" i="33"/>
  <c r="AJ632" i="33"/>
  <c r="AI632" i="33"/>
  <c r="AI574" i="33"/>
  <c r="AJ574" i="33"/>
  <c r="AI571" i="33"/>
  <c r="AJ571" i="33"/>
  <c r="AJ491" i="33"/>
  <c r="AI491" i="33"/>
  <c r="AI534" i="33"/>
  <c r="AJ534" i="33"/>
  <c r="AJ472" i="33"/>
  <c r="AI472" i="33"/>
  <c r="AJ478" i="33"/>
  <c r="AI478" i="33"/>
  <c r="AJ416" i="33"/>
  <c r="AI416" i="33"/>
  <c r="AJ343" i="33"/>
  <c r="AI343" i="33"/>
  <c r="AJ345" i="33"/>
  <c r="AI345" i="33"/>
  <c r="AJ350" i="33"/>
  <c r="AI350" i="33"/>
  <c r="AJ369" i="33"/>
  <c r="AI369" i="33"/>
  <c r="AI243" i="33"/>
  <c r="AJ243" i="33"/>
  <c r="AJ293" i="33"/>
  <c r="AI293" i="33"/>
  <c r="AJ370" i="33"/>
  <c r="AI370" i="33"/>
  <c r="AJ295" i="33"/>
  <c r="AI295" i="33"/>
  <c r="AI149" i="33"/>
  <c r="AJ149" i="33"/>
  <c r="AJ267" i="33"/>
  <c r="AI267" i="33"/>
  <c r="AJ137" i="33"/>
  <c r="AI137" i="33"/>
  <c r="AJ155" i="33"/>
  <c r="AI155" i="33"/>
  <c r="AJ38" i="33"/>
  <c r="AI38" i="33"/>
  <c r="AJ78" i="33"/>
  <c r="AI78" i="33"/>
  <c r="AJ111" i="33"/>
  <c r="AI111" i="33"/>
  <c r="Z16" i="33"/>
  <c r="AB16" i="33" s="1"/>
  <c r="Z7" i="33"/>
  <c r="AB7" i="33" s="1"/>
  <c r="Z76" i="33"/>
  <c r="AB76" i="33" s="1"/>
  <c r="Z25" i="33"/>
  <c r="AB25" i="33" s="1"/>
  <c r="Z71" i="33"/>
  <c r="AB71" i="33" s="1"/>
  <c r="Z101" i="33"/>
  <c r="AB101" i="33" s="1"/>
  <c r="Z34" i="33"/>
  <c r="AB34" i="33" s="1"/>
  <c r="Z96" i="33"/>
  <c r="AB96" i="33" s="1"/>
  <c r="Z154" i="33"/>
  <c r="AB154" i="33" s="1"/>
  <c r="Z200" i="33"/>
  <c r="AB200" i="33" s="1"/>
  <c r="Z165" i="33"/>
  <c r="AB165" i="33" s="1"/>
  <c r="Z195" i="33"/>
  <c r="AB195" i="33" s="1"/>
  <c r="Z144" i="33"/>
  <c r="AB144" i="33" s="1"/>
  <c r="Z206" i="33"/>
  <c r="AB206" i="33" s="1"/>
  <c r="Z264" i="33"/>
  <c r="AB264" i="33" s="1"/>
  <c r="Z352" i="33"/>
  <c r="AB352" i="33" s="1"/>
  <c r="Z275" i="33"/>
  <c r="AB275" i="33" s="1"/>
  <c r="Z224" i="33"/>
  <c r="AB224" i="33" s="1"/>
  <c r="Z254" i="33"/>
  <c r="AB254" i="33" s="1"/>
  <c r="Z268" i="33"/>
  <c r="AB268" i="33" s="1"/>
  <c r="Z298" i="33"/>
  <c r="AB298" i="33" s="1"/>
  <c r="Z363" i="33"/>
  <c r="AB363" i="33" s="1"/>
  <c r="Z358" i="33"/>
  <c r="AB358" i="33" s="1"/>
  <c r="Z354" i="33"/>
  <c r="AB354" i="33" s="1"/>
  <c r="Z400" i="33"/>
  <c r="AB400" i="33" s="1"/>
  <c r="Z427" i="33"/>
  <c r="AB427" i="33" s="1"/>
  <c r="Z407" i="33"/>
  <c r="AB407" i="33" s="1"/>
  <c r="Z479" i="33"/>
  <c r="AB479" i="33" s="1"/>
  <c r="Z469" i="33"/>
  <c r="AB469" i="33" s="1"/>
  <c r="Z431" i="33"/>
  <c r="AB431" i="33" s="1"/>
  <c r="Z503" i="33"/>
  <c r="AB503" i="33" s="1"/>
  <c r="Z461" i="33"/>
  <c r="AB461" i="33" s="1"/>
  <c r="Z522" i="33"/>
  <c r="AB522" i="33" s="1"/>
  <c r="Z557" i="33"/>
  <c r="AB557" i="33" s="1"/>
  <c r="Z548" i="33"/>
  <c r="AB548" i="33" s="1"/>
  <c r="Z525" i="33"/>
  <c r="AB525" i="33" s="1"/>
  <c r="Z599" i="33"/>
  <c r="AB599" i="33" s="1"/>
  <c r="Z595" i="33"/>
  <c r="AB595" i="33" s="1"/>
  <c r="Z630" i="33"/>
  <c r="AB630" i="33" s="1"/>
  <c r="Z627" i="33"/>
  <c r="AB627" i="33" s="1"/>
  <c r="Z612" i="33"/>
  <c r="AB612" i="33" s="1"/>
  <c r="Z626" i="33"/>
  <c r="AB626" i="33" s="1"/>
  <c r="Z660" i="33"/>
  <c r="AB660" i="33" s="1"/>
  <c r="Z703" i="33"/>
  <c r="AB703" i="33" s="1"/>
  <c r="Z677" i="33"/>
  <c r="AB677" i="33" s="1"/>
  <c r="Z718" i="33"/>
  <c r="AB718" i="33" s="1"/>
  <c r="Z740" i="33"/>
  <c r="AB740" i="33" s="1"/>
  <c r="Z747" i="33"/>
  <c r="AB747" i="33" s="1"/>
  <c r="Z773" i="33"/>
  <c r="AB773" i="33" s="1"/>
  <c r="AI756" i="33"/>
  <c r="AJ756" i="33"/>
  <c r="AJ701" i="33"/>
  <c r="AI701" i="33"/>
  <c r="AJ706" i="33"/>
  <c r="AI706" i="33"/>
  <c r="AJ655" i="33"/>
  <c r="AI655" i="33"/>
  <c r="AJ676" i="33"/>
  <c r="AI676" i="33"/>
  <c r="AI585" i="33"/>
  <c r="AJ585" i="33"/>
  <c r="AI563" i="33"/>
  <c r="AJ563" i="33"/>
  <c r="AI398" i="33"/>
  <c r="AJ398" i="33"/>
  <c r="AJ375" i="33"/>
  <c r="AI375" i="33"/>
  <c r="AJ348" i="33"/>
  <c r="AI348" i="33"/>
  <c r="AJ290" i="33"/>
  <c r="AI290" i="33"/>
  <c r="AJ235" i="33"/>
  <c r="AI235" i="33"/>
  <c r="AJ172" i="33"/>
  <c r="AI172" i="33"/>
  <c r="AJ135" i="33"/>
  <c r="AI135" i="33"/>
  <c r="AI26" i="33"/>
  <c r="AJ26" i="33"/>
  <c r="AJ79" i="33"/>
  <c r="AI79" i="33"/>
  <c r="AI24" i="33"/>
  <c r="AJ24" i="33"/>
  <c r="Z15" i="33"/>
  <c r="AB15" i="33" s="1"/>
  <c r="Z109" i="33"/>
  <c r="AB109" i="33" s="1"/>
  <c r="Z92" i="33"/>
  <c r="AB92" i="33" s="1"/>
  <c r="Z41" i="33"/>
  <c r="AB41" i="33" s="1"/>
  <c r="Z87" i="33"/>
  <c r="AB87" i="33" s="1"/>
  <c r="Z117" i="33"/>
  <c r="AB117" i="33" s="1"/>
  <c r="Z50" i="33"/>
  <c r="AB50" i="33" s="1"/>
  <c r="Z112" i="33"/>
  <c r="AB112" i="33" s="1"/>
  <c r="Z170" i="33"/>
  <c r="AB170" i="33" s="1"/>
  <c r="Z215" i="33"/>
  <c r="AB215" i="33" s="1"/>
  <c r="Z181" i="33"/>
  <c r="AB181" i="33" s="1"/>
  <c r="Z211" i="33"/>
  <c r="AB211" i="33" s="1"/>
  <c r="Z160" i="33"/>
  <c r="AB160" i="33" s="1"/>
  <c r="Z125" i="33"/>
  <c r="AB125" i="33" s="1"/>
  <c r="Z280" i="33"/>
  <c r="AB280" i="33" s="1"/>
  <c r="Z229" i="33"/>
  <c r="AB229" i="33" s="1"/>
  <c r="Z291" i="33"/>
  <c r="AB291" i="33" s="1"/>
  <c r="Z240" i="33"/>
  <c r="AB240" i="33" s="1"/>
  <c r="Z270" i="33"/>
  <c r="AB270" i="33" s="1"/>
  <c r="Z284" i="33"/>
  <c r="AB284" i="33" s="1"/>
  <c r="Z314" i="33"/>
  <c r="AB314" i="33" s="1"/>
  <c r="Z330" i="33"/>
  <c r="AB330" i="33" s="1"/>
  <c r="Z371" i="33"/>
  <c r="AB371" i="33" s="1"/>
  <c r="Z321" i="33"/>
  <c r="AB321" i="33" s="1"/>
  <c r="Z416" i="33"/>
  <c r="AB416" i="33" s="1"/>
  <c r="Z379" i="33"/>
  <c r="AB379" i="33" s="1"/>
  <c r="Z425" i="33"/>
  <c r="AB425" i="33" s="1"/>
  <c r="Z441" i="33"/>
  <c r="AB441" i="33" s="1"/>
  <c r="Z419" i="33"/>
  <c r="AB419" i="33" s="1"/>
  <c r="Z447" i="33"/>
  <c r="AB447" i="33" s="1"/>
  <c r="Z507" i="33"/>
  <c r="AB507" i="33" s="1"/>
  <c r="Z477" i="33"/>
  <c r="AB477" i="33" s="1"/>
  <c r="Z539" i="33"/>
  <c r="AB539" i="33" s="1"/>
  <c r="Z486" i="33"/>
  <c r="AB486" i="33" s="1"/>
  <c r="Z531" i="33"/>
  <c r="AB531" i="33" s="1"/>
  <c r="Z541" i="33"/>
  <c r="AB541" i="33" s="1"/>
  <c r="Z613" i="33"/>
  <c r="AB613" i="33" s="1"/>
  <c r="Z563" i="33"/>
  <c r="AB563" i="33" s="1"/>
  <c r="Z678" i="33"/>
  <c r="AB678" i="33" s="1"/>
  <c r="Z644" i="33"/>
  <c r="AB644" i="33" s="1"/>
  <c r="Z671" i="33"/>
  <c r="AB671" i="33" s="1"/>
  <c r="Z636" i="33"/>
  <c r="AB636" i="33" s="1"/>
  <c r="Z699" i="33"/>
  <c r="AB699" i="33" s="1"/>
  <c r="Z708" i="33"/>
  <c r="AB708" i="33" s="1"/>
  <c r="Z693" i="33"/>
  <c r="AB693" i="33" s="1"/>
  <c r="Z750" i="33"/>
  <c r="AB750" i="33" s="1"/>
  <c r="Z752" i="33"/>
  <c r="AB752" i="33" s="1"/>
  <c r="Z763" i="33"/>
  <c r="AB763" i="33" s="1"/>
  <c r="Z772" i="33"/>
  <c r="AB772" i="33" s="1"/>
  <c r="AI712" i="33"/>
  <c r="AJ712" i="33"/>
  <c r="AI696" i="33"/>
  <c r="AJ696" i="33"/>
  <c r="AI646" i="33"/>
  <c r="AJ646" i="33"/>
  <c r="AJ592" i="33"/>
  <c r="AI592" i="33"/>
  <c r="AI536" i="33"/>
  <c r="AJ536" i="33"/>
  <c r="AJ547" i="33"/>
  <c r="AI547" i="33"/>
  <c r="AJ525" i="33"/>
  <c r="AI525" i="33"/>
  <c r="AJ327" i="33"/>
  <c r="AI327" i="33"/>
  <c r="AJ329" i="33"/>
  <c r="AI329" i="33"/>
  <c r="AJ389" i="33"/>
  <c r="AI389" i="33"/>
  <c r="AI227" i="33"/>
  <c r="AJ227" i="33"/>
  <c r="AJ260" i="33"/>
  <c r="AI260" i="33"/>
  <c r="AJ282" i="33"/>
  <c r="AI282" i="33"/>
  <c r="AI133" i="33"/>
  <c r="AJ133" i="33"/>
  <c r="AJ40" i="33"/>
  <c r="AI40" i="33"/>
  <c r="V4" i="33"/>
  <c r="O5" i="33"/>
  <c r="R5" i="33" s="1"/>
  <c r="Z14" i="33"/>
  <c r="AB14" i="33" s="1"/>
  <c r="Z6" i="33"/>
  <c r="AB6" i="33" s="1"/>
  <c r="Z108" i="33"/>
  <c r="AB108" i="33" s="1"/>
  <c r="Z57" i="33"/>
  <c r="AB57" i="33" s="1"/>
  <c r="Z103" i="33"/>
  <c r="AB103" i="33" s="1"/>
  <c r="Z133" i="33"/>
  <c r="AB133" i="33" s="1"/>
  <c r="Z66" i="33"/>
  <c r="AB66" i="33" s="1"/>
  <c r="Z31" i="33"/>
  <c r="AB31" i="33" s="1"/>
  <c r="Z186" i="33"/>
  <c r="AB186" i="33" s="1"/>
  <c r="Z297" i="33"/>
  <c r="AB297" i="33" s="1"/>
  <c r="Z197" i="33"/>
  <c r="AB197" i="33" s="1"/>
  <c r="Z265" i="33"/>
  <c r="AB265" i="33" s="1"/>
  <c r="Z176" i="33"/>
  <c r="AB176" i="33" s="1"/>
  <c r="Z141" i="33"/>
  <c r="AB141" i="33" s="1"/>
  <c r="Z296" i="33"/>
  <c r="AB296" i="33" s="1"/>
  <c r="Z245" i="33"/>
  <c r="AB245" i="33" s="1"/>
  <c r="Z307" i="33"/>
  <c r="AB307" i="33" s="1"/>
  <c r="Z256" i="33"/>
  <c r="AB256" i="33" s="1"/>
  <c r="Z286" i="33"/>
  <c r="AB286" i="33" s="1"/>
  <c r="Z300" i="33"/>
  <c r="AB300" i="33" s="1"/>
  <c r="Z335" i="33"/>
  <c r="AB335" i="33" s="1"/>
  <c r="Z346" i="33"/>
  <c r="AB346" i="33" s="1"/>
  <c r="Z387" i="33"/>
  <c r="AB387" i="33" s="1"/>
  <c r="Z337" i="33"/>
  <c r="AB337" i="33" s="1"/>
  <c r="Z383" i="33"/>
  <c r="AB383" i="33" s="1"/>
  <c r="Z395" i="33"/>
  <c r="AB395" i="33" s="1"/>
  <c r="Z374" i="33"/>
  <c r="AB374" i="33" s="1"/>
  <c r="Z453" i="33"/>
  <c r="AB453" i="33" s="1"/>
  <c r="Z435" i="33"/>
  <c r="AB435" i="33" s="1"/>
  <c r="Z458" i="33"/>
  <c r="AB458" i="33" s="1"/>
  <c r="Z468" i="33"/>
  <c r="AB468" i="33" s="1"/>
  <c r="Z499" i="33"/>
  <c r="AB499" i="33" s="1"/>
  <c r="Z540" i="33"/>
  <c r="AB540" i="33" s="1"/>
  <c r="Z502" i="33"/>
  <c r="AB502" i="33" s="1"/>
  <c r="Z547" i="33"/>
  <c r="AB547" i="33" s="1"/>
  <c r="Z566" i="33"/>
  <c r="AB566" i="33" s="1"/>
  <c r="Z554" i="33"/>
  <c r="AB554" i="33" s="1"/>
  <c r="Z642" i="33"/>
  <c r="AB642" i="33" s="1"/>
  <c r="Z589" i="33"/>
  <c r="AB589" i="33" s="1"/>
  <c r="Z581" i="33"/>
  <c r="AB581" i="33" s="1"/>
  <c r="Z696" i="33"/>
  <c r="AB696" i="33" s="1"/>
  <c r="Z655" i="33"/>
  <c r="AB655" i="33" s="1"/>
  <c r="Z646" i="33"/>
  <c r="AB646" i="33" s="1"/>
  <c r="Z659" i="33"/>
  <c r="AB659" i="33" s="1"/>
  <c r="Z702" i="33"/>
  <c r="AB702" i="33" s="1"/>
  <c r="Z737" i="33"/>
  <c r="AB737" i="33" s="1"/>
  <c r="Z706" i="33"/>
  <c r="AB706" i="33" s="1"/>
  <c r="Z779" i="33"/>
  <c r="AB779" i="33" s="1"/>
  <c r="Z771" i="33"/>
  <c r="AB771" i="33" s="1"/>
  <c r="AJ767" i="33"/>
  <c r="AI767" i="33"/>
  <c r="AJ611" i="33"/>
  <c r="AI611" i="33"/>
  <c r="AI613" i="33"/>
  <c r="AJ613" i="33"/>
  <c r="AJ581" i="33"/>
  <c r="AI581" i="33"/>
  <c r="AJ575" i="33"/>
  <c r="AI575" i="33"/>
  <c r="AI476" i="33"/>
  <c r="AJ476" i="33"/>
  <c r="AI382" i="33"/>
  <c r="AJ382" i="33"/>
  <c r="AJ402" i="33"/>
  <c r="AI402" i="33"/>
  <c r="AJ388" i="33"/>
  <c r="AI388" i="33"/>
  <c r="AJ358" i="33"/>
  <c r="AI358" i="33"/>
  <c r="AJ334" i="33"/>
  <c r="AI334" i="33"/>
  <c r="AJ353" i="33"/>
  <c r="AI353" i="33"/>
  <c r="AJ278" i="33"/>
  <c r="AI278" i="33"/>
  <c r="AJ233" i="33"/>
  <c r="AI233" i="33"/>
  <c r="AI217" i="33"/>
  <c r="AJ217" i="33"/>
  <c r="AJ167" i="33"/>
  <c r="AI167" i="33"/>
  <c r="AJ139" i="33"/>
  <c r="AI139" i="33"/>
  <c r="AJ129" i="33"/>
  <c r="AI129" i="33"/>
  <c r="AI2" i="33"/>
  <c r="Z13" i="33"/>
  <c r="AB13" i="33" s="1"/>
  <c r="Z22" i="33"/>
  <c r="AB22" i="33" s="1"/>
  <c r="Z127" i="33"/>
  <c r="AB127" i="33" s="1"/>
  <c r="Z73" i="33"/>
  <c r="AB73" i="33" s="1"/>
  <c r="Z171" i="33"/>
  <c r="AB171" i="33" s="1"/>
  <c r="Z187" i="33"/>
  <c r="AB187" i="33" s="1"/>
  <c r="Z82" i="33"/>
  <c r="AB82" i="33" s="1"/>
  <c r="Z47" i="33"/>
  <c r="AB47" i="33" s="1"/>
  <c r="Z202" i="33"/>
  <c r="AB202" i="33" s="1"/>
  <c r="Z135" i="33"/>
  <c r="AB135" i="33" s="1"/>
  <c r="Z213" i="33"/>
  <c r="AB213" i="33" s="1"/>
  <c r="Z130" i="33"/>
  <c r="AB130" i="33" s="1"/>
  <c r="Z192" i="33"/>
  <c r="AB192" i="33" s="1"/>
  <c r="Z157" i="33"/>
  <c r="AB157" i="33" s="1"/>
  <c r="Z312" i="33"/>
  <c r="AB312" i="33" s="1"/>
  <c r="Z261" i="33"/>
  <c r="AB261" i="33" s="1"/>
  <c r="Z368" i="33"/>
  <c r="AB368" i="33" s="1"/>
  <c r="Z272" i="33"/>
  <c r="AB272" i="33" s="1"/>
  <c r="Z302" i="33"/>
  <c r="AB302" i="33" s="1"/>
  <c r="Z316" i="33"/>
  <c r="AB316" i="33" s="1"/>
  <c r="Z351" i="33"/>
  <c r="AB351" i="33" s="1"/>
  <c r="Z362" i="33"/>
  <c r="AB362" i="33" s="1"/>
  <c r="Z403" i="33"/>
  <c r="AB403" i="33" s="1"/>
  <c r="Z353" i="33"/>
  <c r="AB353" i="33" s="1"/>
  <c r="Z399" i="33"/>
  <c r="AB399" i="33" s="1"/>
  <c r="Z411" i="33"/>
  <c r="AB411" i="33" s="1"/>
  <c r="Z390" i="33"/>
  <c r="AB390" i="33" s="1"/>
  <c r="Z460" i="33"/>
  <c r="AB460" i="33" s="1"/>
  <c r="Z451" i="33"/>
  <c r="AB451" i="33" s="1"/>
  <c r="Z492" i="33"/>
  <c r="AB492" i="33" s="1"/>
  <c r="Z497" i="33"/>
  <c r="AB497" i="33" s="1"/>
  <c r="Z459" i="33"/>
  <c r="AB459" i="33" s="1"/>
  <c r="Z542" i="33"/>
  <c r="AB542" i="33" s="1"/>
  <c r="Z532" i="33"/>
  <c r="AB532" i="33" s="1"/>
  <c r="Z552" i="33"/>
  <c r="AB552" i="33" s="1"/>
  <c r="Z584" i="33"/>
  <c r="AB584" i="33" s="1"/>
  <c r="Z570" i="33"/>
  <c r="AB570" i="33" s="1"/>
  <c r="Z562" i="33"/>
  <c r="AB562" i="33" s="1"/>
  <c r="Z602" i="33"/>
  <c r="AB602" i="33" s="1"/>
  <c r="Z597" i="33"/>
  <c r="AB597" i="33" s="1"/>
  <c r="Z616" i="33"/>
  <c r="AB616" i="33" s="1"/>
  <c r="Z658" i="33"/>
  <c r="AB658" i="33" s="1"/>
  <c r="Z680" i="33"/>
  <c r="AB680" i="33" s="1"/>
  <c r="Z679" i="33"/>
  <c r="AB679" i="33" s="1"/>
  <c r="Z720" i="33"/>
  <c r="AB720" i="33" s="1"/>
  <c r="Z700" i="33"/>
  <c r="AB700" i="33" s="1"/>
  <c r="Z722" i="33"/>
  <c r="AB722" i="33" s="1"/>
  <c r="Z778" i="33"/>
  <c r="AB778" i="33" s="1"/>
  <c r="Z770" i="33"/>
  <c r="AB770" i="33" s="1"/>
  <c r="AJ772" i="33"/>
  <c r="AI772" i="33"/>
  <c r="AI714" i="33"/>
  <c r="AJ714" i="33"/>
  <c r="AJ610" i="33"/>
  <c r="AI610" i="33"/>
  <c r="AI555" i="33"/>
  <c r="AJ555" i="33"/>
  <c r="AJ541" i="33"/>
  <c r="AI541" i="33"/>
  <c r="AJ505" i="33"/>
  <c r="AI505" i="33"/>
  <c r="AJ502" i="33"/>
  <c r="AI502" i="33"/>
  <c r="AJ520" i="33"/>
  <c r="AI520" i="33"/>
  <c r="AJ400" i="33"/>
  <c r="AI400" i="33"/>
  <c r="AI362" i="33"/>
  <c r="AJ362" i="33"/>
  <c r="AJ372" i="33"/>
  <c r="AI372" i="33"/>
  <c r="AJ319" i="33"/>
  <c r="AI319" i="33"/>
  <c r="AJ277" i="33"/>
  <c r="AI277" i="33"/>
  <c r="AJ279" i="33"/>
  <c r="AI279" i="33"/>
  <c r="AJ313" i="33"/>
  <c r="AI313" i="33"/>
  <c r="AI213" i="33"/>
  <c r="AJ213" i="33"/>
  <c r="AJ156" i="33"/>
  <c r="AI156" i="33"/>
  <c r="AI103" i="33"/>
  <c r="AJ103" i="33"/>
  <c r="AJ119" i="33"/>
  <c r="AI119" i="33"/>
  <c r="AJ141" i="33"/>
  <c r="AI141" i="33"/>
  <c r="AJ173" i="33"/>
  <c r="AI173" i="33"/>
  <c r="AJ62" i="33"/>
  <c r="AI62" i="33"/>
  <c r="Z12" i="33"/>
  <c r="AB12" i="33" s="1"/>
  <c r="Z5" i="33"/>
  <c r="AB5" i="33" s="1"/>
  <c r="Z27" i="33"/>
  <c r="AB27" i="33" s="1"/>
  <c r="Z89" i="33"/>
  <c r="AB89" i="33" s="1"/>
  <c r="Z38" i="33"/>
  <c r="AB38" i="33" s="1"/>
  <c r="Z36" i="33"/>
  <c r="AB36" i="33" s="1"/>
  <c r="Z98" i="33"/>
  <c r="AB98" i="33" s="1"/>
  <c r="Z63" i="33"/>
  <c r="AB63" i="33" s="1"/>
  <c r="Z249" i="33"/>
  <c r="AB249" i="33" s="1"/>
  <c r="Z151" i="33"/>
  <c r="AB151" i="33" s="1"/>
  <c r="Z217" i="33"/>
  <c r="AB217" i="33" s="1"/>
  <c r="Z146" i="33"/>
  <c r="AB146" i="33" s="1"/>
  <c r="Z208" i="33"/>
  <c r="AB208" i="33" s="1"/>
  <c r="Z173" i="33"/>
  <c r="AB173" i="33" s="1"/>
  <c r="Z231" i="33"/>
  <c r="AB231" i="33" s="1"/>
  <c r="Z277" i="33"/>
  <c r="AB277" i="33" s="1"/>
  <c r="Z226" i="33"/>
  <c r="AB226" i="33" s="1"/>
  <c r="Z288" i="33"/>
  <c r="AB288" i="33" s="1"/>
  <c r="Z318" i="33"/>
  <c r="AB318" i="33" s="1"/>
  <c r="Z219" i="33"/>
  <c r="AB219" i="33" s="1"/>
  <c r="Z367" i="33"/>
  <c r="AB367" i="33" s="1"/>
  <c r="Z329" i="33"/>
  <c r="AB329" i="33" s="1"/>
  <c r="Z325" i="33"/>
  <c r="AB325" i="33" s="1"/>
  <c r="Z369" i="33"/>
  <c r="AB369" i="33" s="1"/>
  <c r="Z415" i="33"/>
  <c r="AB415" i="33" s="1"/>
  <c r="Z444" i="33"/>
  <c r="AB444" i="33" s="1"/>
  <c r="Z406" i="33"/>
  <c r="AB406" i="33" s="1"/>
  <c r="Z466" i="33"/>
  <c r="AB466" i="33" s="1"/>
  <c r="Z462" i="33"/>
  <c r="AB462" i="33" s="1"/>
  <c r="Z446" i="33"/>
  <c r="AB446" i="33" s="1"/>
  <c r="Z513" i="33"/>
  <c r="AB513" i="33" s="1"/>
  <c r="Z475" i="33"/>
  <c r="AB475" i="33" s="1"/>
  <c r="Z559" i="33"/>
  <c r="AB559" i="33" s="1"/>
  <c r="Z546" i="33"/>
  <c r="AB546" i="33" s="1"/>
  <c r="Z556" i="33"/>
  <c r="AB556" i="33" s="1"/>
  <c r="Z583" i="33"/>
  <c r="AB583" i="33" s="1"/>
  <c r="Z587" i="33"/>
  <c r="AB587" i="33" s="1"/>
  <c r="Z560" i="33"/>
  <c r="AB560" i="33" s="1"/>
  <c r="Z606" i="33"/>
  <c r="AB606" i="33" s="1"/>
  <c r="Z596" i="33"/>
  <c r="AB596" i="33" s="1"/>
  <c r="Z620" i="33"/>
  <c r="AB620" i="33" s="1"/>
  <c r="Z673" i="33"/>
  <c r="AB673" i="33" s="1"/>
  <c r="Z689" i="33"/>
  <c r="AB689" i="33" s="1"/>
  <c r="Z690" i="33"/>
  <c r="AB690" i="33" s="1"/>
  <c r="Z692" i="33"/>
  <c r="AB692" i="33" s="1"/>
  <c r="Z711" i="33"/>
  <c r="AB711" i="33" s="1"/>
  <c r="Z756" i="33"/>
  <c r="AB756" i="33" s="1"/>
  <c r="Z777" i="33"/>
  <c r="AB777" i="33" s="1"/>
  <c r="Z769" i="33"/>
  <c r="AB769" i="33" s="1"/>
  <c r="AJ721" i="33"/>
  <c r="AI721" i="33"/>
  <c r="AI675" i="33"/>
  <c r="AJ675" i="33"/>
  <c r="AI621" i="33"/>
  <c r="AJ621" i="33"/>
  <c r="AJ566" i="33"/>
  <c r="AI566" i="33"/>
  <c r="AJ489" i="33"/>
  <c r="AI489" i="33"/>
  <c r="AJ342" i="33"/>
  <c r="AI342" i="33"/>
  <c r="AJ360" i="33"/>
  <c r="AI360" i="33"/>
  <c r="AJ332" i="33"/>
  <c r="AI332" i="33"/>
  <c r="AJ305" i="33"/>
  <c r="AI305" i="33"/>
  <c r="AI307" i="33"/>
  <c r="AJ307" i="33"/>
  <c r="AJ322" i="33"/>
  <c r="AI322" i="33"/>
  <c r="Z45" i="33"/>
  <c r="AB45" i="33" s="1"/>
  <c r="Z21" i="33"/>
  <c r="AB21" i="33" s="1"/>
  <c r="Z43" i="33"/>
  <c r="AB43" i="33" s="1"/>
  <c r="Z105" i="33"/>
  <c r="AB105" i="33" s="1"/>
  <c r="Z54" i="33"/>
  <c r="AB54" i="33" s="1"/>
  <c r="Z52" i="33"/>
  <c r="AB52" i="33" s="1"/>
  <c r="Z114" i="33"/>
  <c r="AB114" i="33" s="1"/>
  <c r="Z79" i="33"/>
  <c r="AB79" i="33" s="1"/>
  <c r="Z121" i="33"/>
  <c r="AB121" i="33" s="1"/>
  <c r="Z167" i="33"/>
  <c r="AB167" i="33" s="1"/>
  <c r="Z281" i="33"/>
  <c r="AB281" i="33" s="1"/>
  <c r="Z162" i="33"/>
  <c r="AB162" i="33" s="1"/>
  <c r="Z143" i="33"/>
  <c r="AB143" i="33" s="1"/>
  <c r="Z189" i="33"/>
  <c r="AB189" i="33" s="1"/>
  <c r="Z247" i="33"/>
  <c r="AB247" i="33" s="1"/>
  <c r="Z293" i="33"/>
  <c r="AB293" i="33" s="1"/>
  <c r="Z242" i="33"/>
  <c r="AB242" i="33" s="1"/>
  <c r="Z304" i="33"/>
  <c r="AB304" i="33" s="1"/>
  <c r="Z320" i="33"/>
  <c r="AB320" i="33" s="1"/>
  <c r="Z235" i="33"/>
  <c r="AB235" i="33" s="1"/>
  <c r="Z334" i="33"/>
  <c r="AB334" i="33" s="1"/>
  <c r="Z345" i="33"/>
  <c r="AB345" i="33" s="1"/>
  <c r="Z341" i="33"/>
  <c r="AB341" i="33" s="1"/>
  <c r="Z372" i="33"/>
  <c r="AB372" i="33" s="1"/>
  <c r="Z382" i="33"/>
  <c r="AB382" i="33" s="1"/>
  <c r="Z378" i="33"/>
  <c r="AB378" i="33" s="1"/>
  <c r="Z373" i="33"/>
  <c r="AB373" i="33" s="1"/>
  <c r="Z439" i="33"/>
  <c r="AB439" i="33" s="1"/>
  <c r="Z418" i="33"/>
  <c r="AB418" i="33" s="1"/>
  <c r="Z457" i="33"/>
  <c r="AB457" i="33" s="1"/>
  <c r="Z467" i="33"/>
  <c r="AB467" i="33" s="1"/>
  <c r="Z526" i="33"/>
  <c r="AB526" i="33" s="1"/>
  <c r="Z565" i="33"/>
  <c r="AB565" i="33" s="1"/>
  <c r="Z485" i="33"/>
  <c r="AB485" i="33" s="1"/>
  <c r="Z574" i="33"/>
  <c r="AB574" i="33" s="1"/>
  <c r="Z538" i="33"/>
  <c r="AB538" i="33" s="1"/>
  <c r="Z600" i="33"/>
  <c r="AB600" i="33" s="1"/>
  <c r="Z576" i="33"/>
  <c r="AB576" i="33" s="1"/>
  <c r="Z632" i="33"/>
  <c r="AB632" i="33" s="1"/>
  <c r="Z688" i="33"/>
  <c r="AB688" i="33" s="1"/>
  <c r="Z640" i="33"/>
  <c r="AB640" i="33" s="1"/>
  <c r="Z687" i="33"/>
  <c r="AB687" i="33" s="1"/>
  <c r="Z719" i="33"/>
  <c r="AB719" i="33" s="1"/>
  <c r="Z674" i="33"/>
  <c r="AB674" i="33" s="1"/>
  <c r="Z710" i="33"/>
  <c r="AB710" i="33" s="1"/>
  <c r="Z745" i="33"/>
  <c r="AB745" i="33" s="1"/>
  <c r="Z705" i="33"/>
  <c r="AB705" i="33" s="1"/>
  <c r="Z728" i="33"/>
  <c r="AB728" i="33" s="1"/>
  <c r="Z768" i="33"/>
  <c r="AB768" i="33" s="1"/>
  <c r="AJ763" i="33"/>
  <c r="AI763" i="33"/>
  <c r="AJ754" i="33"/>
  <c r="AI754" i="33"/>
  <c r="AJ678" i="33"/>
  <c r="AI678" i="33"/>
  <c r="AJ672" i="33"/>
  <c r="AI672" i="33"/>
  <c r="AJ608" i="33"/>
  <c r="AI608" i="33"/>
  <c r="AI526" i="33"/>
  <c r="AJ526" i="33"/>
  <c r="AJ500" i="33"/>
  <c r="AI500" i="33"/>
  <c r="AJ474" i="33"/>
  <c r="AI474" i="33"/>
  <c r="AJ441" i="33"/>
  <c r="AI441" i="33"/>
  <c r="AJ347" i="33"/>
  <c r="AI347" i="33"/>
  <c r="AJ304" i="33"/>
  <c r="AI304" i="33"/>
  <c r="AJ262" i="33"/>
  <c r="AI262" i="33"/>
  <c r="AJ297" i="33"/>
  <c r="AI297" i="33"/>
  <c r="AJ123" i="33"/>
  <c r="AI123" i="33"/>
  <c r="AJ84" i="33"/>
  <c r="AI84" i="33"/>
  <c r="AI87" i="33"/>
  <c r="AJ87" i="33"/>
  <c r="AJ104" i="33"/>
  <c r="AI104" i="33"/>
  <c r="Z11" i="33"/>
  <c r="AB11" i="33" s="1"/>
  <c r="Z4" i="33"/>
  <c r="AB4" i="33" s="1"/>
  <c r="Z59" i="33"/>
  <c r="AB59" i="33" s="1"/>
  <c r="Z123" i="33"/>
  <c r="AB123" i="33" s="1"/>
  <c r="Z70" i="33"/>
  <c r="AB70" i="33" s="1"/>
  <c r="Z68" i="33"/>
  <c r="AB68" i="33" s="1"/>
  <c r="Z33" i="33"/>
  <c r="AB33" i="33" s="1"/>
  <c r="Z95" i="33"/>
  <c r="AB95" i="33" s="1"/>
  <c r="Z137" i="33"/>
  <c r="AB137" i="33" s="1"/>
  <c r="Z183" i="33"/>
  <c r="AB183" i="33" s="1"/>
  <c r="Z132" i="33"/>
  <c r="AB132" i="33" s="1"/>
  <c r="Z178" i="33"/>
  <c r="AB178" i="33" s="1"/>
  <c r="Z159" i="33"/>
  <c r="AB159" i="33" s="1"/>
  <c r="Z205" i="33"/>
  <c r="AB205" i="33" s="1"/>
  <c r="Z263" i="33"/>
  <c r="AB263" i="33" s="1"/>
  <c r="Z309" i="33"/>
  <c r="AB309" i="33" s="1"/>
  <c r="Z258" i="33"/>
  <c r="AB258" i="33" s="1"/>
  <c r="Z336" i="33"/>
  <c r="AB336" i="33" s="1"/>
  <c r="Z221" i="33"/>
  <c r="AB221" i="33" s="1"/>
  <c r="Z251" i="33"/>
  <c r="AB251" i="33" s="1"/>
  <c r="Z350" i="33"/>
  <c r="AB350" i="33" s="1"/>
  <c r="Z361" i="33"/>
  <c r="AB361" i="33" s="1"/>
  <c r="Z357" i="33"/>
  <c r="AB357" i="33" s="1"/>
  <c r="Z388" i="33"/>
  <c r="AB388" i="33" s="1"/>
  <c r="Z398" i="33"/>
  <c r="AB398" i="33" s="1"/>
  <c r="Z394" i="33"/>
  <c r="AB394" i="33" s="1"/>
  <c r="Z389" i="33"/>
  <c r="AB389" i="33" s="1"/>
  <c r="Z482" i="33"/>
  <c r="AB482" i="33" s="1"/>
  <c r="Z434" i="33"/>
  <c r="AB434" i="33" s="1"/>
  <c r="Z473" i="33"/>
  <c r="AB473" i="33" s="1"/>
  <c r="Z494" i="33"/>
  <c r="AB494" i="33" s="1"/>
  <c r="Z496" i="33"/>
  <c r="AB496" i="33" s="1"/>
  <c r="Z518" i="33"/>
  <c r="AB518" i="33" s="1"/>
  <c r="Z501" i="33"/>
  <c r="AB501" i="33" s="1"/>
  <c r="Z569" i="33"/>
  <c r="AB569" i="33" s="1"/>
  <c r="Z550" i="33"/>
  <c r="AB550" i="33" s="1"/>
  <c r="Z611" i="33"/>
  <c r="AB611" i="33" s="1"/>
  <c r="Z578" i="33"/>
  <c r="AB578" i="33" s="1"/>
  <c r="Z633" i="33"/>
  <c r="AB633" i="33" s="1"/>
  <c r="Z604" i="33"/>
  <c r="AB604" i="33" s="1"/>
  <c r="Z648" i="33"/>
  <c r="AB648" i="33" s="1"/>
  <c r="Z697" i="33"/>
  <c r="AB697" i="33" s="1"/>
  <c r="Z670" i="33"/>
  <c r="AB670" i="33" s="1"/>
  <c r="Z683" i="33"/>
  <c r="AB683" i="33" s="1"/>
  <c r="Z716" i="33"/>
  <c r="AB716" i="33" s="1"/>
  <c r="Z727" i="33"/>
  <c r="AB727" i="33" s="1"/>
  <c r="Z721" i="33"/>
  <c r="AB721" i="33" s="1"/>
  <c r="Z744" i="33"/>
  <c r="AB744" i="33" s="1"/>
  <c r="Z735" i="33"/>
  <c r="AB735" i="33" s="1"/>
  <c r="AJ710" i="33"/>
  <c r="AI710" i="33"/>
  <c r="AJ662" i="33"/>
  <c r="AI662" i="33"/>
  <c r="AJ685" i="33"/>
  <c r="AI685" i="33"/>
  <c r="AI595" i="33"/>
  <c r="AJ595" i="33"/>
  <c r="AJ589" i="33"/>
  <c r="AI589" i="33"/>
  <c r="AI494" i="33"/>
  <c r="AJ494" i="33"/>
  <c r="AI460" i="33"/>
  <c r="AJ460" i="33"/>
  <c r="AJ471" i="33"/>
  <c r="AI471" i="33"/>
  <c r="AJ462" i="33"/>
  <c r="AI462" i="33"/>
  <c r="AJ386" i="33"/>
  <c r="AI386" i="33"/>
  <c r="AJ326" i="33"/>
  <c r="AI326" i="33"/>
  <c r="AJ344" i="33"/>
  <c r="AI344" i="33"/>
  <c r="AI346" i="33"/>
  <c r="AJ346" i="33"/>
  <c r="AJ367" i="33"/>
  <c r="AI367" i="33"/>
  <c r="AJ337" i="33"/>
  <c r="AI337" i="33"/>
  <c r="AJ289" i="33"/>
  <c r="AI289" i="33"/>
  <c r="AJ296" i="33"/>
  <c r="AI296" i="33"/>
  <c r="AJ266" i="33"/>
  <c r="AI266" i="33"/>
  <c r="AJ251" i="33"/>
  <c r="AI251" i="33"/>
  <c r="AJ151" i="33"/>
  <c r="AI151" i="33"/>
  <c r="AJ219" i="33"/>
  <c r="AI219" i="33"/>
  <c r="AJ140" i="33"/>
  <c r="AI140" i="33"/>
  <c r="AI121" i="33"/>
  <c r="AJ121" i="33"/>
  <c r="AJ105" i="33"/>
  <c r="AI105" i="33"/>
  <c r="AJ110" i="33"/>
  <c r="AI110" i="33"/>
  <c r="AJ31" i="33"/>
  <c r="AI31" i="33"/>
  <c r="Z10" i="33"/>
  <c r="AB10" i="33" s="1"/>
  <c r="Z20" i="33"/>
  <c r="AB20" i="33" s="1"/>
  <c r="Z75" i="33"/>
  <c r="AB75" i="33" s="1"/>
  <c r="Z40" i="33"/>
  <c r="AB40" i="33" s="1"/>
  <c r="Z86" i="33"/>
  <c r="AB86" i="33" s="1"/>
  <c r="Z84" i="33"/>
  <c r="AB84" i="33" s="1"/>
  <c r="Z49" i="33"/>
  <c r="AB49" i="33" s="1"/>
  <c r="Z111" i="33"/>
  <c r="AB111" i="33" s="1"/>
  <c r="Z153" i="33"/>
  <c r="AB153" i="33" s="1"/>
  <c r="Z199" i="33"/>
  <c r="AB199" i="33" s="1"/>
  <c r="Z148" i="33"/>
  <c r="AB148" i="33" s="1"/>
  <c r="Z194" i="33"/>
  <c r="AB194" i="33" s="1"/>
  <c r="Z175" i="33"/>
  <c r="AB175" i="33" s="1"/>
  <c r="Z216" i="33"/>
  <c r="AB216" i="33" s="1"/>
  <c r="Z279" i="33"/>
  <c r="AB279" i="33" s="1"/>
  <c r="Z228" i="33"/>
  <c r="AB228" i="33" s="1"/>
  <c r="Z274" i="33"/>
  <c r="AB274" i="33" s="1"/>
  <c r="Z223" i="33"/>
  <c r="AB223" i="33" s="1"/>
  <c r="Z237" i="33"/>
  <c r="AB237" i="33" s="1"/>
  <c r="Z267" i="33"/>
  <c r="AB267" i="33" s="1"/>
  <c r="Z366" i="33"/>
  <c r="AB366" i="33" s="1"/>
  <c r="Z328" i="33"/>
  <c r="AB328" i="33" s="1"/>
  <c r="Z324" i="33"/>
  <c r="AB324" i="33" s="1"/>
  <c r="Z404" i="33"/>
  <c r="AB404" i="33" s="1"/>
  <c r="Z414" i="33"/>
  <c r="AB414" i="33" s="1"/>
  <c r="Z410" i="33"/>
  <c r="AB410" i="33" s="1"/>
  <c r="Z405" i="33"/>
  <c r="AB405" i="33" s="1"/>
  <c r="Z490" i="33"/>
  <c r="AB490" i="33" s="1"/>
  <c r="Z450" i="33"/>
  <c r="AB450" i="33" s="1"/>
  <c r="Z493" i="33"/>
  <c r="AB493" i="33" s="1"/>
  <c r="Z514" i="33"/>
  <c r="AB514" i="33" s="1"/>
  <c r="Z512" i="33"/>
  <c r="AB512" i="33" s="1"/>
  <c r="Z527" i="33"/>
  <c r="AB527" i="33" s="1"/>
  <c r="Z523" i="33"/>
  <c r="AB523" i="33" s="1"/>
  <c r="Z575" i="33"/>
  <c r="AB575" i="33" s="1"/>
  <c r="Z521" i="33"/>
  <c r="AB521" i="33" s="1"/>
  <c r="Z568" i="33"/>
  <c r="AB568" i="33" s="1"/>
  <c r="Z594" i="33"/>
  <c r="AB594" i="33" s="1"/>
  <c r="Z586" i="33"/>
  <c r="AB586" i="33" s="1"/>
  <c r="Z650" i="33"/>
  <c r="AB650" i="33" s="1"/>
  <c r="Z685" i="33"/>
  <c r="AB685" i="33" s="1"/>
  <c r="Z651" i="33"/>
  <c r="AB651" i="33" s="1"/>
  <c r="Z643" i="33"/>
  <c r="AB643" i="33" s="1"/>
  <c r="Z672" i="33"/>
  <c r="AB672" i="33" s="1"/>
  <c r="Z724" i="33"/>
  <c r="AB724" i="33" s="1"/>
  <c r="Z734" i="33"/>
  <c r="AB734" i="33" s="1"/>
  <c r="Z746" i="33"/>
  <c r="AB746" i="33" s="1"/>
  <c r="Z760" i="33"/>
  <c r="AB760" i="33" s="1"/>
  <c r="Z751" i="33"/>
  <c r="AB751" i="33" s="1"/>
  <c r="AJ752" i="33"/>
  <c r="AI752" i="33"/>
  <c r="AI667" i="33"/>
  <c r="AJ667" i="33"/>
  <c r="AJ688" i="33"/>
  <c r="AI688" i="33"/>
  <c r="AJ625" i="33"/>
  <c r="AI625" i="33"/>
  <c r="AI558" i="33"/>
  <c r="AJ558" i="33"/>
  <c r="AI607" i="33"/>
  <c r="AJ607" i="33"/>
  <c r="AI553" i="33"/>
  <c r="AJ553" i="33"/>
  <c r="AJ577" i="33"/>
  <c r="AI577" i="33"/>
  <c r="AJ514" i="33"/>
  <c r="AI514" i="33"/>
  <c r="AJ508" i="33"/>
  <c r="AI508" i="33"/>
  <c r="AJ458" i="33"/>
  <c r="AI458" i="33"/>
  <c r="AJ492" i="33"/>
  <c r="AI492" i="33"/>
  <c r="AI468" i="33"/>
  <c r="AJ468" i="33"/>
  <c r="AJ384" i="33"/>
  <c r="AI384" i="33"/>
  <c r="AJ349" i="33"/>
  <c r="AI349" i="33"/>
  <c r="AJ352" i="33"/>
  <c r="AI352" i="33"/>
  <c r="AI291" i="33"/>
  <c r="AJ291" i="33"/>
  <c r="AJ261" i="33"/>
  <c r="AI261" i="33"/>
  <c r="AJ263" i="33"/>
  <c r="AI263" i="33"/>
  <c r="AJ193" i="33"/>
  <c r="AI193" i="33"/>
  <c r="AI197" i="33"/>
  <c r="AJ197" i="33"/>
  <c r="AJ202" i="33"/>
  <c r="AI202" i="33"/>
  <c r="AI71" i="33"/>
  <c r="AJ71" i="33"/>
  <c r="AJ125" i="33"/>
  <c r="AI125" i="33"/>
  <c r="AJ46" i="33"/>
  <c r="AI46" i="33"/>
  <c r="AJ14" i="33"/>
  <c r="AI14" i="33"/>
  <c r="AJ47" i="33"/>
  <c r="AI47" i="33"/>
  <c r="Z23" i="33"/>
  <c r="AB23" i="33" s="1"/>
  <c r="Z3" i="33"/>
  <c r="AB3" i="33" s="1"/>
  <c r="Z91" i="33"/>
  <c r="AB91" i="33" s="1"/>
  <c r="Z56" i="33"/>
  <c r="AB56" i="33" s="1"/>
  <c r="Z102" i="33"/>
  <c r="AB102" i="33" s="1"/>
  <c r="Z100" i="33"/>
  <c r="AB100" i="33" s="1"/>
  <c r="Z65" i="33"/>
  <c r="AB65" i="33" s="1"/>
  <c r="Z30" i="33"/>
  <c r="AB30" i="33" s="1"/>
  <c r="Z169" i="33"/>
  <c r="AB169" i="33" s="1"/>
  <c r="Z313" i="33"/>
  <c r="AB313" i="33" s="1"/>
  <c r="Z164" i="33"/>
  <c r="AB164" i="33" s="1"/>
  <c r="Z210" i="33"/>
  <c r="AB210" i="33" s="1"/>
  <c r="Z191" i="33"/>
  <c r="AB191" i="33" s="1"/>
  <c r="Z124" i="33"/>
  <c r="AB124" i="33" s="1"/>
  <c r="Z295" i="33"/>
  <c r="AB295" i="33" s="1"/>
  <c r="Z244" i="33"/>
  <c r="AB244" i="33" s="1"/>
  <c r="Z290" i="33"/>
  <c r="AB290" i="33" s="1"/>
  <c r="Z239" i="33"/>
  <c r="AB239" i="33" s="1"/>
  <c r="Z253" i="33"/>
  <c r="AB253" i="33" s="1"/>
  <c r="Z283" i="33"/>
  <c r="AB283" i="33" s="1"/>
  <c r="Z333" i="33"/>
  <c r="AB333" i="33" s="1"/>
  <c r="Z344" i="33"/>
  <c r="AB344" i="33" s="1"/>
  <c r="Z340" i="33"/>
  <c r="AB340" i="33" s="1"/>
  <c r="Z424" i="33"/>
  <c r="AB424" i="33" s="1"/>
  <c r="Z428" i="33"/>
  <c r="AB428" i="33" s="1"/>
  <c r="Z377" i="33"/>
  <c r="AB377" i="33" s="1"/>
  <c r="Z423" i="33"/>
  <c r="AB423" i="33" s="1"/>
  <c r="Z422" i="33"/>
  <c r="AB422" i="33" s="1"/>
  <c r="Z470" i="33"/>
  <c r="AB470" i="33" s="1"/>
  <c r="Z506" i="33"/>
  <c r="AB506" i="33" s="1"/>
  <c r="Z465" i="33"/>
  <c r="AB465" i="33" s="1"/>
  <c r="Z536" i="33"/>
  <c r="AB536" i="33" s="1"/>
  <c r="Z489" i="33"/>
  <c r="AB489" i="33" s="1"/>
  <c r="Z516" i="33"/>
  <c r="AB516" i="33" s="1"/>
  <c r="Z609" i="33"/>
  <c r="AB609" i="33" s="1"/>
  <c r="Z537" i="33"/>
  <c r="AB537" i="33" s="1"/>
  <c r="Z624" i="33"/>
  <c r="AB624" i="33" s="1"/>
  <c r="Z607" i="33"/>
  <c r="AB607" i="33" s="1"/>
  <c r="Z601" i="33"/>
  <c r="AB601" i="33" s="1"/>
  <c r="Z622" i="33"/>
  <c r="AB622" i="33" s="1"/>
  <c r="Z635" i="33"/>
  <c r="AB635" i="33" s="1"/>
  <c r="Z657" i="33"/>
  <c r="AB657" i="33" s="1"/>
  <c r="Z663" i="33"/>
  <c r="AB663" i="33" s="1"/>
  <c r="Z686" i="33"/>
  <c r="AB686" i="33" s="1"/>
  <c r="Z729" i="33"/>
  <c r="AB729" i="33" s="1"/>
  <c r="Z726" i="33"/>
  <c r="AB726" i="33" s="1"/>
  <c r="Z738" i="33"/>
  <c r="AB738" i="33" s="1"/>
  <c r="Z776" i="33"/>
  <c r="AB776" i="33" s="1"/>
  <c r="Z767" i="33"/>
  <c r="AB767" i="33" s="1"/>
  <c r="AJ720" i="33"/>
  <c r="AI720" i="33"/>
  <c r="AI750" i="33"/>
  <c r="AJ750" i="33"/>
  <c r="AJ747" i="33"/>
  <c r="AI747" i="33"/>
  <c r="AJ650" i="33"/>
  <c r="AI650" i="33"/>
  <c r="AJ634" i="33"/>
  <c r="AI634" i="33"/>
  <c r="AJ560" i="33"/>
  <c r="AI560" i="33"/>
  <c r="AI518" i="33"/>
  <c r="AJ518" i="33"/>
  <c r="AJ511" i="33"/>
  <c r="AI511" i="33"/>
  <c r="AI464" i="33"/>
  <c r="AJ464" i="33"/>
  <c r="AJ429" i="33"/>
  <c r="AI429" i="33"/>
  <c r="AJ328" i="33"/>
  <c r="AI328" i="33"/>
  <c r="AJ331" i="33"/>
  <c r="AI331" i="33"/>
  <c r="AJ303" i="33"/>
  <c r="AI303" i="33"/>
  <c r="AJ288" i="33"/>
  <c r="AI288" i="33"/>
  <c r="AJ273" i="33"/>
  <c r="AI273" i="33"/>
  <c r="AJ308" i="33"/>
  <c r="AI308" i="33"/>
  <c r="AJ281" i="33"/>
  <c r="AI281" i="33"/>
  <c r="AJ216" i="33"/>
  <c r="AI216" i="33"/>
  <c r="AJ68" i="33"/>
  <c r="AI68" i="33"/>
  <c r="AJ88" i="33"/>
  <c r="AI88" i="33"/>
  <c r="AJ89" i="33"/>
  <c r="AI89" i="33"/>
  <c r="AJ12" i="33"/>
  <c r="AI12" i="33"/>
  <c r="Z9" i="33"/>
  <c r="AB9" i="33" s="1"/>
  <c r="Z19" i="33"/>
  <c r="AB19" i="33" s="1"/>
  <c r="Z107" i="33"/>
  <c r="AB107" i="33" s="1"/>
  <c r="Z72" i="33"/>
  <c r="AB72" i="33" s="1"/>
  <c r="Z118" i="33"/>
  <c r="AB118" i="33" s="1"/>
  <c r="Z116" i="33"/>
  <c r="AB116" i="33" s="1"/>
  <c r="Z81" i="33"/>
  <c r="AB81" i="33" s="1"/>
  <c r="Z46" i="33"/>
  <c r="AB46" i="33" s="1"/>
  <c r="Z185" i="33"/>
  <c r="AB185" i="33" s="1"/>
  <c r="Z134" i="33"/>
  <c r="AB134" i="33" s="1"/>
  <c r="Z180" i="33"/>
  <c r="AB180" i="33" s="1"/>
  <c r="Z129" i="33"/>
  <c r="AB129" i="33" s="1"/>
  <c r="Z207" i="33"/>
  <c r="AB207" i="33" s="1"/>
  <c r="Z140" i="33"/>
  <c r="AB140" i="33" s="1"/>
  <c r="Z311" i="33"/>
  <c r="AB311" i="33" s="1"/>
  <c r="Z260" i="33"/>
  <c r="AB260" i="33" s="1"/>
  <c r="Z306" i="33"/>
  <c r="AB306" i="33" s="1"/>
  <c r="Z255" i="33"/>
  <c r="AB255" i="33" s="1"/>
  <c r="Z269" i="33"/>
  <c r="AB269" i="33" s="1"/>
  <c r="Z299" i="33"/>
  <c r="AB299" i="33" s="1"/>
  <c r="Z349" i="33"/>
  <c r="AB349" i="33" s="1"/>
  <c r="Z360" i="33"/>
  <c r="AB360" i="33" s="1"/>
  <c r="Z356" i="33"/>
  <c r="AB356" i="33" s="1"/>
  <c r="Z476" i="33"/>
  <c r="AB476" i="33" s="1"/>
  <c r="Z484" i="33"/>
  <c r="AB484" i="33" s="1"/>
  <c r="Z393" i="33"/>
  <c r="AB393" i="33" s="1"/>
  <c r="Z443" i="33"/>
  <c r="AB443" i="33" s="1"/>
  <c r="Z438" i="33"/>
  <c r="AB438" i="33" s="1"/>
  <c r="Z417" i="33"/>
  <c r="AB417" i="33" s="1"/>
  <c r="Z456" i="33"/>
  <c r="AB456" i="33" s="1"/>
  <c r="Z481" i="33"/>
  <c r="AB481" i="33" s="1"/>
  <c r="Z495" i="33"/>
  <c r="AB495" i="33" s="1"/>
  <c r="Z505" i="33"/>
  <c r="AB505" i="33" s="1"/>
  <c r="Z530" i="33"/>
  <c r="AB530" i="33" s="1"/>
  <c r="Z593" i="33"/>
  <c r="AB593" i="33" s="1"/>
  <c r="Z580" i="33"/>
  <c r="AB580" i="33" s="1"/>
  <c r="Z567" i="33"/>
  <c r="AB567" i="33" s="1"/>
  <c r="Z649" i="33"/>
  <c r="AB649" i="33" s="1"/>
  <c r="Z615" i="33"/>
  <c r="AB615" i="33" s="1"/>
  <c r="Z676" i="33"/>
  <c r="AB676" i="33" s="1"/>
  <c r="Z665" i="33"/>
  <c r="AB665" i="33" s="1"/>
  <c r="Z661" i="33"/>
  <c r="AB661" i="33" s="1"/>
  <c r="Z668" i="33"/>
  <c r="AB668" i="33" s="1"/>
  <c r="Z666" i="33"/>
  <c r="AB666" i="33" s="1"/>
  <c r="Z730" i="33"/>
  <c r="AB730" i="33" s="1"/>
  <c r="Z748" i="33"/>
  <c r="AB748" i="33" s="1"/>
  <c r="Z753" i="33"/>
  <c r="AB753" i="33" s="1"/>
  <c r="Z743" i="33"/>
  <c r="AB743" i="33" s="1"/>
  <c r="Z766" i="33"/>
  <c r="AB766" i="33" s="1"/>
  <c r="AI654" i="33"/>
  <c r="AJ654" i="33"/>
  <c r="AI635" i="33"/>
  <c r="AJ635" i="33"/>
  <c r="AJ531" i="33"/>
  <c r="AI531" i="33"/>
  <c r="AJ498" i="33"/>
  <c r="AI498" i="33"/>
  <c r="AI483" i="33"/>
  <c r="AJ483" i="33"/>
  <c r="AJ442" i="33"/>
  <c r="AI442" i="33"/>
  <c r="AJ448" i="33"/>
  <c r="AI448" i="33"/>
  <c r="AJ432" i="33"/>
  <c r="AI432" i="33"/>
  <c r="AI330" i="33"/>
  <c r="AJ330" i="33"/>
  <c r="AJ333" i="33"/>
  <c r="AI333" i="33"/>
  <c r="AJ351" i="33"/>
  <c r="AI351" i="33"/>
  <c r="AJ245" i="33"/>
  <c r="AI245" i="33"/>
  <c r="AJ280" i="33"/>
  <c r="AI280" i="33"/>
  <c r="AJ314" i="33"/>
  <c r="AI314" i="33"/>
  <c r="AJ250" i="33"/>
  <c r="AI250" i="33"/>
  <c r="AJ299" i="33"/>
  <c r="AI299" i="33"/>
  <c r="AJ177" i="33"/>
  <c r="AI177" i="33"/>
  <c r="AJ163" i="33"/>
  <c r="AI163" i="33"/>
  <c r="AI55" i="33"/>
  <c r="AJ55" i="33"/>
  <c r="AJ157" i="33"/>
  <c r="AI157" i="33"/>
  <c r="AF772" i="33"/>
  <c r="AF773" i="33"/>
  <c r="AF757" i="33"/>
  <c r="AF741" i="33"/>
  <c r="AF774" i="33"/>
  <c r="AF775" i="33"/>
  <c r="AF776" i="33"/>
  <c r="AF777" i="33"/>
  <c r="AF778" i="33"/>
  <c r="AF779" i="33"/>
  <c r="AF763" i="33"/>
  <c r="AF747" i="33"/>
  <c r="AF764" i="33"/>
  <c r="AF748" i="33"/>
  <c r="AF732" i="33"/>
  <c r="AF765" i="33"/>
  <c r="AF749" i="33"/>
  <c r="AF733" i="33"/>
  <c r="AF766" i="33"/>
  <c r="AF750" i="33"/>
  <c r="AF734" i="33"/>
  <c r="AF769" i="33"/>
  <c r="AF753" i="33"/>
  <c r="AF737" i="33"/>
  <c r="AF761" i="33"/>
  <c r="AF731" i="33"/>
  <c r="AF729" i="33"/>
  <c r="AF738" i="33"/>
  <c r="AF720" i="33"/>
  <c r="AF704" i="33"/>
  <c r="AF770" i="33"/>
  <c r="AF758" i="33"/>
  <c r="AF752" i="33"/>
  <c r="AF762" i="33"/>
  <c r="AF727" i="33"/>
  <c r="AF711" i="33"/>
  <c r="AF771" i="33"/>
  <c r="AF755" i="33"/>
  <c r="AF712" i="33"/>
  <c r="AF751" i="33"/>
  <c r="AF728" i="33"/>
  <c r="AF713" i="33"/>
  <c r="AF767" i="33"/>
  <c r="AF745" i="33"/>
  <c r="AF715" i="33"/>
  <c r="AF743" i="33"/>
  <c r="AF736" i="33"/>
  <c r="AF716" i="33"/>
  <c r="AF754" i="33"/>
  <c r="AF746" i="33"/>
  <c r="AF726" i="33"/>
  <c r="AF717" i="33"/>
  <c r="AF725" i="33"/>
  <c r="AF759" i="33"/>
  <c r="AF760" i="33"/>
  <c r="AF756" i="33"/>
  <c r="AF740" i="33"/>
  <c r="AF719" i="33"/>
  <c r="AF698" i="33"/>
  <c r="AF699" i="33"/>
  <c r="AF683" i="33"/>
  <c r="AF742" i="33"/>
  <c r="AF718" i="33"/>
  <c r="AF744" i="33"/>
  <c r="AF688" i="33"/>
  <c r="AF686" i="33"/>
  <c r="AF682" i="33"/>
  <c r="AF678" i="33"/>
  <c r="AF672" i="33"/>
  <c r="AF723" i="33"/>
  <c r="AF714" i="33"/>
  <c r="AF735" i="33"/>
  <c r="AF694" i="33"/>
  <c r="AF691" i="33"/>
  <c r="AF680" i="33"/>
  <c r="AF664" i="33"/>
  <c r="AF724" i="33"/>
  <c r="AF697" i="33"/>
  <c r="AF665" i="33"/>
  <c r="AF710" i="33"/>
  <c r="AF689" i="33"/>
  <c r="AF670" i="33"/>
  <c r="AF708" i="33"/>
  <c r="AF668" i="33"/>
  <c r="AF659" i="33"/>
  <c r="AF706" i="33"/>
  <c r="AF696" i="33"/>
  <c r="AF693" i="33"/>
  <c r="AF677" i="33"/>
  <c r="AF707" i="33"/>
  <c r="AF701" i="33"/>
  <c r="AF702" i="33"/>
  <c r="AF700" i="33"/>
  <c r="AF709" i="33"/>
  <c r="AF722" i="33"/>
  <c r="AF695" i="33"/>
  <c r="AF692" i="33"/>
  <c r="AF649" i="33"/>
  <c r="AF739" i="33"/>
  <c r="AF685" i="33"/>
  <c r="AF679" i="33"/>
  <c r="AF676" i="33"/>
  <c r="AF657" i="33"/>
  <c r="AF651" i="33"/>
  <c r="AF703" i="33"/>
  <c r="AF661" i="33"/>
  <c r="AF652" i="33"/>
  <c r="AF671" i="33"/>
  <c r="AF669" i="33"/>
  <c r="AF667" i="33"/>
  <c r="AF653" i="33"/>
  <c r="AF730" i="33"/>
  <c r="AF768" i="33"/>
  <c r="AF705" i="33"/>
  <c r="AF690" i="33"/>
  <c r="AF681" i="33"/>
  <c r="AF641" i="33"/>
  <c r="AF721" i="33"/>
  <c r="AF666" i="33"/>
  <c r="AF674" i="33"/>
  <c r="AF632" i="33"/>
  <c r="AF616" i="33"/>
  <c r="AF660" i="33"/>
  <c r="AF648" i="33"/>
  <c r="AF634" i="33"/>
  <c r="AF635" i="33"/>
  <c r="AF644" i="33"/>
  <c r="AF642" i="33"/>
  <c r="AF624" i="33"/>
  <c r="AF658" i="33"/>
  <c r="AF643" i="33"/>
  <c r="AF630" i="33"/>
  <c r="AF625" i="33"/>
  <c r="AF621" i="33"/>
  <c r="AF654" i="33"/>
  <c r="AF647" i="33"/>
  <c r="AF618" i="33"/>
  <c r="AF602" i="33"/>
  <c r="AF687" i="33"/>
  <c r="AF662" i="33"/>
  <c r="AF638" i="33"/>
  <c r="AF663" i="33"/>
  <c r="AF650" i="33"/>
  <c r="AF645" i="33"/>
  <c r="AF631" i="33"/>
  <c r="AF629" i="33"/>
  <c r="AF684" i="33"/>
  <c r="AF640" i="33"/>
  <c r="AF620" i="33"/>
  <c r="AF610" i="33"/>
  <c r="AF637" i="33"/>
  <c r="AF619" i="33"/>
  <c r="AF605" i="33"/>
  <c r="AF601" i="33"/>
  <c r="AF587" i="33"/>
  <c r="AF613" i="33"/>
  <c r="AF609" i="33"/>
  <c r="AF588" i="33"/>
  <c r="AF675" i="33"/>
  <c r="AF673" i="33"/>
  <c r="AF655" i="33"/>
  <c r="AF646" i="33"/>
  <c r="AF636" i="33"/>
  <c r="AF592" i="33"/>
  <c r="AF656" i="33"/>
  <c r="AF611" i="33"/>
  <c r="AF607" i="33"/>
  <c r="AF595" i="33"/>
  <c r="AF628" i="33"/>
  <c r="AF614" i="33"/>
  <c r="AF597" i="33"/>
  <c r="AF639" i="33"/>
  <c r="AF604" i="33"/>
  <c r="AF598" i="33"/>
  <c r="AF582" i="33"/>
  <c r="AF623" i="33"/>
  <c r="AF612" i="33"/>
  <c r="AF600" i="33"/>
  <c r="AF584" i="33"/>
  <c r="AF626" i="33"/>
  <c r="AF627" i="33"/>
  <c r="AF622" i="33"/>
  <c r="AF566" i="33"/>
  <c r="AF617" i="33"/>
  <c r="AF606" i="33"/>
  <c r="AF583" i="33"/>
  <c r="AF581" i="33"/>
  <c r="AF603" i="33"/>
  <c r="AF585" i="33"/>
  <c r="AF579" i="33"/>
  <c r="AF568" i="33"/>
  <c r="AF569" i="33"/>
  <c r="AF553" i="33"/>
  <c r="AF608" i="33"/>
  <c r="AF591" i="33"/>
  <c r="AF571" i="33"/>
  <c r="AF594" i="33"/>
  <c r="AF599" i="33"/>
  <c r="AF573" i="33"/>
  <c r="AF633" i="33"/>
  <c r="AF590" i="33"/>
  <c r="AF580" i="33"/>
  <c r="AF574" i="33"/>
  <c r="AF558" i="33"/>
  <c r="AF615" i="33"/>
  <c r="AF576" i="33"/>
  <c r="AF560" i="33"/>
  <c r="AF593" i="33"/>
  <c r="AF577" i="33"/>
  <c r="AF561" i="33"/>
  <c r="AF578" i="33"/>
  <c r="AF557" i="33"/>
  <c r="AF541" i="33"/>
  <c r="AF589" i="33"/>
  <c r="AF570" i="33"/>
  <c r="AF551" i="33"/>
  <c r="AF543" i="33"/>
  <c r="AF527" i="33"/>
  <c r="AF562" i="33"/>
  <c r="AF554" i="33"/>
  <c r="AF544" i="33"/>
  <c r="AF586" i="33"/>
  <c r="AF575" i="33"/>
  <c r="AF565" i="33"/>
  <c r="AF547" i="33"/>
  <c r="AF531" i="33"/>
  <c r="AF556" i="33"/>
  <c r="AF596" i="33"/>
  <c r="AF549" i="33"/>
  <c r="AF534" i="33"/>
  <c r="AF564" i="33"/>
  <c r="AF537" i="33"/>
  <c r="AF521" i="33"/>
  <c r="AF572" i="33"/>
  <c r="AF538" i="33"/>
  <c r="AF567" i="33"/>
  <c r="AF555" i="33"/>
  <c r="AF550" i="33"/>
  <c r="AF539" i="33"/>
  <c r="AF523" i="33"/>
  <c r="AF525" i="33"/>
  <c r="AF545" i="33"/>
  <c r="AF520" i="33"/>
  <c r="AF507" i="33"/>
  <c r="AF491" i="33"/>
  <c r="AF563" i="33"/>
  <c r="AF518" i="33"/>
  <c r="AF508" i="33"/>
  <c r="AF492" i="33"/>
  <c r="AF542" i="33"/>
  <c r="AF529" i="33"/>
  <c r="AF522" i="33"/>
  <c r="AF510" i="33"/>
  <c r="AF494" i="33"/>
  <c r="AF559" i="33"/>
  <c r="AF540" i="33"/>
  <c r="AF511" i="33"/>
  <c r="AF495" i="33"/>
  <c r="AF552" i="33"/>
  <c r="AF533" i="33"/>
  <c r="AF524" i="33"/>
  <c r="AF519" i="33"/>
  <c r="AF514" i="33"/>
  <c r="AF536" i="33"/>
  <c r="AF526" i="33"/>
  <c r="AF515" i="33"/>
  <c r="AF516" i="33"/>
  <c r="AF535" i="33"/>
  <c r="AF501" i="33"/>
  <c r="AF485" i="33"/>
  <c r="AF530" i="33"/>
  <c r="AF528" i="33"/>
  <c r="AF517" i="33"/>
  <c r="AF502" i="33"/>
  <c r="AF486" i="33"/>
  <c r="AF548" i="33"/>
  <c r="AF532" i="33"/>
  <c r="AF505" i="33"/>
  <c r="AF481" i="33"/>
  <c r="AF465" i="33"/>
  <c r="AF509" i="33"/>
  <c r="AF498" i="33"/>
  <c r="AF467" i="33"/>
  <c r="AF513" i="33"/>
  <c r="AF497" i="33"/>
  <c r="AF470" i="33"/>
  <c r="AF503" i="33"/>
  <c r="AF500" i="33"/>
  <c r="AF471" i="33"/>
  <c r="AF455" i="33"/>
  <c r="AF490" i="33"/>
  <c r="AF487" i="33"/>
  <c r="AF483" i="33"/>
  <c r="AF473" i="33"/>
  <c r="AF457" i="33"/>
  <c r="AF512" i="33"/>
  <c r="AF493" i="33"/>
  <c r="AF474" i="33"/>
  <c r="AF496" i="33"/>
  <c r="AF546" i="33"/>
  <c r="AF506" i="33"/>
  <c r="AF499" i="33"/>
  <c r="AF477" i="33"/>
  <c r="AF461" i="33"/>
  <c r="AF478" i="33"/>
  <c r="AF462" i="33"/>
  <c r="AF489" i="33"/>
  <c r="AF479" i="33"/>
  <c r="AF463" i="33"/>
  <c r="AF488" i="33"/>
  <c r="AF437" i="33"/>
  <c r="AF421" i="33"/>
  <c r="AF469" i="33"/>
  <c r="AF452" i="33"/>
  <c r="AF438" i="33"/>
  <c r="AF422" i="33"/>
  <c r="AF439" i="33"/>
  <c r="AF423" i="33"/>
  <c r="AF456" i="33"/>
  <c r="AF440" i="33"/>
  <c r="AF424" i="33"/>
  <c r="AF468" i="33"/>
  <c r="AF441" i="33"/>
  <c r="AF425" i="33"/>
  <c r="AF482" i="33"/>
  <c r="AF453" i="33"/>
  <c r="AF442" i="33"/>
  <c r="AF426" i="33"/>
  <c r="AF443" i="33"/>
  <c r="AF427" i="33"/>
  <c r="AF480" i="33"/>
  <c r="AF466" i="33"/>
  <c r="AF460" i="33"/>
  <c r="AF444" i="33"/>
  <c r="AF428" i="33"/>
  <c r="AF484" i="33"/>
  <c r="AF445" i="33"/>
  <c r="AF459" i="33"/>
  <c r="AF446" i="33"/>
  <c r="AF476" i="33"/>
  <c r="AF475" i="33"/>
  <c r="AF447" i="33"/>
  <c r="AF448" i="33"/>
  <c r="AF432" i="33"/>
  <c r="AF504" i="33"/>
  <c r="AF472" i="33"/>
  <c r="AF451" i="33"/>
  <c r="AF435" i="33"/>
  <c r="AF418" i="33"/>
  <c r="AF411" i="33"/>
  <c r="AF395" i="33"/>
  <c r="AF379" i="33"/>
  <c r="AF412" i="33"/>
  <c r="AF396" i="33"/>
  <c r="AF380" i="33"/>
  <c r="AF420" i="33"/>
  <c r="AF413" i="33"/>
  <c r="AF397" i="33"/>
  <c r="AF381" i="33"/>
  <c r="AF449" i="33"/>
  <c r="AF414" i="33"/>
  <c r="AF398" i="33"/>
  <c r="AF382" i="33"/>
  <c r="AF415" i="33"/>
  <c r="AF399" i="33"/>
  <c r="AF383" i="33"/>
  <c r="AF458" i="33"/>
  <c r="AF416" i="33"/>
  <c r="AF400" i="33"/>
  <c r="AF384" i="33"/>
  <c r="AF401" i="33"/>
  <c r="AF385" i="33"/>
  <c r="AF450" i="33"/>
  <c r="AF402" i="33"/>
  <c r="AF386" i="33"/>
  <c r="AF370" i="33"/>
  <c r="AF436" i="33"/>
  <c r="AF429" i="33"/>
  <c r="AF419" i="33"/>
  <c r="AF417" i="33"/>
  <c r="AF403" i="33"/>
  <c r="AF387" i="33"/>
  <c r="AF371" i="33"/>
  <c r="AF430" i="33"/>
  <c r="AF404" i="33"/>
  <c r="AF388" i="33"/>
  <c r="AF405" i="33"/>
  <c r="AF389" i="33"/>
  <c r="AF373" i="33"/>
  <c r="AF434" i="33"/>
  <c r="AF431" i="33"/>
  <c r="AF406" i="33"/>
  <c r="AF390" i="33"/>
  <c r="AF374" i="33"/>
  <c r="AF433" i="33"/>
  <c r="AF407" i="33"/>
  <c r="AF391" i="33"/>
  <c r="AF375" i="33"/>
  <c r="AF464" i="33"/>
  <c r="AF454" i="33"/>
  <c r="AF408" i="33"/>
  <c r="AF392" i="33"/>
  <c r="AF410" i="33"/>
  <c r="AF394" i="33"/>
  <c r="AF378" i="33"/>
  <c r="AF359" i="33"/>
  <c r="AF343" i="33"/>
  <c r="AF327" i="33"/>
  <c r="AF360" i="33"/>
  <c r="AF344" i="33"/>
  <c r="AF328" i="33"/>
  <c r="AF361" i="33"/>
  <c r="AF345" i="33"/>
  <c r="AF329" i="33"/>
  <c r="AF362" i="33"/>
  <c r="AF346" i="33"/>
  <c r="AF330" i="33"/>
  <c r="AF363" i="33"/>
  <c r="AF347" i="33"/>
  <c r="AF331" i="33"/>
  <c r="AF372" i="33"/>
  <c r="AF364" i="33"/>
  <c r="AF348" i="33"/>
  <c r="AF332" i="33"/>
  <c r="AF365" i="33"/>
  <c r="AF349" i="33"/>
  <c r="AF333" i="33"/>
  <c r="AF366" i="33"/>
  <c r="AF350" i="33"/>
  <c r="AF334" i="33"/>
  <c r="AF376" i="33"/>
  <c r="AF367" i="33"/>
  <c r="AF351" i="33"/>
  <c r="AF335" i="33"/>
  <c r="AF368" i="33"/>
  <c r="AF352" i="33"/>
  <c r="AF336" i="33"/>
  <c r="AF320" i="33"/>
  <c r="AF369" i="33"/>
  <c r="AF353" i="33"/>
  <c r="AF337" i="33"/>
  <c r="AF321" i="33"/>
  <c r="AF354" i="33"/>
  <c r="AF338" i="33"/>
  <c r="AF322" i="33"/>
  <c r="AF355" i="33"/>
  <c r="AF339" i="33"/>
  <c r="AF323" i="33"/>
  <c r="AF377" i="33"/>
  <c r="AF356" i="33"/>
  <c r="AF340" i="33"/>
  <c r="AF324" i="33"/>
  <c r="AF357" i="33"/>
  <c r="AF341" i="33"/>
  <c r="AF325" i="33"/>
  <c r="AF319" i="33"/>
  <c r="AF304" i="33"/>
  <c r="AF288" i="33"/>
  <c r="AF272" i="33"/>
  <c r="AF256" i="33"/>
  <c r="AF240" i="33"/>
  <c r="AF224" i="33"/>
  <c r="AF305" i="33"/>
  <c r="AF289" i="33"/>
  <c r="AF273" i="33"/>
  <c r="AF257" i="33"/>
  <c r="AF241" i="33"/>
  <c r="AF225" i="33"/>
  <c r="AF393" i="33"/>
  <c r="AF306" i="33"/>
  <c r="AF290" i="33"/>
  <c r="AF274" i="33"/>
  <c r="AF258" i="33"/>
  <c r="AF242" i="33"/>
  <c r="AF226" i="33"/>
  <c r="AF307" i="33"/>
  <c r="AF291" i="33"/>
  <c r="AF275" i="33"/>
  <c r="AF259" i="33"/>
  <c r="AF243" i="33"/>
  <c r="AF227" i="33"/>
  <c r="AF308" i="33"/>
  <c r="AF292" i="33"/>
  <c r="AF276" i="33"/>
  <c r="AF260" i="33"/>
  <c r="AF244" i="33"/>
  <c r="AF228" i="33"/>
  <c r="AF409" i="33"/>
  <c r="AF326" i="33"/>
  <c r="AF309" i="33"/>
  <c r="AF293" i="33"/>
  <c r="AF277" i="33"/>
  <c r="AF261" i="33"/>
  <c r="AF245" i="33"/>
  <c r="AF229" i="33"/>
  <c r="AF310" i="33"/>
  <c r="AF294" i="33"/>
  <c r="AF278" i="33"/>
  <c r="AF262" i="33"/>
  <c r="AF246" i="33"/>
  <c r="AF230" i="33"/>
  <c r="AF311" i="33"/>
  <c r="AF295" i="33"/>
  <c r="AF279" i="33"/>
  <c r="AF263" i="33"/>
  <c r="AF247" i="33"/>
  <c r="AF231" i="33"/>
  <c r="AF342" i="33"/>
  <c r="AF312" i="33"/>
  <c r="AF296" i="33"/>
  <c r="AF280" i="33"/>
  <c r="AF264" i="33"/>
  <c r="AF248" i="33"/>
  <c r="AF232" i="33"/>
  <c r="AF313" i="33"/>
  <c r="AF297" i="33"/>
  <c r="AF281" i="33"/>
  <c r="AF265" i="33"/>
  <c r="AF249" i="33"/>
  <c r="AF233" i="33"/>
  <c r="AF314" i="33"/>
  <c r="AF298" i="33"/>
  <c r="AF282" i="33"/>
  <c r="AF266" i="33"/>
  <c r="AF250" i="33"/>
  <c r="AF234" i="33"/>
  <c r="AF218" i="33"/>
  <c r="AF315" i="33"/>
  <c r="AF299" i="33"/>
  <c r="AF283" i="33"/>
  <c r="AF267" i="33"/>
  <c r="AF251" i="33"/>
  <c r="AF235" i="33"/>
  <c r="AF219" i="33"/>
  <c r="AF358" i="33"/>
  <c r="AF316" i="33"/>
  <c r="AF300" i="33"/>
  <c r="AF284" i="33"/>
  <c r="AF268" i="33"/>
  <c r="AF252" i="33"/>
  <c r="AF236" i="33"/>
  <c r="AF220" i="33"/>
  <c r="AF317" i="33"/>
  <c r="AF301" i="33"/>
  <c r="AF285" i="33"/>
  <c r="AF269" i="33"/>
  <c r="AF253" i="33"/>
  <c r="AF237" i="33"/>
  <c r="AF221" i="33"/>
  <c r="AF318" i="33"/>
  <c r="AF302" i="33"/>
  <c r="AF286" i="33"/>
  <c r="AF270" i="33"/>
  <c r="AF254" i="33"/>
  <c r="AF238" i="33"/>
  <c r="AF222" i="33"/>
  <c r="AF210" i="33"/>
  <c r="AF194" i="33"/>
  <c r="AF178" i="33"/>
  <c r="AF162" i="33"/>
  <c r="AF146" i="33"/>
  <c r="AF130" i="33"/>
  <c r="AF211" i="33"/>
  <c r="AF195" i="33"/>
  <c r="AF179" i="33"/>
  <c r="AF163" i="33"/>
  <c r="AF147" i="33"/>
  <c r="AF131" i="33"/>
  <c r="AF212" i="33"/>
  <c r="AF196" i="33"/>
  <c r="AF180" i="33"/>
  <c r="AF164" i="33"/>
  <c r="AF148" i="33"/>
  <c r="AF132" i="33"/>
  <c r="AF213" i="33"/>
  <c r="AF197" i="33"/>
  <c r="AF181" i="33"/>
  <c r="AF165" i="33"/>
  <c r="AF149" i="33"/>
  <c r="AF217" i="33"/>
  <c r="AF214" i="33"/>
  <c r="AF198" i="33"/>
  <c r="AF182" i="33"/>
  <c r="AF166" i="33"/>
  <c r="AF150" i="33"/>
  <c r="AF134" i="33"/>
  <c r="AF199" i="33"/>
  <c r="AF183" i="33"/>
  <c r="AF167" i="33"/>
  <c r="AF151" i="33"/>
  <c r="AF135" i="33"/>
  <c r="AF255" i="33"/>
  <c r="AF200" i="33"/>
  <c r="AF184" i="33"/>
  <c r="AF168" i="33"/>
  <c r="AF152" i="33"/>
  <c r="AF136" i="33"/>
  <c r="AF215" i="33"/>
  <c r="AF201" i="33"/>
  <c r="AF185" i="33"/>
  <c r="AF169" i="33"/>
  <c r="AF153" i="33"/>
  <c r="AF137" i="33"/>
  <c r="AF121" i="33"/>
  <c r="AF223" i="33"/>
  <c r="AF202" i="33"/>
  <c r="AF186" i="33"/>
  <c r="AF170" i="33"/>
  <c r="AF154" i="33"/>
  <c r="AF138" i="33"/>
  <c r="AF122" i="33"/>
  <c r="AF271" i="33"/>
  <c r="AF203" i="33"/>
  <c r="AF187" i="33"/>
  <c r="AF171" i="33"/>
  <c r="AF155" i="33"/>
  <c r="AF204" i="33"/>
  <c r="AF188" i="33"/>
  <c r="AF172" i="33"/>
  <c r="AF156" i="33"/>
  <c r="AF140" i="33"/>
  <c r="AF124" i="33"/>
  <c r="AF287" i="33"/>
  <c r="AF239" i="33"/>
  <c r="AF205" i="33"/>
  <c r="AF189" i="33"/>
  <c r="AF173" i="33"/>
  <c r="AF157" i="33"/>
  <c r="AF141" i="33"/>
  <c r="AF125" i="33"/>
  <c r="AF206" i="33"/>
  <c r="AF190" i="33"/>
  <c r="AF174" i="33"/>
  <c r="AF158" i="33"/>
  <c r="AF142" i="33"/>
  <c r="AF126" i="33"/>
  <c r="AF216" i="33"/>
  <c r="AF207" i="33"/>
  <c r="AF191" i="33"/>
  <c r="AF175" i="33"/>
  <c r="AF159" i="33"/>
  <c r="AF143" i="33"/>
  <c r="AF127" i="33"/>
  <c r="AF303" i="33"/>
  <c r="AF208" i="33"/>
  <c r="AF192" i="33"/>
  <c r="AF176" i="33"/>
  <c r="AF160" i="33"/>
  <c r="AF144" i="33"/>
  <c r="AF128" i="33"/>
  <c r="AF145" i="33"/>
  <c r="AF116" i="33"/>
  <c r="AF100" i="33"/>
  <c r="AF84" i="33"/>
  <c r="AF68" i="33"/>
  <c r="AF52" i="33"/>
  <c r="AF36" i="33"/>
  <c r="AF117" i="33"/>
  <c r="AF101" i="33"/>
  <c r="AF85" i="33"/>
  <c r="AF69" i="33"/>
  <c r="AF53" i="33"/>
  <c r="AF37" i="33"/>
  <c r="AF118" i="33"/>
  <c r="AF102" i="33"/>
  <c r="AF86" i="33"/>
  <c r="AF70" i="33"/>
  <c r="AF54" i="33"/>
  <c r="AF38" i="33"/>
  <c r="AF103" i="33"/>
  <c r="AF87" i="33"/>
  <c r="AF71" i="33"/>
  <c r="AF55" i="33"/>
  <c r="AF39" i="33"/>
  <c r="AF23" i="33"/>
  <c r="AF209" i="33"/>
  <c r="AF129" i="33"/>
  <c r="AF119" i="33"/>
  <c r="AF104" i="33"/>
  <c r="AF88" i="33"/>
  <c r="AF72" i="33"/>
  <c r="AF56" i="33"/>
  <c r="AF40" i="33"/>
  <c r="AF24" i="33"/>
  <c r="AF193" i="33"/>
  <c r="AF161" i="33"/>
  <c r="AF133" i="33"/>
  <c r="AF105" i="33"/>
  <c r="AF89" i="33"/>
  <c r="AF73" i="33"/>
  <c r="AF57" i="33"/>
  <c r="AF41" i="33"/>
  <c r="AF25" i="33"/>
  <c r="AF177" i="33"/>
  <c r="AF139" i="33"/>
  <c r="AF106" i="33"/>
  <c r="AF90" i="33"/>
  <c r="AF74" i="33"/>
  <c r="AF58" i="33"/>
  <c r="AF42" i="33"/>
  <c r="AF26" i="33"/>
  <c r="AF107" i="33"/>
  <c r="AF91" i="33"/>
  <c r="AF75" i="33"/>
  <c r="AF59" i="33"/>
  <c r="AF43" i="33"/>
  <c r="AF27" i="33"/>
  <c r="AF108" i="33"/>
  <c r="AF92" i="33"/>
  <c r="AF76" i="33"/>
  <c r="AF60" i="33"/>
  <c r="AF44" i="33"/>
  <c r="AF123" i="33"/>
  <c r="AF120" i="33"/>
  <c r="AF109" i="33"/>
  <c r="AF93" i="33"/>
  <c r="AF77" i="33"/>
  <c r="AF61" i="33"/>
  <c r="AF45" i="33"/>
  <c r="AF110" i="33"/>
  <c r="AF94" i="33"/>
  <c r="AF78" i="33"/>
  <c r="AF62" i="33"/>
  <c r="AF46" i="33"/>
  <c r="AF111" i="33"/>
  <c r="AF95" i="33"/>
  <c r="AF79" i="33"/>
  <c r="AF63" i="33"/>
  <c r="AF47" i="33"/>
  <c r="AF31" i="33"/>
  <c r="AF112" i="33"/>
  <c r="AF96" i="33"/>
  <c r="AF80" i="33"/>
  <c r="AF64" i="33"/>
  <c r="AF48" i="33"/>
  <c r="AF32" i="33"/>
  <c r="AF113" i="33"/>
  <c r="AF97" i="33"/>
  <c r="AF81" i="33"/>
  <c r="AF65" i="33"/>
  <c r="AF49" i="33"/>
  <c r="AF33" i="33"/>
  <c r="AF114" i="33"/>
  <c r="AF98" i="33"/>
  <c r="AF82" i="33"/>
  <c r="AF66" i="33"/>
  <c r="AF50" i="33"/>
  <c r="AF34" i="33"/>
  <c r="AF7" i="33"/>
  <c r="AF99" i="33"/>
  <c r="AF83" i="33"/>
  <c r="AF8" i="33"/>
  <c r="AF115" i="33"/>
  <c r="AF67" i="33"/>
  <c r="AF9" i="33"/>
  <c r="AF29" i="33"/>
  <c r="AF28" i="33"/>
  <c r="AF10" i="33"/>
  <c r="AF51" i="33"/>
  <c r="AF11" i="33"/>
  <c r="AF12" i="33"/>
  <c r="AF30" i="33"/>
  <c r="AF13" i="33"/>
  <c r="AF14" i="33"/>
  <c r="AF15" i="33"/>
  <c r="AF35" i="33"/>
  <c r="AF16" i="33"/>
  <c r="AF17" i="33"/>
  <c r="AF18" i="33"/>
  <c r="AF2" i="33"/>
  <c r="AF19" i="33"/>
  <c r="AF3" i="33"/>
  <c r="AF20" i="33"/>
  <c r="AF4" i="33"/>
  <c r="AF21" i="33"/>
  <c r="AF5" i="33"/>
  <c r="AF22" i="33"/>
  <c r="AF6" i="33"/>
  <c r="Z61" i="33"/>
  <c r="AB61" i="33" s="1"/>
  <c r="Z26" i="33"/>
  <c r="AB26" i="33" s="1"/>
  <c r="Z88" i="33"/>
  <c r="AB88" i="33" s="1"/>
  <c r="Z139" i="33"/>
  <c r="AB139" i="33" s="1"/>
  <c r="Z35" i="33"/>
  <c r="AB35" i="33" s="1"/>
  <c r="Z97" i="33"/>
  <c r="AB97" i="33" s="1"/>
  <c r="Z62" i="33"/>
  <c r="AB62" i="33" s="1"/>
  <c r="Z201" i="33"/>
  <c r="AB201" i="33" s="1"/>
  <c r="Z150" i="33"/>
  <c r="AB150" i="33" s="1"/>
  <c r="Z196" i="33"/>
  <c r="AB196" i="33" s="1"/>
  <c r="Z145" i="33"/>
  <c r="AB145" i="33" s="1"/>
  <c r="Z233" i="33"/>
  <c r="AB233" i="33" s="1"/>
  <c r="Z156" i="33"/>
  <c r="AB156" i="33" s="1"/>
  <c r="Z230" i="33"/>
  <c r="AB230" i="33" s="1"/>
  <c r="Z276" i="33"/>
  <c r="AB276" i="33" s="1"/>
  <c r="Z225" i="33"/>
  <c r="AB225" i="33" s="1"/>
  <c r="Z271" i="33"/>
  <c r="AB271" i="33" s="1"/>
  <c r="Z285" i="33"/>
  <c r="AB285" i="33" s="1"/>
  <c r="Z315" i="33"/>
  <c r="AB315" i="33" s="1"/>
  <c r="Z365" i="33"/>
  <c r="AB365" i="33" s="1"/>
  <c r="Z327" i="33"/>
  <c r="AB327" i="33" s="1"/>
  <c r="Z370" i="33"/>
  <c r="AB370" i="33" s="1"/>
  <c r="Z386" i="33"/>
  <c r="AB386" i="33" s="1"/>
  <c r="Z381" i="33"/>
  <c r="AB381" i="33" s="1"/>
  <c r="Z409" i="33"/>
  <c r="AB409" i="33" s="1"/>
  <c r="Z429" i="33"/>
  <c r="AB429" i="33" s="1"/>
  <c r="Z421" i="33"/>
  <c r="AB421" i="33" s="1"/>
  <c r="Z433" i="33"/>
  <c r="AB433" i="33" s="1"/>
  <c r="Z472" i="33"/>
  <c r="AB472" i="33" s="1"/>
  <c r="Z491" i="33"/>
  <c r="AB491" i="33" s="1"/>
  <c r="Z511" i="33"/>
  <c r="AB511" i="33" s="1"/>
  <c r="Z520" i="33"/>
  <c r="AB520" i="33" s="1"/>
  <c r="Z572" i="33"/>
  <c r="AB572" i="33" s="1"/>
  <c r="Z528" i="33"/>
  <c r="AB528" i="33" s="1"/>
  <c r="Z579" i="33"/>
  <c r="AB579" i="33" s="1"/>
  <c r="Z585" i="33"/>
  <c r="AB585" i="33" s="1"/>
  <c r="Z592" i="33"/>
  <c r="AB592" i="33" s="1"/>
  <c r="Z641" i="33"/>
  <c r="AB641" i="33" s="1"/>
  <c r="Z614" i="33"/>
  <c r="AB614" i="33" s="1"/>
  <c r="Z618" i="33"/>
  <c r="AB618" i="33" s="1"/>
  <c r="Z667" i="33"/>
  <c r="AB667" i="33" s="1"/>
  <c r="Z681" i="33"/>
  <c r="AB681" i="33" s="1"/>
  <c r="Z682" i="33"/>
  <c r="AB682" i="33" s="1"/>
  <c r="Z733" i="33"/>
  <c r="AB733" i="33" s="1"/>
  <c r="Z709" i="33"/>
  <c r="AB709" i="33" s="1"/>
  <c r="Z761" i="33"/>
  <c r="AB761" i="33" s="1"/>
  <c r="Z759" i="33"/>
  <c r="AB759" i="33" s="1"/>
  <c r="AJ766" i="33"/>
  <c r="AI766" i="33"/>
  <c r="AJ732" i="33"/>
  <c r="AI732" i="33"/>
  <c r="AJ734" i="33"/>
  <c r="AI734" i="33"/>
  <c r="AJ669" i="33"/>
  <c r="AI669" i="33"/>
  <c r="AJ647" i="33"/>
  <c r="AI647" i="33"/>
  <c r="AI579" i="33"/>
  <c r="AJ579" i="33"/>
  <c r="AI590" i="33"/>
  <c r="AJ590" i="33"/>
  <c r="AI550" i="33"/>
  <c r="AJ550" i="33"/>
  <c r="AI470" i="33"/>
  <c r="AJ470" i="33"/>
  <c r="AJ515" i="33"/>
  <c r="AI515" i="33"/>
  <c r="AI440" i="33"/>
  <c r="AJ440" i="33"/>
  <c r="AJ410" i="33"/>
  <c r="AI410" i="33"/>
  <c r="AJ430" i="33"/>
  <c r="AI430" i="33"/>
  <c r="AJ336" i="33"/>
  <c r="AI336" i="33"/>
  <c r="AJ321" i="33"/>
  <c r="AI321" i="33"/>
  <c r="AJ287" i="33"/>
  <c r="AI287" i="33"/>
  <c r="AJ256" i="33"/>
  <c r="AI256" i="33"/>
  <c r="AJ257" i="33"/>
  <c r="AI257" i="33"/>
  <c r="AI275" i="33"/>
  <c r="AJ275" i="33"/>
  <c r="AJ338" i="33"/>
  <c r="AI338" i="33"/>
  <c r="AJ264" i="33"/>
  <c r="AI264" i="33"/>
  <c r="AJ186" i="33"/>
  <c r="AI186" i="33"/>
  <c r="AJ204" i="33"/>
  <c r="AI204" i="33"/>
  <c r="AJ315" i="33"/>
  <c r="AI315" i="33"/>
  <c r="AJ73" i="33"/>
  <c r="AI73" i="33"/>
  <c r="Z8" i="33"/>
  <c r="AB8" i="33" s="1"/>
  <c r="Z18" i="33"/>
  <c r="AB18" i="33" s="1"/>
  <c r="Z42" i="33"/>
  <c r="AB42" i="33" s="1"/>
  <c r="Z104" i="33"/>
  <c r="AB104" i="33" s="1"/>
  <c r="Z155" i="33"/>
  <c r="AB155" i="33" s="1"/>
  <c r="Z51" i="33"/>
  <c r="AB51" i="33" s="1"/>
  <c r="Z113" i="33"/>
  <c r="AB113" i="33" s="1"/>
  <c r="Z78" i="33"/>
  <c r="AB78" i="33" s="1"/>
  <c r="Z120" i="33"/>
  <c r="AB120" i="33" s="1"/>
  <c r="Z166" i="33"/>
  <c r="AB166" i="33" s="1"/>
  <c r="Z212" i="33"/>
  <c r="AB212" i="33" s="1"/>
  <c r="Z161" i="33"/>
  <c r="AB161" i="33" s="1"/>
  <c r="Z126" i="33"/>
  <c r="AB126" i="33" s="1"/>
  <c r="Z172" i="33"/>
  <c r="AB172" i="33" s="1"/>
  <c r="Z246" i="33"/>
  <c r="AB246" i="33" s="1"/>
  <c r="Z292" i="33"/>
  <c r="AB292" i="33" s="1"/>
  <c r="Z241" i="33"/>
  <c r="AB241" i="33" s="1"/>
  <c r="Z287" i="33"/>
  <c r="AB287" i="33" s="1"/>
  <c r="Z301" i="33"/>
  <c r="AB301" i="33" s="1"/>
  <c r="Z218" i="33"/>
  <c r="AB218" i="33" s="1"/>
  <c r="Z332" i="33"/>
  <c r="AB332" i="33" s="1"/>
  <c r="Z343" i="33"/>
  <c r="AB343" i="33" s="1"/>
  <c r="Z323" i="33"/>
  <c r="AB323" i="33" s="1"/>
  <c r="Z402" i="33"/>
  <c r="AB402" i="33" s="1"/>
  <c r="Z397" i="33"/>
  <c r="AB397" i="33" s="1"/>
  <c r="Z376" i="33"/>
  <c r="AB376" i="33" s="1"/>
  <c r="Z445" i="33"/>
  <c r="AB445" i="33" s="1"/>
  <c r="Z437" i="33"/>
  <c r="AB437" i="33" s="1"/>
  <c r="Z449" i="33"/>
  <c r="AB449" i="33" s="1"/>
  <c r="Z483" i="33"/>
  <c r="AB483" i="33" s="1"/>
  <c r="Z515" i="33"/>
  <c r="AB515" i="33" s="1"/>
  <c r="Z524" i="33"/>
  <c r="AB524" i="33" s="1"/>
  <c r="Z545" i="33"/>
  <c r="AB545" i="33" s="1"/>
  <c r="Z517" i="33"/>
  <c r="AB517" i="33" s="1"/>
  <c r="Z544" i="33"/>
  <c r="AB544" i="33" s="1"/>
  <c r="Z535" i="33"/>
  <c r="AB535" i="33" s="1"/>
  <c r="Z605" i="33"/>
  <c r="AB605" i="33" s="1"/>
  <c r="Z617" i="33"/>
  <c r="AB617" i="33" s="1"/>
  <c r="Z662" i="33"/>
  <c r="AB662" i="33" s="1"/>
  <c r="Z652" i="33"/>
  <c r="AB652" i="33" s="1"/>
  <c r="Z634" i="33"/>
  <c r="AB634" i="33" s="1"/>
  <c r="Z669" i="33"/>
  <c r="AB669" i="33" s="1"/>
  <c r="Z684" i="33"/>
  <c r="AB684" i="33" s="1"/>
  <c r="Z698" i="33"/>
  <c r="AB698" i="33" s="1"/>
  <c r="Z765" i="33"/>
  <c r="AB765" i="33" s="1"/>
  <c r="Z725" i="33"/>
  <c r="AB725" i="33" s="1"/>
  <c r="Z764" i="33"/>
  <c r="AB764" i="33" s="1"/>
  <c r="AE754" i="31"/>
  <c r="AF754" i="31" s="1"/>
  <c r="AE349" i="31"/>
  <c r="AG349" i="31" s="1"/>
  <c r="AE72" i="31"/>
  <c r="AE39" i="31"/>
  <c r="AE115" i="31"/>
  <c r="AE36" i="31"/>
  <c r="AE10" i="31"/>
  <c r="AE165" i="31"/>
  <c r="AE113" i="31"/>
  <c r="AE119" i="31"/>
  <c r="AE142" i="31"/>
  <c r="AE195" i="31"/>
  <c r="AE146" i="31"/>
  <c r="AE151" i="31"/>
  <c r="AE186" i="31"/>
  <c r="AE200" i="31"/>
  <c r="AE206" i="31"/>
  <c r="AE270" i="31"/>
  <c r="AE296" i="31"/>
  <c r="AE279" i="31"/>
  <c r="AE271" i="31"/>
  <c r="AE282" i="31"/>
  <c r="AE351" i="31"/>
  <c r="AE352" i="31"/>
  <c r="AE355" i="31"/>
  <c r="AE389" i="31"/>
  <c r="AE387" i="31"/>
  <c r="AE401" i="31"/>
  <c r="AE405" i="31"/>
  <c r="AE470" i="31"/>
  <c r="AE458" i="31"/>
  <c r="AE506" i="31"/>
  <c r="AE448" i="31"/>
  <c r="AE480" i="31"/>
  <c r="AE608" i="31"/>
  <c r="AE496" i="31"/>
  <c r="AE511" i="31"/>
  <c r="AE500" i="31"/>
  <c r="AE543" i="31"/>
  <c r="AE552" i="31"/>
  <c r="AE632" i="31"/>
  <c r="AE636" i="31"/>
  <c r="AE618" i="31"/>
  <c r="AE698" i="31"/>
  <c r="AE672" i="31"/>
  <c r="AE709" i="31"/>
  <c r="AE699" i="31"/>
  <c r="AE665" i="31"/>
  <c r="AE693" i="31"/>
  <c r="AE745" i="31"/>
  <c r="AE756" i="31"/>
  <c r="AE99" i="31"/>
  <c r="AE46" i="31"/>
  <c r="AE84" i="31"/>
  <c r="AE44" i="31"/>
  <c r="AE18" i="31"/>
  <c r="AE149" i="31"/>
  <c r="AE121" i="31"/>
  <c r="AE127" i="31"/>
  <c r="AE135" i="31"/>
  <c r="AE218" i="31"/>
  <c r="AE153" i="31"/>
  <c r="AE159" i="31"/>
  <c r="AE194" i="31"/>
  <c r="AE207" i="31"/>
  <c r="AE213" i="31"/>
  <c r="AE231" i="31"/>
  <c r="AE236" i="31"/>
  <c r="AE233" i="31"/>
  <c r="AE278" i="31"/>
  <c r="AE303" i="31"/>
  <c r="AE412" i="31"/>
  <c r="AE379" i="31"/>
  <c r="AE417" i="31"/>
  <c r="AE353" i="31"/>
  <c r="AE385" i="31"/>
  <c r="AE408" i="31"/>
  <c r="AE413" i="31"/>
  <c r="AE478" i="31"/>
  <c r="AE476" i="31"/>
  <c r="AE497" i="31"/>
  <c r="AE524" i="31"/>
  <c r="AE541" i="31"/>
  <c r="AE504" i="31"/>
  <c r="AE522" i="31"/>
  <c r="AE508" i="31"/>
  <c r="AE529" i="31"/>
  <c r="AE557" i="31"/>
  <c r="AE614" i="31"/>
  <c r="AE652" i="31"/>
  <c r="AE621" i="31"/>
  <c r="AE622" i="31"/>
  <c r="AE640" i="31"/>
  <c r="AE646" i="31"/>
  <c r="AE701" i="31"/>
  <c r="AE673" i="31"/>
  <c r="AE735" i="31"/>
  <c r="AE716" i="31"/>
  <c r="AE758" i="31"/>
  <c r="AE8" i="31"/>
  <c r="AE54" i="31"/>
  <c r="AE5" i="31"/>
  <c r="AE51" i="31"/>
  <c r="AE26" i="31"/>
  <c r="AE123" i="31"/>
  <c r="AE129" i="31"/>
  <c r="AE79" i="31"/>
  <c r="AE143" i="31"/>
  <c r="AE226" i="31"/>
  <c r="AE161" i="31"/>
  <c r="AE167" i="31"/>
  <c r="AE202" i="31"/>
  <c r="AE215" i="31"/>
  <c r="AE221" i="31"/>
  <c r="AE239" i="31"/>
  <c r="AE244" i="31"/>
  <c r="AE241" i="31"/>
  <c r="AE304" i="31"/>
  <c r="AE305" i="31"/>
  <c r="AE317" i="31"/>
  <c r="AE323" i="31"/>
  <c r="AE321" i="31"/>
  <c r="AE409" i="31"/>
  <c r="AE418" i="31"/>
  <c r="AE393" i="31"/>
  <c r="AE430" i="31"/>
  <c r="AE421" i="31"/>
  <c r="AE481" i="31"/>
  <c r="AE434" i="31"/>
  <c r="AE501" i="31"/>
  <c r="AE459" i="31"/>
  <c r="AE554" i="31"/>
  <c r="AE512" i="31"/>
  <c r="AE527" i="31"/>
  <c r="AE516" i="31"/>
  <c r="AE537" i="31"/>
  <c r="AE575" i="31"/>
  <c r="AE617" i="31"/>
  <c r="AE653" i="31"/>
  <c r="AE645" i="31"/>
  <c r="AE630" i="31"/>
  <c r="AE667" i="31"/>
  <c r="AE654" i="31"/>
  <c r="AE706" i="31"/>
  <c r="AE681" i="31"/>
  <c r="AE737" i="31"/>
  <c r="AE724" i="31"/>
  <c r="AE771" i="31"/>
  <c r="AE16" i="31"/>
  <c r="AE62" i="31"/>
  <c r="AE13" i="31"/>
  <c r="AE59" i="31"/>
  <c r="AE34" i="31"/>
  <c r="AE157" i="31"/>
  <c r="AE134" i="31"/>
  <c r="AE87" i="31"/>
  <c r="AE150" i="31"/>
  <c r="AE132" i="31"/>
  <c r="AE169" i="31"/>
  <c r="AE175" i="31"/>
  <c r="AE209" i="31"/>
  <c r="AE223" i="31"/>
  <c r="AE238" i="31"/>
  <c r="AE247" i="31"/>
  <c r="AE252" i="31"/>
  <c r="AE249" i="31"/>
  <c r="AE309" i="31"/>
  <c r="AE299" i="31"/>
  <c r="AE325" i="31"/>
  <c r="AE330" i="31"/>
  <c r="AE328" i="31"/>
  <c r="AE319" i="31"/>
  <c r="AE489" i="31"/>
  <c r="AE414" i="31"/>
  <c r="AE432" i="31"/>
  <c r="AE429" i="31"/>
  <c r="AE485" i="31"/>
  <c r="AE442" i="31"/>
  <c r="AE472" i="31"/>
  <c r="AE467" i="31"/>
  <c r="AE579" i="31"/>
  <c r="AE518" i="31"/>
  <c r="AE586" i="31"/>
  <c r="AE534" i="31"/>
  <c r="AE604" i="31"/>
  <c r="AE598" i="31"/>
  <c r="AE620" i="31"/>
  <c r="AE610" i="31"/>
  <c r="AE626" i="31"/>
  <c r="AE638" i="31"/>
  <c r="AE705" i="31"/>
  <c r="AE658" i="31"/>
  <c r="AE656" i="31"/>
  <c r="AE689" i="31"/>
  <c r="AE744" i="31"/>
  <c r="AE738" i="31"/>
  <c r="AE779" i="31"/>
  <c r="AE24" i="31"/>
  <c r="AE70" i="31"/>
  <c r="AE21" i="31"/>
  <c r="AE67" i="31"/>
  <c r="AE42" i="31"/>
  <c r="AE83" i="31"/>
  <c r="AE81" i="31"/>
  <c r="AE94" i="31"/>
  <c r="AE158" i="31"/>
  <c r="AE140" i="31"/>
  <c r="AE177" i="31"/>
  <c r="AE180" i="31"/>
  <c r="AE217" i="31"/>
  <c r="AE228" i="31"/>
  <c r="AE181" i="31"/>
  <c r="AE255" i="31"/>
  <c r="AE260" i="31"/>
  <c r="AE257" i="31"/>
  <c r="AE300" i="31"/>
  <c r="AE301" i="31"/>
  <c r="AE332" i="31"/>
  <c r="AE375" i="31"/>
  <c r="AE336" i="31"/>
  <c r="AE493" i="31"/>
  <c r="AE342" i="31"/>
  <c r="AE437" i="31"/>
  <c r="AE530" i="31"/>
  <c r="AE450" i="31"/>
  <c r="AE514" i="31"/>
  <c r="AE475" i="31"/>
  <c r="AE584" i="31"/>
  <c r="AE535" i="31"/>
  <c r="AE589" i="31"/>
  <c r="AE536" i="31"/>
  <c r="AE568" i="31"/>
  <c r="AE578" i="31"/>
  <c r="AE659" i="31"/>
  <c r="AE613" i="31"/>
  <c r="AE650" i="31"/>
  <c r="AE641" i="31"/>
  <c r="AE746" i="31"/>
  <c r="AE721" i="31"/>
  <c r="AE664" i="31"/>
  <c r="AE766" i="31"/>
  <c r="AE743" i="31"/>
  <c r="AE749" i="31"/>
  <c r="AE770" i="31"/>
  <c r="AE32" i="31"/>
  <c r="AE6" i="31"/>
  <c r="AE29" i="31"/>
  <c r="AE3" i="31"/>
  <c r="AE49" i="31"/>
  <c r="AE90" i="31"/>
  <c r="AE102" i="31"/>
  <c r="AE166" i="31"/>
  <c r="AE148" i="31"/>
  <c r="AE137" i="31"/>
  <c r="AE188" i="31"/>
  <c r="AE225" i="31"/>
  <c r="AE235" i="31"/>
  <c r="AE189" i="31"/>
  <c r="AE266" i="31"/>
  <c r="AE295" i="31"/>
  <c r="AE394" i="31"/>
  <c r="AE286" i="31"/>
  <c r="AE369" i="31"/>
  <c r="AE381" i="31"/>
  <c r="AE346" i="31"/>
  <c r="AE334" i="31"/>
  <c r="AE399" i="31"/>
  <c r="AE395" i="31"/>
  <c r="AE350" i="31"/>
  <c r="AE445" i="31"/>
  <c r="AE532" i="31"/>
  <c r="AE505" i="31"/>
  <c r="AE483" i="31"/>
  <c r="AE542" i="31"/>
  <c r="AE549" i="31"/>
  <c r="AE607" i="31"/>
  <c r="AE577" i="31"/>
  <c r="AE573" i="31"/>
  <c r="AE587" i="31"/>
  <c r="AE627" i="31"/>
  <c r="AE616" i="31"/>
  <c r="AE669" i="31"/>
  <c r="AE648" i="31"/>
  <c r="AE661" i="31"/>
  <c r="AE755" i="31"/>
  <c r="AE712" i="31"/>
  <c r="AE671" i="31"/>
  <c r="AE740" i="31"/>
  <c r="AE751" i="31"/>
  <c r="AE778" i="31"/>
  <c r="AE40" i="31"/>
  <c r="AE14" i="31"/>
  <c r="AE37" i="31"/>
  <c r="AE11" i="31"/>
  <c r="AE57" i="31"/>
  <c r="AE98" i="31"/>
  <c r="AE96" i="31"/>
  <c r="AE110" i="31"/>
  <c r="AE174" i="31"/>
  <c r="AE155" i="31"/>
  <c r="AE145" i="31"/>
  <c r="AE196" i="31"/>
  <c r="AE230" i="31"/>
  <c r="AE191" i="31"/>
  <c r="AE197" i="31"/>
  <c r="AE297" i="31"/>
  <c r="AE308" i="31"/>
  <c r="AE291" i="31"/>
  <c r="AE292" i="31"/>
  <c r="AE294" i="31"/>
  <c r="AE373" i="31"/>
  <c r="AE337" i="31"/>
  <c r="AE371" i="31"/>
  <c r="AE348" i="31"/>
  <c r="AE354" i="31"/>
  <c r="AE404" i="31"/>
  <c r="AE358" i="31"/>
  <c r="AE464" i="31"/>
  <c r="AE397" i="31"/>
  <c r="AE469" i="31"/>
  <c r="AE407" i="31"/>
  <c r="AE491" i="31"/>
  <c r="AE555" i="31"/>
  <c r="AE583" i="31"/>
  <c r="AE510" i="31"/>
  <c r="AE592" i="31"/>
  <c r="AE551" i="31"/>
  <c r="AE594" i="31"/>
  <c r="AE643" i="31"/>
  <c r="AE619" i="31"/>
  <c r="AE588" i="31"/>
  <c r="AE662" i="31"/>
  <c r="AE668" i="31"/>
  <c r="AE670" i="31"/>
  <c r="AE700" i="31"/>
  <c r="AE679" i="31"/>
  <c r="AE741" i="31"/>
  <c r="AE760" i="31"/>
  <c r="AE769" i="31"/>
  <c r="AE47" i="31"/>
  <c r="AE22" i="31"/>
  <c r="AE45" i="31"/>
  <c r="AE19" i="31"/>
  <c r="AE65" i="31"/>
  <c r="AE106" i="31"/>
  <c r="AE104" i="31"/>
  <c r="AE118" i="31"/>
  <c r="AE210" i="31"/>
  <c r="AE163" i="31"/>
  <c r="AE152" i="31"/>
  <c r="AE204" i="31"/>
  <c r="AE273" i="31"/>
  <c r="AE199" i="31"/>
  <c r="AE205" i="31"/>
  <c r="AE262" i="31"/>
  <c r="AE267" i="31"/>
  <c r="AE293" i="31"/>
  <c r="AE324" i="31"/>
  <c r="AE302" i="31"/>
  <c r="AE384" i="31"/>
  <c r="AE367" i="31"/>
  <c r="AE339" i="31"/>
  <c r="AE356" i="31"/>
  <c r="AE362" i="31"/>
  <c r="AE424" i="31"/>
  <c r="AE366" i="31"/>
  <c r="AE466" i="31"/>
  <c r="AE403" i="31"/>
  <c r="AE474" i="31"/>
  <c r="AE415" i="31"/>
  <c r="AE499" i="31"/>
  <c r="AE561" i="31"/>
  <c r="AE601" i="31"/>
  <c r="AE517" i="31"/>
  <c r="AE525" i="31"/>
  <c r="AE558" i="31"/>
  <c r="AE597" i="31"/>
  <c r="AE611" i="31"/>
  <c r="AE644" i="31"/>
  <c r="AE606" i="31"/>
  <c r="AE692" i="31"/>
  <c r="AE686" i="31"/>
  <c r="AE734" i="31"/>
  <c r="AE714" i="31"/>
  <c r="AE687" i="31"/>
  <c r="AE682" i="31"/>
  <c r="AE772" i="31"/>
  <c r="AE777" i="31"/>
  <c r="AE9" i="31"/>
  <c r="AE55" i="31"/>
  <c r="AE30" i="31"/>
  <c r="AE52" i="31"/>
  <c r="AE27" i="31"/>
  <c r="AE73" i="31"/>
  <c r="AE114" i="31"/>
  <c r="AE112" i="31"/>
  <c r="AE126" i="31"/>
  <c r="AE173" i="31"/>
  <c r="AE171" i="31"/>
  <c r="AE160" i="31"/>
  <c r="AE211" i="31"/>
  <c r="AE185" i="31"/>
  <c r="AE212" i="31"/>
  <c r="AE312" i="31"/>
  <c r="AE277" i="31"/>
  <c r="AE313" i="31"/>
  <c r="AE310" i="31"/>
  <c r="AE290" i="31"/>
  <c r="AE344" i="31"/>
  <c r="AE364" i="31"/>
  <c r="AE370" i="31"/>
  <c r="AE438" i="31"/>
  <c r="AE374" i="31"/>
  <c r="AE490" i="31"/>
  <c r="AE411" i="31"/>
  <c r="AE441" i="31"/>
  <c r="AE423" i="31"/>
  <c r="AE507" i="31"/>
  <c r="AE567" i="31"/>
  <c r="AE531" i="31"/>
  <c r="AE539" i="31"/>
  <c r="AE533" i="31"/>
  <c r="AE595" i="31"/>
  <c r="AE600" i="31"/>
  <c r="AE624" i="31"/>
  <c r="AE655" i="31"/>
  <c r="AE609" i="31"/>
  <c r="AE713" i="31"/>
  <c r="AE704" i="31"/>
  <c r="AE678" i="31"/>
  <c r="AE726" i="31"/>
  <c r="AE719" i="31"/>
  <c r="AE690" i="31"/>
  <c r="AE764" i="31"/>
  <c r="AE768" i="31"/>
  <c r="AE17" i="31"/>
  <c r="AE63" i="31"/>
  <c r="AE38" i="31"/>
  <c r="AE60" i="31"/>
  <c r="AE35" i="31"/>
  <c r="AE85" i="31"/>
  <c r="AE122" i="31"/>
  <c r="AE120" i="31"/>
  <c r="AE78" i="31"/>
  <c r="AE133" i="31"/>
  <c r="AE168" i="31"/>
  <c r="AE219" i="31"/>
  <c r="AE193" i="31"/>
  <c r="AE214" i="31"/>
  <c r="AE220" i="31"/>
  <c r="AE243" i="31"/>
  <c r="AE280" i="31"/>
  <c r="AE269" i="31"/>
  <c r="AE318" i="31"/>
  <c r="AE331" i="31"/>
  <c r="AE298" i="31"/>
  <c r="AE365" i="31"/>
  <c r="AE372" i="31"/>
  <c r="AE378" i="31"/>
  <c r="AE398" i="31"/>
  <c r="AE382" i="31"/>
  <c r="AE494" i="31"/>
  <c r="AE419" i="31"/>
  <c r="AE449" i="31"/>
  <c r="AE431" i="31"/>
  <c r="AE515" i="31"/>
  <c r="AE519" i="31"/>
  <c r="AE566" i="31"/>
  <c r="AE509" i="31"/>
  <c r="AE547" i="31"/>
  <c r="AE642" i="31"/>
  <c r="AE603" i="31"/>
  <c r="AE651" i="31"/>
  <c r="AE625" i="31"/>
  <c r="AE612" i="31"/>
  <c r="AE723" i="31"/>
  <c r="AE676" i="31"/>
  <c r="AE691" i="31"/>
  <c r="AE727" i="31"/>
  <c r="AE753" i="31"/>
  <c r="AE720" i="31"/>
  <c r="AE759" i="31"/>
  <c r="AE776" i="31"/>
  <c r="AE25" i="31"/>
  <c r="AE71" i="31"/>
  <c r="AE68" i="31"/>
  <c r="AE43" i="31"/>
  <c r="AE92" i="31"/>
  <c r="AE130" i="31"/>
  <c r="AE128" i="31"/>
  <c r="AE86" i="31"/>
  <c r="AE141" i="31"/>
  <c r="AE139" i="31"/>
  <c r="AE176" i="31"/>
  <c r="AE227" i="31"/>
  <c r="AE201" i="31"/>
  <c r="AE222" i="31"/>
  <c r="AE281" i="31"/>
  <c r="AE274" i="31"/>
  <c r="AE251" i="31"/>
  <c r="AE287" i="31"/>
  <c r="AE276" i="31"/>
  <c r="AE326" i="31"/>
  <c r="AE343" i="31"/>
  <c r="AE306" i="31"/>
  <c r="AE368" i="31"/>
  <c r="AE380" i="31"/>
  <c r="AE386" i="31"/>
  <c r="AE420" i="31"/>
  <c r="AE390" i="31"/>
  <c r="AE452" i="31"/>
  <c r="AE427" i="31"/>
  <c r="AE454" i="31"/>
  <c r="AE439" i="31"/>
  <c r="AE520" i="31"/>
  <c r="AE523" i="31"/>
  <c r="AE463" i="31"/>
  <c r="AE521" i="31"/>
  <c r="AE559" i="31"/>
  <c r="AE560" i="31"/>
  <c r="AE635" i="31"/>
  <c r="AE647" i="31"/>
  <c r="AE628" i="31"/>
  <c r="AE615" i="31"/>
  <c r="AE702" i="31"/>
  <c r="AE710" i="31"/>
  <c r="AE696" i="31"/>
  <c r="AE660" i="31"/>
  <c r="AE747" i="31"/>
  <c r="AE732" i="31"/>
  <c r="AE728" i="31"/>
  <c r="AE767" i="31"/>
  <c r="AE33" i="31"/>
  <c r="AE75" i="31"/>
  <c r="AE53" i="31"/>
  <c r="AE77" i="31"/>
  <c r="AE50" i="31"/>
  <c r="AE100" i="31"/>
  <c r="AE74" i="31"/>
  <c r="AE80" i="31"/>
  <c r="AE93" i="31"/>
  <c r="AE147" i="31"/>
  <c r="AE179" i="31"/>
  <c r="AE232" i="31"/>
  <c r="AE208" i="31"/>
  <c r="AE234" i="31"/>
  <c r="AE240" i="31"/>
  <c r="AE229" i="31"/>
  <c r="AE259" i="31"/>
  <c r="AE289" i="31"/>
  <c r="AE288" i="31"/>
  <c r="AE333" i="31"/>
  <c r="AE345" i="31"/>
  <c r="AE314" i="31"/>
  <c r="AE392" i="31"/>
  <c r="AE388" i="31"/>
  <c r="AE425" i="31"/>
  <c r="AE436" i="31"/>
  <c r="AE460" i="31"/>
  <c r="AE435" i="31"/>
  <c r="AE457" i="31"/>
  <c r="AE447" i="31"/>
  <c r="AE526" i="31"/>
  <c r="AE545" i="31"/>
  <c r="AE471" i="31"/>
  <c r="AE540" i="31"/>
  <c r="AE563" i="31"/>
  <c r="AE565" i="31"/>
  <c r="AE548" i="31"/>
  <c r="AE590" i="31"/>
  <c r="AE634" i="31"/>
  <c r="AE623" i="31"/>
  <c r="AE707" i="31"/>
  <c r="AE639" i="31"/>
  <c r="AE731" i="31"/>
  <c r="AE666" i="31"/>
  <c r="AE697" i="31"/>
  <c r="AE763" i="31"/>
  <c r="AE739" i="31"/>
  <c r="AE775" i="31"/>
  <c r="AK2" i="31"/>
  <c r="AE41" i="31"/>
  <c r="AE7" i="31"/>
  <c r="AE61" i="31"/>
  <c r="AE4" i="31"/>
  <c r="AE58" i="31"/>
  <c r="AE108" i="31"/>
  <c r="AE82" i="31"/>
  <c r="AE88" i="31"/>
  <c r="AE101" i="31"/>
  <c r="AE156" i="31"/>
  <c r="AE154" i="31"/>
  <c r="AE187" i="31"/>
  <c r="AE242" i="31"/>
  <c r="AE216" i="31"/>
  <c r="AE246" i="31"/>
  <c r="AE248" i="31"/>
  <c r="AE237" i="31"/>
  <c r="AE263" i="31"/>
  <c r="AE316" i="31"/>
  <c r="AE307" i="31"/>
  <c r="AE361" i="31"/>
  <c r="AE359" i="31"/>
  <c r="AE322" i="31"/>
  <c r="AE320" i="31"/>
  <c r="AE400" i="31"/>
  <c r="AE396" i="31"/>
  <c r="AE433" i="31"/>
  <c r="AE402" i="31"/>
  <c r="AE462" i="31"/>
  <c r="AE443" i="31"/>
  <c r="AE465" i="31"/>
  <c r="AE456" i="31"/>
  <c r="AE528" i="31"/>
  <c r="AE546" i="31"/>
  <c r="AE479" i="31"/>
  <c r="AE581" i="31"/>
  <c r="AE576" i="31"/>
  <c r="AE574" i="31"/>
  <c r="AE556" i="31"/>
  <c r="AE593" i="31"/>
  <c r="AE649" i="31"/>
  <c r="AE629" i="31"/>
  <c r="AE663" i="31"/>
  <c r="AE680" i="31"/>
  <c r="AE736" i="31"/>
  <c r="AE715" i="31"/>
  <c r="AE717" i="31"/>
  <c r="AE733" i="31"/>
  <c r="AE748" i="31"/>
  <c r="AE774" i="31"/>
  <c r="AE48" i="31"/>
  <c r="AE15" i="31"/>
  <c r="AE69" i="31"/>
  <c r="AE12" i="31"/>
  <c r="AE66" i="31"/>
  <c r="AE116" i="31"/>
  <c r="AE89" i="31"/>
  <c r="AE95" i="31"/>
  <c r="AE109" i="31"/>
  <c r="AE164" i="31"/>
  <c r="AE162" i="31"/>
  <c r="AE203" i="31"/>
  <c r="AE250" i="31"/>
  <c r="AE224" i="31"/>
  <c r="AE182" i="31"/>
  <c r="AE256" i="31"/>
  <c r="AE245" i="31"/>
  <c r="AE265" i="31"/>
  <c r="AE285" i="31"/>
  <c r="AE315" i="31"/>
  <c r="AE338" i="31"/>
  <c r="AE376" i="31"/>
  <c r="AE329" i="31"/>
  <c r="AE327" i="31"/>
  <c r="AE406" i="31"/>
  <c r="AE410" i="31"/>
  <c r="AE383" i="31"/>
  <c r="AE416" i="31"/>
  <c r="AE473" i="31"/>
  <c r="AE451" i="31"/>
  <c r="AE461" i="31"/>
  <c r="AE477" i="31"/>
  <c r="AE544" i="31"/>
  <c r="AE602" i="31"/>
  <c r="AE487" i="31"/>
  <c r="AE585" i="31"/>
  <c r="AE550" i="31"/>
  <c r="AE538" i="31"/>
  <c r="AE564" i="31"/>
  <c r="AE596" i="31"/>
  <c r="AE674" i="31"/>
  <c r="AE688" i="31"/>
  <c r="AE675" i="31"/>
  <c r="AE703" i="31"/>
  <c r="AE730" i="31"/>
  <c r="AE725" i="31"/>
  <c r="AE762" i="31"/>
  <c r="AE742" i="31"/>
  <c r="AE750" i="31"/>
  <c r="AE765" i="31"/>
  <c r="AE56" i="31"/>
  <c r="AE23" i="31"/>
  <c r="AE76" i="31"/>
  <c r="AE20" i="31"/>
  <c r="AE91" i="31"/>
  <c r="AE124" i="31"/>
  <c r="AE97" i="31"/>
  <c r="AE103" i="31"/>
  <c r="AE117" i="31"/>
  <c r="AE172" i="31"/>
  <c r="AE170" i="31"/>
  <c r="AE136" i="31"/>
  <c r="AE254" i="31"/>
  <c r="AE184" i="31"/>
  <c r="AE190" i="31"/>
  <c r="AE283" i="31"/>
  <c r="AE253" i="31"/>
  <c r="AE272" i="31"/>
  <c r="AE311" i="31"/>
  <c r="AE268" i="31"/>
  <c r="AE341" i="31"/>
  <c r="AE377" i="31"/>
  <c r="AE357" i="31"/>
  <c r="AE335" i="31"/>
  <c r="AE422" i="31"/>
  <c r="AE428" i="31"/>
  <c r="AE391" i="31"/>
  <c r="AE426" i="31"/>
  <c r="AE513" i="31"/>
  <c r="AE482" i="31"/>
  <c r="AE569" i="31"/>
  <c r="AE498" i="31"/>
  <c r="AE562" i="31"/>
  <c r="AE605" i="31"/>
  <c r="AE495" i="31"/>
  <c r="AE484" i="31"/>
  <c r="AE553" i="31"/>
  <c r="AE571" i="31"/>
  <c r="AE572" i="31"/>
  <c r="AE599" i="31"/>
  <c r="AE631" i="31"/>
  <c r="AE657" i="31"/>
  <c r="AE683" i="31"/>
  <c r="AE694" i="31"/>
  <c r="AE729" i="31"/>
  <c r="AE711" i="31"/>
  <c r="AE677" i="31"/>
  <c r="AE752" i="31"/>
  <c r="AE761" i="31"/>
  <c r="AE773" i="31"/>
  <c r="AE64" i="31"/>
  <c r="AE31" i="31"/>
  <c r="AE107" i="31"/>
  <c r="AE28" i="31"/>
  <c r="AE2" i="31"/>
  <c r="AE131" i="31"/>
  <c r="AE105" i="31"/>
  <c r="AE111" i="31"/>
  <c r="AE125" i="31"/>
  <c r="AE183" i="31"/>
  <c r="AE138" i="31"/>
  <c r="AE144" i="31"/>
  <c r="AE178" i="31"/>
  <c r="AE192" i="31"/>
  <c r="AE198" i="31"/>
  <c r="AE284" i="31"/>
  <c r="AE261" i="31"/>
  <c r="AE258" i="31"/>
  <c r="AE264" i="31"/>
  <c r="AE275" i="31"/>
  <c r="AE347" i="31"/>
  <c r="AE340" i="31"/>
  <c r="AE360" i="31"/>
  <c r="AE363" i="31"/>
  <c r="AE444" i="31"/>
  <c r="AE446" i="31"/>
  <c r="AE453" i="31"/>
  <c r="AE468" i="31"/>
  <c r="AE455" i="31"/>
  <c r="AE486" i="31"/>
  <c r="AE440" i="31"/>
  <c r="AE502" i="31"/>
  <c r="AE591" i="31"/>
  <c r="AE488" i="31"/>
  <c r="AE503" i="31"/>
  <c r="AE492" i="31"/>
  <c r="AE570" i="31"/>
  <c r="AE582" i="31"/>
  <c r="AE580" i="31"/>
  <c r="AE633" i="31"/>
  <c r="AE637" i="31"/>
  <c r="AE695" i="31"/>
  <c r="AE722" i="31"/>
  <c r="AE708" i="31"/>
  <c r="AE684" i="31"/>
  <c r="AE718" i="31"/>
  <c r="AE685" i="31"/>
  <c r="AE757" i="31"/>
  <c r="AA2" i="33" l="1"/>
  <c r="AB2" i="33"/>
  <c r="G12" i="38"/>
  <c r="E12" i="37"/>
  <c r="G141" i="38"/>
  <c r="E141" i="37"/>
  <c r="G294" i="38"/>
  <c r="E294" i="37"/>
  <c r="G436" i="38"/>
  <c r="E436" i="37"/>
  <c r="G491" i="38"/>
  <c r="E491" i="37"/>
  <c r="G768" i="38"/>
  <c r="E768" i="37"/>
  <c r="G19" i="38"/>
  <c r="E19" i="37"/>
  <c r="G51" i="38"/>
  <c r="E51" i="37"/>
  <c r="G50" i="38"/>
  <c r="E50" i="37"/>
  <c r="G48" i="38"/>
  <c r="E48" i="37"/>
  <c r="G62" i="38"/>
  <c r="E62" i="37"/>
  <c r="G60" i="38"/>
  <c r="E60" i="37"/>
  <c r="G58" i="38"/>
  <c r="E58" i="37"/>
  <c r="G133" i="38"/>
  <c r="E133" i="37"/>
  <c r="G23" i="38"/>
  <c r="E23" i="37"/>
  <c r="G37" i="38"/>
  <c r="E37" i="37"/>
  <c r="G145" i="38"/>
  <c r="E145" i="37"/>
  <c r="G191" i="38"/>
  <c r="E191" i="37"/>
  <c r="G173" i="38"/>
  <c r="E173" i="37"/>
  <c r="G171" i="38"/>
  <c r="E171" i="37"/>
  <c r="G137" i="38"/>
  <c r="E137" i="37"/>
  <c r="G135" i="38"/>
  <c r="E135" i="37"/>
  <c r="G149" i="38"/>
  <c r="E149" i="37"/>
  <c r="G147" i="38"/>
  <c r="E147" i="37"/>
  <c r="G238" i="38"/>
  <c r="E238" i="37"/>
  <c r="G317" i="38"/>
  <c r="E317" i="37"/>
  <c r="G267" i="38"/>
  <c r="E267" i="37"/>
  <c r="G249" i="38"/>
  <c r="E249" i="37"/>
  <c r="G231" i="38"/>
  <c r="E231" i="37"/>
  <c r="G229" i="38"/>
  <c r="E229" i="37"/>
  <c r="G292" i="38"/>
  <c r="E292" i="37"/>
  <c r="G290" i="38"/>
  <c r="E290" i="37"/>
  <c r="G272" i="38"/>
  <c r="E272" i="37"/>
  <c r="G339" i="38"/>
  <c r="E339" i="37"/>
  <c r="G368" i="38"/>
  <c r="E368" i="37"/>
  <c r="G348" i="38"/>
  <c r="E348" i="37"/>
  <c r="G328" i="38"/>
  <c r="E328" i="37"/>
  <c r="G464" i="38"/>
  <c r="E464" i="37"/>
  <c r="G405" i="38"/>
  <c r="E405" i="37"/>
  <c r="G386" i="38"/>
  <c r="E386" i="37"/>
  <c r="G382" i="38"/>
  <c r="E382" i="37"/>
  <c r="G395" i="38"/>
  <c r="E395" i="37"/>
  <c r="G446" i="38"/>
  <c r="E446" i="37"/>
  <c r="G442" i="38"/>
  <c r="E442" i="37"/>
  <c r="G438" i="38"/>
  <c r="E438" i="37"/>
  <c r="G477" i="38"/>
  <c r="E477" i="37"/>
  <c r="G490" i="38"/>
  <c r="E490" i="37"/>
  <c r="G481" i="38"/>
  <c r="E481" i="37"/>
  <c r="G516" i="38"/>
  <c r="E516" i="37"/>
  <c r="G559" i="38"/>
  <c r="E559" i="37"/>
  <c r="G520" i="38"/>
  <c r="E520" i="37"/>
  <c r="G564" i="38"/>
  <c r="E564" i="37"/>
  <c r="G562" i="38"/>
  <c r="E562" i="37"/>
  <c r="G560" i="38"/>
  <c r="E560" i="37"/>
  <c r="G591" i="38"/>
  <c r="E591" i="37"/>
  <c r="G566" i="38"/>
  <c r="E566" i="37"/>
  <c r="G597" i="38"/>
  <c r="E597" i="37"/>
  <c r="G675" i="38"/>
  <c r="E675" i="37"/>
  <c r="G684" i="38"/>
  <c r="E684" i="37"/>
  <c r="G654" i="38"/>
  <c r="E654" i="37"/>
  <c r="G660" i="38"/>
  <c r="E660" i="37"/>
  <c r="G653" i="38"/>
  <c r="E653" i="37"/>
  <c r="G739" i="38"/>
  <c r="E739" i="37"/>
  <c r="G696" i="38"/>
  <c r="E696" i="37"/>
  <c r="G680" i="38"/>
  <c r="E680" i="37"/>
  <c r="G718" i="38"/>
  <c r="E718" i="37"/>
  <c r="G726" i="38"/>
  <c r="E726" i="37"/>
  <c r="G712" i="38"/>
  <c r="E712" i="37"/>
  <c r="G729" i="38"/>
  <c r="E729" i="37"/>
  <c r="G732" i="38"/>
  <c r="E732" i="37"/>
  <c r="G757" i="38"/>
  <c r="E757" i="37"/>
  <c r="AR18" i="33"/>
  <c r="AN17" i="33"/>
  <c r="AP17" i="33" s="1"/>
  <c r="G89" i="38"/>
  <c r="E89" i="37"/>
  <c r="G210" i="38"/>
  <c r="E210" i="37"/>
  <c r="G365" i="38"/>
  <c r="E365" i="37"/>
  <c r="G483" i="38"/>
  <c r="E483" i="37"/>
  <c r="G604" i="38"/>
  <c r="E604" i="37"/>
  <c r="G2" i="38"/>
  <c r="E2" i="37"/>
  <c r="AH5" i="33"/>
  <c r="AH17" i="33"/>
  <c r="AH29" i="33"/>
  <c r="AH41" i="33"/>
  <c r="AH53" i="33"/>
  <c r="AH65" i="33"/>
  <c r="AH77" i="33"/>
  <c r="AH89" i="33"/>
  <c r="AH101" i="33"/>
  <c r="AH113" i="33"/>
  <c r="AH125" i="33"/>
  <c r="AH137" i="33"/>
  <c r="AH149" i="33"/>
  <c r="AH161" i="33"/>
  <c r="AH173" i="33"/>
  <c r="AH185" i="33"/>
  <c r="AH197" i="33"/>
  <c r="AH209" i="33"/>
  <c r="AH221" i="33"/>
  <c r="AH233" i="33"/>
  <c r="AH245" i="33"/>
  <c r="AH257" i="33"/>
  <c r="AH269" i="33"/>
  <c r="AH281" i="33"/>
  <c r="AH293" i="33"/>
  <c r="AH305" i="33"/>
  <c r="AH317" i="33"/>
  <c r="AH6" i="33"/>
  <c r="AH18" i="33"/>
  <c r="AH30" i="33"/>
  <c r="AH42" i="33"/>
  <c r="AH54" i="33"/>
  <c r="AH66" i="33"/>
  <c r="AH78" i="33"/>
  <c r="AH90" i="33"/>
  <c r="AH102" i="33"/>
  <c r="AH114" i="33"/>
  <c r="AH126" i="33"/>
  <c r="AH138" i="33"/>
  <c r="AH150" i="33"/>
  <c r="AH162" i="33"/>
  <c r="AH174" i="33"/>
  <c r="AH186" i="33"/>
  <c r="AH198" i="33"/>
  <c r="AH210" i="33"/>
  <c r="AH222" i="33"/>
  <c r="AH234" i="33"/>
  <c r="AH246" i="33"/>
  <c r="AH258" i="33"/>
  <c r="AH7" i="33"/>
  <c r="AH19" i="33"/>
  <c r="AH31" i="33"/>
  <c r="AH43" i="33"/>
  <c r="AH55" i="33"/>
  <c r="AH67" i="33"/>
  <c r="AH79" i="33"/>
  <c r="AH91" i="33"/>
  <c r="AH103" i="33"/>
  <c r="AH115" i="33"/>
  <c r="AH127" i="33"/>
  <c r="AH139" i="33"/>
  <c r="AH151" i="33"/>
  <c r="AH163" i="33"/>
  <c r="AH175" i="33"/>
  <c r="AH187" i="33"/>
  <c r="AH199" i="33"/>
  <c r="AH211" i="33"/>
  <c r="AH223" i="33"/>
  <c r="AH235" i="33"/>
  <c r="AH247" i="33"/>
  <c r="AH259" i="33"/>
  <c r="AH271" i="33"/>
  <c r="AH283" i="33"/>
  <c r="AH295" i="33"/>
  <c r="AH307" i="33"/>
  <c r="AH319" i="33"/>
  <c r="AH8" i="33"/>
  <c r="AH20" i="33"/>
  <c r="AH32" i="33"/>
  <c r="AH44" i="33"/>
  <c r="AH56" i="33"/>
  <c r="AH68" i="33"/>
  <c r="AH80" i="33"/>
  <c r="AH92" i="33"/>
  <c r="AH104" i="33"/>
  <c r="AH116" i="33"/>
  <c r="AH128" i="33"/>
  <c r="AH140" i="33"/>
  <c r="AH152" i="33"/>
  <c r="AH164" i="33"/>
  <c r="AH176" i="33"/>
  <c r="AH188" i="33"/>
  <c r="AH200" i="33"/>
  <c r="AH212" i="33"/>
  <c r="AH224" i="33"/>
  <c r="AH236" i="33"/>
  <c r="AH248" i="33"/>
  <c r="AH260" i="33"/>
  <c r="AH272" i="33"/>
  <c r="AH284" i="33"/>
  <c r="AH296" i="33"/>
  <c r="AH308" i="33"/>
  <c r="AH9" i="33"/>
  <c r="AH21" i="33"/>
  <c r="AH33" i="33"/>
  <c r="AH45" i="33"/>
  <c r="AH57" i="33"/>
  <c r="AH69" i="33"/>
  <c r="AH81" i="33"/>
  <c r="AH93" i="33"/>
  <c r="AH105" i="33"/>
  <c r="AH117" i="33"/>
  <c r="AH129" i="33"/>
  <c r="AH141" i="33"/>
  <c r="AH153" i="33"/>
  <c r="AH165" i="33"/>
  <c r="AH177" i="33"/>
  <c r="AH189" i="33"/>
  <c r="AH201" i="33"/>
  <c r="AH213" i="33"/>
  <c r="AH225" i="33"/>
  <c r="AH237" i="33"/>
  <c r="AH249" i="33"/>
  <c r="AH261" i="33"/>
  <c r="AH273" i="33"/>
  <c r="AH285" i="33"/>
  <c r="AH297" i="33"/>
  <c r="AH309" i="33"/>
  <c r="AH321" i="33"/>
  <c r="AH11" i="33"/>
  <c r="AH23" i="33"/>
  <c r="AH35" i="33"/>
  <c r="AH47" i="33"/>
  <c r="AH59" i="33"/>
  <c r="AH71" i="33"/>
  <c r="AH83" i="33"/>
  <c r="AH95" i="33"/>
  <c r="AH107" i="33"/>
  <c r="AH119" i="33"/>
  <c r="AH131" i="33"/>
  <c r="AH143" i="33"/>
  <c r="AH155" i="33"/>
  <c r="AH167" i="33"/>
  <c r="AH179" i="33"/>
  <c r="AH191" i="33"/>
  <c r="AH12" i="33"/>
  <c r="AH24" i="33"/>
  <c r="AH36" i="33"/>
  <c r="AH48" i="33"/>
  <c r="AH60" i="33"/>
  <c r="AH72" i="33"/>
  <c r="AH84" i="33"/>
  <c r="AH96" i="33"/>
  <c r="AH108" i="33"/>
  <c r="AH120" i="33"/>
  <c r="AH132" i="33"/>
  <c r="AH144" i="33"/>
  <c r="AH156" i="33"/>
  <c r="AH168" i="33"/>
  <c r="AH180" i="33"/>
  <c r="AH192" i="33"/>
  <c r="AH204" i="33"/>
  <c r="AH216" i="33"/>
  <c r="AH13" i="33"/>
  <c r="AH25" i="33"/>
  <c r="AH37" i="33"/>
  <c r="AH49" i="33"/>
  <c r="AH61" i="33"/>
  <c r="AH73" i="33"/>
  <c r="AH85" i="33"/>
  <c r="AH97" i="33"/>
  <c r="AH109" i="33"/>
  <c r="AH121" i="33"/>
  <c r="AH133" i="33"/>
  <c r="AH145" i="33"/>
  <c r="AH14" i="33"/>
  <c r="AH26" i="33"/>
  <c r="AH38" i="33"/>
  <c r="AH50" i="33"/>
  <c r="AH62" i="33"/>
  <c r="AH3" i="33"/>
  <c r="AH15" i="33"/>
  <c r="AH27" i="33"/>
  <c r="AH39" i="33"/>
  <c r="AH51" i="33"/>
  <c r="AH63" i="33"/>
  <c r="AH75" i="33"/>
  <c r="AH87" i="33"/>
  <c r="AH99" i="33"/>
  <c r="AH111" i="33"/>
  <c r="AH123" i="33"/>
  <c r="AH135" i="33"/>
  <c r="AH147" i="33"/>
  <c r="AH159" i="33"/>
  <c r="AH171" i="33"/>
  <c r="AH183" i="33"/>
  <c r="AH195" i="33"/>
  <c r="AH207" i="33"/>
  <c r="AH219" i="33"/>
  <c r="AH231" i="33"/>
  <c r="AH243" i="33"/>
  <c r="AH255" i="33"/>
  <c r="AH267" i="33"/>
  <c r="AH279" i="33"/>
  <c r="AH291" i="33"/>
  <c r="AH303" i="33"/>
  <c r="AH315" i="33"/>
  <c r="AH4" i="33"/>
  <c r="AH16" i="33"/>
  <c r="AH28" i="33"/>
  <c r="AH40" i="33"/>
  <c r="AH52" i="33"/>
  <c r="AH64" i="33"/>
  <c r="AH76" i="33"/>
  <c r="AH88" i="33"/>
  <c r="AH100" i="33"/>
  <c r="AH112" i="33"/>
  <c r="AH86" i="33"/>
  <c r="AH146" i="33"/>
  <c r="AH182" i="33"/>
  <c r="AH215" i="33"/>
  <c r="AH240" i="33"/>
  <c r="AH264" i="33"/>
  <c r="AH286" i="33"/>
  <c r="AH304" i="33"/>
  <c r="AH324" i="33"/>
  <c r="AH336" i="33"/>
  <c r="AH348" i="33"/>
  <c r="AH360" i="33"/>
  <c r="AH372" i="33"/>
  <c r="AH384" i="33"/>
  <c r="AH396" i="33"/>
  <c r="AH408" i="33"/>
  <c r="AH420" i="33"/>
  <c r="AH432" i="33"/>
  <c r="AH444" i="33"/>
  <c r="AH456" i="33"/>
  <c r="AH468" i="33"/>
  <c r="AH480" i="33"/>
  <c r="AH492" i="33"/>
  <c r="AH504" i="33"/>
  <c r="AH516" i="33"/>
  <c r="AH528" i="33"/>
  <c r="AH540" i="33"/>
  <c r="AH552" i="33"/>
  <c r="AH564" i="33"/>
  <c r="AH576" i="33"/>
  <c r="AH588" i="33"/>
  <c r="AH600" i="33"/>
  <c r="AH612" i="33"/>
  <c r="AH624" i="33"/>
  <c r="AH636" i="33"/>
  <c r="AH648" i="33"/>
  <c r="AH660" i="33"/>
  <c r="AH672" i="33"/>
  <c r="AH684" i="33"/>
  <c r="AH696" i="33"/>
  <c r="AH708" i="33"/>
  <c r="AH720" i="33"/>
  <c r="AH732" i="33"/>
  <c r="AH744" i="33"/>
  <c r="AH756" i="33"/>
  <c r="AH768" i="33"/>
  <c r="AH2" i="33"/>
  <c r="AG14" i="33"/>
  <c r="AG26" i="33"/>
  <c r="AG38" i="33"/>
  <c r="AG50" i="33"/>
  <c r="AG62" i="33"/>
  <c r="AG74" i="33"/>
  <c r="AG86" i="33"/>
  <c r="AG98" i="33"/>
  <c r="AG110" i="33"/>
  <c r="AG122" i="33"/>
  <c r="AG134" i="33"/>
  <c r="AG146" i="33"/>
  <c r="AG158" i="33"/>
  <c r="AG170" i="33"/>
  <c r="AG182" i="33"/>
  <c r="AG194" i="33"/>
  <c r="AG206" i="33"/>
  <c r="AG218" i="33"/>
  <c r="AG230" i="33"/>
  <c r="AG242" i="33"/>
  <c r="AG254" i="33"/>
  <c r="AG266" i="33"/>
  <c r="AG278" i="33"/>
  <c r="AG290" i="33"/>
  <c r="AG302" i="33"/>
  <c r="AG314" i="33"/>
  <c r="AG326" i="33"/>
  <c r="AG338" i="33"/>
  <c r="AG350" i="33"/>
  <c r="AG362" i="33"/>
  <c r="AG374" i="33"/>
  <c r="AG386" i="33"/>
  <c r="AH94" i="33"/>
  <c r="AH148" i="33"/>
  <c r="AH184" i="33"/>
  <c r="AH217" i="33"/>
  <c r="AH241" i="33"/>
  <c r="AH265" i="33"/>
  <c r="AH287" i="33"/>
  <c r="AH306" i="33"/>
  <c r="AH325" i="33"/>
  <c r="AH337" i="33"/>
  <c r="AH349" i="33"/>
  <c r="AH361" i="33"/>
  <c r="AH373" i="33"/>
  <c r="AH385" i="33"/>
  <c r="AH397" i="33"/>
  <c r="AH409" i="33"/>
  <c r="AH421" i="33"/>
  <c r="AH433" i="33"/>
  <c r="AH445" i="33"/>
  <c r="AH457" i="33"/>
  <c r="AH469" i="33"/>
  <c r="AH481" i="33"/>
  <c r="AH493" i="33"/>
  <c r="AH505" i="33"/>
  <c r="AH517" i="33"/>
  <c r="AH529" i="33"/>
  <c r="AH541" i="33"/>
  <c r="AH553" i="33"/>
  <c r="AH565" i="33"/>
  <c r="AH577" i="33"/>
  <c r="AH589" i="33"/>
  <c r="AH601" i="33"/>
  <c r="AH613" i="33"/>
  <c r="AH625" i="33"/>
  <c r="AH637" i="33"/>
  <c r="AH649" i="33"/>
  <c r="AH661" i="33"/>
  <c r="AH673" i="33"/>
  <c r="AH685" i="33"/>
  <c r="AH697" i="33"/>
  <c r="AH709" i="33"/>
  <c r="AH721" i="33"/>
  <c r="AH733" i="33"/>
  <c r="AH745" i="33"/>
  <c r="AH757" i="33"/>
  <c r="AH769" i="33"/>
  <c r="AG3" i="33"/>
  <c r="AG15" i="33"/>
  <c r="AG27" i="33"/>
  <c r="AG39" i="33"/>
  <c r="AG51" i="33"/>
  <c r="AG63" i="33"/>
  <c r="AG75" i="33"/>
  <c r="AG87" i="33"/>
  <c r="AG99" i="33"/>
  <c r="AG111" i="33"/>
  <c r="AG123" i="33"/>
  <c r="AG135" i="33"/>
  <c r="AG147" i="33"/>
  <c r="AG159" i="33"/>
  <c r="AG171" i="33"/>
  <c r="AG183" i="33"/>
  <c r="AG195" i="33"/>
  <c r="AG207" i="33"/>
  <c r="AG219" i="33"/>
  <c r="AG231" i="33"/>
  <c r="AG243" i="33"/>
  <c r="AG255" i="33"/>
  <c r="AG267" i="33"/>
  <c r="AG279" i="33"/>
  <c r="AG291" i="33"/>
  <c r="AG303" i="33"/>
  <c r="AG315" i="33"/>
  <c r="AG327" i="33"/>
  <c r="AG339" i="33"/>
  <c r="AG351" i="33"/>
  <c r="AG363" i="33"/>
  <c r="AG375" i="33"/>
  <c r="AG387" i="33"/>
  <c r="AH98" i="33"/>
  <c r="AH154" i="33"/>
  <c r="AH190" i="33"/>
  <c r="AH218" i="33"/>
  <c r="AH242" i="33"/>
  <c r="AH266" i="33"/>
  <c r="AH288" i="33"/>
  <c r="AH310" i="33"/>
  <c r="AH326" i="33"/>
  <c r="AH338" i="33"/>
  <c r="AH350" i="33"/>
  <c r="AH362" i="33"/>
  <c r="AH374" i="33"/>
  <c r="AH386" i="33"/>
  <c r="AH398" i="33"/>
  <c r="AH410" i="33"/>
  <c r="AH422" i="33"/>
  <c r="AH434" i="33"/>
  <c r="AH446" i="33"/>
  <c r="AH458" i="33"/>
  <c r="AH470" i="33"/>
  <c r="AH482" i="33"/>
  <c r="AH494" i="33"/>
  <c r="AH506" i="33"/>
  <c r="AH518" i="33"/>
  <c r="AH530" i="33"/>
  <c r="AH542" i="33"/>
  <c r="AH554" i="33"/>
  <c r="AH566" i="33"/>
  <c r="AH578" i="33"/>
  <c r="AH590" i="33"/>
  <c r="AH602" i="33"/>
  <c r="AH614" i="33"/>
  <c r="AH626" i="33"/>
  <c r="AH638" i="33"/>
  <c r="AH650" i="33"/>
  <c r="AH662" i="33"/>
  <c r="AH674" i="33"/>
  <c r="AH686" i="33"/>
  <c r="AH698" i="33"/>
  <c r="AH710" i="33"/>
  <c r="AH722" i="33"/>
  <c r="AH734" i="33"/>
  <c r="AH746" i="33"/>
  <c r="AH758" i="33"/>
  <c r="AH770" i="33"/>
  <c r="AG4" i="33"/>
  <c r="AG16" i="33"/>
  <c r="AG28" i="33"/>
  <c r="AG40" i="33"/>
  <c r="AG52" i="33"/>
  <c r="AG64" i="33"/>
  <c r="AG76" i="33"/>
  <c r="AG88" i="33"/>
  <c r="AG100" i="33"/>
  <c r="AG112" i="33"/>
  <c r="AG124" i="33"/>
  <c r="AG136" i="33"/>
  <c r="AG148" i="33"/>
  <c r="AG160" i="33"/>
  <c r="AG172" i="33"/>
  <c r="AG184" i="33"/>
  <c r="AG196" i="33"/>
  <c r="AG208" i="33"/>
  <c r="AG220" i="33"/>
  <c r="AG232" i="33"/>
  <c r="AG244" i="33"/>
  <c r="AG256" i="33"/>
  <c r="AG268" i="33"/>
  <c r="AG280" i="33"/>
  <c r="AG292" i="33"/>
  <c r="AG304" i="33"/>
  <c r="AG316" i="33"/>
  <c r="AG328" i="33"/>
  <c r="AG340" i="33"/>
  <c r="AG352" i="33"/>
  <c r="AG364" i="33"/>
  <c r="AG376" i="33"/>
  <c r="AG388" i="33"/>
  <c r="AH106" i="33"/>
  <c r="AH157" i="33"/>
  <c r="AH193" i="33"/>
  <c r="AH220" i="33"/>
  <c r="AH244" i="33"/>
  <c r="AH268" i="33"/>
  <c r="AH289" i="33"/>
  <c r="AH311" i="33"/>
  <c r="AH327" i="33"/>
  <c r="AH339" i="33"/>
  <c r="AH351" i="33"/>
  <c r="AH363" i="33"/>
  <c r="AH375" i="33"/>
  <c r="AH387" i="33"/>
  <c r="AH399" i="33"/>
  <c r="AH411" i="33"/>
  <c r="AH423" i="33"/>
  <c r="AH435" i="33"/>
  <c r="AH447" i="33"/>
  <c r="AH459" i="33"/>
  <c r="AH471" i="33"/>
  <c r="AH483" i="33"/>
  <c r="AH495" i="33"/>
  <c r="AH507" i="33"/>
  <c r="AH519" i="33"/>
  <c r="AH531" i="33"/>
  <c r="AH543" i="33"/>
  <c r="AH555" i="33"/>
  <c r="AH567" i="33"/>
  <c r="AH579" i="33"/>
  <c r="AH591" i="33"/>
  <c r="AH603" i="33"/>
  <c r="AH615" i="33"/>
  <c r="AH627" i="33"/>
  <c r="AH639" i="33"/>
  <c r="AH651" i="33"/>
  <c r="AH663" i="33"/>
  <c r="AH675" i="33"/>
  <c r="AH687" i="33"/>
  <c r="AH699" i="33"/>
  <c r="AH711" i="33"/>
  <c r="AH723" i="33"/>
  <c r="AH735" i="33"/>
  <c r="AH747" i="33"/>
  <c r="AH759" i="33"/>
  <c r="AH771" i="33"/>
  <c r="AG5" i="33"/>
  <c r="AG17" i="33"/>
  <c r="AG29" i="33"/>
  <c r="AG41" i="33"/>
  <c r="AG53" i="33"/>
  <c r="AG65" i="33"/>
  <c r="AG77" i="33"/>
  <c r="AG89" i="33"/>
  <c r="AG101" i="33"/>
  <c r="AG113" i="33"/>
  <c r="AG125" i="33"/>
  <c r="AG137" i="33"/>
  <c r="AG149" i="33"/>
  <c r="AG161" i="33"/>
  <c r="AG173" i="33"/>
  <c r="AG185" i="33"/>
  <c r="AG197" i="33"/>
  <c r="AG209" i="33"/>
  <c r="AG221" i="33"/>
  <c r="AG233" i="33"/>
  <c r="AG245" i="33"/>
  <c r="AG257" i="33"/>
  <c r="AG269" i="33"/>
  <c r="AG281" i="33"/>
  <c r="AG293" i="33"/>
  <c r="AG305" i="33"/>
  <c r="AG317" i="33"/>
  <c r="AG329" i="33"/>
  <c r="AG341" i="33"/>
  <c r="AG353" i="33"/>
  <c r="AG365" i="33"/>
  <c r="AG377" i="33"/>
  <c r="AG389" i="33"/>
  <c r="AH10" i="33"/>
  <c r="AH110" i="33"/>
  <c r="AH158" i="33"/>
  <c r="AH194" i="33"/>
  <c r="AH226" i="33"/>
  <c r="AH250" i="33"/>
  <c r="AH270" i="33"/>
  <c r="AH290" i="33"/>
  <c r="AH312" i="33"/>
  <c r="AH328" i="33"/>
  <c r="AH340" i="33"/>
  <c r="AH352" i="33"/>
  <c r="AH364" i="33"/>
  <c r="AH376" i="33"/>
  <c r="AH388" i="33"/>
  <c r="AH400" i="33"/>
  <c r="AH412" i="33"/>
  <c r="AH424" i="33"/>
  <c r="AH436" i="33"/>
  <c r="AH448" i="33"/>
  <c r="AH460" i="33"/>
  <c r="AH472" i="33"/>
  <c r="AH484" i="33"/>
  <c r="AH496" i="33"/>
  <c r="AH508" i="33"/>
  <c r="AH520" i="33"/>
  <c r="AH532" i="33"/>
  <c r="AH544" i="33"/>
  <c r="AH556" i="33"/>
  <c r="AH568" i="33"/>
  <c r="AH580" i="33"/>
  <c r="AH592" i="33"/>
  <c r="AH604" i="33"/>
  <c r="AH616" i="33"/>
  <c r="AH628" i="33"/>
  <c r="AH640" i="33"/>
  <c r="AH652" i="33"/>
  <c r="AH664" i="33"/>
  <c r="AH676" i="33"/>
  <c r="AH688" i="33"/>
  <c r="AH700" i="33"/>
  <c r="AH712" i="33"/>
  <c r="AH724" i="33"/>
  <c r="AH736" i="33"/>
  <c r="AH748" i="33"/>
  <c r="AH760" i="33"/>
  <c r="AH772" i="33"/>
  <c r="AG6" i="33"/>
  <c r="AG18" i="33"/>
  <c r="AG30" i="33"/>
  <c r="AG42" i="33"/>
  <c r="AG54" i="33"/>
  <c r="AG66" i="33"/>
  <c r="AG78" i="33"/>
  <c r="AG90" i="33"/>
  <c r="AG102" i="33"/>
  <c r="AG114" i="33"/>
  <c r="AG126" i="33"/>
  <c r="AG138" i="33"/>
  <c r="AG150" i="33"/>
  <c r="AG162" i="33"/>
  <c r="AG174" i="33"/>
  <c r="AG186" i="33"/>
  <c r="AG198" i="33"/>
  <c r="AG210" i="33"/>
  <c r="AG222" i="33"/>
  <c r="AG234" i="33"/>
  <c r="AG246" i="33"/>
  <c r="AG258" i="33"/>
  <c r="AG270" i="33"/>
  <c r="AG282" i="33"/>
  <c r="AG294" i="33"/>
  <c r="AG306" i="33"/>
  <c r="AG318" i="33"/>
  <c r="AG330" i="33"/>
  <c r="AG342" i="33"/>
  <c r="AG354" i="33"/>
  <c r="AG366" i="33"/>
  <c r="AG378" i="33"/>
  <c r="AG390" i="33"/>
  <c r="AH34" i="33"/>
  <c r="AH122" i="33"/>
  <c r="AH166" i="33"/>
  <c r="AH202" i="33"/>
  <c r="AH228" i="33"/>
  <c r="AH252" i="33"/>
  <c r="AH275" i="33"/>
  <c r="AH294" i="33"/>
  <c r="AH314" i="33"/>
  <c r="AH330" i="33"/>
  <c r="AH342" i="33"/>
  <c r="AH354" i="33"/>
  <c r="AH366" i="33"/>
  <c r="AH378" i="33"/>
  <c r="AH390" i="33"/>
  <c r="AH402" i="33"/>
  <c r="AH414" i="33"/>
  <c r="AH426" i="33"/>
  <c r="AH438" i="33"/>
  <c r="AH450" i="33"/>
  <c r="AH462" i="33"/>
  <c r="AH474" i="33"/>
  <c r="AH486" i="33"/>
  <c r="AH498" i="33"/>
  <c r="AH510" i="33"/>
  <c r="AH522" i="33"/>
  <c r="AH534" i="33"/>
  <c r="AH546" i="33"/>
  <c r="AH558" i="33"/>
  <c r="AH570" i="33"/>
  <c r="AH582" i="33"/>
  <c r="AH594" i="33"/>
  <c r="AH606" i="33"/>
  <c r="AH618" i="33"/>
  <c r="AH630" i="33"/>
  <c r="AH642" i="33"/>
  <c r="AH654" i="33"/>
  <c r="AH666" i="33"/>
  <c r="AH678" i="33"/>
  <c r="AH690" i="33"/>
  <c r="AH702" i="33"/>
  <c r="AH714" i="33"/>
  <c r="AH726" i="33"/>
  <c r="AH738" i="33"/>
  <c r="AH750" i="33"/>
  <c r="AH762" i="33"/>
  <c r="AH774" i="33"/>
  <c r="AG8" i="33"/>
  <c r="AG20" i="33"/>
  <c r="AG32" i="33"/>
  <c r="AG44" i="33"/>
  <c r="AG56" i="33"/>
  <c r="AG68" i="33"/>
  <c r="AG80" i="33"/>
  <c r="AG92" i="33"/>
  <c r="AG104" i="33"/>
  <c r="AG116" i="33"/>
  <c r="AG128" i="33"/>
  <c r="AG140" i="33"/>
  <c r="AG152" i="33"/>
  <c r="AG164" i="33"/>
  <c r="AG176" i="33"/>
  <c r="AG188" i="33"/>
  <c r="AG200" i="33"/>
  <c r="AG212" i="33"/>
  <c r="AG224" i="33"/>
  <c r="AG236" i="33"/>
  <c r="AG248" i="33"/>
  <c r="AG260" i="33"/>
  <c r="AG272" i="33"/>
  <c r="AG284" i="33"/>
  <c r="AG296" i="33"/>
  <c r="AG308" i="33"/>
  <c r="AG320" i="33"/>
  <c r="AG332" i="33"/>
  <c r="AG344" i="33"/>
  <c r="AG356" i="33"/>
  <c r="AG368" i="33"/>
  <c r="AG380" i="33"/>
  <c r="AG392" i="33"/>
  <c r="AH46" i="33"/>
  <c r="AH124" i="33"/>
  <c r="AH169" i="33"/>
  <c r="AH203" i="33"/>
  <c r="AH229" i="33"/>
  <c r="AH253" i="33"/>
  <c r="AH276" i="33"/>
  <c r="AH298" i="33"/>
  <c r="AH316" i="33"/>
  <c r="AH331" i="33"/>
  <c r="AH343" i="33"/>
  <c r="AH355" i="33"/>
  <c r="AH367" i="33"/>
  <c r="AH379" i="33"/>
  <c r="AH391" i="33"/>
  <c r="AH403" i="33"/>
  <c r="AH415" i="33"/>
  <c r="AH427" i="33"/>
  <c r="AH439" i="33"/>
  <c r="AH451" i="33"/>
  <c r="AH463" i="33"/>
  <c r="AH475" i="33"/>
  <c r="AH487" i="33"/>
  <c r="AH499" i="33"/>
  <c r="AH511" i="33"/>
  <c r="AH523" i="33"/>
  <c r="AH535" i="33"/>
  <c r="AH547" i="33"/>
  <c r="AH559" i="33"/>
  <c r="AH571" i="33"/>
  <c r="AH583" i="33"/>
  <c r="AH595" i="33"/>
  <c r="AH607" i="33"/>
  <c r="AH619" i="33"/>
  <c r="AH631" i="33"/>
  <c r="AH643" i="33"/>
  <c r="AH655" i="33"/>
  <c r="AH667" i="33"/>
  <c r="AH679" i="33"/>
  <c r="AH691" i="33"/>
  <c r="AH703" i="33"/>
  <c r="AH715" i="33"/>
  <c r="AH727" i="33"/>
  <c r="AH739" i="33"/>
  <c r="AH751" i="33"/>
  <c r="AH763" i="33"/>
  <c r="AH775" i="33"/>
  <c r="AG9" i="33"/>
  <c r="AG21" i="33"/>
  <c r="AG33" i="33"/>
  <c r="AG45" i="33"/>
  <c r="AG57" i="33"/>
  <c r="AG69" i="33"/>
  <c r="AG81" i="33"/>
  <c r="AG93" i="33"/>
  <c r="AG105" i="33"/>
  <c r="AG117" i="33"/>
  <c r="AG129" i="33"/>
  <c r="AG141" i="33"/>
  <c r="AG153" i="33"/>
  <c r="AG165" i="33"/>
  <c r="AG177" i="33"/>
  <c r="AG189" i="33"/>
  <c r="AG201" i="33"/>
  <c r="AG213" i="33"/>
  <c r="AG225" i="33"/>
  <c r="AG237" i="33"/>
  <c r="AG249" i="33"/>
  <c r="AG261" i="33"/>
  <c r="AG273" i="33"/>
  <c r="AG285" i="33"/>
  <c r="AG297" i="33"/>
  <c r="AG309" i="33"/>
  <c r="AG321" i="33"/>
  <c r="AG333" i="33"/>
  <c r="AG345" i="33"/>
  <c r="AG357" i="33"/>
  <c r="AG369" i="33"/>
  <c r="AG381" i="33"/>
  <c r="AG393" i="33"/>
  <c r="AG405" i="33"/>
  <c r="AH58" i="33"/>
  <c r="AH130" i="33"/>
  <c r="AH170" i="33"/>
  <c r="AH205" i="33"/>
  <c r="AH230" i="33"/>
  <c r="AH254" i="33"/>
  <c r="AH277" i="33"/>
  <c r="AH299" i="33"/>
  <c r="AH318" i="33"/>
  <c r="AH332" i="33"/>
  <c r="AH344" i="33"/>
  <c r="AH356" i="33"/>
  <c r="AH368" i="33"/>
  <c r="AH380" i="33"/>
  <c r="AH392" i="33"/>
  <c r="AH404" i="33"/>
  <c r="AH416" i="33"/>
  <c r="AH428" i="33"/>
  <c r="AH440" i="33"/>
  <c r="AH452" i="33"/>
  <c r="AH464" i="33"/>
  <c r="AH476" i="33"/>
  <c r="AH488" i="33"/>
  <c r="AH500" i="33"/>
  <c r="AH512" i="33"/>
  <c r="AH524" i="33"/>
  <c r="AH536" i="33"/>
  <c r="AH548" i="33"/>
  <c r="AH560" i="33"/>
  <c r="AH572" i="33"/>
  <c r="AH584" i="33"/>
  <c r="AH596" i="33"/>
  <c r="AH608" i="33"/>
  <c r="AH620" i="33"/>
  <c r="AH632" i="33"/>
  <c r="AH644" i="33"/>
  <c r="AH656" i="33"/>
  <c r="AH668" i="33"/>
  <c r="AH680" i="33"/>
  <c r="AH692" i="33"/>
  <c r="AH704" i="33"/>
  <c r="AH716" i="33"/>
  <c r="AH728" i="33"/>
  <c r="AH740" i="33"/>
  <c r="AH752" i="33"/>
  <c r="AH764" i="33"/>
  <c r="AH776" i="33"/>
  <c r="AG10" i="33"/>
  <c r="AG22" i="33"/>
  <c r="AG34" i="33"/>
  <c r="AG46" i="33"/>
  <c r="AG58" i="33"/>
  <c r="AG70" i="33"/>
  <c r="AG82" i="33"/>
  <c r="AG94" i="33"/>
  <c r="AG106" i="33"/>
  <c r="AG118" i="33"/>
  <c r="AG130" i="33"/>
  <c r="AG142" i="33"/>
  <c r="AG154" i="33"/>
  <c r="AG166" i="33"/>
  <c r="AG178" i="33"/>
  <c r="AG190" i="33"/>
  <c r="AG202" i="33"/>
  <c r="AG214" i="33"/>
  <c r="AG226" i="33"/>
  <c r="AG238" i="33"/>
  <c r="AG250" i="33"/>
  <c r="AG262" i="33"/>
  <c r="AG274" i="33"/>
  <c r="AG286" i="33"/>
  <c r="AG298" i="33"/>
  <c r="AG310" i="33"/>
  <c r="AG322" i="33"/>
  <c r="AG334" i="33"/>
  <c r="AG346" i="33"/>
  <c r="AG358" i="33"/>
  <c r="AG370" i="33"/>
  <c r="AG382" i="33"/>
  <c r="AG394" i="33"/>
  <c r="AH70" i="33"/>
  <c r="AH134" i="33"/>
  <c r="AH172" i="33"/>
  <c r="AH206" i="33"/>
  <c r="AH232" i="33"/>
  <c r="AH256" i="33"/>
  <c r="AH278" i="33"/>
  <c r="AH300" i="33"/>
  <c r="AH320" i="33"/>
  <c r="AH333" i="33"/>
  <c r="AH345" i="33"/>
  <c r="AH357" i="33"/>
  <c r="AH369" i="33"/>
  <c r="AH381" i="33"/>
  <c r="AH393" i="33"/>
  <c r="AH405" i="33"/>
  <c r="AH417" i="33"/>
  <c r="AH429" i="33"/>
  <c r="AH441" i="33"/>
  <c r="AH453" i="33"/>
  <c r="AH465" i="33"/>
  <c r="AH477" i="33"/>
  <c r="AH489" i="33"/>
  <c r="AH501" i="33"/>
  <c r="AH513" i="33"/>
  <c r="AH525" i="33"/>
  <c r="AH537" i="33"/>
  <c r="AH549" i="33"/>
  <c r="AH561" i="33"/>
  <c r="AH573" i="33"/>
  <c r="AH585" i="33"/>
  <c r="AH597" i="33"/>
  <c r="AH609" i="33"/>
  <c r="AH621" i="33"/>
  <c r="AH633" i="33"/>
  <c r="AH645" i="33"/>
  <c r="AH657" i="33"/>
  <c r="AH669" i="33"/>
  <c r="AH681" i="33"/>
  <c r="AH693" i="33"/>
  <c r="AH705" i="33"/>
  <c r="AH717" i="33"/>
  <c r="AH729" i="33"/>
  <c r="AH741" i="33"/>
  <c r="AH753" i="33"/>
  <c r="AH765" i="33"/>
  <c r="AH777" i="33"/>
  <c r="AG11" i="33"/>
  <c r="AG23" i="33"/>
  <c r="AG35" i="33"/>
  <c r="AG47" i="33"/>
  <c r="AG59" i="33"/>
  <c r="AG71" i="33"/>
  <c r="AG83" i="33"/>
  <c r="AG95" i="33"/>
  <c r="AG107" i="33"/>
  <c r="AG119" i="33"/>
  <c r="AG131" i="33"/>
  <c r="AG143" i="33"/>
  <c r="AG155" i="33"/>
  <c r="AG167" i="33"/>
  <c r="AG179" i="33"/>
  <c r="AG191" i="33"/>
  <c r="AG203" i="33"/>
  <c r="AG215" i="33"/>
  <c r="AG227" i="33"/>
  <c r="AG239" i="33"/>
  <c r="AG251" i="33"/>
  <c r="AG263" i="33"/>
  <c r="AG275" i="33"/>
  <c r="AG287" i="33"/>
  <c r="AG299" i="33"/>
  <c r="AG311" i="33"/>
  <c r="AG323" i="33"/>
  <c r="AG335" i="33"/>
  <c r="AG347" i="33"/>
  <c r="AG359" i="33"/>
  <c r="AG371" i="33"/>
  <c r="AG383" i="33"/>
  <c r="AH82" i="33"/>
  <c r="AH239" i="33"/>
  <c r="AH323" i="33"/>
  <c r="AH371" i="33"/>
  <c r="AH419" i="33"/>
  <c r="AH467" i="33"/>
  <c r="AH515" i="33"/>
  <c r="AH563" i="33"/>
  <c r="AH611" i="33"/>
  <c r="AH659" i="33"/>
  <c r="AH707" i="33"/>
  <c r="AH755" i="33"/>
  <c r="AG25" i="33"/>
  <c r="AG73" i="33"/>
  <c r="AG121" i="33"/>
  <c r="AG169" i="33"/>
  <c r="AG217" i="33"/>
  <c r="AG265" i="33"/>
  <c r="AG313" i="33"/>
  <c r="AG361" i="33"/>
  <c r="AG399" i="33"/>
  <c r="AG412" i="33"/>
  <c r="AG424" i="33"/>
  <c r="AG436" i="33"/>
  <c r="AG448" i="33"/>
  <c r="AG460" i="33"/>
  <c r="AG472" i="33"/>
  <c r="AG484" i="33"/>
  <c r="AG496" i="33"/>
  <c r="AG508" i="33"/>
  <c r="AG520" i="33"/>
  <c r="AG532" i="33"/>
  <c r="AG544" i="33"/>
  <c r="AG556" i="33"/>
  <c r="AG568" i="33"/>
  <c r="AG580" i="33"/>
  <c r="AG592" i="33"/>
  <c r="AG604" i="33"/>
  <c r="AG616" i="33"/>
  <c r="AG628" i="33"/>
  <c r="AG640" i="33"/>
  <c r="AG652" i="33"/>
  <c r="AG664" i="33"/>
  <c r="AG676" i="33"/>
  <c r="AG688" i="33"/>
  <c r="AG700" i="33"/>
  <c r="AG712" i="33"/>
  <c r="AG724" i="33"/>
  <c r="AG736" i="33"/>
  <c r="AG748" i="33"/>
  <c r="AG760" i="33"/>
  <c r="AG772" i="33"/>
  <c r="AH118" i="33"/>
  <c r="AH251" i="33"/>
  <c r="AH329" i="33"/>
  <c r="AH377" i="33"/>
  <c r="AH425" i="33"/>
  <c r="AH473" i="33"/>
  <c r="AH521" i="33"/>
  <c r="AH569" i="33"/>
  <c r="AH617" i="33"/>
  <c r="AH665" i="33"/>
  <c r="AH713" i="33"/>
  <c r="AH761" i="33"/>
  <c r="AG31" i="33"/>
  <c r="AG79" i="33"/>
  <c r="AG127" i="33"/>
  <c r="AG175" i="33"/>
  <c r="AG223" i="33"/>
  <c r="AG271" i="33"/>
  <c r="AG319" i="33"/>
  <c r="AG367" i="33"/>
  <c r="AG400" i="33"/>
  <c r="AG413" i="33"/>
  <c r="AG425" i="33"/>
  <c r="AG437" i="33"/>
  <c r="AG449" i="33"/>
  <c r="AG461" i="33"/>
  <c r="AG473" i="33"/>
  <c r="AG485" i="33"/>
  <c r="AG497" i="33"/>
  <c r="AG509" i="33"/>
  <c r="AG521" i="33"/>
  <c r="AG533" i="33"/>
  <c r="AG545" i="33"/>
  <c r="AG557" i="33"/>
  <c r="AG569" i="33"/>
  <c r="AG581" i="33"/>
  <c r="AG593" i="33"/>
  <c r="AG605" i="33"/>
  <c r="AG617" i="33"/>
  <c r="AG629" i="33"/>
  <c r="AG641" i="33"/>
  <c r="AG653" i="33"/>
  <c r="AG665" i="33"/>
  <c r="AG677" i="33"/>
  <c r="AG689" i="33"/>
  <c r="AG701" i="33"/>
  <c r="AG713" i="33"/>
  <c r="AG725" i="33"/>
  <c r="AG737" i="33"/>
  <c r="AG749" i="33"/>
  <c r="AG761" i="33"/>
  <c r="AG773" i="33"/>
  <c r="AH136" i="33"/>
  <c r="AH262" i="33"/>
  <c r="AH334" i="33"/>
  <c r="AH382" i="33"/>
  <c r="AH430" i="33"/>
  <c r="AH478" i="33"/>
  <c r="AH526" i="33"/>
  <c r="AH574" i="33"/>
  <c r="AH622" i="33"/>
  <c r="AH670" i="33"/>
  <c r="AH718" i="33"/>
  <c r="AH766" i="33"/>
  <c r="AG36" i="33"/>
  <c r="AG84" i="33"/>
  <c r="AG132" i="33"/>
  <c r="AG180" i="33"/>
  <c r="AG228" i="33"/>
  <c r="AG276" i="33"/>
  <c r="AG324" i="33"/>
  <c r="AG372" i="33"/>
  <c r="AG401" i="33"/>
  <c r="AG414" i="33"/>
  <c r="AG426" i="33"/>
  <c r="AG438" i="33"/>
  <c r="AG450" i="33"/>
  <c r="AG462" i="33"/>
  <c r="AG474" i="33"/>
  <c r="AG486" i="33"/>
  <c r="AG498" i="33"/>
  <c r="AG510" i="33"/>
  <c r="AG522" i="33"/>
  <c r="AG534" i="33"/>
  <c r="AG546" i="33"/>
  <c r="AG558" i="33"/>
  <c r="AG570" i="33"/>
  <c r="AG582" i="33"/>
  <c r="AG594" i="33"/>
  <c r="AG606" i="33"/>
  <c r="AG618" i="33"/>
  <c r="AG630" i="33"/>
  <c r="AG642" i="33"/>
  <c r="AG654" i="33"/>
  <c r="AG666" i="33"/>
  <c r="AG678" i="33"/>
  <c r="AG690" i="33"/>
  <c r="AG702" i="33"/>
  <c r="AG714" i="33"/>
  <c r="AG726" i="33"/>
  <c r="AG738" i="33"/>
  <c r="AG750" i="33"/>
  <c r="AG762" i="33"/>
  <c r="AG774" i="33"/>
  <c r="AH142" i="33"/>
  <c r="AH263" i="33"/>
  <c r="AH335" i="33"/>
  <c r="AH383" i="33"/>
  <c r="AH431" i="33"/>
  <c r="AH479" i="33"/>
  <c r="AH527" i="33"/>
  <c r="AH575" i="33"/>
  <c r="AH623" i="33"/>
  <c r="AH671" i="33"/>
  <c r="AH719" i="33"/>
  <c r="AH767" i="33"/>
  <c r="AG37" i="33"/>
  <c r="AG85" i="33"/>
  <c r="AG133" i="33"/>
  <c r="AG181" i="33"/>
  <c r="AG229" i="33"/>
  <c r="AG277" i="33"/>
  <c r="AG325" i="33"/>
  <c r="AG373" i="33"/>
  <c r="AG402" i="33"/>
  <c r="AG415" i="33"/>
  <c r="AG427" i="33"/>
  <c r="AG439" i="33"/>
  <c r="AG451" i="33"/>
  <c r="AG463" i="33"/>
  <c r="AG475" i="33"/>
  <c r="AG487" i="33"/>
  <c r="AG499" i="33"/>
  <c r="AG511" i="33"/>
  <c r="AG523" i="33"/>
  <c r="AG535" i="33"/>
  <c r="AG547" i="33"/>
  <c r="AG559" i="33"/>
  <c r="AG571" i="33"/>
  <c r="AG583" i="33"/>
  <c r="AG595" i="33"/>
  <c r="AG607" i="33"/>
  <c r="AG619" i="33"/>
  <c r="AG631" i="33"/>
  <c r="AG643" i="33"/>
  <c r="AG655" i="33"/>
  <c r="AG667" i="33"/>
  <c r="AG679" i="33"/>
  <c r="AG691" i="33"/>
  <c r="AG703" i="33"/>
  <c r="AG715" i="33"/>
  <c r="AG727" i="33"/>
  <c r="AG739" i="33"/>
  <c r="AG751" i="33"/>
  <c r="AG763" i="33"/>
  <c r="AG775" i="33"/>
  <c r="AH160" i="33"/>
  <c r="AH274" i="33"/>
  <c r="AH341" i="33"/>
  <c r="AH389" i="33"/>
  <c r="AH437" i="33"/>
  <c r="AH485" i="33"/>
  <c r="AH533" i="33"/>
  <c r="AH581" i="33"/>
  <c r="AH629" i="33"/>
  <c r="AH677" i="33"/>
  <c r="AH725" i="33"/>
  <c r="AH773" i="33"/>
  <c r="AG43" i="33"/>
  <c r="AG91" i="33"/>
  <c r="AG139" i="33"/>
  <c r="AG187" i="33"/>
  <c r="AG235" i="33"/>
  <c r="AG283" i="33"/>
  <c r="AG331" i="33"/>
  <c r="AG379" i="33"/>
  <c r="AG403" i="33"/>
  <c r="AG416" i="33"/>
  <c r="AG428" i="33"/>
  <c r="AG440" i="33"/>
  <c r="AG452" i="33"/>
  <c r="AG464" i="33"/>
  <c r="AG476" i="33"/>
  <c r="AG488" i="33"/>
  <c r="AG500" i="33"/>
  <c r="AG512" i="33"/>
  <c r="AG524" i="33"/>
  <c r="AG536" i="33"/>
  <c r="AG548" i="33"/>
  <c r="AG560" i="33"/>
  <c r="AG572" i="33"/>
  <c r="AG584" i="33"/>
  <c r="AG596" i="33"/>
  <c r="AG608" i="33"/>
  <c r="AG620" i="33"/>
  <c r="AG632" i="33"/>
  <c r="AG644" i="33"/>
  <c r="AG656" i="33"/>
  <c r="AG668" i="33"/>
  <c r="AG680" i="33"/>
  <c r="AG692" i="33"/>
  <c r="AG704" i="33"/>
  <c r="AG716" i="33"/>
  <c r="AG728" i="33"/>
  <c r="AG740" i="33"/>
  <c r="AG752" i="33"/>
  <c r="AG764" i="33"/>
  <c r="AG776" i="33"/>
  <c r="AH178" i="33"/>
  <c r="AH280" i="33"/>
  <c r="AH346" i="33"/>
  <c r="AH394" i="33"/>
  <c r="AH442" i="33"/>
  <c r="AH490" i="33"/>
  <c r="AH538" i="33"/>
  <c r="AH586" i="33"/>
  <c r="AH634" i="33"/>
  <c r="AH682" i="33"/>
  <c r="AH730" i="33"/>
  <c r="AH778" i="33"/>
  <c r="AG48" i="33"/>
  <c r="AG96" i="33"/>
  <c r="AG144" i="33"/>
  <c r="AG192" i="33"/>
  <c r="AG240" i="33"/>
  <c r="AG288" i="33"/>
  <c r="AG336" i="33"/>
  <c r="AG384" i="33"/>
  <c r="AG404" i="33"/>
  <c r="AG417" i="33"/>
  <c r="AG429" i="33"/>
  <c r="AG441" i="33"/>
  <c r="AG453" i="33"/>
  <c r="AG465" i="33"/>
  <c r="AG477" i="33"/>
  <c r="AG489" i="33"/>
  <c r="AG501" i="33"/>
  <c r="AG513" i="33"/>
  <c r="AG525" i="33"/>
  <c r="AG537" i="33"/>
  <c r="AG549" i="33"/>
  <c r="AG561" i="33"/>
  <c r="AG573" i="33"/>
  <c r="AG585" i="33"/>
  <c r="AG597" i="33"/>
  <c r="AG609" i="33"/>
  <c r="AG621" i="33"/>
  <c r="AG633" i="33"/>
  <c r="AG645" i="33"/>
  <c r="AG657" i="33"/>
  <c r="AG669" i="33"/>
  <c r="AG681" i="33"/>
  <c r="AG693" i="33"/>
  <c r="AG705" i="33"/>
  <c r="AG717" i="33"/>
  <c r="AG729" i="33"/>
  <c r="AG741" i="33"/>
  <c r="AG753" i="33"/>
  <c r="AG765" i="33"/>
  <c r="AG777" i="33"/>
  <c r="AH181" i="33"/>
  <c r="AH282" i="33"/>
  <c r="AH347" i="33"/>
  <c r="AH395" i="33"/>
  <c r="AH443" i="33"/>
  <c r="AH491" i="33"/>
  <c r="AH539" i="33"/>
  <c r="AH587" i="33"/>
  <c r="AH635" i="33"/>
  <c r="AH683" i="33"/>
  <c r="AH731" i="33"/>
  <c r="AH779" i="33"/>
  <c r="AG49" i="33"/>
  <c r="AG97" i="33"/>
  <c r="AG145" i="33"/>
  <c r="AG193" i="33"/>
  <c r="AG241" i="33"/>
  <c r="AG289" i="33"/>
  <c r="AG337" i="33"/>
  <c r="AG385" i="33"/>
  <c r="AG406" i="33"/>
  <c r="AG418" i="33"/>
  <c r="AG430" i="33"/>
  <c r="AG442" i="33"/>
  <c r="AG454" i="33"/>
  <c r="AG466" i="33"/>
  <c r="AG478" i="33"/>
  <c r="AG490" i="33"/>
  <c r="AG502" i="33"/>
  <c r="AG514" i="33"/>
  <c r="AG526" i="33"/>
  <c r="AG538" i="33"/>
  <c r="AG550" i="33"/>
  <c r="AG562" i="33"/>
  <c r="AG574" i="33"/>
  <c r="AG586" i="33"/>
  <c r="AG598" i="33"/>
  <c r="AG610" i="33"/>
  <c r="AG622" i="33"/>
  <c r="AG634" i="33"/>
  <c r="AG646" i="33"/>
  <c r="AG658" i="33"/>
  <c r="AG670" i="33"/>
  <c r="AG682" i="33"/>
  <c r="AG694" i="33"/>
  <c r="AG706" i="33"/>
  <c r="AG718" i="33"/>
  <c r="AG730" i="33"/>
  <c r="AG742" i="33"/>
  <c r="AG754" i="33"/>
  <c r="AG766" i="33"/>
  <c r="AG778" i="33"/>
  <c r="AH196" i="33"/>
  <c r="AH292" i="33"/>
  <c r="AH353" i="33"/>
  <c r="AH401" i="33"/>
  <c r="AH449" i="33"/>
  <c r="AH497" i="33"/>
  <c r="AH545" i="33"/>
  <c r="AH593" i="33"/>
  <c r="AH641" i="33"/>
  <c r="AH689" i="33"/>
  <c r="AH737" i="33"/>
  <c r="AG7" i="33"/>
  <c r="AG55" i="33"/>
  <c r="AG103" i="33"/>
  <c r="AG151" i="33"/>
  <c r="AG199" i="33"/>
  <c r="AG247" i="33"/>
  <c r="AG295" i="33"/>
  <c r="AG343" i="33"/>
  <c r="AG391" i="33"/>
  <c r="AG407" i="33"/>
  <c r="AG419" i="33"/>
  <c r="AG431" i="33"/>
  <c r="AG443" i="33"/>
  <c r="AG455" i="33"/>
  <c r="AG467" i="33"/>
  <c r="AG479" i="33"/>
  <c r="AG491" i="33"/>
  <c r="AG503" i="33"/>
  <c r="AG515" i="33"/>
  <c r="AG527" i="33"/>
  <c r="AG539" i="33"/>
  <c r="AG551" i="33"/>
  <c r="AG563" i="33"/>
  <c r="AG575" i="33"/>
  <c r="AG587" i="33"/>
  <c r="AG599" i="33"/>
  <c r="AG611" i="33"/>
  <c r="AG623" i="33"/>
  <c r="AG635" i="33"/>
  <c r="AG647" i="33"/>
  <c r="AG659" i="33"/>
  <c r="AG671" i="33"/>
  <c r="AG683" i="33"/>
  <c r="AG695" i="33"/>
  <c r="AG707" i="33"/>
  <c r="AG719" i="33"/>
  <c r="AG731" i="33"/>
  <c r="AG743" i="33"/>
  <c r="AG755" i="33"/>
  <c r="AG767" i="33"/>
  <c r="AG779" i="33"/>
  <c r="AH208" i="33"/>
  <c r="AH301" i="33"/>
  <c r="AH358" i="33"/>
  <c r="AH406" i="33"/>
  <c r="AH454" i="33"/>
  <c r="AH502" i="33"/>
  <c r="AH550" i="33"/>
  <c r="AH598" i="33"/>
  <c r="AH646" i="33"/>
  <c r="AH694" i="33"/>
  <c r="AH742" i="33"/>
  <c r="AG12" i="33"/>
  <c r="AG60" i="33"/>
  <c r="AG108" i="33"/>
  <c r="AG156" i="33"/>
  <c r="AG204" i="33"/>
  <c r="AG252" i="33"/>
  <c r="AG300" i="33"/>
  <c r="AG348" i="33"/>
  <c r="AG395" i="33"/>
  <c r="AG408" i="33"/>
  <c r="AG420" i="33"/>
  <c r="AG432" i="33"/>
  <c r="AG444" i="33"/>
  <c r="AG456" i="33"/>
  <c r="AG468" i="33"/>
  <c r="AG480" i="33"/>
  <c r="AG492" i="33"/>
  <c r="AG504" i="33"/>
  <c r="AG516" i="33"/>
  <c r="AG528" i="33"/>
  <c r="AG540" i="33"/>
  <c r="AG552" i="33"/>
  <c r="AG564" i="33"/>
  <c r="AG576" i="33"/>
  <c r="AG588" i="33"/>
  <c r="AG600" i="33"/>
  <c r="AG612" i="33"/>
  <c r="AG624" i="33"/>
  <c r="AG636" i="33"/>
  <c r="AG648" i="33"/>
  <c r="AG660" i="33"/>
  <c r="AG672" i="33"/>
  <c r="AG684" i="33"/>
  <c r="AG696" i="33"/>
  <c r="AG708" i="33"/>
  <c r="AG720" i="33"/>
  <c r="AG732" i="33"/>
  <c r="AG744" i="33"/>
  <c r="AG756" i="33"/>
  <c r="AG768" i="33"/>
  <c r="AG2" i="33"/>
  <c r="AH214" i="33"/>
  <c r="AH302" i="33"/>
  <c r="AH359" i="33"/>
  <c r="AH407" i="33"/>
  <c r="AH455" i="33"/>
  <c r="AH503" i="33"/>
  <c r="AH551" i="33"/>
  <c r="AH599" i="33"/>
  <c r="AH647" i="33"/>
  <c r="AH695" i="33"/>
  <c r="AH743" i="33"/>
  <c r="AG13" i="33"/>
  <c r="AG61" i="33"/>
  <c r="AG109" i="33"/>
  <c r="AG157" i="33"/>
  <c r="AG205" i="33"/>
  <c r="AG253" i="33"/>
  <c r="AG301" i="33"/>
  <c r="AG349" i="33"/>
  <c r="AG396" i="33"/>
  <c r="AG409" i="33"/>
  <c r="AG421" i="33"/>
  <c r="AG433" i="33"/>
  <c r="AG445" i="33"/>
  <c r="AG457" i="33"/>
  <c r="AG469" i="33"/>
  <c r="AG481" i="33"/>
  <c r="AG493" i="33"/>
  <c r="AG505" i="33"/>
  <c r="AG517" i="33"/>
  <c r="AG529" i="33"/>
  <c r="AG541" i="33"/>
  <c r="AG553" i="33"/>
  <c r="AG565" i="33"/>
  <c r="AG577" i="33"/>
  <c r="AG589" i="33"/>
  <c r="AG601" i="33"/>
  <c r="AG613" i="33"/>
  <c r="AG625" i="33"/>
  <c r="AG637" i="33"/>
  <c r="AG649" i="33"/>
  <c r="AG661" i="33"/>
  <c r="AG673" i="33"/>
  <c r="AG685" i="33"/>
  <c r="AG697" i="33"/>
  <c r="AG709" i="33"/>
  <c r="AG721" i="33"/>
  <c r="AG733" i="33"/>
  <c r="AG745" i="33"/>
  <c r="AG757" i="33"/>
  <c r="AG769" i="33"/>
  <c r="AH365" i="33"/>
  <c r="AH653" i="33"/>
  <c r="AG163" i="33"/>
  <c r="AG410" i="33"/>
  <c r="AG482" i="33"/>
  <c r="AG554" i="33"/>
  <c r="AG626" i="33"/>
  <c r="AG698" i="33"/>
  <c r="AG770" i="33"/>
  <c r="AH370" i="33"/>
  <c r="AH658" i="33"/>
  <c r="AG168" i="33"/>
  <c r="AG411" i="33"/>
  <c r="AG483" i="33"/>
  <c r="AG555" i="33"/>
  <c r="AG627" i="33"/>
  <c r="AG699" i="33"/>
  <c r="AG771" i="33"/>
  <c r="AH413" i="33"/>
  <c r="AH701" i="33"/>
  <c r="AG211" i="33"/>
  <c r="AG422" i="33"/>
  <c r="AG494" i="33"/>
  <c r="AG566" i="33"/>
  <c r="AG638" i="33"/>
  <c r="AG710" i="33"/>
  <c r="AH418" i="33"/>
  <c r="AH706" i="33"/>
  <c r="AG216" i="33"/>
  <c r="AG423" i="33"/>
  <c r="AG495" i="33"/>
  <c r="AG567" i="33"/>
  <c r="AG639" i="33"/>
  <c r="AG711" i="33"/>
  <c r="AH461" i="33"/>
  <c r="AH749" i="33"/>
  <c r="AG259" i="33"/>
  <c r="AG434" i="33"/>
  <c r="AG506" i="33"/>
  <c r="AG578" i="33"/>
  <c r="AG650" i="33"/>
  <c r="AG722" i="33"/>
  <c r="AH466" i="33"/>
  <c r="AH754" i="33"/>
  <c r="AG264" i="33"/>
  <c r="AG435" i="33"/>
  <c r="AG507" i="33"/>
  <c r="AG579" i="33"/>
  <c r="AG651" i="33"/>
  <c r="AG723" i="33"/>
  <c r="AH22" i="33"/>
  <c r="AH509" i="33"/>
  <c r="AG19" i="33"/>
  <c r="AG307" i="33"/>
  <c r="AG446" i="33"/>
  <c r="AG518" i="33"/>
  <c r="AG590" i="33"/>
  <c r="AG662" i="33"/>
  <c r="AG734" i="33"/>
  <c r="AH74" i="33"/>
  <c r="AH514" i="33"/>
  <c r="AG24" i="33"/>
  <c r="AG312" i="33"/>
  <c r="AG447" i="33"/>
  <c r="AG519" i="33"/>
  <c r="AG591" i="33"/>
  <c r="AG663" i="33"/>
  <c r="AG735" i="33"/>
  <c r="AH227" i="33"/>
  <c r="AH557" i="33"/>
  <c r="AG67" i="33"/>
  <c r="AG355" i="33"/>
  <c r="AG458" i="33"/>
  <c r="AG530" i="33"/>
  <c r="AG602" i="33"/>
  <c r="AG674" i="33"/>
  <c r="AG746" i="33"/>
  <c r="AH238" i="33"/>
  <c r="AH562" i="33"/>
  <c r="AG72" i="33"/>
  <c r="AG360" i="33"/>
  <c r="AG459" i="33"/>
  <c r="AG531" i="33"/>
  <c r="AG603" i="33"/>
  <c r="AG675" i="33"/>
  <c r="AG747" i="33"/>
  <c r="AG470" i="33"/>
  <c r="AG471" i="33"/>
  <c r="AG542" i="33"/>
  <c r="AG543" i="33"/>
  <c r="AH313" i="33"/>
  <c r="AG614" i="33"/>
  <c r="AH322" i="33"/>
  <c r="AG615" i="33"/>
  <c r="AH605" i="33"/>
  <c r="AG686" i="33"/>
  <c r="AH610" i="33"/>
  <c r="AG687" i="33"/>
  <c r="AG115" i="33"/>
  <c r="AG758" i="33"/>
  <c r="AG120" i="33"/>
  <c r="AG759" i="33"/>
  <c r="AG397" i="33"/>
  <c r="AG398" i="33"/>
  <c r="G10" i="38"/>
  <c r="E10" i="37"/>
  <c r="G66" i="38"/>
  <c r="E66" i="37"/>
  <c r="G64" i="38"/>
  <c r="E64" i="37"/>
  <c r="G78" i="38"/>
  <c r="E78" i="37"/>
  <c r="G76" i="38"/>
  <c r="E76" i="37"/>
  <c r="G74" i="38"/>
  <c r="E74" i="37"/>
  <c r="G161" i="38"/>
  <c r="E161" i="37"/>
  <c r="G39" i="38"/>
  <c r="E39" i="37"/>
  <c r="G53" i="38"/>
  <c r="E53" i="37"/>
  <c r="G128" i="38"/>
  <c r="E128" i="37"/>
  <c r="G207" i="38"/>
  <c r="E207" i="37"/>
  <c r="G189" i="38"/>
  <c r="E189" i="37"/>
  <c r="G187" i="38"/>
  <c r="E187" i="37"/>
  <c r="G153" i="38"/>
  <c r="E153" i="37"/>
  <c r="G151" i="38"/>
  <c r="E151" i="37"/>
  <c r="G165" i="38"/>
  <c r="E165" i="37"/>
  <c r="G163" i="38"/>
  <c r="E163" i="37"/>
  <c r="G254" i="38"/>
  <c r="E254" i="37"/>
  <c r="G220" i="38"/>
  <c r="E220" i="37"/>
  <c r="G283" i="38"/>
  <c r="E283" i="37"/>
  <c r="G265" i="38"/>
  <c r="E265" i="37"/>
  <c r="G247" i="38"/>
  <c r="E247" i="37"/>
  <c r="G245" i="38"/>
  <c r="E245" i="37"/>
  <c r="G308" i="38"/>
  <c r="E308" i="37"/>
  <c r="G306" i="38"/>
  <c r="E306" i="37"/>
  <c r="G288" i="38"/>
  <c r="E288" i="37"/>
  <c r="G355" i="38"/>
  <c r="E355" i="37"/>
  <c r="G335" i="38"/>
  <c r="E335" i="37"/>
  <c r="G364" i="38"/>
  <c r="E364" i="37"/>
  <c r="G344" i="38"/>
  <c r="E344" i="37"/>
  <c r="G375" i="38"/>
  <c r="E375" i="37"/>
  <c r="G388" i="38"/>
  <c r="E388" i="37"/>
  <c r="G402" i="38"/>
  <c r="E402" i="37"/>
  <c r="G398" i="38"/>
  <c r="E398" i="37"/>
  <c r="G411" i="38"/>
  <c r="E411" i="37"/>
  <c r="G459" i="38"/>
  <c r="E459" i="37"/>
  <c r="G453" i="38"/>
  <c r="E453" i="37"/>
  <c r="G452" i="38"/>
  <c r="E452" i="37"/>
  <c r="G499" i="38"/>
  <c r="E499" i="37"/>
  <c r="G455" i="38"/>
  <c r="E455" i="37"/>
  <c r="G505" i="38"/>
  <c r="E505" i="37"/>
  <c r="G515" i="38"/>
  <c r="E515" i="37"/>
  <c r="G494" i="38"/>
  <c r="E494" i="37"/>
  <c r="G545" i="38"/>
  <c r="E545" i="37"/>
  <c r="G534" i="38"/>
  <c r="E534" i="37"/>
  <c r="G527" i="38"/>
  <c r="E527" i="37"/>
  <c r="G576" i="38"/>
  <c r="E576" i="37"/>
  <c r="G608" i="38"/>
  <c r="E608" i="37"/>
  <c r="G622" i="38"/>
  <c r="E622" i="37"/>
  <c r="G614" i="38"/>
  <c r="E614" i="37"/>
  <c r="G588" i="38"/>
  <c r="E588" i="37"/>
  <c r="G629" i="38"/>
  <c r="E629" i="37"/>
  <c r="G621" i="38"/>
  <c r="E621" i="37"/>
  <c r="G616" i="38"/>
  <c r="E616" i="37"/>
  <c r="G667" i="38"/>
  <c r="E667" i="37"/>
  <c r="G649" i="38"/>
  <c r="E649" i="37"/>
  <c r="G706" i="38"/>
  <c r="E706" i="37"/>
  <c r="G691" i="38"/>
  <c r="E691" i="37"/>
  <c r="G742" i="38"/>
  <c r="E742" i="37"/>
  <c r="G746" i="38"/>
  <c r="E746" i="37"/>
  <c r="G755" i="38"/>
  <c r="E755" i="37"/>
  <c r="G731" i="38"/>
  <c r="E731" i="37"/>
  <c r="G748" i="38"/>
  <c r="E748" i="37"/>
  <c r="G773" i="38"/>
  <c r="E773" i="37"/>
  <c r="AP661" i="31"/>
  <c r="G18" i="38"/>
  <c r="E18" i="37"/>
  <c r="G28" i="38"/>
  <c r="E28" i="37"/>
  <c r="G82" i="38"/>
  <c r="E82" i="37"/>
  <c r="G80" i="38"/>
  <c r="E80" i="37"/>
  <c r="G94" i="38"/>
  <c r="E94" i="37"/>
  <c r="G92" i="38"/>
  <c r="E92" i="37"/>
  <c r="G90" i="38"/>
  <c r="E90" i="37"/>
  <c r="G193" i="38"/>
  <c r="E193" i="37"/>
  <c r="G55" i="38"/>
  <c r="E55" i="37"/>
  <c r="G69" i="38"/>
  <c r="E69" i="37"/>
  <c r="G144" i="38"/>
  <c r="E144" i="37"/>
  <c r="G216" i="38"/>
  <c r="E216" i="37"/>
  <c r="G205" i="38"/>
  <c r="E205" i="37"/>
  <c r="G203" i="38"/>
  <c r="E203" i="37"/>
  <c r="G169" i="38"/>
  <c r="E169" i="37"/>
  <c r="G167" i="38"/>
  <c r="E167" i="37"/>
  <c r="G181" i="38"/>
  <c r="E181" i="37"/>
  <c r="G179" i="38"/>
  <c r="E179" i="37"/>
  <c r="G270" i="38"/>
  <c r="E270" i="37"/>
  <c r="G236" i="38"/>
  <c r="E236" i="37"/>
  <c r="G299" i="38"/>
  <c r="E299" i="37"/>
  <c r="G281" i="38"/>
  <c r="E281" i="37"/>
  <c r="G263" i="38"/>
  <c r="E263" i="37"/>
  <c r="G261" i="38"/>
  <c r="E261" i="37"/>
  <c r="G227" i="38"/>
  <c r="E227" i="37"/>
  <c r="G393" i="38"/>
  <c r="E393" i="37"/>
  <c r="G304" i="38"/>
  <c r="E304" i="37"/>
  <c r="G322" i="38"/>
  <c r="E322" i="37"/>
  <c r="G351" i="38"/>
  <c r="E351" i="37"/>
  <c r="G372" i="38"/>
  <c r="E372" i="37"/>
  <c r="G360" i="38"/>
  <c r="E360" i="37"/>
  <c r="G391" i="38"/>
  <c r="E391" i="37"/>
  <c r="G404" i="38"/>
  <c r="E404" i="37"/>
  <c r="G450" i="38"/>
  <c r="E450" i="37"/>
  <c r="G414" i="38"/>
  <c r="E414" i="37"/>
  <c r="G418" i="38"/>
  <c r="E418" i="37"/>
  <c r="G445" i="38"/>
  <c r="E445" i="37"/>
  <c r="G482" i="38"/>
  <c r="E482" i="37"/>
  <c r="G469" i="38"/>
  <c r="E469" i="37"/>
  <c r="G506" i="38"/>
  <c r="E506" i="37"/>
  <c r="G471" i="38"/>
  <c r="E471" i="37"/>
  <c r="G532" i="38"/>
  <c r="E532" i="37"/>
  <c r="G526" i="38"/>
  <c r="E526" i="37"/>
  <c r="G510" i="38"/>
  <c r="E510" i="37"/>
  <c r="G525" i="38"/>
  <c r="E525" i="37"/>
  <c r="G549" i="38"/>
  <c r="E549" i="37"/>
  <c r="G543" i="38"/>
  <c r="E543" i="37"/>
  <c r="G615" i="38"/>
  <c r="E615" i="37"/>
  <c r="G553" i="38"/>
  <c r="E553" i="37"/>
  <c r="G627" i="38"/>
  <c r="E627" i="37"/>
  <c r="G628" i="38"/>
  <c r="E628" i="37"/>
  <c r="G609" i="38"/>
  <c r="E609" i="37"/>
  <c r="G631" i="38"/>
  <c r="E631" i="37"/>
  <c r="G625" i="38"/>
  <c r="E625" i="37"/>
  <c r="G632" i="38"/>
  <c r="E632" i="37"/>
  <c r="G669" i="38"/>
  <c r="E669" i="37"/>
  <c r="G692" i="38"/>
  <c r="E692" i="37"/>
  <c r="G659" i="38"/>
  <c r="E659" i="37"/>
  <c r="G694" i="38"/>
  <c r="E694" i="37"/>
  <c r="G683" i="38"/>
  <c r="E683" i="37"/>
  <c r="G754" i="38"/>
  <c r="E754" i="37"/>
  <c r="G771" i="38"/>
  <c r="E771" i="37"/>
  <c r="G761" i="38"/>
  <c r="E761" i="37"/>
  <c r="G764" i="38"/>
  <c r="E764" i="37"/>
  <c r="G772" i="38"/>
  <c r="E772" i="37"/>
  <c r="G123" i="38"/>
  <c r="E123" i="37"/>
  <c r="G223" i="38"/>
  <c r="E223" i="37"/>
  <c r="G260" i="38"/>
  <c r="E260" i="37"/>
  <c r="G475" i="38"/>
  <c r="E475" i="37"/>
  <c r="G606" i="38"/>
  <c r="E606" i="37"/>
  <c r="AP339" i="31"/>
  <c r="G17" i="38"/>
  <c r="E17" i="37"/>
  <c r="G29" i="38"/>
  <c r="E29" i="37"/>
  <c r="G98" i="38"/>
  <c r="E98" i="37"/>
  <c r="G96" i="38"/>
  <c r="E96" i="37"/>
  <c r="G110" i="38"/>
  <c r="E110" i="37"/>
  <c r="G108" i="38"/>
  <c r="E108" i="37"/>
  <c r="G106" i="38"/>
  <c r="E106" i="37"/>
  <c r="G24" i="38"/>
  <c r="E24" i="37"/>
  <c r="G71" i="38"/>
  <c r="E71" i="37"/>
  <c r="G85" i="38"/>
  <c r="E85" i="37"/>
  <c r="G160" i="38"/>
  <c r="E160" i="37"/>
  <c r="G126" i="38"/>
  <c r="E126" i="37"/>
  <c r="G239" i="38"/>
  <c r="E239" i="37"/>
  <c r="G271" i="38"/>
  <c r="E271" i="37"/>
  <c r="G185" i="38"/>
  <c r="E185" i="37"/>
  <c r="G183" i="38"/>
  <c r="E183" i="37"/>
  <c r="G197" i="38"/>
  <c r="E197" i="37"/>
  <c r="G195" i="38"/>
  <c r="E195" i="37"/>
  <c r="G286" i="38"/>
  <c r="E286" i="37"/>
  <c r="G252" i="38"/>
  <c r="E252" i="37"/>
  <c r="G315" i="38"/>
  <c r="E315" i="37"/>
  <c r="G297" i="38"/>
  <c r="E297" i="37"/>
  <c r="G279" i="38"/>
  <c r="E279" i="37"/>
  <c r="G277" i="38"/>
  <c r="E277" i="37"/>
  <c r="G243" i="38"/>
  <c r="E243" i="37"/>
  <c r="G225" i="38"/>
  <c r="E225" i="37"/>
  <c r="G319" i="38"/>
  <c r="E319" i="37"/>
  <c r="G338" i="38"/>
  <c r="E338" i="37"/>
  <c r="G367" i="38"/>
  <c r="E367" i="37"/>
  <c r="G331" i="38"/>
  <c r="E331" i="37"/>
  <c r="G327" i="38"/>
  <c r="E327" i="37"/>
  <c r="G407" i="38"/>
  <c r="E407" i="37"/>
  <c r="G430" i="38"/>
  <c r="E430" i="37"/>
  <c r="G385" i="38"/>
  <c r="E385" i="37"/>
  <c r="G449" i="38"/>
  <c r="E449" i="37"/>
  <c r="G435" i="38"/>
  <c r="E435" i="37"/>
  <c r="G484" i="38"/>
  <c r="E484" i="37"/>
  <c r="G425" i="38"/>
  <c r="E425" i="37"/>
  <c r="G421" i="38"/>
  <c r="E421" i="37"/>
  <c r="G546" i="38"/>
  <c r="E546" i="37"/>
  <c r="G500" i="38"/>
  <c r="E500" i="37"/>
  <c r="G548" i="38"/>
  <c r="E548" i="37"/>
  <c r="G536" i="38"/>
  <c r="E536" i="37"/>
  <c r="G522" i="38"/>
  <c r="E522" i="37"/>
  <c r="G523" i="38"/>
  <c r="E523" i="37"/>
  <c r="G596" i="38"/>
  <c r="E596" i="37"/>
  <c r="G551" i="38"/>
  <c r="E551" i="37"/>
  <c r="G558" i="38"/>
  <c r="E558" i="37"/>
  <c r="G569" i="38"/>
  <c r="E569" i="37"/>
  <c r="G626" i="38"/>
  <c r="E626" i="37"/>
  <c r="G595" i="38"/>
  <c r="E595" i="37"/>
  <c r="G613" i="38"/>
  <c r="E613" i="37"/>
  <c r="G645" i="38"/>
  <c r="E645" i="37"/>
  <c r="G630" i="38"/>
  <c r="E630" i="37"/>
  <c r="G674" i="38"/>
  <c r="E674" i="37"/>
  <c r="G671" i="38"/>
  <c r="E671" i="37"/>
  <c r="G695" i="38"/>
  <c r="E695" i="37"/>
  <c r="G668" i="38"/>
  <c r="E668" i="37"/>
  <c r="G735" i="38"/>
  <c r="E735" i="37"/>
  <c r="G699" i="38"/>
  <c r="E699" i="37"/>
  <c r="G716" i="38"/>
  <c r="E716" i="37"/>
  <c r="G711" i="38"/>
  <c r="E711" i="37"/>
  <c r="G737" i="38"/>
  <c r="E737" i="37"/>
  <c r="G747" i="38"/>
  <c r="E747" i="37"/>
  <c r="G100" i="38"/>
  <c r="E100" i="37"/>
  <c r="G285" i="38"/>
  <c r="E285" i="37"/>
  <c r="G336" i="38"/>
  <c r="E336" i="37"/>
  <c r="G439" i="38"/>
  <c r="E439" i="37"/>
  <c r="G594" i="38"/>
  <c r="E594" i="37"/>
  <c r="G677" i="38"/>
  <c r="E677" i="37"/>
  <c r="G720" i="38"/>
  <c r="E720" i="37"/>
  <c r="G16" i="38"/>
  <c r="E16" i="37"/>
  <c r="G9" i="38"/>
  <c r="E9" i="37"/>
  <c r="G114" i="38"/>
  <c r="E114" i="37"/>
  <c r="G112" i="38"/>
  <c r="E112" i="37"/>
  <c r="G45" i="38"/>
  <c r="E45" i="37"/>
  <c r="G27" i="38"/>
  <c r="E27" i="37"/>
  <c r="G139" i="38"/>
  <c r="E139" i="37"/>
  <c r="G40" i="38"/>
  <c r="E40" i="37"/>
  <c r="G87" i="38"/>
  <c r="E87" i="37"/>
  <c r="G101" i="38"/>
  <c r="E101" i="37"/>
  <c r="G176" i="38"/>
  <c r="E176" i="37"/>
  <c r="G142" i="38"/>
  <c r="E142" i="37"/>
  <c r="G287" i="38"/>
  <c r="E287" i="37"/>
  <c r="G122" i="38"/>
  <c r="E122" i="37"/>
  <c r="G201" i="38"/>
  <c r="E201" i="37"/>
  <c r="G199" i="38"/>
  <c r="E199" i="37"/>
  <c r="G213" i="38"/>
  <c r="E213" i="37"/>
  <c r="G211" i="38"/>
  <c r="E211" i="37"/>
  <c r="G302" i="38"/>
  <c r="E302" i="37"/>
  <c r="G268" i="38"/>
  <c r="E268" i="37"/>
  <c r="G218" i="38"/>
  <c r="E218" i="37"/>
  <c r="G313" i="38"/>
  <c r="E313" i="37"/>
  <c r="G295" i="38"/>
  <c r="E295" i="37"/>
  <c r="G293" i="38"/>
  <c r="E293" i="37"/>
  <c r="G259" i="38"/>
  <c r="E259" i="37"/>
  <c r="G241" i="38"/>
  <c r="E241" i="37"/>
  <c r="G325" i="38"/>
  <c r="E325" i="37"/>
  <c r="G354" i="38"/>
  <c r="E354" i="37"/>
  <c r="G376" i="38"/>
  <c r="E376" i="37"/>
  <c r="G347" i="38"/>
  <c r="E347" i="37"/>
  <c r="G343" i="38"/>
  <c r="E343" i="37"/>
  <c r="G433" i="38"/>
  <c r="E433" i="37"/>
  <c r="G371" i="38"/>
  <c r="E371" i="37"/>
  <c r="G401" i="38"/>
  <c r="E401" i="37"/>
  <c r="G381" i="38"/>
  <c r="E381" i="37"/>
  <c r="G451" i="38"/>
  <c r="E451" i="37"/>
  <c r="G428" i="38"/>
  <c r="E428" i="37"/>
  <c r="G441" i="38"/>
  <c r="E441" i="37"/>
  <c r="G437" i="38"/>
  <c r="E437" i="37"/>
  <c r="G496" i="38"/>
  <c r="E496" i="37"/>
  <c r="G503" i="38"/>
  <c r="E503" i="37"/>
  <c r="G486" i="38"/>
  <c r="E486" i="37"/>
  <c r="G514" i="38"/>
  <c r="E514" i="37"/>
  <c r="G529" i="38"/>
  <c r="E529" i="37"/>
  <c r="G539" i="38"/>
  <c r="E539" i="37"/>
  <c r="G556" i="38"/>
  <c r="E556" i="37"/>
  <c r="G570" i="38"/>
  <c r="E570" i="37"/>
  <c r="G574" i="38"/>
  <c r="E574" i="37"/>
  <c r="G568" i="38"/>
  <c r="E568" i="37"/>
  <c r="G584" i="38"/>
  <c r="E584" i="37"/>
  <c r="G607" i="38"/>
  <c r="E607" i="37"/>
  <c r="G587" i="38"/>
  <c r="E587" i="37"/>
  <c r="G650" i="38"/>
  <c r="E650" i="37"/>
  <c r="G643" i="38"/>
  <c r="E643" i="37"/>
  <c r="G666" i="38"/>
  <c r="E666" i="37"/>
  <c r="G652" i="38"/>
  <c r="E652" i="37"/>
  <c r="G722" i="38"/>
  <c r="E722" i="37"/>
  <c r="G708" i="38"/>
  <c r="E708" i="37"/>
  <c r="G714" i="38"/>
  <c r="E714" i="37"/>
  <c r="G698" i="38"/>
  <c r="E698" i="37"/>
  <c r="G736" i="38"/>
  <c r="E736" i="37"/>
  <c r="G727" i="38"/>
  <c r="E727" i="37"/>
  <c r="G753" i="38"/>
  <c r="E753" i="37"/>
  <c r="G763" i="38"/>
  <c r="E763" i="37"/>
  <c r="AP259" i="31"/>
  <c r="G20" i="38"/>
  <c r="E20" i="37"/>
  <c r="G159" i="38"/>
  <c r="E159" i="37"/>
  <c r="G312" i="38"/>
  <c r="E312" i="37"/>
  <c r="G373" i="38"/>
  <c r="E373" i="37"/>
  <c r="G511" i="38"/>
  <c r="E511" i="37"/>
  <c r="G618" i="38"/>
  <c r="E618" i="37"/>
  <c r="G688" i="38"/>
  <c r="E688" i="37"/>
  <c r="G749" i="38"/>
  <c r="E749" i="37"/>
  <c r="G6" i="38"/>
  <c r="E6" i="37"/>
  <c r="G35" i="38"/>
  <c r="E35" i="37"/>
  <c r="G67" i="38"/>
  <c r="E67" i="37"/>
  <c r="G33" i="38"/>
  <c r="E33" i="37"/>
  <c r="G31" i="38"/>
  <c r="E31" i="37"/>
  <c r="G61" i="38"/>
  <c r="E61" i="37"/>
  <c r="G43" i="38"/>
  <c r="E43" i="37"/>
  <c r="G177" i="38"/>
  <c r="E177" i="37"/>
  <c r="G56" i="38"/>
  <c r="E56" i="37"/>
  <c r="G103" i="38"/>
  <c r="E103" i="37"/>
  <c r="G117" i="38"/>
  <c r="E117" i="37"/>
  <c r="G192" i="38"/>
  <c r="E192" i="37"/>
  <c r="G158" i="38"/>
  <c r="E158" i="37"/>
  <c r="G124" i="38"/>
  <c r="E124" i="37"/>
  <c r="G138" i="38"/>
  <c r="E138" i="37"/>
  <c r="G215" i="38"/>
  <c r="E215" i="37"/>
  <c r="G134" i="38"/>
  <c r="E134" i="37"/>
  <c r="G132" i="38"/>
  <c r="E132" i="37"/>
  <c r="G130" i="38"/>
  <c r="E130" i="37"/>
  <c r="G318" i="38"/>
  <c r="E318" i="37"/>
  <c r="G284" i="38"/>
  <c r="E284" i="37"/>
  <c r="G234" i="38"/>
  <c r="E234" i="37"/>
  <c r="G232" i="38"/>
  <c r="E232" i="37"/>
  <c r="G311" i="38"/>
  <c r="E311" i="37"/>
  <c r="G309" i="38"/>
  <c r="E309" i="37"/>
  <c r="G275" i="38"/>
  <c r="E275" i="37"/>
  <c r="G257" i="38"/>
  <c r="E257" i="37"/>
  <c r="G341" i="38"/>
  <c r="E341" i="37"/>
  <c r="G321" i="38"/>
  <c r="E321" i="37"/>
  <c r="G334" i="38"/>
  <c r="E334" i="37"/>
  <c r="G363" i="38"/>
  <c r="E363" i="37"/>
  <c r="G359" i="38"/>
  <c r="E359" i="37"/>
  <c r="G374" i="38"/>
  <c r="E374" i="37"/>
  <c r="G387" i="38"/>
  <c r="E387" i="37"/>
  <c r="G384" i="38"/>
  <c r="E384" i="37"/>
  <c r="G397" i="38"/>
  <c r="E397" i="37"/>
  <c r="G472" i="38"/>
  <c r="E472" i="37"/>
  <c r="G444" i="38"/>
  <c r="E444" i="37"/>
  <c r="G468" i="38"/>
  <c r="E468" i="37"/>
  <c r="G488" i="38"/>
  <c r="E488" i="37"/>
  <c r="G474" i="38"/>
  <c r="E474" i="37"/>
  <c r="G470" i="38"/>
  <c r="E470" i="37"/>
  <c r="G502" i="38"/>
  <c r="E502" i="37"/>
  <c r="G519" i="38"/>
  <c r="E519" i="37"/>
  <c r="G542" i="38"/>
  <c r="E542" i="37"/>
  <c r="G550" i="38"/>
  <c r="E550" i="37"/>
  <c r="G531" i="38"/>
  <c r="E531" i="37"/>
  <c r="G589" i="38"/>
  <c r="E589" i="37"/>
  <c r="G580" i="38"/>
  <c r="E580" i="37"/>
  <c r="G579" i="38"/>
  <c r="E579" i="37"/>
  <c r="G600" i="38"/>
  <c r="E600" i="37"/>
  <c r="G611" i="38"/>
  <c r="E611" i="37"/>
  <c r="G601" i="38"/>
  <c r="E601" i="37"/>
  <c r="G663" i="38"/>
  <c r="E663" i="37"/>
  <c r="G658" i="38"/>
  <c r="E658" i="37"/>
  <c r="G721" i="38"/>
  <c r="E721" i="37"/>
  <c r="G661" i="38"/>
  <c r="E661" i="37"/>
  <c r="G709" i="38"/>
  <c r="E709" i="37"/>
  <c r="G670" i="38"/>
  <c r="E670" i="37"/>
  <c r="G723" i="38"/>
  <c r="E723" i="37"/>
  <c r="G719" i="38"/>
  <c r="E719" i="37"/>
  <c r="G743" i="38"/>
  <c r="E743" i="37"/>
  <c r="G762" i="38"/>
  <c r="E762" i="37"/>
  <c r="G769" i="38"/>
  <c r="E769" i="37"/>
  <c r="G779" i="38"/>
  <c r="E779" i="37"/>
  <c r="G113" i="38"/>
  <c r="E113" i="37"/>
  <c r="G214" i="38"/>
  <c r="E214" i="37"/>
  <c r="G345" i="38"/>
  <c r="E345" i="37"/>
  <c r="G509" i="38"/>
  <c r="E509" i="37"/>
  <c r="G634" i="38"/>
  <c r="E634" i="37"/>
  <c r="G22" i="38"/>
  <c r="E22" i="37"/>
  <c r="G15" i="38"/>
  <c r="E15" i="37"/>
  <c r="G115" i="38"/>
  <c r="E115" i="37"/>
  <c r="G49" i="38"/>
  <c r="E49" i="37"/>
  <c r="G47" i="38"/>
  <c r="E47" i="37"/>
  <c r="G77" i="38"/>
  <c r="E77" i="37"/>
  <c r="G59" i="38"/>
  <c r="E59" i="37"/>
  <c r="G25" i="38"/>
  <c r="E25" i="37"/>
  <c r="G72" i="38"/>
  <c r="E72" i="37"/>
  <c r="G38" i="38"/>
  <c r="E38" i="37"/>
  <c r="G36" i="38"/>
  <c r="E36" i="37"/>
  <c r="G208" i="38"/>
  <c r="E208" i="37"/>
  <c r="G174" i="38"/>
  <c r="E174" i="37"/>
  <c r="G140" i="38"/>
  <c r="E140" i="37"/>
  <c r="G154" i="38"/>
  <c r="E154" i="37"/>
  <c r="G136" i="38"/>
  <c r="E136" i="37"/>
  <c r="G150" i="38"/>
  <c r="E150" i="37"/>
  <c r="G148" i="38"/>
  <c r="E148" i="37"/>
  <c r="G146" i="38"/>
  <c r="E146" i="37"/>
  <c r="G221" i="38"/>
  <c r="E221" i="37"/>
  <c r="G300" i="38"/>
  <c r="E300" i="37"/>
  <c r="G250" i="38"/>
  <c r="E250" i="37"/>
  <c r="G248" i="38"/>
  <c r="E248" i="37"/>
  <c r="G230" i="38"/>
  <c r="E230" i="37"/>
  <c r="G326" i="38"/>
  <c r="E326" i="37"/>
  <c r="G291" i="38"/>
  <c r="E291" i="37"/>
  <c r="G273" i="38"/>
  <c r="E273" i="37"/>
  <c r="G357" i="38"/>
  <c r="E357" i="37"/>
  <c r="G337" i="38"/>
  <c r="E337" i="37"/>
  <c r="G350" i="38"/>
  <c r="E350" i="37"/>
  <c r="G330" i="38"/>
  <c r="E330" i="37"/>
  <c r="G378" i="38"/>
  <c r="E378" i="37"/>
  <c r="G390" i="38"/>
  <c r="E390" i="37"/>
  <c r="G403" i="38"/>
  <c r="E403" i="37"/>
  <c r="G400" i="38"/>
  <c r="E400" i="37"/>
  <c r="G413" i="38"/>
  <c r="E413" i="37"/>
  <c r="G504" i="38"/>
  <c r="E504" i="37"/>
  <c r="G460" i="38"/>
  <c r="E460" i="37"/>
  <c r="G424" i="38"/>
  <c r="E424" i="37"/>
  <c r="G463" i="38"/>
  <c r="E463" i="37"/>
  <c r="G493" i="38"/>
  <c r="E493" i="37"/>
  <c r="G497" i="38"/>
  <c r="E497" i="37"/>
  <c r="G517" i="38"/>
  <c r="E517" i="37"/>
  <c r="G524" i="38"/>
  <c r="E524" i="37"/>
  <c r="G492" i="38"/>
  <c r="E492" i="37"/>
  <c r="G555" i="38"/>
  <c r="E555" i="37"/>
  <c r="G547" i="38"/>
  <c r="E547" i="37"/>
  <c r="G541" i="38"/>
  <c r="E541" i="37"/>
  <c r="G590" i="38"/>
  <c r="E590" i="37"/>
  <c r="G585" i="38"/>
  <c r="E585" i="37"/>
  <c r="G612" i="38"/>
  <c r="E612" i="37"/>
  <c r="G656" i="38"/>
  <c r="E656" i="37"/>
  <c r="G605" i="38"/>
  <c r="E605" i="37"/>
  <c r="G638" i="38"/>
  <c r="E638" i="37"/>
  <c r="G624" i="38"/>
  <c r="E624" i="37"/>
  <c r="G641" i="38"/>
  <c r="E641" i="37"/>
  <c r="G703" i="38"/>
  <c r="E703" i="37"/>
  <c r="G700" i="38"/>
  <c r="E700" i="37"/>
  <c r="G689" i="38"/>
  <c r="E689" i="37"/>
  <c r="G672" i="38"/>
  <c r="E672" i="37"/>
  <c r="G740" i="38"/>
  <c r="E740" i="37"/>
  <c r="G715" i="38"/>
  <c r="E715" i="37"/>
  <c r="G752" i="38"/>
  <c r="E752" i="37"/>
  <c r="G734" i="38"/>
  <c r="E734" i="37"/>
  <c r="G778" i="38"/>
  <c r="E778" i="37"/>
  <c r="G129" i="38"/>
  <c r="E129" i="37"/>
  <c r="G212" i="38"/>
  <c r="E212" i="37"/>
  <c r="G377" i="38"/>
  <c r="E377" i="37"/>
  <c r="G478" i="38"/>
  <c r="E478" i="37"/>
  <c r="G655" i="38"/>
  <c r="E655" i="37"/>
  <c r="G5" i="38"/>
  <c r="E5" i="37"/>
  <c r="G14" i="38"/>
  <c r="E14" i="37"/>
  <c r="G8" i="38"/>
  <c r="E8" i="37"/>
  <c r="G65" i="38"/>
  <c r="E65" i="37"/>
  <c r="G63" i="38"/>
  <c r="E63" i="37"/>
  <c r="G93" i="38"/>
  <c r="E93" i="37"/>
  <c r="G75" i="38"/>
  <c r="E75" i="37"/>
  <c r="G41" i="38"/>
  <c r="E41" i="37"/>
  <c r="G88" i="38"/>
  <c r="E88" i="37"/>
  <c r="G54" i="38"/>
  <c r="E54" i="37"/>
  <c r="G52" i="38"/>
  <c r="E52" i="37"/>
  <c r="G303" i="38"/>
  <c r="E303" i="37"/>
  <c r="G190" i="38"/>
  <c r="E190" i="37"/>
  <c r="G156" i="38"/>
  <c r="E156" i="37"/>
  <c r="G170" i="38"/>
  <c r="E170" i="37"/>
  <c r="G152" i="38"/>
  <c r="E152" i="37"/>
  <c r="G166" i="38"/>
  <c r="E166" i="37"/>
  <c r="G164" i="38"/>
  <c r="E164" i="37"/>
  <c r="G162" i="38"/>
  <c r="E162" i="37"/>
  <c r="G237" i="38"/>
  <c r="E237" i="37"/>
  <c r="G316" i="38"/>
  <c r="E316" i="37"/>
  <c r="G266" i="38"/>
  <c r="E266" i="37"/>
  <c r="G264" i="38"/>
  <c r="E264" i="37"/>
  <c r="G246" i="38"/>
  <c r="E246" i="37"/>
  <c r="G409" i="38"/>
  <c r="E409" i="37"/>
  <c r="G307" i="38"/>
  <c r="E307" i="37"/>
  <c r="G289" i="38"/>
  <c r="E289" i="37"/>
  <c r="G324" i="38"/>
  <c r="E324" i="37"/>
  <c r="G353" i="38"/>
  <c r="E353" i="37"/>
  <c r="G366" i="38"/>
  <c r="E366" i="37"/>
  <c r="G346" i="38"/>
  <c r="E346" i="37"/>
  <c r="G394" i="38"/>
  <c r="E394" i="37"/>
  <c r="G406" i="38"/>
  <c r="E406" i="37"/>
  <c r="G417" i="38"/>
  <c r="E417" i="37"/>
  <c r="G416" i="38"/>
  <c r="E416" i="37"/>
  <c r="G420" i="38"/>
  <c r="E420" i="37"/>
  <c r="G432" i="38"/>
  <c r="E432" i="37"/>
  <c r="G466" i="38"/>
  <c r="E466" i="37"/>
  <c r="G440" i="38"/>
  <c r="E440" i="37"/>
  <c r="G479" i="38"/>
  <c r="E479" i="37"/>
  <c r="G512" i="38"/>
  <c r="E512" i="37"/>
  <c r="G513" i="38"/>
  <c r="E513" i="37"/>
  <c r="G528" i="38"/>
  <c r="E528" i="37"/>
  <c r="G533" i="38"/>
  <c r="E533" i="37"/>
  <c r="G508" i="38"/>
  <c r="E508" i="37"/>
  <c r="G567" i="38"/>
  <c r="E567" i="37"/>
  <c r="G565" i="38"/>
  <c r="E565" i="37"/>
  <c r="G557" i="38"/>
  <c r="E557" i="37"/>
  <c r="G633" i="38"/>
  <c r="E633" i="37"/>
  <c r="G603" i="38"/>
  <c r="E603" i="37"/>
  <c r="G623" i="38"/>
  <c r="E623" i="37"/>
  <c r="G592" i="38"/>
  <c r="E592" i="37"/>
  <c r="G619" i="38"/>
  <c r="E619" i="37"/>
  <c r="G662" i="38"/>
  <c r="E662" i="37"/>
  <c r="G642" i="38"/>
  <c r="E642" i="37"/>
  <c r="G681" i="38"/>
  <c r="E681" i="37"/>
  <c r="G651" i="38"/>
  <c r="E651" i="37"/>
  <c r="G702" i="38"/>
  <c r="E702" i="37"/>
  <c r="G710" i="38"/>
  <c r="E710" i="37"/>
  <c r="G678" i="38"/>
  <c r="E678" i="37"/>
  <c r="G756" i="38"/>
  <c r="E756" i="37"/>
  <c r="G745" i="38"/>
  <c r="E745" i="37"/>
  <c r="G758" i="38"/>
  <c r="E758" i="37"/>
  <c r="G750" i="38"/>
  <c r="E750" i="37"/>
  <c r="G777" i="38"/>
  <c r="E777" i="37"/>
  <c r="G102" i="38"/>
  <c r="E102" i="37"/>
  <c r="G235" i="38"/>
  <c r="E235" i="37"/>
  <c r="G399" i="38"/>
  <c r="E399" i="37"/>
  <c r="G544" i="38"/>
  <c r="E544" i="37"/>
  <c r="G679" i="38"/>
  <c r="E679" i="37"/>
  <c r="G728" i="38"/>
  <c r="E728" i="37"/>
  <c r="G774" i="38"/>
  <c r="E774" i="37"/>
  <c r="G21" i="38"/>
  <c r="E21" i="37"/>
  <c r="G13" i="38"/>
  <c r="E13" i="37"/>
  <c r="G83" i="38"/>
  <c r="E83" i="37"/>
  <c r="G81" i="38"/>
  <c r="E81" i="37"/>
  <c r="G79" i="38"/>
  <c r="E79" i="37"/>
  <c r="G109" i="38"/>
  <c r="E109" i="37"/>
  <c r="G91" i="38"/>
  <c r="E91" i="37"/>
  <c r="G57" i="38"/>
  <c r="E57" i="37"/>
  <c r="G104" i="38"/>
  <c r="E104" i="37"/>
  <c r="G70" i="38"/>
  <c r="E70" i="37"/>
  <c r="G68" i="38"/>
  <c r="E68" i="37"/>
  <c r="G127" i="38"/>
  <c r="E127" i="37"/>
  <c r="G206" i="38"/>
  <c r="E206" i="37"/>
  <c r="G172" i="38"/>
  <c r="E172" i="37"/>
  <c r="G186" i="38"/>
  <c r="E186" i="37"/>
  <c r="G168" i="38"/>
  <c r="E168" i="37"/>
  <c r="G182" i="38"/>
  <c r="E182" i="37"/>
  <c r="G180" i="38"/>
  <c r="E180" i="37"/>
  <c r="G178" i="38"/>
  <c r="E178" i="37"/>
  <c r="G253" i="38"/>
  <c r="E253" i="37"/>
  <c r="G358" i="38"/>
  <c r="E358" i="37"/>
  <c r="G282" i="38"/>
  <c r="E282" i="37"/>
  <c r="G280" i="38"/>
  <c r="E280" i="37"/>
  <c r="G262" i="38"/>
  <c r="E262" i="37"/>
  <c r="G228" i="38"/>
  <c r="E228" i="37"/>
  <c r="G226" i="38"/>
  <c r="E226" i="37"/>
  <c r="G305" i="38"/>
  <c r="E305" i="37"/>
  <c r="G340" i="38"/>
  <c r="E340" i="37"/>
  <c r="G369" i="38"/>
  <c r="E369" i="37"/>
  <c r="G333" i="38"/>
  <c r="E333" i="37"/>
  <c r="G362" i="38"/>
  <c r="E362" i="37"/>
  <c r="G410" i="38"/>
  <c r="E410" i="37"/>
  <c r="G431" i="38"/>
  <c r="E431" i="37"/>
  <c r="G419" i="38"/>
  <c r="E419" i="37"/>
  <c r="G458" i="38"/>
  <c r="E458" i="37"/>
  <c r="G380" i="38"/>
  <c r="E380" i="37"/>
  <c r="G448" i="38"/>
  <c r="E448" i="37"/>
  <c r="G480" i="38"/>
  <c r="E480" i="37"/>
  <c r="G456" i="38"/>
  <c r="E456" i="37"/>
  <c r="G489" i="38"/>
  <c r="E489" i="37"/>
  <c r="G457" i="38"/>
  <c r="E457" i="37"/>
  <c r="G467" i="38"/>
  <c r="E467" i="37"/>
  <c r="G530" i="38"/>
  <c r="E530" i="37"/>
  <c r="G552" i="38"/>
  <c r="E552" i="37"/>
  <c r="G518" i="38"/>
  <c r="E518" i="37"/>
  <c r="G538" i="38"/>
  <c r="E538" i="37"/>
  <c r="G575" i="38"/>
  <c r="E575" i="37"/>
  <c r="G578" i="38"/>
  <c r="E578" i="37"/>
  <c r="G573" i="38"/>
  <c r="E573" i="37"/>
  <c r="G581" i="38"/>
  <c r="E581" i="37"/>
  <c r="G582" i="38"/>
  <c r="E582" i="37"/>
  <c r="G636" i="38"/>
  <c r="E636" i="37"/>
  <c r="G637" i="38"/>
  <c r="E637" i="37"/>
  <c r="G687" i="38"/>
  <c r="E687" i="37"/>
  <c r="G644" i="38"/>
  <c r="E644" i="37"/>
  <c r="G690" i="38"/>
  <c r="E690" i="37"/>
  <c r="G657" i="38"/>
  <c r="E657" i="37"/>
  <c r="G701" i="38"/>
  <c r="E701" i="37"/>
  <c r="G665" i="38"/>
  <c r="E665" i="37"/>
  <c r="G682" i="38"/>
  <c r="E682" i="37"/>
  <c r="G760" i="38"/>
  <c r="E760" i="37"/>
  <c r="G767" i="38"/>
  <c r="E767" i="37"/>
  <c r="G770" i="38"/>
  <c r="E770" i="37"/>
  <c r="G766" i="38"/>
  <c r="E766" i="37"/>
  <c r="G776" i="38"/>
  <c r="E776" i="37"/>
  <c r="G111" i="38"/>
  <c r="E111" i="37"/>
  <c r="G200" i="38"/>
  <c r="E200" i="37"/>
  <c r="G258" i="38"/>
  <c r="E258" i="37"/>
  <c r="G412" i="38"/>
  <c r="E412" i="37"/>
  <c r="G521" i="38"/>
  <c r="E521" i="37"/>
  <c r="G724" i="38"/>
  <c r="E724" i="37"/>
  <c r="G4" i="38"/>
  <c r="E4" i="37"/>
  <c r="G30" i="38"/>
  <c r="E30" i="37"/>
  <c r="G99" i="38"/>
  <c r="E99" i="37"/>
  <c r="G97" i="38"/>
  <c r="E97" i="37"/>
  <c r="G95" i="38"/>
  <c r="E95" i="37"/>
  <c r="G120" i="38"/>
  <c r="E120" i="37"/>
  <c r="G107" i="38"/>
  <c r="E107" i="37"/>
  <c r="G73" i="38"/>
  <c r="E73" i="37"/>
  <c r="G119" i="38"/>
  <c r="E119" i="37"/>
  <c r="G86" i="38"/>
  <c r="E86" i="37"/>
  <c r="G84" i="38"/>
  <c r="E84" i="37"/>
  <c r="G143" i="38"/>
  <c r="E143" i="37"/>
  <c r="G125" i="38"/>
  <c r="E125" i="37"/>
  <c r="G188" i="38"/>
  <c r="E188" i="37"/>
  <c r="G202" i="38"/>
  <c r="E202" i="37"/>
  <c r="G184" i="38"/>
  <c r="E184" i="37"/>
  <c r="G198" i="38"/>
  <c r="E198" i="37"/>
  <c r="G196" i="38"/>
  <c r="E196" i="37"/>
  <c r="G194" i="38"/>
  <c r="E194" i="37"/>
  <c r="G269" i="38"/>
  <c r="E269" i="37"/>
  <c r="G219" i="38"/>
  <c r="E219" i="37"/>
  <c r="G298" i="38"/>
  <c r="E298" i="37"/>
  <c r="G296" i="38"/>
  <c r="E296" i="37"/>
  <c r="G278" i="38"/>
  <c r="E278" i="37"/>
  <c r="G244" i="38"/>
  <c r="E244" i="37"/>
  <c r="G242" i="38"/>
  <c r="E242" i="37"/>
  <c r="G224" i="38"/>
  <c r="E224" i="37"/>
  <c r="G356" i="38"/>
  <c r="E356" i="37"/>
  <c r="G320" i="38"/>
  <c r="E320" i="37"/>
  <c r="G349" i="38"/>
  <c r="E349" i="37"/>
  <c r="G329" i="38"/>
  <c r="E329" i="37"/>
  <c r="G392" i="38"/>
  <c r="E392" i="37"/>
  <c r="G434" i="38"/>
  <c r="E434" i="37"/>
  <c r="G429" i="38"/>
  <c r="E429" i="37"/>
  <c r="G383" i="38"/>
  <c r="E383" i="37"/>
  <c r="G396" i="38"/>
  <c r="E396" i="37"/>
  <c r="G447" i="38"/>
  <c r="E447" i="37"/>
  <c r="G427" i="38"/>
  <c r="E427" i="37"/>
  <c r="G423" i="38"/>
  <c r="E423" i="37"/>
  <c r="G462" i="38"/>
  <c r="E462" i="37"/>
  <c r="G473" i="38"/>
  <c r="E473" i="37"/>
  <c r="G498" i="38"/>
  <c r="E498" i="37"/>
  <c r="G485" i="38"/>
  <c r="E485" i="37"/>
  <c r="G495" i="38"/>
  <c r="E495" i="37"/>
  <c r="G563" i="38"/>
  <c r="E563" i="37"/>
  <c r="G572" i="38"/>
  <c r="E572" i="37"/>
  <c r="G586" i="38"/>
  <c r="E586" i="37"/>
  <c r="G561" i="38"/>
  <c r="E561" i="37"/>
  <c r="G599" i="38"/>
  <c r="E599" i="37"/>
  <c r="G583" i="38"/>
  <c r="E583" i="37"/>
  <c r="G598" i="38"/>
  <c r="E598" i="37"/>
  <c r="G646" i="38"/>
  <c r="E646" i="37"/>
  <c r="G610" i="38"/>
  <c r="E610" i="37"/>
  <c r="G602" i="38"/>
  <c r="E602" i="37"/>
  <c r="G635" i="38"/>
  <c r="E635" i="37"/>
  <c r="G705" i="38"/>
  <c r="E705" i="37"/>
  <c r="G676" i="38"/>
  <c r="E676" i="37"/>
  <c r="G707" i="38"/>
  <c r="E707" i="37"/>
  <c r="G697" i="38"/>
  <c r="E697" i="37"/>
  <c r="G686" i="38"/>
  <c r="E686" i="37"/>
  <c r="G759" i="38"/>
  <c r="E759" i="37"/>
  <c r="G713" i="38"/>
  <c r="E713" i="37"/>
  <c r="G704" i="38"/>
  <c r="E704" i="37"/>
  <c r="G733" i="38"/>
  <c r="E733" i="37"/>
  <c r="G775" i="38"/>
  <c r="E775" i="37"/>
  <c r="G26" i="38"/>
  <c r="E26" i="37"/>
  <c r="G314" i="38"/>
  <c r="E314" i="37"/>
  <c r="G408" i="38"/>
  <c r="E408" i="37"/>
  <c r="G501" i="38"/>
  <c r="E501" i="37"/>
  <c r="G620" i="38"/>
  <c r="E620" i="37"/>
  <c r="G725" i="38"/>
  <c r="E725" i="37"/>
  <c r="G7" i="38"/>
  <c r="E7" i="37"/>
  <c r="G204" i="38"/>
  <c r="E204" i="37"/>
  <c r="G240" i="38"/>
  <c r="E240" i="37"/>
  <c r="G443" i="38"/>
  <c r="E443" i="37"/>
  <c r="G577" i="38"/>
  <c r="E577" i="37"/>
  <c r="G3" i="38"/>
  <c r="E3" i="37"/>
  <c r="G11" i="38"/>
  <c r="E11" i="37"/>
  <c r="G34" i="38"/>
  <c r="E34" i="37"/>
  <c r="G32" i="38"/>
  <c r="E32" i="37"/>
  <c r="G46" i="38"/>
  <c r="E46" i="37"/>
  <c r="G44" i="38"/>
  <c r="E44" i="37"/>
  <c r="G42" i="38"/>
  <c r="E42" i="37"/>
  <c r="G105" i="38"/>
  <c r="E105" i="37"/>
  <c r="G209" i="38"/>
  <c r="E209" i="37"/>
  <c r="G118" i="38"/>
  <c r="E118" i="37"/>
  <c r="G116" i="38"/>
  <c r="E116" i="37"/>
  <c r="G175" i="38"/>
  <c r="E175" i="37"/>
  <c r="G157" i="38"/>
  <c r="E157" i="37"/>
  <c r="G155" i="38"/>
  <c r="E155" i="37"/>
  <c r="G121" i="38"/>
  <c r="E121" i="37"/>
  <c r="G255" i="38"/>
  <c r="E255" i="37"/>
  <c r="G217" i="38"/>
  <c r="E217" i="37"/>
  <c r="G131" i="38"/>
  <c r="E131" i="37"/>
  <c r="G222" i="38"/>
  <c r="E222" i="37"/>
  <c r="G301" i="38"/>
  <c r="E301" i="37"/>
  <c r="G251" i="38"/>
  <c r="E251" i="37"/>
  <c r="G233" i="38"/>
  <c r="E233" i="37"/>
  <c r="G342" i="38"/>
  <c r="E342" i="37"/>
  <c r="G310" i="38"/>
  <c r="E310" i="37"/>
  <c r="G276" i="38"/>
  <c r="E276" i="37"/>
  <c r="G274" i="38"/>
  <c r="E274" i="37"/>
  <c r="G256" i="38"/>
  <c r="E256" i="37"/>
  <c r="G323" i="38"/>
  <c r="E323" i="37"/>
  <c r="G352" i="38"/>
  <c r="E352" i="37"/>
  <c r="G332" i="38"/>
  <c r="E332" i="37"/>
  <c r="G361" i="38"/>
  <c r="E361" i="37"/>
  <c r="G454" i="38"/>
  <c r="E454" i="37"/>
  <c r="G389" i="38"/>
  <c r="E389" i="37"/>
  <c r="G370" i="38"/>
  <c r="E370" i="37"/>
  <c r="G415" i="38"/>
  <c r="E415" i="37"/>
  <c r="G379" i="38"/>
  <c r="E379" i="37"/>
  <c r="G476" i="38"/>
  <c r="E476" i="37"/>
  <c r="G426" i="38"/>
  <c r="E426" i="37"/>
  <c r="G422" i="38"/>
  <c r="E422" i="37"/>
  <c r="G461" i="38"/>
  <c r="E461" i="37"/>
  <c r="G487" i="38"/>
  <c r="E487" i="37"/>
  <c r="G465" i="38"/>
  <c r="E465" i="37"/>
  <c r="G535" i="38"/>
  <c r="E535" i="37"/>
  <c r="G540" i="38"/>
  <c r="E540" i="37"/>
  <c r="G507" i="38"/>
  <c r="E507" i="37"/>
  <c r="G537" i="38"/>
  <c r="E537" i="37"/>
  <c r="G554" i="38"/>
  <c r="E554" i="37"/>
  <c r="G593" i="38"/>
  <c r="E593" i="37"/>
  <c r="G571" i="38"/>
  <c r="E571" i="37"/>
  <c r="G617" i="38"/>
  <c r="E617" i="37"/>
  <c r="G639" i="38"/>
  <c r="E639" i="37"/>
  <c r="G673" i="38"/>
  <c r="E673" i="37"/>
  <c r="G640" i="38"/>
  <c r="E640" i="37"/>
  <c r="G647" i="38"/>
  <c r="E647" i="37"/>
  <c r="G648" i="38"/>
  <c r="E648" i="37"/>
  <c r="G730" i="38"/>
  <c r="E730" i="37"/>
  <c r="G685" i="38"/>
  <c r="E685" i="37"/>
  <c r="G693" i="38"/>
  <c r="E693" i="37"/>
  <c r="G664" i="38"/>
  <c r="E664" i="37"/>
  <c r="G744" i="38"/>
  <c r="E744" i="37"/>
  <c r="G717" i="38"/>
  <c r="E717" i="37"/>
  <c r="G751" i="38"/>
  <c r="E751" i="37"/>
  <c r="G738" i="38"/>
  <c r="E738" i="37"/>
  <c r="G765" i="38"/>
  <c r="E765" i="37"/>
  <c r="G741" i="38"/>
  <c r="E741" i="37"/>
  <c r="AP271" i="31"/>
  <c r="AP523" i="31"/>
  <c r="AP472" i="31"/>
  <c r="AP482" i="31"/>
  <c r="AP674" i="31"/>
  <c r="AP243" i="31"/>
  <c r="AP464" i="31"/>
  <c r="AP323" i="31"/>
  <c r="AP258" i="31"/>
  <c r="AP767" i="31"/>
  <c r="AP549" i="31"/>
  <c r="AP510" i="31"/>
  <c r="AP61" i="31"/>
  <c r="AP636" i="31"/>
  <c r="AP593" i="31"/>
  <c r="AP338" i="31"/>
  <c r="AP307" i="31"/>
  <c r="AP694" i="31"/>
  <c r="AP241" i="31"/>
  <c r="AP574" i="31"/>
  <c r="AP388" i="31"/>
  <c r="AP453" i="31"/>
  <c r="AP600" i="31"/>
  <c r="AP211" i="31"/>
  <c r="AP200" i="31"/>
  <c r="AP291" i="31"/>
  <c r="AP481" i="31"/>
  <c r="AP602" i="31"/>
  <c r="AP29" i="31"/>
  <c r="AP555" i="31"/>
  <c r="AP596" i="31"/>
  <c r="AP488" i="31"/>
  <c r="AP60" i="31"/>
  <c r="AP275" i="31"/>
  <c r="AP467" i="31"/>
  <c r="AP96" i="31"/>
  <c r="AP99" i="31"/>
  <c r="AP626" i="31"/>
  <c r="AP361" i="31"/>
  <c r="AP494" i="31"/>
  <c r="AP516" i="31"/>
  <c r="AP459" i="31"/>
  <c r="AP710" i="31"/>
  <c r="AP105" i="31"/>
  <c r="AP511" i="31"/>
  <c r="AP465" i="31"/>
  <c r="AP744" i="31"/>
  <c r="AP35" i="31"/>
  <c r="AP229" i="31"/>
  <c r="AP286" i="31"/>
  <c r="AP762" i="31"/>
  <c r="AP546" i="31"/>
  <c r="AP274" i="31"/>
  <c r="AP688" i="31"/>
  <c r="AP514" i="31"/>
  <c r="AP42" i="31"/>
  <c r="AP345" i="31"/>
  <c r="AP485" i="31"/>
  <c r="AP628" i="31"/>
  <c r="AP255" i="31"/>
  <c r="AP64" i="31"/>
  <c r="AP502" i="31"/>
  <c r="AP495" i="31"/>
  <c r="AP536" i="31"/>
  <c r="AP378" i="31"/>
  <c r="AP735" i="31"/>
  <c r="AP118" i="31"/>
  <c r="AP246" i="31"/>
  <c r="AP209" i="31"/>
  <c r="AP506" i="31"/>
  <c r="AP109" i="31"/>
  <c r="AP449" i="31"/>
  <c r="AP532" i="31"/>
  <c r="AP58" i="31"/>
  <c r="AP433" i="31"/>
  <c r="AP558" i="31"/>
  <c r="AP778" i="31"/>
  <c r="AP417" i="31"/>
  <c r="AP586" i="31"/>
  <c r="AP741" i="31"/>
  <c r="AP401" i="31"/>
  <c r="AP612" i="31"/>
  <c r="AP704" i="31"/>
  <c r="AP385" i="31"/>
  <c r="AP635" i="31"/>
  <c r="AP669" i="31"/>
  <c r="AP369" i="31"/>
  <c r="AP657" i="31"/>
  <c r="AP632" i="31"/>
  <c r="AP353" i="31"/>
  <c r="AP348" i="31"/>
  <c r="AP667" i="31"/>
  <c r="AP81" i="31"/>
  <c r="AP701" i="31"/>
  <c r="AP552" i="31"/>
  <c r="AP321" i="31"/>
  <c r="AP334" i="31"/>
  <c r="AP733" i="31"/>
  <c r="AP751" i="31"/>
  <c r="AP779" i="31"/>
  <c r="AP51" i="31"/>
  <c r="AP19" i="31"/>
  <c r="AP680" i="31"/>
  <c r="AP571" i="31"/>
  <c r="AP364" i="31"/>
  <c r="AP721" i="31"/>
  <c r="AP130" i="31"/>
  <c r="AP139" i="31"/>
  <c r="AP89" i="31"/>
  <c r="AP94" i="31"/>
  <c r="AP697" i="31"/>
  <c r="AP585" i="31"/>
  <c r="AP512" i="31"/>
  <c r="AP584" i="31"/>
  <c r="AP239" i="31"/>
  <c r="AP93" i="31"/>
  <c r="AP461" i="31"/>
  <c r="AP479" i="31"/>
  <c r="AP562" i="31"/>
  <c r="AP336" i="31"/>
  <c r="AP719" i="31"/>
  <c r="AP148" i="31"/>
  <c r="AP198" i="31"/>
  <c r="AP193" i="31"/>
  <c r="AP176" i="31"/>
  <c r="AP155" i="31"/>
  <c r="AP177" i="31"/>
  <c r="AP204" i="31"/>
  <c r="AP108" i="31"/>
  <c r="AP161" i="31"/>
  <c r="AP234" i="31"/>
  <c r="AP54" i="31"/>
  <c r="AP145" i="31"/>
  <c r="AP262" i="31"/>
  <c r="AP774" i="31"/>
  <c r="AP129" i="31"/>
  <c r="AP292" i="31"/>
  <c r="AP740" i="31"/>
  <c r="AP113" i="31"/>
  <c r="AP318" i="31"/>
  <c r="AP700" i="31"/>
  <c r="AP97" i="31"/>
  <c r="AP749" i="31"/>
  <c r="AP737" i="31"/>
  <c r="AP591" i="31"/>
  <c r="AP376" i="31"/>
  <c r="AP630" i="31"/>
  <c r="AP65" i="31"/>
  <c r="AP37" i="31"/>
  <c r="AP84" i="31"/>
  <c r="AP648" i="31"/>
  <c r="AP679" i="31"/>
  <c r="AP68" i="31"/>
  <c r="AP572" i="31"/>
  <c r="AP226" i="31"/>
  <c r="AP651" i="31"/>
  <c r="AP540" i="31"/>
  <c r="AP765" i="31"/>
  <c r="AP329" i="31"/>
  <c r="AP124" i="31"/>
  <c r="AP658" i="31"/>
  <c r="AP569" i="31"/>
  <c r="AP539" i="31"/>
  <c r="AP542" i="31"/>
  <c r="AP223" i="31"/>
  <c r="AP123" i="31"/>
  <c r="AP420" i="31"/>
  <c r="AP463" i="31"/>
  <c r="AP588" i="31"/>
  <c r="AP285" i="31"/>
  <c r="AP703" i="31"/>
  <c r="AP616" i="31"/>
  <c r="AP244" i="31"/>
  <c r="AP687" i="31"/>
  <c r="AP637" i="31"/>
  <c r="AP197" i="31"/>
  <c r="AP671" i="31"/>
  <c r="AP660" i="31"/>
  <c r="AP150" i="31"/>
  <c r="AP655" i="31"/>
  <c r="AP682" i="31"/>
  <c r="AP107" i="31"/>
  <c r="AP639" i="31"/>
  <c r="AP705" i="31"/>
  <c r="AP53" i="31"/>
  <c r="AP623" i="31"/>
  <c r="AP728" i="31"/>
  <c r="AP770" i="31"/>
  <c r="AP607" i="31"/>
  <c r="AP350" i="31"/>
  <c r="AP50" i="31"/>
  <c r="AP335" i="31"/>
  <c r="AP773" i="31"/>
  <c r="AP699" i="31"/>
  <c r="AP575" i="31"/>
  <c r="AP331" i="31"/>
  <c r="AP15" i="31"/>
  <c r="AP225" i="31"/>
  <c r="AP706" i="31"/>
  <c r="AP609" i="31"/>
  <c r="AP44" i="31"/>
  <c r="AP717" i="31"/>
  <c r="AP423" i="31"/>
  <c r="AP440" i="31"/>
  <c r="AP526" i="31"/>
  <c r="AP315" i="31"/>
  <c r="AP26" i="31"/>
  <c r="AP157" i="31"/>
  <c r="AP92" i="31"/>
  <c r="AP73" i="31"/>
  <c r="AP566" i="31"/>
  <c r="AP729" i="31"/>
  <c r="AP313" i="31"/>
  <c r="AP154" i="31"/>
  <c r="AP625" i="31"/>
  <c r="AP553" i="31"/>
  <c r="AP565" i="31"/>
  <c r="AP501" i="31"/>
  <c r="AP207" i="31"/>
  <c r="AP152" i="31"/>
  <c r="AP374" i="31"/>
  <c r="AP447" i="31"/>
  <c r="AP180" i="31"/>
  <c r="AP332" i="31"/>
  <c r="AP431" i="31"/>
  <c r="AP208" i="31"/>
  <c r="AP283" i="31"/>
  <c r="AP415" i="31"/>
  <c r="AP236" i="31"/>
  <c r="AP240" i="31"/>
  <c r="AP399" i="31"/>
  <c r="AP267" i="31"/>
  <c r="AP194" i="31"/>
  <c r="AP383" i="31"/>
  <c r="AP294" i="31"/>
  <c r="AP146" i="31"/>
  <c r="AP367" i="31"/>
  <c r="AP322" i="31"/>
  <c r="AP104" i="31"/>
  <c r="AP351" i="31"/>
  <c r="AP753" i="31"/>
  <c r="AP141" i="31"/>
  <c r="AP79" i="31"/>
  <c r="AP379" i="31"/>
  <c r="AP768" i="31"/>
  <c r="AP319" i="31"/>
  <c r="AP186" i="31"/>
  <c r="AP508" i="31"/>
  <c r="AP86" i="31"/>
  <c r="AP202" i="31"/>
  <c r="AP416" i="31"/>
  <c r="AP14" i="31"/>
  <c r="AP167" i="31"/>
  <c r="AP24" i="31"/>
  <c r="AP608" i="31"/>
  <c r="AP663" i="31"/>
  <c r="AP91" i="31"/>
  <c r="AP598" i="31"/>
  <c r="AP182" i="31"/>
  <c r="AP573" i="31"/>
  <c r="AP187" i="31"/>
  <c r="AP40" i="31"/>
  <c r="AP57" i="31"/>
  <c r="AP594" i="31"/>
  <c r="AP696" i="31"/>
  <c r="AP297" i="31"/>
  <c r="AP181" i="31"/>
  <c r="AP582" i="31"/>
  <c r="AP537" i="31"/>
  <c r="AP592" i="31"/>
  <c r="AP458" i="31"/>
  <c r="AP191" i="31"/>
  <c r="AP618" i="31"/>
  <c r="AP418" i="31"/>
  <c r="AP175" i="31"/>
  <c r="AP640" i="31"/>
  <c r="AP372" i="31"/>
  <c r="AP159" i="31"/>
  <c r="AP662" i="31"/>
  <c r="AP328" i="31"/>
  <c r="AP143" i="31"/>
  <c r="AP685" i="31"/>
  <c r="AP282" i="31"/>
  <c r="AP127" i="31"/>
  <c r="AP708" i="31"/>
  <c r="AP235" i="31"/>
  <c r="AP111" i="31"/>
  <c r="AP730" i="31"/>
  <c r="AP192" i="31"/>
  <c r="AP95" i="31"/>
  <c r="AP408" i="31"/>
  <c r="AP232" i="31"/>
  <c r="AP409" i="31"/>
  <c r="AP776" i="31"/>
  <c r="AP100" i="31"/>
  <c r="AP63" i="31"/>
  <c r="AP337" i="31"/>
  <c r="AP693" i="31"/>
  <c r="AP117" i="31"/>
  <c r="AP691" i="31"/>
  <c r="AP354" i="31"/>
  <c r="AP678" i="31"/>
  <c r="AP407" i="31"/>
  <c r="AP462" i="31"/>
  <c r="AP484" i="31"/>
  <c r="AP270" i="31"/>
  <c r="AP114" i="31"/>
  <c r="AP622" i="31"/>
  <c r="AP136" i="31"/>
  <c r="AP132" i="31"/>
  <c r="AP216" i="31"/>
  <c r="AP764" i="31"/>
  <c r="AP41" i="31"/>
  <c r="AP619" i="31"/>
  <c r="AP656" i="31"/>
  <c r="AP281" i="31"/>
  <c r="AP210" i="31"/>
  <c r="AP541" i="31"/>
  <c r="AP521" i="31"/>
  <c r="AP238" i="31"/>
  <c r="AP500" i="31"/>
  <c r="AP505" i="31"/>
  <c r="AP268" i="31"/>
  <c r="AP454" i="31"/>
  <c r="AP489" i="31"/>
  <c r="AP296" i="31"/>
  <c r="AP413" i="31"/>
  <c r="AP473" i="31"/>
  <c r="AP325" i="31"/>
  <c r="AP368" i="31"/>
  <c r="AP457" i="31"/>
  <c r="AP352" i="31"/>
  <c r="AP326" i="31"/>
  <c r="AP441" i="31"/>
  <c r="AP380" i="31"/>
  <c r="AP280" i="31"/>
  <c r="AP425" i="31"/>
  <c r="AP13" i="31"/>
  <c r="AP320" i="31"/>
  <c r="AP153" i="31"/>
  <c r="AP434" i="31"/>
  <c r="AP188" i="31"/>
  <c r="AP393" i="31"/>
  <c r="AP478" i="31"/>
  <c r="AP333" i="31"/>
  <c r="AP205" i="31"/>
  <c r="AP435" i="31"/>
  <c r="AP358" i="31"/>
  <c r="AP748" i="31"/>
  <c r="AP151" i="31"/>
  <c r="AP5" i="31"/>
  <c r="AP570" i="31"/>
  <c r="AP647" i="31"/>
  <c r="AP486" i="31"/>
  <c r="AP444" i="31"/>
  <c r="AP224" i="31"/>
  <c r="AP138" i="31"/>
  <c r="AP646" i="31"/>
  <c r="AP88" i="31"/>
  <c r="AP222" i="31"/>
  <c r="AP245" i="31"/>
  <c r="AP726" i="31"/>
  <c r="AP25" i="31"/>
  <c r="AP641" i="31"/>
  <c r="AP621" i="31"/>
  <c r="AP265" i="31"/>
  <c r="AP665" i="31"/>
  <c r="AP581" i="31"/>
  <c r="AP249" i="31"/>
  <c r="AP686" i="31"/>
  <c r="AP538" i="31"/>
  <c r="AP233" i="31"/>
  <c r="AP709" i="31"/>
  <c r="AP496" i="31"/>
  <c r="AP217" i="31"/>
  <c r="AP731" i="31"/>
  <c r="AP450" i="31"/>
  <c r="AP201" i="31"/>
  <c r="AP754" i="31"/>
  <c r="AP411" i="31"/>
  <c r="AP185" i="31"/>
  <c r="AP777" i="31"/>
  <c r="AP366" i="31"/>
  <c r="AP169" i="31"/>
  <c r="AP466" i="31"/>
  <c r="AP410" i="31"/>
  <c r="AP362" i="31"/>
  <c r="AP43" i="31"/>
  <c r="AP278" i="31"/>
  <c r="AP137" i="31"/>
  <c r="AP67" i="31"/>
  <c r="AP738" i="31"/>
  <c r="AP298" i="31"/>
  <c r="AP179" i="31"/>
  <c r="AP713" i="31"/>
  <c r="AP70" i="31"/>
  <c r="AP675" i="31"/>
  <c r="AP10" i="31"/>
  <c r="AP645" i="31"/>
  <c r="AP391" i="31"/>
  <c r="AP28" i="31"/>
  <c r="AP525" i="31"/>
  <c r="AP631" i="31"/>
  <c r="AP509" i="31"/>
  <c r="AP397" i="31"/>
  <c r="AP178" i="31"/>
  <c r="AP160" i="31"/>
  <c r="AP668" i="31"/>
  <c r="AP30" i="31"/>
  <c r="AP490" i="31"/>
  <c r="AP272" i="31"/>
  <c r="AP692" i="31"/>
  <c r="AP445" i="31"/>
  <c r="AP301" i="31"/>
  <c r="AP654" i="31"/>
  <c r="AP400" i="31"/>
  <c r="AP330" i="31"/>
  <c r="AP620" i="31"/>
  <c r="AP528" i="31"/>
  <c r="AP360" i="31"/>
  <c r="AP578" i="31"/>
  <c r="AP174" i="31"/>
  <c r="AP386" i="31"/>
  <c r="AP534" i="31"/>
  <c r="AP314" i="31"/>
  <c r="AP412" i="31"/>
  <c r="AP493" i="31"/>
  <c r="AP269" i="31"/>
  <c r="AP438" i="31"/>
  <c r="AP448" i="31"/>
  <c r="AP347" i="31"/>
  <c r="AP684" i="31"/>
  <c r="AP491" i="31"/>
  <c r="AP12" i="31"/>
  <c r="AP492" i="31"/>
  <c r="AP365" i="31"/>
  <c r="AP21" i="31"/>
  <c r="S9" i="31"/>
  <c r="T9" i="31"/>
  <c r="AA8" i="31"/>
  <c r="W8" i="31"/>
  <c r="AP548" i="31"/>
  <c r="AP90" i="31"/>
  <c r="AP83" i="31"/>
  <c r="AP142" i="31"/>
  <c r="AP597" i="31"/>
  <c r="AP470" i="31"/>
  <c r="AP344" i="31"/>
  <c r="AP384" i="31"/>
  <c r="AP545" i="31"/>
  <c r="AP363" i="31"/>
  <c r="AP164" i="31"/>
  <c r="AP419" i="31"/>
  <c r="AP381" i="31"/>
  <c r="AP715" i="31"/>
  <c r="AP135" i="31"/>
  <c r="AP32" i="31"/>
  <c r="AP606" i="31"/>
  <c r="AP375" i="31"/>
  <c r="AP52" i="31"/>
  <c r="AP480" i="31"/>
  <c r="AP615" i="31"/>
  <c r="AP533" i="31"/>
  <c r="AP357" i="31"/>
  <c r="AP134" i="31"/>
  <c r="AP184" i="31"/>
  <c r="AP690" i="31"/>
  <c r="AP763" i="31"/>
  <c r="AP206" i="31"/>
  <c r="AP714" i="31"/>
  <c r="AP724" i="31"/>
  <c r="AP230" i="31"/>
  <c r="AP736" i="31"/>
  <c r="AP689" i="31"/>
  <c r="AP253" i="31"/>
  <c r="AP758" i="31"/>
  <c r="AP652" i="31"/>
  <c r="AP277" i="31"/>
  <c r="AP2" i="31"/>
  <c r="AP617" i="31"/>
  <c r="AP300" i="31"/>
  <c r="AP757" i="31"/>
  <c r="AP576" i="31"/>
  <c r="AP324" i="31"/>
  <c r="AP720" i="31"/>
  <c r="AP530" i="31"/>
  <c r="AP702" i="31"/>
  <c r="AP756" i="31"/>
  <c r="AP727" i="31"/>
  <c r="AP370" i="31"/>
  <c r="AP650" i="31"/>
  <c r="AP446" i="31"/>
  <c r="AP66" i="31"/>
  <c r="AP421" i="31"/>
  <c r="AP59" i="31"/>
  <c r="AP116" i="31"/>
  <c r="AP173" i="31"/>
  <c r="AP554" i="31"/>
  <c r="AP577" i="31"/>
  <c r="AP747" i="31"/>
  <c r="AP468" i="31"/>
  <c r="AP289" i="31"/>
  <c r="AP761" i="31"/>
  <c r="AP251" i="31"/>
  <c r="AP163" i="31"/>
  <c r="AP732" i="31"/>
  <c r="AP11" i="31"/>
  <c r="AP659" i="31"/>
  <c r="AP405" i="31"/>
  <c r="AP677" i="31"/>
  <c r="AP119" i="31"/>
  <c r="AP56" i="31"/>
  <c r="AP564" i="31"/>
  <c r="AP359" i="31"/>
  <c r="AP75" i="31"/>
  <c r="AP442" i="31"/>
  <c r="AP599" i="31"/>
  <c r="AP556" i="31"/>
  <c r="AP310" i="31"/>
  <c r="AP85" i="31"/>
  <c r="AP580" i="31"/>
  <c r="AP264" i="31"/>
  <c r="AP27" i="31"/>
  <c r="AP603" i="31"/>
  <c r="AP221" i="31"/>
  <c r="AP601" i="31"/>
  <c r="AP624" i="31"/>
  <c r="AP171" i="31"/>
  <c r="AP9" i="31"/>
  <c r="AP644" i="31"/>
  <c r="AP128" i="31"/>
  <c r="AP775" i="31"/>
  <c r="AP664" i="31"/>
  <c r="AP82" i="31"/>
  <c r="AP759" i="31"/>
  <c r="AP683" i="31"/>
  <c r="AP22" i="31"/>
  <c r="AP743" i="31"/>
  <c r="AP261" i="31"/>
  <c r="AP80" i="31"/>
  <c r="AP471" i="31"/>
  <c r="AP722" i="31"/>
  <c r="AP718" i="31"/>
  <c r="AP711" i="31"/>
  <c r="AP290" i="31"/>
  <c r="AP633" i="31"/>
  <c r="AP429" i="31"/>
  <c r="AP550" i="31"/>
  <c r="AP33" i="31"/>
  <c r="AP373" i="31"/>
  <c r="AP340" i="31"/>
  <c r="AP529" i="31"/>
  <c r="AP389" i="31"/>
  <c r="AP112" i="31"/>
  <c r="AP403" i="31"/>
  <c r="AP752" i="31"/>
  <c r="AP746" i="31"/>
  <c r="AP643" i="31"/>
  <c r="AP428" i="31"/>
  <c r="AP642" i="31"/>
  <c r="AP103" i="31"/>
  <c r="AP78" i="31"/>
  <c r="AP524" i="31"/>
  <c r="AP343" i="31"/>
  <c r="AP98" i="31"/>
  <c r="AP396" i="31"/>
  <c r="AP583" i="31"/>
  <c r="AP122" i="31"/>
  <c r="AP356" i="31"/>
  <c r="AP567" i="31"/>
  <c r="AP144" i="31"/>
  <c r="AP309" i="31"/>
  <c r="AP551" i="31"/>
  <c r="AP168" i="31"/>
  <c r="AP260" i="31"/>
  <c r="AP535" i="31"/>
  <c r="AP190" i="31"/>
  <c r="AP218" i="31"/>
  <c r="AP519" i="31"/>
  <c r="AP214" i="31"/>
  <c r="AP170" i="31"/>
  <c r="AP503" i="31"/>
  <c r="AP237" i="31"/>
  <c r="AP126" i="31"/>
  <c r="AP487" i="31"/>
  <c r="AP266" i="31"/>
  <c r="AP166" i="31"/>
  <c r="AP215" i="31"/>
  <c r="AP284" i="31"/>
  <c r="AP20" i="31"/>
  <c r="AP455" i="31"/>
  <c r="AP672" i="31"/>
  <c r="AP62" i="31"/>
  <c r="AP629" i="31"/>
  <c r="AP543" i="31"/>
  <c r="AP769" i="31"/>
  <c r="AP422" i="31"/>
  <c r="AP273" i="31"/>
  <c r="AP18" i="31"/>
  <c r="AP203" i="31"/>
  <c r="AP147" i="31"/>
  <c r="AP414" i="31"/>
  <c r="AP69" i="31"/>
  <c r="AP387" i="31"/>
  <c r="AP772" i="31"/>
  <c r="AP712" i="31"/>
  <c r="AP627" i="31"/>
  <c r="AP452" i="31"/>
  <c r="AP605" i="31"/>
  <c r="AP87" i="31"/>
  <c r="AP102" i="31"/>
  <c r="AP477" i="31"/>
  <c r="AP327" i="31"/>
  <c r="AP125" i="31"/>
  <c r="AP437" i="31"/>
  <c r="AP311" i="31"/>
  <c r="AP149" i="31"/>
  <c r="AP395" i="31"/>
  <c r="AP295" i="31"/>
  <c r="AP172" i="31"/>
  <c r="AP349" i="31"/>
  <c r="AP279" i="31"/>
  <c r="AP196" i="31"/>
  <c r="AP306" i="31"/>
  <c r="AP263" i="31"/>
  <c r="AP219" i="31"/>
  <c r="AP256" i="31"/>
  <c r="AP247" i="31"/>
  <c r="AP242" i="31"/>
  <c r="AP213" i="31"/>
  <c r="AP231" i="31"/>
  <c r="AP634" i="31"/>
  <c r="AP254" i="31"/>
  <c r="AP739" i="31"/>
  <c r="AP288" i="31"/>
  <c r="AP120" i="31"/>
  <c r="AP199" i="31"/>
  <c r="AP304" i="31"/>
  <c r="AP252" i="31"/>
  <c r="AP451" i="31"/>
  <c r="AP716" i="31"/>
  <c r="AP341" i="31"/>
  <c r="AP195" i="31"/>
  <c r="AP673" i="31"/>
  <c r="AP760" i="31"/>
  <c r="AP316" i="31"/>
  <c r="AP424" i="31"/>
  <c r="AP561" i="31"/>
  <c r="AP725" i="31"/>
  <c r="AP507" i="31"/>
  <c r="AP305" i="31"/>
  <c r="AP402" i="31"/>
  <c r="AP589" i="31"/>
  <c r="AP49" i="31"/>
  <c r="AP36" i="31"/>
  <c r="AP666" i="31"/>
  <c r="AP559" i="31"/>
  <c r="AP165" i="31"/>
  <c r="AP406" i="31"/>
  <c r="AP734" i="31"/>
  <c r="AP303" i="31"/>
  <c r="AP6" i="31"/>
  <c r="AP45" i="31"/>
  <c r="AP47" i="31"/>
  <c r="AP460" i="31"/>
  <c r="AP140" i="31"/>
  <c r="AP377" i="31"/>
  <c r="AP72" i="31"/>
  <c r="AP228" i="31"/>
  <c r="AP121" i="31"/>
  <c r="AP518" i="31"/>
  <c r="AP317" i="31"/>
  <c r="AP394" i="31"/>
  <c r="AP610" i="31"/>
  <c r="AP404" i="31"/>
  <c r="AP742" i="31"/>
  <c r="AP681" i="31"/>
  <c r="AP695" i="31"/>
  <c r="AP308" i="31"/>
  <c r="AP750" i="31"/>
  <c r="AP439" i="31"/>
  <c r="AP707" i="31"/>
  <c r="AP312" i="31"/>
  <c r="AP74" i="31"/>
  <c r="AP183" i="31"/>
  <c r="AP613" i="31"/>
  <c r="AP101" i="31"/>
  <c r="AP156" i="31"/>
  <c r="AP3" i="31"/>
  <c r="AP432" i="31"/>
  <c r="AP698" i="31"/>
  <c r="AP287" i="31"/>
  <c r="AP456" i="31"/>
  <c r="AP504" i="31"/>
  <c r="AP17" i="31"/>
  <c r="AP398" i="31"/>
  <c r="AP293" i="31"/>
  <c r="AP513" i="31"/>
  <c r="AP48" i="31"/>
  <c r="AP158" i="31"/>
  <c r="AP131" i="31"/>
  <c r="AP443" i="31"/>
  <c r="AP8" i="31"/>
  <c r="AP371" i="31"/>
  <c r="AP16" i="31"/>
  <c r="AP676" i="31"/>
  <c r="AP611" i="31"/>
  <c r="AP475" i="31"/>
  <c r="AP560" i="31"/>
  <c r="AP71" i="31"/>
  <c r="AP498" i="31"/>
  <c r="AP520" i="31"/>
  <c r="AP55" i="31"/>
  <c r="AP522" i="31"/>
  <c r="AP476" i="31"/>
  <c r="AP39" i="31"/>
  <c r="AP544" i="31"/>
  <c r="AP436" i="31"/>
  <c r="AP23" i="31"/>
  <c r="AP568" i="31"/>
  <c r="AP392" i="31"/>
  <c r="AP7" i="31"/>
  <c r="AP590" i="31"/>
  <c r="AP346" i="31"/>
  <c r="AP771" i="31"/>
  <c r="AP614" i="31"/>
  <c r="AP302" i="31"/>
  <c r="AP755" i="31"/>
  <c r="AP248" i="31"/>
  <c r="AP342" i="31"/>
  <c r="AP483" i="31"/>
  <c r="AP653" i="31"/>
  <c r="AP212" i="31"/>
  <c r="AP723" i="31"/>
  <c r="AP38" i="31"/>
  <c r="AP766" i="31"/>
  <c r="AP31" i="31"/>
  <c r="AP4" i="31"/>
  <c r="AP587" i="31"/>
  <c r="AP527" i="31"/>
  <c r="AP34" i="31"/>
  <c r="AP382" i="31"/>
  <c r="AP257" i="31"/>
  <c r="AP426" i="31"/>
  <c r="AP250" i="31"/>
  <c r="AP497" i="31"/>
  <c r="AP77" i="31"/>
  <c r="AP110" i="31"/>
  <c r="AP115" i="31"/>
  <c r="AP469" i="31"/>
  <c r="AP745" i="31"/>
  <c r="AP355" i="31"/>
  <c r="AP46" i="31"/>
  <c r="AP638" i="31"/>
  <c r="AP595" i="31"/>
  <c r="AP76" i="31"/>
  <c r="AP604" i="31"/>
  <c r="AP579" i="31"/>
  <c r="AP106" i="31"/>
  <c r="AP557" i="31"/>
  <c r="AP563" i="31"/>
  <c r="AP133" i="31"/>
  <c r="AP517" i="31"/>
  <c r="AP547" i="31"/>
  <c r="AP162" i="31"/>
  <c r="AP474" i="31"/>
  <c r="AP531" i="31"/>
  <c r="AP189" i="31"/>
  <c r="AP430" i="31"/>
  <c r="AP515" i="31"/>
  <c r="AP220" i="31"/>
  <c r="AP390" i="31"/>
  <c r="AP499" i="31"/>
  <c r="AP670" i="31"/>
  <c r="AP427" i="31"/>
  <c r="AP227" i="31"/>
  <c r="AP276" i="31"/>
  <c r="AP299" i="31"/>
  <c r="AA544" i="33"/>
  <c r="AA517" i="33"/>
  <c r="AA287" i="33"/>
  <c r="AA18" i="33"/>
  <c r="AA579" i="33"/>
  <c r="AA315" i="33"/>
  <c r="AA88" i="33"/>
  <c r="AA615" i="33"/>
  <c r="AA356" i="33"/>
  <c r="AA81" i="33"/>
  <c r="AA537" i="33"/>
  <c r="AA283" i="33"/>
  <c r="AA56" i="33"/>
  <c r="AA643" i="33"/>
  <c r="AA405" i="33"/>
  <c r="AA148" i="33"/>
  <c r="AA744" i="33"/>
  <c r="AA496" i="33"/>
  <c r="AA309" i="33"/>
  <c r="AA574" i="33"/>
  <c r="AA320" i="33"/>
  <c r="AA43" i="33"/>
  <c r="AA673" i="33"/>
  <c r="AA444" i="33"/>
  <c r="AA151" i="33"/>
  <c r="AA602" i="33"/>
  <c r="AA403" i="33"/>
  <c r="AA82" i="33"/>
  <c r="AA737" i="33"/>
  <c r="AA458" i="33"/>
  <c r="AA141" i="33"/>
  <c r="AA763" i="33"/>
  <c r="AA477" i="33"/>
  <c r="AA229" i="33"/>
  <c r="AA548" i="33"/>
  <c r="AA254" i="33"/>
  <c r="AA76" i="33"/>
  <c r="AA731" i="33"/>
  <c r="AA509" i="33"/>
  <c r="AA310" i="33"/>
  <c r="AA664" i="33"/>
  <c r="AA442" i="33"/>
  <c r="AA163" i="33"/>
  <c r="AA543" i="33"/>
  <c r="AA220" i="33"/>
  <c r="AA74" i="33"/>
  <c r="AA675" i="33"/>
  <c r="AA474" i="33"/>
  <c r="AA131" i="33"/>
  <c r="AA545" i="33"/>
  <c r="AA241" i="33"/>
  <c r="AA8" i="33"/>
  <c r="AA528" i="33"/>
  <c r="AA285" i="33"/>
  <c r="AA26" i="33"/>
  <c r="AA649" i="33"/>
  <c r="AA360" i="33"/>
  <c r="AA116" i="33"/>
  <c r="AA609" i="33"/>
  <c r="AA253" i="33"/>
  <c r="AA91" i="33"/>
  <c r="AA651" i="33"/>
  <c r="AA410" i="33"/>
  <c r="AA199" i="33"/>
  <c r="AA721" i="33"/>
  <c r="AA494" i="33"/>
  <c r="AA263" i="33"/>
  <c r="AA485" i="33"/>
  <c r="AA304" i="33"/>
  <c r="AA21" i="33"/>
  <c r="AA620" i="33"/>
  <c r="AA415" i="33"/>
  <c r="AA249" i="33"/>
  <c r="AA562" i="33"/>
  <c r="AA362" i="33"/>
  <c r="AA187" i="33"/>
  <c r="AA702" i="33"/>
  <c r="AA435" i="33"/>
  <c r="AA176" i="33"/>
  <c r="AA752" i="33"/>
  <c r="AA507" i="33"/>
  <c r="AA280" i="33"/>
  <c r="AA557" i="33"/>
  <c r="AA224" i="33"/>
  <c r="AA7" i="33"/>
  <c r="AA723" i="33"/>
  <c r="AA519" i="33"/>
  <c r="AA248" i="33"/>
  <c r="AA647" i="33"/>
  <c r="AA375" i="33"/>
  <c r="AA214" i="33"/>
  <c r="AA549" i="33"/>
  <c r="AA319" i="33"/>
  <c r="AA28" i="33"/>
  <c r="AA717" i="33"/>
  <c r="AA392" i="33"/>
  <c r="AA182" i="33"/>
  <c r="AA524" i="33"/>
  <c r="AA292" i="33"/>
  <c r="AA572" i="33"/>
  <c r="AA271" i="33"/>
  <c r="AA567" i="33"/>
  <c r="AA349" i="33"/>
  <c r="AA118" i="33"/>
  <c r="AA516" i="33"/>
  <c r="AA239" i="33"/>
  <c r="AA3" i="33"/>
  <c r="AA685" i="33"/>
  <c r="AA414" i="33"/>
  <c r="AA153" i="33"/>
  <c r="AA727" i="33"/>
  <c r="AA473" i="33"/>
  <c r="AA205" i="33"/>
  <c r="AA768" i="33"/>
  <c r="AA565" i="33"/>
  <c r="AA242" i="33"/>
  <c r="AA45" i="33"/>
  <c r="AA596" i="33"/>
  <c r="AA369" i="33"/>
  <c r="AA63" i="33"/>
  <c r="AA570" i="33"/>
  <c r="AA351" i="33"/>
  <c r="AA171" i="33"/>
  <c r="AA659" i="33"/>
  <c r="AA453" i="33"/>
  <c r="AA265" i="33"/>
  <c r="AA750" i="33"/>
  <c r="AA447" i="33"/>
  <c r="AA125" i="33"/>
  <c r="AA773" i="33"/>
  <c r="AA522" i="33"/>
  <c r="AA275" i="33"/>
  <c r="AA16" i="33"/>
  <c r="AA701" i="33"/>
  <c r="AA454" i="33"/>
  <c r="AA190" i="33"/>
  <c r="AA628" i="33"/>
  <c r="AA396" i="33"/>
  <c r="AA168" i="33"/>
  <c r="AA504" i="33"/>
  <c r="AA273" i="33"/>
  <c r="AA29" i="33"/>
  <c r="AA629" i="33"/>
  <c r="AA413" i="33"/>
  <c r="AA136" i="33"/>
  <c r="AA764" i="33"/>
  <c r="AA515" i="33"/>
  <c r="AA246" i="33"/>
  <c r="AA520" i="33"/>
  <c r="AA225" i="33"/>
  <c r="AA61" i="33"/>
  <c r="AA580" i="33"/>
  <c r="AA299" i="33"/>
  <c r="AA72" i="33"/>
  <c r="AA767" i="33"/>
  <c r="AA489" i="33"/>
  <c r="AA290" i="33"/>
  <c r="AA23" i="33"/>
  <c r="AA650" i="33"/>
  <c r="AA404" i="33"/>
  <c r="AA111" i="33"/>
  <c r="AA716" i="33"/>
  <c r="AA434" i="33"/>
  <c r="AA159" i="33"/>
  <c r="AA728" i="33"/>
  <c r="AA526" i="33"/>
  <c r="AA293" i="33"/>
  <c r="AA606" i="33"/>
  <c r="AA325" i="33"/>
  <c r="AA98" i="33"/>
  <c r="AA584" i="33"/>
  <c r="AA316" i="33"/>
  <c r="AA73" i="33"/>
  <c r="AA646" i="33"/>
  <c r="AA374" i="33"/>
  <c r="AA197" i="33"/>
  <c r="AA693" i="33"/>
  <c r="AA419" i="33"/>
  <c r="AA160" i="33"/>
  <c r="AA747" i="33"/>
  <c r="AA461" i="33"/>
  <c r="AA352" i="33"/>
  <c r="AA695" i="33"/>
  <c r="AA436" i="33"/>
  <c r="AA128" i="33"/>
  <c r="AA653" i="33"/>
  <c r="AA401" i="33"/>
  <c r="AA122" i="33"/>
  <c r="AA758" i="33"/>
  <c r="AA529" i="33"/>
  <c r="AA227" i="33"/>
  <c r="AA625" i="33"/>
  <c r="AA440" i="33"/>
  <c r="AA94" i="33"/>
  <c r="AA535" i="33"/>
  <c r="AA725" i="33"/>
  <c r="AA483" i="33"/>
  <c r="AA172" i="33"/>
  <c r="AA759" i="33"/>
  <c r="AA511" i="33"/>
  <c r="AA276" i="33"/>
  <c r="AA593" i="33"/>
  <c r="AA269" i="33"/>
  <c r="AA107" i="33"/>
  <c r="AA776" i="33"/>
  <c r="AA536" i="33"/>
  <c r="AA244" i="33"/>
  <c r="AA586" i="33"/>
  <c r="AA324" i="33"/>
  <c r="AA49" i="33"/>
  <c r="AA683" i="33"/>
  <c r="AA482" i="33"/>
  <c r="AA178" i="33"/>
  <c r="AA705" i="33"/>
  <c r="AA467" i="33"/>
  <c r="AA247" i="33"/>
  <c r="AA560" i="33"/>
  <c r="AA329" i="33"/>
  <c r="AA36" i="33"/>
  <c r="AA552" i="33"/>
  <c r="AA302" i="33"/>
  <c r="AA127" i="33"/>
  <c r="AA655" i="33"/>
  <c r="AA395" i="33"/>
  <c r="AA297" i="33"/>
  <c r="AA708" i="33"/>
  <c r="AA441" i="33"/>
  <c r="AA211" i="33"/>
  <c r="AA740" i="33"/>
  <c r="AA503" i="33"/>
  <c r="AA264" i="33"/>
  <c r="AA691" i="33"/>
  <c r="AA478" i="33"/>
  <c r="AA179" i="33"/>
  <c r="AA619" i="33"/>
  <c r="AA322" i="33"/>
  <c r="AA64" i="33"/>
  <c r="AA736" i="33"/>
  <c r="AA480" i="33"/>
  <c r="AA278" i="33"/>
  <c r="AA582" i="33"/>
  <c r="AA339" i="33"/>
  <c r="AA32" i="33"/>
  <c r="AA765" i="33"/>
  <c r="AA449" i="33"/>
  <c r="AA126" i="33"/>
  <c r="AA761" i="33"/>
  <c r="AA491" i="33"/>
  <c r="AA230" i="33"/>
  <c r="AA530" i="33"/>
  <c r="AA255" i="33"/>
  <c r="AA19" i="33"/>
  <c r="AA738" i="33"/>
  <c r="AA465" i="33"/>
  <c r="AA295" i="33"/>
  <c r="AA594" i="33"/>
  <c r="AA328" i="33"/>
  <c r="AA84" i="33"/>
  <c r="AA670" i="33"/>
  <c r="AA389" i="33"/>
  <c r="AA132" i="33"/>
  <c r="AA745" i="33"/>
  <c r="AA457" i="33"/>
  <c r="AA189" i="33"/>
  <c r="AA587" i="33"/>
  <c r="AA367" i="33"/>
  <c r="AA38" i="33"/>
  <c r="AA532" i="33"/>
  <c r="AA272" i="33"/>
  <c r="AA22" i="33"/>
  <c r="AA696" i="33"/>
  <c r="AA383" i="33"/>
  <c r="AA186" i="33"/>
  <c r="AA699" i="33"/>
  <c r="AA425" i="33"/>
  <c r="AA181" i="33"/>
  <c r="AA718" i="33"/>
  <c r="AA431" i="33"/>
  <c r="AA206" i="33"/>
  <c r="AA656" i="33"/>
  <c r="AA391" i="33"/>
  <c r="AA149" i="33"/>
  <c r="AA610" i="33"/>
  <c r="AA326" i="33"/>
  <c r="AA99" i="33"/>
  <c r="AA762" i="33"/>
  <c r="AA471" i="33"/>
  <c r="AA204" i="33"/>
  <c r="AA637" i="33"/>
  <c r="AA359" i="33"/>
  <c r="AA67" i="33"/>
  <c r="AA161" i="33"/>
  <c r="AA709" i="33"/>
  <c r="AA472" i="33"/>
  <c r="AA156" i="33"/>
  <c r="AA766" i="33"/>
  <c r="AA505" i="33"/>
  <c r="AA306" i="33"/>
  <c r="AA9" i="33"/>
  <c r="AA726" i="33"/>
  <c r="AA506" i="33"/>
  <c r="AA124" i="33"/>
  <c r="AA568" i="33"/>
  <c r="AA366" i="33"/>
  <c r="AA86" i="33"/>
  <c r="AA697" i="33"/>
  <c r="AA394" i="33"/>
  <c r="AA183" i="33"/>
  <c r="AA710" i="33"/>
  <c r="AA418" i="33"/>
  <c r="AA143" i="33"/>
  <c r="AA583" i="33"/>
  <c r="AA219" i="33"/>
  <c r="AA89" i="33"/>
  <c r="AA770" i="33"/>
  <c r="AA542" i="33"/>
  <c r="AA368" i="33"/>
  <c r="AA13" i="33"/>
  <c r="AA581" i="33"/>
  <c r="AA337" i="33"/>
  <c r="AA31" i="33"/>
  <c r="AA636" i="33"/>
  <c r="AA379" i="33"/>
  <c r="AA215" i="33"/>
  <c r="AA677" i="33"/>
  <c r="AA469" i="33"/>
  <c r="AA144" i="33"/>
  <c r="AA694" i="33"/>
  <c r="AA412" i="33"/>
  <c r="AA184" i="33"/>
  <c r="AA638" i="33"/>
  <c r="AA331" i="33"/>
  <c r="AA69" i="33"/>
  <c r="AA755" i="33"/>
  <c r="AA432" i="33"/>
  <c r="AA158" i="33"/>
  <c r="AA603" i="33"/>
  <c r="AA348" i="33"/>
  <c r="AA37" i="33"/>
  <c r="AA684" i="33"/>
  <c r="AA445" i="33"/>
  <c r="AA212" i="33"/>
  <c r="AA733" i="33"/>
  <c r="AA433" i="33"/>
  <c r="AA233" i="33"/>
  <c r="AA743" i="33"/>
  <c r="AA495" i="33"/>
  <c r="AA260" i="33"/>
  <c r="AA729" i="33"/>
  <c r="AA470" i="33"/>
  <c r="AA191" i="33"/>
  <c r="AA521" i="33"/>
  <c r="AA267" i="33"/>
  <c r="AA40" i="33"/>
  <c r="AA648" i="33"/>
  <c r="AA398" i="33"/>
  <c r="AA137" i="33"/>
  <c r="AA674" i="33"/>
  <c r="AA439" i="33"/>
  <c r="AA162" i="33"/>
  <c r="AA556" i="33"/>
  <c r="AA318" i="33"/>
  <c r="AA27" i="33"/>
  <c r="AA778" i="33"/>
  <c r="AA459" i="33"/>
  <c r="AA261" i="33"/>
  <c r="AA589" i="33"/>
  <c r="AA387" i="33"/>
  <c r="AA66" i="33"/>
  <c r="AA671" i="33"/>
  <c r="AA416" i="33"/>
  <c r="AA170" i="33"/>
  <c r="AA703" i="33"/>
  <c r="AA479" i="33"/>
  <c r="AA195" i="33"/>
  <c r="AA654" i="33"/>
  <c r="AA384" i="33"/>
  <c r="AA138" i="33"/>
  <c r="AA555" i="33"/>
  <c r="AA266" i="33"/>
  <c r="AA39" i="33"/>
  <c r="AA715" i="33"/>
  <c r="AA500" i="33"/>
  <c r="AA193" i="33"/>
  <c r="AA564" i="33"/>
  <c r="AA234" i="33"/>
  <c r="AA119" i="33"/>
  <c r="AA669" i="33"/>
  <c r="AA376" i="33"/>
  <c r="AA166" i="33"/>
  <c r="AA682" i="33"/>
  <c r="AA421" i="33"/>
  <c r="AA145" i="33"/>
  <c r="AA753" i="33"/>
  <c r="AA481" i="33"/>
  <c r="AA311" i="33"/>
  <c r="AA686" i="33"/>
  <c r="AA422" i="33"/>
  <c r="AA210" i="33"/>
  <c r="AA575" i="33"/>
  <c r="AA237" i="33"/>
  <c r="AA75" i="33"/>
  <c r="AA604" i="33"/>
  <c r="AA388" i="33"/>
  <c r="AA95" i="33"/>
  <c r="AA719" i="33"/>
  <c r="AA373" i="33"/>
  <c r="AA281" i="33"/>
  <c r="AA546" i="33"/>
  <c r="AA288" i="33"/>
  <c r="AA5" i="33"/>
  <c r="AA722" i="33"/>
  <c r="AA497" i="33"/>
  <c r="AA312" i="33"/>
  <c r="AK777" i="33"/>
  <c r="AK778" i="33"/>
  <c r="AK762" i="33"/>
  <c r="AK746" i="33"/>
  <c r="AK730" i="33"/>
  <c r="AK779" i="33"/>
  <c r="AK766" i="33"/>
  <c r="AK767" i="33"/>
  <c r="AK768" i="33"/>
  <c r="AK752" i="33"/>
  <c r="AK769" i="33"/>
  <c r="AK753" i="33"/>
  <c r="AK737" i="33"/>
  <c r="AK770" i="33"/>
  <c r="AK754" i="33"/>
  <c r="AK738" i="33"/>
  <c r="AK771" i="33"/>
  <c r="AK755" i="33"/>
  <c r="AK739" i="33"/>
  <c r="AK772" i="33"/>
  <c r="AK773" i="33"/>
  <c r="AK774" i="33"/>
  <c r="AK758" i="33"/>
  <c r="AK742" i="33"/>
  <c r="AK756" i="33"/>
  <c r="AK724" i="33"/>
  <c r="AK749" i="33"/>
  <c r="AK744" i="33"/>
  <c r="AK740" i="33"/>
  <c r="AK735" i="33"/>
  <c r="AK725" i="33"/>
  <c r="AK709" i="33"/>
  <c r="AK748" i="33"/>
  <c r="AK745" i="33"/>
  <c r="AK716" i="33"/>
  <c r="AK775" i="33"/>
  <c r="AK751" i="33"/>
  <c r="AK743" i="33"/>
  <c r="AK717" i="33"/>
  <c r="AK701" i="33"/>
  <c r="AK757" i="33"/>
  <c r="AK741" i="33"/>
  <c r="AK718" i="33"/>
  <c r="AK702" i="33"/>
  <c r="AK765" i="33"/>
  <c r="AK759" i="33"/>
  <c r="AK764" i="33"/>
  <c r="AK761" i="33"/>
  <c r="AK729" i="33"/>
  <c r="AK720" i="33"/>
  <c r="AK704" i="33"/>
  <c r="AK776" i="33"/>
  <c r="AK750" i="33"/>
  <c r="AK733" i="33"/>
  <c r="AK721" i="33"/>
  <c r="AK722" i="33"/>
  <c r="AK710" i="33"/>
  <c r="AK706" i="33"/>
  <c r="AK732" i="33"/>
  <c r="AK731" i="33"/>
  <c r="AK760" i="33"/>
  <c r="AK763" i="33"/>
  <c r="AK705" i="33"/>
  <c r="AK703" i="33"/>
  <c r="AK711" i="33"/>
  <c r="AK707" i="33"/>
  <c r="AK688" i="33"/>
  <c r="AK726" i="33"/>
  <c r="AK714" i="33"/>
  <c r="AK736" i="33"/>
  <c r="AK693" i="33"/>
  <c r="AK677" i="33"/>
  <c r="AK734" i="33"/>
  <c r="AK675" i="33"/>
  <c r="AK681" i="33"/>
  <c r="AK728" i="33"/>
  <c r="AK695" i="33"/>
  <c r="AK685" i="33"/>
  <c r="AK669" i="33"/>
  <c r="AK715" i="33"/>
  <c r="AK708" i="33"/>
  <c r="AK692" i="33"/>
  <c r="AK670" i="33"/>
  <c r="AK654" i="33"/>
  <c r="AK747" i="33"/>
  <c r="AK700" i="33"/>
  <c r="AK696" i="33"/>
  <c r="AK659" i="33"/>
  <c r="AK680" i="33"/>
  <c r="AK664" i="33"/>
  <c r="AK683" i="33"/>
  <c r="AK713" i="33"/>
  <c r="AK719" i="33"/>
  <c r="AK699" i="33"/>
  <c r="AK671" i="33"/>
  <c r="AK682" i="33"/>
  <c r="AK667" i="33"/>
  <c r="AK665" i="33"/>
  <c r="AK698" i="33"/>
  <c r="AK694" i="33"/>
  <c r="AK673" i="33"/>
  <c r="AK662" i="33"/>
  <c r="AK658" i="33"/>
  <c r="AK723" i="33"/>
  <c r="AK691" i="33"/>
  <c r="AK687" i="33"/>
  <c r="AK641" i="33"/>
  <c r="AK697" i="33"/>
  <c r="AK684" i="33"/>
  <c r="AK642" i="33"/>
  <c r="AK727" i="33"/>
  <c r="AK712" i="33"/>
  <c r="AK668" i="33"/>
  <c r="AK646" i="33"/>
  <c r="AK686" i="33"/>
  <c r="AK674" i="33"/>
  <c r="AK672" i="33"/>
  <c r="AK645" i="33"/>
  <c r="AK631" i="33"/>
  <c r="AK637" i="33"/>
  <c r="AK621" i="33"/>
  <c r="AK690" i="33"/>
  <c r="AK639" i="33"/>
  <c r="AK676" i="33"/>
  <c r="AK629" i="33"/>
  <c r="AK613" i="33"/>
  <c r="AK678" i="33"/>
  <c r="AK679" i="33"/>
  <c r="AK656" i="33"/>
  <c r="AK647" i="33"/>
  <c r="AK661" i="33"/>
  <c r="AK655" i="33"/>
  <c r="AK652" i="33"/>
  <c r="AK651" i="33"/>
  <c r="AK619" i="33"/>
  <c r="AK607" i="33"/>
  <c r="AK649" i="33"/>
  <c r="AK635" i="33"/>
  <c r="AK624" i="33"/>
  <c r="AK648" i="33"/>
  <c r="AK617" i="33"/>
  <c r="AK628" i="33"/>
  <c r="AK689" i="33"/>
  <c r="AK666" i="33"/>
  <c r="AK606" i="33"/>
  <c r="AK626" i="33"/>
  <c r="AK622" i="33"/>
  <c r="AK618" i="33"/>
  <c r="AK610" i="33"/>
  <c r="AK592" i="33"/>
  <c r="AK632" i="33"/>
  <c r="AK625" i="33"/>
  <c r="AK593" i="33"/>
  <c r="AK614" i="33"/>
  <c r="AK597" i="33"/>
  <c r="AK581" i="33"/>
  <c r="AK653" i="33"/>
  <c r="AK638" i="33"/>
  <c r="AK620" i="33"/>
  <c r="AK608" i="33"/>
  <c r="AK604" i="33"/>
  <c r="AK599" i="33"/>
  <c r="AK600" i="33"/>
  <c r="AK660" i="33"/>
  <c r="AK657" i="33"/>
  <c r="AK627" i="33"/>
  <c r="AK616" i="33"/>
  <c r="AK605" i="33"/>
  <c r="AK601" i="33"/>
  <c r="AK587" i="33"/>
  <c r="AK650" i="33"/>
  <c r="AK644" i="33"/>
  <c r="AK589" i="33"/>
  <c r="AK595" i="33"/>
  <c r="AK588" i="33"/>
  <c r="AK571" i="33"/>
  <c r="AK555" i="33"/>
  <c r="AK591" i="33"/>
  <c r="AK663" i="33"/>
  <c r="AK623" i="33"/>
  <c r="AK594" i="33"/>
  <c r="AK573" i="33"/>
  <c r="AK557" i="33"/>
  <c r="AK640" i="33"/>
  <c r="AK602" i="33"/>
  <c r="AK574" i="33"/>
  <c r="AK558" i="33"/>
  <c r="AK612" i="33"/>
  <c r="AK611" i="33"/>
  <c r="AK609" i="33"/>
  <c r="AK590" i="33"/>
  <c r="AK576" i="33"/>
  <c r="AK636" i="33"/>
  <c r="AK643" i="33"/>
  <c r="AK633" i="33"/>
  <c r="AK562" i="33"/>
  <c r="AK630" i="33"/>
  <c r="AK578" i="33"/>
  <c r="AK563" i="33"/>
  <c r="AK615" i="33"/>
  <c r="AK565" i="33"/>
  <c r="AK566" i="33"/>
  <c r="AK550" i="33"/>
  <c r="AK584" i="33"/>
  <c r="AK583" i="33"/>
  <c r="AK570" i="33"/>
  <c r="AK554" i="33"/>
  <c r="AK546" i="33"/>
  <c r="AK577" i="33"/>
  <c r="AK552" i="33"/>
  <c r="AK548" i="33"/>
  <c r="AK532" i="33"/>
  <c r="AK585" i="33"/>
  <c r="AK634" i="33"/>
  <c r="AK575" i="33"/>
  <c r="AK586" i="33"/>
  <c r="AK569" i="33"/>
  <c r="AK536" i="33"/>
  <c r="AK520" i="33"/>
  <c r="AK598" i="33"/>
  <c r="AK596" i="33"/>
  <c r="AK553" i="33"/>
  <c r="AK538" i="33"/>
  <c r="AK568" i="33"/>
  <c r="AK564" i="33"/>
  <c r="AK539" i="33"/>
  <c r="AK523" i="33"/>
  <c r="AK567" i="33"/>
  <c r="AK580" i="33"/>
  <c r="AK572" i="33"/>
  <c r="AK542" i="33"/>
  <c r="AK526" i="33"/>
  <c r="AK560" i="33"/>
  <c r="AK551" i="33"/>
  <c r="AK543" i="33"/>
  <c r="AK579" i="33"/>
  <c r="AK544" i="33"/>
  <c r="AK528" i="33"/>
  <c r="AK603" i="33"/>
  <c r="AK545" i="33"/>
  <c r="AK529" i="33"/>
  <c r="AK522" i="33"/>
  <c r="AK512" i="33"/>
  <c r="AK496" i="33"/>
  <c r="AK533" i="33"/>
  <c r="AK531" i="33"/>
  <c r="AK513" i="33"/>
  <c r="AK497" i="33"/>
  <c r="AK559" i="33"/>
  <c r="AK540" i="33"/>
  <c r="AK524" i="33"/>
  <c r="AK541" i="33"/>
  <c r="AK537" i="33"/>
  <c r="AK519" i="33"/>
  <c r="AK515" i="33"/>
  <c r="AK499" i="33"/>
  <c r="AK483" i="33"/>
  <c r="AK516" i="33"/>
  <c r="AK500" i="33"/>
  <c r="AK582" i="33"/>
  <c r="AK530" i="33"/>
  <c r="AK503" i="33"/>
  <c r="AK535" i="33"/>
  <c r="AK561" i="33"/>
  <c r="AK549" i="33"/>
  <c r="AK547" i="33"/>
  <c r="AK506" i="33"/>
  <c r="AK490" i="33"/>
  <c r="AK556" i="33"/>
  <c r="AK507" i="33"/>
  <c r="AK491" i="33"/>
  <c r="AK534" i="33"/>
  <c r="AK525" i="33"/>
  <c r="AK504" i="33"/>
  <c r="AK488" i="33"/>
  <c r="AK470" i="33"/>
  <c r="AK454" i="33"/>
  <c r="AK514" i="33"/>
  <c r="AK508" i="33"/>
  <c r="AK494" i="33"/>
  <c r="AK521" i="33"/>
  <c r="AK472" i="33"/>
  <c r="AK456" i="33"/>
  <c r="AK527" i="33"/>
  <c r="AK517" i="33"/>
  <c r="AK487" i="33"/>
  <c r="AK475" i="33"/>
  <c r="AK459" i="33"/>
  <c r="AK518" i="33"/>
  <c r="AK493" i="33"/>
  <c r="AK476" i="33"/>
  <c r="AK460" i="33"/>
  <c r="AK478" i="33"/>
  <c r="AK462" i="33"/>
  <c r="AK502" i="33"/>
  <c r="AK479" i="33"/>
  <c r="AK511" i="33"/>
  <c r="AK510" i="33"/>
  <c r="AK466" i="33"/>
  <c r="AK505" i="33"/>
  <c r="AK501" i="33"/>
  <c r="AK495" i="33"/>
  <c r="AK486" i="33"/>
  <c r="AK482" i="33"/>
  <c r="AK467" i="33"/>
  <c r="AK509" i="33"/>
  <c r="AK498" i="33"/>
  <c r="AK468" i="33"/>
  <c r="AK441" i="33"/>
  <c r="AK461" i="33"/>
  <c r="AK442" i="33"/>
  <c r="AK426" i="33"/>
  <c r="AK453" i="33"/>
  <c r="AK443" i="33"/>
  <c r="AK427" i="33"/>
  <c r="AK444" i="33"/>
  <c r="AK428" i="33"/>
  <c r="AK489" i="33"/>
  <c r="AK445" i="33"/>
  <c r="AK429" i="33"/>
  <c r="AK455" i="33"/>
  <c r="AK446" i="33"/>
  <c r="AK430" i="33"/>
  <c r="AK481" i="33"/>
  <c r="AK480" i="33"/>
  <c r="AK447" i="33"/>
  <c r="AK431" i="33"/>
  <c r="AK484" i="33"/>
  <c r="AK477" i="33"/>
  <c r="AK448" i="33"/>
  <c r="AK432" i="33"/>
  <c r="AK449" i="33"/>
  <c r="AK433" i="33"/>
  <c r="AK465" i="33"/>
  <c r="AK450" i="33"/>
  <c r="AK434" i="33"/>
  <c r="AK485" i="33"/>
  <c r="AK451" i="33"/>
  <c r="AK474" i="33"/>
  <c r="AK473" i="33"/>
  <c r="AK464" i="33"/>
  <c r="AK463" i="33"/>
  <c r="AK458" i="33"/>
  <c r="AK437" i="33"/>
  <c r="AK421" i="33"/>
  <c r="AK469" i="33"/>
  <c r="AK440" i="33"/>
  <c r="AK424" i="33"/>
  <c r="AK416" i="33"/>
  <c r="AK400" i="33"/>
  <c r="AK384" i="33"/>
  <c r="AK401" i="33"/>
  <c r="AK385" i="33"/>
  <c r="AK492" i="33"/>
  <c r="AK402" i="33"/>
  <c r="AK386" i="33"/>
  <c r="AK370" i="33"/>
  <c r="AK417" i="33"/>
  <c r="AK403" i="33"/>
  <c r="AK387" i="33"/>
  <c r="AK371" i="33"/>
  <c r="AK419" i="33"/>
  <c r="AK404" i="33"/>
  <c r="AK388" i="33"/>
  <c r="AK372" i="33"/>
  <c r="AK436" i="33"/>
  <c r="AK405" i="33"/>
  <c r="AK389" i="33"/>
  <c r="AK373" i="33"/>
  <c r="AK438" i="33"/>
  <c r="AK406" i="33"/>
  <c r="AK390" i="33"/>
  <c r="AK374" i="33"/>
  <c r="AK435" i="33"/>
  <c r="AK407" i="33"/>
  <c r="AK391" i="33"/>
  <c r="AK375" i="33"/>
  <c r="AK439" i="33"/>
  <c r="AK408" i="33"/>
  <c r="AK392" i="33"/>
  <c r="AK376" i="33"/>
  <c r="AK409" i="33"/>
  <c r="AK393" i="33"/>
  <c r="AK377" i="33"/>
  <c r="AK423" i="33"/>
  <c r="AK410" i="33"/>
  <c r="AK394" i="33"/>
  <c r="AK378" i="33"/>
  <c r="AK471" i="33"/>
  <c r="AK418" i="33"/>
  <c r="AK411" i="33"/>
  <c r="AK395" i="33"/>
  <c r="AK379" i="33"/>
  <c r="AK412" i="33"/>
  <c r="AK396" i="33"/>
  <c r="AK380" i="33"/>
  <c r="AK422" i="33"/>
  <c r="AK413" i="33"/>
  <c r="AK397" i="33"/>
  <c r="AK452" i="33"/>
  <c r="AK420" i="33"/>
  <c r="AK415" i="33"/>
  <c r="AK399" i="33"/>
  <c r="AK383" i="33"/>
  <c r="AK414" i="33"/>
  <c r="AK398" i="33"/>
  <c r="AK364" i="33"/>
  <c r="AK348" i="33"/>
  <c r="AK332" i="33"/>
  <c r="AK365" i="33"/>
  <c r="AK349" i="33"/>
  <c r="AK333" i="33"/>
  <c r="AK366" i="33"/>
  <c r="AK350" i="33"/>
  <c r="AK334" i="33"/>
  <c r="AK367" i="33"/>
  <c r="AK351" i="33"/>
  <c r="AK335" i="33"/>
  <c r="AK382" i="33"/>
  <c r="AK368" i="33"/>
  <c r="AK352" i="33"/>
  <c r="AK336" i="33"/>
  <c r="AK320" i="33"/>
  <c r="AK457" i="33"/>
  <c r="AK369" i="33"/>
  <c r="AK353" i="33"/>
  <c r="AK337" i="33"/>
  <c r="AK321" i="33"/>
  <c r="AK354" i="33"/>
  <c r="AK338" i="33"/>
  <c r="AK322" i="33"/>
  <c r="AK355" i="33"/>
  <c r="AK339" i="33"/>
  <c r="AK323" i="33"/>
  <c r="AK356" i="33"/>
  <c r="AK340" i="33"/>
  <c r="AK324" i="33"/>
  <c r="AK357" i="33"/>
  <c r="AK341" i="33"/>
  <c r="AK325" i="33"/>
  <c r="AK425" i="33"/>
  <c r="AK358" i="33"/>
  <c r="AK342" i="33"/>
  <c r="AK326" i="33"/>
  <c r="AK359" i="33"/>
  <c r="AK343" i="33"/>
  <c r="AK327" i="33"/>
  <c r="AK360" i="33"/>
  <c r="AK344" i="33"/>
  <c r="AK328" i="33"/>
  <c r="AK381" i="33"/>
  <c r="AK361" i="33"/>
  <c r="AK345" i="33"/>
  <c r="AK329" i="33"/>
  <c r="AK362" i="33"/>
  <c r="AK346" i="33"/>
  <c r="AK330" i="33"/>
  <c r="AK363" i="33"/>
  <c r="AK309" i="33"/>
  <c r="AK293" i="33"/>
  <c r="AK277" i="33"/>
  <c r="AK261" i="33"/>
  <c r="AK245" i="33"/>
  <c r="AK229" i="33"/>
  <c r="AK310" i="33"/>
  <c r="AK294" i="33"/>
  <c r="AK278" i="33"/>
  <c r="AK262" i="33"/>
  <c r="AK246" i="33"/>
  <c r="AK230" i="33"/>
  <c r="AK311" i="33"/>
  <c r="AK295" i="33"/>
  <c r="AK279" i="33"/>
  <c r="AK263" i="33"/>
  <c r="AK247" i="33"/>
  <c r="AK231" i="33"/>
  <c r="AK312" i="33"/>
  <c r="AK296" i="33"/>
  <c r="AK280" i="33"/>
  <c r="AK264" i="33"/>
  <c r="AK248" i="33"/>
  <c r="AK232" i="33"/>
  <c r="AK216" i="33"/>
  <c r="AK313" i="33"/>
  <c r="AK297" i="33"/>
  <c r="AK281" i="33"/>
  <c r="AK265" i="33"/>
  <c r="AK249" i="33"/>
  <c r="AK233" i="33"/>
  <c r="AK314" i="33"/>
  <c r="AK298" i="33"/>
  <c r="AK282" i="33"/>
  <c r="AK266" i="33"/>
  <c r="AK250" i="33"/>
  <c r="AK234" i="33"/>
  <c r="AK315" i="33"/>
  <c r="AK299" i="33"/>
  <c r="AK283" i="33"/>
  <c r="AK267" i="33"/>
  <c r="AK251" i="33"/>
  <c r="AK235" i="33"/>
  <c r="AK219" i="33"/>
  <c r="AK316" i="33"/>
  <c r="AK300" i="33"/>
  <c r="AK284" i="33"/>
  <c r="AK268" i="33"/>
  <c r="AK252" i="33"/>
  <c r="AK236" i="33"/>
  <c r="AK220" i="33"/>
  <c r="AK317" i="33"/>
  <c r="AK301" i="33"/>
  <c r="AK285" i="33"/>
  <c r="AK269" i="33"/>
  <c r="AK253" i="33"/>
  <c r="AK237" i="33"/>
  <c r="AK221" i="33"/>
  <c r="AK318" i="33"/>
  <c r="AK302" i="33"/>
  <c r="AK286" i="33"/>
  <c r="AK270" i="33"/>
  <c r="AK254" i="33"/>
  <c r="AK238" i="33"/>
  <c r="AK222" i="33"/>
  <c r="AK303" i="33"/>
  <c r="AK287" i="33"/>
  <c r="AK271" i="33"/>
  <c r="AK255" i="33"/>
  <c r="AK239" i="33"/>
  <c r="AK223" i="33"/>
  <c r="AK304" i="33"/>
  <c r="AK288" i="33"/>
  <c r="AK272" i="33"/>
  <c r="AK256" i="33"/>
  <c r="AK240" i="33"/>
  <c r="AK224" i="33"/>
  <c r="AK305" i="33"/>
  <c r="AK289" i="33"/>
  <c r="AK273" i="33"/>
  <c r="AK257" i="33"/>
  <c r="AK241" i="33"/>
  <c r="AK225" i="33"/>
  <c r="AK331" i="33"/>
  <c r="AK319" i="33"/>
  <c r="AK306" i="33"/>
  <c r="AK290" i="33"/>
  <c r="AK274" i="33"/>
  <c r="AK258" i="33"/>
  <c r="AK242" i="33"/>
  <c r="AK226" i="33"/>
  <c r="AK307" i="33"/>
  <c r="AK291" i="33"/>
  <c r="AK275" i="33"/>
  <c r="AK259" i="33"/>
  <c r="AK243" i="33"/>
  <c r="AK227" i="33"/>
  <c r="AK347" i="33"/>
  <c r="AK217" i="33"/>
  <c r="AK199" i="33"/>
  <c r="AK183" i="33"/>
  <c r="AK167" i="33"/>
  <c r="AK151" i="33"/>
  <c r="AK135" i="33"/>
  <c r="AK292" i="33"/>
  <c r="AK200" i="33"/>
  <c r="AK184" i="33"/>
  <c r="AK168" i="33"/>
  <c r="AK152" i="33"/>
  <c r="AK136" i="33"/>
  <c r="AK120" i="33"/>
  <c r="AK201" i="33"/>
  <c r="AK185" i="33"/>
  <c r="AK169" i="33"/>
  <c r="AK153" i="33"/>
  <c r="AK137" i="33"/>
  <c r="AK121" i="33"/>
  <c r="AK215" i="33"/>
  <c r="AK202" i="33"/>
  <c r="AK186" i="33"/>
  <c r="AK170" i="33"/>
  <c r="AK154" i="33"/>
  <c r="AK138" i="33"/>
  <c r="AK203" i="33"/>
  <c r="AK187" i="33"/>
  <c r="AK171" i="33"/>
  <c r="AK155" i="33"/>
  <c r="AK139" i="33"/>
  <c r="AK123" i="33"/>
  <c r="AK204" i="33"/>
  <c r="AK188" i="33"/>
  <c r="AK172" i="33"/>
  <c r="AK156" i="33"/>
  <c r="AK140" i="33"/>
  <c r="AK124" i="33"/>
  <c r="AK308" i="33"/>
  <c r="AK205" i="33"/>
  <c r="AK189" i="33"/>
  <c r="AK173" i="33"/>
  <c r="AK157" i="33"/>
  <c r="AK141" i="33"/>
  <c r="AK125" i="33"/>
  <c r="AK244" i="33"/>
  <c r="AK206" i="33"/>
  <c r="AK190" i="33"/>
  <c r="AK174" i="33"/>
  <c r="AK158" i="33"/>
  <c r="AK142" i="33"/>
  <c r="AK126" i="33"/>
  <c r="AK207" i="33"/>
  <c r="AK191" i="33"/>
  <c r="AK175" i="33"/>
  <c r="AK159" i="33"/>
  <c r="AK143" i="33"/>
  <c r="AK127" i="33"/>
  <c r="AK260" i="33"/>
  <c r="AK228" i="33"/>
  <c r="AK208" i="33"/>
  <c r="AK192" i="33"/>
  <c r="AK176" i="33"/>
  <c r="AK160" i="33"/>
  <c r="AK144" i="33"/>
  <c r="AK209" i="33"/>
  <c r="AK193" i="33"/>
  <c r="AK177" i="33"/>
  <c r="AK161" i="33"/>
  <c r="AK145" i="33"/>
  <c r="AK129" i="33"/>
  <c r="AK210" i="33"/>
  <c r="AK194" i="33"/>
  <c r="AK178" i="33"/>
  <c r="AK162" i="33"/>
  <c r="AK146" i="33"/>
  <c r="AK130" i="33"/>
  <c r="AK276" i="33"/>
  <c r="AK211" i="33"/>
  <c r="AK195" i="33"/>
  <c r="AK179" i="33"/>
  <c r="AK163" i="33"/>
  <c r="AK147" i="33"/>
  <c r="AK131" i="33"/>
  <c r="AK212" i="33"/>
  <c r="AK196" i="33"/>
  <c r="AK180" i="33"/>
  <c r="AK164" i="33"/>
  <c r="AK148" i="33"/>
  <c r="AK132" i="33"/>
  <c r="AK218" i="33"/>
  <c r="AK213" i="33"/>
  <c r="AK197" i="33"/>
  <c r="AK181" i="33"/>
  <c r="AK165" i="33"/>
  <c r="AK149" i="33"/>
  <c r="AK133" i="33"/>
  <c r="AK182" i="33"/>
  <c r="AK119" i="33"/>
  <c r="AK105" i="33"/>
  <c r="AK89" i="33"/>
  <c r="AK73" i="33"/>
  <c r="AK57" i="33"/>
  <c r="AK41" i="33"/>
  <c r="AK106" i="33"/>
  <c r="AK90" i="33"/>
  <c r="AK74" i="33"/>
  <c r="AK58" i="33"/>
  <c r="AK42" i="33"/>
  <c r="AK26" i="33"/>
  <c r="AK198" i="33"/>
  <c r="AK166" i="33"/>
  <c r="AK107" i="33"/>
  <c r="AK91" i="33"/>
  <c r="AK75" i="33"/>
  <c r="AK59" i="33"/>
  <c r="AK43" i="33"/>
  <c r="AK122" i="33"/>
  <c r="AK108" i="33"/>
  <c r="AK92" i="33"/>
  <c r="AK76" i="33"/>
  <c r="AK60" i="33"/>
  <c r="AK44" i="33"/>
  <c r="AK28" i="33"/>
  <c r="AK109" i="33"/>
  <c r="AK93" i="33"/>
  <c r="AK77" i="33"/>
  <c r="AK61" i="33"/>
  <c r="AK45" i="33"/>
  <c r="AK29" i="33"/>
  <c r="AK134" i="33"/>
  <c r="AK110" i="33"/>
  <c r="AK94" i="33"/>
  <c r="AK78" i="33"/>
  <c r="AK62" i="33"/>
  <c r="AK46" i="33"/>
  <c r="AK30" i="33"/>
  <c r="AK111" i="33"/>
  <c r="AK95" i="33"/>
  <c r="AK79" i="33"/>
  <c r="AK63" i="33"/>
  <c r="AK47" i="33"/>
  <c r="AK31" i="33"/>
  <c r="AK112" i="33"/>
  <c r="AK96" i="33"/>
  <c r="AK80" i="33"/>
  <c r="AK64" i="33"/>
  <c r="AK48" i="33"/>
  <c r="AK32" i="33"/>
  <c r="AK113" i="33"/>
  <c r="AK97" i="33"/>
  <c r="AK81" i="33"/>
  <c r="AK65" i="33"/>
  <c r="AK49" i="33"/>
  <c r="AK33" i="33"/>
  <c r="AK114" i="33"/>
  <c r="AK98" i="33"/>
  <c r="AK82" i="33"/>
  <c r="AK66" i="33"/>
  <c r="AK50" i="33"/>
  <c r="AK115" i="33"/>
  <c r="AK99" i="33"/>
  <c r="AK83" i="33"/>
  <c r="AK67" i="33"/>
  <c r="AK51" i="33"/>
  <c r="AK35" i="33"/>
  <c r="AK116" i="33"/>
  <c r="AK100" i="33"/>
  <c r="AK84" i="33"/>
  <c r="AK68" i="33"/>
  <c r="AK52" i="33"/>
  <c r="AK36" i="33"/>
  <c r="AK117" i="33"/>
  <c r="AK101" i="33"/>
  <c r="AK85" i="33"/>
  <c r="AK69" i="33"/>
  <c r="AK53" i="33"/>
  <c r="AK37" i="33"/>
  <c r="AK118" i="33"/>
  <c r="AK102" i="33"/>
  <c r="AK86" i="33"/>
  <c r="AK70" i="33"/>
  <c r="AK54" i="33"/>
  <c r="AK38" i="33"/>
  <c r="AK214" i="33"/>
  <c r="AK150" i="33"/>
  <c r="AK128" i="33"/>
  <c r="AK103" i="33"/>
  <c r="AK87" i="33"/>
  <c r="AK71" i="33"/>
  <c r="AK55" i="33"/>
  <c r="AK39" i="33"/>
  <c r="AK12" i="33"/>
  <c r="AK104" i="33"/>
  <c r="AK27" i="33"/>
  <c r="AK25" i="33"/>
  <c r="AK24" i="33"/>
  <c r="AK13" i="33"/>
  <c r="AK23" i="33"/>
  <c r="AK14" i="33"/>
  <c r="AK88" i="33"/>
  <c r="AK56" i="33"/>
  <c r="AK15" i="33"/>
  <c r="AK72" i="33"/>
  <c r="AK16" i="33"/>
  <c r="AK17" i="33"/>
  <c r="AK34" i="33"/>
  <c r="AK18" i="33"/>
  <c r="AK2" i="33"/>
  <c r="AK19" i="33"/>
  <c r="AK3" i="33"/>
  <c r="AK40" i="33"/>
  <c r="AK20" i="33"/>
  <c r="AK4" i="33"/>
  <c r="AK21" i="33"/>
  <c r="AK5" i="33"/>
  <c r="AK22" i="33"/>
  <c r="AK6" i="33"/>
  <c r="AK7" i="33"/>
  <c r="AK8" i="33"/>
  <c r="AK9" i="33"/>
  <c r="AK10" i="33"/>
  <c r="AK11" i="33"/>
  <c r="AA642" i="33"/>
  <c r="AA346" i="33"/>
  <c r="AA133" i="33"/>
  <c r="AA644" i="33"/>
  <c r="AA321" i="33"/>
  <c r="AA112" i="33"/>
  <c r="AA660" i="33"/>
  <c r="AA407" i="33"/>
  <c r="AA165" i="33"/>
  <c r="AA623" i="33"/>
  <c r="AA338" i="33"/>
  <c r="AA80" i="33"/>
  <c r="AA551" i="33"/>
  <c r="AA236" i="33"/>
  <c r="AA90" i="33"/>
  <c r="AA712" i="33"/>
  <c r="AA426" i="33"/>
  <c r="AA147" i="33"/>
  <c r="AA631" i="33"/>
  <c r="AA317" i="33"/>
  <c r="AA58" i="33"/>
  <c r="AA634" i="33"/>
  <c r="AA397" i="33"/>
  <c r="AA120" i="33"/>
  <c r="AA681" i="33"/>
  <c r="AA429" i="33"/>
  <c r="AA196" i="33"/>
  <c r="AA748" i="33"/>
  <c r="AA456" i="33"/>
  <c r="AA140" i="33"/>
  <c r="AA663" i="33"/>
  <c r="AA423" i="33"/>
  <c r="AA164" i="33"/>
  <c r="AA523" i="33"/>
  <c r="AA223" i="33"/>
  <c r="AA20" i="33"/>
  <c r="AA633" i="33"/>
  <c r="AA357" i="33"/>
  <c r="AA33" i="33"/>
  <c r="AA687" i="33"/>
  <c r="AA378" i="33"/>
  <c r="AA167" i="33"/>
  <c r="AA769" i="33"/>
  <c r="AA559" i="33"/>
  <c r="AA226" i="33"/>
  <c r="AA12" i="33"/>
  <c r="AA700" i="33"/>
  <c r="AA492" i="33"/>
  <c r="AA157" i="33"/>
  <c r="AA554" i="33"/>
  <c r="AA335" i="33"/>
  <c r="AA103" i="33"/>
  <c r="AA678" i="33"/>
  <c r="AA371" i="33"/>
  <c r="AA50" i="33"/>
  <c r="AA626" i="33"/>
  <c r="AA427" i="33"/>
  <c r="AA200" i="33"/>
  <c r="AA621" i="33"/>
  <c r="AA342" i="33"/>
  <c r="AA115" i="33"/>
  <c r="AA561" i="33"/>
  <c r="AA222" i="33"/>
  <c r="AA44" i="33"/>
  <c r="AA704" i="33"/>
  <c r="AA408" i="33"/>
  <c r="AA198" i="33"/>
  <c r="AA533" i="33"/>
  <c r="AA303" i="33"/>
  <c r="AA17" i="33"/>
  <c r="AA652" i="33"/>
  <c r="AA402" i="33"/>
  <c r="AA78" i="33"/>
  <c r="AA667" i="33"/>
  <c r="AA409" i="33"/>
  <c r="AA150" i="33"/>
  <c r="AA730" i="33"/>
  <c r="AA417" i="33"/>
  <c r="AA207" i="33"/>
  <c r="AA657" i="33"/>
  <c r="AA377" i="33"/>
  <c r="AA313" i="33"/>
  <c r="AA751" i="33"/>
  <c r="AA527" i="33"/>
  <c r="AA274" i="33"/>
  <c r="AA10" i="33"/>
  <c r="AA578" i="33"/>
  <c r="AA361" i="33"/>
  <c r="AA68" i="33"/>
  <c r="AA640" i="33"/>
  <c r="AA382" i="33"/>
  <c r="AA121" i="33"/>
  <c r="AA777" i="33"/>
  <c r="AA475" i="33"/>
  <c r="AA277" i="33"/>
  <c r="AA720" i="33"/>
  <c r="AA451" i="33"/>
  <c r="AA192" i="33"/>
  <c r="AA566" i="33"/>
  <c r="AA300" i="33"/>
  <c r="AA57" i="33"/>
  <c r="AA563" i="33"/>
  <c r="AA330" i="33"/>
  <c r="AA117" i="33"/>
  <c r="AA612" i="33"/>
  <c r="AA400" i="33"/>
  <c r="AA154" i="33"/>
  <c r="AA588" i="33"/>
  <c r="AA347" i="33"/>
  <c r="AA85" i="33"/>
  <c r="AA558" i="33"/>
  <c r="AA289" i="33"/>
  <c r="AA77" i="33"/>
  <c r="AA645" i="33"/>
  <c r="AA380" i="33"/>
  <c r="AA152" i="33"/>
  <c r="AA488" i="33"/>
  <c r="AA257" i="33"/>
  <c r="AA24" i="33"/>
  <c r="AA698" i="33"/>
  <c r="AA662" i="33"/>
  <c r="AA323" i="33"/>
  <c r="AA113" i="33"/>
  <c r="AA618" i="33"/>
  <c r="AA381" i="33"/>
  <c r="AA201" i="33"/>
  <c r="AA666" i="33"/>
  <c r="AA438" i="33"/>
  <c r="AA129" i="33"/>
  <c r="AA635" i="33"/>
  <c r="AA428" i="33"/>
  <c r="AA169" i="33"/>
  <c r="AA760" i="33"/>
  <c r="AA512" i="33"/>
  <c r="AA228" i="33"/>
  <c r="AA611" i="33"/>
  <c r="AA350" i="33"/>
  <c r="AA70" i="33"/>
  <c r="AA688" i="33"/>
  <c r="AA372" i="33"/>
  <c r="AA79" i="33"/>
  <c r="AA756" i="33"/>
  <c r="AA513" i="33"/>
  <c r="AA231" i="33"/>
  <c r="AA679" i="33"/>
  <c r="AA460" i="33"/>
  <c r="AA130" i="33"/>
  <c r="AA547" i="33"/>
  <c r="AA286" i="33"/>
  <c r="AA108" i="33"/>
  <c r="AA613" i="33"/>
  <c r="AA314" i="33"/>
  <c r="AA87" i="33"/>
  <c r="AA627" i="33"/>
  <c r="AA354" i="33"/>
  <c r="AA96" i="33"/>
  <c r="AA571" i="33"/>
  <c r="AA282" i="33"/>
  <c r="AA55" i="33"/>
  <c r="AA774" i="33"/>
  <c r="AA553" i="33"/>
  <c r="AA243" i="33"/>
  <c r="AA639" i="33"/>
  <c r="AA385" i="33"/>
  <c r="AA110" i="33"/>
  <c r="AA742" i="33"/>
  <c r="AA510" i="33"/>
  <c r="AA308" i="33"/>
  <c r="AA437" i="33"/>
  <c r="AA617" i="33"/>
  <c r="AA343" i="33"/>
  <c r="AA51" i="33"/>
  <c r="AA614" i="33"/>
  <c r="AA386" i="33"/>
  <c r="AA62" i="33"/>
  <c r="AA668" i="33"/>
  <c r="AA443" i="33"/>
  <c r="AA180" i="33"/>
  <c r="AA622" i="33"/>
  <c r="AA424" i="33"/>
  <c r="AA30" i="33"/>
  <c r="AA746" i="33"/>
  <c r="AA514" i="33"/>
  <c r="AA279" i="33"/>
  <c r="AA550" i="33"/>
  <c r="AA251" i="33"/>
  <c r="AA123" i="33"/>
  <c r="AA632" i="33"/>
  <c r="AA341" i="33"/>
  <c r="AA114" i="33"/>
  <c r="AA711" i="33"/>
  <c r="AA446" i="33"/>
  <c r="AA173" i="33"/>
  <c r="AA680" i="33"/>
  <c r="AA390" i="33"/>
  <c r="AA213" i="33"/>
  <c r="AA502" i="33"/>
  <c r="AA256" i="33"/>
  <c r="AA6" i="33"/>
  <c r="AA541" i="33"/>
  <c r="AA284" i="33"/>
  <c r="AA41" i="33"/>
  <c r="AA630" i="33"/>
  <c r="AA358" i="33"/>
  <c r="AA34" i="33"/>
  <c r="AA577" i="33"/>
  <c r="AA252" i="33"/>
  <c r="AA106" i="33"/>
  <c r="AA739" i="33"/>
  <c r="AA498" i="33"/>
  <c r="AA294" i="33"/>
  <c r="AA598" i="33"/>
  <c r="AA355" i="33"/>
  <c r="AA48" i="33"/>
  <c r="AA714" i="33"/>
  <c r="AA464" i="33"/>
  <c r="AA262" i="33"/>
  <c r="AA332" i="33"/>
  <c r="AA155" i="33"/>
  <c r="AA641" i="33"/>
  <c r="AA370" i="33"/>
  <c r="AA97" i="33"/>
  <c r="AA661" i="33"/>
  <c r="AA393" i="33"/>
  <c r="AA134" i="33"/>
  <c r="AA601" i="33"/>
  <c r="AA340" i="33"/>
  <c r="AA65" i="33"/>
  <c r="AA734" i="33"/>
  <c r="AA493" i="33"/>
  <c r="AA216" i="33"/>
  <c r="AA569" i="33"/>
  <c r="AA221" i="33"/>
  <c r="AA59" i="33"/>
  <c r="AA576" i="33"/>
  <c r="AA345" i="33"/>
  <c r="AA52" i="33"/>
  <c r="AA692" i="33"/>
  <c r="AA462" i="33"/>
  <c r="AA208" i="33"/>
  <c r="AA658" i="33"/>
  <c r="AA411" i="33"/>
  <c r="AA135" i="33"/>
  <c r="AA771" i="33"/>
  <c r="AA540" i="33"/>
  <c r="AA307" i="33"/>
  <c r="AA14" i="33"/>
  <c r="AA531" i="33"/>
  <c r="AA270" i="33"/>
  <c r="AA92" i="33"/>
  <c r="AA595" i="33"/>
  <c r="AA363" i="33"/>
  <c r="AA101" i="33"/>
  <c r="AA573" i="33"/>
  <c r="AA238" i="33"/>
  <c r="AA60" i="33"/>
  <c r="AA707" i="33"/>
  <c r="AA487" i="33"/>
  <c r="AA232" i="33"/>
  <c r="AA591" i="33"/>
  <c r="AA430" i="33"/>
  <c r="AA83" i="33"/>
  <c r="AA732" i="33"/>
  <c r="AA455" i="33"/>
  <c r="AA188" i="33"/>
  <c r="AA775" i="33"/>
  <c r="AA218" i="33"/>
  <c r="AA104" i="33"/>
  <c r="AA592" i="33"/>
  <c r="AA327" i="33"/>
  <c r="AA35" i="33"/>
  <c r="AA665" i="33"/>
  <c r="AA484" i="33"/>
  <c r="AA185" i="33"/>
  <c r="AA607" i="33"/>
  <c r="AA344" i="33"/>
  <c r="AA100" i="33"/>
  <c r="AA724" i="33"/>
  <c r="AA450" i="33"/>
  <c r="AA175" i="33"/>
  <c r="AA501" i="33"/>
  <c r="AA336" i="33"/>
  <c r="AA4" i="33"/>
  <c r="AA600" i="33"/>
  <c r="AA334" i="33"/>
  <c r="AA54" i="33"/>
  <c r="AA690" i="33"/>
  <c r="AA466" i="33"/>
  <c r="AA146" i="33"/>
  <c r="AA616" i="33"/>
  <c r="AA399" i="33"/>
  <c r="AA202" i="33"/>
  <c r="AA779" i="33"/>
  <c r="AA499" i="33"/>
  <c r="AA245" i="33"/>
  <c r="O6" i="33"/>
  <c r="R6" i="33" s="1"/>
  <c r="V5" i="33"/>
  <c r="AA486" i="33"/>
  <c r="AA240" i="33"/>
  <c r="AA109" i="33"/>
  <c r="AA599" i="33"/>
  <c r="AA298" i="33"/>
  <c r="AA71" i="33"/>
  <c r="AA534" i="33"/>
  <c r="AA305" i="33"/>
  <c r="AA93" i="33"/>
  <c r="AA754" i="33"/>
  <c r="AA448" i="33"/>
  <c r="AA174" i="33"/>
  <c r="AA608" i="33"/>
  <c r="AA364" i="33"/>
  <c r="AA53" i="33"/>
  <c r="AA713" i="33"/>
  <c r="AA463" i="33"/>
  <c r="AA142" i="33"/>
  <c r="AA605" i="33"/>
  <c r="AA301" i="33"/>
  <c r="AA42" i="33"/>
  <c r="AA585" i="33"/>
  <c r="AA365" i="33"/>
  <c r="AA139" i="33"/>
  <c r="AA676" i="33"/>
  <c r="AA476" i="33"/>
  <c r="AA46" i="33"/>
  <c r="AA624" i="33"/>
  <c r="AA333" i="33"/>
  <c r="AA102" i="33"/>
  <c r="AA672" i="33"/>
  <c r="AA490" i="33"/>
  <c r="AA194" i="33"/>
  <c r="AA735" i="33"/>
  <c r="AA518" i="33"/>
  <c r="AA258" i="33"/>
  <c r="AA11" i="33"/>
  <c r="AA538" i="33"/>
  <c r="AA235" i="33"/>
  <c r="AA105" i="33"/>
  <c r="AA689" i="33"/>
  <c r="AA406" i="33"/>
  <c r="AA217" i="33"/>
  <c r="AA597" i="33"/>
  <c r="AA353" i="33"/>
  <c r="AA47" i="33"/>
  <c r="AA706" i="33"/>
  <c r="AA468" i="33"/>
  <c r="AA296" i="33"/>
  <c r="AA772" i="33"/>
  <c r="AA539" i="33"/>
  <c r="AA291" i="33"/>
  <c r="AA15" i="33"/>
  <c r="AA525" i="33"/>
  <c r="AA268" i="33"/>
  <c r="AA25" i="33"/>
  <c r="AA757" i="33"/>
  <c r="AA508" i="33"/>
  <c r="AA259" i="33"/>
  <c r="AA741" i="33"/>
  <c r="AA420" i="33"/>
  <c r="AA209" i="33"/>
  <c r="AA590" i="33"/>
  <c r="AA250" i="33"/>
  <c r="AA203" i="33"/>
  <c r="AA749" i="33"/>
  <c r="AA452" i="33"/>
  <c r="AA177" i="33"/>
  <c r="AR578" i="31"/>
  <c r="AR608" i="31"/>
  <c r="AQ663" i="31"/>
  <c r="AQ17" i="31"/>
  <c r="AR292" i="31"/>
  <c r="AR454" i="31"/>
  <c r="AQ399" i="31"/>
  <c r="AR476" i="31"/>
  <c r="AQ678" i="31"/>
  <c r="AQ615" i="31"/>
  <c r="AQ522" i="31"/>
  <c r="AR505" i="31"/>
  <c r="AQ491" i="31"/>
  <c r="AQ301" i="31"/>
  <c r="AQ329" i="31"/>
  <c r="AQ540" i="31"/>
  <c r="AR450" i="31"/>
  <c r="AR129" i="31"/>
  <c r="AQ284" i="31"/>
  <c r="AQ7" i="31"/>
  <c r="AR355" i="31"/>
  <c r="AR316" i="31"/>
  <c r="AQ543" i="31"/>
  <c r="AR753" i="31"/>
  <c r="AR277" i="31"/>
  <c r="AR407" i="31"/>
  <c r="AQ278" i="31"/>
  <c r="AQ180" i="31"/>
  <c r="AQ157" i="31"/>
  <c r="AR373" i="31"/>
  <c r="AQ323" i="31"/>
  <c r="AQ356" i="31"/>
  <c r="AQ598" i="31"/>
  <c r="AQ226" i="31"/>
  <c r="AR437" i="31"/>
  <c r="AR243" i="31"/>
  <c r="AQ98" i="31"/>
  <c r="AQ140" i="31"/>
  <c r="AQ768" i="31"/>
  <c r="AR110" i="31"/>
  <c r="AQ275" i="31"/>
  <c r="AQ711" i="31"/>
  <c r="AR217" i="31"/>
  <c r="AR623" i="31"/>
  <c r="AQ168" i="31"/>
  <c r="AR141" i="31"/>
  <c r="AQ35" i="31"/>
  <c r="AQ277" i="31"/>
  <c r="AQ533" i="31"/>
  <c r="AR260" i="31"/>
  <c r="AR516" i="31"/>
  <c r="AR636" i="31"/>
  <c r="AQ769" i="31"/>
  <c r="AR309" i="31"/>
  <c r="AR625" i="31"/>
  <c r="AQ293" i="31"/>
  <c r="AQ133" i="31"/>
  <c r="AQ596" i="31"/>
  <c r="AR111" i="31"/>
  <c r="AR236" i="31"/>
  <c r="AR748" i="31"/>
  <c r="AQ390" i="31"/>
  <c r="AR112" i="31"/>
  <c r="AR729" i="31"/>
  <c r="AQ184" i="31"/>
  <c r="AQ122" i="31"/>
  <c r="AR54" i="31"/>
  <c r="AQ583" i="31"/>
  <c r="AR152" i="31"/>
  <c r="AR545" i="31"/>
  <c r="AQ30" i="31"/>
  <c r="AR35" i="31"/>
  <c r="AR434" i="31"/>
  <c r="AQ519" i="31"/>
  <c r="AR519" i="31"/>
  <c r="AR164" i="31"/>
  <c r="AR468" i="31"/>
  <c r="AR601" i="31"/>
  <c r="AQ166" i="31"/>
  <c r="AR32" i="31"/>
  <c r="AQ106" i="31"/>
  <c r="AQ260" i="31"/>
  <c r="AR13" i="31"/>
  <c r="AQ319" i="31"/>
  <c r="AQ704" i="31"/>
  <c r="AR7" i="31"/>
  <c r="AQ26" i="31"/>
  <c r="AR224" i="31"/>
  <c r="AR161" i="31"/>
  <c r="AQ425" i="31"/>
  <c r="AQ189" i="31"/>
  <c r="AR60" i="31"/>
  <c r="AR376" i="31"/>
  <c r="AR406" i="31"/>
  <c r="AQ597" i="31"/>
  <c r="AR473" i="31"/>
  <c r="AR175" i="31"/>
  <c r="AR341" i="31"/>
  <c r="AR656" i="31"/>
  <c r="AQ466" i="31"/>
  <c r="AR30" i="31"/>
  <c r="AQ452" i="31"/>
  <c r="AR396" i="31"/>
  <c r="AR586" i="31"/>
  <c r="AQ282" i="31"/>
  <c r="AR36" i="31"/>
  <c r="AR435" i="31"/>
  <c r="AR97" i="31"/>
  <c r="AQ117" i="31"/>
  <c r="AQ129" i="31"/>
  <c r="AQ579" i="31"/>
  <c r="AQ265" i="31"/>
  <c r="AQ13" i="31"/>
  <c r="AQ619" i="31"/>
  <c r="AR200" i="31"/>
  <c r="AR178" i="31"/>
  <c r="AQ241" i="31"/>
  <c r="AR229" i="31"/>
  <c r="AR650" i="31"/>
  <c r="AR149" i="31"/>
  <c r="AR479" i="31"/>
  <c r="AQ439" i="31"/>
  <c r="AQ700" i="31"/>
  <c r="AQ738" i="31"/>
  <c r="AR221" i="31"/>
  <c r="AQ102" i="31"/>
  <c r="AQ77" i="31"/>
  <c r="AR121" i="31"/>
  <c r="AQ4" i="31"/>
  <c r="AR197" i="31"/>
  <c r="AR204" i="31"/>
  <c r="AR279" i="31"/>
  <c r="AQ412" i="31"/>
  <c r="AR323" i="31"/>
  <c r="AR206" i="31"/>
  <c r="AR648" i="31"/>
  <c r="AQ223" i="31"/>
  <c r="AR557" i="31"/>
  <c r="AR319" i="31"/>
  <c r="AR721" i="31"/>
  <c r="AR108" i="31"/>
  <c r="AQ573" i="31"/>
  <c r="AQ553" i="31"/>
  <c r="AR208" i="31"/>
  <c r="AR747" i="31"/>
  <c r="AR106" i="31"/>
  <c r="AR604" i="31"/>
  <c r="AQ80" i="31"/>
  <c r="AQ183" i="31"/>
  <c r="AQ508" i="31"/>
  <c r="AR553" i="31"/>
  <c r="AR52" i="31"/>
  <c r="AR681" i="31"/>
  <c r="AR94" i="31"/>
  <c r="AQ250" i="31"/>
  <c r="AR478" i="31"/>
  <c r="AQ702" i="31"/>
  <c r="AQ630" i="31"/>
  <c r="AR527" i="31"/>
  <c r="AQ729" i="31"/>
  <c r="AR58" i="31"/>
  <c r="AL7" i="31"/>
  <c r="AL23" i="31"/>
  <c r="AL39" i="31"/>
  <c r="AL55" i="31"/>
  <c r="AL71" i="31"/>
  <c r="AL87" i="31"/>
  <c r="AL103" i="31"/>
  <c r="AL119" i="31"/>
  <c r="AL135" i="31"/>
  <c r="AL151" i="31"/>
  <c r="AL167" i="31"/>
  <c r="AL183" i="31"/>
  <c r="AL199" i="31"/>
  <c r="AL215" i="31"/>
  <c r="AL231" i="31"/>
  <c r="AL247" i="31"/>
  <c r="AL263" i="31"/>
  <c r="AL279" i="31"/>
  <c r="AL295" i="31"/>
  <c r="AL311" i="31"/>
  <c r="AL327" i="31"/>
  <c r="AL11" i="31"/>
  <c r="AL27" i="31"/>
  <c r="AL43" i="31"/>
  <c r="AL59" i="31"/>
  <c r="AL75" i="31"/>
  <c r="AL91" i="31"/>
  <c r="AL107" i="31"/>
  <c r="AL123" i="31"/>
  <c r="AL139" i="31"/>
  <c r="AL155" i="31"/>
  <c r="AL171" i="31"/>
  <c r="AL187" i="31"/>
  <c r="AL203" i="31"/>
  <c r="AL219" i="31"/>
  <c r="AL235" i="31"/>
  <c r="AL251" i="31"/>
  <c r="AL267" i="31"/>
  <c r="AL283" i="31"/>
  <c r="AL299" i="31"/>
  <c r="AL315" i="31"/>
  <c r="AL331" i="31"/>
  <c r="AL347" i="31"/>
  <c r="AL363" i="31"/>
  <c r="AL379" i="31"/>
  <c r="AL395" i="31"/>
  <c r="AL411" i="31"/>
  <c r="AL427" i="31"/>
  <c r="AL443" i="31"/>
  <c r="AL459" i="31"/>
  <c r="AL475" i="31"/>
  <c r="AL491" i="31"/>
  <c r="AL507" i="31"/>
  <c r="AL523" i="31"/>
  <c r="AL539" i="31"/>
  <c r="AL555" i="31"/>
  <c r="AL571" i="31"/>
  <c r="AL15" i="31"/>
  <c r="AL31" i="31"/>
  <c r="AL47" i="31"/>
  <c r="AL63" i="31"/>
  <c r="AL79" i="31"/>
  <c r="AL95" i="31"/>
  <c r="AL111" i="31"/>
  <c r="AL127" i="31"/>
  <c r="AL143" i="31"/>
  <c r="AL159" i="31"/>
  <c r="AL175" i="31"/>
  <c r="AL191" i="31"/>
  <c r="AL207" i="31"/>
  <c r="AL223" i="31"/>
  <c r="AL239" i="31"/>
  <c r="AL255" i="31"/>
  <c r="AL271" i="31"/>
  <c r="AL287" i="31"/>
  <c r="AL303" i="31"/>
  <c r="AL319" i="31"/>
  <c r="AL335" i="31"/>
  <c r="AL351" i="31"/>
  <c r="AL367" i="31"/>
  <c r="AL383" i="31"/>
  <c r="AL399" i="31"/>
  <c r="AL415" i="31"/>
  <c r="AL431" i="31"/>
  <c r="AL447" i="31"/>
  <c r="AL463" i="31"/>
  <c r="AL479" i="31"/>
  <c r="AL495" i="31"/>
  <c r="AL511" i="31"/>
  <c r="AL527" i="31"/>
  <c r="AL543" i="31"/>
  <c r="AL559" i="31"/>
  <c r="AL575" i="31"/>
  <c r="AL5" i="31"/>
  <c r="AL25" i="31"/>
  <c r="AL45" i="31"/>
  <c r="AL65" i="31"/>
  <c r="AL84" i="31"/>
  <c r="AL104" i="31"/>
  <c r="AL124" i="31"/>
  <c r="AL144" i="31"/>
  <c r="AL163" i="31"/>
  <c r="AL182" i="31"/>
  <c r="AL202" i="31"/>
  <c r="AL222" i="31"/>
  <c r="AL242" i="31"/>
  <c r="AL261" i="31"/>
  <c r="AL281" i="31"/>
  <c r="AL301" i="31"/>
  <c r="AL321" i="31"/>
  <c r="AL340" i="31"/>
  <c r="AL358" i="31"/>
  <c r="AL376" i="31"/>
  <c r="AL394" i="31"/>
  <c r="AL413" i="31"/>
  <c r="AL432" i="31"/>
  <c r="AL450" i="31"/>
  <c r="AL468" i="31"/>
  <c r="AL486" i="31"/>
  <c r="AL504" i="31"/>
  <c r="AL522" i="31"/>
  <c r="AL541" i="31"/>
  <c r="AL560" i="31"/>
  <c r="AL578" i="31"/>
  <c r="AL594" i="31"/>
  <c r="AL610" i="31"/>
  <c r="AL626" i="31"/>
  <c r="AL642" i="31"/>
  <c r="AL658" i="31"/>
  <c r="AL674" i="31"/>
  <c r="AL690" i="31"/>
  <c r="AL706" i="31"/>
  <c r="AL722" i="31"/>
  <c r="AL738" i="31"/>
  <c r="AL754" i="31"/>
  <c r="AL770" i="31"/>
  <c r="AM9" i="31"/>
  <c r="AM25" i="31"/>
  <c r="AM41" i="31"/>
  <c r="AM57" i="31"/>
  <c r="AM73" i="31"/>
  <c r="AM89" i="31"/>
  <c r="AL10" i="31"/>
  <c r="AL30" i="31"/>
  <c r="AL50" i="31"/>
  <c r="AL69" i="31"/>
  <c r="AL89" i="31"/>
  <c r="AL109" i="31"/>
  <c r="AL129" i="31"/>
  <c r="AL148" i="31"/>
  <c r="AL168" i="31"/>
  <c r="AL188" i="31"/>
  <c r="AL208" i="31"/>
  <c r="AL227" i="31"/>
  <c r="AL246" i="31"/>
  <c r="AL266" i="31"/>
  <c r="AL286" i="31"/>
  <c r="AL306" i="31"/>
  <c r="AL325" i="31"/>
  <c r="AL344" i="31"/>
  <c r="AL362" i="31"/>
  <c r="AL381" i="31"/>
  <c r="AL400" i="31"/>
  <c r="AL418" i="31"/>
  <c r="AL436" i="31"/>
  <c r="AL454" i="31"/>
  <c r="AL472" i="31"/>
  <c r="AL490" i="31"/>
  <c r="AL509" i="31"/>
  <c r="AL528" i="31"/>
  <c r="AL546" i="31"/>
  <c r="AL564" i="31"/>
  <c r="AL582" i="31"/>
  <c r="AL598" i="31"/>
  <c r="AL614" i="31"/>
  <c r="AL630" i="31"/>
  <c r="AL646" i="31"/>
  <c r="AL662" i="31"/>
  <c r="AL678" i="31"/>
  <c r="AL694" i="31"/>
  <c r="AL710" i="31"/>
  <c r="AL726" i="31"/>
  <c r="AL742" i="31"/>
  <c r="AL758" i="31"/>
  <c r="AL774" i="31"/>
  <c r="AM13" i="31"/>
  <c r="AM29" i="31"/>
  <c r="AM45" i="31"/>
  <c r="AL19" i="31"/>
  <c r="AL41" i="31"/>
  <c r="AL64" i="31"/>
  <c r="AL86" i="31"/>
  <c r="AL110" i="31"/>
  <c r="AL132" i="31"/>
  <c r="AL154" i="31"/>
  <c r="AL177" i="31"/>
  <c r="AL198" i="31"/>
  <c r="AL221" i="31"/>
  <c r="AL244" i="31"/>
  <c r="AL268" i="31"/>
  <c r="AL290" i="31"/>
  <c r="AL312" i="31"/>
  <c r="AL334" i="31"/>
  <c r="AL355" i="31"/>
  <c r="AL375" i="31"/>
  <c r="AL397" i="31"/>
  <c r="AL419" i="31"/>
  <c r="AL439" i="31"/>
  <c r="AL460" i="31"/>
  <c r="AL481" i="31"/>
  <c r="AL501" i="31"/>
  <c r="AL521" i="31"/>
  <c r="AL544" i="31"/>
  <c r="AL565" i="31"/>
  <c r="AL585" i="31"/>
  <c r="AL603" i="31"/>
  <c r="AL621" i="31"/>
  <c r="AL639" i="31"/>
  <c r="AL657" i="31"/>
  <c r="AL676" i="31"/>
  <c r="AL695" i="31"/>
  <c r="AL713" i="31"/>
  <c r="AL731" i="31"/>
  <c r="AL749" i="31"/>
  <c r="AL767" i="31"/>
  <c r="AM8" i="31"/>
  <c r="AM27" i="31"/>
  <c r="AM46" i="31"/>
  <c r="AM63" i="31"/>
  <c r="AM80" i="31"/>
  <c r="AM97" i="31"/>
  <c r="AM113" i="31"/>
  <c r="AM129" i="31"/>
  <c r="AM145" i="31"/>
  <c r="AM161" i="31"/>
  <c r="AM177" i="31"/>
  <c r="AM193" i="31"/>
  <c r="AM209" i="31"/>
  <c r="AM225" i="31"/>
  <c r="AM241" i="31"/>
  <c r="AM257" i="31"/>
  <c r="AM273" i="31"/>
  <c r="AM289" i="31"/>
  <c r="AM305" i="31"/>
  <c r="AM321" i="31"/>
  <c r="AM337" i="31"/>
  <c r="AM353" i="31"/>
  <c r="AM369" i="31"/>
  <c r="AM385" i="31"/>
  <c r="AM401" i="31"/>
  <c r="AM417" i="31"/>
  <c r="AM433" i="31"/>
  <c r="AM449" i="31"/>
  <c r="AM465" i="31"/>
  <c r="AM481" i="31"/>
  <c r="AM497" i="31"/>
  <c r="AM513" i="31"/>
  <c r="AL24" i="31"/>
  <c r="AL48" i="31"/>
  <c r="AL70" i="31"/>
  <c r="AL93" i="31"/>
  <c r="AL115" i="31"/>
  <c r="AL137" i="31"/>
  <c r="AL160" i="31"/>
  <c r="AL181" i="31"/>
  <c r="AL205" i="31"/>
  <c r="AL228" i="31"/>
  <c r="AL250" i="31"/>
  <c r="AL273" i="31"/>
  <c r="AL294" i="31"/>
  <c r="AL317" i="31"/>
  <c r="AL339" i="31"/>
  <c r="AL360" i="31"/>
  <c r="AL382" i="31"/>
  <c r="AL403" i="31"/>
  <c r="AL423" i="31"/>
  <c r="AL444" i="31"/>
  <c r="AL465" i="31"/>
  <c r="AL485" i="31"/>
  <c r="AL506" i="31"/>
  <c r="AL529" i="31"/>
  <c r="AL549" i="31"/>
  <c r="AL569" i="31"/>
  <c r="AL589" i="31"/>
  <c r="AL607" i="31"/>
  <c r="AL625" i="31"/>
  <c r="AL644" i="31"/>
  <c r="AL663" i="31"/>
  <c r="AL681" i="31"/>
  <c r="AL699" i="31"/>
  <c r="AL717" i="31"/>
  <c r="AL735" i="31"/>
  <c r="AL753" i="31"/>
  <c r="AL772" i="31"/>
  <c r="AM14" i="31"/>
  <c r="AM32" i="31"/>
  <c r="AM50" i="31"/>
  <c r="AM67" i="31"/>
  <c r="AM84" i="31"/>
  <c r="AM101" i="31"/>
  <c r="AM117" i="31"/>
  <c r="AM133" i="31"/>
  <c r="AM149" i="31"/>
  <c r="AM165" i="31"/>
  <c r="AM181" i="31"/>
  <c r="AM197" i="31"/>
  <c r="AM213" i="31"/>
  <c r="AM229" i="31"/>
  <c r="AM245" i="31"/>
  <c r="AM261" i="31"/>
  <c r="AM277" i="31"/>
  <c r="AM293" i="31"/>
  <c r="AM309" i="31"/>
  <c r="AM325" i="31"/>
  <c r="AM341" i="31"/>
  <c r="AM357" i="31"/>
  <c r="AM373" i="31"/>
  <c r="AM389" i="31"/>
  <c r="AM405" i="31"/>
  <c r="AM421" i="31"/>
  <c r="AM437" i="31"/>
  <c r="AM453" i="31"/>
  <c r="AM469" i="31"/>
  <c r="AM485" i="31"/>
  <c r="AM501" i="31"/>
  <c r="AM517" i="31"/>
  <c r="AL3" i="31"/>
  <c r="AL26" i="31"/>
  <c r="AL49" i="31"/>
  <c r="AL72" i="31"/>
  <c r="AL94" i="31"/>
  <c r="AL116" i="31"/>
  <c r="AL138" i="31"/>
  <c r="AL161" i="31"/>
  <c r="AL184" i="31"/>
  <c r="AL206" i="31"/>
  <c r="AL229" i="31"/>
  <c r="AL252" i="31"/>
  <c r="AL274" i="31"/>
  <c r="AL296" i="31"/>
  <c r="AL318" i="31"/>
  <c r="AL341" i="31"/>
  <c r="AL361" i="31"/>
  <c r="AL384" i="31"/>
  <c r="AL404" i="31"/>
  <c r="AL424" i="31"/>
  <c r="AL445" i="31"/>
  <c r="AL466" i="31"/>
  <c r="AL487" i="31"/>
  <c r="AL508" i="31"/>
  <c r="AL530" i="31"/>
  <c r="AL550" i="31"/>
  <c r="AL570" i="31"/>
  <c r="AL590" i="31"/>
  <c r="AL608" i="31"/>
  <c r="AL627" i="31"/>
  <c r="AL645" i="31"/>
  <c r="AL664" i="31"/>
  <c r="AL682" i="31"/>
  <c r="AL700" i="31"/>
  <c r="AL718" i="31"/>
  <c r="AL736" i="31"/>
  <c r="AL755" i="31"/>
  <c r="AL773" i="31"/>
  <c r="AM15" i="31"/>
  <c r="AM33" i="31"/>
  <c r="AM51" i="31"/>
  <c r="AM68" i="31"/>
  <c r="AM85" i="31"/>
  <c r="AM102" i="31"/>
  <c r="AM118" i="31"/>
  <c r="AM134" i="31"/>
  <c r="AM150" i="31"/>
  <c r="AM166" i="31"/>
  <c r="AM182" i="31"/>
  <c r="AM198" i="31"/>
  <c r="AM214" i="31"/>
  <c r="AM230" i="31"/>
  <c r="AM246" i="31"/>
  <c r="AL32" i="31"/>
  <c r="AL57" i="31"/>
  <c r="AL83" i="31"/>
  <c r="AL113" i="31"/>
  <c r="AL141" i="31"/>
  <c r="AL169" i="31"/>
  <c r="AL195" i="31"/>
  <c r="AL224" i="31"/>
  <c r="AL253" i="31"/>
  <c r="AL278" i="31"/>
  <c r="AL307" i="31"/>
  <c r="AL333" i="31"/>
  <c r="AL359" i="31"/>
  <c r="AL387" i="31"/>
  <c r="AL410" i="31"/>
  <c r="AL437" i="31"/>
  <c r="AL462" i="31"/>
  <c r="AL489" i="31"/>
  <c r="AL515" i="31"/>
  <c r="AL538" i="31"/>
  <c r="AL566" i="31"/>
  <c r="AL591" i="31"/>
  <c r="AL613" i="31"/>
  <c r="AL635" i="31"/>
  <c r="AL656" i="31"/>
  <c r="AL680" i="31"/>
  <c r="AL703" i="31"/>
  <c r="AL725" i="31"/>
  <c r="AL747" i="31"/>
  <c r="AL769" i="31"/>
  <c r="AM17" i="31"/>
  <c r="AM38" i="31"/>
  <c r="AM60" i="31"/>
  <c r="AM81" i="31"/>
  <c r="AM103" i="31"/>
  <c r="AM122" i="31"/>
  <c r="AM141" i="31"/>
  <c r="AM160" i="31"/>
  <c r="AM180" i="31"/>
  <c r="AM201" i="31"/>
  <c r="AM220" i="31"/>
  <c r="AM239" i="31"/>
  <c r="AM259" i="31"/>
  <c r="AM278" i="31"/>
  <c r="AM296" i="31"/>
  <c r="AM314" i="31"/>
  <c r="AM332" i="31"/>
  <c r="AM350" i="31"/>
  <c r="AM368" i="31"/>
  <c r="AM387" i="31"/>
  <c r="AM406" i="31"/>
  <c r="AM424" i="31"/>
  <c r="AM442" i="31"/>
  <c r="AM460" i="31"/>
  <c r="AM478" i="31"/>
  <c r="AM496" i="31"/>
  <c r="AM515" i="31"/>
  <c r="AM532" i="31"/>
  <c r="AM548" i="31"/>
  <c r="AM564" i="31"/>
  <c r="AM580" i="31"/>
  <c r="AM596" i="31"/>
  <c r="AM612" i="31"/>
  <c r="AM628" i="31"/>
  <c r="AM644" i="31"/>
  <c r="AM660" i="31"/>
  <c r="AM676" i="31"/>
  <c r="AL9" i="31"/>
  <c r="AL36" i="31"/>
  <c r="AL62" i="31"/>
  <c r="AL92" i="31"/>
  <c r="AL120" i="31"/>
  <c r="AL147" i="31"/>
  <c r="AL174" i="31"/>
  <c r="AL201" i="31"/>
  <c r="AL232" i="31"/>
  <c r="AL258" i="31"/>
  <c r="AL285" i="31"/>
  <c r="AL313" i="31"/>
  <c r="AL342" i="31"/>
  <c r="AL368" i="31"/>
  <c r="AL391" i="31"/>
  <c r="AL417" i="31"/>
  <c r="AL442" i="31"/>
  <c r="AL470" i="31"/>
  <c r="AL496" i="31"/>
  <c r="AL519" i="31"/>
  <c r="AL547" i="31"/>
  <c r="AL573" i="31"/>
  <c r="AL596" i="31"/>
  <c r="AL618" i="31"/>
  <c r="AL640" i="31"/>
  <c r="AL665" i="31"/>
  <c r="AL686" i="31"/>
  <c r="AL708" i="31"/>
  <c r="AL730" i="31"/>
  <c r="AL752" i="31"/>
  <c r="AL777" i="31"/>
  <c r="AM21" i="31"/>
  <c r="AM43" i="31"/>
  <c r="AM65" i="31"/>
  <c r="AM87" i="31"/>
  <c r="AM107" i="31"/>
  <c r="AM126" i="31"/>
  <c r="AM146" i="31"/>
  <c r="AM167" i="31"/>
  <c r="AM186" i="31"/>
  <c r="AM205" i="31"/>
  <c r="AM224" i="31"/>
  <c r="AM244" i="31"/>
  <c r="AM264" i="31"/>
  <c r="AM282" i="31"/>
  <c r="AM300" i="31"/>
  <c r="AM318" i="31"/>
  <c r="AM336" i="31"/>
  <c r="AM355" i="31"/>
  <c r="AM374" i="31"/>
  <c r="AM392" i="31"/>
  <c r="AM410" i="31"/>
  <c r="AM428" i="31"/>
  <c r="AM446" i="31"/>
  <c r="AM464" i="31"/>
  <c r="AM483" i="31"/>
  <c r="AM502" i="31"/>
  <c r="AM520" i="31"/>
  <c r="AM536" i="31"/>
  <c r="AM552" i="31"/>
  <c r="AL14" i="31"/>
  <c r="AL40" i="31"/>
  <c r="AL68" i="31"/>
  <c r="AL98" i="31"/>
  <c r="AL125" i="31"/>
  <c r="AL152" i="31"/>
  <c r="AL179" i="31"/>
  <c r="AL210" i="31"/>
  <c r="AL236" i="31"/>
  <c r="AL262" i="31"/>
  <c r="AL291" i="31"/>
  <c r="AL320" i="31"/>
  <c r="AL346" i="31"/>
  <c r="AL371" i="31"/>
  <c r="AL396" i="31"/>
  <c r="AL422" i="31"/>
  <c r="AL449" i="31"/>
  <c r="AL474" i="31"/>
  <c r="AL499" i="31"/>
  <c r="AL525" i="31"/>
  <c r="AL552" i="31"/>
  <c r="AL577" i="31"/>
  <c r="AL600" i="31"/>
  <c r="AL622" i="31"/>
  <c r="AL647" i="31"/>
  <c r="AL668" i="31"/>
  <c r="AL689" i="31"/>
  <c r="AL712" i="31"/>
  <c r="AL734" i="31"/>
  <c r="AL759" i="31"/>
  <c r="AM3" i="31"/>
  <c r="AM24" i="31"/>
  <c r="AM48" i="31"/>
  <c r="AM70" i="31"/>
  <c r="AM91" i="31"/>
  <c r="AM110" i="31"/>
  <c r="AM130" i="31"/>
  <c r="AM151" i="31"/>
  <c r="AM170" i="31"/>
  <c r="AM189" i="31"/>
  <c r="AM208" i="31"/>
  <c r="AM228" i="31"/>
  <c r="AM249" i="31"/>
  <c r="AM267" i="31"/>
  <c r="AM285" i="31"/>
  <c r="AM303" i="31"/>
  <c r="AM322" i="31"/>
  <c r="AM340" i="31"/>
  <c r="AM359" i="31"/>
  <c r="AM377" i="31"/>
  <c r="AM395" i="31"/>
  <c r="AM413" i="31"/>
  <c r="AM431" i="31"/>
  <c r="AM450" i="31"/>
  <c r="AM468" i="31"/>
  <c r="AM487" i="31"/>
  <c r="AM505" i="31"/>
  <c r="AM523" i="31"/>
  <c r="AM539" i="31"/>
  <c r="AL18" i="31"/>
  <c r="AL53" i="31"/>
  <c r="AL85" i="31"/>
  <c r="AL121" i="31"/>
  <c r="AL156" i="31"/>
  <c r="AL190" i="31"/>
  <c r="AL220" i="31"/>
  <c r="AL257" i="31"/>
  <c r="AL292" i="31"/>
  <c r="AL326" i="31"/>
  <c r="AL356" i="31"/>
  <c r="AL389" i="31"/>
  <c r="AL421" i="31"/>
  <c r="AL453" i="31"/>
  <c r="AL483" i="31"/>
  <c r="AL516" i="31"/>
  <c r="AL548" i="31"/>
  <c r="AL580" i="31"/>
  <c r="AL606" i="31"/>
  <c r="AL634" i="31"/>
  <c r="AL661" i="31"/>
  <c r="AL691" i="31"/>
  <c r="AL719" i="31"/>
  <c r="AL745" i="31"/>
  <c r="AL775" i="31"/>
  <c r="AM23" i="31"/>
  <c r="AM53" i="31"/>
  <c r="AM77" i="31"/>
  <c r="AM104" i="31"/>
  <c r="AM127" i="31"/>
  <c r="AM153" i="31"/>
  <c r="AM175" i="31"/>
  <c r="AM200" i="31"/>
  <c r="AM223" i="31"/>
  <c r="AM250" i="31"/>
  <c r="AM271" i="31"/>
  <c r="AM294" i="31"/>
  <c r="AM316" i="31"/>
  <c r="AM339" i="31"/>
  <c r="AM362" i="31"/>
  <c r="AM383" i="31"/>
  <c r="AM407" i="31"/>
  <c r="AM429" i="31"/>
  <c r="AM452" i="31"/>
  <c r="AM474" i="31"/>
  <c r="AM495" i="31"/>
  <c r="AM519" i="31"/>
  <c r="AM540" i="31"/>
  <c r="AM558" i="31"/>
  <c r="AM575" i="31"/>
  <c r="AM592" i="31"/>
  <c r="AM609" i="31"/>
  <c r="AM626" i="31"/>
  <c r="AM643" i="31"/>
  <c r="AM661" i="31"/>
  <c r="AM678" i="31"/>
  <c r="AM694" i="31"/>
  <c r="AM710" i="31"/>
  <c r="AM726" i="31"/>
  <c r="AM742" i="31"/>
  <c r="AM758" i="31"/>
  <c r="AM774" i="31"/>
  <c r="AL20" i="31"/>
  <c r="AL54" i="31"/>
  <c r="AL88" i="31"/>
  <c r="AL122" i="31"/>
  <c r="AL157" i="31"/>
  <c r="AL192" i="31"/>
  <c r="AL225" i="31"/>
  <c r="AL259" i="31"/>
  <c r="AL293" i="31"/>
  <c r="AL328" i="31"/>
  <c r="AL357" i="31"/>
  <c r="AL390" i="31"/>
  <c r="AL425" i="31"/>
  <c r="AL455" i="31"/>
  <c r="AL484" i="31"/>
  <c r="AL517" i="31"/>
  <c r="AL551" i="31"/>
  <c r="AL581" i="31"/>
  <c r="AL609" i="31"/>
  <c r="AL636" i="31"/>
  <c r="AL666" i="31"/>
  <c r="AL692" i="31"/>
  <c r="AL720" i="31"/>
  <c r="AL746" i="31"/>
  <c r="AL776" i="31"/>
  <c r="AM26" i="31"/>
  <c r="AM54" i="31"/>
  <c r="AM78" i="31"/>
  <c r="AM105" i="31"/>
  <c r="AM128" i="31"/>
  <c r="AM154" i="31"/>
  <c r="AM176" i="31"/>
  <c r="AM202" i="31"/>
  <c r="AM226" i="31"/>
  <c r="AM251" i="31"/>
  <c r="AM272" i="31"/>
  <c r="AM295" i="31"/>
  <c r="AM317" i="31"/>
  <c r="AM342" i="31"/>
  <c r="AM363" i="31"/>
  <c r="AM384" i="31"/>
  <c r="AM408" i="31"/>
  <c r="AM430" i="31"/>
  <c r="AM454" i="31"/>
  <c r="AM475" i="31"/>
  <c r="AM498" i="31"/>
  <c r="AM521" i="31"/>
  <c r="AM541" i="31"/>
  <c r="AM559" i="31"/>
  <c r="AM576" i="31"/>
  <c r="AM593" i="31"/>
  <c r="AM610" i="31"/>
  <c r="AM627" i="31"/>
  <c r="AM645" i="31"/>
  <c r="AM662" i="31"/>
  <c r="AM679" i="31"/>
  <c r="AM695" i="31"/>
  <c r="AM711" i="31"/>
  <c r="AM727" i="31"/>
  <c r="AM743" i="31"/>
  <c r="AM759" i="31"/>
  <c r="AM775" i="31"/>
  <c r="AL158" i="31"/>
  <c r="AL226" i="31"/>
  <c r="AL22" i="31"/>
  <c r="AL58" i="31"/>
  <c r="AL96" i="31"/>
  <c r="AL128" i="31"/>
  <c r="AL162" i="31"/>
  <c r="AL194" i="31"/>
  <c r="AL230" i="31"/>
  <c r="AL264" i="31"/>
  <c r="AL298" i="31"/>
  <c r="AL330" i="31"/>
  <c r="AL365" i="31"/>
  <c r="AL393" i="31"/>
  <c r="AL428" i="31"/>
  <c r="AL457" i="31"/>
  <c r="AL492" i="31"/>
  <c r="AL520" i="31"/>
  <c r="AL554" i="31"/>
  <c r="AL584" i="31"/>
  <c r="AL612" i="31"/>
  <c r="AL638" i="31"/>
  <c r="AL669" i="31"/>
  <c r="AL696" i="31"/>
  <c r="AL723" i="31"/>
  <c r="AL750" i="31"/>
  <c r="AL779" i="31"/>
  <c r="AM30" i="31"/>
  <c r="AM56" i="31"/>
  <c r="AM82" i="31"/>
  <c r="AM108" i="31"/>
  <c r="AM132" i="31"/>
  <c r="AM156" i="31"/>
  <c r="AM179" i="31"/>
  <c r="AM204" i="31"/>
  <c r="AM231" i="31"/>
  <c r="AM253" i="31"/>
  <c r="AM275" i="31"/>
  <c r="AM298" i="31"/>
  <c r="AM320" i="31"/>
  <c r="AM344" i="31"/>
  <c r="AM365" i="31"/>
  <c r="AM388" i="31"/>
  <c r="AM411" i="31"/>
  <c r="AM434" i="31"/>
  <c r="AM456" i="31"/>
  <c r="AM477" i="31"/>
  <c r="AM500" i="31"/>
  <c r="AM524" i="31"/>
  <c r="AM543" i="31"/>
  <c r="AM561" i="31"/>
  <c r="AM578" i="31"/>
  <c r="AM595" i="31"/>
  <c r="AM613" i="31"/>
  <c r="AM630" i="31"/>
  <c r="AM647" i="31"/>
  <c r="AM664" i="31"/>
  <c r="AM681" i="31"/>
  <c r="AM697" i="31"/>
  <c r="AM713" i="31"/>
  <c r="AM729" i="31"/>
  <c r="AM745" i="31"/>
  <c r="AM761" i="31"/>
  <c r="AM777" i="31"/>
  <c r="AL28" i="31"/>
  <c r="AL60" i="31"/>
  <c r="AL97" i="31"/>
  <c r="AL130" i="31"/>
  <c r="AL164" i="31"/>
  <c r="AL196" i="31"/>
  <c r="AL233" i="31"/>
  <c r="AL265" i="31"/>
  <c r="AL300" i="31"/>
  <c r="AL332" i="31"/>
  <c r="AL366" i="31"/>
  <c r="AL398" i="31"/>
  <c r="AL429" i="31"/>
  <c r="AL458" i="31"/>
  <c r="AL493" i="31"/>
  <c r="AL524" i="31"/>
  <c r="AL556" i="31"/>
  <c r="AL586" i="31"/>
  <c r="AL615" i="31"/>
  <c r="AL641" i="31"/>
  <c r="AL670" i="31"/>
  <c r="AL697" i="31"/>
  <c r="AL724" i="31"/>
  <c r="AL751" i="31"/>
  <c r="AM4" i="31"/>
  <c r="AM31" i="31"/>
  <c r="AM58" i="31"/>
  <c r="AM83" i="31"/>
  <c r="AM109" i="31"/>
  <c r="AM135" i="31"/>
  <c r="AM157" i="31"/>
  <c r="AM183" i="31"/>
  <c r="AM206" i="31"/>
  <c r="AM232" i="31"/>
  <c r="AM254" i="31"/>
  <c r="AM276" i="31"/>
  <c r="AM299" i="31"/>
  <c r="AM323" i="31"/>
  <c r="AM345" i="31"/>
  <c r="AM366" i="31"/>
  <c r="AM390" i="31"/>
  <c r="AM412" i="31"/>
  <c r="AM435" i="31"/>
  <c r="AM457" i="31"/>
  <c r="AM479" i="31"/>
  <c r="AM503" i="31"/>
  <c r="AM525" i="31"/>
  <c r="AM544" i="31"/>
  <c r="AM562" i="31"/>
  <c r="AM579" i="31"/>
  <c r="AM597" i="31"/>
  <c r="AM614" i="31"/>
  <c r="AM631" i="31"/>
  <c r="AM648" i="31"/>
  <c r="AM665" i="31"/>
  <c r="AM682" i="31"/>
  <c r="AM698" i="31"/>
  <c r="AM714" i="31"/>
  <c r="AM730" i="31"/>
  <c r="AM746" i="31"/>
  <c r="AM762" i="31"/>
  <c r="AM778" i="31"/>
  <c r="AL17" i="31"/>
  <c r="AL29" i="31"/>
  <c r="AL61" i="31"/>
  <c r="AL99" i="31"/>
  <c r="AL131" i="31"/>
  <c r="AL165" i="31"/>
  <c r="AL197" i="31"/>
  <c r="AL234" i="31"/>
  <c r="AL269" i="31"/>
  <c r="AL302" i="31"/>
  <c r="AL336" i="31"/>
  <c r="AL369" i="31"/>
  <c r="AL401" i="31"/>
  <c r="AL430" i="31"/>
  <c r="AL461" i="31"/>
  <c r="AL494" i="31"/>
  <c r="AL526" i="31"/>
  <c r="AL557" i="31"/>
  <c r="AL587" i="31"/>
  <c r="AL616" i="31"/>
  <c r="AL643" i="31"/>
  <c r="AL671" i="31"/>
  <c r="AL698" i="31"/>
  <c r="AL727" i="31"/>
  <c r="AL756" i="31"/>
  <c r="AM5" i="31"/>
  <c r="AM34" i="31"/>
  <c r="AM59" i="31"/>
  <c r="AM86" i="31"/>
  <c r="AM111" i="31"/>
  <c r="AM136" i="31"/>
  <c r="AM158" i="31"/>
  <c r="AM184" i="31"/>
  <c r="AM207" i="31"/>
  <c r="AM233" i="31"/>
  <c r="AM255" i="31"/>
  <c r="AM279" i="31"/>
  <c r="AM301" i="31"/>
  <c r="AM324" i="31"/>
  <c r="AM346" i="31"/>
  <c r="AM367" i="31"/>
  <c r="AM391" i="31"/>
  <c r="AM414" i="31"/>
  <c r="AM436" i="31"/>
  <c r="AM458" i="31"/>
  <c r="AM480" i="31"/>
  <c r="AM504" i="31"/>
  <c r="AM526" i="31"/>
  <c r="AM545" i="31"/>
  <c r="AM563" i="31"/>
  <c r="AM581" i="31"/>
  <c r="AM598" i="31"/>
  <c r="AM615" i="31"/>
  <c r="AM632" i="31"/>
  <c r="AM649" i="31"/>
  <c r="AM666" i="31"/>
  <c r="AM683" i="31"/>
  <c r="AM699" i="31"/>
  <c r="AM715" i="31"/>
  <c r="AM731" i="31"/>
  <c r="AM747" i="31"/>
  <c r="AM763" i="31"/>
  <c r="AM779" i="31"/>
  <c r="AL33" i="31"/>
  <c r="AL66" i="31"/>
  <c r="AL100" i="31"/>
  <c r="AL133" i="31"/>
  <c r="AL166" i="31"/>
  <c r="AL200" i="31"/>
  <c r="AL237" i="31"/>
  <c r="AL270" i="31"/>
  <c r="AL304" i="31"/>
  <c r="AL337" i="31"/>
  <c r="AL370" i="31"/>
  <c r="AL402" i="31"/>
  <c r="AL433" i="31"/>
  <c r="AL464" i="31"/>
  <c r="AL497" i="31"/>
  <c r="AL531" i="31"/>
  <c r="AL558" i="31"/>
  <c r="AL588" i="31"/>
  <c r="AL617" i="31"/>
  <c r="AL648" i="31"/>
  <c r="AL672" i="31"/>
  <c r="AL701" i="31"/>
  <c r="AL728" i="31"/>
  <c r="AL757" i="31"/>
  <c r="AM6" i="31"/>
  <c r="AM35" i="31"/>
  <c r="AM61" i="31"/>
  <c r="AM88" i="31"/>
  <c r="AM112" i="31"/>
  <c r="AM137" i="31"/>
  <c r="AM159" i="31"/>
  <c r="AM185" i="31"/>
  <c r="AM210" i="31"/>
  <c r="AM234" i="31"/>
  <c r="AM256" i="31"/>
  <c r="AM280" i="31"/>
  <c r="AM302" i="31"/>
  <c r="AM326" i="31"/>
  <c r="AM347" i="31"/>
  <c r="AM370" i="31"/>
  <c r="AM393" i="31"/>
  <c r="AM415" i="31"/>
  <c r="AM438" i="31"/>
  <c r="AM459" i="31"/>
  <c r="AM482" i="31"/>
  <c r="AM506" i="31"/>
  <c r="AM527" i="31"/>
  <c r="AM546" i="31"/>
  <c r="AM565" i="31"/>
  <c r="AM582" i="31"/>
  <c r="AM599" i="31"/>
  <c r="AM616" i="31"/>
  <c r="AM633" i="31"/>
  <c r="AM650" i="31"/>
  <c r="AM667" i="31"/>
  <c r="AM684" i="31"/>
  <c r="AM700" i="31"/>
  <c r="AM716" i="31"/>
  <c r="AM732" i="31"/>
  <c r="AM748" i="31"/>
  <c r="AM764" i="31"/>
  <c r="AM2" i="31"/>
  <c r="AL34" i="31"/>
  <c r="AL67" i="31"/>
  <c r="AL101" i="31"/>
  <c r="AL134" i="31"/>
  <c r="AL170" i="31"/>
  <c r="AL204" i="31"/>
  <c r="AL238" i="31"/>
  <c r="AL272" i="31"/>
  <c r="AL305" i="31"/>
  <c r="AL338" i="31"/>
  <c r="AL372" i="31"/>
  <c r="AL405" i="31"/>
  <c r="AL434" i="31"/>
  <c r="AL467" i="31"/>
  <c r="AL498" i="31"/>
  <c r="AL532" i="31"/>
  <c r="AL561" i="31"/>
  <c r="AL592" i="31"/>
  <c r="AL619" i="31"/>
  <c r="AL649" i="31"/>
  <c r="AL673" i="31"/>
  <c r="AL702" i="31"/>
  <c r="AL729" i="31"/>
  <c r="AL760" i="31"/>
  <c r="AM7" i="31"/>
  <c r="AM36" i="31"/>
  <c r="AM62" i="31"/>
  <c r="AM90" i="31"/>
  <c r="AM114" i="31"/>
  <c r="AM138" i="31"/>
  <c r="AM162" i="31"/>
  <c r="AM187" i="31"/>
  <c r="AM211" i="31"/>
  <c r="AM235" i="31"/>
  <c r="AM258" i="31"/>
  <c r="AM281" i="31"/>
  <c r="AM304" i="31"/>
  <c r="AM327" i="31"/>
  <c r="AM348" i="31"/>
  <c r="AM371" i="31"/>
  <c r="AM394" i="31"/>
  <c r="AM416" i="31"/>
  <c r="AM439" i="31"/>
  <c r="AM461" i="31"/>
  <c r="AM484" i="31"/>
  <c r="AM507" i="31"/>
  <c r="AM528" i="31"/>
  <c r="AM547" i="31"/>
  <c r="AM566" i="31"/>
  <c r="AM583" i="31"/>
  <c r="AM600" i="31"/>
  <c r="AM617" i="31"/>
  <c r="AM634" i="31"/>
  <c r="AM651" i="31"/>
  <c r="AM668" i="31"/>
  <c r="AM685" i="31"/>
  <c r="AM701" i="31"/>
  <c r="AM717" i="31"/>
  <c r="AM733" i="31"/>
  <c r="AM749" i="31"/>
  <c r="AM765" i="31"/>
  <c r="AL35" i="31"/>
  <c r="AL73" i="31"/>
  <c r="AL102" i="31"/>
  <c r="AL136" i="31"/>
  <c r="AL172" i="31"/>
  <c r="AL209" i="31"/>
  <c r="AL240" i="31"/>
  <c r="AL275" i="31"/>
  <c r="AL308" i="31"/>
  <c r="AL343" i="31"/>
  <c r="AL373" i="31"/>
  <c r="AL406" i="31"/>
  <c r="AL435" i="31"/>
  <c r="AL469" i="31"/>
  <c r="AL500" i="31"/>
  <c r="AL533" i="31"/>
  <c r="AL562" i="31"/>
  <c r="AL593" i="31"/>
  <c r="AL620" i="31"/>
  <c r="AL650" i="31"/>
  <c r="AL675" i="31"/>
  <c r="AL704" i="31"/>
  <c r="AL732" i="31"/>
  <c r="AL761" i="31"/>
  <c r="AM10" i="31"/>
  <c r="AM37" i="31"/>
  <c r="AM64" i="31"/>
  <c r="AM92" i="31"/>
  <c r="AM115" i="31"/>
  <c r="AM139" i="31"/>
  <c r="AM163" i="31"/>
  <c r="AM188" i="31"/>
  <c r="AM212" i="31"/>
  <c r="AM236" i="31"/>
  <c r="AM260" i="31"/>
  <c r="AM283" i="31"/>
  <c r="AM306" i="31"/>
  <c r="AM328" i="31"/>
  <c r="AM349" i="31"/>
  <c r="AM372" i="31"/>
  <c r="AM396" i="31"/>
  <c r="AM418" i="31"/>
  <c r="AM440" i="31"/>
  <c r="AM462" i="31"/>
  <c r="AM486" i="31"/>
  <c r="AM508" i="31"/>
  <c r="AM529" i="31"/>
  <c r="AM549" i="31"/>
  <c r="AM567" i="31"/>
  <c r="AM584" i="31"/>
  <c r="AM601" i="31"/>
  <c r="AM618" i="31"/>
  <c r="AM635" i="31"/>
  <c r="AM652" i="31"/>
  <c r="AM669" i="31"/>
  <c r="AM686" i="31"/>
  <c r="AM702" i="31"/>
  <c r="AM718" i="31"/>
  <c r="AM734" i="31"/>
  <c r="AM750" i="31"/>
  <c r="AM766" i="31"/>
  <c r="AL4" i="31"/>
  <c r="AL37" i="31"/>
  <c r="AL74" i="31"/>
  <c r="AL105" i="31"/>
  <c r="AL140" i="31"/>
  <c r="AL173" i="31"/>
  <c r="AL211" i="31"/>
  <c r="AL241" i="31"/>
  <c r="AL276" i="31"/>
  <c r="AL309" i="31"/>
  <c r="AL345" i="31"/>
  <c r="AL374" i="31"/>
  <c r="AL407" i="31"/>
  <c r="AL438" i="31"/>
  <c r="AL471" i="31"/>
  <c r="AL502" i="31"/>
  <c r="AL534" i="31"/>
  <c r="AL563" i="31"/>
  <c r="AL595" i="31"/>
  <c r="AL623" i="31"/>
  <c r="AL651" i="31"/>
  <c r="AL677" i="31"/>
  <c r="AL705" i="31"/>
  <c r="AL733" i="31"/>
  <c r="AL762" i="31"/>
  <c r="AM11" i="31"/>
  <c r="AM39" i="31"/>
  <c r="AM66" i="31"/>
  <c r="AM93" i="31"/>
  <c r="AM116" i="31"/>
  <c r="AM140" i="31"/>
  <c r="AM164" i="31"/>
  <c r="AM190" i="31"/>
  <c r="AM215" i="31"/>
  <c r="AM237" i="31"/>
  <c r="AM262" i="31"/>
  <c r="AM284" i="31"/>
  <c r="AM307" i="31"/>
  <c r="AM329" i="31"/>
  <c r="AM351" i="31"/>
  <c r="AM375" i="31"/>
  <c r="AM397" i="31"/>
  <c r="AM419" i="31"/>
  <c r="AM441" i="31"/>
  <c r="AM463" i="31"/>
  <c r="AM488" i="31"/>
  <c r="AM509" i="31"/>
  <c r="AM530" i="31"/>
  <c r="AM550" i="31"/>
  <c r="AM568" i="31"/>
  <c r="AM585" i="31"/>
  <c r="AM602" i="31"/>
  <c r="AM619" i="31"/>
  <c r="AM636" i="31"/>
  <c r="AM653" i="31"/>
  <c r="AM670" i="31"/>
  <c r="AM687" i="31"/>
  <c r="AM703" i="31"/>
  <c r="AM719" i="31"/>
  <c r="AM735" i="31"/>
  <c r="AM751" i="31"/>
  <c r="AM767" i="31"/>
  <c r="AL6" i="31"/>
  <c r="AL38" i="31"/>
  <c r="AL76" i="31"/>
  <c r="AL106" i="31"/>
  <c r="AL142" i="31"/>
  <c r="AL176" i="31"/>
  <c r="AL212" i="31"/>
  <c r="AL243" i="31"/>
  <c r="AL277" i="31"/>
  <c r="AL310" i="31"/>
  <c r="AL348" i="31"/>
  <c r="AL377" i="31"/>
  <c r="AL408" i="31"/>
  <c r="AL440" i="31"/>
  <c r="AL473" i="31"/>
  <c r="AL503" i="31"/>
  <c r="AL535" i="31"/>
  <c r="AL567" i="31"/>
  <c r="AL597" i="31"/>
  <c r="AL624" i="31"/>
  <c r="AL652" i="31"/>
  <c r="AL679" i="31"/>
  <c r="AL707" i="31"/>
  <c r="AL737" i="31"/>
  <c r="AL763" i="31"/>
  <c r="AM12" i="31"/>
  <c r="AM40" i="31"/>
  <c r="AM69" i="31"/>
  <c r="AM94" i="31"/>
  <c r="AM119" i="31"/>
  <c r="AM142" i="31"/>
  <c r="AM168" i="31"/>
  <c r="AM191" i="31"/>
  <c r="AM216" i="31"/>
  <c r="AM238" i="31"/>
  <c r="AM263" i="31"/>
  <c r="AM286" i="31"/>
  <c r="AM308" i="31"/>
  <c r="AM330" i="31"/>
  <c r="AM352" i="31"/>
  <c r="AM376" i="31"/>
  <c r="AM398" i="31"/>
  <c r="AM420" i="31"/>
  <c r="AM443" i="31"/>
  <c r="AM466" i="31"/>
  <c r="AM489" i="31"/>
  <c r="AM510" i="31"/>
  <c r="AM531" i="31"/>
  <c r="AM551" i="31"/>
  <c r="AM569" i="31"/>
  <c r="AM586" i="31"/>
  <c r="AM603" i="31"/>
  <c r="AM620" i="31"/>
  <c r="AM637" i="31"/>
  <c r="AM654" i="31"/>
  <c r="AM671" i="31"/>
  <c r="AM688" i="31"/>
  <c r="AM704" i="31"/>
  <c r="AM720" i="31"/>
  <c r="AM736" i="31"/>
  <c r="AM752" i="31"/>
  <c r="AM768" i="31"/>
  <c r="AL8" i="31"/>
  <c r="AL42" i="31"/>
  <c r="AL77" i="31"/>
  <c r="AL108" i="31"/>
  <c r="AL145" i="31"/>
  <c r="AL178" i="31"/>
  <c r="AL213" i="31"/>
  <c r="AL245" i="31"/>
  <c r="AL280" i="31"/>
  <c r="AL314" i="31"/>
  <c r="AL349" i="31"/>
  <c r="AL378" i="31"/>
  <c r="AL409" i="31"/>
  <c r="AL441" i="31"/>
  <c r="AL476" i="31"/>
  <c r="AL505" i="31"/>
  <c r="AL536" i="31"/>
  <c r="AL568" i="31"/>
  <c r="AL599" i="31"/>
  <c r="AL628" i="31"/>
  <c r="AL653" i="31"/>
  <c r="AL683" i="31"/>
  <c r="AL709" i="31"/>
  <c r="AL739" i="31"/>
  <c r="AL764" i="31"/>
  <c r="AM16" i="31"/>
  <c r="AM42" i="31"/>
  <c r="AM71" i="31"/>
  <c r="AM95" i="31"/>
  <c r="AM120" i="31"/>
  <c r="AM143" i="31"/>
  <c r="AM169" i="31"/>
  <c r="AM192" i="31"/>
  <c r="AM217" i="31"/>
  <c r="AM240" i="31"/>
  <c r="AM265" i="31"/>
  <c r="AM287" i="31"/>
  <c r="AM310" i="31"/>
  <c r="AM331" i="31"/>
  <c r="AM354" i="31"/>
  <c r="AM378" i="31"/>
  <c r="AM399" i="31"/>
  <c r="AM422" i="31"/>
  <c r="AM444" i="31"/>
  <c r="AM467" i="31"/>
  <c r="AM490" i="31"/>
  <c r="AM511" i="31"/>
  <c r="AM533" i="31"/>
  <c r="AM553" i="31"/>
  <c r="AM570" i="31"/>
  <c r="AM587" i="31"/>
  <c r="AM604" i="31"/>
  <c r="AM621" i="31"/>
  <c r="AM638" i="31"/>
  <c r="AM655" i="31"/>
  <c r="AM672" i="31"/>
  <c r="AM689" i="31"/>
  <c r="AM705" i="31"/>
  <c r="AM721" i="31"/>
  <c r="AM737" i="31"/>
  <c r="AM753" i="31"/>
  <c r="AM769" i="31"/>
  <c r="AL12" i="31"/>
  <c r="AL44" i="31"/>
  <c r="AL78" i="31"/>
  <c r="AL112" i="31"/>
  <c r="AL146" i="31"/>
  <c r="AL180" i="31"/>
  <c r="AL214" i="31"/>
  <c r="AL248" i="31"/>
  <c r="AL282" i="31"/>
  <c r="AL316" i="31"/>
  <c r="AL350" i="31"/>
  <c r="AL380" i="31"/>
  <c r="AL412" i="31"/>
  <c r="AL446" i="31"/>
  <c r="AL477" i="31"/>
  <c r="AL510" i="31"/>
  <c r="AL537" i="31"/>
  <c r="AL572" i="31"/>
  <c r="AL601" i="31"/>
  <c r="AL629" i="31"/>
  <c r="AL654" i="31"/>
  <c r="AL684" i="31"/>
  <c r="AL711" i="31"/>
  <c r="AL740" i="31"/>
  <c r="AL765" i="31"/>
  <c r="AM18" i="31"/>
  <c r="AM44" i="31"/>
  <c r="AM72" i="31"/>
  <c r="AM96" i="31"/>
  <c r="AM121" i="31"/>
  <c r="AM144" i="31"/>
  <c r="AM171" i="31"/>
  <c r="AM194" i="31"/>
  <c r="AM218" i="31"/>
  <c r="AM242" i="31"/>
  <c r="AM266" i="31"/>
  <c r="AM288" i="31"/>
  <c r="AM311" i="31"/>
  <c r="AM333" i="31"/>
  <c r="AM356" i="31"/>
  <c r="AM379" i="31"/>
  <c r="AM400" i="31"/>
  <c r="AM423" i="31"/>
  <c r="AM445" i="31"/>
  <c r="AM470" i="31"/>
  <c r="AM491" i="31"/>
  <c r="AM512" i="31"/>
  <c r="AM534" i="31"/>
  <c r="AM554" i="31"/>
  <c r="AM571" i="31"/>
  <c r="AM588" i="31"/>
  <c r="AM605" i="31"/>
  <c r="AM622" i="31"/>
  <c r="AM639" i="31"/>
  <c r="AM656" i="31"/>
  <c r="AM673" i="31"/>
  <c r="AM690" i="31"/>
  <c r="AM706" i="31"/>
  <c r="AM722" i="31"/>
  <c r="AM738" i="31"/>
  <c r="AM754" i="31"/>
  <c r="AM770" i="31"/>
  <c r="AL13" i="31"/>
  <c r="AL46" i="31"/>
  <c r="AL80" i="31"/>
  <c r="AL114" i="31"/>
  <c r="AL149" i="31"/>
  <c r="AL185" i="31"/>
  <c r="AL216" i="31"/>
  <c r="AL249" i="31"/>
  <c r="AL284" i="31"/>
  <c r="AL322" i="31"/>
  <c r="AL352" i="31"/>
  <c r="AL385" i="31"/>
  <c r="AL414" i="31"/>
  <c r="AL448" i="31"/>
  <c r="AL478" i="31"/>
  <c r="AL512" i="31"/>
  <c r="AL540" i="31"/>
  <c r="AL574" i="31"/>
  <c r="AL602" i="31"/>
  <c r="AL631" i="31"/>
  <c r="AL655" i="31"/>
  <c r="AL685" i="31"/>
  <c r="AL714" i="31"/>
  <c r="AL741" i="31"/>
  <c r="AL766" i="31"/>
  <c r="AM19" i="31"/>
  <c r="AM47" i="31"/>
  <c r="AM74" i="31"/>
  <c r="AM98" i="31"/>
  <c r="AM123" i="31"/>
  <c r="AM147" i="31"/>
  <c r="AM172" i="31"/>
  <c r="AM195" i="31"/>
  <c r="AM219" i="31"/>
  <c r="AM243" i="31"/>
  <c r="AM268" i="31"/>
  <c r="AM290" i="31"/>
  <c r="AM312" i="31"/>
  <c r="AM334" i="31"/>
  <c r="AM358" i="31"/>
  <c r="AM380" i="31"/>
  <c r="AM402" i="31"/>
  <c r="AM425" i="31"/>
  <c r="AM447" i="31"/>
  <c r="AM471" i="31"/>
  <c r="AM492" i="31"/>
  <c r="AM514" i="31"/>
  <c r="AM535" i="31"/>
  <c r="AM555" i="31"/>
  <c r="AM572" i="31"/>
  <c r="AM589" i="31"/>
  <c r="AM606" i="31"/>
  <c r="AM623" i="31"/>
  <c r="AM640" i="31"/>
  <c r="AM657" i="31"/>
  <c r="AM674" i="31"/>
  <c r="AM691" i="31"/>
  <c r="AM707" i="31"/>
  <c r="AM723" i="31"/>
  <c r="AM739" i="31"/>
  <c r="AM755" i="31"/>
  <c r="AM771" i="31"/>
  <c r="AL16" i="31"/>
  <c r="AL51" i="31"/>
  <c r="AL81" i="31"/>
  <c r="AL117" i="31"/>
  <c r="AL150" i="31"/>
  <c r="AL186" i="31"/>
  <c r="AL217" i="31"/>
  <c r="AL254" i="31"/>
  <c r="AL288" i="31"/>
  <c r="AL323" i="31"/>
  <c r="AL353" i="31"/>
  <c r="AL386" i="31"/>
  <c r="AL416" i="31"/>
  <c r="AL451" i="31"/>
  <c r="AL480" i="31"/>
  <c r="AL513" i="31"/>
  <c r="AL542" i="31"/>
  <c r="AL576" i="31"/>
  <c r="AL604" i="31"/>
  <c r="AL632" i="31"/>
  <c r="AL659" i="31"/>
  <c r="AL687" i="31"/>
  <c r="AL715" i="31"/>
  <c r="AL743" i="31"/>
  <c r="AL768" i="31"/>
  <c r="AM20" i="31"/>
  <c r="AM49" i="31"/>
  <c r="AM75" i="31"/>
  <c r="AM99" i="31"/>
  <c r="AM124" i="31"/>
  <c r="AM148" i="31"/>
  <c r="AM173" i="31"/>
  <c r="AM196" i="31"/>
  <c r="AM221" i="31"/>
  <c r="AM247" i="31"/>
  <c r="AM269" i="31"/>
  <c r="AM291" i="31"/>
  <c r="AM313" i="31"/>
  <c r="AM335" i="31"/>
  <c r="AM360" i="31"/>
  <c r="AM381" i="31"/>
  <c r="AM403" i="31"/>
  <c r="AM426" i="31"/>
  <c r="AM448" i="31"/>
  <c r="AM472" i="31"/>
  <c r="AM493" i="31"/>
  <c r="AM516" i="31"/>
  <c r="AM537" i="31"/>
  <c r="AM556" i="31"/>
  <c r="AM573" i="31"/>
  <c r="AM590" i="31"/>
  <c r="AM607" i="31"/>
  <c r="AM624" i="31"/>
  <c r="AM641" i="31"/>
  <c r="AM658" i="31"/>
  <c r="AM675" i="31"/>
  <c r="AM692" i="31"/>
  <c r="AM708" i="31"/>
  <c r="AM724" i="31"/>
  <c r="AM740" i="31"/>
  <c r="AM756" i="31"/>
  <c r="AM772" i="31"/>
  <c r="AL52" i="31"/>
  <c r="AL82" i="31"/>
  <c r="AL118" i="31"/>
  <c r="AL153" i="31"/>
  <c r="AL189" i="31"/>
  <c r="AL218" i="31"/>
  <c r="AL256" i="31"/>
  <c r="AL289" i="31"/>
  <c r="AL324" i="31"/>
  <c r="AL354" i="31"/>
  <c r="AL388" i="31"/>
  <c r="AL420" i="31"/>
  <c r="AL452" i="31"/>
  <c r="AL482" i="31"/>
  <c r="AL514" i="31"/>
  <c r="AL545" i="31"/>
  <c r="AL579" i="31"/>
  <c r="AL605" i="31"/>
  <c r="AL633" i="31"/>
  <c r="AL660" i="31"/>
  <c r="AL688" i="31"/>
  <c r="AL716" i="31"/>
  <c r="AL744" i="31"/>
  <c r="AL771" i="31"/>
  <c r="AM22" i="31"/>
  <c r="AM52" i="31"/>
  <c r="AM76" i="31"/>
  <c r="AM100" i="31"/>
  <c r="AM125" i="31"/>
  <c r="AM152" i="31"/>
  <c r="AM174" i="31"/>
  <c r="AM199" i="31"/>
  <c r="AM222" i="31"/>
  <c r="AM248" i="31"/>
  <c r="AM270" i="31"/>
  <c r="AM292" i="31"/>
  <c r="AM315" i="31"/>
  <c r="AM338" i="31"/>
  <c r="AM361" i="31"/>
  <c r="AM382" i="31"/>
  <c r="AM404" i="31"/>
  <c r="AM427" i="31"/>
  <c r="AM451" i="31"/>
  <c r="AM473" i="31"/>
  <c r="AM494" i="31"/>
  <c r="AM518" i="31"/>
  <c r="AM538" i="31"/>
  <c r="AM557" i="31"/>
  <c r="AM574" i="31"/>
  <c r="AM591" i="31"/>
  <c r="AM608" i="31"/>
  <c r="AM625" i="31"/>
  <c r="AM642" i="31"/>
  <c r="AM659" i="31"/>
  <c r="AM677" i="31"/>
  <c r="AM693" i="31"/>
  <c r="AM709" i="31"/>
  <c r="AM725" i="31"/>
  <c r="AM741" i="31"/>
  <c r="AM757" i="31"/>
  <c r="AM773" i="31"/>
  <c r="AL329" i="31"/>
  <c r="AM28" i="31"/>
  <c r="AM409" i="31"/>
  <c r="AM712" i="31"/>
  <c r="AL392" i="31"/>
  <c r="AM79" i="31"/>
  <c r="AM455" i="31"/>
  <c r="AM744" i="31"/>
  <c r="AL364" i="31"/>
  <c r="AM55" i="31"/>
  <c r="AM432" i="31"/>
  <c r="AM728" i="31"/>
  <c r="AL426" i="31"/>
  <c r="AM106" i="31"/>
  <c r="AM476" i="31"/>
  <c r="AM760" i="31"/>
  <c r="AL456" i="31"/>
  <c r="AM131" i="31"/>
  <c r="AM499" i="31"/>
  <c r="AM776" i="31"/>
  <c r="AL488" i="31"/>
  <c r="AM155" i="31"/>
  <c r="AM522" i="31"/>
  <c r="AL518" i="31"/>
  <c r="AM178" i="31"/>
  <c r="AM542" i="31"/>
  <c r="AL553" i="31"/>
  <c r="AM203" i="31"/>
  <c r="AM560" i="31"/>
  <c r="AL583" i="31"/>
  <c r="AM227" i="31"/>
  <c r="AM577" i="31"/>
  <c r="AL21" i="31"/>
  <c r="AL611" i="31"/>
  <c r="AM252" i="31"/>
  <c r="AM594" i="31"/>
  <c r="AL56" i="31"/>
  <c r="AL637" i="31"/>
  <c r="AM274" i="31"/>
  <c r="AM611" i="31"/>
  <c r="AL90" i="31"/>
  <c r="AL667" i="31"/>
  <c r="AM297" i="31"/>
  <c r="AM629" i="31"/>
  <c r="AL126" i="31"/>
  <c r="AL693" i="31"/>
  <c r="AM319" i="31"/>
  <c r="AM646" i="31"/>
  <c r="AL193" i="31"/>
  <c r="AL721" i="31"/>
  <c r="AM343" i="31"/>
  <c r="AM663" i="31"/>
  <c r="AL297" i="31"/>
  <c r="AL778" i="31"/>
  <c r="AM386" i="31"/>
  <c r="AM696" i="31"/>
  <c r="AL260" i="31"/>
  <c r="AL748" i="31"/>
  <c r="AM364" i="31"/>
  <c r="AM680" i="31"/>
  <c r="AF349" i="31"/>
  <c r="AG754" i="31"/>
  <c r="AF580" i="31"/>
  <c r="AG580" i="31"/>
  <c r="AG360" i="31"/>
  <c r="AF360" i="31"/>
  <c r="AG105" i="31"/>
  <c r="AF105" i="31"/>
  <c r="AG761" i="31"/>
  <c r="AF761" i="31"/>
  <c r="AG562" i="31"/>
  <c r="AF562" i="31"/>
  <c r="AG253" i="31"/>
  <c r="AF253" i="31"/>
  <c r="AG56" i="31"/>
  <c r="AF56" i="31"/>
  <c r="AG596" i="31"/>
  <c r="AF596" i="31"/>
  <c r="AG327" i="31"/>
  <c r="AF327" i="31"/>
  <c r="AG95" i="31"/>
  <c r="AF95" i="31"/>
  <c r="AG717" i="31"/>
  <c r="AF717" i="31"/>
  <c r="AF465" i="31"/>
  <c r="AG465" i="31"/>
  <c r="AG246" i="31"/>
  <c r="AF246" i="31"/>
  <c r="AF707" i="31"/>
  <c r="AG707" i="31"/>
  <c r="AG425" i="31"/>
  <c r="AF425" i="31"/>
  <c r="AG147" i="31"/>
  <c r="AF147" i="31"/>
  <c r="AF710" i="31"/>
  <c r="AG710" i="31"/>
  <c r="AF390" i="31"/>
  <c r="AG390" i="31"/>
  <c r="AG176" i="31"/>
  <c r="AF176" i="31"/>
  <c r="AF723" i="31"/>
  <c r="AG723" i="31"/>
  <c r="AG398" i="31"/>
  <c r="AF398" i="31"/>
  <c r="AF624" i="31"/>
  <c r="AG624" i="31"/>
  <c r="AG344" i="31"/>
  <c r="AF344" i="31"/>
  <c r="AG114" i="31"/>
  <c r="AF114" i="31"/>
  <c r="AG517" i="31"/>
  <c r="AF517" i="31"/>
  <c r="AG324" i="31"/>
  <c r="AF324" i="31"/>
  <c r="AG45" i="31"/>
  <c r="AF45" i="31"/>
  <c r="AG551" i="31"/>
  <c r="AF551" i="31"/>
  <c r="AG373" i="31"/>
  <c r="AF373" i="31"/>
  <c r="AF57" i="31"/>
  <c r="AG57" i="31"/>
  <c r="AG573" i="31"/>
  <c r="AF573" i="31"/>
  <c r="AF369" i="31"/>
  <c r="AG369" i="31"/>
  <c r="AF49" i="31"/>
  <c r="AG49" i="31"/>
  <c r="AG770" i="31"/>
  <c r="AF770" i="31"/>
  <c r="AG584" i="31"/>
  <c r="AF584" i="31"/>
  <c r="AG260" i="31"/>
  <c r="AF260" i="31"/>
  <c r="AG24" i="31"/>
  <c r="AF24" i="31"/>
  <c r="AF656" i="31"/>
  <c r="AG656" i="31"/>
  <c r="AG485" i="31"/>
  <c r="AF485" i="31"/>
  <c r="AG209" i="31"/>
  <c r="AF209" i="31"/>
  <c r="AG681" i="31"/>
  <c r="AF681" i="31"/>
  <c r="AF434" i="31"/>
  <c r="AG434" i="31"/>
  <c r="AG215" i="31"/>
  <c r="AF215" i="31"/>
  <c r="AG508" i="31"/>
  <c r="AF508" i="31"/>
  <c r="AG303" i="31"/>
  <c r="AF303" i="31"/>
  <c r="AG44" i="31"/>
  <c r="AF44" i="31"/>
  <c r="AG672" i="31"/>
  <c r="AF672" i="31"/>
  <c r="AG405" i="31"/>
  <c r="AF405" i="31"/>
  <c r="AG146" i="31"/>
  <c r="AF146" i="31"/>
  <c r="AF708" i="31"/>
  <c r="AG708" i="31"/>
  <c r="AF582" i="31"/>
  <c r="AG582" i="31"/>
  <c r="AF752" i="31"/>
  <c r="AG752" i="31"/>
  <c r="AF498" i="31"/>
  <c r="AG498" i="31"/>
  <c r="AG283" i="31"/>
  <c r="AF283" i="31"/>
  <c r="AG564" i="31"/>
  <c r="AF564" i="31"/>
  <c r="AG329" i="31"/>
  <c r="AF329" i="31"/>
  <c r="AG89" i="31"/>
  <c r="AF89" i="31"/>
  <c r="AF715" i="31"/>
  <c r="AG715" i="31"/>
  <c r="AG443" i="31"/>
  <c r="AF443" i="31"/>
  <c r="AG216" i="31"/>
  <c r="AF216" i="31"/>
  <c r="AG623" i="31"/>
  <c r="AF623" i="31"/>
  <c r="AF702" i="31"/>
  <c r="AG702" i="31"/>
  <c r="AG420" i="31"/>
  <c r="AF420" i="31"/>
  <c r="AG139" i="31"/>
  <c r="AF139" i="31"/>
  <c r="AG612" i="31"/>
  <c r="AF612" i="31"/>
  <c r="AF378" i="31"/>
  <c r="AG378" i="31"/>
  <c r="AG133" i="31"/>
  <c r="AF133" i="31"/>
  <c r="AF600" i="31"/>
  <c r="AG600" i="31"/>
  <c r="AF290" i="31"/>
  <c r="AG290" i="31"/>
  <c r="AF73" i="31"/>
  <c r="AG73" i="31"/>
  <c r="AG601" i="31"/>
  <c r="AF601" i="31"/>
  <c r="AG293" i="31"/>
  <c r="AF293" i="31"/>
  <c r="AG22" i="31"/>
  <c r="AF22" i="31"/>
  <c r="AG592" i="31"/>
  <c r="AF592" i="31"/>
  <c r="AG294" i="31"/>
  <c r="AF294" i="31"/>
  <c r="AG11" i="31"/>
  <c r="AF11" i="31"/>
  <c r="AF577" i="31"/>
  <c r="AG577" i="31"/>
  <c r="AG286" i="31"/>
  <c r="AF286" i="31"/>
  <c r="AG3" i="31"/>
  <c r="AF3" i="31"/>
  <c r="AF749" i="31"/>
  <c r="AG749" i="31"/>
  <c r="AF475" i="31"/>
  <c r="AG475" i="31"/>
  <c r="AF255" i="31"/>
  <c r="AG255" i="31"/>
  <c r="AG658" i="31"/>
  <c r="AF658" i="31"/>
  <c r="AG429" i="31"/>
  <c r="AF429" i="31"/>
  <c r="AF175" i="31"/>
  <c r="AG175" i="31"/>
  <c r="AF706" i="31"/>
  <c r="AG706" i="31"/>
  <c r="AG481" i="31"/>
  <c r="AF481" i="31"/>
  <c r="AG202" i="31"/>
  <c r="AF202" i="31"/>
  <c r="AG522" i="31"/>
  <c r="AF522" i="31"/>
  <c r="AG278" i="31"/>
  <c r="AF278" i="31"/>
  <c r="AG84" i="31"/>
  <c r="AF84" i="31"/>
  <c r="AF698" i="31"/>
  <c r="AG698" i="31"/>
  <c r="AG401" i="31"/>
  <c r="AF401" i="31"/>
  <c r="AG195" i="31"/>
  <c r="AF195" i="31"/>
  <c r="AF377" i="31"/>
  <c r="AG377" i="31"/>
  <c r="AG131" i="31"/>
  <c r="AF131" i="31"/>
  <c r="AF570" i="31"/>
  <c r="AG570" i="31"/>
  <c r="AG347" i="31"/>
  <c r="AF347" i="31"/>
  <c r="AF2" i="31"/>
  <c r="AG2" i="31"/>
  <c r="AG677" i="31"/>
  <c r="AF677" i="31"/>
  <c r="AF569" i="31"/>
  <c r="AG569" i="31"/>
  <c r="AG190" i="31"/>
  <c r="AF190" i="31"/>
  <c r="AG538" i="31"/>
  <c r="AF538" i="31"/>
  <c r="AG376" i="31"/>
  <c r="AF376" i="31"/>
  <c r="AG116" i="31"/>
  <c r="AF116" i="31"/>
  <c r="AF736" i="31"/>
  <c r="AG736" i="31"/>
  <c r="AG462" i="31"/>
  <c r="AF462" i="31"/>
  <c r="AG242" i="31"/>
  <c r="AF242" i="31"/>
  <c r="AG634" i="31"/>
  <c r="AF634" i="31"/>
  <c r="AG388" i="31"/>
  <c r="AF388" i="31"/>
  <c r="AF93" i="31"/>
  <c r="AG93" i="31"/>
  <c r="AF615" i="31"/>
  <c r="AG615" i="31"/>
  <c r="AG386" i="31"/>
  <c r="AF386" i="31"/>
  <c r="AG141" i="31"/>
  <c r="AF141" i="31"/>
  <c r="AG625" i="31"/>
  <c r="AF625" i="31"/>
  <c r="AG372" i="31"/>
  <c r="AF372" i="31"/>
  <c r="AF78" i="31"/>
  <c r="AG78" i="31"/>
  <c r="AF595" i="31"/>
  <c r="AG595" i="31"/>
  <c r="AF310" i="31"/>
  <c r="AG310" i="31"/>
  <c r="AG27" i="31"/>
  <c r="AF27" i="31"/>
  <c r="AG777" i="31"/>
  <c r="AF777" i="31"/>
  <c r="AF561" i="31"/>
  <c r="AG561" i="31"/>
  <c r="AG267" i="31"/>
  <c r="AF267" i="31"/>
  <c r="AG47" i="31"/>
  <c r="AF47" i="31"/>
  <c r="AG510" i="31"/>
  <c r="AF510" i="31"/>
  <c r="AF292" i="31"/>
  <c r="AG292" i="31"/>
  <c r="AG37" i="31"/>
  <c r="AF37" i="31"/>
  <c r="AF607" i="31"/>
  <c r="AG607" i="31"/>
  <c r="AG394" i="31"/>
  <c r="AF394" i="31"/>
  <c r="AG29" i="31"/>
  <c r="AF29" i="31"/>
  <c r="AG743" i="31"/>
  <c r="AF743" i="31"/>
  <c r="AG514" i="31"/>
  <c r="AF514" i="31"/>
  <c r="AG181" i="31"/>
  <c r="AF181" i="31"/>
  <c r="AF705" i="31"/>
  <c r="AG705" i="31"/>
  <c r="AG432" i="31"/>
  <c r="AF432" i="31"/>
  <c r="AG169" i="31"/>
  <c r="AF169" i="31"/>
  <c r="AG654" i="31"/>
  <c r="AF654" i="31"/>
  <c r="AG421" i="31"/>
  <c r="AF421" i="31"/>
  <c r="AF167" i="31"/>
  <c r="AG167" i="31"/>
  <c r="AG504" i="31"/>
  <c r="AF504" i="31"/>
  <c r="AG233" i="31"/>
  <c r="AF233" i="31"/>
  <c r="AG46" i="31"/>
  <c r="AF46" i="31"/>
  <c r="AG618" i="31"/>
  <c r="AF618" i="31"/>
  <c r="AG387" i="31"/>
  <c r="AF387" i="31"/>
  <c r="AG142" i="31"/>
  <c r="AF142" i="31"/>
  <c r="AG340" i="31"/>
  <c r="AF340" i="31"/>
  <c r="AG492" i="31"/>
  <c r="AF492" i="31"/>
  <c r="AG275" i="31"/>
  <c r="AF275" i="31"/>
  <c r="AG28" i="31"/>
  <c r="AF28" i="31"/>
  <c r="AF711" i="31"/>
  <c r="AG711" i="31"/>
  <c r="AG482" i="31"/>
  <c r="AF482" i="31"/>
  <c r="AG184" i="31"/>
  <c r="AF184" i="31"/>
  <c r="AF550" i="31"/>
  <c r="AG550" i="31"/>
  <c r="AG338" i="31"/>
  <c r="AF338" i="31"/>
  <c r="AG66" i="31"/>
  <c r="AF66" i="31"/>
  <c r="AG680" i="31"/>
  <c r="AF680" i="31"/>
  <c r="AF402" i="31"/>
  <c r="AG402" i="31"/>
  <c r="AG187" i="31"/>
  <c r="AF187" i="31"/>
  <c r="AG590" i="31"/>
  <c r="AF590" i="31"/>
  <c r="AG392" i="31"/>
  <c r="AF392" i="31"/>
  <c r="AG80" i="31"/>
  <c r="AF80" i="31"/>
  <c r="AF628" i="31"/>
  <c r="AG628" i="31"/>
  <c r="AG380" i="31"/>
  <c r="AF380" i="31"/>
  <c r="AF86" i="31"/>
  <c r="AG86" i="31"/>
  <c r="AF651" i="31"/>
  <c r="AG651" i="31"/>
  <c r="AG365" i="31"/>
  <c r="AF365" i="31"/>
  <c r="AG120" i="31"/>
  <c r="AF120" i="31"/>
  <c r="AG533" i="31"/>
  <c r="AF533" i="31"/>
  <c r="AG52" i="31"/>
  <c r="AF52" i="31"/>
  <c r="AG772" i="31"/>
  <c r="AF772" i="31"/>
  <c r="AF499" i="31"/>
  <c r="AG499" i="31"/>
  <c r="AG262" i="31"/>
  <c r="AF262" i="31"/>
  <c r="AG583" i="31"/>
  <c r="AF583" i="31"/>
  <c r="AG291" i="31"/>
  <c r="AF291" i="31"/>
  <c r="AG14" i="31"/>
  <c r="AF14" i="31"/>
  <c r="AG549" i="31"/>
  <c r="AF549" i="31"/>
  <c r="AG6" i="31"/>
  <c r="AF6" i="31"/>
  <c r="AG766" i="31"/>
  <c r="AF766" i="31"/>
  <c r="AG450" i="31"/>
  <c r="AF450" i="31"/>
  <c r="AG228" i="31"/>
  <c r="AF228" i="31"/>
  <c r="AG638" i="31"/>
  <c r="AF638" i="31"/>
  <c r="AG414" i="31"/>
  <c r="AF414" i="31"/>
  <c r="AG132" i="31"/>
  <c r="AF132" i="31"/>
  <c r="AG667" i="31"/>
  <c r="AF667" i="31"/>
  <c r="AG430" i="31"/>
  <c r="AF430" i="31"/>
  <c r="AG161" i="31"/>
  <c r="AF161" i="31"/>
  <c r="AG758" i="31"/>
  <c r="AF758" i="31"/>
  <c r="AG541" i="31"/>
  <c r="AF541" i="31"/>
  <c r="AF236" i="31"/>
  <c r="AG236" i="31"/>
  <c r="AG99" i="31"/>
  <c r="AF99" i="31"/>
  <c r="AF636" i="31"/>
  <c r="AG636" i="31"/>
  <c r="AG389" i="31"/>
  <c r="AF389" i="31"/>
  <c r="AG119" i="31"/>
  <c r="AF119" i="31"/>
  <c r="AG503" i="31"/>
  <c r="AF503" i="31"/>
  <c r="AG264" i="31"/>
  <c r="AF264" i="31"/>
  <c r="AG107" i="31"/>
  <c r="AF107" i="31"/>
  <c r="AG729" i="31"/>
  <c r="AF729" i="31"/>
  <c r="AG513" i="31"/>
  <c r="AF513" i="31"/>
  <c r="AG254" i="31"/>
  <c r="AF254" i="31"/>
  <c r="AF585" i="31"/>
  <c r="AG585" i="31"/>
  <c r="AG315" i="31"/>
  <c r="AF315" i="31"/>
  <c r="AG12" i="31"/>
  <c r="AF12" i="31"/>
  <c r="AG663" i="31"/>
  <c r="AF663" i="31"/>
  <c r="AG433" i="31"/>
  <c r="AF433" i="31"/>
  <c r="AG154" i="31"/>
  <c r="AF154" i="31"/>
  <c r="AG548" i="31"/>
  <c r="AF548" i="31"/>
  <c r="AF314" i="31"/>
  <c r="AG314" i="31"/>
  <c r="AG74" i="31"/>
  <c r="AF74" i="31"/>
  <c r="AG647" i="31"/>
  <c r="AF647" i="31"/>
  <c r="AG368" i="31"/>
  <c r="AF368" i="31"/>
  <c r="AG128" i="31"/>
  <c r="AF128" i="31"/>
  <c r="AF603" i="31"/>
  <c r="AG603" i="31"/>
  <c r="AG298" i="31"/>
  <c r="AF298" i="31"/>
  <c r="AG122" i="31"/>
  <c r="AF122" i="31"/>
  <c r="AG539" i="31"/>
  <c r="AF539" i="31"/>
  <c r="AG313" i="31"/>
  <c r="AF313" i="31"/>
  <c r="AG30" i="31"/>
  <c r="AF30" i="31"/>
  <c r="AG682" i="31"/>
  <c r="AF682" i="31"/>
  <c r="AF415" i="31"/>
  <c r="AG415" i="31"/>
  <c r="AF205" i="31"/>
  <c r="AG205" i="31"/>
  <c r="AG769" i="31"/>
  <c r="AF769" i="31"/>
  <c r="AG555" i="31"/>
  <c r="AF555" i="31"/>
  <c r="AF308" i="31"/>
  <c r="AG308" i="31"/>
  <c r="AG40" i="31"/>
  <c r="AF40" i="31"/>
  <c r="AG778" i="31"/>
  <c r="AF778" i="31"/>
  <c r="AG542" i="31"/>
  <c r="AF542" i="31"/>
  <c r="AG295" i="31"/>
  <c r="AF295" i="31"/>
  <c r="AG32" i="31"/>
  <c r="AF32" i="31"/>
  <c r="AG664" i="31"/>
  <c r="AF664" i="31"/>
  <c r="AG530" i="31"/>
  <c r="AF530" i="31"/>
  <c r="AG217" i="31"/>
  <c r="AF217" i="31"/>
  <c r="AF626" i="31"/>
  <c r="AG626" i="31"/>
  <c r="AG489" i="31"/>
  <c r="AF489" i="31"/>
  <c r="AF150" i="31"/>
  <c r="AG150" i="31"/>
  <c r="AG630" i="31"/>
  <c r="AF630" i="31"/>
  <c r="AF393" i="31"/>
  <c r="AG393" i="31"/>
  <c r="AG226" i="31"/>
  <c r="AF226" i="31"/>
  <c r="AF716" i="31"/>
  <c r="AG716" i="31"/>
  <c r="AG524" i="31"/>
  <c r="AF524" i="31"/>
  <c r="AG231" i="31"/>
  <c r="AF231" i="31"/>
  <c r="AF632" i="31"/>
  <c r="AG632" i="31"/>
  <c r="AG355" i="31"/>
  <c r="AF355" i="31"/>
  <c r="AG113" i="31"/>
  <c r="AF113" i="31"/>
  <c r="AF144" i="31"/>
  <c r="AG144" i="31"/>
  <c r="AG488" i="31"/>
  <c r="AF488" i="31"/>
  <c r="AG258" i="31"/>
  <c r="AF258" i="31"/>
  <c r="AG31" i="31"/>
  <c r="AF31" i="31"/>
  <c r="AF694" i="31"/>
  <c r="AG694" i="31"/>
  <c r="AF426" i="31"/>
  <c r="AG426" i="31"/>
  <c r="AF136" i="31"/>
  <c r="AG136" i="31"/>
  <c r="AG487" i="31"/>
  <c r="AF487" i="31"/>
  <c r="AG285" i="31"/>
  <c r="AF285" i="31"/>
  <c r="AG69" i="31"/>
  <c r="AF69" i="31"/>
  <c r="AG629" i="31"/>
  <c r="AF629" i="31"/>
  <c r="AF396" i="31"/>
  <c r="AG396" i="31"/>
  <c r="AG156" i="31"/>
  <c r="AF156" i="31"/>
  <c r="AG565" i="31"/>
  <c r="AF565" i="31"/>
  <c r="AF345" i="31"/>
  <c r="AG345" i="31"/>
  <c r="AF100" i="31"/>
  <c r="AG100" i="31"/>
  <c r="AF635" i="31"/>
  <c r="AG635" i="31"/>
  <c r="AG306" i="31"/>
  <c r="AF306" i="31"/>
  <c r="AG130" i="31"/>
  <c r="AF130" i="31"/>
  <c r="AG642" i="31"/>
  <c r="AF642" i="31"/>
  <c r="AG331" i="31"/>
  <c r="AF331" i="31"/>
  <c r="AF85" i="31"/>
  <c r="AG85" i="31"/>
  <c r="AF531" i="31"/>
  <c r="AG531" i="31"/>
  <c r="AG277" i="31"/>
  <c r="AF277" i="31"/>
  <c r="AG55" i="31"/>
  <c r="AF55" i="31"/>
  <c r="AF687" i="31"/>
  <c r="AG687" i="31"/>
  <c r="AG474" i="31"/>
  <c r="AF474" i="31"/>
  <c r="AG199" i="31"/>
  <c r="AF199" i="31"/>
  <c r="AF760" i="31"/>
  <c r="AG760" i="31"/>
  <c r="AF491" i="31"/>
  <c r="AG491" i="31"/>
  <c r="AG297" i="31"/>
  <c r="AF297" i="31"/>
  <c r="AG751" i="31"/>
  <c r="AF751" i="31"/>
  <c r="AF483" i="31"/>
  <c r="AG483" i="31"/>
  <c r="AF266" i="31"/>
  <c r="AG266" i="31"/>
  <c r="AG721" i="31"/>
  <c r="AF721" i="31"/>
  <c r="AG437" i="31"/>
  <c r="AF437" i="31"/>
  <c r="AF180" i="31"/>
  <c r="AG180" i="31"/>
  <c r="AG610" i="31"/>
  <c r="AF610" i="31"/>
  <c r="AG319" i="31"/>
  <c r="AF319" i="31"/>
  <c r="AG87" i="31"/>
  <c r="AF87" i="31"/>
  <c r="AG645" i="31"/>
  <c r="AF645" i="31"/>
  <c r="AF418" i="31"/>
  <c r="AG418" i="31"/>
  <c r="AF143" i="31"/>
  <c r="AG143" i="31"/>
  <c r="AF735" i="31"/>
  <c r="AG735" i="31"/>
  <c r="AG497" i="31"/>
  <c r="AF497" i="31"/>
  <c r="AG213" i="31"/>
  <c r="AF213" i="31"/>
  <c r="AG552" i="31"/>
  <c r="AF552" i="31"/>
  <c r="AG352" i="31"/>
  <c r="AF352" i="31"/>
  <c r="AG165" i="31"/>
  <c r="AF165" i="31"/>
  <c r="AF591" i="31"/>
  <c r="AG591" i="31"/>
  <c r="AG261" i="31"/>
  <c r="AF261" i="31"/>
  <c r="AG64" i="31"/>
  <c r="AF64" i="31"/>
  <c r="AG683" i="31"/>
  <c r="AF683" i="31"/>
  <c r="AG391" i="31"/>
  <c r="AF391" i="31"/>
  <c r="AG170" i="31"/>
  <c r="AF170" i="31"/>
  <c r="AG765" i="31"/>
  <c r="AF765" i="31"/>
  <c r="AG602" i="31"/>
  <c r="AF602" i="31"/>
  <c r="AG265" i="31"/>
  <c r="AF265" i="31"/>
  <c r="AG15" i="31"/>
  <c r="AF15" i="31"/>
  <c r="AG649" i="31"/>
  <c r="AF649" i="31"/>
  <c r="AG400" i="31"/>
  <c r="AF400" i="31"/>
  <c r="AF101" i="31"/>
  <c r="AG101" i="31"/>
  <c r="AF563" i="31"/>
  <c r="AG563" i="31"/>
  <c r="AG333" i="31"/>
  <c r="AF333" i="31"/>
  <c r="AG50" i="31"/>
  <c r="AF50" i="31"/>
  <c r="AG560" i="31"/>
  <c r="AF560" i="31"/>
  <c r="AG343" i="31"/>
  <c r="AF343" i="31"/>
  <c r="AF92" i="31"/>
  <c r="AG92" i="31"/>
  <c r="AF547" i="31"/>
  <c r="AG547" i="31"/>
  <c r="AG318" i="31"/>
  <c r="AF318" i="31"/>
  <c r="AG35" i="31"/>
  <c r="AF35" i="31"/>
  <c r="AG768" i="31"/>
  <c r="AF768" i="31"/>
  <c r="AG567" i="31"/>
  <c r="AF567" i="31"/>
  <c r="AF312" i="31"/>
  <c r="AG312" i="31"/>
  <c r="AG9" i="31"/>
  <c r="AF9" i="31"/>
  <c r="AF714" i="31"/>
  <c r="AG714" i="31"/>
  <c r="AF403" i="31"/>
  <c r="AG403" i="31"/>
  <c r="AF273" i="31"/>
  <c r="AG273" i="31"/>
  <c r="AF741" i="31"/>
  <c r="AG741" i="31"/>
  <c r="AF407" i="31"/>
  <c r="AG407" i="31"/>
  <c r="AF197" i="31"/>
  <c r="AG197" i="31"/>
  <c r="AF740" i="31"/>
  <c r="AG740" i="31"/>
  <c r="AF189" i="31"/>
  <c r="AG189" i="31"/>
  <c r="AF746" i="31"/>
  <c r="AG746" i="31"/>
  <c r="AG342" i="31"/>
  <c r="AF342" i="31"/>
  <c r="AG177" i="31"/>
  <c r="AF177" i="31"/>
  <c r="AG620" i="31"/>
  <c r="AF620" i="31"/>
  <c r="AG328" i="31"/>
  <c r="AF328" i="31"/>
  <c r="AG134" i="31"/>
  <c r="AF134" i="31"/>
  <c r="AF653" i="31"/>
  <c r="AG653" i="31"/>
  <c r="AG409" i="31"/>
  <c r="AF409" i="31"/>
  <c r="AG79" i="31"/>
  <c r="AF79" i="31"/>
  <c r="AG673" i="31"/>
  <c r="AF673" i="31"/>
  <c r="AG476" i="31"/>
  <c r="AF476" i="31"/>
  <c r="AG207" i="31"/>
  <c r="AF207" i="31"/>
  <c r="AG543" i="31"/>
  <c r="AF543" i="31"/>
  <c r="AG351" i="31"/>
  <c r="AF351" i="31"/>
  <c r="AF10" i="31"/>
  <c r="AG10" i="31"/>
  <c r="AG757" i="31"/>
  <c r="AF757" i="31"/>
  <c r="AG284" i="31"/>
  <c r="AF284" i="31"/>
  <c r="AG657" i="31"/>
  <c r="AF657" i="31"/>
  <c r="AG428" i="31"/>
  <c r="AF428" i="31"/>
  <c r="AG172" i="31"/>
  <c r="AF172" i="31"/>
  <c r="AF750" i="31"/>
  <c r="AG750" i="31"/>
  <c r="AG544" i="31"/>
  <c r="AF544" i="31"/>
  <c r="AG245" i="31"/>
  <c r="AF245" i="31"/>
  <c r="AG48" i="31"/>
  <c r="AF48" i="31"/>
  <c r="AG593" i="31"/>
  <c r="AF593" i="31"/>
  <c r="AG320" i="31"/>
  <c r="AF320" i="31"/>
  <c r="AG88" i="31"/>
  <c r="AF88" i="31"/>
  <c r="AF540" i="31"/>
  <c r="AG540" i="31"/>
  <c r="AF288" i="31"/>
  <c r="AG288" i="31"/>
  <c r="AF77" i="31"/>
  <c r="AG77" i="31"/>
  <c r="AF559" i="31"/>
  <c r="AG559" i="31"/>
  <c r="AG326" i="31"/>
  <c r="AF326" i="31"/>
  <c r="AG43" i="31"/>
  <c r="AF43" i="31"/>
  <c r="AG509" i="31"/>
  <c r="AF509" i="31"/>
  <c r="AG269" i="31"/>
  <c r="AF269" i="31"/>
  <c r="AG60" i="31"/>
  <c r="AF60" i="31"/>
  <c r="AF764" i="31"/>
  <c r="AG764" i="31"/>
  <c r="AF507" i="31"/>
  <c r="AG507" i="31"/>
  <c r="AF212" i="31"/>
  <c r="AG212" i="31"/>
  <c r="AF734" i="31"/>
  <c r="AG734" i="31"/>
  <c r="AG466" i="31"/>
  <c r="AF466" i="31"/>
  <c r="AF204" i="31"/>
  <c r="AG204" i="31"/>
  <c r="AG679" i="31"/>
  <c r="AF679" i="31"/>
  <c r="AF469" i="31"/>
  <c r="AG469" i="31"/>
  <c r="AG191" i="31"/>
  <c r="AF191" i="31"/>
  <c r="AG671" i="31"/>
  <c r="AF671" i="31"/>
  <c r="AG505" i="31"/>
  <c r="AF505" i="31"/>
  <c r="AG235" i="31"/>
  <c r="AF235" i="31"/>
  <c r="AG641" i="31"/>
  <c r="AF641" i="31"/>
  <c r="AG493" i="31"/>
  <c r="AF493" i="31"/>
  <c r="AG140" i="31"/>
  <c r="AF140" i="31"/>
  <c r="AG598" i="31"/>
  <c r="AF598" i="31"/>
  <c r="AG330" i="31"/>
  <c r="AF330" i="31"/>
  <c r="AG157" i="31"/>
  <c r="AF157" i="31"/>
  <c r="AG617" i="31"/>
  <c r="AF617" i="31"/>
  <c r="AG321" i="31"/>
  <c r="AF321" i="31"/>
  <c r="AG129" i="31"/>
  <c r="AF129" i="31"/>
  <c r="AF701" i="31"/>
  <c r="AG701" i="31"/>
  <c r="AG478" i="31"/>
  <c r="AF478" i="31"/>
  <c r="AG194" i="31"/>
  <c r="AF194" i="31"/>
  <c r="AG500" i="31"/>
  <c r="AF500" i="31"/>
  <c r="AF282" i="31"/>
  <c r="AG282" i="31"/>
  <c r="AG36" i="31"/>
  <c r="AF36" i="31"/>
  <c r="AF502" i="31"/>
  <c r="AG502" i="31"/>
  <c r="AG685" i="31"/>
  <c r="AF685" i="31"/>
  <c r="AG440" i="31"/>
  <c r="AF440" i="31"/>
  <c r="AG198" i="31"/>
  <c r="AF198" i="31"/>
  <c r="AG631" i="31"/>
  <c r="AF631" i="31"/>
  <c r="AG422" i="31"/>
  <c r="AF422" i="31"/>
  <c r="AF117" i="31"/>
  <c r="AG117" i="31"/>
  <c r="AF742" i="31"/>
  <c r="AG742" i="31"/>
  <c r="AF477" i="31"/>
  <c r="AG477" i="31"/>
  <c r="AG256" i="31"/>
  <c r="AF256" i="31"/>
  <c r="AF556" i="31"/>
  <c r="AG556" i="31"/>
  <c r="AG322" i="31"/>
  <c r="AF322" i="31"/>
  <c r="AG82" i="31"/>
  <c r="AF82" i="31"/>
  <c r="AG471" i="31"/>
  <c r="AF471" i="31"/>
  <c r="AF289" i="31"/>
  <c r="AG289" i="31"/>
  <c r="AG53" i="31"/>
  <c r="AF53" i="31"/>
  <c r="AG521" i="31"/>
  <c r="AF521" i="31"/>
  <c r="AG276" i="31"/>
  <c r="AF276" i="31"/>
  <c r="AG68" i="31"/>
  <c r="AF68" i="31"/>
  <c r="AG566" i="31"/>
  <c r="AF566" i="31"/>
  <c r="AF280" i="31"/>
  <c r="AG280" i="31"/>
  <c r="AG38" i="31"/>
  <c r="AF38" i="31"/>
  <c r="AG690" i="31"/>
  <c r="AF690" i="31"/>
  <c r="AF423" i="31"/>
  <c r="AG423" i="31"/>
  <c r="AG686" i="31"/>
  <c r="AF686" i="31"/>
  <c r="AG366" i="31"/>
  <c r="AF366" i="31"/>
  <c r="AG152" i="31"/>
  <c r="AF152" i="31"/>
  <c r="AF700" i="31"/>
  <c r="AG700" i="31"/>
  <c r="AG397" i="31"/>
  <c r="AF397" i="31"/>
  <c r="AG230" i="31"/>
  <c r="AF230" i="31"/>
  <c r="AF712" i="31"/>
  <c r="AG712" i="31"/>
  <c r="AG532" i="31"/>
  <c r="AF532" i="31"/>
  <c r="AG225" i="31"/>
  <c r="AF225" i="31"/>
  <c r="AF650" i="31"/>
  <c r="AG650" i="31"/>
  <c r="AF158" i="31"/>
  <c r="AG158" i="31"/>
  <c r="AF604" i="31"/>
  <c r="AG604" i="31"/>
  <c r="AF325" i="31"/>
  <c r="AG325" i="31"/>
  <c r="AF34" i="31"/>
  <c r="AG34" i="31"/>
  <c r="AF575" i="31"/>
  <c r="AG575" i="31"/>
  <c r="AG323" i="31"/>
  <c r="AF323" i="31"/>
  <c r="AG123" i="31"/>
  <c r="AF123" i="31"/>
  <c r="AF646" i="31"/>
  <c r="AG646" i="31"/>
  <c r="AG413" i="31"/>
  <c r="AF413" i="31"/>
  <c r="AF159" i="31"/>
  <c r="AG159" i="31"/>
  <c r="AG511" i="31"/>
  <c r="AF511" i="31"/>
  <c r="AG271" i="31"/>
  <c r="AF271" i="31"/>
  <c r="AG115" i="31"/>
  <c r="AF115" i="31"/>
  <c r="AG124" i="31"/>
  <c r="AF124" i="31"/>
  <c r="AG718" i="31"/>
  <c r="AF718" i="31"/>
  <c r="AG486" i="31"/>
  <c r="AF486" i="31"/>
  <c r="AG192" i="31"/>
  <c r="AF192" i="31"/>
  <c r="AF599" i="31"/>
  <c r="AG599" i="31"/>
  <c r="AG335" i="31"/>
  <c r="AF335" i="31"/>
  <c r="AG103" i="31"/>
  <c r="AF103" i="31"/>
  <c r="AF762" i="31"/>
  <c r="AG762" i="31"/>
  <c r="AF461" i="31"/>
  <c r="AG461" i="31"/>
  <c r="AG182" i="31"/>
  <c r="AF182" i="31"/>
  <c r="AG574" i="31"/>
  <c r="AF574" i="31"/>
  <c r="AG359" i="31"/>
  <c r="AF359" i="31"/>
  <c r="AF108" i="31"/>
  <c r="AG108" i="31"/>
  <c r="AG775" i="31"/>
  <c r="AF775" i="31"/>
  <c r="AF545" i="31"/>
  <c r="AG545" i="31"/>
  <c r="AG259" i="31"/>
  <c r="AF259" i="31"/>
  <c r="AG75" i="31"/>
  <c r="AF75" i="31"/>
  <c r="AG463" i="31"/>
  <c r="AF463" i="31"/>
  <c r="AG287" i="31"/>
  <c r="AF287" i="31"/>
  <c r="AG776" i="31"/>
  <c r="AF776" i="31"/>
  <c r="AF519" i="31"/>
  <c r="AG519" i="31"/>
  <c r="AG243" i="31"/>
  <c r="AF243" i="31"/>
  <c r="AG63" i="31"/>
  <c r="AF63" i="31"/>
  <c r="AG719" i="31"/>
  <c r="AF719" i="31"/>
  <c r="AG441" i="31"/>
  <c r="AF441" i="31"/>
  <c r="AG185" i="31"/>
  <c r="AF185" i="31"/>
  <c r="AG692" i="31"/>
  <c r="AF692" i="31"/>
  <c r="AG424" i="31"/>
  <c r="AF424" i="31"/>
  <c r="AG163" i="31"/>
  <c r="AF163" i="31"/>
  <c r="AG670" i="31"/>
  <c r="AF670" i="31"/>
  <c r="AG464" i="31"/>
  <c r="AF464" i="31"/>
  <c r="AF196" i="31"/>
  <c r="AG196" i="31"/>
  <c r="AF755" i="31"/>
  <c r="AG755" i="31"/>
  <c r="AF445" i="31"/>
  <c r="AG445" i="31"/>
  <c r="AF188" i="31"/>
  <c r="AG188" i="31"/>
  <c r="AF613" i="31"/>
  <c r="AG613" i="31"/>
  <c r="AG94" i="31"/>
  <c r="AF94" i="31"/>
  <c r="AG534" i="31"/>
  <c r="AF534" i="31"/>
  <c r="AG299" i="31"/>
  <c r="AF299" i="31"/>
  <c r="AG59" i="31"/>
  <c r="AF59" i="31"/>
  <c r="AG537" i="31"/>
  <c r="AF537" i="31"/>
  <c r="AG317" i="31"/>
  <c r="AF317" i="31"/>
  <c r="AF26" i="31"/>
  <c r="AG26" i="31"/>
  <c r="AG640" i="31"/>
  <c r="AF640" i="31"/>
  <c r="AG408" i="31"/>
  <c r="AF408" i="31"/>
  <c r="AG153" i="31"/>
  <c r="AF153" i="31"/>
  <c r="AG496" i="31"/>
  <c r="AF496" i="31"/>
  <c r="AG279" i="31"/>
  <c r="AF279" i="31"/>
  <c r="AG39" i="31"/>
  <c r="AF39" i="31"/>
  <c r="AG684" i="31"/>
  <c r="AF684" i="31"/>
  <c r="AG455" i="31"/>
  <c r="AF455" i="31"/>
  <c r="AG178" i="31"/>
  <c r="AF178" i="31"/>
  <c r="AG572" i="31"/>
  <c r="AF572" i="31"/>
  <c r="AG357" i="31"/>
  <c r="AF357" i="31"/>
  <c r="AG97" i="31"/>
  <c r="AF97" i="31"/>
  <c r="AG725" i="31"/>
  <c r="AF725" i="31"/>
  <c r="AG451" i="31"/>
  <c r="AF451" i="31"/>
  <c r="AG224" i="31"/>
  <c r="AF224" i="31"/>
  <c r="AG576" i="31"/>
  <c r="AF576" i="31"/>
  <c r="AF361" i="31"/>
  <c r="AG361" i="31"/>
  <c r="AG58" i="31"/>
  <c r="AF58" i="31"/>
  <c r="AF739" i="31"/>
  <c r="AG739" i="31"/>
  <c r="AG526" i="31"/>
  <c r="AF526" i="31"/>
  <c r="AF229" i="31"/>
  <c r="AG229" i="31"/>
  <c r="AG33" i="31"/>
  <c r="AF33" i="31"/>
  <c r="AG767" i="31"/>
  <c r="AF767" i="31"/>
  <c r="AG523" i="31"/>
  <c r="AF523" i="31"/>
  <c r="AF251" i="31"/>
  <c r="AG251" i="31"/>
  <c r="AG71" i="31"/>
  <c r="AF71" i="31"/>
  <c r="AG759" i="31"/>
  <c r="AF759" i="31"/>
  <c r="AF515" i="31"/>
  <c r="AG515" i="31"/>
  <c r="AG17" i="31"/>
  <c r="AF17" i="31"/>
  <c r="AG726" i="31"/>
  <c r="AF726" i="31"/>
  <c r="AF411" i="31"/>
  <c r="AG411" i="31"/>
  <c r="AF211" i="31"/>
  <c r="AG211" i="31"/>
  <c r="AG606" i="31"/>
  <c r="AF606" i="31"/>
  <c r="AG362" i="31"/>
  <c r="AF362" i="31"/>
  <c r="AG210" i="31"/>
  <c r="AF210" i="31"/>
  <c r="AF668" i="31"/>
  <c r="AG668" i="31"/>
  <c r="AF358" i="31"/>
  <c r="AG358" i="31"/>
  <c r="AG145" i="31"/>
  <c r="AF145" i="31"/>
  <c r="AG661" i="31"/>
  <c r="AF661" i="31"/>
  <c r="AG350" i="31"/>
  <c r="AF350" i="31"/>
  <c r="AG137" i="31"/>
  <c r="AF137" i="31"/>
  <c r="AG659" i="31"/>
  <c r="AF659" i="31"/>
  <c r="AG336" i="31"/>
  <c r="AF336" i="31"/>
  <c r="AG81" i="31"/>
  <c r="AF81" i="31"/>
  <c r="AF586" i="31"/>
  <c r="AG586" i="31"/>
  <c r="AF309" i="31"/>
  <c r="AG309" i="31"/>
  <c r="AG13" i="31"/>
  <c r="AF13" i="31"/>
  <c r="AG516" i="31"/>
  <c r="AF516" i="31"/>
  <c r="AF305" i="31"/>
  <c r="AG305" i="31"/>
  <c r="AG51" i="31"/>
  <c r="AF51" i="31"/>
  <c r="AG622" i="31"/>
  <c r="AF622" i="31"/>
  <c r="AF385" i="31"/>
  <c r="AG385" i="31"/>
  <c r="AG218" i="31"/>
  <c r="AF218" i="31"/>
  <c r="AF756" i="31"/>
  <c r="AG756" i="31"/>
  <c r="AG608" i="31"/>
  <c r="AF608" i="31"/>
  <c r="AF296" i="31"/>
  <c r="AG296" i="31"/>
  <c r="AG72" i="31"/>
  <c r="AF72" i="31"/>
  <c r="AG581" i="31"/>
  <c r="AF581" i="31"/>
  <c r="AG307" i="31"/>
  <c r="AF307" i="31"/>
  <c r="AG4" i="31"/>
  <c r="AF4" i="31"/>
  <c r="AG763" i="31"/>
  <c r="AF763" i="31"/>
  <c r="AF447" i="31"/>
  <c r="AG447" i="31"/>
  <c r="AG240" i="31"/>
  <c r="AF240" i="31"/>
  <c r="AG728" i="31"/>
  <c r="AF728" i="31"/>
  <c r="AG520" i="31"/>
  <c r="AF520" i="31"/>
  <c r="AF274" i="31"/>
  <c r="AG274" i="31"/>
  <c r="AG25" i="31"/>
  <c r="AF25" i="31"/>
  <c r="AF720" i="31"/>
  <c r="AG720" i="31"/>
  <c r="AF431" i="31"/>
  <c r="AG431" i="31"/>
  <c r="AF220" i="31"/>
  <c r="AG220" i="31"/>
  <c r="AG678" i="31"/>
  <c r="AF678" i="31"/>
  <c r="AG490" i="31"/>
  <c r="AF490" i="31"/>
  <c r="AG160" i="31"/>
  <c r="AF160" i="31"/>
  <c r="AG644" i="31"/>
  <c r="AF644" i="31"/>
  <c r="AG356" i="31"/>
  <c r="AF356" i="31"/>
  <c r="AG118" i="31"/>
  <c r="AF118" i="31"/>
  <c r="AG662" i="31"/>
  <c r="AF662" i="31"/>
  <c r="AG404" i="31"/>
  <c r="AF404" i="31"/>
  <c r="AG155" i="31"/>
  <c r="AF155" i="31"/>
  <c r="AG648" i="31"/>
  <c r="AF648" i="31"/>
  <c r="AG395" i="31"/>
  <c r="AF395" i="31"/>
  <c r="AG148" i="31"/>
  <c r="AF148" i="31"/>
  <c r="AF578" i="31"/>
  <c r="AG578" i="31"/>
  <c r="AG375" i="31"/>
  <c r="AF375" i="31"/>
  <c r="AG83" i="31"/>
  <c r="AF83" i="31"/>
  <c r="AG518" i="31"/>
  <c r="AF518" i="31"/>
  <c r="AG249" i="31"/>
  <c r="AF249" i="31"/>
  <c r="AG62" i="31"/>
  <c r="AF62" i="31"/>
  <c r="AF527" i="31"/>
  <c r="AG527" i="31"/>
  <c r="AF304" i="31"/>
  <c r="AG304" i="31"/>
  <c r="AG5" i="31"/>
  <c r="AF5" i="31"/>
  <c r="AG621" i="31"/>
  <c r="AF621" i="31"/>
  <c r="AF135" i="31"/>
  <c r="AG135" i="31"/>
  <c r="AG745" i="31"/>
  <c r="AF745" i="31"/>
  <c r="AG480" i="31"/>
  <c r="AF480" i="31"/>
  <c r="AG270" i="31"/>
  <c r="AF270" i="31"/>
  <c r="AG468" i="31"/>
  <c r="AF468" i="31"/>
  <c r="AG730" i="31"/>
  <c r="AF730" i="31"/>
  <c r="AG250" i="31"/>
  <c r="AF250" i="31"/>
  <c r="AG722" i="31"/>
  <c r="AF722" i="31"/>
  <c r="AF453" i="31"/>
  <c r="AG453" i="31"/>
  <c r="AG138" i="31"/>
  <c r="AF138" i="31"/>
  <c r="AF553" i="31"/>
  <c r="AG553" i="31"/>
  <c r="AF341" i="31"/>
  <c r="AG341" i="31"/>
  <c r="AG91" i="31"/>
  <c r="AF91" i="31"/>
  <c r="AF703" i="31"/>
  <c r="AG703" i="31"/>
  <c r="AG416" i="31"/>
  <c r="AF416" i="31"/>
  <c r="AG203" i="31"/>
  <c r="AF203" i="31"/>
  <c r="AG479" i="31"/>
  <c r="AF479" i="31"/>
  <c r="AF316" i="31"/>
  <c r="AG316" i="31"/>
  <c r="AG61" i="31"/>
  <c r="AF61" i="31"/>
  <c r="AG697" i="31"/>
  <c r="AF697" i="31"/>
  <c r="AF457" i="31"/>
  <c r="AG457" i="31"/>
  <c r="AG234" i="31"/>
  <c r="AF234" i="31"/>
  <c r="AF732" i="31"/>
  <c r="AG732" i="31"/>
  <c r="AF439" i="31"/>
  <c r="AG439" i="31"/>
  <c r="AG281" i="31"/>
  <c r="AF281" i="31"/>
  <c r="AF753" i="31"/>
  <c r="AG753" i="31"/>
  <c r="AG449" i="31"/>
  <c r="AF449" i="31"/>
  <c r="AG214" i="31"/>
  <c r="AF214" i="31"/>
  <c r="AF704" i="31"/>
  <c r="AG704" i="31"/>
  <c r="AF374" i="31"/>
  <c r="AG374" i="31"/>
  <c r="AG171" i="31"/>
  <c r="AF171" i="31"/>
  <c r="AF611" i="31"/>
  <c r="AG611" i="31"/>
  <c r="AG339" i="31"/>
  <c r="AF339" i="31"/>
  <c r="AG104" i="31"/>
  <c r="AF104" i="31"/>
  <c r="AG588" i="31"/>
  <c r="AF588" i="31"/>
  <c r="AG354" i="31"/>
  <c r="AF354" i="31"/>
  <c r="AG174" i="31"/>
  <c r="AF174" i="31"/>
  <c r="AF669" i="31"/>
  <c r="AG669" i="31"/>
  <c r="AF399" i="31"/>
  <c r="AG399" i="31"/>
  <c r="AF166" i="31"/>
  <c r="AG166" i="31"/>
  <c r="AG568" i="31"/>
  <c r="AF568" i="31"/>
  <c r="AG332" i="31"/>
  <c r="AF332" i="31"/>
  <c r="AF42" i="31"/>
  <c r="AG42" i="31"/>
  <c r="AG779" i="31"/>
  <c r="AF779" i="31"/>
  <c r="AG579" i="31"/>
  <c r="AF579" i="31"/>
  <c r="AG252" i="31"/>
  <c r="AF252" i="31"/>
  <c r="AG16" i="31"/>
  <c r="AF16" i="31"/>
  <c r="AG512" i="31"/>
  <c r="AF512" i="31"/>
  <c r="AG241" i="31"/>
  <c r="AF241" i="31"/>
  <c r="AG54" i="31"/>
  <c r="AF54" i="31"/>
  <c r="AG652" i="31"/>
  <c r="AF652" i="31"/>
  <c r="AF353" i="31"/>
  <c r="AG353" i="31"/>
  <c r="AG127" i="31"/>
  <c r="AF127" i="31"/>
  <c r="AF693" i="31"/>
  <c r="AG693" i="31"/>
  <c r="AG448" i="31"/>
  <c r="AF448" i="31"/>
  <c r="AG206" i="31"/>
  <c r="AF206" i="31"/>
  <c r="AG571" i="31"/>
  <c r="AF571" i="31"/>
  <c r="AF473" i="31"/>
  <c r="AG473" i="31"/>
  <c r="AG695" i="31"/>
  <c r="AF695" i="31"/>
  <c r="AG446" i="31"/>
  <c r="AF446" i="31"/>
  <c r="AG183" i="31"/>
  <c r="AF183" i="31"/>
  <c r="AG484" i="31"/>
  <c r="AF484" i="31"/>
  <c r="AG268" i="31"/>
  <c r="AF268" i="31"/>
  <c r="AG20" i="31"/>
  <c r="AF20" i="31"/>
  <c r="AG675" i="31"/>
  <c r="AF675" i="31"/>
  <c r="AG383" i="31"/>
  <c r="AF383" i="31"/>
  <c r="AG162" i="31"/>
  <c r="AF162" i="31"/>
  <c r="AG774" i="31"/>
  <c r="AF774" i="31"/>
  <c r="AG546" i="31"/>
  <c r="AF546" i="31"/>
  <c r="AG263" i="31"/>
  <c r="AF263" i="31"/>
  <c r="AG7" i="31"/>
  <c r="AF7" i="31"/>
  <c r="AL2" i="31"/>
  <c r="AG666" i="31"/>
  <c r="AF666" i="31"/>
  <c r="AG435" i="31"/>
  <c r="AF435" i="31"/>
  <c r="AG208" i="31"/>
  <c r="AF208" i="31"/>
  <c r="AG747" i="31"/>
  <c r="AF747" i="31"/>
  <c r="AG454" i="31"/>
  <c r="AF454" i="31"/>
  <c r="AG222" i="31"/>
  <c r="AF222" i="31"/>
  <c r="AF727" i="31"/>
  <c r="AG727" i="31"/>
  <c r="AF419" i="31"/>
  <c r="AG419" i="31"/>
  <c r="AG193" i="31"/>
  <c r="AF193" i="31"/>
  <c r="AF713" i="31"/>
  <c r="AG713" i="31"/>
  <c r="AG438" i="31"/>
  <c r="AF438" i="31"/>
  <c r="AG173" i="31"/>
  <c r="AF173" i="31"/>
  <c r="AF597" i="31"/>
  <c r="AG597" i="31"/>
  <c r="AG367" i="31"/>
  <c r="AF367" i="31"/>
  <c r="AG106" i="31"/>
  <c r="AF106" i="31"/>
  <c r="AF619" i="31"/>
  <c r="AG619" i="31"/>
  <c r="AG348" i="31"/>
  <c r="AF348" i="31"/>
  <c r="AG110" i="31"/>
  <c r="AF110" i="31"/>
  <c r="AG616" i="31"/>
  <c r="AF616" i="31"/>
  <c r="AG334" i="31"/>
  <c r="AF334" i="31"/>
  <c r="AG102" i="31"/>
  <c r="AF102" i="31"/>
  <c r="AG536" i="31"/>
  <c r="AF536" i="31"/>
  <c r="AG301" i="31"/>
  <c r="AF301" i="31"/>
  <c r="AG67" i="31"/>
  <c r="AF67" i="31"/>
  <c r="AF738" i="31"/>
  <c r="AG738" i="31"/>
  <c r="AG467" i="31"/>
  <c r="AF467" i="31"/>
  <c r="AG247" i="31"/>
  <c r="AF247" i="31"/>
  <c r="AG771" i="31"/>
  <c r="AF771" i="31"/>
  <c r="AG554" i="31"/>
  <c r="AF554" i="31"/>
  <c r="AG244" i="31"/>
  <c r="AF244" i="31"/>
  <c r="AG8" i="31"/>
  <c r="AF8" i="31"/>
  <c r="AG614" i="31"/>
  <c r="AF614" i="31"/>
  <c r="AG417" i="31"/>
  <c r="AF417" i="31"/>
  <c r="AG121" i="31"/>
  <c r="AF121" i="31"/>
  <c r="AF665" i="31"/>
  <c r="AG665" i="31"/>
  <c r="AG506" i="31"/>
  <c r="AF506" i="31"/>
  <c r="AG200" i="31"/>
  <c r="AF200" i="31"/>
  <c r="AG637" i="31"/>
  <c r="AF637" i="31"/>
  <c r="AG444" i="31"/>
  <c r="AF444" i="31"/>
  <c r="AF125" i="31"/>
  <c r="AG125" i="31"/>
  <c r="AG495" i="31"/>
  <c r="AF495" i="31"/>
  <c r="AG311" i="31"/>
  <c r="AF311" i="31"/>
  <c r="AG76" i="31"/>
  <c r="AF76" i="31"/>
  <c r="AG688" i="31"/>
  <c r="AF688" i="31"/>
  <c r="AF410" i="31"/>
  <c r="AG410" i="31"/>
  <c r="AG164" i="31"/>
  <c r="AF164" i="31"/>
  <c r="AF748" i="31"/>
  <c r="AG748" i="31"/>
  <c r="AG528" i="31"/>
  <c r="AF528" i="31"/>
  <c r="AG237" i="31"/>
  <c r="AF237" i="31"/>
  <c r="AG41" i="31"/>
  <c r="AF41" i="31"/>
  <c r="AG731" i="31"/>
  <c r="AF731" i="31"/>
  <c r="AG460" i="31"/>
  <c r="AF460" i="31"/>
  <c r="AG232" i="31"/>
  <c r="AF232" i="31"/>
  <c r="AF660" i="31"/>
  <c r="AG660" i="31"/>
  <c r="AF427" i="31"/>
  <c r="AG427" i="31"/>
  <c r="AG201" i="31"/>
  <c r="AF201" i="31"/>
  <c r="AG691" i="31"/>
  <c r="AF691" i="31"/>
  <c r="AG494" i="31"/>
  <c r="AF494" i="31"/>
  <c r="AF219" i="31"/>
  <c r="AG219" i="31"/>
  <c r="AG609" i="31"/>
  <c r="AF609" i="31"/>
  <c r="AF370" i="31"/>
  <c r="AG370" i="31"/>
  <c r="AG126" i="31"/>
  <c r="AF126" i="31"/>
  <c r="AG558" i="31"/>
  <c r="AF558" i="31"/>
  <c r="AG384" i="31"/>
  <c r="AF384" i="31"/>
  <c r="AF65" i="31"/>
  <c r="AG65" i="31"/>
  <c r="AF643" i="31"/>
  <c r="AG643" i="31"/>
  <c r="AG371" i="31"/>
  <c r="AF371" i="31"/>
  <c r="AG96" i="31"/>
  <c r="AF96" i="31"/>
  <c r="AF627" i="31"/>
  <c r="AG627" i="31"/>
  <c r="AG346" i="31"/>
  <c r="AF346" i="31"/>
  <c r="AG589" i="31"/>
  <c r="AF589" i="31"/>
  <c r="AF300" i="31"/>
  <c r="AG300" i="31"/>
  <c r="AG21" i="31"/>
  <c r="AF21" i="31"/>
  <c r="AF744" i="31"/>
  <c r="AG744" i="31"/>
  <c r="AG472" i="31"/>
  <c r="AF472" i="31"/>
  <c r="AG238" i="31"/>
  <c r="AF238" i="31"/>
  <c r="AF724" i="31"/>
  <c r="AG724" i="31"/>
  <c r="AG459" i="31"/>
  <c r="AF459" i="31"/>
  <c r="AF239" i="31"/>
  <c r="AG239" i="31"/>
  <c r="AG557" i="31"/>
  <c r="AF557" i="31"/>
  <c r="AG379" i="31"/>
  <c r="AF379" i="31"/>
  <c r="AG149" i="31"/>
  <c r="AF149" i="31"/>
  <c r="AG699" i="31"/>
  <c r="AF699" i="31"/>
  <c r="AG458" i="31"/>
  <c r="AF458" i="31"/>
  <c r="AG186" i="31"/>
  <c r="AF186" i="31"/>
  <c r="AG633" i="31"/>
  <c r="AF633" i="31"/>
  <c r="AG363" i="31"/>
  <c r="AF363" i="31"/>
  <c r="AG111" i="31"/>
  <c r="AF111" i="31"/>
  <c r="AF773" i="31"/>
  <c r="AG773" i="31"/>
  <c r="AG605" i="31"/>
  <c r="AF605" i="31"/>
  <c r="AG272" i="31"/>
  <c r="AF272" i="31"/>
  <c r="AG23" i="31"/>
  <c r="AF23" i="31"/>
  <c r="AG674" i="31"/>
  <c r="AF674" i="31"/>
  <c r="AF406" i="31"/>
  <c r="AG406" i="31"/>
  <c r="AF109" i="31"/>
  <c r="AG109" i="31"/>
  <c r="AF733" i="31"/>
  <c r="AG733" i="31"/>
  <c r="AF456" i="31"/>
  <c r="AG456" i="31"/>
  <c r="AG248" i="31"/>
  <c r="AF248" i="31"/>
  <c r="AF639" i="31"/>
  <c r="AG639" i="31"/>
  <c r="AG436" i="31"/>
  <c r="AF436" i="31"/>
  <c r="AG179" i="31"/>
  <c r="AF179" i="31"/>
  <c r="AG696" i="31"/>
  <c r="AF696" i="31"/>
  <c r="AG452" i="31"/>
  <c r="AF452" i="31"/>
  <c r="AF227" i="31"/>
  <c r="AG227" i="31"/>
  <c r="AF676" i="31"/>
  <c r="AG676" i="31"/>
  <c r="AF382" i="31"/>
  <c r="AG382" i="31"/>
  <c r="AG168" i="31"/>
  <c r="AF168" i="31"/>
  <c r="AG655" i="31"/>
  <c r="AF655" i="31"/>
  <c r="AG364" i="31"/>
  <c r="AF364" i="31"/>
  <c r="AG112" i="31"/>
  <c r="AF112" i="31"/>
  <c r="AG525" i="31"/>
  <c r="AF525" i="31"/>
  <c r="AF302" i="31"/>
  <c r="AG302" i="31"/>
  <c r="AG19" i="31"/>
  <c r="AF19" i="31"/>
  <c r="AF594" i="31"/>
  <c r="AG594" i="31"/>
  <c r="AF337" i="31"/>
  <c r="AG337" i="31"/>
  <c r="AG98" i="31"/>
  <c r="AF98" i="31"/>
  <c r="AG587" i="31"/>
  <c r="AF587" i="31"/>
  <c r="AG381" i="31"/>
  <c r="AF381" i="31"/>
  <c r="AG90" i="31"/>
  <c r="AF90" i="31"/>
  <c r="AF535" i="31"/>
  <c r="AG535" i="31"/>
  <c r="AG257" i="31"/>
  <c r="AF257" i="31"/>
  <c r="AG70" i="31"/>
  <c r="AF70" i="31"/>
  <c r="AF689" i="31"/>
  <c r="AG689" i="31"/>
  <c r="AG442" i="31"/>
  <c r="AF442" i="31"/>
  <c r="AG223" i="31"/>
  <c r="AF223" i="31"/>
  <c r="AG737" i="31"/>
  <c r="AF737" i="31"/>
  <c r="AG501" i="31"/>
  <c r="AF501" i="31"/>
  <c r="AG221" i="31"/>
  <c r="AF221" i="31"/>
  <c r="AG529" i="31"/>
  <c r="AF529" i="31"/>
  <c r="AG412" i="31"/>
  <c r="AF412" i="31"/>
  <c r="AF18" i="31"/>
  <c r="AG18" i="31"/>
  <c r="AF709" i="31"/>
  <c r="AG709" i="31"/>
  <c r="AG470" i="31"/>
  <c r="AF470" i="31"/>
  <c r="AF151" i="31"/>
  <c r="AG151" i="31"/>
  <c r="AM12" i="33" l="1"/>
  <c r="AM24" i="33"/>
  <c r="AM36" i="33"/>
  <c r="AM48" i="33"/>
  <c r="AM60" i="33"/>
  <c r="AM72" i="33"/>
  <c r="AM84" i="33"/>
  <c r="AM96" i="33"/>
  <c r="AM108" i="33"/>
  <c r="AM120" i="33"/>
  <c r="AM132" i="33"/>
  <c r="AM144" i="33"/>
  <c r="AM156" i="33"/>
  <c r="AM168" i="33"/>
  <c r="AM180" i="33"/>
  <c r="AM192" i="33"/>
  <c r="AM204" i="33"/>
  <c r="AM216" i="33"/>
  <c r="AM228" i="33"/>
  <c r="AM240" i="33"/>
  <c r="AM252" i="33"/>
  <c r="AM264" i="33"/>
  <c r="AM276" i="33"/>
  <c r="AM288" i="33"/>
  <c r="AM300" i="33"/>
  <c r="AM312" i="33"/>
  <c r="AM324" i="33"/>
  <c r="AM336" i="33"/>
  <c r="AM348" i="33"/>
  <c r="AM360" i="33"/>
  <c r="AM372" i="33"/>
  <c r="AM384" i="33"/>
  <c r="AM396" i="33"/>
  <c r="AM408" i="33"/>
  <c r="AM420" i="33"/>
  <c r="AM432" i="33"/>
  <c r="AM444" i="33"/>
  <c r="AM456" i="33"/>
  <c r="AM468" i="33"/>
  <c r="AM480" i="33"/>
  <c r="AM492" i="33"/>
  <c r="AM504" i="33"/>
  <c r="AM516" i="33"/>
  <c r="AM528" i="33"/>
  <c r="AM540" i="33"/>
  <c r="AM552" i="33"/>
  <c r="AM564" i="33"/>
  <c r="AM576" i="33"/>
  <c r="AM588" i="33"/>
  <c r="AM600" i="33"/>
  <c r="AM612" i="33"/>
  <c r="AM624" i="33"/>
  <c r="AM636" i="33"/>
  <c r="AM648" i="33"/>
  <c r="AM660" i="33"/>
  <c r="AM672" i="33"/>
  <c r="AM684" i="33"/>
  <c r="AM696" i="33"/>
  <c r="AM708" i="33"/>
  <c r="AM720" i="33"/>
  <c r="AM732" i="33"/>
  <c r="AM744" i="33"/>
  <c r="AM756" i="33"/>
  <c r="AM768" i="33"/>
  <c r="AM2" i="33"/>
  <c r="AL14" i="33"/>
  <c r="AL26" i="33"/>
  <c r="AL38" i="33"/>
  <c r="AL50" i="33"/>
  <c r="AL62" i="33"/>
  <c r="AL74" i="33"/>
  <c r="AL86" i="33"/>
  <c r="AL98" i="33"/>
  <c r="AL110" i="33"/>
  <c r="AL122" i="33"/>
  <c r="AM13" i="33"/>
  <c r="AM25" i="33"/>
  <c r="AM37" i="33"/>
  <c r="AM49" i="33"/>
  <c r="AM61" i="33"/>
  <c r="AM73" i="33"/>
  <c r="AM85" i="33"/>
  <c r="AM97" i="33"/>
  <c r="AM109" i="33"/>
  <c r="AM121" i="33"/>
  <c r="AM133" i="33"/>
  <c r="AM145" i="33"/>
  <c r="AM157" i="33"/>
  <c r="AM169" i="33"/>
  <c r="AM181" i="33"/>
  <c r="AM193" i="33"/>
  <c r="AM205" i="33"/>
  <c r="AM217" i="33"/>
  <c r="AM229" i="33"/>
  <c r="AM241" i="33"/>
  <c r="AM253" i="33"/>
  <c r="AM265" i="33"/>
  <c r="AM277" i="33"/>
  <c r="AM289" i="33"/>
  <c r="AM301" i="33"/>
  <c r="AM313" i="33"/>
  <c r="AM325" i="33"/>
  <c r="AM337" i="33"/>
  <c r="AM349" i="33"/>
  <c r="AM361" i="33"/>
  <c r="AM373" i="33"/>
  <c r="AM385" i="33"/>
  <c r="AM397" i="33"/>
  <c r="AM409" i="33"/>
  <c r="AM421" i="33"/>
  <c r="AM433" i="33"/>
  <c r="AM445" i="33"/>
  <c r="AM457" i="33"/>
  <c r="AM469" i="33"/>
  <c r="AM481" i="33"/>
  <c r="AM493" i="33"/>
  <c r="AM505" i="33"/>
  <c r="AM517" i="33"/>
  <c r="AM529" i="33"/>
  <c r="AM541" i="33"/>
  <c r="AM553" i="33"/>
  <c r="AM565" i="33"/>
  <c r="AM577" i="33"/>
  <c r="AM589" i="33"/>
  <c r="AM601" i="33"/>
  <c r="AM613" i="33"/>
  <c r="AM625" i="33"/>
  <c r="AM637" i="33"/>
  <c r="AM649" i="33"/>
  <c r="AM661" i="33"/>
  <c r="AM673" i="33"/>
  <c r="AM685" i="33"/>
  <c r="AM697" i="33"/>
  <c r="AM709" i="33"/>
  <c r="AM721" i="33"/>
  <c r="AM733" i="33"/>
  <c r="AM745" i="33"/>
  <c r="AM757" i="33"/>
  <c r="AM769" i="33"/>
  <c r="AL3" i="33"/>
  <c r="AL15" i="33"/>
  <c r="AL27" i="33"/>
  <c r="AL39" i="33"/>
  <c r="AL51" i="33"/>
  <c r="AL63" i="33"/>
  <c r="AL75" i="33"/>
  <c r="AL87" i="33"/>
  <c r="AL99" i="33"/>
  <c r="AL111" i="33"/>
  <c r="AL123" i="33"/>
  <c r="AL135" i="33"/>
  <c r="AL147" i="33"/>
  <c r="AL159" i="33"/>
  <c r="AL171" i="33"/>
  <c r="AL183" i="33"/>
  <c r="AL195" i="33"/>
  <c r="AL207" i="33"/>
  <c r="AL219" i="33"/>
  <c r="AL231" i="33"/>
  <c r="AL243" i="33"/>
  <c r="AM14" i="33"/>
  <c r="AM26" i="33"/>
  <c r="AM38" i="33"/>
  <c r="AM50" i="33"/>
  <c r="AM62" i="33"/>
  <c r="AM74" i="33"/>
  <c r="AM86" i="33"/>
  <c r="AM98" i="33"/>
  <c r="AM110" i="33"/>
  <c r="AM122" i="33"/>
  <c r="AM134" i="33"/>
  <c r="AM146" i="33"/>
  <c r="AM158" i="33"/>
  <c r="AM170" i="33"/>
  <c r="AM182" i="33"/>
  <c r="AM194" i="33"/>
  <c r="AM206" i="33"/>
  <c r="AM218" i="33"/>
  <c r="AM230" i="33"/>
  <c r="AM242" i="33"/>
  <c r="AM254" i="33"/>
  <c r="AM266" i="33"/>
  <c r="AM278" i="33"/>
  <c r="AM290" i="33"/>
  <c r="AM302" i="33"/>
  <c r="AM314" i="33"/>
  <c r="AM326" i="33"/>
  <c r="AM338" i="33"/>
  <c r="AM350" i="33"/>
  <c r="AM362" i="33"/>
  <c r="AM374" i="33"/>
  <c r="AM386" i="33"/>
  <c r="AM398" i="33"/>
  <c r="AM410" i="33"/>
  <c r="AM422" i="33"/>
  <c r="AM434" i="33"/>
  <c r="AM446" i="33"/>
  <c r="AM458" i="33"/>
  <c r="AM470" i="33"/>
  <c r="AM482" i="33"/>
  <c r="AM494" i="33"/>
  <c r="AM506" i="33"/>
  <c r="AM518" i="33"/>
  <c r="AM530" i="33"/>
  <c r="AM542" i="33"/>
  <c r="AM554" i="33"/>
  <c r="AM566" i="33"/>
  <c r="AM578" i="33"/>
  <c r="AM590" i="33"/>
  <c r="AM602" i="33"/>
  <c r="AM614" i="33"/>
  <c r="AM626" i="33"/>
  <c r="AM638" i="33"/>
  <c r="AM650" i="33"/>
  <c r="AM662" i="33"/>
  <c r="AM674" i="33"/>
  <c r="AM686" i="33"/>
  <c r="AM698" i="33"/>
  <c r="AM710" i="33"/>
  <c r="AM722" i="33"/>
  <c r="AM734" i="33"/>
  <c r="AM746" i="33"/>
  <c r="AM758" i="33"/>
  <c r="AM770" i="33"/>
  <c r="AL4" i="33"/>
  <c r="AL16" i="33"/>
  <c r="AL28" i="33"/>
  <c r="AL40" i="33"/>
  <c r="AL52" i="33"/>
  <c r="AL64" i="33"/>
  <c r="AL76" i="33"/>
  <c r="AL88" i="33"/>
  <c r="AL100" i="33"/>
  <c r="AL112" i="33"/>
  <c r="AL124" i="33"/>
  <c r="AL136" i="33"/>
  <c r="AL148" i="33"/>
  <c r="AL160" i="33"/>
  <c r="AL172" i="33"/>
  <c r="AL184" i="33"/>
  <c r="AL196" i="33"/>
  <c r="AL208" i="33"/>
  <c r="AL220" i="33"/>
  <c r="AL232" i="33"/>
  <c r="AL244" i="33"/>
  <c r="AM3" i="33"/>
  <c r="AM15" i="33"/>
  <c r="AM27" i="33"/>
  <c r="AM39" i="33"/>
  <c r="AM51" i="33"/>
  <c r="AM63" i="33"/>
  <c r="AM75" i="33"/>
  <c r="AM87" i="33"/>
  <c r="AM99" i="33"/>
  <c r="AM111" i="33"/>
  <c r="AM123" i="33"/>
  <c r="AM135" i="33"/>
  <c r="AM147" i="33"/>
  <c r="AM159" i="33"/>
  <c r="AM171" i="33"/>
  <c r="AM183" i="33"/>
  <c r="AM195" i="33"/>
  <c r="AM207" i="33"/>
  <c r="AM219" i="33"/>
  <c r="AM231" i="33"/>
  <c r="AM243" i="33"/>
  <c r="AM255" i="33"/>
  <c r="AM267" i="33"/>
  <c r="AM279" i="33"/>
  <c r="AM291" i="33"/>
  <c r="AM303" i="33"/>
  <c r="AM315" i="33"/>
  <c r="AM327" i="33"/>
  <c r="AM339" i="33"/>
  <c r="AM351" i="33"/>
  <c r="AM363" i="33"/>
  <c r="AM375" i="33"/>
  <c r="AM387" i="33"/>
  <c r="AM399" i="33"/>
  <c r="AM411" i="33"/>
  <c r="AM423" i="33"/>
  <c r="AM435" i="33"/>
  <c r="AM447" i="33"/>
  <c r="AM459" i="33"/>
  <c r="AM471" i="33"/>
  <c r="AM483" i="33"/>
  <c r="AM495" i="33"/>
  <c r="AM507" i="33"/>
  <c r="AM519" i="33"/>
  <c r="AM531" i="33"/>
  <c r="AM543" i="33"/>
  <c r="AM555" i="33"/>
  <c r="AM567" i="33"/>
  <c r="AM579" i="33"/>
  <c r="AM591" i="33"/>
  <c r="AM603" i="33"/>
  <c r="AM615" i="33"/>
  <c r="AM627" i="33"/>
  <c r="AM639" i="33"/>
  <c r="AM651" i="33"/>
  <c r="AM663" i="33"/>
  <c r="AM675" i="33"/>
  <c r="AM687" i="33"/>
  <c r="AM699" i="33"/>
  <c r="AM711" i="33"/>
  <c r="AM723" i="33"/>
  <c r="AM735" i="33"/>
  <c r="AM747" i="33"/>
  <c r="AM759" i="33"/>
  <c r="AM771" i="33"/>
  <c r="AL5" i="33"/>
  <c r="AL17" i="33"/>
  <c r="AL29" i="33"/>
  <c r="AL41" i="33"/>
  <c r="AL53" i="33"/>
  <c r="AL65" i="33"/>
  <c r="AL77" i="33"/>
  <c r="AL89" i="33"/>
  <c r="AL101" i="33"/>
  <c r="AL113" i="33"/>
  <c r="AL125" i="33"/>
  <c r="AL137" i="33"/>
  <c r="AL149" i="33"/>
  <c r="AL161" i="33"/>
  <c r="AL173" i="33"/>
  <c r="AL185" i="33"/>
  <c r="AL197" i="33"/>
  <c r="AL209" i="33"/>
  <c r="AL221" i="33"/>
  <c r="AL233" i="33"/>
  <c r="AL245" i="33"/>
  <c r="AM4" i="33"/>
  <c r="AM16" i="33"/>
  <c r="AM28" i="33"/>
  <c r="AM40" i="33"/>
  <c r="AM52" i="33"/>
  <c r="AM64" i="33"/>
  <c r="AM76" i="33"/>
  <c r="AM88" i="33"/>
  <c r="AM100" i="33"/>
  <c r="AM112" i="33"/>
  <c r="AM124" i="33"/>
  <c r="AM136" i="33"/>
  <c r="AM148" i="33"/>
  <c r="AM160" i="33"/>
  <c r="AM172" i="33"/>
  <c r="AM184" i="33"/>
  <c r="AM196" i="33"/>
  <c r="AM208" i="33"/>
  <c r="AM220" i="33"/>
  <c r="AM232" i="33"/>
  <c r="AM244" i="33"/>
  <c r="AM256" i="33"/>
  <c r="AM268" i="33"/>
  <c r="AM280" i="33"/>
  <c r="AM292" i="33"/>
  <c r="AM304" i="33"/>
  <c r="AM316" i="33"/>
  <c r="AM328" i="33"/>
  <c r="AM340" i="33"/>
  <c r="AM352" i="33"/>
  <c r="AM364" i="33"/>
  <c r="AM376" i="33"/>
  <c r="AM388" i="33"/>
  <c r="AM400" i="33"/>
  <c r="AM412" i="33"/>
  <c r="AM424" i="33"/>
  <c r="AM436" i="33"/>
  <c r="AM448" i="33"/>
  <c r="AM460" i="33"/>
  <c r="AM472" i="33"/>
  <c r="AM484" i="33"/>
  <c r="AM496" i="33"/>
  <c r="AM508" i="33"/>
  <c r="AM520" i="33"/>
  <c r="AM532" i="33"/>
  <c r="AM544" i="33"/>
  <c r="AM556" i="33"/>
  <c r="AM568" i="33"/>
  <c r="AM580" i="33"/>
  <c r="AM592" i="33"/>
  <c r="AM604" i="33"/>
  <c r="AM616" i="33"/>
  <c r="AM628" i="33"/>
  <c r="AM640" i="33"/>
  <c r="AM652" i="33"/>
  <c r="AM664" i="33"/>
  <c r="AM676" i="33"/>
  <c r="AM688" i="33"/>
  <c r="AM700" i="33"/>
  <c r="AM712" i="33"/>
  <c r="AM724" i="33"/>
  <c r="AM736" i="33"/>
  <c r="AM748" i="33"/>
  <c r="AM760" i="33"/>
  <c r="AM772" i="33"/>
  <c r="AL6" i="33"/>
  <c r="AL18" i="33"/>
  <c r="AL30" i="33"/>
  <c r="AL42" i="33"/>
  <c r="AL54" i="33"/>
  <c r="AL66" i="33"/>
  <c r="AL78" i="33"/>
  <c r="AL90" i="33"/>
  <c r="AL102" i="33"/>
  <c r="AL114" i="33"/>
  <c r="AL126" i="33"/>
  <c r="AL138" i="33"/>
  <c r="AL150" i="33"/>
  <c r="AL162" i="33"/>
  <c r="AL174" i="33"/>
  <c r="AL186" i="33"/>
  <c r="AL198" i="33"/>
  <c r="AL210" i="33"/>
  <c r="AL222" i="33"/>
  <c r="AL234" i="33"/>
  <c r="AL246" i="33"/>
  <c r="AM7" i="33"/>
  <c r="AM19" i="33"/>
  <c r="AM31" i="33"/>
  <c r="AM43" i="33"/>
  <c r="AM55" i="33"/>
  <c r="AM67" i="33"/>
  <c r="AM79" i="33"/>
  <c r="AM91" i="33"/>
  <c r="AM103" i="33"/>
  <c r="AM115" i="33"/>
  <c r="AM127" i="33"/>
  <c r="AM139" i="33"/>
  <c r="AM151" i="33"/>
  <c r="AM163" i="33"/>
  <c r="AM175" i="33"/>
  <c r="AM187" i="33"/>
  <c r="AM199" i="33"/>
  <c r="AM211" i="33"/>
  <c r="AM223" i="33"/>
  <c r="AM235" i="33"/>
  <c r="AM247" i="33"/>
  <c r="AM259" i="33"/>
  <c r="AM271" i="33"/>
  <c r="AM283" i="33"/>
  <c r="AM295" i="33"/>
  <c r="AM307" i="33"/>
  <c r="AM319" i="33"/>
  <c r="AM331" i="33"/>
  <c r="AM343" i="33"/>
  <c r="AM355" i="33"/>
  <c r="AM367" i="33"/>
  <c r="AM379" i="33"/>
  <c r="AM391" i="33"/>
  <c r="AM403" i="33"/>
  <c r="AM415" i="33"/>
  <c r="AM427" i="33"/>
  <c r="AM439" i="33"/>
  <c r="AM451" i="33"/>
  <c r="AM463" i="33"/>
  <c r="AM475" i="33"/>
  <c r="AM487" i="33"/>
  <c r="AM499" i="33"/>
  <c r="AM511" i="33"/>
  <c r="AM523" i="33"/>
  <c r="AM535" i="33"/>
  <c r="AM547" i="33"/>
  <c r="AM559" i="33"/>
  <c r="AM571" i="33"/>
  <c r="AM583" i="33"/>
  <c r="AM595" i="33"/>
  <c r="AM607" i="33"/>
  <c r="AM619" i="33"/>
  <c r="AM631" i="33"/>
  <c r="AM643" i="33"/>
  <c r="AM655" i="33"/>
  <c r="AM667" i="33"/>
  <c r="AM679" i="33"/>
  <c r="AM691" i="33"/>
  <c r="AM703" i="33"/>
  <c r="AM715" i="33"/>
  <c r="AM727" i="33"/>
  <c r="AM739" i="33"/>
  <c r="AM751" i="33"/>
  <c r="AM763" i="33"/>
  <c r="AM775" i="33"/>
  <c r="AL9" i="33"/>
  <c r="AL21" i="33"/>
  <c r="AL33" i="33"/>
  <c r="AL45" i="33"/>
  <c r="AL57" i="33"/>
  <c r="AL69" i="33"/>
  <c r="AL81" i="33"/>
  <c r="AL93" i="33"/>
  <c r="AL105" i="33"/>
  <c r="AL117" i="33"/>
  <c r="AL129" i="33"/>
  <c r="AL141" i="33"/>
  <c r="AL153" i="33"/>
  <c r="AL165" i="33"/>
  <c r="AL177" i="33"/>
  <c r="AL189" i="33"/>
  <c r="AL201" i="33"/>
  <c r="AL213" i="33"/>
  <c r="AL225" i="33"/>
  <c r="AL237" i="33"/>
  <c r="AL249" i="33"/>
  <c r="AM10" i="33"/>
  <c r="AM22" i="33"/>
  <c r="AM34" i="33"/>
  <c r="AM46" i="33"/>
  <c r="AM58" i="33"/>
  <c r="AM70" i="33"/>
  <c r="AM82" i="33"/>
  <c r="AM94" i="33"/>
  <c r="AM106" i="33"/>
  <c r="AM118" i="33"/>
  <c r="AM130" i="33"/>
  <c r="AM142" i="33"/>
  <c r="AM154" i="33"/>
  <c r="AM166" i="33"/>
  <c r="AM178" i="33"/>
  <c r="AM190" i="33"/>
  <c r="AM202" i="33"/>
  <c r="AM214" i="33"/>
  <c r="AM226" i="33"/>
  <c r="AM238" i="33"/>
  <c r="AM250" i="33"/>
  <c r="AM262" i="33"/>
  <c r="AM274" i="33"/>
  <c r="AM286" i="33"/>
  <c r="AM298" i="33"/>
  <c r="AM310" i="33"/>
  <c r="AM322" i="33"/>
  <c r="AM334" i="33"/>
  <c r="AM346" i="33"/>
  <c r="AM358" i="33"/>
  <c r="AM370" i="33"/>
  <c r="AM382" i="33"/>
  <c r="AM394" i="33"/>
  <c r="AM406" i="33"/>
  <c r="AM418" i="33"/>
  <c r="AM430" i="33"/>
  <c r="AM442" i="33"/>
  <c r="AM454" i="33"/>
  <c r="AM466" i="33"/>
  <c r="AM478" i="33"/>
  <c r="AM490" i="33"/>
  <c r="AM502" i="33"/>
  <c r="AM514" i="33"/>
  <c r="AM526" i="33"/>
  <c r="AM538" i="33"/>
  <c r="AM550" i="33"/>
  <c r="AM562" i="33"/>
  <c r="AM574" i="33"/>
  <c r="AM586" i="33"/>
  <c r="AM598" i="33"/>
  <c r="AM610" i="33"/>
  <c r="AM622" i="33"/>
  <c r="AM634" i="33"/>
  <c r="AM646" i="33"/>
  <c r="AM658" i="33"/>
  <c r="AM670" i="33"/>
  <c r="AM682" i="33"/>
  <c r="AM694" i="33"/>
  <c r="AM706" i="33"/>
  <c r="AM718" i="33"/>
  <c r="AM730" i="33"/>
  <c r="AM742" i="33"/>
  <c r="AM754" i="33"/>
  <c r="AM766" i="33"/>
  <c r="AM778" i="33"/>
  <c r="AL12" i="33"/>
  <c r="AL24" i="33"/>
  <c r="AL36" i="33"/>
  <c r="AL48" i="33"/>
  <c r="AL60" i="33"/>
  <c r="AL72" i="33"/>
  <c r="AL84" i="33"/>
  <c r="AL96" i="33"/>
  <c r="AL108" i="33"/>
  <c r="AL120" i="33"/>
  <c r="AL132" i="33"/>
  <c r="AL144" i="33"/>
  <c r="AL156" i="33"/>
  <c r="AL168" i="33"/>
  <c r="AL180" i="33"/>
  <c r="AL192" i="33"/>
  <c r="AL204" i="33"/>
  <c r="AL216" i="33"/>
  <c r="AL228" i="33"/>
  <c r="AL240" i="33"/>
  <c r="AM11" i="33"/>
  <c r="AM23" i="33"/>
  <c r="AM35" i="33"/>
  <c r="AM47" i="33"/>
  <c r="AM59" i="33"/>
  <c r="AM71" i="33"/>
  <c r="AM83" i="33"/>
  <c r="AM95" i="33"/>
  <c r="AM107" i="33"/>
  <c r="AM119" i="33"/>
  <c r="AM131" i="33"/>
  <c r="AM143" i="33"/>
  <c r="AM155" i="33"/>
  <c r="AM167" i="33"/>
  <c r="AM179" i="33"/>
  <c r="AM191" i="33"/>
  <c r="AM203" i="33"/>
  <c r="AM215" i="33"/>
  <c r="AM227" i="33"/>
  <c r="AM239" i="33"/>
  <c r="AM251" i="33"/>
  <c r="AM263" i="33"/>
  <c r="AM275" i="33"/>
  <c r="AM287" i="33"/>
  <c r="AM299" i="33"/>
  <c r="AM311" i="33"/>
  <c r="AM323" i="33"/>
  <c r="AM335" i="33"/>
  <c r="AM347" i="33"/>
  <c r="AM359" i="33"/>
  <c r="AM371" i="33"/>
  <c r="AM383" i="33"/>
  <c r="AM395" i="33"/>
  <c r="AM407" i="33"/>
  <c r="AM419" i="33"/>
  <c r="AM431" i="33"/>
  <c r="AM443" i="33"/>
  <c r="AM455" i="33"/>
  <c r="AM467" i="33"/>
  <c r="AM479" i="33"/>
  <c r="AM491" i="33"/>
  <c r="AM503" i="33"/>
  <c r="AM515" i="33"/>
  <c r="AM527" i="33"/>
  <c r="AM539" i="33"/>
  <c r="AM551" i="33"/>
  <c r="AM563" i="33"/>
  <c r="AM575" i="33"/>
  <c r="AM587" i="33"/>
  <c r="AM599" i="33"/>
  <c r="AM611" i="33"/>
  <c r="AM623" i="33"/>
  <c r="AM635" i="33"/>
  <c r="AM647" i="33"/>
  <c r="AM659" i="33"/>
  <c r="AM671" i="33"/>
  <c r="AM683" i="33"/>
  <c r="AM695" i="33"/>
  <c r="AM707" i="33"/>
  <c r="AM719" i="33"/>
  <c r="AM731" i="33"/>
  <c r="AM743" i="33"/>
  <c r="AM755" i="33"/>
  <c r="AM767" i="33"/>
  <c r="AM779" i="33"/>
  <c r="AL13" i="33"/>
  <c r="AL25" i="33"/>
  <c r="AL37" i="33"/>
  <c r="AL49" i="33"/>
  <c r="AL61" i="33"/>
  <c r="AL73" i="33"/>
  <c r="AL85" i="33"/>
  <c r="AL97" i="33"/>
  <c r="AL109" i="33"/>
  <c r="AL121" i="33"/>
  <c r="AL133" i="33"/>
  <c r="AL145" i="33"/>
  <c r="AL157" i="33"/>
  <c r="AL169" i="33"/>
  <c r="AL181" i="33"/>
  <c r="AL193" i="33"/>
  <c r="AL205" i="33"/>
  <c r="AL217" i="33"/>
  <c r="AL229" i="33"/>
  <c r="AL241" i="33"/>
  <c r="AM6" i="33"/>
  <c r="AM42" i="33"/>
  <c r="AM78" i="33"/>
  <c r="AM114" i="33"/>
  <c r="AM150" i="33"/>
  <c r="AM186" i="33"/>
  <c r="AM222" i="33"/>
  <c r="AM258" i="33"/>
  <c r="AM294" i="33"/>
  <c r="AM330" i="33"/>
  <c r="AM366" i="33"/>
  <c r="AM402" i="33"/>
  <c r="AM438" i="33"/>
  <c r="AM474" i="33"/>
  <c r="AM510" i="33"/>
  <c r="AM546" i="33"/>
  <c r="AM582" i="33"/>
  <c r="AM618" i="33"/>
  <c r="AM654" i="33"/>
  <c r="AM690" i="33"/>
  <c r="AM726" i="33"/>
  <c r="AM762" i="33"/>
  <c r="AL20" i="33"/>
  <c r="AL56" i="33"/>
  <c r="AL92" i="33"/>
  <c r="AL128" i="33"/>
  <c r="AL155" i="33"/>
  <c r="AL187" i="33"/>
  <c r="AL214" i="33"/>
  <c r="AL242" i="33"/>
  <c r="AL259" i="33"/>
  <c r="AL271" i="33"/>
  <c r="AL283" i="33"/>
  <c r="AL295" i="33"/>
  <c r="AL307" i="33"/>
  <c r="AL319" i="33"/>
  <c r="AL331" i="33"/>
  <c r="AL343" i="33"/>
  <c r="AL355" i="33"/>
  <c r="AL367" i="33"/>
  <c r="AL379" i="33"/>
  <c r="AL391" i="33"/>
  <c r="AL403" i="33"/>
  <c r="AL415" i="33"/>
  <c r="AL427" i="33"/>
  <c r="AL439" i="33"/>
  <c r="AL451" i="33"/>
  <c r="AL463" i="33"/>
  <c r="AL475" i="33"/>
  <c r="AL487" i="33"/>
  <c r="AL499" i="33"/>
  <c r="AL511" i="33"/>
  <c r="AL523" i="33"/>
  <c r="AL535" i="33"/>
  <c r="AL547" i="33"/>
  <c r="AL559" i="33"/>
  <c r="AL571" i="33"/>
  <c r="AL583" i="33"/>
  <c r="AL595" i="33"/>
  <c r="AL607" i="33"/>
  <c r="AL619" i="33"/>
  <c r="AL631" i="33"/>
  <c r="AL643" i="33"/>
  <c r="AL655" i="33"/>
  <c r="AL667" i="33"/>
  <c r="AL679" i="33"/>
  <c r="AL691" i="33"/>
  <c r="AL703" i="33"/>
  <c r="AL715" i="33"/>
  <c r="AL727" i="33"/>
  <c r="AL739" i="33"/>
  <c r="AL751" i="33"/>
  <c r="AL763" i="33"/>
  <c r="AL775" i="33"/>
  <c r="AM8" i="33"/>
  <c r="AM44" i="33"/>
  <c r="AM80" i="33"/>
  <c r="AM116" i="33"/>
  <c r="AM152" i="33"/>
  <c r="AM188" i="33"/>
  <c r="AM224" i="33"/>
  <c r="AM260" i="33"/>
  <c r="AM296" i="33"/>
  <c r="AM332" i="33"/>
  <c r="AM368" i="33"/>
  <c r="AM404" i="33"/>
  <c r="AM440" i="33"/>
  <c r="AM476" i="33"/>
  <c r="AM512" i="33"/>
  <c r="AM548" i="33"/>
  <c r="AM584" i="33"/>
  <c r="AM620" i="33"/>
  <c r="AM656" i="33"/>
  <c r="AM692" i="33"/>
  <c r="AM728" i="33"/>
  <c r="AM764" i="33"/>
  <c r="AL22" i="33"/>
  <c r="AL58" i="33"/>
  <c r="AL94" i="33"/>
  <c r="AL130" i="33"/>
  <c r="AL158" i="33"/>
  <c r="AL188" i="33"/>
  <c r="AL215" i="33"/>
  <c r="AL247" i="33"/>
  <c r="AL260" i="33"/>
  <c r="AL272" i="33"/>
  <c r="AL284" i="33"/>
  <c r="AL296" i="33"/>
  <c r="AL308" i="33"/>
  <c r="AL320" i="33"/>
  <c r="AL332" i="33"/>
  <c r="AL344" i="33"/>
  <c r="AL356" i="33"/>
  <c r="AL368" i="33"/>
  <c r="AL380" i="33"/>
  <c r="AL392" i="33"/>
  <c r="AL404" i="33"/>
  <c r="AL416" i="33"/>
  <c r="AL428" i="33"/>
  <c r="AL440" i="33"/>
  <c r="AL452" i="33"/>
  <c r="AL464" i="33"/>
  <c r="AL476" i="33"/>
  <c r="AL488" i="33"/>
  <c r="AL500" i="33"/>
  <c r="AL512" i="33"/>
  <c r="AL524" i="33"/>
  <c r="AL536" i="33"/>
  <c r="AL548" i="33"/>
  <c r="AL560" i="33"/>
  <c r="AL572" i="33"/>
  <c r="AL584" i="33"/>
  <c r="AL596" i="33"/>
  <c r="AL608" i="33"/>
  <c r="AL620" i="33"/>
  <c r="AL632" i="33"/>
  <c r="AL644" i="33"/>
  <c r="AL656" i="33"/>
  <c r="AL668" i="33"/>
  <c r="AL680" i="33"/>
  <c r="AL692" i="33"/>
  <c r="AL704" i="33"/>
  <c r="AL716" i="33"/>
  <c r="AL728" i="33"/>
  <c r="AL740" i="33"/>
  <c r="AL752" i="33"/>
  <c r="AL764" i="33"/>
  <c r="AL776" i="33"/>
  <c r="AM9" i="33"/>
  <c r="AM45" i="33"/>
  <c r="AM81" i="33"/>
  <c r="AM117" i="33"/>
  <c r="AM153" i="33"/>
  <c r="AM189" i="33"/>
  <c r="AM225" i="33"/>
  <c r="AM261" i="33"/>
  <c r="AM297" i="33"/>
  <c r="AM333" i="33"/>
  <c r="AM369" i="33"/>
  <c r="AM405" i="33"/>
  <c r="AM441" i="33"/>
  <c r="AM477" i="33"/>
  <c r="AM513" i="33"/>
  <c r="AM549" i="33"/>
  <c r="AM585" i="33"/>
  <c r="AM621" i="33"/>
  <c r="AM657" i="33"/>
  <c r="AM693" i="33"/>
  <c r="AM729" i="33"/>
  <c r="AM765" i="33"/>
  <c r="AL23" i="33"/>
  <c r="AL59" i="33"/>
  <c r="AL95" i="33"/>
  <c r="AL131" i="33"/>
  <c r="AL163" i="33"/>
  <c r="AL190" i="33"/>
  <c r="AL218" i="33"/>
  <c r="AL248" i="33"/>
  <c r="AL261" i="33"/>
  <c r="AL273" i="33"/>
  <c r="AL285" i="33"/>
  <c r="AL297" i="33"/>
  <c r="AL309" i="33"/>
  <c r="AL321" i="33"/>
  <c r="AL333" i="33"/>
  <c r="AL345" i="33"/>
  <c r="AL357" i="33"/>
  <c r="AL369" i="33"/>
  <c r="AL381" i="33"/>
  <c r="AL393" i="33"/>
  <c r="AL405" i="33"/>
  <c r="AL417" i="33"/>
  <c r="AL429" i="33"/>
  <c r="AL441" i="33"/>
  <c r="AL453" i="33"/>
  <c r="AL465" i="33"/>
  <c r="AL477" i="33"/>
  <c r="AL489" i="33"/>
  <c r="AL501" i="33"/>
  <c r="AL513" i="33"/>
  <c r="AL525" i="33"/>
  <c r="AL537" i="33"/>
  <c r="AL549" i="33"/>
  <c r="AL561" i="33"/>
  <c r="AL573" i="33"/>
  <c r="AL585" i="33"/>
  <c r="AL597" i="33"/>
  <c r="AL609" i="33"/>
  <c r="AL621" i="33"/>
  <c r="AL633" i="33"/>
  <c r="AL645" i="33"/>
  <c r="AL657" i="33"/>
  <c r="AL669" i="33"/>
  <c r="AL681" i="33"/>
  <c r="AL693" i="33"/>
  <c r="AL705" i="33"/>
  <c r="AL717" i="33"/>
  <c r="AL729" i="33"/>
  <c r="AL741" i="33"/>
  <c r="AL753" i="33"/>
  <c r="AL765" i="33"/>
  <c r="AL777" i="33"/>
  <c r="AM17" i="33"/>
  <c r="AM53" i="33"/>
  <c r="AM89" i="33"/>
  <c r="AM125" i="33"/>
  <c r="AM161" i="33"/>
  <c r="AM197" i="33"/>
  <c r="AM233" i="33"/>
  <c r="AM269" i="33"/>
  <c r="AM305" i="33"/>
  <c r="AM341" i="33"/>
  <c r="AM377" i="33"/>
  <c r="AM413" i="33"/>
  <c r="AM449" i="33"/>
  <c r="AM485" i="33"/>
  <c r="AM521" i="33"/>
  <c r="AM557" i="33"/>
  <c r="AM593" i="33"/>
  <c r="AM629" i="33"/>
  <c r="AM665" i="33"/>
  <c r="AM701" i="33"/>
  <c r="AM737" i="33"/>
  <c r="AM773" i="33"/>
  <c r="AL31" i="33"/>
  <c r="AL67" i="33"/>
  <c r="AL103" i="33"/>
  <c r="AL134" i="33"/>
  <c r="AL164" i="33"/>
  <c r="AL191" i="33"/>
  <c r="AL223" i="33"/>
  <c r="AL250" i="33"/>
  <c r="AL262" i="33"/>
  <c r="AL274" i="33"/>
  <c r="AL286" i="33"/>
  <c r="AL298" i="33"/>
  <c r="AL310" i="33"/>
  <c r="AL322" i="33"/>
  <c r="AL334" i="33"/>
  <c r="AL346" i="33"/>
  <c r="AL358" i="33"/>
  <c r="AL370" i="33"/>
  <c r="AL382" i="33"/>
  <c r="AL394" i="33"/>
  <c r="AL406" i="33"/>
  <c r="AL418" i="33"/>
  <c r="AL430" i="33"/>
  <c r="AL442" i="33"/>
  <c r="AL454" i="33"/>
  <c r="AL466" i="33"/>
  <c r="AL478" i="33"/>
  <c r="AL490" i="33"/>
  <c r="AL502" i="33"/>
  <c r="AL514" i="33"/>
  <c r="AL526" i="33"/>
  <c r="AL538" i="33"/>
  <c r="AL550" i="33"/>
  <c r="AL562" i="33"/>
  <c r="AL574" i="33"/>
  <c r="AL586" i="33"/>
  <c r="AL598" i="33"/>
  <c r="AL610" i="33"/>
  <c r="AL622" i="33"/>
  <c r="AL634" i="33"/>
  <c r="AL646" i="33"/>
  <c r="AL658" i="33"/>
  <c r="AL670" i="33"/>
  <c r="AL682" i="33"/>
  <c r="AL694" i="33"/>
  <c r="AL706" i="33"/>
  <c r="AL718" i="33"/>
  <c r="AL730" i="33"/>
  <c r="AL742" i="33"/>
  <c r="AL754" i="33"/>
  <c r="AL766" i="33"/>
  <c r="AL778" i="33"/>
  <c r="AM18" i="33"/>
  <c r="AM54" i="33"/>
  <c r="AM90" i="33"/>
  <c r="AM126" i="33"/>
  <c r="AM162" i="33"/>
  <c r="AM198" i="33"/>
  <c r="AM234" i="33"/>
  <c r="AM270" i="33"/>
  <c r="AM306" i="33"/>
  <c r="AM342" i="33"/>
  <c r="AM378" i="33"/>
  <c r="AM414" i="33"/>
  <c r="AM450" i="33"/>
  <c r="AM486" i="33"/>
  <c r="AM522" i="33"/>
  <c r="AM558" i="33"/>
  <c r="AM594" i="33"/>
  <c r="AM630" i="33"/>
  <c r="AM666" i="33"/>
  <c r="AM702" i="33"/>
  <c r="AM738" i="33"/>
  <c r="AM774" i="33"/>
  <c r="AL32" i="33"/>
  <c r="AL68" i="33"/>
  <c r="AL104" i="33"/>
  <c r="AL139" i="33"/>
  <c r="AL166" i="33"/>
  <c r="AL194" i="33"/>
  <c r="AL224" i="33"/>
  <c r="AL251" i="33"/>
  <c r="AL263" i="33"/>
  <c r="AL275" i="33"/>
  <c r="AL287" i="33"/>
  <c r="AL299" i="33"/>
  <c r="AL311" i="33"/>
  <c r="AL323" i="33"/>
  <c r="AL335" i="33"/>
  <c r="AL347" i="33"/>
  <c r="AL359" i="33"/>
  <c r="AL371" i="33"/>
  <c r="AL383" i="33"/>
  <c r="AL395" i="33"/>
  <c r="AL407" i="33"/>
  <c r="AL419" i="33"/>
  <c r="AL431" i="33"/>
  <c r="AL443" i="33"/>
  <c r="AL455" i="33"/>
  <c r="AL467" i="33"/>
  <c r="AL479" i="33"/>
  <c r="AL491" i="33"/>
  <c r="AL503" i="33"/>
  <c r="AL515" i="33"/>
  <c r="AL527" i="33"/>
  <c r="AL539" i="33"/>
  <c r="AL551" i="33"/>
  <c r="AL563" i="33"/>
  <c r="AL575" i="33"/>
  <c r="AL587" i="33"/>
  <c r="AL599" i="33"/>
  <c r="AL611" i="33"/>
  <c r="AL623" i="33"/>
  <c r="AL635" i="33"/>
  <c r="AL647" i="33"/>
  <c r="AL659" i="33"/>
  <c r="AL671" i="33"/>
  <c r="AL683" i="33"/>
  <c r="AL695" i="33"/>
  <c r="AL707" i="33"/>
  <c r="AL719" i="33"/>
  <c r="AL731" i="33"/>
  <c r="AL743" i="33"/>
  <c r="AL755" i="33"/>
  <c r="AL767" i="33"/>
  <c r="AL779" i="33"/>
  <c r="AM21" i="33"/>
  <c r="AM57" i="33"/>
  <c r="AM93" i="33"/>
  <c r="AM129" i="33"/>
  <c r="AM165" i="33"/>
  <c r="AM201" i="33"/>
  <c r="AM237" i="33"/>
  <c r="AM273" i="33"/>
  <c r="AM309" i="33"/>
  <c r="AM345" i="33"/>
  <c r="AM381" i="33"/>
  <c r="AM417" i="33"/>
  <c r="AM453" i="33"/>
  <c r="AM489" i="33"/>
  <c r="AM525" i="33"/>
  <c r="AM561" i="33"/>
  <c r="AM597" i="33"/>
  <c r="AM633" i="33"/>
  <c r="AM669" i="33"/>
  <c r="AM705" i="33"/>
  <c r="AM741" i="33"/>
  <c r="AM777" i="33"/>
  <c r="AL35" i="33"/>
  <c r="AL71" i="33"/>
  <c r="AL107" i="33"/>
  <c r="AL142" i="33"/>
  <c r="AL170" i="33"/>
  <c r="AL200" i="33"/>
  <c r="AL227" i="33"/>
  <c r="AL253" i="33"/>
  <c r="AL265" i="33"/>
  <c r="AL277" i="33"/>
  <c r="AL289" i="33"/>
  <c r="AL301" i="33"/>
  <c r="AL313" i="33"/>
  <c r="AL325" i="33"/>
  <c r="AL337" i="33"/>
  <c r="AL349" i="33"/>
  <c r="AL361" i="33"/>
  <c r="AL373" i="33"/>
  <c r="AL385" i="33"/>
  <c r="AL397" i="33"/>
  <c r="AL409" i="33"/>
  <c r="AL421" i="33"/>
  <c r="AL433" i="33"/>
  <c r="AL445" i="33"/>
  <c r="AL457" i="33"/>
  <c r="AL469" i="33"/>
  <c r="AL481" i="33"/>
  <c r="AL493" i="33"/>
  <c r="AL505" i="33"/>
  <c r="AL517" i="33"/>
  <c r="AL529" i="33"/>
  <c r="AL541" i="33"/>
  <c r="AL553" i="33"/>
  <c r="AL565" i="33"/>
  <c r="AL577" i="33"/>
  <c r="AL589" i="33"/>
  <c r="AL601" i="33"/>
  <c r="AL613" i="33"/>
  <c r="AL625" i="33"/>
  <c r="AL637" i="33"/>
  <c r="AL649" i="33"/>
  <c r="AL661" i="33"/>
  <c r="AL673" i="33"/>
  <c r="AL685" i="33"/>
  <c r="AL697" i="33"/>
  <c r="AL709" i="33"/>
  <c r="AL721" i="33"/>
  <c r="AL733" i="33"/>
  <c r="AL745" i="33"/>
  <c r="AL757" i="33"/>
  <c r="AL769" i="33"/>
  <c r="AM29" i="33"/>
  <c r="AM65" i="33"/>
  <c r="AM101" i="33"/>
  <c r="AM137" i="33"/>
  <c r="AM173" i="33"/>
  <c r="AM209" i="33"/>
  <c r="AM245" i="33"/>
  <c r="AM281" i="33"/>
  <c r="AM317" i="33"/>
  <c r="AM353" i="33"/>
  <c r="AM389" i="33"/>
  <c r="AM425" i="33"/>
  <c r="AM461" i="33"/>
  <c r="AM497" i="33"/>
  <c r="AM533" i="33"/>
  <c r="AM569" i="33"/>
  <c r="AM605" i="33"/>
  <c r="AM641" i="33"/>
  <c r="AM677" i="33"/>
  <c r="AM713" i="33"/>
  <c r="AM749" i="33"/>
  <c r="AL7" i="33"/>
  <c r="AL43" i="33"/>
  <c r="AL79" i="33"/>
  <c r="AL115" i="33"/>
  <c r="AL143" i="33"/>
  <c r="AL175" i="33"/>
  <c r="AL202" i="33"/>
  <c r="AL230" i="33"/>
  <c r="AL254" i="33"/>
  <c r="AL266" i="33"/>
  <c r="AL278" i="33"/>
  <c r="AL290" i="33"/>
  <c r="AL302" i="33"/>
  <c r="AL314" i="33"/>
  <c r="AL326" i="33"/>
  <c r="AL338" i="33"/>
  <c r="AL350" i="33"/>
  <c r="AL362" i="33"/>
  <c r="AL374" i="33"/>
  <c r="AL386" i="33"/>
  <c r="AL398" i="33"/>
  <c r="AL410" i="33"/>
  <c r="AL422" i="33"/>
  <c r="AL434" i="33"/>
  <c r="AL446" i="33"/>
  <c r="AL458" i="33"/>
  <c r="AL470" i="33"/>
  <c r="AL482" i="33"/>
  <c r="AL494" i="33"/>
  <c r="AL506" i="33"/>
  <c r="AL518" i="33"/>
  <c r="AL530" i="33"/>
  <c r="AL542" i="33"/>
  <c r="AL554" i="33"/>
  <c r="AL566" i="33"/>
  <c r="AL578" i="33"/>
  <c r="AL590" i="33"/>
  <c r="AL602" i="33"/>
  <c r="AL614" i="33"/>
  <c r="AL626" i="33"/>
  <c r="AL638" i="33"/>
  <c r="AL650" i="33"/>
  <c r="AL662" i="33"/>
  <c r="AL674" i="33"/>
  <c r="AL686" i="33"/>
  <c r="AL698" i="33"/>
  <c r="AL710" i="33"/>
  <c r="AL722" i="33"/>
  <c r="AL734" i="33"/>
  <c r="AL746" i="33"/>
  <c r="AL758" i="33"/>
  <c r="AL770" i="33"/>
  <c r="AM30" i="33"/>
  <c r="AM66" i="33"/>
  <c r="AM102" i="33"/>
  <c r="AM138" i="33"/>
  <c r="AM174" i="33"/>
  <c r="AM210" i="33"/>
  <c r="AM246" i="33"/>
  <c r="AM282" i="33"/>
  <c r="AM318" i="33"/>
  <c r="AM354" i="33"/>
  <c r="AM390" i="33"/>
  <c r="AM426" i="33"/>
  <c r="AM462" i="33"/>
  <c r="AM498" i="33"/>
  <c r="AM534" i="33"/>
  <c r="AM570" i="33"/>
  <c r="AM606" i="33"/>
  <c r="AM642" i="33"/>
  <c r="AM678" i="33"/>
  <c r="AM714" i="33"/>
  <c r="AM750" i="33"/>
  <c r="AL8" i="33"/>
  <c r="AL44" i="33"/>
  <c r="AL80" i="33"/>
  <c r="AL116" i="33"/>
  <c r="AL146" i="33"/>
  <c r="AL176" i="33"/>
  <c r="AL203" i="33"/>
  <c r="AL235" i="33"/>
  <c r="AL255" i="33"/>
  <c r="AL267" i="33"/>
  <c r="AL279" i="33"/>
  <c r="AL291" i="33"/>
  <c r="AL303" i="33"/>
  <c r="AL315" i="33"/>
  <c r="AL327" i="33"/>
  <c r="AL339" i="33"/>
  <c r="AL351" i="33"/>
  <c r="AL363" i="33"/>
  <c r="AL375" i="33"/>
  <c r="AL387" i="33"/>
  <c r="AL399" i="33"/>
  <c r="AL411" i="33"/>
  <c r="AL423" i="33"/>
  <c r="AL435" i="33"/>
  <c r="AL447" i="33"/>
  <c r="AL459" i="33"/>
  <c r="AL471" i="33"/>
  <c r="AL483" i="33"/>
  <c r="AL495" i="33"/>
  <c r="AL507" i="33"/>
  <c r="AL519" i="33"/>
  <c r="AL531" i="33"/>
  <c r="AL543" i="33"/>
  <c r="AL555" i="33"/>
  <c r="AL567" i="33"/>
  <c r="AL579" i="33"/>
  <c r="AL591" i="33"/>
  <c r="AL603" i="33"/>
  <c r="AL615" i="33"/>
  <c r="AL627" i="33"/>
  <c r="AL639" i="33"/>
  <c r="AL651" i="33"/>
  <c r="AL663" i="33"/>
  <c r="AL675" i="33"/>
  <c r="AL687" i="33"/>
  <c r="AL699" i="33"/>
  <c r="AL711" i="33"/>
  <c r="AL723" i="33"/>
  <c r="AL735" i="33"/>
  <c r="AL747" i="33"/>
  <c r="AL759" i="33"/>
  <c r="AL771" i="33"/>
  <c r="AM32" i="33"/>
  <c r="AM68" i="33"/>
  <c r="AM104" i="33"/>
  <c r="AM140" i="33"/>
  <c r="AM176" i="33"/>
  <c r="AM212" i="33"/>
  <c r="AM248" i="33"/>
  <c r="AM284" i="33"/>
  <c r="AM320" i="33"/>
  <c r="AM356" i="33"/>
  <c r="AM392" i="33"/>
  <c r="AM428" i="33"/>
  <c r="AM464" i="33"/>
  <c r="AM500" i="33"/>
  <c r="AM536" i="33"/>
  <c r="AM572" i="33"/>
  <c r="AM608" i="33"/>
  <c r="AM644" i="33"/>
  <c r="AM680" i="33"/>
  <c r="AM716" i="33"/>
  <c r="AM752" i="33"/>
  <c r="AL10" i="33"/>
  <c r="AL46" i="33"/>
  <c r="AL82" i="33"/>
  <c r="AL118" i="33"/>
  <c r="AL151" i="33"/>
  <c r="AL178" i="33"/>
  <c r="AL206" i="33"/>
  <c r="AL236" i="33"/>
  <c r="AL256" i="33"/>
  <c r="AL268" i="33"/>
  <c r="AL280" i="33"/>
  <c r="AL292" i="33"/>
  <c r="AL304" i="33"/>
  <c r="AL316" i="33"/>
  <c r="AL328" i="33"/>
  <c r="AL340" i="33"/>
  <c r="AL352" i="33"/>
  <c r="AL364" i="33"/>
  <c r="AL376" i="33"/>
  <c r="AL388" i="33"/>
  <c r="AL400" i="33"/>
  <c r="AL412" i="33"/>
  <c r="AL424" i="33"/>
  <c r="AL436" i="33"/>
  <c r="AL448" i="33"/>
  <c r="AL460" i="33"/>
  <c r="AL472" i="33"/>
  <c r="AL484" i="33"/>
  <c r="AL496" i="33"/>
  <c r="AL508" i="33"/>
  <c r="AL520" i="33"/>
  <c r="AL532" i="33"/>
  <c r="AL544" i="33"/>
  <c r="AL556" i="33"/>
  <c r="AL568" i="33"/>
  <c r="AL580" i="33"/>
  <c r="AL592" i="33"/>
  <c r="AL604" i="33"/>
  <c r="AL616" i="33"/>
  <c r="AL628" i="33"/>
  <c r="AL640" i="33"/>
  <c r="AL652" i="33"/>
  <c r="AL664" i="33"/>
  <c r="AL676" i="33"/>
  <c r="AL688" i="33"/>
  <c r="AL700" i="33"/>
  <c r="AL712" i="33"/>
  <c r="AL724" i="33"/>
  <c r="AL736" i="33"/>
  <c r="AL748" i="33"/>
  <c r="AL760" i="33"/>
  <c r="AL772" i="33"/>
  <c r="AM33" i="33"/>
  <c r="AM69" i="33"/>
  <c r="AM105" i="33"/>
  <c r="AM141" i="33"/>
  <c r="AM177" i="33"/>
  <c r="AM213" i="33"/>
  <c r="AM249" i="33"/>
  <c r="AM285" i="33"/>
  <c r="AM321" i="33"/>
  <c r="AM357" i="33"/>
  <c r="AM393" i="33"/>
  <c r="AM429" i="33"/>
  <c r="AM465" i="33"/>
  <c r="AM501" i="33"/>
  <c r="AM537" i="33"/>
  <c r="AM573" i="33"/>
  <c r="AM609" i="33"/>
  <c r="AM645" i="33"/>
  <c r="AM681" i="33"/>
  <c r="AM717" i="33"/>
  <c r="AM753" i="33"/>
  <c r="AL11" i="33"/>
  <c r="AL47" i="33"/>
  <c r="AL83" i="33"/>
  <c r="AL119" i="33"/>
  <c r="AL152" i="33"/>
  <c r="AL179" i="33"/>
  <c r="AL211" i="33"/>
  <c r="AL238" i="33"/>
  <c r="AL257" i="33"/>
  <c r="AL269" i="33"/>
  <c r="AL281" i="33"/>
  <c r="AL293" i="33"/>
  <c r="AL305" i="33"/>
  <c r="AL317" i="33"/>
  <c r="AL329" i="33"/>
  <c r="AL341" i="33"/>
  <c r="AL353" i="33"/>
  <c r="AL365" i="33"/>
  <c r="AL377" i="33"/>
  <c r="AL389" i="33"/>
  <c r="AL401" i="33"/>
  <c r="AL413" i="33"/>
  <c r="AL425" i="33"/>
  <c r="AL437" i="33"/>
  <c r="AL449" i="33"/>
  <c r="AL461" i="33"/>
  <c r="AL473" i="33"/>
  <c r="AL485" i="33"/>
  <c r="AL497" i="33"/>
  <c r="AL509" i="33"/>
  <c r="AL521" i="33"/>
  <c r="AL533" i="33"/>
  <c r="AL545" i="33"/>
  <c r="AL557" i="33"/>
  <c r="AL569" i="33"/>
  <c r="AL581" i="33"/>
  <c r="AL593" i="33"/>
  <c r="AL605" i="33"/>
  <c r="AL617" i="33"/>
  <c r="AL629" i="33"/>
  <c r="AL641" i="33"/>
  <c r="AL653" i="33"/>
  <c r="AL665" i="33"/>
  <c r="AL677" i="33"/>
  <c r="AL689" i="33"/>
  <c r="AL701" i="33"/>
  <c r="AL713" i="33"/>
  <c r="AL725" i="33"/>
  <c r="AL737" i="33"/>
  <c r="AL749" i="33"/>
  <c r="AL761" i="33"/>
  <c r="AL773" i="33"/>
  <c r="AM5" i="33"/>
  <c r="AM41" i="33"/>
  <c r="AM77" i="33"/>
  <c r="AM113" i="33"/>
  <c r="AM149" i="33"/>
  <c r="AM185" i="33"/>
  <c r="AM221" i="33"/>
  <c r="AM257" i="33"/>
  <c r="AM293" i="33"/>
  <c r="AM329" i="33"/>
  <c r="AM365" i="33"/>
  <c r="AM401" i="33"/>
  <c r="AM437" i="33"/>
  <c r="AM473" i="33"/>
  <c r="AM509" i="33"/>
  <c r="AM545" i="33"/>
  <c r="AM581" i="33"/>
  <c r="AM617" i="33"/>
  <c r="AM653" i="33"/>
  <c r="AM689" i="33"/>
  <c r="AM725" i="33"/>
  <c r="AM761" i="33"/>
  <c r="AL19" i="33"/>
  <c r="AL55" i="33"/>
  <c r="AL91" i="33"/>
  <c r="AL127" i="33"/>
  <c r="AL154" i="33"/>
  <c r="AL182" i="33"/>
  <c r="AL212" i="33"/>
  <c r="AL239" i="33"/>
  <c r="AL258" i="33"/>
  <c r="AL270" i="33"/>
  <c r="AL282" i="33"/>
  <c r="AL294" i="33"/>
  <c r="AL306" i="33"/>
  <c r="AL318" i="33"/>
  <c r="AL330" i="33"/>
  <c r="AL342" i="33"/>
  <c r="AL354" i="33"/>
  <c r="AL366" i="33"/>
  <c r="AL378" i="33"/>
  <c r="AL390" i="33"/>
  <c r="AL402" i="33"/>
  <c r="AL414" i="33"/>
  <c r="AL426" i="33"/>
  <c r="AL438" i="33"/>
  <c r="AL450" i="33"/>
  <c r="AL462" i="33"/>
  <c r="AL474" i="33"/>
  <c r="AL486" i="33"/>
  <c r="AL498" i="33"/>
  <c r="AL510" i="33"/>
  <c r="AL522" i="33"/>
  <c r="AL534" i="33"/>
  <c r="AL546" i="33"/>
  <c r="AL558" i="33"/>
  <c r="AL570" i="33"/>
  <c r="AL582" i="33"/>
  <c r="AL594" i="33"/>
  <c r="AL606" i="33"/>
  <c r="AL618" i="33"/>
  <c r="AL630" i="33"/>
  <c r="AL642" i="33"/>
  <c r="AL654" i="33"/>
  <c r="AL666" i="33"/>
  <c r="AL678" i="33"/>
  <c r="AL690" i="33"/>
  <c r="AL702" i="33"/>
  <c r="AL714" i="33"/>
  <c r="AL726" i="33"/>
  <c r="AL738" i="33"/>
  <c r="AL750" i="33"/>
  <c r="AL762" i="33"/>
  <c r="AL774" i="33"/>
  <c r="AM92" i="33"/>
  <c r="AM524" i="33"/>
  <c r="AL167" i="33"/>
  <c r="AL360" i="33"/>
  <c r="AL504" i="33"/>
  <c r="AL648" i="33"/>
  <c r="AM128" i="33"/>
  <c r="AM560" i="33"/>
  <c r="AL199" i="33"/>
  <c r="AL372" i="33"/>
  <c r="AL516" i="33"/>
  <c r="AL660" i="33"/>
  <c r="AM164" i="33"/>
  <c r="AM596" i="33"/>
  <c r="AL226" i="33"/>
  <c r="AL384" i="33"/>
  <c r="AL528" i="33"/>
  <c r="AL672" i="33"/>
  <c r="AM200" i="33"/>
  <c r="AM632" i="33"/>
  <c r="AL252" i="33"/>
  <c r="AL396" i="33"/>
  <c r="AL540" i="33"/>
  <c r="AL684" i="33"/>
  <c r="AM236" i="33"/>
  <c r="AM668" i="33"/>
  <c r="AL264" i="33"/>
  <c r="AL408" i="33"/>
  <c r="AL552" i="33"/>
  <c r="AL696" i="33"/>
  <c r="AM308" i="33"/>
  <c r="AM740" i="33"/>
  <c r="AL288" i="33"/>
  <c r="AL432" i="33"/>
  <c r="AL576" i="33"/>
  <c r="AL720" i="33"/>
  <c r="AM344" i="33"/>
  <c r="AM776" i="33"/>
  <c r="AL300" i="33"/>
  <c r="AL444" i="33"/>
  <c r="AL588" i="33"/>
  <c r="AL732" i="33"/>
  <c r="AM380" i="33"/>
  <c r="AL34" i="33"/>
  <c r="AL312" i="33"/>
  <c r="AL456" i="33"/>
  <c r="AL600" i="33"/>
  <c r="AL744" i="33"/>
  <c r="AM416" i="33"/>
  <c r="AL70" i="33"/>
  <c r="AL324" i="33"/>
  <c r="AL468" i="33"/>
  <c r="AL612" i="33"/>
  <c r="AL756" i="33"/>
  <c r="AM272" i="33"/>
  <c r="AL564" i="33"/>
  <c r="AM452" i="33"/>
  <c r="AL624" i="33"/>
  <c r="AM488" i="33"/>
  <c r="AL636" i="33"/>
  <c r="AM704" i="33"/>
  <c r="AL708" i="33"/>
  <c r="AL106" i="33"/>
  <c r="AL768" i="33"/>
  <c r="AL140" i="33"/>
  <c r="AL2" i="33"/>
  <c r="AL276" i="33"/>
  <c r="AL336" i="33"/>
  <c r="AL348" i="33"/>
  <c r="AL420" i="33"/>
  <c r="AL480" i="33"/>
  <c r="AL492" i="33"/>
  <c r="AM20" i="33"/>
  <c r="AM56" i="33"/>
  <c r="G741" i="37"/>
  <c r="I741" i="37" s="1"/>
  <c r="M741" i="37" s="1"/>
  <c r="F741" i="37"/>
  <c r="H741" i="37" s="1"/>
  <c r="P741" i="37"/>
  <c r="P664" i="37"/>
  <c r="G664" i="37"/>
  <c r="I664" i="37" s="1"/>
  <c r="M664" i="37" s="1"/>
  <c r="F664" i="37"/>
  <c r="H664" i="37" s="1"/>
  <c r="P640" i="37"/>
  <c r="F640" i="37"/>
  <c r="H640" i="37" s="1"/>
  <c r="G640" i="37"/>
  <c r="I640" i="37" s="1"/>
  <c r="M640" i="37" s="1"/>
  <c r="P554" i="37"/>
  <c r="F554" i="37"/>
  <c r="H554" i="37" s="1"/>
  <c r="G554" i="37"/>
  <c r="I554" i="37" s="1"/>
  <c r="M554" i="37" s="1"/>
  <c r="G487" i="37"/>
  <c r="I487" i="37" s="1"/>
  <c r="M487" i="37" s="1"/>
  <c r="P487" i="37"/>
  <c r="F487" i="37"/>
  <c r="H487" i="37" s="1"/>
  <c r="G415" i="37"/>
  <c r="I415" i="37" s="1"/>
  <c r="M415" i="37" s="1"/>
  <c r="P415" i="37"/>
  <c r="F415" i="37"/>
  <c r="H415" i="37" s="1"/>
  <c r="P352" i="37"/>
  <c r="G352" i="37"/>
  <c r="I352" i="37" s="1"/>
  <c r="M352" i="37" s="1"/>
  <c r="F352" i="37"/>
  <c r="H352" i="37" s="1"/>
  <c r="G342" i="37"/>
  <c r="I342" i="37" s="1"/>
  <c r="M342" i="37" s="1"/>
  <c r="P342" i="37"/>
  <c r="F342" i="37"/>
  <c r="H342" i="37" s="1"/>
  <c r="G217" i="37"/>
  <c r="I217" i="37" s="1"/>
  <c r="M217" i="37" s="1"/>
  <c r="P217" i="37"/>
  <c r="F217" i="37"/>
  <c r="H217" i="37" s="1"/>
  <c r="G116" i="37"/>
  <c r="I116" i="37" s="1"/>
  <c r="M116" i="37" s="1"/>
  <c r="P116" i="37"/>
  <c r="F116" i="37"/>
  <c r="H116" i="37" s="1"/>
  <c r="G46" i="37"/>
  <c r="I46" i="37" s="1"/>
  <c r="M46" i="37" s="1"/>
  <c r="P46" i="37"/>
  <c r="F46" i="37"/>
  <c r="H46" i="37" s="1"/>
  <c r="F443" i="37"/>
  <c r="H443" i="37" s="1"/>
  <c r="P443" i="37"/>
  <c r="G443" i="37"/>
  <c r="I443" i="37" s="1"/>
  <c r="M443" i="37" s="1"/>
  <c r="F501" i="37"/>
  <c r="H501" i="37" s="1"/>
  <c r="P501" i="37"/>
  <c r="G501" i="37"/>
  <c r="I501" i="37" s="1"/>
  <c r="M501" i="37" s="1"/>
  <c r="P704" i="37"/>
  <c r="F704" i="37"/>
  <c r="H704" i="37" s="1"/>
  <c r="G704" i="37"/>
  <c r="I704" i="37" s="1"/>
  <c r="M704" i="37" s="1"/>
  <c r="F676" i="37"/>
  <c r="H676" i="37" s="1"/>
  <c r="P676" i="37"/>
  <c r="G676" i="37"/>
  <c r="I676" i="37" s="1"/>
  <c r="M676" i="37" s="1"/>
  <c r="G598" i="37"/>
  <c r="I598" i="37" s="1"/>
  <c r="M598" i="37" s="1"/>
  <c r="P598" i="37"/>
  <c r="F598" i="37"/>
  <c r="H598" i="37" s="1"/>
  <c r="P563" i="37"/>
  <c r="F563" i="37"/>
  <c r="H563" i="37" s="1"/>
  <c r="G563" i="37"/>
  <c r="I563" i="37" s="1"/>
  <c r="M563" i="37" s="1"/>
  <c r="G423" i="37"/>
  <c r="I423" i="37" s="1"/>
  <c r="M423" i="37" s="1"/>
  <c r="P423" i="37"/>
  <c r="F423" i="37"/>
  <c r="H423" i="37" s="1"/>
  <c r="F434" i="37"/>
  <c r="H434" i="37" s="1"/>
  <c r="G434" i="37"/>
  <c r="I434" i="37" s="1"/>
  <c r="M434" i="37" s="1"/>
  <c r="P434" i="37"/>
  <c r="P224" i="37"/>
  <c r="G224" i="37"/>
  <c r="I224" i="37" s="1"/>
  <c r="M224" i="37" s="1"/>
  <c r="F224" i="37"/>
  <c r="H224" i="37" s="1"/>
  <c r="F219" i="37"/>
  <c r="H219" i="37" s="1"/>
  <c r="G219" i="37"/>
  <c r="I219" i="37" s="1"/>
  <c r="M219" i="37" s="1"/>
  <c r="P219" i="37"/>
  <c r="P202" i="37"/>
  <c r="F202" i="37"/>
  <c r="H202" i="37" s="1"/>
  <c r="G202" i="37"/>
  <c r="I202" i="37" s="1"/>
  <c r="M202" i="37" s="1"/>
  <c r="P119" i="37"/>
  <c r="G119" i="37"/>
  <c r="I119" i="37" s="1"/>
  <c r="M119" i="37" s="1"/>
  <c r="F119" i="37"/>
  <c r="H119" i="37" s="1"/>
  <c r="P99" i="37"/>
  <c r="G99" i="37"/>
  <c r="I99" i="37" s="1"/>
  <c r="M99" i="37" s="1"/>
  <c r="F99" i="37"/>
  <c r="H99" i="37" s="1"/>
  <c r="P258" i="37"/>
  <c r="F258" i="37"/>
  <c r="H258" i="37" s="1"/>
  <c r="G258" i="37"/>
  <c r="I258" i="37" s="1"/>
  <c r="M258" i="37" s="1"/>
  <c r="F767" i="37"/>
  <c r="H767" i="37" s="1"/>
  <c r="P767" i="37"/>
  <c r="G767" i="37"/>
  <c r="I767" i="37" s="1"/>
  <c r="M767" i="37" s="1"/>
  <c r="F690" i="37"/>
  <c r="H690" i="37" s="1"/>
  <c r="P690" i="37"/>
  <c r="G690" i="37"/>
  <c r="I690" i="37" s="1"/>
  <c r="M690" i="37" s="1"/>
  <c r="P581" i="37"/>
  <c r="G581" i="37"/>
  <c r="I581" i="37" s="1"/>
  <c r="M581" i="37" s="1"/>
  <c r="F581" i="37"/>
  <c r="H581" i="37" s="1"/>
  <c r="G552" i="37"/>
  <c r="I552" i="37" s="1"/>
  <c r="M552" i="37" s="1"/>
  <c r="F552" i="37"/>
  <c r="H552" i="37" s="1"/>
  <c r="P552" i="37"/>
  <c r="G480" i="37"/>
  <c r="I480" i="37" s="1"/>
  <c r="M480" i="37" s="1"/>
  <c r="P480" i="37"/>
  <c r="F480" i="37"/>
  <c r="H480" i="37" s="1"/>
  <c r="G410" i="37"/>
  <c r="I410" i="37" s="1"/>
  <c r="M410" i="37" s="1"/>
  <c r="F410" i="37"/>
  <c r="H410" i="37" s="1"/>
  <c r="P410" i="37"/>
  <c r="P226" i="37"/>
  <c r="G226" i="37"/>
  <c r="I226" i="37" s="1"/>
  <c r="M226" i="37" s="1"/>
  <c r="F226" i="37"/>
  <c r="H226" i="37" s="1"/>
  <c r="P253" i="37"/>
  <c r="F253" i="37"/>
  <c r="H253" i="37" s="1"/>
  <c r="G253" i="37"/>
  <c r="I253" i="37" s="1"/>
  <c r="M253" i="37" s="1"/>
  <c r="F172" i="37"/>
  <c r="H172" i="37" s="1"/>
  <c r="G172" i="37"/>
  <c r="I172" i="37" s="1"/>
  <c r="M172" i="37" s="1"/>
  <c r="P172" i="37"/>
  <c r="P57" i="37"/>
  <c r="F57" i="37"/>
  <c r="H57" i="37" s="1"/>
  <c r="G57" i="37"/>
  <c r="I57" i="37" s="1"/>
  <c r="M57" i="37" s="1"/>
  <c r="F13" i="37"/>
  <c r="H13" i="37" s="1"/>
  <c r="P13" i="37"/>
  <c r="G13" i="37"/>
  <c r="I13" i="37" s="1"/>
  <c r="M13" i="37" s="1"/>
  <c r="G399" i="37"/>
  <c r="I399" i="37" s="1"/>
  <c r="M399" i="37" s="1"/>
  <c r="P399" i="37"/>
  <c r="F399" i="37"/>
  <c r="H399" i="37" s="1"/>
  <c r="F745" i="37"/>
  <c r="H745" i="37" s="1"/>
  <c r="P745" i="37"/>
  <c r="G745" i="37"/>
  <c r="I745" i="37" s="1"/>
  <c r="M745" i="37" s="1"/>
  <c r="P681" i="37"/>
  <c r="F681" i="37"/>
  <c r="H681" i="37" s="1"/>
  <c r="G681" i="37"/>
  <c r="I681" i="37" s="1"/>
  <c r="M681" i="37" s="1"/>
  <c r="P603" i="37"/>
  <c r="F603" i="37"/>
  <c r="H603" i="37" s="1"/>
  <c r="G603" i="37"/>
  <c r="I603" i="37" s="1"/>
  <c r="M603" i="37" s="1"/>
  <c r="P533" i="37"/>
  <c r="G533" i="37"/>
  <c r="I533" i="37" s="1"/>
  <c r="M533" i="37" s="1"/>
  <c r="F533" i="37"/>
  <c r="H533" i="37" s="1"/>
  <c r="G466" i="37"/>
  <c r="I466" i="37" s="1"/>
  <c r="M466" i="37" s="1"/>
  <c r="F466" i="37"/>
  <c r="H466" i="37" s="1"/>
  <c r="P466" i="37"/>
  <c r="G394" i="37"/>
  <c r="I394" i="37" s="1"/>
  <c r="M394" i="37" s="1"/>
  <c r="F394" i="37"/>
  <c r="H394" i="37" s="1"/>
  <c r="P394" i="37"/>
  <c r="G307" i="37"/>
  <c r="I307" i="37" s="1"/>
  <c r="M307" i="37" s="1"/>
  <c r="P307" i="37"/>
  <c r="F307" i="37"/>
  <c r="H307" i="37" s="1"/>
  <c r="P237" i="37"/>
  <c r="F237" i="37"/>
  <c r="H237" i="37" s="1"/>
  <c r="G237" i="37"/>
  <c r="I237" i="37" s="1"/>
  <c r="M237" i="37" s="1"/>
  <c r="F156" i="37"/>
  <c r="H156" i="37" s="1"/>
  <c r="P156" i="37"/>
  <c r="G156" i="37"/>
  <c r="I156" i="37" s="1"/>
  <c r="M156" i="37" s="1"/>
  <c r="F41" i="37"/>
  <c r="H41" i="37" s="1"/>
  <c r="P41" i="37"/>
  <c r="G41" i="37"/>
  <c r="I41" i="37" s="1"/>
  <c r="M41" i="37" s="1"/>
  <c r="F14" i="37"/>
  <c r="H14" i="37" s="1"/>
  <c r="P14" i="37"/>
  <c r="G14" i="37"/>
  <c r="I14" i="37" s="1"/>
  <c r="M14" i="37" s="1"/>
  <c r="P129" i="37"/>
  <c r="G129" i="37"/>
  <c r="I129" i="37" s="1"/>
  <c r="M129" i="37" s="1"/>
  <c r="F129" i="37"/>
  <c r="H129" i="37" s="1"/>
  <c r="P672" i="37"/>
  <c r="F672" i="37"/>
  <c r="H672" i="37" s="1"/>
  <c r="G672" i="37"/>
  <c r="I672" i="37" s="1"/>
  <c r="M672" i="37" s="1"/>
  <c r="F638" i="37"/>
  <c r="H638" i="37" s="1"/>
  <c r="G638" i="37"/>
  <c r="I638" i="37" s="1"/>
  <c r="M638" i="37" s="1"/>
  <c r="P638" i="37"/>
  <c r="P541" i="37"/>
  <c r="G541" i="37"/>
  <c r="I541" i="37" s="1"/>
  <c r="M541" i="37" s="1"/>
  <c r="F541" i="37"/>
  <c r="H541" i="37" s="1"/>
  <c r="G497" i="37"/>
  <c r="I497" i="37" s="1"/>
  <c r="M497" i="37" s="1"/>
  <c r="P497" i="37"/>
  <c r="F497" i="37"/>
  <c r="H497" i="37" s="1"/>
  <c r="P413" i="37"/>
  <c r="F413" i="37"/>
  <c r="H413" i="37" s="1"/>
  <c r="G413" i="37"/>
  <c r="I413" i="37" s="1"/>
  <c r="M413" i="37" s="1"/>
  <c r="F350" i="37"/>
  <c r="H350" i="37" s="1"/>
  <c r="P350" i="37"/>
  <c r="G350" i="37"/>
  <c r="I350" i="37" s="1"/>
  <c r="M350" i="37" s="1"/>
  <c r="P230" i="37"/>
  <c r="G230" i="37"/>
  <c r="I230" i="37" s="1"/>
  <c r="M230" i="37" s="1"/>
  <c r="F230" i="37"/>
  <c r="H230" i="37" s="1"/>
  <c r="F148" i="37"/>
  <c r="H148" i="37" s="1"/>
  <c r="P148" i="37"/>
  <c r="G148" i="37"/>
  <c r="I148" i="37" s="1"/>
  <c r="M148" i="37" s="1"/>
  <c r="P208" i="37"/>
  <c r="G208" i="37"/>
  <c r="I208" i="37" s="1"/>
  <c r="M208" i="37" s="1"/>
  <c r="F208" i="37"/>
  <c r="H208" i="37" s="1"/>
  <c r="P77" i="37"/>
  <c r="G77" i="37"/>
  <c r="I77" i="37" s="1"/>
  <c r="M77" i="37" s="1"/>
  <c r="F77" i="37"/>
  <c r="H77" i="37" s="1"/>
  <c r="F634" i="37"/>
  <c r="H634" i="37" s="1"/>
  <c r="G634" i="37"/>
  <c r="I634" i="37" s="1"/>
  <c r="M634" i="37" s="1"/>
  <c r="P634" i="37"/>
  <c r="F769" i="37"/>
  <c r="H769" i="37" s="1"/>
  <c r="P769" i="37"/>
  <c r="G769" i="37"/>
  <c r="I769" i="37" s="1"/>
  <c r="M769" i="37" s="1"/>
  <c r="P709" i="37"/>
  <c r="F709" i="37"/>
  <c r="H709" i="37" s="1"/>
  <c r="G709" i="37"/>
  <c r="I709" i="37" s="1"/>
  <c r="M709" i="37" s="1"/>
  <c r="P611" i="37"/>
  <c r="F611" i="37"/>
  <c r="H611" i="37" s="1"/>
  <c r="G611" i="37"/>
  <c r="I611" i="37" s="1"/>
  <c r="M611" i="37" s="1"/>
  <c r="G550" i="37"/>
  <c r="I550" i="37" s="1"/>
  <c r="M550" i="37" s="1"/>
  <c r="P550" i="37"/>
  <c r="F550" i="37"/>
  <c r="H550" i="37" s="1"/>
  <c r="P488" i="37"/>
  <c r="F488" i="37"/>
  <c r="H488" i="37" s="1"/>
  <c r="G488" i="37"/>
  <c r="I488" i="37" s="1"/>
  <c r="M488" i="37" s="1"/>
  <c r="F387" i="37"/>
  <c r="H387" i="37" s="1"/>
  <c r="P387" i="37"/>
  <c r="G387" i="37"/>
  <c r="I387" i="37" s="1"/>
  <c r="M387" i="37" s="1"/>
  <c r="F341" i="37"/>
  <c r="H341" i="37" s="1"/>
  <c r="G341" i="37"/>
  <c r="I341" i="37" s="1"/>
  <c r="M341" i="37" s="1"/>
  <c r="P341" i="37"/>
  <c r="P234" i="37"/>
  <c r="G234" i="37"/>
  <c r="I234" i="37" s="1"/>
  <c r="M234" i="37" s="1"/>
  <c r="F234" i="37"/>
  <c r="H234" i="37" s="1"/>
  <c r="P215" i="37"/>
  <c r="G215" i="37"/>
  <c r="I215" i="37" s="1"/>
  <c r="M215" i="37" s="1"/>
  <c r="F215" i="37"/>
  <c r="H215" i="37" s="1"/>
  <c r="P103" i="37"/>
  <c r="G103" i="37"/>
  <c r="I103" i="37" s="1"/>
  <c r="M103" i="37" s="1"/>
  <c r="F103" i="37"/>
  <c r="H103" i="37" s="1"/>
  <c r="P33" i="37"/>
  <c r="F33" i="37"/>
  <c r="H33" i="37" s="1"/>
  <c r="G33" i="37"/>
  <c r="I33" i="37" s="1"/>
  <c r="M33" i="37" s="1"/>
  <c r="F618" i="37"/>
  <c r="H618" i="37" s="1"/>
  <c r="P618" i="37"/>
  <c r="G618" i="37"/>
  <c r="I618" i="37" s="1"/>
  <c r="M618" i="37" s="1"/>
  <c r="H714" i="38"/>
  <c r="J714" i="38" s="1"/>
  <c r="T714" i="38"/>
  <c r="I714" i="38"/>
  <c r="K714" i="38" s="1"/>
  <c r="O714" i="38" s="1"/>
  <c r="I650" i="38"/>
  <c r="K650" i="38" s="1"/>
  <c r="O650" i="38" s="1"/>
  <c r="H650" i="38"/>
  <c r="J650" i="38" s="1"/>
  <c r="T650" i="38"/>
  <c r="T570" i="38"/>
  <c r="H570" i="38"/>
  <c r="J570" i="38" s="1"/>
  <c r="I570" i="38"/>
  <c r="K570" i="38" s="1"/>
  <c r="O570" i="38" s="1"/>
  <c r="I503" i="38"/>
  <c r="K503" i="38" s="1"/>
  <c r="O503" i="38" s="1"/>
  <c r="H503" i="38"/>
  <c r="J503" i="38" s="1"/>
  <c r="T503" i="38"/>
  <c r="H381" i="38"/>
  <c r="J381" i="38" s="1"/>
  <c r="T381" i="38"/>
  <c r="I381" i="38"/>
  <c r="K381" i="38" s="1"/>
  <c r="O381" i="38" s="1"/>
  <c r="I376" i="38"/>
  <c r="K376" i="38" s="1"/>
  <c r="O376" i="38" s="1"/>
  <c r="H376" i="38"/>
  <c r="J376" i="38" s="1"/>
  <c r="T376" i="38"/>
  <c r="H295" i="38"/>
  <c r="J295" i="38" s="1"/>
  <c r="T295" i="38"/>
  <c r="I295" i="38"/>
  <c r="K295" i="38" s="1"/>
  <c r="O295" i="38" s="1"/>
  <c r="I213" i="38"/>
  <c r="K213" i="38" s="1"/>
  <c r="O213" i="38" s="1"/>
  <c r="H213" i="38"/>
  <c r="J213" i="38" s="1"/>
  <c r="T213" i="38"/>
  <c r="H176" i="38"/>
  <c r="J176" i="38" s="1"/>
  <c r="T176" i="38"/>
  <c r="I176" i="38"/>
  <c r="K176" i="38" s="1"/>
  <c r="O176" i="38" s="1"/>
  <c r="H45" i="38"/>
  <c r="J45" i="38" s="1"/>
  <c r="T45" i="38"/>
  <c r="I45" i="38"/>
  <c r="K45" i="38" s="1"/>
  <c r="O45" i="38" s="1"/>
  <c r="H677" i="38"/>
  <c r="J677" i="38" s="1"/>
  <c r="N677" i="38" s="1"/>
  <c r="T677" i="38"/>
  <c r="I677" i="38"/>
  <c r="K677" i="38" s="1"/>
  <c r="L677" i="38" s="1"/>
  <c r="H747" i="38"/>
  <c r="J747" i="38" s="1"/>
  <c r="I747" i="38"/>
  <c r="K747" i="38" s="1"/>
  <c r="O747" i="38" s="1"/>
  <c r="T747" i="38"/>
  <c r="I668" i="38"/>
  <c r="K668" i="38" s="1"/>
  <c r="T668" i="38"/>
  <c r="H668" i="38"/>
  <c r="J668" i="38" s="1"/>
  <c r="H613" i="38"/>
  <c r="J613" i="38" s="1"/>
  <c r="I613" i="38"/>
  <c r="K613" i="38" s="1"/>
  <c r="O613" i="38" s="1"/>
  <c r="T613" i="38"/>
  <c r="T596" i="38"/>
  <c r="I596" i="38"/>
  <c r="K596" i="38" s="1"/>
  <c r="O596" i="38" s="1"/>
  <c r="H596" i="38"/>
  <c r="J596" i="38" s="1"/>
  <c r="H546" i="38"/>
  <c r="J546" i="38" s="1"/>
  <c r="T546" i="38"/>
  <c r="I546" i="38"/>
  <c r="K546" i="38" s="1"/>
  <c r="O546" i="38" s="1"/>
  <c r="T385" i="38"/>
  <c r="I385" i="38"/>
  <c r="K385" i="38" s="1"/>
  <c r="O385" i="38" s="1"/>
  <c r="H385" i="38"/>
  <c r="J385" i="38" s="1"/>
  <c r="I338" i="38"/>
  <c r="K338" i="38" s="1"/>
  <c r="O338" i="38" s="1"/>
  <c r="T338" i="38"/>
  <c r="H338" i="38"/>
  <c r="J338" i="38" s="1"/>
  <c r="I297" i="38"/>
  <c r="K297" i="38" s="1"/>
  <c r="O297" i="38" s="1"/>
  <c r="H297" i="38"/>
  <c r="J297" i="38" s="1"/>
  <c r="T297" i="38"/>
  <c r="I183" i="38"/>
  <c r="K183" i="38" s="1"/>
  <c r="O183" i="38" s="1"/>
  <c r="H183" i="38"/>
  <c r="J183" i="38" s="1"/>
  <c r="T183" i="38"/>
  <c r="I85" i="38"/>
  <c r="K85" i="38" s="1"/>
  <c r="O85" i="38" s="1"/>
  <c r="T85" i="38"/>
  <c r="H85" i="38"/>
  <c r="J85" i="38" s="1"/>
  <c r="T96" i="38"/>
  <c r="H96" i="38"/>
  <c r="J96" i="38" s="1"/>
  <c r="I96" i="38"/>
  <c r="K96" i="38" s="1"/>
  <c r="O96" i="38" s="1"/>
  <c r="F260" i="37"/>
  <c r="H260" i="37" s="1"/>
  <c r="G260" i="37"/>
  <c r="I260" i="37" s="1"/>
  <c r="M260" i="37" s="1"/>
  <c r="P260" i="37"/>
  <c r="T761" i="38"/>
  <c r="H761" i="38"/>
  <c r="J761" i="38" s="1"/>
  <c r="I761" i="38"/>
  <c r="K761" i="38" s="1"/>
  <c r="O761" i="38" s="1"/>
  <c r="H692" i="38"/>
  <c r="J692" i="38" s="1"/>
  <c r="I692" i="38"/>
  <c r="K692" i="38" s="1"/>
  <c r="O692" i="38" s="1"/>
  <c r="T692" i="38"/>
  <c r="H628" i="38"/>
  <c r="J628" i="38" s="1"/>
  <c r="I628" i="38"/>
  <c r="K628" i="38" s="1"/>
  <c r="O628" i="38" s="1"/>
  <c r="T628" i="38"/>
  <c r="H525" i="38"/>
  <c r="J525" i="38" s="1"/>
  <c r="T525" i="38"/>
  <c r="I525" i="38"/>
  <c r="K525" i="38" s="1"/>
  <c r="O525" i="38" s="1"/>
  <c r="H469" i="38"/>
  <c r="J469" i="38" s="1"/>
  <c r="I469" i="38"/>
  <c r="K469" i="38" s="1"/>
  <c r="O469" i="38" s="1"/>
  <c r="T469" i="38"/>
  <c r="T404" i="38"/>
  <c r="H404" i="38"/>
  <c r="J404" i="38" s="1"/>
  <c r="I404" i="38"/>
  <c r="K404" i="38" s="1"/>
  <c r="O404" i="38" s="1"/>
  <c r="I304" i="38"/>
  <c r="K304" i="38" s="1"/>
  <c r="O304" i="38" s="1"/>
  <c r="T304" i="38"/>
  <c r="H304" i="38"/>
  <c r="J304" i="38" s="1"/>
  <c r="I299" i="38"/>
  <c r="K299" i="38" s="1"/>
  <c r="O299" i="38" s="1"/>
  <c r="H299" i="38"/>
  <c r="J299" i="38" s="1"/>
  <c r="T299" i="38"/>
  <c r="H169" i="38"/>
  <c r="J169" i="38" s="1"/>
  <c r="I169" i="38"/>
  <c r="K169" i="38" s="1"/>
  <c r="O169" i="38" s="1"/>
  <c r="T169" i="38"/>
  <c r="I55" i="38"/>
  <c r="K55" i="38" s="1"/>
  <c r="O55" i="38" s="1"/>
  <c r="T55" i="38"/>
  <c r="H55" i="38"/>
  <c r="J55" i="38" s="1"/>
  <c r="T82" i="38"/>
  <c r="I82" i="38"/>
  <c r="K82" i="38" s="1"/>
  <c r="O82" i="38" s="1"/>
  <c r="H82" i="38"/>
  <c r="J82" i="38" s="1"/>
  <c r="F755" i="37"/>
  <c r="H755" i="37" s="1"/>
  <c r="P755" i="37"/>
  <c r="G755" i="37"/>
  <c r="I755" i="37" s="1"/>
  <c r="M755" i="37" s="1"/>
  <c r="P667" i="37"/>
  <c r="F667" i="37"/>
  <c r="H667" i="37" s="1"/>
  <c r="G667" i="37"/>
  <c r="I667" i="37" s="1"/>
  <c r="M667" i="37" s="1"/>
  <c r="G622" i="37"/>
  <c r="I622" i="37" s="1"/>
  <c r="M622" i="37" s="1"/>
  <c r="F622" i="37"/>
  <c r="H622" i="37" s="1"/>
  <c r="P622" i="37"/>
  <c r="P494" i="37"/>
  <c r="F494" i="37"/>
  <c r="H494" i="37" s="1"/>
  <c r="G494" i="37"/>
  <c r="I494" i="37" s="1"/>
  <c r="M494" i="37" s="1"/>
  <c r="F453" i="37"/>
  <c r="H453" i="37" s="1"/>
  <c r="G453" i="37"/>
  <c r="I453" i="37" s="1"/>
  <c r="M453" i="37" s="1"/>
  <c r="P453" i="37"/>
  <c r="P375" i="37"/>
  <c r="F375" i="37"/>
  <c r="H375" i="37" s="1"/>
  <c r="G375" i="37"/>
  <c r="I375" i="37" s="1"/>
  <c r="M375" i="37" s="1"/>
  <c r="P306" i="37"/>
  <c r="G306" i="37"/>
  <c r="I306" i="37" s="1"/>
  <c r="M306" i="37" s="1"/>
  <c r="F306" i="37"/>
  <c r="H306" i="37" s="1"/>
  <c r="P220" i="37"/>
  <c r="G220" i="37"/>
  <c r="I220" i="37" s="1"/>
  <c r="M220" i="37" s="1"/>
  <c r="F220" i="37"/>
  <c r="H220" i="37" s="1"/>
  <c r="G187" i="37"/>
  <c r="I187" i="37" s="1"/>
  <c r="M187" i="37" s="1"/>
  <c r="P187" i="37"/>
  <c r="F187" i="37"/>
  <c r="H187" i="37" s="1"/>
  <c r="P161" i="37"/>
  <c r="G161" i="37"/>
  <c r="I161" i="37" s="1"/>
  <c r="M161" i="37" s="1"/>
  <c r="F161" i="37"/>
  <c r="H161" i="37" s="1"/>
  <c r="G10" i="37"/>
  <c r="I10" i="37" s="1"/>
  <c r="M10" i="37" s="1"/>
  <c r="P10" i="37"/>
  <c r="F10" i="37"/>
  <c r="H10" i="37" s="1"/>
  <c r="G604" i="37"/>
  <c r="I604" i="37" s="1"/>
  <c r="M604" i="37" s="1"/>
  <c r="P604" i="37"/>
  <c r="F604" i="37"/>
  <c r="H604" i="37" s="1"/>
  <c r="P757" i="37"/>
  <c r="F757" i="37"/>
  <c r="H757" i="37" s="1"/>
  <c r="G757" i="37"/>
  <c r="I757" i="37" s="1"/>
  <c r="M757" i="37" s="1"/>
  <c r="P680" i="37"/>
  <c r="G680" i="37"/>
  <c r="I680" i="37" s="1"/>
  <c r="M680" i="37" s="1"/>
  <c r="F680" i="37"/>
  <c r="H680" i="37" s="1"/>
  <c r="P684" i="37"/>
  <c r="G684" i="37"/>
  <c r="I684" i="37" s="1"/>
  <c r="M684" i="37" s="1"/>
  <c r="F684" i="37"/>
  <c r="H684" i="37" s="1"/>
  <c r="P562" i="37"/>
  <c r="F562" i="37"/>
  <c r="H562" i="37" s="1"/>
  <c r="G562" i="37"/>
  <c r="I562" i="37" s="1"/>
  <c r="M562" i="37" s="1"/>
  <c r="P490" i="37"/>
  <c r="G490" i="37"/>
  <c r="I490" i="37" s="1"/>
  <c r="M490" i="37" s="1"/>
  <c r="F490" i="37"/>
  <c r="H490" i="37" s="1"/>
  <c r="P382" i="37"/>
  <c r="F382" i="37"/>
  <c r="H382" i="37" s="1"/>
  <c r="G382" i="37"/>
  <c r="I382" i="37" s="1"/>
  <c r="M382" i="37" s="1"/>
  <c r="G368" i="37"/>
  <c r="I368" i="37" s="1"/>
  <c r="M368" i="37" s="1"/>
  <c r="P368" i="37"/>
  <c r="F368" i="37"/>
  <c r="H368" i="37" s="1"/>
  <c r="P231" i="37"/>
  <c r="G231" i="37"/>
  <c r="I231" i="37" s="1"/>
  <c r="M231" i="37" s="1"/>
  <c r="F231" i="37"/>
  <c r="H231" i="37" s="1"/>
  <c r="P149" i="37"/>
  <c r="F149" i="37"/>
  <c r="H149" i="37" s="1"/>
  <c r="G149" i="37"/>
  <c r="I149" i="37" s="1"/>
  <c r="M149" i="37" s="1"/>
  <c r="P145" i="37"/>
  <c r="G145" i="37"/>
  <c r="I145" i="37" s="1"/>
  <c r="M145" i="37" s="1"/>
  <c r="F145" i="37"/>
  <c r="H145" i="37" s="1"/>
  <c r="G62" i="37"/>
  <c r="I62" i="37" s="1"/>
  <c r="M62" i="37" s="1"/>
  <c r="P62" i="37"/>
  <c r="F62" i="37"/>
  <c r="H62" i="37" s="1"/>
  <c r="P491" i="37"/>
  <c r="F491" i="37"/>
  <c r="H491" i="37" s="1"/>
  <c r="G491" i="37"/>
  <c r="I491" i="37" s="1"/>
  <c r="M491" i="37" s="1"/>
  <c r="T741" i="38"/>
  <c r="I741" i="38"/>
  <c r="K741" i="38" s="1"/>
  <c r="O741" i="38" s="1"/>
  <c r="H741" i="38"/>
  <c r="J741" i="38" s="1"/>
  <c r="T664" i="38"/>
  <c r="I664" i="38"/>
  <c r="K664" i="38" s="1"/>
  <c r="O664" i="38" s="1"/>
  <c r="H664" i="38"/>
  <c r="J664" i="38" s="1"/>
  <c r="H640" i="38"/>
  <c r="J640" i="38" s="1"/>
  <c r="T640" i="38"/>
  <c r="I640" i="38"/>
  <c r="K640" i="38" s="1"/>
  <c r="O640" i="38" s="1"/>
  <c r="I554" i="38"/>
  <c r="K554" i="38" s="1"/>
  <c r="O554" i="38" s="1"/>
  <c r="H554" i="38"/>
  <c r="J554" i="38" s="1"/>
  <c r="T554" i="38"/>
  <c r="H487" i="38"/>
  <c r="J487" i="38" s="1"/>
  <c r="T487" i="38"/>
  <c r="I487" i="38"/>
  <c r="K487" i="38" s="1"/>
  <c r="O487" i="38" s="1"/>
  <c r="I415" i="38"/>
  <c r="K415" i="38" s="1"/>
  <c r="O415" i="38" s="1"/>
  <c r="H415" i="38"/>
  <c r="J415" i="38" s="1"/>
  <c r="T415" i="38"/>
  <c r="H352" i="38"/>
  <c r="J352" i="38" s="1"/>
  <c r="T352" i="38"/>
  <c r="I352" i="38"/>
  <c r="K352" i="38" s="1"/>
  <c r="O352" i="38" s="1"/>
  <c r="I342" i="38"/>
  <c r="K342" i="38" s="1"/>
  <c r="O342" i="38" s="1"/>
  <c r="T342" i="38"/>
  <c r="H342" i="38"/>
  <c r="J342" i="38" s="1"/>
  <c r="H217" i="38"/>
  <c r="J217" i="38" s="1"/>
  <c r="I217" i="38"/>
  <c r="K217" i="38" s="1"/>
  <c r="O217" i="38" s="1"/>
  <c r="T217" i="38"/>
  <c r="I116" i="38"/>
  <c r="K116" i="38" s="1"/>
  <c r="O116" i="38" s="1"/>
  <c r="T116" i="38"/>
  <c r="H116" i="38"/>
  <c r="J116" i="38" s="1"/>
  <c r="T46" i="38"/>
  <c r="H46" i="38"/>
  <c r="J46" i="38" s="1"/>
  <c r="I46" i="38"/>
  <c r="K46" i="38" s="1"/>
  <c r="O46" i="38" s="1"/>
  <c r="I443" i="38"/>
  <c r="K443" i="38" s="1"/>
  <c r="O443" i="38" s="1"/>
  <c r="H443" i="38"/>
  <c r="J443" i="38" s="1"/>
  <c r="T443" i="38"/>
  <c r="I501" i="38"/>
  <c r="K501" i="38" s="1"/>
  <c r="O501" i="38" s="1"/>
  <c r="T501" i="38"/>
  <c r="H501" i="38"/>
  <c r="J501" i="38" s="1"/>
  <c r="I704" i="38"/>
  <c r="K704" i="38" s="1"/>
  <c r="O704" i="38" s="1"/>
  <c r="H704" i="38"/>
  <c r="J704" i="38" s="1"/>
  <c r="T704" i="38"/>
  <c r="I676" i="38"/>
  <c r="K676" i="38" s="1"/>
  <c r="H676" i="38"/>
  <c r="J676" i="38" s="1"/>
  <c r="T676" i="38"/>
  <c r="I598" i="38"/>
  <c r="K598" i="38" s="1"/>
  <c r="O598" i="38" s="1"/>
  <c r="H598" i="38"/>
  <c r="J598" i="38" s="1"/>
  <c r="T598" i="38"/>
  <c r="I563" i="38"/>
  <c r="K563" i="38" s="1"/>
  <c r="O563" i="38" s="1"/>
  <c r="H563" i="38"/>
  <c r="J563" i="38" s="1"/>
  <c r="T563" i="38"/>
  <c r="T423" i="38"/>
  <c r="H423" i="38"/>
  <c r="J423" i="38" s="1"/>
  <c r="I423" i="38"/>
  <c r="K423" i="38" s="1"/>
  <c r="T434" i="38"/>
  <c r="H434" i="38"/>
  <c r="J434" i="38" s="1"/>
  <c r="I434" i="38"/>
  <c r="K434" i="38" s="1"/>
  <c r="O434" i="38" s="1"/>
  <c r="H224" i="38"/>
  <c r="J224" i="38" s="1"/>
  <c r="L224" i="38" s="1"/>
  <c r="I224" i="38"/>
  <c r="K224" i="38" s="1"/>
  <c r="O224" i="38" s="1"/>
  <c r="T224" i="38"/>
  <c r="T219" i="38"/>
  <c r="H219" i="38"/>
  <c r="J219" i="38" s="1"/>
  <c r="I219" i="38"/>
  <c r="K219" i="38" s="1"/>
  <c r="O219" i="38" s="1"/>
  <c r="T202" i="38"/>
  <c r="I202" i="38"/>
  <c r="K202" i="38" s="1"/>
  <c r="O202" i="38" s="1"/>
  <c r="H202" i="38"/>
  <c r="J202" i="38" s="1"/>
  <c r="I119" i="38"/>
  <c r="K119" i="38" s="1"/>
  <c r="O119" i="38" s="1"/>
  <c r="T119" i="38"/>
  <c r="H119" i="38"/>
  <c r="J119" i="38" s="1"/>
  <c r="H99" i="38"/>
  <c r="J99" i="38" s="1"/>
  <c r="T99" i="38"/>
  <c r="I99" i="38"/>
  <c r="K99" i="38" s="1"/>
  <c r="O99" i="38" s="1"/>
  <c r="T258" i="38"/>
  <c r="H258" i="38"/>
  <c r="J258" i="38" s="1"/>
  <c r="I258" i="38"/>
  <c r="K258" i="38" s="1"/>
  <c r="O258" i="38" s="1"/>
  <c r="I767" i="38"/>
  <c r="K767" i="38" s="1"/>
  <c r="O767" i="38" s="1"/>
  <c r="H767" i="38"/>
  <c r="J767" i="38" s="1"/>
  <c r="T767" i="38"/>
  <c r="T690" i="38"/>
  <c r="I690" i="38"/>
  <c r="K690" i="38" s="1"/>
  <c r="O690" i="38" s="1"/>
  <c r="H690" i="38"/>
  <c r="J690" i="38" s="1"/>
  <c r="I581" i="38"/>
  <c r="K581" i="38" s="1"/>
  <c r="O581" i="38" s="1"/>
  <c r="H581" i="38"/>
  <c r="J581" i="38" s="1"/>
  <c r="T581" i="38"/>
  <c r="T552" i="38"/>
  <c r="I552" i="38"/>
  <c r="K552" i="38" s="1"/>
  <c r="O552" i="38" s="1"/>
  <c r="H552" i="38"/>
  <c r="J552" i="38" s="1"/>
  <c r="T480" i="38"/>
  <c r="H480" i="38"/>
  <c r="J480" i="38" s="1"/>
  <c r="I480" i="38"/>
  <c r="K480" i="38" s="1"/>
  <c r="O480" i="38" s="1"/>
  <c r="I410" i="38"/>
  <c r="K410" i="38" s="1"/>
  <c r="O410" i="38" s="1"/>
  <c r="H410" i="38"/>
  <c r="J410" i="38" s="1"/>
  <c r="T410" i="38"/>
  <c r="T226" i="38"/>
  <c r="H226" i="38"/>
  <c r="J226" i="38" s="1"/>
  <c r="I226" i="38"/>
  <c r="K226" i="38" s="1"/>
  <c r="O226" i="38" s="1"/>
  <c r="H253" i="38"/>
  <c r="J253" i="38" s="1"/>
  <c r="I253" i="38"/>
  <c r="K253" i="38" s="1"/>
  <c r="O253" i="38" s="1"/>
  <c r="T253" i="38"/>
  <c r="H172" i="38"/>
  <c r="J172" i="38" s="1"/>
  <c r="I172" i="38"/>
  <c r="K172" i="38" s="1"/>
  <c r="O172" i="38" s="1"/>
  <c r="T172" i="38"/>
  <c r="I57" i="38"/>
  <c r="K57" i="38" s="1"/>
  <c r="O57" i="38" s="1"/>
  <c r="H57" i="38"/>
  <c r="J57" i="38" s="1"/>
  <c r="T57" i="38"/>
  <c r="H13" i="38"/>
  <c r="J13" i="38" s="1"/>
  <c r="N13" i="38" s="1"/>
  <c r="T13" i="38"/>
  <c r="I13" i="38"/>
  <c r="K13" i="38" s="1"/>
  <c r="I399" i="38"/>
  <c r="K399" i="38" s="1"/>
  <c r="O399" i="38" s="1"/>
  <c r="H399" i="38"/>
  <c r="J399" i="38" s="1"/>
  <c r="T399" i="38"/>
  <c r="T745" i="38"/>
  <c r="H745" i="38"/>
  <c r="J745" i="38" s="1"/>
  <c r="I745" i="38"/>
  <c r="K745" i="38" s="1"/>
  <c r="O745" i="38" s="1"/>
  <c r="T681" i="38"/>
  <c r="I681" i="38"/>
  <c r="K681" i="38" s="1"/>
  <c r="O681" i="38" s="1"/>
  <c r="H681" i="38"/>
  <c r="J681" i="38" s="1"/>
  <c r="I603" i="38"/>
  <c r="K603" i="38" s="1"/>
  <c r="O603" i="38" s="1"/>
  <c r="H603" i="38"/>
  <c r="J603" i="38" s="1"/>
  <c r="T603" i="38"/>
  <c r="H533" i="38"/>
  <c r="J533" i="38" s="1"/>
  <c r="T533" i="38"/>
  <c r="I533" i="38"/>
  <c r="K533" i="38" s="1"/>
  <c r="O533" i="38" s="1"/>
  <c r="I466" i="38"/>
  <c r="K466" i="38" s="1"/>
  <c r="O466" i="38" s="1"/>
  <c r="H466" i="38"/>
  <c r="J466" i="38" s="1"/>
  <c r="T466" i="38"/>
  <c r="I394" i="38"/>
  <c r="K394" i="38" s="1"/>
  <c r="O394" i="38" s="1"/>
  <c r="H394" i="38"/>
  <c r="J394" i="38" s="1"/>
  <c r="T394" i="38"/>
  <c r="T307" i="38"/>
  <c r="H307" i="38"/>
  <c r="J307" i="38" s="1"/>
  <c r="I307" i="38"/>
  <c r="K307" i="38" s="1"/>
  <c r="O307" i="38" s="1"/>
  <c r="H237" i="38"/>
  <c r="J237" i="38" s="1"/>
  <c r="I237" i="38"/>
  <c r="K237" i="38" s="1"/>
  <c r="O237" i="38" s="1"/>
  <c r="T237" i="38"/>
  <c r="H156" i="38"/>
  <c r="J156" i="38" s="1"/>
  <c r="I156" i="38"/>
  <c r="K156" i="38" s="1"/>
  <c r="O156" i="38" s="1"/>
  <c r="T156" i="38"/>
  <c r="I41" i="38"/>
  <c r="K41" i="38" s="1"/>
  <c r="O41" i="38" s="1"/>
  <c r="T41" i="38"/>
  <c r="H41" i="38"/>
  <c r="J41" i="38" s="1"/>
  <c r="T14" i="38"/>
  <c r="H14" i="38"/>
  <c r="J14" i="38" s="1"/>
  <c r="I14" i="38"/>
  <c r="K14" i="38" s="1"/>
  <c r="O14" i="38" s="1"/>
  <c r="T129" i="38"/>
  <c r="H129" i="38"/>
  <c r="J129" i="38" s="1"/>
  <c r="I129" i="38"/>
  <c r="K129" i="38" s="1"/>
  <c r="O129" i="38" s="1"/>
  <c r="T672" i="38"/>
  <c r="H672" i="38"/>
  <c r="J672" i="38" s="1"/>
  <c r="I672" i="38"/>
  <c r="K672" i="38" s="1"/>
  <c r="H638" i="38"/>
  <c r="J638" i="38" s="1"/>
  <c r="I638" i="38"/>
  <c r="K638" i="38" s="1"/>
  <c r="O638" i="38" s="1"/>
  <c r="T638" i="38"/>
  <c r="H541" i="38"/>
  <c r="J541" i="38" s="1"/>
  <c r="T541" i="38"/>
  <c r="I541" i="38"/>
  <c r="K541" i="38" s="1"/>
  <c r="O541" i="38" s="1"/>
  <c r="H497" i="38"/>
  <c r="J497" i="38" s="1"/>
  <c r="I497" i="38"/>
  <c r="K497" i="38" s="1"/>
  <c r="O497" i="38" s="1"/>
  <c r="T497" i="38"/>
  <c r="I413" i="38"/>
  <c r="K413" i="38" s="1"/>
  <c r="O413" i="38" s="1"/>
  <c r="T413" i="38"/>
  <c r="H413" i="38"/>
  <c r="J413" i="38" s="1"/>
  <c r="H350" i="38"/>
  <c r="J350" i="38" s="1"/>
  <c r="T350" i="38"/>
  <c r="I350" i="38"/>
  <c r="K350" i="38" s="1"/>
  <c r="O350" i="38" s="1"/>
  <c r="I230" i="38"/>
  <c r="K230" i="38" s="1"/>
  <c r="O230" i="38" s="1"/>
  <c r="T230" i="38"/>
  <c r="H230" i="38"/>
  <c r="J230" i="38" s="1"/>
  <c r="I148" i="38"/>
  <c r="K148" i="38" s="1"/>
  <c r="H148" i="38"/>
  <c r="J148" i="38" s="1"/>
  <c r="T148" i="38"/>
  <c r="H208" i="38"/>
  <c r="J208" i="38" s="1"/>
  <c r="I208" i="38"/>
  <c r="K208" i="38" s="1"/>
  <c r="O208" i="38" s="1"/>
  <c r="T208" i="38"/>
  <c r="T77" i="38"/>
  <c r="I77" i="38"/>
  <c r="K77" i="38" s="1"/>
  <c r="O77" i="38" s="1"/>
  <c r="H77" i="38"/>
  <c r="J77" i="38" s="1"/>
  <c r="L77" i="38" s="1"/>
  <c r="H634" i="38"/>
  <c r="J634" i="38" s="1"/>
  <c r="T634" i="38"/>
  <c r="I634" i="38"/>
  <c r="K634" i="38" s="1"/>
  <c r="O634" i="38" s="1"/>
  <c r="I769" i="38"/>
  <c r="K769" i="38" s="1"/>
  <c r="O769" i="38" s="1"/>
  <c r="H769" i="38"/>
  <c r="J769" i="38" s="1"/>
  <c r="T769" i="38"/>
  <c r="T709" i="38"/>
  <c r="H709" i="38"/>
  <c r="J709" i="38" s="1"/>
  <c r="I709" i="38"/>
  <c r="K709" i="38" s="1"/>
  <c r="O709" i="38" s="1"/>
  <c r="I611" i="38"/>
  <c r="K611" i="38" s="1"/>
  <c r="O611" i="38" s="1"/>
  <c r="T611" i="38"/>
  <c r="H611" i="38"/>
  <c r="J611" i="38" s="1"/>
  <c r="T550" i="38"/>
  <c r="H550" i="38"/>
  <c r="J550" i="38" s="1"/>
  <c r="I550" i="38"/>
  <c r="K550" i="38" s="1"/>
  <c r="O550" i="38" s="1"/>
  <c r="T488" i="38"/>
  <c r="H488" i="38"/>
  <c r="J488" i="38" s="1"/>
  <c r="I488" i="38"/>
  <c r="K488" i="38" s="1"/>
  <c r="O488" i="38" s="1"/>
  <c r="T387" i="38"/>
  <c r="I387" i="38"/>
  <c r="K387" i="38" s="1"/>
  <c r="O387" i="38" s="1"/>
  <c r="H387" i="38"/>
  <c r="J387" i="38" s="1"/>
  <c r="I341" i="38"/>
  <c r="K341" i="38" s="1"/>
  <c r="O341" i="38" s="1"/>
  <c r="T341" i="38"/>
  <c r="H341" i="38"/>
  <c r="J341" i="38" s="1"/>
  <c r="T234" i="38"/>
  <c r="I234" i="38"/>
  <c r="K234" i="38" s="1"/>
  <c r="O234" i="38" s="1"/>
  <c r="H234" i="38"/>
  <c r="J234" i="38" s="1"/>
  <c r="T215" i="38"/>
  <c r="I215" i="38"/>
  <c r="K215" i="38" s="1"/>
  <c r="O215" i="38" s="1"/>
  <c r="H215" i="38"/>
  <c r="J215" i="38" s="1"/>
  <c r="H103" i="38"/>
  <c r="J103" i="38" s="1"/>
  <c r="I103" i="38"/>
  <c r="K103" i="38" s="1"/>
  <c r="O103" i="38" s="1"/>
  <c r="T103" i="38"/>
  <c r="I33" i="38"/>
  <c r="K33" i="38" s="1"/>
  <c r="O33" i="38" s="1"/>
  <c r="T33" i="38"/>
  <c r="H33" i="38"/>
  <c r="J33" i="38" s="1"/>
  <c r="I618" i="38"/>
  <c r="K618" i="38" s="1"/>
  <c r="O618" i="38" s="1"/>
  <c r="H618" i="38"/>
  <c r="J618" i="38" s="1"/>
  <c r="T618" i="38"/>
  <c r="F763" i="37"/>
  <c r="H763" i="37" s="1"/>
  <c r="P763" i="37"/>
  <c r="G763" i="37"/>
  <c r="I763" i="37" s="1"/>
  <c r="M763" i="37" s="1"/>
  <c r="P708" i="37"/>
  <c r="F708" i="37"/>
  <c r="H708" i="37" s="1"/>
  <c r="G708" i="37"/>
  <c r="I708" i="37" s="1"/>
  <c r="M708" i="37" s="1"/>
  <c r="P587" i="37"/>
  <c r="G587" i="37"/>
  <c r="I587" i="37" s="1"/>
  <c r="M587" i="37" s="1"/>
  <c r="F587" i="37"/>
  <c r="H587" i="37" s="1"/>
  <c r="F556" i="37"/>
  <c r="H556" i="37" s="1"/>
  <c r="G556" i="37"/>
  <c r="I556" i="37" s="1"/>
  <c r="M556" i="37" s="1"/>
  <c r="P556" i="37"/>
  <c r="F496" i="37"/>
  <c r="H496" i="37" s="1"/>
  <c r="G496" i="37"/>
  <c r="I496" i="37" s="1"/>
  <c r="M496" i="37" s="1"/>
  <c r="P496" i="37"/>
  <c r="F401" i="37"/>
  <c r="H401" i="37" s="1"/>
  <c r="G401" i="37"/>
  <c r="I401" i="37" s="1"/>
  <c r="M401" i="37" s="1"/>
  <c r="P401" i="37"/>
  <c r="F354" i="37"/>
  <c r="H354" i="37" s="1"/>
  <c r="G354" i="37"/>
  <c r="I354" i="37" s="1"/>
  <c r="M354" i="37" s="1"/>
  <c r="P354" i="37"/>
  <c r="G313" i="37"/>
  <c r="I313" i="37" s="1"/>
  <c r="M313" i="37" s="1"/>
  <c r="F313" i="37"/>
  <c r="H313" i="37" s="1"/>
  <c r="P313" i="37"/>
  <c r="P199" i="37"/>
  <c r="G199" i="37"/>
  <c r="I199" i="37" s="1"/>
  <c r="M199" i="37" s="1"/>
  <c r="F199" i="37"/>
  <c r="H199" i="37" s="1"/>
  <c r="P101" i="37"/>
  <c r="F101" i="37"/>
  <c r="H101" i="37" s="1"/>
  <c r="G101" i="37"/>
  <c r="I101" i="37" s="1"/>
  <c r="M101" i="37" s="1"/>
  <c r="F112" i="37"/>
  <c r="H112" i="37" s="1"/>
  <c r="P112" i="37"/>
  <c r="G112" i="37"/>
  <c r="I112" i="37" s="1"/>
  <c r="M112" i="37" s="1"/>
  <c r="P594" i="37"/>
  <c r="G594" i="37"/>
  <c r="I594" i="37" s="1"/>
  <c r="M594" i="37" s="1"/>
  <c r="F594" i="37"/>
  <c r="H594" i="37" s="1"/>
  <c r="F737" i="37"/>
  <c r="H737" i="37" s="1"/>
  <c r="P737" i="37"/>
  <c r="G737" i="37"/>
  <c r="I737" i="37" s="1"/>
  <c r="M737" i="37" s="1"/>
  <c r="P695" i="37"/>
  <c r="G695" i="37"/>
  <c r="I695" i="37" s="1"/>
  <c r="M695" i="37" s="1"/>
  <c r="F695" i="37"/>
  <c r="H695" i="37" s="1"/>
  <c r="P595" i="37"/>
  <c r="F595" i="37"/>
  <c r="H595" i="37" s="1"/>
  <c r="G595" i="37"/>
  <c r="I595" i="37" s="1"/>
  <c r="M595" i="37" s="1"/>
  <c r="G523" i="37"/>
  <c r="I523" i="37" s="1"/>
  <c r="M523" i="37" s="1"/>
  <c r="F523" i="37"/>
  <c r="H523" i="37" s="1"/>
  <c r="P523" i="37"/>
  <c r="P421" i="37"/>
  <c r="G421" i="37"/>
  <c r="I421" i="37" s="1"/>
  <c r="M421" i="37" s="1"/>
  <c r="F421" i="37"/>
  <c r="H421" i="37" s="1"/>
  <c r="G430" i="37"/>
  <c r="I430" i="37" s="1"/>
  <c r="M430" i="37" s="1"/>
  <c r="P430" i="37"/>
  <c r="F430" i="37"/>
  <c r="H430" i="37" s="1"/>
  <c r="F319" i="37"/>
  <c r="H319" i="37" s="1"/>
  <c r="P319" i="37"/>
  <c r="G319" i="37"/>
  <c r="I319" i="37" s="1"/>
  <c r="M319" i="37" s="1"/>
  <c r="P315" i="37"/>
  <c r="G315" i="37"/>
  <c r="I315" i="37" s="1"/>
  <c r="M315" i="37" s="1"/>
  <c r="F315" i="37"/>
  <c r="H315" i="37" s="1"/>
  <c r="G185" i="37"/>
  <c r="I185" i="37" s="1"/>
  <c r="M185" i="37" s="1"/>
  <c r="F185" i="37"/>
  <c r="H185" i="37" s="1"/>
  <c r="P185" i="37"/>
  <c r="P71" i="37"/>
  <c r="G71" i="37"/>
  <c r="I71" i="37" s="1"/>
  <c r="M71" i="37" s="1"/>
  <c r="F71" i="37"/>
  <c r="H71" i="37" s="1"/>
  <c r="G98" i="37"/>
  <c r="I98" i="37" s="1"/>
  <c r="M98" i="37" s="1"/>
  <c r="F98" i="37"/>
  <c r="H98" i="37" s="1"/>
  <c r="P98" i="37"/>
  <c r="H260" i="38"/>
  <c r="J260" i="38" s="1"/>
  <c r="T260" i="38"/>
  <c r="I260" i="38"/>
  <c r="K260" i="38" s="1"/>
  <c r="O260" i="38" s="1"/>
  <c r="P771" i="37"/>
  <c r="G771" i="37"/>
  <c r="I771" i="37" s="1"/>
  <c r="M771" i="37" s="1"/>
  <c r="F771" i="37"/>
  <c r="H771" i="37" s="1"/>
  <c r="G669" i="37"/>
  <c r="I669" i="37" s="1"/>
  <c r="M669" i="37" s="1"/>
  <c r="P669" i="37"/>
  <c r="F669" i="37"/>
  <c r="H669" i="37" s="1"/>
  <c r="P627" i="37"/>
  <c r="F627" i="37"/>
  <c r="H627" i="37" s="1"/>
  <c r="G627" i="37"/>
  <c r="I627" i="37" s="1"/>
  <c r="M627" i="37" s="1"/>
  <c r="G510" i="37"/>
  <c r="I510" i="37" s="1"/>
  <c r="M510" i="37" s="1"/>
  <c r="P510" i="37"/>
  <c r="F510" i="37"/>
  <c r="H510" i="37" s="1"/>
  <c r="G482" i="37"/>
  <c r="I482" i="37" s="1"/>
  <c r="M482" i="37" s="1"/>
  <c r="P482" i="37"/>
  <c r="F482" i="37"/>
  <c r="H482" i="37" s="1"/>
  <c r="P391" i="37"/>
  <c r="F391" i="37"/>
  <c r="H391" i="37" s="1"/>
  <c r="G391" i="37"/>
  <c r="I391" i="37" s="1"/>
  <c r="M391" i="37" s="1"/>
  <c r="G393" i="37"/>
  <c r="I393" i="37" s="1"/>
  <c r="M393" i="37" s="1"/>
  <c r="P393" i="37"/>
  <c r="F393" i="37"/>
  <c r="H393" i="37" s="1"/>
  <c r="P236" i="37"/>
  <c r="G236" i="37"/>
  <c r="I236" i="37" s="1"/>
  <c r="M236" i="37" s="1"/>
  <c r="F236" i="37"/>
  <c r="H236" i="37" s="1"/>
  <c r="G203" i="37"/>
  <c r="I203" i="37" s="1"/>
  <c r="M203" i="37" s="1"/>
  <c r="P203" i="37"/>
  <c r="F203" i="37"/>
  <c r="H203" i="37" s="1"/>
  <c r="G193" i="37"/>
  <c r="I193" i="37" s="1"/>
  <c r="M193" i="37" s="1"/>
  <c r="P193" i="37"/>
  <c r="F193" i="37"/>
  <c r="H193" i="37" s="1"/>
  <c r="F28" i="37"/>
  <c r="H28" i="37" s="1"/>
  <c r="P28" i="37"/>
  <c r="G28" i="37"/>
  <c r="I28" i="37" s="1"/>
  <c r="M28" i="37" s="1"/>
  <c r="I755" i="38"/>
  <c r="K755" i="38" s="1"/>
  <c r="O755" i="38" s="1"/>
  <c r="T755" i="38"/>
  <c r="H755" i="38"/>
  <c r="J755" i="38" s="1"/>
  <c r="H667" i="38"/>
  <c r="J667" i="38" s="1"/>
  <c r="I667" i="38"/>
  <c r="K667" i="38" s="1"/>
  <c r="T667" i="38"/>
  <c r="I622" i="38"/>
  <c r="K622" i="38" s="1"/>
  <c r="O622" i="38" s="1"/>
  <c r="T622" i="38"/>
  <c r="H622" i="38"/>
  <c r="J622" i="38" s="1"/>
  <c r="T494" i="38"/>
  <c r="H494" i="38"/>
  <c r="J494" i="38" s="1"/>
  <c r="I494" i="38"/>
  <c r="K494" i="38" s="1"/>
  <c r="O494" i="38" s="1"/>
  <c r="T453" i="38"/>
  <c r="H453" i="38"/>
  <c r="J453" i="38" s="1"/>
  <c r="I453" i="38"/>
  <c r="K453" i="38" s="1"/>
  <c r="O453" i="38" s="1"/>
  <c r="T375" i="38"/>
  <c r="I375" i="38"/>
  <c r="K375" i="38" s="1"/>
  <c r="O375" i="38" s="1"/>
  <c r="H375" i="38"/>
  <c r="J375" i="38" s="1"/>
  <c r="I306" i="38"/>
  <c r="K306" i="38" s="1"/>
  <c r="O306" i="38" s="1"/>
  <c r="H306" i="38"/>
  <c r="J306" i="38" s="1"/>
  <c r="T306" i="38"/>
  <c r="I220" i="38"/>
  <c r="K220" i="38" s="1"/>
  <c r="O220" i="38" s="1"/>
  <c r="T220" i="38"/>
  <c r="H220" i="38"/>
  <c r="J220" i="38" s="1"/>
  <c r="T187" i="38"/>
  <c r="H187" i="38"/>
  <c r="J187" i="38" s="1"/>
  <c r="I187" i="38"/>
  <c r="K187" i="38" s="1"/>
  <c r="O187" i="38" s="1"/>
  <c r="H161" i="38"/>
  <c r="J161" i="38" s="1"/>
  <c r="T161" i="38"/>
  <c r="I161" i="38"/>
  <c r="K161" i="38" s="1"/>
  <c r="O161" i="38" s="1"/>
  <c r="I10" i="38"/>
  <c r="K10" i="38" s="1"/>
  <c r="O10" i="38" s="1"/>
  <c r="H10" i="38"/>
  <c r="J10" i="38" s="1"/>
  <c r="T10" i="38"/>
  <c r="H604" i="38"/>
  <c r="J604" i="38" s="1"/>
  <c r="T604" i="38"/>
  <c r="I604" i="38"/>
  <c r="K604" i="38" s="1"/>
  <c r="O604" i="38" s="1"/>
  <c r="T757" i="38"/>
  <c r="I757" i="38"/>
  <c r="K757" i="38" s="1"/>
  <c r="O757" i="38" s="1"/>
  <c r="H757" i="38"/>
  <c r="J757" i="38" s="1"/>
  <c r="I680" i="38"/>
  <c r="K680" i="38" s="1"/>
  <c r="O680" i="38" s="1"/>
  <c r="T680" i="38"/>
  <c r="H680" i="38"/>
  <c r="J680" i="38" s="1"/>
  <c r="H684" i="38"/>
  <c r="J684" i="38" s="1"/>
  <c r="I684" i="38"/>
  <c r="K684" i="38" s="1"/>
  <c r="O684" i="38" s="1"/>
  <c r="T684" i="38"/>
  <c r="I562" i="38"/>
  <c r="K562" i="38" s="1"/>
  <c r="O562" i="38" s="1"/>
  <c r="H562" i="38"/>
  <c r="J562" i="38" s="1"/>
  <c r="T562" i="38"/>
  <c r="T490" i="38"/>
  <c r="H490" i="38"/>
  <c r="J490" i="38" s="1"/>
  <c r="I490" i="38"/>
  <c r="K490" i="38" s="1"/>
  <c r="O490" i="38" s="1"/>
  <c r="T382" i="38"/>
  <c r="I382" i="38"/>
  <c r="K382" i="38" s="1"/>
  <c r="O382" i="38" s="1"/>
  <c r="H382" i="38"/>
  <c r="J382" i="38" s="1"/>
  <c r="H368" i="38"/>
  <c r="J368" i="38" s="1"/>
  <c r="T368" i="38"/>
  <c r="I368" i="38"/>
  <c r="K368" i="38" s="1"/>
  <c r="O368" i="38" s="1"/>
  <c r="I231" i="38"/>
  <c r="K231" i="38" s="1"/>
  <c r="O231" i="38" s="1"/>
  <c r="T231" i="38"/>
  <c r="H231" i="38"/>
  <c r="J231" i="38" s="1"/>
  <c r="T149" i="38"/>
  <c r="I149" i="38"/>
  <c r="K149" i="38" s="1"/>
  <c r="O149" i="38" s="1"/>
  <c r="H149" i="38"/>
  <c r="J149" i="38" s="1"/>
  <c r="H145" i="38"/>
  <c r="J145" i="38" s="1"/>
  <c r="I145" i="38"/>
  <c r="K145" i="38" s="1"/>
  <c r="T145" i="38"/>
  <c r="T62" i="38"/>
  <c r="I62" i="38"/>
  <c r="K62" i="38" s="1"/>
  <c r="O62" i="38" s="1"/>
  <c r="H62" i="38"/>
  <c r="J62" i="38" s="1"/>
  <c r="I491" i="38"/>
  <c r="K491" i="38" s="1"/>
  <c r="O491" i="38" s="1"/>
  <c r="T491" i="38"/>
  <c r="H491" i="38"/>
  <c r="J491" i="38" s="1"/>
  <c r="G765" i="37"/>
  <c r="I765" i="37" s="1"/>
  <c r="M765" i="37" s="1"/>
  <c r="P765" i="37"/>
  <c r="F765" i="37"/>
  <c r="H765" i="37" s="1"/>
  <c r="F693" i="37"/>
  <c r="H693" i="37" s="1"/>
  <c r="P693" i="37"/>
  <c r="G693" i="37"/>
  <c r="I693" i="37" s="1"/>
  <c r="M693" i="37" s="1"/>
  <c r="G673" i="37"/>
  <c r="I673" i="37" s="1"/>
  <c r="M673" i="37" s="1"/>
  <c r="F673" i="37"/>
  <c r="H673" i="37" s="1"/>
  <c r="P673" i="37"/>
  <c r="P537" i="37"/>
  <c r="G537" i="37"/>
  <c r="I537" i="37" s="1"/>
  <c r="M537" i="37" s="1"/>
  <c r="F537" i="37"/>
  <c r="H537" i="37" s="1"/>
  <c r="G461" i="37"/>
  <c r="I461" i="37" s="1"/>
  <c r="M461" i="37" s="1"/>
  <c r="P461" i="37"/>
  <c r="F461" i="37"/>
  <c r="H461" i="37" s="1"/>
  <c r="G370" i="37"/>
  <c r="I370" i="37" s="1"/>
  <c r="M370" i="37" s="1"/>
  <c r="F370" i="37"/>
  <c r="H370" i="37" s="1"/>
  <c r="P370" i="37"/>
  <c r="G323" i="37"/>
  <c r="I323" i="37" s="1"/>
  <c r="M323" i="37" s="1"/>
  <c r="P323" i="37"/>
  <c r="F323" i="37"/>
  <c r="H323" i="37" s="1"/>
  <c r="P233" i="37"/>
  <c r="G233" i="37"/>
  <c r="I233" i="37" s="1"/>
  <c r="M233" i="37" s="1"/>
  <c r="F233" i="37"/>
  <c r="H233" i="37" s="1"/>
  <c r="G255" i="37"/>
  <c r="I255" i="37" s="1"/>
  <c r="M255" i="37" s="1"/>
  <c r="P255" i="37"/>
  <c r="F255" i="37"/>
  <c r="H255" i="37" s="1"/>
  <c r="F118" i="37"/>
  <c r="H118" i="37" s="1"/>
  <c r="P118" i="37"/>
  <c r="G118" i="37"/>
  <c r="I118" i="37" s="1"/>
  <c r="M118" i="37" s="1"/>
  <c r="P32" i="37"/>
  <c r="F32" i="37"/>
  <c r="H32" i="37" s="1"/>
  <c r="G32" i="37"/>
  <c r="I32" i="37" s="1"/>
  <c r="M32" i="37" s="1"/>
  <c r="P240" i="37"/>
  <c r="G240" i="37"/>
  <c r="I240" i="37" s="1"/>
  <c r="M240" i="37" s="1"/>
  <c r="F240" i="37"/>
  <c r="H240" i="37" s="1"/>
  <c r="P408" i="37"/>
  <c r="F408" i="37"/>
  <c r="H408" i="37" s="1"/>
  <c r="G408" i="37"/>
  <c r="I408" i="37" s="1"/>
  <c r="M408" i="37" s="1"/>
  <c r="F713" i="37"/>
  <c r="H713" i="37" s="1"/>
  <c r="P713" i="37"/>
  <c r="G713" i="37"/>
  <c r="I713" i="37" s="1"/>
  <c r="M713" i="37" s="1"/>
  <c r="P705" i="37"/>
  <c r="F705" i="37"/>
  <c r="H705" i="37" s="1"/>
  <c r="G705" i="37"/>
  <c r="I705" i="37" s="1"/>
  <c r="M705" i="37" s="1"/>
  <c r="P583" i="37"/>
  <c r="G583" i="37"/>
  <c r="I583" i="37" s="1"/>
  <c r="M583" i="37" s="1"/>
  <c r="F583" i="37"/>
  <c r="H583" i="37" s="1"/>
  <c r="G495" i="37"/>
  <c r="I495" i="37" s="1"/>
  <c r="M495" i="37" s="1"/>
  <c r="P495" i="37"/>
  <c r="F495" i="37"/>
  <c r="H495" i="37" s="1"/>
  <c r="P427" i="37"/>
  <c r="G427" i="37"/>
  <c r="I427" i="37" s="1"/>
  <c r="M427" i="37" s="1"/>
  <c r="F427" i="37"/>
  <c r="H427" i="37" s="1"/>
  <c r="P392" i="37"/>
  <c r="G392" i="37"/>
  <c r="I392" i="37" s="1"/>
  <c r="M392" i="37" s="1"/>
  <c r="F392" i="37"/>
  <c r="H392" i="37" s="1"/>
  <c r="P242" i="37"/>
  <c r="G242" i="37"/>
  <c r="I242" i="37" s="1"/>
  <c r="M242" i="37" s="1"/>
  <c r="F242" i="37"/>
  <c r="H242" i="37" s="1"/>
  <c r="G269" i="37"/>
  <c r="I269" i="37" s="1"/>
  <c r="M269" i="37" s="1"/>
  <c r="P269" i="37"/>
  <c r="F269" i="37"/>
  <c r="H269" i="37" s="1"/>
  <c r="P188" i="37"/>
  <c r="F188" i="37"/>
  <c r="H188" i="37" s="1"/>
  <c r="G188" i="37"/>
  <c r="I188" i="37" s="1"/>
  <c r="M188" i="37" s="1"/>
  <c r="P73" i="37"/>
  <c r="G73" i="37"/>
  <c r="I73" i="37" s="1"/>
  <c r="M73" i="37" s="1"/>
  <c r="F73" i="37"/>
  <c r="H73" i="37" s="1"/>
  <c r="P30" i="37"/>
  <c r="F30" i="37"/>
  <c r="H30" i="37" s="1"/>
  <c r="G30" i="37"/>
  <c r="I30" i="37" s="1"/>
  <c r="M30" i="37" s="1"/>
  <c r="P200" i="37"/>
  <c r="G200" i="37"/>
  <c r="I200" i="37" s="1"/>
  <c r="M200" i="37" s="1"/>
  <c r="F200" i="37"/>
  <c r="H200" i="37" s="1"/>
  <c r="F760" i="37"/>
  <c r="H760" i="37" s="1"/>
  <c r="P760" i="37"/>
  <c r="G760" i="37"/>
  <c r="I760" i="37" s="1"/>
  <c r="M760" i="37" s="1"/>
  <c r="P644" i="37"/>
  <c r="F644" i="37"/>
  <c r="H644" i="37" s="1"/>
  <c r="G644" i="37"/>
  <c r="I644" i="37" s="1"/>
  <c r="M644" i="37" s="1"/>
  <c r="P573" i="37"/>
  <c r="G573" i="37"/>
  <c r="I573" i="37" s="1"/>
  <c r="M573" i="37" s="1"/>
  <c r="F573" i="37"/>
  <c r="H573" i="37" s="1"/>
  <c r="F530" i="37"/>
  <c r="H530" i="37" s="1"/>
  <c r="P530" i="37"/>
  <c r="G530" i="37"/>
  <c r="I530" i="37" s="1"/>
  <c r="M530" i="37" s="1"/>
  <c r="F448" i="37"/>
  <c r="H448" i="37" s="1"/>
  <c r="P448" i="37"/>
  <c r="G448" i="37"/>
  <c r="I448" i="37" s="1"/>
  <c r="M448" i="37" s="1"/>
  <c r="G362" i="37"/>
  <c r="I362" i="37" s="1"/>
  <c r="M362" i="37" s="1"/>
  <c r="P362" i="37"/>
  <c r="F362" i="37"/>
  <c r="H362" i="37" s="1"/>
  <c r="P228" i="37"/>
  <c r="G228" i="37"/>
  <c r="I228" i="37" s="1"/>
  <c r="M228" i="37" s="1"/>
  <c r="F228" i="37"/>
  <c r="H228" i="37" s="1"/>
  <c r="F178" i="37"/>
  <c r="H178" i="37" s="1"/>
  <c r="G178" i="37"/>
  <c r="I178" i="37" s="1"/>
  <c r="M178" i="37" s="1"/>
  <c r="P178" i="37"/>
  <c r="P206" i="37"/>
  <c r="G206" i="37"/>
  <c r="I206" i="37" s="1"/>
  <c r="M206" i="37" s="1"/>
  <c r="F206" i="37"/>
  <c r="H206" i="37" s="1"/>
  <c r="P91" i="37"/>
  <c r="G91" i="37"/>
  <c r="I91" i="37" s="1"/>
  <c r="M91" i="37" s="1"/>
  <c r="F91" i="37"/>
  <c r="H91" i="37" s="1"/>
  <c r="F21" i="37"/>
  <c r="H21" i="37" s="1"/>
  <c r="G21" i="37"/>
  <c r="I21" i="37" s="1"/>
  <c r="M21" i="37" s="1"/>
  <c r="P21" i="37"/>
  <c r="G235" i="37"/>
  <c r="I235" i="37" s="1"/>
  <c r="M235" i="37" s="1"/>
  <c r="P235" i="37"/>
  <c r="F235" i="37"/>
  <c r="H235" i="37" s="1"/>
  <c r="F756" i="37"/>
  <c r="H756" i="37" s="1"/>
  <c r="P756" i="37"/>
  <c r="G756" i="37"/>
  <c r="I756" i="37" s="1"/>
  <c r="M756" i="37" s="1"/>
  <c r="F642" i="37"/>
  <c r="H642" i="37" s="1"/>
  <c r="P642" i="37"/>
  <c r="G642" i="37"/>
  <c r="I642" i="37" s="1"/>
  <c r="M642" i="37" s="1"/>
  <c r="P633" i="37"/>
  <c r="F633" i="37"/>
  <c r="H633" i="37" s="1"/>
  <c r="G633" i="37"/>
  <c r="I633" i="37" s="1"/>
  <c r="M633" i="37" s="1"/>
  <c r="G528" i="37"/>
  <c r="I528" i="37" s="1"/>
  <c r="M528" i="37" s="1"/>
  <c r="P528" i="37"/>
  <c r="F528" i="37"/>
  <c r="H528" i="37" s="1"/>
  <c r="P432" i="37"/>
  <c r="G432" i="37"/>
  <c r="I432" i="37" s="1"/>
  <c r="M432" i="37" s="1"/>
  <c r="F432" i="37"/>
  <c r="H432" i="37" s="1"/>
  <c r="F346" i="37"/>
  <c r="H346" i="37" s="1"/>
  <c r="G346" i="37"/>
  <c r="I346" i="37" s="1"/>
  <c r="M346" i="37" s="1"/>
  <c r="P346" i="37"/>
  <c r="P409" i="37"/>
  <c r="G409" i="37"/>
  <c r="I409" i="37" s="1"/>
  <c r="M409" i="37" s="1"/>
  <c r="F409" i="37"/>
  <c r="H409" i="37" s="1"/>
  <c r="F162" i="37"/>
  <c r="H162" i="37" s="1"/>
  <c r="G162" i="37"/>
  <c r="I162" i="37" s="1"/>
  <c r="M162" i="37" s="1"/>
  <c r="P162" i="37"/>
  <c r="P190" i="37"/>
  <c r="G190" i="37"/>
  <c r="I190" i="37" s="1"/>
  <c r="M190" i="37" s="1"/>
  <c r="F190" i="37"/>
  <c r="H190" i="37" s="1"/>
  <c r="P75" i="37"/>
  <c r="F75" i="37"/>
  <c r="H75" i="37" s="1"/>
  <c r="G75" i="37"/>
  <c r="I75" i="37" s="1"/>
  <c r="M75" i="37" s="1"/>
  <c r="P5" i="37"/>
  <c r="G5" i="37"/>
  <c r="I5" i="37" s="1"/>
  <c r="M5" i="37" s="1"/>
  <c r="F5" i="37"/>
  <c r="H5" i="37" s="1"/>
  <c r="F778" i="37"/>
  <c r="H778" i="37" s="1"/>
  <c r="P778" i="37"/>
  <c r="G778" i="37"/>
  <c r="I778" i="37" s="1"/>
  <c r="M778" i="37" s="1"/>
  <c r="F689" i="37"/>
  <c r="H689" i="37" s="1"/>
  <c r="P689" i="37"/>
  <c r="G689" i="37"/>
  <c r="I689" i="37" s="1"/>
  <c r="M689" i="37" s="1"/>
  <c r="G605" i="37"/>
  <c r="I605" i="37" s="1"/>
  <c r="M605" i="37" s="1"/>
  <c r="P605" i="37"/>
  <c r="F605" i="37"/>
  <c r="H605" i="37" s="1"/>
  <c r="G547" i="37"/>
  <c r="I547" i="37" s="1"/>
  <c r="M547" i="37" s="1"/>
  <c r="P547" i="37"/>
  <c r="F547" i="37"/>
  <c r="H547" i="37" s="1"/>
  <c r="P493" i="37"/>
  <c r="F493" i="37"/>
  <c r="H493" i="37" s="1"/>
  <c r="G493" i="37"/>
  <c r="I493" i="37" s="1"/>
  <c r="M493" i="37" s="1"/>
  <c r="P400" i="37"/>
  <c r="G400" i="37"/>
  <c r="I400" i="37" s="1"/>
  <c r="M400" i="37" s="1"/>
  <c r="F400" i="37"/>
  <c r="H400" i="37" s="1"/>
  <c r="F337" i="37"/>
  <c r="H337" i="37" s="1"/>
  <c r="G337" i="37"/>
  <c r="I337" i="37" s="1"/>
  <c r="M337" i="37" s="1"/>
  <c r="P337" i="37"/>
  <c r="P248" i="37"/>
  <c r="G248" i="37"/>
  <c r="I248" i="37" s="1"/>
  <c r="M248" i="37" s="1"/>
  <c r="F248" i="37"/>
  <c r="H248" i="37" s="1"/>
  <c r="P150" i="37"/>
  <c r="F150" i="37"/>
  <c r="H150" i="37" s="1"/>
  <c r="G150" i="37"/>
  <c r="I150" i="37" s="1"/>
  <c r="M150" i="37" s="1"/>
  <c r="F36" i="37"/>
  <c r="H36" i="37" s="1"/>
  <c r="P36" i="37"/>
  <c r="G36" i="37"/>
  <c r="I36" i="37" s="1"/>
  <c r="M36" i="37" s="1"/>
  <c r="P47" i="37"/>
  <c r="G47" i="37"/>
  <c r="I47" i="37" s="1"/>
  <c r="M47" i="37" s="1"/>
  <c r="F47" i="37"/>
  <c r="H47" i="37" s="1"/>
  <c r="P509" i="37"/>
  <c r="F509" i="37"/>
  <c r="H509" i="37" s="1"/>
  <c r="G509" i="37"/>
  <c r="I509" i="37" s="1"/>
  <c r="M509" i="37" s="1"/>
  <c r="G762" i="37"/>
  <c r="I762" i="37" s="1"/>
  <c r="M762" i="37" s="1"/>
  <c r="P762" i="37"/>
  <c r="F762" i="37"/>
  <c r="H762" i="37" s="1"/>
  <c r="P661" i="37"/>
  <c r="F661" i="37"/>
  <c r="H661" i="37" s="1"/>
  <c r="G661" i="37"/>
  <c r="I661" i="37" s="1"/>
  <c r="M661" i="37" s="1"/>
  <c r="G600" i="37"/>
  <c r="I600" i="37" s="1"/>
  <c r="M600" i="37" s="1"/>
  <c r="P600" i="37"/>
  <c r="F600" i="37"/>
  <c r="H600" i="37" s="1"/>
  <c r="P542" i="37"/>
  <c r="G542" i="37"/>
  <c r="I542" i="37" s="1"/>
  <c r="M542" i="37" s="1"/>
  <c r="F542" i="37"/>
  <c r="H542" i="37" s="1"/>
  <c r="P468" i="37"/>
  <c r="F468" i="37"/>
  <c r="H468" i="37" s="1"/>
  <c r="G468" i="37"/>
  <c r="I468" i="37" s="1"/>
  <c r="M468" i="37" s="1"/>
  <c r="G374" i="37"/>
  <c r="I374" i="37" s="1"/>
  <c r="M374" i="37" s="1"/>
  <c r="P374" i="37"/>
  <c r="F374" i="37"/>
  <c r="H374" i="37" s="1"/>
  <c r="F257" i="37"/>
  <c r="H257" i="37" s="1"/>
  <c r="P257" i="37"/>
  <c r="G257" i="37"/>
  <c r="I257" i="37" s="1"/>
  <c r="M257" i="37" s="1"/>
  <c r="F284" i="37"/>
  <c r="H284" i="37" s="1"/>
  <c r="P284" i="37"/>
  <c r="G284" i="37"/>
  <c r="I284" i="37" s="1"/>
  <c r="M284" i="37" s="1"/>
  <c r="F138" i="37"/>
  <c r="H138" i="37" s="1"/>
  <c r="P138" i="37"/>
  <c r="G138" i="37"/>
  <c r="I138" i="37" s="1"/>
  <c r="M138" i="37" s="1"/>
  <c r="F56" i="37"/>
  <c r="H56" i="37" s="1"/>
  <c r="P56" i="37"/>
  <c r="G56" i="37"/>
  <c r="I56" i="37" s="1"/>
  <c r="M56" i="37" s="1"/>
  <c r="P67" i="37"/>
  <c r="G67" i="37"/>
  <c r="I67" i="37" s="1"/>
  <c r="M67" i="37" s="1"/>
  <c r="F67" i="37"/>
  <c r="H67" i="37" s="1"/>
  <c r="G511" i="37"/>
  <c r="I511" i="37" s="1"/>
  <c r="M511" i="37" s="1"/>
  <c r="P511" i="37"/>
  <c r="F511" i="37"/>
  <c r="H511" i="37" s="1"/>
  <c r="I763" i="38"/>
  <c r="K763" i="38" s="1"/>
  <c r="O763" i="38" s="1"/>
  <c r="H763" i="38"/>
  <c r="J763" i="38" s="1"/>
  <c r="T763" i="38"/>
  <c r="H708" i="38"/>
  <c r="J708" i="38" s="1"/>
  <c r="I708" i="38"/>
  <c r="K708" i="38" s="1"/>
  <c r="O708" i="38" s="1"/>
  <c r="T708" i="38"/>
  <c r="H587" i="38"/>
  <c r="J587" i="38" s="1"/>
  <c r="T587" i="38"/>
  <c r="I587" i="38"/>
  <c r="K587" i="38" s="1"/>
  <c r="O587" i="38" s="1"/>
  <c r="T556" i="38"/>
  <c r="H556" i="38"/>
  <c r="J556" i="38" s="1"/>
  <c r="I556" i="38"/>
  <c r="K556" i="38" s="1"/>
  <c r="O556" i="38" s="1"/>
  <c r="H496" i="38"/>
  <c r="J496" i="38" s="1"/>
  <c r="T496" i="38"/>
  <c r="I496" i="38"/>
  <c r="K496" i="38" s="1"/>
  <c r="O496" i="38" s="1"/>
  <c r="H401" i="38"/>
  <c r="J401" i="38" s="1"/>
  <c r="T401" i="38"/>
  <c r="I401" i="38"/>
  <c r="K401" i="38" s="1"/>
  <c r="O401" i="38" s="1"/>
  <c r="I354" i="38"/>
  <c r="K354" i="38" s="1"/>
  <c r="O354" i="38" s="1"/>
  <c r="H354" i="38"/>
  <c r="J354" i="38" s="1"/>
  <c r="T354" i="38"/>
  <c r="I313" i="38"/>
  <c r="K313" i="38" s="1"/>
  <c r="O313" i="38" s="1"/>
  <c r="T313" i="38"/>
  <c r="H313" i="38"/>
  <c r="J313" i="38" s="1"/>
  <c r="H199" i="38"/>
  <c r="J199" i="38" s="1"/>
  <c r="T199" i="38"/>
  <c r="I199" i="38"/>
  <c r="K199" i="38" s="1"/>
  <c r="O199" i="38" s="1"/>
  <c r="I101" i="38"/>
  <c r="K101" i="38" s="1"/>
  <c r="O101" i="38" s="1"/>
  <c r="H101" i="38"/>
  <c r="J101" i="38" s="1"/>
  <c r="T101" i="38"/>
  <c r="T112" i="38"/>
  <c r="I112" i="38"/>
  <c r="K112" i="38" s="1"/>
  <c r="H112" i="38"/>
  <c r="J112" i="38" s="1"/>
  <c r="H594" i="38"/>
  <c r="J594" i="38" s="1"/>
  <c r="I594" i="38"/>
  <c r="K594" i="38" s="1"/>
  <c r="O594" i="38" s="1"/>
  <c r="T594" i="38"/>
  <c r="I737" i="38"/>
  <c r="K737" i="38" s="1"/>
  <c r="O737" i="38" s="1"/>
  <c r="H737" i="38"/>
  <c r="J737" i="38" s="1"/>
  <c r="T737" i="38"/>
  <c r="H695" i="38"/>
  <c r="J695" i="38" s="1"/>
  <c r="T695" i="38"/>
  <c r="I695" i="38"/>
  <c r="K695" i="38" s="1"/>
  <c r="O695" i="38" s="1"/>
  <c r="H595" i="38"/>
  <c r="J595" i="38" s="1"/>
  <c r="T595" i="38"/>
  <c r="I595" i="38"/>
  <c r="K595" i="38" s="1"/>
  <c r="O595" i="38" s="1"/>
  <c r="I523" i="38"/>
  <c r="K523" i="38" s="1"/>
  <c r="O523" i="38" s="1"/>
  <c r="T523" i="38"/>
  <c r="H523" i="38"/>
  <c r="J523" i="38" s="1"/>
  <c r="H421" i="38"/>
  <c r="J421" i="38" s="1"/>
  <c r="I421" i="38"/>
  <c r="K421" i="38" s="1"/>
  <c r="O421" i="38" s="1"/>
  <c r="T421" i="38"/>
  <c r="H430" i="38"/>
  <c r="J430" i="38" s="1"/>
  <c r="I430" i="38"/>
  <c r="K430" i="38" s="1"/>
  <c r="O430" i="38" s="1"/>
  <c r="T430" i="38"/>
  <c r="T319" i="38"/>
  <c r="H319" i="38"/>
  <c r="J319" i="38" s="1"/>
  <c r="I319" i="38"/>
  <c r="K319" i="38" s="1"/>
  <c r="O319" i="38" s="1"/>
  <c r="I315" i="38"/>
  <c r="K315" i="38" s="1"/>
  <c r="O315" i="38" s="1"/>
  <c r="H315" i="38"/>
  <c r="J315" i="38" s="1"/>
  <c r="T315" i="38"/>
  <c r="I185" i="38"/>
  <c r="K185" i="38" s="1"/>
  <c r="O185" i="38" s="1"/>
  <c r="T185" i="38"/>
  <c r="H185" i="38"/>
  <c r="J185" i="38" s="1"/>
  <c r="H71" i="38"/>
  <c r="J71" i="38" s="1"/>
  <c r="T71" i="38"/>
  <c r="I71" i="38"/>
  <c r="K71" i="38" s="1"/>
  <c r="O71" i="38" s="1"/>
  <c r="T98" i="38"/>
  <c r="I98" i="38"/>
  <c r="K98" i="38" s="1"/>
  <c r="O98" i="38" s="1"/>
  <c r="H98" i="38"/>
  <c r="J98" i="38" s="1"/>
  <c r="P223" i="37"/>
  <c r="G223" i="37"/>
  <c r="I223" i="37" s="1"/>
  <c r="M223" i="37" s="1"/>
  <c r="F223" i="37"/>
  <c r="H223" i="37" s="1"/>
  <c r="I771" i="38"/>
  <c r="K771" i="38" s="1"/>
  <c r="O771" i="38" s="1"/>
  <c r="H771" i="38"/>
  <c r="J771" i="38" s="1"/>
  <c r="T771" i="38"/>
  <c r="T669" i="38"/>
  <c r="H669" i="38"/>
  <c r="J669" i="38" s="1"/>
  <c r="I669" i="38"/>
  <c r="K669" i="38" s="1"/>
  <c r="I627" i="38"/>
  <c r="K627" i="38" s="1"/>
  <c r="O627" i="38" s="1"/>
  <c r="T627" i="38"/>
  <c r="H627" i="38"/>
  <c r="J627" i="38" s="1"/>
  <c r="T510" i="38"/>
  <c r="H510" i="38"/>
  <c r="J510" i="38" s="1"/>
  <c r="I510" i="38"/>
  <c r="K510" i="38" s="1"/>
  <c r="O510" i="38" s="1"/>
  <c r="T482" i="38"/>
  <c r="H482" i="38"/>
  <c r="J482" i="38" s="1"/>
  <c r="I482" i="38"/>
  <c r="K482" i="38" s="1"/>
  <c r="O482" i="38" s="1"/>
  <c r="H391" i="38"/>
  <c r="J391" i="38" s="1"/>
  <c r="T391" i="38"/>
  <c r="I391" i="38"/>
  <c r="K391" i="38" s="1"/>
  <c r="O391" i="38" s="1"/>
  <c r="I393" i="38"/>
  <c r="K393" i="38" s="1"/>
  <c r="O393" i="38" s="1"/>
  <c r="T393" i="38"/>
  <c r="H393" i="38"/>
  <c r="J393" i="38" s="1"/>
  <c r="H236" i="38"/>
  <c r="J236" i="38" s="1"/>
  <c r="I236" i="38"/>
  <c r="K236" i="38" s="1"/>
  <c r="O236" i="38" s="1"/>
  <c r="T236" i="38"/>
  <c r="T203" i="38"/>
  <c r="H203" i="38"/>
  <c r="J203" i="38" s="1"/>
  <c r="I203" i="38"/>
  <c r="K203" i="38" s="1"/>
  <c r="O203" i="38" s="1"/>
  <c r="I193" i="38"/>
  <c r="K193" i="38" s="1"/>
  <c r="O193" i="38" s="1"/>
  <c r="H193" i="38"/>
  <c r="J193" i="38" s="1"/>
  <c r="T193" i="38"/>
  <c r="T28" i="38"/>
  <c r="I28" i="38"/>
  <c r="K28" i="38" s="1"/>
  <c r="O28" i="38" s="1"/>
  <c r="H28" i="38"/>
  <c r="J28" i="38" s="1"/>
  <c r="F746" i="37"/>
  <c r="H746" i="37" s="1"/>
  <c r="G746" i="37"/>
  <c r="I746" i="37" s="1"/>
  <c r="M746" i="37" s="1"/>
  <c r="P746" i="37"/>
  <c r="P616" i="37"/>
  <c r="F616" i="37"/>
  <c r="H616" i="37" s="1"/>
  <c r="G616" i="37"/>
  <c r="I616" i="37" s="1"/>
  <c r="M616" i="37" s="1"/>
  <c r="P608" i="37"/>
  <c r="F608" i="37"/>
  <c r="H608" i="37" s="1"/>
  <c r="G608" i="37"/>
  <c r="I608" i="37" s="1"/>
  <c r="M608" i="37" s="1"/>
  <c r="P515" i="37"/>
  <c r="G515" i="37"/>
  <c r="I515" i="37" s="1"/>
  <c r="M515" i="37" s="1"/>
  <c r="F515" i="37"/>
  <c r="H515" i="37" s="1"/>
  <c r="P459" i="37"/>
  <c r="F459" i="37"/>
  <c r="H459" i="37" s="1"/>
  <c r="G459" i="37"/>
  <c r="I459" i="37" s="1"/>
  <c r="M459" i="37" s="1"/>
  <c r="G344" i="37"/>
  <c r="I344" i="37" s="1"/>
  <c r="M344" i="37" s="1"/>
  <c r="P344" i="37"/>
  <c r="F344" i="37"/>
  <c r="H344" i="37" s="1"/>
  <c r="G308" i="37"/>
  <c r="I308" i="37" s="1"/>
  <c r="M308" i="37" s="1"/>
  <c r="P308" i="37"/>
  <c r="F308" i="37"/>
  <c r="H308" i="37" s="1"/>
  <c r="F254" i="37"/>
  <c r="H254" i="37" s="1"/>
  <c r="G254" i="37"/>
  <c r="I254" i="37" s="1"/>
  <c r="M254" i="37" s="1"/>
  <c r="P254" i="37"/>
  <c r="G189" i="37"/>
  <c r="I189" i="37" s="1"/>
  <c r="M189" i="37" s="1"/>
  <c r="P189" i="37"/>
  <c r="F189" i="37"/>
  <c r="H189" i="37" s="1"/>
  <c r="F74" i="37"/>
  <c r="H74" i="37" s="1"/>
  <c r="P74" i="37"/>
  <c r="G74" i="37"/>
  <c r="I74" i="37" s="1"/>
  <c r="M74" i="37" s="1"/>
  <c r="P483" i="37"/>
  <c r="F483" i="37"/>
  <c r="H483" i="37" s="1"/>
  <c r="G483" i="37"/>
  <c r="I483" i="37" s="1"/>
  <c r="M483" i="37" s="1"/>
  <c r="F732" i="37"/>
  <c r="H732" i="37" s="1"/>
  <c r="G732" i="37"/>
  <c r="I732" i="37" s="1"/>
  <c r="M732" i="37" s="1"/>
  <c r="P732" i="37"/>
  <c r="P696" i="37"/>
  <c r="F696" i="37"/>
  <c r="H696" i="37" s="1"/>
  <c r="G696" i="37"/>
  <c r="I696" i="37" s="1"/>
  <c r="M696" i="37" s="1"/>
  <c r="P675" i="37"/>
  <c r="G675" i="37"/>
  <c r="I675" i="37" s="1"/>
  <c r="M675" i="37" s="1"/>
  <c r="F675" i="37"/>
  <c r="H675" i="37" s="1"/>
  <c r="P564" i="37"/>
  <c r="G564" i="37"/>
  <c r="I564" i="37" s="1"/>
  <c r="M564" i="37" s="1"/>
  <c r="F564" i="37"/>
  <c r="H564" i="37" s="1"/>
  <c r="P477" i="37"/>
  <c r="G477" i="37"/>
  <c r="I477" i="37" s="1"/>
  <c r="M477" i="37" s="1"/>
  <c r="F477" i="37"/>
  <c r="H477" i="37" s="1"/>
  <c r="G386" i="37"/>
  <c r="I386" i="37" s="1"/>
  <c r="M386" i="37" s="1"/>
  <c r="P386" i="37"/>
  <c r="F386" i="37"/>
  <c r="H386" i="37" s="1"/>
  <c r="P339" i="37"/>
  <c r="G339" i="37"/>
  <c r="I339" i="37" s="1"/>
  <c r="M339" i="37" s="1"/>
  <c r="F339" i="37"/>
  <c r="H339" i="37" s="1"/>
  <c r="G249" i="37"/>
  <c r="I249" i="37" s="1"/>
  <c r="M249" i="37" s="1"/>
  <c r="P249" i="37"/>
  <c r="F249" i="37"/>
  <c r="H249" i="37" s="1"/>
  <c r="P135" i="37"/>
  <c r="G135" i="37"/>
  <c r="I135" i="37" s="1"/>
  <c r="M135" i="37" s="1"/>
  <c r="F135" i="37"/>
  <c r="H135" i="37" s="1"/>
  <c r="F37" i="37"/>
  <c r="H37" i="37" s="1"/>
  <c r="G37" i="37"/>
  <c r="I37" i="37" s="1"/>
  <c r="M37" i="37" s="1"/>
  <c r="P37" i="37"/>
  <c r="G48" i="37"/>
  <c r="I48" i="37" s="1"/>
  <c r="M48" i="37" s="1"/>
  <c r="P48" i="37"/>
  <c r="F48" i="37"/>
  <c r="H48" i="37" s="1"/>
  <c r="P436" i="37"/>
  <c r="F436" i="37"/>
  <c r="H436" i="37" s="1"/>
  <c r="G436" i="37"/>
  <c r="I436" i="37" s="1"/>
  <c r="M436" i="37" s="1"/>
  <c r="T765" i="38"/>
  <c r="H765" i="38"/>
  <c r="J765" i="38" s="1"/>
  <c r="I765" i="38"/>
  <c r="K765" i="38" s="1"/>
  <c r="O765" i="38" s="1"/>
  <c r="T693" i="38"/>
  <c r="I693" i="38"/>
  <c r="K693" i="38" s="1"/>
  <c r="O693" i="38" s="1"/>
  <c r="H693" i="38"/>
  <c r="J693" i="38" s="1"/>
  <c r="T673" i="38"/>
  <c r="H673" i="38"/>
  <c r="J673" i="38" s="1"/>
  <c r="I673" i="38"/>
  <c r="K673" i="38" s="1"/>
  <c r="H537" i="38"/>
  <c r="J537" i="38" s="1"/>
  <c r="T537" i="38"/>
  <c r="I537" i="38"/>
  <c r="K537" i="38" s="1"/>
  <c r="O537" i="38" s="1"/>
  <c r="H461" i="38"/>
  <c r="J461" i="38" s="1"/>
  <c r="I461" i="38"/>
  <c r="K461" i="38" s="1"/>
  <c r="O461" i="38" s="1"/>
  <c r="T461" i="38"/>
  <c r="T370" i="38"/>
  <c r="I370" i="38"/>
  <c r="K370" i="38" s="1"/>
  <c r="O370" i="38" s="1"/>
  <c r="H370" i="38"/>
  <c r="J370" i="38" s="1"/>
  <c r="H323" i="38"/>
  <c r="J323" i="38" s="1"/>
  <c r="T323" i="38"/>
  <c r="I323" i="38"/>
  <c r="K323" i="38" s="1"/>
  <c r="O323" i="38" s="1"/>
  <c r="H233" i="38"/>
  <c r="J233" i="38" s="1"/>
  <c r="I233" i="38"/>
  <c r="K233" i="38" s="1"/>
  <c r="O233" i="38" s="1"/>
  <c r="T233" i="38"/>
  <c r="H255" i="38"/>
  <c r="J255" i="38" s="1"/>
  <c r="I255" i="38"/>
  <c r="K255" i="38" s="1"/>
  <c r="O255" i="38" s="1"/>
  <c r="T255" i="38"/>
  <c r="I118" i="38"/>
  <c r="K118" i="38" s="1"/>
  <c r="O118" i="38" s="1"/>
  <c r="H118" i="38"/>
  <c r="J118" i="38" s="1"/>
  <c r="T118" i="38"/>
  <c r="T32" i="38"/>
  <c r="H32" i="38"/>
  <c r="J32" i="38" s="1"/>
  <c r="I32" i="38"/>
  <c r="K32" i="38" s="1"/>
  <c r="O32" i="38" s="1"/>
  <c r="H240" i="38"/>
  <c r="J240" i="38" s="1"/>
  <c r="I240" i="38"/>
  <c r="K240" i="38" s="1"/>
  <c r="O240" i="38" s="1"/>
  <c r="T240" i="38"/>
  <c r="H408" i="38"/>
  <c r="J408" i="38" s="1"/>
  <c r="T408" i="38"/>
  <c r="I408" i="38"/>
  <c r="K408" i="38" s="1"/>
  <c r="O408" i="38" s="1"/>
  <c r="T713" i="38"/>
  <c r="H713" i="38"/>
  <c r="J713" i="38" s="1"/>
  <c r="I713" i="38"/>
  <c r="K713" i="38" s="1"/>
  <c r="O713" i="38" s="1"/>
  <c r="T705" i="38"/>
  <c r="I705" i="38"/>
  <c r="K705" i="38" s="1"/>
  <c r="O705" i="38" s="1"/>
  <c r="H705" i="38"/>
  <c r="J705" i="38" s="1"/>
  <c r="T583" i="38"/>
  <c r="H583" i="38"/>
  <c r="J583" i="38" s="1"/>
  <c r="I583" i="38"/>
  <c r="K583" i="38" s="1"/>
  <c r="O583" i="38" s="1"/>
  <c r="H495" i="38"/>
  <c r="J495" i="38" s="1"/>
  <c r="T495" i="38"/>
  <c r="I495" i="38"/>
  <c r="K495" i="38" s="1"/>
  <c r="O495" i="38" s="1"/>
  <c r="I427" i="38"/>
  <c r="K427" i="38" s="1"/>
  <c r="T427" i="38"/>
  <c r="H427" i="38"/>
  <c r="J427" i="38" s="1"/>
  <c r="T392" i="38"/>
  <c r="H392" i="38"/>
  <c r="J392" i="38" s="1"/>
  <c r="I392" i="38"/>
  <c r="K392" i="38" s="1"/>
  <c r="O392" i="38" s="1"/>
  <c r="T242" i="38"/>
  <c r="H242" i="38"/>
  <c r="J242" i="38" s="1"/>
  <c r="I242" i="38"/>
  <c r="K242" i="38" s="1"/>
  <c r="O242" i="38" s="1"/>
  <c r="I269" i="38"/>
  <c r="K269" i="38" s="1"/>
  <c r="O269" i="38" s="1"/>
  <c r="T269" i="38"/>
  <c r="H269" i="38"/>
  <c r="J269" i="38" s="1"/>
  <c r="I188" i="38"/>
  <c r="K188" i="38" s="1"/>
  <c r="O188" i="38" s="1"/>
  <c r="H188" i="38"/>
  <c r="J188" i="38" s="1"/>
  <c r="T188" i="38"/>
  <c r="T73" i="38"/>
  <c r="I73" i="38"/>
  <c r="K73" i="38" s="1"/>
  <c r="O73" i="38" s="1"/>
  <c r="H73" i="38"/>
  <c r="J73" i="38" s="1"/>
  <c r="T30" i="38"/>
  <c r="H30" i="38"/>
  <c r="J30" i="38" s="1"/>
  <c r="I30" i="38"/>
  <c r="K30" i="38" s="1"/>
  <c r="O30" i="38" s="1"/>
  <c r="I200" i="38"/>
  <c r="K200" i="38" s="1"/>
  <c r="O200" i="38" s="1"/>
  <c r="H200" i="38"/>
  <c r="J200" i="38" s="1"/>
  <c r="T200" i="38"/>
  <c r="H760" i="38"/>
  <c r="J760" i="38" s="1"/>
  <c r="I760" i="38"/>
  <c r="K760" i="38" s="1"/>
  <c r="O760" i="38" s="1"/>
  <c r="T760" i="38"/>
  <c r="T644" i="38"/>
  <c r="I644" i="38"/>
  <c r="K644" i="38" s="1"/>
  <c r="O644" i="38" s="1"/>
  <c r="H644" i="38"/>
  <c r="J644" i="38" s="1"/>
  <c r="H573" i="38"/>
  <c r="J573" i="38" s="1"/>
  <c r="I573" i="38"/>
  <c r="K573" i="38" s="1"/>
  <c r="O573" i="38" s="1"/>
  <c r="T573" i="38"/>
  <c r="T530" i="38"/>
  <c r="I530" i="38"/>
  <c r="K530" i="38" s="1"/>
  <c r="O530" i="38" s="1"/>
  <c r="H530" i="38"/>
  <c r="J530" i="38" s="1"/>
  <c r="I448" i="38"/>
  <c r="K448" i="38" s="1"/>
  <c r="O448" i="38" s="1"/>
  <c r="H448" i="38"/>
  <c r="J448" i="38" s="1"/>
  <c r="T448" i="38"/>
  <c r="H362" i="38"/>
  <c r="J362" i="38" s="1"/>
  <c r="T362" i="38"/>
  <c r="I362" i="38"/>
  <c r="K362" i="38" s="1"/>
  <c r="O362" i="38" s="1"/>
  <c r="H228" i="38"/>
  <c r="J228" i="38" s="1"/>
  <c r="I228" i="38"/>
  <c r="K228" i="38" s="1"/>
  <c r="O228" i="38" s="1"/>
  <c r="T228" i="38"/>
  <c r="T178" i="38"/>
  <c r="I178" i="38"/>
  <c r="K178" i="38" s="1"/>
  <c r="O178" i="38" s="1"/>
  <c r="H178" i="38"/>
  <c r="J178" i="38" s="1"/>
  <c r="I206" i="38"/>
  <c r="K206" i="38" s="1"/>
  <c r="O206" i="38" s="1"/>
  <c r="T206" i="38"/>
  <c r="H206" i="38"/>
  <c r="J206" i="38" s="1"/>
  <c r="T91" i="38"/>
  <c r="I91" i="38"/>
  <c r="K91" i="38" s="1"/>
  <c r="O91" i="38" s="1"/>
  <c r="H91" i="38"/>
  <c r="J91" i="38" s="1"/>
  <c r="H21" i="38"/>
  <c r="J21" i="38" s="1"/>
  <c r="I21" i="38"/>
  <c r="K21" i="38" s="1"/>
  <c r="O21" i="38" s="1"/>
  <c r="T21" i="38"/>
  <c r="T235" i="38"/>
  <c r="H235" i="38"/>
  <c r="J235" i="38" s="1"/>
  <c r="I235" i="38"/>
  <c r="K235" i="38" s="1"/>
  <c r="O235" i="38" s="1"/>
  <c r="H756" i="38"/>
  <c r="J756" i="38" s="1"/>
  <c r="I756" i="38"/>
  <c r="K756" i="38" s="1"/>
  <c r="O756" i="38" s="1"/>
  <c r="T756" i="38"/>
  <c r="H642" i="38"/>
  <c r="J642" i="38" s="1"/>
  <c r="I642" i="38"/>
  <c r="K642" i="38" s="1"/>
  <c r="O642" i="38" s="1"/>
  <c r="T642" i="38"/>
  <c r="T633" i="38"/>
  <c r="I633" i="38"/>
  <c r="K633" i="38" s="1"/>
  <c r="O633" i="38" s="1"/>
  <c r="H633" i="38"/>
  <c r="J633" i="38" s="1"/>
  <c r="T528" i="38"/>
  <c r="H528" i="38"/>
  <c r="J528" i="38" s="1"/>
  <c r="I528" i="38"/>
  <c r="K528" i="38" s="1"/>
  <c r="O528" i="38" s="1"/>
  <c r="I432" i="38"/>
  <c r="K432" i="38" s="1"/>
  <c r="O432" i="38" s="1"/>
  <c r="H432" i="38"/>
  <c r="J432" i="38" s="1"/>
  <c r="T432" i="38"/>
  <c r="H346" i="38"/>
  <c r="J346" i="38" s="1"/>
  <c r="T346" i="38"/>
  <c r="I346" i="38"/>
  <c r="K346" i="38" s="1"/>
  <c r="O346" i="38" s="1"/>
  <c r="I409" i="38"/>
  <c r="K409" i="38" s="1"/>
  <c r="O409" i="38" s="1"/>
  <c r="T409" i="38"/>
  <c r="H409" i="38"/>
  <c r="J409" i="38" s="1"/>
  <c r="I162" i="38"/>
  <c r="K162" i="38" s="1"/>
  <c r="O162" i="38" s="1"/>
  <c r="T162" i="38"/>
  <c r="H162" i="38"/>
  <c r="J162" i="38" s="1"/>
  <c r="T190" i="38"/>
  <c r="H190" i="38"/>
  <c r="J190" i="38" s="1"/>
  <c r="I190" i="38"/>
  <c r="K190" i="38" s="1"/>
  <c r="O190" i="38" s="1"/>
  <c r="I75" i="38"/>
  <c r="K75" i="38" s="1"/>
  <c r="O75" i="38" s="1"/>
  <c r="H75" i="38"/>
  <c r="J75" i="38" s="1"/>
  <c r="T75" i="38"/>
  <c r="I5" i="38"/>
  <c r="K5" i="38" s="1"/>
  <c r="O5" i="38" s="1"/>
  <c r="T5" i="38"/>
  <c r="H5" i="38"/>
  <c r="J5" i="38" s="1"/>
  <c r="H778" i="38"/>
  <c r="J778" i="38" s="1"/>
  <c r="I778" i="38"/>
  <c r="K778" i="38" s="1"/>
  <c r="O778" i="38" s="1"/>
  <c r="T778" i="38"/>
  <c r="H689" i="38"/>
  <c r="J689" i="38" s="1"/>
  <c r="T689" i="38"/>
  <c r="I689" i="38"/>
  <c r="K689" i="38" s="1"/>
  <c r="O689" i="38" s="1"/>
  <c r="H605" i="38"/>
  <c r="J605" i="38" s="1"/>
  <c r="I605" i="38"/>
  <c r="K605" i="38" s="1"/>
  <c r="O605" i="38" s="1"/>
  <c r="T605" i="38"/>
  <c r="T547" i="38"/>
  <c r="H547" i="38"/>
  <c r="J547" i="38" s="1"/>
  <c r="I547" i="38"/>
  <c r="K547" i="38" s="1"/>
  <c r="O547" i="38" s="1"/>
  <c r="H493" i="38"/>
  <c r="J493" i="38" s="1"/>
  <c r="I493" i="38"/>
  <c r="K493" i="38" s="1"/>
  <c r="O493" i="38" s="1"/>
  <c r="T493" i="38"/>
  <c r="T400" i="38"/>
  <c r="I400" i="38"/>
  <c r="K400" i="38" s="1"/>
  <c r="O400" i="38" s="1"/>
  <c r="H400" i="38"/>
  <c r="J400" i="38" s="1"/>
  <c r="H337" i="38"/>
  <c r="J337" i="38" s="1"/>
  <c r="I337" i="38"/>
  <c r="K337" i="38" s="1"/>
  <c r="O337" i="38" s="1"/>
  <c r="T337" i="38"/>
  <c r="T248" i="38"/>
  <c r="I248" i="38"/>
  <c r="K248" i="38" s="1"/>
  <c r="O248" i="38" s="1"/>
  <c r="H248" i="38"/>
  <c r="J248" i="38" s="1"/>
  <c r="I150" i="38"/>
  <c r="K150" i="38" s="1"/>
  <c r="O150" i="38" s="1"/>
  <c r="T150" i="38"/>
  <c r="H150" i="38"/>
  <c r="J150" i="38" s="1"/>
  <c r="I36" i="38"/>
  <c r="K36" i="38" s="1"/>
  <c r="O36" i="38" s="1"/>
  <c r="H36" i="38"/>
  <c r="J36" i="38" s="1"/>
  <c r="T36" i="38"/>
  <c r="T47" i="38"/>
  <c r="H47" i="38"/>
  <c r="J47" i="38" s="1"/>
  <c r="I47" i="38"/>
  <c r="K47" i="38" s="1"/>
  <c r="O47" i="38" s="1"/>
  <c r="H509" i="38"/>
  <c r="J509" i="38" s="1"/>
  <c r="I509" i="38"/>
  <c r="K509" i="38" s="1"/>
  <c r="O509" i="38" s="1"/>
  <c r="T509" i="38"/>
  <c r="H762" i="38"/>
  <c r="J762" i="38" s="1"/>
  <c r="T762" i="38"/>
  <c r="I762" i="38"/>
  <c r="K762" i="38" s="1"/>
  <c r="O762" i="38" s="1"/>
  <c r="T661" i="38"/>
  <c r="I661" i="38"/>
  <c r="K661" i="38" s="1"/>
  <c r="O661" i="38" s="1"/>
  <c r="H661" i="38"/>
  <c r="J661" i="38" s="1"/>
  <c r="T600" i="38"/>
  <c r="I600" i="38"/>
  <c r="K600" i="38" s="1"/>
  <c r="O600" i="38" s="1"/>
  <c r="H600" i="38"/>
  <c r="J600" i="38" s="1"/>
  <c r="H542" i="38"/>
  <c r="J542" i="38" s="1"/>
  <c r="T542" i="38"/>
  <c r="I542" i="38"/>
  <c r="K542" i="38" s="1"/>
  <c r="O542" i="38" s="1"/>
  <c r="H468" i="38"/>
  <c r="J468" i="38" s="1"/>
  <c r="I468" i="38"/>
  <c r="K468" i="38" s="1"/>
  <c r="O468" i="38" s="1"/>
  <c r="T468" i="38"/>
  <c r="T374" i="38"/>
  <c r="I374" i="38"/>
  <c r="K374" i="38" s="1"/>
  <c r="O374" i="38" s="1"/>
  <c r="H374" i="38"/>
  <c r="J374" i="38" s="1"/>
  <c r="T257" i="38"/>
  <c r="H257" i="38"/>
  <c r="J257" i="38" s="1"/>
  <c r="I257" i="38"/>
  <c r="K257" i="38" s="1"/>
  <c r="O257" i="38" s="1"/>
  <c r="I284" i="38"/>
  <c r="K284" i="38" s="1"/>
  <c r="O284" i="38" s="1"/>
  <c r="H284" i="38"/>
  <c r="J284" i="38" s="1"/>
  <c r="T284" i="38"/>
  <c r="H138" i="38"/>
  <c r="J138" i="38" s="1"/>
  <c r="I138" i="38"/>
  <c r="K138" i="38" s="1"/>
  <c r="O138" i="38" s="1"/>
  <c r="T138" i="38"/>
  <c r="I56" i="38"/>
  <c r="K56" i="38" s="1"/>
  <c r="O56" i="38" s="1"/>
  <c r="T56" i="38"/>
  <c r="H56" i="38"/>
  <c r="J56" i="38" s="1"/>
  <c r="T67" i="38"/>
  <c r="I67" i="38"/>
  <c r="K67" i="38" s="1"/>
  <c r="O67" i="38" s="1"/>
  <c r="H67" i="38"/>
  <c r="J67" i="38" s="1"/>
  <c r="T511" i="38"/>
  <c r="I511" i="38"/>
  <c r="K511" i="38" s="1"/>
  <c r="O511" i="38" s="1"/>
  <c r="H511" i="38"/>
  <c r="J511" i="38" s="1"/>
  <c r="F753" i="37"/>
  <c r="H753" i="37" s="1"/>
  <c r="P753" i="37"/>
  <c r="G753" i="37"/>
  <c r="I753" i="37" s="1"/>
  <c r="M753" i="37" s="1"/>
  <c r="F722" i="37"/>
  <c r="H722" i="37" s="1"/>
  <c r="P722" i="37"/>
  <c r="G722" i="37"/>
  <c r="I722" i="37" s="1"/>
  <c r="M722" i="37" s="1"/>
  <c r="G607" i="37"/>
  <c r="I607" i="37" s="1"/>
  <c r="M607" i="37" s="1"/>
  <c r="P607" i="37"/>
  <c r="F607" i="37"/>
  <c r="H607" i="37" s="1"/>
  <c r="P539" i="37"/>
  <c r="F539" i="37"/>
  <c r="H539" i="37" s="1"/>
  <c r="G539" i="37"/>
  <c r="I539" i="37" s="1"/>
  <c r="M539" i="37" s="1"/>
  <c r="G437" i="37"/>
  <c r="I437" i="37" s="1"/>
  <c r="M437" i="37" s="1"/>
  <c r="P437" i="37"/>
  <c r="F437" i="37"/>
  <c r="H437" i="37" s="1"/>
  <c r="F371" i="37"/>
  <c r="H371" i="37" s="1"/>
  <c r="P371" i="37"/>
  <c r="G371" i="37"/>
  <c r="I371" i="37" s="1"/>
  <c r="M371" i="37" s="1"/>
  <c r="G325" i="37"/>
  <c r="I325" i="37" s="1"/>
  <c r="M325" i="37" s="1"/>
  <c r="P325" i="37"/>
  <c r="F325" i="37"/>
  <c r="H325" i="37" s="1"/>
  <c r="P218" i="37"/>
  <c r="G218" i="37"/>
  <c r="I218" i="37" s="1"/>
  <c r="M218" i="37" s="1"/>
  <c r="F218" i="37"/>
  <c r="H218" i="37" s="1"/>
  <c r="P201" i="37"/>
  <c r="G201" i="37"/>
  <c r="I201" i="37" s="1"/>
  <c r="M201" i="37" s="1"/>
  <c r="F201" i="37"/>
  <c r="H201" i="37" s="1"/>
  <c r="P87" i="37"/>
  <c r="G87" i="37"/>
  <c r="I87" i="37" s="1"/>
  <c r="M87" i="37" s="1"/>
  <c r="F87" i="37"/>
  <c r="H87" i="37" s="1"/>
  <c r="F114" i="37"/>
  <c r="H114" i="37" s="1"/>
  <c r="G114" i="37"/>
  <c r="I114" i="37" s="1"/>
  <c r="M114" i="37" s="1"/>
  <c r="P114" i="37"/>
  <c r="F439" i="37"/>
  <c r="H439" i="37" s="1"/>
  <c r="G439" i="37"/>
  <c r="I439" i="37" s="1"/>
  <c r="M439" i="37" s="1"/>
  <c r="P439" i="37"/>
  <c r="F711" i="37"/>
  <c r="H711" i="37" s="1"/>
  <c r="P711" i="37"/>
  <c r="G711" i="37"/>
  <c r="I711" i="37" s="1"/>
  <c r="M711" i="37" s="1"/>
  <c r="P671" i="37"/>
  <c r="G671" i="37"/>
  <c r="I671" i="37" s="1"/>
  <c r="M671" i="37" s="1"/>
  <c r="F671" i="37"/>
  <c r="H671" i="37" s="1"/>
  <c r="F626" i="37"/>
  <c r="H626" i="37" s="1"/>
  <c r="P626" i="37"/>
  <c r="G626" i="37"/>
  <c r="I626" i="37" s="1"/>
  <c r="M626" i="37" s="1"/>
  <c r="P522" i="37"/>
  <c r="F522" i="37"/>
  <c r="H522" i="37" s="1"/>
  <c r="G522" i="37"/>
  <c r="I522" i="37" s="1"/>
  <c r="M522" i="37" s="1"/>
  <c r="G425" i="37"/>
  <c r="I425" i="37" s="1"/>
  <c r="M425" i="37" s="1"/>
  <c r="P425" i="37"/>
  <c r="F425" i="37"/>
  <c r="H425" i="37" s="1"/>
  <c r="G407" i="37"/>
  <c r="I407" i="37" s="1"/>
  <c r="M407" i="37" s="1"/>
  <c r="F407" i="37"/>
  <c r="H407" i="37" s="1"/>
  <c r="P407" i="37"/>
  <c r="G225" i="37"/>
  <c r="I225" i="37" s="1"/>
  <c r="M225" i="37" s="1"/>
  <c r="P225" i="37"/>
  <c r="F225" i="37"/>
  <c r="H225" i="37" s="1"/>
  <c r="P252" i="37"/>
  <c r="G252" i="37"/>
  <c r="I252" i="37" s="1"/>
  <c r="M252" i="37" s="1"/>
  <c r="F252" i="37"/>
  <c r="H252" i="37" s="1"/>
  <c r="F271" i="37"/>
  <c r="H271" i="37" s="1"/>
  <c r="P271" i="37"/>
  <c r="G271" i="37"/>
  <c r="I271" i="37" s="1"/>
  <c r="M271" i="37" s="1"/>
  <c r="G24" i="37"/>
  <c r="I24" i="37" s="1"/>
  <c r="M24" i="37" s="1"/>
  <c r="P24" i="37"/>
  <c r="F24" i="37"/>
  <c r="H24" i="37" s="1"/>
  <c r="F29" i="37"/>
  <c r="H29" i="37" s="1"/>
  <c r="G29" i="37"/>
  <c r="I29" i="37" s="1"/>
  <c r="M29" i="37" s="1"/>
  <c r="P29" i="37"/>
  <c r="H223" i="38"/>
  <c r="J223" i="38" s="1"/>
  <c r="T223" i="38"/>
  <c r="I223" i="38"/>
  <c r="K223" i="38" s="1"/>
  <c r="O223" i="38" s="1"/>
  <c r="P754" i="37"/>
  <c r="F754" i="37"/>
  <c r="H754" i="37" s="1"/>
  <c r="G754" i="37"/>
  <c r="I754" i="37" s="1"/>
  <c r="M754" i="37" s="1"/>
  <c r="P632" i="37"/>
  <c r="F632" i="37"/>
  <c r="H632" i="37" s="1"/>
  <c r="G632" i="37"/>
  <c r="I632" i="37" s="1"/>
  <c r="M632" i="37" s="1"/>
  <c r="G553" i="37"/>
  <c r="I553" i="37" s="1"/>
  <c r="M553" i="37" s="1"/>
  <c r="P553" i="37"/>
  <c r="F553" i="37"/>
  <c r="H553" i="37" s="1"/>
  <c r="G526" i="37"/>
  <c r="I526" i="37" s="1"/>
  <c r="M526" i="37" s="1"/>
  <c r="P526" i="37"/>
  <c r="F526" i="37"/>
  <c r="H526" i="37" s="1"/>
  <c r="G445" i="37"/>
  <c r="I445" i="37" s="1"/>
  <c r="M445" i="37" s="1"/>
  <c r="P445" i="37"/>
  <c r="F445" i="37"/>
  <c r="H445" i="37" s="1"/>
  <c r="F360" i="37"/>
  <c r="H360" i="37" s="1"/>
  <c r="P360" i="37"/>
  <c r="G360" i="37"/>
  <c r="I360" i="37" s="1"/>
  <c r="M360" i="37" s="1"/>
  <c r="G227" i="37"/>
  <c r="I227" i="37" s="1"/>
  <c r="M227" i="37" s="1"/>
  <c r="F227" i="37"/>
  <c r="H227" i="37" s="1"/>
  <c r="P227" i="37"/>
  <c r="G270" i="37"/>
  <c r="I270" i="37" s="1"/>
  <c r="M270" i="37" s="1"/>
  <c r="P270" i="37"/>
  <c r="F270" i="37"/>
  <c r="H270" i="37" s="1"/>
  <c r="F205" i="37"/>
  <c r="H205" i="37" s="1"/>
  <c r="G205" i="37"/>
  <c r="I205" i="37" s="1"/>
  <c r="M205" i="37" s="1"/>
  <c r="P205" i="37"/>
  <c r="G90" i="37"/>
  <c r="I90" i="37" s="1"/>
  <c r="M90" i="37" s="1"/>
  <c r="P90" i="37"/>
  <c r="F90" i="37"/>
  <c r="H90" i="37" s="1"/>
  <c r="G18" i="37"/>
  <c r="I18" i="37" s="1"/>
  <c r="M18" i="37" s="1"/>
  <c r="P18" i="37"/>
  <c r="F18" i="37"/>
  <c r="H18" i="37" s="1"/>
  <c r="H746" i="38"/>
  <c r="J746" i="38" s="1"/>
  <c r="I746" i="38"/>
  <c r="K746" i="38" s="1"/>
  <c r="O746" i="38" s="1"/>
  <c r="T746" i="38"/>
  <c r="I616" i="38"/>
  <c r="K616" i="38" s="1"/>
  <c r="O616" i="38" s="1"/>
  <c r="T616" i="38"/>
  <c r="H616" i="38"/>
  <c r="J616" i="38" s="1"/>
  <c r="I608" i="38"/>
  <c r="K608" i="38" s="1"/>
  <c r="O608" i="38" s="1"/>
  <c r="T608" i="38"/>
  <c r="H608" i="38"/>
  <c r="J608" i="38" s="1"/>
  <c r="I515" i="38"/>
  <c r="K515" i="38" s="1"/>
  <c r="O515" i="38" s="1"/>
  <c r="T515" i="38"/>
  <c r="H515" i="38"/>
  <c r="J515" i="38" s="1"/>
  <c r="H459" i="38"/>
  <c r="J459" i="38" s="1"/>
  <c r="I459" i="38"/>
  <c r="K459" i="38" s="1"/>
  <c r="O459" i="38" s="1"/>
  <c r="T459" i="38"/>
  <c r="H344" i="38"/>
  <c r="J344" i="38" s="1"/>
  <c r="T344" i="38"/>
  <c r="I344" i="38"/>
  <c r="K344" i="38" s="1"/>
  <c r="O344" i="38" s="1"/>
  <c r="I308" i="38"/>
  <c r="K308" i="38" s="1"/>
  <c r="O308" i="38" s="1"/>
  <c r="T308" i="38"/>
  <c r="H308" i="38"/>
  <c r="J308" i="38" s="1"/>
  <c r="H254" i="38"/>
  <c r="J254" i="38" s="1"/>
  <c r="T254" i="38"/>
  <c r="I254" i="38"/>
  <c r="K254" i="38" s="1"/>
  <c r="O254" i="38" s="1"/>
  <c r="T189" i="38"/>
  <c r="H189" i="38"/>
  <c r="J189" i="38" s="1"/>
  <c r="I189" i="38"/>
  <c r="K189" i="38" s="1"/>
  <c r="O189" i="38" s="1"/>
  <c r="H74" i="38"/>
  <c r="J74" i="38" s="1"/>
  <c r="T74" i="38"/>
  <c r="I74" i="38"/>
  <c r="K74" i="38" s="1"/>
  <c r="O74" i="38" s="1"/>
  <c r="T483" i="38"/>
  <c r="H483" i="38"/>
  <c r="J483" i="38" s="1"/>
  <c r="I483" i="38"/>
  <c r="K483" i="38" s="1"/>
  <c r="O483" i="38" s="1"/>
  <c r="H732" i="38"/>
  <c r="J732" i="38" s="1"/>
  <c r="T732" i="38"/>
  <c r="I732" i="38"/>
  <c r="K732" i="38" s="1"/>
  <c r="O732" i="38" s="1"/>
  <c r="I696" i="38"/>
  <c r="K696" i="38" s="1"/>
  <c r="O696" i="38" s="1"/>
  <c r="H696" i="38"/>
  <c r="J696" i="38" s="1"/>
  <c r="T696" i="38"/>
  <c r="H675" i="38"/>
  <c r="J675" i="38" s="1"/>
  <c r="I675" i="38"/>
  <c r="K675" i="38" s="1"/>
  <c r="T675" i="38"/>
  <c r="T564" i="38"/>
  <c r="H564" i="38"/>
  <c r="J564" i="38" s="1"/>
  <c r="I564" i="38"/>
  <c r="K564" i="38" s="1"/>
  <c r="O564" i="38" s="1"/>
  <c r="T477" i="38"/>
  <c r="I477" i="38"/>
  <c r="K477" i="38" s="1"/>
  <c r="O477" i="38" s="1"/>
  <c r="H477" i="38"/>
  <c r="J477" i="38" s="1"/>
  <c r="T386" i="38"/>
  <c r="I386" i="38"/>
  <c r="K386" i="38" s="1"/>
  <c r="O386" i="38" s="1"/>
  <c r="H386" i="38"/>
  <c r="J386" i="38" s="1"/>
  <c r="H339" i="38"/>
  <c r="J339" i="38" s="1"/>
  <c r="I339" i="38"/>
  <c r="K339" i="38" s="1"/>
  <c r="O339" i="38" s="1"/>
  <c r="T339" i="38"/>
  <c r="H249" i="38"/>
  <c r="J249" i="38" s="1"/>
  <c r="T249" i="38"/>
  <c r="I249" i="38"/>
  <c r="K249" i="38" s="1"/>
  <c r="O249" i="38" s="1"/>
  <c r="I135" i="38"/>
  <c r="K135" i="38" s="1"/>
  <c r="O135" i="38" s="1"/>
  <c r="T135" i="38"/>
  <c r="H135" i="38"/>
  <c r="J135" i="38" s="1"/>
  <c r="H37" i="38"/>
  <c r="J37" i="38" s="1"/>
  <c r="T37" i="38"/>
  <c r="I37" i="38"/>
  <c r="K37" i="38" s="1"/>
  <c r="O37" i="38" s="1"/>
  <c r="T48" i="38"/>
  <c r="I48" i="38"/>
  <c r="K48" i="38" s="1"/>
  <c r="O48" i="38" s="1"/>
  <c r="H48" i="38"/>
  <c r="J48" i="38" s="1"/>
  <c r="H436" i="38"/>
  <c r="J436" i="38" s="1"/>
  <c r="T436" i="38"/>
  <c r="I436" i="38"/>
  <c r="K436" i="38" s="1"/>
  <c r="O436" i="38" s="1"/>
  <c r="F738" i="37"/>
  <c r="H738" i="37" s="1"/>
  <c r="P738" i="37"/>
  <c r="G738" i="37"/>
  <c r="I738" i="37" s="1"/>
  <c r="M738" i="37" s="1"/>
  <c r="F685" i="37"/>
  <c r="H685" i="37" s="1"/>
  <c r="P685" i="37"/>
  <c r="G685" i="37"/>
  <c r="I685" i="37" s="1"/>
  <c r="M685" i="37" s="1"/>
  <c r="G639" i="37"/>
  <c r="I639" i="37" s="1"/>
  <c r="M639" i="37" s="1"/>
  <c r="F639" i="37"/>
  <c r="H639" i="37" s="1"/>
  <c r="P639" i="37"/>
  <c r="P507" i="37"/>
  <c r="F507" i="37"/>
  <c r="H507" i="37" s="1"/>
  <c r="G507" i="37"/>
  <c r="I507" i="37" s="1"/>
  <c r="M507" i="37" s="1"/>
  <c r="P422" i="37"/>
  <c r="G422" i="37"/>
  <c r="I422" i="37" s="1"/>
  <c r="M422" i="37" s="1"/>
  <c r="F422" i="37"/>
  <c r="H422" i="37" s="1"/>
  <c r="F389" i="37"/>
  <c r="H389" i="37" s="1"/>
  <c r="P389" i="37"/>
  <c r="G389" i="37"/>
  <c r="I389" i="37" s="1"/>
  <c r="M389" i="37" s="1"/>
  <c r="G256" i="37"/>
  <c r="I256" i="37" s="1"/>
  <c r="M256" i="37" s="1"/>
  <c r="P256" i="37"/>
  <c r="F256" i="37"/>
  <c r="H256" i="37" s="1"/>
  <c r="P251" i="37"/>
  <c r="F251" i="37"/>
  <c r="H251" i="37" s="1"/>
  <c r="G251" i="37"/>
  <c r="I251" i="37" s="1"/>
  <c r="M251" i="37" s="1"/>
  <c r="P121" i="37"/>
  <c r="G121" i="37"/>
  <c r="I121" i="37" s="1"/>
  <c r="M121" i="37" s="1"/>
  <c r="F121" i="37"/>
  <c r="H121" i="37" s="1"/>
  <c r="P209" i="37"/>
  <c r="F209" i="37"/>
  <c r="H209" i="37" s="1"/>
  <c r="G209" i="37"/>
  <c r="I209" i="37" s="1"/>
  <c r="M209" i="37" s="1"/>
  <c r="P34" i="37"/>
  <c r="G34" i="37"/>
  <c r="I34" i="37" s="1"/>
  <c r="M34" i="37" s="1"/>
  <c r="F34" i="37"/>
  <c r="H34" i="37" s="1"/>
  <c r="P204" i="37"/>
  <c r="G204" i="37"/>
  <c r="I204" i="37" s="1"/>
  <c r="M204" i="37" s="1"/>
  <c r="F204" i="37"/>
  <c r="H204" i="37" s="1"/>
  <c r="F314" i="37"/>
  <c r="H314" i="37" s="1"/>
  <c r="P314" i="37"/>
  <c r="G314" i="37"/>
  <c r="I314" i="37" s="1"/>
  <c r="M314" i="37" s="1"/>
  <c r="F759" i="37"/>
  <c r="H759" i="37" s="1"/>
  <c r="P759" i="37"/>
  <c r="G759" i="37"/>
  <c r="I759" i="37" s="1"/>
  <c r="M759" i="37" s="1"/>
  <c r="P635" i="37"/>
  <c r="F635" i="37"/>
  <c r="H635" i="37" s="1"/>
  <c r="G635" i="37"/>
  <c r="I635" i="37" s="1"/>
  <c r="M635" i="37" s="1"/>
  <c r="G599" i="37"/>
  <c r="I599" i="37" s="1"/>
  <c r="M599" i="37" s="1"/>
  <c r="P599" i="37"/>
  <c r="F599" i="37"/>
  <c r="H599" i="37" s="1"/>
  <c r="F485" i="37"/>
  <c r="H485" i="37" s="1"/>
  <c r="G485" i="37"/>
  <c r="I485" i="37" s="1"/>
  <c r="M485" i="37" s="1"/>
  <c r="P485" i="37"/>
  <c r="G447" i="37"/>
  <c r="I447" i="37" s="1"/>
  <c r="M447" i="37" s="1"/>
  <c r="P447" i="37"/>
  <c r="F447" i="37"/>
  <c r="H447" i="37" s="1"/>
  <c r="P329" i="37"/>
  <c r="G329" i="37"/>
  <c r="I329" i="37" s="1"/>
  <c r="M329" i="37" s="1"/>
  <c r="F329" i="37"/>
  <c r="H329" i="37" s="1"/>
  <c r="P244" i="37"/>
  <c r="G244" i="37"/>
  <c r="I244" i="37" s="1"/>
  <c r="M244" i="37" s="1"/>
  <c r="F244" i="37"/>
  <c r="H244" i="37" s="1"/>
  <c r="P194" i="37"/>
  <c r="F194" i="37"/>
  <c r="H194" i="37" s="1"/>
  <c r="G194" i="37"/>
  <c r="I194" i="37" s="1"/>
  <c r="M194" i="37" s="1"/>
  <c r="P125" i="37"/>
  <c r="G125" i="37"/>
  <c r="I125" i="37" s="1"/>
  <c r="M125" i="37" s="1"/>
  <c r="F125" i="37"/>
  <c r="H125" i="37" s="1"/>
  <c r="P107" i="37"/>
  <c r="G107" i="37"/>
  <c r="I107" i="37" s="1"/>
  <c r="M107" i="37" s="1"/>
  <c r="F107" i="37"/>
  <c r="H107" i="37" s="1"/>
  <c r="G4" i="37"/>
  <c r="I4" i="37" s="1"/>
  <c r="M4" i="37" s="1"/>
  <c r="P4" i="37"/>
  <c r="F4" i="37"/>
  <c r="H4" i="37" s="1"/>
  <c r="P111" i="37"/>
  <c r="G111" i="37"/>
  <c r="I111" i="37" s="1"/>
  <c r="M111" i="37" s="1"/>
  <c r="F111" i="37"/>
  <c r="H111" i="37" s="1"/>
  <c r="F682" i="37"/>
  <c r="H682" i="37" s="1"/>
  <c r="P682" i="37"/>
  <c r="G682" i="37"/>
  <c r="I682" i="37" s="1"/>
  <c r="M682" i="37" s="1"/>
  <c r="F687" i="37"/>
  <c r="H687" i="37" s="1"/>
  <c r="P687" i="37"/>
  <c r="G687" i="37"/>
  <c r="I687" i="37" s="1"/>
  <c r="M687" i="37" s="1"/>
  <c r="G578" i="37"/>
  <c r="I578" i="37" s="1"/>
  <c r="M578" i="37" s="1"/>
  <c r="P578" i="37"/>
  <c r="F578" i="37"/>
  <c r="H578" i="37" s="1"/>
  <c r="F467" i="37"/>
  <c r="H467" i="37" s="1"/>
  <c r="G467" i="37"/>
  <c r="I467" i="37" s="1"/>
  <c r="M467" i="37" s="1"/>
  <c r="P467" i="37"/>
  <c r="G380" i="37"/>
  <c r="I380" i="37" s="1"/>
  <c r="M380" i="37" s="1"/>
  <c r="P380" i="37"/>
  <c r="F380" i="37"/>
  <c r="H380" i="37" s="1"/>
  <c r="G333" i="37"/>
  <c r="I333" i="37" s="1"/>
  <c r="M333" i="37" s="1"/>
  <c r="P333" i="37"/>
  <c r="F333" i="37"/>
  <c r="H333" i="37" s="1"/>
  <c r="G262" i="37"/>
  <c r="I262" i="37" s="1"/>
  <c r="M262" i="37" s="1"/>
  <c r="P262" i="37"/>
  <c r="F262" i="37"/>
  <c r="H262" i="37" s="1"/>
  <c r="P180" i="37"/>
  <c r="F180" i="37"/>
  <c r="H180" i="37" s="1"/>
  <c r="G180" i="37"/>
  <c r="I180" i="37" s="1"/>
  <c r="M180" i="37" s="1"/>
  <c r="P127" i="37"/>
  <c r="G127" i="37"/>
  <c r="I127" i="37" s="1"/>
  <c r="M127" i="37" s="1"/>
  <c r="F127" i="37"/>
  <c r="H127" i="37" s="1"/>
  <c r="P109" i="37"/>
  <c r="G109" i="37"/>
  <c r="I109" i="37" s="1"/>
  <c r="M109" i="37" s="1"/>
  <c r="F109" i="37"/>
  <c r="H109" i="37" s="1"/>
  <c r="F774" i="37"/>
  <c r="H774" i="37" s="1"/>
  <c r="P774" i="37"/>
  <c r="G774" i="37"/>
  <c r="I774" i="37" s="1"/>
  <c r="M774" i="37" s="1"/>
  <c r="P102" i="37"/>
  <c r="G102" i="37"/>
  <c r="I102" i="37" s="1"/>
  <c r="M102" i="37" s="1"/>
  <c r="F102" i="37"/>
  <c r="H102" i="37" s="1"/>
  <c r="F678" i="37"/>
  <c r="H678" i="37" s="1"/>
  <c r="P678" i="37"/>
  <c r="G678" i="37"/>
  <c r="I678" i="37" s="1"/>
  <c r="M678" i="37" s="1"/>
  <c r="P662" i="37"/>
  <c r="F662" i="37"/>
  <c r="H662" i="37" s="1"/>
  <c r="G662" i="37"/>
  <c r="I662" i="37" s="1"/>
  <c r="M662" i="37" s="1"/>
  <c r="P557" i="37"/>
  <c r="G557" i="37"/>
  <c r="I557" i="37" s="1"/>
  <c r="M557" i="37" s="1"/>
  <c r="F557" i="37"/>
  <c r="H557" i="37" s="1"/>
  <c r="G513" i="37"/>
  <c r="I513" i="37" s="1"/>
  <c r="M513" i="37" s="1"/>
  <c r="P513" i="37"/>
  <c r="F513" i="37"/>
  <c r="H513" i="37" s="1"/>
  <c r="P420" i="37"/>
  <c r="F420" i="37"/>
  <c r="H420" i="37" s="1"/>
  <c r="G420" i="37"/>
  <c r="I420" i="37" s="1"/>
  <c r="M420" i="37" s="1"/>
  <c r="G366" i="37"/>
  <c r="I366" i="37" s="1"/>
  <c r="M366" i="37" s="1"/>
  <c r="P366" i="37"/>
  <c r="F366" i="37"/>
  <c r="H366" i="37" s="1"/>
  <c r="P246" i="37"/>
  <c r="G246" i="37"/>
  <c r="I246" i="37" s="1"/>
  <c r="M246" i="37" s="1"/>
  <c r="F246" i="37"/>
  <c r="H246" i="37" s="1"/>
  <c r="F164" i="37"/>
  <c r="H164" i="37" s="1"/>
  <c r="G164" i="37"/>
  <c r="I164" i="37" s="1"/>
  <c r="M164" i="37" s="1"/>
  <c r="P164" i="37"/>
  <c r="F303" i="37"/>
  <c r="H303" i="37" s="1"/>
  <c r="P303" i="37"/>
  <c r="G303" i="37"/>
  <c r="I303" i="37" s="1"/>
  <c r="M303" i="37" s="1"/>
  <c r="P93" i="37"/>
  <c r="G93" i="37"/>
  <c r="I93" i="37" s="1"/>
  <c r="M93" i="37" s="1"/>
  <c r="F93" i="37"/>
  <c r="H93" i="37" s="1"/>
  <c r="F655" i="37"/>
  <c r="H655" i="37" s="1"/>
  <c r="P655" i="37"/>
  <c r="G655" i="37"/>
  <c r="I655" i="37" s="1"/>
  <c r="M655" i="37" s="1"/>
  <c r="P734" i="37"/>
  <c r="F734" i="37"/>
  <c r="H734" i="37" s="1"/>
  <c r="G734" i="37"/>
  <c r="I734" i="37" s="1"/>
  <c r="M734" i="37" s="1"/>
  <c r="F700" i="37"/>
  <c r="H700" i="37" s="1"/>
  <c r="P700" i="37"/>
  <c r="G700" i="37"/>
  <c r="I700" i="37" s="1"/>
  <c r="M700" i="37" s="1"/>
  <c r="P656" i="37"/>
  <c r="F656" i="37"/>
  <c r="H656" i="37" s="1"/>
  <c r="G656" i="37"/>
  <c r="I656" i="37" s="1"/>
  <c r="M656" i="37" s="1"/>
  <c r="G555" i="37"/>
  <c r="I555" i="37" s="1"/>
  <c r="M555" i="37" s="1"/>
  <c r="P555" i="37"/>
  <c r="F555" i="37"/>
  <c r="H555" i="37" s="1"/>
  <c r="G463" i="37"/>
  <c r="I463" i="37" s="1"/>
  <c r="M463" i="37" s="1"/>
  <c r="F463" i="37"/>
  <c r="H463" i="37" s="1"/>
  <c r="P463" i="37"/>
  <c r="P403" i="37"/>
  <c r="G403" i="37"/>
  <c r="I403" i="37" s="1"/>
  <c r="M403" i="37" s="1"/>
  <c r="F403" i="37"/>
  <c r="H403" i="37" s="1"/>
  <c r="F357" i="37"/>
  <c r="H357" i="37" s="1"/>
  <c r="P357" i="37"/>
  <c r="G357" i="37"/>
  <c r="I357" i="37" s="1"/>
  <c r="M357" i="37" s="1"/>
  <c r="P250" i="37"/>
  <c r="G250" i="37"/>
  <c r="I250" i="37" s="1"/>
  <c r="M250" i="37" s="1"/>
  <c r="F250" i="37"/>
  <c r="H250" i="37" s="1"/>
  <c r="G136" i="37"/>
  <c r="I136" i="37" s="1"/>
  <c r="M136" i="37" s="1"/>
  <c r="P136" i="37"/>
  <c r="F136" i="37"/>
  <c r="H136" i="37" s="1"/>
  <c r="G38" i="37"/>
  <c r="I38" i="37" s="1"/>
  <c r="M38" i="37" s="1"/>
  <c r="F38" i="37"/>
  <c r="H38" i="37" s="1"/>
  <c r="P38" i="37"/>
  <c r="G49" i="37"/>
  <c r="I49" i="37" s="1"/>
  <c r="M49" i="37" s="1"/>
  <c r="P49" i="37"/>
  <c r="F49" i="37"/>
  <c r="H49" i="37" s="1"/>
  <c r="G345" i="37"/>
  <c r="I345" i="37" s="1"/>
  <c r="M345" i="37" s="1"/>
  <c r="P345" i="37"/>
  <c r="F345" i="37"/>
  <c r="H345" i="37" s="1"/>
  <c r="F743" i="37"/>
  <c r="H743" i="37" s="1"/>
  <c r="P743" i="37"/>
  <c r="G743" i="37"/>
  <c r="I743" i="37" s="1"/>
  <c r="M743" i="37" s="1"/>
  <c r="F721" i="37"/>
  <c r="H721" i="37" s="1"/>
  <c r="P721" i="37"/>
  <c r="G721" i="37"/>
  <c r="I721" i="37" s="1"/>
  <c r="M721" i="37" s="1"/>
  <c r="P579" i="37"/>
  <c r="G579" i="37"/>
  <c r="I579" i="37" s="1"/>
  <c r="M579" i="37" s="1"/>
  <c r="F579" i="37"/>
  <c r="H579" i="37" s="1"/>
  <c r="G519" i="37"/>
  <c r="I519" i="37" s="1"/>
  <c r="M519" i="37" s="1"/>
  <c r="P519" i="37"/>
  <c r="F519" i="37"/>
  <c r="H519" i="37" s="1"/>
  <c r="P444" i="37"/>
  <c r="G444" i="37"/>
  <c r="I444" i="37" s="1"/>
  <c r="M444" i="37" s="1"/>
  <c r="F444" i="37"/>
  <c r="H444" i="37" s="1"/>
  <c r="P359" i="37"/>
  <c r="G359" i="37"/>
  <c r="I359" i="37" s="1"/>
  <c r="M359" i="37" s="1"/>
  <c r="F359" i="37"/>
  <c r="H359" i="37" s="1"/>
  <c r="G275" i="37"/>
  <c r="I275" i="37" s="1"/>
  <c r="M275" i="37" s="1"/>
  <c r="P275" i="37"/>
  <c r="F275" i="37"/>
  <c r="H275" i="37" s="1"/>
  <c r="G318" i="37"/>
  <c r="I318" i="37" s="1"/>
  <c r="M318" i="37" s="1"/>
  <c r="F318" i="37"/>
  <c r="H318" i="37" s="1"/>
  <c r="P318" i="37"/>
  <c r="G124" i="37"/>
  <c r="I124" i="37" s="1"/>
  <c r="M124" i="37" s="1"/>
  <c r="P124" i="37"/>
  <c r="F124" i="37"/>
  <c r="H124" i="37" s="1"/>
  <c r="P177" i="37"/>
  <c r="G177" i="37"/>
  <c r="I177" i="37" s="1"/>
  <c r="M177" i="37" s="1"/>
  <c r="F177" i="37"/>
  <c r="H177" i="37" s="1"/>
  <c r="F35" i="37"/>
  <c r="H35" i="37" s="1"/>
  <c r="P35" i="37"/>
  <c r="G35" i="37"/>
  <c r="I35" i="37" s="1"/>
  <c r="M35" i="37" s="1"/>
  <c r="P373" i="37"/>
  <c r="G373" i="37"/>
  <c r="I373" i="37" s="1"/>
  <c r="M373" i="37" s="1"/>
  <c r="F373" i="37"/>
  <c r="H373" i="37" s="1"/>
  <c r="I753" i="38"/>
  <c r="K753" i="38" s="1"/>
  <c r="O753" i="38" s="1"/>
  <c r="H753" i="38"/>
  <c r="J753" i="38" s="1"/>
  <c r="T753" i="38"/>
  <c r="T722" i="38"/>
  <c r="I722" i="38"/>
  <c r="K722" i="38" s="1"/>
  <c r="O722" i="38" s="1"/>
  <c r="H722" i="38"/>
  <c r="J722" i="38" s="1"/>
  <c r="T607" i="38"/>
  <c r="H607" i="38"/>
  <c r="J607" i="38" s="1"/>
  <c r="I607" i="38"/>
  <c r="K607" i="38" s="1"/>
  <c r="O607" i="38" s="1"/>
  <c r="I539" i="38"/>
  <c r="K539" i="38" s="1"/>
  <c r="O539" i="38" s="1"/>
  <c r="T539" i="38"/>
  <c r="H539" i="38"/>
  <c r="J539" i="38" s="1"/>
  <c r="I437" i="38"/>
  <c r="K437" i="38" s="1"/>
  <c r="O437" i="38" s="1"/>
  <c r="H437" i="38"/>
  <c r="J437" i="38" s="1"/>
  <c r="T437" i="38"/>
  <c r="I371" i="38"/>
  <c r="K371" i="38" s="1"/>
  <c r="O371" i="38" s="1"/>
  <c r="H371" i="38"/>
  <c r="J371" i="38" s="1"/>
  <c r="T371" i="38"/>
  <c r="T325" i="38"/>
  <c r="I325" i="38"/>
  <c r="K325" i="38" s="1"/>
  <c r="O325" i="38" s="1"/>
  <c r="H325" i="38"/>
  <c r="J325" i="38" s="1"/>
  <c r="I218" i="38"/>
  <c r="K218" i="38" s="1"/>
  <c r="O218" i="38" s="1"/>
  <c r="T218" i="38"/>
  <c r="H218" i="38"/>
  <c r="J218" i="38" s="1"/>
  <c r="I201" i="38"/>
  <c r="K201" i="38" s="1"/>
  <c r="O201" i="38" s="1"/>
  <c r="T201" i="38"/>
  <c r="H201" i="38"/>
  <c r="J201" i="38" s="1"/>
  <c r="T87" i="38"/>
  <c r="I87" i="38"/>
  <c r="K87" i="38" s="1"/>
  <c r="H87" i="38"/>
  <c r="J87" i="38" s="1"/>
  <c r="I114" i="38"/>
  <c r="K114" i="38" s="1"/>
  <c r="O114" i="38" s="1"/>
  <c r="T114" i="38"/>
  <c r="H114" i="38"/>
  <c r="J114" i="38" s="1"/>
  <c r="H439" i="38"/>
  <c r="J439" i="38" s="1"/>
  <c r="I439" i="38"/>
  <c r="K439" i="38" s="1"/>
  <c r="O439" i="38" s="1"/>
  <c r="T439" i="38"/>
  <c r="H711" i="38"/>
  <c r="J711" i="38" s="1"/>
  <c r="I711" i="38"/>
  <c r="K711" i="38" s="1"/>
  <c r="O711" i="38" s="1"/>
  <c r="T711" i="38"/>
  <c r="I671" i="38"/>
  <c r="K671" i="38" s="1"/>
  <c r="T671" i="38"/>
  <c r="H671" i="38"/>
  <c r="J671" i="38" s="1"/>
  <c r="I626" i="38"/>
  <c r="K626" i="38" s="1"/>
  <c r="O626" i="38" s="1"/>
  <c r="T626" i="38"/>
  <c r="H626" i="38"/>
  <c r="J626" i="38" s="1"/>
  <c r="I522" i="38"/>
  <c r="K522" i="38" s="1"/>
  <c r="O522" i="38" s="1"/>
  <c r="T522" i="38"/>
  <c r="H522" i="38"/>
  <c r="J522" i="38" s="1"/>
  <c r="T425" i="38"/>
  <c r="H425" i="38"/>
  <c r="J425" i="38" s="1"/>
  <c r="I425" i="38"/>
  <c r="K425" i="38" s="1"/>
  <c r="T407" i="38"/>
  <c r="I407" i="38"/>
  <c r="K407" i="38" s="1"/>
  <c r="O407" i="38" s="1"/>
  <c r="H407" i="38"/>
  <c r="J407" i="38" s="1"/>
  <c r="I225" i="38"/>
  <c r="K225" i="38" s="1"/>
  <c r="O225" i="38" s="1"/>
  <c r="H225" i="38"/>
  <c r="J225" i="38" s="1"/>
  <c r="T225" i="38"/>
  <c r="H252" i="38"/>
  <c r="J252" i="38" s="1"/>
  <c r="T252" i="38"/>
  <c r="I252" i="38"/>
  <c r="K252" i="38" s="1"/>
  <c r="O252" i="38" s="1"/>
  <c r="I271" i="38"/>
  <c r="K271" i="38" s="1"/>
  <c r="O271" i="38" s="1"/>
  <c r="H271" i="38"/>
  <c r="J271" i="38" s="1"/>
  <c r="T271" i="38"/>
  <c r="H24" i="38"/>
  <c r="J24" i="38" s="1"/>
  <c r="N24" i="38" s="1"/>
  <c r="I24" i="38"/>
  <c r="K24" i="38" s="1"/>
  <c r="T24" i="38"/>
  <c r="T29" i="38"/>
  <c r="I29" i="38"/>
  <c r="K29" i="38" s="1"/>
  <c r="O29" i="38" s="1"/>
  <c r="H29" i="38"/>
  <c r="J29" i="38" s="1"/>
  <c r="P123" i="37"/>
  <c r="G123" i="37"/>
  <c r="I123" i="37" s="1"/>
  <c r="M123" i="37" s="1"/>
  <c r="F123" i="37"/>
  <c r="H123" i="37" s="1"/>
  <c r="H754" i="38"/>
  <c r="J754" i="38" s="1"/>
  <c r="I754" i="38"/>
  <c r="K754" i="38" s="1"/>
  <c r="O754" i="38" s="1"/>
  <c r="T754" i="38"/>
  <c r="T632" i="38"/>
  <c r="H632" i="38"/>
  <c r="J632" i="38" s="1"/>
  <c r="I632" i="38"/>
  <c r="K632" i="38" s="1"/>
  <c r="O632" i="38" s="1"/>
  <c r="I553" i="38"/>
  <c r="K553" i="38" s="1"/>
  <c r="O553" i="38" s="1"/>
  <c r="H553" i="38"/>
  <c r="J553" i="38" s="1"/>
  <c r="T553" i="38"/>
  <c r="I526" i="38"/>
  <c r="K526" i="38" s="1"/>
  <c r="O526" i="38" s="1"/>
  <c r="T526" i="38"/>
  <c r="H526" i="38"/>
  <c r="J526" i="38" s="1"/>
  <c r="T445" i="38"/>
  <c r="I445" i="38"/>
  <c r="K445" i="38" s="1"/>
  <c r="O445" i="38" s="1"/>
  <c r="H445" i="38"/>
  <c r="J445" i="38" s="1"/>
  <c r="H360" i="38"/>
  <c r="J360" i="38" s="1"/>
  <c r="T360" i="38"/>
  <c r="I360" i="38"/>
  <c r="K360" i="38" s="1"/>
  <c r="O360" i="38" s="1"/>
  <c r="I227" i="38"/>
  <c r="K227" i="38" s="1"/>
  <c r="O227" i="38" s="1"/>
  <c r="H227" i="38"/>
  <c r="J227" i="38" s="1"/>
  <c r="T227" i="38"/>
  <c r="I270" i="38"/>
  <c r="K270" i="38" s="1"/>
  <c r="O270" i="38" s="1"/>
  <c r="T270" i="38"/>
  <c r="H270" i="38"/>
  <c r="J270" i="38" s="1"/>
  <c r="T205" i="38"/>
  <c r="I205" i="38"/>
  <c r="K205" i="38" s="1"/>
  <c r="O205" i="38" s="1"/>
  <c r="H205" i="38"/>
  <c r="J205" i="38" s="1"/>
  <c r="I90" i="38"/>
  <c r="K90" i="38" s="1"/>
  <c r="O90" i="38" s="1"/>
  <c r="H90" i="38"/>
  <c r="J90" i="38" s="1"/>
  <c r="T90" i="38"/>
  <c r="I18" i="38"/>
  <c r="K18" i="38" s="1"/>
  <c r="O18" i="38" s="1"/>
  <c r="H18" i="38"/>
  <c r="J18" i="38" s="1"/>
  <c r="T18" i="38"/>
  <c r="F742" i="37"/>
  <c r="H742" i="37" s="1"/>
  <c r="P742" i="37"/>
  <c r="G742" i="37"/>
  <c r="I742" i="37" s="1"/>
  <c r="M742" i="37" s="1"/>
  <c r="P621" i="37"/>
  <c r="F621" i="37"/>
  <c r="H621" i="37" s="1"/>
  <c r="G621" i="37"/>
  <c r="I621" i="37" s="1"/>
  <c r="M621" i="37" s="1"/>
  <c r="P576" i="37"/>
  <c r="G576" i="37"/>
  <c r="I576" i="37" s="1"/>
  <c r="M576" i="37" s="1"/>
  <c r="F576" i="37"/>
  <c r="H576" i="37" s="1"/>
  <c r="F505" i="37"/>
  <c r="H505" i="37" s="1"/>
  <c r="P505" i="37"/>
  <c r="G505" i="37"/>
  <c r="I505" i="37" s="1"/>
  <c r="M505" i="37" s="1"/>
  <c r="F411" i="37"/>
  <c r="H411" i="37" s="1"/>
  <c r="G411" i="37"/>
  <c r="I411" i="37" s="1"/>
  <c r="M411" i="37" s="1"/>
  <c r="P411" i="37"/>
  <c r="G364" i="37"/>
  <c r="I364" i="37" s="1"/>
  <c r="M364" i="37" s="1"/>
  <c r="F364" i="37"/>
  <c r="H364" i="37" s="1"/>
  <c r="P364" i="37"/>
  <c r="P245" i="37"/>
  <c r="G245" i="37"/>
  <c r="I245" i="37" s="1"/>
  <c r="M245" i="37" s="1"/>
  <c r="F245" i="37"/>
  <c r="H245" i="37" s="1"/>
  <c r="P163" i="37"/>
  <c r="G163" i="37"/>
  <c r="I163" i="37" s="1"/>
  <c r="M163" i="37" s="1"/>
  <c r="F163" i="37"/>
  <c r="H163" i="37" s="1"/>
  <c r="F207" i="37"/>
  <c r="H207" i="37" s="1"/>
  <c r="G207" i="37"/>
  <c r="I207" i="37" s="1"/>
  <c r="M207" i="37" s="1"/>
  <c r="P207" i="37"/>
  <c r="F76" i="37"/>
  <c r="H76" i="37" s="1"/>
  <c r="P76" i="37"/>
  <c r="G76" i="37"/>
  <c r="I76" i="37" s="1"/>
  <c r="M76" i="37" s="1"/>
  <c r="P365" i="37"/>
  <c r="G365" i="37"/>
  <c r="I365" i="37" s="1"/>
  <c r="M365" i="37" s="1"/>
  <c r="F365" i="37"/>
  <c r="H365" i="37" s="1"/>
  <c r="F729" i="37"/>
  <c r="H729" i="37" s="1"/>
  <c r="P729" i="37"/>
  <c r="G729" i="37"/>
  <c r="I729" i="37" s="1"/>
  <c r="M729" i="37" s="1"/>
  <c r="P739" i="37"/>
  <c r="F739" i="37"/>
  <c r="H739" i="37" s="1"/>
  <c r="G739" i="37"/>
  <c r="I739" i="37" s="1"/>
  <c r="M739" i="37" s="1"/>
  <c r="P597" i="37"/>
  <c r="G597" i="37"/>
  <c r="I597" i="37" s="1"/>
  <c r="M597" i="37" s="1"/>
  <c r="F597" i="37"/>
  <c r="H597" i="37" s="1"/>
  <c r="G520" i="37"/>
  <c r="I520" i="37" s="1"/>
  <c r="M520" i="37" s="1"/>
  <c r="P520" i="37"/>
  <c r="F520" i="37"/>
  <c r="H520" i="37" s="1"/>
  <c r="F438" i="37"/>
  <c r="H438" i="37" s="1"/>
  <c r="P438" i="37"/>
  <c r="G438" i="37"/>
  <c r="I438" i="37" s="1"/>
  <c r="M438" i="37" s="1"/>
  <c r="G405" i="37"/>
  <c r="I405" i="37" s="1"/>
  <c r="M405" i="37" s="1"/>
  <c r="P405" i="37"/>
  <c r="F405" i="37"/>
  <c r="H405" i="37" s="1"/>
  <c r="P272" i="37"/>
  <c r="G272" i="37"/>
  <c r="I272" i="37" s="1"/>
  <c r="M272" i="37" s="1"/>
  <c r="F272" i="37"/>
  <c r="H272" i="37" s="1"/>
  <c r="G267" i="37"/>
  <c r="I267" i="37" s="1"/>
  <c r="M267" i="37" s="1"/>
  <c r="F267" i="37"/>
  <c r="H267" i="37" s="1"/>
  <c r="P267" i="37"/>
  <c r="P137" i="37"/>
  <c r="G137" i="37"/>
  <c r="I137" i="37" s="1"/>
  <c r="M137" i="37" s="1"/>
  <c r="F137" i="37"/>
  <c r="H137" i="37" s="1"/>
  <c r="F23" i="37"/>
  <c r="H23" i="37" s="1"/>
  <c r="P23" i="37"/>
  <c r="G23" i="37"/>
  <c r="I23" i="37" s="1"/>
  <c r="M23" i="37" s="1"/>
  <c r="F50" i="37"/>
  <c r="H50" i="37" s="1"/>
  <c r="G50" i="37"/>
  <c r="I50" i="37" s="1"/>
  <c r="M50" i="37" s="1"/>
  <c r="P50" i="37"/>
  <c r="G294" i="37"/>
  <c r="I294" i="37" s="1"/>
  <c r="M294" i="37" s="1"/>
  <c r="P294" i="37"/>
  <c r="F294" i="37"/>
  <c r="H294" i="37" s="1"/>
  <c r="I738" i="38"/>
  <c r="K738" i="38" s="1"/>
  <c r="O738" i="38" s="1"/>
  <c r="H738" i="38"/>
  <c r="J738" i="38" s="1"/>
  <c r="T738" i="38"/>
  <c r="T685" i="38"/>
  <c r="H685" i="38"/>
  <c r="J685" i="38" s="1"/>
  <c r="I685" i="38"/>
  <c r="K685" i="38" s="1"/>
  <c r="O685" i="38" s="1"/>
  <c r="H639" i="38"/>
  <c r="J639" i="38" s="1"/>
  <c r="T639" i="38"/>
  <c r="I639" i="38"/>
  <c r="K639" i="38" s="1"/>
  <c r="O639" i="38" s="1"/>
  <c r="H507" i="38"/>
  <c r="J507" i="38" s="1"/>
  <c r="I507" i="38"/>
  <c r="K507" i="38" s="1"/>
  <c r="O507" i="38" s="1"/>
  <c r="T507" i="38"/>
  <c r="T422" i="38"/>
  <c r="H422" i="38"/>
  <c r="J422" i="38" s="1"/>
  <c r="I422" i="38"/>
  <c r="K422" i="38" s="1"/>
  <c r="H389" i="38"/>
  <c r="J389" i="38" s="1"/>
  <c r="T389" i="38"/>
  <c r="I389" i="38"/>
  <c r="K389" i="38" s="1"/>
  <c r="O389" i="38" s="1"/>
  <c r="I256" i="38"/>
  <c r="K256" i="38" s="1"/>
  <c r="O256" i="38" s="1"/>
  <c r="T256" i="38"/>
  <c r="H256" i="38"/>
  <c r="J256" i="38" s="1"/>
  <c r="I251" i="38"/>
  <c r="K251" i="38" s="1"/>
  <c r="O251" i="38" s="1"/>
  <c r="T251" i="38"/>
  <c r="H251" i="38"/>
  <c r="J251" i="38" s="1"/>
  <c r="T121" i="38"/>
  <c r="I121" i="38"/>
  <c r="K121" i="38" s="1"/>
  <c r="O121" i="38" s="1"/>
  <c r="H121" i="38"/>
  <c r="J121" i="38" s="1"/>
  <c r="T209" i="38"/>
  <c r="H209" i="38"/>
  <c r="J209" i="38" s="1"/>
  <c r="I209" i="38"/>
  <c r="K209" i="38" s="1"/>
  <c r="O209" i="38" s="1"/>
  <c r="I34" i="38"/>
  <c r="K34" i="38" s="1"/>
  <c r="O34" i="38" s="1"/>
  <c r="T34" i="38"/>
  <c r="H34" i="38"/>
  <c r="J34" i="38" s="1"/>
  <c r="H204" i="38"/>
  <c r="J204" i="38" s="1"/>
  <c r="I204" i="38"/>
  <c r="K204" i="38" s="1"/>
  <c r="O204" i="38" s="1"/>
  <c r="T204" i="38"/>
  <c r="I314" i="38"/>
  <c r="K314" i="38" s="1"/>
  <c r="O314" i="38" s="1"/>
  <c r="H314" i="38"/>
  <c r="J314" i="38" s="1"/>
  <c r="T314" i="38"/>
  <c r="I759" i="38"/>
  <c r="K759" i="38" s="1"/>
  <c r="O759" i="38" s="1"/>
  <c r="H759" i="38"/>
  <c r="J759" i="38" s="1"/>
  <c r="T759" i="38"/>
  <c r="H635" i="38"/>
  <c r="J635" i="38" s="1"/>
  <c r="T635" i="38"/>
  <c r="I635" i="38"/>
  <c r="K635" i="38" s="1"/>
  <c r="O635" i="38" s="1"/>
  <c r="I599" i="38"/>
  <c r="K599" i="38" s="1"/>
  <c r="O599" i="38" s="1"/>
  <c r="T599" i="38"/>
  <c r="H599" i="38"/>
  <c r="J599" i="38" s="1"/>
  <c r="H485" i="38"/>
  <c r="J485" i="38" s="1"/>
  <c r="I485" i="38"/>
  <c r="K485" i="38" s="1"/>
  <c r="O485" i="38" s="1"/>
  <c r="T485" i="38"/>
  <c r="T447" i="38"/>
  <c r="H447" i="38"/>
  <c r="J447" i="38" s="1"/>
  <c r="I447" i="38"/>
  <c r="K447" i="38" s="1"/>
  <c r="O447" i="38" s="1"/>
  <c r="H329" i="38"/>
  <c r="J329" i="38" s="1"/>
  <c r="T329" i="38"/>
  <c r="I329" i="38"/>
  <c r="K329" i="38" s="1"/>
  <c r="O329" i="38" s="1"/>
  <c r="I244" i="38"/>
  <c r="K244" i="38" s="1"/>
  <c r="O244" i="38" s="1"/>
  <c r="H244" i="38"/>
  <c r="J244" i="38" s="1"/>
  <c r="T244" i="38"/>
  <c r="I194" i="38"/>
  <c r="K194" i="38" s="1"/>
  <c r="O194" i="38" s="1"/>
  <c r="H194" i="38"/>
  <c r="J194" i="38" s="1"/>
  <c r="T194" i="38"/>
  <c r="T125" i="38"/>
  <c r="H125" i="38"/>
  <c r="J125" i="38" s="1"/>
  <c r="I125" i="38"/>
  <c r="K125" i="38" s="1"/>
  <c r="O125" i="38" s="1"/>
  <c r="T107" i="38"/>
  <c r="H107" i="38"/>
  <c r="J107" i="38" s="1"/>
  <c r="I107" i="38"/>
  <c r="K107" i="38" s="1"/>
  <c r="O107" i="38" s="1"/>
  <c r="T4" i="38"/>
  <c r="H4" i="38"/>
  <c r="J4" i="38" s="1"/>
  <c r="I4" i="38"/>
  <c r="K4" i="38" s="1"/>
  <c r="O4" i="38" s="1"/>
  <c r="H111" i="38"/>
  <c r="J111" i="38" s="1"/>
  <c r="I111" i="38"/>
  <c r="K111" i="38" s="1"/>
  <c r="O111" i="38" s="1"/>
  <c r="T111" i="38"/>
  <c r="T682" i="38"/>
  <c r="I682" i="38"/>
  <c r="K682" i="38" s="1"/>
  <c r="O682" i="38" s="1"/>
  <c r="H682" i="38"/>
  <c r="J682" i="38" s="1"/>
  <c r="T687" i="38"/>
  <c r="H687" i="38"/>
  <c r="J687" i="38" s="1"/>
  <c r="I687" i="38"/>
  <c r="K687" i="38" s="1"/>
  <c r="O687" i="38" s="1"/>
  <c r="I578" i="38"/>
  <c r="K578" i="38" s="1"/>
  <c r="O578" i="38" s="1"/>
  <c r="T578" i="38"/>
  <c r="H578" i="38"/>
  <c r="J578" i="38" s="1"/>
  <c r="T467" i="38"/>
  <c r="I467" i="38"/>
  <c r="K467" i="38" s="1"/>
  <c r="O467" i="38" s="1"/>
  <c r="H467" i="38"/>
  <c r="J467" i="38" s="1"/>
  <c r="T380" i="38"/>
  <c r="I380" i="38"/>
  <c r="K380" i="38" s="1"/>
  <c r="O380" i="38" s="1"/>
  <c r="H380" i="38"/>
  <c r="J380" i="38" s="1"/>
  <c r="I333" i="38"/>
  <c r="K333" i="38" s="1"/>
  <c r="O333" i="38" s="1"/>
  <c r="H333" i="38"/>
  <c r="J333" i="38" s="1"/>
  <c r="T333" i="38"/>
  <c r="H262" i="38"/>
  <c r="J262" i="38" s="1"/>
  <c r="T262" i="38"/>
  <c r="I262" i="38"/>
  <c r="K262" i="38" s="1"/>
  <c r="O262" i="38" s="1"/>
  <c r="I180" i="38"/>
  <c r="K180" i="38" s="1"/>
  <c r="O180" i="38" s="1"/>
  <c r="T180" i="38"/>
  <c r="H180" i="38"/>
  <c r="J180" i="38" s="1"/>
  <c r="I127" i="38"/>
  <c r="K127" i="38" s="1"/>
  <c r="O127" i="38" s="1"/>
  <c r="T127" i="38"/>
  <c r="H127" i="38"/>
  <c r="J127" i="38" s="1"/>
  <c r="T109" i="38"/>
  <c r="I109" i="38"/>
  <c r="K109" i="38" s="1"/>
  <c r="O109" i="38" s="1"/>
  <c r="H109" i="38"/>
  <c r="J109" i="38" s="1"/>
  <c r="I774" i="38"/>
  <c r="K774" i="38" s="1"/>
  <c r="O774" i="38" s="1"/>
  <c r="T774" i="38"/>
  <c r="H774" i="38"/>
  <c r="J774" i="38" s="1"/>
  <c r="I102" i="38"/>
  <c r="K102" i="38" s="1"/>
  <c r="H102" i="38"/>
  <c r="J102" i="38" s="1"/>
  <c r="T102" i="38"/>
  <c r="T678" i="38"/>
  <c r="I678" i="38"/>
  <c r="K678" i="38" s="1"/>
  <c r="H678" i="38"/>
  <c r="J678" i="38" s="1"/>
  <c r="T662" i="38"/>
  <c r="I662" i="38"/>
  <c r="K662" i="38" s="1"/>
  <c r="O662" i="38" s="1"/>
  <c r="H662" i="38"/>
  <c r="J662" i="38" s="1"/>
  <c r="T557" i="38"/>
  <c r="H557" i="38"/>
  <c r="J557" i="38" s="1"/>
  <c r="I557" i="38"/>
  <c r="K557" i="38" s="1"/>
  <c r="O557" i="38" s="1"/>
  <c r="T513" i="38"/>
  <c r="I513" i="38"/>
  <c r="K513" i="38" s="1"/>
  <c r="O513" i="38" s="1"/>
  <c r="H513" i="38"/>
  <c r="J513" i="38" s="1"/>
  <c r="I420" i="38"/>
  <c r="K420" i="38" s="1"/>
  <c r="O420" i="38" s="1"/>
  <c r="H420" i="38"/>
  <c r="J420" i="38" s="1"/>
  <c r="T420" i="38"/>
  <c r="H366" i="38"/>
  <c r="J366" i="38" s="1"/>
  <c r="I366" i="38"/>
  <c r="K366" i="38" s="1"/>
  <c r="O366" i="38" s="1"/>
  <c r="T366" i="38"/>
  <c r="H246" i="38"/>
  <c r="J246" i="38" s="1"/>
  <c r="I246" i="38"/>
  <c r="K246" i="38" s="1"/>
  <c r="O246" i="38" s="1"/>
  <c r="T246" i="38"/>
  <c r="H164" i="38"/>
  <c r="J164" i="38" s="1"/>
  <c r="I164" i="38"/>
  <c r="K164" i="38" s="1"/>
  <c r="O164" i="38" s="1"/>
  <c r="T164" i="38"/>
  <c r="I303" i="38"/>
  <c r="K303" i="38" s="1"/>
  <c r="O303" i="38" s="1"/>
  <c r="T303" i="38"/>
  <c r="H303" i="38"/>
  <c r="J303" i="38" s="1"/>
  <c r="T93" i="38"/>
  <c r="I93" i="38"/>
  <c r="K93" i="38" s="1"/>
  <c r="O93" i="38" s="1"/>
  <c r="H93" i="38"/>
  <c r="J93" i="38" s="1"/>
  <c r="T655" i="38"/>
  <c r="H655" i="38"/>
  <c r="J655" i="38" s="1"/>
  <c r="I655" i="38"/>
  <c r="K655" i="38" s="1"/>
  <c r="O655" i="38" s="1"/>
  <c r="H734" i="38"/>
  <c r="J734" i="38" s="1"/>
  <c r="I734" i="38"/>
  <c r="K734" i="38" s="1"/>
  <c r="O734" i="38" s="1"/>
  <c r="T734" i="38"/>
  <c r="H700" i="38"/>
  <c r="J700" i="38" s="1"/>
  <c r="I700" i="38"/>
  <c r="K700" i="38" s="1"/>
  <c r="O700" i="38" s="1"/>
  <c r="T700" i="38"/>
  <c r="T656" i="38"/>
  <c r="I656" i="38"/>
  <c r="K656" i="38" s="1"/>
  <c r="O656" i="38" s="1"/>
  <c r="H656" i="38"/>
  <c r="J656" i="38" s="1"/>
  <c r="H555" i="38"/>
  <c r="J555" i="38" s="1"/>
  <c r="I555" i="38"/>
  <c r="K555" i="38" s="1"/>
  <c r="O555" i="38" s="1"/>
  <c r="T555" i="38"/>
  <c r="H463" i="38"/>
  <c r="J463" i="38" s="1"/>
  <c r="T463" i="38"/>
  <c r="I463" i="38"/>
  <c r="K463" i="38" s="1"/>
  <c r="O463" i="38" s="1"/>
  <c r="H403" i="38"/>
  <c r="J403" i="38" s="1"/>
  <c r="T403" i="38"/>
  <c r="I403" i="38"/>
  <c r="K403" i="38" s="1"/>
  <c r="O403" i="38" s="1"/>
  <c r="T357" i="38"/>
  <c r="I357" i="38"/>
  <c r="K357" i="38" s="1"/>
  <c r="O357" i="38" s="1"/>
  <c r="H357" i="38"/>
  <c r="J357" i="38" s="1"/>
  <c r="I250" i="38"/>
  <c r="K250" i="38" s="1"/>
  <c r="O250" i="38" s="1"/>
  <c r="T250" i="38"/>
  <c r="H250" i="38"/>
  <c r="J250" i="38" s="1"/>
  <c r="T136" i="38"/>
  <c r="I136" i="38"/>
  <c r="K136" i="38" s="1"/>
  <c r="O136" i="38" s="1"/>
  <c r="H136" i="38"/>
  <c r="J136" i="38" s="1"/>
  <c r="T38" i="38"/>
  <c r="H38" i="38"/>
  <c r="J38" i="38" s="1"/>
  <c r="I38" i="38"/>
  <c r="K38" i="38" s="1"/>
  <c r="O38" i="38" s="1"/>
  <c r="T49" i="38"/>
  <c r="H49" i="38"/>
  <c r="J49" i="38" s="1"/>
  <c r="I49" i="38"/>
  <c r="K49" i="38" s="1"/>
  <c r="O49" i="38" s="1"/>
  <c r="T345" i="38"/>
  <c r="H345" i="38"/>
  <c r="J345" i="38" s="1"/>
  <c r="I345" i="38"/>
  <c r="K345" i="38" s="1"/>
  <c r="O345" i="38" s="1"/>
  <c r="I743" i="38"/>
  <c r="K743" i="38" s="1"/>
  <c r="O743" i="38" s="1"/>
  <c r="T743" i="38"/>
  <c r="H743" i="38"/>
  <c r="J743" i="38" s="1"/>
  <c r="I721" i="38"/>
  <c r="K721" i="38" s="1"/>
  <c r="O721" i="38" s="1"/>
  <c r="T721" i="38"/>
  <c r="H721" i="38"/>
  <c r="J721" i="38" s="1"/>
  <c r="I579" i="38"/>
  <c r="K579" i="38" s="1"/>
  <c r="O579" i="38" s="1"/>
  <c r="H579" i="38"/>
  <c r="J579" i="38" s="1"/>
  <c r="T579" i="38"/>
  <c r="I519" i="38"/>
  <c r="K519" i="38" s="1"/>
  <c r="O519" i="38" s="1"/>
  <c r="T519" i="38"/>
  <c r="H519" i="38"/>
  <c r="J519" i="38" s="1"/>
  <c r="H444" i="38"/>
  <c r="J444" i="38" s="1"/>
  <c r="T444" i="38"/>
  <c r="I444" i="38"/>
  <c r="K444" i="38" s="1"/>
  <c r="O444" i="38" s="1"/>
  <c r="T359" i="38"/>
  <c r="I359" i="38"/>
  <c r="K359" i="38" s="1"/>
  <c r="O359" i="38" s="1"/>
  <c r="H359" i="38"/>
  <c r="J359" i="38" s="1"/>
  <c r="H275" i="38"/>
  <c r="J275" i="38" s="1"/>
  <c r="I275" i="38"/>
  <c r="K275" i="38" s="1"/>
  <c r="O275" i="38" s="1"/>
  <c r="T275" i="38"/>
  <c r="T318" i="38"/>
  <c r="I318" i="38"/>
  <c r="K318" i="38" s="1"/>
  <c r="O318" i="38" s="1"/>
  <c r="H318" i="38"/>
  <c r="J318" i="38" s="1"/>
  <c r="H124" i="38"/>
  <c r="J124" i="38" s="1"/>
  <c r="I124" i="38"/>
  <c r="K124" i="38" s="1"/>
  <c r="O124" i="38" s="1"/>
  <c r="T124" i="38"/>
  <c r="H177" i="38"/>
  <c r="J177" i="38" s="1"/>
  <c r="T177" i="38"/>
  <c r="I177" i="38"/>
  <c r="K177" i="38" s="1"/>
  <c r="I35" i="38"/>
  <c r="K35" i="38" s="1"/>
  <c r="O35" i="38" s="1"/>
  <c r="H35" i="38"/>
  <c r="J35" i="38" s="1"/>
  <c r="T35" i="38"/>
  <c r="I373" i="38"/>
  <c r="K373" i="38" s="1"/>
  <c r="O373" i="38" s="1"/>
  <c r="H373" i="38"/>
  <c r="J373" i="38" s="1"/>
  <c r="T373" i="38"/>
  <c r="F727" i="37"/>
  <c r="H727" i="37" s="1"/>
  <c r="P727" i="37"/>
  <c r="G727" i="37"/>
  <c r="I727" i="37" s="1"/>
  <c r="M727" i="37" s="1"/>
  <c r="G652" i="37"/>
  <c r="I652" i="37" s="1"/>
  <c r="M652" i="37" s="1"/>
  <c r="P652" i="37"/>
  <c r="F652" i="37"/>
  <c r="H652" i="37" s="1"/>
  <c r="F584" i="37"/>
  <c r="H584" i="37" s="1"/>
  <c r="P584" i="37"/>
  <c r="G584" i="37"/>
  <c r="I584" i="37" s="1"/>
  <c r="M584" i="37" s="1"/>
  <c r="G529" i="37"/>
  <c r="I529" i="37" s="1"/>
  <c r="M529" i="37" s="1"/>
  <c r="P529" i="37"/>
  <c r="F529" i="37"/>
  <c r="H529" i="37" s="1"/>
  <c r="F441" i="37"/>
  <c r="H441" i="37" s="1"/>
  <c r="G441" i="37"/>
  <c r="I441" i="37" s="1"/>
  <c r="M441" i="37" s="1"/>
  <c r="P441" i="37"/>
  <c r="G433" i="37"/>
  <c r="I433" i="37" s="1"/>
  <c r="M433" i="37" s="1"/>
  <c r="P433" i="37"/>
  <c r="F433" i="37"/>
  <c r="H433" i="37" s="1"/>
  <c r="G241" i="37"/>
  <c r="I241" i="37" s="1"/>
  <c r="M241" i="37" s="1"/>
  <c r="P241" i="37"/>
  <c r="F241" i="37"/>
  <c r="H241" i="37" s="1"/>
  <c r="F268" i="37"/>
  <c r="H268" i="37" s="1"/>
  <c r="P268" i="37"/>
  <c r="G268" i="37"/>
  <c r="I268" i="37" s="1"/>
  <c r="M268" i="37" s="1"/>
  <c r="F122" i="37"/>
  <c r="H122" i="37" s="1"/>
  <c r="G122" i="37"/>
  <c r="I122" i="37" s="1"/>
  <c r="M122" i="37" s="1"/>
  <c r="P122" i="37"/>
  <c r="P40" i="37"/>
  <c r="G40" i="37"/>
  <c r="I40" i="37" s="1"/>
  <c r="M40" i="37" s="1"/>
  <c r="F40" i="37"/>
  <c r="H40" i="37" s="1"/>
  <c r="P9" i="37"/>
  <c r="G9" i="37"/>
  <c r="I9" i="37" s="1"/>
  <c r="M9" i="37" s="1"/>
  <c r="F9" i="37"/>
  <c r="H9" i="37" s="1"/>
  <c r="P336" i="37"/>
  <c r="F336" i="37"/>
  <c r="H336" i="37" s="1"/>
  <c r="G336" i="37"/>
  <c r="I336" i="37" s="1"/>
  <c r="M336" i="37" s="1"/>
  <c r="F716" i="37"/>
  <c r="H716" i="37" s="1"/>
  <c r="P716" i="37"/>
  <c r="G716" i="37"/>
  <c r="I716" i="37" s="1"/>
  <c r="M716" i="37" s="1"/>
  <c r="G674" i="37"/>
  <c r="I674" i="37" s="1"/>
  <c r="M674" i="37" s="1"/>
  <c r="F674" i="37"/>
  <c r="H674" i="37" s="1"/>
  <c r="P674" i="37"/>
  <c r="P569" i="37"/>
  <c r="G569" i="37"/>
  <c r="I569" i="37" s="1"/>
  <c r="M569" i="37" s="1"/>
  <c r="F569" i="37"/>
  <c r="H569" i="37" s="1"/>
  <c r="G536" i="37"/>
  <c r="I536" i="37" s="1"/>
  <c r="M536" i="37" s="1"/>
  <c r="P536" i="37"/>
  <c r="F536" i="37"/>
  <c r="H536" i="37" s="1"/>
  <c r="F484" i="37"/>
  <c r="H484" i="37" s="1"/>
  <c r="P484" i="37"/>
  <c r="G484" i="37"/>
  <c r="I484" i="37" s="1"/>
  <c r="M484" i="37" s="1"/>
  <c r="F327" i="37"/>
  <c r="H327" i="37" s="1"/>
  <c r="P327" i="37"/>
  <c r="G327" i="37"/>
  <c r="I327" i="37" s="1"/>
  <c r="M327" i="37" s="1"/>
  <c r="G243" i="37"/>
  <c r="I243" i="37" s="1"/>
  <c r="M243" i="37" s="1"/>
  <c r="F243" i="37"/>
  <c r="H243" i="37" s="1"/>
  <c r="P243" i="37"/>
  <c r="P286" i="37"/>
  <c r="G286" i="37"/>
  <c r="I286" i="37" s="1"/>
  <c r="M286" i="37" s="1"/>
  <c r="F286" i="37"/>
  <c r="H286" i="37" s="1"/>
  <c r="F239" i="37"/>
  <c r="H239" i="37" s="1"/>
  <c r="G239" i="37"/>
  <c r="I239" i="37" s="1"/>
  <c r="M239" i="37" s="1"/>
  <c r="P239" i="37"/>
  <c r="G106" i="37"/>
  <c r="I106" i="37" s="1"/>
  <c r="M106" i="37" s="1"/>
  <c r="P106" i="37"/>
  <c r="F106" i="37"/>
  <c r="H106" i="37" s="1"/>
  <c r="F17" i="37"/>
  <c r="H17" i="37" s="1"/>
  <c r="P17" i="37"/>
  <c r="G17" i="37"/>
  <c r="I17" i="37" s="1"/>
  <c r="M17" i="37" s="1"/>
  <c r="I123" i="38"/>
  <c r="K123" i="38" s="1"/>
  <c r="O123" i="38" s="1"/>
  <c r="T123" i="38"/>
  <c r="H123" i="38"/>
  <c r="J123" i="38" s="1"/>
  <c r="P683" i="37"/>
  <c r="F683" i="37"/>
  <c r="H683" i="37" s="1"/>
  <c r="G683" i="37"/>
  <c r="I683" i="37" s="1"/>
  <c r="M683" i="37" s="1"/>
  <c r="F625" i="37"/>
  <c r="H625" i="37" s="1"/>
  <c r="P625" i="37"/>
  <c r="G625" i="37"/>
  <c r="I625" i="37" s="1"/>
  <c r="M625" i="37" s="1"/>
  <c r="P615" i="37"/>
  <c r="G615" i="37"/>
  <c r="I615" i="37" s="1"/>
  <c r="M615" i="37" s="1"/>
  <c r="F615" i="37"/>
  <c r="H615" i="37" s="1"/>
  <c r="P532" i="37"/>
  <c r="G532" i="37"/>
  <c r="I532" i="37" s="1"/>
  <c r="M532" i="37" s="1"/>
  <c r="F532" i="37"/>
  <c r="H532" i="37" s="1"/>
  <c r="P418" i="37"/>
  <c r="G418" i="37"/>
  <c r="I418" i="37" s="1"/>
  <c r="M418" i="37" s="1"/>
  <c r="F418" i="37"/>
  <c r="H418" i="37" s="1"/>
  <c r="P372" i="37"/>
  <c r="G372" i="37"/>
  <c r="I372" i="37" s="1"/>
  <c r="M372" i="37" s="1"/>
  <c r="F372" i="37"/>
  <c r="H372" i="37" s="1"/>
  <c r="G261" i="37"/>
  <c r="I261" i="37" s="1"/>
  <c r="M261" i="37" s="1"/>
  <c r="F261" i="37"/>
  <c r="H261" i="37" s="1"/>
  <c r="P261" i="37"/>
  <c r="P179" i="37"/>
  <c r="G179" i="37"/>
  <c r="I179" i="37" s="1"/>
  <c r="M179" i="37" s="1"/>
  <c r="F179" i="37"/>
  <c r="H179" i="37" s="1"/>
  <c r="P216" i="37"/>
  <c r="F216" i="37"/>
  <c r="H216" i="37" s="1"/>
  <c r="G216" i="37"/>
  <c r="I216" i="37" s="1"/>
  <c r="M216" i="37" s="1"/>
  <c r="P92" i="37"/>
  <c r="F92" i="37"/>
  <c r="H92" i="37" s="1"/>
  <c r="G92" i="37"/>
  <c r="I92" i="37" s="1"/>
  <c r="M92" i="37" s="1"/>
  <c r="I742" i="38"/>
  <c r="K742" i="38" s="1"/>
  <c r="O742" i="38" s="1"/>
  <c r="H742" i="38"/>
  <c r="J742" i="38" s="1"/>
  <c r="T742" i="38"/>
  <c r="T621" i="38"/>
  <c r="I621" i="38"/>
  <c r="K621" i="38" s="1"/>
  <c r="O621" i="38" s="1"/>
  <c r="H621" i="38"/>
  <c r="J621" i="38" s="1"/>
  <c r="H576" i="38"/>
  <c r="J576" i="38" s="1"/>
  <c r="T576" i="38"/>
  <c r="I576" i="38"/>
  <c r="K576" i="38" s="1"/>
  <c r="O576" i="38" s="1"/>
  <c r="I505" i="38"/>
  <c r="K505" i="38" s="1"/>
  <c r="O505" i="38" s="1"/>
  <c r="H505" i="38"/>
  <c r="J505" i="38" s="1"/>
  <c r="T505" i="38"/>
  <c r="H411" i="38"/>
  <c r="J411" i="38" s="1"/>
  <c r="T411" i="38"/>
  <c r="I411" i="38"/>
  <c r="K411" i="38" s="1"/>
  <c r="O411" i="38" s="1"/>
  <c r="T364" i="38"/>
  <c r="H364" i="38"/>
  <c r="J364" i="38" s="1"/>
  <c r="I364" i="38"/>
  <c r="K364" i="38" s="1"/>
  <c r="O364" i="38" s="1"/>
  <c r="I245" i="38"/>
  <c r="K245" i="38" s="1"/>
  <c r="O245" i="38" s="1"/>
  <c r="H245" i="38"/>
  <c r="J245" i="38" s="1"/>
  <c r="T245" i="38"/>
  <c r="H163" i="38"/>
  <c r="J163" i="38" s="1"/>
  <c r="I163" i="38"/>
  <c r="K163" i="38" s="1"/>
  <c r="O163" i="38" s="1"/>
  <c r="T163" i="38"/>
  <c r="T207" i="38"/>
  <c r="I207" i="38"/>
  <c r="K207" i="38" s="1"/>
  <c r="O207" i="38" s="1"/>
  <c r="H207" i="38"/>
  <c r="J207" i="38" s="1"/>
  <c r="T76" i="38"/>
  <c r="I76" i="38"/>
  <c r="K76" i="38" s="1"/>
  <c r="O76" i="38" s="1"/>
  <c r="H76" i="38"/>
  <c r="J76" i="38" s="1"/>
  <c r="I365" i="38"/>
  <c r="K365" i="38" s="1"/>
  <c r="O365" i="38" s="1"/>
  <c r="T365" i="38"/>
  <c r="H365" i="38"/>
  <c r="J365" i="38" s="1"/>
  <c r="T729" i="38"/>
  <c r="H729" i="38"/>
  <c r="J729" i="38" s="1"/>
  <c r="I729" i="38"/>
  <c r="K729" i="38" s="1"/>
  <c r="O729" i="38" s="1"/>
  <c r="I739" i="38"/>
  <c r="K739" i="38" s="1"/>
  <c r="O739" i="38" s="1"/>
  <c r="T739" i="38"/>
  <c r="H739" i="38"/>
  <c r="J739" i="38" s="1"/>
  <c r="I597" i="38"/>
  <c r="K597" i="38" s="1"/>
  <c r="O597" i="38" s="1"/>
  <c r="H597" i="38"/>
  <c r="J597" i="38" s="1"/>
  <c r="T597" i="38"/>
  <c r="H520" i="38"/>
  <c r="J520" i="38" s="1"/>
  <c r="T520" i="38"/>
  <c r="I520" i="38"/>
  <c r="K520" i="38" s="1"/>
  <c r="O520" i="38" s="1"/>
  <c r="H438" i="38"/>
  <c r="J438" i="38" s="1"/>
  <c r="T438" i="38"/>
  <c r="I438" i="38"/>
  <c r="K438" i="38" s="1"/>
  <c r="O438" i="38" s="1"/>
  <c r="I405" i="38"/>
  <c r="K405" i="38" s="1"/>
  <c r="O405" i="38" s="1"/>
  <c r="H405" i="38"/>
  <c r="J405" i="38" s="1"/>
  <c r="T405" i="38"/>
  <c r="I272" i="38"/>
  <c r="K272" i="38" s="1"/>
  <c r="O272" i="38" s="1"/>
  <c r="H272" i="38"/>
  <c r="J272" i="38" s="1"/>
  <c r="T272" i="38"/>
  <c r="H267" i="38"/>
  <c r="J267" i="38" s="1"/>
  <c r="I267" i="38"/>
  <c r="K267" i="38" s="1"/>
  <c r="O267" i="38" s="1"/>
  <c r="T267" i="38"/>
  <c r="T137" i="38"/>
  <c r="I137" i="38"/>
  <c r="K137" i="38" s="1"/>
  <c r="O137" i="38" s="1"/>
  <c r="H137" i="38"/>
  <c r="J137" i="38" s="1"/>
  <c r="H23" i="38"/>
  <c r="J23" i="38" s="1"/>
  <c r="I23" i="38"/>
  <c r="K23" i="38" s="1"/>
  <c r="O23" i="38" s="1"/>
  <c r="T23" i="38"/>
  <c r="H50" i="38"/>
  <c r="J50" i="38" s="1"/>
  <c r="I50" i="38"/>
  <c r="K50" i="38" s="1"/>
  <c r="O50" i="38" s="1"/>
  <c r="T50" i="38"/>
  <c r="I294" i="38"/>
  <c r="K294" i="38" s="1"/>
  <c r="O294" i="38" s="1"/>
  <c r="T294" i="38"/>
  <c r="H294" i="38"/>
  <c r="J294" i="38" s="1"/>
  <c r="P751" i="37"/>
  <c r="F751" i="37"/>
  <c r="H751" i="37" s="1"/>
  <c r="G751" i="37"/>
  <c r="I751" i="37" s="1"/>
  <c r="M751" i="37" s="1"/>
  <c r="F730" i="37"/>
  <c r="H730" i="37" s="1"/>
  <c r="P730" i="37"/>
  <c r="G730" i="37"/>
  <c r="I730" i="37" s="1"/>
  <c r="M730" i="37" s="1"/>
  <c r="F617" i="37"/>
  <c r="H617" i="37" s="1"/>
  <c r="P617" i="37"/>
  <c r="G617" i="37"/>
  <c r="I617" i="37" s="1"/>
  <c r="M617" i="37" s="1"/>
  <c r="F540" i="37"/>
  <c r="H540" i="37" s="1"/>
  <c r="G540" i="37"/>
  <c r="I540" i="37" s="1"/>
  <c r="M540" i="37" s="1"/>
  <c r="P540" i="37"/>
  <c r="P426" i="37"/>
  <c r="F426" i="37"/>
  <c r="H426" i="37" s="1"/>
  <c r="G426" i="37"/>
  <c r="I426" i="37" s="1"/>
  <c r="M426" i="37" s="1"/>
  <c r="F454" i="37"/>
  <c r="H454" i="37" s="1"/>
  <c r="P454" i="37"/>
  <c r="G454" i="37"/>
  <c r="I454" i="37" s="1"/>
  <c r="M454" i="37" s="1"/>
  <c r="P274" i="37"/>
  <c r="G274" i="37"/>
  <c r="I274" i="37" s="1"/>
  <c r="M274" i="37" s="1"/>
  <c r="F274" i="37"/>
  <c r="H274" i="37" s="1"/>
  <c r="F301" i="37"/>
  <c r="H301" i="37" s="1"/>
  <c r="P301" i="37"/>
  <c r="G301" i="37"/>
  <c r="I301" i="37" s="1"/>
  <c r="M301" i="37" s="1"/>
  <c r="P155" i="37"/>
  <c r="G155" i="37"/>
  <c r="I155" i="37" s="1"/>
  <c r="M155" i="37" s="1"/>
  <c r="F155" i="37"/>
  <c r="H155" i="37" s="1"/>
  <c r="P105" i="37"/>
  <c r="F105" i="37"/>
  <c r="H105" i="37" s="1"/>
  <c r="G105" i="37"/>
  <c r="I105" i="37" s="1"/>
  <c r="M105" i="37" s="1"/>
  <c r="F11" i="37"/>
  <c r="H11" i="37" s="1"/>
  <c r="P11" i="37"/>
  <c r="G11" i="37"/>
  <c r="I11" i="37" s="1"/>
  <c r="M11" i="37" s="1"/>
  <c r="P7" i="37"/>
  <c r="G7" i="37"/>
  <c r="I7" i="37" s="1"/>
  <c r="M7" i="37" s="1"/>
  <c r="F7" i="37"/>
  <c r="H7" i="37" s="1"/>
  <c r="P26" i="37"/>
  <c r="G26" i="37"/>
  <c r="I26" i="37" s="1"/>
  <c r="M26" i="37" s="1"/>
  <c r="F26" i="37"/>
  <c r="H26" i="37" s="1"/>
  <c r="F686" i="37"/>
  <c r="H686" i="37" s="1"/>
  <c r="P686" i="37"/>
  <c r="G686" i="37"/>
  <c r="I686" i="37" s="1"/>
  <c r="M686" i="37" s="1"/>
  <c r="F602" i="37"/>
  <c r="H602" i="37" s="1"/>
  <c r="P602" i="37"/>
  <c r="G602" i="37"/>
  <c r="I602" i="37" s="1"/>
  <c r="M602" i="37" s="1"/>
  <c r="P561" i="37"/>
  <c r="F561" i="37"/>
  <c r="H561" i="37" s="1"/>
  <c r="G561" i="37"/>
  <c r="I561" i="37" s="1"/>
  <c r="M561" i="37" s="1"/>
  <c r="P498" i="37"/>
  <c r="G498" i="37"/>
  <c r="I498" i="37" s="1"/>
  <c r="M498" i="37" s="1"/>
  <c r="F498" i="37"/>
  <c r="H498" i="37" s="1"/>
  <c r="P396" i="37"/>
  <c r="F396" i="37"/>
  <c r="H396" i="37" s="1"/>
  <c r="G396" i="37"/>
  <c r="I396" i="37" s="1"/>
  <c r="M396" i="37" s="1"/>
  <c r="P349" i="37"/>
  <c r="G349" i="37"/>
  <c r="I349" i="37" s="1"/>
  <c r="M349" i="37" s="1"/>
  <c r="F349" i="37"/>
  <c r="H349" i="37" s="1"/>
  <c r="F278" i="37"/>
  <c r="H278" i="37" s="1"/>
  <c r="G278" i="37"/>
  <c r="I278" i="37" s="1"/>
  <c r="M278" i="37" s="1"/>
  <c r="P278" i="37"/>
  <c r="P196" i="37"/>
  <c r="F196" i="37"/>
  <c r="H196" i="37" s="1"/>
  <c r="G196" i="37"/>
  <c r="I196" i="37" s="1"/>
  <c r="M196" i="37" s="1"/>
  <c r="P143" i="37"/>
  <c r="G143" i="37"/>
  <c r="I143" i="37" s="1"/>
  <c r="M143" i="37" s="1"/>
  <c r="F143" i="37"/>
  <c r="H143" i="37" s="1"/>
  <c r="F120" i="37"/>
  <c r="H120" i="37" s="1"/>
  <c r="P120" i="37"/>
  <c r="G120" i="37"/>
  <c r="I120" i="37" s="1"/>
  <c r="M120" i="37" s="1"/>
  <c r="F724" i="37"/>
  <c r="H724" i="37" s="1"/>
  <c r="P724" i="37"/>
  <c r="G724" i="37"/>
  <c r="I724" i="37" s="1"/>
  <c r="M724" i="37" s="1"/>
  <c r="F776" i="37"/>
  <c r="H776" i="37" s="1"/>
  <c r="P776" i="37"/>
  <c r="G776" i="37"/>
  <c r="I776" i="37" s="1"/>
  <c r="M776" i="37" s="1"/>
  <c r="P665" i="37"/>
  <c r="F665" i="37"/>
  <c r="H665" i="37" s="1"/>
  <c r="G665" i="37"/>
  <c r="I665" i="37" s="1"/>
  <c r="M665" i="37" s="1"/>
  <c r="F637" i="37"/>
  <c r="H637" i="37" s="1"/>
  <c r="P637" i="37"/>
  <c r="G637" i="37"/>
  <c r="I637" i="37" s="1"/>
  <c r="M637" i="37" s="1"/>
  <c r="G575" i="37"/>
  <c r="I575" i="37" s="1"/>
  <c r="M575" i="37" s="1"/>
  <c r="P575" i="37"/>
  <c r="F575" i="37"/>
  <c r="H575" i="37" s="1"/>
  <c r="F457" i="37"/>
  <c r="H457" i="37" s="1"/>
  <c r="G457" i="37"/>
  <c r="I457" i="37" s="1"/>
  <c r="M457" i="37" s="1"/>
  <c r="P457" i="37"/>
  <c r="P458" i="37"/>
  <c r="F458" i="37"/>
  <c r="H458" i="37" s="1"/>
  <c r="G458" i="37"/>
  <c r="I458" i="37" s="1"/>
  <c r="M458" i="37" s="1"/>
  <c r="P369" i="37"/>
  <c r="G369" i="37"/>
  <c r="I369" i="37" s="1"/>
  <c r="M369" i="37" s="1"/>
  <c r="F369" i="37"/>
  <c r="H369" i="37" s="1"/>
  <c r="G280" i="37"/>
  <c r="I280" i="37" s="1"/>
  <c r="M280" i="37" s="1"/>
  <c r="F280" i="37"/>
  <c r="H280" i="37" s="1"/>
  <c r="P280" i="37"/>
  <c r="F182" i="37"/>
  <c r="H182" i="37" s="1"/>
  <c r="P182" i="37"/>
  <c r="G182" i="37"/>
  <c r="I182" i="37" s="1"/>
  <c r="M182" i="37" s="1"/>
  <c r="G68" i="37"/>
  <c r="I68" i="37" s="1"/>
  <c r="M68" i="37" s="1"/>
  <c r="P68" i="37"/>
  <c r="F68" i="37"/>
  <c r="H68" i="37" s="1"/>
  <c r="P79" i="37"/>
  <c r="G79" i="37"/>
  <c r="I79" i="37" s="1"/>
  <c r="M79" i="37" s="1"/>
  <c r="F79" i="37"/>
  <c r="H79" i="37" s="1"/>
  <c r="P728" i="37"/>
  <c r="G728" i="37"/>
  <c r="I728" i="37" s="1"/>
  <c r="M728" i="37" s="1"/>
  <c r="F728" i="37"/>
  <c r="H728" i="37" s="1"/>
  <c r="F777" i="37"/>
  <c r="H777" i="37" s="1"/>
  <c r="P777" i="37"/>
  <c r="G777" i="37"/>
  <c r="I777" i="37" s="1"/>
  <c r="M777" i="37" s="1"/>
  <c r="F710" i="37"/>
  <c r="H710" i="37" s="1"/>
  <c r="G710" i="37"/>
  <c r="I710" i="37" s="1"/>
  <c r="M710" i="37" s="1"/>
  <c r="P710" i="37"/>
  <c r="F619" i="37"/>
  <c r="H619" i="37" s="1"/>
  <c r="P619" i="37"/>
  <c r="G619" i="37"/>
  <c r="I619" i="37" s="1"/>
  <c r="M619" i="37" s="1"/>
  <c r="P565" i="37"/>
  <c r="G565" i="37"/>
  <c r="I565" i="37" s="1"/>
  <c r="M565" i="37" s="1"/>
  <c r="F565" i="37"/>
  <c r="H565" i="37" s="1"/>
  <c r="G512" i="37"/>
  <c r="I512" i="37" s="1"/>
  <c r="M512" i="37" s="1"/>
  <c r="P512" i="37"/>
  <c r="F512" i="37"/>
  <c r="H512" i="37" s="1"/>
  <c r="F416" i="37"/>
  <c r="H416" i="37" s="1"/>
  <c r="P416" i="37"/>
  <c r="G416" i="37"/>
  <c r="I416" i="37" s="1"/>
  <c r="M416" i="37" s="1"/>
  <c r="F353" i="37"/>
  <c r="H353" i="37" s="1"/>
  <c r="G353" i="37"/>
  <c r="I353" i="37" s="1"/>
  <c r="M353" i="37" s="1"/>
  <c r="P353" i="37"/>
  <c r="P264" i="37"/>
  <c r="G264" i="37"/>
  <c r="I264" i="37" s="1"/>
  <c r="M264" i="37" s="1"/>
  <c r="F264" i="37"/>
  <c r="H264" i="37" s="1"/>
  <c r="G166" i="37"/>
  <c r="I166" i="37" s="1"/>
  <c r="M166" i="37" s="1"/>
  <c r="F166" i="37"/>
  <c r="H166" i="37" s="1"/>
  <c r="P166" i="37"/>
  <c r="P52" i="37"/>
  <c r="F52" i="37"/>
  <c r="H52" i="37" s="1"/>
  <c r="G52" i="37"/>
  <c r="I52" i="37" s="1"/>
  <c r="M52" i="37" s="1"/>
  <c r="P63" i="37"/>
  <c r="G63" i="37"/>
  <c r="I63" i="37" s="1"/>
  <c r="M63" i="37" s="1"/>
  <c r="F63" i="37"/>
  <c r="H63" i="37" s="1"/>
  <c r="G478" i="37"/>
  <c r="I478" i="37" s="1"/>
  <c r="M478" i="37" s="1"/>
  <c r="P478" i="37"/>
  <c r="F478" i="37"/>
  <c r="H478" i="37" s="1"/>
  <c r="F752" i="37"/>
  <c r="H752" i="37" s="1"/>
  <c r="P752" i="37"/>
  <c r="G752" i="37"/>
  <c r="I752" i="37" s="1"/>
  <c r="M752" i="37" s="1"/>
  <c r="F703" i="37"/>
  <c r="H703" i="37" s="1"/>
  <c r="P703" i="37"/>
  <c r="G703" i="37"/>
  <c r="I703" i="37" s="1"/>
  <c r="M703" i="37" s="1"/>
  <c r="P612" i="37"/>
  <c r="F612" i="37"/>
  <c r="H612" i="37" s="1"/>
  <c r="G612" i="37"/>
  <c r="I612" i="37" s="1"/>
  <c r="M612" i="37" s="1"/>
  <c r="F492" i="37"/>
  <c r="H492" i="37" s="1"/>
  <c r="G492" i="37"/>
  <c r="I492" i="37" s="1"/>
  <c r="M492" i="37" s="1"/>
  <c r="P492" i="37"/>
  <c r="P424" i="37"/>
  <c r="F424" i="37"/>
  <c r="H424" i="37" s="1"/>
  <c r="G424" i="37"/>
  <c r="I424" i="37" s="1"/>
  <c r="M424" i="37" s="1"/>
  <c r="P390" i="37"/>
  <c r="G390" i="37"/>
  <c r="I390" i="37" s="1"/>
  <c r="M390" i="37" s="1"/>
  <c r="F390" i="37"/>
  <c r="H390" i="37" s="1"/>
  <c r="P273" i="37"/>
  <c r="F273" i="37"/>
  <c r="H273" i="37" s="1"/>
  <c r="G273" i="37"/>
  <c r="I273" i="37" s="1"/>
  <c r="M273" i="37" s="1"/>
  <c r="F300" i="37"/>
  <c r="H300" i="37" s="1"/>
  <c r="P300" i="37"/>
  <c r="G300" i="37"/>
  <c r="I300" i="37" s="1"/>
  <c r="M300" i="37" s="1"/>
  <c r="G154" i="37"/>
  <c r="I154" i="37" s="1"/>
  <c r="M154" i="37" s="1"/>
  <c r="F154" i="37"/>
  <c r="H154" i="37" s="1"/>
  <c r="P154" i="37"/>
  <c r="G72" i="37"/>
  <c r="I72" i="37" s="1"/>
  <c r="M72" i="37" s="1"/>
  <c r="F72" i="37"/>
  <c r="H72" i="37" s="1"/>
  <c r="P72" i="37"/>
  <c r="P115" i="37"/>
  <c r="G115" i="37"/>
  <c r="I115" i="37" s="1"/>
  <c r="M115" i="37" s="1"/>
  <c r="F115" i="37"/>
  <c r="H115" i="37" s="1"/>
  <c r="P214" i="37"/>
  <c r="G214" i="37"/>
  <c r="I214" i="37" s="1"/>
  <c r="M214" i="37" s="1"/>
  <c r="F214" i="37"/>
  <c r="H214" i="37" s="1"/>
  <c r="P719" i="37"/>
  <c r="F719" i="37"/>
  <c r="H719" i="37" s="1"/>
  <c r="G719" i="37"/>
  <c r="I719" i="37" s="1"/>
  <c r="M719" i="37" s="1"/>
  <c r="F658" i="37"/>
  <c r="H658" i="37" s="1"/>
  <c r="L658" i="37" s="1"/>
  <c r="P658" i="37"/>
  <c r="G658" i="37"/>
  <c r="I658" i="37" s="1"/>
  <c r="G580" i="37"/>
  <c r="I580" i="37" s="1"/>
  <c r="M580" i="37" s="1"/>
  <c r="P580" i="37"/>
  <c r="F580" i="37"/>
  <c r="H580" i="37" s="1"/>
  <c r="G502" i="37"/>
  <c r="I502" i="37" s="1"/>
  <c r="M502" i="37" s="1"/>
  <c r="F502" i="37"/>
  <c r="H502" i="37" s="1"/>
  <c r="P502" i="37"/>
  <c r="G472" i="37"/>
  <c r="I472" i="37" s="1"/>
  <c r="M472" i="37" s="1"/>
  <c r="P472" i="37"/>
  <c r="F472" i="37"/>
  <c r="H472" i="37" s="1"/>
  <c r="G363" i="37"/>
  <c r="I363" i="37" s="1"/>
  <c r="M363" i="37" s="1"/>
  <c r="P363" i="37"/>
  <c r="F363" i="37"/>
  <c r="H363" i="37" s="1"/>
  <c r="P309" i="37"/>
  <c r="F309" i="37"/>
  <c r="H309" i="37" s="1"/>
  <c r="G309" i="37"/>
  <c r="I309" i="37" s="1"/>
  <c r="M309" i="37" s="1"/>
  <c r="G130" i="37"/>
  <c r="I130" i="37" s="1"/>
  <c r="M130" i="37" s="1"/>
  <c r="F130" i="37"/>
  <c r="H130" i="37" s="1"/>
  <c r="P130" i="37"/>
  <c r="G158" i="37"/>
  <c r="I158" i="37" s="1"/>
  <c r="M158" i="37" s="1"/>
  <c r="F158" i="37"/>
  <c r="H158" i="37" s="1"/>
  <c r="P158" i="37"/>
  <c r="F43" i="37"/>
  <c r="H43" i="37" s="1"/>
  <c r="P43" i="37"/>
  <c r="G43" i="37"/>
  <c r="I43" i="37" s="1"/>
  <c r="M43" i="37" s="1"/>
  <c r="G6" i="37"/>
  <c r="I6" i="37" s="1"/>
  <c r="M6" i="37" s="1"/>
  <c r="P6" i="37"/>
  <c r="F6" i="37"/>
  <c r="H6" i="37" s="1"/>
  <c r="P312" i="37"/>
  <c r="F312" i="37"/>
  <c r="H312" i="37" s="1"/>
  <c r="G312" i="37"/>
  <c r="I312" i="37" s="1"/>
  <c r="M312" i="37" s="1"/>
  <c r="I727" i="38"/>
  <c r="K727" i="38" s="1"/>
  <c r="O727" i="38" s="1"/>
  <c r="H727" i="38"/>
  <c r="J727" i="38" s="1"/>
  <c r="T727" i="38"/>
  <c r="H652" i="38"/>
  <c r="J652" i="38" s="1"/>
  <c r="I652" i="38"/>
  <c r="K652" i="38" s="1"/>
  <c r="O652" i="38" s="1"/>
  <c r="T652" i="38"/>
  <c r="T584" i="38"/>
  <c r="H584" i="38"/>
  <c r="J584" i="38" s="1"/>
  <c r="I584" i="38"/>
  <c r="K584" i="38" s="1"/>
  <c r="O584" i="38" s="1"/>
  <c r="I529" i="38"/>
  <c r="K529" i="38" s="1"/>
  <c r="O529" i="38" s="1"/>
  <c r="T529" i="38"/>
  <c r="H529" i="38"/>
  <c r="J529" i="38" s="1"/>
  <c r="T441" i="38"/>
  <c r="H441" i="38"/>
  <c r="J441" i="38" s="1"/>
  <c r="I441" i="38"/>
  <c r="K441" i="38" s="1"/>
  <c r="O441" i="38" s="1"/>
  <c r="I433" i="38"/>
  <c r="K433" i="38" s="1"/>
  <c r="O433" i="38" s="1"/>
  <c r="T433" i="38"/>
  <c r="H433" i="38"/>
  <c r="J433" i="38" s="1"/>
  <c r="H241" i="38"/>
  <c r="J241" i="38" s="1"/>
  <c r="T241" i="38"/>
  <c r="I241" i="38"/>
  <c r="K241" i="38" s="1"/>
  <c r="O241" i="38" s="1"/>
  <c r="T268" i="38"/>
  <c r="H268" i="38"/>
  <c r="J268" i="38" s="1"/>
  <c r="I268" i="38"/>
  <c r="K268" i="38" s="1"/>
  <c r="O268" i="38" s="1"/>
  <c r="I122" i="38"/>
  <c r="K122" i="38" s="1"/>
  <c r="O122" i="38" s="1"/>
  <c r="T122" i="38"/>
  <c r="H122" i="38"/>
  <c r="J122" i="38" s="1"/>
  <c r="H40" i="38"/>
  <c r="J40" i="38" s="1"/>
  <c r="I40" i="38"/>
  <c r="K40" i="38" s="1"/>
  <c r="O40" i="38" s="1"/>
  <c r="T40" i="38"/>
  <c r="I9" i="38"/>
  <c r="K9" i="38" s="1"/>
  <c r="O9" i="38" s="1"/>
  <c r="T9" i="38"/>
  <c r="H9" i="38"/>
  <c r="J9" i="38" s="1"/>
  <c r="H336" i="38"/>
  <c r="J336" i="38" s="1"/>
  <c r="I336" i="38"/>
  <c r="K336" i="38" s="1"/>
  <c r="O336" i="38" s="1"/>
  <c r="T336" i="38"/>
  <c r="T716" i="38"/>
  <c r="H716" i="38"/>
  <c r="J716" i="38" s="1"/>
  <c r="I716" i="38"/>
  <c r="K716" i="38" s="1"/>
  <c r="O716" i="38" s="1"/>
  <c r="T674" i="38"/>
  <c r="I674" i="38"/>
  <c r="K674" i="38" s="1"/>
  <c r="H674" i="38"/>
  <c r="J674" i="38" s="1"/>
  <c r="H569" i="38"/>
  <c r="J569" i="38" s="1"/>
  <c r="T569" i="38"/>
  <c r="I569" i="38"/>
  <c r="K569" i="38" s="1"/>
  <c r="O569" i="38" s="1"/>
  <c r="H536" i="38"/>
  <c r="J536" i="38" s="1"/>
  <c r="I536" i="38"/>
  <c r="K536" i="38" s="1"/>
  <c r="O536" i="38" s="1"/>
  <c r="T536" i="38"/>
  <c r="I484" i="38"/>
  <c r="K484" i="38" s="1"/>
  <c r="O484" i="38" s="1"/>
  <c r="H484" i="38"/>
  <c r="J484" i="38" s="1"/>
  <c r="T484" i="38"/>
  <c r="I327" i="38"/>
  <c r="K327" i="38" s="1"/>
  <c r="O327" i="38" s="1"/>
  <c r="H327" i="38"/>
  <c r="J327" i="38" s="1"/>
  <c r="T327" i="38"/>
  <c r="I243" i="38"/>
  <c r="K243" i="38" s="1"/>
  <c r="O243" i="38" s="1"/>
  <c r="T243" i="38"/>
  <c r="H243" i="38"/>
  <c r="J243" i="38" s="1"/>
  <c r="H286" i="38"/>
  <c r="J286" i="38" s="1"/>
  <c r="T286" i="38"/>
  <c r="I286" i="38"/>
  <c r="K286" i="38" s="1"/>
  <c r="O286" i="38" s="1"/>
  <c r="T239" i="38"/>
  <c r="I239" i="38"/>
  <c r="K239" i="38" s="1"/>
  <c r="O239" i="38" s="1"/>
  <c r="H239" i="38"/>
  <c r="J239" i="38" s="1"/>
  <c r="H106" i="38"/>
  <c r="J106" i="38" s="1"/>
  <c r="T106" i="38"/>
  <c r="I106" i="38"/>
  <c r="K106" i="38" s="1"/>
  <c r="O106" i="38" s="1"/>
  <c r="T17" i="38"/>
  <c r="I17" i="38"/>
  <c r="K17" i="38" s="1"/>
  <c r="O17" i="38" s="1"/>
  <c r="H17" i="38"/>
  <c r="J17" i="38" s="1"/>
  <c r="I683" i="38"/>
  <c r="K683" i="38" s="1"/>
  <c r="O683" i="38" s="1"/>
  <c r="H683" i="38"/>
  <c r="J683" i="38" s="1"/>
  <c r="T683" i="38"/>
  <c r="I625" i="38"/>
  <c r="K625" i="38" s="1"/>
  <c r="O625" i="38" s="1"/>
  <c r="H625" i="38"/>
  <c r="J625" i="38" s="1"/>
  <c r="T625" i="38"/>
  <c r="I615" i="38"/>
  <c r="K615" i="38" s="1"/>
  <c r="O615" i="38" s="1"/>
  <c r="T615" i="38"/>
  <c r="H615" i="38"/>
  <c r="J615" i="38" s="1"/>
  <c r="I532" i="38"/>
  <c r="K532" i="38" s="1"/>
  <c r="O532" i="38" s="1"/>
  <c r="T532" i="38"/>
  <c r="H532" i="38"/>
  <c r="J532" i="38" s="1"/>
  <c r="T418" i="38"/>
  <c r="I418" i="38"/>
  <c r="K418" i="38" s="1"/>
  <c r="O418" i="38" s="1"/>
  <c r="H418" i="38"/>
  <c r="J418" i="38" s="1"/>
  <c r="H372" i="38"/>
  <c r="J372" i="38" s="1"/>
  <c r="I372" i="38"/>
  <c r="K372" i="38" s="1"/>
  <c r="O372" i="38" s="1"/>
  <c r="T372" i="38"/>
  <c r="I261" i="38"/>
  <c r="K261" i="38" s="1"/>
  <c r="O261" i="38" s="1"/>
  <c r="H261" i="38"/>
  <c r="J261" i="38" s="1"/>
  <c r="T261" i="38"/>
  <c r="H179" i="38"/>
  <c r="J179" i="38" s="1"/>
  <c r="T179" i="38"/>
  <c r="I179" i="38"/>
  <c r="K179" i="38" s="1"/>
  <c r="O179" i="38" s="1"/>
  <c r="H216" i="38"/>
  <c r="J216" i="38" s="1"/>
  <c r="I216" i="38"/>
  <c r="K216" i="38" s="1"/>
  <c r="O216" i="38" s="1"/>
  <c r="T216" i="38"/>
  <c r="T92" i="38"/>
  <c r="H92" i="38"/>
  <c r="J92" i="38" s="1"/>
  <c r="I92" i="38"/>
  <c r="K92" i="38" s="1"/>
  <c r="O92" i="38" s="1"/>
  <c r="F773" i="37"/>
  <c r="H773" i="37" s="1"/>
  <c r="P773" i="37"/>
  <c r="G773" i="37"/>
  <c r="I773" i="37" s="1"/>
  <c r="M773" i="37" s="1"/>
  <c r="F691" i="37"/>
  <c r="H691" i="37" s="1"/>
  <c r="P691" i="37"/>
  <c r="G691" i="37"/>
  <c r="I691" i="37" s="1"/>
  <c r="M691" i="37" s="1"/>
  <c r="P629" i="37"/>
  <c r="F629" i="37"/>
  <c r="H629" i="37" s="1"/>
  <c r="G629" i="37"/>
  <c r="I629" i="37" s="1"/>
  <c r="M629" i="37" s="1"/>
  <c r="G527" i="37"/>
  <c r="I527" i="37" s="1"/>
  <c r="M527" i="37" s="1"/>
  <c r="P527" i="37"/>
  <c r="F527" i="37"/>
  <c r="H527" i="37" s="1"/>
  <c r="G455" i="37"/>
  <c r="I455" i="37" s="1"/>
  <c r="M455" i="37" s="1"/>
  <c r="P455" i="37"/>
  <c r="F455" i="37"/>
  <c r="H455" i="37" s="1"/>
  <c r="G398" i="37"/>
  <c r="I398" i="37" s="1"/>
  <c r="M398" i="37" s="1"/>
  <c r="P398" i="37"/>
  <c r="F398" i="37"/>
  <c r="H398" i="37" s="1"/>
  <c r="P335" i="37"/>
  <c r="G335" i="37"/>
  <c r="I335" i="37" s="1"/>
  <c r="M335" i="37" s="1"/>
  <c r="F335" i="37"/>
  <c r="H335" i="37" s="1"/>
  <c r="P247" i="37"/>
  <c r="F247" i="37"/>
  <c r="H247" i="37" s="1"/>
  <c r="G247" i="37"/>
  <c r="I247" i="37" s="1"/>
  <c r="M247" i="37" s="1"/>
  <c r="P165" i="37"/>
  <c r="G165" i="37"/>
  <c r="I165" i="37" s="1"/>
  <c r="M165" i="37" s="1"/>
  <c r="F165" i="37"/>
  <c r="H165" i="37" s="1"/>
  <c r="F128" i="37"/>
  <c r="H128" i="37" s="1"/>
  <c r="G128" i="37"/>
  <c r="I128" i="37" s="1"/>
  <c r="M128" i="37" s="1"/>
  <c r="P128" i="37"/>
  <c r="G78" i="37"/>
  <c r="I78" i="37" s="1"/>
  <c r="M78" i="37" s="1"/>
  <c r="F78" i="37"/>
  <c r="H78" i="37" s="1"/>
  <c r="P78" i="37"/>
  <c r="P210" i="37"/>
  <c r="G210" i="37"/>
  <c r="I210" i="37" s="1"/>
  <c r="M210" i="37" s="1"/>
  <c r="F210" i="37"/>
  <c r="H210" i="37" s="1"/>
  <c r="P712" i="37"/>
  <c r="F712" i="37"/>
  <c r="H712" i="37" s="1"/>
  <c r="G712" i="37"/>
  <c r="I712" i="37" s="1"/>
  <c r="M712" i="37" s="1"/>
  <c r="P653" i="37"/>
  <c r="F653" i="37"/>
  <c r="H653" i="37" s="1"/>
  <c r="G653" i="37"/>
  <c r="I653" i="37" s="1"/>
  <c r="M653" i="37" s="1"/>
  <c r="P566" i="37"/>
  <c r="F566" i="37"/>
  <c r="H566" i="37" s="1"/>
  <c r="G566" i="37"/>
  <c r="I566" i="37" s="1"/>
  <c r="M566" i="37" s="1"/>
  <c r="F559" i="37"/>
  <c r="H559" i="37" s="1"/>
  <c r="G559" i="37"/>
  <c r="I559" i="37" s="1"/>
  <c r="M559" i="37" s="1"/>
  <c r="P559" i="37"/>
  <c r="P442" i="37"/>
  <c r="F442" i="37"/>
  <c r="H442" i="37" s="1"/>
  <c r="G442" i="37"/>
  <c r="I442" i="37" s="1"/>
  <c r="M442" i="37" s="1"/>
  <c r="F464" i="37"/>
  <c r="H464" i="37" s="1"/>
  <c r="P464" i="37"/>
  <c r="G464" i="37"/>
  <c r="I464" i="37" s="1"/>
  <c r="M464" i="37" s="1"/>
  <c r="P290" i="37"/>
  <c r="G290" i="37"/>
  <c r="I290" i="37" s="1"/>
  <c r="M290" i="37" s="1"/>
  <c r="F290" i="37"/>
  <c r="H290" i="37" s="1"/>
  <c r="P317" i="37"/>
  <c r="F317" i="37"/>
  <c r="H317" i="37" s="1"/>
  <c r="G317" i="37"/>
  <c r="I317" i="37" s="1"/>
  <c r="M317" i="37" s="1"/>
  <c r="P171" i="37"/>
  <c r="G171" i="37"/>
  <c r="I171" i="37" s="1"/>
  <c r="M171" i="37" s="1"/>
  <c r="F171" i="37"/>
  <c r="H171" i="37" s="1"/>
  <c r="P133" i="37"/>
  <c r="G133" i="37"/>
  <c r="I133" i="37" s="1"/>
  <c r="M133" i="37" s="1"/>
  <c r="F133" i="37"/>
  <c r="H133" i="37" s="1"/>
  <c r="P51" i="37"/>
  <c r="G51" i="37"/>
  <c r="I51" i="37" s="1"/>
  <c r="M51" i="37" s="1"/>
  <c r="F51" i="37"/>
  <c r="H51" i="37" s="1"/>
  <c r="P141" i="37"/>
  <c r="G141" i="37"/>
  <c r="I141" i="37" s="1"/>
  <c r="M141" i="37" s="1"/>
  <c r="F141" i="37"/>
  <c r="H141" i="37" s="1"/>
  <c r="T751" i="38"/>
  <c r="I751" i="38"/>
  <c r="K751" i="38" s="1"/>
  <c r="O751" i="38" s="1"/>
  <c r="H751" i="38"/>
  <c r="J751" i="38" s="1"/>
  <c r="H730" i="38"/>
  <c r="J730" i="38" s="1"/>
  <c r="I730" i="38"/>
  <c r="K730" i="38" s="1"/>
  <c r="O730" i="38" s="1"/>
  <c r="T730" i="38"/>
  <c r="I617" i="38"/>
  <c r="K617" i="38" s="1"/>
  <c r="O617" i="38" s="1"/>
  <c r="H617" i="38"/>
  <c r="J617" i="38" s="1"/>
  <c r="T617" i="38"/>
  <c r="I540" i="38"/>
  <c r="K540" i="38" s="1"/>
  <c r="O540" i="38" s="1"/>
  <c r="T540" i="38"/>
  <c r="H540" i="38"/>
  <c r="J540" i="38" s="1"/>
  <c r="I426" i="38"/>
  <c r="K426" i="38" s="1"/>
  <c r="O426" i="38" s="1"/>
  <c r="H426" i="38"/>
  <c r="J426" i="38" s="1"/>
  <c r="T426" i="38"/>
  <c r="T454" i="38"/>
  <c r="I454" i="38"/>
  <c r="K454" i="38" s="1"/>
  <c r="O454" i="38" s="1"/>
  <c r="H454" i="38"/>
  <c r="J454" i="38" s="1"/>
  <c r="H274" i="38"/>
  <c r="J274" i="38" s="1"/>
  <c r="T274" i="38"/>
  <c r="I274" i="38"/>
  <c r="K274" i="38" s="1"/>
  <c r="O274" i="38" s="1"/>
  <c r="H301" i="38"/>
  <c r="J301" i="38" s="1"/>
  <c r="T301" i="38"/>
  <c r="I301" i="38"/>
  <c r="K301" i="38" s="1"/>
  <c r="O301" i="38" s="1"/>
  <c r="I155" i="38"/>
  <c r="K155" i="38" s="1"/>
  <c r="O155" i="38" s="1"/>
  <c r="T155" i="38"/>
  <c r="H155" i="38"/>
  <c r="J155" i="38" s="1"/>
  <c r="T105" i="38"/>
  <c r="H105" i="38"/>
  <c r="J105" i="38" s="1"/>
  <c r="I105" i="38"/>
  <c r="K105" i="38" s="1"/>
  <c r="O105" i="38" s="1"/>
  <c r="T11" i="38"/>
  <c r="I11" i="38"/>
  <c r="K11" i="38" s="1"/>
  <c r="O11" i="38" s="1"/>
  <c r="H11" i="38"/>
  <c r="J11" i="38" s="1"/>
  <c r="I7" i="38"/>
  <c r="K7" i="38" s="1"/>
  <c r="O7" i="38" s="1"/>
  <c r="T7" i="38"/>
  <c r="H7" i="38"/>
  <c r="J7" i="38" s="1"/>
  <c r="I26" i="38"/>
  <c r="K26" i="38" s="1"/>
  <c r="T26" i="38"/>
  <c r="H26" i="38"/>
  <c r="J26" i="38" s="1"/>
  <c r="I686" i="38"/>
  <c r="K686" i="38" s="1"/>
  <c r="O686" i="38" s="1"/>
  <c r="T686" i="38"/>
  <c r="H686" i="38"/>
  <c r="J686" i="38" s="1"/>
  <c r="H602" i="38"/>
  <c r="J602" i="38" s="1"/>
  <c r="T602" i="38"/>
  <c r="I602" i="38"/>
  <c r="K602" i="38" s="1"/>
  <c r="O602" i="38" s="1"/>
  <c r="T561" i="38"/>
  <c r="I561" i="38"/>
  <c r="K561" i="38" s="1"/>
  <c r="O561" i="38" s="1"/>
  <c r="H561" i="38"/>
  <c r="J561" i="38" s="1"/>
  <c r="H498" i="38"/>
  <c r="J498" i="38" s="1"/>
  <c r="I498" i="38"/>
  <c r="K498" i="38" s="1"/>
  <c r="O498" i="38" s="1"/>
  <c r="T498" i="38"/>
  <c r="I396" i="38"/>
  <c r="K396" i="38" s="1"/>
  <c r="O396" i="38" s="1"/>
  <c r="H396" i="38"/>
  <c r="J396" i="38" s="1"/>
  <c r="T396" i="38"/>
  <c r="T349" i="38"/>
  <c r="H349" i="38"/>
  <c r="J349" i="38" s="1"/>
  <c r="I349" i="38"/>
  <c r="K349" i="38" s="1"/>
  <c r="O349" i="38" s="1"/>
  <c r="I278" i="38"/>
  <c r="K278" i="38" s="1"/>
  <c r="O278" i="38" s="1"/>
  <c r="T278" i="38"/>
  <c r="H278" i="38"/>
  <c r="J278" i="38" s="1"/>
  <c r="I196" i="38"/>
  <c r="K196" i="38" s="1"/>
  <c r="O196" i="38" s="1"/>
  <c r="T196" i="38"/>
  <c r="H196" i="38"/>
  <c r="J196" i="38" s="1"/>
  <c r="I143" i="38"/>
  <c r="K143" i="38" s="1"/>
  <c r="O143" i="38" s="1"/>
  <c r="T143" i="38"/>
  <c r="H143" i="38"/>
  <c r="J143" i="38" s="1"/>
  <c r="I120" i="38"/>
  <c r="K120" i="38" s="1"/>
  <c r="O120" i="38" s="1"/>
  <c r="T120" i="38"/>
  <c r="H120" i="38"/>
  <c r="J120" i="38" s="1"/>
  <c r="H724" i="38"/>
  <c r="J724" i="38" s="1"/>
  <c r="I724" i="38"/>
  <c r="K724" i="38" s="1"/>
  <c r="O724" i="38" s="1"/>
  <c r="T724" i="38"/>
  <c r="H776" i="38"/>
  <c r="J776" i="38" s="1"/>
  <c r="T776" i="38"/>
  <c r="I776" i="38"/>
  <c r="K776" i="38" s="1"/>
  <c r="O776" i="38" s="1"/>
  <c r="T665" i="38"/>
  <c r="H665" i="38"/>
  <c r="J665" i="38" s="1"/>
  <c r="I665" i="38"/>
  <c r="K665" i="38" s="1"/>
  <c r="T637" i="38"/>
  <c r="I637" i="38"/>
  <c r="K637" i="38" s="1"/>
  <c r="O637" i="38" s="1"/>
  <c r="H637" i="38"/>
  <c r="J637" i="38" s="1"/>
  <c r="T575" i="38"/>
  <c r="H575" i="38"/>
  <c r="J575" i="38" s="1"/>
  <c r="I575" i="38"/>
  <c r="K575" i="38" s="1"/>
  <c r="O575" i="38" s="1"/>
  <c r="H457" i="38"/>
  <c r="J457" i="38" s="1"/>
  <c r="I457" i="38"/>
  <c r="K457" i="38" s="1"/>
  <c r="O457" i="38" s="1"/>
  <c r="T457" i="38"/>
  <c r="H458" i="38"/>
  <c r="J458" i="38" s="1"/>
  <c r="T458" i="38"/>
  <c r="I458" i="38"/>
  <c r="K458" i="38" s="1"/>
  <c r="O458" i="38" s="1"/>
  <c r="H369" i="38"/>
  <c r="J369" i="38" s="1"/>
  <c r="T369" i="38"/>
  <c r="I369" i="38"/>
  <c r="K369" i="38" s="1"/>
  <c r="O369" i="38" s="1"/>
  <c r="I280" i="38"/>
  <c r="K280" i="38" s="1"/>
  <c r="O280" i="38" s="1"/>
  <c r="H280" i="38"/>
  <c r="J280" i="38" s="1"/>
  <c r="T280" i="38"/>
  <c r="I182" i="38"/>
  <c r="K182" i="38" s="1"/>
  <c r="O182" i="38" s="1"/>
  <c r="H182" i="38"/>
  <c r="J182" i="38" s="1"/>
  <c r="T182" i="38"/>
  <c r="T68" i="38"/>
  <c r="H68" i="38"/>
  <c r="J68" i="38" s="1"/>
  <c r="I68" i="38"/>
  <c r="K68" i="38" s="1"/>
  <c r="O68" i="38" s="1"/>
  <c r="I79" i="38"/>
  <c r="K79" i="38" s="1"/>
  <c r="O79" i="38" s="1"/>
  <c r="T79" i="38"/>
  <c r="H79" i="38"/>
  <c r="J79" i="38" s="1"/>
  <c r="L79" i="38" s="1"/>
  <c r="I728" i="38"/>
  <c r="K728" i="38" s="1"/>
  <c r="O728" i="38" s="1"/>
  <c r="H728" i="38"/>
  <c r="J728" i="38" s="1"/>
  <c r="T728" i="38"/>
  <c r="T777" i="38"/>
  <c r="H777" i="38"/>
  <c r="J777" i="38" s="1"/>
  <c r="I777" i="38"/>
  <c r="K777" i="38" s="1"/>
  <c r="O777" i="38" s="1"/>
  <c r="H710" i="38"/>
  <c r="J710" i="38" s="1"/>
  <c r="T710" i="38"/>
  <c r="I710" i="38"/>
  <c r="K710" i="38" s="1"/>
  <c r="O710" i="38" s="1"/>
  <c r="T619" i="38"/>
  <c r="I619" i="38"/>
  <c r="K619" i="38" s="1"/>
  <c r="O619" i="38" s="1"/>
  <c r="H619" i="38"/>
  <c r="J619" i="38" s="1"/>
  <c r="I565" i="38"/>
  <c r="K565" i="38" s="1"/>
  <c r="O565" i="38" s="1"/>
  <c r="H565" i="38"/>
  <c r="J565" i="38" s="1"/>
  <c r="T565" i="38"/>
  <c r="T512" i="38"/>
  <c r="I512" i="38"/>
  <c r="K512" i="38" s="1"/>
  <c r="O512" i="38" s="1"/>
  <c r="H512" i="38"/>
  <c r="J512" i="38" s="1"/>
  <c r="I416" i="38"/>
  <c r="K416" i="38" s="1"/>
  <c r="O416" i="38" s="1"/>
  <c r="T416" i="38"/>
  <c r="H416" i="38"/>
  <c r="J416" i="38" s="1"/>
  <c r="H353" i="38"/>
  <c r="J353" i="38" s="1"/>
  <c r="I353" i="38"/>
  <c r="K353" i="38" s="1"/>
  <c r="O353" i="38" s="1"/>
  <c r="T353" i="38"/>
  <c r="T264" i="38"/>
  <c r="I264" i="38"/>
  <c r="K264" i="38" s="1"/>
  <c r="O264" i="38" s="1"/>
  <c r="H264" i="38"/>
  <c r="J264" i="38" s="1"/>
  <c r="I166" i="38"/>
  <c r="K166" i="38" s="1"/>
  <c r="O166" i="38" s="1"/>
  <c r="T166" i="38"/>
  <c r="H166" i="38"/>
  <c r="J166" i="38" s="1"/>
  <c r="I52" i="38"/>
  <c r="K52" i="38" s="1"/>
  <c r="O52" i="38" s="1"/>
  <c r="H52" i="38"/>
  <c r="J52" i="38" s="1"/>
  <c r="T52" i="38"/>
  <c r="T63" i="38"/>
  <c r="I63" i="38"/>
  <c r="K63" i="38" s="1"/>
  <c r="O63" i="38" s="1"/>
  <c r="H63" i="38"/>
  <c r="J63" i="38" s="1"/>
  <c r="I478" i="38"/>
  <c r="K478" i="38" s="1"/>
  <c r="O478" i="38" s="1"/>
  <c r="T478" i="38"/>
  <c r="H478" i="38"/>
  <c r="J478" i="38" s="1"/>
  <c r="T752" i="38"/>
  <c r="I752" i="38"/>
  <c r="K752" i="38" s="1"/>
  <c r="O752" i="38" s="1"/>
  <c r="H752" i="38"/>
  <c r="J752" i="38" s="1"/>
  <c r="H703" i="38"/>
  <c r="J703" i="38" s="1"/>
  <c r="I703" i="38"/>
  <c r="K703" i="38" s="1"/>
  <c r="O703" i="38" s="1"/>
  <c r="T703" i="38"/>
  <c r="T612" i="38"/>
  <c r="I612" i="38"/>
  <c r="K612" i="38" s="1"/>
  <c r="O612" i="38" s="1"/>
  <c r="H612" i="38"/>
  <c r="J612" i="38" s="1"/>
  <c r="T492" i="38"/>
  <c r="I492" i="38"/>
  <c r="K492" i="38" s="1"/>
  <c r="O492" i="38" s="1"/>
  <c r="H492" i="38"/>
  <c r="J492" i="38" s="1"/>
  <c r="H424" i="38"/>
  <c r="J424" i="38" s="1"/>
  <c r="T424" i="38"/>
  <c r="I424" i="38"/>
  <c r="K424" i="38" s="1"/>
  <c r="H390" i="38"/>
  <c r="J390" i="38" s="1"/>
  <c r="T390" i="38"/>
  <c r="I390" i="38"/>
  <c r="K390" i="38" s="1"/>
  <c r="O390" i="38" s="1"/>
  <c r="H273" i="38"/>
  <c r="J273" i="38" s="1"/>
  <c r="T273" i="38"/>
  <c r="I273" i="38"/>
  <c r="K273" i="38" s="1"/>
  <c r="O273" i="38" s="1"/>
  <c r="H300" i="38"/>
  <c r="J300" i="38" s="1"/>
  <c r="T300" i="38"/>
  <c r="I300" i="38"/>
  <c r="K300" i="38" s="1"/>
  <c r="O300" i="38" s="1"/>
  <c r="H154" i="38"/>
  <c r="J154" i="38" s="1"/>
  <c r="I154" i="38"/>
  <c r="K154" i="38" s="1"/>
  <c r="O154" i="38" s="1"/>
  <c r="T154" i="38"/>
  <c r="T72" i="38"/>
  <c r="H72" i="38"/>
  <c r="J72" i="38" s="1"/>
  <c r="I72" i="38"/>
  <c r="K72" i="38" s="1"/>
  <c r="O72" i="38" s="1"/>
  <c r="T115" i="38"/>
  <c r="H115" i="38"/>
  <c r="J115" i="38" s="1"/>
  <c r="I115" i="38"/>
  <c r="K115" i="38" s="1"/>
  <c r="O115" i="38" s="1"/>
  <c r="H214" i="38"/>
  <c r="J214" i="38" s="1"/>
  <c r="T214" i="38"/>
  <c r="I214" i="38"/>
  <c r="K214" i="38" s="1"/>
  <c r="O214" i="38" s="1"/>
  <c r="I719" i="38"/>
  <c r="K719" i="38" s="1"/>
  <c r="O719" i="38" s="1"/>
  <c r="T719" i="38"/>
  <c r="H719" i="38"/>
  <c r="J719" i="38" s="1"/>
  <c r="I658" i="38"/>
  <c r="K658" i="38" s="1"/>
  <c r="O658" i="38" s="1"/>
  <c r="T658" i="38"/>
  <c r="H658" i="38"/>
  <c r="J658" i="38" s="1"/>
  <c r="I580" i="38"/>
  <c r="K580" i="38" s="1"/>
  <c r="O580" i="38" s="1"/>
  <c r="H580" i="38"/>
  <c r="J580" i="38" s="1"/>
  <c r="T580" i="38"/>
  <c r="T502" i="38"/>
  <c r="I502" i="38"/>
  <c r="K502" i="38" s="1"/>
  <c r="O502" i="38" s="1"/>
  <c r="H502" i="38"/>
  <c r="J502" i="38" s="1"/>
  <c r="T472" i="38"/>
  <c r="H472" i="38"/>
  <c r="J472" i="38" s="1"/>
  <c r="I472" i="38"/>
  <c r="K472" i="38" s="1"/>
  <c r="O472" i="38" s="1"/>
  <c r="T363" i="38"/>
  <c r="I363" i="38"/>
  <c r="K363" i="38" s="1"/>
  <c r="O363" i="38" s="1"/>
  <c r="H363" i="38"/>
  <c r="J363" i="38" s="1"/>
  <c r="I309" i="38"/>
  <c r="K309" i="38" s="1"/>
  <c r="O309" i="38" s="1"/>
  <c r="H309" i="38"/>
  <c r="J309" i="38" s="1"/>
  <c r="T309" i="38"/>
  <c r="I130" i="38"/>
  <c r="K130" i="38" s="1"/>
  <c r="O130" i="38" s="1"/>
  <c r="T130" i="38"/>
  <c r="H130" i="38"/>
  <c r="J130" i="38" s="1"/>
  <c r="T158" i="38"/>
  <c r="H158" i="38"/>
  <c r="J158" i="38" s="1"/>
  <c r="I158" i="38"/>
  <c r="K158" i="38" s="1"/>
  <c r="O158" i="38" s="1"/>
  <c r="I43" i="38"/>
  <c r="K43" i="38" s="1"/>
  <c r="O43" i="38" s="1"/>
  <c r="T43" i="38"/>
  <c r="H43" i="38"/>
  <c r="J43" i="38" s="1"/>
  <c r="I6" i="38"/>
  <c r="K6" i="38" s="1"/>
  <c r="O6" i="38" s="1"/>
  <c r="H6" i="38"/>
  <c r="J6" i="38" s="1"/>
  <c r="T6" i="38"/>
  <c r="I312" i="38"/>
  <c r="K312" i="38" s="1"/>
  <c r="O312" i="38" s="1"/>
  <c r="T312" i="38"/>
  <c r="H312" i="38"/>
  <c r="J312" i="38" s="1"/>
  <c r="P736" i="37"/>
  <c r="F736" i="37"/>
  <c r="H736" i="37" s="1"/>
  <c r="G736" i="37"/>
  <c r="I736" i="37" s="1"/>
  <c r="M736" i="37" s="1"/>
  <c r="P666" i="37"/>
  <c r="G666" i="37"/>
  <c r="I666" i="37" s="1"/>
  <c r="M666" i="37" s="1"/>
  <c r="F666" i="37"/>
  <c r="H666" i="37" s="1"/>
  <c r="F568" i="37"/>
  <c r="H568" i="37" s="1"/>
  <c r="L568" i="37" s="1"/>
  <c r="G568" i="37"/>
  <c r="I568" i="37" s="1"/>
  <c r="P568" i="37"/>
  <c r="G514" i="37"/>
  <c r="I514" i="37" s="1"/>
  <c r="M514" i="37" s="1"/>
  <c r="P514" i="37"/>
  <c r="F514" i="37"/>
  <c r="H514" i="37" s="1"/>
  <c r="P428" i="37"/>
  <c r="G428" i="37"/>
  <c r="I428" i="37" s="1"/>
  <c r="M428" i="37" s="1"/>
  <c r="F428" i="37"/>
  <c r="H428" i="37" s="1"/>
  <c r="G343" i="37"/>
  <c r="I343" i="37" s="1"/>
  <c r="M343" i="37" s="1"/>
  <c r="F343" i="37"/>
  <c r="H343" i="37" s="1"/>
  <c r="P343" i="37"/>
  <c r="P259" i="37"/>
  <c r="G259" i="37"/>
  <c r="I259" i="37" s="1"/>
  <c r="M259" i="37" s="1"/>
  <c r="F259" i="37"/>
  <c r="H259" i="37" s="1"/>
  <c r="G302" i="37"/>
  <c r="I302" i="37" s="1"/>
  <c r="M302" i="37" s="1"/>
  <c r="P302" i="37"/>
  <c r="F302" i="37"/>
  <c r="H302" i="37" s="1"/>
  <c r="F287" i="37"/>
  <c r="H287" i="37" s="1"/>
  <c r="P287" i="37"/>
  <c r="G287" i="37"/>
  <c r="I287" i="37" s="1"/>
  <c r="M287" i="37" s="1"/>
  <c r="P139" i="37"/>
  <c r="G139" i="37"/>
  <c r="I139" i="37" s="1"/>
  <c r="M139" i="37" s="1"/>
  <c r="F139" i="37"/>
  <c r="H139" i="37" s="1"/>
  <c r="G16" i="37"/>
  <c r="I16" i="37" s="1"/>
  <c r="M16" i="37" s="1"/>
  <c r="P16" i="37"/>
  <c r="F16" i="37"/>
  <c r="H16" i="37" s="1"/>
  <c r="G285" i="37"/>
  <c r="I285" i="37" s="1"/>
  <c r="M285" i="37" s="1"/>
  <c r="P285" i="37"/>
  <c r="F285" i="37"/>
  <c r="H285" i="37" s="1"/>
  <c r="P699" i="37"/>
  <c r="F699" i="37"/>
  <c r="H699" i="37" s="1"/>
  <c r="G699" i="37"/>
  <c r="I699" i="37" s="1"/>
  <c r="M699" i="37" s="1"/>
  <c r="P630" i="37"/>
  <c r="G630" i="37"/>
  <c r="I630" i="37" s="1"/>
  <c r="M630" i="37" s="1"/>
  <c r="F630" i="37"/>
  <c r="H630" i="37" s="1"/>
  <c r="G558" i="37"/>
  <c r="I558" i="37" s="1"/>
  <c r="M558" i="37" s="1"/>
  <c r="P558" i="37"/>
  <c r="F558" i="37"/>
  <c r="H558" i="37" s="1"/>
  <c r="P548" i="37"/>
  <c r="G548" i="37"/>
  <c r="I548" i="37" s="1"/>
  <c r="M548" i="37" s="1"/>
  <c r="F548" i="37"/>
  <c r="H548" i="37" s="1"/>
  <c r="G435" i="37"/>
  <c r="I435" i="37" s="1"/>
  <c r="M435" i="37" s="1"/>
  <c r="P435" i="37"/>
  <c r="F435" i="37"/>
  <c r="H435" i="37" s="1"/>
  <c r="G331" i="37"/>
  <c r="I331" i="37" s="1"/>
  <c r="M331" i="37" s="1"/>
  <c r="F331" i="37"/>
  <c r="H331" i="37" s="1"/>
  <c r="P331" i="37"/>
  <c r="G277" i="37"/>
  <c r="I277" i="37" s="1"/>
  <c r="M277" i="37" s="1"/>
  <c r="P277" i="37"/>
  <c r="F277" i="37"/>
  <c r="H277" i="37" s="1"/>
  <c r="P195" i="37"/>
  <c r="G195" i="37"/>
  <c r="I195" i="37" s="1"/>
  <c r="M195" i="37" s="1"/>
  <c r="F195" i="37"/>
  <c r="H195" i="37" s="1"/>
  <c r="P126" i="37"/>
  <c r="G126" i="37"/>
  <c r="I126" i="37" s="1"/>
  <c r="M126" i="37" s="1"/>
  <c r="F126" i="37"/>
  <c r="H126" i="37" s="1"/>
  <c r="P108" i="37"/>
  <c r="F108" i="37"/>
  <c r="H108" i="37" s="1"/>
  <c r="G108" i="37"/>
  <c r="I108" i="37" s="1"/>
  <c r="M108" i="37" s="1"/>
  <c r="F772" i="37"/>
  <c r="H772" i="37" s="1"/>
  <c r="P772" i="37"/>
  <c r="G772" i="37"/>
  <c r="I772" i="37" s="1"/>
  <c r="M772" i="37" s="1"/>
  <c r="P694" i="37"/>
  <c r="F694" i="37"/>
  <c r="H694" i="37" s="1"/>
  <c r="G694" i="37"/>
  <c r="I694" i="37" s="1"/>
  <c r="M694" i="37" s="1"/>
  <c r="P631" i="37"/>
  <c r="G631" i="37"/>
  <c r="I631" i="37" s="1"/>
  <c r="M631" i="37" s="1"/>
  <c r="F631" i="37"/>
  <c r="H631" i="37" s="1"/>
  <c r="G543" i="37"/>
  <c r="I543" i="37" s="1"/>
  <c r="M543" i="37" s="1"/>
  <c r="P543" i="37"/>
  <c r="F543" i="37"/>
  <c r="H543" i="37" s="1"/>
  <c r="G471" i="37"/>
  <c r="I471" i="37" s="1"/>
  <c r="M471" i="37" s="1"/>
  <c r="P471" i="37"/>
  <c r="F471" i="37"/>
  <c r="H471" i="37" s="1"/>
  <c r="F414" i="37"/>
  <c r="H414" i="37" s="1"/>
  <c r="P414" i="37"/>
  <c r="G414" i="37"/>
  <c r="I414" i="37" s="1"/>
  <c r="M414" i="37" s="1"/>
  <c r="P351" i="37"/>
  <c r="G351" i="37"/>
  <c r="I351" i="37" s="1"/>
  <c r="M351" i="37" s="1"/>
  <c r="F351" i="37"/>
  <c r="H351" i="37" s="1"/>
  <c r="G263" i="37"/>
  <c r="I263" i="37" s="1"/>
  <c r="M263" i="37" s="1"/>
  <c r="F263" i="37"/>
  <c r="H263" i="37" s="1"/>
  <c r="P263" i="37"/>
  <c r="P181" i="37"/>
  <c r="G181" i="37"/>
  <c r="I181" i="37" s="1"/>
  <c r="M181" i="37" s="1"/>
  <c r="F181" i="37"/>
  <c r="H181" i="37" s="1"/>
  <c r="G144" i="37"/>
  <c r="I144" i="37" s="1"/>
  <c r="M144" i="37" s="1"/>
  <c r="P144" i="37"/>
  <c r="F144" i="37"/>
  <c r="H144" i="37" s="1"/>
  <c r="P94" i="37"/>
  <c r="G94" i="37"/>
  <c r="I94" i="37" s="1"/>
  <c r="M94" i="37" s="1"/>
  <c r="F94" i="37"/>
  <c r="H94" i="37" s="1"/>
  <c r="T773" i="38"/>
  <c r="H773" i="38"/>
  <c r="J773" i="38" s="1"/>
  <c r="I773" i="38"/>
  <c r="K773" i="38" s="1"/>
  <c r="O773" i="38" s="1"/>
  <c r="I691" i="38"/>
  <c r="K691" i="38" s="1"/>
  <c r="O691" i="38" s="1"/>
  <c r="H691" i="38"/>
  <c r="J691" i="38" s="1"/>
  <c r="T691" i="38"/>
  <c r="T629" i="38"/>
  <c r="H629" i="38"/>
  <c r="J629" i="38" s="1"/>
  <c r="I629" i="38"/>
  <c r="K629" i="38" s="1"/>
  <c r="O629" i="38" s="1"/>
  <c r="T527" i="38"/>
  <c r="I527" i="38"/>
  <c r="K527" i="38" s="1"/>
  <c r="O527" i="38" s="1"/>
  <c r="H527" i="38"/>
  <c r="J527" i="38" s="1"/>
  <c r="T455" i="38"/>
  <c r="H455" i="38"/>
  <c r="J455" i="38" s="1"/>
  <c r="I455" i="38"/>
  <c r="K455" i="38" s="1"/>
  <c r="O455" i="38" s="1"/>
  <c r="H398" i="38"/>
  <c r="J398" i="38" s="1"/>
  <c r="T398" i="38"/>
  <c r="I398" i="38"/>
  <c r="K398" i="38" s="1"/>
  <c r="O398" i="38" s="1"/>
  <c r="I335" i="38"/>
  <c r="K335" i="38" s="1"/>
  <c r="O335" i="38" s="1"/>
  <c r="H335" i="38"/>
  <c r="J335" i="38" s="1"/>
  <c r="T335" i="38"/>
  <c r="H247" i="38"/>
  <c r="J247" i="38" s="1"/>
  <c r="I247" i="38"/>
  <c r="K247" i="38" s="1"/>
  <c r="O247" i="38" s="1"/>
  <c r="T247" i="38"/>
  <c r="T165" i="38"/>
  <c r="H165" i="38"/>
  <c r="J165" i="38" s="1"/>
  <c r="I165" i="38"/>
  <c r="K165" i="38" s="1"/>
  <c r="O165" i="38" s="1"/>
  <c r="H128" i="38"/>
  <c r="J128" i="38" s="1"/>
  <c r="T128" i="38"/>
  <c r="I128" i="38"/>
  <c r="K128" i="38" s="1"/>
  <c r="O128" i="38" s="1"/>
  <c r="T78" i="38"/>
  <c r="H78" i="38"/>
  <c r="J78" i="38" s="1"/>
  <c r="I78" i="38"/>
  <c r="K78" i="38" s="1"/>
  <c r="O78" i="38" s="1"/>
  <c r="T210" i="38"/>
  <c r="H210" i="38"/>
  <c r="J210" i="38" s="1"/>
  <c r="I210" i="38"/>
  <c r="K210" i="38" s="1"/>
  <c r="O210" i="38" s="1"/>
  <c r="T712" i="38"/>
  <c r="I712" i="38"/>
  <c r="K712" i="38" s="1"/>
  <c r="O712" i="38" s="1"/>
  <c r="H712" i="38"/>
  <c r="J712" i="38" s="1"/>
  <c r="T653" i="38"/>
  <c r="I653" i="38"/>
  <c r="K653" i="38" s="1"/>
  <c r="O653" i="38" s="1"/>
  <c r="H653" i="38"/>
  <c r="J653" i="38" s="1"/>
  <c r="T566" i="38"/>
  <c r="I566" i="38"/>
  <c r="K566" i="38" s="1"/>
  <c r="O566" i="38" s="1"/>
  <c r="H566" i="38"/>
  <c r="J566" i="38" s="1"/>
  <c r="T559" i="38"/>
  <c r="H559" i="38"/>
  <c r="J559" i="38" s="1"/>
  <c r="I559" i="38"/>
  <c r="K559" i="38" s="1"/>
  <c r="O559" i="38" s="1"/>
  <c r="H442" i="38"/>
  <c r="J442" i="38" s="1"/>
  <c r="I442" i="38"/>
  <c r="K442" i="38" s="1"/>
  <c r="O442" i="38" s="1"/>
  <c r="T442" i="38"/>
  <c r="H464" i="38"/>
  <c r="J464" i="38" s="1"/>
  <c r="I464" i="38"/>
  <c r="K464" i="38" s="1"/>
  <c r="O464" i="38" s="1"/>
  <c r="T464" i="38"/>
  <c r="H290" i="38"/>
  <c r="J290" i="38" s="1"/>
  <c r="T290" i="38"/>
  <c r="I290" i="38"/>
  <c r="K290" i="38" s="1"/>
  <c r="O290" i="38" s="1"/>
  <c r="H317" i="38"/>
  <c r="J317" i="38" s="1"/>
  <c r="T317" i="38"/>
  <c r="I317" i="38"/>
  <c r="K317" i="38" s="1"/>
  <c r="O317" i="38" s="1"/>
  <c r="H171" i="38"/>
  <c r="J171" i="38" s="1"/>
  <c r="I171" i="38"/>
  <c r="K171" i="38" s="1"/>
  <c r="O171" i="38" s="1"/>
  <c r="T171" i="38"/>
  <c r="I133" i="38"/>
  <c r="K133" i="38" s="1"/>
  <c r="O133" i="38" s="1"/>
  <c r="H133" i="38"/>
  <c r="J133" i="38" s="1"/>
  <c r="T133" i="38"/>
  <c r="H51" i="38"/>
  <c r="J51" i="38" s="1"/>
  <c r="T51" i="38"/>
  <c r="I51" i="38"/>
  <c r="K51" i="38" s="1"/>
  <c r="O51" i="38" s="1"/>
  <c r="I141" i="38"/>
  <c r="K141" i="38" s="1"/>
  <c r="O141" i="38" s="1"/>
  <c r="H141" i="38"/>
  <c r="J141" i="38" s="1"/>
  <c r="T141" i="38"/>
  <c r="F717" i="37"/>
  <c r="H717" i="37" s="1"/>
  <c r="G717" i="37"/>
  <c r="I717" i="37" s="1"/>
  <c r="M717" i="37" s="1"/>
  <c r="P717" i="37"/>
  <c r="P648" i="37"/>
  <c r="F648" i="37"/>
  <c r="H648" i="37" s="1"/>
  <c r="G648" i="37"/>
  <c r="I648" i="37" s="1"/>
  <c r="M648" i="37" s="1"/>
  <c r="P571" i="37"/>
  <c r="G571" i="37"/>
  <c r="I571" i="37" s="1"/>
  <c r="M571" i="37" s="1"/>
  <c r="F571" i="37"/>
  <c r="H571" i="37" s="1"/>
  <c r="P535" i="37"/>
  <c r="F535" i="37"/>
  <c r="H535" i="37" s="1"/>
  <c r="G535" i="37"/>
  <c r="I535" i="37" s="1"/>
  <c r="M535" i="37" s="1"/>
  <c r="P476" i="37"/>
  <c r="F476" i="37"/>
  <c r="H476" i="37" s="1"/>
  <c r="G476" i="37"/>
  <c r="I476" i="37" s="1"/>
  <c r="M476" i="37" s="1"/>
  <c r="G361" i="37"/>
  <c r="I361" i="37" s="1"/>
  <c r="M361" i="37" s="1"/>
  <c r="P361" i="37"/>
  <c r="F361" i="37"/>
  <c r="H361" i="37" s="1"/>
  <c r="G276" i="37"/>
  <c r="I276" i="37" s="1"/>
  <c r="M276" i="37" s="1"/>
  <c r="P276" i="37"/>
  <c r="F276" i="37"/>
  <c r="H276" i="37" s="1"/>
  <c r="P222" i="37"/>
  <c r="F222" i="37"/>
  <c r="H222" i="37" s="1"/>
  <c r="G222" i="37"/>
  <c r="I222" i="37" s="1"/>
  <c r="M222" i="37" s="1"/>
  <c r="P157" i="37"/>
  <c r="G157" i="37"/>
  <c r="I157" i="37" s="1"/>
  <c r="M157" i="37" s="1"/>
  <c r="F157" i="37"/>
  <c r="H157" i="37" s="1"/>
  <c r="G42" i="37"/>
  <c r="I42" i="37" s="1"/>
  <c r="M42" i="37" s="1"/>
  <c r="P42" i="37"/>
  <c r="F42" i="37"/>
  <c r="H42" i="37" s="1"/>
  <c r="P3" i="37"/>
  <c r="G3" i="37"/>
  <c r="I3" i="37" s="1"/>
  <c r="M3" i="37" s="1"/>
  <c r="F3" i="37"/>
  <c r="H3" i="37" s="1"/>
  <c r="P725" i="37"/>
  <c r="G725" i="37"/>
  <c r="I725" i="37" s="1"/>
  <c r="M725" i="37" s="1"/>
  <c r="F725" i="37"/>
  <c r="H725" i="37" s="1"/>
  <c r="P775" i="37"/>
  <c r="G775" i="37"/>
  <c r="I775" i="37" s="1"/>
  <c r="M775" i="37" s="1"/>
  <c r="F775" i="37"/>
  <c r="H775" i="37" s="1"/>
  <c r="F697" i="37"/>
  <c r="H697" i="37" s="1"/>
  <c r="P697" i="37"/>
  <c r="G697" i="37"/>
  <c r="I697" i="37" s="1"/>
  <c r="M697" i="37" s="1"/>
  <c r="P610" i="37"/>
  <c r="G610" i="37"/>
  <c r="I610" i="37" s="1"/>
  <c r="M610" i="37" s="1"/>
  <c r="F610" i="37"/>
  <c r="H610" i="37" s="1"/>
  <c r="F586" i="37"/>
  <c r="H586" i="37" s="1"/>
  <c r="P586" i="37"/>
  <c r="G586" i="37"/>
  <c r="I586" i="37" s="1"/>
  <c r="M586" i="37" s="1"/>
  <c r="F473" i="37"/>
  <c r="H473" i="37" s="1"/>
  <c r="P473" i="37"/>
  <c r="G473" i="37"/>
  <c r="I473" i="37" s="1"/>
  <c r="M473" i="37" s="1"/>
  <c r="G383" i="37"/>
  <c r="I383" i="37" s="1"/>
  <c r="M383" i="37" s="1"/>
  <c r="P383" i="37"/>
  <c r="F383" i="37"/>
  <c r="H383" i="37" s="1"/>
  <c r="F320" i="37"/>
  <c r="H320" i="37" s="1"/>
  <c r="G320" i="37"/>
  <c r="I320" i="37" s="1"/>
  <c r="M320" i="37" s="1"/>
  <c r="P320" i="37"/>
  <c r="G296" i="37"/>
  <c r="I296" i="37" s="1"/>
  <c r="M296" i="37" s="1"/>
  <c r="P296" i="37"/>
  <c r="F296" i="37"/>
  <c r="H296" i="37" s="1"/>
  <c r="P198" i="37"/>
  <c r="G198" i="37"/>
  <c r="I198" i="37" s="1"/>
  <c r="M198" i="37" s="1"/>
  <c r="F198" i="37"/>
  <c r="H198" i="37" s="1"/>
  <c r="P84" i="37"/>
  <c r="F84" i="37"/>
  <c r="H84" i="37" s="1"/>
  <c r="G84" i="37"/>
  <c r="I84" i="37" s="1"/>
  <c r="M84" i="37" s="1"/>
  <c r="P95" i="37"/>
  <c r="G95" i="37"/>
  <c r="I95" i="37" s="1"/>
  <c r="M95" i="37" s="1"/>
  <c r="F95" i="37"/>
  <c r="H95" i="37" s="1"/>
  <c r="P521" i="37"/>
  <c r="G521" i="37"/>
  <c r="I521" i="37" s="1"/>
  <c r="M521" i="37" s="1"/>
  <c r="F521" i="37"/>
  <c r="H521" i="37" s="1"/>
  <c r="G766" i="37"/>
  <c r="I766" i="37" s="1"/>
  <c r="M766" i="37" s="1"/>
  <c r="F766" i="37"/>
  <c r="H766" i="37" s="1"/>
  <c r="P766" i="37"/>
  <c r="F701" i="37"/>
  <c r="H701" i="37" s="1"/>
  <c r="P701" i="37"/>
  <c r="G701" i="37"/>
  <c r="I701" i="37" s="1"/>
  <c r="M701" i="37" s="1"/>
  <c r="P636" i="37"/>
  <c r="F636" i="37"/>
  <c r="H636" i="37" s="1"/>
  <c r="G636" i="37"/>
  <c r="I636" i="37" s="1"/>
  <c r="M636" i="37" s="1"/>
  <c r="F538" i="37"/>
  <c r="H538" i="37" s="1"/>
  <c r="G538" i="37"/>
  <c r="I538" i="37" s="1"/>
  <c r="M538" i="37" s="1"/>
  <c r="P538" i="37"/>
  <c r="G489" i="37"/>
  <c r="I489" i="37" s="1"/>
  <c r="M489" i="37" s="1"/>
  <c r="F489" i="37"/>
  <c r="H489" i="37" s="1"/>
  <c r="P489" i="37"/>
  <c r="G419" i="37"/>
  <c r="I419" i="37" s="1"/>
  <c r="M419" i="37" s="1"/>
  <c r="P419" i="37"/>
  <c r="F419" i="37"/>
  <c r="H419" i="37" s="1"/>
  <c r="G340" i="37"/>
  <c r="I340" i="37" s="1"/>
  <c r="M340" i="37" s="1"/>
  <c r="P340" i="37"/>
  <c r="F340" i="37"/>
  <c r="H340" i="37" s="1"/>
  <c r="F282" i="37"/>
  <c r="H282" i="37" s="1"/>
  <c r="G282" i="37"/>
  <c r="I282" i="37" s="1"/>
  <c r="M282" i="37" s="1"/>
  <c r="P282" i="37"/>
  <c r="P168" i="37"/>
  <c r="F168" i="37"/>
  <c r="H168" i="37" s="1"/>
  <c r="G168" i="37"/>
  <c r="I168" i="37" s="1"/>
  <c r="M168" i="37" s="1"/>
  <c r="F70" i="37"/>
  <c r="H70" i="37" s="1"/>
  <c r="P70" i="37"/>
  <c r="G70" i="37"/>
  <c r="I70" i="37" s="1"/>
  <c r="M70" i="37" s="1"/>
  <c r="P81" i="37"/>
  <c r="G81" i="37"/>
  <c r="I81" i="37" s="1"/>
  <c r="M81" i="37" s="1"/>
  <c r="F81" i="37"/>
  <c r="H81" i="37" s="1"/>
  <c r="P679" i="37"/>
  <c r="G679" i="37"/>
  <c r="I679" i="37" s="1"/>
  <c r="M679" i="37" s="1"/>
  <c r="F679" i="37"/>
  <c r="H679" i="37" s="1"/>
  <c r="G750" i="37"/>
  <c r="I750" i="37" s="1"/>
  <c r="M750" i="37" s="1"/>
  <c r="F750" i="37"/>
  <c r="H750" i="37" s="1"/>
  <c r="P750" i="37"/>
  <c r="F702" i="37"/>
  <c r="H702" i="37" s="1"/>
  <c r="P702" i="37"/>
  <c r="G702" i="37"/>
  <c r="I702" i="37" s="1"/>
  <c r="M702" i="37" s="1"/>
  <c r="P592" i="37"/>
  <c r="G592" i="37"/>
  <c r="I592" i="37" s="1"/>
  <c r="M592" i="37" s="1"/>
  <c r="F592" i="37"/>
  <c r="H592" i="37" s="1"/>
  <c r="F567" i="37"/>
  <c r="H567" i="37" s="1"/>
  <c r="G567" i="37"/>
  <c r="I567" i="37" s="1"/>
  <c r="M567" i="37" s="1"/>
  <c r="P567" i="37"/>
  <c r="P479" i="37"/>
  <c r="G479" i="37"/>
  <c r="I479" i="37" s="1"/>
  <c r="M479" i="37" s="1"/>
  <c r="F479" i="37"/>
  <c r="H479" i="37" s="1"/>
  <c r="G417" i="37"/>
  <c r="I417" i="37" s="1"/>
  <c r="M417" i="37" s="1"/>
  <c r="P417" i="37"/>
  <c r="F417" i="37"/>
  <c r="H417" i="37" s="1"/>
  <c r="P324" i="37"/>
  <c r="G324" i="37"/>
  <c r="I324" i="37" s="1"/>
  <c r="M324" i="37" s="1"/>
  <c r="F324" i="37"/>
  <c r="H324" i="37" s="1"/>
  <c r="G266" i="37"/>
  <c r="I266" i="37" s="1"/>
  <c r="M266" i="37" s="1"/>
  <c r="P266" i="37"/>
  <c r="F266" i="37"/>
  <c r="H266" i="37" s="1"/>
  <c r="G152" i="37"/>
  <c r="I152" i="37" s="1"/>
  <c r="M152" i="37" s="1"/>
  <c r="P152" i="37"/>
  <c r="F152" i="37"/>
  <c r="H152" i="37" s="1"/>
  <c r="F54" i="37"/>
  <c r="H54" i="37" s="1"/>
  <c r="P54" i="37"/>
  <c r="G54" i="37"/>
  <c r="I54" i="37" s="1"/>
  <c r="M54" i="37" s="1"/>
  <c r="P65" i="37"/>
  <c r="G65" i="37"/>
  <c r="I65" i="37" s="1"/>
  <c r="M65" i="37" s="1"/>
  <c r="F65" i="37"/>
  <c r="H65" i="37" s="1"/>
  <c r="G377" i="37"/>
  <c r="I377" i="37" s="1"/>
  <c r="M377" i="37" s="1"/>
  <c r="P377" i="37"/>
  <c r="F377" i="37"/>
  <c r="H377" i="37" s="1"/>
  <c r="P715" i="37"/>
  <c r="F715" i="37"/>
  <c r="H715" i="37" s="1"/>
  <c r="G715" i="37"/>
  <c r="I715" i="37" s="1"/>
  <c r="M715" i="37" s="1"/>
  <c r="F641" i="37"/>
  <c r="H641" i="37" s="1"/>
  <c r="P641" i="37"/>
  <c r="G641" i="37"/>
  <c r="I641" i="37" s="1"/>
  <c r="M641" i="37" s="1"/>
  <c r="P585" i="37"/>
  <c r="F585" i="37"/>
  <c r="H585" i="37" s="1"/>
  <c r="G585" i="37"/>
  <c r="I585" i="37" s="1"/>
  <c r="M585" i="37" s="1"/>
  <c r="P524" i="37"/>
  <c r="F524" i="37"/>
  <c r="H524" i="37" s="1"/>
  <c r="G524" i="37"/>
  <c r="I524" i="37" s="1"/>
  <c r="M524" i="37" s="1"/>
  <c r="P460" i="37"/>
  <c r="F460" i="37"/>
  <c r="H460" i="37" s="1"/>
  <c r="G460" i="37"/>
  <c r="I460" i="37" s="1"/>
  <c r="M460" i="37" s="1"/>
  <c r="G378" i="37"/>
  <c r="I378" i="37" s="1"/>
  <c r="M378" i="37" s="1"/>
  <c r="P378" i="37"/>
  <c r="F378" i="37"/>
  <c r="H378" i="37" s="1"/>
  <c r="F291" i="37"/>
  <c r="H291" i="37" s="1"/>
  <c r="G291" i="37"/>
  <c r="I291" i="37" s="1"/>
  <c r="M291" i="37" s="1"/>
  <c r="P291" i="37"/>
  <c r="G221" i="37"/>
  <c r="I221" i="37" s="1"/>
  <c r="M221" i="37" s="1"/>
  <c r="F221" i="37"/>
  <c r="H221" i="37" s="1"/>
  <c r="P221" i="37"/>
  <c r="F140" i="37"/>
  <c r="H140" i="37" s="1"/>
  <c r="P140" i="37"/>
  <c r="G140" i="37"/>
  <c r="I140" i="37" s="1"/>
  <c r="M140" i="37" s="1"/>
  <c r="G25" i="37"/>
  <c r="I25" i="37" s="1"/>
  <c r="M25" i="37" s="1"/>
  <c r="F25" i="37"/>
  <c r="H25" i="37" s="1"/>
  <c r="P25" i="37"/>
  <c r="P15" i="37"/>
  <c r="G15" i="37"/>
  <c r="I15" i="37" s="1"/>
  <c r="M15" i="37" s="1"/>
  <c r="F15" i="37"/>
  <c r="H15" i="37" s="1"/>
  <c r="P113" i="37"/>
  <c r="G113" i="37"/>
  <c r="I113" i="37" s="1"/>
  <c r="M113" i="37" s="1"/>
  <c r="F113" i="37"/>
  <c r="H113" i="37" s="1"/>
  <c r="P723" i="37"/>
  <c r="F723" i="37"/>
  <c r="H723" i="37" s="1"/>
  <c r="G723" i="37"/>
  <c r="I723" i="37" s="1"/>
  <c r="M723" i="37" s="1"/>
  <c r="P663" i="37"/>
  <c r="F663" i="37"/>
  <c r="H663" i="37" s="1"/>
  <c r="G663" i="37"/>
  <c r="I663" i="37" s="1"/>
  <c r="M663" i="37" s="1"/>
  <c r="G589" i="37"/>
  <c r="I589" i="37" s="1"/>
  <c r="M589" i="37" s="1"/>
  <c r="P589" i="37"/>
  <c r="F589" i="37"/>
  <c r="H589" i="37" s="1"/>
  <c r="G470" i="37"/>
  <c r="I470" i="37" s="1"/>
  <c r="M470" i="37" s="1"/>
  <c r="P470" i="37"/>
  <c r="F470" i="37"/>
  <c r="H470" i="37" s="1"/>
  <c r="P397" i="37"/>
  <c r="G397" i="37"/>
  <c r="I397" i="37" s="1"/>
  <c r="M397" i="37" s="1"/>
  <c r="F397" i="37"/>
  <c r="H397" i="37" s="1"/>
  <c r="G334" i="37"/>
  <c r="I334" i="37" s="1"/>
  <c r="M334" i="37" s="1"/>
  <c r="P334" i="37"/>
  <c r="F334" i="37"/>
  <c r="H334" i="37" s="1"/>
  <c r="F311" i="37"/>
  <c r="H311" i="37" s="1"/>
  <c r="P311" i="37"/>
  <c r="G311" i="37"/>
  <c r="I311" i="37" s="1"/>
  <c r="M311" i="37" s="1"/>
  <c r="G132" i="37"/>
  <c r="I132" i="37" s="1"/>
  <c r="M132" i="37" s="1"/>
  <c r="P132" i="37"/>
  <c r="F132" i="37"/>
  <c r="H132" i="37" s="1"/>
  <c r="P192" i="37"/>
  <c r="G192" i="37"/>
  <c r="I192" i="37" s="1"/>
  <c r="M192" i="37" s="1"/>
  <c r="F192" i="37"/>
  <c r="H192" i="37" s="1"/>
  <c r="P61" i="37"/>
  <c r="G61" i="37"/>
  <c r="I61" i="37" s="1"/>
  <c r="M61" i="37" s="1"/>
  <c r="F61" i="37"/>
  <c r="H61" i="37" s="1"/>
  <c r="G749" i="37"/>
  <c r="I749" i="37" s="1"/>
  <c r="M749" i="37" s="1"/>
  <c r="F749" i="37"/>
  <c r="H749" i="37" s="1"/>
  <c r="P749" i="37"/>
  <c r="P159" i="37"/>
  <c r="F159" i="37"/>
  <c r="H159" i="37" s="1"/>
  <c r="G159" i="37"/>
  <c r="I159" i="37" s="1"/>
  <c r="M159" i="37" s="1"/>
  <c r="I736" i="38"/>
  <c r="K736" i="38" s="1"/>
  <c r="O736" i="38" s="1"/>
  <c r="T736" i="38"/>
  <c r="H736" i="38"/>
  <c r="J736" i="38" s="1"/>
  <c r="T666" i="38"/>
  <c r="I666" i="38"/>
  <c r="K666" i="38" s="1"/>
  <c r="H666" i="38"/>
  <c r="J666" i="38" s="1"/>
  <c r="T568" i="38"/>
  <c r="H568" i="38"/>
  <c r="J568" i="38" s="1"/>
  <c r="I568" i="38"/>
  <c r="K568" i="38" s="1"/>
  <c r="O568" i="38" s="1"/>
  <c r="I514" i="38"/>
  <c r="K514" i="38" s="1"/>
  <c r="O514" i="38" s="1"/>
  <c r="H514" i="38"/>
  <c r="J514" i="38" s="1"/>
  <c r="T514" i="38"/>
  <c r="H428" i="38"/>
  <c r="J428" i="38" s="1"/>
  <c r="T428" i="38"/>
  <c r="I428" i="38"/>
  <c r="K428" i="38" s="1"/>
  <c r="T343" i="38"/>
  <c r="I343" i="38"/>
  <c r="K343" i="38" s="1"/>
  <c r="O343" i="38" s="1"/>
  <c r="H343" i="38"/>
  <c r="J343" i="38" s="1"/>
  <c r="H259" i="38"/>
  <c r="J259" i="38" s="1"/>
  <c r="I259" i="38"/>
  <c r="K259" i="38" s="1"/>
  <c r="O259" i="38" s="1"/>
  <c r="T259" i="38"/>
  <c r="I302" i="38"/>
  <c r="K302" i="38" s="1"/>
  <c r="O302" i="38" s="1"/>
  <c r="H302" i="38"/>
  <c r="J302" i="38" s="1"/>
  <c r="T302" i="38"/>
  <c r="T287" i="38"/>
  <c r="H287" i="38"/>
  <c r="J287" i="38" s="1"/>
  <c r="I287" i="38"/>
  <c r="K287" i="38" s="1"/>
  <c r="O287" i="38" s="1"/>
  <c r="T139" i="38"/>
  <c r="H139" i="38"/>
  <c r="J139" i="38" s="1"/>
  <c r="I139" i="38"/>
  <c r="K139" i="38" s="1"/>
  <c r="O139" i="38" s="1"/>
  <c r="T16" i="38"/>
  <c r="I16" i="38"/>
  <c r="K16" i="38" s="1"/>
  <c r="O16" i="38" s="1"/>
  <c r="H16" i="38"/>
  <c r="J16" i="38" s="1"/>
  <c r="H285" i="38"/>
  <c r="J285" i="38" s="1"/>
  <c r="T285" i="38"/>
  <c r="I285" i="38"/>
  <c r="K285" i="38" s="1"/>
  <c r="O285" i="38" s="1"/>
  <c r="I699" i="38"/>
  <c r="K699" i="38" s="1"/>
  <c r="O699" i="38" s="1"/>
  <c r="H699" i="38"/>
  <c r="J699" i="38" s="1"/>
  <c r="T699" i="38"/>
  <c r="T630" i="38"/>
  <c r="H630" i="38"/>
  <c r="J630" i="38" s="1"/>
  <c r="I630" i="38"/>
  <c r="K630" i="38" s="1"/>
  <c r="O630" i="38" s="1"/>
  <c r="I558" i="38"/>
  <c r="K558" i="38" s="1"/>
  <c r="O558" i="38" s="1"/>
  <c r="H558" i="38"/>
  <c r="J558" i="38" s="1"/>
  <c r="T558" i="38"/>
  <c r="T548" i="38"/>
  <c r="H548" i="38"/>
  <c r="J548" i="38" s="1"/>
  <c r="I548" i="38"/>
  <c r="K548" i="38" s="1"/>
  <c r="O548" i="38" s="1"/>
  <c r="H435" i="38"/>
  <c r="J435" i="38" s="1"/>
  <c r="T435" i="38"/>
  <c r="I435" i="38"/>
  <c r="K435" i="38" s="1"/>
  <c r="O435" i="38" s="1"/>
  <c r="I331" i="38"/>
  <c r="K331" i="38" s="1"/>
  <c r="O331" i="38" s="1"/>
  <c r="H331" i="38"/>
  <c r="J331" i="38" s="1"/>
  <c r="T331" i="38"/>
  <c r="H277" i="38"/>
  <c r="J277" i="38" s="1"/>
  <c r="T277" i="38"/>
  <c r="I277" i="38"/>
  <c r="K277" i="38" s="1"/>
  <c r="O277" i="38" s="1"/>
  <c r="I195" i="38"/>
  <c r="K195" i="38" s="1"/>
  <c r="O195" i="38" s="1"/>
  <c r="H195" i="38"/>
  <c r="J195" i="38" s="1"/>
  <c r="T195" i="38"/>
  <c r="T126" i="38"/>
  <c r="H126" i="38"/>
  <c r="J126" i="38" s="1"/>
  <c r="I126" i="38"/>
  <c r="K126" i="38" s="1"/>
  <c r="O126" i="38" s="1"/>
  <c r="H108" i="38"/>
  <c r="J108" i="38" s="1"/>
  <c r="I108" i="38"/>
  <c r="K108" i="38" s="1"/>
  <c r="O108" i="38" s="1"/>
  <c r="T108" i="38"/>
  <c r="G606" i="37"/>
  <c r="I606" i="37" s="1"/>
  <c r="M606" i="37" s="1"/>
  <c r="P606" i="37"/>
  <c r="F606" i="37"/>
  <c r="H606" i="37" s="1"/>
  <c r="I772" i="38"/>
  <c r="K772" i="38" s="1"/>
  <c r="O772" i="38" s="1"/>
  <c r="T772" i="38"/>
  <c r="H772" i="38"/>
  <c r="J772" i="38" s="1"/>
  <c r="I694" i="38"/>
  <c r="K694" i="38" s="1"/>
  <c r="O694" i="38" s="1"/>
  <c r="T694" i="38"/>
  <c r="H694" i="38"/>
  <c r="J694" i="38" s="1"/>
  <c r="T631" i="38"/>
  <c r="H631" i="38"/>
  <c r="J631" i="38" s="1"/>
  <c r="I631" i="38"/>
  <c r="K631" i="38" s="1"/>
  <c r="O631" i="38" s="1"/>
  <c r="I543" i="38"/>
  <c r="K543" i="38" s="1"/>
  <c r="O543" i="38" s="1"/>
  <c r="H543" i="38"/>
  <c r="J543" i="38" s="1"/>
  <c r="T543" i="38"/>
  <c r="H471" i="38"/>
  <c r="J471" i="38" s="1"/>
  <c r="T471" i="38"/>
  <c r="I471" i="38"/>
  <c r="K471" i="38" s="1"/>
  <c r="O471" i="38" s="1"/>
  <c r="H414" i="38"/>
  <c r="J414" i="38" s="1"/>
  <c r="T414" i="38"/>
  <c r="I414" i="38"/>
  <c r="K414" i="38" s="1"/>
  <c r="O414" i="38" s="1"/>
  <c r="H351" i="38"/>
  <c r="J351" i="38" s="1"/>
  <c r="I351" i="38"/>
  <c r="K351" i="38" s="1"/>
  <c r="O351" i="38" s="1"/>
  <c r="T351" i="38"/>
  <c r="T263" i="38"/>
  <c r="H263" i="38"/>
  <c r="J263" i="38" s="1"/>
  <c r="I263" i="38"/>
  <c r="K263" i="38" s="1"/>
  <c r="O263" i="38" s="1"/>
  <c r="T181" i="38"/>
  <c r="H181" i="38"/>
  <c r="J181" i="38" s="1"/>
  <c r="I181" i="38"/>
  <c r="K181" i="38" s="1"/>
  <c r="O181" i="38" s="1"/>
  <c r="H144" i="38"/>
  <c r="J144" i="38" s="1"/>
  <c r="I144" i="38"/>
  <c r="K144" i="38" s="1"/>
  <c r="T144" i="38"/>
  <c r="H94" i="38"/>
  <c r="J94" i="38" s="1"/>
  <c r="I94" i="38"/>
  <c r="K94" i="38" s="1"/>
  <c r="O94" i="38" s="1"/>
  <c r="T94" i="38"/>
  <c r="F748" i="37"/>
  <c r="H748" i="37" s="1"/>
  <c r="P748" i="37"/>
  <c r="G748" i="37"/>
  <c r="I748" i="37" s="1"/>
  <c r="M748" i="37" s="1"/>
  <c r="F706" i="37"/>
  <c r="H706" i="37" s="1"/>
  <c r="P706" i="37"/>
  <c r="G706" i="37"/>
  <c r="I706" i="37" s="1"/>
  <c r="M706" i="37" s="1"/>
  <c r="P588" i="37"/>
  <c r="F588" i="37"/>
  <c r="H588" i="37" s="1"/>
  <c r="G588" i="37"/>
  <c r="I588" i="37" s="1"/>
  <c r="M588" i="37" s="1"/>
  <c r="G534" i="37"/>
  <c r="I534" i="37" s="1"/>
  <c r="M534" i="37" s="1"/>
  <c r="P534" i="37"/>
  <c r="F534" i="37"/>
  <c r="H534" i="37" s="1"/>
  <c r="G499" i="37"/>
  <c r="I499" i="37" s="1"/>
  <c r="M499" i="37" s="1"/>
  <c r="P499" i="37"/>
  <c r="F499" i="37"/>
  <c r="H499" i="37" s="1"/>
  <c r="G402" i="37"/>
  <c r="I402" i="37" s="1"/>
  <c r="M402" i="37" s="1"/>
  <c r="F402" i="37"/>
  <c r="H402" i="37" s="1"/>
  <c r="P402" i="37"/>
  <c r="F355" i="37"/>
  <c r="H355" i="37" s="1"/>
  <c r="G355" i="37"/>
  <c r="I355" i="37" s="1"/>
  <c r="M355" i="37" s="1"/>
  <c r="P355" i="37"/>
  <c r="G265" i="37"/>
  <c r="I265" i="37" s="1"/>
  <c r="M265" i="37" s="1"/>
  <c r="P265" i="37"/>
  <c r="F265" i="37"/>
  <c r="H265" i="37" s="1"/>
  <c r="P151" i="37"/>
  <c r="G151" i="37"/>
  <c r="I151" i="37" s="1"/>
  <c r="M151" i="37" s="1"/>
  <c r="F151" i="37"/>
  <c r="H151" i="37" s="1"/>
  <c r="P53" i="37"/>
  <c r="F53" i="37"/>
  <c r="H53" i="37" s="1"/>
  <c r="G53" i="37"/>
  <c r="I53" i="37" s="1"/>
  <c r="M53" i="37" s="1"/>
  <c r="G64" i="37"/>
  <c r="I64" i="37" s="1"/>
  <c r="M64" i="37" s="1"/>
  <c r="P64" i="37"/>
  <c r="F64" i="37"/>
  <c r="H64" i="37" s="1"/>
  <c r="P89" i="37"/>
  <c r="F89" i="37"/>
  <c r="H89" i="37" s="1"/>
  <c r="G89" i="37"/>
  <c r="I89" i="37" s="1"/>
  <c r="M89" i="37" s="1"/>
  <c r="F726" i="37"/>
  <c r="H726" i="37" s="1"/>
  <c r="P726" i="37"/>
  <c r="G726" i="37"/>
  <c r="I726" i="37" s="1"/>
  <c r="M726" i="37" s="1"/>
  <c r="P660" i="37"/>
  <c r="G660" i="37"/>
  <c r="I660" i="37" s="1"/>
  <c r="M660" i="37" s="1"/>
  <c r="F660" i="37"/>
  <c r="H660" i="37" s="1"/>
  <c r="G591" i="37"/>
  <c r="I591" i="37" s="1"/>
  <c r="M591" i="37" s="1"/>
  <c r="F591" i="37"/>
  <c r="H591" i="37" s="1"/>
  <c r="P591" i="37"/>
  <c r="P516" i="37"/>
  <c r="F516" i="37"/>
  <c r="H516" i="37" s="1"/>
  <c r="G516" i="37"/>
  <c r="I516" i="37" s="1"/>
  <c r="M516" i="37" s="1"/>
  <c r="F446" i="37"/>
  <c r="H446" i="37" s="1"/>
  <c r="P446" i="37"/>
  <c r="G446" i="37"/>
  <c r="I446" i="37" s="1"/>
  <c r="M446" i="37" s="1"/>
  <c r="P328" i="37"/>
  <c r="G328" i="37"/>
  <c r="I328" i="37" s="1"/>
  <c r="M328" i="37" s="1"/>
  <c r="F328" i="37"/>
  <c r="H328" i="37" s="1"/>
  <c r="G292" i="37"/>
  <c r="I292" i="37" s="1"/>
  <c r="M292" i="37" s="1"/>
  <c r="P292" i="37"/>
  <c r="F292" i="37"/>
  <c r="H292" i="37" s="1"/>
  <c r="P238" i="37"/>
  <c r="G238" i="37"/>
  <c r="I238" i="37" s="1"/>
  <c r="M238" i="37" s="1"/>
  <c r="F238" i="37"/>
  <c r="H238" i="37" s="1"/>
  <c r="P173" i="37"/>
  <c r="G173" i="37"/>
  <c r="I173" i="37" s="1"/>
  <c r="M173" i="37" s="1"/>
  <c r="F173" i="37"/>
  <c r="H173" i="37" s="1"/>
  <c r="P58" i="37"/>
  <c r="G58" i="37"/>
  <c r="I58" i="37" s="1"/>
  <c r="M58" i="37" s="1"/>
  <c r="F58" i="37"/>
  <c r="H58" i="37" s="1"/>
  <c r="P19" i="37"/>
  <c r="F19" i="37"/>
  <c r="H19" i="37" s="1"/>
  <c r="G19" i="37"/>
  <c r="I19" i="37" s="1"/>
  <c r="M19" i="37" s="1"/>
  <c r="G12" i="37"/>
  <c r="I12" i="37" s="1"/>
  <c r="M12" i="37" s="1"/>
  <c r="F12" i="37"/>
  <c r="H12" i="37" s="1"/>
  <c r="P12" i="37"/>
  <c r="T717" i="38"/>
  <c r="H717" i="38"/>
  <c r="J717" i="38" s="1"/>
  <c r="I717" i="38"/>
  <c r="K717" i="38" s="1"/>
  <c r="O717" i="38" s="1"/>
  <c r="T648" i="38"/>
  <c r="I648" i="38"/>
  <c r="K648" i="38" s="1"/>
  <c r="O648" i="38" s="1"/>
  <c r="H648" i="38"/>
  <c r="J648" i="38" s="1"/>
  <c r="H571" i="38"/>
  <c r="J571" i="38" s="1"/>
  <c r="I571" i="38"/>
  <c r="K571" i="38" s="1"/>
  <c r="O571" i="38" s="1"/>
  <c r="T571" i="38"/>
  <c r="H535" i="38"/>
  <c r="J535" i="38" s="1"/>
  <c r="T535" i="38"/>
  <c r="I535" i="38"/>
  <c r="K535" i="38" s="1"/>
  <c r="O535" i="38" s="1"/>
  <c r="H476" i="38"/>
  <c r="J476" i="38" s="1"/>
  <c r="T476" i="38"/>
  <c r="I476" i="38"/>
  <c r="K476" i="38" s="1"/>
  <c r="O476" i="38" s="1"/>
  <c r="H361" i="38"/>
  <c r="J361" i="38" s="1"/>
  <c r="I361" i="38"/>
  <c r="K361" i="38" s="1"/>
  <c r="O361" i="38" s="1"/>
  <c r="T361" i="38"/>
  <c r="H276" i="38"/>
  <c r="J276" i="38" s="1"/>
  <c r="T276" i="38"/>
  <c r="I276" i="38"/>
  <c r="K276" i="38" s="1"/>
  <c r="O276" i="38" s="1"/>
  <c r="I222" i="38"/>
  <c r="K222" i="38" s="1"/>
  <c r="O222" i="38" s="1"/>
  <c r="H222" i="38"/>
  <c r="J222" i="38" s="1"/>
  <c r="T222" i="38"/>
  <c r="T157" i="38"/>
  <c r="H157" i="38"/>
  <c r="J157" i="38" s="1"/>
  <c r="I157" i="38"/>
  <c r="K157" i="38" s="1"/>
  <c r="O157" i="38" s="1"/>
  <c r="T42" i="38"/>
  <c r="I42" i="38"/>
  <c r="K42" i="38" s="1"/>
  <c r="O42" i="38" s="1"/>
  <c r="H42" i="38"/>
  <c r="J42" i="38" s="1"/>
  <c r="T3" i="38"/>
  <c r="H3" i="38"/>
  <c r="J3" i="38" s="1"/>
  <c r="I3" i="38"/>
  <c r="K3" i="38" s="1"/>
  <c r="O3" i="38" s="1"/>
  <c r="T725" i="38"/>
  <c r="H725" i="38"/>
  <c r="J725" i="38" s="1"/>
  <c r="I725" i="38"/>
  <c r="K725" i="38" s="1"/>
  <c r="O725" i="38" s="1"/>
  <c r="T775" i="38"/>
  <c r="H775" i="38"/>
  <c r="J775" i="38" s="1"/>
  <c r="I775" i="38"/>
  <c r="K775" i="38" s="1"/>
  <c r="O775" i="38" s="1"/>
  <c r="T697" i="38"/>
  <c r="H697" i="38"/>
  <c r="J697" i="38" s="1"/>
  <c r="I697" i="38"/>
  <c r="K697" i="38" s="1"/>
  <c r="O697" i="38" s="1"/>
  <c r="T610" i="38"/>
  <c r="I610" i="38"/>
  <c r="K610" i="38" s="1"/>
  <c r="O610" i="38" s="1"/>
  <c r="H610" i="38"/>
  <c r="J610" i="38" s="1"/>
  <c r="I586" i="38"/>
  <c r="K586" i="38" s="1"/>
  <c r="O586" i="38" s="1"/>
  <c r="T586" i="38"/>
  <c r="H586" i="38"/>
  <c r="J586" i="38" s="1"/>
  <c r="H473" i="38"/>
  <c r="J473" i="38" s="1"/>
  <c r="T473" i="38"/>
  <c r="I473" i="38"/>
  <c r="K473" i="38" s="1"/>
  <c r="O473" i="38" s="1"/>
  <c r="T383" i="38"/>
  <c r="H383" i="38"/>
  <c r="J383" i="38" s="1"/>
  <c r="I383" i="38"/>
  <c r="K383" i="38" s="1"/>
  <c r="O383" i="38" s="1"/>
  <c r="I320" i="38"/>
  <c r="K320" i="38" s="1"/>
  <c r="O320" i="38" s="1"/>
  <c r="H320" i="38"/>
  <c r="J320" i="38" s="1"/>
  <c r="T320" i="38"/>
  <c r="T296" i="38"/>
  <c r="H296" i="38"/>
  <c r="J296" i="38" s="1"/>
  <c r="I296" i="38"/>
  <c r="K296" i="38" s="1"/>
  <c r="O296" i="38" s="1"/>
  <c r="I198" i="38"/>
  <c r="K198" i="38" s="1"/>
  <c r="O198" i="38" s="1"/>
  <c r="H198" i="38"/>
  <c r="J198" i="38" s="1"/>
  <c r="T198" i="38"/>
  <c r="I84" i="38"/>
  <c r="K84" i="38" s="1"/>
  <c r="O84" i="38" s="1"/>
  <c r="T84" i="38"/>
  <c r="H84" i="38"/>
  <c r="J84" i="38" s="1"/>
  <c r="I95" i="38"/>
  <c r="K95" i="38" s="1"/>
  <c r="O95" i="38" s="1"/>
  <c r="T95" i="38"/>
  <c r="H95" i="38"/>
  <c r="J95" i="38" s="1"/>
  <c r="T521" i="38"/>
  <c r="H521" i="38"/>
  <c r="J521" i="38" s="1"/>
  <c r="I521" i="38"/>
  <c r="K521" i="38" s="1"/>
  <c r="O521" i="38" s="1"/>
  <c r="H766" i="38"/>
  <c r="J766" i="38" s="1"/>
  <c r="I766" i="38"/>
  <c r="K766" i="38" s="1"/>
  <c r="O766" i="38" s="1"/>
  <c r="T766" i="38"/>
  <c r="T701" i="38"/>
  <c r="I701" i="38"/>
  <c r="K701" i="38" s="1"/>
  <c r="O701" i="38" s="1"/>
  <c r="H701" i="38"/>
  <c r="J701" i="38" s="1"/>
  <c r="T636" i="38"/>
  <c r="H636" i="38"/>
  <c r="J636" i="38" s="1"/>
  <c r="I636" i="38"/>
  <c r="K636" i="38" s="1"/>
  <c r="O636" i="38" s="1"/>
  <c r="I538" i="38"/>
  <c r="K538" i="38" s="1"/>
  <c r="O538" i="38" s="1"/>
  <c r="H538" i="38"/>
  <c r="J538" i="38" s="1"/>
  <c r="T538" i="38"/>
  <c r="T489" i="38"/>
  <c r="H489" i="38"/>
  <c r="J489" i="38" s="1"/>
  <c r="I489" i="38"/>
  <c r="K489" i="38" s="1"/>
  <c r="O489" i="38" s="1"/>
  <c r="I419" i="38"/>
  <c r="K419" i="38" s="1"/>
  <c r="O419" i="38" s="1"/>
  <c r="T419" i="38"/>
  <c r="H419" i="38"/>
  <c r="J419" i="38" s="1"/>
  <c r="H340" i="38"/>
  <c r="J340" i="38" s="1"/>
  <c r="I340" i="38"/>
  <c r="K340" i="38" s="1"/>
  <c r="O340" i="38" s="1"/>
  <c r="T340" i="38"/>
  <c r="H282" i="38"/>
  <c r="J282" i="38" s="1"/>
  <c r="I282" i="38"/>
  <c r="K282" i="38" s="1"/>
  <c r="O282" i="38" s="1"/>
  <c r="T282" i="38"/>
  <c r="T168" i="38"/>
  <c r="H168" i="38"/>
  <c r="J168" i="38" s="1"/>
  <c r="I168" i="38"/>
  <c r="K168" i="38" s="1"/>
  <c r="O168" i="38" s="1"/>
  <c r="T70" i="38"/>
  <c r="H70" i="38"/>
  <c r="J70" i="38" s="1"/>
  <c r="I70" i="38"/>
  <c r="K70" i="38" s="1"/>
  <c r="O70" i="38" s="1"/>
  <c r="I81" i="38"/>
  <c r="K81" i="38" s="1"/>
  <c r="O81" i="38" s="1"/>
  <c r="H81" i="38"/>
  <c r="J81" i="38" s="1"/>
  <c r="T81" i="38"/>
  <c r="T679" i="38"/>
  <c r="I679" i="38"/>
  <c r="K679" i="38" s="1"/>
  <c r="H679" i="38"/>
  <c r="J679" i="38" s="1"/>
  <c r="I750" i="38"/>
  <c r="K750" i="38" s="1"/>
  <c r="O750" i="38" s="1"/>
  <c r="H750" i="38"/>
  <c r="J750" i="38" s="1"/>
  <c r="T750" i="38"/>
  <c r="I702" i="38"/>
  <c r="K702" i="38" s="1"/>
  <c r="O702" i="38" s="1"/>
  <c r="T702" i="38"/>
  <c r="H702" i="38"/>
  <c r="J702" i="38" s="1"/>
  <c r="T592" i="38"/>
  <c r="H592" i="38"/>
  <c r="J592" i="38" s="1"/>
  <c r="I592" i="38"/>
  <c r="K592" i="38" s="1"/>
  <c r="O592" i="38" s="1"/>
  <c r="T567" i="38"/>
  <c r="H567" i="38"/>
  <c r="J567" i="38" s="1"/>
  <c r="I567" i="38"/>
  <c r="K567" i="38" s="1"/>
  <c r="O567" i="38" s="1"/>
  <c r="T479" i="38"/>
  <c r="H479" i="38"/>
  <c r="J479" i="38" s="1"/>
  <c r="I479" i="38"/>
  <c r="K479" i="38" s="1"/>
  <c r="O479" i="38" s="1"/>
  <c r="T417" i="38"/>
  <c r="I417" i="38"/>
  <c r="K417" i="38" s="1"/>
  <c r="O417" i="38" s="1"/>
  <c r="H417" i="38"/>
  <c r="J417" i="38" s="1"/>
  <c r="I324" i="38"/>
  <c r="K324" i="38" s="1"/>
  <c r="O324" i="38" s="1"/>
  <c r="H324" i="38"/>
  <c r="J324" i="38" s="1"/>
  <c r="T324" i="38"/>
  <c r="T266" i="38"/>
  <c r="H266" i="38"/>
  <c r="J266" i="38" s="1"/>
  <c r="I266" i="38"/>
  <c r="K266" i="38" s="1"/>
  <c r="O266" i="38" s="1"/>
  <c r="T152" i="38"/>
  <c r="I152" i="38"/>
  <c r="K152" i="38" s="1"/>
  <c r="O152" i="38" s="1"/>
  <c r="H152" i="38"/>
  <c r="J152" i="38" s="1"/>
  <c r="H54" i="38"/>
  <c r="J54" i="38" s="1"/>
  <c r="I54" i="38"/>
  <c r="K54" i="38" s="1"/>
  <c r="O54" i="38" s="1"/>
  <c r="T54" i="38"/>
  <c r="H65" i="38"/>
  <c r="J65" i="38" s="1"/>
  <c r="N65" i="38" s="1"/>
  <c r="I65" i="38"/>
  <c r="K65" i="38" s="1"/>
  <c r="T65" i="38"/>
  <c r="I377" i="38"/>
  <c r="K377" i="38" s="1"/>
  <c r="O377" i="38" s="1"/>
  <c r="H377" i="38"/>
  <c r="J377" i="38" s="1"/>
  <c r="T377" i="38"/>
  <c r="T715" i="38"/>
  <c r="H715" i="38"/>
  <c r="J715" i="38" s="1"/>
  <c r="I715" i="38"/>
  <c r="K715" i="38" s="1"/>
  <c r="O715" i="38" s="1"/>
  <c r="T641" i="38"/>
  <c r="H641" i="38"/>
  <c r="J641" i="38" s="1"/>
  <c r="I641" i="38"/>
  <c r="K641" i="38" s="1"/>
  <c r="O641" i="38" s="1"/>
  <c r="T585" i="38"/>
  <c r="I585" i="38"/>
  <c r="K585" i="38" s="1"/>
  <c r="O585" i="38" s="1"/>
  <c r="H585" i="38"/>
  <c r="J585" i="38" s="1"/>
  <c r="I524" i="38"/>
  <c r="K524" i="38" s="1"/>
  <c r="O524" i="38" s="1"/>
  <c r="H524" i="38"/>
  <c r="J524" i="38" s="1"/>
  <c r="T524" i="38"/>
  <c r="I460" i="38"/>
  <c r="K460" i="38" s="1"/>
  <c r="O460" i="38" s="1"/>
  <c r="H460" i="38"/>
  <c r="J460" i="38" s="1"/>
  <c r="T460" i="38"/>
  <c r="H378" i="38"/>
  <c r="J378" i="38" s="1"/>
  <c r="I378" i="38"/>
  <c r="K378" i="38" s="1"/>
  <c r="O378" i="38" s="1"/>
  <c r="T378" i="38"/>
  <c r="T291" i="38"/>
  <c r="I291" i="38"/>
  <c r="K291" i="38" s="1"/>
  <c r="O291" i="38" s="1"/>
  <c r="H291" i="38"/>
  <c r="J291" i="38" s="1"/>
  <c r="I221" i="38"/>
  <c r="K221" i="38" s="1"/>
  <c r="O221" i="38" s="1"/>
  <c r="T221" i="38"/>
  <c r="H221" i="38"/>
  <c r="J221" i="38" s="1"/>
  <c r="T140" i="38"/>
  <c r="I140" i="38"/>
  <c r="K140" i="38" s="1"/>
  <c r="O140" i="38" s="1"/>
  <c r="H140" i="38"/>
  <c r="J140" i="38" s="1"/>
  <c r="T25" i="38"/>
  <c r="H25" i="38"/>
  <c r="J25" i="38" s="1"/>
  <c r="I25" i="38"/>
  <c r="K25" i="38" s="1"/>
  <c r="O25" i="38" s="1"/>
  <c r="T15" i="38"/>
  <c r="H15" i="38"/>
  <c r="J15" i="38" s="1"/>
  <c r="I15" i="38"/>
  <c r="K15" i="38" s="1"/>
  <c r="O15" i="38" s="1"/>
  <c r="H113" i="38"/>
  <c r="J113" i="38" s="1"/>
  <c r="I113" i="38"/>
  <c r="K113" i="38" s="1"/>
  <c r="O113" i="38" s="1"/>
  <c r="T113" i="38"/>
  <c r="I723" i="38"/>
  <c r="K723" i="38" s="1"/>
  <c r="O723" i="38" s="1"/>
  <c r="H723" i="38"/>
  <c r="J723" i="38" s="1"/>
  <c r="T723" i="38"/>
  <c r="T663" i="38"/>
  <c r="H663" i="38"/>
  <c r="J663" i="38" s="1"/>
  <c r="I663" i="38"/>
  <c r="K663" i="38" s="1"/>
  <c r="O663" i="38" s="1"/>
  <c r="I589" i="38"/>
  <c r="K589" i="38" s="1"/>
  <c r="O589" i="38" s="1"/>
  <c r="H589" i="38"/>
  <c r="J589" i="38" s="1"/>
  <c r="T589" i="38"/>
  <c r="T470" i="38"/>
  <c r="H470" i="38"/>
  <c r="J470" i="38" s="1"/>
  <c r="I470" i="38"/>
  <c r="K470" i="38" s="1"/>
  <c r="O470" i="38" s="1"/>
  <c r="H397" i="38"/>
  <c r="J397" i="38" s="1"/>
  <c r="T397" i="38"/>
  <c r="I397" i="38"/>
  <c r="K397" i="38" s="1"/>
  <c r="O397" i="38" s="1"/>
  <c r="H334" i="38"/>
  <c r="J334" i="38" s="1"/>
  <c r="T334" i="38"/>
  <c r="I334" i="38"/>
  <c r="K334" i="38" s="1"/>
  <c r="O334" i="38" s="1"/>
  <c r="I311" i="38"/>
  <c r="K311" i="38" s="1"/>
  <c r="O311" i="38" s="1"/>
  <c r="H311" i="38"/>
  <c r="J311" i="38" s="1"/>
  <c r="T311" i="38"/>
  <c r="I132" i="38"/>
  <c r="K132" i="38" s="1"/>
  <c r="O132" i="38" s="1"/>
  <c r="T132" i="38"/>
  <c r="H132" i="38"/>
  <c r="J132" i="38" s="1"/>
  <c r="I192" i="38"/>
  <c r="K192" i="38" s="1"/>
  <c r="O192" i="38" s="1"/>
  <c r="T192" i="38"/>
  <c r="H192" i="38"/>
  <c r="J192" i="38" s="1"/>
  <c r="I61" i="38"/>
  <c r="K61" i="38" s="1"/>
  <c r="O61" i="38" s="1"/>
  <c r="H61" i="38"/>
  <c r="J61" i="38" s="1"/>
  <c r="T61" i="38"/>
  <c r="T749" i="38"/>
  <c r="I749" i="38"/>
  <c r="K749" i="38" s="1"/>
  <c r="O749" i="38" s="1"/>
  <c r="H749" i="38"/>
  <c r="J749" i="38" s="1"/>
  <c r="I159" i="38"/>
  <c r="K159" i="38" s="1"/>
  <c r="O159" i="38" s="1"/>
  <c r="T159" i="38"/>
  <c r="H159" i="38"/>
  <c r="J159" i="38" s="1"/>
  <c r="L159" i="38" s="1"/>
  <c r="F698" i="37"/>
  <c r="H698" i="37" s="1"/>
  <c r="P698" i="37"/>
  <c r="G698" i="37"/>
  <c r="I698" i="37" s="1"/>
  <c r="M698" i="37" s="1"/>
  <c r="P643" i="37"/>
  <c r="G643" i="37"/>
  <c r="I643" i="37" s="1"/>
  <c r="M643" i="37" s="1"/>
  <c r="F643" i="37"/>
  <c r="H643" i="37" s="1"/>
  <c r="F574" i="37"/>
  <c r="H574" i="37" s="1"/>
  <c r="G574" i="37"/>
  <c r="I574" i="37" s="1"/>
  <c r="M574" i="37" s="1"/>
  <c r="P574" i="37"/>
  <c r="G486" i="37"/>
  <c r="I486" i="37" s="1"/>
  <c r="M486" i="37" s="1"/>
  <c r="F486" i="37"/>
  <c r="H486" i="37" s="1"/>
  <c r="P486" i="37"/>
  <c r="G451" i="37"/>
  <c r="I451" i="37" s="1"/>
  <c r="M451" i="37" s="1"/>
  <c r="P451" i="37"/>
  <c r="F451" i="37"/>
  <c r="H451" i="37" s="1"/>
  <c r="F347" i="37"/>
  <c r="H347" i="37" s="1"/>
  <c r="P347" i="37"/>
  <c r="G347" i="37"/>
  <c r="I347" i="37" s="1"/>
  <c r="M347" i="37" s="1"/>
  <c r="G293" i="37"/>
  <c r="I293" i="37" s="1"/>
  <c r="M293" i="37" s="1"/>
  <c r="P293" i="37"/>
  <c r="F293" i="37"/>
  <c r="H293" i="37" s="1"/>
  <c r="F211" i="37"/>
  <c r="H211" i="37" s="1"/>
  <c r="G211" i="37"/>
  <c r="I211" i="37" s="1"/>
  <c r="M211" i="37" s="1"/>
  <c r="P211" i="37"/>
  <c r="P142" i="37"/>
  <c r="G142" i="37"/>
  <c r="I142" i="37" s="1"/>
  <c r="M142" i="37" s="1"/>
  <c r="F142" i="37"/>
  <c r="H142" i="37" s="1"/>
  <c r="F27" i="37"/>
  <c r="H27" i="37" s="1"/>
  <c r="G27" i="37"/>
  <c r="I27" i="37" s="1"/>
  <c r="M27" i="37" s="1"/>
  <c r="P27" i="37"/>
  <c r="P720" i="37"/>
  <c r="G720" i="37"/>
  <c r="I720" i="37" s="1"/>
  <c r="M720" i="37" s="1"/>
  <c r="F720" i="37"/>
  <c r="H720" i="37" s="1"/>
  <c r="G100" i="37"/>
  <c r="I100" i="37" s="1"/>
  <c r="M100" i="37" s="1"/>
  <c r="P100" i="37"/>
  <c r="F100" i="37"/>
  <c r="H100" i="37" s="1"/>
  <c r="F735" i="37"/>
  <c r="H735" i="37" s="1"/>
  <c r="P735" i="37"/>
  <c r="G735" i="37"/>
  <c r="I735" i="37" s="1"/>
  <c r="M735" i="37" s="1"/>
  <c r="P645" i="37"/>
  <c r="F645" i="37"/>
  <c r="H645" i="37" s="1"/>
  <c r="G645" i="37"/>
  <c r="I645" i="37" s="1"/>
  <c r="M645" i="37" s="1"/>
  <c r="P551" i="37"/>
  <c r="F551" i="37"/>
  <c r="H551" i="37" s="1"/>
  <c r="G551" i="37"/>
  <c r="I551" i="37" s="1"/>
  <c r="M551" i="37" s="1"/>
  <c r="F500" i="37"/>
  <c r="H500" i="37" s="1"/>
  <c r="P500" i="37"/>
  <c r="G500" i="37"/>
  <c r="I500" i="37" s="1"/>
  <c r="M500" i="37" s="1"/>
  <c r="F449" i="37"/>
  <c r="H449" i="37" s="1"/>
  <c r="G449" i="37"/>
  <c r="I449" i="37" s="1"/>
  <c r="M449" i="37" s="1"/>
  <c r="P449" i="37"/>
  <c r="P367" i="37"/>
  <c r="F367" i="37"/>
  <c r="H367" i="37" s="1"/>
  <c r="G367" i="37"/>
  <c r="I367" i="37" s="1"/>
  <c r="M367" i="37" s="1"/>
  <c r="P279" i="37"/>
  <c r="F279" i="37"/>
  <c r="H279" i="37" s="1"/>
  <c r="G279" i="37"/>
  <c r="I279" i="37" s="1"/>
  <c r="M279" i="37" s="1"/>
  <c r="G197" i="37"/>
  <c r="I197" i="37" s="1"/>
  <c r="M197" i="37" s="1"/>
  <c r="P197" i="37"/>
  <c r="F197" i="37"/>
  <c r="H197" i="37" s="1"/>
  <c r="G160" i="37"/>
  <c r="I160" i="37" s="1"/>
  <c r="M160" i="37" s="1"/>
  <c r="P160" i="37"/>
  <c r="F160" i="37"/>
  <c r="H160" i="37" s="1"/>
  <c r="F110" i="37"/>
  <c r="H110" i="37" s="1"/>
  <c r="P110" i="37"/>
  <c r="G110" i="37"/>
  <c r="I110" i="37" s="1"/>
  <c r="M110" i="37" s="1"/>
  <c r="T606" i="38"/>
  <c r="I606" i="38"/>
  <c r="K606" i="38" s="1"/>
  <c r="O606" i="38" s="1"/>
  <c r="H606" i="38"/>
  <c r="J606" i="38" s="1"/>
  <c r="F764" i="37"/>
  <c r="H764" i="37" s="1"/>
  <c r="P764" i="37"/>
  <c r="G764" i="37"/>
  <c r="I764" i="37" s="1"/>
  <c r="M764" i="37" s="1"/>
  <c r="P659" i="37"/>
  <c r="F659" i="37"/>
  <c r="H659" i="37" s="1"/>
  <c r="G659" i="37"/>
  <c r="I659" i="37" s="1"/>
  <c r="M659" i="37" s="1"/>
  <c r="F609" i="37"/>
  <c r="H609" i="37" s="1"/>
  <c r="G609" i="37"/>
  <c r="I609" i="37" s="1"/>
  <c r="M609" i="37" s="1"/>
  <c r="P609" i="37"/>
  <c r="P549" i="37"/>
  <c r="F549" i="37"/>
  <c r="H549" i="37" s="1"/>
  <c r="G549" i="37"/>
  <c r="I549" i="37" s="1"/>
  <c r="M549" i="37" s="1"/>
  <c r="F506" i="37"/>
  <c r="H506" i="37" s="1"/>
  <c r="P506" i="37"/>
  <c r="G506" i="37"/>
  <c r="I506" i="37" s="1"/>
  <c r="M506" i="37" s="1"/>
  <c r="P450" i="37"/>
  <c r="G450" i="37"/>
  <c r="I450" i="37" s="1"/>
  <c r="M450" i="37" s="1"/>
  <c r="F450" i="37"/>
  <c r="H450" i="37" s="1"/>
  <c r="G322" i="37"/>
  <c r="I322" i="37" s="1"/>
  <c r="M322" i="37" s="1"/>
  <c r="F322" i="37"/>
  <c r="H322" i="37" s="1"/>
  <c r="P322" i="37"/>
  <c r="G281" i="37"/>
  <c r="I281" i="37" s="1"/>
  <c r="M281" i="37" s="1"/>
  <c r="P281" i="37"/>
  <c r="F281" i="37"/>
  <c r="H281" i="37" s="1"/>
  <c r="P167" i="37"/>
  <c r="G167" i="37"/>
  <c r="I167" i="37" s="1"/>
  <c r="M167" i="37" s="1"/>
  <c r="F167" i="37"/>
  <c r="H167" i="37" s="1"/>
  <c r="P69" i="37"/>
  <c r="G69" i="37"/>
  <c r="I69" i="37" s="1"/>
  <c r="M69" i="37" s="1"/>
  <c r="F69" i="37"/>
  <c r="H69" i="37" s="1"/>
  <c r="P80" i="37"/>
  <c r="G80" i="37"/>
  <c r="I80" i="37" s="1"/>
  <c r="M80" i="37" s="1"/>
  <c r="F80" i="37"/>
  <c r="H80" i="37" s="1"/>
  <c r="H748" i="38"/>
  <c r="J748" i="38" s="1"/>
  <c r="T748" i="38"/>
  <c r="I748" i="38"/>
  <c r="K748" i="38" s="1"/>
  <c r="O748" i="38" s="1"/>
  <c r="I706" i="38"/>
  <c r="K706" i="38" s="1"/>
  <c r="O706" i="38" s="1"/>
  <c r="T706" i="38"/>
  <c r="H706" i="38"/>
  <c r="J706" i="38" s="1"/>
  <c r="H588" i="38"/>
  <c r="J588" i="38" s="1"/>
  <c r="T588" i="38"/>
  <c r="I588" i="38"/>
  <c r="K588" i="38" s="1"/>
  <c r="O588" i="38" s="1"/>
  <c r="T534" i="38"/>
  <c r="I534" i="38"/>
  <c r="K534" i="38" s="1"/>
  <c r="O534" i="38" s="1"/>
  <c r="H534" i="38"/>
  <c r="J534" i="38" s="1"/>
  <c r="T499" i="38"/>
  <c r="I499" i="38"/>
  <c r="K499" i="38" s="1"/>
  <c r="O499" i="38" s="1"/>
  <c r="H499" i="38"/>
  <c r="J499" i="38" s="1"/>
  <c r="I402" i="38"/>
  <c r="K402" i="38" s="1"/>
  <c r="O402" i="38" s="1"/>
  <c r="T402" i="38"/>
  <c r="H402" i="38"/>
  <c r="J402" i="38" s="1"/>
  <c r="H355" i="38"/>
  <c r="J355" i="38" s="1"/>
  <c r="I355" i="38"/>
  <c r="K355" i="38" s="1"/>
  <c r="O355" i="38" s="1"/>
  <c r="T355" i="38"/>
  <c r="I265" i="38"/>
  <c r="K265" i="38" s="1"/>
  <c r="O265" i="38" s="1"/>
  <c r="T265" i="38"/>
  <c r="H265" i="38"/>
  <c r="J265" i="38" s="1"/>
  <c r="I151" i="38"/>
  <c r="K151" i="38" s="1"/>
  <c r="O151" i="38" s="1"/>
  <c r="H151" i="38"/>
  <c r="J151" i="38" s="1"/>
  <c r="T151" i="38"/>
  <c r="H53" i="38"/>
  <c r="J53" i="38" s="1"/>
  <c r="I53" i="38"/>
  <c r="K53" i="38" s="1"/>
  <c r="O53" i="38" s="1"/>
  <c r="T53" i="38"/>
  <c r="H64" i="38"/>
  <c r="J64" i="38" s="1"/>
  <c r="I64" i="38"/>
  <c r="K64" i="38" s="1"/>
  <c r="O64" i="38" s="1"/>
  <c r="T64" i="38"/>
  <c r="I89" i="38"/>
  <c r="K89" i="38" s="1"/>
  <c r="O89" i="38" s="1"/>
  <c r="T89" i="38"/>
  <c r="H89" i="38"/>
  <c r="J89" i="38" s="1"/>
  <c r="I726" i="38"/>
  <c r="K726" i="38" s="1"/>
  <c r="O726" i="38" s="1"/>
  <c r="T726" i="38"/>
  <c r="H726" i="38"/>
  <c r="J726" i="38" s="1"/>
  <c r="H660" i="38"/>
  <c r="J660" i="38" s="1"/>
  <c r="T660" i="38"/>
  <c r="I660" i="38"/>
  <c r="K660" i="38" s="1"/>
  <c r="O660" i="38" s="1"/>
  <c r="T591" i="38"/>
  <c r="I591" i="38"/>
  <c r="K591" i="38" s="1"/>
  <c r="O591" i="38" s="1"/>
  <c r="H591" i="38"/>
  <c r="J591" i="38" s="1"/>
  <c r="I516" i="38"/>
  <c r="K516" i="38" s="1"/>
  <c r="O516" i="38" s="1"/>
  <c r="H516" i="38"/>
  <c r="J516" i="38" s="1"/>
  <c r="T516" i="38"/>
  <c r="T446" i="38"/>
  <c r="I446" i="38"/>
  <c r="K446" i="38" s="1"/>
  <c r="O446" i="38" s="1"/>
  <c r="H446" i="38"/>
  <c r="J446" i="38" s="1"/>
  <c r="H328" i="38"/>
  <c r="J328" i="38" s="1"/>
  <c r="I328" i="38"/>
  <c r="K328" i="38" s="1"/>
  <c r="O328" i="38" s="1"/>
  <c r="T328" i="38"/>
  <c r="H292" i="38"/>
  <c r="J292" i="38" s="1"/>
  <c r="T292" i="38"/>
  <c r="I292" i="38"/>
  <c r="K292" i="38" s="1"/>
  <c r="O292" i="38" s="1"/>
  <c r="H238" i="38"/>
  <c r="J238" i="38" s="1"/>
  <c r="T238" i="38"/>
  <c r="I238" i="38"/>
  <c r="K238" i="38" s="1"/>
  <c r="O238" i="38" s="1"/>
  <c r="I173" i="38"/>
  <c r="K173" i="38" s="1"/>
  <c r="O173" i="38" s="1"/>
  <c r="T173" i="38"/>
  <c r="H173" i="38"/>
  <c r="J173" i="38" s="1"/>
  <c r="I58" i="38"/>
  <c r="K58" i="38" s="1"/>
  <c r="O58" i="38" s="1"/>
  <c r="T58" i="38"/>
  <c r="H58" i="38"/>
  <c r="J58" i="38" s="1"/>
  <c r="T19" i="38"/>
  <c r="H19" i="38"/>
  <c r="J19" i="38" s="1"/>
  <c r="I19" i="38"/>
  <c r="K19" i="38" s="1"/>
  <c r="O19" i="38" s="1"/>
  <c r="T12" i="38"/>
  <c r="H12" i="38"/>
  <c r="J12" i="38" s="1"/>
  <c r="I12" i="38"/>
  <c r="K12" i="38" s="1"/>
  <c r="O12" i="38" s="1"/>
  <c r="F744" i="37"/>
  <c r="H744" i="37" s="1"/>
  <c r="P744" i="37"/>
  <c r="G744" i="37"/>
  <c r="I744" i="37" s="1"/>
  <c r="M744" i="37" s="1"/>
  <c r="P647" i="37"/>
  <c r="F647" i="37"/>
  <c r="H647" i="37" s="1"/>
  <c r="G647" i="37"/>
  <c r="I647" i="37" s="1"/>
  <c r="M647" i="37" s="1"/>
  <c r="G593" i="37"/>
  <c r="I593" i="37" s="1"/>
  <c r="M593" i="37" s="1"/>
  <c r="P593" i="37"/>
  <c r="F593" i="37"/>
  <c r="H593" i="37" s="1"/>
  <c r="P465" i="37"/>
  <c r="F465" i="37"/>
  <c r="H465" i="37" s="1"/>
  <c r="G465" i="37"/>
  <c r="I465" i="37" s="1"/>
  <c r="M465" i="37" s="1"/>
  <c r="F379" i="37"/>
  <c r="H379" i="37" s="1"/>
  <c r="P379" i="37"/>
  <c r="G379" i="37"/>
  <c r="I379" i="37" s="1"/>
  <c r="M379" i="37" s="1"/>
  <c r="F332" i="37"/>
  <c r="H332" i="37" s="1"/>
  <c r="P332" i="37"/>
  <c r="G332" i="37"/>
  <c r="I332" i="37" s="1"/>
  <c r="M332" i="37" s="1"/>
  <c r="G310" i="37"/>
  <c r="I310" i="37" s="1"/>
  <c r="M310" i="37" s="1"/>
  <c r="P310" i="37"/>
  <c r="F310" i="37"/>
  <c r="H310" i="37" s="1"/>
  <c r="P131" i="37"/>
  <c r="G131" i="37"/>
  <c r="I131" i="37" s="1"/>
  <c r="M131" i="37" s="1"/>
  <c r="F131" i="37"/>
  <c r="H131" i="37" s="1"/>
  <c r="P175" i="37"/>
  <c r="F175" i="37"/>
  <c r="H175" i="37" s="1"/>
  <c r="G175" i="37"/>
  <c r="I175" i="37" s="1"/>
  <c r="M175" i="37" s="1"/>
  <c r="F44" i="37"/>
  <c r="H44" i="37" s="1"/>
  <c r="P44" i="37"/>
  <c r="G44" i="37"/>
  <c r="I44" i="37" s="1"/>
  <c r="M44" i="37" s="1"/>
  <c r="G577" i="37"/>
  <c r="I577" i="37" s="1"/>
  <c r="M577" i="37" s="1"/>
  <c r="P577" i="37"/>
  <c r="F577" i="37"/>
  <c r="H577" i="37" s="1"/>
  <c r="F620" i="37"/>
  <c r="H620" i="37" s="1"/>
  <c r="P620" i="37"/>
  <c r="G620" i="37"/>
  <c r="I620" i="37" s="1"/>
  <c r="M620" i="37" s="1"/>
  <c r="F733" i="37"/>
  <c r="H733" i="37" s="1"/>
  <c r="P733" i="37"/>
  <c r="G733" i="37"/>
  <c r="I733" i="37" s="1"/>
  <c r="M733" i="37" s="1"/>
  <c r="P707" i="37"/>
  <c r="F707" i="37"/>
  <c r="H707" i="37" s="1"/>
  <c r="G707" i="37"/>
  <c r="I707" i="37" s="1"/>
  <c r="M707" i="37" s="1"/>
  <c r="F646" i="37"/>
  <c r="H646" i="37" s="1"/>
  <c r="P646" i="37"/>
  <c r="G646" i="37"/>
  <c r="I646" i="37" s="1"/>
  <c r="M646" i="37" s="1"/>
  <c r="P572" i="37"/>
  <c r="G572" i="37"/>
  <c r="I572" i="37" s="1"/>
  <c r="M572" i="37" s="1"/>
  <c r="F572" i="37"/>
  <c r="H572" i="37" s="1"/>
  <c r="F462" i="37"/>
  <c r="H462" i="37" s="1"/>
  <c r="P462" i="37"/>
  <c r="G462" i="37"/>
  <c r="I462" i="37" s="1"/>
  <c r="M462" i="37" s="1"/>
  <c r="G429" i="37"/>
  <c r="I429" i="37" s="1"/>
  <c r="M429" i="37" s="1"/>
  <c r="P429" i="37"/>
  <c r="F429" i="37"/>
  <c r="H429" i="37" s="1"/>
  <c r="F356" i="37"/>
  <c r="H356" i="37" s="1"/>
  <c r="G356" i="37"/>
  <c r="I356" i="37" s="1"/>
  <c r="M356" i="37" s="1"/>
  <c r="P356" i="37"/>
  <c r="P298" i="37"/>
  <c r="G298" i="37"/>
  <c r="I298" i="37" s="1"/>
  <c r="M298" i="37" s="1"/>
  <c r="F298" i="37"/>
  <c r="H298" i="37" s="1"/>
  <c r="F184" i="37"/>
  <c r="H184" i="37" s="1"/>
  <c r="G184" i="37"/>
  <c r="I184" i="37" s="1"/>
  <c r="M184" i="37" s="1"/>
  <c r="P184" i="37"/>
  <c r="F86" i="37"/>
  <c r="H86" i="37" s="1"/>
  <c r="P86" i="37"/>
  <c r="G86" i="37"/>
  <c r="I86" i="37" s="1"/>
  <c r="M86" i="37" s="1"/>
  <c r="P97" i="37"/>
  <c r="F97" i="37"/>
  <c r="H97" i="37" s="1"/>
  <c r="G97" i="37"/>
  <c r="I97" i="37" s="1"/>
  <c r="M97" i="37" s="1"/>
  <c r="F412" i="37"/>
  <c r="H412" i="37" s="1"/>
  <c r="P412" i="37"/>
  <c r="G412" i="37"/>
  <c r="I412" i="37" s="1"/>
  <c r="M412" i="37" s="1"/>
  <c r="F770" i="37"/>
  <c r="H770" i="37" s="1"/>
  <c r="G770" i="37"/>
  <c r="I770" i="37" s="1"/>
  <c r="M770" i="37" s="1"/>
  <c r="P770" i="37"/>
  <c r="P657" i="37"/>
  <c r="G657" i="37"/>
  <c r="I657" i="37" s="1"/>
  <c r="M657" i="37" s="1"/>
  <c r="F657" i="37"/>
  <c r="H657" i="37" s="1"/>
  <c r="P582" i="37"/>
  <c r="G582" i="37"/>
  <c r="I582" i="37" s="1"/>
  <c r="M582" i="37" s="1"/>
  <c r="F582" i="37"/>
  <c r="H582" i="37" s="1"/>
  <c r="G518" i="37"/>
  <c r="I518" i="37" s="1"/>
  <c r="M518" i="37" s="1"/>
  <c r="P518" i="37"/>
  <c r="F518" i="37"/>
  <c r="H518" i="37" s="1"/>
  <c r="P456" i="37"/>
  <c r="F456" i="37"/>
  <c r="H456" i="37" s="1"/>
  <c r="G456" i="37"/>
  <c r="I456" i="37" s="1"/>
  <c r="M456" i="37" s="1"/>
  <c r="G431" i="37"/>
  <c r="I431" i="37" s="1"/>
  <c r="M431" i="37" s="1"/>
  <c r="P431" i="37"/>
  <c r="F431" i="37"/>
  <c r="H431" i="37" s="1"/>
  <c r="G305" i="37"/>
  <c r="I305" i="37" s="1"/>
  <c r="M305" i="37" s="1"/>
  <c r="P305" i="37"/>
  <c r="F305" i="37"/>
  <c r="H305" i="37" s="1"/>
  <c r="F358" i="37"/>
  <c r="H358" i="37" s="1"/>
  <c r="P358" i="37"/>
  <c r="G358" i="37"/>
  <c r="I358" i="37" s="1"/>
  <c r="M358" i="37" s="1"/>
  <c r="P186" i="37"/>
  <c r="G186" i="37"/>
  <c r="I186" i="37" s="1"/>
  <c r="M186" i="37" s="1"/>
  <c r="F186" i="37"/>
  <c r="H186" i="37" s="1"/>
  <c r="G104" i="37"/>
  <c r="I104" i="37" s="1"/>
  <c r="M104" i="37" s="1"/>
  <c r="P104" i="37"/>
  <c r="F104" i="37"/>
  <c r="H104" i="37" s="1"/>
  <c r="P83" i="37"/>
  <c r="G83" i="37"/>
  <c r="I83" i="37" s="1"/>
  <c r="M83" i="37" s="1"/>
  <c r="F83" i="37"/>
  <c r="H83" i="37" s="1"/>
  <c r="G544" i="37"/>
  <c r="I544" i="37" s="1"/>
  <c r="M544" i="37" s="1"/>
  <c r="P544" i="37"/>
  <c r="F544" i="37"/>
  <c r="H544" i="37" s="1"/>
  <c r="P758" i="37"/>
  <c r="G758" i="37"/>
  <c r="I758" i="37" s="1"/>
  <c r="M758" i="37" s="1"/>
  <c r="F758" i="37"/>
  <c r="H758" i="37" s="1"/>
  <c r="F651" i="37"/>
  <c r="H651" i="37" s="1"/>
  <c r="P651" i="37"/>
  <c r="G651" i="37"/>
  <c r="I651" i="37" s="1"/>
  <c r="M651" i="37" s="1"/>
  <c r="P623" i="37"/>
  <c r="F623" i="37"/>
  <c r="H623" i="37" s="1"/>
  <c r="G623" i="37"/>
  <c r="I623" i="37" s="1"/>
  <c r="M623" i="37" s="1"/>
  <c r="F508" i="37"/>
  <c r="H508" i="37" s="1"/>
  <c r="G508" i="37"/>
  <c r="I508" i="37" s="1"/>
  <c r="M508" i="37" s="1"/>
  <c r="P508" i="37"/>
  <c r="P440" i="37"/>
  <c r="F440" i="37"/>
  <c r="H440" i="37" s="1"/>
  <c r="G440" i="37"/>
  <c r="I440" i="37" s="1"/>
  <c r="M440" i="37" s="1"/>
  <c r="P406" i="37"/>
  <c r="F406" i="37"/>
  <c r="H406" i="37" s="1"/>
  <c r="G406" i="37"/>
  <c r="I406" i="37" s="1"/>
  <c r="M406" i="37" s="1"/>
  <c r="P289" i="37"/>
  <c r="F289" i="37"/>
  <c r="H289" i="37" s="1"/>
  <c r="G289" i="37"/>
  <c r="I289" i="37" s="1"/>
  <c r="M289" i="37" s="1"/>
  <c r="P316" i="37"/>
  <c r="G316" i="37"/>
  <c r="I316" i="37" s="1"/>
  <c r="M316" i="37" s="1"/>
  <c r="F316" i="37"/>
  <c r="H316" i="37" s="1"/>
  <c r="P170" i="37"/>
  <c r="F170" i="37"/>
  <c r="H170" i="37" s="1"/>
  <c r="G170" i="37"/>
  <c r="I170" i="37" s="1"/>
  <c r="M170" i="37" s="1"/>
  <c r="G88" i="37"/>
  <c r="I88" i="37" s="1"/>
  <c r="M88" i="37" s="1"/>
  <c r="P88" i="37"/>
  <c r="F88" i="37"/>
  <c r="H88" i="37" s="1"/>
  <c r="P8" i="37"/>
  <c r="G8" i="37"/>
  <c r="I8" i="37" s="1"/>
  <c r="M8" i="37" s="1"/>
  <c r="F8" i="37"/>
  <c r="H8" i="37" s="1"/>
  <c r="P212" i="37"/>
  <c r="G212" i="37"/>
  <c r="I212" i="37" s="1"/>
  <c r="M212" i="37" s="1"/>
  <c r="F212" i="37"/>
  <c r="H212" i="37" s="1"/>
  <c r="P740" i="37"/>
  <c r="F740" i="37"/>
  <c r="H740" i="37" s="1"/>
  <c r="G740" i="37"/>
  <c r="I740" i="37" s="1"/>
  <c r="M740" i="37" s="1"/>
  <c r="P624" i="37"/>
  <c r="F624" i="37"/>
  <c r="H624" i="37" s="1"/>
  <c r="G624" i="37"/>
  <c r="I624" i="37" s="1"/>
  <c r="M624" i="37" s="1"/>
  <c r="P590" i="37"/>
  <c r="G590" i="37"/>
  <c r="I590" i="37" s="1"/>
  <c r="M590" i="37" s="1"/>
  <c r="F590" i="37"/>
  <c r="H590" i="37" s="1"/>
  <c r="F517" i="37"/>
  <c r="H517" i="37" s="1"/>
  <c r="P517" i="37"/>
  <c r="G517" i="37"/>
  <c r="I517" i="37" s="1"/>
  <c r="M517" i="37" s="1"/>
  <c r="P504" i="37"/>
  <c r="F504" i="37"/>
  <c r="H504" i="37" s="1"/>
  <c r="G504" i="37"/>
  <c r="I504" i="37" s="1"/>
  <c r="M504" i="37" s="1"/>
  <c r="F330" i="37"/>
  <c r="H330" i="37" s="1"/>
  <c r="P330" i="37"/>
  <c r="G330" i="37"/>
  <c r="I330" i="37" s="1"/>
  <c r="M330" i="37" s="1"/>
  <c r="G326" i="37"/>
  <c r="I326" i="37" s="1"/>
  <c r="M326" i="37" s="1"/>
  <c r="P326" i="37"/>
  <c r="F326" i="37"/>
  <c r="H326" i="37" s="1"/>
  <c r="F146" i="37"/>
  <c r="H146" i="37" s="1"/>
  <c r="P146" i="37"/>
  <c r="G146" i="37"/>
  <c r="I146" i="37" s="1"/>
  <c r="M146" i="37" s="1"/>
  <c r="G174" i="37"/>
  <c r="I174" i="37" s="1"/>
  <c r="M174" i="37" s="1"/>
  <c r="P174" i="37"/>
  <c r="F174" i="37"/>
  <c r="H174" i="37" s="1"/>
  <c r="P59" i="37"/>
  <c r="G59" i="37"/>
  <c r="I59" i="37" s="1"/>
  <c r="M59" i="37" s="1"/>
  <c r="F59" i="37"/>
  <c r="H59" i="37" s="1"/>
  <c r="F22" i="37"/>
  <c r="H22" i="37" s="1"/>
  <c r="P22" i="37"/>
  <c r="G22" i="37"/>
  <c r="I22" i="37" s="1"/>
  <c r="M22" i="37" s="1"/>
  <c r="F779" i="37"/>
  <c r="H779" i="37" s="1"/>
  <c r="P779" i="37"/>
  <c r="G779" i="37"/>
  <c r="I779" i="37" s="1"/>
  <c r="M779" i="37" s="1"/>
  <c r="F670" i="37"/>
  <c r="H670" i="37" s="1"/>
  <c r="P670" i="37"/>
  <c r="G670" i="37"/>
  <c r="I670" i="37" s="1"/>
  <c r="M670" i="37" s="1"/>
  <c r="P601" i="37"/>
  <c r="F601" i="37"/>
  <c r="H601" i="37" s="1"/>
  <c r="G601" i="37"/>
  <c r="I601" i="37" s="1"/>
  <c r="M601" i="37" s="1"/>
  <c r="G531" i="37"/>
  <c r="I531" i="37" s="1"/>
  <c r="M531" i="37" s="1"/>
  <c r="P531" i="37"/>
  <c r="F531" i="37"/>
  <c r="H531" i="37" s="1"/>
  <c r="G474" i="37"/>
  <c r="I474" i="37" s="1"/>
  <c r="M474" i="37" s="1"/>
  <c r="F474" i="37"/>
  <c r="H474" i="37" s="1"/>
  <c r="P474" i="37"/>
  <c r="G384" i="37"/>
  <c r="I384" i="37" s="1"/>
  <c r="M384" i="37" s="1"/>
  <c r="P384" i="37"/>
  <c r="F384" i="37"/>
  <c r="H384" i="37" s="1"/>
  <c r="G321" i="37"/>
  <c r="I321" i="37" s="1"/>
  <c r="M321" i="37" s="1"/>
  <c r="P321" i="37"/>
  <c r="F321" i="37"/>
  <c r="H321" i="37" s="1"/>
  <c r="P232" i="37"/>
  <c r="F232" i="37"/>
  <c r="H232" i="37" s="1"/>
  <c r="G232" i="37"/>
  <c r="I232" i="37" s="1"/>
  <c r="M232" i="37" s="1"/>
  <c r="G134" i="37"/>
  <c r="I134" i="37" s="1"/>
  <c r="M134" i="37" s="1"/>
  <c r="F134" i="37"/>
  <c r="H134" i="37" s="1"/>
  <c r="P134" i="37"/>
  <c r="P117" i="37"/>
  <c r="G117" i="37"/>
  <c r="I117" i="37" s="1"/>
  <c r="M117" i="37" s="1"/>
  <c r="F117" i="37"/>
  <c r="H117" i="37" s="1"/>
  <c r="F31" i="37"/>
  <c r="H31" i="37" s="1"/>
  <c r="P31" i="37"/>
  <c r="G31" i="37"/>
  <c r="I31" i="37" s="1"/>
  <c r="M31" i="37" s="1"/>
  <c r="P688" i="37"/>
  <c r="F688" i="37"/>
  <c r="H688" i="37" s="1"/>
  <c r="G688" i="37"/>
  <c r="I688" i="37" s="1"/>
  <c r="M688" i="37" s="1"/>
  <c r="G20" i="37"/>
  <c r="I20" i="37" s="1"/>
  <c r="M20" i="37" s="1"/>
  <c r="P20" i="37"/>
  <c r="F20" i="37"/>
  <c r="H20" i="37" s="1"/>
  <c r="I698" i="38"/>
  <c r="K698" i="38" s="1"/>
  <c r="O698" i="38" s="1"/>
  <c r="T698" i="38"/>
  <c r="H698" i="38"/>
  <c r="J698" i="38" s="1"/>
  <c r="H643" i="38"/>
  <c r="J643" i="38" s="1"/>
  <c r="I643" i="38"/>
  <c r="K643" i="38" s="1"/>
  <c r="O643" i="38" s="1"/>
  <c r="T643" i="38"/>
  <c r="H574" i="38"/>
  <c r="J574" i="38" s="1"/>
  <c r="T574" i="38"/>
  <c r="I574" i="38"/>
  <c r="K574" i="38" s="1"/>
  <c r="O574" i="38" s="1"/>
  <c r="T486" i="38"/>
  <c r="I486" i="38"/>
  <c r="K486" i="38" s="1"/>
  <c r="O486" i="38" s="1"/>
  <c r="H486" i="38"/>
  <c r="J486" i="38" s="1"/>
  <c r="H451" i="38"/>
  <c r="J451" i="38" s="1"/>
  <c r="T451" i="38"/>
  <c r="I451" i="38"/>
  <c r="K451" i="38" s="1"/>
  <c r="O451" i="38" s="1"/>
  <c r="T347" i="38"/>
  <c r="I347" i="38"/>
  <c r="K347" i="38" s="1"/>
  <c r="O347" i="38" s="1"/>
  <c r="H347" i="38"/>
  <c r="J347" i="38" s="1"/>
  <c r="I293" i="38"/>
  <c r="K293" i="38" s="1"/>
  <c r="O293" i="38" s="1"/>
  <c r="T293" i="38"/>
  <c r="H293" i="38"/>
  <c r="J293" i="38" s="1"/>
  <c r="I211" i="38"/>
  <c r="K211" i="38" s="1"/>
  <c r="O211" i="38" s="1"/>
  <c r="T211" i="38"/>
  <c r="H211" i="38"/>
  <c r="J211" i="38" s="1"/>
  <c r="H142" i="38"/>
  <c r="J142" i="38" s="1"/>
  <c r="T142" i="38"/>
  <c r="I142" i="38"/>
  <c r="K142" i="38" s="1"/>
  <c r="O142" i="38" s="1"/>
  <c r="I27" i="38"/>
  <c r="K27" i="38" s="1"/>
  <c r="H27" i="38"/>
  <c r="J27" i="38" s="1"/>
  <c r="T27" i="38"/>
  <c r="T720" i="38"/>
  <c r="H720" i="38"/>
  <c r="J720" i="38" s="1"/>
  <c r="I720" i="38"/>
  <c r="K720" i="38" s="1"/>
  <c r="O720" i="38" s="1"/>
  <c r="H100" i="38"/>
  <c r="J100" i="38" s="1"/>
  <c r="T100" i="38"/>
  <c r="I100" i="38"/>
  <c r="K100" i="38" s="1"/>
  <c r="O100" i="38" s="1"/>
  <c r="I735" i="38"/>
  <c r="K735" i="38" s="1"/>
  <c r="O735" i="38" s="1"/>
  <c r="H735" i="38"/>
  <c r="J735" i="38" s="1"/>
  <c r="T735" i="38"/>
  <c r="T645" i="38"/>
  <c r="I645" i="38"/>
  <c r="K645" i="38" s="1"/>
  <c r="O645" i="38" s="1"/>
  <c r="H645" i="38"/>
  <c r="J645" i="38" s="1"/>
  <c r="T551" i="38"/>
  <c r="H551" i="38"/>
  <c r="J551" i="38" s="1"/>
  <c r="I551" i="38"/>
  <c r="K551" i="38" s="1"/>
  <c r="O551" i="38" s="1"/>
  <c r="T500" i="38"/>
  <c r="I500" i="38"/>
  <c r="K500" i="38" s="1"/>
  <c r="O500" i="38" s="1"/>
  <c r="H500" i="38"/>
  <c r="J500" i="38" s="1"/>
  <c r="H449" i="38"/>
  <c r="J449" i="38" s="1"/>
  <c r="T449" i="38"/>
  <c r="I449" i="38"/>
  <c r="K449" i="38" s="1"/>
  <c r="O449" i="38" s="1"/>
  <c r="H367" i="38"/>
  <c r="J367" i="38" s="1"/>
  <c r="T367" i="38"/>
  <c r="I367" i="38"/>
  <c r="K367" i="38" s="1"/>
  <c r="O367" i="38" s="1"/>
  <c r="T279" i="38"/>
  <c r="I279" i="38"/>
  <c r="K279" i="38" s="1"/>
  <c r="O279" i="38" s="1"/>
  <c r="H279" i="38"/>
  <c r="J279" i="38" s="1"/>
  <c r="I197" i="38"/>
  <c r="K197" i="38" s="1"/>
  <c r="O197" i="38" s="1"/>
  <c r="T197" i="38"/>
  <c r="H197" i="38"/>
  <c r="J197" i="38" s="1"/>
  <c r="H160" i="38"/>
  <c r="J160" i="38" s="1"/>
  <c r="T160" i="38"/>
  <c r="I160" i="38"/>
  <c r="K160" i="38" s="1"/>
  <c r="O160" i="38" s="1"/>
  <c r="T110" i="38"/>
  <c r="H110" i="38"/>
  <c r="J110" i="38" s="1"/>
  <c r="I110" i="38"/>
  <c r="K110" i="38" s="1"/>
  <c r="O110" i="38" s="1"/>
  <c r="G475" i="37"/>
  <c r="I475" i="37" s="1"/>
  <c r="M475" i="37" s="1"/>
  <c r="F475" i="37"/>
  <c r="H475" i="37" s="1"/>
  <c r="P475" i="37"/>
  <c r="I764" i="38"/>
  <c r="K764" i="38" s="1"/>
  <c r="O764" i="38" s="1"/>
  <c r="H764" i="38"/>
  <c r="J764" i="38" s="1"/>
  <c r="T764" i="38"/>
  <c r="I659" i="38"/>
  <c r="K659" i="38" s="1"/>
  <c r="O659" i="38" s="1"/>
  <c r="H659" i="38"/>
  <c r="J659" i="38" s="1"/>
  <c r="T659" i="38"/>
  <c r="T609" i="38"/>
  <c r="H609" i="38"/>
  <c r="J609" i="38" s="1"/>
  <c r="I609" i="38"/>
  <c r="K609" i="38" s="1"/>
  <c r="O609" i="38" s="1"/>
  <c r="H549" i="38"/>
  <c r="J549" i="38" s="1"/>
  <c r="I549" i="38"/>
  <c r="K549" i="38" s="1"/>
  <c r="O549" i="38" s="1"/>
  <c r="T549" i="38"/>
  <c r="I506" i="38"/>
  <c r="K506" i="38" s="1"/>
  <c r="O506" i="38" s="1"/>
  <c r="H506" i="38"/>
  <c r="J506" i="38" s="1"/>
  <c r="T506" i="38"/>
  <c r="H450" i="38"/>
  <c r="J450" i="38" s="1"/>
  <c r="I450" i="38"/>
  <c r="K450" i="38" s="1"/>
  <c r="O450" i="38" s="1"/>
  <c r="T450" i="38"/>
  <c r="H322" i="38"/>
  <c r="J322" i="38" s="1"/>
  <c r="T322" i="38"/>
  <c r="I322" i="38"/>
  <c r="K322" i="38" s="1"/>
  <c r="O322" i="38" s="1"/>
  <c r="H281" i="38"/>
  <c r="J281" i="38" s="1"/>
  <c r="T281" i="38"/>
  <c r="I281" i="38"/>
  <c r="K281" i="38" s="1"/>
  <c r="O281" i="38" s="1"/>
  <c r="H167" i="38"/>
  <c r="J167" i="38" s="1"/>
  <c r="I167" i="38"/>
  <c r="K167" i="38" s="1"/>
  <c r="O167" i="38" s="1"/>
  <c r="T167" i="38"/>
  <c r="I69" i="38"/>
  <c r="K69" i="38" s="1"/>
  <c r="O69" i="38" s="1"/>
  <c r="T69" i="38"/>
  <c r="H69" i="38"/>
  <c r="J69" i="38" s="1"/>
  <c r="T80" i="38"/>
  <c r="H80" i="38"/>
  <c r="J80" i="38" s="1"/>
  <c r="I80" i="38"/>
  <c r="K80" i="38" s="1"/>
  <c r="O80" i="38" s="1"/>
  <c r="P731" i="37"/>
  <c r="F731" i="37"/>
  <c r="H731" i="37" s="1"/>
  <c r="G731" i="37"/>
  <c r="I731" i="37" s="1"/>
  <c r="M731" i="37" s="1"/>
  <c r="F649" i="37"/>
  <c r="H649" i="37" s="1"/>
  <c r="P649" i="37"/>
  <c r="G649" i="37"/>
  <c r="I649" i="37" s="1"/>
  <c r="M649" i="37" s="1"/>
  <c r="F614" i="37"/>
  <c r="H614" i="37" s="1"/>
  <c r="P614" i="37"/>
  <c r="G614" i="37"/>
  <c r="I614" i="37" s="1"/>
  <c r="M614" i="37" s="1"/>
  <c r="P545" i="37"/>
  <c r="G545" i="37"/>
  <c r="I545" i="37" s="1"/>
  <c r="M545" i="37" s="1"/>
  <c r="F545" i="37"/>
  <c r="H545" i="37" s="1"/>
  <c r="P452" i="37"/>
  <c r="F452" i="37"/>
  <c r="H452" i="37" s="1"/>
  <c r="G452" i="37"/>
  <c r="I452" i="37" s="1"/>
  <c r="M452" i="37" s="1"/>
  <c r="G388" i="37"/>
  <c r="I388" i="37" s="1"/>
  <c r="M388" i="37" s="1"/>
  <c r="P388" i="37"/>
  <c r="F388" i="37"/>
  <c r="H388" i="37" s="1"/>
  <c r="P288" i="37"/>
  <c r="G288" i="37"/>
  <c r="I288" i="37" s="1"/>
  <c r="M288" i="37" s="1"/>
  <c r="F288" i="37"/>
  <c r="H288" i="37" s="1"/>
  <c r="F283" i="37"/>
  <c r="H283" i="37" s="1"/>
  <c r="P283" i="37"/>
  <c r="G283" i="37"/>
  <c r="I283" i="37" s="1"/>
  <c r="M283" i="37" s="1"/>
  <c r="P153" i="37"/>
  <c r="F153" i="37"/>
  <c r="H153" i="37" s="1"/>
  <c r="G153" i="37"/>
  <c r="I153" i="37" s="1"/>
  <c r="M153" i="37" s="1"/>
  <c r="G39" i="37"/>
  <c r="I39" i="37" s="1"/>
  <c r="M39" i="37" s="1"/>
  <c r="F39" i="37"/>
  <c r="H39" i="37" s="1"/>
  <c r="P39" i="37"/>
  <c r="G66" i="37"/>
  <c r="I66" i="37" s="1"/>
  <c r="M66" i="37" s="1"/>
  <c r="P66" i="37"/>
  <c r="F66" i="37"/>
  <c r="H66" i="37" s="1"/>
  <c r="G2" i="37"/>
  <c r="I2" i="37" s="1"/>
  <c r="M2" i="37" s="1"/>
  <c r="P2" i="37"/>
  <c r="F2" i="37"/>
  <c r="H2" i="37" s="1"/>
  <c r="F718" i="37"/>
  <c r="H718" i="37" s="1"/>
  <c r="P718" i="37"/>
  <c r="G718" i="37"/>
  <c r="I718" i="37" s="1"/>
  <c r="M718" i="37" s="1"/>
  <c r="G654" i="37"/>
  <c r="I654" i="37" s="1"/>
  <c r="M654" i="37" s="1"/>
  <c r="F654" i="37"/>
  <c r="H654" i="37" s="1"/>
  <c r="P654" i="37"/>
  <c r="F560" i="37"/>
  <c r="H560" i="37" s="1"/>
  <c r="G560" i="37"/>
  <c r="I560" i="37" s="1"/>
  <c r="M560" i="37" s="1"/>
  <c r="P560" i="37"/>
  <c r="G481" i="37"/>
  <c r="I481" i="37" s="1"/>
  <c r="M481" i="37" s="1"/>
  <c r="P481" i="37"/>
  <c r="F481" i="37"/>
  <c r="H481" i="37" s="1"/>
  <c r="G395" i="37"/>
  <c r="I395" i="37" s="1"/>
  <c r="M395" i="37" s="1"/>
  <c r="F395" i="37"/>
  <c r="H395" i="37" s="1"/>
  <c r="P395" i="37"/>
  <c r="F348" i="37"/>
  <c r="H348" i="37" s="1"/>
  <c r="G348" i="37"/>
  <c r="I348" i="37" s="1"/>
  <c r="M348" i="37" s="1"/>
  <c r="P348" i="37"/>
  <c r="G229" i="37"/>
  <c r="I229" i="37" s="1"/>
  <c r="M229" i="37" s="1"/>
  <c r="P229" i="37"/>
  <c r="F229" i="37"/>
  <c r="H229" i="37" s="1"/>
  <c r="P147" i="37"/>
  <c r="G147" i="37"/>
  <c r="I147" i="37" s="1"/>
  <c r="M147" i="37" s="1"/>
  <c r="F147" i="37"/>
  <c r="H147" i="37" s="1"/>
  <c r="P191" i="37"/>
  <c r="G191" i="37"/>
  <c r="I191" i="37" s="1"/>
  <c r="M191" i="37" s="1"/>
  <c r="F191" i="37"/>
  <c r="H191" i="37" s="1"/>
  <c r="G60" i="37"/>
  <c r="I60" i="37" s="1"/>
  <c r="M60" i="37" s="1"/>
  <c r="P60" i="37"/>
  <c r="F60" i="37"/>
  <c r="H60" i="37" s="1"/>
  <c r="P768" i="37"/>
  <c r="F768" i="37"/>
  <c r="H768" i="37" s="1"/>
  <c r="G768" i="37"/>
  <c r="I768" i="37" s="1"/>
  <c r="M768" i="37" s="1"/>
  <c r="H744" i="38"/>
  <c r="J744" i="38" s="1"/>
  <c r="I744" i="38"/>
  <c r="K744" i="38" s="1"/>
  <c r="O744" i="38" s="1"/>
  <c r="T744" i="38"/>
  <c r="T647" i="38"/>
  <c r="I647" i="38"/>
  <c r="K647" i="38" s="1"/>
  <c r="O647" i="38" s="1"/>
  <c r="H647" i="38"/>
  <c r="J647" i="38" s="1"/>
  <c r="T593" i="38"/>
  <c r="I593" i="38"/>
  <c r="K593" i="38" s="1"/>
  <c r="O593" i="38" s="1"/>
  <c r="H593" i="38"/>
  <c r="J593" i="38" s="1"/>
  <c r="T465" i="38"/>
  <c r="H465" i="38"/>
  <c r="J465" i="38" s="1"/>
  <c r="I465" i="38"/>
  <c r="K465" i="38" s="1"/>
  <c r="O465" i="38" s="1"/>
  <c r="I379" i="38"/>
  <c r="K379" i="38" s="1"/>
  <c r="O379" i="38" s="1"/>
  <c r="T379" i="38"/>
  <c r="H379" i="38"/>
  <c r="J379" i="38" s="1"/>
  <c r="T332" i="38"/>
  <c r="I332" i="38"/>
  <c r="K332" i="38" s="1"/>
  <c r="O332" i="38" s="1"/>
  <c r="H332" i="38"/>
  <c r="J332" i="38" s="1"/>
  <c r="T310" i="38"/>
  <c r="I310" i="38"/>
  <c r="K310" i="38" s="1"/>
  <c r="O310" i="38" s="1"/>
  <c r="H310" i="38"/>
  <c r="J310" i="38" s="1"/>
  <c r="T131" i="38"/>
  <c r="H131" i="38"/>
  <c r="J131" i="38" s="1"/>
  <c r="I131" i="38"/>
  <c r="K131" i="38" s="1"/>
  <c r="O131" i="38" s="1"/>
  <c r="I175" i="38"/>
  <c r="K175" i="38" s="1"/>
  <c r="O175" i="38" s="1"/>
  <c r="T175" i="38"/>
  <c r="H175" i="38"/>
  <c r="J175" i="38" s="1"/>
  <c r="T44" i="38"/>
  <c r="I44" i="38"/>
  <c r="K44" i="38" s="1"/>
  <c r="O44" i="38" s="1"/>
  <c r="H44" i="38"/>
  <c r="J44" i="38" s="1"/>
  <c r="T577" i="38"/>
  <c r="I577" i="38"/>
  <c r="K577" i="38" s="1"/>
  <c r="O577" i="38" s="1"/>
  <c r="H577" i="38"/>
  <c r="J577" i="38" s="1"/>
  <c r="H620" i="38"/>
  <c r="J620" i="38" s="1"/>
  <c r="T620" i="38"/>
  <c r="I620" i="38"/>
  <c r="K620" i="38" s="1"/>
  <c r="O620" i="38" s="1"/>
  <c r="T733" i="38"/>
  <c r="H733" i="38"/>
  <c r="J733" i="38" s="1"/>
  <c r="I733" i="38"/>
  <c r="K733" i="38" s="1"/>
  <c r="O733" i="38" s="1"/>
  <c r="I707" i="38"/>
  <c r="K707" i="38" s="1"/>
  <c r="O707" i="38" s="1"/>
  <c r="H707" i="38"/>
  <c r="J707" i="38" s="1"/>
  <c r="T707" i="38"/>
  <c r="H646" i="38"/>
  <c r="J646" i="38" s="1"/>
  <c r="I646" i="38"/>
  <c r="K646" i="38" s="1"/>
  <c r="O646" i="38" s="1"/>
  <c r="T646" i="38"/>
  <c r="I572" i="38"/>
  <c r="K572" i="38" s="1"/>
  <c r="O572" i="38" s="1"/>
  <c r="T572" i="38"/>
  <c r="H572" i="38"/>
  <c r="J572" i="38" s="1"/>
  <c r="T462" i="38"/>
  <c r="H462" i="38"/>
  <c r="J462" i="38" s="1"/>
  <c r="I462" i="38"/>
  <c r="K462" i="38" s="1"/>
  <c r="O462" i="38" s="1"/>
  <c r="I429" i="38"/>
  <c r="K429" i="38" s="1"/>
  <c r="T429" i="38"/>
  <c r="H429" i="38"/>
  <c r="J429" i="38" s="1"/>
  <c r="T356" i="38"/>
  <c r="I356" i="38"/>
  <c r="K356" i="38" s="1"/>
  <c r="O356" i="38" s="1"/>
  <c r="H356" i="38"/>
  <c r="J356" i="38" s="1"/>
  <c r="T298" i="38"/>
  <c r="I298" i="38"/>
  <c r="K298" i="38" s="1"/>
  <c r="O298" i="38" s="1"/>
  <c r="H298" i="38"/>
  <c r="J298" i="38" s="1"/>
  <c r="I184" i="38"/>
  <c r="K184" i="38" s="1"/>
  <c r="O184" i="38" s="1"/>
  <c r="T184" i="38"/>
  <c r="H184" i="38"/>
  <c r="J184" i="38" s="1"/>
  <c r="I86" i="38"/>
  <c r="K86" i="38" s="1"/>
  <c r="T86" i="38"/>
  <c r="H86" i="38"/>
  <c r="J86" i="38" s="1"/>
  <c r="T97" i="38"/>
  <c r="I97" i="38"/>
  <c r="K97" i="38" s="1"/>
  <c r="O97" i="38" s="1"/>
  <c r="H97" i="38"/>
  <c r="J97" i="38" s="1"/>
  <c r="H412" i="38"/>
  <c r="J412" i="38" s="1"/>
  <c r="T412" i="38"/>
  <c r="I412" i="38"/>
  <c r="K412" i="38" s="1"/>
  <c r="O412" i="38" s="1"/>
  <c r="I770" i="38"/>
  <c r="K770" i="38" s="1"/>
  <c r="O770" i="38" s="1"/>
  <c r="T770" i="38"/>
  <c r="H770" i="38"/>
  <c r="J770" i="38" s="1"/>
  <c r="I657" i="38"/>
  <c r="K657" i="38" s="1"/>
  <c r="O657" i="38" s="1"/>
  <c r="T657" i="38"/>
  <c r="H657" i="38"/>
  <c r="J657" i="38" s="1"/>
  <c r="T582" i="38"/>
  <c r="I582" i="38"/>
  <c r="K582" i="38" s="1"/>
  <c r="O582" i="38" s="1"/>
  <c r="H582" i="38"/>
  <c r="J582" i="38" s="1"/>
  <c r="T518" i="38"/>
  <c r="H518" i="38"/>
  <c r="J518" i="38" s="1"/>
  <c r="I518" i="38"/>
  <c r="K518" i="38" s="1"/>
  <c r="O518" i="38" s="1"/>
  <c r="T456" i="38"/>
  <c r="H456" i="38"/>
  <c r="J456" i="38" s="1"/>
  <c r="I456" i="38"/>
  <c r="K456" i="38" s="1"/>
  <c r="O456" i="38" s="1"/>
  <c r="H431" i="38"/>
  <c r="J431" i="38" s="1"/>
  <c r="T431" i="38"/>
  <c r="I431" i="38"/>
  <c r="K431" i="38" s="1"/>
  <c r="O431" i="38" s="1"/>
  <c r="I305" i="38"/>
  <c r="K305" i="38" s="1"/>
  <c r="O305" i="38" s="1"/>
  <c r="H305" i="38"/>
  <c r="J305" i="38" s="1"/>
  <c r="T305" i="38"/>
  <c r="I358" i="38"/>
  <c r="K358" i="38" s="1"/>
  <c r="O358" i="38" s="1"/>
  <c r="H358" i="38"/>
  <c r="J358" i="38" s="1"/>
  <c r="T358" i="38"/>
  <c r="T186" i="38"/>
  <c r="H186" i="38"/>
  <c r="J186" i="38" s="1"/>
  <c r="I186" i="38"/>
  <c r="K186" i="38" s="1"/>
  <c r="O186" i="38" s="1"/>
  <c r="H104" i="38"/>
  <c r="J104" i="38" s="1"/>
  <c r="T104" i="38"/>
  <c r="I104" i="38"/>
  <c r="K104" i="38" s="1"/>
  <c r="O104" i="38" s="1"/>
  <c r="I83" i="38"/>
  <c r="K83" i="38" s="1"/>
  <c r="O83" i="38" s="1"/>
  <c r="T83" i="38"/>
  <c r="H83" i="38"/>
  <c r="J83" i="38" s="1"/>
  <c r="T544" i="38"/>
  <c r="I544" i="38"/>
  <c r="K544" i="38" s="1"/>
  <c r="O544" i="38" s="1"/>
  <c r="H544" i="38"/>
  <c r="J544" i="38" s="1"/>
  <c r="I758" i="38"/>
  <c r="K758" i="38" s="1"/>
  <c r="O758" i="38" s="1"/>
  <c r="H758" i="38"/>
  <c r="J758" i="38" s="1"/>
  <c r="T758" i="38"/>
  <c r="I651" i="38"/>
  <c r="K651" i="38" s="1"/>
  <c r="O651" i="38" s="1"/>
  <c r="T651" i="38"/>
  <c r="H651" i="38"/>
  <c r="J651" i="38" s="1"/>
  <c r="I623" i="38"/>
  <c r="K623" i="38" s="1"/>
  <c r="O623" i="38" s="1"/>
  <c r="H623" i="38"/>
  <c r="J623" i="38" s="1"/>
  <c r="T623" i="38"/>
  <c r="T508" i="38"/>
  <c r="H508" i="38"/>
  <c r="J508" i="38" s="1"/>
  <c r="I508" i="38"/>
  <c r="K508" i="38" s="1"/>
  <c r="O508" i="38" s="1"/>
  <c r="H440" i="38"/>
  <c r="J440" i="38" s="1"/>
  <c r="T440" i="38"/>
  <c r="I440" i="38"/>
  <c r="K440" i="38" s="1"/>
  <c r="O440" i="38" s="1"/>
  <c r="I406" i="38"/>
  <c r="K406" i="38" s="1"/>
  <c r="O406" i="38" s="1"/>
  <c r="T406" i="38"/>
  <c r="H406" i="38"/>
  <c r="J406" i="38" s="1"/>
  <c r="T289" i="38"/>
  <c r="I289" i="38"/>
  <c r="K289" i="38" s="1"/>
  <c r="O289" i="38" s="1"/>
  <c r="H289" i="38"/>
  <c r="J289" i="38" s="1"/>
  <c r="H316" i="38"/>
  <c r="J316" i="38" s="1"/>
  <c r="T316" i="38"/>
  <c r="I316" i="38"/>
  <c r="K316" i="38" s="1"/>
  <c r="O316" i="38" s="1"/>
  <c r="H170" i="38"/>
  <c r="J170" i="38" s="1"/>
  <c r="T170" i="38"/>
  <c r="I170" i="38"/>
  <c r="K170" i="38" s="1"/>
  <c r="O170" i="38" s="1"/>
  <c r="I88" i="38"/>
  <c r="K88" i="38" s="1"/>
  <c r="H88" i="38"/>
  <c r="J88" i="38" s="1"/>
  <c r="T88" i="38"/>
  <c r="T8" i="38"/>
  <c r="H8" i="38"/>
  <c r="J8" i="38" s="1"/>
  <c r="I8" i="38"/>
  <c r="K8" i="38" s="1"/>
  <c r="O8" i="38" s="1"/>
  <c r="T212" i="38"/>
  <c r="H212" i="38"/>
  <c r="J212" i="38" s="1"/>
  <c r="I212" i="38"/>
  <c r="K212" i="38" s="1"/>
  <c r="O212" i="38" s="1"/>
  <c r="T740" i="38"/>
  <c r="H740" i="38"/>
  <c r="J740" i="38" s="1"/>
  <c r="I740" i="38"/>
  <c r="K740" i="38" s="1"/>
  <c r="O740" i="38" s="1"/>
  <c r="I624" i="38"/>
  <c r="K624" i="38" s="1"/>
  <c r="O624" i="38" s="1"/>
  <c r="T624" i="38"/>
  <c r="H624" i="38"/>
  <c r="J624" i="38" s="1"/>
  <c r="T590" i="38"/>
  <c r="I590" i="38"/>
  <c r="K590" i="38" s="1"/>
  <c r="O590" i="38" s="1"/>
  <c r="H590" i="38"/>
  <c r="J590" i="38" s="1"/>
  <c r="H517" i="38"/>
  <c r="J517" i="38" s="1"/>
  <c r="I517" i="38"/>
  <c r="K517" i="38" s="1"/>
  <c r="O517" i="38" s="1"/>
  <c r="T517" i="38"/>
  <c r="T504" i="38"/>
  <c r="I504" i="38"/>
  <c r="K504" i="38" s="1"/>
  <c r="O504" i="38" s="1"/>
  <c r="H504" i="38"/>
  <c r="J504" i="38" s="1"/>
  <c r="T330" i="38"/>
  <c r="H330" i="38"/>
  <c r="J330" i="38" s="1"/>
  <c r="I330" i="38"/>
  <c r="K330" i="38" s="1"/>
  <c r="O330" i="38" s="1"/>
  <c r="T326" i="38"/>
  <c r="I326" i="38"/>
  <c r="K326" i="38" s="1"/>
  <c r="O326" i="38" s="1"/>
  <c r="H326" i="38"/>
  <c r="J326" i="38" s="1"/>
  <c r="I146" i="38"/>
  <c r="K146" i="38" s="1"/>
  <c r="O146" i="38" s="1"/>
  <c r="H146" i="38"/>
  <c r="J146" i="38" s="1"/>
  <c r="T146" i="38"/>
  <c r="H174" i="38"/>
  <c r="J174" i="38" s="1"/>
  <c r="I174" i="38"/>
  <c r="K174" i="38" s="1"/>
  <c r="O174" i="38" s="1"/>
  <c r="T174" i="38"/>
  <c r="I59" i="38"/>
  <c r="K59" i="38" s="1"/>
  <c r="O59" i="38" s="1"/>
  <c r="T59" i="38"/>
  <c r="H59" i="38"/>
  <c r="J59" i="38" s="1"/>
  <c r="T22" i="38"/>
  <c r="H22" i="38"/>
  <c r="J22" i="38" s="1"/>
  <c r="I22" i="38"/>
  <c r="K22" i="38" s="1"/>
  <c r="O22" i="38" s="1"/>
  <c r="T779" i="38"/>
  <c r="I779" i="38"/>
  <c r="K779" i="38" s="1"/>
  <c r="O779" i="38" s="1"/>
  <c r="H779" i="38"/>
  <c r="J779" i="38" s="1"/>
  <c r="T670" i="38"/>
  <c r="H670" i="38"/>
  <c r="J670" i="38" s="1"/>
  <c r="I670" i="38"/>
  <c r="K670" i="38" s="1"/>
  <c r="H601" i="38"/>
  <c r="J601" i="38" s="1"/>
  <c r="T601" i="38"/>
  <c r="I601" i="38"/>
  <c r="K601" i="38" s="1"/>
  <c r="O601" i="38" s="1"/>
  <c r="I531" i="38"/>
  <c r="K531" i="38" s="1"/>
  <c r="O531" i="38" s="1"/>
  <c r="H531" i="38"/>
  <c r="J531" i="38" s="1"/>
  <c r="T531" i="38"/>
  <c r="I474" i="38"/>
  <c r="K474" i="38" s="1"/>
  <c r="O474" i="38" s="1"/>
  <c r="H474" i="38"/>
  <c r="J474" i="38" s="1"/>
  <c r="T474" i="38"/>
  <c r="I384" i="38"/>
  <c r="K384" i="38" s="1"/>
  <c r="O384" i="38" s="1"/>
  <c r="H384" i="38"/>
  <c r="J384" i="38" s="1"/>
  <c r="T384" i="38"/>
  <c r="H321" i="38"/>
  <c r="J321" i="38" s="1"/>
  <c r="I321" i="38"/>
  <c r="K321" i="38" s="1"/>
  <c r="O321" i="38" s="1"/>
  <c r="T321" i="38"/>
  <c r="I232" i="38"/>
  <c r="K232" i="38" s="1"/>
  <c r="O232" i="38" s="1"/>
  <c r="H232" i="38"/>
  <c r="J232" i="38" s="1"/>
  <c r="T232" i="38"/>
  <c r="I134" i="38"/>
  <c r="K134" i="38" s="1"/>
  <c r="O134" i="38" s="1"/>
  <c r="H134" i="38"/>
  <c r="J134" i="38" s="1"/>
  <c r="T134" i="38"/>
  <c r="I117" i="38"/>
  <c r="K117" i="38" s="1"/>
  <c r="O117" i="38" s="1"/>
  <c r="T117" i="38"/>
  <c r="H117" i="38"/>
  <c r="J117" i="38" s="1"/>
  <c r="T31" i="38"/>
  <c r="H31" i="38"/>
  <c r="J31" i="38" s="1"/>
  <c r="I31" i="38"/>
  <c r="K31" i="38" s="1"/>
  <c r="O31" i="38" s="1"/>
  <c r="T688" i="38"/>
  <c r="I688" i="38"/>
  <c r="K688" i="38" s="1"/>
  <c r="O688" i="38" s="1"/>
  <c r="H688" i="38"/>
  <c r="J688" i="38" s="1"/>
  <c r="T20" i="38"/>
  <c r="I20" i="38"/>
  <c r="K20" i="38" s="1"/>
  <c r="O20" i="38" s="1"/>
  <c r="H20" i="38"/>
  <c r="J20" i="38" s="1"/>
  <c r="F714" i="37"/>
  <c r="H714" i="37" s="1"/>
  <c r="P714" i="37"/>
  <c r="G714" i="37"/>
  <c r="I714" i="37" s="1"/>
  <c r="M714" i="37" s="1"/>
  <c r="F650" i="37"/>
  <c r="H650" i="37" s="1"/>
  <c r="P650" i="37"/>
  <c r="G650" i="37"/>
  <c r="I650" i="37" s="1"/>
  <c r="M650" i="37" s="1"/>
  <c r="P570" i="37"/>
  <c r="F570" i="37"/>
  <c r="H570" i="37" s="1"/>
  <c r="G570" i="37"/>
  <c r="I570" i="37" s="1"/>
  <c r="M570" i="37" s="1"/>
  <c r="P503" i="37"/>
  <c r="G503" i="37"/>
  <c r="I503" i="37" s="1"/>
  <c r="M503" i="37" s="1"/>
  <c r="F503" i="37"/>
  <c r="H503" i="37" s="1"/>
  <c r="P381" i="37"/>
  <c r="G381" i="37"/>
  <c r="I381" i="37" s="1"/>
  <c r="M381" i="37" s="1"/>
  <c r="F381" i="37"/>
  <c r="H381" i="37" s="1"/>
  <c r="P376" i="37"/>
  <c r="F376" i="37"/>
  <c r="H376" i="37" s="1"/>
  <c r="G376" i="37"/>
  <c r="I376" i="37" s="1"/>
  <c r="M376" i="37" s="1"/>
  <c r="F295" i="37"/>
  <c r="H295" i="37" s="1"/>
  <c r="P295" i="37"/>
  <c r="G295" i="37"/>
  <c r="I295" i="37" s="1"/>
  <c r="M295" i="37" s="1"/>
  <c r="P213" i="37"/>
  <c r="F213" i="37"/>
  <c r="H213" i="37" s="1"/>
  <c r="G213" i="37"/>
  <c r="I213" i="37" s="1"/>
  <c r="M213" i="37" s="1"/>
  <c r="G176" i="37"/>
  <c r="I176" i="37" s="1"/>
  <c r="M176" i="37" s="1"/>
  <c r="P176" i="37"/>
  <c r="F176" i="37"/>
  <c r="H176" i="37" s="1"/>
  <c r="F45" i="37"/>
  <c r="H45" i="37" s="1"/>
  <c r="P45" i="37"/>
  <c r="G45" i="37"/>
  <c r="I45" i="37" s="1"/>
  <c r="M45" i="37" s="1"/>
  <c r="F677" i="37"/>
  <c r="H677" i="37" s="1"/>
  <c r="P677" i="37"/>
  <c r="G677" i="37"/>
  <c r="I677" i="37" s="1"/>
  <c r="M677" i="37" s="1"/>
  <c r="F747" i="37"/>
  <c r="H747" i="37" s="1"/>
  <c r="P747" i="37"/>
  <c r="G747" i="37"/>
  <c r="I747" i="37" s="1"/>
  <c r="M747" i="37" s="1"/>
  <c r="F668" i="37"/>
  <c r="H668" i="37" s="1"/>
  <c r="P668" i="37"/>
  <c r="G668" i="37"/>
  <c r="I668" i="37" s="1"/>
  <c r="M668" i="37" s="1"/>
  <c r="F613" i="37"/>
  <c r="H613" i="37" s="1"/>
  <c r="P613" i="37"/>
  <c r="G613" i="37"/>
  <c r="I613" i="37" s="1"/>
  <c r="M613" i="37" s="1"/>
  <c r="G596" i="37"/>
  <c r="I596" i="37" s="1"/>
  <c r="M596" i="37" s="1"/>
  <c r="P596" i="37"/>
  <c r="F596" i="37"/>
  <c r="H596" i="37" s="1"/>
  <c r="F546" i="37"/>
  <c r="H546" i="37" s="1"/>
  <c r="G546" i="37"/>
  <c r="I546" i="37" s="1"/>
  <c r="M546" i="37" s="1"/>
  <c r="P546" i="37"/>
  <c r="P385" i="37"/>
  <c r="F385" i="37"/>
  <c r="H385" i="37" s="1"/>
  <c r="G385" i="37"/>
  <c r="I385" i="37" s="1"/>
  <c r="M385" i="37" s="1"/>
  <c r="F338" i="37"/>
  <c r="H338" i="37" s="1"/>
  <c r="P338" i="37"/>
  <c r="G338" i="37"/>
  <c r="I338" i="37" s="1"/>
  <c r="M338" i="37" s="1"/>
  <c r="G297" i="37"/>
  <c r="I297" i="37" s="1"/>
  <c r="M297" i="37" s="1"/>
  <c r="P297" i="37"/>
  <c r="F297" i="37"/>
  <c r="H297" i="37" s="1"/>
  <c r="P183" i="37"/>
  <c r="G183" i="37"/>
  <c r="I183" i="37" s="1"/>
  <c r="M183" i="37" s="1"/>
  <c r="F183" i="37"/>
  <c r="H183" i="37" s="1"/>
  <c r="P85" i="37"/>
  <c r="G85" i="37"/>
  <c r="I85" i="37" s="1"/>
  <c r="M85" i="37" s="1"/>
  <c r="F85" i="37"/>
  <c r="H85" i="37" s="1"/>
  <c r="G96" i="37"/>
  <c r="I96" i="37" s="1"/>
  <c r="M96" i="37" s="1"/>
  <c r="P96" i="37"/>
  <c r="F96" i="37"/>
  <c r="H96" i="37" s="1"/>
  <c r="T475" i="38"/>
  <c r="I475" i="38"/>
  <c r="K475" i="38" s="1"/>
  <c r="O475" i="38" s="1"/>
  <c r="H475" i="38"/>
  <c r="J475" i="38" s="1"/>
  <c r="F761" i="37"/>
  <c r="H761" i="37" s="1"/>
  <c r="P761" i="37"/>
  <c r="G761" i="37"/>
  <c r="I761" i="37" s="1"/>
  <c r="M761" i="37" s="1"/>
  <c r="P692" i="37"/>
  <c r="F692" i="37"/>
  <c r="H692" i="37" s="1"/>
  <c r="G692" i="37"/>
  <c r="I692" i="37" s="1"/>
  <c r="M692" i="37" s="1"/>
  <c r="P628" i="37"/>
  <c r="F628" i="37"/>
  <c r="H628" i="37" s="1"/>
  <c r="G628" i="37"/>
  <c r="I628" i="37" s="1"/>
  <c r="M628" i="37" s="1"/>
  <c r="P525" i="37"/>
  <c r="F525" i="37"/>
  <c r="H525" i="37" s="1"/>
  <c r="G525" i="37"/>
  <c r="I525" i="37" s="1"/>
  <c r="M525" i="37" s="1"/>
  <c r="P469" i="37"/>
  <c r="F469" i="37"/>
  <c r="H469" i="37" s="1"/>
  <c r="G469" i="37"/>
  <c r="I469" i="37" s="1"/>
  <c r="M469" i="37" s="1"/>
  <c r="G404" i="37"/>
  <c r="I404" i="37" s="1"/>
  <c r="M404" i="37" s="1"/>
  <c r="P404" i="37"/>
  <c r="F404" i="37"/>
  <c r="H404" i="37" s="1"/>
  <c r="P304" i="37"/>
  <c r="G304" i="37"/>
  <c r="I304" i="37" s="1"/>
  <c r="M304" i="37" s="1"/>
  <c r="F304" i="37"/>
  <c r="H304" i="37" s="1"/>
  <c r="F299" i="37"/>
  <c r="H299" i="37" s="1"/>
  <c r="P299" i="37"/>
  <c r="G299" i="37"/>
  <c r="I299" i="37" s="1"/>
  <c r="M299" i="37" s="1"/>
  <c r="P169" i="37"/>
  <c r="G169" i="37"/>
  <c r="I169" i="37" s="1"/>
  <c r="M169" i="37" s="1"/>
  <c r="F169" i="37"/>
  <c r="H169" i="37" s="1"/>
  <c r="F55" i="37"/>
  <c r="H55" i="37" s="1"/>
  <c r="P55" i="37"/>
  <c r="G55" i="37"/>
  <c r="I55" i="37" s="1"/>
  <c r="M55" i="37" s="1"/>
  <c r="F82" i="37"/>
  <c r="H82" i="37" s="1"/>
  <c r="P82" i="37"/>
  <c r="G82" i="37"/>
  <c r="I82" i="37" s="1"/>
  <c r="M82" i="37" s="1"/>
  <c r="T731" i="38"/>
  <c r="I731" i="38"/>
  <c r="K731" i="38" s="1"/>
  <c r="O731" i="38" s="1"/>
  <c r="H731" i="38"/>
  <c r="J731" i="38" s="1"/>
  <c r="I649" i="38"/>
  <c r="K649" i="38" s="1"/>
  <c r="O649" i="38" s="1"/>
  <c r="H649" i="38"/>
  <c r="J649" i="38" s="1"/>
  <c r="T649" i="38"/>
  <c r="H614" i="38"/>
  <c r="J614" i="38" s="1"/>
  <c r="I614" i="38"/>
  <c r="K614" i="38" s="1"/>
  <c r="O614" i="38" s="1"/>
  <c r="T614" i="38"/>
  <c r="I545" i="38"/>
  <c r="K545" i="38" s="1"/>
  <c r="O545" i="38" s="1"/>
  <c r="T545" i="38"/>
  <c r="H545" i="38"/>
  <c r="J545" i="38" s="1"/>
  <c r="H452" i="38"/>
  <c r="J452" i="38" s="1"/>
  <c r="T452" i="38"/>
  <c r="I452" i="38"/>
  <c r="K452" i="38" s="1"/>
  <c r="O452" i="38" s="1"/>
  <c r="T388" i="38"/>
  <c r="H388" i="38"/>
  <c r="J388" i="38" s="1"/>
  <c r="I388" i="38"/>
  <c r="K388" i="38" s="1"/>
  <c r="O388" i="38" s="1"/>
  <c r="T288" i="38"/>
  <c r="I288" i="38"/>
  <c r="K288" i="38" s="1"/>
  <c r="O288" i="38" s="1"/>
  <c r="H288" i="38"/>
  <c r="J288" i="38" s="1"/>
  <c r="I283" i="38"/>
  <c r="K283" i="38" s="1"/>
  <c r="O283" i="38" s="1"/>
  <c r="H283" i="38"/>
  <c r="J283" i="38" s="1"/>
  <c r="T283" i="38"/>
  <c r="T153" i="38"/>
  <c r="I153" i="38"/>
  <c r="K153" i="38" s="1"/>
  <c r="O153" i="38" s="1"/>
  <c r="H153" i="38"/>
  <c r="J153" i="38" s="1"/>
  <c r="I39" i="38"/>
  <c r="K39" i="38" s="1"/>
  <c r="O39" i="38" s="1"/>
  <c r="H39" i="38"/>
  <c r="J39" i="38" s="1"/>
  <c r="T39" i="38"/>
  <c r="H66" i="38"/>
  <c r="J66" i="38" s="1"/>
  <c r="I66" i="38"/>
  <c r="K66" i="38" s="1"/>
  <c r="O66" i="38" s="1"/>
  <c r="T66" i="38"/>
  <c r="T2" i="38"/>
  <c r="H2" i="38"/>
  <c r="J2" i="38" s="1"/>
  <c r="I2" i="38"/>
  <c r="K2" i="38" s="1"/>
  <c r="O2" i="38" s="1"/>
  <c r="AR19" i="33"/>
  <c r="AN18" i="33"/>
  <c r="AP18" i="33" s="1"/>
  <c r="H718" i="38"/>
  <c r="J718" i="38" s="1"/>
  <c r="T718" i="38"/>
  <c r="I718" i="38"/>
  <c r="K718" i="38" s="1"/>
  <c r="O718" i="38" s="1"/>
  <c r="I654" i="38"/>
  <c r="K654" i="38" s="1"/>
  <c r="O654" i="38" s="1"/>
  <c r="T654" i="38"/>
  <c r="H654" i="38"/>
  <c r="J654" i="38" s="1"/>
  <c r="T560" i="38"/>
  <c r="H560" i="38"/>
  <c r="J560" i="38" s="1"/>
  <c r="I560" i="38"/>
  <c r="K560" i="38" s="1"/>
  <c r="O560" i="38" s="1"/>
  <c r="H481" i="38"/>
  <c r="J481" i="38" s="1"/>
  <c r="T481" i="38"/>
  <c r="I481" i="38"/>
  <c r="K481" i="38" s="1"/>
  <c r="O481" i="38" s="1"/>
  <c r="T395" i="38"/>
  <c r="H395" i="38"/>
  <c r="J395" i="38" s="1"/>
  <c r="I395" i="38"/>
  <c r="K395" i="38" s="1"/>
  <c r="O395" i="38" s="1"/>
  <c r="T348" i="38"/>
  <c r="I348" i="38"/>
  <c r="K348" i="38" s="1"/>
  <c r="O348" i="38" s="1"/>
  <c r="H348" i="38"/>
  <c r="J348" i="38" s="1"/>
  <c r="I229" i="38"/>
  <c r="K229" i="38" s="1"/>
  <c r="O229" i="38" s="1"/>
  <c r="H229" i="38"/>
  <c r="J229" i="38" s="1"/>
  <c r="T229" i="38"/>
  <c r="I147" i="38"/>
  <c r="K147" i="38" s="1"/>
  <c r="O147" i="38" s="1"/>
  <c r="H147" i="38"/>
  <c r="J147" i="38" s="1"/>
  <c r="T147" i="38"/>
  <c r="I191" i="38"/>
  <c r="K191" i="38" s="1"/>
  <c r="O191" i="38" s="1"/>
  <c r="H191" i="38"/>
  <c r="J191" i="38" s="1"/>
  <c r="T191" i="38"/>
  <c r="I60" i="38"/>
  <c r="K60" i="38" s="1"/>
  <c r="O60" i="38" s="1"/>
  <c r="T60" i="38"/>
  <c r="H60" i="38"/>
  <c r="J60" i="38" s="1"/>
  <c r="T768" i="38"/>
  <c r="I768" i="38"/>
  <c r="K768" i="38" s="1"/>
  <c r="O768" i="38" s="1"/>
  <c r="H768" i="38"/>
  <c r="J768" i="38" s="1"/>
  <c r="AR438" i="31"/>
  <c r="AQ499" i="31"/>
  <c r="AQ692" i="31"/>
  <c r="AQ646" i="31"/>
  <c r="AQ572" i="31"/>
  <c r="AQ268" i="31"/>
  <c r="AQ12" i="31"/>
  <c r="AQ606" i="31"/>
  <c r="AQ642" i="31"/>
  <c r="AR499" i="31"/>
  <c r="AQ666" i="31"/>
  <c r="AQ344" i="31"/>
  <c r="AQ281" i="31"/>
  <c r="AR531" i="31"/>
  <c r="AR482" i="31"/>
  <c r="AQ245" i="31"/>
  <c r="AR521" i="31"/>
  <c r="AQ276" i="31"/>
  <c r="AQ584" i="31"/>
  <c r="AQ370" i="31"/>
  <c r="AQ64" i="31"/>
  <c r="AR56" i="31"/>
  <c r="AR655" i="31"/>
  <c r="AR225" i="31"/>
  <c r="AR248" i="31"/>
  <c r="AQ441" i="31"/>
  <c r="AR500" i="31"/>
  <c r="AR364" i="31"/>
  <c r="AR329" i="31"/>
  <c r="AR471" i="31"/>
  <c r="AR515" i="31"/>
  <c r="AQ644" i="31"/>
  <c r="AQ730" i="31"/>
  <c r="AQ714" i="31"/>
  <c r="AR89" i="31"/>
  <c r="AQ569" i="31"/>
  <c r="AR628" i="31"/>
  <c r="AR492" i="31"/>
  <c r="AR486" i="31"/>
  <c r="AR629" i="31"/>
  <c r="AR673" i="31"/>
  <c r="AR356" i="31"/>
  <c r="AR50" i="31"/>
  <c r="AQ603" i="31"/>
  <c r="AQ547" i="31"/>
  <c r="AR194" i="31"/>
  <c r="AQ148" i="31"/>
  <c r="AR332" i="31"/>
  <c r="AR160" i="31"/>
  <c r="AR209" i="31"/>
  <c r="AR637" i="31"/>
  <c r="AQ254" i="31"/>
  <c r="AR412" i="31"/>
  <c r="AQ320" i="31"/>
  <c r="AQ405" i="31"/>
  <c r="AQ62" i="31"/>
  <c r="AR621" i="31"/>
  <c r="AR509" i="31"/>
  <c r="AR416" i="31"/>
  <c r="AR657" i="31"/>
  <c r="AQ681" i="31"/>
  <c r="AR47" i="31"/>
  <c r="AQ423" i="31"/>
  <c r="AQ544" i="31"/>
  <c r="AR361" i="31"/>
  <c r="AQ131" i="31"/>
  <c r="AQ426" i="31"/>
  <c r="AR6" i="31"/>
  <c r="AQ88" i="31"/>
  <c r="AR563" i="31"/>
  <c r="AR649" i="31"/>
  <c r="AR213" i="31"/>
  <c r="AR237" i="31"/>
  <c r="AR270" i="31"/>
  <c r="AQ675" i="31"/>
  <c r="AR302" i="31"/>
  <c r="AQ288" i="31"/>
  <c r="AR2" i="31"/>
  <c r="AQ41" i="31"/>
  <c r="AR777" i="31"/>
  <c r="AR422" i="31"/>
  <c r="AQ3" i="31"/>
  <c r="AR293" i="31"/>
  <c r="AR130" i="31"/>
  <c r="AQ331" i="31"/>
  <c r="AQ327" i="31"/>
  <c r="AQ563" i="31"/>
  <c r="AQ728" i="31"/>
  <c r="AQ8" i="31"/>
  <c r="AQ495" i="31"/>
  <c r="AQ330" i="31"/>
  <c r="AR575" i="31"/>
  <c r="AQ280" i="31"/>
  <c r="AR724" i="31"/>
  <c r="AR320" i="31"/>
  <c r="AQ353" i="31"/>
  <c r="AQ582" i="31"/>
  <c r="AR381" i="31"/>
  <c r="AR370" i="31"/>
  <c r="AR328" i="31"/>
  <c r="AR774" i="31"/>
  <c r="AQ360" i="31"/>
  <c r="AQ520" i="31"/>
  <c r="AQ440" i="31"/>
  <c r="AQ146" i="31"/>
  <c r="AR403" i="31"/>
  <c r="AQ109" i="31"/>
  <c r="AR474" i="31"/>
  <c r="AR562" i="31"/>
  <c r="AQ151" i="31"/>
  <c r="AR295" i="31"/>
  <c r="AR525" i="31"/>
  <c r="AQ500" i="31"/>
  <c r="AR39" i="31"/>
  <c r="AR466" i="31"/>
  <c r="AR147" i="31"/>
  <c r="AQ480" i="31"/>
  <c r="AR389" i="31"/>
  <c r="AQ708" i="31"/>
  <c r="AQ551" i="31"/>
  <c r="AQ100" i="31"/>
  <c r="AQ560" i="31"/>
  <c r="AR301" i="31"/>
  <c r="AR371" i="31"/>
  <c r="AR98" i="31"/>
  <c r="AQ269" i="31"/>
  <c r="AR433" i="31"/>
  <c r="AQ164" i="31"/>
  <c r="AQ217" i="31"/>
  <c r="AR769" i="31"/>
  <c r="AQ204" i="31"/>
  <c r="AQ545" i="31"/>
  <c r="AQ328" i="31"/>
  <c r="AR280" i="31"/>
  <c r="AQ652" i="31"/>
  <c r="AQ689" i="31"/>
  <c r="AR166" i="31"/>
  <c r="AQ397" i="31"/>
  <c r="AQ354" i="31"/>
  <c r="AQ235" i="31"/>
  <c r="AQ136" i="31"/>
  <c r="AQ636" i="31"/>
  <c r="AQ486" i="31"/>
  <c r="AR408" i="31"/>
  <c r="AR107" i="31"/>
  <c r="AR139" i="31"/>
  <c r="AR336" i="31"/>
  <c r="AQ496" i="31"/>
  <c r="AR568" i="31"/>
  <c r="AR222" i="31"/>
  <c r="AR291" i="31"/>
  <c r="AQ613" i="31"/>
  <c r="AQ173" i="31"/>
  <c r="AQ402" i="31"/>
  <c r="AR464" i="31"/>
  <c r="AR490" i="31"/>
  <c r="AR234" i="31"/>
  <c r="AQ153" i="31"/>
  <c r="AQ558" i="31"/>
  <c r="AR523" i="31"/>
  <c r="AR90" i="31"/>
  <c r="AQ72" i="31"/>
  <c r="AQ314" i="31"/>
  <c r="AQ414" i="31"/>
  <c r="AQ182" i="31"/>
  <c r="AR399" i="31"/>
  <c r="AQ473" i="31"/>
  <c r="AQ19" i="31"/>
  <c r="AR81" i="31"/>
  <c r="AR140" i="31"/>
  <c r="AQ585" i="31"/>
  <c r="AR762" i="31"/>
  <c r="AR228" i="31"/>
  <c r="AQ593" i="31"/>
  <c r="AQ779" i="31"/>
  <c r="AQ55" i="31"/>
  <c r="AR743" i="31"/>
  <c r="AR750" i="31"/>
  <c r="AQ446" i="31"/>
  <c r="AR593" i="31"/>
  <c r="AQ60" i="31"/>
  <c r="AR85" i="31"/>
  <c r="AQ154" i="31"/>
  <c r="AR87" i="31"/>
  <c r="AQ400" i="31"/>
  <c r="AR595" i="31"/>
  <c r="AR29" i="31"/>
  <c r="AR168" i="31"/>
  <c r="AR125" i="31"/>
  <c r="AR704" i="31"/>
  <c r="AR420" i="31"/>
  <c r="AQ759" i="31"/>
  <c r="AQ610" i="31"/>
  <c r="AQ594" i="31"/>
  <c r="AQ436" i="31"/>
  <c r="AQ294" i="31"/>
  <c r="AQ528" i="31"/>
  <c r="AQ712" i="31"/>
  <c r="AR442" i="31"/>
  <c r="AQ420" i="31"/>
  <c r="AQ306" i="31"/>
  <c r="AR555" i="31"/>
  <c r="AQ243" i="31"/>
  <c r="AR708" i="31"/>
  <c r="AR773" i="31"/>
  <c r="AR350" i="31"/>
  <c r="AQ635" i="31"/>
  <c r="AQ481" i="31"/>
  <c r="AQ392" i="31"/>
  <c r="AQ156" i="31"/>
  <c r="AR678" i="31"/>
  <c r="AQ434" i="31"/>
  <c r="AR284" i="31"/>
  <c r="AQ181" i="31"/>
  <c r="AR584" i="31"/>
  <c r="AR587" i="31"/>
  <c r="AQ11" i="31"/>
  <c r="AQ589" i="31"/>
  <c r="AR682" i="31"/>
  <c r="AR455" i="31"/>
  <c r="AQ565" i="31"/>
  <c r="AR778" i="31"/>
  <c r="AQ342" i="31"/>
  <c r="AQ592" i="31"/>
  <c r="AR109" i="31"/>
  <c r="AQ120" i="31"/>
  <c r="AQ638" i="31"/>
  <c r="AR227" i="31"/>
  <c r="AR755" i="31"/>
  <c r="AR560" i="31"/>
  <c r="AR710" i="31"/>
  <c r="AQ752" i="31"/>
  <c r="AR242" i="31"/>
  <c r="AR398" i="31"/>
  <c r="AQ443" i="31"/>
  <c r="AQ468" i="31"/>
  <c r="AQ347" i="31"/>
  <c r="AQ199" i="31"/>
  <c r="AQ549" i="31"/>
  <c r="AR564" i="31"/>
  <c r="AR677" i="31"/>
  <c r="AQ222" i="31"/>
  <c r="AR203" i="31"/>
  <c r="AR313" i="31"/>
  <c r="AQ92" i="31"/>
  <c r="AQ734" i="31"/>
  <c r="AR34" i="31"/>
  <c r="AQ741" i="31"/>
  <c r="AQ424" i="31"/>
  <c r="AQ121" i="31"/>
  <c r="AQ460" i="31"/>
  <c r="AQ359" i="31"/>
  <c r="AQ541" i="31"/>
  <c r="AR594" i="31"/>
  <c r="AQ176" i="31"/>
  <c r="AR219" i="31"/>
  <c r="AQ577" i="31"/>
  <c r="AR259" i="31"/>
  <c r="AQ218" i="31"/>
  <c r="AR136" i="31"/>
  <c r="AQ134" i="31"/>
  <c r="AQ349" i="31"/>
  <c r="AR414" i="31"/>
  <c r="AQ483" i="31"/>
  <c r="AQ733" i="31"/>
  <c r="AQ239" i="31"/>
  <c r="AQ37" i="31"/>
  <c r="AQ686" i="31"/>
  <c r="AR380" i="31"/>
  <c r="AQ761" i="31"/>
  <c r="AQ21" i="31"/>
  <c r="AQ432" i="31"/>
  <c r="AR306" i="31"/>
  <c r="AQ382" i="31"/>
  <c r="AQ632" i="31"/>
  <c r="AQ15" i="31"/>
  <c r="AR698" i="31"/>
  <c r="AR192" i="31"/>
  <c r="AR264" i="31"/>
  <c r="AR294" i="31"/>
  <c r="AR70" i="31"/>
  <c r="AQ170" i="31"/>
  <c r="AQ647" i="31"/>
  <c r="AQ305" i="31"/>
  <c r="AR190" i="31"/>
  <c r="AR344" i="31"/>
  <c r="AR550" i="31"/>
  <c r="AQ358" i="31"/>
  <c r="AR429" i="31"/>
  <c r="AR419" i="31"/>
  <c r="AQ622" i="31"/>
  <c r="AR99" i="31"/>
  <c r="AR3" i="31"/>
  <c r="AQ665" i="31"/>
  <c r="AQ494" i="31"/>
  <c r="AQ721" i="31"/>
  <c r="AR44" i="31"/>
  <c r="AQ510" i="31"/>
  <c r="AR26" i="31"/>
  <c r="AQ188" i="31"/>
  <c r="AQ575" i="31"/>
  <c r="AQ771" i="31"/>
  <c r="AR8" i="31"/>
  <c r="AQ308" i="31"/>
  <c r="AQ195" i="31"/>
  <c r="AR597" i="31"/>
  <c r="AQ273" i="31"/>
  <c r="AQ108" i="31"/>
  <c r="AQ61" i="31"/>
  <c r="AR198" i="31"/>
  <c r="AQ668" i="31"/>
  <c r="AQ407" i="31"/>
  <c r="AR223" i="31"/>
  <c r="AQ190" i="31"/>
  <c r="AR195" i="31"/>
  <c r="AR250" i="31"/>
  <c r="AR661" i="31"/>
  <c r="AQ653" i="31"/>
  <c r="AQ197" i="31"/>
  <c r="AQ669" i="31"/>
  <c r="AR362" i="31"/>
  <c r="AR611" i="31"/>
  <c r="AR742" i="31"/>
  <c r="AQ766" i="31"/>
  <c r="AQ656" i="31"/>
  <c r="AQ192" i="31"/>
  <c r="AR451" i="31"/>
  <c r="AQ24" i="31"/>
  <c r="AR95" i="31"/>
  <c r="AQ69" i="31"/>
  <c r="AR387" i="31"/>
  <c r="AR728" i="31"/>
  <c r="AQ221" i="31"/>
  <c r="AQ478" i="31"/>
  <c r="AR489" i="31"/>
  <c r="AQ415" i="31"/>
  <c r="AQ607" i="31"/>
  <c r="AR518" i="31"/>
  <c r="AR689" i="31"/>
  <c r="AQ315" i="31"/>
  <c r="AR232" i="31"/>
  <c r="AQ45" i="31"/>
  <c r="AR64" i="31"/>
  <c r="AR159" i="31"/>
  <c r="AQ408" i="31"/>
  <c r="AQ772" i="31"/>
  <c r="AR591" i="31"/>
  <c r="AR663" i="31"/>
  <c r="AR120" i="31"/>
  <c r="AQ442" i="31"/>
  <c r="AR191" i="31"/>
  <c r="AR726" i="31"/>
  <c r="AQ684" i="31"/>
  <c r="AQ20" i="31"/>
  <c r="AQ14" i="31"/>
  <c r="AR19" i="31"/>
  <c r="AR245" i="31"/>
  <c r="AQ371" i="31"/>
  <c r="AQ111" i="31"/>
  <c r="AR122" i="31"/>
  <c r="AQ343" i="31"/>
  <c r="AR330" i="31"/>
  <c r="AR441" i="31"/>
  <c r="AQ346" i="31"/>
  <c r="AR711" i="31"/>
  <c r="AQ224" i="31"/>
  <c r="AR551" i="31"/>
  <c r="AR118" i="31"/>
  <c r="AQ391" i="31"/>
  <c r="AR45" i="31"/>
  <c r="AR561" i="31"/>
  <c r="AR654" i="31"/>
  <c r="AR488" i="31"/>
  <c r="AR609" i="31"/>
  <c r="AQ94" i="31"/>
  <c r="AR647" i="31"/>
  <c r="AR538" i="31"/>
  <c r="AR388" i="31"/>
  <c r="AR624" i="31"/>
  <c r="AR211" i="31"/>
  <c r="AQ289" i="31"/>
  <c r="AR720" i="31"/>
  <c r="AR631" i="31"/>
  <c r="AQ6" i="31"/>
  <c r="AR27" i="31"/>
  <c r="AQ372" i="31"/>
  <c r="AR172" i="31"/>
  <c r="AR335" i="31"/>
  <c r="AQ23" i="31"/>
  <c r="AQ124" i="31"/>
  <c r="AR554" i="31"/>
  <c r="AQ118" i="31"/>
  <c r="AR343" i="31"/>
  <c r="AR171" i="31"/>
  <c r="AR537" i="31"/>
  <c r="AQ503" i="31"/>
  <c r="AR241" i="31"/>
  <c r="AQ242" i="31"/>
  <c r="AR304" i="31"/>
  <c r="AQ262" i="31"/>
  <c r="AQ764" i="31"/>
  <c r="AR253" i="31"/>
  <c r="AR368" i="31"/>
  <c r="AQ336" i="31"/>
  <c r="AQ299" i="31"/>
  <c r="AR714" i="31"/>
  <c r="AR33" i="31"/>
  <c r="AR483" i="31"/>
  <c r="AQ490" i="31"/>
  <c r="AR68" i="31"/>
  <c r="AQ658" i="31"/>
  <c r="AR424" i="31"/>
  <c r="AQ489" i="31"/>
  <c r="AR751" i="31"/>
  <c r="AR57" i="31"/>
  <c r="AR668" i="31"/>
  <c r="AQ186" i="31"/>
  <c r="AR193" i="31"/>
  <c r="AR315" i="31"/>
  <c r="AR603" i="31"/>
  <c r="AQ674" i="31"/>
  <c r="AQ297" i="31"/>
  <c r="AQ324" i="31"/>
  <c r="AQ459" i="31"/>
  <c r="AQ48" i="31"/>
  <c r="AQ455" i="31"/>
  <c r="AR272" i="31"/>
  <c r="AR349" i="31"/>
  <c r="AQ605" i="31"/>
  <c r="AQ81" i="31"/>
  <c r="AQ511" i="31"/>
  <c r="AR411" i="31"/>
  <c r="AQ130" i="31"/>
  <c r="AR536" i="31"/>
  <c r="AQ672" i="31"/>
  <c r="AR596" i="31"/>
  <c r="AR619" i="31"/>
  <c r="AR257" i="31"/>
  <c r="AR61" i="31"/>
  <c r="AR672" i="31"/>
  <c r="AQ104" i="31"/>
  <c r="AQ67" i="31"/>
  <c r="AR737" i="31"/>
  <c r="AR385" i="31"/>
  <c r="AQ701" i="31"/>
  <c r="AR169" i="31"/>
  <c r="AQ326" i="31"/>
  <c r="AQ696" i="31"/>
  <c r="AR410" i="31"/>
  <c r="AR539" i="31"/>
  <c r="AQ527" i="31"/>
  <c r="AQ586" i="31"/>
  <c r="AQ449" i="31"/>
  <c r="AQ755" i="31"/>
  <c r="AQ751" i="31"/>
  <c r="AQ753" i="31"/>
  <c r="AQ266" i="31"/>
  <c r="AQ219" i="31"/>
  <c r="AQ718" i="31"/>
  <c r="AR752" i="31"/>
  <c r="AR142" i="31"/>
  <c r="AR82" i="31"/>
  <c r="AQ580" i="31"/>
  <c r="AQ754" i="31"/>
  <c r="AQ777" i="31"/>
  <c r="AR258" i="31"/>
  <c r="AR764" i="31"/>
  <c r="AR93" i="31"/>
  <c r="AQ736" i="31"/>
  <c r="AR199" i="31"/>
  <c r="AQ404" i="31"/>
  <c r="AQ724" i="31"/>
  <c r="AR137" i="31"/>
  <c r="AR635" i="31"/>
  <c r="AQ550" i="31"/>
  <c r="AR667" i="31"/>
  <c r="AQ488" i="31"/>
  <c r="AR644" i="31"/>
  <c r="AR732" i="31"/>
  <c r="AQ717" i="31"/>
  <c r="AQ232" i="31"/>
  <c r="AR363" i="31"/>
  <c r="AQ628" i="31"/>
  <c r="AR712" i="31"/>
  <c r="AQ525" i="31"/>
  <c r="AR41" i="31"/>
  <c r="AQ179" i="31"/>
  <c r="AR51" i="31"/>
  <c r="AR484" i="31"/>
  <c r="AQ257" i="31"/>
  <c r="AR462" i="31"/>
  <c r="AQ514" i="31"/>
  <c r="AQ437" i="31"/>
  <c r="AR397" i="31"/>
  <c r="AQ211" i="31"/>
  <c r="AR10" i="31"/>
  <c r="AQ776" i="31"/>
  <c r="AQ518" i="31"/>
  <c r="AQ542" i="31"/>
  <c r="AQ458" i="31"/>
  <c r="AQ244" i="31"/>
  <c r="AQ581" i="31"/>
  <c r="AR314" i="31"/>
  <c r="AQ16" i="31"/>
  <c r="AR80" i="31"/>
  <c r="AQ96" i="31"/>
  <c r="AQ75" i="31"/>
  <c r="AQ743" i="31"/>
  <c r="AQ251" i="31"/>
  <c r="AQ298" i="31"/>
  <c r="AR105" i="31"/>
  <c r="AR59" i="31"/>
  <c r="AR602" i="31"/>
  <c r="AR5" i="31"/>
  <c r="AQ378" i="31"/>
  <c r="AQ444" i="31"/>
  <c r="AQ103" i="31"/>
  <c r="AR735" i="31"/>
  <c r="AQ363" i="31"/>
  <c r="AQ643" i="31"/>
  <c r="AR74" i="31"/>
  <c r="AR289" i="31"/>
  <c r="AQ249" i="31"/>
  <c r="AQ311" i="31"/>
  <c r="AR535" i="31"/>
  <c r="AQ566" i="31"/>
  <c r="AR375" i="31"/>
  <c r="AQ433" i="31"/>
  <c r="AQ502" i="31"/>
  <c r="AQ341" i="31"/>
  <c r="AR543" i="31"/>
  <c r="AR359" i="31"/>
  <c r="AR249" i="31"/>
  <c r="AR670" i="31"/>
  <c r="AQ485" i="31"/>
  <c r="AR572" i="31"/>
  <c r="AR707" i="31"/>
  <c r="AR174" i="31"/>
  <c r="AQ87" i="31"/>
  <c r="AR665" i="31"/>
  <c r="AQ732" i="31"/>
  <c r="AQ735" i="31"/>
  <c r="AR702" i="31"/>
  <c r="AR475" i="31"/>
  <c r="AQ554" i="31"/>
  <c r="AR705" i="31"/>
  <c r="AR736" i="31"/>
  <c r="AR154" i="31"/>
  <c r="AR690" i="31"/>
  <c r="AQ387" i="31"/>
  <c r="AQ27" i="31"/>
  <c r="AR378" i="31"/>
  <c r="AR580" i="31"/>
  <c r="AR303" i="31"/>
  <c r="AQ337" i="31"/>
  <c r="AR771" i="31"/>
  <c r="AR290" i="31"/>
  <c r="AQ375" i="31"/>
  <c r="AR324" i="31"/>
  <c r="AR428" i="31"/>
  <c r="AQ321" i="31"/>
  <c r="AR675" i="31"/>
  <c r="AR493" i="31"/>
  <c r="AR128" i="31"/>
  <c r="AR392" i="31"/>
  <c r="AQ205" i="31"/>
  <c r="AQ300" i="31"/>
  <c r="AR510" i="31"/>
  <c r="AQ203" i="31"/>
  <c r="AR180" i="31"/>
  <c r="AR273" i="31"/>
  <c r="AR446" i="31"/>
  <c r="AQ42" i="31"/>
  <c r="AQ101" i="31"/>
  <c r="AQ757" i="31"/>
  <c r="AR546" i="31"/>
  <c r="AQ385" i="31"/>
  <c r="AQ427" i="31"/>
  <c r="AR579" i="31"/>
  <c r="AR688" i="31"/>
  <c r="AR701" i="31"/>
  <c r="AQ726" i="31"/>
  <c r="AQ229" i="31"/>
  <c r="AQ694" i="31"/>
  <c r="AR465" i="31"/>
  <c r="AQ561" i="31"/>
  <c r="AQ760" i="31"/>
  <c r="AR491" i="31"/>
  <c r="AQ207" i="31"/>
  <c r="AR233" i="31"/>
  <c r="AR126" i="31"/>
  <c r="AR495" i="31"/>
  <c r="AQ322" i="31"/>
  <c r="AR285" i="31"/>
  <c r="AQ470" i="31"/>
  <c r="AQ63" i="31"/>
  <c r="AQ335" i="31"/>
  <c r="AR311" i="31"/>
  <c r="AQ590" i="31"/>
  <c r="AR346" i="31"/>
  <c r="AR477" i="31"/>
  <c r="AR660" i="31"/>
  <c r="AR393" i="31"/>
  <c r="AR299" i="31"/>
  <c r="AR367" i="31"/>
  <c r="AQ649" i="31"/>
  <c r="AR444" i="31"/>
  <c r="AQ40" i="31"/>
  <c r="AQ745" i="31"/>
  <c r="AR470" i="31"/>
  <c r="AQ345" i="31"/>
  <c r="AR526" i="31"/>
  <c r="AR17" i="31"/>
  <c r="AQ697" i="31"/>
  <c r="AR318" i="31"/>
  <c r="AQ393" i="31"/>
  <c r="AR18" i="31"/>
  <c r="AR165" i="31"/>
  <c r="AR618" i="31"/>
  <c r="AQ747" i="31"/>
  <c r="AQ661" i="31"/>
  <c r="AR497" i="31"/>
  <c r="AQ531" i="31"/>
  <c r="AR53" i="31"/>
  <c r="AQ296" i="31"/>
  <c r="AQ310" i="31"/>
  <c r="AR183" i="31"/>
  <c r="AQ25" i="31"/>
  <c r="AR177" i="31"/>
  <c r="AQ641" i="31"/>
  <c r="AQ74" i="31"/>
  <c r="AR202" i="31"/>
  <c r="AR148" i="31"/>
  <c r="AQ422" i="31"/>
  <c r="AR205" i="31"/>
  <c r="AR715" i="31"/>
  <c r="AR417" i="31"/>
  <c r="AQ536" i="31"/>
  <c r="AR423" i="31"/>
  <c r="AQ352" i="31"/>
  <c r="AR83" i="31"/>
  <c r="AR62" i="31"/>
  <c r="AQ762" i="31"/>
  <c r="AR91" i="31"/>
  <c r="AR426" i="31"/>
  <c r="AR79" i="31"/>
  <c r="AQ137" i="31"/>
  <c r="AR614" i="31"/>
  <c r="AR114" i="31"/>
  <c r="AR240" i="31"/>
  <c r="AQ614" i="31"/>
  <c r="AQ578" i="31"/>
  <c r="AR23" i="31"/>
  <c r="AQ107" i="31"/>
  <c r="AR638" i="31"/>
  <c r="AQ114" i="31"/>
  <c r="AQ316" i="31"/>
  <c r="AR281" i="31"/>
  <c r="AQ52" i="31"/>
  <c r="AR576" i="31"/>
  <c r="AQ574" i="31"/>
  <c r="AR326" i="31"/>
  <c r="AQ287" i="31"/>
  <c r="AR358" i="31"/>
  <c r="AQ144" i="31"/>
  <c r="AR132" i="31"/>
  <c r="AQ202" i="31"/>
  <c r="AQ171" i="31"/>
  <c r="AR163" i="31"/>
  <c r="AR642" i="31"/>
  <c r="AQ403" i="31"/>
  <c r="AQ648" i="31"/>
  <c r="AR167" i="31"/>
  <c r="AR626" i="31"/>
  <c r="AQ95" i="31"/>
  <c r="AQ110" i="31"/>
  <c r="AQ381" i="31"/>
  <c r="AQ66" i="31"/>
  <c r="AQ286" i="31"/>
  <c r="AR401" i="31"/>
  <c r="AQ238" i="31"/>
  <c r="AR235" i="31"/>
  <c r="AQ617" i="31"/>
  <c r="AQ504" i="31"/>
  <c r="AQ200" i="31"/>
  <c r="AQ350" i="31"/>
  <c r="AQ677" i="31"/>
  <c r="AR522" i="31"/>
  <c r="AR231" i="31"/>
  <c r="AQ601" i="31"/>
  <c r="AR570" i="31"/>
  <c r="AQ333" i="31"/>
  <c r="AQ497" i="31"/>
  <c r="AR439" i="31"/>
  <c r="AR524" i="31"/>
  <c r="AQ46" i="31"/>
  <c r="AQ429" i="31"/>
  <c r="AR738" i="31"/>
  <c r="AR749" i="31"/>
  <c r="AQ461" i="31"/>
  <c r="AR600" i="31"/>
  <c r="AR607" i="31"/>
  <c r="AQ49" i="31"/>
  <c r="AR404" i="31"/>
  <c r="AR683" i="31"/>
  <c r="AR298" i="31"/>
  <c r="AQ177" i="31"/>
  <c r="AQ450" i="31"/>
  <c r="AQ29" i="31"/>
  <c r="AR779" i="31"/>
  <c r="AR534" i="31"/>
  <c r="AR49" i="31"/>
  <c r="AR153" i="31"/>
  <c r="AR615" i="31"/>
  <c r="AQ312" i="31"/>
  <c r="AQ68" i="31"/>
  <c r="AQ552" i="31"/>
  <c r="AR11" i="31"/>
  <c r="AR686" i="31"/>
  <c r="AQ709" i="31"/>
  <c r="AR31" i="31"/>
  <c r="AQ498" i="31"/>
  <c r="AQ526" i="31"/>
  <c r="AQ228" i="31"/>
  <c r="AQ215" i="31"/>
  <c r="AQ773" i="31"/>
  <c r="AQ448" i="31"/>
  <c r="AQ421" i="31"/>
  <c r="AR255" i="31"/>
  <c r="AQ212" i="31"/>
  <c r="AQ451" i="31"/>
  <c r="AQ172" i="31"/>
  <c r="AR639" i="31"/>
  <c r="AQ97" i="31"/>
  <c r="AR548" i="31"/>
  <c r="AR322" i="31"/>
  <c r="AR573" i="31"/>
  <c r="AR703" i="31"/>
  <c r="AQ693" i="31"/>
  <c r="AQ624" i="31"/>
  <c r="AR256" i="31"/>
  <c r="AR706" i="31"/>
  <c r="AQ562" i="31"/>
  <c r="AR676" i="31"/>
  <c r="AQ758" i="31"/>
  <c r="AR569" i="31"/>
  <c r="AQ418" i="31"/>
  <c r="AR664" i="31"/>
  <c r="AR22" i="31"/>
  <c r="AQ465" i="31"/>
  <c r="AR327" i="31"/>
  <c r="AQ44" i="31"/>
  <c r="AQ348" i="31"/>
  <c r="AQ474" i="31"/>
  <c r="AR310" i="31"/>
  <c r="AR659" i="31"/>
  <c r="AQ671" i="31"/>
  <c r="AQ125" i="31"/>
  <c r="AR43" i="31"/>
  <c r="AR353" i="31"/>
  <c r="AR481" i="31"/>
  <c r="AR286" i="31"/>
  <c r="AR674" i="31"/>
  <c r="AQ380" i="31"/>
  <c r="AR512" i="31"/>
  <c r="AR86" i="31"/>
  <c r="AR427" i="31"/>
  <c r="AR461" i="31"/>
  <c r="AQ416" i="31"/>
  <c r="AR731" i="31"/>
  <c r="AR456" i="31"/>
  <c r="AQ695" i="31"/>
  <c r="AQ417" i="31"/>
  <c r="AR467" i="31"/>
  <c r="AQ51" i="31"/>
  <c r="AQ650" i="31"/>
  <c r="AR123" i="31"/>
  <c r="AQ515" i="31"/>
  <c r="AQ713" i="31"/>
  <c r="AQ667" i="31"/>
  <c r="AQ10" i="31"/>
  <c r="AQ539" i="31"/>
  <c r="AQ750" i="31"/>
  <c r="AR72" i="31"/>
  <c r="AQ264" i="31"/>
  <c r="AQ775" i="31"/>
  <c r="AQ83" i="31"/>
  <c r="AR133" i="31"/>
  <c r="AR207" i="31"/>
  <c r="AQ608" i="31"/>
  <c r="AR157" i="31"/>
  <c r="AQ369" i="31"/>
  <c r="AQ706" i="31"/>
  <c r="AQ54" i="31"/>
  <c r="AQ302" i="31"/>
  <c r="AR216" i="31"/>
  <c r="AQ71" i="31"/>
  <c r="AR382" i="31"/>
  <c r="AQ150" i="31"/>
  <c r="AR269" i="31"/>
  <c r="AR508" i="31"/>
  <c r="AQ411" i="31"/>
  <c r="AQ70" i="31"/>
  <c r="AQ720" i="31"/>
  <c r="AR734" i="31"/>
  <c r="AR511" i="31"/>
  <c r="AQ58" i="31"/>
  <c r="AQ534" i="31"/>
  <c r="AQ85" i="31"/>
  <c r="AQ548" i="31"/>
  <c r="AR88" i="31"/>
  <c r="AR684" i="31"/>
  <c r="AQ662" i="31"/>
  <c r="AR119" i="31"/>
  <c r="AR131" i="31"/>
  <c r="AR212" i="31"/>
  <c r="AQ705" i="31"/>
  <c r="AQ435" i="31"/>
  <c r="AR287" i="31"/>
  <c r="AQ291" i="31"/>
  <c r="AQ259" i="31"/>
  <c r="AQ47" i="31"/>
  <c r="AR333" i="31"/>
  <c r="AR282" i="31"/>
  <c r="AR37" i="31"/>
  <c r="AQ225" i="31"/>
  <c r="AR247" i="31"/>
  <c r="AR759" i="31"/>
  <c r="AR151" i="31"/>
  <c r="AQ535" i="31"/>
  <c r="AR746" i="31"/>
  <c r="AQ167" i="31"/>
  <c r="AR552" i="31"/>
  <c r="AQ33" i="31"/>
  <c r="AQ707" i="31"/>
  <c r="AQ139" i="31"/>
  <c r="AR345" i="31"/>
  <c r="AQ332" i="31"/>
  <c r="AQ185" i="31"/>
  <c r="AQ340" i="31"/>
  <c r="AQ395" i="31"/>
  <c r="AR239" i="31"/>
  <c r="AQ135" i="31"/>
  <c r="AQ410" i="31"/>
  <c r="AR312" i="31"/>
  <c r="AQ256" i="31"/>
  <c r="AQ616" i="31"/>
  <c r="AQ209" i="31"/>
  <c r="AR757" i="31"/>
  <c r="AR405" i="31"/>
  <c r="AQ731" i="31"/>
  <c r="AQ246" i="31"/>
  <c r="AR610" i="31"/>
  <c r="AR134" i="31"/>
  <c r="AQ462" i="31"/>
  <c r="AR73" i="31"/>
  <c r="AR581" i="31"/>
  <c r="AR693" i="31"/>
  <c r="AQ210" i="31"/>
  <c r="AR641" i="31"/>
  <c r="AR533" i="31"/>
  <c r="AR632" i="31"/>
  <c r="AQ115" i="31"/>
  <c r="AR687" i="31"/>
  <c r="AR558" i="31"/>
  <c r="AQ155" i="31"/>
  <c r="AR685" i="31"/>
  <c r="AR103" i="31"/>
  <c r="AQ620" i="31"/>
  <c r="AR767" i="31"/>
  <c r="AQ368" i="31"/>
  <c r="AR741" i="31"/>
  <c r="AR338" i="31"/>
  <c r="AR452" i="31"/>
  <c r="AR182" i="31"/>
  <c r="AR214" i="31"/>
  <c r="AR776" i="31"/>
  <c r="AR334" i="31"/>
  <c r="AQ679" i="31"/>
  <c r="AR574" i="31"/>
  <c r="AQ532" i="31"/>
  <c r="AR188" i="31"/>
  <c r="AR158" i="31"/>
  <c r="AR25" i="31"/>
  <c r="AQ338" i="31"/>
  <c r="AR418" i="31"/>
  <c r="AR63" i="31"/>
  <c r="AR503" i="31"/>
  <c r="AQ84" i="31"/>
  <c r="AQ255" i="31"/>
  <c r="AR770" i="31"/>
  <c r="AQ247" i="31"/>
  <c r="AR348" i="31"/>
  <c r="AQ208" i="31"/>
  <c r="AR530" i="31"/>
  <c r="AQ274" i="31"/>
  <c r="AQ651" i="31"/>
  <c r="AQ159" i="31"/>
  <c r="AR48" i="31"/>
  <c r="AQ567" i="31"/>
  <c r="AR680" i="31"/>
  <c r="AQ477" i="31"/>
  <c r="AR457" i="31"/>
  <c r="AQ631" i="31"/>
  <c r="AR463" i="31"/>
  <c r="AQ396" i="31"/>
  <c r="AR653" i="31"/>
  <c r="AQ604" i="31"/>
  <c r="AR445" i="31"/>
  <c r="AQ637" i="31"/>
  <c r="AQ220" i="31"/>
  <c r="AR431" i="31"/>
  <c r="AR622" i="31"/>
  <c r="AR296" i="31"/>
  <c r="AQ688" i="31"/>
  <c r="AR494" i="31"/>
  <c r="AR606" i="31"/>
  <c r="AQ739" i="31"/>
  <c r="AR756" i="31"/>
  <c r="AQ517" i="31"/>
  <c r="AR268" i="31"/>
  <c r="AR394" i="31"/>
  <c r="AQ161" i="31"/>
  <c r="AR266" i="31"/>
  <c r="AR278" i="31"/>
  <c r="AR300" i="31"/>
  <c r="AR317" i="31"/>
  <c r="AQ366" i="31"/>
  <c r="AQ430" i="31"/>
  <c r="AQ309" i="31"/>
  <c r="AQ384" i="31"/>
  <c r="AQ271" i="31"/>
  <c r="AR185" i="31"/>
  <c r="AQ364" i="31"/>
  <c r="AR276" i="31"/>
  <c r="AR430" i="31"/>
  <c r="AR559" i="31"/>
  <c r="AR544" i="31"/>
  <c r="AQ645" i="31"/>
  <c r="AR78" i="31"/>
  <c r="AQ627" i="31"/>
  <c r="AQ401" i="31"/>
  <c r="AR100" i="31"/>
  <c r="AQ770" i="31"/>
  <c r="AR117" i="31"/>
  <c r="AQ303" i="31"/>
  <c r="AQ765" i="31"/>
  <c r="AQ749" i="31"/>
  <c r="AR577" i="31"/>
  <c r="AR155" i="31"/>
  <c r="AQ556" i="31"/>
  <c r="AQ50" i="31"/>
  <c r="AR179" i="31"/>
  <c r="AQ119" i="31"/>
  <c r="AQ267" i="31"/>
  <c r="AR765" i="31"/>
  <c r="AR695" i="31"/>
  <c r="AQ318" i="31"/>
  <c r="AQ362" i="31"/>
  <c r="AQ56" i="31"/>
  <c r="AR210" i="31"/>
  <c r="AR369" i="31"/>
  <c r="AQ623" i="31"/>
  <c r="AQ600" i="31"/>
  <c r="AR744" i="31"/>
  <c r="AQ557" i="31"/>
  <c r="AR71" i="31"/>
  <c r="AQ214" i="31"/>
  <c r="AQ236" i="31"/>
  <c r="AR532" i="31"/>
  <c r="AR645" i="31"/>
  <c r="AR9" i="31"/>
  <c r="AR566" i="31"/>
  <c r="AR28" i="31"/>
  <c r="AR14" i="31"/>
  <c r="AQ252" i="31"/>
  <c r="AR699" i="31"/>
  <c r="AQ216" i="31"/>
  <c r="AR321" i="31"/>
  <c r="AR453" i="31"/>
  <c r="AR761" i="31"/>
  <c r="AR360" i="31"/>
  <c r="AQ409" i="31"/>
  <c r="AR69" i="31"/>
  <c r="AR725" i="31"/>
  <c r="AQ126" i="31"/>
  <c r="AR67" i="31"/>
  <c r="AR337" i="31"/>
  <c r="AQ32" i="31"/>
  <c r="AQ383" i="31"/>
  <c r="AQ290" i="31"/>
  <c r="AQ509" i="31"/>
  <c r="AQ355" i="31"/>
  <c r="AR305" i="31"/>
  <c r="AR24" i="31"/>
  <c r="AQ398" i="31"/>
  <c r="AQ472" i="31"/>
  <c r="AR288" i="31"/>
  <c r="AQ198" i="31"/>
  <c r="AR244" i="31"/>
  <c r="AQ261" i="31"/>
  <c r="AQ91" i="31"/>
  <c r="AQ76" i="31"/>
  <c r="AR38" i="31"/>
  <c r="AR267" i="31"/>
  <c r="AR754" i="31"/>
  <c r="AQ272" i="31"/>
  <c r="AR145" i="31"/>
  <c r="AQ127" i="31"/>
  <c r="AR391" i="31"/>
  <c r="AQ285" i="31"/>
  <c r="AR485" i="31"/>
  <c r="AQ588" i="31"/>
  <c r="AR460" i="31"/>
  <c r="AR415" i="31"/>
  <c r="AR740" i="31"/>
  <c r="AR589" i="31"/>
  <c r="AQ357" i="31"/>
  <c r="AQ529" i="31"/>
  <c r="AR402" i="31"/>
  <c r="AQ568" i="31"/>
  <c r="AR662" i="31"/>
  <c r="AR377" i="31"/>
  <c r="AQ501" i="31"/>
  <c r="AR588" i="31"/>
  <c r="AR727" i="31"/>
  <c r="AR215" i="31"/>
  <c r="AR616" i="31"/>
  <c r="AR666" i="31"/>
  <c r="AQ339" i="31"/>
  <c r="AR652" i="31"/>
  <c r="AR66" i="31"/>
  <c r="AR12" i="31"/>
  <c r="AQ767" i="31"/>
  <c r="AR124" i="31"/>
  <c r="AR184" i="31"/>
  <c r="AR226" i="31"/>
  <c r="AQ482" i="31"/>
  <c r="AR252" i="31"/>
  <c r="AR374" i="31"/>
  <c r="AQ162" i="31"/>
  <c r="AQ438" i="31"/>
  <c r="AQ629" i="31"/>
  <c r="AQ160" i="31"/>
  <c r="AQ230" i="31"/>
  <c r="AR440" i="31"/>
  <c r="AQ237" i="31"/>
  <c r="AQ334" i="31"/>
  <c r="AR529" i="31"/>
  <c r="AR640" i="31"/>
  <c r="AR196" i="31"/>
  <c r="AQ475" i="31"/>
  <c r="AQ147" i="31"/>
  <c r="AR181" i="31"/>
  <c r="AQ431" i="31"/>
  <c r="AQ447" i="31"/>
  <c r="AR549" i="31"/>
  <c r="AR283" i="31"/>
  <c r="AQ699" i="31"/>
  <c r="AQ703" i="31"/>
  <c r="AR4" i="31"/>
  <c r="AR386" i="31"/>
  <c r="AR42" i="31"/>
  <c r="AQ105" i="31"/>
  <c r="AQ258" i="31"/>
  <c r="AR351" i="31"/>
  <c r="AR540" i="31"/>
  <c r="AQ479" i="31"/>
  <c r="AQ727" i="31"/>
  <c r="AR469" i="31"/>
  <c r="AQ591" i="31"/>
  <c r="AR40" i="31"/>
  <c r="AQ253" i="31"/>
  <c r="AR646" i="31"/>
  <c r="AQ683" i="31"/>
  <c r="AQ492" i="31"/>
  <c r="AQ82" i="31"/>
  <c r="AR501" i="31"/>
  <c r="AQ659" i="31"/>
  <c r="AR620" i="31"/>
  <c r="AQ742" i="31"/>
  <c r="AQ5" i="31"/>
  <c r="AR384" i="31"/>
  <c r="AR189" i="31"/>
  <c r="AQ564" i="31"/>
  <c r="AQ31" i="31"/>
  <c r="AQ618" i="31"/>
  <c r="AR443" i="31"/>
  <c r="AR691" i="31"/>
  <c r="AR92" i="31"/>
  <c r="AQ394" i="31"/>
  <c r="AQ240" i="31"/>
  <c r="AQ386" i="31"/>
  <c r="AR400" i="31"/>
  <c r="AQ379" i="31"/>
  <c r="AQ78" i="31"/>
  <c r="AQ763" i="31"/>
  <c r="AQ634" i="31"/>
  <c r="AQ361" i="31"/>
  <c r="AR565" i="31"/>
  <c r="AQ676" i="31"/>
  <c r="AQ487" i="31"/>
  <c r="AQ774" i="31"/>
  <c r="AQ116" i="31"/>
  <c r="AQ521" i="31"/>
  <c r="AR77" i="31"/>
  <c r="AR187" i="31"/>
  <c r="AR697" i="31"/>
  <c r="AQ602" i="31"/>
  <c r="AQ778" i="31"/>
  <c r="AR238" i="31"/>
  <c r="AR75" i="31"/>
  <c r="AR671" i="31"/>
  <c r="AQ687" i="31"/>
  <c r="AR55" i="31"/>
  <c r="AQ263" i="31"/>
  <c r="AR760" i="31"/>
  <c r="AQ34" i="31"/>
  <c r="AR775" i="31"/>
  <c r="AQ18" i="31"/>
  <c r="AQ38" i="31"/>
  <c r="AR480" i="31"/>
  <c r="AR395" i="31"/>
  <c r="AR541" i="31"/>
  <c r="AR116" i="31"/>
  <c r="AQ456" i="31"/>
  <c r="AR115" i="31"/>
  <c r="AQ505" i="31"/>
  <c r="AR634" i="31"/>
  <c r="AQ248" i="31"/>
  <c r="AR261" i="31"/>
  <c r="AQ633" i="31"/>
  <c r="AR342" i="31"/>
  <c r="AR592" i="31"/>
  <c r="AQ351" i="31"/>
  <c r="AR297" i="31"/>
  <c r="AQ640" i="31"/>
  <c r="AR162" i="31"/>
  <c r="AQ559" i="31"/>
  <c r="AR46" i="31"/>
  <c r="AQ158" i="31"/>
  <c r="AQ145" i="31"/>
  <c r="AQ654" i="31"/>
  <c r="AR76" i="31"/>
  <c r="AQ373" i="31"/>
  <c r="AR613" i="31"/>
  <c r="AQ621" i="31"/>
  <c r="AR220" i="31"/>
  <c r="AQ28" i="31"/>
  <c r="AQ187" i="31"/>
  <c r="AQ428" i="31"/>
  <c r="AR502" i="31"/>
  <c r="AQ512" i="31"/>
  <c r="AQ313" i="31"/>
  <c r="AR331" i="31"/>
  <c r="AQ128" i="31"/>
  <c r="AQ132" i="31"/>
  <c r="AQ141" i="31"/>
  <c r="AR571" i="31"/>
  <c r="AQ99" i="31"/>
  <c r="AR101" i="31"/>
  <c r="AQ419" i="31"/>
  <c r="AQ89" i="31"/>
  <c r="AQ22" i="31"/>
  <c r="AR96" i="31"/>
  <c r="AQ163" i="31"/>
  <c r="AR246" i="31"/>
  <c r="AR421" i="31"/>
  <c r="AQ307" i="31"/>
  <c r="AQ670" i="31"/>
  <c r="AR692" i="31"/>
  <c r="AR413" i="31"/>
  <c r="AR102" i="31"/>
  <c r="AR447" i="31"/>
  <c r="AR599" i="31"/>
  <c r="AR542" i="31"/>
  <c r="AR274" i="31"/>
  <c r="AQ655" i="31"/>
  <c r="AR590" i="31"/>
  <c r="AQ365" i="31"/>
  <c r="AQ530" i="31"/>
  <c r="AR459" i="31"/>
  <c r="AR340" i="31"/>
  <c r="AR605" i="31"/>
  <c r="AR170" i="31"/>
  <c r="AQ445" i="31"/>
  <c r="AR758" i="31"/>
  <c r="AR768" i="31"/>
  <c r="AQ537" i="31"/>
  <c r="AQ138" i="31"/>
  <c r="AR766" i="31"/>
  <c r="AR717" i="31"/>
  <c r="AR156" i="31"/>
  <c r="AQ611" i="31"/>
  <c r="AR436" i="31"/>
  <c r="AR723" i="31"/>
  <c r="AR173" i="31"/>
  <c r="AQ657" i="31"/>
  <c r="AR271" i="31"/>
  <c r="AQ149" i="31"/>
  <c r="AR325" i="31"/>
  <c r="AR144" i="31"/>
  <c r="AR150" i="31"/>
  <c r="AQ756" i="31"/>
  <c r="AR506" i="31"/>
  <c r="AQ516" i="31"/>
  <c r="AQ43" i="31"/>
  <c r="AQ538" i="31"/>
  <c r="AQ169" i="31"/>
  <c r="AR275" i="31"/>
  <c r="AR528" i="31"/>
  <c r="AQ524" i="31"/>
  <c r="AQ194" i="31"/>
  <c r="AQ737" i="31"/>
  <c r="AR230" i="31"/>
  <c r="AR722" i="31"/>
  <c r="AQ748" i="31"/>
  <c r="AQ279" i="31"/>
  <c r="AQ283" i="31"/>
  <c r="AR716" i="31"/>
  <c r="AQ506" i="31"/>
  <c r="AR694" i="31"/>
  <c r="AR432" i="31"/>
  <c r="AR383" i="31"/>
  <c r="AQ467" i="31"/>
  <c r="AQ53" i="31"/>
  <c r="AR254" i="31"/>
  <c r="AR409" i="31"/>
  <c r="AQ660" i="31"/>
  <c r="AQ664" i="31"/>
  <c r="AR651" i="31"/>
  <c r="AR763" i="31"/>
  <c r="AR176" i="31"/>
  <c r="AQ152" i="31"/>
  <c r="AQ57" i="31"/>
  <c r="AQ719" i="31"/>
  <c r="AR679" i="31"/>
  <c r="AQ690" i="31"/>
  <c r="AQ457" i="31"/>
  <c r="AR251" i="31"/>
  <c r="AR643" i="31"/>
  <c r="AQ587" i="31"/>
  <c r="AQ59" i="31"/>
  <c r="AQ93" i="31"/>
  <c r="AR262" i="31"/>
  <c r="AR633" i="31"/>
  <c r="AQ36" i="31"/>
  <c r="AQ143" i="31"/>
  <c r="AQ213" i="31"/>
  <c r="AR366" i="31"/>
  <c r="AR496" i="31"/>
  <c r="AQ178" i="31"/>
  <c r="AQ576" i="31"/>
  <c r="AQ680" i="31"/>
  <c r="AR390" i="31"/>
  <c r="AR16" i="31"/>
  <c r="AQ454" i="31"/>
  <c r="AQ513" i="31"/>
  <c r="AR472" i="31"/>
  <c r="AQ723" i="31"/>
  <c r="AQ523" i="31"/>
  <c r="AR487" i="31"/>
  <c r="AQ86" i="31"/>
  <c r="AQ196" i="31"/>
  <c r="AQ599" i="31"/>
  <c r="AR733" i="31"/>
  <c r="AQ555" i="31"/>
  <c r="AQ740" i="31"/>
  <c r="AQ698" i="31"/>
  <c r="AR517" i="31"/>
  <c r="AR138" i="31"/>
  <c r="AR186" i="31"/>
  <c r="AQ9" i="31"/>
  <c r="AR739" i="31"/>
  <c r="AR514" i="31"/>
  <c r="AQ376" i="31"/>
  <c r="AR745" i="31"/>
  <c r="AR617" i="31"/>
  <c r="AQ295" i="31"/>
  <c r="AR354" i="31"/>
  <c r="AQ73" i="31"/>
  <c r="AR658" i="31"/>
  <c r="AR730" i="31"/>
  <c r="AQ90" i="31"/>
  <c r="AQ113" i="31"/>
  <c r="AR84" i="31"/>
  <c r="AR504" i="31"/>
  <c r="AQ317" i="31"/>
  <c r="AQ65" i="31"/>
  <c r="AQ453" i="31"/>
  <c r="AQ304" i="31"/>
  <c r="AR113" i="31"/>
  <c r="AR700" i="31"/>
  <c r="AQ231" i="31"/>
  <c r="AQ193" i="31"/>
  <c r="AQ507" i="31"/>
  <c r="AR307" i="31"/>
  <c r="AR696" i="31"/>
  <c r="AQ493" i="31"/>
  <c r="AR547" i="31"/>
  <c r="AR65" i="31"/>
  <c r="AQ112" i="31"/>
  <c r="AR379" i="31"/>
  <c r="AQ2" i="31"/>
  <c r="AR20" i="31"/>
  <c r="AQ39" i="31"/>
  <c r="AR218" i="31"/>
  <c r="AQ234" i="31"/>
  <c r="AQ746" i="31"/>
  <c r="AQ206" i="31"/>
  <c r="AQ270" i="31"/>
  <c r="AQ725" i="31"/>
  <c r="AR448" i="31"/>
  <c r="AQ484" i="31"/>
  <c r="AR372" i="31"/>
  <c r="AQ389" i="31"/>
  <c r="AQ174" i="31"/>
  <c r="AR365" i="31"/>
  <c r="AR772" i="31"/>
  <c r="AQ201" i="31"/>
  <c r="AQ609" i="31"/>
  <c r="AQ716" i="31"/>
  <c r="AQ227" i="31"/>
  <c r="AQ626" i="31"/>
  <c r="AQ142" i="31"/>
  <c r="AR263" i="31"/>
  <c r="AQ612" i="31"/>
  <c r="AR612" i="31"/>
  <c r="AR352" i="31"/>
  <c r="AQ233" i="31"/>
  <c r="AR347" i="31"/>
  <c r="AQ406" i="31"/>
  <c r="AR135" i="31"/>
  <c r="AQ292" i="31"/>
  <c r="AQ388" i="31"/>
  <c r="AQ463" i="31"/>
  <c r="AQ325" i="31"/>
  <c r="AR425" i="31"/>
  <c r="AR339" i="31"/>
  <c r="AR201" i="31"/>
  <c r="AR630" i="31"/>
  <c r="AQ374" i="31"/>
  <c r="AR449" i="31"/>
  <c r="AR104" i="31"/>
  <c r="AQ165" i="31"/>
  <c r="AQ191" i="31"/>
  <c r="AR582" i="31"/>
  <c r="AR513" i="31"/>
  <c r="AQ625" i="31"/>
  <c r="AQ744" i="31"/>
  <c r="AQ595" i="31"/>
  <c r="AQ367" i="31"/>
  <c r="AQ546" i="31"/>
  <c r="AR583" i="31"/>
  <c r="AR357" i="31"/>
  <c r="AQ464" i="31"/>
  <c r="AQ685" i="31"/>
  <c r="AQ79" i="31"/>
  <c r="AR719" i="31"/>
  <c r="AR308" i="31"/>
  <c r="AR585" i="31"/>
  <c r="AR146" i="31"/>
  <c r="AQ639" i="31"/>
  <c r="AQ175" i="31"/>
  <c r="AQ570" i="31"/>
  <c r="AR713" i="31"/>
  <c r="AQ413" i="31"/>
  <c r="AR21" i="31"/>
  <c r="AR507" i="31"/>
  <c r="AQ673" i="31"/>
  <c r="AQ710" i="31"/>
  <c r="AQ571" i="31"/>
  <c r="AR458" i="31"/>
  <c r="AR520" i="31"/>
  <c r="AR567" i="31"/>
  <c r="AR718" i="31"/>
  <c r="AQ476" i="31"/>
  <c r="AQ471" i="31"/>
  <c r="AQ691" i="31"/>
  <c r="AR15" i="31"/>
  <c r="AR265" i="31"/>
  <c r="AR627" i="31"/>
  <c r="AR498" i="31"/>
  <c r="AR709" i="31"/>
  <c r="AQ715" i="31"/>
  <c r="AQ722" i="31"/>
  <c r="AQ123" i="31"/>
  <c r="AQ469" i="31"/>
  <c r="AR556" i="31"/>
  <c r="AR669" i="31"/>
  <c r="AR127" i="31"/>
  <c r="AQ377" i="31"/>
  <c r="AQ682" i="31"/>
  <c r="AR143" i="31"/>
  <c r="AR598" i="31"/>
  <c r="S10" i="31"/>
  <c r="T10" i="31"/>
  <c r="AA9" i="31"/>
  <c r="W9" i="31"/>
  <c r="O7" i="33"/>
  <c r="R7" i="33" s="1"/>
  <c r="V6" i="33"/>
  <c r="N481" i="38" l="1"/>
  <c r="L481" i="38"/>
  <c r="N545" i="38"/>
  <c r="L545" i="38"/>
  <c r="L304" i="37"/>
  <c r="J304" i="37"/>
  <c r="L96" i="37"/>
  <c r="J96" i="37"/>
  <c r="N59" i="38"/>
  <c r="L59" i="38"/>
  <c r="L624" i="38"/>
  <c r="N624" i="38"/>
  <c r="N406" i="38"/>
  <c r="L406" i="38"/>
  <c r="L651" i="38"/>
  <c r="N651" i="38"/>
  <c r="N657" i="38"/>
  <c r="L657" i="38"/>
  <c r="N86" i="38"/>
  <c r="L86" i="38"/>
  <c r="N429" i="38"/>
  <c r="L429" i="38"/>
  <c r="N44" i="38"/>
  <c r="L44" i="38"/>
  <c r="N332" i="38"/>
  <c r="L332" i="38"/>
  <c r="N647" i="38"/>
  <c r="L647" i="38"/>
  <c r="L191" i="37"/>
  <c r="J191" i="37"/>
  <c r="N279" i="38"/>
  <c r="L279" i="38"/>
  <c r="L293" i="38"/>
  <c r="N293" i="38"/>
  <c r="J531" i="37"/>
  <c r="L531" i="37"/>
  <c r="L326" i="37"/>
  <c r="J326" i="37"/>
  <c r="J590" i="37"/>
  <c r="L590" i="37"/>
  <c r="J8" i="37"/>
  <c r="L8" i="37"/>
  <c r="J83" i="37"/>
  <c r="L83" i="37"/>
  <c r="L305" i="37"/>
  <c r="J305" i="37"/>
  <c r="J582" i="37"/>
  <c r="L582" i="37"/>
  <c r="L577" i="37"/>
  <c r="J577" i="37"/>
  <c r="L310" i="37"/>
  <c r="J310" i="37"/>
  <c r="J593" i="37"/>
  <c r="L593" i="37"/>
  <c r="N591" i="38"/>
  <c r="L591" i="38"/>
  <c r="J69" i="37"/>
  <c r="L69" i="37"/>
  <c r="J450" i="37"/>
  <c r="L450" i="37"/>
  <c r="J160" i="37"/>
  <c r="L160" i="37"/>
  <c r="J142" i="37"/>
  <c r="L142" i="37"/>
  <c r="L451" i="37"/>
  <c r="J451" i="37"/>
  <c r="N192" i="38"/>
  <c r="L192" i="38"/>
  <c r="N140" i="38"/>
  <c r="L140" i="38"/>
  <c r="N152" i="38"/>
  <c r="L152" i="38"/>
  <c r="J173" i="37"/>
  <c r="L173" i="37"/>
  <c r="J151" i="37"/>
  <c r="L151" i="37"/>
  <c r="J499" i="37"/>
  <c r="L499" i="37"/>
  <c r="L606" i="37"/>
  <c r="J606" i="37"/>
  <c r="N16" i="38"/>
  <c r="L16" i="38"/>
  <c r="L589" i="37"/>
  <c r="J589" i="37"/>
  <c r="L15" i="37"/>
  <c r="J15" i="37"/>
  <c r="L65" i="37"/>
  <c r="J65" i="37"/>
  <c r="L324" i="37"/>
  <c r="J324" i="37"/>
  <c r="L592" i="37"/>
  <c r="J592" i="37"/>
  <c r="L81" i="37"/>
  <c r="J81" i="37"/>
  <c r="L340" i="37"/>
  <c r="J340" i="37"/>
  <c r="J95" i="37"/>
  <c r="L95" i="37"/>
  <c r="L610" i="37"/>
  <c r="J610" i="37"/>
  <c r="L3" i="37"/>
  <c r="J3" i="37"/>
  <c r="J276" i="37"/>
  <c r="L276" i="37"/>
  <c r="L571" i="37"/>
  <c r="J571" i="37"/>
  <c r="N566" i="38"/>
  <c r="L566" i="38"/>
  <c r="J144" i="37"/>
  <c r="L144" i="37"/>
  <c r="L195" i="37"/>
  <c r="J195" i="37"/>
  <c r="L548" i="37"/>
  <c r="J548" i="37"/>
  <c r="L285" i="37"/>
  <c r="J285" i="37"/>
  <c r="L302" i="37"/>
  <c r="J302" i="37"/>
  <c r="L514" i="37"/>
  <c r="J514" i="37"/>
  <c r="N312" i="38"/>
  <c r="L312" i="38"/>
  <c r="N130" i="38"/>
  <c r="L130" i="38"/>
  <c r="N502" i="38"/>
  <c r="L502" i="38"/>
  <c r="N492" i="38"/>
  <c r="L492" i="38"/>
  <c r="N478" i="38"/>
  <c r="L478" i="38"/>
  <c r="N264" i="38"/>
  <c r="L264" i="38"/>
  <c r="L278" i="38"/>
  <c r="N278" i="38"/>
  <c r="N561" i="38"/>
  <c r="L561" i="38"/>
  <c r="L7" i="38"/>
  <c r="N7" i="38"/>
  <c r="L540" i="38"/>
  <c r="N540" i="38"/>
  <c r="L141" i="37"/>
  <c r="J141" i="37"/>
  <c r="J210" i="37"/>
  <c r="L210" i="37"/>
  <c r="J527" i="37"/>
  <c r="L527" i="37"/>
  <c r="N239" i="38"/>
  <c r="L239" i="38"/>
  <c r="N122" i="38"/>
  <c r="L122" i="38"/>
  <c r="L472" i="37"/>
  <c r="J472" i="37"/>
  <c r="L512" i="37"/>
  <c r="J512" i="37"/>
  <c r="J498" i="37"/>
  <c r="L498" i="37"/>
  <c r="L26" i="37"/>
  <c r="J26" i="37"/>
  <c r="J155" i="37"/>
  <c r="L155" i="37"/>
  <c r="N137" i="38"/>
  <c r="L137" i="38"/>
  <c r="L372" i="37"/>
  <c r="J372" i="37"/>
  <c r="J106" i="37"/>
  <c r="L106" i="37"/>
  <c r="J40" i="37"/>
  <c r="L40" i="37"/>
  <c r="L433" i="37"/>
  <c r="J433" i="37"/>
  <c r="L652" i="37"/>
  <c r="J652" i="37"/>
  <c r="N359" i="38"/>
  <c r="L359" i="38"/>
  <c r="N721" i="38"/>
  <c r="L721" i="38"/>
  <c r="N303" i="38"/>
  <c r="L303" i="38"/>
  <c r="N678" i="38"/>
  <c r="L678" i="38"/>
  <c r="N127" i="38"/>
  <c r="L127" i="38"/>
  <c r="N380" i="38"/>
  <c r="L380" i="38"/>
  <c r="N682" i="38"/>
  <c r="L682" i="38"/>
  <c r="L405" i="37"/>
  <c r="J405" i="37"/>
  <c r="N270" i="38"/>
  <c r="L270" i="38"/>
  <c r="L526" i="38"/>
  <c r="N526" i="38"/>
  <c r="J123" i="37"/>
  <c r="L123" i="37"/>
  <c r="N522" i="38"/>
  <c r="L522" i="38"/>
  <c r="L218" i="38"/>
  <c r="N218" i="38"/>
  <c r="N539" i="38"/>
  <c r="L539" i="38"/>
  <c r="L373" i="37"/>
  <c r="J373" i="37"/>
  <c r="L519" i="37"/>
  <c r="J519" i="37"/>
  <c r="L345" i="37"/>
  <c r="J345" i="37"/>
  <c r="L250" i="37"/>
  <c r="J250" i="37"/>
  <c r="L555" i="37"/>
  <c r="J555" i="37"/>
  <c r="J246" i="37"/>
  <c r="L246" i="37"/>
  <c r="J557" i="37"/>
  <c r="L557" i="37"/>
  <c r="J262" i="37"/>
  <c r="L262" i="37"/>
  <c r="L578" i="37"/>
  <c r="J578" i="37"/>
  <c r="L4" i="37"/>
  <c r="J4" i="37"/>
  <c r="J244" i="37"/>
  <c r="L244" i="37"/>
  <c r="L599" i="37"/>
  <c r="J599" i="37"/>
  <c r="J204" i="37"/>
  <c r="L204" i="37"/>
  <c r="N308" i="38"/>
  <c r="L308" i="38"/>
  <c r="N608" i="38"/>
  <c r="L608" i="38"/>
  <c r="J90" i="37"/>
  <c r="L90" i="37"/>
  <c r="L24" i="37"/>
  <c r="J24" i="37"/>
  <c r="L671" i="37"/>
  <c r="J671" i="37"/>
  <c r="J87" i="37"/>
  <c r="L87" i="37"/>
  <c r="N56" i="38"/>
  <c r="L56" i="38"/>
  <c r="N374" i="38"/>
  <c r="L374" i="38"/>
  <c r="N661" i="38"/>
  <c r="L661" i="38"/>
  <c r="N400" i="38"/>
  <c r="L400" i="38"/>
  <c r="N206" i="38"/>
  <c r="L206" i="38"/>
  <c r="N427" i="38"/>
  <c r="L427" i="38"/>
  <c r="N370" i="38"/>
  <c r="L370" i="38"/>
  <c r="N693" i="38"/>
  <c r="L693" i="38"/>
  <c r="L386" i="37"/>
  <c r="J386" i="37"/>
  <c r="L189" i="37"/>
  <c r="J189" i="37"/>
  <c r="L223" i="37"/>
  <c r="J223" i="37"/>
  <c r="L523" i="38"/>
  <c r="N523" i="38"/>
  <c r="L313" i="38"/>
  <c r="N313" i="38"/>
  <c r="J511" i="37"/>
  <c r="L511" i="37"/>
  <c r="L542" i="37"/>
  <c r="J542" i="37"/>
  <c r="J248" i="37"/>
  <c r="L248" i="37"/>
  <c r="J547" i="37"/>
  <c r="L547" i="37"/>
  <c r="L5" i="37"/>
  <c r="J5" i="37"/>
  <c r="L409" i="37"/>
  <c r="J409" i="37"/>
  <c r="L228" i="37"/>
  <c r="J228" i="37"/>
  <c r="L573" i="37"/>
  <c r="J573" i="37"/>
  <c r="L242" i="37"/>
  <c r="J242" i="37"/>
  <c r="J583" i="37"/>
  <c r="L583" i="37"/>
  <c r="L240" i="37"/>
  <c r="J240" i="37"/>
  <c r="J233" i="37"/>
  <c r="L233" i="37"/>
  <c r="L537" i="37"/>
  <c r="J537" i="37"/>
  <c r="N491" i="38"/>
  <c r="L491" i="38"/>
  <c r="L231" i="38"/>
  <c r="N231" i="38"/>
  <c r="N220" i="38"/>
  <c r="L220" i="38"/>
  <c r="L393" i="37"/>
  <c r="J393" i="37"/>
  <c r="J587" i="37"/>
  <c r="L587" i="37"/>
  <c r="L33" i="38"/>
  <c r="N33" i="38"/>
  <c r="L341" i="38"/>
  <c r="N341" i="38"/>
  <c r="L611" i="38"/>
  <c r="N611" i="38"/>
  <c r="N41" i="38"/>
  <c r="L41" i="38"/>
  <c r="N681" i="38"/>
  <c r="L681" i="38"/>
  <c r="N690" i="38"/>
  <c r="L690" i="38"/>
  <c r="N119" i="38"/>
  <c r="L119" i="38"/>
  <c r="J62" i="37"/>
  <c r="L62" i="37"/>
  <c r="L368" i="37"/>
  <c r="J368" i="37"/>
  <c r="J684" i="37"/>
  <c r="L684" i="37"/>
  <c r="J10" i="37"/>
  <c r="L10" i="37"/>
  <c r="L306" i="37"/>
  <c r="J306" i="37"/>
  <c r="L55" i="38"/>
  <c r="N55" i="38"/>
  <c r="N85" i="38"/>
  <c r="L85" i="38"/>
  <c r="N385" i="38"/>
  <c r="L385" i="38"/>
  <c r="N668" i="38"/>
  <c r="L668" i="38"/>
  <c r="L215" i="37"/>
  <c r="J215" i="37"/>
  <c r="L497" i="37"/>
  <c r="J497" i="37"/>
  <c r="J129" i="37"/>
  <c r="L129" i="37"/>
  <c r="L533" i="37"/>
  <c r="J533" i="37"/>
  <c r="L399" i="37"/>
  <c r="J399" i="37"/>
  <c r="J217" i="37"/>
  <c r="L217" i="37"/>
  <c r="L487" i="37"/>
  <c r="J487" i="37"/>
  <c r="N768" i="38"/>
  <c r="L768" i="38"/>
  <c r="L2" i="38"/>
  <c r="N2" i="38"/>
  <c r="N283" i="38"/>
  <c r="L283" i="38"/>
  <c r="J628" i="37"/>
  <c r="L628" i="37"/>
  <c r="L376" i="37"/>
  <c r="J376" i="37"/>
  <c r="N31" i="38"/>
  <c r="L31" i="38"/>
  <c r="L330" i="38"/>
  <c r="N330" i="38"/>
  <c r="L88" i="38"/>
  <c r="N88" i="38"/>
  <c r="N707" i="38"/>
  <c r="L707" i="38"/>
  <c r="J395" i="37"/>
  <c r="L395" i="37"/>
  <c r="L153" i="37"/>
  <c r="J153" i="37"/>
  <c r="J452" i="37"/>
  <c r="L452" i="37"/>
  <c r="J731" i="37"/>
  <c r="L731" i="37"/>
  <c r="L475" i="37"/>
  <c r="J475" i="37"/>
  <c r="N551" i="38"/>
  <c r="L551" i="38"/>
  <c r="L720" i="38"/>
  <c r="N720" i="38"/>
  <c r="J688" i="37"/>
  <c r="L688" i="37"/>
  <c r="J232" i="37"/>
  <c r="L232" i="37"/>
  <c r="L289" i="37"/>
  <c r="J289" i="37"/>
  <c r="J623" i="37"/>
  <c r="L623" i="37"/>
  <c r="J97" i="37"/>
  <c r="L97" i="37"/>
  <c r="N19" i="38"/>
  <c r="L19" i="38"/>
  <c r="L659" i="37"/>
  <c r="J659" i="37"/>
  <c r="N723" i="38"/>
  <c r="L723" i="38"/>
  <c r="N460" i="38"/>
  <c r="L460" i="38"/>
  <c r="N715" i="38"/>
  <c r="L715" i="38"/>
  <c r="N479" i="38"/>
  <c r="L479" i="38"/>
  <c r="N750" i="38"/>
  <c r="L750" i="38"/>
  <c r="N168" i="38"/>
  <c r="L168" i="38"/>
  <c r="L489" i="38"/>
  <c r="N489" i="38"/>
  <c r="L198" i="38"/>
  <c r="N198" i="38"/>
  <c r="L775" i="38"/>
  <c r="N775" i="38"/>
  <c r="N157" i="38"/>
  <c r="L157" i="38"/>
  <c r="N717" i="38"/>
  <c r="L717" i="38"/>
  <c r="N263" i="38"/>
  <c r="L263" i="38"/>
  <c r="N543" i="38"/>
  <c r="L543" i="38"/>
  <c r="L558" i="38"/>
  <c r="N558" i="38"/>
  <c r="N568" i="38"/>
  <c r="L568" i="38"/>
  <c r="L749" i="37"/>
  <c r="J749" i="37"/>
  <c r="J585" i="37"/>
  <c r="L585" i="37"/>
  <c r="L636" i="37"/>
  <c r="J636" i="37"/>
  <c r="N78" i="38"/>
  <c r="L78" i="38"/>
  <c r="N335" i="38"/>
  <c r="L335" i="38"/>
  <c r="N629" i="38"/>
  <c r="L629" i="38"/>
  <c r="J694" i="37"/>
  <c r="L694" i="37"/>
  <c r="L565" i="38"/>
  <c r="N565" i="38"/>
  <c r="L728" i="38"/>
  <c r="N728" i="38"/>
  <c r="N280" i="38"/>
  <c r="L280" i="38"/>
  <c r="N575" i="38"/>
  <c r="L575" i="38"/>
  <c r="L317" i="37"/>
  <c r="J317" i="37"/>
  <c r="J247" i="37"/>
  <c r="L247" i="37"/>
  <c r="N92" i="38"/>
  <c r="L92" i="38"/>
  <c r="L625" i="38"/>
  <c r="N625" i="38"/>
  <c r="N484" i="38"/>
  <c r="L484" i="38"/>
  <c r="L716" i="38"/>
  <c r="N716" i="38"/>
  <c r="L441" i="38"/>
  <c r="N441" i="38"/>
  <c r="N727" i="38"/>
  <c r="L727" i="38"/>
  <c r="L158" i="37"/>
  <c r="J158" i="37"/>
  <c r="J719" i="37"/>
  <c r="L719" i="37"/>
  <c r="J154" i="37"/>
  <c r="L154" i="37"/>
  <c r="L424" i="37"/>
  <c r="J424" i="37"/>
  <c r="L166" i="37"/>
  <c r="J166" i="37"/>
  <c r="L196" i="37"/>
  <c r="J196" i="37"/>
  <c r="L426" i="37"/>
  <c r="J426" i="37"/>
  <c r="L751" i="37"/>
  <c r="J751" i="37"/>
  <c r="N729" i="38"/>
  <c r="L729" i="38"/>
  <c r="N505" i="38"/>
  <c r="L505" i="38"/>
  <c r="J92" i="37"/>
  <c r="L92" i="37"/>
  <c r="L674" i="37"/>
  <c r="J674" i="37"/>
  <c r="N38" i="38"/>
  <c r="L38" i="38"/>
  <c r="N420" i="38"/>
  <c r="L420" i="38"/>
  <c r="N125" i="38"/>
  <c r="L125" i="38"/>
  <c r="N447" i="38"/>
  <c r="L447" i="38"/>
  <c r="N759" i="38"/>
  <c r="L759" i="38"/>
  <c r="N209" i="38"/>
  <c r="L209" i="38"/>
  <c r="N685" i="38"/>
  <c r="L685" i="38"/>
  <c r="J739" i="37"/>
  <c r="L739" i="37"/>
  <c r="L318" i="37"/>
  <c r="J318" i="37"/>
  <c r="L251" i="37"/>
  <c r="J251" i="37"/>
  <c r="L507" i="37"/>
  <c r="J507" i="37"/>
  <c r="N564" i="38"/>
  <c r="L564" i="38"/>
  <c r="N483" i="38"/>
  <c r="L483" i="38"/>
  <c r="L632" i="37"/>
  <c r="J632" i="37"/>
  <c r="L407" i="37"/>
  <c r="J407" i="37"/>
  <c r="N36" i="38"/>
  <c r="L36" i="38"/>
  <c r="L190" i="38"/>
  <c r="N190" i="38"/>
  <c r="N432" i="38"/>
  <c r="L432" i="38"/>
  <c r="N448" i="38"/>
  <c r="L448" i="38"/>
  <c r="N188" i="38"/>
  <c r="L188" i="38"/>
  <c r="N713" i="38"/>
  <c r="L713" i="38"/>
  <c r="N118" i="38"/>
  <c r="L118" i="38"/>
  <c r="J696" i="37"/>
  <c r="L696" i="37"/>
  <c r="L459" i="37"/>
  <c r="J459" i="37"/>
  <c r="L510" i="38"/>
  <c r="N510" i="38"/>
  <c r="L315" i="38"/>
  <c r="N556" i="38"/>
  <c r="L556" i="38"/>
  <c r="J509" i="37"/>
  <c r="L509" i="37"/>
  <c r="L633" i="37"/>
  <c r="J633" i="37"/>
  <c r="J30" i="37"/>
  <c r="L30" i="37"/>
  <c r="N562" i="38"/>
  <c r="L562" i="38"/>
  <c r="L494" i="38"/>
  <c r="N494" i="38"/>
  <c r="J627" i="37"/>
  <c r="L627" i="37"/>
  <c r="J98" i="37"/>
  <c r="L98" i="37"/>
  <c r="L595" i="37"/>
  <c r="J595" i="37"/>
  <c r="L394" i="38"/>
  <c r="N394" i="38"/>
  <c r="L57" i="38"/>
  <c r="N57" i="38"/>
  <c r="L410" i="38"/>
  <c r="N410" i="38"/>
  <c r="N434" i="38"/>
  <c r="L434" i="38"/>
  <c r="N676" i="38"/>
  <c r="L676" i="38"/>
  <c r="N46" i="38"/>
  <c r="L46" i="38"/>
  <c r="L622" i="37"/>
  <c r="J622" i="37"/>
  <c r="N404" i="38"/>
  <c r="L404" i="38"/>
  <c r="L488" i="37"/>
  <c r="J488" i="37"/>
  <c r="L237" i="37"/>
  <c r="J237" i="37"/>
  <c r="L253" i="37"/>
  <c r="J253" i="37"/>
  <c r="L552" i="37"/>
  <c r="J552" i="37"/>
  <c r="J258" i="37"/>
  <c r="L258" i="37"/>
  <c r="J563" i="37"/>
  <c r="L563" i="37"/>
  <c r="J741" i="37"/>
  <c r="L741" i="37"/>
  <c r="N229" i="38"/>
  <c r="L229" i="38"/>
  <c r="N560" i="38"/>
  <c r="L560" i="38"/>
  <c r="L82" i="37"/>
  <c r="J82" i="37"/>
  <c r="J338" i="37"/>
  <c r="L338" i="37"/>
  <c r="L613" i="37"/>
  <c r="J613" i="37"/>
  <c r="L45" i="37"/>
  <c r="J45" i="37"/>
  <c r="L650" i="37"/>
  <c r="J650" i="37"/>
  <c r="N321" i="38"/>
  <c r="L321" i="38"/>
  <c r="N601" i="38"/>
  <c r="L601" i="38"/>
  <c r="N104" i="38"/>
  <c r="L104" i="38"/>
  <c r="N431" i="38"/>
  <c r="L431" i="38"/>
  <c r="L718" i="37"/>
  <c r="J718" i="37"/>
  <c r="N281" i="38"/>
  <c r="L281" i="38"/>
  <c r="N549" i="38"/>
  <c r="L549" i="38"/>
  <c r="L574" i="38"/>
  <c r="N574" i="38"/>
  <c r="L22" i="37"/>
  <c r="J22" i="37"/>
  <c r="J356" i="37"/>
  <c r="L356" i="37"/>
  <c r="L646" i="37"/>
  <c r="J646" i="37"/>
  <c r="N292" i="38"/>
  <c r="L292" i="38"/>
  <c r="N64" i="38"/>
  <c r="L64" i="38"/>
  <c r="N355" i="38"/>
  <c r="L355" i="38"/>
  <c r="N588" i="38"/>
  <c r="L588" i="38"/>
  <c r="L449" i="37"/>
  <c r="J449" i="37"/>
  <c r="L735" i="37"/>
  <c r="J735" i="37"/>
  <c r="L698" i="37"/>
  <c r="J698" i="37"/>
  <c r="N397" i="38"/>
  <c r="L397" i="38"/>
  <c r="N766" i="38"/>
  <c r="L766" i="38"/>
  <c r="N473" i="38"/>
  <c r="L473" i="38"/>
  <c r="N476" i="38"/>
  <c r="L476" i="38"/>
  <c r="L446" i="37"/>
  <c r="J446" i="37"/>
  <c r="L726" i="37"/>
  <c r="J726" i="37"/>
  <c r="L748" i="37"/>
  <c r="J748" i="37"/>
  <c r="N277" i="38"/>
  <c r="L277" i="38"/>
  <c r="N259" i="38"/>
  <c r="L259" i="38"/>
  <c r="L311" i="37"/>
  <c r="J311" i="37"/>
  <c r="L291" i="37"/>
  <c r="J291" i="37"/>
  <c r="L320" i="37"/>
  <c r="J320" i="37"/>
  <c r="N51" i="38"/>
  <c r="L51" i="38"/>
  <c r="N290" i="38"/>
  <c r="L290" i="38"/>
  <c r="L414" i="37"/>
  <c r="J414" i="37"/>
  <c r="N214" i="38"/>
  <c r="L214" i="38"/>
  <c r="N300" i="38"/>
  <c r="L300" i="38"/>
  <c r="N724" i="38"/>
  <c r="L724" i="38"/>
  <c r="N301" i="38"/>
  <c r="L301" i="38"/>
  <c r="L559" i="37"/>
  <c r="J559" i="37"/>
  <c r="N372" i="38"/>
  <c r="L372" i="38"/>
  <c r="L752" i="37"/>
  <c r="J752" i="37"/>
  <c r="L777" i="37"/>
  <c r="J777" i="37"/>
  <c r="L182" i="37"/>
  <c r="J182" i="37"/>
  <c r="J457" i="37"/>
  <c r="L457" i="37"/>
  <c r="L776" i="37"/>
  <c r="J776" i="37"/>
  <c r="N438" i="38"/>
  <c r="L438" i="38"/>
  <c r="N163" i="38"/>
  <c r="L163" i="38"/>
  <c r="J625" i="37"/>
  <c r="L625" i="37"/>
  <c r="L327" i="37"/>
  <c r="J327" i="37"/>
  <c r="N177" i="38"/>
  <c r="L177" i="38"/>
  <c r="N403" i="38"/>
  <c r="L403" i="38"/>
  <c r="N700" i="38"/>
  <c r="L700" i="38"/>
  <c r="L389" i="38"/>
  <c r="N389" i="38"/>
  <c r="L23" i="37"/>
  <c r="J23" i="37"/>
  <c r="L207" i="37"/>
  <c r="J207" i="37"/>
  <c r="L411" i="37"/>
  <c r="J411" i="37"/>
  <c r="L742" i="37"/>
  <c r="J742" i="37"/>
  <c r="N252" i="38"/>
  <c r="L252" i="38"/>
  <c r="N439" i="38"/>
  <c r="L439" i="38"/>
  <c r="L655" i="37"/>
  <c r="J655" i="37"/>
  <c r="L774" i="37"/>
  <c r="J774" i="37"/>
  <c r="L436" i="38"/>
  <c r="N436" i="38"/>
  <c r="N249" i="38"/>
  <c r="L249" i="38"/>
  <c r="L360" i="37"/>
  <c r="J360" i="37"/>
  <c r="L371" i="37"/>
  <c r="J371" i="37"/>
  <c r="L722" i="37"/>
  <c r="J722" i="37"/>
  <c r="L689" i="38"/>
  <c r="N689" i="38"/>
  <c r="N756" i="38"/>
  <c r="L756" i="38"/>
  <c r="N760" i="38"/>
  <c r="L760" i="38"/>
  <c r="L37" i="37"/>
  <c r="J37" i="37"/>
  <c r="L746" i="37"/>
  <c r="J746" i="37"/>
  <c r="N236" i="38"/>
  <c r="L236" i="38"/>
  <c r="L594" i="38"/>
  <c r="N594" i="38"/>
  <c r="J284" i="37"/>
  <c r="L284" i="37"/>
  <c r="L21" i="37"/>
  <c r="J21" i="37"/>
  <c r="N604" i="38"/>
  <c r="L604" i="38"/>
  <c r="L28" i="37"/>
  <c r="J28" i="37"/>
  <c r="L319" i="37"/>
  <c r="J319" i="37"/>
  <c r="J112" i="37"/>
  <c r="L112" i="37"/>
  <c r="J354" i="37"/>
  <c r="L354" i="37"/>
  <c r="N350" i="38"/>
  <c r="L350" i="38"/>
  <c r="N638" i="38"/>
  <c r="L638" i="38"/>
  <c r="L352" i="38"/>
  <c r="N352" i="38"/>
  <c r="N640" i="38"/>
  <c r="L640" i="38"/>
  <c r="N692" i="38"/>
  <c r="L692" i="38"/>
  <c r="N176" i="38"/>
  <c r="L176" i="38"/>
  <c r="N381" i="38"/>
  <c r="L381" i="38"/>
  <c r="N714" i="38"/>
  <c r="L714" i="38"/>
  <c r="L769" i="37"/>
  <c r="J769" i="37"/>
  <c r="L148" i="37"/>
  <c r="J148" i="37"/>
  <c r="L219" i="37"/>
  <c r="J219" i="37"/>
  <c r="L501" i="37"/>
  <c r="J501" i="37"/>
  <c r="L288" i="38"/>
  <c r="N288" i="38"/>
  <c r="L404" i="37"/>
  <c r="J404" i="37"/>
  <c r="L85" i="37"/>
  <c r="J85" i="37"/>
  <c r="J176" i="37"/>
  <c r="L176" i="37"/>
  <c r="L381" i="37"/>
  <c r="J381" i="37"/>
  <c r="N117" i="38"/>
  <c r="L117" i="38"/>
  <c r="N504" i="38"/>
  <c r="L504" i="38"/>
  <c r="N770" i="38"/>
  <c r="L770" i="38"/>
  <c r="L184" i="38"/>
  <c r="N184" i="38"/>
  <c r="N175" i="38"/>
  <c r="L175" i="38"/>
  <c r="N379" i="38"/>
  <c r="L379" i="38"/>
  <c r="J147" i="37"/>
  <c r="L147" i="37"/>
  <c r="L481" i="37"/>
  <c r="J481" i="37"/>
  <c r="L2" i="37"/>
  <c r="J2" i="37"/>
  <c r="L545" i="37"/>
  <c r="J545" i="37"/>
  <c r="N645" i="38"/>
  <c r="L645" i="38"/>
  <c r="N347" i="38"/>
  <c r="L347" i="38"/>
  <c r="L321" i="37"/>
  <c r="J321" i="37"/>
  <c r="J59" i="37"/>
  <c r="L59" i="37"/>
  <c r="L88" i="37"/>
  <c r="J88" i="37"/>
  <c r="J104" i="37"/>
  <c r="L104" i="37"/>
  <c r="L431" i="37"/>
  <c r="J431" i="37"/>
  <c r="J657" i="37"/>
  <c r="L657" i="37"/>
  <c r="L429" i="37"/>
  <c r="J429" i="37"/>
  <c r="L58" i="38"/>
  <c r="N58" i="38"/>
  <c r="N402" i="38"/>
  <c r="L402" i="38"/>
  <c r="N706" i="38"/>
  <c r="L706" i="38"/>
  <c r="J167" i="37"/>
  <c r="L167" i="37"/>
  <c r="L197" i="37"/>
  <c r="J197" i="37"/>
  <c r="J100" i="37"/>
  <c r="L100" i="37"/>
  <c r="N132" i="38"/>
  <c r="L132" i="38"/>
  <c r="N221" i="38"/>
  <c r="L221" i="38"/>
  <c r="L679" i="38"/>
  <c r="N679" i="38"/>
  <c r="L586" i="38"/>
  <c r="N586" i="38"/>
  <c r="J238" i="37"/>
  <c r="L238" i="37"/>
  <c r="L265" i="37"/>
  <c r="J265" i="37"/>
  <c r="L534" i="37"/>
  <c r="J534" i="37"/>
  <c r="N343" i="38"/>
  <c r="L343" i="38"/>
  <c r="N666" i="38"/>
  <c r="L666" i="38"/>
  <c r="L61" i="37"/>
  <c r="J61" i="37"/>
  <c r="J334" i="37"/>
  <c r="L334" i="37"/>
  <c r="L378" i="37"/>
  <c r="J378" i="37"/>
  <c r="L417" i="37"/>
  <c r="J417" i="37"/>
  <c r="L419" i="37"/>
  <c r="J419" i="37"/>
  <c r="J383" i="37"/>
  <c r="L383" i="37"/>
  <c r="L42" i="37"/>
  <c r="J42" i="37"/>
  <c r="J361" i="37"/>
  <c r="L361" i="37"/>
  <c r="N653" i="38"/>
  <c r="L653" i="38"/>
  <c r="J181" i="37"/>
  <c r="L181" i="37"/>
  <c r="L471" i="37"/>
  <c r="J471" i="37"/>
  <c r="L277" i="37"/>
  <c r="J277" i="37"/>
  <c r="L558" i="37"/>
  <c r="J558" i="37"/>
  <c r="J16" i="37"/>
  <c r="L16" i="37"/>
  <c r="L259" i="37"/>
  <c r="J259" i="37"/>
  <c r="L612" i="38"/>
  <c r="N612" i="38"/>
  <c r="L63" i="38"/>
  <c r="N63" i="38"/>
  <c r="N619" i="38"/>
  <c r="L619" i="38"/>
  <c r="N637" i="38"/>
  <c r="L637" i="38"/>
  <c r="N120" i="38"/>
  <c r="L120" i="38"/>
  <c r="N11" i="38"/>
  <c r="L11" i="38"/>
  <c r="L51" i="37"/>
  <c r="J51" i="37"/>
  <c r="L290" i="37"/>
  <c r="J290" i="37"/>
  <c r="L335" i="37"/>
  <c r="J335" i="37"/>
  <c r="L418" i="38"/>
  <c r="N418" i="38"/>
  <c r="L529" i="38"/>
  <c r="N529" i="38"/>
  <c r="J214" i="37"/>
  <c r="L214" i="37"/>
  <c r="L478" i="37"/>
  <c r="J478" i="37"/>
  <c r="J264" i="37"/>
  <c r="L264" i="37"/>
  <c r="J565" i="37"/>
  <c r="L565" i="37"/>
  <c r="L728" i="37"/>
  <c r="J728" i="37"/>
  <c r="L575" i="37"/>
  <c r="J575" i="37"/>
  <c r="J7" i="37"/>
  <c r="L7" i="37"/>
  <c r="L294" i="38"/>
  <c r="N294" i="38"/>
  <c r="L365" i="38"/>
  <c r="N365" i="38"/>
  <c r="L418" i="37"/>
  <c r="J418" i="37"/>
  <c r="L743" i="38"/>
  <c r="N743" i="38"/>
  <c r="N136" i="38"/>
  <c r="L136" i="38"/>
  <c r="N513" i="38"/>
  <c r="L513" i="38"/>
  <c r="N180" i="38"/>
  <c r="L180" i="38"/>
  <c r="N467" i="38"/>
  <c r="L467" i="38"/>
  <c r="N121" i="38"/>
  <c r="L121" i="38"/>
  <c r="J137" i="37"/>
  <c r="L137" i="37"/>
  <c r="J163" i="37"/>
  <c r="L163" i="37"/>
  <c r="N29" i="38"/>
  <c r="L29" i="38"/>
  <c r="N626" i="38"/>
  <c r="L626" i="38"/>
  <c r="N114" i="38"/>
  <c r="L114" i="38"/>
  <c r="L325" i="38"/>
  <c r="N325" i="38"/>
  <c r="L275" i="37"/>
  <c r="J275" i="37"/>
  <c r="J579" i="37"/>
  <c r="L579" i="37"/>
  <c r="L49" i="37"/>
  <c r="J49" i="37"/>
  <c r="J93" i="37"/>
  <c r="L93" i="37"/>
  <c r="J366" i="37"/>
  <c r="L366" i="37"/>
  <c r="J109" i="37"/>
  <c r="L109" i="37"/>
  <c r="L333" i="37"/>
  <c r="J333" i="37"/>
  <c r="J107" i="37"/>
  <c r="L107" i="37"/>
  <c r="L329" i="37"/>
  <c r="J329" i="37"/>
  <c r="J34" i="37"/>
  <c r="L34" i="37"/>
  <c r="L256" i="37"/>
  <c r="J256" i="37"/>
  <c r="N48" i="38"/>
  <c r="L48" i="38"/>
  <c r="N616" i="38"/>
  <c r="L616" i="38"/>
  <c r="L445" i="37"/>
  <c r="J445" i="37"/>
  <c r="L425" i="37"/>
  <c r="J425" i="37"/>
  <c r="L201" i="37"/>
  <c r="J201" i="37"/>
  <c r="J437" i="37"/>
  <c r="L437" i="37"/>
  <c r="N150" i="38"/>
  <c r="L150" i="38"/>
  <c r="N162" i="38"/>
  <c r="L162" i="38"/>
  <c r="N178" i="38"/>
  <c r="L178" i="38"/>
  <c r="N530" i="38"/>
  <c r="L530" i="38"/>
  <c r="N269" i="38"/>
  <c r="L269" i="38"/>
  <c r="J135" i="37"/>
  <c r="L135" i="37"/>
  <c r="L477" i="37"/>
  <c r="J477" i="37"/>
  <c r="L515" i="37"/>
  <c r="J515" i="37"/>
  <c r="N28" i="38"/>
  <c r="L28" i="38"/>
  <c r="L393" i="38"/>
  <c r="N393" i="38"/>
  <c r="N627" i="38"/>
  <c r="L627" i="38"/>
  <c r="N98" i="38"/>
  <c r="L98" i="38"/>
  <c r="L112" i="38"/>
  <c r="N112" i="38"/>
  <c r="L67" i="37"/>
  <c r="J67" i="37"/>
  <c r="L600" i="37"/>
  <c r="J600" i="37"/>
  <c r="L47" i="37"/>
  <c r="J47" i="37"/>
  <c r="L605" i="37"/>
  <c r="J605" i="37"/>
  <c r="L91" i="37"/>
  <c r="J91" i="37"/>
  <c r="J362" i="37"/>
  <c r="L362" i="37"/>
  <c r="L73" i="37"/>
  <c r="J73" i="37"/>
  <c r="L392" i="37"/>
  <c r="J392" i="37"/>
  <c r="L323" i="37"/>
  <c r="J323" i="37"/>
  <c r="N62" i="38"/>
  <c r="L62" i="38"/>
  <c r="N622" i="38"/>
  <c r="L622" i="38"/>
  <c r="L193" i="37"/>
  <c r="J193" i="37"/>
  <c r="L669" i="37"/>
  <c r="J669" i="37"/>
  <c r="L71" i="37"/>
  <c r="J71" i="37"/>
  <c r="L430" i="37"/>
  <c r="J430" i="37"/>
  <c r="J695" i="37"/>
  <c r="L695" i="37"/>
  <c r="N387" i="38"/>
  <c r="L387" i="38"/>
  <c r="N413" i="38"/>
  <c r="L413" i="38"/>
  <c r="N202" i="38"/>
  <c r="L202" i="38"/>
  <c r="N116" i="38"/>
  <c r="L116" i="38"/>
  <c r="N664" i="38"/>
  <c r="L664" i="38"/>
  <c r="J145" i="37"/>
  <c r="L145" i="37"/>
  <c r="L680" i="37"/>
  <c r="J680" i="37"/>
  <c r="J161" i="37"/>
  <c r="L161" i="37"/>
  <c r="J234" i="37"/>
  <c r="L234" i="37"/>
  <c r="L550" i="37"/>
  <c r="J550" i="37"/>
  <c r="J230" i="37"/>
  <c r="L230" i="37"/>
  <c r="J541" i="37"/>
  <c r="L541" i="37"/>
  <c r="L307" i="37"/>
  <c r="J307" i="37"/>
  <c r="J226" i="37"/>
  <c r="L226" i="37"/>
  <c r="L581" i="37"/>
  <c r="J581" i="37"/>
  <c r="J99" i="37"/>
  <c r="L99" i="37"/>
  <c r="J224" i="37"/>
  <c r="L224" i="37"/>
  <c r="J598" i="37"/>
  <c r="L598" i="37"/>
  <c r="L342" i="37"/>
  <c r="J342" i="37"/>
  <c r="N60" i="38"/>
  <c r="L60" i="38"/>
  <c r="N348" i="38"/>
  <c r="L348" i="38"/>
  <c r="L654" i="38"/>
  <c r="N654" i="38"/>
  <c r="J692" i="37"/>
  <c r="L692" i="37"/>
  <c r="J385" i="37"/>
  <c r="L385" i="37"/>
  <c r="L384" i="38"/>
  <c r="N384" i="38"/>
  <c r="N670" i="38"/>
  <c r="L670" i="38"/>
  <c r="N740" i="38"/>
  <c r="L740" i="38"/>
  <c r="L758" i="38"/>
  <c r="N758" i="38"/>
  <c r="N186" i="38"/>
  <c r="L186" i="38"/>
  <c r="N456" i="38"/>
  <c r="L456" i="38"/>
  <c r="N462" i="38"/>
  <c r="L462" i="38"/>
  <c r="N733" i="38"/>
  <c r="L733" i="38"/>
  <c r="N80" i="38"/>
  <c r="L80" i="38"/>
  <c r="L609" i="38"/>
  <c r="N609" i="38"/>
  <c r="L110" i="38"/>
  <c r="N110" i="38"/>
  <c r="L27" i="38"/>
  <c r="N27" i="38"/>
  <c r="L601" i="37"/>
  <c r="J601" i="37"/>
  <c r="L624" i="37"/>
  <c r="J624" i="37"/>
  <c r="L406" i="37"/>
  <c r="J406" i="37"/>
  <c r="L707" i="37"/>
  <c r="J707" i="37"/>
  <c r="J647" i="37"/>
  <c r="L647" i="37"/>
  <c r="L486" i="37"/>
  <c r="J486" i="37"/>
  <c r="N470" i="38"/>
  <c r="L470" i="38"/>
  <c r="L524" i="38"/>
  <c r="N524" i="38"/>
  <c r="L377" i="38"/>
  <c r="N377" i="38"/>
  <c r="N266" i="38"/>
  <c r="L266" i="38"/>
  <c r="N567" i="38"/>
  <c r="L567" i="38"/>
  <c r="L538" i="38"/>
  <c r="N538" i="38"/>
  <c r="N521" i="38"/>
  <c r="L521" i="38"/>
  <c r="N296" i="38"/>
  <c r="L296" i="38"/>
  <c r="N725" i="38"/>
  <c r="L725" i="38"/>
  <c r="L222" i="38"/>
  <c r="N222" i="38"/>
  <c r="J12" i="37"/>
  <c r="L12" i="37"/>
  <c r="L516" i="37"/>
  <c r="J516" i="37"/>
  <c r="J89" i="37"/>
  <c r="L89" i="37"/>
  <c r="N631" i="38"/>
  <c r="L631" i="38"/>
  <c r="L331" i="38"/>
  <c r="N331" i="38"/>
  <c r="N630" i="38"/>
  <c r="L630" i="38"/>
  <c r="N139" i="38"/>
  <c r="L139" i="38"/>
  <c r="J663" i="37"/>
  <c r="L663" i="37"/>
  <c r="L25" i="37"/>
  <c r="J25" i="37"/>
  <c r="L84" i="37"/>
  <c r="J84" i="37"/>
  <c r="J648" i="37"/>
  <c r="L648" i="37"/>
  <c r="N133" i="38"/>
  <c r="L133" i="38"/>
  <c r="L691" i="38"/>
  <c r="N691" i="38"/>
  <c r="J568" i="37"/>
  <c r="M568" i="37"/>
  <c r="N6" i="38"/>
  <c r="L6" i="38"/>
  <c r="N309" i="38"/>
  <c r="L309" i="38"/>
  <c r="N580" i="38"/>
  <c r="L580" i="38"/>
  <c r="N115" i="38"/>
  <c r="L115" i="38"/>
  <c r="N349" i="38"/>
  <c r="L349" i="38"/>
  <c r="N617" i="38"/>
  <c r="L617" i="38"/>
  <c r="L566" i="37"/>
  <c r="J566" i="37"/>
  <c r="L78" i="37"/>
  <c r="J78" i="37"/>
  <c r="L629" i="37"/>
  <c r="J629" i="37"/>
  <c r="L683" i="38"/>
  <c r="N683" i="38"/>
  <c r="N268" i="38"/>
  <c r="L268" i="38"/>
  <c r="J312" i="37"/>
  <c r="L312" i="37"/>
  <c r="J130" i="37"/>
  <c r="L130" i="37"/>
  <c r="L502" i="37"/>
  <c r="J502" i="37"/>
  <c r="J280" i="37"/>
  <c r="L280" i="37"/>
  <c r="L561" i="37"/>
  <c r="J561" i="37"/>
  <c r="N245" i="38"/>
  <c r="L245" i="38"/>
  <c r="J216" i="37"/>
  <c r="L216" i="37"/>
  <c r="L683" i="37"/>
  <c r="J683" i="37"/>
  <c r="L102" i="38"/>
  <c r="N102" i="38"/>
  <c r="N194" i="38"/>
  <c r="L194" i="38"/>
  <c r="N314" i="38"/>
  <c r="L314" i="38"/>
  <c r="N422" i="38"/>
  <c r="L422" i="38"/>
  <c r="L738" i="38"/>
  <c r="N738" i="38"/>
  <c r="N18" i="38"/>
  <c r="L18" i="38"/>
  <c r="N227" i="38"/>
  <c r="L227" i="38"/>
  <c r="N553" i="38"/>
  <c r="L553" i="38"/>
  <c r="N225" i="38"/>
  <c r="L225" i="38"/>
  <c r="L607" i="38"/>
  <c r="N607" i="38"/>
  <c r="J656" i="37"/>
  <c r="L656" i="37"/>
  <c r="L662" i="37"/>
  <c r="J662" i="37"/>
  <c r="L635" i="37"/>
  <c r="J635" i="37"/>
  <c r="L639" i="37"/>
  <c r="J639" i="37"/>
  <c r="L754" i="37"/>
  <c r="J754" i="37"/>
  <c r="N528" i="38"/>
  <c r="L528" i="38"/>
  <c r="N235" i="38"/>
  <c r="L235" i="38"/>
  <c r="N200" i="38"/>
  <c r="L200" i="38"/>
  <c r="N765" i="38"/>
  <c r="L765" i="38"/>
  <c r="N319" i="38"/>
  <c r="L319" i="38"/>
  <c r="N354" i="38"/>
  <c r="L354" i="38"/>
  <c r="L75" i="37"/>
  <c r="J75" i="37"/>
  <c r="L644" i="37"/>
  <c r="J644" i="37"/>
  <c r="L705" i="37"/>
  <c r="J705" i="37"/>
  <c r="L32" i="37"/>
  <c r="J32" i="37"/>
  <c r="L673" i="37"/>
  <c r="J673" i="37"/>
  <c r="L10" i="38"/>
  <c r="N10" i="38"/>
  <c r="N306" i="38"/>
  <c r="L306" i="38"/>
  <c r="L391" i="37"/>
  <c r="J391" i="37"/>
  <c r="L101" i="37"/>
  <c r="J101" i="37"/>
  <c r="L708" i="37"/>
  <c r="J708" i="37"/>
  <c r="N709" i="38"/>
  <c r="L709" i="38"/>
  <c r="N672" i="38"/>
  <c r="L672" i="38"/>
  <c r="N466" i="38"/>
  <c r="L466" i="38"/>
  <c r="N745" i="38"/>
  <c r="L745" i="38"/>
  <c r="L480" i="38"/>
  <c r="N480" i="38"/>
  <c r="N767" i="38"/>
  <c r="L767" i="38"/>
  <c r="N423" i="38"/>
  <c r="L423" i="38"/>
  <c r="L704" i="38"/>
  <c r="N704" i="38"/>
  <c r="N415" i="38"/>
  <c r="L415" i="38"/>
  <c r="L382" i="37"/>
  <c r="J382" i="37"/>
  <c r="J375" i="37"/>
  <c r="L375" i="37"/>
  <c r="J667" i="37"/>
  <c r="L667" i="37"/>
  <c r="N761" i="38"/>
  <c r="L761" i="38"/>
  <c r="N183" i="38"/>
  <c r="L183" i="38"/>
  <c r="N213" i="38"/>
  <c r="L213" i="38"/>
  <c r="N503" i="38"/>
  <c r="L503" i="38"/>
  <c r="L603" i="37"/>
  <c r="J603" i="37"/>
  <c r="L554" i="37"/>
  <c r="J554" i="37"/>
  <c r="N66" i="38"/>
  <c r="L66" i="38"/>
  <c r="N614" i="38"/>
  <c r="L614" i="38"/>
  <c r="L55" i="37"/>
  <c r="J55" i="37"/>
  <c r="L668" i="37"/>
  <c r="J668" i="37"/>
  <c r="L714" i="37"/>
  <c r="J714" i="37"/>
  <c r="N174" i="38"/>
  <c r="L174" i="38"/>
  <c r="N170" i="38"/>
  <c r="L170" i="38"/>
  <c r="N440" i="38"/>
  <c r="L440" i="38"/>
  <c r="L744" i="38"/>
  <c r="N744" i="38"/>
  <c r="L283" i="37"/>
  <c r="J283" i="37"/>
  <c r="N322" i="38"/>
  <c r="L322" i="38"/>
  <c r="N367" i="38"/>
  <c r="L367" i="38"/>
  <c r="L643" i="38"/>
  <c r="N643" i="38"/>
  <c r="L31" i="37"/>
  <c r="J31" i="37"/>
  <c r="L330" i="37"/>
  <c r="J330" i="37"/>
  <c r="L651" i="37"/>
  <c r="J651" i="37"/>
  <c r="L86" i="37"/>
  <c r="J86" i="37"/>
  <c r="L44" i="37"/>
  <c r="J44" i="37"/>
  <c r="L332" i="37"/>
  <c r="J332" i="37"/>
  <c r="N328" i="38"/>
  <c r="L328" i="38"/>
  <c r="N660" i="38"/>
  <c r="L660" i="38"/>
  <c r="N53" i="38"/>
  <c r="L53" i="38"/>
  <c r="L506" i="37"/>
  <c r="J506" i="37"/>
  <c r="L764" i="37"/>
  <c r="J764" i="37"/>
  <c r="L500" i="37"/>
  <c r="J500" i="37"/>
  <c r="J211" i="37"/>
  <c r="L211" i="37"/>
  <c r="N113" i="38"/>
  <c r="L113" i="38"/>
  <c r="N282" i="38"/>
  <c r="L282" i="38"/>
  <c r="N535" i="38"/>
  <c r="L535" i="38"/>
  <c r="N94" i="38"/>
  <c r="L94" i="38"/>
  <c r="N351" i="38"/>
  <c r="L351" i="38"/>
  <c r="N108" i="38"/>
  <c r="L108" i="38"/>
  <c r="L641" i="37"/>
  <c r="J641" i="37"/>
  <c r="L54" i="37"/>
  <c r="J54" i="37"/>
  <c r="L702" i="37"/>
  <c r="J702" i="37"/>
  <c r="L70" i="37"/>
  <c r="J70" i="37"/>
  <c r="L701" i="37"/>
  <c r="J701" i="37"/>
  <c r="L697" i="37"/>
  <c r="J697" i="37"/>
  <c r="N464" i="38"/>
  <c r="L464" i="38"/>
  <c r="N128" i="38"/>
  <c r="L128" i="38"/>
  <c r="N398" i="38"/>
  <c r="L398" i="38"/>
  <c r="L772" i="37"/>
  <c r="J772" i="37"/>
  <c r="L273" i="38"/>
  <c r="N273" i="38"/>
  <c r="N353" i="38"/>
  <c r="L353" i="38"/>
  <c r="N369" i="38"/>
  <c r="L369" i="38"/>
  <c r="N602" i="38"/>
  <c r="L602" i="38"/>
  <c r="N274" i="38"/>
  <c r="L274" i="38"/>
  <c r="N216" i="38"/>
  <c r="L216" i="38"/>
  <c r="N286" i="38"/>
  <c r="L286" i="38"/>
  <c r="N536" i="38"/>
  <c r="L536" i="38"/>
  <c r="N336" i="38"/>
  <c r="L336" i="38"/>
  <c r="L300" i="37"/>
  <c r="J300" i="37"/>
  <c r="L492" i="37"/>
  <c r="J492" i="37"/>
  <c r="L724" i="37"/>
  <c r="J724" i="37"/>
  <c r="J278" i="37"/>
  <c r="L278" i="37"/>
  <c r="L301" i="37"/>
  <c r="J301" i="37"/>
  <c r="L540" i="37"/>
  <c r="J540" i="37"/>
  <c r="N267" i="38"/>
  <c r="L267" i="38"/>
  <c r="N520" i="38"/>
  <c r="L520" i="38"/>
  <c r="N576" i="38"/>
  <c r="L576" i="38"/>
  <c r="L239" i="37"/>
  <c r="J239" i="37"/>
  <c r="L484" i="37"/>
  <c r="J484" i="37"/>
  <c r="L716" i="37"/>
  <c r="J716" i="37"/>
  <c r="J122" i="37"/>
  <c r="L122" i="37"/>
  <c r="L441" i="37"/>
  <c r="J441" i="37"/>
  <c r="L727" i="37"/>
  <c r="J727" i="37"/>
  <c r="N124" i="38"/>
  <c r="L124" i="38"/>
  <c r="L444" i="38"/>
  <c r="N463" i="38"/>
  <c r="L463" i="38"/>
  <c r="N734" i="38"/>
  <c r="L734" i="38"/>
  <c r="N164" i="38"/>
  <c r="L164" i="38"/>
  <c r="N111" i="38"/>
  <c r="L111" i="38"/>
  <c r="N485" i="38"/>
  <c r="L485" i="38"/>
  <c r="L438" i="37"/>
  <c r="J438" i="37"/>
  <c r="L729" i="37"/>
  <c r="J729" i="37"/>
  <c r="L505" i="37"/>
  <c r="J505" i="37"/>
  <c r="L35" i="37"/>
  <c r="J35" i="37"/>
  <c r="L357" i="37"/>
  <c r="J357" i="37"/>
  <c r="L687" i="37"/>
  <c r="J687" i="37"/>
  <c r="N339" i="38"/>
  <c r="L339" i="38"/>
  <c r="N675" i="38"/>
  <c r="L675" i="38"/>
  <c r="N74" i="38"/>
  <c r="L74" i="38"/>
  <c r="N344" i="38"/>
  <c r="L344" i="38"/>
  <c r="J205" i="37"/>
  <c r="L205" i="37"/>
  <c r="L271" i="37"/>
  <c r="J271" i="37"/>
  <c r="L711" i="37"/>
  <c r="J711" i="37"/>
  <c r="L753" i="37"/>
  <c r="J753" i="37"/>
  <c r="N138" i="38"/>
  <c r="L138" i="38"/>
  <c r="N468" i="38"/>
  <c r="L468" i="38"/>
  <c r="N762" i="38"/>
  <c r="L762" i="38"/>
  <c r="N493" i="38"/>
  <c r="L493" i="38"/>
  <c r="N778" i="38"/>
  <c r="L778" i="38"/>
  <c r="N495" i="38"/>
  <c r="L495" i="38"/>
  <c r="N408" i="38"/>
  <c r="L408" i="38"/>
  <c r="N255" i="38"/>
  <c r="L255" i="38"/>
  <c r="N461" i="38"/>
  <c r="L461" i="38"/>
  <c r="L732" i="37"/>
  <c r="J732" i="37"/>
  <c r="L254" i="37"/>
  <c r="J254" i="37"/>
  <c r="N595" i="38"/>
  <c r="L595" i="38"/>
  <c r="N587" i="38"/>
  <c r="L587" i="38"/>
  <c r="J257" i="37"/>
  <c r="L257" i="37"/>
  <c r="J337" i="37"/>
  <c r="L337" i="37"/>
  <c r="L346" i="37"/>
  <c r="J346" i="37"/>
  <c r="L642" i="37"/>
  <c r="J642" i="37"/>
  <c r="N368" i="38"/>
  <c r="L368" i="38"/>
  <c r="N684" i="38"/>
  <c r="L684" i="38"/>
  <c r="L401" i="37"/>
  <c r="J401" i="37"/>
  <c r="N103" i="38"/>
  <c r="L103" i="38"/>
  <c r="N208" i="38"/>
  <c r="L208" i="38"/>
  <c r="N156" i="38"/>
  <c r="L156" i="38"/>
  <c r="N172" i="38"/>
  <c r="L172" i="38"/>
  <c r="N169" i="38"/>
  <c r="L169" i="38"/>
  <c r="N469" i="38"/>
  <c r="L469" i="38"/>
  <c r="N546" i="38"/>
  <c r="L546" i="38"/>
  <c r="N747" i="38"/>
  <c r="L747" i="38"/>
  <c r="L618" i="37"/>
  <c r="J618" i="37"/>
  <c r="L634" i="37"/>
  <c r="J634" i="37"/>
  <c r="L14" i="37"/>
  <c r="J14" i="37"/>
  <c r="L13" i="37"/>
  <c r="J13" i="37"/>
  <c r="L443" i="37"/>
  <c r="J443" i="37"/>
  <c r="L169" i="37"/>
  <c r="J169" i="37"/>
  <c r="J183" i="37"/>
  <c r="L183" i="37"/>
  <c r="L503" i="37"/>
  <c r="J503" i="37"/>
  <c r="L20" i="38"/>
  <c r="N20" i="38"/>
  <c r="L779" i="38"/>
  <c r="N779" i="38"/>
  <c r="L544" i="38"/>
  <c r="N544" i="38"/>
  <c r="N298" i="38"/>
  <c r="L298" i="38"/>
  <c r="N572" i="38"/>
  <c r="L572" i="38"/>
  <c r="L229" i="37"/>
  <c r="J229" i="37"/>
  <c r="J66" i="37"/>
  <c r="L66" i="37"/>
  <c r="J288" i="37"/>
  <c r="L288" i="37"/>
  <c r="N69" i="38"/>
  <c r="L69" i="38"/>
  <c r="N698" i="38"/>
  <c r="L698" i="38"/>
  <c r="L117" i="37"/>
  <c r="J117" i="37"/>
  <c r="L384" i="37"/>
  <c r="J384" i="37"/>
  <c r="J174" i="37"/>
  <c r="L174" i="37"/>
  <c r="L758" i="37"/>
  <c r="J758" i="37"/>
  <c r="J186" i="37"/>
  <c r="L186" i="37"/>
  <c r="N173" i="38"/>
  <c r="L173" i="38"/>
  <c r="N446" i="38"/>
  <c r="L446" i="38"/>
  <c r="L726" i="38"/>
  <c r="N726" i="38"/>
  <c r="N499" i="38"/>
  <c r="L499" i="38"/>
  <c r="J281" i="37"/>
  <c r="L281" i="37"/>
  <c r="L606" i="38"/>
  <c r="N606" i="38"/>
  <c r="L720" i="37"/>
  <c r="J720" i="37"/>
  <c r="L293" i="37"/>
  <c r="J293" i="37"/>
  <c r="N749" i="38"/>
  <c r="L749" i="38"/>
  <c r="N291" i="38"/>
  <c r="L291" i="38"/>
  <c r="L585" i="38"/>
  <c r="N585" i="38"/>
  <c r="N95" i="38"/>
  <c r="L95" i="38"/>
  <c r="L610" i="38"/>
  <c r="N610" i="38"/>
  <c r="J292" i="37"/>
  <c r="L292" i="37"/>
  <c r="L64" i="37"/>
  <c r="J64" i="37"/>
  <c r="N694" i="38"/>
  <c r="L694" i="38"/>
  <c r="L736" i="38"/>
  <c r="N736" i="38"/>
  <c r="L192" i="37"/>
  <c r="J192" i="37"/>
  <c r="L397" i="37"/>
  <c r="J397" i="37"/>
  <c r="J152" i="37"/>
  <c r="L152" i="37"/>
  <c r="L479" i="37"/>
  <c r="J479" i="37"/>
  <c r="J198" i="37"/>
  <c r="L198" i="37"/>
  <c r="L775" i="37"/>
  <c r="J775" i="37"/>
  <c r="J157" i="37"/>
  <c r="L157" i="37"/>
  <c r="N712" i="38"/>
  <c r="L712" i="38"/>
  <c r="J543" i="37"/>
  <c r="L543" i="37"/>
  <c r="L630" i="37"/>
  <c r="J630" i="37"/>
  <c r="J139" i="37"/>
  <c r="L139" i="37"/>
  <c r="L666" i="37"/>
  <c r="J666" i="37"/>
  <c r="N43" i="38"/>
  <c r="L43" i="38"/>
  <c r="N363" i="38"/>
  <c r="L363" i="38"/>
  <c r="N658" i="38"/>
  <c r="L658" i="38"/>
  <c r="L416" i="38"/>
  <c r="N416" i="38"/>
  <c r="N143" i="38"/>
  <c r="L143" i="38"/>
  <c r="N686" i="38"/>
  <c r="L686" i="38"/>
  <c r="N454" i="38"/>
  <c r="L454" i="38"/>
  <c r="J133" i="37"/>
  <c r="L133" i="37"/>
  <c r="J398" i="37"/>
  <c r="L398" i="37"/>
  <c r="L532" i="38"/>
  <c r="N532" i="38"/>
  <c r="N17" i="38"/>
  <c r="L17" i="38"/>
  <c r="N243" i="38"/>
  <c r="L243" i="38"/>
  <c r="N9" i="38"/>
  <c r="L9" i="38"/>
  <c r="J6" i="37"/>
  <c r="L6" i="37"/>
  <c r="L580" i="37"/>
  <c r="J580" i="37"/>
  <c r="L115" i="37"/>
  <c r="J115" i="37"/>
  <c r="L63" i="37"/>
  <c r="J63" i="37"/>
  <c r="L79" i="37"/>
  <c r="J79" i="37"/>
  <c r="L369" i="37"/>
  <c r="J369" i="37"/>
  <c r="J349" i="37"/>
  <c r="L349" i="37"/>
  <c r="J274" i="37"/>
  <c r="L274" i="37"/>
  <c r="L76" i="38"/>
  <c r="N76" i="38"/>
  <c r="N621" i="38"/>
  <c r="L621" i="38"/>
  <c r="J179" i="37"/>
  <c r="L179" i="37"/>
  <c r="L532" i="37"/>
  <c r="J532" i="37"/>
  <c r="N123" i="38"/>
  <c r="L123" i="38"/>
  <c r="J286" i="37"/>
  <c r="L286" i="37"/>
  <c r="L536" i="37"/>
  <c r="J536" i="37"/>
  <c r="L529" i="37"/>
  <c r="J529" i="37"/>
  <c r="N318" i="38"/>
  <c r="L318" i="38"/>
  <c r="N519" i="38"/>
  <c r="L519" i="38"/>
  <c r="L250" i="38"/>
  <c r="N250" i="38"/>
  <c r="L774" i="38"/>
  <c r="N774" i="38"/>
  <c r="N578" i="38"/>
  <c r="L578" i="38"/>
  <c r="N599" i="38"/>
  <c r="L599" i="38"/>
  <c r="L251" i="38"/>
  <c r="N251" i="38"/>
  <c r="L294" i="37"/>
  <c r="J294" i="37"/>
  <c r="J520" i="37"/>
  <c r="L520" i="37"/>
  <c r="J365" i="37"/>
  <c r="L365" i="37"/>
  <c r="L245" i="37"/>
  <c r="J245" i="37"/>
  <c r="L576" i="37"/>
  <c r="J576" i="37"/>
  <c r="N407" i="38"/>
  <c r="L407" i="38"/>
  <c r="N671" i="38"/>
  <c r="L671" i="38"/>
  <c r="N87" i="38"/>
  <c r="L87" i="38"/>
  <c r="N722" i="38"/>
  <c r="L722" i="38"/>
  <c r="J177" i="37"/>
  <c r="L177" i="37"/>
  <c r="L359" i="37"/>
  <c r="J359" i="37"/>
  <c r="L403" i="37"/>
  <c r="J403" i="37"/>
  <c r="J127" i="37"/>
  <c r="L127" i="37"/>
  <c r="J380" i="37"/>
  <c r="L380" i="37"/>
  <c r="J125" i="37"/>
  <c r="L125" i="37"/>
  <c r="L447" i="37"/>
  <c r="J447" i="37"/>
  <c r="N386" i="38"/>
  <c r="L386" i="38"/>
  <c r="J270" i="37"/>
  <c r="L270" i="37"/>
  <c r="L526" i="37"/>
  <c r="J526" i="37"/>
  <c r="J252" i="37"/>
  <c r="L252" i="37"/>
  <c r="L218" i="37"/>
  <c r="J218" i="37"/>
  <c r="L511" i="38"/>
  <c r="N511" i="38"/>
  <c r="N248" i="38"/>
  <c r="L248" i="38"/>
  <c r="L5" i="38"/>
  <c r="N5" i="38"/>
  <c r="N409" i="38"/>
  <c r="L409" i="38"/>
  <c r="L633" i="38"/>
  <c r="N633" i="38"/>
  <c r="L249" i="37"/>
  <c r="J249" i="37"/>
  <c r="L564" i="37"/>
  <c r="J564" i="37"/>
  <c r="J308" i="37"/>
  <c r="L308" i="37"/>
  <c r="L374" i="37"/>
  <c r="J374" i="37"/>
  <c r="L400" i="37"/>
  <c r="J400" i="37"/>
  <c r="J190" i="37"/>
  <c r="L190" i="37"/>
  <c r="J432" i="37"/>
  <c r="L432" i="37"/>
  <c r="J206" i="37"/>
  <c r="L206" i="37"/>
  <c r="L427" i="37"/>
  <c r="J427" i="37"/>
  <c r="N382" i="38"/>
  <c r="L382" i="38"/>
  <c r="L680" i="38"/>
  <c r="N680" i="38"/>
  <c r="N375" i="38"/>
  <c r="L375" i="38"/>
  <c r="L203" i="37"/>
  <c r="J203" i="37"/>
  <c r="L482" i="37"/>
  <c r="J482" i="37"/>
  <c r="J771" i="37"/>
  <c r="L771" i="37"/>
  <c r="J421" i="37"/>
  <c r="L421" i="37"/>
  <c r="J199" i="37"/>
  <c r="L199" i="37"/>
  <c r="N215" i="38"/>
  <c r="L215" i="38"/>
  <c r="N552" i="38"/>
  <c r="L552" i="38"/>
  <c r="N501" i="38"/>
  <c r="L501" i="38"/>
  <c r="N741" i="38"/>
  <c r="L741" i="38"/>
  <c r="J490" i="37"/>
  <c r="L490" i="37"/>
  <c r="J187" i="37"/>
  <c r="L187" i="37"/>
  <c r="N596" i="38"/>
  <c r="L596" i="38"/>
  <c r="J77" i="37"/>
  <c r="L77" i="37"/>
  <c r="J119" i="37"/>
  <c r="L119" i="37"/>
  <c r="L46" i="37"/>
  <c r="J46" i="37"/>
  <c r="L352" i="37"/>
  <c r="J352" i="37"/>
  <c r="N39" i="38"/>
  <c r="L39" i="38"/>
  <c r="N388" i="38"/>
  <c r="L388" i="38"/>
  <c r="N649" i="38"/>
  <c r="L649" i="38"/>
  <c r="L469" i="37"/>
  <c r="J469" i="37"/>
  <c r="L213" i="37"/>
  <c r="J213" i="37"/>
  <c r="N134" i="38"/>
  <c r="L134" i="38"/>
  <c r="L474" i="38"/>
  <c r="N474" i="38"/>
  <c r="N146" i="38"/>
  <c r="L146" i="38"/>
  <c r="N212" i="38"/>
  <c r="L212" i="38"/>
  <c r="N508" i="38"/>
  <c r="L508" i="38"/>
  <c r="N358" i="38"/>
  <c r="L358" i="38"/>
  <c r="N518" i="38"/>
  <c r="L518" i="38"/>
  <c r="L131" i="38"/>
  <c r="N131" i="38"/>
  <c r="N465" i="38"/>
  <c r="L465" i="38"/>
  <c r="L768" i="37"/>
  <c r="J768" i="37"/>
  <c r="N659" i="38"/>
  <c r="L659" i="38"/>
  <c r="L735" i="38"/>
  <c r="N735" i="38"/>
  <c r="L504" i="37"/>
  <c r="J504" i="37"/>
  <c r="J740" i="37"/>
  <c r="L740" i="37"/>
  <c r="J170" i="37"/>
  <c r="L170" i="37"/>
  <c r="L440" i="37"/>
  <c r="J440" i="37"/>
  <c r="L456" i="37"/>
  <c r="J456" i="37"/>
  <c r="J175" i="37"/>
  <c r="L175" i="37"/>
  <c r="N151" i="38"/>
  <c r="L151" i="38"/>
  <c r="J549" i="37"/>
  <c r="L549" i="37"/>
  <c r="L279" i="37"/>
  <c r="J279" i="37"/>
  <c r="J551" i="37"/>
  <c r="L551" i="37"/>
  <c r="N311" i="38"/>
  <c r="L311" i="38"/>
  <c r="N589" i="38"/>
  <c r="L589" i="38"/>
  <c r="N15" i="38"/>
  <c r="L15" i="38"/>
  <c r="L65" i="38"/>
  <c r="O65" i="38"/>
  <c r="N324" i="38"/>
  <c r="L324" i="38"/>
  <c r="N592" i="38"/>
  <c r="L592" i="38"/>
  <c r="N81" i="38"/>
  <c r="L81" i="38"/>
  <c r="L636" i="38"/>
  <c r="N636" i="38"/>
  <c r="N320" i="38"/>
  <c r="L320" i="38"/>
  <c r="N3" i="38"/>
  <c r="L3" i="38"/>
  <c r="L19" i="37"/>
  <c r="J19" i="37"/>
  <c r="L591" i="37"/>
  <c r="J591" i="37"/>
  <c r="L588" i="37"/>
  <c r="J588" i="37"/>
  <c r="L126" i="38"/>
  <c r="N126" i="38"/>
  <c r="L699" i="38"/>
  <c r="N699" i="38"/>
  <c r="N287" i="38"/>
  <c r="L287" i="38"/>
  <c r="L723" i="37"/>
  <c r="J723" i="37"/>
  <c r="L460" i="37"/>
  <c r="J460" i="37"/>
  <c r="L715" i="37"/>
  <c r="J715" i="37"/>
  <c r="L750" i="37"/>
  <c r="J750" i="37"/>
  <c r="J168" i="37"/>
  <c r="L168" i="37"/>
  <c r="L489" i="37"/>
  <c r="J489" i="37"/>
  <c r="L766" i="37"/>
  <c r="J766" i="37"/>
  <c r="L476" i="37"/>
  <c r="J476" i="37"/>
  <c r="L165" i="38"/>
  <c r="N165" i="38"/>
  <c r="L455" i="38"/>
  <c r="N455" i="38"/>
  <c r="N773" i="38"/>
  <c r="L773" i="38"/>
  <c r="J263" i="37"/>
  <c r="L263" i="37"/>
  <c r="J108" i="37"/>
  <c r="L108" i="37"/>
  <c r="L331" i="37"/>
  <c r="J331" i="37"/>
  <c r="L343" i="37"/>
  <c r="J343" i="37"/>
  <c r="N72" i="38"/>
  <c r="L72" i="38"/>
  <c r="L52" i="38"/>
  <c r="N52" i="38"/>
  <c r="L68" i="38"/>
  <c r="N68" i="38"/>
  <c r="N665" i="38"/>
  <c r="L665" i="38"/>
  <c r="L396" i="38"/>
  <c r="N396" i="38"/>
  <c r="N105" i="38"/>
  <c r="L105" i="38"/>
  <c r="L653" i="37"/>
  <c r="J653" i="37"/>
  <c r="N584" i="38"/>
  <c r="L584" i="38"/>
  <c r="J309" i="37"/>
  <c r="L309" i="37"/>
  <c r="L273" i="37"/>
  <c r="J273" i="37"/>
  <c r="J612" i="37"/>
  <c r="L612" i="37"/>
  <c r="L272" i="38"/>
  <c r="N272" i="38"/>
  <c r="N597" i="38"/>
  <c r="L597" i="38"/>
  <c r="L364" i="38"/>
  <c r="N364" i="38"/>
  <c r="J336" i="37"/>
  <c r="L336" i="37"/>
  <c r="N373" i="38"/>
  <c r="L373" i="38"/>
  <c r="N345" i="38"/>
  <c r="L345" i="38"/>
  <c r="N655" i="38"/>
  <c r="L655" i="38"/>
  <c r="N557" i="38"/>
  <c r="L557" i="38"/>
  <c r="N4" i="38"/>
  <c r="L4" i="38"/>
  <c r="L244" i="38"/>
  <c r="N244" i="38"/>
  <c r="L267" i="37"/>
  <c r="J267" i="37"/>
  <c r="L90" i="38"/>
  <c r="N90" i="38"/>
  <c r="L632" i="38"/>
  <c r="N632" i="38"/>
  <c r="L24" i="38"/>
  <c r="O24" i="38"/>
  <c r="N371" i="38"/>
  <c r="L371" i="38"/>
  <c r="J38" i="37"/>
  <c r="L38" i="37"/>
  <c r="L420" i="37"/>
  <c r="J420" i="37"/>
  <c r="J209" i="37"/>
  <c r="L209" i="37"/>
  <c r="L696" i="38"/>
  <c r="N696" i="38"/>
  <c r="N189" i="38"/>
  <c r="L189" i="38"/>
  <c r="L522" i="37"/>
  <c r="J522" i="37"/>
  <c r="L539" i="37"/>
  <c r="J539" i="37"/>
  <c r="N284" i="38"/>
  <c r="L284" i="38"/>
  <c r="N547" i="38"/>
  <c r="L547" i="38"/>
  <c r="N30" i="38"/>
  <c r="L30" i="38"/>
  <c r="N242" i="38"/>
  <c r="L242" i="38"/>
  <c r="N583" i="38"/>
  <c r="L583" i="38"/>
  <c r="L436" i="37"/>
  <c r="J436" i="37"/>
  <c r="L483" i="37"/>
  <c r="J483" i="37"/>
  <c r="J608" i="37"/>
  <c r="L608" i="37"/>
  <c r="N193" i="38"/>
  <c r="L193" i="38"/>
  <c r="L669" i="38"/>
  <c r="N669" i="38"/>
  <c r="L101" i="38"/>
  <c r="N101" i="38"/>
  <c r="L661" i="37"/>
  <c r="J661" i="37"/>
  <c r="J188" i="37"/>
  <c r="L188" i="37"/>
  <c r="L370" i="37"/>
  <c r="J370" i="37"/>
  <c r="L185" i="37"/>
  <c r="J185" i="37"/>
  <c r="N488" i="38"/>
  <c r="L488" i="38"/>
  <c r="N769" i="38"/>
  <c r="L769" i="38"/>
  <c r="N148" i="38"/>
  <c r="L148" i="38"/>
  <c r="N129" i="38"/>
  <c r="L129" i="38"/>
  <c r="N399" i="38"/>
  <c r="L399" i="38"/>
  <c r="N258" i="38"/>
  <c r="L258" i="38"/>
  <c r="L219" i="38"/>
  <c r="N219" i="38"/>
  <c r="N563" i="38"/>
  <c r="L563" i="38"/>
  <c r="J149" i="37"/>
  <c r="L149" i="37"/>
  <c r="L757" i="37"/>
  <c r="J757" i="37"/>
  <c r="N299" i="38"/>
  <c r="L299" i="38"/>
  <c r="N297" i="38"/>
  <c r="L297" i="38"/>
  <c r="N570" i="38"/>
  <c r="L570" i="38"/>
  <c r="L33" i="37"/>
  <c r="J33" i="37"/>
  <c r="L611" i="37"/>
  <c r="J611" i="37"/>
  <c r="J394" i="37"/>
  <c r="L394" i="37"/>
  <c r="L681" i="37"/>
  <c r="J681" i="37"/>
  <c r="J57" i="37"/>
  <c r="L57" i="37"/>
  <c r="L410" i="37"/>
  <c r="J410" i="37"/>
  <c r="L640" i="37"/>
  <c r="J640" i="37"/>
  <c r="N191" i="38"/>
  <c r="L191" i="38"/>
  <c r="L395" i="38"/>
  <c r="N395" i="38"/>
  <c r="J761" i="37"/>
  <c r="L761" i="37"/>
  <c r="L546" i="37"/>
  <c r="J546" i="37"/>
  <c r="L747" i="37"/>
  <c r="J747" i="37"/>
  <c r="N517" i="38"/>
  <c r="L517" i="38"/>
  <c r="N316" i="38"/>
  <c r="L316" i="38"/>
  <c r="L412" i="38"/>
  <c r="N412" i="38"/>
  <c r="N620" i="38"/>
  <c r="L620" i="38"/>
  <c r="L560" i="37"/>
  <c r="J560" i="37"/>
  <c r="L614" i="37"/>
  <c r="J614" i="37"/>
  <c r="N450" i="38"/>
  <c r="L450" i="38"/>
  <c r="L160" i="38"/>
  <c r="N160" i="38"/>
  <c r="N449" i="38"/>
  <c r="L449" i="38"/>
  <c r="L142" i="38"/>
  <c r="N142" i="38"/>
  <c r="N451" i="38"/>
  <c r="L451" i="38"/>
  <c r="L670" i="37"/>
  <c r="J670" i="37"/>
  <c r="L770" i="37"/>
  <c r="J770" i="37"/>
  <c r="J184" i="37"/>
  <c r="L184" i="37"/>
  <c r="L462" i="37"/>
  <c r="J462" i="37"/>
  <c r="L733" i="37"/>
  <c r="J733" i="37"/>
  <c r="L379" i="37"/>
  <c r="J379" i="37"/>
  <c r="L744" i="37"/>
  <c r="J744" i="37"/>
  <c r="N748" i="38"/>
  <c r="L748" i="38"/>
  <c r="L574" i="37"/>
  <c r="J574" i="37"/>
  <c r="L340" i="38"/>
  <c r="N340" i="38"/>
  <c r="N276" i="38"/>
  <c r="L276" i="38"/>
  <c r="N571" i="38"/>
  <c r="L571" i="38"/>
  <c r="J355" i="37"/>
  <c r="L355" i="37"/>
  <c r="N144" i="38"/>
  <c r="L144" i="38"/>
  <c r="N414" i="38"/>
  <c r="L414" i="38"/>
  <c r="N435" i="38"/>
  <c r="L435" i="38"/>
  <c r="N428" i="38"/>
  <c r="L428" i="38"/>
  <c r="L140" i="37"/>
  <c r="J140" i="37"/>
  <c r="L473" i="37"/>
  <c r="J473" i="37"/>
  <c r="J717" i="37"/>
  <c r="L717" i="37"/>
  <c r="N171" i="38"/>
  <c r="L171" i="38"/>
  <c r="N442" i="38"/>
  <c r="L442" i="38"/>
  <c r="N390" i="38"/>
  <c r="L390" i="38"/>
  <c r="N703" i="38"/>
  <c r="L703" i="38"/>
  <c r="L710" i="38"/>
  <c r="N710" i="38"/>
  <c r="N458" i="38"/>
  <c r="L458" i="38"/>
  <c r="N730" i="38"/>
  <c r="L730" i="38"/>
  <c r="L464" i="37"/>
  <c r="J464" i="37"/>
  <c r="L128" i="37"/>
  <c r="J128" i="37"/>
  <c r="L691" i="37"/>
  <c r="J691" i="37"/>
  <c r="N179" i="38"/>
  <c r="L179" i="38"/>
  <c r="N569" i="38"/>
  <c r="L569" i="38"/>
  <c r="N241" i="38"/>
  <c r="L241" i="38"/>
  <c r="J353" i="37"/>
  <c r="L353" i="37"/>
  <c r="L619" i="37"/>
  <c r="J619" i="37"/>
  <c r="L637" i="37"/>
  <c r="J637" i="37"/>
  <c r="L120" i="37"/>
  <c r="J120" i="37"/>
  <c r="L602" i="37"/>
  <c r="J602" i="37"/>
  <c r="L11" i="37"/>
  <c r="J11" i="37"/>
  <c r="L617" i="37"/>
  <c r="J617" i="37"/>
  <c r="N50" i="38"/>
  <c r="L50" i="38"/>
  <c r="J268" i="37"/>
  <c r="L268" i="37"/>
  <c r="N555" i="38"/>
  <c r="L555" i="38"/>
  <c r="N246" i="38"/>
  <c r="L246" i="38"/>
  <c r="N262" i="38"/>
  <c r="L262" i="38"/>
  <c r="N204" i="38"/>
  <c r="L204" i="38"/>
  <c r="N507" i="38"/>
  <c r="L507" i="38"/>
  <c r="N360" i="38"/>
  <c r="L360" i="38"/>
  <c r="L721" i="37"/>
  <c r="J721" i="37"/>
  <c r="L700" i="37"/>
  <c r="J700" i="37"/>
  <c r="L303" i="37"/>
  <c r="J303" i="37"/>
  <c r="L678" i="37"/>
  <c r="J678" i="37"/>
  <c r="L682" i="37"/>
  <c r="J682" i="37"/>
  <c r="L759" i="37"/>
  <c r="J759" i="37"/>
  <c r="L389" i="37"/>
  <c r="J389" i="37"/>
  <c r="L685" i="37"/>
  <c r="J685" i="37"/>
  <c r="N37" i="38"/>
  <c r="L37" i="38"/>
  <c r="N459" i="38"/>
  <c r="L459" i="38"/>
  <c r="N746" i="38"/>
  <c r="L746" i="38"/>
  <c r="N223" i="38"/>
  <c r="L223" i="38"/>
  <c r="J439" i="37"/>
  <c r="L439" i="37"/>
  <c r="N542" i="38"/>
  <c r="L542" i="38"/>
  <c r="N509" i="38"/>
  <c r="L509" i="38"/>
  <c r="N21" i="38"/>
  <c r="L21" i="38"/>
  <c r="N228" i="38"/>
  <c r="L228" i="38"/>
  <c r="N573" i="38"/>
  <c r="L573" i="38"/>
  <c r="N240" i="38"/>
  <c r="L240" i="38"/>
  <c r="N233" i="38"/>
  <c r="L233" i="38"/>
  <c r="L537" i="38"/>
  <c r="N537" i="38"/>
  <c r="N391" i="38"/>
  <c r="L391" i="38"/>
  <c r="N71" i="38"/>
  <c r="L71" i="38"/>
  <c r="N430" i="38"/>
  <c r="L430" i="38"/>
  <c r="N695" i="38"/>
  <c r="L695" i="38"/>
  <c r="L401" i="38"/>
  <c r="N401" i="38"/>
  <c r="N708" i="38"/>
  <c r="L708" i="38"/>
  <c r="L56" i="37"/>
  <c r="J56" i="37"/>
  <c r="L36" i="37"/>
  <c r="J36" i="37"/>
  <c r="L689" i="37"/>
  <c r="J689" i="37"/>
  <c r="L756" i="37"/>
  <c r="J756" i="37"/>
  <c r="L448" i="37"/>
  <c r="J448" i="37"/>
  <c r="L760" i="37"/>
  <c r="J760" i="37"/>
  <c r="L713" i="37"/>
  <c r="J713" i="37"/>
  <c r="L118" i="37"/>
  <c r="J118" i="37"/>
  <c r="L693" i="37"/>
  <c r="J693" i="37"/>
  <c r="N145" i="38"/>
  <c r="L145" i="38"/>
  <c r="N161" i="38"/>
  <c r="L161" i="38"/>
  <c r="N667" i="38"/>
  <c r="L667" i="38"/>
  <c r="L737" i="37"/>
  <c r="J737" i="37"/>
  <c r="L496" i="37"/>
  <c r="J496" i="37"/>
  <c r="L763" i="37"/>
  <c r="J763" i="37"/>
  <c r="N497" i="38"/>
  <c r="L497" i="38"/>
  <c r="N237" i="38"/>
  <c r="L237" i="38"/>
  <c r="N533" i="38"/>
  <c r="L533" i="38"/>
  <c r="N253" i="38"/>
  <c r="L253" i="38"/>
  <c r="N217" i="38"/>
  <c r="L217" i="38"/>
  <c r="N487" i="38"/>
  <c r="L487" i="38"/>
  <c r="L453" i="37"/>
  <c r="J453" i="37"/>
  <c r="L755" i="37"/>
  <c r="J755" i="37"/>
  <c r="L525" i="38"/>
  <c r="N525" i="38"/>
  <c r="J260" i="37"/>
  <c r="L260" i="37"/>
  <c r="N295" i="38"/>
  <c r="L295" i="38"/>
  <c r="L341" i="37"/>
  <c r="J341" i="37"/>
  <c r="L350" i="37"/>
  <c r="J350" i="37"/>
  <c r="L638" i="37"/>
  <c r="J638" i="37"/>
  <c r="L41" i="37"/>
  <c r="J41" i="37"/>
  <c r="L690" i="37"/>
  <c r="J690" i="37"/>
  <c r="L434" i="37"/>
  <c r="J434" i="37"/>
  <c r="L676" i="37"/>
  <c r="J676" i="37"/>
  <c r="L718" i="38"/>
  <c r="N718" i="38"/>
  <c r="N153" i="38"/>
  <c r="L153" i="38"/>
  <c r="L731" i="38"/>
  <c r="N731" i="38"/>
  <c r="N475" i="38"/>
  <c r="L475" i="38"/>
  <c r="J297" i="37"/>
  <c r="L297" i="37"/>
  <c r="L596" i="37"/>
  <c r="J596" i="37"/>
  <c r="N688" i="38"/>
  <c r="L688" i="38"/>
  <c r="L326" i="38"/>
  <c r="N326" i="38"/>
  <c r="N590" i="38"/>
  <c r="L590" i="38"/>
  <c r="N289" i="38"/>
  <c r="L289" i="38"/>
  <c r="N83" i="38"/>
  <c r="L83" i="38"/>
  <c r="N582" i="38"/>
  <c r="L582" i="38"/>
  <c r="N97" i="38"/>
  <c r="L97" i="38"/>
  <c r="N356" i="38"/>
  <c r="L356" i="38"/>
  <c r="L577" i="38"/>
  <c r="N577" i="38"/>
  <c r="L310" i="38"/>
  <c r="N310" i="38"/>
  <c r="N593" i="38"/>
  <c r="L593" i="38"/>
  <c r="J60" i="37"/>
  <c r="L60" i="37"/>
  <c r="J388" i="37"/>
  <c r="L388" i="37"/>
  <c r="L197" i="38"/>
  <c r="N197" i="38"/>
  <c r="N500" i="38"/>
  <c r="L500" i="38"/>
  <c r="N211" i="38"/>
  <c r="L211" i="38"/>
  <c r="L486" i="38"/>
  <c r="N486" i="38"/>
  <c r="L20" i="37"/>
  <c r="J20" i="37"/>
  <c r="L212" i="37"/>
  <c r="J212" i="37"/>
  <c r="J316" i="37"/>
  <c r="L316" i="37"/>
  <c r="J544" i="37"/>
  <c r="L544" i="37"/>
  <c r="L518" i="37"/>
  <c r="J518" i="37"/>
  <c r="J298" i="37"/>
  <c r="L298" i="37"/>
  <c r="L572" i="37"/>
  <c r="J572" i="37"/>
  <c r="J131" i="37"/>
  <c r="L131" i="37"/>
  <c r="N89" i="38"/>
  <c r="L89" i="38"/>
  <c r="L265" i="38"/>
  <c r="N265" i="38"/>
  <c r="N534" i="38"/>
  <c r="L534" i="38"/>
  <c r="J80" i="37"/>
  <c r="L80" i="37"/>
  <c r="L643" i="37"/>
  <c r="J643" i="37"/>
  <c r="N417" i="38"/>
  <c r="L417" i="38"/>
  <c r="L702" i="38"/>
  <c r="N702" i="38"/>
  <c r="N419" i="38"/>
  <c r="L419" i="38"/>
  <c r="N701" i="38"/>
  <c r="L701" i="38"/>
  <c r="N84" i="38"/>
  <c r="L84" i="38"/>
  <c r="N42" i="38"/>
  <c r="L42" i="38"/>
  <c r="N648" i="38"/>
  <c r="L648" i="38"/>
  <c r="J58" i="37"/>
  <c r="L58" i="37"/>
  <c r="J328" i="37"/>
  <c r="L328" i="37"/>
  <c r="J660" i="37"/>
  <c r="L660" i="37"/>
  <c r="L772" i="38"/>
  <c r="N772" i="38"/>
  <c r="L132" i="37"/>
  <c r="J132" i="37"/>
  <c r="L470" i="37"/>
  <c r="J470" i="37"/>
  <c r="J113" i="37"/>
  <c r="L113" i="37"/>
  <c r="L377" i="37"/>
  <c r="J377" i="37"/>
  <c r="J266" i="37"/>
  <c r="L266" i="37"/>
  <c r="L679" i="37"/>
  <c r="J679" i="37"/>
  <c r="L521" i="37"/>
  <c r="J521" i="37"/>
  <c r="J296" i="37"/>
  <c r="L296" i="37"/>
  <c r="L725" i="37"/>
  <c r="J725" i="37"/>
  <c r="N527" i="38"/>
  <c r="L527" i="38"/>
  <c r="J94" i="37"/>
  <c r="L94" i="37"/>
  <c r="L351" i="37"/>
  <c r="J351" i="37"/>
  <c r="L631" i="37"/>
  <c r="J631" i="37"/>
  <c r="L126" i="37"/>
  <c r="J126" i="37"/>
  <c r="L435" i="37"/>
  <c r="J435" i="37"/>
  <c r="L428" i="37"/>
  <c r="J428" i="37"/>
  <c r="N719" i="38"/>
  <c r="L719" i="38"/>
  <c r="N752" i="38"/>
  <c r="L752" i="38"/>
  <c r="N166" i="38"/>
  <c r="L166" i="38"/>
  <c r="L512" i="38"/>
  <c r="N512" i="38"/>
  <c r="N196" i="38"/>
  <c r="L196" i="38"/>
  <c r="N26" i="38"/>
  <c r="L26" i="38"/>
  <c r="N155" i="38"/>
  <c r="L155" i="38"/>
  <c r="L751" i="38"/>
  <c r="N751" i="38"/>
  <c r="J171" i="37"/>
  <c r="L171" i="37"/>
  <c r="L165" i="37"/>
  <c r="J165" i="37"/>
  <c r="J455" i="37"/>
  <c r="L455" i="37"/>
  <c r="N615" i="38"/>
  <c r="L615" i="38"/>
  <c r="L674" i="38"/>
  <c r="N674" i="38"/>
  <c r="N433" i="38"/>
  <c r="L433" i="38"/>
  <c r="L363" i="37"/>
  <c r="J363" i="37"/>
  <c r="J658" i="37"/>
  <c r="M658" i="37"/>
  <c r="L390" i="37"/>
  <c r="J390" i="37"/>
  <c r="J68" i="37"/>
  <c r="L68" i="37"/>
  <c r="J143" i="37"/>
  <c r="L143" i="37"/>
  <c r="L739" i="38"/>
  <c r="N739" i="38"/>
  <c r="N207" i="38"/>
  <c r="L207" i="38"/>
  <c r="J615" i="37"/>
  <c r="L615" i="37"/>
  <c r="J569" i="37"/>
  <c r="L569" i="37"/>
  <c r="L9" i="37"/>
  <c r="J9" i="37"/>
  <c r="L241" i="37"/>
  <c r="J241" i="37"/>
  <c r="N357" i="38"/>
  <c r="L357" i="38"/>
  <c r="L656" i="38"/>
  <c r="N656" i="38"/>
  <c r="N93" i="38"/>
  <c r="L93" i="38"/>
  <c r="N662" i="38"/>
  <c r="L662" i="38"/>
  <c r="N109" i="38"/>
  <c r="L109" i="38"/>
  <c r="N34" i="38"/>
  <c r="L34" i="38"/>
  <c r="N256" i="38"/>
  <c r="L256" i="38"/>
  <c r="J272" i="37"/>
  <c r="L272" i="37"/>
  <c r="L597" i="37"/>
  <c r="J597" i="37"/>
  <c r="L205" i="38"/>
  <c r="N205" i="38"/>
  <c r="N445" i="38"/>
  <c r="L445" i="38"/>
  <c r="L201" i="38"/>
  <c r="N201" i="38"/>
  <c r="L124" i="37"/>
  <c r="J124" i="37"/>
  <c r="J444" i="37"/>
  <c r="L444" i="37"/>
  <c r="J136" i="37"/>
  <c r="L136" i="37"/>
  <c r="L513" i="37"/>
  <c r="J513" i="37"/>
  <c r="L102" i="37"/>
  <c r="J102" i="37"/>
  <c r="J111" i="37"/>
  <c r="L111" i="37"/>
  <c r="J121" i="37"/>
  <c r="L121" i="37"/>
  <c r="L422" i="37"/>
  <c r="J422" i="37"/>
  <c r="N135" i="38"/>
  <c r="L135" i="38"/>
  <c r="N477" i="38"/>
  <c r="L477" i="38"/>
  <c r="N515" i="38"/>
  <c r="L515" i="38"/>
  <c r="L18" i="37"/>
  <c r="J18" i="37"/>
  <c r="L553" i="37"/>
  <c r="J553" i="37"/>
  <c r="L225" i="37"/>
  <c r="J225" i="37"/>
  <c r="L325" i="37"/>
  <c r="J325" i="37"/>
  <c r="L607" i="37"/>
  <c r="J607" i="37"/>
  <c r="N67" i="38"/>
  <c r="L67" i="38"/>
  <c r="N600" i="38"/>
  <c r="L600" i="38"/>
  <c r="N91" i="38"/>
  <c r="L91" i="38"/>
  <c r="N644" i="38"/>
  <c r="L644" i="38"/>
  <c r="N73" i="38"/>
  <c r="L73" i="38"/>
  <c r="N705" i="38"/>
  <c r="L705" i="38"/>
  <c r="L48" i="37"/>
  <c r="J48" i="37"/>
  <c r="L339" i="37"/>
  <c r="J339" i="37"/>
  <c r="L675" i="37"/>
  <c r="J675" i="37"/>
  <c r="J344" i="37"/>
  <c r="L344" i="37"/>
  <c r="N185" i="38"/>
  <c r="L185" i="38"/>
  <c r="L762" i="37"/>
  <c r="J762" i="37"/>
  <c r="J528" i="37"/>
  <c r="L528" i="37"/>
  <c r="L235" i="37"/>
  <c r="J235" i="37"/>
  <c r="J200" i="37"/>
  <c r="L200" i="37"/>
  <c r="L269" i="37"/>
  <c r="J269" i="37"/>
  <c r="J495" i="37"/>
  <c r="L495" i="37"/>
  <c r="L255" i="37"/>
  <c r="J255" i="37"/>
  <c r="L461" i="37"/>
  <c r="J461" i="37"/>
  <c r="L765" i="37"/>
  <c r="J765" i="37"/>
  <c r="N149" i="38"/>
  <c r="L149" i="38"/>
  <c r="N757" i="38"/>
  <c r="L757" i="38"/>
  <c r="N755" i="38"/>
  <c r="L755" i="38"/>
  <c r="J236" i="37"/>
  <c r="L236" i="37"/>
  <c r="L510" i="37"/>
  <c r="J510" i="37"/>
  <c r="L315" i="37"/>
  <c r="J315" i="37"/>
  <c r="J594" i="37"/>
  <c r="L594" i="37"/>
  <c r="N234" i="38"/>
  <c r="L234" i="38"/>
  <c r="N230" i="38"/>
  <c r="L230" i="38"/>
  <c r="L13" i="38"/>
  <c r="O13" i="38"/>
  <c r="N342" i="38"/>
  <c r="L342" i="38"/>
  <c r="L231" i="37"/>
  <c r="J231" i="37"/>
  <c r="J604" i="37"/>
  <c r="L604" i="37"/>
  <c r="J220" i="37"/>
  <c r="L220" i="37"/>
  <c r="N82" i="38"/>
  <c r="L82" i="38"/>
  <c r="N304" i="38"/>
  <c r="L304" i="38"/>
  <c r="N338" i="38"/>
  <c r="L338" i="38"/>
  <c r="L103" i="37"/>
  <c r="J103" i="37"/>
  <c r="J208" i="37"/>
  <c r="L208" i="37"/>
  <c r="L480" i="37"/>
  <c r="J480" i="37"/>
  <c r="J423" i="37"/>
  <c r="L423" i="37"/>
  <c r="J116" i="37"/>
  <c r="L116" i="37"/>
  <c r="J415" i="37"/>
  <c r="L415" i="37"/>
  <c r="L664" i="37"/>
  <c r="J664" i="37"/>
  <c r="J525" i="37"/>
  <c r="L525" i="37"/>
  <c r="L570" i="37"/>
  <c r="J570" i="37"/>
  <c r="L232" i="38"/>
  <c r="N232" i="38"/>
  <c r="N531" i="38"/>
  <c r="L531" i="38"/>
  <c r="N22" i="38"/>
  <c r="L22" i="38"/>
  <c r="L8" i="38"/>
  <c r="N8" i="38"/>
  <c r="N623" i="38"/>
  <c r="L623" i="38"/>
  <c r="N305" i="38"/>
  <c r="L305" i="38"/>
  <c r="L654" i="37"/>
  <c r="J654" i="37"/>
  <c r="L39" i="37"/>
  <c r="J39" i="37"/>
  <c r="L506" i="38"/>
  <c r="N506" i="38"/>
  <c r="N764" i="38"/>
  <c r="L764" i="38"/>
  <c r="L134" i="37"/>
  <c r="J134" i="37"/>
  <c r="J474" i="37"/>
  <c r="L474" i="37"/>
  <c r="L465" i="37"/>
  <c r="J465" i="37"/>
  <c r="N12" i="38"/>
  <c r="L12" i="38"/>
  <c r="L516" i="38"/>
  <c r="N516" i="38"/>
  <c r="L322" i="37"/>
  <c r="J322" i="37"/>
  <c r="L367" i="37"/>
  <c r="J367" i="37"/>
  <c r="L645" i="37"/>
  <c r="J645" i="37"/>
  <c r="N61" i="38"/>
  <c r="L61" i="38"/>
  <c r="N663" i="38"/>
  <c r="L663" i="38"/>
  <c r="N25" i="38"/>
  <c r="L25" i="38"/>
  <c r="N641" i="38"/>
  <c r="L641" i="38"/>
  <c r="N70" i="38"/>
  <c r="L70" i="38"/>
  <c r="N383" i="38"/>
  <c r="L383" i="38"/>
  <c r="N697" i="38"/>
  <c r="L697" i="38"/>
  <c r="L53" i="37"/>
  <c r="J53" i="37"/>
  <c r="L402" i="37"/>
  <c r="J402" i="37"/>
  <c r="N181" i="38"/>
  <c r="L181" i="38"/>
  <c r="N195" i="38"/>
  <c r="L195" i="38"/>
  <c r="N548" i="38"/>
  <c r="L548" i="38"/>
  <c r="N302" i="38"/>
  <c r="L302" i="38"/>
  <c r="L514" i="38"/>
  <c r="N514" i="38"/>
  <c r="J159" i="37"/>
  <c r="L159" i="37"/>
  <c r="L221" i="37"/>
  <c r="J221" i="37"/>
  <c r="L524" i="37"/>
  <c r="J524" i="37"/>
  <c r="J222" i="37"/>
  <c r="L222" i="37"/>
  <c r="L535" i="37"/>
  <c r="J535" i="37"/>
  <c r="N141" i="38"/>
  <c r="L141" i="38"/>
  <c r="L559" i="38"/>
  <c r="N210" i="38"/>
  <c r="L210" i="38"/>
  <c r="J699" i="37"/>
  <c r="L699" i="37"/>
  <c r="L736" i="37"/>
  <c r="J736" i="37"/>
  <c r="L158" i="38"/>
  <c r="N158" i="38"/>
  <c r="N472" i="38"/>
  <c r="L472" i="38"/>
  <c r="N777" i="38"/>
  <c r="L777" i="38"/>
  <c r="N182" i="38"/>
  <c r="L182" i="38"/>
  <c r="L426" i="38"/>
  <c r="N426" i="38"/>
  <c r="L442" i="37"/>
  <c r="J442" i="37"/>
  <c r="L712" i="37"/>
  <c r="J712" i="37"/>
  <c r="L261" i="38"/>
  <c r="N261" i="38"/>
  <c r="N327" i="38"/>
  <c r="L327" i="38"/>
  <c r="J72" i="37"/>
  <c r="L72" i="37"/>
  <c r="L52" i="37"/>
  <c r="J52" i="37"/>
  <c r="L458" i="37"/>
  <c r="J458" i="37"/>
  <c r="J665" i="37"/>
  <c r="L665" i="37"/>
  <c r="L396" i="37"/>
  <c r="J396" i="37"/>
  <c r="J105" i="37"/>
  <c r="L105" i="37"/>
  <c r="N405" i="38"/>
  <c r="L405" i="38"/>
  <c r="L742" i="38"/>
  <c r="N742" i="38"/>
  <c r="L261" i="37"/>
  <c r="J261" i="37"/>
  <c r="L243" i="37"/>
  <c r="J243" i="37"/>
  <c r="N35" i="38"/>
  <c r="L35" i="38"/>
  <c r="N579" i="38"/>
  <c r="L579" i="38"/>
  <c r="N49" i="38"/>
  <c r="L49" i="38"/>
  <c r="L333" i="38"/>
  <c r="N333" i="38"/>
  <c r="N687" i="38"/>
  <c r="L687" i="38"/>
  <c r="L107" i="38"/>
  <c r="N107" i="38"/>
  <c r="J364" i="37"/>
  <c r="L364" i="37"/>
  <c r="J621" i="37"/>
  <c r="L621" i="37"/>
  <c r="N271" i="38"/>
  <c r="L271" i="38"/>
  <c r="N425" i="38"/>
  <c r="L425" i="38"/>
  <c r="N437" i="38"/>
  <c r="L437" i="38"/>
  <c r="L753" i="38"/>
  <c r="N753" i="38"/>
  <c r="L463" i="37"/>
  <c r="J463" i="37"/>
  <c r="L734" i="37"/>
  <c r="J734" i="37"/>
  <c r="L180" i="37"/>
  <c r="J180" i="37"/>
  <c r="L194" i="37"/>
  <c r="J194" i="37"/>
  <c r="L227" i="37"/>
  <c r="J227" i="37"/>
  <c r="N257" i="38"/>
  <c r="L257" i="38"/>
  <c r="L47" i="38"/>
  <c r="N47" i="38"/>
  <c r="L75" i="38"/>
  <c r="N75" i="38"/>
  <c r="N392" i="38"/>
  <c r="L392" i="38"/>
  <c r="N32" i="38"/>
  <c r="L32" i="38"/>
  <c r="N673" i="38"/>
  <c r="L673" i="38"/>
  <c r="J616" i="37"/>
  <c r="L616" i="37"/>
  <c r="N203" i="38"/>
  <c r="L203" i="38"/>
  <c r="N482" i="38"/>
  <c r="L482" i="38"/>
  <c r="N771" i="38"/>
  <c r="L771" i="38"/>
  <c r="L737" i="38"/>
  <c r="N737" i="38"/>
  <c r="L763" i="38"/>
  <c r="N763" i="38"/>
  <c r="L468" i="37"/>
  <c r="J468" i="37"/>
  <c r="J150" i="37"/>
  <c r="L150" i="37"/>
  <c r="L493" i="37"/>
  <c r="J493" i="37"/>
  <c r="L408" i="37"/>
  <c r="J408" i="37"/>
  <c r="N490" i="38"/>
  <c r="L490" i="38"/>
  <c r="N187" i="38"/>
  <c r="L187" i="38"/>
  <c r="N453" i="38"/>
  <c r="L453" i="38"/>
  <c r="L523" i="37"/>
  <c r="J523" i="37"/>
  <c r="J313" i="37"/>
  <c r="L313" i="37"/>
  <c r="N618" i="38"/>
  <c r="L618" i="38"/>
  <c r="N550" i="38"/>
  <c r="L550" i="38"/>
  <c r="N14" i="38"/>
  <c r="L14" i="38"/>
  <c r="N307" i="38"/>
  <c r="L307" i="38"/>
  <c r="N603" i="38"/>
  <c r="L603" i="38"/>
  <c r="N226" i="38"/>
  <c r="L226" i="38"/>
  <c r="N581" i="38"/>
  <c r="L581" i="38"/>
  <c r="L598" i="38"/>
  <c r="N598" i="38"/>
  <c r="L443" i="38"/>
  <c r="L554" i="38"/>
  <c r="N554" i="38"/>
  <c r="L491" i="37"/>
  <c r="J491" i="37"/>
  <c r="J562" i="37"/>
  <c r="L562" i="37"/>
  <c r="L494" i="37"/>
  <c r="J494" i="37"/>
  <c r="N96" i="38"/>
  <c r="L96" i="38"/>
  <c r="L376" i="38"/>
  <c r="N376" i="38"/>
  <c r="N650" i="38"/>
  <c r="L650" i="38"/>
  <c r="L709" i="37"/>
  <c r="J709" i="37"/>
  <c r="L413" i="37"/>
  <c r="J413" i="37"/>
  <c r="L672" i="37"/>
  <c r="J672" i="37"/>
  <c r="L466" i="37"/>
  <c r="J466" i="37"/>
  <c r="J202" i="37"/>
  <c r="L202" i="37"/>
  <c r="L704" i="37"/>
  <c r="J704" i="37"/>
  <c r="L147" i="38"/>
  <c r="N147" i="38"/>
  <c r="AR20" i="33"/>
  <c r="AN19" i="33"/>
  <c r="AP19" i="33" s="1"/>
  <c r="N452" i="38"/>
  <c r="L452" i="38"/>
  <c r="L299" i="37"/>
  <c r="J299" i="37"/>
  <c r="L677" i="37"/>
  <c r="J677" i="37"/>
  <c r="L295" i="37"/>
  <c r="J295" i="37"/>
  <c r="N646" i="38"/>
  <c r="L646" i="38"/>
  <c r="L348" i="37"/>
  <c r="J348" i="37"/>
  <c r="L649" i="37"/>
  <c r="J649" i="37"/>
  <c r="N167" i="38"/>
  <c r="L167" i="38"/>
  <c r="N100" i="38"/>
  <c r="L100" i="38"/>
  <c r="L779" i="37"/>
  <c r="J779" i="37"/>
  <c r="J146" i="37"/>
  <c r="L146" i="37"/>
  <c r="L517" i="37"/>
  <c r="J517" i="37"/>
  <c r="L508" i="37"/>
  <c r="J508" i="37"/>
  <c r="L358" i="37"/>
  <c r="J358" i="37"/>
  <c r="L412" i="37"/>
  <c r="J412" i="37"/>
  <c r="J620" i="37"/>
  <c r="L620" i="37"/>
  <c r="L238" i="38"/>
  <c r="N238" i="38"/>
  <c r="L609" i="37"/>
  <c r="J609" i="37"/>
  <c r="L110" i="37"/>
  <c r="J110" i="37"/>
  <c r="L27" i="37"/>
  <c r="J27" i="37"/>
  <c r="L347" i="37"/>
  <c r="J347" i="37"/>
  <c r="N334" i="38"/>
  <c r="L334" i="38"/>
  <c r="N378" i="38"/>
  <c r="L378" i="38"/>
  <c r="N54" i="38"/>
  <c r="L54" i="38"/>
  <c r="N361" i="38"/>
  <c r="L361" i="38"/>
  <c r="L706" i="37"/>
  <c r="J706" i="37"/>
  <c r="N471" i="38"/>
  <c r="L471" i="38"/>
  <c r="N285" i="38"/>
  <c r="L285" i="38"/>
  <c r="L567" i="37"/>
  <c r="J567" i="37"/>
  <c r="L282" i="37"/>
  <c r="J282" i="37"/>
  <c r="L538" i="37"/>
  <c r="J538" i="37"/>
  <c r="L586" i="37"/>
  <c r="J586" i="37"/>
  <c r="N317" i="38"/>
  <c r="L317" i="38"/>
  <c r="N247" i="38"/>
  <c r="L247" i="38"/>
  <c r="L287" i="37"/>
  <c r="J287" i="37"/>
  <c r="N154" i="38"/>
  <c r="L154" i="38"/>
  <c r="N424" i="38"/>
  <c r="L424" i="38"/>
  <c r="N457" i="38"/>
  <c r="L457" i="38"/>
  <c r="N776" i="38"/>
  <c r="L776" i="38"/>
  <c r="N498" i="38"/>
  <c r="L498" i="38"/>
  <c r="L773" i="37"/>
  <c r="J773" i="37"/>
  <c r="N106" i="38"/>
  <c r="L106" i="38"/>
  <c r="N40" i="38"/>
  <c r="L40" i="38"/>
  <c r="N652" i="38"/>
  <c r="L652" i="38"/>
  <c r="L43" i="37"/>
  <c r="J43" i="37"/>
  <c r="L703" i="37"/>
  <c r="J703" i="37"/>
  <c r="L416" i="37"/>
  <c r="J416" i="37"/>
  <c r="L710" i="37"/>
  <c r="J710" i="37"/>
  <c r="L686" i="37"/>
  <c r="J686" i="37"/>
  <c r="L454" i="37"/>
  <c r="J454" i="37"/>
  <c r="L730" i="37"/>
  <c r="J730" i="37"/>
  <c r="N23" i="38"/>
  <c r="L23" i="38"/>
  <c r="N411" i="38"/>
  <c r="L411" i="38"/>
  <c r="L17" i="37"/>
  <c r="J17" i="37"/>
  <c r="L584" i="37"/>
  <c r="J584" i="37"/>
  <c r="N275" i="38"/>
  <c r="L275" i="38"/>
  <c r="N366" i="38"/>
  <c r="L366" i="38"/>
  <c r="L329" i="38"/>
  <c r="N329" i="38"/>
  <c r="N635" i="38"/>
  <c r="L635" i="38"/>
  <c r="N639" i="38"/>
  <c r="L639" i="38"/>
  <c r="J50" i="37"/>
  <c r="L50" i="37"/>
  <c r="J76" i="37"/>
  <c r="L76" i="37"/>
  <c r="N754" i="38"/>
  <c r="L754" i="38"/>
  <c r="N711" i="38"/>
  <c r="L711" i="38"/>
  <c r="L743" i="37"/>
  <c r="J743" i="37"/>
  <c r="L164" i="37"/>
  <c r="J164" i="37"/>
  <c r="J467" i="37"/>
  <c r="L467" i="37"/>
  <c r="L485" i="37"/>
  <c r="J485" i="37"/>
  <c r="L314" i="37"/>
  <c r="J314" i="37"/>
  <c r="L738" i="37"/>
  <c r="J738" i="37"/>
  <c r="N732" i="38"/>
  <c r="L732" i="38"/>
  <c r="N254" i="38"/>
  <c r="L254" i="38"/>
  <c r="L29" i="37"/>
  <c r="J29" i="37"/>
  <c r="L626" i="37"/>
  <c r="J626" i="37"/>
  <c r="J114" i="37"/>
  <c r="L114" i="37"/>
  <c r="N337" i="38"/>
  <c r="L337" i="38"/>
  <c r="N605" i="38"/>
  <c r="L605" i="38"/>
  <c r="L346" i="38"/>
  <c r="N346" i="38"/>
  <c r="L642" i="38"/>
  <c r="N642" i="38"/>
  <c r="N362" i="38"/>
  <c r="L362" i="38"/>
  <c r="N323" i="38"/>
  <c r="L323" i="38"/>
  <c r="L74" i="37"/>
  <c r="J74" i="37"/>
  <c r="N421" i="38"/>
  <c r="L421" i="38"/>
  <c r="N199" i="38"/>
  <c r="L199" i="38"/>
  <c r="N496" i="38"/>
  <c r="L496" i="38"/>
  <c r="L138" i="37"/>
  <c r="J138" i="37"/>
  <c r="L778" i="37"/>
  <c r="J778" i="37"/>
  <c r="J162" i="37"/>
  <c r="L162" i="37"/>
  <c r="J178" i="37"/>
  <c r="L178" i="37"/>
  <c r="L530" i="37"/>
  <c r="J530" i="37"/>
  <c r="N260" i="38"/>
  <c r="L260" i="38"/>
  <c r="L556" i="37"/>
  <c r="J556" i="37"/>
  <c r="N634" i="38"/>
  <c r="L634" i="38"/>
  <c r="N541" i="38"/>
  <c r="L541" i="38"/>
  <c r="N99" i="38"/>
  <c r="L99" i="38"/>
  <c r="N628" i="38"/>
  <c r="L628" i="38"/>
  <c r="N613" i="38"/>
  <c r="L613" i="38"/>
  <c r="N45" i="38"/>
  <c r="L45" i="38"/>
  <c r="L387" i="37"/>
  <c r="J387" i="37"/>
  <c r="L156" i="37"/>
  <c r="J156" i="37"/>
  <c r="L745" i="37"/>
  <c r="J745" i="37"/>
  <c r="L172" i="37"/>
  <c r="J172" i="37"/>
  <c r="L767" i="37"/>
  <c r="J767" i="37"/>
  <c r="S11" i="31"/>
  <c r="T11" i="31"/>
  <c r="AA10" i="31"/>
  <c r="W10" i="31"/>
  <c r="O8" i="33"/>
  <c r="R8" i="33" s="1"/>
  <c r="V7" i="33"/>
  <c r="Q10" i="37" l="1"/>
  <c r="AN20" i="33"/>
  <c r="AP20" i="33" s="1"/>
  <c r="AR21" i="33"/>
  <c r="AN21" i="33" s="1"/>
  <c r="AP21" i="33" s="1"/>
  <c r="U10" i="38"/>
  <c r="S12" i="31"/>
  <c r="T12" i="31"/>
  <c r="AA11" i="31"/>
  <c r="W11" i="31"/>
  <c r="O9" i="33"/>
  <c r="R9" i="33" s="1"/>
  <c r="V8" i="33"/>
  <c r="S13" i="31" l="1"/>
  <c r="T13" i="31"/>
  <c r="AA12" i="31"/>
  <c r="W12" i="31"/>
  <c r="O10" i="33"/>
  <c r="R10" i="33" s="1"/>
  <c r="V9" i="33"/>
  <c r="S14" i="31" l="1"/>
  <c r="T14" i="31"/>
  <c r="AA13" i="31"/>
  <c r="W13" i="31"/>
  <c r="O11" i="33"/>
  <c r="R11" i="33" s="1"/>
  <c r="V10" i="33"/>
  <c r="S15" i="31" l="1"/>
  <c r="T15" i="31"/>
  <c r="AA14" i="31"/>
  <c r="W14" i="31"/>
  <c r="O12" i="33"/>
  <c r="R12" i="33" s="1"/>
  <c r="V11" i="33"/>
  <c r="S16" i="31" l="1"/>
  <c r="T16" i="31"/>
  <c r="AA15" i="31"/>
  <c r="W15" i="31"/>
  <c r="O13" i="33"/>
  <c r="R13" i="33" s="1"/>
  <c r="V12" i="33"/>
  <c r="S17" i="31" l="1"/>
  <c r="T17" i="31"/>
  <c r="AA16" i="31"/>
  <c r="W16" i="31"/>
  <c r="V13" i="33"/>
  <c r="O14" i="33"/>
  <c r="R14" i="33" s="1"/>
  <c r="S18" i="31" l="1"/>
  <c r="T18" i="31"/>
  <c r="AA17" i="31"/>
  <c r="W17" i="31"/>
  <c r="V14" i="33"/>
  <c r="O15" i="33"/>
  <c r="R15" i="33" s="1"/>
  <c r="S19" i="31" l="1"/>
  <c r="T19" i="31"/>
  <c r="AA18" i="31"/>
  <c r="W18" i="31"/>
  <c r="V15" i="33"/>
  <c r="O16" i="33"/>
  <c r="R16" i="33" s="1"/>
  <c r="S20" i="31" l="1"/>
  <c r="T20" i="31"/>
  <c r="AA19" i="31"/>
  <c r="W19" i="31"/>
  <c r="V16" i="33"/>
  <c r="O17" i="33"/>
  <c r="R17" i="33" s="1"/>
  <c r="S21" i="31" l="1"/>
  <c r="T21" i="31"/>
  <c r="AA20" i="31"/>
  <c r="W20" i="31"/>
  <c r="V17" i="33"/>
  <c r="O18" i="33"/>
  <c r="R18" i="33" s="1"/>
  <c r="S22" i="31" l="1"/>
  <c r="T22" i="31"/>
  <c r="AA21" i="31"/>
  <c r="W21" i="31"/>
  <c r="V18" i="33"/>
  <c r="O19" i="33"/>
  <c r="R19" i="33" s="1"/>
  <c r="S23" i="31" l="1"/>
  <c r="T23" i="31"/>
  <c r="AA22" i="31"/>
  <c r="W22" i="31"/>
  <c r="V19" i="33"/>
  <c r="O20" i="33"/>
  <c r="R20" i="33" s="1"/>
  <c r="S24" i="31" l="1"/>
  <c r="T24" i="31"/>
  <c r="AA23" i="31"/>
  <c r="W23" i="31"/>
  <c r="V20" i="33"/>
  <c r="O21" i="33"/>
  <c r="R21" i="33" s="1"/>
  <c r="S25" i="31" l="1"/>
  <c r="T25" i="31"/>
  <c r="AA24" i="31"/>
  <c r="W24" i="31"/>
  <c r="O22" i="33"/>
  <c r="R22" i="33" s="1"/>
  <c r="V21" i="33"/>
  <c r="S26" i="31" l="1"/>
  <c r="T26" i="31"/>
  <c r="AA25" i="31"/>
  <c r="W25" i="31"/>
  <c r="O23" i="33"/>
  <c r="R23" i="33" s="1"/>
  <c r="V22" i="33"/>
  <c r="S27" i="31" l="1"/>
  <c r="T27" i="31"/>
  <c r="AA26" i="31"/>
  <c r="W26" i="31"/>
  <c r="O24" i="33"/>
  <c r="R24" i="33" s="1"/>
  <c r="V23" i="33"/>
  <c r="S28" i="31" l="1"/>
  <c r="T28" i="31"/>
  <c r="AA27" i="31"/>
  <c r="W27" i="31"/>
  <c r="O25" i="33"/>
  <c r="R25" i="33" s="1"/>
  <c r="V24" i="33"/>
  <c r="S29" i="31" l="1"/>
  <c r="T29" i="31"/>
  <c r="AA28" i="31"/>
  <c r="W28" i="31"/>
  <c r="O26" i="33"/>
  <c r="R26" i="33" s="1"/>
  <c r="V25" i="33"/>
  <c r="S30" i="31" l="1"/>
  <c r="T30" i="31"/>
  <c r="AA29" i="31"/>
  <c r="W29" i="31"/>
  <c r="V26" i="33"/>
  <c r="O27" i="33"/>
  <c r="R27" i="33" s="1"/>
  <c r="S31" i="31" l="1"/>
  <c r="T31" i="31"/>
  <c r="AA30" i="31"/>
  <c r="W30" i="31"/>
  <c r="V27" i="33"/>
  <c r="O28" i="33"/>
  <c r="R28" i="33" s="1"/>
  <c r="S32" i="31" l="1"/>
  <c r="T32" i="31"/>
  <c r="AA31" i="31"/>
  <c r="W31" i="31"/>
  <c r="V28" i="33"/>
  <c r="O29" i="33"/>
  <c r="R29" i="33" s="1"/>
  <c r="S33" i="31" l="1"/>
  <c r="T33" i="31"/>
  <c r="AA32" i="31"/>
  <c r="W32" i="31"/>
  <c r="V29" i="33"/>
  <c r="O30" i="33"/>
  <c r="R30" i="33" s="1"/>
  <c r="S34" i="31" l="1"/>
  <c r="T34" i="31"/>
  <c r="AA33" i="31"/>
  <c r="W33" i="31"/>
  <c r="V30" i="33"/>
  <c r="O31" i="33"/>
  <c r="R31" i="33" s="1"/>
  <c r="S35" i="31" l="1"/>
  <c r="T35" i="31"/>
  <c r="AA34" i="31"/>
  <c r="W34" i="31"/>
  <c r="V31" i="33"/>
  <c r="O32" i="33"/>
  <c r="R32" i="33" s="1"/>
  <c r="S36" i="31" l="1"/>
  <c r="T36" i="31"/>
  <c r="AA35" i="31"/>
  <c r="W35" i="31"/>
  <c r="V32" i="33"/>
  <c r="O33" i="33"/>
  <c r="R33" i="33" s="1"/>
  <c r="S37" i="31" l="1"/>
  <c r="T37" i="31"/>
  <c r="AA36" i="31"/>
  <c r="W36" i="31"/>
  <c r="V33" i="33"/>
  <c r="O34" i="33"/>
  <c r="R34" i="33" s="1"/>
  <c r="S38" i="31" l="1"/>
  <c r="T38" i="31"/>
  <c r="AA37" i="31"/>
  <c r="W37" i="31"/>
  <c r="O35" i="33"/>
  <c r="R35" i="33" s="1"/>
  <c r="V34" i="33"/>
  <c r="S39" i="31" l="1"/>
  <c r="T39" i="31"/>
  <c r="AA38" i="31"/>
  <c r="W38" i="31"/>
  <c r="O36" i="33"/>
  <c r="R36" i="33" s="1"/>
  <c r="V35" i="33"/>
  <c r="S40" i="31" l="1"/>
  <c r="T40" i="31"/>
  <c r="AA39" i="31"/>
  <c r="W39" i="31"/>
  <c r="O37" i="33"/>
  <c r="R37" i="33" s="1"/>
  <c r="V36" i="33"/>
  <c r="S41" i="31" l="1"/>
  <c r="T41" i="31"/>
  <c r="AA40" i="31"/>
  <c r="W40" i="31"/>
  <c r="O38" i="33"/>
  <c r="R38" i="33" s="1"/>
  <c r="V37" i="33"/>
  <c r="S42" i="31" l="1"/>
  <c r="T42" i="31"/>
  <c r="AA41" i="31"/>
  <c r="W41" i="31"/>
  <c r="O39" i="33"/>
  <c r="R39" i="33" s="1"/>
  <c r="V38" i="33"/>
  <c r="S43" i="31" l="1"/>
  <c r="T43" i="31"/>
  <c r="AA42" i="31"/>
  <c r="W42" i="31"/>
  <c r="O40" i="33"/>
  <c r="R40" i="33" s="1"/>
  <c r="V39" i="33"/>
  <c r="S44" i="31" l="1"/>
  <c r="T44" i="31"/>
  <c r="AA43" i="31"/>
  <c r="W43" i="31"/>
  <c r="O41" i="33"/>
  <c r="R41" i="33" s="1"/>
  <c r="V40" i="33"/>
  <c r="S45" i="31" l="1"/>
  <c r="T45" i="31"/>
  <c r="AA44" i="31"/>
  <c r="W44" i="31"/>
  <c r="O42" i="33"/>
  <c r="R42" i="33" s="1"/>
  <c r="V41" i="33"/>
  <c r="S46" i="31" l="1"/>
  <c r="T46" i="31"/>
  <c r="AA45" i="31"/>
  <c r="W45" i="31"/>
  <c r="V42" i="33"/>
  <c r="O43" i="33"/>
  <c r="R43" i="33" s="1"/>
  <c r="S47" i="31" l="1"/>
  <c r="T47" i="31"/>
  <c r="AA46" i="31"/>
  <c r="W46" i="31"/>
  <c r="V43" i="33"/>
  <c r="O44" i="33"/>
  <c r="R44" i="33" s="1"/>
  <c r="S48" i="31" l="1"/>
  <c r="T48" i="31"/>
  <c r="AA47" i="31"/>
  <c r="W47" i="31"/>
  <c r="V44" i="33"/>
  <c r="O45" i="33"/>
  <c r="R45" i="33" s="1"/>
  <c r="S49" i="31" l="1"/>
  <c r="T49" i="31"/>
  <c r="AA48" i="31"/>
  <c r="W48" i="31"/>
  <c r="V45" i="33"/>
  <c r="O46" i="33"/>
  <c r="R46" i="33" s="1"/>
  <c r="S50" i="31" l="1"/>
  <c r="T50" i="31"/>
  <c r="AA49" i="31"/>
  <c r="W49" i="31"/>
  <c r="V46" i="33"/>
  <c r="O47" i="33"/>
  <c r="R47" i="33" s="1"/>
  <c r="S51" i="31" l="1"/>
  <c r="T51" i="31"/>
  <c r="AA50" i="31"/>
  <c r="W50" i="31"/>
  <c r="V47" i="33"/>
  <c r="O48" i="33"/>
  <c r="R48" i="33" s="1"/>
  <c r="S52" i="31" l="1"/>
  <c r="T52" i="31"/>
  <c r="AA51" i="31"/>
  <c r="W51" i="31"/>
  <c r="V48" i="33"/>
  <c r="O49" i="33"/>
  <c r="R49" i="33" s="1"/>
  <c r="S53" i="31" l="1"/>
  <c r="T53" i="31"/>
  <c r="AA52" i="31"/>
  <c r="W52" i="31"/>
  <c r="V49" i="33"/>
  <c r="O50" i="33"/>
  <c r="R50" i="33" s="1"/>
  <c r="S54" i="31" l="1"/>
  <c r="T54" i="31"/>
  <c r="AA53" i="31"/>
  <c r="W53" i="31"/>
  <c r="O51" i="33"/>
  <c r="R51" i="33" s="1"/>
  <c r="V50" i="33"/>
  <c r="P7" i="23"/>
  <c r="O7" i="23"/>
  <c r="O6" i="23"/>
  <c r="N6" i="23"/>
  <c r="N7" i="23"/>
  <c r="N5" i="23"/>
  <c r="M5" i="23"/>
  <c r="M6" i="23"/>
  <c r="M7" i="23"/>
  <c r="M4" i="23"/>
  <c r="S55" i="31" l="1"/>
  <c r="T55" i="31"/>
  <c r="AA54" i="31"/>
  <c r="W54" i="31"/>
  <c r="O52" i="33"/>
  <c r="R52" i="33" s="1"/>
  <c r="V51" i="33"/>
  <c r="S56" i="31" l="1"/>
  <c r="T56" i="31"/>
  <c r="AA55" i="31"/>
  <c r="W55" i="31"/>
  <c r="O53" i="33"/>
  <c r="R53" i="33" s="1"/>
  <c r="V52" i="33"/>
  <c r="S57" i="31" l="1"/>
  <c r="T57" i="31"/>
  <c r="AA56" i="31"/>
  <c r="W56" i="31"/>
  <c r="O54" i="33"/>
  <c r="R54" i="33" s="1"/>
  <c r="V53" i="33"/>
  <c r="S58" i="31" l="1"/>
  <c r="T58" i="31"/>
  <c r="AA57" i="31"/>
  <c r="W57" i="31"/>
  <c r="O55" i="33"/>
  <c r="R55" i="33" s="1"/>
  <c r="V54" i="33"/>
  <c r="S59" i="31" l="1"/>
  <c r="T59" i="31"/>
  <c r="AA58" i="31"/>
  <c r="W58" i="31"/>
  <c r="O56" i="33"/>
  <c r="R56" i="33" s="1"/>
  <c r="V55" i="33"/>
  <c r="O66" i="17"/>
  <c r="O4" i="18"/>
  <c r="H394" i="18"/>
  <c r="H395" i="18"/>
  <c r="H396" i="18"/>
  <c r="N57" i="18"/>
  <c r="O57" i="18"/>
  <c r="P57" i="18"/>
  <c r="M57" i="18"/>
  <c r="N56" i="18"/>
  <c r="O56" i="18"/>
  <c r="P56" i="18"/>
  <c r="Q56" i="18"/>
  <c r="R56" i="18"/>
  <c r="S56" i="18"/>
  <c r="M56" i="18"/>
  <c r="P64" i="17"/>
  <c r="Q64" i="17"/>
  <c r="R64" i="17"/>
  <c r="S64" i="17"/>
  <c r="O64" i="17"/>
  <c r="P63" i="17"/>
  <c r="Q63" i="17"/>
  <c r="R63" i="17"/>
  <c r="S63" i="17"/>
  <c r="T63" i="17"/>
  <c r="U63" i="17"/>
  <c r="O63" i="17"/>
  <c r="P51" i="18"/>
  <c r="O51" i="18"/>
  <c r="N51" i="18"/>
  <c r="N52" i="18" s="1"/>
  <c r="M51" i="18"/>
  <c r="P48" i="18"/>
  <c r="O48" i="18"/>
  <c r="N48" i="18"/>
  <c r="M48" i="18"/>
  <c r="P50" i="18"/>
  <c r="O50" i="18"/>
  <c r="N50" i="18"/>
  <c r="M50" i="18"/>
  <c r="P47" i="18"/>
  <c r="O47" i="18"/>
  <c r="O49" i="18" s="1"/>
  <c r="N47" i="18"/>
  <c r="M47" i="18"/>
  <c r="S38" i="18"/>
  <c r="R38" i="18"/>
  <c r="Q38" i="18"/>
  <c r="P38" i="18"/>
  <c r="O38" i="18"/>
  <c r="O39" i="18" s="1"/>
  <c r="N38" i="18"/>
  <c r="M38" i="18"/>
  <c r="S35" i="18"/>
  <c r="R35" i="18"/>
  <c r="Q35" i="18"/>
  <c r="P35" i="18"/>
  <c r="O35" i="18"/>
  <c r="N35" i="18"/>
  <c r="M35" i="18"/>
  <c r="S37" i="18"/>
  <c r="R37" i="18"/>
  <c r="Q37" i="18"/>
  <c r="P37" i="18"/>
  <c r="O37" i="18"/>
  <c r="N37" i="18"/>
  <c r="M37" i="18"/>
  <c r="S34" i="18"/>
  <c r="R34" i="18"/>
  <c r="Q34" i="18"/>
  <c r="Q36" i="18" s="1"/>
  <c r="P34" i="18"/>
  <c r="O34" i="18"/>
  <c r="O36" i="18" s="1"/>
  <c r="N34" i="18"/>
  <c r="M34" i="18"/>
  <c r="S56" i="17"/>
  <c r="R56" i="17"/>
  <c r="R57" i="17" s="1"/>
  <c r="Q56" i="17"/>
  <c r="P56" i="17"/>
  <c r="P57" i="17" s="1"/>
  <c r="O56" i="17"/>
  <c r="S53" i="17"/>
  <c r="R53" i="17"/>
  <c r="Q53" i="17"/>
  <c r="P53" i="17"/>
  <c r="O53" i="17"/>
  <c r="S55" i="17"/>
  <c r="R55" i="17"/>
  <c r="Q55" i="17"/>
  <c r="P55" i="17"/>
  <c r="O55" i="17"/>
  <c r="S52" i="17"/>
  <c r="S54" i="17" s="1"/>
  <c r="R52" i="17"/>
  <c r="R54" i="17" s="1"/>
  <c r="R58" i="17" s="1"/>
  <c r="Q52" i="17"/>
  <c r="P52" i="17"/>
  <c r="O52" i="17"/>
  <c r="O54" i="17" s="1"/>
  <c r="U43" i="17"/>
  <c r="T43" i="17"/>
  <c r="S43" i="17"/>
  <c r="S44" i="17" s="1"/>
  <c r="R43" i="17"/>
  <c r="Q43" i="17"/>
  <c r="P43" i="17"/>
  <c r="O43" i="17"/>
  <c r="U40" i="17"/>
  <c r="T40" i="17"/>
  <c r="S40" i="17"/>
  <c r="R40" i="17"/>
  <c r="Q40" i="17"/>
  <c r="P40" i="17"/>
  <c r="O40" i="17"/>
  <c r="U42" i="17"/>
  <c r="T42" i="17"/>
  <c r="S42" i="17"/>
  <c r="R42" i="17"/>
  <c r="Q42" i="17"/>
  <c r="Q44" i="17" s="1"/>
  <c r="P42" i="17"/>
  <c r="O42" i="17"/>
  <c r="U39" i="17"/>
  <c r="T39" i="17"/>
  <c r="T41" i="17" s="1"/>
  <c r="S39" i="17"/>
  <c r="S41" i="17" s="1"/>
  <c r="S45" i="17" s="1"/>
  <c r="R39" i="17"/>
  <c r="Q39" i="17"/>
  <c r="Q41" i="17" s="1"/>
  <c r="Q45" i="17" s="1"/>
  <c r="P39" i="17"/>
  <c r="P41" i="17" s="1"/>
  <c r="O39" i="17"/>
  <c r="O41" i="17" s="1"/>
  <c r="O40" i="18" l="1"/>
  <c r="U44" i="17"/>
  <c r="S57" i="17"/>
  <c r="S58" i="17" s="1"/>
  <c r="N39" i="18"/>
  <c r="T44" i="17"/>
  <c r="T45" i="17" s="1"/>
  <c r="R41" i="17"/>
  <c r="R45" i="17" s="1"/>
  <c r="P39" i="18"/>
  <c r="O52" i="18"/>
  <c r="O53" i="18" s="1"/>
  <c r="M39" i="18"/>
  <c r="U41" i="17"/>
  <c r="Q39" i="18"/>
  <c r="Q40" i="18" s="1"/>
  <c r="M36" i="18"/>
  <c r="M40" i="18" s="1"/>
  <c r="N36" i="18"/>
  <c r="S39" i="18"/>
  <c r="O44" i="17"/>
  <c r="O45" i="17" s="1"/>
  <c r="P54" i="17"/>
  <c r="P58" i="17" s="1"/>
  <c r="P44" i="17"/>
  <c r="P45" i="17" s="1"/>
  <c r="O57" i="17"/>
  <c r="O58" i="17" s="1"/>
  <c r="S36" i="18"/>
  <c r="M52" i="18"/>
  <c r="S60" i="31"/>
  <c r="T60" i="31"/>
  <c r="AA59" i="31"/>
  <c r="W59" i="31"/>
  <c r="O57" i="33"/>
  <c r="R57" i="33" s="1"/>
  <c r="V56" i="33"/>
  <c r="P52" i="18"/>
  <c r="P49" i="18"/>
  <c r="P53" i="18" s="1"/>
  <c r="N49" i="18"/>
  <c r="N53" i="18" s="1"/>
  <c r="M49" i="18"/>
  <c r="R36" i="18"/>
  <c r="R39" i="18"/>
  <c r="P36" i="18"/>
  <c r="P40" i="18" s="1"/>
  <c r="Q54" i="17"/>
  <c r="Q57" i="17"/>
  <c r="R44" i="17"/>
  <c r="R40" i="18" l="1"/>
  <c r="Q58" i="17"/>
  <c r="N40" i="18"/>
  <c r="U45" i="17"/>
  <c r="M53" i="18"/>
  <c r="S40" i="18"/>
  <c r="S61" i="31"/>
  <c r="T61" i="31"/>
  <c r="AA60" i="31"/>
  <c r="W60" i="31"/>
  <c r="O58" i="33"/>
  <c r="R58" i="33" s="1"/>
  <c r="V57" i="33"/>
  <c r="H301" i="18"/>
  <c r="H302" i="18"/>
  <c r="I302" i="18"/>
  <c r="H303" i="18"/>
  <c r="I303" i="18"/>
  <c r="H304" i="18"/>
  <c r="I304" i="18"/>
  <c r="H305" i="18"/>
  <c r="I305" i="18"/>
  <c r="H306" i="18"/>
  <c r="I306" i="18"/>
  <c r="H307" i="18"/>
  <c r="I307" i="18"/>
  <c r="H308" i="18"/>
  <c r="I308" i="18"/>
  <c r="H309" i="18"/>
  <c r="I309" i="18"/>
  <c r="H310" i="18"/>
  <c r="I310" i="18"/>
  <c r="H311" i="18"/>
  <c r="I311" i="18"/>
  <c r="H312" i="18"/>
  <c r="I312" i="18"/>
  <c r="H313" i="18"/>
  <c r="I313" i="18"/>
  <c r="H314" i="18"/>
  <c r="I314" i="18"/>
  <c r="H315" i="18"/>
  <c r="I315" i="18"/>
  <c r="H316" i="18"/>
  <c r="I316" i="18"/>
  <c r="H317" i="18"/>
  <c r="I317" i="18"/>
  <c r="H318" i="18"/>
  <c r="I318" i="18"/>
  <c r="H319" i="18"/>
  <c r="I319" i="18"/>
  <c r="H320" i="18"/>
  <c r="I320" i="18"/>
  <c r="H321" i="18"/>
  <c r="I321" i="18"/>
  <c r="H322" i="18"/>
  <c r="I322" i="18"/>
  <c r="H323" i="18"/>
  <c r="I323" i="18"/>
  <c r="H324" i="18"/>
  <c r="I324" i="18"/>
  <c r="H325" i="18"/>
  <c r="I325" i="18"/>
  <c r="H326" i="18"/>
  <c r="I326" i="18"/>
  <c r="H327" i="18"/>
  <c r="I327" i="18"/>
  <c r="H328" i="18"/>
  <c r="I328" i="18"/>
  <c r="H329" i="18"/>
  <c r="I329" i="18"/>
  <c r="H330" i="18"/>
  <c r="I330" i="18"/>
  <c r="H331" i="18"/>
  <c r="I331" i="18"/>
  <c r="H332" i="18"/>
  <c r="I332" i="18"/>
  <c r="H333" i="18"/>
  <c r="I333" i="18"/>
  <c r="H334" i="18"/>
  <c r="I334" i="18"/>
  <c r="H335" i="18"/>
  <c r="I335" i="18"/>
  <c r="H336" i="18"/>
  <c r="I336" i="18"/>
  <c r="H337" i="18"/>
  <c r="I337" i="18"/>
  <c r="H338" i="18"/>
  <c r="I338" i="18"/>
  <c r="H339" i="18"/>
  <c r="I339" i="18"/>
  <c r="H340" i="18"/>
  <c r="I340" i="18"/>
  <c r="H341" i="18"/>
  <c r="I341" i="18"/>
  <c r="H342" i="18"/>
  <c r="I342" i="18"/>
  <c r="H343" i="18"/>
  <c r="I343" i="18"/>
  <c r="H344" i="18"/>
  <c r="I344" i="18"/>
  <c r="H345" i="18"/>
  <c r="I345" i="18"/>
  <c r="H346" i="18"/>
  <c r="I346" i="18"/>
  <c r="H347" i="18"/>
  <c r="I347" i="18"/>
  <c r="H348" i="18"/>
  <c r="I348" i="18"/>
  <c r="H349" i="18"/>
  <c r="I349" i="18"/>
  <c r="H350" i="18"/>
  <c r="I350" i="18"/>
  <c r="H351" i="18"/>
  <c r="I351" i="18"/>
  <c r="H352" i="18"/>
  <c r="I352" i="18"/>
  <c r="H353" i="18"/>
  <c r="I353" i="18"/>
  <c r="H354" i="18"/>
  <c r="I354" i="18"/>
  <c r="H355" i="18"/>
  <c r="I355" i="18"/>
  <c r="H356" i="18"/>
  <c r="I356" i="18"/>
  <c r="H357" i="18"/>
  <c r="I357" i="18"/>
  <c r="H358" i="18"/>
  <c r="I358" i="18"/>
  <c r="H359" i="18"/>
  <c r="I359" i="18"/>
  <c r="H360" i="18"/>
  <c r="I360" i="18"/>
  <c r="H361" i="18"/>
  <c r="I361" i="18"/>
  <c r="H362" i="18"/>
  <c r="I362" i="18"/>
  <c r="H363" i="18"/>
  <c r="I363" i="18"/>
  <c r="H364" i="18"/>
  <c r="I364" i="18"/>
  <c r="H365" i="18"/>
  <c r="I365" i="18"/>
  <c r="H366" i="18"/>
  <c r="I366" i="18"/>
  <c r="H367" i="18"/>
  <c r="I367" i="18"/>
  <c r="H368" i="18"/>
  <c r="I368" i="18"/>
  <c r="H369" i="18"/>
  <c r="I369" i="18"/>
  <c r="H370" i="18"/>
  <c r="I370" i="18"/>
  <c r="H371" i="18"/>
  <c r="I371" i="18"/>
  <c r="H372" i="18"/>
  <c r="I372" i="18"/>
  <c r="H373" i="18"/>
  <c r="I373" i="18"/>
  <c r="H374" i="18"/>
  <c r="I374" i="18"/>
  <c r="H375" i="18"/>
  <c r="I375" i="18"/>
  <c r="H376" i="18"/>
  <c r="I376" i="18"/>
  <c r="H377" i="18"/>
  <c r="I377" i="18"/>
  <c r="H378" i="18"/>
  <c r="I378" i="18"/>
  <c r="H379" i="18"/>
  <c r="I379" i="18"/>
  <c r="H380" i="18"/>
  <c r="I380" i="18"/>
  <c r="H381" i="18"/>
  <c r="I381" i="18"/>
  <c r="H382" i="18"/>
  <c r="I382" i="18"/>
  <c r="H383" i="18"/>
  <c r="I383" i="18"/>
  <c r="H384" i="18"/>
  <c r="I384" i="18"/>
  <c r="H385" i="18"/>
  <c r="I385" i="18"/>
  <c r="H386" i="18"/>
  <c r="I386" i="18"/>
  <c r="H387" i="18"/>
  <c r="I387" i="18"/>
  <c r="H388" i="18"/>
  <c r="I388" i="18"/>
  <c r="H389" i="18"/>
  <c r="I389" i="18"/>
  <c r="H390" i="18"/>
  <c r="I390" i="18"/>
  <c r="H391" i="18"/>
  <c r="I391" i="18"/>
  <c r="H392" i="18"/>
  <c r="I392" i="18"/>
  <c r="H393" i="18"/>
  <c r="I393" i="18"/>
  <c r="I394" i="18"/>
  <c r="I395" i="18"/>
  <c r="I396" i="18"/>
  <c r="H397" i="18"/>
  <c r="I397" i="18"/>
  <c r="H398" i="18"/>
  <c r="I398" i="18"/>
  <c r="H399" i="18"/>
  <c r="I399" i="18"/>
  <c r="H400" i="18"/>
  <c r="I400" i="18"/>
  <c r="H401" i="18"/>
  <c r="I401" i="18"/>
  <c r="H402" i="18"/>
  <c r="I402" i="18"/>
  <c r="H403" i="18"/>
  <c r="I403" i="18"/>
  <c r="H404" i="18"/>
  <c r="I404" i="18"/>
  <c r="H405" i="18"/>
  <c r="I405" i="18"/>
  <c r="H406" i="18"/>
  <c r="I406" i="18"/>
  <c r="H407" i="18"/>
  <c r="I407" i="18"/>
  <c r="H408" i="18"/>
  <c r="I408" i="18"/>
  <c r="H409" i="18"/>
  <c r="I409" i="18"/>
  <c r="H410" i="18"/>
  <c r="I410" i="18"/>
  <c r="H411" i="18"/>
  <c r="I411" i="18"/>
  <c r="H412" i="18"/>
  <c r="I412" i="18"/>
  <c r="H413" i="18"/>
  <c r="I413" i="18"/>
  <c r="H414" i="18"/>
  <c r="I414" i="18"/>
  <c r="H415" i="18"/>
  <c r="I415" i="18"/>
  <c r="H416" i="18"/>
  <c r="I416" i="18"/>
  <c r="H417" i="18"/>
  <c r="I417" i="18"/>
  <c r="H418" i="18"/>
  <c r="I418" i="18"/>
  <c r="H419" i="18"/>
  <c r="I419" i="18"/>
  <c r="H420" i="18"/>
  <c r="I420" i="18"/>
  <c r="H421" i="18"/>
  <c r="I421" i="18"/>
  <c r="H422" i="18"/>
  <c r="I422" i="18"/>
  <c r="H423" i="18"/>
  <c r="I423" i="18"/>
  <c r="H424" i="18"/>
  <c r="I424" i="18"/>
  <c r="H425" i="18"/>
  <c r="I425" i="18"/>
  <c r="H426" i="18"/>
  <c r="I426" i="18"/>
  <c r="H427" i="18"/>
  <c r="I427" i="18"/>
  <c r="H428" i="18"/>
  <c r="I428" i="18"/>
  <c r="H429" i="18"/>
  <c r="I429" i="18"/>
  <c r="H430" i="18"/>
  <c r="I430" i="18"/>
  <c r="H431" i="18"/>
  <c r="I431" i="18"/>
  <c r="H432" i="18"/>
  <c r="I432" i="18"/>
  <c r="H433" i="18"/>
  <c r="I433" i="18"/>
  <c r="H434" i="18"/>
  <c r="I434" i="18"/>
  <c r="H435" i="18"/>
  <c r="I435" i="18"/>
  <c r="H436" i="18"/>
  <c r="I436" i="18"/>
  <c r="H437" i="18"/>
  <c r="I437" i="18"/>
  <c r="H438" i="18"/>
  <c r="I438" i="18"/>
  <c r="H439" i="18"/>
  <c r="I439" i="18"/>
  <c r="H440" i="18"/>
  <c r="I440" i="18"/>
  <c r="H441" i="18"/>
  <c r="I441" i="18"/>
  <c r="H442" i="18"/>
  <c r="I442" i="18"/>
  <c r="H443" i="18"/>
  <c r="I443" i="18"/>
  <c r="H444" i="18"/>
  <c r="I444" i="18"/>
  <c r="H445" i="18"/>
  <c r="I445" i="18"/>
  <c r="H446" i="18"/>
  <c r="I446" i="18"/>
  <c r="H447" i="18"/>
  <c r="I447" i="18"/>
  <c r="H448" i="18"/>
  <c r="I448" i="18"/>
  <c r="H449" i="18"/>
  <c r="I449" i="18"/>
  <c r="H450" i="18"/>
  <c r="I450" i="18"/>
  <c r="H451" i="18"/>
  <c r="I451" i="18"/>
  <c r="H452" i="18"/>
  <c r="I452" i="18"/>
  <c r="H453" i="18"/>
  <c r="I453" i="18"/>
  <c r="H454" i="18"/>
  <c r="I454" i="18"/>
  <c r="H455" i="18"/>
  <c r="I455" i="18"/>
  <c r="H456" i="18"/>
  <c r="I456" i="18"/>
  <c r="H457" i="18"/>
  <c r="I457" i="18"/>
  <c r="H458" i="18"/>
  <c r="I458" i="18"/>
  <c r="H459" i="18"/>
  <c r="I459" i="18"/>
  <c r="H460" i="18"/>
  <c r="I460" i="18"/>
  <c r="H461" i="18"/>
  <c r="I461" i="18"/>
  <c r="H462" i="18"/>
  <c r="I462" i="18"/>
  <c r="H463" i="18"/>
  <c r="I463" i="18"/>
  <c r="H464" i="18"/>
  <c r="I464" i="18"/>
  <c r="H465" i="18"/>
  <c r="I465" i="18"/>
  <c r="H466" i="18"/>
  <c r="I466" i="18"/>
  <c r="H467" i="18"/>
  <c r="I467" i="18"/>
  <c r="H468" i="18"/>
  <c r="I468" i="18"/>
  <c r="H469" i="18"/>
  <c r="I469" i="18"/>
  <c r="H470" i="18"/>
  <c r="I470" i="18"/>
  <c r="H471" i="18"/>
  <c r="I471" i="18"/>
  <c r="H472" i="18"/>
  <c r="I472" i="18"/>
  <c r="H473" i="18"/>
  <c r="I473" i="18"/>
  <c r="H474" i="18"/>
  <c r="I474" i="18"/>
  <c r="H475" i="18"/>
  <c r="I475" i="18"/>
  <c r="H476" i="18"/>
  <c r="I476" i="18"/>
  <c r="H477" i="18"/>
  <c r="I477" i="18"/>
  <c r="H478" i="18"/>
  <c r="I478" i="18"/>
  <c r="H479" i="18"/>
  <c r="I479" i="18"/>
  <c r="H480" i="18"/>
  <c r="I480" i="18"/>
  <c r="H481" i="18"/>
  <c r="I481" i="18"/>
  <c r="H482" i="18"/>
  <c r="I482" i="18"/>
  <c r="H483" i="18"/>
  <c r="I483" i="18"/>
  <c r="H484" i="18"/>
  <c r="I484" i="18"/>
  <c r="H485" i="18"/>
  <c r="I485" i="18"/>
  <c r="H486" i="18"/>
  <c r="I486" i="18"/>
  <c r="H487" i="18"/>
  <c r="I487" i="18"/>
  <c r="H488" i="18"/>
  <c r="I488" i="18"/>
  <c r="H489" i="18"/>
  <c r="I489" i="18"/>
  <c r="H490" i="18"/>
  <c r="I490" i="18"/>
  <c r="H491" i="18"/>
  <c r="I491" i="18"/>
  <c r="H492" i="18"/>
  <c r="I492" i="18"/>
  <c r="H493" i="18"/>
  <c r="I493" i="18"/>
  <c r="H494" i="18"/>
  <c r="I494" i="18"/>
  <c r="H495" i="18"/>
  <c r="I495" i="18"/>
  <c r="H496" i="18"/>
  <c r="I496" i="18"/>
  <c r="H497" i="18"/>
  <c r="I497" i="18"/>
  <c r="H498" i="18"/>
  <c r="I498" i="18"/>
  <c r="H499" i="18"/>
  <c r="I499" i="18"/>
  <c r="H500" i="18"/>
  <c r="I500" i="18"/>
  <c r="H501" i="18"/>
  <c r="I501" i="18"/>
  <c r="H502" i="18"/>
  <c r="I502" i="18"/>
  <c r="H503" i="18"/>
  <c r="I503" i="18"/>
  <c r="H504" i="18"/>
  <c r="I504" i="18"/>
  <c r="H505" i="18"/>
  <c r="I505" i="18"/>
  <c r="H506" i="18"/>
  <c r="I506" i="18"/>
  <c r="H507" i="18"/>
  <c r="I507" i="18"/>
  <c r="H508" i="18"/>
  <c r="I508" i="18"/>
  <c r="H509" i="18"/>
  <c r="I509" i="18"/>
  <c r="H510" i="18"/>
  <c r="I510" i="18"/>
  <c r="H511" i="18"/>
  <c r="I511" i="18"/>
  <c r="H512" i="18"/>
  <c r="I512" i="18"/>
  <c r="H513" i="18"/>
  <c r="I513" i="18"/>
  <c r="H514" i="18"/>
  <c r="I514" i="18"/>
  <c r="H515" i="18"/>
  <c r="I515" i="18"/>
  <c r="H516" i="18"/>
  <c r="I516" i="18"/>
  <c r="H517" i="18"/>
  <c r="I517" i="18"/>
  <c r="H518" i="18"/>
  <c r="I518" i="18"/>
  <c r="H519" i="18"/>
  <c r="I519" i="18"/>
  <c r="H520" i="18"/>
  <c r="I520" i="18"/>
  <c r="H521" i="18"/>
  <c r="I521" i="18"/>
  <c r="H522" i="18"/>
  <c r="I522" i="18"/>
  <c r="H523" i="18"/>
  <c r="I523" i="18"/>
  <c r="H524" i="18"/>
  <c r="I524" i="18"/>
  <c r="H525" i="18"/>
  <c r="I525" i="18"/>
  <c r="H526" i="18"/>
  <c r="I526" i="18"/>
  <c r="H527" i="18"/>
  <c r="I527" i="18"/>
  <c r="H528" i="18"/>
  <c r="I528" i="18"/>
  <c r="H529" i="18"/>
  <c r="I529" i="18"/>
  <c r="H530" i="18"/>
  <c r="I530" i="18"/>
  <c r="H531" i="18"/>
  <c r="I531" i="18"/>
  <c r="H532" i="18"/>
  <c r="I532" i="18"/>
  <c r="H533" i="18"/>
  <c r="I533" i="18"/>
  <c r="H534" i="18"/>
  <c r="I534" i="18"/>
  <c r="H535" i="18"/>
  <c r="I535" i="18"/>
  <c r="H536" i="18"/>
  <c r="I536" i="18"/>
  <c r="H537" i="18"/>
  <c r="I537" i="18"/>
  <c r="H538" i="18"/>
  <c r="I538" i="18"/>
  <c r="H539" i="18"/>
  <c r="I539" i="18"/>
  <c r="H540" i="18"/>
  <c r="I540" i="18"/>
  <c r="H541" i="18"/>
  <c r="I541" i="18"/>
  <c r="H542" i="18"/>
  <c r="I542" i="18"/>
  <c r="H543" i="18"/>
  <c r="I543" i="18"/>
  <c r="H544" i="18"/>
  <c r="I544" i="18"/>
  <c r="H545" i="18"/>
  <c r="I545" i="18"/>
  <c r="H546" i="18"/>
  <c r="I546" i="18"/>
  <c r="H547" i="18"/>
  <c r="I547" i="18"/>
  <c r="H548" i="18"/>
  <c r="I548" i="18"/>
  <c r="H549" i="18"/>
  <c r="I549" i="18"/>
  <c r="H550" i="18"/>
  <c r="I550" i="18"/>
  <c r="H551" i="18"/>
  <c r="I551" i="18"/>
  <c r="H552" i="18"/>
  <c r="I552" i="18"/>
  <c r="H553" i="18"/>
  <c r="I553" i="18"/>
  <c r="H554" i="18"/>
  <c r="I554" i="18"/>
  <c r="H555" i="18"/>
  <c r="I555" i="18"/>
  <c r="H556" i="18"/>
  <c r="I556" i="18"/>
  <c r="H557" i="18"/>
  <c r="I557" i="18"/>
  <c r="H558" i="18"/>
  <c r="I558" i="18"/>
  <c r="H559" i="18"/>
  <c r="I559" i="18"/>
  <c r="H560" i="18"/>
  <c r="I560" i="18"/>
  <c r="H561" i="18"/>
  <c r="I561" i="18"/>
  <c r="H562" i="18"/>
  <c r="I562" i="18"/>
  <c r="H563" i="18"/>
  <c r="I563" i="18"/>
  <c r="H564" i="18"/>
  <c r="I564" i="18"/>
  <c r="H565" i="18"/>
  <c r="I565" i="18"/>
  <c r="H566" i="18"/>
  <c r="I566" i="18"/>
  <c r="H567" i="18"/>
  <c r="I567" i="18"/>
  <c r="H568" i="18"/>
  <c r="I568" i="18"/>
  <c r="H569" i="18"/>
  <c r="I569" i="18"/>
  <c r="H570" i="18"/>
  <c r="I570" i="18"/>
  <c r="H571" i="18"/>
  <c r="I571" i="18"/>
  <c r="H572" i="18"/>
  <c r="I572" i="18"/>
  <c r="H573" i="18"/>
  <c r="I573" i="18"/>
  <c r="H574" i="18"/>
  <c r="I574" i="18"/>
  <c r="H575" i="18"/>
  <c r="I575" i="18"/>
  <c r="H576" i="18"/>
  <c r="I576" i="18"/>
  <c r="H577" i="18"/>
  <c r="I577" i="18"/>
  <c r="H578" i="18"/>
  <c r="I578" i="18"/>
  <c r="H579" i="18"/>
  <c r="I579" i="18"/>
  <c r="H580" i="18"/>
  <c r="I580" i="18"/>
  <c r="H581" i="18"/>
  <c r="I581" i="18"/>
  <c r="H582" i="18"/>
  <c r="I582" i="18"/>
  <c r="H583" i="18"/>
  <c r="I583" i="18"/>
  <c r="H584" i="18"/>
  <c r="I584" i="18"/>
  <c r="H585" i="18"/>
  <c r="I585" i="18"/>
  <c r="H586" i="18"/>
  <c r="I586" i="18"/>
  <c r="H587" i="18"/>
  <c r="I587" i="18"/>
  <c r="H588" i="18"/>
  <c r="I588" i="18"/>
  <c r="H589" i="18"/>
  <c r="I589" i="18"/>
  <c r="H590" i="18"/>
  <c r="I590" i="18"/>
  <c r="H591" i="18"/>
  <c r="I591" i="18"/>
  <c r="H592" i="18"/>
  <c r="I592" i="18"/>
  <c r="H593" i="18"/>
  <c r="I593" i="18"/>
  <c r="H594" i="18"/>
  <c r="I594" i="18"/>
  <c r="H595" i="18"/>
  <c r="I595" i="18"/>
  <c r="H596" i="18"/>
  <c r="I596" i="18"/>
  <c r="H597" i="18"/>
  <c r="I597" i="18"/>
  <c r="H598" i="18"/>
  <c r="I598" i="18"/>
  <c r="H599" i="18"/>
  <c r="I599" i="18"/>
  <c r="H600" i="18"/>
  <c r="I600" i="18"/>
  <c r="H601" i="18"/>
  <c r="I601" i="18"/>
  <c r="H602" i="18"/>
  <c r="I602" i="18"/>
  <c r="H603" i="18"/>
  <c r="I603" i="18"/>
  <c r="H604" i="18"/>
  <c r="I604" i="18"/>
  <c r="H605" i="18"/>
  <c r="I605" i="18"/>
  <c r="H606" i="18"/>
  <c r="I606" i="18"/>
  <c r="H607" i="18"/>
  <c r="I607" i="18"/>
  <c r="H608" i="18"/>
  <c r="I608" i="18"/>
  <c r="H609" i="18"/>
  <c r="I609" i="18"/>
  <c r="H610" i="18"/>
  <c r="I610" i="18"/>
  <c r="H611" i="18"/>
  <c r="I611" i="18"/>
  <c r="H612" i="18"/>
  <c r="I612" i="18"/>
  <c r="H613" i="18"/>
  <c r="I613" i="18"/>
  <c r="H614" i="18"/>
  <c r="I614" i="18"/>
  <c r="H615" i="18"/>
  <c r="I615" i="18"/>
  <c r="H616" i="18"/>
  <c r="I616" i="18"/>
  <c r="H617" i="18"/>
  <c r="I617" i="18"/>
  <c r="H618" i="18"/>
  <c r="I618" i="18"/>
  <c r="H619" i="18"/>
  <c r="I619" i="18"/>
  <c r="H620" i="18"/>
  <c r="I620" i="18"/>
  <c r="H621" i="18"/>
  <c r="I621" i="18"/>
  <c r="H622" i="18"/>
  <c r="I622" i="18"/>
  <c r="H623" i="18"/>
  <c r="I623" i="18"/>
  <c r="H624" i="18"/>
  <c r="I624" i="18"/>
  <c r="H625" i="18"/>
  <c r="I625" i="18"/>
  <c r="H626" i="18"/>
  <c r="I626" i="18"/>
  <c r="H627" i="18"/>
  <c r="I627" i="18"/>
  <c r="H628" i="18"/>
  <c r="I628" i="18"/>
  <c r="H629" i="18"/>
  <c r="I629" i="18"/>
  <c r="H630" i="18"/>
  <c r="I630" i="18"/>
  <c r="H631" i="18"/>
  <c r="I631" i="18"/>
  <c r="H632" i="18"/>
  <c r="I632" i="18"/>
  <c r="H633" i="18"/>
  <c r="I633" i="18"/>
  <c r="H634" i="18"/>
  <c r="I634" i="18"/>
  <c r="H635" i="18"/>
  <c r="I635" i="18"/>
  <c r="H636" i="18"/>
  <c r="I636" i="18"/>
  <c r="H637" i="18"/>
  <c r="I637" i="18"/>
  <c r="H638" i="18"/>
  <c r="I638" i="18"/>
  <c r="H639" i="18"/>
  <c r="I639" i="18"/>
  <c r="H640" i="18"/>
  <c r="I640" i="18"/>
  <c r="H641" i="18"/>
  <c r="I641" i="18"/>
  <c r="H642" i="18"/>
  <c r="I642" i="18"/>
  <c r="H643" i="18"/>
  <c r="I643" i="18"/>
  <c r="H644" i="18"/>
  <c r="I644" i="18"/>
  <c r="H645" i="18"/>
  <c r="I645" i="18"/>
  <c r="H646" i="18"/>
  <c r="I646" i="18"/>
  <c r="H647" i="18"/>
  <c r="I647" i="18"/>
  <c r="H648" i="18"/>
  <c r="I648" i="18"/>
  <c r="H649" i="18"/>
  <c r="I649" i="18"/>
  <c r="H650" i="18"/>
  <c r="I650" i="18"/>
  <c r="H651" i="18"/>
  <c r="I651" i="18"/>
  <c r="H652" i="18"/>
  <c r="I652" i="18"/>
  <c r="H653" i="18"/>
  <c r="I653" i="18"/>
  <c r="H654" i="18"/>
  <c r="I654" i="18"/>
  <c r="H655" i="18"/>
  <c r="I655" i="18"/>
  <c r="H656" i="18"/>
  <c r="I656" i="18"/>
  <c r="H657" i="18"/>
  <c r="I657" i="18"/>
  <c r="H658" i="18"/>
  <c r="I658" i="18"/>
  <c r="H659" i="18"/>
  <c r="I659" i="18"/>
  <c r="H660" i="18"/>
  <c r="I660" i="18"/>
  <c r="H661" i="18"/>
  <c r="I661" i="18"/>
  <c r="H662" i="18"/>
  <c r="I662" i="18"/>
  <c r="H663" i="18"/>
  <c r="I663" i="18"/>
  <c r="H664" i="18"/>
  <c r="I664" i="18"/>
  <c r="H665" i="18"/>
  <c r="I665" i="18"/>
  <c r="H666" i="18"/>
  <c r="I666" i="18"/>
  <c r="H667" i="18"/>
  <c r="I667" i="18"/>
  <c r="H668" i="18"/>
  <c r="I668" i="18"/>
  <c r="H669" i="18"/>
  <c r="I669" i="18"/>
  <c r="H670" i="18"/>
  <c r="I670" i="18"/>
  <c r="H671" i="18"/>
  <c r="I671" i="18"/>
  <c r="H672" i="18"/>
  <c r="I672" i="18"/>
  <c r="H673" i="18"/>
  <c r="I673" i="18"/>
  <c r="H674" i="18"/>
  <c r="I674" i="18"/>
  <c r="H675" i="18"/>
  <c r="I675" i="18"/>
  <c r="H676" i="18"/>
  <c r="I676" i="18"/>
  <c r="H677" i="18"/>
  <c r="I677" i="18"/>
  <c r="H678" i="18"/>
  <c r="I678" i="18"/>
  <c r="H679" i="18"/>
  <c r="I679" i="18"/>
  <c r="H680" i="18"/>
  <c r="I680" i="18"/>
  <c r="H681" i="18"/>
  <c r="I681" i="18"/>
  <c r="H682" i="18"/>
  <c r="I682" i="18"/>
  <c r="H683" i="18"/>
  <c r="I683" i="18"/>
  <c r="H684" i="18"/>
  <c r="I684" i="18"/>
  <c r="H685" i="18"/>
  <c r="I685" i="18"/>
  <c r="H686" i="18"/>
  <c r="I686" i="18"/>
  <c r="H687" i="18"/>
  <c r="I687" i="18"/>
  <c r="H688" i="18"/>
  <c r="I688" i="18"/>
  <c r="H689" i="18"/>
  <c r="I689" i="18"/>
  <c r="H690" i="18"/>
  <c r="I690" i="18"/>
  <c r="H691" i="18"/>
  <c r="I691" i="18"/>
  <c r="H692" i="18"/>
  <c r="I692" i="18"/>
  <c r="H693" i="18"/>
  <c r="I693" i="18"/>
  <c r="H694" i="18"/>
  <c r="I694" i="18"/>
  <c r="H695" i="18"/>
  <c r="I695" i="18"/>
  <c r="H696" i="18"/>
  <c r="I696" i="18"/>
  <c r="H697" i="18"/>
  <c r="I697" i="18"/>
  <c r="H698" i="18"/>
  <c r="I698" i="18"/>
  <c r="H699" i="18"/>
  <c r="I699" i="18"/>
  <c r="H700" i="18"/>
  <c r="I700" i="18"/>
  <c r="H701" i="18"/>
  <c r="I701" i="18"/>
  <c r="H702" i="18"/>
  <c r="I702" i="18"/>
  <c r="H703" i="18"/>
  <c r="I703" i="18"/>
  <c r="H704" i="18"/>
  <c r="I704" i="18"/>
  <c r="H705" i="18"/>
  <c r="I705" i="18"/>
  <c r="H706" i="18"/>
  <c r="I706" i="18"/>
  <c r="H707" i="18"/>
  <c r="I707" i="18"/>
  <c r="H708" i="18"/>
  <c r="I708" i="18"/>
  <c r="H709" i="18"/>
  <c r="I709" i="18"/>
  <c r="H710" i="18"/>
  <c r="I710" i="18"/>
  <c r="H711" i="18"/>
  <c r="I711" i="18"/>
  <c r="H712" i="18"/>
  <c r="I712" i="18"/>
  <c r="H713" i="18"/>
  <c r="I713" i="18"/>
  <c r="H714" i="18"/>
  <c r="I714" i="18"/>
  <c r="H715" i="18"/>
  <c r="I715" i="18"/>
  <c r="H716" i="18"/>
  <c r="I716" i="18"/>
  <c r="H717" i="18"/>
  <c r="I717" i="18"/>
  <c r="H718" i="18"/>
  <c r="I718" i="18"/>
  <c r="H719" i="18"/>
  <c r="I719" i="18"/>
  <c r="H720" i="18"/>
  <c r="I720" i="18"/>
  <c r="H721" i="18"/>
  <c r="I721" i="18"/>
  <c r="H722" i="18"/>
  <c r="I722" i="18"/>
  <c r="H723" i="18"/>
  <c r="I723" i="18"/>
  <c r="H724" i="18"/>
  <c r="I724" i="18"/>
  <c r="H725" i="18"/>
  <c r="I725" i="18"/>
  <c r="H726" i="18"/>
  <c r="I726" i="18"/>
  <c r="H727" i="18"/>
  <c r="I727" i="18"/>
  <c r="H728" i="18"/>
  <c r="I728" i="18"/>
  <c r="H729" i="18"/>
  <c r="I729" i="18"/>
  <c r="H730" i="18"/>
  <c r="I730" i="18"/>
  <c r="H731" i="18"/>
  <c r="I731" i="18"/>
  <c r="H732" i="18"/>
  <c r="I732" i="18"/>
  <c r="H733" i="18"/>
  <c r="I733" i="18"/>
  <c r="H734" i="18"/>
  <c r="I734" i="18"/>
  <c r="H735" i="18"/>
  <c r="I735" i="18"/>
  <c r="H736" i="18"/>
  <c r="I736" i="18"/>
  <c r="H737" i="18"/>
  <c r="I737" i="18"/>
  <c r="H738" i="18"/>
  <c r="I738" i="18"/>
  <c r="H739" i="18"/>
  <c r="I739" i="18"/>
  <c r="H740" i="18"/>
  <c r="I740" i="18"/>
  <c r="H741" i="18"/>
  <c r="I741" i="18"/>
  <c r="H742" i="18"/>
  <c r="I742" i="18"/>
  <c r="H743" i="18"/>
  <c r="I743" i="18"/>
  <c r="H744" i="18"/>
  <c r="I744" i="18"/>
  <c r="H745" i="18"/>
  <c r="I745" i="18"/>
  <c r="H746" i="18"/>
  <c r="I746" i="18"/>
  <c r="H747" i="18"/>
  <c r="I747" i="18"/>
  <c r="H748" i="18"/>
  <c r="I748" i="18"/>
  <c r="H749" i="18"/>
  <c r="I749" i="18"/>
  <c r="H750" i="18"/>
  <c r="I750" i="18"/>
  <c r="H751" i="18"/>
  <c r="I751" i="18"/>
  <c r="H752" i="18"/>
  <c r="I752" i="18"/>
  <c r="H753" i="18"/>
  <c r="I753" i="18"/>
  <c r="H754" i="18"/>
  <c r="I754" i="18"/>
  <c r="H755" i="18"/>
  <c r="I755" i="18"/>
  <c r="H756" i="18"/>
  <c r="I756" i="18"/>
  <c r="H757" i="18"/>
  <c r="I757" i="18"/>
  <c r="H758" i="18"/>
  <c r="I758" i="18"/>
  <c r="H759" i="18"/>
  <c r="I759" i="18"/>
  <c r="H760" i="18"/>
  <c r="I760" i="18"/>
  <c r="H761" i="18"/>
  <c r="I761" i="18"/>
  <c r="H762" i="18"/>
  <c r="I762" i="18"/>
  <c r="H763" i="18"/>
  <c r="I763" i="18"/>
  <c r="H764" i="18"/>
  <c r="I764" i="18"/>
  <c r="H765" i="18"/>
  <c r="I765" i="18"/>
  <c r="H766" i="18"/>
  <c r="I766" i="18"/>
  <c r="H767" i="18"/>
  <c r="I767" i="18"/>
  <c r="H768" i="18"/>
  <c r="I768" i="18"/>
  <c r="H769" i="18"/>
  <c r="I769" i="18"/>
  <c r="H770" i="18"/>
  <c r="I770" i="18"/>
  <c r="H771" i="18"/>
  <c r="I771" i="18"/>
  <c r="H772" i="18"/>
  <c r="I772" i="18"/>
  <c r="H773" i="18"/>
  <c r="I773" i="18"/>
  <c r="H774" i="18"/>
  <c r="I774" i="18"/>
  <c r="H775" i="18"/>
  <c r="I775" i="18"/>
  <c r="H776" i="18"/>
  <c r="I776" i="18"/>
  <c r="H777" i="18"/>
  <c r="I777" i="18"/>
  <c r="H778" i="18"/>
  <c r="I778" i="18"/>
  <c r="H779" i="18"/>
  <c r="I779" i="18"/>
  <c r="H780" i="18"/>
  <c r="I780" i="18"/>
  <c r="H781" i="18"/>
  <c r="I781" i="18"/>
  <c r="H782" i="18"/>
  <c r="I782" i="18"/>
  <c r="H783" i="18"/>
  <c r="I783" i="18"/>
  <c r="H784" i="18"/>
  <c r="I784" i="18"/>
  <c r="H785" i="18"/>
  <c r="I785" i="18"/>
  <c r="H786" i="18"/>
  <c r="I786" i="18"/>
  <c r="H787" i="18"/>
  <c r="I787" i="18"/>
  <c r="H788" i="18"/>
  <c r="I788" i="18"/>
  <c r="H789" i="18"/>
  <c r="I789" i="18"/>
  <c r="H790" i="18"/>
  <c r="I790" i="18"/>
  <c r="H791" i="18"/>
  <c r="I791" i="18"/>
  <c r="H792" i="18"/>
  <c r="I792" i="18"/>
  <c r="H793" i="18"/>
  <c r="I793" i="18"/>
  <c r="H794" i="18"/>
  <c r="I794" i="18"/>
  <c r="H795" i="18"/>
  <c r="I795" i="18"/>
  <c r="H796" i="18"/>
  <c r="I796" i="18"/>
  <c r="H797" i="18"/>
  <c r="I797" i="18"/>
  <c r="H798" i="18"/>
  <c r="I798" i="18"/>
  <c r="H799" i="18"/>
  <c r="I799" i="18"/>
  <c r="H800" i="18"/>
  <c r="I800" i="18"/>
  <c r="H801" i="18"/>
  <c r="I801" i="18"/>
  <c r="H802" i="18"/>
  <c r="I802" i="18"/>
  <c r="H803" i="18"/>
  <c r="I803" i="18"/>
  <c r="H804" i="18"/>
  <c r="I804" i="18"/>
  <c r="H805" i="18"/>
  <c r="I805" i="18"/>
  <c r="H806" i="18"/>
  <c r="I806" i="18"/>
  <c r="H807" i="18"/>
  <c r="I807" i="18"/>
  <c r="H808" i="18"/>
  <c r="I808" i="18"/>
  <c r="H809" i="18"/>
  <c r="I809" i="18"/>
  <c r="H810" i="18"/>
  <c r="I810" i="18"/>
  <c r="H811" i="18"/>
  <c r="I811" i="18"/>
  <c r="H812" i="18"/>
  <c r="I812" i="18"/>
  <c r="H813" i="18"/>
  <c r="I813" i="18"/>
  <c r="H814" i="18"/>
  <c r="I814" i="18"/>
  <c r="H3" i="18"/>
  <c r="I3" i="18"/>
  <c r="H4" i="18"/>
  <c r="I4" i="18"/>
  <c r="H5" i="18"/>
  <c r="I5" i="18"/>
  <c r="H6" i="18"/>
  <c r="I6" i="18"/>
  <c r="H7" i="18"/>
  <c r="I7" i="18"/>
  <c r="H8" i="18"/>
  <c r="I8" i="18"/>
  <c r="H9" i="18"/>
  <c r="I9" i="18"/>
  <c r="H10" i="18"/>
  <c r="I10" i="18"/>
  <c r="H11" i="18"/>
  <c r="I11" i="18"/>
  <c r="H12" i="18"/>
  <c r="I12" i="18"/>
  <c r="H13" i="18"/>
  <c r="I13" i="18"/>
  <c r="H14" i="18"/>
  <c r="I14" i="18"/>
  <c r="H15" i="18"/>
  <c r="I15" i="18"/>
  <c r="H16" i="18"/>
  <c r="I16" i="18"/>
  <c r="H17" i="18"/>
  <c r="I17" i="18"/>
  <c r="H18" i="18"/>
  <c r="I18" i="18"/>
  <c r="H19" i="18"/>
  <c r="I19" i="18"/>
  <c r="H20" i="18"/>
  <c r="I20" i="18"/>
  <c r="H21" i="18"/>
  <c r="I21" i="18"/>
  <c r="H22" i="18"/>
  <c r="I22" i="18"/>
  <c r="H23" i="18"/>
  <c r="I23" i="18"/>
  <c r="H24" i="18"/>
  <c r="I24" i="18"/>
  <c r="H25" i="18"/>
  <c r="I25" i="18"/>
  <c r="H26" i="18"/>
  <c r="I26" i="18"/>
  <c r="H27" i="18"/>
  <c r="I27" i="18"/>
  <c r="H28" i="18"/>
  <c r="I28" i="18"/>
  <c r="H29" i="18"/>
  <c r="I29" i="18"/>
  <c r="H30" i="18"/>
  <c r="I30" i="18"/>
  <c r="H31" i="18"/>
  <c r="I31" i="18"/>
  <c r="H32" i="18"/>
  <c r="I32" i="18"/>
  <c r="H33" i="18"/>
  <c r="I33" i="18"/>
  <c r="H34" i="18"/>
  <c r="I34" i="18"/>
  <c r="H35" i="18"/>
  <c r="I35" i="18"/>
  <c r="H36" i="18"/>
  <c r="I36" i="18"/>
  <c r="H37" i="18"/>
  <c r="I37" i="18"/>
  <c r="H38" i="18"/>
  <c r="I38" i="18"/>
  <c r="H39" i="18"/>
  <c r="I39" i="18"/>
  <c r="H40" i="18"/>
  <c r="I40" i="18"/>
  <c r="H41" i="18"/>
  <c r="I41" i="18"/>
  <c r="H42" i="18"/>
  <c r="I42" i="18"/>
  <c r="H43" i="18"/>
  <c r="I43" i="18"/>
  <c r="H44" i="18"/>
  <c r="I44" i="18"/>
  <c r="H45" i="18"/>
  <c r="I45" i="18"/>
  <c r="H46" i="18"/>
  <c r="I46" i="18"/>
  <c r="H47" i="18"/>
  <c r="I47" i="18"/>
  <c r="H48" i="18"/>
  <c r="I48" i="18"/>
  <c r="H49" i="18"/>
  <c r="I49" i="18"/>
  <c r="H50" i="18"/>
  <c r="I50" i="18"/>
  <c r="H51" i="18"/>
  <c r="I51" i="18"/>
  <c r="H52" i="18"/>
  <c r="I52" i="18"/>
  <c r="H53" i="18"/>
  <c r="I53" i="18"/>
  <c r="H54" i="18"/>
  <c r="I54" i="18"/>
  <c r="H55" i="18"/>
  <c r="I55" i="18"/>
  <c r="H56" i="18"/>
  <c r="I56" i="18"/>
  <c r="H57" i="18"/>
  <c r="I57" i="18"/>
  <c r="H58" i="18"/>
  <c r="I58" i="18"/>
  <c r="H59" i="18"/>
  <c r="I59" i="18"/>
  <c r="H60" i="18"/>
  <c r="I60" i="18"/>
  <c r="H61" i="18"/>
  <c r="I61" i="18"/>
  <c r="H62" i="18"/>
  <c r="I62" i="18"/>
  <c r="H63" i="18"/>
  <c r="I63" i="18"/>
  <c r="H64" i="18"/>
  <c r="I64" i="18"/>
  <c r="H65" i="18"/>
  <c r="I65" i="18"/>
  <c r="H66" i="18"/>
  <c r="I66" i="18"/>
  <c r="H67" i="18"/>
  <c r="I67" i="18"/>
  <c r="H68" i="18"/>
  <c r="I68" i="18"/>
  <c r="H69" i="18"/>
  <c r="I69" i="18"/>
  <c r="H70" i="18"/>
  <c r="I70" i="18"/>
  <c r="H71" i="18"/>
  <c r="I71" i="18"/>
  <c r="H72" i="18"/>
  <c r="I72" i="18"/>
  <c r="H73" i="18"/>
  <c r="I73" i="18"/>
  <c r="H74" i="18"/>
  <c r="I74" i="18"/>
  <c r="H75" i="18"/>
  <c r="I75" i="18"/>
  <c r="H76" i="18"/>
  <c r="I76" i="18"/>
  <c r="H77" i="18"/>
  <c r="I77" i="18"/>
  <c r="H78" i="18"/>
  <c r="I78" i="18"/>
  <c r="H79" i="18"/>
  <c r="I79" i="18"/>
  <c r="H80" i="18"/>
  <c r="I80" i="18"/>
  <c r="H81" i="18"/>
  <c r="I81" i="18"/>
  <c r="H82" i="18"/>
  <c r="I82" i="18"/>
  <c r="H83" i="18"/>
  <c r="I83" i="18"/>
  <c r="H84" i="18"/>
  <c r="I84" i="18"/>
  <c r="H85" i="18"/>
  <c r="I85" i="18"/>
  <c r="H86" i="18"/>
  <c r="I86" i="18"/>
  <c r="H87" i="18"/>
  <c r="I87" i="18"/>
  <c r="H88" i="18"/>
  <c r="I88" i="18"/>
  <c r="H89" i="18"/>
  <c r="I89" i="18"/>
  <c r="H90" i="18"/>
  <c r="I90" i="18"/>
  <c r="H91" i="18"/>
  <c r="I91" i="18"/>
  <c r="H92" i="18"/>
  <c r="I92" i="18"/>
  <c r="H93" i="18"/>
  <c r="I93" i="18"/>
  <c r="H94" i="18"/>
  <c r="I94" i="18"/>
  <c r="H95" i="18"/>
  <c r="I95" i="18"/>
  <c r="H96" i="18"/>
  <c r="I96" i="18"/>
  <c r="H97" i="18"/>
  <c r="I97" i="18"/>
  <c r="H98" i="18"/>
  <c r="I98" i="18"/>
  <c r="H99" i="18"/>
  <c r="I99" i="18"/>
  <c r="H100" i="18"/>
  <c r="I100" i="18"/>
  <c r="H101" i="18"/>
  <c r="I101" i="18"/>
  <c r="H102" i="18"/>
  <c r="I102" i="18"/>
  <c r="H103" i="18"/>
  <c r="I103" i="18"/>
  <c r="H104" i="18"/>
  <c r="I104" i="18"/>
  <c r="H105" i="18"/>
  <c r="I105" i="18"/>
  <c r="H106" i="18"/>
  <c r="I106" i="18"/>
  <c r="H107" i="18"/>
  <c r="I107" i="18"/>
  <c r="H108" i="18"/>
  <c r="I108" i="18"/>
  <c r="H109" i="18"/>
  <c r="I109" i="18"/>
  <c r="H110" i="18"/>
  <c r="I110" i="18"/>
  <c r="H111" i="18"/>
  <c r="I111" i="18"/>
  <c r="H112" i="18"/>
  <c r="I112" i="18"/>
  <c r="H113" i="18"/>
  <c r="I113" i="18"/>
  <c r="H114" i="18"/>
  <c r="I114" i="18"/>
  <c r="H115" i="18"/>
  <c r="I115" i="18"/>
  <c r="H116" i="18"/>
  <c r="I116" i="18"/>
  <c r="H117" i="18"/>
  <c r="I117" i="18"/>
  <c r="H118" i="18"/>
  <c r="I118" i="18"/>
  <c r="H119" i="18"/>
  <c r="I119" i="18"/>
  <c r="H120" i="18"/>
  <c r="I120" i="18"/>
  <c r="H121" i="18"/>
  <c r="I121" i="18"/>
  <c r="H122" i="18"/>
  <c r="I122" i="18"/>
  <c r="H123" i="18"/>
  <c r="I123" i="18"/>
  <c r="H124" i="18"/>
  <c r="I124" i="18"/>
  <c r="H125" i="18"/>
  <c r="I125" i="18"/>
  <c r="H126" i="18"/>
  <c r="I126" i="18"/>
  <c r="H127" i="18"/>
  <c r="I127" i="18"/>
  <c r="H128" i="18"/>
  <c r="I128" i="18"/>
  <c r="H129" i="18"/>
  <c r="I129" i="18"/>
  <c r="H130" i="18"/>
  <c r="I130" i="18"/>
  <c r="H131" i="18"/>
  <c r="I131" i="18"/>
  <c r="H132" i="18"/>
  <c r="I132" i="18"/>
  <c r="H133" i="18"/>
  <c r="I133" i="18"/>
  <c r="H134" i="18"/>
  <c r="I134" i="18"/>
  <c r="H135" i="18"/>
  <c r="I135" i="18"/>
  <c r="H136" i="18"/>
  <c r="I136" i="18"/>
  <c r="H137" i="18"/>
  <c r="I137" i="18"/>
  <c r="H138" i="18"/>
  <c r="I138" i="18"/>
  <c r="H139" i="18"/>
  <c r="I139" i="18"/>
  <c r="H140" i="18"/>
  <c r="I140" i="18"/>
  <c r="H141" i="18"/>
  <c r="I141" i="18"/>
  <c r="H142" i="18"/>
  <c r="I142" i="18"/>
  <c r="H143" i="18"/>
  <c r="I143" i="18"/>
  <c r="H144" i="18"/>
  <c r="I144" i="18"/>
  <c r="H145" i="18"/>
  <c r="I145" i="18"/>
  <c r="H146" i="18"/>
  <c r="I146" i="18"/>
  <c r="H147" i="18"/>
  <c r="I147" i="18"/>
  <c r="H148" i="18"/>
  <c r="I148" i="18"/>
  <c r="H149" i="18"/>
  <c r="I149" i="18"/>
  <c r="H150" i="18"/>
  <c r="I150" i="18"/>
  <c r="H151" i="18"/>
  <c r="I151" i="18"/>
  <c r="H152" i="18"/>
  <c r="I152" i="18"/>
  <c r="H153" i="18"/>
  <c r="I153" i="18"/>
  <c r="H154" i="18"/>
  <c r="I154" i="18"/>
  <c r="H155" i="18"/>
  <c r="I155" i="18"/>
  <c r="H156" i="18"/>
  <c r="I156" i="18"/>
  <c r="H157" i="18"/>
  <c r="I157" i="18"/>
  <c r="H158" i="18"/>
  <c r="I158" i="18"/>
  <c r="H159" i="18"/>
  <c r="I159" i="18"/>
  <c r="H160" i="18"/>
  <c r="I160" i="18"/>
  <c r="H161" i="18"/>
  <c r="I161" i="18"/>
  <c r="H162" i="18"/>
  <c r="I162" i="18"/>
  <c r="H163" i="18"/>
  <c r="I163" i="18"/>
  <c r="H164" i="18"/>
  <c r="I164" i="18"/>
  <c r="H165" i="18"/>
  <c r="I165" i="18"/>
  <c r="H166" i="18"/>
  <c r="I166" i="18"/>
  <c r="H167" i="18"/>
  <c r="I167" i="18"/>
  <c r="H168" i="18"/>
  <c r="I168" i="18"/>
  <c r="H169" i="18"/>
  <c r="I169" i="18"/>
  <c r="H170" i="18"/>
  <c r="I170" i="18"/>
  <c r="H171" i="18"/>
  <c r="I171" i="18"/>
  <c r="H172" i="18"/>
  <c r="I172" i="18"/>
  <c r="H173" i="18"/>
  <c r="I173" i="18"/>
  <c r="H174" i="18"/>
  <c r="I174" i="18"/>
  <c r="H175" i="18"/>
  <c r="I175" i="18"/>
  <c r="H176" i="18"/>
  <c r="I176" i="18"/>
  <c r="H177" i="18"/>
  <c r="I177" i="18"/>
  <c r="H178" i="18"/>
  <c r="I178" i="18"/>
  <c r="H179" i="18"/>
  <c r="I179" i="18"/>
  <c r="H180" i="18"/>
  <c r="I180" i="18"/>
  <c r="H181" i="18"/>
  <c r="I181" i="18"/>
  <c r="H182" i="18"/>
  <c r="I182" i="18"/>
  <c r="H183" i="18"/>
  <c r="I183" i="18"/>
  <c r="H184" i="18"/>
  <c r="I184" i="18"/>
  <c r="H185" i="18"/>
  <c r="I185" i="18"/>
  <c r="H186" i="18"/>
  <c r="I186" i="18"/>
  <c r="H187" i="18"/>
  <c r="I187" i="18"/>
  <c r="H188" i="18"/>
  <c r="I188" i="18"/>
  <c r="H189" i="18"/>
  <c r="I189" i="18"/>
  <c r="H190" i="18"/>
  <c r="I190" i="18"/>
  <c r="H191" i="18"/>
  <c r="I191" i="18"/>
  <c r="H192" i="18"/>
  <c r="I192" i="18"/>
  <c r="H193" i="18"/>
  <c r="I193" i="18"/>
  <c r="H194" i="18"/>
  <c r="I194" i="18"/>
  <c r="H195" i="18"/>
  <c r="I195" i="18"/>
  <c r="H196" i="18"/>
  <c r="I196" i="18"/>
  <c r="H197" i="18"/>
  <c r="I197" i="18"/>
  <c r="H198" i="18"/>
  <c r="I198" i="18"/>
  <c r="H199" i="18"/>
  <c r="I199" i="18"/>
  <c r="H200" i="18"/>
  <c r="I200" i="18"/>
  <c r="H201" i="18"/>
  <c r="I201" i="18"/>
  <c r="H202" i="18"/>
  <c r="I202" i="18"/>
  <c r="H203" i="18"/>
  <c r="I203" i="18"/>
  <c r="H204" i="18"/>
  <c r="I204" i="18"/>
  <c r="H205" i="18"/>
  <c r="I205" i="18"/>
  <c r="H206" i="18"/>
  <c r="I206" i="18"/>
  <c r="H207" i="18"/>
  <c r="I207" i="18"/>
  <c r="H208" i="18"/>
  <c r="I208" i="18"/>
  <c r="H209" i="18"/>
  <c r="I209" i="18"/>
  <c r="H210" i="18"/>
  <c r="I210" i="18"/>
  <c r="H211" i="18"/>
  <c r="I211" i="18"/>
  <c r="H212" i="18"/>
  <c r="I212" i="18"/>
  <c r="H213" i="18"/>
  <c r="I213" i="18"/>
  <c r="H214" i="18"/>
  <c r="I214" i="18"/>
  <c r="H215" i="18"/>
  <c r="I215" i="18"/>
  <c r="H216" i="18"/>
  <c r="I216" i="18"/>
  <c r="H217" i="18"/>
  <c r="I217" i="18"/>
  <c r="H218" i="18"/>
  <c r="I218" i="18"/>
  <c r="H219" i="18"/>
  <c r="I219" i="18"/>
  <c r="H220" i="18"/>
  <c r="I220" i="18"/>
  <c r="H221" i="18"/>
  <c r="I221" i="18"/>
  <c r="H222" i="18"/>
  <c r="I222" i="18"/>
  <c r="H223" i="18"/>
  <c r="I223" i="18"/>
  <c r="H224" i="18"/>
  <c r="I224" i="18"/>
  <c r="H225" i="18"/>
  <c r="I225" i="18"/>
  <c r="H226" i="18"/>
  <c r="I226" i="18"/>
  <c r="H227" i="18"/>
  <c r="I227" i="18"/>
  <c r="H228" i="18"/>
  <c r="I228" i="18"/>
  <c r="H229" i="18"/>
  <c r="I229" i="18"/>
  <c r="H230" i="18"/>
  <c r="I230" i="18"/>
  <c r="H231" i="18"/>
  <c r="I231" i="18"/>
  <c r="H232" i="18"/>
  <c r="I232" i="18"/>
  <c r="H233" i="18"/>
  <c r="I233" i="18"/>
  <c r="H234" i="18"/>
  <c r="I234" i="18"/>
  <c r="H235" i="18"/>
  <c r="I235" i="18"/>
  <c r="H236" i="18"/>
  <c r="I236" i="18"/>
  <c r="H237" i="18"/>
  <c r="I237" i="18"/>
  <c r="H238" i="18"/>
  <c r="I238" i="18"/>
  <c r="H239" i="18"/>
  <c r="I239" i="18"/>
  <c r="H240" i="18"/>
  <c r="I240" i="18"/>
  <c r="H241" i="18"/>
  <c r="I241" i="18"/>
  <c r="H242" i="18"/>
  <c r="I242" i="18"/>
  <c r="H243" i="18"/>
  <c r="I243" i="18"/>
  <c r="H244" i="18"/>
  <c r="I244" i="18"/>
  <c r="H245" i="18"/>
  <c r="I245" i="18"/>
  <c r="H246" i="18"/>
  <c r="I246" i="18"/>
  <c r="H247" i="18"/>
  <c r="I247" i="18"/>
  <c r="H248" i="18"/>
  <c r="I248" i="18"/>
  <c r="H249" i="18"/>
  <c r="I249" i="18"/>
  <c r="H250" i="18"/>
  <c r="I250" i="18"/>
  <c r="H251" i="18"/>
  <c r="I251" i="18"/>
  <c r="H252" i="18"/>
  <c r="I252" i="18"/>
  <c r="H253" i="18"/>
  <c r="I253" i="18"/>
  <c r="H254" i="18"/>
  <c r="I254" i="18"/>
  <c r="H255" i="18"/>
  <c r="I255" i="18"/>
  <c r="H256" i="18"/>
  <c r="I256" i="18"/>
  <c r="H257" i="18"/>
  <c r="I257" i="18"/>
  <c r="H258" i="18"/>
  <c r="I258" i="18"/>
  <c r="H259" i="18"/>
  <c r="I259" i="18"/>
  <c r="H260" i="18"/>
  <c r="I260" i="18"/>
  <c r="H261" i="18"/>
  <c r="I261" i="18"/>
  <c r="H262" i="18"/>
  <c r="I262" i="18"/>
  <c r="H263" i="18"/>
  <c r="I263" i="18"/>
  <c r="H264" i="18"/>
  <c r="I264" i="18"/>
  <c r="H265" i="18"/>
  <c r="I265" i="18"/>
  <c r="H266" i="18"/>
  <c r="I266" i="18"/>
  <c r="H267" i="18"/>
  <c r="I267" i="18"/>
  <c r="H268" i="18"/>
  <c r="I268" i="18"/>
  <c r="H269" i="18"/>
  <c r="I269" i="18"/>
  <c r="H270" i="18"/>
  <c r="I270" i="18"/>
  <c r="H271" i="18"/>
  <c r="I271" i="18"/>
  <c r="H272" i="18"/>
  <c r="I272" i="18"/>
  <c r="H273" i="18"/>
  <c r="I273" i="18"/>
  <c r="H274" i="18"/>
  <c r="I274" i="18"/>
  <c r="H275" i="18"/>
  <c r="I275" i="18"/>
  <c r="H276" i="18"/>
  <c r="I276" i="18"/>
  <c r="H277" i="18"/>
  <c r="I277" i="18"/>
  <c r="H278" i="18"/>
  <c r="I278" i="18"/>
  <c r="H279" i="18"/>
  <c r="I279" i="18"/>
  <c r="H280" i="18"/>
  <c r="I280" i="18"/>
  <c r="H281" i="18"/>
  <c r="I281" i="18"/>
  <c r="H282" i="18"/>
  <c r="I282" i="18"/>
  <c r="H283" i="18"/>
  <c r="I283" i="18"/>
  <c r="H284" i="18"/>
  <c r="I284" i="18"/>
  <c r="H285" i="18"/>
  <c r="I285" i="18"/>
  <c r="H286" i="18"/>
  <c r="I286" i="18"/>
  <c r="H287" i="18"/>
  <c r="I287" i="18"/>
  <c r="H288" i="18"/>
  <c r="I288" i="18"/>
  <c r="H289" i="18"/>
  <c r="I289" i="18"/>
  <c r="H290" i="18"/>
  <c r="I290" i="18"/>
  <c r="H291" i="18"/>
  <c r="I291" i="18"/>
  <c r="H292" i="18"/>
  <c r="I292" i="18"/>
  <c r="H293" i="18"/>
  <c r="I293" i="18"/>
  <c r="H294" i="18"/>
  <c r="I294" i="18"/>
  <c r="H295" i="18"/>
  <c r="I295" i="18"/>
  <c r="H296" i="18"/>
  <c r="I296" i="18"/>
  <c r="H297" i="18"/>
  <c r="I297" i="18"/>
  <c r="H298" i="18"/>
  <c r="I298" i="18"/>
  <c r="H299" i="18"/>
  <c r="I299" i="18"/>
  <c r="H300" i="18"/>
  <c r="I300" i="18"/>
  <c r="I301" i="18"/>
  <c r="H2" i="18"/>
  <c r="N18" i="18"/>
  <c r="O18" i="18"/>
  <c r="P18" i="18"/>
  <c r="N19" i="18"/>
  <c r="O19" i="18"/>
  <c r="P19" i="18"/>
  <c r="N20" i="18"/>
  <c r="O20" i="18"/>
  <c r="P20" i="18"/>
  <c r="N21" i="18"/>
  <c r="O21" i="18"/>
  <c r="P21" i="18"/>
  <c r="M19" i="18"/>
  <c r="M18" i="18"/>
  <c r="M20" i="18"/>
  <c r="M21" i="18"/>
  <c r="M4" i="18"/>
  <c r="N5" i="18"/>
  <c r="O5" i="18"/>
  <c r="N6" i="18"/>
  <c r="O6" i="18"/>
  <c r="M5" i="18"/>
  <c r="O22" i="17"/>
  <c r="I2" i="18"/>
  <c r="S7" i="18"/>
  <c r="R7" i="18"/>
  <c r="Q7" i="18"/>
  <c r="P7" i="18"/>
  <c r="O7" i="18"/>
  <c r="N7" i="18"/>
  <c r="M7" i="18"/>
  <c r="S6" i="18"/>
  <c r="R6" i="18"/>
  <c r="Q6" i="18"/>
  <c r="P6" i="18"/>
  <c r="M6" i="18"/>
  <c r="S5" i="18"/>
  <c r="R5" i="18"/>
  <c r="Q5" i="18"/>
  <c r="P5" i="18"/>
  <c r="S4" i="18"/>
  <c r="R4" i="18"/>
  <c r="Q4" i="18"/>
  <c r="P4" i="18"/>
  <c r="N4" i="18"/>
  <c r="O22" i="18" l="1"/>
  <c r="S62" i="31"/>
  <c r="T62" i="31"/>
  <c r="AA61" i="31"/>
  <c r="W61" i="31"/>
  <c r="V58" i="33"/>
  <c r="O59" i="33"/>
  <c r="R59" i="33" s="1"/>
  <c r="N22" i="18"/>
  <c r="P22" i="18"/>
  <c r="P24" i="18" s="1"/>
  <c r="M23" i="18"/>
  <c r="P23" i="18"/>
  <c r="M8" i="18"/>
  <c r="N23" i="18"/>
  <c r="M22" i="18"/>
  <c r="O23" i="18"/>
  <c r="S8" i="18"/>
  <c r="R8" i="18"/>
  <c r="R10" i="18" s="1"/>
  <c r="P8" i="18"/>
  <c r="P10" i="18" s="1"/>
  <c r="S9" i="18"/>
  <c r="N8" i="18"/>
  <c r="N10" i="18" s="1"/>
  <c r="Q8" i="18"/>
  <c r="Q10" i="18" s="1"/>
  <c r="M9" i="18"/>
  <c r="O8" i="18"/>
  <c r="O9" i="18"/>
  <c r="P9" i="18"/>
  <c r="R9" i="18"/>
  <c r="Q9" i="18"/>
  <c r="N9" i="18"/>
  <c r="P24" i="17"/>
  <c r="Q24" i="17"/>
  <c r="R24" i="17"/>
  <c r="S24" i="17"/>
  <c r="P25" i="17"/>
  <c r="Q25" i="17"/>
  <c r="Q27" i="17" s="1"/>
  <c r="R25" i="17"/>
  <c r="S25" i="17"/>
  <c r="O25" i="17"/>
  <c r="O24" i="17"/>
  <c r="O23" i="17"/>
  <c r="I3" i="17"/>
  <c r="I4" i="17"/>
  <c r="I5" i="17"/>
  <c r="I6" i="17"/>
  <c r="I7" i="17"/>
  <c r="I8" i="17"/>
  <c r="I9" i="17"/>
  <c r="I10" i="17"/>
  <c r="I11" i="17"/>
  <c r="I12" i="17"/>
  <c r="I13" i="17"/>
  <c r="I14" i="17"/>
  <c r="I15" i="17"/>
  <c r="I16" i="17"/>
  <c r="I17" i="17"/>
  <c r="I18" i="17"/>
  <c r="I19" i="17"/>
  <c r="I20" i="17"/>
  <c r="I21" i="17"/>
  <c r="I22" i="17"/>
  <c r="I23" i="17"/>
  <c r="I24" i="17"/>
  <c r="I25" i="17"/>
  <c r="I26" i="17"/>
  <c r="I27" i="17"/>
  <c r="I28" i="17"/>
  <c r="I29" i="17"/>
  <c r="I30" i="17"/>
  <c r="I31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47" i="17"/>
  <c r="I48" i="17"/>
  <c r="I49" i="17"/>
  <c r="I50" i="17"/>
  <c r="I51" i="17"/>
  <c r="I52" i="17"/>
  <c r="I53" i="17"/>
  <c r="I54" i="17"/>
  <c r="I55" i="17"/>
  <c r="I56" i="17"/>
  <c r="I57" i="17"/>
  <c r="I58" i="17"/>
  <c r="I59" i="17"/>
  <c r="I60" i="17"/>
  <c r="I61" i="17"/>
  <c r="I62" i="17"/>
  <c r="I63" i="17"/>
  <c r="I64" i="17"/>
  <c r="I65" i="17"/>
  <c r="I66" i="17"/>
  <c r="I67" i="17"/>
  <c r="I68" i="17"/>
  <c r="I69" i="17"/>
  <c r="I70" i="17"/>
  <c r="I71" i="17"/>
  <c r="I72" i="17"/>
  <c r="I73" i="17"/>
  <c r="I74" i="17"/>
  <c r="I75" i="17"/>
  <c r="I76" i="17"/>
  <c r="I77" i="17"/>
  <c r="I78" i="17"/>
  <c r="I79" i="17"/>
  <c r="I80" i="17"/>
  <c r="I81" i="17"/>
  <c r="I82" i="17"/>
  <c r="I83" i="17"/>
  <c r="I84" i="17"/>
  <c r="I85" i="17"/>
  <c r="I86" i="17"/>
  <c r="I87" i="17"/>
  <c r="I88" i="17"/>
  <c r="I89" i="17"/>
  <c r="I90" i="17"/>
  <c r="I91" i="17"/>
  <c r="I92" i="17"/>
  <c r="I93" i="17"/>
  <c r="I94" i="17"/>
  <c r="I95" i="17"/>
  <c r="I96" i="17"/>
  <c r="I97" i="17"/>
  <c r="I98" i="17"/>
  <c r="I99" i="17"/>
  <c r="I100" i="17"/>
  <c r="I101" i="17"/>
  <c r="I102" i="17"/>
  <c r="I103" i="17"/>
  <c r="I104" i="17"/>
  <c r="I105" i="17"/>
  <c r="I106" i="17"/>
  <c r="I107" i="17"/>
  <c r="I108" i="17"/>
  <c r="I109" i="17"/>
  <c r="I110" i="17"/>
  <c r="I111" i="17"/>
  <c r="I112" i="17"/>
  <c r="I113" i="17"/>
  <c r="I114" i="17"/>
  <c r="I115" i="17"/>
  <c r="I116" i="17"/>
  <c r="I117" i="17"/>
  <c r="I118" i="17"/>
  <c r="I119" i="17"/>
  <c r="I120" i="17"/>
  <c r="I121" i="17"/>
  <c r="I122" i="17"/>
  <c r="I123" i="17"/>
  <c r="I124" i="17"/>
  <c r="I125" i="17"/>
  <c r="I126" i="17"/>
  <c r="I127" i="17"/>
  <c r="I128" i="17"/>
  <c r="I129" i="17"/>
  <c r="I130" i="17"/>
  <c r="I131" i="17"/>
  <c r="I132" i="17"/>
  <c r="I133" i="17"/>
  <c r="I134" i="17"/>
  <c r="I135" i="17"/>
  <c r="I136" i="17"/>
  <c r="I137" i="17"/>
  <c r="I138" i="17"/>
  <c r="I139" i="17"/>
  <c r="I140" i="17"/>
  <c r="I141" i="17"/>
  <c r="I142" i="17"/>
  <c r="I143" i="17"/>
  <c r="I144" i="17"/>
  <c r="I145" i="17"/>
  <c r="I146" i="17"/>
  <c r="I147" i="17"/>
  <c r="I148" i="17"/>
  <c r="I149" i="17"/>
  <c r="I150" i="17"/>
  <c r="I151" i="17"/>
  <c r="I152" i="17"/>
  <c r="I153" i="17"/>
  <c r="I154" i="17"/>
  <c r="I155" i="17"/>
  <c r="I156" i="17"/>
  <c r="I157" i="17"/>
  <c r="I158" i="17"/>
  <c r="I159" i="17"/>
  <c r="I160" i="17"/>
  <c r="I161" i="17"/>
  <c r="I162" i="17"/>
  <c r="I163" i="17"/>
  <c r="I164" i="17"/>
  <c r="I165" i="17"/>
  <c r="I166" i="17"/>
  <c r="I167" i="17"/>
  <c r="I168" i="17"/>
  <c r="I169" i="17"/>
  <c r="I170" i="17"/>
  <c r="I171" i="17"/>
  <c r="I172" i="17"/>
  <c r="I173" i="17"/>
  <c r="I174" i="17"/>
  <c r="I175" i="17"/>
  <c r="I176" i="17"/>
  <c r="I177" i="17"/>
  <c r="I178" i="17"/>
  <c r="I179" i="17"/>
  <c r="I180" i="17"/>
  <c r="I181" i="17"/>
  <c r="I182" i="17"/>
  <c r="I183" i="17"/>
  <c r="I184" i="17"/>
  <c r="I185" i="17"/>
  <c r="I186" i="17"/>
  <c r="I187" i="17"/>
  <c r="I188" i="17"/>
  <c r="I189" i="17"/>
  <c r="I190" i="17"/>
  <c r="I191" i="17"/>
  <c r="I192" i="17"/>
  <c r="I193" i="17"/>
  <c r="I194" i="17"/>
  <c r="I195" i="17"/>
  <c r="I196" i="17"/>
  <c r="I197" i="17"/>
  <c r="I198" i="17"/>
  <c r="I199" i="17"/>
  <c r="I200" i="17"/>
  <c r="I201" i="17"/>
  <c r="I202" i="17"/>
  <c r="I203" i="17"/>
  <c r="I204" i="17"/>
  <c r="I205" i="17"/>
  <c r="I206" i="17"/>
  <c r="I207" i="17"/>
  <c r="I208" i="17"/>
  <c r="I209" i="17"/>
  <c r="I210" i="17"/>
  <c r="I211" i="17"/>
  <c r="I212" i="17"/>
  <c r="I213" i="17"/>
  <c r="I214" i="17"/>
  <c r="I215" i="17"/>
  <c r="I216" i="17"/>
  <c r="I217" i="17"/>
  <c r="I218" i="17"/>
  <c r="I219" i="17"/>
  <c r="I220" i="17"/>
  <c r="I221" i="17"/>
  <c r="I222" i="17"/>
  <c r="I223" i="17"/>
  <c r="I224" i="17"/>
  <c r="I225" i="17"/>
  <c r="I226" i="17"/>
  <c r="I227" i="17"/>
  <c r="I228" i="17"/>
  <c r="I229" i="17"/>
  <c r="I230" i="17"/>
  <c r="I231" i="17"/>
  <c r="I232" i="17"/>
  <c r="I233" i="17"/>
  <c r="I234" i="17"/>
  <c r="I235" i="17"/>
  <c r="I236" i="17"/>
  <c r="I237" i="17"/>
  <c r="I238" i="17"/>
  <c r="I239" i="17"/>
  <c r="I240" i="17"/>
  <c r="I241" i="17"/>
  <c r="I242" i="17"/>
  <c r="I243" i="17"/>
  <c r="I244" i="17"/>
  <c r="I245" i="17"/>
  <c r="I246" i="17"/>
  <c r="I247" i="17"/>
  <c r="I248" i="17"/>
  <c r="I249" i="17"/>
  <c r="I250" i="17"/>
  <c r="I251" i="17"/>
  <c r="I252" i="17"/>
  <c r="I253" i="17"/>
  <c r="I254" i="17"/>
  <c r="I255" i="17"/>
  <c r="I256" i="17"/>
  <c r="I257" i="17"/>
  <c r="I258" i="17"/>
  <c r="I259" i="17"/>
  <c r="I260" i="17"/>
  <c r="I261" i="17"/>
  <c r="I262" i="17"/>
  <c r="I263" i="17"/>
  <c r="I264" i="17"/>
  <c r="I265" i="17"/>
  <c r="I266" i="17"/>
  <c r="I267" i="17"/>
  <c r="I268" i="17"/>
  <c r="I269" i="17"/>
  <c r="I270" i="17"/>
  <c r="I271" i="17"/>
  <c r="I272" i="17"/>
  <c r="I273" i="17"/>
  <c r="I274" i="17"/>
  <c r="I275" i="17"/>
  <c r="I276" i="17"/>
  <c r="I277" i="17"/>
  <c r="I278" i="17"/>
  <c r="I279" i="17"/>
  <c r="I280" i="17"/>
  <c r="I281" i="17"/>
  <c r="I282" i="17"/>
  <c r="I283" i="17"/>
  <c r="I284" i="17"/>
  <c r="I285" i="17"/>
  <c r="I286" i="17"/>
  <c r="I287" i="17"/>
  <c r="I288" i="17"/>
  <c r="I289" i="17"/>
  <c r="I290" i="17"/>
  <c r="I291" i="17"/>
  <c r="I292" i="17"/>
  <c r="I293" i="17"/>
  <c r="I294" i="17"/>
  <c r="I295" i="17"/>
  <c r="I296" i="17"/>
  <c r="I297" i="17"/>
  <c r="I298" i="17"/>
  <c r="I299" i="17"/>
  <c r="I300" i="17"/>
  <c r="I301" i="17"/>
  <c r="I302" i="17"/>
  <c r="I303" i="17"/>
  <c r="I304" i="17"/>
  <c r="I305" i="17"/>
  <c r="I306" i="17"/>
  <c r="I307" i="17"/>
  <c r="I308" i="17"/>
  <c r="I309" i="17"/>
  <c r="I310" i="17"/>
  <c r="I311" i="17"/>
  <c r="I312" i="17"/>
  <c r="I313" i="17"/>
  <c r="I314" i="17"/>
  <c r="I315" i="17"/>
  <c r="I316" i="17"/>
  <c r="I317" i="17"/>
  <c r="I318" i="17"/>
  <c r="I319" i="17"/>
  <c r="I320" i="17"/>
  <c r="I321" i="17"/>
  <c r="I322" i="17"/>
  <c r="I323" i="17"/>
  <c r="I324" i="17"/>
  <c r="I325" i="17"/>
  <c r="I326" i="17"/>
  <c r="I327" i="17"/>
  <c r="I328" i="17"/>
  <c r="I329" i="17"/>
  <c r="I330" i="17"/>
  <c r="I331" i="17"/>
  <c r="I332" i="17"/>
  <c r="I333" i="17"/>
  <c r="I334" i="17"/>
  <c r="I335" i="17"/>
  <c r="I336" i="17"/>
  <c r="I337" i="17"/>
  <c r="I338" i="17"/>
  <c r="I339" i="17"/>
  <c r="I340" i="17"/>
  <c r="I341" i="17"/>
  <c r="I342" i="17"/>
  <c r="I343" i="17"/>
  <c r="I344" i="17"/>
  <c r="I345" i="17"/>
  <c r="I346" i="17"/>
  <c r="I347" i="17"/>
  <c r="I348" i="17"/>
  <c r="I349" i="17"/>
  <c r="I350" i="17"/>
  <c r="I351" i="17"/>
  <c r="I352" i="17"/>
  <c r="I353" i="17"/>
  <c r="I354" i="17"/>
  <c r="I355" i="17"/>
  <c r="I356" i="17"/>
  <c r="I357" i="17"/>
  <c r="I358" i="17"/>
  <c r="I359" i="17"/>
  <c r="I360" i="17"/>
  <c r="I361" i="17"/>
  <c r="I362" i="17"/>
  <c r="I363" i="17"/>
  <c r="I364" i="17"/>
  <c r="I365" i="17"/>
  <c r="I366" i="17"/>
  <c r="I367" i="17"/>
  <c r="I368" i="17"/>
  <c r="I369" i="17"/>
  <c r="I370" i="17"/>
  <c r="I371" i="17"/>
  <c r="I372" i="17"/>
  <c r="I373" i="17"/>
  <c r="I374" i="17"/>
  <c r="I375" i="17"/>
  <c r="I376" i="17"/>
  <c r="I377" i="17"/>
  <c r="I378" i="17"/>
  <c r="I379" i="17"/>
  <c r="I380" i="17"/>
  <c r="I381" i="17"/>
  <c r="I382" i="17"/>
  <c r="I383" i="17"/>
  <c r="I384" i="17"/>
  <c r="I385" i="17"/>
  <c r="I386" i="17"/>
  <c r="I387" i="17"/>
  <c r="I388" i="17"/>
  <c r="I389" i="17"/>
  <c r="I390" i="17"/>
  <c r="I391" i="17"/>
  <c r="I392" i="17"/>
  <c r="I393" i="17"/>
  <c r="I394" i="17"/>
  <c r="I395" i="17"/>
  <c r="I396" i="17"/>
  <c r="I397" i="17"/>
  <c r="I398" i="17"/>
  <c r="I399" i="17"/>
  <c r="I400" i="17"/>
  <c r="I401" i="17"/>
  <c r="I402" i="17"/>
  <c r="I403" i="17"/>
  <c r="I404" i="17"/>
  <c r="I405" i="17"/>
  <c r="I406" i="17"/>
  <c r="I407" i="17"/>
  <c r="I408" i="17"/>
  <c r="I409" i="17"/>
  <c r="I410" i="17"/>
  <c r="I411" i="17"/>
  <c r="I412" i="17"/>
  <c r="I413" i="17"/>
  <c r="I414" i="17"/>
  <c r="I415" i="17"/>
  <c r="I416" i="17"/>
  <c r="I417" i="17"/>
  <c r="I418" i="17"/>
  <c r="I419" i="17"/>
  <c r="I420" i="17"/>
  <c r="I421" i="17"/>
  <c r="I422" i="17"/>
  <c r="I423" i="17"/>
  <c r="I424" i="17"/>
  <c r="I425" i="17"/>
  <c r="I426" i="17"/>
  <c r="I427" i="17"/>
  <c r="I428" i="17"/>
  <c r="I429" i="17"/>
  <c r="I430" i="17"/>
  <c r="I431" i="17"/>
  <c r="I432" i="17"/>
  <c r="I433" i="17"/>
  <c r="I434" i="17"/>
  <c r="I435" i="17"/>
  <c r="I436" i="17"/>
  <c r="I437" i="17"/>
  <c r="I438" i="17"/>
  <c r="I439" i="17"/>
  <c r="I440" i="17"/>
  <c r="I441" i="17"/>
  <c r="I442" i="17"/>
  <c r="I443" i="17"/>
  <c r="I444" i="17"/>
  <c r="I445" i="17"/>
  <c r="I446" i="17"/>
  <c r="I447" i="17"/>
  <c r="I448" i="17"/>
  <c r="I449" i="17"/>
  <c r="I450" i="17"/>
  <c r="I451" i="17"/>
  <c r="I452" i="17"/>
  <c r="I453" i="17"/>
  <c r="I454" i="17"/>
  <c r="I455" i="17"/>
  <c r="I456" i="17"/>
  <c r="I457" i="17"/>
  <c r="I458" i="17"/>
  <c r="I459" i="17"/>
  <c r="I460" i="17"/>
  <c r="I461" i="17"/>
  <c r="I462" i="17"/>
  <c r="I463" i="17"/>
  <c r="I464" i="17"/>
  <c r="I465" i="17"/>
  <c r="I466" i="17"/>
  <c r="I467" i="17"/>
  <c r="I468" i="17"/>
  <c r="I469" i="17"/>
  <c r="I470" i="17"/>
  <c r="I471" i="17"/>
  <c r="I472" i="17"/>
  <c r="I473" i="17"/>
  <c r="I474" i="17"/>
  <c r="I475" i="17"/>
  <c r="I476" i="17"/>
  <c r="I477" i="17"/>
  <c r="I478" i="17"/>
  <c r="I479" i="17"/>
  <c r="I480" i="17"/>
  <c r="I481" i="17"/>
  <c r="I482" i="17"/>
  <c r="I483" i="17"/>
  <c r="I484" i="17"/>
  <c r="I485" i="17"/>
  <c r="I486" i="17"/>
  <c r="I487" i="17"/>
  <c r="I488" i="17"/>
  <c r="I489" i="17"/>
  <c r="I490" i="17"/>
  <c r="I491" i="17"/>
  <c r="I492" i="17"/>
  <c r="I493" i="17"/>
  <c r="I494" i="17"/>
  <c r="I495" i="17"/>
  <c r="I496" i="17"/>
  <c r="I497" i="17"/>
  <c r="I498" i="17"/>
  <c r="I499" i="17"/>
  <c r="I500" i="17"/>
  <c r="I501" i="17"/>
  <c r="I502" i="17"/>
  <c r="I503" i="17"/>
  <c r="I504" i="17"/>
  <c r="I505" i="17"/>
  <c r="I506" i="17"/>
  <c r="I507" i="17"/>
  <c r="I508" i="17"/>
  <c r="I509" i="17"/>
  <c r="I510" i="17"/>
  <c r="I511" i="17"/>
  <c r="I512" i="17"/>
  <c r="I513" i="17"/>
  <c r="I514" i="17"/>
  <c r="I515" i="17"/>
  <c r="I516" i="17"/>
  <c r="I517" i="17"/>
  <c r="I518" i="17"/>
  <c r="I519" i="17"/>
  <c r="I520" i="17"/>
  <c r="I521" i="17"/>
  <c r="I522" i="17"/>
  <c r="I523" i="17"/>
  <c r="I524" i="17"/>
  <c r="I525" i="17"/>
  <c r="I526" i="17"/>
  <c r="I527" i="17"/>
  <c r="I528" i="17"/>
  <c r="I529" i="17"/>
  <c r="I530" i="17"/>
  <c r="I531" i="17"/>
  <c r="I532" i="17"/>
  <c r="I533" i="17"/>
  <c r="I534" i="17"/>
  <c r="I535" i="17"/>
  <c r="I536" i="17"/>
  <c r="I537" i="17"/>
  <c r="I538" i="17"/>
  <c r="I539" i="17"/>
  <c r="I540" i="17"/>
  <c r="I541" i="17"/>
  <c r="I542" i="17"/>
  <c r="I543" i="17"/>
  <c r="I544" i="17"/>
  <c r="I545" i="17"/>
  <c r="I546" i="17"/>
  <c r="I547" i="17"/>
  <c r="I548" i="17"/>
  <c r="I549" i="17"/>
  <c r="I550" i="17"/>
  <c r="I551" i="17"/>
  <c r="I552" i="17"/>
  <c r="I553" i="17"/>
  <c r="I554" i="17"/>
  <c r="I555" i="17"/>
  <c r="I556" i="17"/>
  <c r="I557" i="17"/>
  <c r="I558" i="17"/>
  <c r="I559" i="17"/>
  <c r="I560" i="17"/>
  <c r="I561" i="17"/>
  <c r="I562" i="17"/>
  <c r="I563" i="17"/>
  <c r="I564" i="17"/>
  <c r="I565" i="17"/>
  <c r="I566" i="17"/>
  <c r="I567" i="17"/>
  <c r="I568" i="17"/>
  <c r="I569" i="17"/>
  <c r="I570" i="17"/>
  <c r="I571" i="17"/>
  <c r="I572" i="17"/>
  <c r="I573" i="17"/>
  <c r="I574" i="17"/>
  <c r="I575" i="17"/>
  <c r="I576" i="17"/>
  <c r="I577" i="17"/>
  <c r="I578" i="17"/>
  <c r="I579" i="17"/>
  <c r="I580" i="17"/>
  <c r="I581" i="17"/>
  <c r="I582" i="17"/>
  <c r="I583" i="17"/>
  <c r="I584" i="17"/>
  <c r="I585" i="17"/>
  <c r="I586" i="17"/>
  <c r="I587" i="17"/>
  <c r="I588" i="17"/>
  <c r="I589" i="17"/>
  <c r="I590" i="17"/>
  <c r="I591" i="17"/>
  <c r="I592" i="17"/>
  <c r="I593" i="17"/>
  <c r="I594" i="17"/>
  <c r="I595" i="17"/>
  <c r="I596" i="17"/>
  <c r="I597" i="17"/>
  <c r="I598" i="17"/>
  <c r="I599" i="17"/>
  <c r="I600" i="17"/>
  <c r="I601" i="17"/>
  <c r="I602" i="17"/>
  <c r="I603" i="17"/>
  <c r="I604" i="17"/>
  <c r="I605" i="17"/>
  <c r="I606" i="17"/>
  <c r="I607" i="17"/>
  <c r="I608" i="17"/>
  <c r="I609" i="17"/>
  <c r="I610" i="17"/>
  <c r="I611" i="17"/>
  <c r="I612" i="17"/>
  <c r="I613" i="17"/>
  <c r="I614" i="17"/>
  <c r="I615" i="17"/>
  <c r="I616" i="17"/>
  <c r="I617" i="17"/>
  <c r="I618" i="17"/>
  <c r="I619" i="17"/>
  <c r="I620" i="17"/>
  <c r="I621" i="17"/>
  <c r="I622" i="17"/>
  <c r="I623" i="17"/>
  <c r="I624" i="17"/>
  <c r="I625" i="17"/>
  <c r="I626" i="17"/>
  <c r="I627" i="17"/>
  <c r="I628" i="17"/>
  <c r="I629" i="17"/>
  <c r="I630" i="17"/>
  <c r="I631" i="17"/>
  <c r="I632" i="17"/>
  <c r="I633" i="17"/>
  <c r="I634" i="17"/>
  <c r="I635" i="17"/>
  <c r="I636" i="17"/>
  <c r="I637" i="17"/>
  <c r="I638" i="17"/>
  <c r="I639" i="17"/>
  <c r="I640" i="17"/>
  <c r="I641" i="17"/>
  <c r="I642" i="17"/>
  <c r="I643" i="17"/>
  <c r="I644" i="17"/>
  <c r="I645" i="17"/>
  <c r="I646" i="17"/>
  <c r="I647" i="17"/>
  <c r="I648" i="17"/>
  <c r="I649" i="17"/>
  <c r="I650" i="17"/>
  <c r="I651" i="17"/>
  <c r="I652" i="17"/>
  <c r="I653" i="17"/>
  <c r="I654" i="17"/>
  <c r="I655" i="17"/>
  <c r="I656" i="17"/>
  <c r="I657" i="17"/>
  <c r="I658" i="17"/>
  <c r="I659" i="17"/>
  <c r="I660" i="17"/>
  <c r="I661" i="17"/>
  <c r="I662" i="17"/>
  <c r="I663" i="17"/>
  <c r="I664" i="17"/>
  <c r="I665" i="17"/>
  <c r="I666" i="17"/>
  <c r="I667" i="17"/>
  <c r="I668" i="17"/>
  <c r="I669" i="17"/>
  <c r="I670" i="17"/>
  <c r="I671" i="17"/>
  <c r="I672" i="17"/>
  <c r="I673" i="17"/>
  <c r="I674" i="17"/>
  <c r="I675" i="17"/>
  <c r="I676" i="17"/>
  <c r="I677" i="17"/>
  <c r="I678" i="17"/>
  <c r="I679" i="17"/>
  <c r="I680" i="17"/>
  <c r="I681" i="17"/>
  <c r="I682" i="17"/>
  <c r="I683" i="17"/>
  <c r="I684" i="17"/>
  <c r="I685" i="17"/>
  <c r="I686" i="17"/>
  <c r="I687" i="17"/>
  <c r="I688" i="17"/>
  <c r="I689" i="17"/>
  <c r="I690" i="17"/>
  <c r="I691" i="17"/>
  <c r="I692" i="17"/>
  <c r="I693" i="17"/>
  <c r="I694" i="17"/>
  <c r="I695" i="17"/>
  <c r="I696" i="17"/>
  <c r="I697" i="17"/>
  <c r="I698" i="17"/>
  <c r="I699" i="17"/>
  <c r="I700" i="17"/>
  <c r="I701" i="17"/>
  <c r="I702" i="17"/>
  <c r="I703" i="17"/>
  <c r="I704" i="17"/>
  <c r="I705" i="17"/>
  <c r="I706" i="17"/>
  <c r="I707" i="17"/>
  <c r="I708" i="17"/>
  <c r="I709" i="17"/>
  <c r="I710" i="17"/>
  <c r="I711" i="17"/>
  <c r="I712" i="17"/>
  <c r="I713" i="17"/>
  <c r="I714" i="17"/>
  <c r="I715" i="17"/>
  <c r="I716" i="17"/>
  <c r="I717" i="17"/>
  <c r="I718" i="17"/>
  <c r="I719" i="17"/>
  <c r="I720" i="17"/>
  <c r="I721" i="17"/>
  <c r="I722" i="17"/>
  <c r="I723" i="17"/>
  <c r="I724" i="17"/>
  <c r="I725" i="17"/>
  <c r="I726" i="17"/>
  <c r="I727" i="17"/>
  <c r="I728" i="17"/>
  <c r="I729" i="17"/>
  <c r="I730" i="17"/>
  <c r="I731" i="17"/>
  <c r="I732" i="17"/>
  <c r="I733" i="17"/>
  <c r="I734" i="17"/>
  <c r="I735" i="17"/>
  <c r="I736" i="17"/>
  <c r="I737" i="17"/>
  <c r="I738" i="17"/>
  <c r="I739" i="17"/>
  <c r="I740" i="17"/>
  <c r="I741" i="17"/>
  <c r="I742" i="17"/>
  <c r="I743" i="17"/>
  <c r="I744" i="17"/>
  <c r="I745" i="17"/>
  <c r="I746" i="17"/>
  <c r="I747" i="17"/>
  <c r="I748" i="17"/>
  <c r="I749" i="17"/>
  <c r="I750" i="17"/>
  <c r="I751" i="17"/>
  <c r="I752" i="17"/>
  <c r="I753" i="17"/>
  <c r="I754" i="17"/>
  <c r="I755" i="17"/>
  <c r="I756" i="17"/>
  <c r="I757" i="17"/>
  <c r="I758" i="17"/>
  <c r="I759" i="17"/>
  <c r="I760" i="17"/>
  <c r="I761" i="17"/>
  <c r="I762" i="17"/>
  <c r="I763" i="17"/>
  <c r="I764" i="17"/>
  <c r="I765" i="17"/>
  <c r="I766" i="17"/>
  <c r="I767" i="17"/>
  <c r="I768" i="17"/>
  <c r="I769" i="17"/>
  <c r="I770" i="17"/>
  <c r="I771" i="17"/>
  <c r="I772" i="17"/>
  <c r="I773" i="17"/>
  <c r="I774" i="17"/>
  <c r="I775" i="17"/>
  <c r="I776" i="17"/>
  <c r="I777" i="17"/>
  <c r="I778" i="17"/>
  <c r="I779" i="17"/>
  <c r="I780" i="17"/>
  <c r="I781" i="17"/>
  <c r="I782" i="17"/>
  <c r="I783" i="17"/>
  <c r="I784" i="17"/>
  <c r="I785" i="17"/>
  <c r="I786" i="17"/>
  <c r="I787" i="17"/>
  <c r="I788" i="17"/>
  <c r="I789" i="17"/>
  <c r="I790" i="17"/>
  <c r="I791" i="17"/>
  <c r="I792" i="17"/>
  <c r="I793" i="17"/>
  <c r="I794" i="17"/>
  <c r="I795" i="17"/>
  <c r="I796" i="17"/>
  <c r="I797" i="17"/>
  <c r="I798" i="17"/>
  <c r="I799" i="17"/>
  <c r="I800" i="17"/>
  <c r="I801" i="17"/>
  <c r="I802" i="17"/>
  <c r="I803" i="17"/>
  <c r="I804" i="17"/>
  <c r="I805" i="17"/>
  <c r="I806" i="17"/>
  <c r="I807" i="17"/>
  <c r="I808" i="17"/>
  <c r="I809" i="17"/>
  <c r="I810" i="17"/>
  <c r="I811" i="17"/>
  <c r="I812" i="17"/>
  <c r="I813" i="17"/>
  <c r="I814" i="17"/>
  <c r="I2" i="17"/>
  <c r="H2" i="17"/>
  <c r="H3" i="17"/>
  <c r="H4" i="17"/>
  <c r="H5" i="17"/>
  <c r="H6" i="17"/>
  <c r="H7" i="17"/>
  <c r="H8" i="17"/>
  <c r="H9" i="17"/>
  <c r="H10" i="17"/>
  <c r="H11" i="17"/>
  <c r="H12" i="17"/>
  <c r="H13" i="17"/>
  <c r="H14" i="17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47" i="17"/>
  <c r="H48" i="17"/>
  <c r="H49" i="17"/>
  <c r="H50" i="17"/>
  <c r="H51" i="17"/>
  <c r="H52" i="17"/>
  <c r="H53" i="17"/>
  <c r="H54" i="17"/>
  <c r="H55" i="17"/>
  <c r="H56" i="17"/>
  <c r="H57" i="17"/>
  <c r="H58" i="17"/>
  <c r="H59" i="17"/>
  <c r="H60" i="17"/>
  <c r="H61" i="17"/>
  <c r="H62" i="17"/>
  <c r="H63" i="17"/>
  <c r="H64" i="17"/>
  <c r="H65" i="17"/>
  <c r="H66" i="17"/>
  <c r="H67" i="17"/>
  <c r="H68" i="17"/>
  <c r="H69" i="17"/>
  <c r="H70" i="17"/>
  <c r="H71" i="17"/>
  <c r="H72" i="17"/>
  <c r="H73" i="17"/>
  <c r="H74" i="17"/>
  <c r="H75" i="17"/>
  <c r="H76" i="17"/>
  <c r="H77" i="17"/>
  <c r="H78" i="17"/>
  <c r="H79" i="17"/>
  <c r="H80" i="17"/>
  <c r="H81" i="17"/>
  <c r="H82" i="17"/>
  <c r="H83" i="17"/>
  <c r="H84" i="17"/>
  <c r="H85" i="17"/>
  <c r="H86" i="17"/>
  <c r="H87" i="17"/>
  <c r="H88" i="17"/>
  <c r="H89" i="17"/>
  <c r="H90" i="17"/>
  <c r="H91" i="17"/>
  <c r="H92" i="17"/>
  <c r="H93" i="17"/>
  <c r="H94" i="17"/>
  <c r="H95" i="17"/>
  <c r="H96" i="17"/>
  <c r="H97" i="17"/>
  <c r="H98" i="17"/>
  <c r="H99" i="17"/>
  <c r="H100" i="17"/>
  <c r="H101" i="17"/>
  <c r="H102" i="17"/>
  <c r="H103" i="17"/>
  <c r="H104" i="17"/>
  <c r="H105" i="17"/>
  <c r="H106" i="17"/>
  <c r="H107" i="17"/>
  <c r="H108" i="17"/>
  <c r="H109" i="17"/>
  <c r="H110" i="17"/>
  <c r="H111" i="17"/>
  <c r="H112" i="17"/>
  <c r="H113" i="17"/>
  <c r="H114" i="17"/>
  <c r="H115" i="17"/>
  <c r="H116" i="17"/>
  <c r="H117" i="17"/>
  <c r="H118" i="17"/>
  <c r="H119" i="17"/>
  <c r="H120" i="17"/>
  <c r="H121" i="17"/>
  <c r="H122" i="17"/>
  <c r="H123" i="17"/>
  <c r="H124" i="17"/>
  <c r="H125" i="17"/>
  <c r="H126" i="17"/>
  <c r="H127" i="17"/>
  <c r="H128" i="17"/>
  <c r="H129" i="17"/>
  <c r="H130" i="17"/>
  <c r="H131" i="17"/>
  <c r="H132" i="17"/>
  <c r="H133" i="17"/>
  <c r="H134" i="17"/>
  <c r="H135" i="17"/>
  <c r="H136" i="17"/>
  <c r="H137" i="17"/>
  <c r="H138" i="17"/>
  <c r="H139" i="17"/>
  <c r="H140" i="17"/>
  <c r="H141" i="17"/>
  <c r="H142" i="17"/>
  <c r="H143" i="17"/>
  <c r="H144" i="17"/>
  <c r="H145" i="17"/>
  <c r="H146" i="17"/>
  <c r="H147" i="17"/>
  <c r="H148" i="17"/>
  <c r="H149" i="17"/>
  <c r="H150" i="17"/>
  <c r="H151" i="17"/>
  <c r="H152" i="17"/>
  <c r="H153" i="17"/>
  <c r="H154" i="17"/>
  <c r="H155" i="17"/>
  <c r="H156" i="17"/>
  <c r="H157" i="17"/>
  <c r="H158" i="17"/>
  <c r="H159" i="17"/>
  <c r="H160" i="17"/>
  <c r="H161" i="17"/>
  <c r="H162" i="17"/>
  <c r="H163" i="17"/>
  <c r="H164" i="17"/>
  <c r="H165" i="17"/>
  <c r="H166" i="17"/>
  <c r="H167" i="17"/>
  <c r="H168" i="17"/>
  <c r="H169" i="17"/>
  <c r="H170" i="17"/>
  <c r="H171" i="17"/>
  <c r="H172" i="17"/>
  <c r="H173" i="17"/>
  <c r="H174" i="17"/>
  <c r="H175" i="17"/>
  <c r="H176" i="17"/>
  <c r="H177" i="17"/>
  <c r="H178" i="17"/>
  <c r="H179" i="17"/>
  <c r="H180" i="17"/>
  <c r="H181" i="17"/>
  <c r="H182" i="17"/>
  <c r="H183" i="17"/>
  <c r="H184" i="17"/>
  <c r="H185" i="17"/>
  <c r="H186" i="17"/>
  <c r="H187" i="17"/>
  <c r="H188" i="17"/>
  <c r="H189" i="17"/>
  <c r="H190" i="17"/>
  <c r="H191" i="17"/>
  <c r="H192" i="17"/>
  <c r="H193" i="17"/>
  <c r="H194" i="17"/>
  <c r="H195" i="17"/>
  <c r="H196" i="17"/>
  <c r="H197" i="17"/>
  <c r="H198" i="17"/>
  <c r="H199" i="17"/>
  <c r="H200" i="17"/>
  <c r="H201" i="17"/>
  <c r="H202" i="17"/>
  <c r="H203" i="17"/>
  <c r="H204" i="17"/>
  <c r="H205" i="17"/>
  <c r="H206" i="17"/>
  <c r="H207" i="17"/>
  <c r="H208" i="17"/>
  <c r="H209" i="17"/>
  <c r="H210" i="17"/>
  <c r="H211" i="17"/>
  <c r="H212" i="17"/>
  <c r="H213" i="17"/>
  <c r="H214" i="17"/>
  <c r="H215" i="17"/>
  <c r="H216" i="17"/>
  <c r="H217" i="17"/>
  <c r="H218" i="17"/>
  <c r="H219" i="17"/>
  <c r="H220" i="17"/>
  <c r="H221" i="17"/>
  <c r="H222" i="17"/>
  <c r="H223" i="17"/>
  <c r="H224" i="17"/>
  <c r="H225" i="17"/>
  <c r="H226" i="17"/>
  <c r="H227" i="17"/>
  <c r="H228" i="17"/>
  <c r="H229" i="17"/>
  <c r="H230" i="17"/>
  <c r="H231" i="17"/>
  <c r="H232" i="17"/>
  <c r="H233" i="17"/>
  <c r="H234" i="17"/>
  <c r="H235" i="17"/>
  <c r="H236" i="17"/>
  <c r="H237" i="17"/>
  <c r="H238" i="17"/>
  <c r="H239" i="17"/>
  <c r="H240" i="17"/>
  <c r="H241" i="17"/>
  <c r="H242" i="17"/>
  <c r="H243" i="17"/>
  <c r="H244" i="17"/>
  <c r="H245" i="17"/>
  <c r="H246" i="17"/>
  <c r="H247" i="17"/>
  <c r="H248" i="17"/>
  <c r="H249" i="17"/>
  <c r="H250" i="17"/>
  <c r="H251" i="17"/>
  <c r="H252" i="17"/>
  <c r="H253" i="17"/>
  <c r="H254" i="17"/>
  <c r="H255" i="17"/>
  <c r="H256" i="17"/>
  <c r="H257" i="17"/>
  <c r="H258" i="17"/>
  <c r="H259" i="17"/>
  <c r="H260" i="17"/>
  <c r="H261" i="17"/>
  <c r="H262" i="17"/>
  <c r="H263" i="17"/>
  <c r="H264" i="17"/>
  <c r="H265" i="17"/>
  <c r="H266" i="17"/>
  <c r="H267" i="17"/>
  <c r="H268" i="17"/>
  <c r="H269" i="17"/>
  <c r="H270" i="17"/>
  <c r="H271" i="17"/>
  <c r="H272" i="17"/>
  <c r="H273" i="17"/>
  <c r="H274" i="17"/>
  <c r="H275" i="17"/>
  <c r="H276" i="17"/>
  <c r="H277" i="17"/>
  <c r="H278" i="17"/>
  <c r="H279" i="17"/>
  <c r="H280" i="17"/>
  <c r="H281" i="17"/>
  <c r="H282" i="17"/>
  <c r="H283" i="17"/>
  <c r="H284" i="17"/>
  <c r="H285" i="17"/>
  <c r="H286" i="17"/>
  <c r="H287" i="17"/>
  <c r="H288" i="17"/>
  <c r="H289" i="17"/>
  <c r="H290" i="17"/>
  <c r="H291" i="17"/>
  <c r="H292" i="17"/>
  <c r="H293" i="17"/>
  <c r="H294" i="17"/>
  <c r="H295" i="17"/>
  <c r="H296" i="17"/>
  <c r="H297" i="17"/>
  <c r="H298" i="17"/>
  <c r="H299" i="17"/>
  <c r="H300" i="17"/>
  <c r="H301" i="17"/>
  <c r="H302" i="17"/>
  <c r="H303" i="17"/>
  <c r="H304" i="17"/>
  <c r="H305" i="17"/>
  <c r="H306" i="17"/>
  <c r="H307" i="17"/>
  <c r="H308" i="17"/>
  <c r="H309" i="17"/>
  <c r="H310" i="17"/>
  <c r="H311" i="17"/>
  <c r="H312" i="17"/>
  <c r="H313" i="17"/>
  <c r="H314" i="17"/>
  <c r="H315" i="17"/>
  <c r="H316" i="17"/>
  <c r="H317" i="17"/>
  <c r="H318" i="17"/>
  <c r="H319" i="17"/>
  <c r="H320" i="17"/>
  <c r="H321" i="17"/>
  <c r="H322" i="17"/>
  <c r="H323" i="17"/>
  <c r="H324" i="17"/>
  <c r="H325" i="17"/>
  <c r="H326" i="17"/>
  <c r="H327" i="17"/>
  <c r="H328" i="17"/>
  <c r="H329" i="17"/>
  <c r="H330" i="17"/>
  <c r="H331" i="17"/>
  <c r="H332" i="17"/>
  <c r="H333" i="17"/>
  <c r="H334" i="17"/>
  <c r="H335" i="17"/>
  <c r="H336" i="17"/>
  <c r="H337" i="17"/>
  <c r="H338" i="17"/>
  <c r="H339" i="17"/>
  <c r="H340" i="17"/>
  <c r="H341" i="17"/>
  <c r="H342" i="17"/>
  <c r="H343" i="17"/>
  <c r="H344" i="17"/>
  <c r="H345" i="17"/>
  <c r="H346" i="17"/>
  <c r="H347" i="17"/>
  <c r="H348" i="17"/>
  <c r="H349" i="17"/>
  <c r="H350" i="17"/>
  <c r="H351" i="17"/>
  <c r="H352" i="17"/>
  <c r="H353" i="17"/>
  <c r="H354" i="17"/>
  <c r="H355" i="17"/>
  <c r="H356" i="17"/>
  <c r="H357" i="17"/>
  <c r="H358" i="17"/>
  <c r="H359" i="17"/>
  <c r="H360" i="17"/>
  <c r="H361" i="17"/>
  <c r="H362" i="17"/>
  <c r="H363" i="17"/>
  <c r="H364" i="17"/>
  <c r="H365" i="17"/>
  <c r="H366" i="17"/>
  <c r="H367" i="17"/>
  <c r="H368" i="17"/>
  <c r="H369" i="17"/>
  <c r="H370" i="17"/>
  <c r="H371" i="17"/>
  <c r="H372" i="17"/>
  <c r="H373" i="17"/>
  <c r="H374" i="17"/>
  <c r="H375" i="17"/>
  <c r="H376" i="17"/>
  <c r="H377" i="17"/>
  <c r="H378" i="17"/>
  <c r="H379" i="17"/>
  <c r="H380" i="17"/>
  <c r="H381" i="17"/>
  <c r="H382" i="17"/>
  <c r="H383" i="17"/>
  <c r="H384" i="17"/>
  <c r="H385" i="17"/>
  <c r="H386" i="17"/>
  <c r="H387" i="17"/>
  <c r="H388" i="17"/>
  <c r="H389" i="17"/>
  <c r="H390" i="17"/>
  <c r="H391" i="17"/>
  <c r="H392" i="17"/>
  <c r="H393" i="17"/>
  <c r="H394" i="17"/>
  <c r="H395" i="17"/>
  <c r="H396" i="17"/>
  <c r="H397" i="17"/>
  <c r="H398" i="17"/>
  <c r="H399" i="17"/>
  <c r="H400" i="17"/>
  <c r="H401" i="17"/>
  <c r="H402" i="17"/>
  <c r="H403" i="17"/>
  <c r="H404" i="17"/>
  <c r="H405" i="17"/>
  <c r="H406" i="17"/>
  <c r="H407" i="17"/>
  <c r="H408" i="17"/>
  <c r="H409" i="17"/>
  <c r="H410" i="17"/>
  <c r="H411" i="17"/>
  <c r="H412" i="17"/>
  <c r="H413" i="17"/>
  <c r="H414" i="17"/>
  <c r="H415" i="17"/>
  <c r="H416" i="17"/>
  <c r="H417" i="17"/>
  <c r="H418" i="17"/>
  <c r="H419" i="17"/>
  <c r="H420" i="17"/>
  <c r="H421" i="17"/>
  <c r="H422" i="17"/>
  <c r="H423" i="17"/>
  <c r="H424" i="17"/>
  <c r="H425" i="17"/>
  <c r="H426" i="17"/>
  <c r="H427" i="17"/>
  <c r="H428" i="17"/>
  <c r="H429" i="17"/>
  <c r="H430" i="17"/>
  <c r="H431" i="17"/>
  <c r="H432" i="17"/>
  <c r="H433" i="17"/>
  <c r="H434" i="17"/>
  <c r="H435" i="17"/>
  <c r="H436" i="17"/>
  <c r="H437" i="17"/>
  <c r="H438" i="17"/>
  <c r="H439" i="17"/>
  <c r="H440" i="17"/>
  <c r="H441" i="17"/>
  <c r="H442" i="17"/>
  <c r="H443" i="17"/>
  <c r="H444" i="17"/>
  <c r="H445" i="17"/>
  <c r="H446" i="17"/>
  <c r="H447" i="17"/>
  <c r="H448" i="17"/>
  <c r="H449" i="17"/>
  <c r="H450" i="17"/>
  <c r="H451" i="17"/>
  <c r="H452" i="17"/>
  <c r="H453" i="17"/>
  <c r="H454" i="17"/>
  <c r="H455" i="17"/>
  <c r="H456" i="17"/>
  <c r="H457" i="17"/>
  <c r="H458" i="17"/>
  <c r="H459" i="17"/>
  <c r="H460" i="17"/>
  <c r="H461" i="17"/>
  <c r="H462" i="17"/>
  <c r="H463" i="17"/>
  <c r="H464" i="17"/>
  <c r="H465" i="17"/>
  <c r="H466" i="17"/>
  <c r="H467" i="17"/>
  <c r="H468" i="17"/>
  <c r="H469" i="17"/>
  <c r="H470" i="17"/>
  <c r="H471" i="17"/>
  <c r="H472" i="17"/>
  <c r="H473" i="17"/>
  <c r="H474" i="17"/>
  <c r="H475" i="17"/>
  <c r="H476" i="17"/>
  <c r="H477" i="17"/>
  <c r="H478" i="17"/>
  <c r="H479" i="17"/>
  <c r="H480" i="17"/>
  <c r="H481" i="17"/>
  <c r="H482" i="17"/>
  <c r="H483" i="17"/>
  <c r="H484" i="17"/>
  <c r="H485" i="17"/>
  <c r="H486" i="17"/>
  <c r="H487" i="17"/>
  <c r="H488" i="17"/>
  <c r="H489" i="17"/>
  <c r="H490" i="17"/>
  <c r="H491" i="17"/>
  <c r="H492" i="17"/>
  <c r="H493" i="17"/>
  <c r="H494" i="17"/>
  <c r="H495" i="17"/>
  <c r="H496" i="17"/>
  <c r="H497" i="17"/>
  <c r="H498" i="17"/>
  <c r="H499" i="17"/>
  <c r="H500" i="17"/>
  <c r="H501" i="17"/>
  <c r="H502" i="17"/>
  <c r="H503" i="17"/>
  <c r="H504" i="17"/>
  <c r="H505" i="17"/>
  <c r="H506" i="17"/>
  <c r="H507" i="17"/>
  <c r="H508" i="17"/>
  <c r="H509" i="17"/>
  <c r="H510" i="17"/>
  <c r="H511" i="17"/>
  <c r="H512" i="17"/>
  <c r="H513" i="17"/>
  <c r="H514" i="17"/>
  <c r="H515" i="17"/>
  <c r="H516" i="17"/>
  <c r="H517" i="17"/>
  <c r="H518" i="17"/>
  <c r="H519" i="17"/>
  <c r="H520" i="17"/>
  <c r="H521" i="17"/>
  <c r="H522" i="17"/>
  <c r="H523" i="17"/>
  <c r="H524" i="17"/>
  <c r="H525" i="17"/>
  <c r="H526" i="17"/>
  <c r="H527" i="17"/>
  <c r="H528" i="17"/>
  <c r="H529" i="17"/>
  <c r="H530" i="17"/>
  <c r="H531" i="17"/>
  <c r="H532" i="17"/>
  <c r="H533" i="17"/>
  <c r="H534" i="17"/>
  <c r="H535" i="17"/>
  <c r="H536" i="17"/>
  <c r="H537" i="17"/>
  <c r="H538" i="17"/>
  <c r="H539" i="17"/>
  <c r="H540" i="17"/>
  <c r="H541" i="17"/>
  <c r="H542" i="17"/>
  <c r="H543" i="17"/>
  <c r="H544" i="17"/>
  <c r="H545" i="17"/>
  <c r="H546" i="17"/>
  <c r="H547" i="17"/>
  <c r="H548" i="17"/>
  <c r="H549" i="17"/>
  <c r="H550" i="17"/>
  <c r="H551" i="17"/>
  <c r="H552" i="17"/>
  <c r="H553" i="17"/>
  <c r="H554" i="17"/>
  <c r="H555" i="17"/>
  <c r="H556" i="17"/>
  <c r="H557" i="17"/>
  <c r="H558" i="17"/>
  <c r="H559" i="17"/>
  <c r="H560" i="17"/>
  <c r="H561" i="17"/>
  <c r="H562" i="17"/>
  <c r="H563" i="17"/>
  <c r="H564" i="17"/>
  <c r="H565" i="17"/>
  <c r="H566" i="17"/>
  <c r="H567" i="17"/>
  <c r="H568" i="17"/>
  <c r="H569" i="17"/>
  <c r="H570" i="17"/>
  <c r="H571" i="17"/>
  <c r="H572" i="17"/>
  <c r="H573" i="17"/>
  <c r="H574" i="17"/>
  <c r="H575" i="17"/>
  <c r="H576" i="17"/>
  <c r="H577" i="17"/>
  <c r="H578" i="17"/>
  <c r="H579" i="17"/>
  <c r="H580" i="17"/>
  <c r="H581" i="17"/>
  <c r="H582" i="17"/>
  <c r="H583" i="17"/>
  <c r="H584" i="17"/>
  <c r="H585" i="17"/>
  <c r="H586" i="17"/>
  <c r="H587" i="17"/>
  <c r="H588" i="17"/>
  <c r="H589" i="17"/>
  <c r="H590" i="17"/>
  <c r="H591" i="17"/>
  <c r="H592" i="17"/>
  <c r="H593" i="17"/>
  <c r="H594" i="17"/>
  <c r="H595" i="17"/>
  <c r="H596" i="17"/>
  <c r="H597" i="17"/>
  <c r="H598" i="17"/>
  <c r="H599" i="17"/>
  <c r="H600" i="17"/>
  <c r="H601" i="17"/>
  <c r="H602" i="17"/>
  <c r="H603" i="17"/>
  <c r="H604" i="17"/>
  <c r="H605" i="17"/>
  <c r="H606" i="17"/>
  <c r="H607" i="17"/>
  <c r="H608" i="17"/>
  <c r="H609" i="17"/>
  <c r="H610" i="17"/>
  <c r="H611" i="17"/>
  <c r="H612" i="17"/>
  <c r="H613" i="17"/>
  <c r="H614" i="17"/>
  <c r="H615" i="17"/>
  <c r="H616" i="17"/>
  <c r="H617" i="17"/>
  <c r="H618" i="17"/>
  <c r="H619" i="17"/>
  <c r="H620" i="17"/>
  <c r="H621" i="17"/>
  <c r="H622" i="17"/>
  <c r="H623" i="17"/>
  <c r="H624" i="17"/>
  <c r="H625" i="17"/>
  <c r="H626" i="17"/>
  <c r="H627" i="17"/>
  <c r="H628" i="17"/>
  <c r="H629" i="17"/>
  <c r="H630" i="17"/>
  <c r="H631" i="17"/>
  <c r="H632" i="17"/>
  <c r="H633" i="17"/>
  <c r="H634" i="17"/>
  <c r="H635" i="17"/>
  <c r="H636" i="17"/>
  <c r="H637" i="17"/>
  <c r="H638" i="17"/>
  <c r="H639" i="17"/>
  <c r="H640" i="17"/>
  <c r="H641" i="17"/>
  <c r="H642" i="17"/>
  <c r="H643" i="17"/>
  <c r="H644" i="17"/>
  <c r="H645" i="17"/>
  <c r="H646" i="17"/>
  <c r="H647" i="17"/>
  <c r="H648" i="17"/>
  <c r="H649" i="17"/>
  <c r="H650" i="17"/>
  <c r="H651" i="17"/>
  <c r="H652" i="17"/>
  <c r="H653" i="17"/>
  <c r="H654" i="17"/>
  <c r="H655" i="17"/>
  <c r="H656" i="17"/>
  <c r="H657" i="17"/>
  <c r="H658" i="17"/>
  <c r="H659" i="17"/>
  <c r="H660" i="17"/>
  <c r="H661" i="17"/>
  <c r="H662" i="17"/>
  <c r="H663" i="17"/>
  <c r="H664" i="17"/>
  <c r="H665" i="17"/>
  <c r="H666" i="17"/>
  <c r="H667" i="17"/>
  <c r="H668" i="17"/>
  <c r="H669" i="17"/>
  <c r="H670" i="17"/>
  <c r="H671" i="17"/>
  <c r="H672" i="17"/>
  <c r="H673" i="17"/>
  <c r="H674" i="17"/>
  <c r="H675" i="17"/>
  <c r="H676" i="17"/>
  <c r="H677" i="17"/>
  <c r="H678" i="17"/>
  <c r="H679" i="17"/>
  <c r="H680" i="17"/>
  <c r="H681" i="17"/>
  <c r="H682" i="17"/>
  <c r="H683" i="17"/>
  <c r="H684" i="17"/>
  <c r="H685" i="17"/>
  <c r="H686" i="17"/>
  <c r="H687" i="17"/>
  <c r="H688" i="17"/>
  <c r="H689" i="17"/>
  <c r="H690" i="17"/>
  <c r="H691" i="17"/>
  <c r="H692" i="17"/>
  <c r="H693" i="17"/>
  <c r="H694" i="17"/>
  <c r="H695" i="17"/>
  <c r="H696" i="17"/>
  <c r="H697" i="17"/>
  <c r="H698" i="17"/>
  <c r="H699" i="17"/>
  <c r="H700" i="17"/>
  <c r="H701" i="17"/>
  <c r="H702" i="17"/>
  <c r="H703" i="17"/>
  <c r="H704" i="17"/>
  <c r="H705" i="17"/>
  <c r="H706" i="17"/>
  <c r="H707" i="17"/>
  <c r="H708" i="17"/>
  <c r="H709" i="17"/>
  <c r="H710" i="17"/>
  <c r="H711" i="17"/>
  <c r="H712" i="17"/>
  <c r="H713" i="17"/>
  <c r="H714" i="17"/>
  <c r="H715" i="17"/>
  <c r="H716" i="17"/>
  <c r="H717" i="17"/>
  <c r="H718" i="17"/>
  <c r="H719" i="17"/>
  <c r="H720" i="17"/>
  <c r="H721" i="17"/>
  <c r="H722" i="17"/>
  <c r="H723" i="17"/>
  <c r="H724" i="17"/>
  <c r="H725" i="17"/>
  <c r="H726" i="17"/>
  <c r="H727" i="17"/>
  <c r="H728" i="17"/>
  <c r="H729" i="17"/>
  <c r="H730" i="17"/>
  <c r="H731" i="17"/>
  <c r="H732" i="17"/>
  <c r="H733" i="17"/>
  <c r="H734" i="17"/>
  <c r="H735" i="17"/>
  <c r="H736" i="17"/>
  <c r="H737" i="17"/>
  <c r="H738" i="17"/>
  <c r="H739" i="17"/>
  <c r="H740" i="17"/>
  <c r="H741" i="17"/>
  <c r="H742" i="17"/>
  <c r="H743" i="17"/>
  <c r="H744" i="17"/>
  <c r="H745" i="17"/>
  <c r="H746" i="17"/>
  <c r="H747" i="17"/>
  <c r="H748" i="17"/>
  <c r="H749" i="17"/>
  <c r="H750" i="17"/>
  <c r="H751" i="17"/>
  <c r="H752" i="17"/>
  <c r="H753" i="17"/>
  <c r="H754" i="17"/>
  <c r="H755" i="17"/>
  <c r="H756" i="17"/>
  <c r="H757" i="17"/>
  <c r="H758" i="17"/>
  <c r="H759" i="17"/>
  <c r="H760" i="17"/>
  <c r="H761" i="17"/>
  <c r="H762" i="17"/>
  <c r="H763" i="17"/>
  <c r="H764" i="17"/>
  <c r="H765" i="17"/>
  <c r="H766" i="17"/>
  <c r="H767" i="17"/>
  <c r="H768" i="17"/>
  <c r="H769" i="17"/>
  <c r="H770" i="17"/>
  <c r="H771" i="17"/>
  <c r="H772" i="17"/>
  <c r="H773" i="17"/>
  <c r="H774" i="17"/>
  <c r="H775" i="17"/>
  <c r="H776" i="17"/>
  <c r="H777" i="17"/>
  <c r="H778" i="17"/>
  <c r="H779" i="17"/>
  <c r="H780" i="17"/>
  <c r="H781" i="17"/>
  <c r="H782" i="17"/>
  <c r="H783" i="17"/>
  <c r="H784" i="17"/>
  <c r="H785" i="17"/>
  <c r="H786" i="17"/>
  <c r="H787" i="17"/>
  <c r="H788" i="17"/>
  <c r="H789" i="17"/>
  <c r="H790" i="17"/>
  <c r="H791" i="17"/>
  <c r="H792" i="17"/>
  <c r="H793" i="17"/>
  <c r="H794" i="17"/>
  <c r="H795" i="17"/>
  <c r="H796" i="17"/>
  <c r="H797" i="17"/>
  <c r="H798" i="17"/>
  <c r="H799" i="17"/>
  <c r="H800" i="17"/>
  <c r="H801" i="17"/>
  <c r="H802" i="17"/>
  <c r="H803" i="17"/>
  <c r="H804" i="17"/>
  <c r="H805" i="17"/>
  <c r="H806" i="17"/>
  <c r="H807" i="17"/>
  <c r="H808" i="17"/>
  <c r="H809" i="17"/>
  <c r="H810" i="17"/>
  <c r="H811" i="17"/>
  <c r="H812" i="17"/>
  <c r="H813" i="17"/>
  <c r="H814" i="17"/>
  <c r="P7" i="17"/>
  <c r="P9" i="17" s="1"/>
  <c r="Q7" i="17"/>
  <c r="R7" i="17"/>
  <c r="S7" i="17"/>
  <c r="T7" i="17"/>
  <c r="U7" i="17"/>
  <c r="O7" i="17"/>
  <c r="P6" i="17"/>
  <c r="Q6" i="17"/>
  <c r="R6" i="17"/>
  <c r="S6" i="17"/>
  <c r="T6" i="17"/>
  <c r="U6" i="17"/>
  <c r="O6" i="17"/>
  <c r="P22" i="17"/>
  <c r="Q22" i="17"/>
  <c r="R22" i="17"/>
  <c r="S22" i="17"/>
  <c r="P23" i="17"/>
  <c r="Q23" i="17"/>
  <c r="R23" i="17"/>
  <c r="S23" i="17"/>
  <c r="P5" i="17"/>
  <c r="Q5" i="17"/>
  <c r="Q9" i="17" s="1"/>
  <c r="R5" i="17"/>
  <c r="S5" i="17"/>
  <c r="T5" i="17"/>
  <c r="U5" i="17"/>
  <c r="O5" i="17"/>
  <c r="U4" i="17"/>
  <c r="U8" i="17" s="1"/>
  <c r="P4" i="17"/>
  <c r="Q4" i="17"/>
  <c r="R4" i="17"/>
  <c r="S4" i="17"/>
  <c r="S8" i="17" s="1"/>
  <c r="T4" i="17"/>
  <c r="O4" i="17"/>
  <c r="O8" i="17" s="1"/>
  <c r="P26" i="17" l="1"/>
  <c r="S10" i="18"/>
  <c r="M24" i="18"/>
  <c r="O27" i="17"/>
  <c r="P27" i="17"/>
  <c r="Q8" i="17"/>
  <c r="Q10" i="17" s="1"/>
  <c r="P8" i="17"/>
  <c r="P10" i="17" s="1"/>
  <c r="O10" i="18"/>
  <c r="O24" i="18"/>
  <c r="S63" i="31"/>
  <c r="T63" i="31"/>
  <c r="AA62" i="31"/>
  <c r="W62" i="31"/>
  <c r="V59" i="33"/>
  <c r="O60" i="33"/>
  <c r="R60" i="33" s="1"/>
  <c r="N24" i="18"/>
  <c r="M10" i="18"/>
  <c r="O26" i="17"/>
  <c r="S27" i="17"/>
  <c r="R27" i="17"/>
  <c r="S26" i="17"/>
  <c r="R26" i="17"/>
  <c r="R28" i="17" s="1"/>
  <c r="Q26" i="17"/>
  <c r="Q28" i="17" s="1"/>
  <c r="U9" i="17"/>
  <c r="U10" i="17" s="1"/>
  <c r="T8" i="17"/>
  <c r="S9" i="17"/>
  <c r="S10" i="17" s="1"/>
  <c r="T9" i="17"/>
  <c r="R8" i="17"/>
  <c r="R9" i="17"/>
  <c r="O9" i="17"/>
  <c r="O10" i="17" s="1"/>
  <c r="S28" i="17" l="1"/>
  <c r="O28" i="17"/>
  <c r="P28" i="17"/>
  <c r="S64" i="31"/>
  <c r="T64" i="31"/>
  <c r="AA63" i="31"/>
  <c r="W63" i="31"/>
  <c r="V60" i="33"/>
  <c r="O61" i="33"/>
  <c r="R61" i="33" s="1"/>
  <c r="R10" i="17"/>
  <c r="T10" i="17"/>
  <c r="S65" i="31" l="1"/>
  <c r="T65" i="31"/>
  <c r="AA64" i="31"/>
  <c r="W64" i="31"/>
  <c r="V61" i="33"/>
  <c r="O62" i="33"/>
  <c r="R62" i="33" s="1"/>
  <c r="S66" i="31" l="1"/>
  <c r="T66" i="31"/>
  <c r="AA65" i="31"/>
  <c r="W65" i="31"/>
  <c r="V62" i="33"/>
  <c r="O63" i="33"/>
  <c r="R63" i="33" s="1"/>
  <c r="S67" i="31" l="1"/>
  <c r="T67" i="31"/>
  <c r="AA66" i="31"/>
  <c r="W66" i="31"/>
  <c r="V63" i="33"/>
  <c r="O64" i="33"/>
  <c r="R64" i="33" s="1"/>
  <c r="S68" i="31" l="1"/>
  <c r="T68" i="31"/>
  <c r="AA67" i="31"/>
  <c r="W67" i="31"/>
  <c r="V64" i="33"/>
  <c r="O65" i="33"/>
  <c r="R65" i="33" s="1"/>
  <c r="S69" i="31" l="1"/>
  <c r="T69" i="31"/>
  <c r="AA68" i="31"/>
  <c r="W68" i="31"/>
  <c r="V65" i="33"/>
  <c r="O66" i="33"/>
  <c r="R66" i="33" s="1"/>
  <c r="S70" i="31" l="1"/>
  <c r="T70" i="31"/>
  <c r="AA69" i="31"/>
  <c r="W69" i="31"/>
  <c r="O67" i="33"/>
  <c r="R67" i="33" s="1"/>
  <c r="V66" i="33"/>
  <c r="S71" i="31" l="1"/>
  <c r="T71" i="31"/>
  <c r="AA70" i="31"/>
  <c r="W70" i="31"/>
  <c r="O68" i="33"/>
  <c r="R68" i="33" s="1"/>
  <c r="V67" i="33"/>
  <c r="S72" i="31" l="1"/>
  <c r="T72" i="31"/>
  <c r="AA71" i="31"/>
  <c r="W71" i="31"/>
  <c r="O69" i="33"/>
  <c r="R69" i="33" s="1"/>
  <c r="V68" i="33"/>
  <c r="S73" i="31" l="1"/>
  <c r="T73" i="31"/>
  <c r="AA72" i="31"/>
  <c r="W72" i="31"/>
  <c r="O70" i="33"/>
  <c r="R70" i="33" s="1"/>
  <c r="V69" i="33"/>
  <c r="S74" i="31" l="1"/>
  <c r="T74" i="31"/>
  <c r="AA73" i="31"/>
  <c r="W73" i="31"/>
  <c r="O71" i="33"/>
  <c r="R71" i="33" s="1"/>
  <c r="V70" i="33"/>
  <c r="S75" i="31" l="1"/>
  <c r="T75" i="31"/>
  <c r="AA74" i="31"/>
  <c r="W74" i="31"/>
  <c r="O72" i="33"/>
  <c r="R72" i="33" s="1"/>
  <c r="V71" i="33"/>
  <c r="S76" i="31" l="1"/>
  <c r="T76" i="31"/>
  <c r="AA75" i="31"/>
  <c r="W75" i="31"/>
  <c r="O73" i="33"/>
  <c r="R73" i="33" s="1"/>
  <c r="V72" i="33"/>
  <c r="S77" i="31" l="1"/>
  <c r="T77" i="31"/>
  <c r="AA76" i="31"/>
  <c r="W76" i="31"/>
  <c r="O74" i="33"/>
  <c r="R74" i="33" s="1"/>
  <c r="V73" i="33"/>
  <c r="S78" i="31" l="1"/>
  <c r="T78" i="31"/>
  <c r="AA77" i="31"/>
  <c r="W77" i="31"/>
  <c r="V74" i="33"/>
  <c r="O75" i="33"/>
  <c r="R75" i="33" s="1"/>
  <c r="S79" i="31" l="1"/>
  <c r="T79" i="31"/>
  <c r="AA78" i="31"/>
  <c r="W78" i="31"/>
  <c r="V75" i="33"/>
  <c r="O76" i="33"/>
  <c r="R76" i="33" s="1"/>
  <c r="S80" i="31" l="1"/>
  <c r="T80" i="31"/>
  <c r="AA79" i="31"/>
  <c r="W79" i="31"/>
  <c r="V76" i="33"/>
  <c r="O77" i="33"/>
  <c r="R77" i="33" s="1"/>
  <c r="S81" i="31" l="1"/>
  <c r="T81" i="31"/>
  <c r="AA80" i="31"/>
  <c r="W80" i="31"/>
  <c r="V77" i="33"/>
  <c r="O78" i="33"/>
  <c r="R78" i="33" s="1"/>
  <c r="S82" i="31" l="1"/>
  <c r="T82" i="31"/>
  <c r="AA81" i="31"/>
  <c r="W81" i="31"/>
  <c r="V78" i="33"/>
  <c r="O79" i="33"/>
  <c r="R79" i="33" s="1"/>
  <c r="S83" i="31" l="1"/>
  <c r="T83" i="31"/>
  <c r="AA82" i="31"/>
  <c r="W82" i="31"/>
  <c r="V79" i="33"/>
  <c r="O80" i="33"/>
  <c r="R80" i="33" s="1"/>
  <c r="S84" i="31" l="1"/>
  <c r="T84" i="31"/>
  <c r="AA83" i="31"/>
  <c r="W83" i="31"/>
  <c r="V80" i="33"/>
  <c r="O81" i="33"/>
  <c r="R81" i="33" s="1"/>
  <c r="S85" i="31" l="1"/>
  <c r="T85" i="31"/>
  <c r="AA84" i="31"/>
  <c r="W84" i="31"/>
  <c r="V81" i="33"/>
  <c r="O82" i="33"/>
  <c r="R82" i="33" s="1"/>
  <c r="S86" i="31" l="1"/>
  <c r="T86" i="31"/>
  <c r="AA85" i="31"/>
  <c r="W85" i="31"/>
  <c r="O83" i="33"/>
  <c r="R83" i="33" s="1"/>
  <c r="V82" i="33"/>
  <c r="S87" i="31" l="1"/>
  <c r="T87" i="31"/>
  <c r="AA86" i="31"/>
  <c r="W86" i="31"/>
  <c r="O84" i="33"/>
  <c r="R84" i="33" s="1"/>
  <c r="V83" i="33"/>
  <c r="S88" i="31" l="1"/>
  <c r="T88" i="31"/>
  <c r="AA87" i="31"/>
  <c r="W87" i="31"/>
  <c r="O85" i="33"/>
  <c r="R85" i="33" s="1"/>
  <c r="V84" i="33"/>
  <c r="S89" i="31" l="1"/>
  <c r="T89" i="31"/>
  <c r="AA88" i="31"/>
  <c r="W88" i="31"/>
  <c r="O86" i="33"/>
  <c r="R86" i="33" s="1"/>
  <c r="V85" i="33"/>
  <c r="S90" i="31" l="1"/>
  <c r="T90" i="31"/>
  <c r="AA89" i="31"/>
  <c r="W89" i="31"/>
  <c r="O87" i="33"/>
  <c r="R87" i="33" s="1"/>
  <c r="V86" i="33"/>
  <c r="S91" i="31" l="1"/>
  <c r="T91" i="31"/>
  <c r="AA90" i="31"/>
  <c r="W90" i="31"/>
  <c r="O88" i="33"/>
  <c r="R88" i="33" s="1"/>
  <c r="V87" i="33"/>
  <c r="S92" i="31" l="1"/>
  <c r="T92" i="31"/>
  <c r="AA91" i="31"/>
  <c r="W91" i="31"/>
  <c r="O89" i="33"/>
  <c r="R89" i="33" s="1"/>
  <c r="V88" i="33"/>
  <c r="S93" i="31" l="1"/>
  <c r="T93" i="31"/>
  <c r="AA92" i="31"/>
  <c r="W92" i="31"/>
  <c r="O90" i="33"/>
  <c r="R90" i="33" s="1"/>
  <c r="V89" i="33"/>
  <c r="S94" i="31" l="1"/>
  <c r="T94" i="31"/>
  <c r="AA93" i="31"/>
  <c r="W93" i="31"/>
  <c r="V90" i="33"/>
  <c r="O91" i="33"/>
  <c r="R91" i="33" s="1"/>
  <c r="S95" i="31" l="1"/>
  <c r="T95" i="31"/>
  <c r="AA94" i="31"/>
  <c r="W94" i="31"/>
  <c r="V91" i="33"/>
  <c r="O92" i="33"/>
  <c r="R92" i="33" s="1"/>
  <c r="S96" i="31" l="1"/>
  <c r="T96" i="31"/>
  <c r="AA95" i="31"/>
  <c r="W95" i="31"/>
  <c r="V92" i="33"/>
  <c r="O93" i="33"/>
  <c r="R93" i="33" s="1"/>
  <c r="S97" i="31" l="1"/>
  <c r="T97" i="31"/>
  <c r="AA96" i="31"/>
  <c r="W96" i="31"/>
  <c r="V93" i="33"/>
  <c r="O94" i="33"/>
  <c r="R94" i="33" s="1"/>
  <c r="S98" i="31" l="1"/>
  <c r="T98" i="31"/>
  <c r="AA97" i="31"/>
  <c r="W97" i="31"/>
  <c r="V94" i="33"/>
  <c r="O95" i="33"/>
  <c r="R95" i="33" s="1"/>
  <c r="S99" i="31" l="1"/>
  <c r="T99" i="31"/>
  <c r="AA98" i="31"/>
  <c r="W98" i="31"/>
  <c r="V95" i="33"/>
  <c r="O96" i="33"/>
  <c r="R96" i="33" s="1"/>
  <c r="S100" i="31" l="1"/>
  <c r="T100" i="31"/>
  <c r="AA99" i="31"/>
  <c r="W99" i="31"/>
  <c r="V96" i="33"/>
  <c r="O97" i="33"/>
  <c r="R97" i="33" s="1"/>
  <c r="S101" i="31" l="1"/>
  <c r="T101" i="31"/>
  <c r="AA100" i="31"/>
  <c r="W100" i="31"/>
  <c r="V97" i="33"/>
  <c r="O98" i="33"/>
  <c r="R98" i="33" s="1"/>
  <c r="S102" i="31" l="1"/>
  <c r="T102" i="31"/>
  <c r="AA101" i="31"/>
  <c r="W101" i="31"/>
  <c r="O99" i="33"/>
  <c r="R99" i="33" s="1"/>
  <c r="V98" i="33"/>
  <c r="S103" i="31" l="1"/>
  <c r="T103" i="31"/>
  <c r="AA102" i="31"/>
  <c r="W102" i="31"/>
  <c r="O100" i="33"/>
  <c r="R100" i="33" s="1"/>
  <c r="V99" i="33"/>
  <c r="S104" i="31" l="1"/>
  <c r="T104" i="31"/>
  <c r="AA103" i="31"/>
  <c r="W103" i="31"/>
  <c r="O101" i="33"/>
  <c r="R101" i="33" s="1"/>
  <c r="V100" i="33"/>
  <c r="S105" i="31" l="1"/>
  <c r="T105" i="31"/>
  <c r="AA104" i="31"/>
  <c r="W104" i="31"/>
  <c r="O102" i="33"/>
  <c r="R102" i="33" s="1"/>
  <c r="V101" i="33"/>
  <c r="S106" i="31" l="1"/>
  <c r="T106" i="31"/>
  <c r="AA105" i="31"/>
  <c r="W105" i="31"/>
  <c r="O103" i="33"/>
  <c r="R103" i="33" s="1"/>
  <c r="V102" i="33"/>
  <c r="S107" i="31" l="1"/>
  <c r="T107" i="31"/>
  <c r="AA106" i="31"/>
  <c r="W106" i="31"/>
  <c r="O104" i="33"/>
  <c r="R104" i="33" s="1"/>
  <c r="V103" i="33"/>
  <c r="S108" i="31" l="1"/>
  <c r="T108" i="31"/>
  <c r="AA107" i="31"/>
  <c r="W107" i="31"/>
  <c r="O105" i="33"/>
  <c r="R105" i="33" s="1"/>
  <c r="V104" i="33"/>
  <c r="S109" i="31" l="1"/>
  <c r="T109" i="31"/>
  <c r="AA108" i="31"/>
  <c r="W108" i="31"/>
  <c r="O106" i="33"/>
  <c r="R106" i="33" s="1"/>
  <c r="V105" i="33"/>
  <c r="S110" i="31" l="1"/>
  <c r="T110" i="31"/>
  <c r="AA109" i="31"/>
  <c r="W109" i="31"/>
  <c r="V106" i="33"/>
  <c r="O107" i="33"/>
  <c r="R107" i="33" s="1"/>
  <c r="S111" i="31" l="1"/>
  <c r="T111" i="31"/>
  <c r="AA110" i="31"/>
  <c r="W110" i="31"/>
  <c r="V107" i="33"/>
  <c r="O108" i="33"/>
  <c r="R108" i="33" s="1"/>
  <c r="S112" i="31" l="1"/>
  <c r="T112" i="31"/>
  <c r="AA111" i="31"/>
  <c r="W111" i="31"/>
  <c r="V108" i="33"/>
  <c r="O109" i="33"/>
  <c r="R109" i="33" s="1"/>
  <c r="S113" i="31" l="1"/>
  <c r="T113" i="31"/>
  <c r="AA112" i="31"/>
  <c r="W112" i="31"/>
  <c r="V109" i="33"/>
  <c r="O110" i="33"/>
  <c r="R110" i="33" s="1"/>
  <c r="S114" i="31" l="1"/>
  <c r="T114" i="31"/>
  <c r="AA113" i="31"/>
  <c r="W113" i="31"/>
  <c r="V110" i="33"/>
  <c r="O111" i="33"/>
  <c r="R111" i="33" s="1"/>
  <c r="S115" i="31" l="1"/>
  <c r="T115" i="31"/>
  <c r="AA114" i="31"/>
  <c r="W114" i="31"/>
  <c r="V111" i="33"/>
  <c r="O112" i="33"/>
  <c r="R112" i="33" s="1"/>
  <c r="S116" i="31" l="1"/>
  <c r="T116" i="31"/>
  <c r="AA115" i="31"/>
  <c r="W115" i="31"/>
  <c r="V112" i="33"/>
  <c r="O113" i="33"/>
  <c r="R113" i="33" s="1"/>
  <c r="S117" i="31" l="1"/>
  <c r="T117" i="31"/>
  <c r="AA116" i="31"/>
  <c r="W116" i="31"/>
  <c r="V113" i="33"/>
  <c r="O114" i="33"/>
  <c r="R114" i="33" s="1"/>
  <c r="S118" i="31" l="1"/>
  <c r="T118" i="31"/>
  <c r="AA117" i="31"/>
  <c r="W117" i="31"/>
  <c r="O115" i="33"/>
  <c r="R115" i="33" s="1"/>
  <c r="V114" i="33"/>
  <c r="S119" i="31" l="1"/>
  <c r="T119" i="31"/>
  <c r="AA118" i="31"/>
  <c r="W118" i="31"/>
  <c r="O116" i="33"/>
  <c r="R116" i="33" s="1"/>
  <c r="V115" i="33"/>
  <c r="S120" i="31" l="1"/>
  <c r="T120" i="31"/>
  <c r="AA119" i="31"/>
  <c r="W119" i="31"/>
  <c r="O117" i="33"/>
  <c r="R117" i="33" s="1"/>
  <c r="V116" i="33"/>
  <c r="S121" i="31" l="1"/>
  <c r="T121" i="31"/>
  <c r="AA120" i="31"/>
  <c r="W120" i="31"/>
  <c r="O118" i="33"/>
  <c r="R118" i="33" s="1"/>
  <c r="V117" i="33"/>
  <c r="S122" i="31" l="1"/>
  <c r="T122" i="31"/>
  <c r="AA121" i="31"/>
  <c r="W121" i="31"/>
  <c r="O119" i="33"/>
  <c r="R119" i="33" s="1"/>
  <c r="V118" i="33"/>
  <c r="S123" i="31" l="1"/>
  <c r="T123" i="31"/>
  <c r="AA122" i="31"/>
  <c r="W122" i="31"/>
  <c r="O120" i="33"/>
  <c r="R120" i="33" s="1"/>
  <c r="V119" i="33"/>
  <c r="S124" i="31" l="1"/>
  <c r="T124" i="31"/>
  <c r="AA123" i="31"/>
  <c r="W123" i="31"/>
  <c r="O121" i="33"/>
  <c r="R121" i="33" s="1"/>
  <c r="V120" i="33"/>
  <c r="S125" i="31" l="1"/>
  <c r="T125" i="31"/>
  <c r="AA124" i="31"/>
  <c r="W124" i="31"/>
  <c r="V121" i="33"/>
  <c r="O122" i="33"/>
  <c r="R122" i="33" s="1"/>
  <c r="S126" i="31" l="1"/>
  <c r="T126" i="31"/>
  <c r="AA125" i="31"/>
  <c r="W125" i="31"/>
  <c r="V122" i="33"/>
  <c r="O123" i="33"/>
  <c r="R123" i="33" s="1"/>
  <c r="S127" i="31" l="1"/>
  <c r="T127" i="31"/>
  <c r="AA126" i="31"/>
  <c r="W126" i="31"/>
  <c r="O124" i="33"/>
  <c r="R124" i="33" s="1"/>
  <c r="V123" i="33"/>
  <c r="S128" i="31" l="1"/>
  <c r="T128" i="31"/>
  <c r="AA127" i="31"/>
  <c r="W127" i="31"/>
  <c r="V124" i="33"/>
  <c r="O125" i="33"/>
  <c r="R125" i="33" s="1"/>
  <c r="S129" i="31" l="1"/>
  <c r="T129" i="31"/>
  <c r="AA128" i="31"/>
  <c r="W128" i="31"/>
  <c r="V125" i="33"/>
  <c r="O126" i="33"/>
  <c r="R126" i="33" s="1"/>
  <c r="S130" i="31" l="1"/>
  <c r="T130" i="31"/>
  <c r="AA129" i="31"/>
  <c r="W129" i="31"/>
  <c r="V126" i="33"/>
  <c r="O127" i="33"/>
  <c r="R127" i="33" s="1"/>
  <c r="S131" i="31" l="1"/>
  <c r="T131" i="31"/>
  <c r="AA130" i="31"/>
  <c r="W130" i="31"/>
  <c r="V127" i="33"/>
  <c r="O128" i="33"/>
  <c r="R128" i="33" s="1"/>
  <c r="S132" i="31" l="1"/>
  <c r="T132" i="31"/>
  <c r="AA131" i="31"/>
  <c r="W131" i="31"/>
  <c r="O129" i="33"/>
  <c r="R129" i="33" s="1"/>
  <c r="V128" i="33"/>
  <c r="S133" i="31" l="1"/>
  <c r="T133" i="31"/>
  <c r="AA132" i="31"/>
  <c r="W132" i="31"/>
  <c r="O130" i="33"/>
  <c r="R130" i="33" s="1"/>
  <c r="V129" i="33"/>
  <c r="S134" i="31" l="1"/>
  <c r="T134" i="31"/>
  <c r="AA133" i="31"/>
  <c r="W133" i="31"/>
  <c r="O131" i="33"/>
  <c r="R131" i="33" s="1"/>
  <c r="V130" i="33"/>
  <c r="S135" i="31" l="1"/>
  <c r="T135" i="31"/>
  <c r="AA134" i="31"/>
  <c r="W134" i="31"/>
  <c r="V131" i="33"/>
  <c r="O132" i="33"/>
  <c r="R132" i="33" s="1"/>
  <c r="S136" i="31" l="1"/>
  <c r="T136" i="31"/>
  <c r="AA135" i="31"/>
  <c r="W135" i="31"/>
  <c r="O133" i="33"/>
  <c r="R133" i="33" s="1"/>
  <c r="V132" i="33"/>
  <c r="S137" i="31" l="1"/>
  <c r="T137" i="31"/>
  <c r="AA136" i="31"/>
  <c r="W136" i="31"/>
  <c r="O134" i="33"/>
  <c r="R134" i="33" s="1"/>
  <c r="V133" i="33"/>
  <c r="S138" i="31" l="1"/>
  <c r="T138" i="31"/>
  <c r="AA137" i="31"/>
  <c r="W137" i="31"/>
  <c r="O135" i="33"/>
  <c r="R135" i="33" s="1"/>
  <c r="V134" i="33"/>
  <c r="S139" i="31" l="1"/>
  <c r="T139" i="31"/>
  <c r="AA138" i="31"/>
  <c r="W138" i="31"/>
  <c r="O136" i="33"/>
  <c r="R136" i="33" s="1"/>
  <c r="V135" i="33"/>
  <c r="S140" i="31" l="1"/>
  <c r="T140" i="31"/>
  <c r="AA139" i="31"/>
  <c r="W139" i="31"/>
  <c r="V136" i="33"/>
  <c r="O137" i="33"/>
  <c r="R137" i="33" s="1"/>
  <c r="S141" i="31" l="1"/>
  <c r="T141" i="31"/>
  <c r="AA140" i="31"/>
  <c r="W140" i="31"/>
  <c r="V137" i="33"/>
  <c r="O138" i="33"/>
  <c r="R138" i="33" s="1"/>
  <c r="S142" i="31" l="1"/>
  <c r="T142" i="31"/>
  <c r="AA141" i="31"/>
  <c r="W141" i="31"/>
  <c r="V138" i="33"/>
  <c r="O139" i="33"/>
  <c r="R139" i="33" s="1"/>
  <c r="S143" i="31" l="1"/>
  <c r="T143" i="31"/>
  <c r="AA142" i="31"/>
  <c r="W142" i="31"/>
  <c r="V139" i="33"/>
  <c r="O140" i="33"/>
  <c r="R140" i="33" s="1"/>
  <c r="S144" i="31" l="1"/>
  <c r="T144" i="31"/>
  <c r="AA143" i="31"/>
  <c r="W143" i="31"/>
  <c r="V140" i="33"/>
  <c r="O141" i="33"/>
  <c r="R141" i="33" s="1"/>
  <c r="S145" i="31" l="1"/>
  <c r="T145" i="31"/>
  <c r="AA144" i="31"/>
  <c r="W144" i="31"/>
  <c r="V141" i="33"/>
  <c r="O142" i="33"/>
  <c r="R142" i="33" s="1"/>
  <c r="S146" i="31" l="1"/>
  <c r="T146" i="31"/>
  <c r="AA145" i="31"/>
  <c r="W145" i="31"/>
  <c r="V142" i="33"/>
  <c r="O143" i="33"/>
  <c r="R143" i="33" s="1"/>
  <c r="S147" i="31" l="1"/>
  <c r="T147" i="31"/>
  <c r="AA146" i="31"/>
  <c r="W146" i="31"/>
  <c r="V143" i="33"/>
  <c r="O144" i="33"/>
  <c r="R144" i="33" s="1"/>
  <c r="S148" i="31" l="1"/>
  <c r="T148" i="31"/>
  <c r="AA147" i="31"/>
  <c r="W147" i="31"/>
  <c r="O145" i="33"/>
  <c r="R145" i="33" s="1"/>
  <c r="V144" i="33"/>
  <c r="S149" i="31" l="1"/>
  <c r="T149" i="31"/>
  <c r="AA148" i="31"/>
  <c r="W148" i="31"/>
  <c r="O146" i="33"/>
  <c r="R146" i="33" s="1"/>
  <c r="V145" i="33"/>
  <c r="S150" i="31" l="1"/>
  <c r="T150" i="31"/>
  <c r="AA149" i="31"/>
  <c r="W149" i="31"/>
  <c r="O147" i="33"/>
  <c r="R147" i="33" s="1"/>
  <c r="V146" i="33"/>
  <c r="S151" i="31" l="1"/>
  <c r="T151" i="31"/>
  <c r="AA150" i="31"/>
  <c r="W150" i="31"/>
  <c r="O148" i="33"/>
  <c r="R148" i="33" s="1"/>
  <c r="V147" i="33"/>
  <c r="S152" i="31" l="1"/>
  <c r="T152" i="31"/>
  <c r="AA151" i="31"/>
  <c r="W151" i="31"/>
  <c r="O149" i="33"/>
  <c r="R149" i="33" s="1"/>
  <c r="V148" i="33"/>
  <c r="S153" i="31" l="1"/>
  <c r="T153" i="31"/>
  <c r="AA152" i="31"/>
  <c r="W152" i="31"/>
  <c r="O150" i="33"/>
  <c r="R150" i="33" s="1"/>
  <c r="V149" i="33"/>
  <c r="S154" i="31" l="1"/>
  <c r="T154" i="31"/>
  <c r="AA153" i="31"/>
  <c r="W153" i="31"/>
  <c r="O151" i="33"/>
  <c r="R151" i="33" s="1"/>
  <c r="V150" i="33"/>
  <c r="S155" i="31" l="1"/>
  <c r="T155" i="31"/>
  <c r="AA154" i="31"/>
  <c r="W154" i="31"/>
  <c r="O152" i="33"/>
  <c r="R152" i="33" s="1"/>
  <c r="V151" i="33"/>
  <c r="S156" i="31" l="1"/>
  <c r="T156" i="31"/>
  <c r="AA155" i="31"/>
  <c r="W155" i="31"/>
  <c r="V152" i="33"/>
  <c r="O153" i="33"/>
  <c r="R153" i="33" s="1"/>
  <c r="S157" i="31" l="1"/>
  <c r="T157" i="31"/>
  <c r="AA156" i="31"/>
  <c r="W156" i="31"/>
  <c r="V153" i="33"/>
  <c r="O154" i="33"/>
  <c r="R154" i="33" s="1"/>
  <c r="S158" i="31" l="1"/>
  <c r="T158" i="31"/>
  <c r="AA157" i="31"/>
  <c r="W157" i="31"/>
  <c r="V154" i="33"/>
  <c r="O155" i="33"/>
  <c r="R155" i="33" s="1"/>
  <c r="S159" i="31" l="1"/>
  <c r="T159" i="31"/>
  <c r="AA158" i="31"/>
  <c r="W158" i="31"/>
  <c r="V155" i="33"/>
  <c r="O156" i="33"/>
  <c r="R156" i="33" s="1"/>
  <c r="S160" i="31" l="1"/>
  <c r="T160" i="31"/>
  <c r="AA159" i="31"/>
  <c r="W159" i="31"/>
  <c r="V156" i="33"/>
  <c r="O157" i="33"/>
  <c r="R157" i="33" s="1"/>
  <c r="S161" i="31" l="1"/>
  <c r="T161" i="31"/>
  <c r="AA160" i="31"/>
  <c r="W160" i="31"/>
  <c r="V157" i="33"/>
  <c r="O158" i="33"/>
  <c r="R158" i="33" s="1"/>
  <c r="S162" i="31" l="1"/>
  <c r="T162" i="31"/>
  <c r="AA161" i="31"/>
  <c r="W161" i="31"/>
  <c r="V158" i="33"/>
  <c r="O159" i="33"/>
  <c r="R159" i="33" s="1"/>
  <c r="S163" i="31" l="1"/>
  <c r="T163" i="31"/>
  <c r="AA162" i="31"/>
  <c r="W162" i="31"/>
  <c r="V159" i="33"/>
  <c r="O160" i="33"/>
  <c r="R160" i="33" s="1"/>
  <c r="S164" i="31" l="1"/>
  <c r="T164" i="31"/>
  <c r="AA163" i="31"/>
  <c r="W163" i="31"/>
  <c r="O161" i="33"/>
  <c r="R161" i="33" s="1"/>
  <c r="V160" i="33"/>
  <c r="S165" i="31" l="1"/>
  <c r="T165" i="31"/>
  <c r="AA164" i="31"/>
  <c r="W164" i="31"/>
  <c r="O162" i="33"/>
  <c r="R162" i="33" s="1"/>
  <c r="V161" i="33"/>
  <c r="S166" i="31" l="1"/>
  <c r="T166" i="31"/>
  <c r="AA165" i="31"/>
  <c r="W165" i="31"/>
  <c r="O163" i="33"/>
  <c r="R163" i="33" s="1"/>
  <c r="V162" i="33"/>
  <c r="S167" i="31" l="1"/>
  <c r="T167" i="31"/>
  <c r="AA166" i="31"/>
  <c r="W166" i="31"/>
  <c r="O164" i="33"/>
  <c r="R164" i="33" s="1"/>
  <c r="V163" i="33"/>
  <c r="S168" i="31" l="1"/>
  <c r="T168" i="31"/>
  <c r="AA167" i="31"/>
  <c r="W167" i="31"/>
  <c r="O165" i="33"/>
  <c r="R165" i="33" s="1"/>
  <c r="V164" i="33"/>
  <c r="S169" i="31" l="1"/>
  <c r="T169" i="31"/>
  <c r="AA168" i="31"/>
  <c r="W168" i="31"/>
  <c r="O166" i="33"/>
  <c r="R166" i="33" s="1"/>
  <c r="V165" i="33"/>
  <c r="S170" i="31" l="1"/>
  <c r="T170" i="31"/>
  <c r="AA169" i="31"/>
  <c r="W169" i="31"/>
  <c r="O167" i="33"/>
  <c r="R167" i="33" s="1"/>
  <c r="V166" i="33"/>
  <c r="S171" i="31" l="1"/>
  <c r="T171" i="31"/>
  <c r="AA170" i="31"/>
  <c r="W170" i="31"/>
  <c r="O168" i="33"/>
  <c r="R168" i="33" s="1"/>
  <c r="V167" i="33"/>
  <c r="S172" i="31" l="1"/>
  <c r="T172" i="31"/>
  <c r="AA171" i="31"/>
  <c r="W171" i="31"/>
  <c r="V168" i="33"/>
  <c r="O169" i="33"/>
  <c r="R169" i="33" s="1"/>
  <c r="S173" i="31" l="1"/>
  <c r="T173" i="31"/>
  <c r="AA172" i="31"/>
  <c r="W172" i="31"/>
  <c r="V169" i="33"/>
  <c r="O170" i="33"/>
  <c r="R170" i="33" s="1"/>
  <c r="S174" i="31" l="1"/>
  <c r="T174" i="31"/>
  <c r="AA173" i="31"/>
  <c r="W173" i="31"/>
  <c r="V170" i="33"/>
  <c r="O171" i="33"/>
  <c r="R171" i="33" s="1"/>
  <c r="S175" i="31" l="1"/>
  <c r="T175" i="31"/>
  <c r="AA174" i="31"/>
  <c r="W174" i="31"/>
  <c r="V171" i="33"/>
  <c r="O172" i="33"/>
  <c r="R172" i="33" s="1"/>
  <c r="S176" i="31" l="1"/>
  <c r="T176" i="31"/>
  <c r="AA175" i="31"/>
  <c r="W175" i="31"/>
  <c r="V172" i="33"/>
  <c r="O173" i="33"/>
  <c r="R173" i="33" s="1"/>
  <c r="S177" i="31" l="1"/>
  <c r="T177" i="31"/>
  <c r="AA176" i="31"/>
  <c r="W176" i="31"/>
  <c r="V173" i="33"/>
  <c r="O174" i="33"/>
  <c r="R174" i="33" s="1"/>
  <c r="S178" i="31" l="1"/>
  <c r="T178" i="31"/>
  <c r="AA177" i="31"/>
  <c r="W177" i="31"/>
  <c r="V174" i="33"/>
  <c r="O175" i="33"/>
  <c r="R175" i="33" s="1"/>
  <c r="S179" i="31" l="1"/>
  <c r="T179" i="31"/>
  <c r="AA178" i="31"/>
  <c r="W178" i="31"/>
  <c r="V175" i="33"/>
  <c r="O176" i="33"/>
  <c r="R176" i="33" s="1"/>
  <c r="S180" i="31" l="1"/>
  <c r="T180" i="31"/>
  <c r="AA179" i="31"/>
  <c r="W179" i="31"/>
  <c r="O177" i="33"/>
  <c r="R177" i="33" s="1"/>
  <c r="V176" i="33"/>
  <c r="S181" i="31" l="1"/>
  <c r="T181" i="31"/>
  <c r="AA180" i="31"/>
  <c r="W180" i="31"/>
  <c r="O178" i="33"/>
  <c r="R178" i="33" s="1"/>
  <c r="V177" i="33"/>
  <c r="S182" i="31" l="1"/>
  <c r="T182" i="31"/>
  <c r="AA181" i="31"/>
  <c r="W181" i="31"/>
  <c r="O179" i="33"/>
  <c r="R179" i="33" s="1"/>
  <c r="V178" i="33"/>
  <c r="S183" i="31" l="1"/>
  <c r="T183" i="31"/>
  <c r="AA182" i="31"/>
  <c r="W182" i="31"/>
  <c r="O180" i="33"/>
  <c r="R180" i="33" s="1"/>
  <c r="V179" i="33"/>
  <c r="S184" i="31" l="1"/>
  <c r="T184" i="31"/>
  <c r="AA183" i="31"/>
  <c r="W183" i="31"/>
  <c r="O181" i="33"/>
  <c r="R181" i="33" s="1"/>
  <c r="V180" i="33"/>
  <c r="S185" i="31" l="1"/>
  <c r="T185" i="31"/>
  <c r="AA184" i="31"/>
  <c r="W184" i="31"/>
  <c r="O182" i="33"/>
  <c r="R182" i="33" s="1"/>
  <c r="V181" i="33"/>
  <c r="S186" i="31" l="1"/>
  <c r="T186" i="31"/>
  <c r="AA185" i="31"/>
  <c r="W185" i="31"/>
  <c r="O183" i="33"/>
  <c r="R183" i="33" s="1"/>
  <c r="V182" i="33"/>
  <c r="S187" i="31" l="1"/>
  <c r="T187" i="31"/>
  <c r="AA186" i="31"/>
  <c r="W186" i="31"/>
  <c r="O184" i="33"/>
  <c r="R184" i="33" s="1"/>
  <c r="V183" i="33"/>
  <c r="S188" i="31" l="1"/>
  <c r="T188" i="31"/>
  <c r="AA187" i="31"/>
  <c r="W187" i="31"/>
  <c r="V184" i="33"/>
  <c r="O185" i="33"/>
  <c r="R185" i="33" s="1"/>
  <c r="S189" i="31" l="1"/>
  <c r="T189" i="31"/>
  <c r="AA188" i="31"/>
  <c r="W188" i="31"/>
  <c r="V185" i="33"/>
  <c r="O186" i="33"/>
  <c r="R186" i="33" s="1"/>
  <c r="S190" i="31" l="1"/>
  <c r="T190" i="31"/>
  <c r="AA189" i="31"/>
  <c r="W189" i="31"/>
  <c r="V186" i="33"/>
  <c r="O187" i="33"/>
  <c r="R187" i="33" s="1"/>
  <c r="S191" i="31" l="1"/>
  <c r="T191" i="31"/>
  <c r="AA190" i="31"/>
  <c r="W190" i="31"/>
  <c r="V187" i="33"/>
  <c r="O188" i="33"/>
  <c r="R188" i="33" s="1"/>
  <c r="S192" i="31" l="1"/>
  <c r="T192" i="31"/>
  <c r="AA191" i="31"/>
  <c r="W191" i="31"/>
  <c r="V188" i="33"/>
  <c r="O189" i="33"/>
  <c r="R189" i="33" s="1"/>
  <c r="S193" i="31" l="1"/>
  <c r="T193" i="31"/>
  <c r="AA192" i="31"/>
  <c r="W192" i="31"/>
  <c r="V189" i="33"/>
  <c r="O190" i="33"/>
  <c r="R190" i="33" s="1"/>
  <c r="S194" i="31" l="1"/>
  <c r="T194" i="31"/>
  <c r="AA193" i="31"/>
  <c r="W193" i="31"/>
  <c r="V190" i="33"/>
  <c r="O191" i="33"/>
  <c r="R191" i="33" s="1"/>
  <c r="S195" i="31" l="1"/>
  <c r="T195" i="31"/>
  <c r="AA194" i="31"/>
  <c r="W194" i="31"/>
  <c r="V191" i="33"/>
  <c r="O192" i="33"/>
  <c r="R192" i="33" s="1"/>
  <c r="S196" i="31" l="1"/>
  <c r="T196" i="31"/>
  <c r="AA195" i="31"/>
  <c r="W195" i="31"/>
  <c r="O193" i="33"/>
  <c r="R193" i="33" s="1"/>
  <c r="V192" i="33"/>
  <c r="S197" i="31" l="1"/>
  <c r="T197" i="31"/>
  <c r="AA196" i="31"/>
  <c r="W196" i="31"/>
  <c r="O194" i="33"/>
  <c r="R194" i="33" s="1"/>
  <c r="V193" i="33"/>
  <c r="S198" i="31" l="1"/>
  <c r="T198" i="31"/>
  <c r="AA197" i="31"/>
  <c r="W197" i="31"/>
  <c r="O195" i="33"/>
  <c r="R195" i="33" s="1"/>
  <c r="V194" i="33"/>
  <c r="S199" i="31" l="1"/>
  <c r="T199" i="31"/>
  <c r="AA198" i="31"/>
  <c r="W198" i="31"/>
  <c r="O196" i="33"/>
  <c r="R196" i="33" s="1"/>
  <c r="V195" i="33"/>
  <c r="S200" i="31" l="1"/>
  <c r="T200" i="31"/>
  <c r="AA199" i="31"/>
  <c r="W199" i="31"/>
  <c r="O197" i="33"/>
  <c r="R197" i="33" s="1"/>
  <c r="V196" i="33"/>
  <c r="S201" i="31" l="1"/>
  <c r="T201" i="31"/>
  <c r="AA200" i="31"/>
  <c r="W200" i="31"/>
  <c r="O198" i="33"/>
  <c r="R198" i="33" s="1"/>
  <c r="V197" i="33"/>
  <c r="S202" i="31" l="1"/>
  <c r="T202" i="31"/>
  <c r="AA201" i="31"/>
  <c r="W201" i="31"/>
  <c r="O199" i="33"/>
  <c r="R199" i="33" s="1"/>
  <c r="V198" i="33"/>
  <c r="S203" i="31" l="1"/>
  <c r="T203" i="31"/>
  <c r="AA202" i="31"/>
  <c r="W202" i="31"/>
  <c r="O200" i="33"/>
  <c r="R200" i="33" s="1"/>
  <c r="V199" i="33"/>
  <c r="S204" i="31" l="1"/>
  <c r="T204" i="31"/>
  <c r="AA203" i="31"/>
  <c r="W203" i="31"/>
  <c r="V200" i="33"/>
  <c r="O201" i="33"/>
  <c r="R201" i="33" s="1"/>
  <c r="S205" i="31" l="1"/>
  <c r="T205" i="31"/>
  <c r="AA204" i="31"/>
  <c r="W204" i="31"/>
  <c r="V201" i="33"/>
  <c r="O202" i="33"/>
  <c r="R202" i="33" s="1"/>
  <c r="S206" i="31" l="1"/>
  <c r="T206" i="31"/>
  <c r="AA205" i="31"/>
  <c r="W205" i="31"/>
  <c r="V202" i="33"/>
  <c r="O203" i="33"/>
  <c r="R203" i="33" s="1"/>
  <c r="S207" i="31" l="1"/>
  <c r="T207" i="31"/>
  <c r="AA206" i="31"/>
  <c r="W206" i="31"/>
  <c r="V203" i="33"/>
  <c r="O204" i="33"/>
  <c r="R204" i="33" s="1"/>
  <c r="S208" i="31" l="1"/>
  <c r="T208" i="31"/>
  <c r="AA207" i="31"/>
  <c r="W207" i="31"/>
  <c r="V204" i="33"/>
  <c r="O205" i="33"/>
  <c r="R205" i="33" s="1"/>
  <c r="S209" i="31" l="1"/>
  <c r="T209" i="31"/>
  <c r="AA208" i="31"/>
  <c r="W208" i="31"/>
  <c r="V205" i="33"/>
  <c r="O206" i="33"/>
  <c r="R206" i="33" s="1"/>
  <c r="S210" i="31" l="1"/>
  <c r="T210" i="31"/>
  <c r="AA209" i="31"/>
  <c r="W209" i="31"/>
  <c r="V206" i="33"/>
  <c r="O207" i="33"/>
  <c r="R207" i="33" s="1"/>
  <c r="S211" i="31" l="1"/>
  <c r="T211" i="31"/>
  <c r="AA210" i="31"/>
  <c r="W210" i="31"/>
  <c r="V207" i="33"/>
  <c r="O208" i="33"/>
  <c r="R208" i="33" s="1"/>
  <c r="S212" i="31" l="1"/>
  <c r="T212" i="31"/>
  <c r="AA211" i="31"/>
  <c r="W211" i="31"/>
  <c r="O209" i="33"/>
  <c r="R209" i="33" s="1"/>
  <c r="V208" i="33"/>
  <c r="S213" i="31" l="1"/>
  <c r="T213" i="31"/>
  <c r="AA212" i="31"/>
  <c r="W212" i="31"/>
  <c r="O210" i="33"/>
  <c r="R210" i="33" s="1"/>
  <c r="V209" i="33"/>
  <c r="S214" i="31" l="1"/>
  <c r="T214" i="31"/>
  <c r="AA213" i="31"/>
  <c r="W213" i="31"/>
  <c r="O211" i="33"/>
  <c r="R211" i="33" s="1"/>
  <c r="V210" i="33"/>
  <c r="S215" i="31" l="1"/>
  <c r="T215" i="31"/>
  <c r="AA214" i="31"/>
  <c r="W214" i="31"/>
  <c r="O212" i="33"/>
  <c r="R212" i="33" s="1"/>
  <c r="V211" i="33"/>
  <c r="S216" i="31" l="1"/>
  <c r="T216" i="31"/>
  <c r="AA215" i="31"/>
  <c r="W215" i="31"/>
  <c r="O213" i="33"/>
  <c r="R213" i="33" s="1"/>
  <c r="V212" i="33"/>
  <c r="S217" i="31" l="1"/>
  <c r="T217" i="31"/>
  <c r="AA216" i="31"/>
  <c r="W216" i="31"/>
  <c r="O214" i="33"/>
  <c r="R214" i="33" s="1"/>
  <c r="V213" i="33"/>
  <c r="S218" i="31" l="1"/>
  <c r="T218" i="31"/>
  <c r="AA217" i="31"/>
  <c r="W217" i="31"/>
  <c r="O215" i="33"/>
  <c r="R215" i="33" s="1"/>
  <c r="V214" i="33"/>
  <c r="S219" i="31" l="1"/>
  <c r="T219" i="31"/>
  <c r="AA218" i="31"/>
  <c r="W218" i="31"/>
  <c r="V215" i="33"/>
  <c r="O216" i="33"/>
  <c r="R216" i="33" s="1"/>
  <c r="S220" i="31" l="1"/>
  <c r="T220" i="31"/>
  <c r="AA219" i="31"/>
  <c r="W219" i="31"/>
  <c r="O217" i="33"/>
  <c r="R217" i="33" s="1"/>
  <c r="V216" i="33"/>
  <c r="S221" i="31" l="1"/>
  <c r="T221" i="31"/>
  <c r="AA220" i="31"/>
  <c r="W220" i="31"/>
  <c r="V217" i="33"/>
  <c r="O218" i="33"/>
  <c r="R218" i="33" s="1"/>
  <c r="S222" i="31" l="1"/>
  <c r="T222" i="31"/>
  <c r="AA221" i="31"/>
  <c r="W221" i="31"/>
  <c r="O219" i="33"/>
  <c r="R219" i="33" s="1"/>
  <c r="V218" i="33"/>
  <c r="S223" i="31" l="1"/>
  <c r="T223" i="31"/>
  <c r="AA222" i="31"/>
  <c r="W222" i="31"/>
  <c r="O220" i="33"/>
  <c r="R220" i="33" s="1"/>
  <c r="V219" i="33"/>
  <c r="S224" i="31" l="1"/>
  <c r="T224" i="31"/>
  <c r="AA223" i="31"/>
  <c r="W223" i="31"/>
  <c r="V220" i="33"/>
  <c r="O221" i="33"/>
  <c r="R221" i="33" s="1"/>
  <c r="S225" i="31" l="1"/>
  <c r="T225" i="31"/>
  <c r="AA224" i="31"/>
  <c r="W224" i="31"/>
  <c r="V221" i="33"/>
  <c r="O222" i="33"/>
  <c r="R222" i="33" s="1"/>
  <c r="S226" i="31" l="1"/>
  <c r="T226" i="31"/>
  <c r="AA225" i="31"/>
  <c r="W225" i="31"/>
  <c r="O223" i="33"/>
  <c r="R223" i="33" s="1"/>
  <c r="V222" i="33"/>
  <c r="S227" i="31" l="1"/>
  <c r="T227" i="31"/>
  <c r="AA226" i="31"/>
  <c r="W226" i="31"/>
  <c r="O224" i="33"/>
  <c r="R224" i="33" s="1"/>
  <c r="V223" i="33"/>
  <c r="S228" i="31" l="1"/>
  <c r="T228" i="31"/>
  <c r="AA227" i="31"/>
  <c r="W227" i="31"/>
  <c r="O225" i="33"/>
  <c r="R225" i="33" s="1"/>
  <c r="V224" i="33"/>
  <c r="S229" i="31" l="1"/>
  <c r="T229" i="31"/>
  <c r="AA228" i="31"/>
  <c r="W228" i="31"/>
  <c r="O226" i="33"/>
  <c r="R226" i="33" s="1"/>
  <c r="V225" i="33"/>
  <c r="S230" i="31" l="1"/>
  <c r="T230" i="31"/>
  <c r="AA229" i="31"/>
  <c r="W229" i="31"/>
  <c r="O227" i="33"/>
  <c r="R227" i="33" s="1"/>
  <c r="V226" i="33"/>
  <c r="S231" i="31" l="1"/>
  <c r="T231" i="31"/>
  <c r="AA230" i="31"/>
  <c r="W230" i="31"/>
  <c r="O228" i="33"/>
  <c r="R228" i="33" s="1"/>
  <c r="V227" i="33"/>
  <c r="S232" i="31" l="1"/>
  <c r="T232" i="31"/>
  <c r="AA231" i="31"/>
  <c r="W231" i="31"/>
  <c r="O229" i="33"/>
  <c r="R229" i="33" s="1"/>
  <c r="V228" i="33"/>
  <c r="S233" i="31" l="1"/>
  <c r="T233" i="31"/>
  <c r="AA232" i="31"/>
  <c r="W232" i="31"/>
  <c r="O230" i="33"/>
  <c r="R230" i="33" s="1"/>
  <c r="V229" i="33"/>
  <c r="S234" i="31" l="1"/>
  <c r="T234" i="31"/>
  <c r="AA233" i="31"/>
  <c r="W233" i="31"/>
  <c r="V230" i="33"/>
  <c r="O231" i="33"/>
  <c r="R231" i="33" s="1"/>
  <c r="S235" i="31" l="1"/>
  <c r="T235" i="31"/>
  <c r="AA234" i="31"/>
  <c r="W234" i="31"/>
  <c r="V231" i="33"/>
  <c r="O232" i="33"/>
  <c r="R232" i="33" s="1"/>
  <c r="S236" i="31" l="1"/>
  <c r="T236" i="31"/>
  <c r="AA235" i="31"/>
  <c r="W235" i="31"/>
  <c r="V232" i="33"/>
  <c r="O233" i="33"/>
  <c r="R233" i="33" s="1"/>
  <c r="S237" i="31" l="1"/>
  <c r="T237" i="31"/>
  <c r="AA236" i="31"/>
  <c r="W236" i="31"/>
  <c r="V233" i="33"/>
  <c r="O234" i="33"/>
  <c r="R234" i="33" s="1"/>
  <c r="S238" i="31" l="1"/>
  <c r="T238" i="31"/>
  <c r="AA237" i="31"/>
  <c r="W237" i="31"/>
  <c r="V234" i="33"/>
  <c r="O235" i="33"/>
  <c r="R235" i="33" s="1"/>
  <c r="S239" i="31" l="1"/>
  <c r="T239" i="31"/>
  <c r="AA238" i="31"/>
  <c r="W238" i="31"/>
  <c r="V235" i="33"/>
  <c r="O236" i="33"/>
  <c r="R236" i="33" s="1"/>
  <c r="S240" i="31" l="1"/>
  <c r="T240" i="31"/>
  <c r="AA239" i="31"/>
  <c r="W239" i="31"/>
  <c r="V236" i="33"/>
  <c r="O237" i="33"/>
  <c r="R237" i="33" s="1"/>
  <c r="S241" i="31" l="1"/>
  <c r="T241" i="31"/>
  <c r="AA240" i="31"/>
  <c r="W240" i="31"/>
  <c r="V237" i="33"/>
  <c r="O238" i="33"/>
  <c r="R238" i="33" s="1"/>
  <c r="S242" i="31" l="1"/>
  <c r="T242" i="31"/>
  <c r="AA241" i="31"/>
  <c r="W241" i="31"/>
  <c r="O239" i="33"/>
  <c r="R239" i="33" s="1"/>
  <c r="V238" i="33"/>
  <c r="S243" i="31" l="1"/>
  <c r="T243" i="31"/>
  <c r="AA242" i="31"/>
  <c r="W242" i="31"/>
  <c r="O240" i="33"/>
  <c r="R240" i="33" s="1"/>
  <c r="V239" i="33"/>
  <c r="S244" i="31" l="1"/>
  <c r="T244" i="31"/>
  <c r="AA243" i="31"/>
  <c r="W243" i="31"/>
  <c r="O241" i="33"/>
  <c r="R241" i="33" s="1"/>
  <c r="V240" i="33"/>
  <c r="S245" i="31" l="1"/>
  <c r="T245" i="31"/>
  <c r="AA244" i="31"/>
  <c r="W244" i="31"/>
  <c r="O242" i="33"/>
  <c r="R242" i="33" s="1"/>
  <c r="V241" i="33"/>
  <c r="S246" i="31" l="1"/>
  <c r="T246" i="31"/>
  <c r="AA245" i="31"/>
  <c r="W245" i="31"/>
  <c r="O243" i="33"/>
  <c r="R243" i="33" s="1"/>
  <c r="V242" i="33"/>
  <c r="S247" i="31" l="1"/>
  <c r="T247" i="31"/>
  <c r="AA246" i="31"/>
  <c r="W246" i="31"/>
  <c r="O244" i="33"/>
  <c r="R244" i="33" s="1"/>
  <c r="V243" i="33"/>
  <c r="S248" i="31" l="1"/>
  <c r="T248" i="31"/>
  <c r="AA247" i="31"/>
  <c r="W247" i="31"/>
  <c r="O245" i="33"/>
  <c r="R245" i="33" s="1"/>
  <c r="V244" i="33"/>
  <c r="S249" i="31" l="1"/>
  <c r="T249" i="31"/>
  <c r="AA248" i="31"/>
  <c r="W248" i="31"/>
  <c r="O246" i="33"/>
  <c r="R246" i="33" s="1"/>
  <c r="V245" i="33"/>
  <c r="S250" i="31" l="1"/>
  <c r="T250" i="31"/>
  <c r="AA249" i="31"/>
  <c r="W249" i="31"/>
  <c r="V246" i="33"/>
  <c r="O247" i="33"/>
  <c r="R247" i="33" s="1"/>
  <c r="S251" i="31" l="1"/>
  <c r="T251" i="31"/>
  <c r="AA250" i="31"/>
  <c r="W250" i="31"/>
  <c r="V247" i="33"/>
  <c r="O248" i="33"/>
  <c r="R248" i="33" s="1"/>
  <c r="S252" i="31" l="1"/>
  <c r="T252" i="31"/>
  <c r="AA251" i="31"/>
  <c r="W251" i="31"/>
  <c r="V248" i="33"/>
  <c r="O249" i="33"/>
  <c r="R249" i="33" s="1"/>
  <c r="S253" i="31" l="1"/>
  <c r="T253" i="31"/>
  <c r="AA252" i="31"/>
  <c r="W252" i="31"/>
  <c r="V249" i="33"/>
  <c r="O250" i="33"/>
  <c r="R250" i="33" s="1"/>
  <c r="S254" i="31" l="1"/>
  <c r="T254" i="31"/>
  <c r="AA253" i="31"/>
  <c r="W253" i="31"/>
  <c r="V250" i="33"/>
  <c r="O251" i="33"/>
  <c r="R251" i="33" s="1"/>
  <c r="S255" i="31" l="1"/>
  <c r="T255" i="31"/>
  <c r="AA254" i="31"/>
  <c r="W254" i="31"/>
  <c r="V251" i="33"/>
  <c r="O252" i="33"/>
  <c r="R252" i="33" s="1"/>
  <c r="S256" i="31" l="1"/>
  <c r="T256" i="31"/>
  <c r="AA255" i="31"/>
  <c r="W255" i="31"/>
  <c r="V252" i="33"/>
  <c r="O253" i="33"/>
  <c r="R253" i="33" s="1"/>
  <c r="S257" i="31" l="1"/>
  <c r="T257" i="31"/>
  <c r="AA256" i="31"/>
  <c r="W256" i="31"/>
  <c r="V253" i="33"/>
  <c r="O254" i="33"/>
  <c r="R254" i="33" s="1"/>
  <c r="S258" i="31" l="1"/>
  <c r="T258" i="31"/>
  <c r="AA257" i="31"/>
  <c r="W257" i="31"/>
  <c r="O255" i="33"/>
  <c r="R255" i="33" s="1"/>
  <c r="V254" i="33"/>
  <c r="S259" i="31" l="1"/>
  <c r="T259" i="31"/>
  <c r="AA258" i="31"/>
  <c r="W258" i="31"/>
  <c r="O256" i="33"/>
  <c r="R256" i="33" s="1"/>
  <c r="V255" i="33"/>
  <c r="S260" i="31" l="1"/>
  <c r="T260" i="31"/>
  <c r="AA259" i="31"/>
  <c r="W259" i="31"/>
  <c r="O257" i="33"/>
  <c r="R257" i="33" s="1"/>
  <c r="V256" i="33"/>
  <c r="S261" i="31" l="1"/>
  <c r="T261" i="31"/>
  <c r="AA260" i="31"/>
  <c r="W260" i="31"/>
  <c r="O258" i="33"/>
  <c r="R258" i="33" s="1"/>
  <c r="V257" i="33"/>
  <c r="S262" i="31" l="1"/>
  <c r="T262" i="31"/>
  <c r="AA261" i="31"/>
  <c r="W261" i="31"/>
  <c r="O259" i="33"/>
  <c r="R259" i="33" s="1"/>
  <c r="V258" i="33"/>
  <c r="S263" i="31" l="1"/>
  <c r="T263" i="31"/>
  <c r="AA262" i="31"/>
  <c r="W262" i="31"/>
  <c r="O260" i="33"/>
  <c r="R260" i="33" s="1"/>
  <c r="V259" i="33"/>
  <c r="S264" i="31" l="1"/>
  <c r="T264" i="31"/>
  <c r="AA263" i="31"/>
  <c r="W263" i="31"/>
  <c r="O261" i="33"/>
  <c r="R261" i="33" s="1"/>
  <c r="V260" i="33"/>
  <c r="S265" i="31" l="1"/>
  <c r="T265" i="31"/>
  <c r="AA264" i="31"/>
  <c r="W264" i="31"/>
  <c r="O262" i="33"/>
  <c r="R262" i="33" s="1"/>
  <c r="V261" i="33"/>
  <c r="S266" i="31" l="1"/>
  <c r="T266" i="31"/>
  <c r="AA265" i="31"/>
  <c r="W265" i="31"/>
  <c r="V262" i="33"/>
  <c r="O263" i="33"/>
  <c r="R263" i="33" s="1"/>
  <c r="S267" i="31" l="1"/>
  <c r="T267" i="31"/>
  <c r="AA266" i="31"/>
  <c r="W266" i="31"/>
  <c r="V263" i="33"/>
  <c r="O264" i="33"/>
  <c r="R264" i="33" s="1"/>
  <c r="S268" i="31" l="1"/>
  <c r="T268" i="31"/>
  <c r="AA267" i="31"/>
  <c r="W267" i="31"/>
  <c r="V264" i="33"/>
  <c r="O265" i="33"/>
  <c r="R265" i="33" s="1"/>
  <c r="S269" i="31" l="1"/>
  <c r="T269" i="31"/>
  <c r="AA268" i="31"/>
  <c r="W268" i="31"/>
  <c r="V265" i="33"/>
  <c r="O266" i="33"/>
  <c r="R266" i="33" s="1"/>
  <c r="S270" i="31" l="1"/>
  <c r="T270" i="31"/>
  <c r="AA269" i="31"/>
  <c r="W269" i="31"/>
  <c r="V266" i="33"/>
  <c r="O267" i="33"/>
  <c r="R267" i="33" s="1"/>
  <c r="S271" i="31" l="1"/>
  <c r="T271" i="31"/>
  <c r="AA270" i="31"/>
  <c r="W270" i="31"/>
  <c r="V267" i="33"/>
  <c r="O268" i="33"/>
  <c r="R268" i="33" s="1"/>
  <c r="S272" i="31" l="1"/>
  <c r="T272" i="31"/>
  <c r="AA271" i="31"/>
  <c r="W271" i="31"/>
  <c r="V268" i="33"/>
  <c r="O269" i="33"/>
  <c r="R269" i="33" s="1"/>
  <c r="S273" i="31" l="1"/>
  <c r="T273" i="31"/>
  <c r="AA272" i="31"/>
  <c r="W272" i="31"/>
  <c r="V269" i="33"/>
  <c r="O270" i="33"/>
  <c r="R270" i="33" s="1"/>
  <c r="S274" i="31" l="1"/>
  <c r="T274" i="31"/>
  <c r="AA273" i="31"/>
  <c r="W273" i="31"/>
  <c r="O271" i="33"/>
  <c r="R271" i="33" s="1"/>
  <c r="V270" i="33"/>
  <c r="S275" i="31" l="1"/>
  <c r="T275" i="31"/>
  <c r="AA274" i="31"/>
  <c r="W274" i="31"/>
  <c r="O272" i="33"/>
  <c r="R272" i="33" s="1"/>
  <c r="V271" i="33"/>
  <c r="S276" i="31" l="1"/>
  <c r="T276" i="31"/>
  <c r="AA275" i="31"/>
  <c r="W275" i="31"/>
  <c r="O273" i="33"/>
  <c r="R273" i="33" s="1"/>
  <c r="V272" i="33"/>
  <c r="S277" i="31" l="1"/>
  <c r="T277" i="31"/>
  <c r="AA276" i="31"/>
  <c r="W276" i="31"/>
  <c r="O274" i="33"/>
  <c r="R274" i="33" s="1"/>
  <c r="V273" i="33"/>
  <c r="S278" i="31" l="1"/>
  <c r="T278" i="31"/>
  <c r="AA277" i="31"/>
  <c r="W277" i="31"/>
  <c r="O275" i="33"/>
  <c r="R275" i="33" s="1"/>
  <c r="V274" i="33"/>
  <c r="S279" i="31" l="1"/>
  <c r="T279" i="31"/>
  <c r="AA278" i="31"/>
  <c r="W278" i="31"/>
  <c r="O276" i="33"/>
  <c r="R276" i="33" s="1"/>
  <c r="V275" i="33"/>
  <c r="S280" i="31" l="1"/>
  <c r="T280" i="31"/>
  <c r="AA279" i="31"/>
  <c r="W279" i="31"/>
  <c r="O277" i="33"/>
  <c r="R277" i="33" s="1"/>
  <c r="V276" i="33"/>
  <c r="S281" i="31" l="1"/>
  <c r="T281" i="31"/>
  <c r="AA280" i="31"/>
  <c r="W280" i="31"/>
  <c r="O278" i="33"/>
  <c r="R278" i="33" s="1"/>
  <c r="V277" i="33"/>
  <c r="S282" i="31" l="1"/>
  <c r="T282" i="31"/>
  <c r="AA281" i="31"/>
  <c r="W281" i="31"/>
  <c r="V278" i="33"/>
  <c r="O279" i="33"/>
  <c r="R279" i="33" s="1"/>
  <c r="S283" i="31" l="1"/>
  <c r="T283" i="31"/>
  <c r="AA282" i="31"/>
  <c r="W282" i="31"/>
  <c r="V279" i="33"/>
  <c r="O280" i="33"/>
  <c r="R280" i="33" s="1"/>
  <c r="S284" i="31" l="1"/>
  <c r="T284" i="31"/>
  <c r="AA283" i="31"/>
  <c r="W283" i="31"/>
  <c r="V280" i="33"/>
  <c r="O281" i="33"/>
  <c r="R281" i="33" s="1"/>
  <c r="S285" i="31" l="1"/>
  <c r="T285" i="31"/>
  <c r="AA284" i="31"/>
  <c r="W284" i="31"/>
  <c r="V281" i="33"/>
  <c r="O282" i="33"/>
  <c r="R282" i="33" s="1"/>
  <c r="S286" i="31" l="1"/>
  <c r="T286" i="31"/>
  <c r="AA285" i="31"/>
  <c r="W285" i="31"/>
  <c r="V282" i="33"/>
  <c r="O283" i="33"/>
  <c r="R283" i="33" s="1"/>
  <c r="S287" i="31" l="1"/>
  <c r="T287" i="31"/>
  <c r="AA286" i="31"/>
  <c r="W286" i="31"/>
  <c r="V283" i="33"/>
  <c r="O284" i="33"/>
  <c r="R284" i="33" s="1"/>
  <c r="S288" i="31" l="1"/>
  <c r="T288" i="31"/>
  <c r="AA287" i="31"/>
  <c r="W287" i="31"/>
  <c r="V284" i="33"/>
  <c r="O285" i="33"/>
  <c r="R285" i="33" s="1"/>
  <c r="S289" i="31" l="1"/>
  <c r="T289" i="31"/>
  <c r="AA288" i="31"/>
  <c r="W288" i="31"/>
  <c r="V285" i="33"/>
  <c r="O286" i="33"/>
  <c r="R286" i="33" s="1"/>
  <c r="S290" i="31" l="1"/>
  <c r="T290" i="31"/>
  <c r="AA289" i="31"/>
  <c r="W289" i="31"/>
  <c r="O287" i="33"/>
  <c r="R287" i="33" s="1"/>
  <c r="V286" i="33"/>
  <c r="S291" i="31" l="1"/>
  <c r="T291" i="31"/>
  <c r="AA290" i="31"/>
  <c r="W290" i="31"/>
  <c r="O288" i="33"/>
  <c r="R288" i="33" s="1"/>
  <c r="V287" i="33"/>
  <c r="S292" i="31" l="1"/>
  <c r="T292" i="31"/>
  <c r="AA291" i="31"/>
  <c r="W291" i="31"/>
  <c r="O289" i="33"/>
  <c r="R289" i="33" s="1"/>
  <c r="V288" i="33"/>
  <c r="S293" i="31" l="1"/>
  <c r="T293" i="31"/>
  <c r="AA292" i="31"/>
  <c r="W292" i="31"/>
  <c r="O290" i="33"/>
  <c r="R290" i="33" s="1"/>
  <c r="V289" i="33"/>
  <c r="S294" i="31" l="1"/>
  <c r="T294" i="31"/>
  <c r="AA293" i="31"/>
  <c r="W293" i="31"/>
  <c r="O291" i="33"/>
  <c r="R291" i="33" s="1"/>
  <c r="V290" i="33"/>
  <c r="S295" i="31" l="1"/>
  <c r="T295" i="31"/>
  <c r="AA294" i="31"/>
  <c r="W294" i="31"/>
  <c r="O292" i="33"/>
  <c r="R292" i="33" s="1"/>
  <c r="V291" i="33"/>
  <c r="S296" i="31" l="1"/>
  <c r="T296" i="31"/>
  <c r="AA295" i="31"/>
  <c r="W295" i="31"/>
  <c r="O293" i="33"/>
  <c r="R293" i="33" s="1"/>
  <c r="V292" i="33"/>
  <c r="S297" i="31" l="1"/>
  <c r="T297" i="31"/>
  <c r="AA296" i="31"/>
  <c r="W296" i="31"/>
  <c r="O294" i="33"/>
  <c r="R294" i="33" s="1"/>
  <c r="V293" i="33"/>
  <c r="S298" i="31" l="1"/>
  <c r="T298" i="31"/>
  <c r="AA297" i="31"/>
  <c r="W297" i="31"/>
  <c r="V294" i="33"/>
  <c r="O295" i="33"/>
  <c r="R295" i="33" s="1"/>
  <c r="S299" i="31" l="1"/>
  <c r="T299" i="31"/>
  <c r="AA298" i="31"/>
  <c r="W298" i="31"/>
  <c r="V295" i="33"/>
  <c r="O296" i="33"/>
  <c r="R296" i="33" s="1"/>
  <c r="S300" i="31" l="1"/>
  <c r="T300" i="31"/>
  <c r="AA299" i="31"/>
  <c r="W299" i="31"/>
  <c r="V296" i="33"/>
  <c r="O297" i="33"/>
  <c r="R297" i="33" s="1"/>
  <c r="S301" i="31" l="1"/>
  <c r="T301" i="31"/>
  <c r="AA300" i="31"/>
  <c r="W300" i="31"/>
  <c r="V297" i="33"/>
  <c r="O298" i="33"/>
  <c r="R298" i="33" s="1"/>
  <c r="S302" i="31" l="1"/>
  <c r="T302" i="31"/>
  <c r="AA301" i="31"/>
  <c r="W301" i="31"/>
  <c r="V298" i="33"/>
  <c r="O299" i="33"/>
  <c r="R299" i="33" s="1"/>
  <c r="S303" i="31" l="1"/>
  <c r="T303" i="31"/>
  <c r="AA302" i="31"/>
  <c r="W302" i="31"/>
  <c r="V299" i="33"/>
  <c r="O300" i="33"/>
  <c r="R300" i="33" s="1"/>
  <c r="S304" i="31" l="1"/>
  <c r="T304" i="31"/>
  <c r="AA303" i="31"/>
  <c r="W303" i="31"/>
  <c r="V300" i="33"/>
  <c r="O301" i="33"/>
  <c r="R301" i="33" s="1"/>
  <c r="S305" i="31" l="1"/>
  <c r="T305" i="31"/>
  <c r="AA304" i="31"/>
  <c r="W304" i="31"/>
  <c r="V301" i="33"/>
  <c r="O302" i="33"/>
  <c r="R302" i="33" s="1"/>
  <c r="S306" i="31" l="1"/>
  <c r="T306" i="31"/>
  <c r="AA305" i="31"/>
  <c r="W305" i="31"/>
  <c r="O303" i="33"/>
  <c r="R303" i="33" s="1"/>
  <c r="V302" i="33"/>
  <c r="S307" i="31" l="1"/>
  <c r="T307" i="31"/>
  <c r="AA306" i="31"/>
  <c r="W306" i="31"/>
  <c r="O304" i="33"/>
  <c r="R304" i="33" s="1"/>
  <c r="V303" i="33"/>
  <c r="S308" i="31" l="1"/>
  <c r="T308" i="31"/>
  <c r="AA307" i="31"/>
  <c r="W307" i="31"/>
  <c r="O305" i="33"/>
  <c r="R305" i="33" s="1"/>
  <c r="V304" i="33"/>
  <c r="S309" i="31" l="1"/>
  <c r="T309" i="31"/>
  <c r="AA308" i="31"/>
  <c r="W308" i="31"/>
  <c r="O306" i="33"/>
  <c r="R306" i="33" s="1"/>
  <c r="V305" i="33"/>
  <c r="S310" i="31" l="1"/>
  <c r="T310" i="31"/>
  <c r="AA309" i="31"/>
  <c r="W309" i="31"/>
  <c r="O307" i="33"/>
  <c r="R307" i="33" s="1"/>
  <c r="V306" i="33"/>
  <c r="S311" i="31" l="1"/>
  <c r="T311" i="31"/>
  <c r="AA310" i="31"/>
  <c r="W310" i="31"/>
  <c r="O308" i="33"/>
  <c r="R308" i="33" s="1"/>
  <c r="V307" i="33"/>
  <c r="S312" i="31" l="1"/>
  <c r="T312" i="31"/>
  <c r="AA311" i="31"/>
  <c r="W311" i="31"/>
  <c r="O309" i="33"/>
  <c r="R309" i="33" s="1"/>
  <c r="V308" i="33"/>
  <c r="S313" i="31" l="1"/>
  <c r="T313" i="31"/>
  <c r="AA312" i="31"/>
  <c r="W312" i="31"/>
  <c r="O310" i="33"/>
  <c r="R310" i="33" s="1"/>
  <c r="V309" i="33"/>
  <c r="S314" i="31" l="1"/>
  <c r="T314" i="31"/>
  <c r="AA313" i="31"/>
  <c r="W313" i="31"/>
  <c r="V310" i="33"/>
  <c r="O311" i="33"/>
  <c r="R311" i="33" s="1"/>
  <c r="S315" i="31" l="1"/>
  <c r="T315" i="31"/>
  <c r="AA314" i="31"/>
  <c r="W314" i="31"/>
  <c r="V311" i="33"/>
  <c r="O312" i="33"/>
  <c r="R312" i="33" s="1"/>
  <c r="S316" i="31" l="1"/>
  <c r="T316" i="31"/>
  <c r="AA315" i="31"/>
  <c r="W315" i="31"/>
  <c r="V312" i="33"/>
  <c r="O313" i="33"/>
  <c r="R313" i="33" s="1"/>
  <c r="S317" i="31" l="1"/>
  <c r="T317" i="31"/>
  <c r="AA316" i="31"/>
  <c r="W316" i="31"/>
  <c r="V313" i="33"/>
  <c r="O314" i="33"/>
  <c r="R314" i="33" s="1"/>
  <c r="S318" i="31" l="1"/>
  <c r="T318" i="31"/>
  <c r="AA317" i="31"/>
  <c r="W317" i="31"/>
  <c r="V314" i="33"/>
  <c r="O315" i="33"/>
  <c r="R315" i="33" s="1"/>
  <c r="S319" i="31" l="1"/>
  <c r="T319" i="31"/>
  <c r="AA318" i="31"/>
  <c r="W318" i="31"/>
  <c r="V315" i="33"/>
  <c r="O316" i="33"/>
  <c r="R316" i="33" s="1"/>
  <c r="S320" i="31" l="1"/>
  <c r="T320" i="31"/>
  <c r="AA319" i="31"/>
  <c r="W319" i="31"/>
  <c r="V316" i="33"/>
  <c r="O317" i="33"/>
  <c r="R317" i="33" s="1"/>
  <c r="S321" i="31" l="1"/>
  <c r="T321" i="31"/>
  <c r="AA320" i="31"/>
  <c r="W320" i="31"/>
  <c r="V317" i="33"/>
  <c r="O318" i="33"/>
  <c r="R318" i="33" s="1"/>
  <c r="S322" i="31" l="1"/>
  <c r="T322" i="31"/>
  <c r="AA321" i="31"/>
  <c r="W321" i="31"/>
  <c r="O319" i="33"/>
  <c r="R319" i="33" s="1"/>
  <c r="V318" i="33"/>
  <c r="S323" i="31" l="1"/>
  <c r="T323" i="31"/>
  <c r="AA322" i="31"/>
  <c r="W322" i="31"/>
  <c r="O320" i="33"/>
  <c r="R320" i="33" s="1"/>
  <c r="V319" i="33"/>
  <c r="S324" i="31" l="1"/>
  <c r="T324" i="31"/>
  <c r="AA323" i="31"/>
  <c r="W323" i="31"/>
  <c r="O321" i="33"/>
  <c r="R321" i="33" s="1"/>
  <c r="V320" i="33"/>
  <c r="S325" i="31" l="1"/>
  <c r="T325" i="31"/>
  <c r="AA324" i="31"/>
  <c r="W324" i="31"/>
  <c r="V321" i="33"/>
  <c r="O322" i="33"/>
  <c r="R322" i="33" s="1"/>
  <c r="S326" i="31" l="1"/>
  <c r="T326" i="31"/>
  <c r="AA325" i="31"/>
  <c r="W325" i="31"/>
  <c r="V322" i="33"/>
  <c r="O323" i="33"/>
  <c r="R323" i="33" s="1"/>
  <c r="S327" i="31" l="1"/>
  <c r="T327" i="31"/>
  <c r="AA326" i="31"/>
  <c r="W326" i="31"/>
  <c r="V323" i="33"/>
  <c r="O324" i="33"/>
  <c r="R324" i="33" s="1"/>
  <c r="S328" i="31" l="1"/>
  <c r="T328" i="31"/>
  <c r="AA327" i="31"/>
  <c r="W327" i="31"/>
  <c r="V324" i="33"/>
  <c r="O325" i="33"/>
  <c r="R325" i="33" s="1"/>
  <c r="S329" i="31" l="1"/>
  <c r="T329" i="31"/>
  <c r="AA328" i="31"/>
  <c r="W328" i="31"/>
  <c r="O326" i="33"/>
  <c r="R326" i="33" s="1"/>
  <c r="V325" i="33"/>
  <c r="S330" i="31" l="1"/>
  <c r="T330" i="31"/>
  <c r="AA329" i="31"/>
  <c r="W329" i="31"/>
  <c r="O327" i="33"/>
  <c r="R327" i="33" s="1"/>
  <c r="V326" i="33"/>
  <c r="S331" i="31" l="1"/>
  <c r="T331" i="31"/>
  <c r="AA330" i="31"/>
  <c r="W330" i="31"/>
  <c r="O328" i="33"/>
  <c r="R328" i="33" s="1"/>
  <c r="V327" i="33"/>
  <c r="S332" i="31" l="1"/>
  <c r="T332" i="31"/>
  <c r="AA331" i="31"/>
  <c r="W331" i="31"/>
  <c r="O329" i="33"/>
  <c r="R329" i="33" s="1"/>
  <c r="V328" i="33"/>
  <c r="S333" i="31" l="1"/>
  <c r="T333" i="31"/>
  <c r="AA332" i="31"/>
  <c r="W332" i="31"/>
  <c r="O330" i="33"/>
  <c r="R330" i="33" s="1"/>
  <c r="V329" i="33"/>
  <c r="S334" i="31" l="1"/>
  <c r="T334" i="31"/>
  <c r="AA333" i="31"/>
  <c r="W333" i="31"/>
  <c r="O331" i="33"/>
  <c r="R331" i="33" s="1"/>
  <c r="V330" i="33"/>
  <c r="S335" i="31" l="1"/>
  <c r="T335" i="31"/>
  <c r="AA334" i="31"/>
  <c r="W334" i="31"/>
  <c r="O332" i="33"/>
  <c r="R332" i="33" s="1"/>
  <c r="V331" i="33"/>
  <c r="S336" i="31" l="1"/>
  <c r="T336" i="31"/>
  <c r="AA335" i="31"/>
  <c r="W335" i="31"/>
  <c r="O333" i="33"/>
  <c r="R333" i="33" s="1"/>
  <c r="V332" i="33"/>
  <c r="S337" i="31" l="1"/>
  <c r="T337" i="31"/>
  <c r="AA336" i="31"/>
  <c r="W336" i="31"/>
  <c r="V333" i="33"/>
  <c r="O334" i="33"/>
  <c r="R334" i="33" s="1"/>
  <c r="S338" i="31" l="1"/>
  <c r="T338" i="31"/>
  <c r="AA337" i="31"/>
  <c r="W337" i="31"/>
  <c r="V334" i="33"/>
  <c r="O335" i="33"/>
  <c r="R335" i="33" s="1"/>
  <c r="S339" i="31" l="1"/>
  <c r="T339" i="31"/>
  <c r="AA338" i="31"/>
  <c r="W338" i="31"/>
  <c r="V335" i="33"/>
  <c r="O336" i="33"/>
  <c r="R336" i="33" s="1"/>
  <c r="S340" i="31" l="1"/>
  <c r="T340" i="31"/>
  <c r="AA339" i="31"/>
  <c r="W339" i="31"/>
  <c r="V336" i="33"/>
  <c r="O337" i="33"/>
  <c r="R337" i="33" s="1"/>
  <c r="S341" i="31" l="1"/>
  <c r="T341" i="31"/>
  <c r="AA340" i="31"/>
  <c r="W340" i="31"/>
  <c r="V337" i="33"/>
  <c r="O338" i="33"/>
  <c r="R338" i="33" s="1"/>
  <c r="S342" i="31" l="1"/>
  <c r="T342" i="31"/>
  <c r="AA341" i="31"/>
  <c r="W341" i="31"/>
  <c r="V338" i="33"/>
  <c r="O339" i="33"/>
  <c r="R339" i="33" s="1"/>
  <c r="S343" i="31" l="1"/>
  <c r="T343" i="31"/>
  <c r="AA342" i="31"/>
  <c r="W342" i="31"/>
  <c r="V339" i="33"/>
  <c r="O340" i="33"/>
  <c r="R340" i="33" s="1"/>
  <c r="S344" i="31" l="1"/>
  <c r="T344" i="31"/>
  <c r="AA343" i="31"/>
  <c r="W343" i="31"/>
  <c r="V340" i="33"/>
  <c r="O341" i="33"/>
  <c r="R341" i="33" s="1"/>
  <c r="S345" i="31" l="1"/>
  <c r="T345" i="31"/>
  <c r="AA344" i="31"/>
  <c r="W344" i="31"/>
  <c r="O342" i="33"/>
  <c r="R342" i="33" s="1"/>
  <c r="V341" i="33"/>
  <c r="S346" i="31" l="1"/>
  <c r="T346" i="31"/>
  <c r="AA345" i="31"/>
  <c r="W345" i="31"/>
  <c r="O343" i="33"/>
  <c r="R343" i="33" s="1"/>
  <c r="V342" i="33"/>
  <c r="S347" i="31" l="1"/>
  <c r="T347" i="31"/>
  <c r="AA346" i="31"/>
  <c r="W346" i="31"/>
  <c r="O344" i="33"/>
  <c r="R344" i="33" s="1"/>
  <c r="V343" i="33"/>
  <c r="S348" i="31" l="1"/>
  <c r="T348" i="31"/>
  <c r="AA347" i="31"/>
  <c r="W347" i="31"/>
  <c r="O345" i="33"/>
  <c r="R345" i="33" s="1"/>
  <c r="V344" i="33"/>
  <c r="S349" i="31" l="1"/>
  <c r="T349" i="31"/>
  <c r="AA348" i="31"/>
  <c r="W348" i="31"/>
  <c r="O346" i="33"/>
  <c r="R346" i="33" s="1"/>
  <c r="V345" i="33"/>
  <c r="S350" i="31" l="1"/>
  <c r="T350" i="31"/>
  <c r="AA349" i="31"/>
  <c r="W349" i="31"/>
  <c r="O347" i="33"/>
  <c r="R347" i="33" s="1"/>
  <c r="V346" i="33"/>
  <c r="S351" i="31" l="1"/>
  <c r="T351" i="31"/>
  <c r="AA350" i="31"/>
  <c r="W350" i="31"/>
  <c r="O348" i="33"/>
  <c r="R348" i="33" s="1"/>
  <c r="V347" i="33"/>
  <c r="S352" i="31" l="1"/>
  <c r="T352" i="31"/>
  <c r="AA351" i="31"/>
  <c r="W351" i="31"/>
  <c r="O349" i="33"/>
  <c r="R349" i="33" s="1"/>
  <c r="V348" i="33"/>
  <c r="S353" i="31" l="1"/>
  <c r="T353" i="31"/>
  <c r="AA352" i="31"/>
  <c r="W352" i="31"/>
  <c r="V349" i="33"/>
  <c r="O350" i="33"/>
  <c r="R350" i="33" s="1"/>
  <c r="S354" i="31" l="1"/>
  <c r="T354" i="31"/>
  <c r="AA353" i="31"/>
  <c r="W353" i="31"/>
  <c r="V350" i="33"/>
  <c r="O351" i="33"/>
  <c r="R351" i="33" s="1"/>
  <c r="S355" i="31" l="1"/>
  <c r="T355" i="31"/>
  <c r="AA354" i="31"/>
  <c r="W354" i="31"/>
  <c r="V351" i="33"/>
  <c r="O352" i="33"/>
  <c r="R352" i="33" s="1"/>
  <c r="S356" i="31" l="1"/>
  <c r="T356" i="31"/>
  <c r="AA355" i="31"/>
  <c r="W355" i="31"/>
  <c r="V352" i="33"/>
  <c r="O353" i="33"/>
  <c r="R353" i="33" s="1"/>
  <c r="S357" i="31" l="1"/>
  <c r="T357" i="31"/>
  <c r="AA356" i="31"/>
  <c r="W356" i="31"/>
  <c r="V353" i="33"/>
  <c r="O354" i="33"/>
  <c r="R354" i="33" s="1"/>
  <c r="S358" i="31" l="1"/>
  <c r="T358" i="31"/>
  <c r="AA357" i="31"/>
  <c r="W357" i="31"/>
  <c r="V354" i="33"/>
  <c r="O355" i="33"/>
  <c r="R355" i="33" s="1"/>
  <c r="S359" i="31" l="1"/>
  <c r="T359" i="31"/>
  <c r="AA358" i="31"/>
  <c r="W358" i="31"/>
  <c r="V355" i="33"/>
  <c r="O356" i="33"/>
  <c r="R356" i="33" s="1"/>
  <c r="S360" i="31" l="1"/>
  <c r="T360" i="31"/>
  <c r="AA359" i="31"/>
  <c r="W359" i="31"/>
  <c r="V356" i="33"/>
  <c r="O357" i="33"/>
  <c r="R357" i="33" s="1"/>
  <c r="S361" i="31" l="1"/>
  <c r="T361" i="31"/>
  <c r="AA360" i="31"/>
  <c r="W360" i="31"/>
  <c r="O358" i="33"/>
  <c r="R358" i="33" s="1"/>
  <c r="V357" i="33"/>
  <c r="S362" i="31" l="1"/>
  <c r="T362" i="31"/>
  <c r="AA361" i="31"/>
  <c r="W361" i="31"/>
  <c r="O359" i="33"/>
  <c r="R359" i="33" s="1"/>
  <c r="V358" i="33"/>
  <c r="S363" i="31" l="1"/>
  <c r="T363" i="31"/>
  <c r="AA362" i="31"/>
  <c r="W362" i="31"/>
  <c r="O360" i="33"/>
  <c r="R360" i="33" s="1"/>
  <c r="V359" i="33"/>
  <c r="S364" i="31" l="1"/>
  <c r="T364" i="31"/>
  <c r="AA363" i="31"/>
  <c r="W363" i="31"/>
  <c r="O361" i="33"/>
  <c r="R361" i="33" s="1"/>
  <c r="V360" i="33"/>
  <c r="S365" i="31" l="1"/>
  <c r="T365" i="31"/>
  <c r="AA364" i="31"/>
  <c r="W364" i="31"/>
  <c r="O362" i="33"/>
  <c r="R362" i="33" s="1"/>
  <c r="V361" i="33"/>
  <c r="S366" i="31" l="1"/>
  <c r="T366" i="31"/>
  <c r="AA365" i="31"/>
  <c r="W365" i="31"/>
  <c r="O363" i="33"/>
  <c r="R363" i="33" s="1"/>
  <c r="V362" i="33"/>
  <c r="S367" i="31" l="1"/>
  <c r="T367" i="31"/>
  <c r="AA366" i="31"/>
  <c r="W366" i="31"/>
  <c r="O364" i="33"/>
  <c r="R364" i="33" s="1"/>
  <c r="V363" i="33"/>
  <c r="S368" i="31" l="1"/>
  <c r="T368" i="31"/>
  <c r="AA367" i="31"/>
  <c r="W367" i="31"/>
  <c r="O365" i="33"/>
  <c r="R365" i="33" s="1"/>
  <c r="V364" i="33"/>
  <c r="S369" i="31" l="1"/>
  <c r="T369" i="31"/>
  <c r="AA368" i="31"/>
  <c r="W368" i="31"/>
  <c r="V365" i="33"/>
  <c r="O366" i="33"/>
  <c r="R366" i="33" s="1"/>
  <c r="S370" i="31" l="1"/>
  <c r="T370" i="31"/>
  <c r="AA369" i="31"/>
  <c r="W369" i="31"/>
  <c r="V366" i="33"/>
  <c r="O367" i="33"/>
  <c r="R367" i="33" s="1"/>
  <c r="S371" i="31" l="1"/>
  <c r="T371" i="31"/>
  <c r="AA370" i="31"/>
  <c r="W370" i="31"/>
  <c r="V367" i="33"/>
  <c r="O368" i="33"/>
  <c r="R368" i="33" s="1"/>
  <c r="S372" i="31" l="1"/>
  <c r="T372" i="31"/>
  <c r="AA371" i="31"/>
  <c r="W371" i="31"/>
  <c r="V368" i="33"/>
  <c r="O369" i="33"/>
  <c r="R369" i="33" s="1"/>
  <c r="S373" i="31" l="1"/>
  <c r="T373" i="31"/>
  <c r="AA372" i="31"/>
  <c r="W372" i="31"/>
  <c r="V369" i="33"/>
  <c r="O370" i="33"/>
  <c r="R370" i="33" s="1"/>
  <c r="S374" i="31" l="1"/>
  <c r="T374" i="31"/>
  <c r="AA373" i="31"/>
  <c r="W373" i="31"/>
  <c r="V370" i="33"/>
  <c r="O371" i="33"/>
  <c r="R371" i="33" s="1"/>
  <c r="S375" i="31" l="1"/>
  <c r="T375" i="31"/>
  <c r="AA374" i="31"/>
  <c r="W374" i="31"/>
  <c r="V371" i="33"/>
  <c r="O372" i="33"/>
  <c r="R372" i="33" s="1"/>
  <c r="S376" i="31" l="1"/>
  <c r="T376" i="31"/>
  <c r="AA375" i="31"/>
  <c r="W375" i="31"/>
  <c r="V372" i="33"/>
  <c r="O373" i="33"/>
  <c r="R373" i="33" s="1"/>
  <c r="S377" i="31" l="1"/>
  <c r="T377" i="31"/>
  <c r="AA376" i="31"/>
  <c r="W376" i="31"/>
  <c r="V373" i="33"/>
  <c r="O374" i="33"/>
  <c r="R374" i="33" s="1"/>
  <c r="S378" i="31" l="1"/>
  <c r="T378" i="31"/>
  <c r="AA377" i="31"/>
  <c r="W377" i="31"/>
  <c r="V374" i="33"/>
  <c r="O375" i="33"/>
  <c r="R375" i="33" s="1"/>
  <c r="S379" i="31" l="1"/>
  <c r="T379" i="31"/>
  <c r="AA378" i="31"/>
  <c r="W378" i="31"/>
  <c r="V375" i="33"/>
  <c r="O376" i="33"/>
  <c r="R376" i="33" s="1"/>
  <c r="S380" i="31" l="1"/>
  <c r="T380" i="31"/>
  <c r="AA379" i="31"/>
  <c r="W379" i="31"/>
  <c r="V376" i="33"/>
  <c r="O377" i="33"/>
  <c r="R377" i="33" s="1"/>
  <c r="S381" i="31" l="1"/>
  <c r="T381" i="31"/>
  <c r="AA380" i="31"/>
  <c r="W380" i="31"/>
  <c r="O378" i="33"/>
  <c r="R378" i="33" s="1"/>
  <c r="V377" i="33"/>
  <c r="S382" i="31" l="1"/>
  <c r="T382" i="31"/>
  <c r="AA381" i="31"/>
  <c r="W381" i="31"/>
  <c r="O379" i="33"/>
  <c r="R379" i="33" s="1"/>
  <c r="V378" i="33"/>
  <c r="S383" i="31" l="1"/>
  <c r="T383" i="31"/>
  <c r="AA382" i="31"/>
  <c r="W382" i="31"/>
  <c r="O380" i="33"/>
  <c r="R380" i="33" s="1"/>
  <c r="V379" i="33"/>
  <c r="S384" i="31" l="1"/>
  <c r="T384" i="31"/>
  <c r="AA383" i="31"/>
  <c r="W383" i="31"/>
  <c r="O381" i="33"/>
  <c r="R381" i="33" s="1"/>
  <c r="V380" i="33"/>
  <c r="S385" i="31" l="1"/>
  <c r="T385" i="31"/>
  <c r="AA384" i="31"/>
  <c r="W384" i="31"/>
  <c r="O382" i="33"/>
  <c r="R382" i="33" s="1"/>
  <c r="V381" i="33"/>
  <c r="S386" i="31" l="1"/>
  <c r="T386" i="31"/>
  <c r="AA385" i="31"/>
  <c r="W385" i="31"/>
  <c r="O383" i="33"/>
  <c r="R383" i="33" s="1"/>
  <c r="V382" i="33"/>
  <c r="S387" i="31" l="1"/>
  <c r="T387" i="31"/>
  <c r="AA386" i="31"/>
  <c r="W386" i="31"/>
  <c r="O384" i="33"/>
  <c r="R384" i="33" s="1"/>
  <c r="V383" i="33"/>
  <c r="S388" i="31" l="1"/>
  <c r="T388" i="31"/>
  <c r="AA387" i="31"/>
  <c r="W387" i="31"/>
  <c r="O385" i="33"/>
  <c r="R385" i="33" s="1"/>
  <c r="V384" i="33"/>
  <c r="S389" i="31" l="1"/>
  <c r="T389" i="31"/>
  <c r="AA388" i="31"/>
  <c r="W388" i="31"/>
  <c r="V385" i="33"/>
  <c r="O386" i="33"/>
  <c r="R386" i="33" s="1"/>
  <c r="S390" i="31" l="1"/>
  <c r="T390" i="31"/>
  <c r="AA389" i="31"/>
  <c r="W389" i="31"/>
  <c r="V386" i="33"/>
  <c r="O387" i="33"/>
  <c r="R387" i="33" s="1"/>
  <c r="S391" i="31" l="1"/>
  <c r="T391" i="31"/>
  <c r="AA390" i="31"/>
  <c r="W390" i="31"/>
  <c r="V387" i="33"/>
  <c r="O388" i="33"/>
  <c r="R388" i="33" s="1"/>
  <c r="S392" i="31" l="1"/>
  <c r="T392" i="31"/>
  <c r="AA391" i="31"/>
  <c r="W391" i="31"/>
  <c r="V388" i="33"/>
  <c r="O389" i="33"/>
  <c r="R389" i="33" s="1"/>
  <c r="S393" i="31" l="1"/>
  <c r="T393" i="31"/>
  <c r="AA392" i="31"/>
  <c r="W392" i="31"/>
  <c r="V389" i="33"/>
  <c r="O390" i="33"/>
  <c r="R390" i="33" s="1"/>
  <c r="S394" i="31" l="1"/>
  <c r="T394" i="31"/>
  <c r="AA393" i="31"/>
  <c r="W393" i="31"/>
  <c r="V390" i="33"/>
  <c r="O391" i="33"/>
  <c r="R391" i="33" s="1"/>
  <c r="S395" i="31" l="1"/>
  <c r="T395" i="31"/>
  <c r="AA394" i="31"/>
  <c r="W394" i="31"/>
  <c r="V391" i="33"/>
  <c r="O392" i="33"/>
  <c r="R392" i="33" s="1"/>
  <c r="S396" i="31" l="1"/>
  <c r="T396" i="31"/>
  <c r="AA395" i="31"/>
  <c r="W395" i="31"/>
  <c r="V392" i="33"/>
  <c r="O393" i="33"/>
  <c r="R393" i="33" s="1"/>
  <c r="S397" i="31" l="1"/>
  <c r="T397" i="31"/>
  <c r="AA396" i="31"/>
  <c r="W396" i="31"/>
  <c r="O394" i="33"/>
  <c r="R394" i="33" s="1"/>
  <c r="V393" i="33"/>
  <c r="S398" i="31" l="1"/>
  <c r="T398" i="31"/>
  <c r="AA397" i="31"/>
  <c r="W397" i="31"/>
  <c r="O395" i="33"/>
  <c r="R395" i="33" s="1"/>
  <c r="V394" i="33"/>
  <c r="S399" i="31" l="1"/>
  <c r="T399" i="31"/>
  <c r="AA398" i="31"/>
  <c r="W398" i="31"/>
  <c r="O396" i="33"/>
  <c r="R396" i="33" s="1"/>
  <c r="V395" i="33"/>
  <c r="S400" i="31" l="1"/>
  <c r="T400" i="31"/>
  <c r="AA399" i="31"/>
  <c r="W399" i="31"/>
  <c r="O397" i="33"/>
  <c r="R397" i="33" s="1"/>
  <c r="V396" i="33"/>
  <c r="S401" i="31" l="1"/>
  <c r="T401" i="31"/>
  <c r="AA400" i="31"/>
  <c r="W400" i="31"/>
  <c r="O398" i="33"/>
  <c r="R398" i="33" s="1"/>
  <c r="V397" i="33"/>
  <c r="S402" i="31" l="1"/>
  <c r="T402" i="31"/>
  <c r="AA401" i="31"/>
  <c r="W401" i="31"/>
  <c r="O399" i="33"/>
  <c r="R399" i="33" s="1"/>
  <c r="V398" i="33"/>
  <c r="S403" i="31" l="1"/>
  <c r="T403" i="31"/>
  <c r="AA402" i="31"/>
  <c r="W402" i="31"/>
  <c r="O400" i="33"/>
  <c r="R400" i="33" s="1"/>
  <c r="V399" i="33"/>
  <c r="S404" i="31" l="1"/>
  <c r="T404" i="31"/>
  <c r="AA403" i="31"/>
  <c r="W403" i="31"/>
  <c r="O401" i="33"/>
  <c r="R401" i="33" s="1"/>
  <c r="V400" i="33"/>
  <c r="S405" i="31" l="1"/>
  <c r="T405" i="31"/>
  <c r="AA404" i="31"/>
  <c r="W404" i="31"/>
  <c r="V401" i="33"/>
  <c r="O402" i="33"/>
  <c r="R402" i="33" s="1"/>
  <c r="S406" i="31" l="1"/>
  <c r="T406" i="31"/>
  <c r="AA405" i="31"/>
  <c r="W405" i="31"/>
  <c r="V402" i="33"/>
  <c r="O403" i="33"/>
  <c r="R403" i="33" s="1"/>
  <c r="S407" i="31" l="1"/>
  <c r="T407" i="31"/>
  <c r="AA406" i="31"/>
  <c r="W406" i="31"/>
  <c r="V403" i="33"/>
  <c r="O404" i="33"/>
  <c r="R404" i="33" s="1"/>
  <c r="S408" i="31" l="1"/>
  <c r="T408" i="31"/>
  <c r="AA407" i="31"/>
  <c r="W407" i="31"/>
  <c r="V404" i="33"/>
  <c r="O405" i="33"/>
  <c r="R405" i="33" s="1"/>
  <c r="S409" i="31" l="1"/>
  <c r="T409" i="31"/>
  <c r="AA408" i="31"/>
  <c r="W408" i="31"/>
  <c r="V405" i="33"/>
  <c r="O406" i="33"/>
  <c r="R406" i="33" s="1"/>
  <c r="S410" i="31" l="1"/>
  <c r="T410" i="31"/>
  <c r="AA409" i="31"/>
  <c r="W409" i="31"/>
  <c r="V406" i="33"/>
  <c r="O407" i="33"/>
  <c r="R407" i="33" s="1"/>
  <c r="S411" i="31" l="1"/>
  <c r="T411" i="31"/>
  <c r="AA410" i="31"/>
  <c r="W410" i="31"/>
  <c r="V407" i="33"/>
  <c r="O408" i="33"/>
  <c r="R408" i="33" s="1"/>
  <c r="S412" i="31" l="1"/>
  <c r="T412" i="31"/>
  <c r="AA411" i="31"/>
  <c r="W411" i="31"/>
  <c r="V408" i="33"/>
  <c r="O409" i="33"/>
  <c r="R409" i="33" s="1"/>
  <c r="S413" i="31" l="1"/>
  <c r="T413" i="31"/>
  <c r="AA412" i="31"/>
  <c r="W412" i="31"/>
  <c r="O410" i="33"/>
  <c r="R410" i="33" s="1"/>
  <c r="V409" i="33"/>
  <c r="S414" i="31" l="1"/>
  <c r="T414" i="31"/>
  <c r="AA413" i="31"/>
  <c r="W413" i="31"/>
  <c r="O411" i="33"/>
  <c r="R411" i="33" s="1"/>
  <c r="V410" i="33"/>
  <c r="S415" i="31" l="1"/>
  <c r="T415" i="31"/>
  <c r="AA414" i="31"/>
  <c r="W414" i="31"/>
  <c r="O412" i="33"/>
  <c r="R412" i="33" s="1"/>
  <c r="V411" i="33"/>
  <c r="S416" i="31" l="1"/>
  <c r="T416" i="31"/>
  <c r="AA415" i="31"/>
  <c r="W415" i="31"/>
  <c r="O413" i="33"/>
  <c r="R413" i="33" s="1"/>
  <c r="V412" i="33"/>
  <c r="S417" i="31" l="1"/>
  <c r="T417" i="31"/>
  <c r="AA416" i="31"/>
  <c r="W416" i="31"/>
  <c r="O414" i="33"/>
  <c r="R414" i="33" s="1"/>
  <c r="V413" i="33"/>
  <c r="S418" i="31" l="1"/>
  <c r="T418" i="31"/>
  <c r="AA417" i="31"/>
  <c r="W417" i="31"/>
  <c r="O415" i="33"/>
  <c r="R415" i="33" s="1"/>
  <c r="V414" i="33"/>
  <c r="S419" i="31" l="1"/>
  <c r="T419" i="31"/>
  <c r="AA418" i="31"/>
  <c r="W418" i="31"/>
  <c r="O416" i="33"/>
  <c r="R416" i="33" s="1"/>
  <c r="V415" i="33"/>
  <c r="S420" i="31" l="1"/>
  <c r="T420" i="31"/>
  <c r="AA419" i="31"/>
  <c r="W419" i="31"/>
  <c r="O417" i="33"/>
  <c r="R417" i="33" s="1"/>
  <c r="V416" i="33"/>
  <c r="S421" i="31" l="1"/>
  <c r="T421" i="31"/>
  <c r="AA420" i="31"/>
  <c r="W420" i="31"/>
  <c r="V417" i="33"/>
  <c r="O418" i="33"/>
  <c r="R418" i="33" s="1"/>
  <c r="S422" i="31" l="1"/>
  <c r="T422" i="31"/>
  <c r="AA421" i="31"/>
  <c r="W421" i="31"/>
  <c r="O419" i="33"/>
  <c r="R419" i="33" s="1"/>
  <c r="V418" i="33"/>
  <c r="S423" i="31" l="1"/>
  <c r="T423" i="31"/>
  <c r="AA422" i="31"/>
  <c r="W422" i="31"/>
  <c r="O420" i="33"/>
  <c r="R420" i="33" s="1"/>
  <c r="V419" i="33"/>
  <c r="S424" i="31" l="1"/>
  <c r="T424" i="31"/>
  <c r="AA423" i="31"/>
  <c r="W423" i="31"/>
  <c r="O421" i="33"/>
  <c r="R421" i="33" s="1"/>
  <c r="V420" i="33"/>
  <c r="S425" i="31" l="1"/>
  <c r="T425" i="31"/>
  <c r="AA424" i="31"/>
  <c r="W424" i="31"/>
  <c r="O422" i="33"/>
  <c r="R422" i="33" s="1"/>
  <c r="V421" i="33"/>
  <c r="S426" i="31" l="1"/>
  <c r="T426" i="31"/>
  <c r="AA425" i="31"/>
  <c r="W425" i="31"/>
  <c r="O423" i="33"/>
  <c r="R423" i="33" s="1"/>
  <c r="V422" i="33"/>
  <c r="S427" i="31" l="1"/>
  <c r="T427" i="31"/>
  <c r="AA426" i="31"/>
  <c r="W426" i="31"/>
  <c r="O424" i="33"/>
  <c r="R424" i="33" s="1"/>
  <c r="V423" i="33"/>
  <c r="S428" i="31" l="1"/>
  <c r="T428" i="31"/>
  <c r="AA427" i="31"/>
  <c r="W427" i="31"/>
  <c r="O425" i="33"/>
  <c r="R425" i="33" s="1"/>
  <c r="V424" i="33"/>
  <c r="S429" i="31" l="1"/>
  <c r="T429" i="31"/>
  <c r="AA428" i="31"/>
  <c r="W428" i="31"/>
  <c r="O426" i="33"/>
  <c r="R426" i="33" s="1"/>
  <c r="V425" i="33"/>
  <c r="S430" i="31" l="1"/>
  <c r="T430" i="31"/>
  <c r="AA429" i="31"/>
  <c r="W429" i="31"/>
  <c r="O427" i="33"/>
  <c r="R427" i="33" s="1"/>
  <c r="V426" i="33"/>
  <c r="S431" i="31" l="1"/>
  <c r="T431" i="31"/>
  <c r="AA430" i="31"/>
  <c r="W430" i="31"/>
  <c r="V427" i="33"/>
  <c r="O428" i="33"/>
  <c r="R428" i="33" s="1"/>
  <c r="S432" i="31" l="1"/>
  <c r="T432" i="31"/>
  <c r="AA431" i="31"/>
  <c r="W431" i="31"/>
  <c r="V428" i="33"/>
  <c r="O429" i="33"/>
  <c r="R429" i="33" s="1"/>
  <c r="S433" i="31" l="1"/>
  <c r="T433" i="31"/>
  <c r="AA432" i="31"/>
  <c r="W432" i="31"/>
  <c r="V429" i="33"/>
  <c r="O430" i="33"/>
  <c r="R430" i="33" s="1"/>
  <c r="S434" i="31" l="1"/>
  <c r="T434" i="31"/>
  <c r="AA433" i="31"/>
  <c r="W433" i="31"/>
  <c r="V430" i="33"/>
  <c r="O431" i="33"/>
  <c r="R431" i="33" s="1"/>
  <c r="S435" i="31" l="1"/>
  <c r="T435" i="31"/>
  <c r="AA434" i="31"/>
  <c r="W434" i="31"/>
  <c r="V431" i="33"/>
  <c r="O432" i="33"/>
  <c r="R432" i="33" s="1"/>
  <c r="S436" i="31" l="1"/>
  <c r="T436" i="31"/>
  <c r="AA435" i="31"/>
  <c r="W435" i="31"/>
  <c r="V432" i="33"/>
  <c r="O433" i="33"/>
  <c r="R433" i="33" s="1"/>
  <c r="S437" i="31" l="1"/>
  <c r="T437" i="31"/>
  <c r="AA436" i="31"/>
  <c r="W436" i="31"/>
  <c r="V433" i="33"/>
  <c r="O434" i="33"/>
  <c r="R434" i="33" s="1"/>
  <c r="S438" i="31" l="1"/>
  <c r="T438" i="31"/>
  <c r="AA437" i="31"/>
  <c r="W437" i="31"/>
  <c r="V434" i="33"/>
  <c r="O435" i="33"/>
  <c r="R435" i="33" s="1"/>
  <c r="S439" i="31" l="1"/>
  <c r="T439" i="31"/>
  <c r="AA438" i="31"/>
  <c r="W438" i="31"/>
  <c r="O436" i="33"/>
  <c r="R436" i="33" s="1"/>
  <c r="V435" i="33"/>
  <c r="S440" i="31" l="1"/>
  <c r="T440" i="31"/>
  <c r="AA439" i="31"/>
  <c r="W439" i="31"/>
  <c r="O437" i="33"/>
  <c r="R437" i="33" s="1"/>
  <c r="V436" i="33"/>
  <c r="S441" i="31" l="1"/>
  <c r="T441" i="31"/>
  <c r="AA440" i="31"/>
  <c r="W440" i="31"/>
  <c r="O438" i="33"/>
  <c r="R438" i="33" s="1"/>
  <c r="V437" i="33"/>
  <c r="S442" i="31" l="1"/>
  <c r="T442" i="31"/>
  <c r="AA441" i="31"/>
  <c r="W441" i="31"/>
  <c r="O439" i="33"/>
  <c r="R439" i="33" s="1"/>
  <c r="V438" i="33"/>
  <c r="S443" i="31" l="1"/>
  <c r="T443" i="31"/>
  <c r="AA442" i="31"/>
  <c r="W442" i="31"/>
  <c r="O440" i="33"/>
  <c r="R440" i="33" s="1"/>
  <c r="V439" i="33"/>
  <c r="S444" i="31" l="1"/>
  <c r="T444" i="31"/>
  <c r="AA443" i="31"/>
  <c r="W443" i="31"/>
  <c r="O441" i="33"/>
  <c r="R441" i="33" s="1"/>
  <c r="V440" i="33"/>
  <c r="S445" i="31" l="1"/>
  <c r="T445" i="31"/>
  <c r="AA444" i="31"/>
  <c r="W444" i="31"/>
  <c r="O442" i="33"/>
  <c r="R442" i="33" s="1"/>
  <c r="V441" i="33"/>
  <c r="S446" i="31" l="1"/>
  <c r="T446" i="31"/>
  <c r="AA445" i="31"/>
  <c r="W445" i="31"/>
  <c r="V442" i="33"/>
  <c r="O443" i="33"/>
  <c r="R443" i="33" s="1"/>
  <c r="S447" i="31" l="1"/>
  <c r="T447" i="31"/>
  <c r="AA446" i="31"/>
  <c r="W446" i="31"/>
  <c r="V443" i="33"/>
  <c r="O444" i="33"/>
  <c r="R444" i="33" s="1"/>
  <c r="S448" i="31" l="1"/>
  <c r="T448" i="31"/>
  <c r="AA447" i="31"/>
  <c r="W447" i="31"/>
  <c r="V444" i="33"/>
  <c r="O445" i="33"/>
  <c r="R445" i="33" s="1"/>
  <c r="S449" i="31" l="1"/>
  <c r="T449" i="31"/>
  <c r="AA448" i="31"/>
  <c r="W448" i="31"/>
  <c r="V445" i="33"/>
  <c r="O446" i="33"/>
  <c r="R446" i="33" s="1"/>
  <c r="S450" i="31" l="1"/>
  <c r="T450" i="31"/>
  <c r="AA449" i="31"/>
  <c r="W449" i="31"/>
  <c r="V446" i="33"/>
  <c r="O447" i="33"/>
  <c r="R447" i="33" s="1"/>
  <c r="S451" i="31" l="1"/>
  <c r="T451" i="31"/>
  <c r="AA450" i="31"/>
  <c r="W450" i="31"/>
  <c r="V447" i="33"/>
  <c r="O448" i="33"/>
  <c r="R448" i="33" s="1"/>
  <c r="S452" i="31" l="1"/>
  <c r="T452" i="31"/>
  <c r="AA451" i="31"/>
  <c r="W451" i="31"/>
  <c r="V448" i="33"/>
  <c r="O449" i="33"/>
  <c r="R449" i="33" s="1"/>
  <c r="S453" i="31" l="1"/>
  <c r="T453" i="31"/>
  <c r="AA452" i="31"/>
  <c r="W452" i="31"/>
  <c r="V449" i="33"/>
  <c r="O450" i="33"/>
  <c r="R450" i="33" s="1"/>
  <c r="S454" i="31" l="1"/>
  <c r="T454" i="31"/>
  <c r="AA453" i="31"/>
  <c r="W453" i="31"/>
  <c r="O451" i="33"/>
  <c r="R451" i="33" s="1"/>
  <c r="V450" i="33"/>
  <c r="S455" i="31" l="1"/>
  <c r="T455" i="31"/>
  <c r="AA454" i="31"/>
  <c r="W454" i="31"/>
  <c r="O452" i="33"/>
  <c r="R452" i="33" s="1"/>
  <c r="V451" i="33"/>
  <c r="S456" i="31" l="1"/>
  <c r="T456" i="31"/>
  <c r="AA455" i="31"/>
  <c r="W455" i="31"/>
  <c r="O453" i="33"/>
  <c r="R453" i="33" s="1"/>
  <c r="V452" i="33"/>
  <c r="S457" i="31" l="1"/>
  <c r="T457" i="31"/>
  <c r="AA456" i="31"/>
  <c r="W456" i="31"/>
  <c r="O454" i="33"/>
  <c r="R454" i="33" s="1"/>
  <c r="V453" i="33"/>
  <c r="S458" i="31" l="1"/>
  <c r="T458" i="31"/>
  <c r="AA457" i="31"/>
  <c r="W457" i="31"/>
  <c r="O455" i="33"/>
  <c r="R455" i="33" s="1"/>
  <c r="V454" i="33"/>
  <c r="S459" i="31" l="1"/>
  <c r="T459" i="31"/>
  <c r="AA458" i="31"/>
  <c r="W458" i="31"/>
  <c r="V455" i="33"/>
  <c r="O456" i="33"/>
  <c r="R456" i="33" s="1"/>
  <c r="S460" i="31" l="1"/>
  <c r="T460" i="31"/>
  <c r="AA459" i="31"/>
  <c r="W459" i="31"/>
  <c r="V456" i="33"/>
  <c r="O457" i="33"/>
  <c r="R457" i="33" s="1"/>
  <c r="S461" i="31" l="1"/>
  <c r="T461" i="31"/>
  <c r="AA460" i="31"/>
  <c r="W460" i="31"/>
  <c r="V457" i="33"/>
  <c r="O458" i="33"/>
  <c r="R458" i="33" s="1"/>
  <c r="S462" i="31" l="1"/>
  <c r="T462" i="31"/>
  <c r="AA461" i="31"/>
  <c r="W461" i="31"/>
  <c r="V458" i="33"/>
  <c r="O459" i="33"/>
  <c r="R459" i="33" s="1"/>
  <c r="S463" i="31" l="1"/>
  <c r="T463" i="31"/>
  <c r="AA462" i="31"/>
  <c r="W462" i="31"/>
  <c r="O460" i="33"/>
  <c r="R460" i="33" s="1"/>
  <c r="V459" i="33"/>
  <c r="S464" i="31" l="1"/>
  <c r="T464" i="31"/>
  <c r="AA463" i="31"/>
  <c r="W463" i="31"/>
  <c r="V460" i="33"/>
  <c r="O461" i="33"/>
  <c r="R461" i="33" s="1"/>
  <c r="S465" i="31" l="1"/>
  <c r="T465" i="31"/>
  <c r="AA464" i="31"/>
  <c r="W464" i="31"/>
  <c r="V461" i="33"/>
  <c r="O462" i="33"/>
  <c r="R462" i="33" s="1"/>
  <c r="S466" i="31" l="1"/>
  <c r="T466" i="31"/>
  <c r="AA465" i="31"/>
  <c r="W465" i="31"/>
  <c r="V462" i="33"/>
  <c r="O463" i="33"/>
  <c r="R463" i="33" s="1"/>
  <c r="S467" i="31" l="1"/>
  <c r="T467" i="31"/>
  <c r="AA466" i="31"/>
  <c r="W466" i="31"/>
  <c r="O464" i="33"/>
  <c r="R464" i="33" s="1"/>
  <c r="V463" i="33"/>
  <c r="S468" i="31" l="1"/>
  <c r="T468" i="31"/>
  <c r="AA467" i="31"/>
  <c r="W467" i="31"/>
  <c r="V464" i="33"/>
  <c r="O465" i="33"/>
  <c r="R465" i="33" s="1"/>
  <c r="S469" i="31" l="1"/>
  <c r="T469" i="31"/>
  <c r="AA468" i="31"/>
  <c r="W468" i="31"/>
  <c r="O466" i="33"/>
  <c r="R466" i="33" s="1"/>
  <c r="V465" i="33"/>
  <c r="S470" i="31" l="1"/>
  <c r="T470" i="31"/>
  <c r="AA469" i="31"/>
  <c r="W469" i="31"/>
  <c r="O467" i="33"/>
  <c r="R467" i="33" s="1"/>
  <c r="V466" i="33"/>
  <c r="S471" i="31" l="1"/>
  <c r="T471" i="31"/>
  <c r="AA470" i="31"/>
  <c r="W470" i="31"/>
  <c r="V467" i="33"/>
  <c r="O468" i="33"/>
  <c r="R468" i="33" s="1"/>
  <c r="S472" i="31" l="1"/>
  <c r="T472" i="31"/>
  <c r="AA471" i="31"/>
  <c r="W471" i="31"/>
  <c r="O469" i="33"/>
  <c r="R469" i="33" s="1"/>
  <c r="V468" i="33"/>
  <c r="S473" i="31" l="1"/>
  <c r="T473" i="31"/>
  <c r="AA472" i="31"/>
  <c r="W472" i="31"/>
  <c r="O470" i="33"/>
  <c r="R470" i="33" s="1"/>
  <c r="V469" i="33"/>
  <c r="S474" i="31" l="1"/>
  <c r="T474" i="31"/>
  <c r="AA473" i="31"/>
  <c r="W473" i="31"/>
  <c r="V470" i="33"/>
  <c r="O471" i="33"/>
  <c r="R471" i="33" s="1"/>
  <c r="S475" i="31" l="1"/>
  <c r="T475" i="31"/>
  <c r="AA474" i="31"/>
  <c r="W474" i="31"/>
  <c r="V471" i="33"/>
  <c r="O472" i="33"/>
  <c r="R472" i="33" s="1"/>
  <c r="S476" i="31" l="1"/>
  <c r="T476" i="31"/>
  <c r="AA475" i="31"/>
  <c r="W475" i="31"/>
  <c r="O473" i="33"/>
  <c r="R473" i="33" s="1"/>
  <c r="V472" i="33"/>
  <c r="S477" i="31" l="1"/>
  <c r="T477" i="31"/>
  <c r="AA476" i="31"/>
  <c r="W476" i="31"/>
  <c r="V473" i="33"/>
  <c r="O474" i="33"/>
  <c r="R474" i="33" s="1"/>
  <c r="S478" i="31" l="1"/>
  <c r="T478" i="31"/>
  <c r="AA477" i="31"/>
  <c r="W477" i="31"/>
  <c r="V474" i="33"/>
  <c r="O475" i="33"/>
  <c r="R475" i="33" s="1"/>
  <c r="S479" i="31" l="1"/>
  <c r="T479" i="31"/>
  <c r="AA478" i="31"/>
  <c r="W478" i="31"/>
  <c r="O476" i="33"/>
  <c r="R476" i="33" s="1"/>
  <c r="V475" i="33"/>
  <c r="S480" i="31" l="1"/>
  <c r="T480" i="31"/>
  <c r="AA479" i="31"/>
  <c r="W479" i="31"/>
  <c r="V476" i="33"/>
  <c r="O477" i="33"/>
  <c r="R477" i="33" s="1"/>
  <c r="S481" i="31" l="1"/>
  <c r="T481" i="31"/>
  <c r="AA480" i="31"/>
  <c r="W480" i="31"/>
  <c r="V477" i="33"/>
  <c r="O478" i="33"/>
  <c r="R478" i="33" s="1"/>
  <c r="S482" i="31" l="1"/>
  <c r="T482" i="31"/>
  <c r="AA481" i="31"/>
  <c r="W481" i="31"/>
  <c r="O479" i="33"/>
  <c r="R479" i="33" s="1"/>
  <c r="V478" i="33"/>
  <c r="S483" i="31" l="1"/>
  <c r="T483" i="31"/>
  <c r="AA482" i="31"/>
  <c r="W482" i="31"/>
  <c r="O480" i="33"/>
  <c r="R480" i="33" s="1"/>
  <c r="V479" i="33"/>
  <c r="S484" i="31" l="1"/>
  <c r="T484" i="31"/>
  <c r="AA483" i="31"/>
  <c r="W483" i="31"/>
  <c r="V480" i="33"/>
  <c r="O481" i="33"/>
  <c r="R481" i="33" s="1"/>
  <c r="S485" i="31" l="1"/>
  <c r="T485" i="31"/>
  <c r="AA484" i="31"/>
  <c r="W484" i="31"/>
  <c r="O482" i="33"/>
  <c r="R482" i="33" s="1"/>
  <c r="V481" i="33"/>
  <c r="S486" i="31" l="1"/>
  <c r="T486" i="31"/>
  <c r="AA485" i="31"/>
  <c r="W485" i="31"/>
  <c r="O483" i="33"/>
  <c r="R483" i="33" s="1"/>
  <c r="V482" i="33"/>
  <c r="S487" i="31" l="1"/>
  <c r="T487" i="31"/>
  <c r="AA486" i="31"/>
  <c r="W486" i="31"/>
  <c r="O484" i="33"/>
  <c r="R484" i="33" s="1"/>
  <c r="V483" i="33"/>
  <c r="S488" i="31" l="1"/>
  <c r="T488" i="31"/>
  <c r="AA487" i="31"/>
  <c r="W487" i="31"/>
  <c r="V484" i="33"/>
  <c r="O485" i="33"/>
  <c r="R485" i="33" s="1"/>
  <c r="S489" i="31" l="1"/>
  <c r="T489" i="31"/>
  <c r="AA488" i="31"/>
  <c r="W488" i="31"/>
  <c r="O486" i="33"/>
  <c r="R486" i="33" s="1"/>
  <c r="V485" i="33"/>
  <c r="S490" i="31" l="1"/>
  <c r="T490" i="31"/>
  <c r="AA489" i="31"/>
  <c r="W489" i="31"/>
  <c r="V486" i="33"/>
  <c r="O487" i="33"/>
  <c r="R487" i="33" s="1"/>
  <c r="S491" i="31" l="1"/>
  <c r="T491" i="31"/>
  <c r="AA490" i="31"/>
  <c r="W490" i="31"/>
  <c r="O488" i="33"/>
  <c r="R488" i="33" s="1"/>
  <c r="V487" i="33"/>
  <c r="S492" i="31" l="1"/>
  <c r="T492" i="31"/>
  <c r="AA491" i="31"/>
  <c r="W491" i="31"/>
  <c r="V488" i="33"/>
  <c r="O489" i="33"/>
  <c r="R489" i="33" s="1"/>
  <c r="S493" i="31" l="1"/>
  <c r="T493" i="31"/>
  <c r="AA492" i="31"/>
  <c r="W492" i="31"/>
  <c r="O490" i="33"/>
  <c r="R490" i="33" s="1"/>
  <c r="V489" i="33"/>
  <c r="S494" i="31" l="1"/>
  <c r="T494" i="31"/>
  <c r="AA493" i="31"/>
  <c r="W493" i="31"/>
  <c r="O491" i="33"/>
  <c r="R491" i="33" s="1"/>
  <c r="V490" i="33"/>
  <c r="S495" i="31" l="1"/>
  <c r="T495" i="31"/>
  <c r="AA494" i="31"/>
  <c r="W494" i="31"/>
  <c r="V491" i="33"/>
  <c r="O492" i="33"/>
  <c r="R492" i="33" s="1"/>
  <c r="S496" i="31" l="1"/>
  <c r="T496" i="31"/>
  <c r="AA495" i="31"/>
  <c r="W495" i="31"/>
  <c r="O493" i="33"/>
  <c r="R493" i="33" s="1"/>
  <c r="V492" i="33"/>
  <c r="S497" i="31" l="1"/>
  <c r="T497" i="31"/>
  <c r="AA496" i="31"/>
  <c r="W496" i="31"/>
  <c r="O494" i="33"/>
  <c r="R494" i="33" s="1"/>
  <c r="V493" i="33"/>
  <c r="S498" i="31" l="1"/>
  <c r="T498" i="31"/>
  <c r="AA497" i="31"/>
  <c r="W497" i="31"/>
  <c r="O495" i="33"/>
  <c r="R495" i="33" s="1"/>
  <c r="V494" i="33"/>
  <c r="S499" i="31" l="1"/>
  <c r="T499" i="31"/>
  <c r="AA498" i="31"/>
  <c r="W498" i="31"/>
  <c r="O496" i="33"/>
  <c r="R496" i="33" s="1"/>
  <c r="V495" i="33"/>
  <c r="S500" i="31" l="1"/>
  <c r="T500" i="31"/>
  <c r="AA499" i="31"/>
  <c r="W499" i="31"/>
  <c r="O497" i="33"/>
  <c r="R497" i="33" s="1"/>
  <c r="V496" i="33"/>
  <c r="S501" i="31" l="1"/>
  <c r="T501" i="31"/>
  <c r="AA500" i="31"/>
  <c r="W500" i="31"/>
  <c r="V497" i="33"/>
  <c r="O498" i="33"/>
  <c r="R498" i="33" s="1"/>
  <c r="S502" i="31" l="1"/>
  <c r="T502" i="31"/>
  <c r="AA501" i="31"/>
  <c r="W501" i="31"/>
  <c r="V498" i="33"/>
  <c r="O499" i="33"/>
  <c r="R499" i="33" s="1"/>
  <c r="S503" i="31" l="1"/>
  <c r="T503" i="31"/>
  <c r="AA502" i="31"/>
  <c r="W502" i="31"/>
  <c r="O500" i="33"/>
  <c r="R500" i="33" s="1"/>
  <c r="V499" i="33"/>
  <c r="S504" i="31" l="1"/>
  <c r="T504" i="31"/>
  <c r="AA503" i="31"/>
  <c r="W503" i="31"/>
  <c r="V500" i="33"/>
  <c r="O501" i="33"/>
  <c r="R501" i="33" s="1"/>
  <c r="S505" i="31" l="1"/>
  <c r="T505" i="31"/>
  <c r="AA504" i="31"/>
  <c r="W504" i="31"/>
  <c r="V501" i="33"/>
  <c r="O502" i="33"/>
  <c r="R502" i="33" s="1"/>
  <c r="S506" i="31" l="1"/>
  <c r="T506" i="31"/>
  <c r="AA505" i="31"/>
  <c r="W505" i="31"/>
  <c r="O503" i="33"/>
  <c r="R503" i="33" s="1"/>
  <c r="V502" i="33"/>
  <c r="S507" i="31" l="1"/>
  <c r="T507" i="31"/>
  <c r="AA506" i="31"/>
  <c r="W506" i="31"/>
  <c r="O504" i="33"/>
  <c r="R504" i="33" s="1"/>
  <c r="V503" i="33"/>
  <c r="S508" i="31" l="1"/>
  <c r="T508" i="31"/>
  <c r="AA507" i="31"/>
  <c r="W507" i="31"/>
  <c r="V504" i="33"/>
  <c r="O505" i="33"/>
  <c r="R505" i="33" s="1"/>
  <c r="S509" i="31" l="1"/>
  <c r="T509" i="31"/>
  <c r="AA508" i="31"/>
  <c r="W508" i="31"/>
  <c r="O506" i="33"/>
  <c r="R506" i="33" s="1"/>
  <c r="V505" i="33"/>
  <c r="S510" i="31" l="1"/>
  <c r="T510" i="31"/>
  <c r="AA509" i="31"/>
  <c r="W509" i="31"/>
  <c r="O507" i="33"/>
  <c r="R507" i="33" s="1"/>
  <c r="V506" i="33"/>
  <c r="S511" i="31" l="1"/>
  <c r="T511" i="31"/>
  <c r="AA510" i="31"/>
  <c r="W510" i="31"/>
  <c r="V507" i="33"/>
  <c r="O508" i="33"/>
  <c r="R508" i="33" s="1"/>
  <c r="S512" i="31" l="1"/>
  <c r="T512" i="31"/>
  <c r="AA511" i="31"/>
  <c r="W511" i="31"/>
  <c r="O509" i="33"/>
  <c r="R509" i="33" s="1"/>
  <c r="V508" i="33"/>
  <c r="S513" i="31" l="1"/>
  <c r="T513" i="31"/>
  <c r="AA512" i="31"/>
  <c r="W512" i="31"/>
  <c r="O510" i="33"/>
  <c r="R510" i="33" s="1"/>
  <c r="V509" i="33"/>
  <c r="S514" i="31" l="1"/>
  <c r="T514" i="31"/>
  <c r="AA513" i="31"/>
  <c r="W513" i="31"/>
  <c r="O511" i="33"/>
  <c r="R511" i="33" s="1"/>
  <c r="V510" i="33"/>
  <c r="S515" i="31" l="1"/>
  <c r="T515" i="31"/>
  <c r="AA514" i="31"/>
  <c r="W514" i="31"/>
  <c r="V511" i="33"/>
  <c r="O512" i="33"/>
  <c r="R512" i="33" s="1"/>
  <c r="S516" i="31" l="1"/>
  <c r="T516" i="31"/>
  <c r="AA515" i="31"/>
  <c r="W515" i="31"/>
  <c r="O513" i="33"/>
  <c r="R513" i="33" s="1"/>
  <c r="V512" i="33"/>
  <c r="S517" i="31" l="1"/>
  <c r="T517" i="31"/>
  <c r="AA516" i="31"/>
  <c r="W516" i="31"/>
  <c r="V513" i="33"/>
  <c r="O514" i="33"/>
  <c r="R514" i="33" s="1"/>
  <c r="S518" i="31" l="1"/>
  <c r="T518" i="31"/>
  <c r="AA517" i="31"/>
  <c r="W517" i="31"/>
  <c r="V514" i="33"/>
  <c r="O515" i="33"/>
  <c r="R515" i="33" s="1"/>
  <c r="S519" i="31" l="1"/>
  <c r="T519" i="31"/>
  <c r="AA518" i="31"/>
  <c r="W518" i="31"/>
  <c r="O516" i="33"/>
  <c r="R516" i="33" s="1"/>
  <c r="V515" i="33"/>
  <c r="S520" i="31" l="1"/>
  <c r="T520" i="31"/>
  <c r="AA519" i="31"/>
  <c r="W519" i="31"/>
  <c r="V516" i="33"/>
  <c r="O517" i="33"/>
  <c r="R517" i="33" s="1"/>
  <c r="S521" i="31" l="1"/>
  <c r="T521" i="31"/>
  <c r="AA520" i="31"/>
  <c r="W520" i="31"/>
  <c r="V517" i="33"/>
  <c r="O518" i="33"/>
  <c r="R518" i="33" s="1"/>
  <c r="S522" i="31" l="1"/>
  <c r="T522" i="31"/>
  <c r="AA521" i="31"/>
  <c r="W521" i="31"/>
  <c r="V518" i="33"/>
  <c r="O519" i="33"/>
  <c r="R519" i="33" s="1"/>
  <c r="S523" i="31" l="1"/>
  <c r="T523" i="31"/>
  <c r="AA522" i="31"/>
  <c r="W522" i="31"/>
  <c r="O520" i="33"/>
  <c r="R520" i="33" s="1"/>
  <c r="V519" i="33"/>
  <c r="S524" i="31" l="1"/>
  <c r="T524" i="31"/>
  <c r="AA523" i="31"/>
  <c r="W523" i="31"/>
  <c r="V520" i="33"/>
  <c r="O521" i="33"/>
  <c r="R521" i="33" s="1"/>
  <c r="S525" i="31" l="1"/>
  <c r="T525" i="31"/>
  <c r="AA524" i="31"/>
  <c r="W524" i="31"/>
  <c r="V521" i="33"/>
  <c r="O522" i="33"/>
  <c r="R522" i="33" s="1"/>
  <c r="S526" i="31" l="1"/>
  <c r="T526" i="31"/>
  <c r="AA525" i="31"/>
  <c r="W525" i="31"/>
  <c r="O523" i="33"/>
  <c r="R523" i="33" s="1"/>
  <c r="V522" i="33"/>
  <c r="S527" i="31" l="1"/>
  <c r="T527" i="31"/>
  <c r="AA526" i="31"/>
  <c r="W526" i="31"/>
  <c r="O524" i="33"/>
  <c r="R524" i="33" s="1"/>
  <c r="V523" i="33"/>
  <c r="S528" i="31" l="1"/>
  <c r="T528" i="31"/>
  <c r="AA527" i="31"/>
  <c r="W527" i="31"/>
  <c r="V524" i="33"/>
  <c r="O525" i="33"/>
  <c r="R525" i="33" s="1"/>
  <c r="S529" i="31" l="1"/>
  <c r="T529" i="31"/>
  <c r="AA528" i="31"/>
  <c r="W528" i="31"/>
  <c r="O526" i="33"/>
  <c r="R526" i="33" s="1"/>
  <c r="V525" i="33"/>
  <c r="S530" i="31" l="1"/>
  <c r="T530" i="31"/>
  <c r="AA529" i="31"/>
  <c r="W529" i="31"/>
  <c r="V526" i="33"/>
  <c r="O527" i="33"/>
  <c r="R527" i="33" s="1"/>
  <c r="S531" i="31" l="1"/>
  <c r="T531" i="31"/>
  <c r="AA530" i="31"/>
  <c r="W530" i="31"/>
  <c r="V527" i="33"/>
  <c r="O528" i="33"/>
  <c r="R528" i="33" s="1"/>
  <c r="S532" i="31" l="1"/>
  <c r="T532" i="31"/>
  <c r="AA531" i="31"/>
  <c r="W531" i="31"/>
  <c r="O529" i="33"/>
  <c r="R529" i="33" s="1"/>
  <c r="V528" i="33"/>
  <c r="S533" i="31" l="1"/>
  <c r="T533" i="31"/>
  <c r="AA532" i="31"/>
  <c r="W532" i="31"/>
  <c r="O530" i="33"/>
  <c r="R530" i="33" s="1"/>
  <c r="V529" i="33"/>
  <c r="S534" i="31" l="1"/>
  <c r="T534" i="31"/>
  <c r="AA533" i="31"/>
  <c r="W533" i="31"/>
  <c r="O531" i="33"/>
  <c r="R531" i="33" s="1"/>
  <c r="V530" i="33"/>
  <c r="S535" i="31" l="1"/>
  <c r="T535" i="31"/>
  <c r="AA534" i="31"/>
  <c r="W534" i="31"/>
  <c r="O532" i="33"/>
  <c r="R532" i="33" s="1"/>
  <c r="V531" i="33"/>
  <c r="S536" i="31" l="1"/>
  <c r="T536" i="31"/>
  <c r="AA535" i="31"/>
  <c r="W535" i="31"/>
  <c r="O533" i="33"/>
  <c r="R533" i="33" s="1"/>
  <c r="V532" i="33"/>
  <c r="S537" i="31" l="1"/>
  <c r="T537" i="31"/>
  <c r="AA536" i="31"/>
  <c r="W536" i="31"/>
  <c r="V533" i="33"/>
  <c r="O534" i="33"/>
  <c r="R534" i="33" s="1"/>
  <c r="S538" i="31" l="1"/>
  <c r="T538" i="31"/>
  <c r="AA537" i="31"/>
  <c r="W537" i="31"/>
  <c r="V534" i="33"/>
  <c r="O535" i="33"/>
  <c r="R535" i="33" s="1"/>
  <c r="S539" i="31" l="1"/>
  <c r="T539" i="31"/>
  <c r="AA538" i="31"/>
  <c r="W538" i="31"/>
  <c r="O536" i="33"/>
  <c r="R536" i="33" s="1"/>
  <c r="V535" i="33"/>
  <c r="S540" i="31" l="1"/>
  <c r="T540" i="31"/>
  <c r="AA539" i="31"/>
  <c r="W539" i="31"/>
  <c r="O537" i="33"/>
  <c r="R537" i="33" s="1"/>
  <c r="V536" i="33"/>
  <c r="S541" i="31" l="1"/>
  <c r="T541" i="31"/>
  <c r="AA540" i="31"/>
  <c r="W540" i="31"/>
  <c r="V537" i="33"/>
  <c r="O538" i="33"/>
  <c r="R538" i="33" s="1"/>
  <c r="S542" i="31" l="1"/>
  <c r="T542" i="31"/>
  <c r="AA541" i="31"/>
  <c r="W541" i="31"/>
  <c r="V538" i="33"/>
  <c r="O539" i="33"/>
  <c r="R539" i="33" s="1"/>
  <c r="S543" i="31" l="1"/>
  <c r="T543" i="31"/>
  <c r="AA542" i="31"/>
  <c r="W542" i="31"/>
  <c r="O540" i="33"/>
  <c r="R540" i="33" s="1"/>
  <c r="V539" i="33"/>
  <c r="S544" i="31" l="1"/>
  <c r="T544" i="31"/>
  <c r="AA543" i="31"/>
  <c r="W543" i="31"/>
  <c r="V540" i="33"/>
  <c r="O541" i="33"/>
  <c r="R541" i="33" s="1"/>
  <c r="S545" i="31" l="1"/>
  <c r="T545" i="31"/>
  <c r="AA544" i="31"/>
  <c r="W544" i="31"/>
  <c r="O542" i="33"/>
  <c r="R542" i="33" s="1"/>
  <c r="V541" i="33"/>
  <c r="S546" i="31" l="1"/>
  <c r="T546" i="31"/>
  <c r="AA545" i="31"/>
  <c r="W545" i="31"/>
  <c r="O543" i="33"/>
  <c r="R543" i="33" s="1"/>
  <c r="V542" i="33"/>
  <c r="S547" i="31" l="1"/>
  <c r="T547" i="31"/>
  <c r="AA546" i="31"/>
  <c r="W546" i="31"/>
  <c r="V543" i="33"/>
  <c r="O544" i="33"/>
  <c r="R544" i="33" s="1"/>
  <c r="S548" i="31" l="1"/>
  <c r="T548" i="31"/>
  <c r="AA547" i="31"/>
  <c r="W547" i="31"/>
  <c r="V544" i="33"/>
  <c r="O545" i="33"/>
  <c r="R545" i="33" s="1"/>
  <c r="S549" i="31" l="1"/>
  <c r="T549" i="31"/>
  <c r="AA548" i="31"/>
  <c r="W548" i="31"/>
  <c r="O546" i="33"/>
  <c r="R546" i="33" s="1"/>
  <c r="V545" i="33"/>
  <c r="S550" i="31" l="1"/>
  <c r="T550" i="31"/>
  <c r="AA549" i="31"/>
  <c r="W549" i="31"/>
  <c r="V546" i="33"/>
  <c r="O547" i="33"/>
  <c r="R547" i="33" s="1"/>
  <c r="S551" i="31" l="1"/>
  <c r="T551" i="31"/>
  <c r="AA550" i="31"/>
  <c r="W550" i="31"/>
  <c r="V547" i="33"/>
  <c r="O548" i="33"/>
  <c r="R548" i="33" s="1"/>
  <c r="S552" i="31" l="1"/>
  <c r="T552" i="31"/>
  <c r="AA551" i="31"/>
  <c r="W551" i="31"/>
  <c r="O549" i="33"/>
  <c r="R549" i="33" s="1"/>
  <c r="V548" i="33"/>
  <c r="S553" i="31" l="1"/>
  <c r="T553" i="31"/>
  <c r="AA552" i="31"/>
  <c r="W552" i="31"/>
  <c r="V549" i="33"/>
  <c r="O550" i="33"/>
  <c r="R550" i="33" s="1"/>
  <c r="S554" i="31" l="1"/>
  <c r="T554" i="31"/>
  <c r="AA553" i="31"/>
  <c r="W553" i="31"/>
  <c r="O551" i="33"/>
  <c r="R551" i="33" s="1"/>
  <c r="V550" i="33"/>
  <c r="S555" i="31" l="1"/>
  <c r="T555" i="31"/>
  <c r="AA554" i="31"/>
  <c r="W554" i="31"/>
  <c r="O552" i="33"/>
  <c r="R552" i="33" s="1"/>
  <c r="V551" i="33"/>
  <c r="S556" i="31" l="1"/>
  <c r="T556" i="31"/>
  <c r="AA555" i="31"/>
  <c r="W555" i="31"/>
  <c r="V552" i="33"/>
  <c r="O553" i="33"/>
  <c r="R553" i="33" s="1"/>
  <c r="S557" i="31" l="1"/>
  <c r="T557" i="31"/>
  <c r="AA556" i="31"/>
  <c r="W556" i="31"/>
  <c r="O554" i="33"/>
  <c r="R554" i="33" s="1"/>
  <c r="V553" i="33"/>
  <c r="S558" i="31" l="1"/>
  <c r="T558" i="31"/>
  <c r="AA557" i="31"/>
  <c r="W557" i="31"/>
  <c r="O555" i="33"/>
  <c r="R555" i="33" s="1"/>
  <c r="V554" i="33"/>
  <c r="S559" i="31" l="1"/>
  <c r="T559" i="31"/>
  <c r="AA558" i="31"/>
  <c r="W558" i="31"/>
  <c r="V555" i="33"/>
  <c r="O556" i="33"/>
  <c r="R556" i="33" s="1"/>
  <c r="S560" i="31" l="1"/>
  <c r="T560" i="31"/>
  <c r="AA559" i="31"/>
  <c r="W559" i="31"/>
  <c r="V556" i="33"/>
  <c r="O557" i="33"/>
  <c r="R557" i="33" s="1"/>
  <c r="S561" i="31" l="1"/>
  <c r="T561" i="31"/>
  <c r="AA560" i="31"/>
  <c r="W560" i="31"/>
  <c r="V557" i="33"/>
  <c r="O558" i="33"/>
  <c r="R558" i="33" s="1"/>
  <c r="S562" i="31" l="1"/>
  <c r="T562" i="31"/>
  <c r="AA561" i="31"/>
  <c r="W561" i="31"/>
  <c r="V558" i="33"/>
  <c r="O559" i="33"/>
  <c r="R559" i="33" s="1"/>
  <c r="S563" i="31" l="1"/>
  <c r="T563" i="31"/>
  <c r="AA562" i="31"/>
  <c r="W562" i="31"/>
  <c r="V559" i="33"/>
  <c r="O560" i="33"/>
  <c r="R560" i="33" s="1"/>
  <c r="S564" i="31" l="1"/>
  <c r="T564" i="31"/>
  <c r="AA563" i="31"/>
  <c r="W563" i="31"/>
  <c r="O561" i="33"/>
  <c r="R561" i="33" s="1"/>
  <c r="V560" i="33"/>
  <c r="S565" i="31" l="1"/>
  <c r="T565" i="31"/>
  <c r="AA564" i="31"/>
  <c r="W564" i="31"/>
  <c r="O562" i="33"/>
  <c r="R562" i="33" s="1"/>
  <c r="V561" i="33"/>
  <c r="S566" i="31" l="1"/>
  <c r="T566" i="31"/>
  <c r="AA565" i="31"/>
  <c r="W565" i="31"/>
  <c r="O563" i="33"/>
  <c r="R563" i="33" s="1"/>
  <c r="V562" i="33"/>
  <c r="S567" i="31" l="1"/>
  <c r="T567" i="31"/>
  <c r="AA566" i="31"/>
  <c r="W566" i="31"/>
  <c r="V563" i="33"/>
  <c r="O564" i="33"/>
  <c r="R564" i="33" s="1"/>
  <c r="S568" i="31" l="1"/>
  <c r="T568" i="31"/>
  <c r="AA567" i="31"/>
  <c r="W567" i="31"/>
  <c r="O565" i="33"/>
  <c r="R565" i="33" s="1"/>
  <c r="V564" i="33"/>
  <c r="S569" i="31" l="1"/>
  <c r="T569" i="31"/>
  <c r="AA568" i="31"/>
  <c r="W568" i="31"/>
  <c r="O566" i="33"/>
  <c r="R566" i="33" s="1"/>
  <c r="V565" i="33"/>
  <c r="S570" i="31" l="1"/>
  <c r="T570" i="31"/>
  <c r="AA569" i="31"/>
  <c r="W569" i="31"/>
  <c r="O567" i="33"/>
  <c r="R567" i="33" s="1"/>
  <c r="V566" i="33"/>
  <c r="S571" i="31" l="1"/>
  <c r="T571" i="31"/>
  <c r="AA570" i="31"/>
  <c r="W570" i="31"/>
  <c r="O568" i="33"/>
  <c r="R568" i="33" s="1"/>
  <c r="V567" i="33"/>
  <c r="S572" i="31" l="1"/>
  <c r="T572" i="31"/>
  <c r="AA571" i="31"/>
  <c r="W571" i="31"/>
  <c r="O569" i="33"/>
  <c r="R569" i="33" s="1"/>
  <c r="V568" i="33"/>
  <c r="S573" i="31" l="1"/>
  <c r="T573" i="31"/>
  <c r="AA572" i="31"/>
  <c r="W572" i="31"/>
  <c r="O570" i="33"/>
  <c r="R570" i="33" s="1"/>
  <c r="V569" i="33"/>
  <c r="S574" i="31" l="1"/>
  <c r="T574" i="31"/>
  <c r="AA573" i="31"/>
  <c r="W573" i="31"/>
  <c r="V570" i="33"/>
  <c r="O571" i="33"/>
  <c r="R571" i="33" s="1"/>
  <c r="S575" i="31" l="1"/>
  <c r="T575" i="31"/>
  <c r="AA574" i="31"/>
  <c r="W574" i="31"/>
  <c r="O572" i="33"/>
  <c r="R572" i="33" s="1"/>
  <c r="V571" i="33"/>
  <c r="S576" i="31" l="1"/>
  <c r="T576" i="31"/>
  <c r="AA575" i="31"/>
  <c r="W575" i="31"/>
  <c r="V572" i="33"/>
  <c r="O573" i="33"/>
  <c r="R573" i="33" s="1"/>
  <c r="S577" i="31" l="1"/>
  <c r="T577" i="31"/>
  <c r="AA576" i="31"/>
  <c r="W576" i="31"/>
  <c r="O574" i="33"/>
  <c r="R574" i="33" s="1"/>
  <c r="V573" i="33"/>
  <c r="S578" i="31" l="1"/>
  <c r="T578" i="31"/>
  <c r="AA577" i="31"/>
  <c r="W577" i="31"/>
  <c r="V574" i="33"/>
  <c r="O575" i="33"/>
  <c r="R575" i="33" s="1"/>
  <c r="S579" i="31" l="1"/>
  <c r="T579" i="31"/>
  <c r="AA578" i="31"/>
  <c r="W578" i="31"/>
  <c r="V575" i="33"/>
  <c r="O576" i="33"/>
  <c r="R576" i="33" s="1"/>
  <c r="S580" i="31" l="1"/>
  <c r="T580" i="31"/>
  <c r="AA579" i="31"/>
  <c r="W579" i="31"/>
  <c r="O577" i="33"/>
  <c r="R577" i="33" s="1"/>
  <c r="V576" i="33"/>
  <c r="S581" i="31" l="1"/>
  <c r="T581" i="31"/>
  <c r="AA580" i="31"/>
  <c r="W580" i="31"/>
  <c r="V577" i="33"/>
  <c r="O578" i="33"/>
  <c r="R578" i="33" s="1"/>
  <c r="S582" i="31" l="1"/>
  <c r="T582" i="31"/>
  <c r="AA581" i="31"/>
  <c r="W581" i="31"/>
  <c r="O579" i="33"/>
  <c r="R579" i="33" s="1"/>
  <c r="V578" i="33"/>
  <c r="S583" i="31" l="1"/>
  <c r="T583" i="31"/>
  <c r="AA582" i="31"/>
  <c r="W582" i="31"/>
  <c r="V579" i="33"/>
  <c r="O580" i="33"/>
  <c r="R580" i="33" s="1"/>
  <c r="S584" i="31" l="1"/>
  <c r="T584" i="31"/>
  <c r="AA583" i="31"/>
  <c r="W583" i="31"/>
  <c r="O581" i="33"/>
  <c r="R581" i="33" s="1"/>
  <c r="V580" i="33"/>
  <c r="S585" i="31" l="1"/>
  <c r="T585" i="31"/>
  <c r="AA584" i="31"/>
  <c r="W584" i="31"/>
  <c r="O582" i="33"/>
  <c r="R582" i="33" s="1"/>
  <c r="V581" i="33"/>
  <c r="S586" i="31" l="1"/>
  <c r="T586" i="31"/>
  <c r="AA585" i="31"/>
  <c r="W585" i="31"/>
  <c r="V582" i="33"/>
  <c r="O583" i="33"/>
  <c r="R583" i="33" s="1"/>
  <c r="S587" i="31" l="1"/>
  <c r="T587" i="31"/>
  <c r="AA586" i="31"/>
  <c r="W586" i="31"/>
  <c r="V583" i="33"/>
  <c r="O584" i="33"/>
  <c r="R584" i="33" s="1"/>
  <c r="S588" i="31" l="1"/>
  <c r="T588" i="31"/>
  <c r="AA587" i="31"/>
  <c r="W587" i="31"/>
  <c r="V584" i="33"/>
  <c r="O585" i="33"/>
  <c r="R585" i="33" s="1"/>
  <c r="S589" i="31" l="1"/>
  <c r="T589" i="31"/>
  <c r="AA588" i="31"/>
  <c r="W588" i="31"/>
  <c r="O586" i="33"/>
  <c r="R586" i="33" s="1"/>
  <c r="V585" i="33"/>
  <c r="S590" i="31" l="1"/>
  <c r="T590" i="31"/>
  <c r="AA589" i="31"/>
  <c r="W589" i="31"/>
  <c r="O587" i="33"/>
  <c r="R587" i="33" s="1"/>
  <c r="V586" i="33"/>
  <c r="S591" i="31" l="1"/>
  <c r="T591" i="31"/>
  <c r="AA590" i="31"/>
  <c r="W590" i="31"/>
  <c r="V587" i="33"/>
  <c r="O588" i="33"/>
  <c r="R588" i="33" s="1"/>
  <c r="S592" i="31" l="1"/>
  <c r="T592" i="31"/>
  <c r="AA591" i="31"/>
  <c r="W591" i="31"/>
  <c r="V588" i="33"/>
  <c r="O589" i="33"/>
  <c r="R589" i="33" s="1"/>
  <c r="S593" i="31" l="1"/>
  <c r="T593" i="31"/>
  <c r="AA592" i="31"/>
  <c r="W592" i="31"/>
  <c r="O590" i="33"/>
  <c r="R590" i="33" s="1"/>
  <c r="V589" i="33"/>
  <c r="S594" i="31" l="1"/>
  <c r="T594" i="31"/>
  <c r="AA593" i="31"/>
  <c r="W593" i="31"/>
  <c r="O591" i="33"/>
  <c r="R591" i="33" s="1"/>
  <c r="V590" i="33"/>
  <c r="S595" i="31" l="1"/>
  <c r="T595" i="31"/>
  <c r="AA594" i="31"/>
  <c r="W594" i="31"/>
  <c r="O592" i="33"/>
  <c r="R592" i="33" s="1"/>
  <c r="V591" i="33"/>
  <c r="S596" i="31" l="1"/>
  <c r="T596" i="31"/>
  <c r="AA595" i="31"/>
  <c r="W595" i="31"/>
  <c r="O593" i="33"/>
  <c r="R593" i="33" s="1"/>
  <c r="V592" i="33"/>
  <c r="S597" i="31" l="1"/>
  <c r="T597" i="31"/>
  <c r="AA596" i="31"/>
  <c r="W596" i="31"/>
  <c r="V593" i="33"/>
  <c r="O594" i="33"/>
  <c r="R594" i="33" s="1"/>
  <c r="S598" i="31" l="1"/>
  <c r="T598" i="31"/>
  <c r="AA597" i="31"/>
  <c r="W597" i="31"/>
  <c r="V594" i="33"/>
  <c r="O595" i="33"/>
  <c r="R595" i="33" s="1"/>
  <c r="S599" i="31" l="1"/>
  <c r="T599" i="31"/>
  <c r="AA598" i="31"/>
  <c r="W598" i="31"/>
  <c r="O596" i="33"/>
  <c r="R596" i="33" s="1"/>
  <c r="V595" i="33"/>
  <c r="S600" i="31" l="1"/>
  <c r="T600" i="31"/>
  <c r="AA599" i="31"/>
  <c r="W599" i="31"/>
  <c r="O597" i="33"/>
  <c r="R597" i="33" s="1"/>
  <c r="V596" i="33"/>
  <c r="S601" i="31" l="1"/>
  <c r="T601" i="31"/>
  <c r="AA600" i="31"/>
  <c r="W600" i="31"/>
  <c r="V597" i="33"/>
  <c r="O598" i="33"/>
  <c r="R598" i="33" s="1"/>
  <c r="S602" i="31" l="1"/>
  <c r="T602" i="31"/>
  <c r="AA601" i="31"/>
  <c r="W601" i="31"/>
  <c r="V598" i="33"/>
  <c r="O599" i="33"/>
  <c r="R599" i="33" s="1"/>
  <c r="S603" i="31" l="1"/>
  <c r="T603" i="31"/>
  <c r="AA602" i="31"/>
  <c r="W602" i="31"/>
  <c r="O600" i="33"/>
  <c r="R600" i="33" s="1"/>
  <c r="V599" i="33"/>
  <c r="S604" i="31" l="1"/>
  <c r="T604" i="31"/>
  <c r="AA603" i="31"/>
  <c r="W603" i="31"/>
  <c r="O601" i="33"/>
  <c r="R601" i="33" s="1"/>
  <c r="V600" i="33"/>
  <c r="S605" i="31" l="1"/>
  <c r="T605" i="31"/>
  <c r="AA604" i="31"/>
  <c r="W604" i="31"/>
  <c r="O602" i="33"/>
  <c r="R602" i="33" s="1"/>
  <c r="V601" i="33"/>
  <c r="S606" i="31" l="1"/>
  <c r="T606" i="31"/>
  <c r="AA605" i="31"/>
  <c r="W605" i="31"/>
  <c r="O603" i="33"/>
  <c r="R603" i="33" s="1"/>
  <c r="V602" i="33"/>
  <c r="S607" i="31" l="1"/>
  <c r="T607" i="31"/>
  <c r="AA606" i="31"/>
  <c r="W606" i="31"/>
  <c r="V603" i="33"/>
  <c r="O604" i="33"/>
  <c r="R604" i="33" s="1"/>
  <c r="S608" i="31" l="1"/>
  <c r="T608" i="31"/>
  <c r="AA607" i="31"/>
  <c r="W607" i="31"/>
  <c r="V604" i="33"/>
  <c r="O605" i="33"/>
  <c r="R605" i="33" s="1"/>
  <c r="S609" i="31" l="1"/>
  <c r="T609" i="31"/>
  <c r="AA608" i="31"/>
  <c r="W608" i="31"/>
  <c r="V605" i="33"/>
  <c r="O606" i="33"/>
  <c r="R606" i="33" s="1"/>
  <c r="S610" i="31" l="1"/>
  <c r="T610" i="31"/>
  <c r="AA609" i="31"/>
  <c r="W609" i="31"/>
  <c r="O607" i="33"/>
  <c r="R607" i="33" s="1"/>
  <c r="V606" i="33"/>
  <c r="S611" i="31" l="1"/>
  <c r="T611" i="31"/>
  <c r="AA610" i="31"/>
  <c r="W610" i="31"/>
  <c r="V607" i="33"/>
  <c r="O608" i="33"/>
  <c r="R608" i="33" s="1"/>
  <c r="S612" i="31" l="1"/>
  <c r="T612" i="31"/>
  <c r="AA611" i="31"/>
  <c r="W611" i="31"/>
  <c r="V608" i="33"/>
  <c r="O609" i="33"/>
  <c r="R609" i="33" s="1"/>
  <c r="S613" i="31" l="1"/>
  <c r="T613" i="31"/>
  <c r="AA612" i="31"/>
  <c r="W612" i="31"/>
  <c r="O610" i="33"/>
  <c r="R610" i="33" s="1"/>
  <c r="V609" i="33"/>
  <c r="S614" i="31" l="1"/>
  <c r="T614" i="31"/>
  <c r="AA613" i="31"/>
  <c r="W613" i="31"/>
  <c r="O611" i="33"/>
  <c r="R611" i="33" s="1"/>
  <c r="V610" i="33"/>
  <c r="S615" i="31" l="1"/>
  <c r="T615" i="31"/>
  <c r="AA614" i="31"/>
  <c r="W614" i="31"/>
  <c r="V611" i="33"/>
  <c r="O612" i="33"/>
  <c r="R612" i="33" s="1"/>
  <c r="S616" i="31" l="1"/>
  <c r="T616" i="31"/>
  <c r="AA615" i="31"/>
  <c r="W615" i="31"/>
  <c r="O613" i="33"/>
  <c r="R613" i="33" s="1"/>
  <c r="V612" i="33"/>
  <c r="S617" i="31" l="1"/>
  <c r="T617" i="31"/>
  <c r="AA616" i="31"/>
  <c r="W616" i="31"/>
  <c r="O614" i="33"/>
  <c r="R614" i="33" s="1"/>
  <c r="V613" i="33"/>
  <c r="S618" i="31" l="1"/>
  <c r="T618" i="31"/>
  <c r="AA617" i="31"/>
  <c r="W617" i="31"/>
  <c r="O615" i="33"/>
  <c r="R615" i="33" s="1"/>
  <c r="V614" i="33"/>
  <c r="S619" i="31" l="1"/>
  <c r="T619" i="31"/>
  <c r="AA618" i="31"/>
  <c r="W618" i="31"/>
  <c r="O616" i="33"/>
  <c r="R616" i="33" s="1"/>
  <c r="V615" i="33"/>
  <c r="S620" i="31" l="1"/>
  <c r="T620" i="31"/>
  <c r="AA619" i="31"/>
  <c r="W619" i="31"/>
  <c r="O617" i="33"/>
  <c r="R617" i="33" s="1"/>
  <c r="V616" i="33"/>
  <c r="S621" i="31" l="1"/>
  <c r="T621" i="31"/>
  <c r="AA620" i="31"/>
  <c r="W620" i="31"/>
  <c r="V617" i="33"/>
  <c r="O618" i="33"/>
  <c r="R618" i="33" s="1"/>
  <c r="S622" i="31" l="1"/>
  <c r="T622" i="31"/>
  <c r="AA621" i="31"/>
  <c r="W621" i="31"/>
  <c r="V618" i="33"/>
  <c r="O619" i="33"/>
  <c r="R619" i="33" s="1"/>
  <c r="S623" i="31" l="1"/>
  <c r="T623" i="31"/>
  <c r="AA622" i="31"/>
  <c r="W622" i="31"/>
  <c r="V619" i="33"/>
  <c r="O620" i="33"/>
  <c r="R620" i="33" s="1"/>
  <c r="S624" i="31" l="1"/>
  <c r="T624" i="31"/>
  <c r="AA623" i="31"/>
  <c r="W623" i="31"/>
  <c r="V620" i="33"/>
  <c r="O621" i="33"/>
  <c r="R621" i="33" s="1"/>
  <c r="S625" i="31" l="1"/>
  <c r="T625" i="31"/>
  <c r="AA624" i="31"/>
  <c r="W624" i="31"/>
  <c r="V621" i="33"/>
  <c r="O622" i="33"/>
  <c r="R622" i="33" s="1"/>
  <c r="S626" i="31" l="1"/>
  <c r="T626" i="31"/>
  <c r="AA625" i="31"/>
  <c r="W625" i="31"/>
  <c r="V622" i="33"/>
  <c r="O623" i="33"/>
  <c r="R623" i="33" s="1"/>
  <c r="S627" i="31" l="1"/>
  <c r="T627" i="31"/>
  <c r="AA626" i="31"/>
  <c r="W626" i="31"/>
  <c r="V623" i="33"/>
  <c r="O624" i="33"/>
  <c r="R624" i="33" s="1"/>
  <c r="S628" i="31" l="1"/>
  <c r="T628" i="31"/>
  <c r="AA627" i="31"/>
  <c r="W627" i="31"/>
  <c r="V624" i="33"/>
  <c r="O625" i="33"/>
  <c r="R625" i="33" s="1"/>
  <c r="S629" i="31" l="1"/>
  <c r="T629" i="31"/>
  <c r="AA628" i="31"/>
  <c r="W628" i="31"/>
  <c r="V625" i="33"/>
  <c r="O626" i="33"/>
  <c r="R626" i="33" s="1"/>
  <c r="S630" i="31" l="1"/>
  <c r="T630" i="31"/>
  <c r="AA629" i="31"/>
  <c r="W629" i="31"/>
  <c r="O627" i="33"/>
  <c r="R627" i="33" s="1"/>
  <c r="V626" i="33"/>
  <c r="S631" i="31" l="1"/>
  <c r="T631" i="31"/>
  <c r="AA630" i="31"/>
  <c r="W630" i="31"/>
  <c r="V627" i="33"/>
  <c r="O628" i="33"/>
  <c r="R628" i="33" s="1"/>
  <c r="S632" i="31" l="1"/>
  <c r="T632" i="31"/>
  <c r="AA631" i="31"/>
  <c r="W631" i="31"/>
  <c r="V628" i="33"/>
  <c r="O629" i="33"/>
  <c r="R629" i="33" s="1"/>
  <c r="S633" i="31" l="1"/>
  <c r="T633" i="31"/>
  <c r="AA632" i="31"/>
  <c r="W632" i="31"/>
  <c r="O630" i="33"/>
  <c r="R630" i="33" s="1"/>
  <c r="V629" i="33"/>
  <c r="S634" i="31" l="1"/>
  <c r="T634" i="31"/>
  <c r="AA633" i="31"/>
  <c r="W633" i="31"/>
  <c r="O631" i="33"/>
  <c r="R631" i="33" s="1"/>
  <c r="V630" i="33"/>
  <c r="S635" i="31" l="1"/>
  <c r="T635" i="31"/>
  <c r="AA634" i="31"/>
  <c r="W634" i="31"/>
  <c r="O632" i="33"/>
  <c r="R632" i="33" s="1"/>
  <c r="V631" i="33"/>
  <c r="S636" i="31" l="1"/>
  <c r="T636" i="31"/>
  <c r="AA635" i="31"/>
  <c r="W635" i="31"/>
  <c r="V632" i="33"/>
  <c r="O633" i="33"/>
  <c r="R633" i="33" s="1"/>
  <c r="S637" i="31" l="1"/>
  <c r="T637" i="31"/>
  <c r="AA636" i="31"/>
  <c r="W636" i="31"/>
  <c r="O634" i="33"/>
  <c r="R634" i="33" s="1"/>
  <c r="V633" i="33"/>
  <c r="S638" i="31" l="1"/>
  <c r="T638" i="31"/>
  <c r="AA637" i="31"/>
  <c r="W637" i="31"/>
  <c r="O635" i="33"/>
  <c r="R635" i="33" s="1"/>
  <c r="V634" i="33"/>
  <c r="S639" i="31" l="1"/>
  <c r="T639" i="31"/>
  <c r="AA638" i="31"/>
  <c r="W638" i="31"/>
  <c r="O636" i="33"/>
  <c r="R636" i="33" s="1"/>
  <c r="V635" i="33"/>
  <c r="S640" i="31" l="1"/>
  <c r="T640" i="31"/>
  <c r="AA639" i="31"/>
  <c r="W639" i="31"/>
  <c r="O637" i="33"/>
  <c r="R637" i="33" s="1"/>
  <c r="V636" i="33"/>
  <c r="S641" i="31" l="1"/>
  <c r="T641" i="31"/>
  <c r="AA640" i="31"/>
  <c r="W640" i="31"/>
  <c r="V637" i="33"/>
  <c r="O638" i="33"/>
  <c r="R638" i="33" s="1"/>
  <c r="S642" i="31" l="1"/>
  <c r="T642" i="31"/>
  <c r="AA641" i="31"/>
  <c r="W641" i="31"/>
  <c r="V638" i="33"/>
  <c r="O639" i="33"/>
  <c r="R639" i="33" s="1"/>
  <c r="S643" i="31" l="1"/>
  <c r="T643" i="31"/>
  <c r="AA642" i="31"/>
  <c r="W642" i="31"/>
  <c r="O640" i="33"/>
  <c r="R640" i="33" s="1"/>
  <c r="V639" i="33"/>
  <c r="S644" i="31" l="1"/>
  <c r="T644" i="31"/>
  <c r="AA643" i="31"/>
  <c r="W643" i="31"/>
  <c r="V640" i="33"/>
  <c r="O641" i="33"/>
  <c r="R641" i="33" s="1"/>
  <c r="S645" i="31" l="1"/>
  <c r="T645" i="31"/>
  <c r="AA644" i="31"/>
  <c r="W644" i="31"/>
  <c r="V641" i="33"/>
  <c r="O642" i="33"/>
  <c r="R642" i="33" s="1"/>
  <c r="S646" i="31" l="1"/>
  <c r="T646" i="31"/>
  <c r="AA645" i="31"/>
  <c r="W645" i="31"/>
  <c r="V642" i="33"/>
  <c r="O643" i="33"/>
  <c r="R643" i="33" s="1"/>
  <c r="S647" i="31" l="1"/>
  <c r="T647" i="31"/>
  <c r="AA646" i="31"/>
  <c r="W646" i="31"/>
  <c r="V643" i="33"/>
  <c r="O644" i="33"/>
  <c r="R644" i="33" s="1"/>
  <c r="S648" i="31" l="1"/>
  <c r="T648" i="31"/>
  <c r="AA647" i="31"/>
  <c r="W647" i="31"/>
  <c r="V644" i="33"/>
  <c r="O645" i="33"/>
  <c r="R645" i="33" s="1"/>
  <c r="S649" i="31" l="1"/>
  <c r="T649" i="31"/>
  <c r="AA648" i="31"/>
  <c r="W648" i="31"/>
  <c r="O646" i="33"/>
  <c r="R646" i="33" s="1"/>
  <c r="V645" i="33"/>
  <c r="S650" i="31" l="1"/>
  <c r="T650" i="31"/>
  <c r="AA649" i="31"/>
  <c r="W649" i="31"/>
  <c r="O647" i="33"/>
  <c r="R647" i="33" s="1"/>
  <c r="V646" i="33"/>
  <c r="S651" i="31" l="1"/>
  <c r="T651" i="31"/>
  <c r="AA650" i="31"/>
  <c r="W650" i="31"/>
  <c r="O648" i="33"/>
  <c r="R648" i="33" s="1"/>
  <c r="V647" i="33"/>
  <c r="S652" i="31" l="1"/>
  <c r="T652" i="31"/>
  <c r="AA651" i="31"/>
  <c r="W651" i="31"/>
  <c r="V648" i="33"/>
  <c r="O649" i="33"/>
  <c r="R649" i="33" s="1"/>
  <c r="S653" i="31" l="1"/>
  <c r="T653" i="31"/>
  <c r="AA652" i="31"/>
  <c r="W652" i="31"/>
  <c r="O650" i="33"/>
  <c r="R650" i="33" s="1"/>
  <c r="V649" i="33"/>
  <c r="S654" i="31" l="1"/>
  <c r="T654" i="31"/>
  <c r="AA653" i="31"/>
  <c r="W653" i="31"/>
  <c r="O651" i="33"/>
  <c r="R651" i="33" s="1"/>
  <c r="V650" i="33"/>
  <c r="S655" i="31" l="1"/>
  <c r="T655" i="31"/>
  <c r="AA654" i="31"/>
  <c r="W654" i="31"/>
  <c r="O652" i="33"/>
  <c r="R652" i="33" s="1"/>
  <c r="V651" i="33"/>
  <c r="S656" i="31" l="1"/>
  <c r="T656" i="31"/>
  <c r="AA655" i="31"/>
  <c r="W655" i="31"/>
  <c r="O653" i="33"/>
  <c r="R653" i="33" s="1"/>
  <c r="V652" i="33"/>
  <c r="S657" i="31" l="1"/>
  <c r="T657" i="31"/>
  <c r="AA656" i="31"/>
  <c r="W656" i="31"/>
  <c r="O654" i="33"/>
  <c r="R654" i="33" s="1"/>
  <c r="V653" i="33"/>
  <c r="S658" i="31" l="1"/>
  <c r="T658" i="31"/>
  <c r="AA657" i="31"/>
  <c r="W657" i="31"/>
  <c r="O655" i="33"/>
  <c r="R655" i="33" s="1"/>
  <c r="V654" i="33"/>
  <c r="S659" i="31" l="1"/>
  <c r="T659" i="31"/>
  <c r="AA658" i="31"/>
  <c r="W658" i="31"/>
  <c r="V655" i="33"/>
  <c r="O656" i="33"/>
  <c r="R656" i="33" s="1"/>
  <c r="S660" i="31" l="1"/>
  <c r="T660" i="31"/>
  <c r="AA659" i="31"/>
  <c r="W659" i="31"/>
  <c r="O657" i="33"/>
  <c r="R657" i="33" s="1"/>
  <c r="V656" i="33"/>
  <c r="S661" i="31" l="1"/>
  <c r="T661" i="31"/>
  <c r="AA660" i="31"/>
  <c r="W660" i="31"/>
  <c r="O658" i="33"/>
  <c r="R658" i="33" s="1"/>
  <c r="V657" i="33"/>
  <c r="S662" i="31" l="1"/>
  <c r="T662" i="31"/>
  <c r="AA661" i="31"/>
  <c r="W661" i="31"/>
  <c r="V658" i="33"/>
  <c r="O659" i="33"/>
  <c r="R659" i="33" s="1"/>
  <c r="S663" i="31" l="1"/>
  <c r="T663" i="31"/>
  <c r="AA662" i="31"/>
  <c r="W662" i="31"/>
  <c r="V659" i="33"/>
  <c r="O660" i="33"/>
  <c r="R660" i="33" s="1"/>
  <c r="S664" i="31" l="1"/>
  <c r="T664" i="31"/>
  <c r="AA663" i="31"/>
  <c r="W663" i="31"/>
  <c r="V660" i="33"/>
  <c r="O661" i="33"/>
  <c r="R661" i="33" s="1"/>
  <c r="S665" i="31" l="1"/>
  <c r="T665" i="31"/>
  <c r="AA664" i="31"/>
  <c r="W664" i="31"/>
  <c r="V661" i="33"/>
  <c r="O662" i="33"/>
  <c r="R662" i="33" s="1"/>
  <c r="S666" i="31" l="1"/>
  <c r="T666" i="31"/>
  <c r="AA665" i="31"/>
  <c r="W665" i="31"/>
  <c r="V662" i="33"/>
  <c r="O663" i="33"/>
  <c r="R663" i="33" s="1"/>
  <c r="S667" i="31" l="1"/>
  <c r="T667" i="31"/>
  <c r="AA666" i="31"/>
  <c r="W666" i="31"/>
  <c r="O664" i="33"/>
  <c r="R664" i="33" s="1"/>
  <c r="V663" i="33"/>
  <c r="S668" i="31" l="1"/>
  <c r="T668" i="31"/>
  <c r="AA667" i="31"/>
  <c r="W667" i="31"/>
  <c r="O665" i="33"/>
  <c r="R665" i="33" s="1"/>
  <c r="V664" i="33"/>
  <c r="S669" i="31" l="1"/>
  <c r="T669" i="31"/>
  <c r="AA668" i="31"/>
  <c r="W668" i="31"/>
  <c r="V665" i="33"/>
  <c r="O666" i="33"/>
  <c r="R666" i="33" s="1"/>
  <c r="S670" i="31" l="1"/>
  <c r="T670" i="31"/>
  <c r="AA669" i="31"/>
  <c r="W669" i="31"/>
  <c r="O667" i="33"/>
  <c r="R667" i="33" s="1"/>
  <c r="V666" i="33"/>
  <c r="S671" i="31" l="1"/>
  <c r="T671" i="31"/>
  <c r="AA670" i="31"/>
  <c r="W670" i="31"/>
  <c r="V667" i="33"/>
  <c r="O668" i="33"/>
  <c r="R668" i="33" s="1"/>
  <c r="S672" i="31" l="1"/>
  <c r="T672" i="31"/>
  <c r="AA671" i="31"/>
  <c r="W671" i="31"/>
  <c r="O669" i="33"/>
  <c r="R669" i="33" s="1"/>
  <c r="V668" i="33"/>
  <c r="S673" i="31" l="1"/>
  <c r="T673" i="31"/>
  <c r="AA672" i="31"/>
  <c r="W672" i="31"/>
  <c r="O670" i="33"/>
  <c r="R670" i="33" s="1"/>
  <c r="V669" i="33"/>
  <c r="S674" i="31" l="1"/>
  <c r="T674" i="31"/>
  <c r="AA673" i="31"/>
  <c r="W673" i="31"/>
  <c r="O671" i="33"/>
  <c r="R671" i="33" s="1"/>
  <c r="V670" i="33"/>
  <c r="S675" i="31" l="1"/>
  <c r="T675" i="31"/>
  <c r="AA674" i="31"/>
  <c r="W674" i="31"/>
  <c r="V671" i="33"/>
  <c r="O672" i="33"/>
  <c r="R672" i="33" s="1"/>
  <c r="S676" i="31" l="1"/>
  <c r="T676" i="31"/>
  <c r="AA675" i="31"/>
  <c r="W675" i="31"/>
  <c r="O673" i="33"/>
  <c r="R673" i="33" s="1"/>
  <c r="V672" i="33"/>
  <c r="S677" i="31" l="1"/>
  <c r="T677" i="31"/>
  <c r="AA676" i="31"/>
  <c r="W676" i="31"/>
  <c r="O674" i="33"/>
  <c r="R674" i="33" s="1"/>
  <c r="V673" i="33"/>
  <c r="S678" i="31" l="1"/>
  <c r="T678" i="31"/>
  <c r="AA677" i="31"/>
  <c r="W677" i="31"/>
  <c r="O675" i="33"/>
  <c r="R675" i="33" s="1"/>
  <c r="V674" i="33"/>
  <c r="S679" i="31" l="1"/>
  <c r="T679" i="31"/>
  <c r="AA678" i="31"/>
  <c r="W678" i="31"/>
  <c r="V675" i="33"/>
  <c r="O676" i="33"/>
  <c r="R676" i="33" s="1"/>
  <c r="S680" i="31" l="1"/>
  <c r="T680" i="31"/>
  <c r="AA679" i="31"/>
  <c r="W679" i="31"/>
  <c r="O677" i="33"/>
  <c r="R677" i="33" s="1"/>
  <c r="V676" i="33"/>
  <c r="S681" i="31" l="1"/>
  <c r="T681" i="31"/>
  <c r="AA680" i="31"/>
  <c r="W680" i="31"/>
  <c r="O678" i="33"/>
  <c r="R678" i="33" s="1"/>
  <c r="V677" i="33"/>
  <c r="S682" i="31" l="1"/>
  <c r="T682" i="31"/>
  <c r="AA681" i="31"/>
  <c r="W681" i="31"/>
  <c r="V678" i="33"/>
  <c r="O679" i="33"/>
  <c r="R679" i="33" s="1"/>
  <c r="S683" i="31" l="1"/>
  <c r="T683" i="31"/>
  <c r="AA682" i="31"/>
  <c r="W682" i="31"/>
  <c r="O680" i="33"/>
  <c r="R680" i="33" s="1"/>
  <c r="V679" i="33"/>
  <c r="S684" i="31" l="1"/>
  <c r="T684" i="31"/>
  <c r="AA683" i="31"/>
  <c r="W683" i="31"/>
  <c r="O681" i="33"/>
  <c r="R681" i="33" s="1"/>
  <c r="V680" i="33"/>
  <c r="S685" i="31" l="1"/>
  <c r="T685" i="31"/>
  <c r="AA684" i="31"/>
  <c r="W684" i="31"/>
  <c r="O682" i="33"/>
  <c r="R682" i="33" s="1"/>
  <c r="V681" i="33"/>
  <c r="S686" i="31" l="1"/>
  <c r="T686" i="31"/>
  <c r="AA685" i="31"/>
  <c r="W685" i="31"/>
  <c r="V682" i="33"/>
  <c r="O683" i="33"/>
  <c r="R683" i="33" s="1"/>
  <c r="S687" i="31" l="1"/>
  <c r="T687" i="31"/>
  <c r="AA686" i="31"/>
  <c r="W686" i="31"/>
  <c r="O684" i="33"/>
  <c r="R684" i="33" s="1"/>
  <c r="V683" i="33"/>
  <c r="S688" i="31" l="1"/>
  <c r="T688" i="31"/>
  <c r="AA687" i="31"/>
  <c r="W687" i="31"/>
  <c r="V684" i="33"/>
  <c r="O685" i="33"/>
  <c r="R685" i="33" s="1"/>
  <c r="S689" i="31" l="1"/>
  <c r="T689" i="31"/>
  <c r="AA688" i="31"/>
  <c r="W688" i="31"/>
  <c r="O686" i="33"/>
  <c r="R686" i="33" s="1"/>
  <c r="V685" i="33"/>
  <c r="S690" i="31" l="1"/>
  <c r="T690" i="31"/>
  <c r="AA689" i="31"/>
  <c r="W689" i="31"/>
  <c r="O687" i="33"/>
  <c r="R687" i="33" s="1"/>
  <c r="V686" i="33"/>
  <c r="S691" i="31" l="1"/>
  <c r="T691" i="31"/>
  <c r="AA690" i="31"/>
  <c r="W690" i="31"/>
  <c r="O688" i="33"/>
  <c r="R688" i="33" s="1"/>
  <c r="V687" i="33"/>
  <c r="S692" i="31" l="1"/>
  <c r="T692" i="31"/>
  <c r="AA691" i="31"/>
  <c r="W691" i="31"/>
  <c r="V688" i="33"/>
  <c r="O689" i="33"/>
  <c r="R689" i="33" s="1"/>
  <c r="S693" i="31" l="1"/>
  <c r="T693" i="31"/>
  <c r="AA692" i="31"/>
  <c r="W692" i="31"/>
  <c r="V689" i="33"/>
  <c r="O690" i="33"/>
  <c r="R690" i="33" s="1"/>
  <c r="S694" i="31" l="1"/>
  <c r="T694" i="31"/>
  <c r="AA693" i="31"/>
  <c r="W693" i="31"/>
  <c r="O691" i="33"/>
  <c r="R691" i="33" s="1"/>
  <c r="V690" i="33"/>
  <c r="S695" i="31" l="1"/>
  <c r="T695" i="31"/>
  <c r="AA694" i="31"/>
  <c r="W694" i="31"/>
  <c r="V691" i="33"/>
  <c r="O692" i="33"/>
  <c r="R692" i="33" s="1"/>
  <c r="S696" i="31" l="1"/>
  <c r="T696" i="31"/>
  <c r="AA695" i="31"/>
  <c r="W695" i="31"/>
  <c r="O693" i="33"/>
  <c r="R693" i="33" s="1"/>
  <c r="V692" i="33"/>
  <c r="S697" i="31" l="1"/>
  <c r="T697" i="31"/>
  <c r="AA696" i="31"/>
  <c r="W696" i="31"/>
  <c r="O694" i="33"/>
  <c r="R694" i="33" s="1"/>
  <c r="V693" i="33"/>
  <c r="S698" i="31" l="1"/>
  <c r="T698" i="31"/>
  <c r="AA697" i="31"/>
  <c r="W697" i="31"/>
  <c r="V694" i="33"/>
  <c r="O695" i="33"/>
  <c r="R695" i="33" s="1"/>
  <c r="S699" i="31" l="1"/>
  <c r="T699" i="31"/>
  <c r="AA698" i="31"/>
  <c r="W698" i="31"/>
  <c r="V695" i="33"/>
  <c r="O696" i="33"/>
  <c r="R696" i="33" s="1"/>
  <c r="S700" i="31" l="1"/>
  <c r="T700" i="31"/>
  <c r="AA699" i="31"/>
  <c r="W699" i="31"/>
  <c r="O697" i="33"/>
  <c r="R697" i="33" s="1"/>
  <c r="V696" i="33"/>
  <c r="S701" i="31" l="1"/>
  <c r="T701" i="31"/>
  <c r="AA700" i="31"/>
  <c r="W700" i="31"/>
  <c r="O698" i="33"/>
  <c r="R698" i="33" s="1"/>
  <c r="V697" i="33"/>
  <c r="S702" i="31" l="1"/>
  <c r="T702" i="31"/>
  <c r="AA701" i="31"/>
  <c r="W701" i="31"/>
  <c r="V698" i="33"/>
  <c r="O699" i="33"/>
  <c r="R699" i="33" s="1"/>
  <c r="S703" i="31" l="1"/>
  <c r="T703" i="31"/>
  <c r="AA702" i="31"/>
  <c r="W702" i="31"/>
  <c r="O700" i="33"/>
  <c r="R700" i="33" s="1"/>
  <c r="V699" i="33"/>
  <c r="S704" i="31" l="1"/>
  <c r="T704" i="31"/>
  <c r="AA703" i="31"/>
  <c r="W703" i="31"/>
  <c r="O701" i="33"/>
  <c r="R701" i="33" s="1"/>
  <c r="V700" i="33"/>
  <c r="S705" i="31" l="1"/>
  <c r="T705" i="31"/>
  <c r="AA704" i="31"/>
  <c r="W704" i="31"/>
  <c r="V701" i="33"/>
  <c r="O702" i="33"/>
  <c r="R702" i="33" s="1"/>
  <c r="S706" i="31" l="1"/>
  <c r="T706" i="31"/>
  <c r="AA705" i="31"/>
  <c r="W705" i="31"/>
  <c r="O703" i="33"/>
  <c r="R703" i="33" s="1"/>
  <c r="V702" i="33"/>
  <c r="S707" i="31" l="1"/>
  <c r="T707" i="31"/>
  <c r="AA706" i="31"/>
  <c r="W706" i="31"/>
  <c r="V703" i="33"/>
  <c r="O704" i="33"/>
  <c r="R704" i="33" s="1"/>
  <c r="S708" i="31" l="1"/>
  <c r="T708" i="31"/>
  <c r="AA707" i="31"/>
  <c r="W707" i="31"/>
  <c r="O705" i="33"/>
  <c r="R705" i="33" s="1"/>
  <c r="V704" i="33"/>
  <c r="S709" i="31" l="1"/>
  <c r="T709" i="31"/>
  <c r="AA708" i="31"/>
  <c r="W708" i="31"/>
  <c r="V705" i="33"/>
  <c r="O706" i="33"/>
  <c r="R706" i="33" s="1"/>
  <c r="S710" i="31" l="1"/>
  <c r="T710" i="31"/>
  <c r="AA709" i="31"/>
  <c r="W709" i="31"/>
  <c r="V706" i="33"/>
  <c r="O707" i="33"/>
  <c r="R707" i="33" s="1"/>
  <c r="S711" i="31" l="1"/>
  <c r="T711" i="31"/>
  <c r="AA710" i="31"/>
  <c r="W710" i="31"/>
  <c r="O708" i="33"/>
  <c r="R708" i="33" s="1"/>
  <c r="V707" i="33"/>
  <c r="S712" i="31" l="1"/>
  <c r="T712" i="31"/>
  <c r="AA711" i="31"/>
  <c r="W711" i="31"/>
  <c r="O709" i="33"/>
  <c r="R709" i="33" s="1"/>
  <c r="V708" i="33"/>
  <c r="S713" i="31" l="1"/>
  <c r="T713" i="31"/>
  <c r="AA712" i="31"/>
  <c r="W712" i="31"/>
  <c r="O710" i="33"/>
  <c r="R710" i="33" s="1"/>
  <c r="V709" i="33"/>
  <c r="S714" i="31" l="1"/>
  <c r="T714" i="31"/>
  <c r="AA713" i="31"/>
  <c r="W713" i="31"/>
  <c r="V710" i="33"/>
  <c r="O711" i="33"/>
  <c r="R711" i="33" s="1"/>
  <c r="S715" i="31" l="1"/>
  <c r="T715" i="31"/>
  <c r="AA714" i="31"/>
  <c r="W714" i="31"/>
  <c r="O712" i="33"/>
  <c r="R712" i="33" s="1"/>
  <c r="V711" i="33"/>
  <c r="S716" i="31" l="1"/>
  <c r="T716" i="31"/>
  <c r="AA715" i="31"/>
  <c r="W715" i="31"/>
  <c r="V712" i="33"/>
  <c r="O713" i="33"/>
  <c r="R713" i="33" s="1"/>
  <c r="S717" i="31" l="1"/>
  <c r="T717" i="31"/>
  <c r="AA716" i="31"/>
  <c r="W716" i="31"/>
  <c r="O714" i="33"/>
  <c r="R714" i="33" s="1"/>
  <c r="V713" i="33"/>
  <c r="S718" i="31" l="1"/>
  <c r="T718" i="31"/>
  <c r="AA717" i="31"/>
  <c r="W717" i="31"/>
  <c r="O715" i="33"/>
  <c r="R715" i="33" s="1"/>
  <c r="V714" i="33"/>
  <c r="S719" i="31" l="1"/>
  <c r="T719" i="31"/>
  <c r="AA718" i="31"/>
  <c r="W718" i="31"/>
  <c r="V715" i="33"/>
  <c r="O716" i="33"/>
  <c r="R716" i="33" s="1"/>
  <c r="S720" i="31" l="1"/>
  <c r="T720" i="31"/>
  <c r="AA719" i="31"/>
  <c r="W719" i="31"/>
  <c r="O717" i="33"/>
  <c r="R717" i="33" s="1"/>
  <c r="V716" i="33"/>
  <c r="S721" i="31" l="1"/>
  <c r="T721" i="31"/>
  <c r="AA720" i="31"/>
  <c r="W720" i="31"/>
  <c r="V717" i="33"/>
  <c r="O718" i="33"/>
  <c r="R718" i="33" s="1"/>
  <c r="S722" i="31" l="1"/>
  <c r="T722" i="31"/>
  <c r="AA721" i="31"/>
  <c r="W721" i="31"/>
  <c r="O719" i="33"/>
  <c r="R719" i="33" s="1"/>
  <c r="V718" i="33"/>
  <c r="S723" i="31" l="1"/>
  <c r="T723" i="31"/>
  <c r="AA722" i="31"/>
  <c r="W722" i="31"/>
  <c r="V719" i="33"/>
  <c r="O720" i="33"/>
  <c r="R720" i="33" s="1"/>
  <c r="S724" i="31" l="1"/>
  <c r="T724" i="31"/>
  <c r="AA723" i="31"/>
  <c r="W723" i="31"/>
  <c r="V720" i="33"/>
  <c r="O721" i="33"/>
  <c r="R721" i="33" s="1"/>
  <c r="S725" i="31" l="1"/>
  <c r="T725" i="31"/>
  <c r="AA724" i="31"/>
  <c r="W724" i="31"/>
  <c r="V721" i="33"/>
  <c r="O722" i="33"/>
  <c r="R722" i="33" s="1"/>
  <c r="S726" i="31" l="1"/>
  <c r="T726" i="31"/>
  <c r="AA725" i="31"/>
  <c r="W725" i="31"/>
  <c r="V722" i="33"/>
  <c r="O723" i="33"/>
  <c r="R723" i="33" s="1"/>
  <c r="S727" i="31" l="1"/>
  <c r="T727" i="31"/>
  <c r="AA726" i="31"/>
  <c r="W726" i="31"/>
  <c r="V723" i="33"/>
  <c r="O724" i="33"/>
  <c r="R724" i="33" s="1"/>
  <c r="S728" i="31" l="1"/>
  <c r="T728" i="31"/>
  <c r="AA727" i="31"/>
  <c r="W727" i="31"/>
  <c r="V724" i="33"/>
  <c r="O725" i="33"/>
  <c r="R725" i="33" s="1"/>
  <c r="S729" i="31" l="1"/>
  <c r="T729" i="31"/>
  <c r="AA728" i="31"/>
  <c r="W728" i="31"/>
  <c r="V725" i="33"/>
  <c r="O726" i="33"/>
  <c r="R726" i="33" s="1"/>
  <c r="S730" i="31" l="1"/>
  <c r="T730" i="31"/>
  <c r="AA729" i="31"/>
  <c r="W729" i="31"/>
  <c r="V726" i="33"/>
  <c r="O727" i="33"/>
  <c r="R727" i="33" s="1"/>
  <c r="S731" i="31" l="1"/>
  <c r="T731" i="31"/>
  <c r="AA730" i="31"/>
  <c r="W730" i="31"/>
  <c r="O728" i="33"/>
  <c r="R728" i="33" s="1"/>
  <c r="V727" i="33"/>
  <c r="S732" i="31" l="1"/>
  <c r="T732" i="31"/>
  <c r="AA731" i="31"/>
  <c r="W731" i="31"/>
  <c r="O729" i="33"/>
  <c r="R729" i="33" s="1"/>
  <c r="V728" i="33"/>
  <c r="S733" i="31" l="1"/>
  <c r="T733" i="31"/>
  <c r="AA732" i="31"/>
  <c r="W732" i="31"/>
  <c r="V729" i="33"/>
  <c r="O730" i="33"/>
  <c r="R730" i="33" s="1"/>
  <c r="S734" i="31" l="1"/>
  <c r="T734" i="31"/>
  <c r="AA733" i="31"/>
  <c r="W733" i="31"/>
  <c r="O731" i="33"/>
  <c r="R731" i="33" s="1"/>
  <c r="V730" i="33"/>
  <c r="S735" i="31" l="1"/>
  <c r="T735" i="31"/>
  <c r="AA734" i="31"/>
  <c r="W734" i="31"/>
  <c r="V731" i="33"/>
  <c r="O732" i="33"/>
  <c r="R732" i="33" s="1"/>
  <c r="S736" i="31" l="1"/>
  <c r="T736" i="31"/>
  <c r="AA735" i="31"/>
  <c r="W735" i="31"/>
  <c r="O733" i="33"/>
  <c r="R733" i="33" s="1"/>
  <c r="V732" i="33"/>
  <c r="S737" i="31" l="1"/>
  <c r="T737" i="31"/>
  <c r="AA736" i="31"/>
  <c r="W736" i="31"/>
  <c r="V733" i="33"/>
  <c r="O734" i="33"/>
  <c r="R734" i="33" s="1"/>
  <c r="S738" i="31" l="1"/>
  <c r="T738" i="31"/>
  <c r="AA737" i="31"/>
  <c r="W737" i="31"/>
  <c r="O735" i="33"/>
  <c r="R735" i="33" s="1"/>
  <c r="V734" i="33"/>
  <c r="S739" i="31" l="1"/>
  <c r="T739" i="31"/>
  <c r="AA738" i="31"/>
  <c r="W738" i="31"/>
  <c r="O736" i="33"/>
  <c r="R736" i="33" s="1"/>
  <c r="V735" i="33"/>
  <c r="S740" i="31" l="1"/>
  <c r="T740" i="31"/>
  <c r="AA739" i="31"/>
  <c r="W739" i="31"/>
  <c r="V736" i="33"/>
  <c r="O737" i="33"/>
  <c r="R737" i="33" s="1"/>
  <c r="S741" i="31" l="1"/>
  <c r="T741" i="31"/>
  <c r="AA740" i="31"/>
  <c r="W740" i="31"/>
  <c r="O738" i="33"/>
  <c r="R738" i="33" s="1"/>
  <c r="V737" i="33"/>
  <c r="S742" i="31" l="1"/>
  <c r="T742" i="31"/>
  <c r="AA741" i="31"/>
  <c r="W741" i="31"/>
  <c r="V738" i="33"/>
  <c r="O739" i="33"/>
  <c r="R739" i="33" s="1"/>
  <c r="S743" i="31" l="1"/>
  <c r="T743" i="31"/>
  <c r="AA742" i="31"/>
  <c r="W742" i="31"/>
  <c r="O740" i="33"/>
  <c r="R740" i="33" s="1"/>
  <c r="V739" i="33"/>
  <c r="S744" i="31" l="1"/>
  <c r="T744" i="31"/>
  <c r="AA743" i="31"/>
  <c r="W743" i="31"/>
  <c r="V740" i="33"/>
  <c r="O741" i="33"/>
  <c r="R741" i="33" s="1"/>
  <c r="S745" i="31" l="1"/>
  <c r="T745" i="31"/>
  <c r="AA744" i="31"/>
  <c r="W744" i="31"/>
  <c r="O742" i="33"/>
  <c r="R742" i="33" s="1"/>
  <c r="V741" i="33"/>
  <c r="S746" i="31" l="1"/>
  <c r="T746" i="31"/>
  <c r="AA745" i="31"/>
  <c r="W745" i="31"/>
  <c r="O743" i="33"/>
  <c r="R743" i="33" s="1"/>
  <c r="V742" i="33"/>
  <c r="S747" i="31" l="1"/>
  <c r="T747" i="31"/>
  <c r="AA746" i="31"/>
  <c r="W746" i="31"/>
  <c r="V743" i="33"/>
  <c r="O744" i="33"/>
  <c r="R744" i="33" s="1"/>
  <c r="S748" i="31" l="1"/>
  <c r="T748" i="31"/>
  <c r="AA747" i="31"/>
  <c r="W747" i="31"/>
  <c r="O745" i="33"/>
  <c r="R745" i="33" s="1"/>
  <c r="V744" i="33"/>
  <c r="S749" i="31" l="1"/>
  <c r="T749" i="31"/>
  <c r="AA748" i="31"/>
  <c r="W748" i="31"/>
  <c r="O746" i="33"/>
  <c r="R746" i="33" s="1"/>
  <c r="V745" i="33"/>
  <c r="S750" i="31" l="1"/>
  <c r="T750" i="31"/>
  <c r="AA749" i="31"/>
  <c r="W749" i="31"/>
  <c r="O747" i="33"/>
  <c r="R747" i="33" s="1"/>
  <c r="V746" i="33"/>
  <c r="S751" i="31" l="1"/>
  <c r="T751" i="31"/>
  <c r="AA750" i="31"/>
  <c r="W750" i="31"/>
  <c r="V747" i="33"/>
  <c r="O748" i="33"/>
  <c r="R748" i="33" s="1"/>
  <c r="S752" i="31" l="1"/>
  <c r="T752" i="31"/>
  <c r="AA751" i="31"/>
  <c r="W751" i="31"/>
  <c r="O749" i="33"/>
  <c r="R749" i="33" s="1"/>
  <c r="V748" i="33"/>
  <c r="S753" i="31" l="1"/>
  <c r="T753" i="31"/>
  <c r="AA752" i="31"/>
  <c r="W752" i="31"/>
  <c r="O750" i="33"/>
  <c r="R750" i="33" s="1"/>
  <c r="V749" i="33"/>
  <c r="S754" i="31" l="1"/>
  <c r="T754" i="31"/>
  <c r="AA753" i="31"/>
  <c r="W753" i="31"/>
  <c r="O751" i="33"/>
  <c r="R751" i="33" s="1"/>
  <c r="V750" i="33"/>
  <c r="S755" i="31" l="1"/>
  <c r="T755" i="31"/>
  <c r="AA754" i="31"/>
  <c r="W754" i="31"/>
  <c r="O752" i="33"/>
  <c r="R752" i="33" s="1"/>
  <c r="V751" i="33"/>
  <c r="S756" i="31" l="1"/>
  <c r="T756" i="31"/>
  <c r="AA755" i="31"/>
  <c r="W755" i="31"/>
  <c r="O753" i="33"/>
  <c r="R753" i="33" s="1"/>
  <c r="V752" i="33"/>
  <c r="S757" i="31" l="1"/>
  <c r="T757" i="31"/>
  <c r="AA756" i="31"/>
  <c r="W756" i="31"/>
  <c r="V753" i="33"/>
  <c r="O754" i="33"/>
  <c r="R754" i="33" s="1"/>
  <c r="S758" i="31" l="1"/>
  <c r="T758" i="31"/>
  <c r="AA757" i="31"/>
  <c r="W757" i="31"/>
  <c r="V754" i="33"/>
  <c r="O755" i="33"/>
  <c r="R755" i="33" s="1"/>
  <c r="S759" i="31" l="1"/>
  <c r="T759" i="31"/>
  <c r="AA758" i="31"/>
  <c r="W758" i="31"/>
  <c r="O756" i="33"/>
  <c r="R756" i="33" s="1"/>
  <c r="V755" i="33"/>
  <c r="S760" i="31" l="1"/>
  <c r="T760" i="31"/>
  <c r="AA759" i="31"/>
  <c r="W759" i="31"/>
  <c r="V756" i="33"/>
  <c r="O757" i="33"/>
  <c r="R757" i="33" s="1"/>
  <c r="S761" i="31" l="1"/>
  <c r="T761" i="31"/>
  <c r="AA760" i="31"/>
  <c r="W760" i="31"/>
  <c r="O758" i="33"/>
  <c r="R758" i="33" s="1"/>
  <c r="V757" i="33"/>
  <c r="S762" i="31" l="1"/>
  <c r="T762" i="31"/>
  <c r="AA761" i="31"/>
  <c r="W761" i="31"/>
  <c r="O759" i="33"/>
  <c r="R759" i="33" s="1"/>
  <c r="V758" i="33"/>
  <c r="S763" i="31" l="1"/>
  <c r="T763" i="31"/>
  <c r="AA762" i="31"/>
  <c r="W762" i="31"/>
  <c r="V759" i="33"/>
  <c r="O760" i="33"/>
  <c r="R760" i="33" s="1"/>
  <c r="S764" i="31" l="1"/>
  <c r="T764" i="31"/>
  <c r="AA763" i="31"/>
  <c r="W763" i="31"/>
  <c r="O761" i="33"/>
  <c r="R761" i="33" s="1"/>
  <c r="V760" i="33"/>
  <c r="S765" i="31" l="1"/>
  <c r="T765" i="31"/>
  <c r="AA764" i="31"/>
  <c r="W764" i="31"/>
  <c r="O762" i="33"/>
  <c r="R762" i="33" s="1"/>
  <c r="V761" i="33"/>
  <c r="S766" i="31" l="1"/>
  <c r="T766" i="31"/>
  <c r="AA765" i="31"/>
  <c r="W765" i="31"/>
  <c r="O763" i="33"/>
  <c r="R763" i="33" s="1"/>
  <c r="V762" i="33"/>
  <c r="S767" i="31" l="1"/>
  <c r="T767" i="31"/>
  <c r="AA766" i="31"/>
  <c r="W766" i="31"/>
  <c r="V763" i="33"/>
  <c r="O764" i="33"/>
  <c r="R764" i="33" s="1"/>
  <c r="S768" i="31" l="1"/>
  <c r="T768" i="31"/>
  <c r="AA767" i="31"/>
  <c r="W767" i="31"/>
  <c r="O765" i="33"/>
  <c r="R765" i="33" s="1"/>
  <c r="V764" i="33"/>
  <c r="S769" i="31" l="1"/>
  <c r="T769" i="31"/>
  <c r="AA768" i="31"/>
  <c r="W768" i="31"/>
  <c r="O766" i="33"/>
  <c r="R766" i="33" s="1"/>
  <c r="V765" i="33"/>
  <c r="S770" i="31" l="1"/>
  <c r="T770" i="31"/>
  <c r="AA769" i="31"/>
  <c r="W769" i="31"/>
  <c r="V766" i="33"/>
  <c r="O767" i="33"/>
  <c r="R767" i="33" s="1"/>
  <c r="S771" i="31" l="1"/>
  <c r="T771" i="31"/>
  <c r="AA770" i="31"/>
  <c r="W770" i="31"/>
  <c r="V767" i="33"/>
  <c r="O768" i="33"/>
  <c r="R768" i="33" s="1"/>
  <c r="S772" i="31" l="1"/>
  <c r="T772" i="31"/>
  <c r="AA771" i="31"/>
  <c r="W771" i="31"/>
  <c r="V768" i="33"/>
  <c r="O769" i="33"/>
  <c r="R769" i="33" s="1"/>
  <c r="S773" i="31" l="1"/>
  <c r="T773" i="31"/>
  <c r="AA772" i="31"/>
  <c r="W772" i="31"/>
  <c r="V769" i="33"/>
  <c r="O770" i="33"/>
  <c r="R770" i="33" s="1"/>
  <c r="S774" i="31" l="1"/>
  <c r="T774" i="31"/>
  <c r="AA773" i="31"/>
  <c r="W773" i="31"/>
  <c r="O771" i="33"/>
  <c r="R771" i="33" s="1"/>
  <c r="V770" i="33"/>
  <c r="S775" i="31" l="1"/>
  <c r="T775" i="31"/>
  <c r="AA774" i="31"/>
  <c r="W774" i="31"/>
  <c r="O772" i="33"/>
  <c r="R772" i="33" s="1"/>
  <c r="V771" i="33"/>
  <c r="S776" i="31" l="1"/>
  <c r="T776" i="31"/>
  <c r="AA775" i="31"/>
  <c r="W775" i="31"/>
  <c r="O773" i="33"/>
  <c r="R773" i="33" s="1"/>
  <c r="V772" i="33"/>
  <c r="S777" i="31" l="1"/>
  <c r="T777" i="31"/>
  <c r="AA776" i="31"/>
  <c r="W776" i="31"/>
  <c r="O774" i="33"/>
  <c r="R774" i="33" s="1"/>
  <c r="V773" i="33"/>
  <c r="S778" i="31" l="1"/>
  <c r="T778" i="31"/>
  <c r="AA777" i="31"/>
  <c r="W777" i="31"/>
  <c r="O775" i="33"/>
  <c r="R775" i="33" s="1"/>
  <c r="V774" i="33"/>
  <c r="S779" i="31" l="1"/>
  <c r="T779" i="31"/>
  <c r="AA778" i="31"/>
  <c r="W778" i="31"/>
  <c r="O776" i="33"/>
  <c r="R776" i="33" s="1"/>
  <c r="V775" i="33"/>
  <c r="AA779" i="31" l="1"/>
  <c r="W779" i="31"/>
  <c r="O777" i="33"/>
  <c r="R777" i="33" s="1"/>
  <c r="V776" i="33"/>
  <c r="X744" i="31" l="1"/>
  <c r="X630" i="31"/>
  <c r="X667" i="31"/>
  <c r="X60" i="31"/>
  <c r="X778" i="31"/>
  <c r="X752" i="31"/>
  <c r="X683" i="31"/>
  <c r="X755" i="31"/>
  <c r="X175" i="31"/>
  <c r="X368" i="31"/>
  <c r="X669" i="31"/>
  <c r="X171" i="31"/>
  <c r="X608" i="31"/>
  <c r="X700" i="31"/>
  <c r="X206" i="31"/>
  <c r="X517" i="31"/>
  <c r="X350" i="31"/>
  <c r="X262" i="31"/>
  <c r="X674" i="31"/>
  <c r="X698" i="31"/>
  <c r="X627" i="31"/>
  <c r="X411" i="31"/>
  <c r="X445" i="31"/>
  <c r="X618" i="31"/>
  <c r="X494" i="31"/>
  <c r="X615" i="31"/>
  <c r="X606" i="31"/>
  <c r="X429" i="31"/>
  <c r="X181" i="31"/>
  <c r="X306" i="31"/>
  <c r="X140" i="31"/>
  <c r="X298" i="31"/>
  <c r="X434" i="31"/>
  <c r="X518" i="31"/>
  <c r="X360" i="31"/>
  <c r="X714" i="31"/>
  <c r="X685" i="31"/>
  <c r="X373" i="31"/>
  <c r="X748" i="31"/>
  <c r="X12" i="31"/>
  <c r="X416" i="31"/>
  <c r="X256" i="31"/>
  <c r="X2" i="31"/>
  <c r="X26" i="31"/>
  <c r="X327" i="31"/>
  <c r="X67" i="31"/>
  <c r="X458" i="31"/>
  <c r="X473" i="31"/>
  <c r="X773" i="31"/>
  <c r="X199" i="31"/>
  <c r="X128" i="31"/>
  <c r="X471" i="31"/>
  <c r="X150" i="31"/>
  <c r="X476" i="31"/>
  <c r="X459" i="31"/>
  <c r="X421" i="31"/>
  <c r="X174" i="31"/>
  <c r="X149" i="31"/>
  <c r="X503" i="31"/>
  <c r="X775" i="31"/>
  <c r="X21" i="31"/>
  <c r="X341" i="31"/>
  <c r="X139" i="31"/>
  <c r="X218" i="31"/>
  <c r="X288" i="31"/>
  <c r="X572" i="31"/>
  <c r="X531" i="31"/>
  <c r="X117" i="31"/>
  <c r="X295" i="31"/>
  <c r="X733" i="31"/>
  <c r="X312" i="31"/>
  <c r="X694" i="31"/>
  <c r="X133" i="31"/>
  <c r="X70" i="31"/>
  <c r="X228" i="31"/>
  <c r="X711" i="31"/>
  <c r="X142" i="31"/>
  <c r="X741" i="31"/>
  <c r="X297" i="31"/>
  <c r="X555" i="31"/>
  <c r="X269" i="31"/>
  <c r="X329" i="31"/>
  <c r="X493" i="31"/>
  <c r="X196" i="31"/>
  <c r="X666" i="31"/>
  <c r="X134" i="31"/>
  <c r="X260" i="31"/>
  <c r="X214" i="31"/>
  <c r="X243" i="31"/>
  <c r="X721" i="31"/>
  <c r="X467" i="31"/>
  <c r="X93" i="31"/>
  <c r="X504" i="31"/>
  <c r="X291" i="31"/>
  <c r="X17" i="31"/>
  <c r="X24" i="31"/>
  <c r="X680" i="31"/>
  <c r="X435" i="31"/>
  <c r="X30" i="31"/>
  <c r="X348" i="31"/>
  <c r="X249" i="31"/>
  <c r="X673" i="31"/>
  <c r="X250" i="31"/>
  <c r="X81" i="31"/>
  <c r="X220" i="31"/>
  <c r="X567" i="31"/>
  <c r="X323" i="31"/>
  <c r="X485" i="31"/>
  <c r="X393" i="31"/>
  <c r="X617" i="31"/>
  <c r="X322" i="31"/>
  <c r="X180" i="31"/>
  <c r="X499" i="31"/>
  <c r="X184" i="31"/>
  <c r="X626" i="31"/>
  <c r="X706" i="31"/>
  <c r="X402" i="31"/>
  <c r="X305" i="31"/>
  <c r="X376" i="31"/>
  <c r="X101" i="31"/>
  <c r="X46" i="31"/>
  <c r="X743" i="31"/>
  <c r="X750" i="31"/>
  <c r="X34" i="31"/>
  <c r="X609" i="31"/>
  <c r="X176" i="31"/>
  <c r="X562" i="31"/>
  <c r="X325" i="31"/>
  <c r="X354" i="31"/>
  <c r="X653" i="31"/>
  <c r="X160" i="31"/>
  <c r="X527" i="31"/>
  <c r="X511" i="31"/>
  <c r="X335" i="31"/>
  <c r="X253" i="31"/>
  <c r="X592" i="31"/>
  <c r="X39" i="31"/>
  <c r="X35" i="31"/>
  <c r="X153" i="31"/>
  <c r="X762" i="31"/>
  <c r="X524" i="31"/>
  <c r="X372" i="31"/>
  <c r="X519" i="31"/>
  <c r="X575" i="31"/>
  <c r="X261" i="31"/>
  <c r="X726" i="31"/>
  <c r="X658" i="31"/>
  <c r="X5" i="31"/>
  <c r="X507" i="31"/>
  <c r="X639" i="31"/>
  <c r="X319" i="31"/>
  <c r="X766" i="31"/>
  <c r="X565" i="31"/>
  <c r="X338" i="31"/>
  <c r="X263" i="31"/>
  <c r="X189" i="31"/>
  <c r="X299" i="31"/>
  <c r="X359" i="31"/>
  <c r="X756" i="31"/>
  <c r="X7" i="31"/>
  <c r="X432" i="31"/>
  <c r="X330" i="31"/>
  <c r="X336" i="31"/>
  <c r="X716" i="31"/>
  <c r="X536" i="31"/>
  <c r="X173" i="31"/>
  <c r="X367" i="31"/>
  <c r="X208" i="31"/>
  <c r="X398" i="31"/>
  <c r="X614" i="31"/>
  <c r="X80" i="31"/>
  <c r="X438" i="31"/>
  <c r="X200" i="31"/>
  <c r="X484" i="31"/>
  <c r="X477" i="31"/>
  <c r="X230" i="31"/>
  <c r="X481" i="31"/>
  <c r="X186" i="31"/>
  <c r="X561" i="31"/>
  <c r="X112" i="31"/>
  <c r="X560" i="31"/>
  <c r="X266" i="31"/>
  <c r="X392" i="31"/>
  <c r="X237" i="31"/>
  <c r="X671" i="31"/>
  <c r="X395" i="31"/>
  <c r="X764" i="31"/>
  <c r="X770" i="31"/>
  <c r="X501" i="31"/>
  <c r="X452" i="31"/>
  <c r="X779" i="31"/>
  <c r="X59" i="31"/>
  <c r="X284" i="31"/>
  <c r="X58" i="31"/>
  <c r="X522" i="31"/>
  <c r="X204" i="31"/>
  <c r="X370" i="31"/>
  <c r="X3" i="31"/>
  <c r="X232" i="31"/>
  <c r="X281" i="31"/>
  <c r="X447" i="31"/>
  <c r="X235" i="31"/>
  <c r="X670" i="31"/>
  <c r="X71" i="31"/>
  <c r="X449" i="31"/>
  <c r="X634" i="31"/>
  <c r="X377" i="31"/>
  <c r="X568" i="31"/>
  <c r="X406" i="31"/>
  <c r="X738" i="31"/>
  <c r="X746" i="31"/>
  <c r="X371" i="31"/>
  <c r="X397" i="31"/>
  <c r="X318" i="31"/>
  <c r="X18" i="31"/>
  <c r="X51" i="31"/>
  <c r="X178" i="31"/>
  <c r="X193" i="31"/>
  <c r="X659" i="31"/>
  <c r="X27" i="31"/>
  <c r="X102" i="31"/>
  <c r="X505" i="31"/>
  <c r="X540" i="31"/>
  <c r="X597" i="31"/>
  <c r="X11" i="31"/>
  <c r="X211" i="31"/>
  <c r="X308" i="31"/>
  <c r="X264" i="31"/>
  <c r="X686" i="31"/>
  <c r="X166" i="31"/>
  <c r="X581" i="31"/>
  <c r="X169" i="31"/>
  <c r="X344" i="31"/>
  <c r="X648" i="31"/>
  <c r="X8" i="31"/>
  <c r="X713" i="31"/>
  <c r="X255" i="31"/>
  <c r="X439" i="31"/>
  <c r="X404" i="31"/>
  <c r="X418" i="31"/>
  <c r="X394" i="31"/>
  <c r="X678" i="31"/>
  <c r="X182" i="31"/>
  <c r="X500" i="31"/>
  <c r="X758" i="31"/>
  <c r="X89" i="31"/>
  <c r="X358" i="31"/>
  <c r="X585" i="31"/>
  <c r="X83" i="31"/>
  <c r="X107" i="31"/>
  <c r="X558" i="31"/>
  <c r="X430" i="31"/>
  <c r="X668" i="31"/>
  <c r="X576" i="31"/>
  <c r="X4" i="31"/>
  <c r="X602" i="31"/>
  <c r="X623" i="31"/>
  <c r="X702" i="31"/>
  <c r="X251" i="31"/>
  <c r="X162" i="31"/>
  <c r="X324" i="31"/>
  <c r="X47" i="31"/>
  <c r="X492" i="31"/>
  <c r="X14" i="31"/>
  <c r="X657" i="31"/>
  <c r="X209" i="31"/>
  <c r="X99" i="31"/>
  <c r="X509" i="31"/>
  <c r="X111" i="31"/>
  <c r="X763" i="31"/>
  <c r="X13" i="31"/>
  <c r="X774" i="31"/>
  <c r="X664" i="31"/>
  <c r="X731" i="31"/>
  <c r="X326" i="31"/>
  <c r="X52" i="31"/>
  <c r="X388" i="31"/>
  <c r="X652" i="31"/>
  <c r="X739" i="31"/>
  <c r="X345" i="31"/>
  <c r="X588" i="31"/>
  <c r="X641" i="31"/>
  <c r="X97" i="31"/>
  <c r="X302" i="31"/>
  <c r="X331" i="31"/>
  <c r="X420" i="31"/>
  <c r="X246" i="31"/>
  <c r="X412" i="31"/>
  <c r="X6" i="31"/>
  <c r="X179" i="31"/>
  <c r="X454" i="31"/>
  <c r="X463" i="31"/>
  <c r="X146" i="31"/>
  <c r="X525" i="31"/>
  <c r="X170" i="31"/>
  <c r="X118" i="31"/>
  <c r="X535" i="31"/>
  <c r="X95" i="31"/>
  <c r="X25" i="31"/>
  <c r="X317" i="31"/>
  <c r="X244" i="31"/>
  <c r="X496" i="31"/>
  <c r="X141" i="31"/>
  <c r="X772" i="31"/>
  <c r="X632" i="31"/>
  <c r="X644" i="31"/>
  <c r="X687" i="31"/>
  <c r="X765" i="31"/>
  <c r="X444" i="31"/>
  <c r="X604" i="31"/>
  <c r="X587" i="31"/>
  <c r="X767" i="31"/>
  <c r="X381" i="31"/>
  <c r="X296" i="31"/>
  <c r="X76" i="31"/>
  <c r="X356" i="31"/>
  <c r="X619" i="31"/>
  <c r="X570" i="31"/>
  <c r="X396" i="31"/>
  <c r="X573" i="31"/>
  <c r="X732" i="31"/>
  <c r="X283" i="31"/>
  <c r="X662" i="31"/>
  <c r="X433" i="31"/>
  <c r="X167" i="31"/>
  <c r="X723" i="31"/>
  <c r="X137" i="31"/>
  <c r="X31" i="31"/>
  <c r="X375" i="31"/>
  <c r="X455" i="31"/>
  <c r="X422" i="31"/>
  <c r="X339" i="31"/>
  <c r="X417" i="31"/>
  <c r="X147" i="31"/>
  <c r="X124" i="31"/>
  <c r="X273" i="31"/>
  <c r="X390" i="31"/>
  <c r="X684" i="31"/>
  <c r="X696" i="31"/>
  <c r="X419" i="31"/>
  <c r="X675" i="31"/>
  <c r="X401" i="31"/>
  <c r="X400" i="31"/>
  <c r="X131" i="31"/>
  <c r="X127" i="31"/>
  <c r="X440" i="31"/>
  <c r="X490" i="31"/>
  <c r="X688" i="31"/>
  <c r="X172" i="31"/>
  <c r="X771" i="31"/>
  <c r="X530" i="31"/>
  <c r="X313" i="31"/>
  <c r="X54" i="31"/>
  <c r="X705" i="31"/>
  <c r="X692" i="31"/>
  <c r="X198" i="31"/>
  <c r="X622" i="31"/>
  <c r="X316" i="31"/>
  <c r="X638" i="31"/>
  <c r="X227" i="31"/>
  <c r="X465" i="31"/>
  <c r="X56" i="31"/>
  <c r="X590" i="31"/>
  <c r="X183" i="31"/>
  <c r="X580" i="31"/>
  <c r="X579" i="31"/>
  <c r="X91" i="31"/>
  <c r="X408" i="31"/>
  <c r="X712" i="31"/>
  <c r="X730" i="31"/>
  <c r="X152" i="31"/>
  <c r="X357" i="31"/>
  <c r="X50" i="31"/>
  <c r="X115" i="31"/>
  <c r="X9" i="31"/>
  <c r="X241" i="31"/>
  <c r="X735" i="31"/>
  <c r="X88" i="31"/>
  <c r="X577" i="31"/>
  <c r="X451" i="31"/>
  <c r="X695" i="31"/>
  <c r="X28" i="31"/>
  <c r="X72" i="31"/>
  <c r="X489" i="31"/>
  <c r="X352" i="31"/>
  <c r="X441" i="31"/>
  <c r="X605" i="31"/>
  <c r="X239" i="31"/>
  <c r="X483" i="31"/>
  <c r="X472" i="31"/>
  <c r="X745" i="31"/>
  <c r="X113" i="31"/>
  <c r="X74" i="31"/>
  <c r="X405" i="31"/>
  <c r="X583" i="31"/>
  <c r="X453" i="31"/>
  <c r="X656" i="31"/>
  <c r="X506" i="31"/>
  <c r="X79" i="31"/>
  <c r="X708" i="31"/>
  <c r="X310" i="31"/>
  <c r="X727" i="31"/>
  <c r="X286" i="31"/>
  <c r="X245" i="31"/>
  <c r="X722" i="31"/>
  <c r="X457" i="31"/>
  <c r="X512" i="31"/>
  <c r="X224" i="31"/>
  <c r="X365" i="31"/>
  <c r="X207" i="31"/>
  <c r="X681" i="31"/>
  <c r="X304" i="31"/>
  <c r="X121" i="31"/>
  <c r="X591" i="31"/>
  <c r="X87" i="31"/>
  <c r="X384" i="31"/>
  <c r="X66" i="31"/>
  <c r="X151" i="31"/>
  <c r="X252" i="31"/>
  <c r="X303" i="31"/>
  <c r="X460" i="31"/>
  <c r="X84" i="31"/>
  <c r="X311" i="31"/>
  <c r="X672" i="31"/>
  <c r="X219" i="31"/>
  <c r="X747" i="31"/>
  <c r="X343" i="31"/>
  <c r="X645" i="31"/>
  <c r="X15" i="31"/>
  <c r="X168" i="31"/>
  <c r="X321" i="31"/>
  <c r="X448" i="31"/>
  <c r="X382" i="31"/>
  <c r="X96" i="31"/>
  <c r="X285" i="31"/>
  <c r="X410" i="31"/>
  <c r="X126" i="31"/>
  <c r="X661" i="31"/>
  <c r="X82" i="31"/>
  <c r="X49" i="31"/>
  <c r="X556" i="31"/>
  <c r="X724" i="31"/>
  <c r="X546" i="31"/>
  <c r="X53" i="31"/>
  <c r="X611" i="31"/>
  <c r="X650" i="31"/>
  <c r="X548" i="31"/>
  <c r="X379" i="31"/>
  <c r="X201" i="31"/>
  <c r="X197" i="31"/>
  <c r="X202" i="31"/>
  <c r="X205" i="31"/>
  <c r="X582" i="31"/>
  <c r="X754" i="31"/>
  <c r="X660" i="31"/>
  <c r="X270" i="31"/>
  <c r="X221" i="31"/>
  <c r="X177" i="31"/>
  <c r="X191" i="31"/>
  <c r="X254" i="31"/>
  <c r="X498" i="31"/>
  <c r="X161" i="31"/>
  <c r="X43" i="31"/>
  <c r="X116" i="31"/>
  <c r="X374" i="31"/>
  <c r="X717" i="31"/>
  <c r="X287" i="31"/>
  <c r="X488" i="31"/>
  <c r="X456" i="31"/>
  <c r="X428" i="31"/>
  <c r="X655" i="31"/>
  <c r="X689" i="31"/>
  <c r="X701" i="31"/>
  <c r="X217" i="31"/>
  <c r="X165" i="31"/>
  <c r="X529" i="31"/>
  <c r="X749" i="31"/>
  <c r="X29" i="31"/>
  <c r="X277" i="31"/>
  <c r="X294" i="31"/>
  <c r="X636" i="31"/>
  <c r="X301" i="31"/>
  <c r="X600" i="31"/>
  <c r="X19" i="31"/>
  <c r="X482" i="31"/>
  <c r="X760" i="31"/>
  <c r="X469" i="31"/>
  <c r="X409" i="31"/>
  <c r="X480" i="31"/>
  <c r="X104" i="31"/>
  <c r="X64" i="31"/>
  <c r="X431" i="31"/>
  <c r="X521" i="31"/>
  <c r="X757" i="31"/>
  <c r="X468" i="31"/>
  <c r="X103" i="31"/>
  <c r="X769" i="31"/>
  <c r="X466" i="31"/>
  <c r="X759" i="31"/>
  <c r="X378" i="31"/>
  <c r="X383" i="31"/>
  <c r="X549" i="31"/>
  <c r="X516" i="31"/>
  <c r="X543" i="31"/>
  <c r="X715" i="31"/>
  <c r="X595" i="31"/>
  <c r="X215" i="31"/>
  <c r="X699" i="31"/>
  <c r="X123" i="31"/>
  <c r="X16" i="31"/>
  <c r="X541" i="31"/>
  <c r="X340" i="31"/>
  <c r="X272" i="31"/>
  <c r="X528" i="31"/>
  <c r="X155" i="31"/>
  <c r="X347" i="31"/>
  <c r="X691" i="31"/>
  <c r="X10" i="31"/>
  <c r="X192" i="31"/>
  <c r="X216" i="31"/>
  <c r="X628" i="31"/>
  <c r="X158" i="31"/>
  <c r="X259" i="31"/>
  <c r="X361" i="31"/>
  <c r="X679" i="31"/>
  <c r="X613" i="31"/>
  <c r="X631" i="31"/>
  <c r="X280" i="31"/>
  <c r="X526" i="31"/>
  <c r="X138" i="31"/>
  <c r="X44" i="31"/>
  <c r="X740" i="31"/>
  <c r="X385" i="31"/>
  <c r="X389" i="31"/>
  <c r="X132" i="31"/>
  <c r="X90" i="31"/>
  <c r="X690" i="31"/>
  <c r="X425" i="31"/>
  <c r="X157" i="31"/>
  <c r="X426" i="31"/>
  <c r="X248" i="31"/>
  <c r="X387" i="31"/>
  <c r="X621" i="31"/>
  <c r="X309" i="31"/>
  <c r="X333" i="31"/>
  <c r="X677" i="31"/>
  <c r="X635" i="31"/>
  <c r="X362" i="31"/>
  <c r="X40" i="31"/>
  <c r="X491" i="31"/>
  <c r="X346" i="31"/>
  <c r="X120" i="31"/>
  <c r="X63" i="31"/>
  <c r="X707" i="31"/>
  <c r="X159" i="31"/>
  <c r="X603" i="31"/>
  <c r="X119" i="31"/>
  <c r="X607" i="31"/>
  <c r="X729" i="31"/>
  <c r="X486" i="31"/>
  <c r="X98" i="31"/>
  <c r="X415" i="31"/>
  <c r="X223" i="31"/>
  <c r="X736" i="31"/>
  <c r="X22" i="31"/>
  <c r="X777" i="31"/>
  <c r="X737" i="31"/>
  <c r="X65" i="31"/>
  <c r="X437" i="31"/>
  <c r="X349" i="31"/>
  <c r="X574" i="31"/>
  <c r="X110" i="31"/>
  <c r="X225" i="31"/>
  <c r="X776" i="31"/>
  <c r="X125" i="31"/>
  <c r="X94" i="31"/>
  <c r="X86" i="31"/>
  <c r="X271" i="31"/>
  <c r="X443" i="31"/>
  <c r="X594" i="31"/>
  <c r="X247" i="31"/>
  <c r="X624" i="31"/>
  <c r="X363" i="31"/>
  <c r="X436" i="31"/>
  <c r="X403" i="31"/>
  <c r="X275" i="31"/>
  <c r="X41" i="31"/>
  <c r="X550" i="31"/>
  <c r="X276" i="31"/>
  <c r="X563" i="31"/>
  <c r="X643" i="31"/>
  <c r="X616" i="31"/>
  <c r="X164" i="31"/>
  <c r="X414" i="31"/>
  <c r="X654" i="31"/>
  <c r="X725" i="31"/>
  <c r="X258" i="31"/>
  <c r="X136" i="31"/>
  <c r="X547" i="31"/>
  <c r="X145" i="31"/>
  <c r="X533" i="31"/>
  <c r="X351" i="31"/>
  <c r="X584" i="31"/>
  <c r="X697" i="31"/>
  <c r="X105" i="31"/>
  <c r="X78" i="31"/>
  <c r="X523" i="31"/>
  <c r="X663" i="31"/>
  <c r="X386" i="31"/>
  <c r="X240" i="31"/>
  <c r="X369" i="31"/>
  <c r="X293" i="31"/>
  <c r="X728" i="31"/>
  <c r="X154" i="31"/>
  <c r="X222" i="31"/>
  <c r="X233" i="31"/>
  <c r="X532" i="31"/>
  <c r="X539" i="31"/>
  <c r="X234" i="31"/>
  <c r="X364" i="31"/>
  <c r="X427" i="31"/>
  <c r="X238" i="31"/>
  <c r="X213" i="31"/>
  <c r="X332" i="31"/>
  <c r="X190" i="31"/>
  <c r="X497" i="31"/>
  <c r="X229" i="31"/>
  <c r="X450" i="31"/>
  <c r="X203" i="31"/>
  <c r="X557" i="31"/>
  <c r="X353" i="31"/>
  <c r="X144" i="31"/>
  <c r="X129" i="31"/>
  <c r="X446" i="31"/>
  <c r="X265" i="31"/>
  <c r="X537" i="31"/>
  <c r="X620" i="31"/>
  <c r="X629" i="31"/>
  <c r="X734" i="31"/>
  <c r="X649" i="31"/>
  <c r="X342" i="31"/>
  <c r="X242" i="31"/>
  <c r="X355" i="31"/>
  <c r="X593" i="31"/>
  <c r="X267" i="31"/>
  <c r="X122" i="31"/>
  <c r="X114" i="31"/>
  <c r="X278" i="31"/>
  <c r="X73" i="31"/>
  <c r="X633" i="31"/>
  <c r="X569" i="31"/>
  <c r="X640" i="31"/>
  <c r="X366" i="31"/>
  <c r="X290" i="31"/>
  <c r="X720" i="31"/>
  <c r="X274" i="31"/>
  <c r="X85" i="31"/>
  <c r="X289" i="31"/>
  <c r="X328" i="31"/>
  <c r="X226" i="31"/>
  <c r="X187" i="31"/>
  <c r="X231" i="31"/>
  <c r="X553" i="31"/>
  <c r="X292" i="31"/>
  <c r="X407" i="31"/>
  <c r="X399" i="31"/>
  <c r="X38" i="31"/>
  <c r="X77" i="31"/>
  <c r="X32" i="31"/>
  <c r="X337" i="31"/>
  <c r="X320" i="31"/>
  <c r="X571" i="31"/>
  <c r="X108" i="31"/>
  <c r="X334" i="31"/>
  <c r="X314" i="31"/>
  <c r="X682" i="31"/>
  <c r="X33" i="31"/>
  <c r="X20" i="31"/>
  <c r="X625" i="31"/>
  <c r="X651" i="31"/>
  <c r="X210" i="31"/>
  <c r="X268" i="31"/>
  <c r="X646" i="31"/>
  <c r="X148" i="31"/>
  <c r="X68" i="31"/>
  <c r="X487" i="31"/>
  <c r="X135" i="31"/>
  <c r="X578" i="31"/>
  <c r="X391" i="31"/>
  <c r="X751" i="31"/>
  <c r="X424" i="31"/>
  <c r="X36" i="31"/>
  <c r="X586" i="31"/>
  <c r="X761" i="31"/>
  <c r="X599" i="31"/>
  <c r="X212" i="31"/>
  <c r="X69" i="31"/>
  <c r="X589" i="31"/>
  <c r="X130" i="31"/>
  <c r="X753" i="31"/>
  <c r="X510" i="31"/>
  <c r="X534" i="31"/>
  <c r="X461" i="31"/>
  <c r="X236" i="31"/>
  <c r="X475" i="31"/>
  <c r="X552" i="31"/>
  <c r="X188" i="31"/>
  <c r="X470" i="31"/>
  <c r="X520" i="31"/>
  <c r="X564" i="31"/>
  <c r="X92" i="31"/>
  <c r="X45" i="31"/>
  <c r="X601" i="31"/>
  <c r="X478" i="31"/>
  <c r="X676" i="31"/>
  <c r="X143" i="31"/>
  <c r="X474" i="31"/>
  <c r="X612" i="31"/>
  <c r="X48" i="31"/>
  <c r="X508" i="31"/>
  <c r="X55" i="31"/>
  <c r="X62" i="31"/>
  <c r="X542" i="31"/>
  <c r="X380" i="31"/>
  <c r="X768" i="31"/>
  <c r="X100" i="31"/>
  <c r="X156" i="31"/>
  <c r="X513" i="31"/>
  <c r="X194" i="31"/>
  <c r="X665" i="31"/>
  <c r="X185" i="31"/>
  <c r="X642" i="31"/>
  <c r="X718" i="31"/>
  <c r="X282" i="31"/>
  <c r="X464" i="31"/>
  <c r="X479" i="31"/>
  <c r="X423" i="31"/>
  <c r="X566" i="31"/>
  <c r="X279" i="31"/>
  <c r="X710" i="31"/>
  <c r="X300" i="31"/>
  <c r="X57" i="31"/>
  <c r="X106" i="31"/>
  <c r="X163" i="31"/>
  <c r="X554" i="31"/>
  <c r="X75" i="31"/>
  <c r="X23" i="31"/>
  <c r="X514" i="31"/>
  <c r="X637" i="31"/>
  <c r="X257" i="31"/>
  <c r="X413" i="31"/>
  <c r="X307" i="31"/>
  <c r="X109" i="31"/>
  <c r="X559" i="31"/>
  <c r="X544" i="31"/>
  <c r="X538" i="31"/>
  <c r="X462" i="31"/>
  <c r="X742" i="31"/>
  <c r="X315" i="31"/>
  <c r="X647" i="31"/>
  <c r="X42" i="31"/>
  <c r="X551" i="31"/>
  <c r="X598" i="31"/>
  <c r="X502" i="31"/>
  <c r="X61" i="31"/>
  <c r="X515" i="31"/>
  <c r="X610" i="31"/>
  <c r="X596" i="31"/>
  <c r="X709" i="31"/>
  <c r="X495" i="31"/>
  <c r="X37" i="31"/>
  <c r="X704" i="31"/>
  <c r="X693" i="31"/>
  <c r="X545" i="31"/>
  <c r="X195" i="31"/>
  <c r="X442" i="31"/>
  <c r="X719" i="31"/>
  <c r="X703" i="31"/>
  <c r="O778" i="33"/>
  <c r="R778" i="33" s="1"/>
  <c r="V777" i="33"/>
  <c r="Y709" i="31" l="1"/>
  <c r="Z709" i="31"/>
  <c r="Y616" i="31"/>
  <c r="Z616" i="31"/>
  <c r="Y708" i="31"/>
  <c r="Z708" i="31"/>
  <c r="Y418" i="31"/>
  <c r="Z418" i="31"/>
  <c r="Z325" i="31"/>
  <c r="Y325" i="31"/>
  <c r="Z473" i="31"/>
  <c r="Y473" i="31"/>
  <c r="Y610" i="31"/>
  <c r="Z610" i="31"/>
  <c r="Z413" i="31"/>
  <c r="Y413" i="31"/>
  <c r="Z464" i="31"/>
  <c r="Y464" i="31"/>
  <c r="Z48" i="31"/>
  <c r="Y48" i="31"/>
  <c r="Z461" i="31"/>
  <c r="Y461" i="31"/>
  <c r="Z135" i="31"/>
  <c r="Y135" i="31"/>
  <c r="Z320" i="31"/>
  <c r="Y320" i="31"/>
  <c r="Y720" i="31"/>
  <c r="Z720" i="31"/>
  <c r="Z734" i="31"/>
  <c r="Y734" i="31"/>
  <c r="Z213" i="31"/>
  <c r="Y213" i="31"/>
  <c r="Z523" i="31"/>
  <c r="Y523" i="31"/>
  <c r="Y643" i="31"/>
  <c r="Z643" i="31"/>
  <c r="Z125" i="31"/>
  <c r="Y125" i="31"/>
  <c r="Z729" i="31"/>
  <c r="Y729" i="31"/>
  <c r="Z621" i="31"/>
  <c r="Y621" i="31"/>
  <c r="Y631" i="31"/>
  <c r="Z631" i="31"/>
  <c r="Z541" i="31"/>
  <c r="Y541" i="31"/>
  <c r="Z468" i="31"/>
  <c r="Y468" i="31"/>
  <c r="Z277" i="31"/>
  <c r="Y277" i="31"/>
  <c r="Z43" i="31"/>
  <c r="Y43" i="31"/>
  <c r="Z548" i="31"/>
  <c r="Y548" i="31"/>
  <c r="Z321" i="31"/>
  <c r="Y321" i="31"/>
  <c r="Z87" i="31"/>
  <c r="Y87" i="31"/>
  <c r="Z79" i="31"/>
  <c r="Y79" i="31"/>
  <c r="Z72" i="31"/>
  <c r="Y72" i="31"/>
  <c r="Z91" i="31"/>
  <c r="Y91" i="31"/>
  <c r="Y530" i="31"/>
  <c r="Z530" i="31"/>
  <c r="Z124" i="31"/>
  <c r="Y124" i="31"/>
  <c r="Z396" i="31"/>
  <c r="Y396" i="31"/>
  <c r="Z141" i="31"/>
  <c r="Y141" i="31"/>
  <c r="Z246" i="31"/>
  <c r="Y246" i="31"/>
  <c r="Z13" i="31"/>
  <c r="Y13" i="31"/>
  <c r="Z4" i="31"/>
  <c r="Y4" i="31"/>
  <c r="Z404" i="31"/>
  <c r="Y404" i="31"/>
  <c r="Z540" i="31"/>
  <c r="Y540" i="31"/>
  <c r="Z377" i="31"/>
  <c r="Y377" i="31"/>
  <c r="Z779" i="31"/>
  <c r="Y779" i="31"/>
  <c r="Z477" i="31"/>
  <c r="Y477" i="31"/>
  <c r="Y756" i="31"/>
  <c r="Z756" i="31"/>
  <c r="Z519" i="31"/>
  <c r="Y519" i="31"/>
  <c r="Y562" i="31"/>
  <c r="Z562" i="31"/>
  <c r="Y322" i="31"/>
  <c r="Z322" i="31"/>
  <c r="Z17" i="31"/>
  <c r="Y17" i="31"/>
  <c r="Z297" i="31"/>
  <c r="Y297" i="31"/>
  <c r="Z139" i="31"/>
  <c r="Y139" i="31"/>
  <c r="Z458" i="31"/>
  <c r="Y458" i="31"/>
  <c r="Z140" i="31"/>
  <c r="Y140" i="31"/>
  <c r="Z206" i="31"/>
  <c r="Y206" i="31"/>
  <c r="Y578" i="31"/>
  <c r="Z578" i="31"/>
  <c r="Z294" i="31"/>
  <c r="Y294" i="31"/>
  <c r="Z218" i="31"/>
  <c r="Y218" i="31"/>
  <c r="Z515" i="31"/>
  <c r="Y515" i="31"/>
  <c r="Z282" i="31"/>
  <c r="Y282" i="31"/>
  <c r="Y612" i="31"/>
  <c r="Z612" i="31"/>
  <c r="Z534" i="31"/>
  <c r="Y534" i="31"/>
  <c r="Z487" i="31"/>
  <c r="Y487" i="31"/>
  <c r="Z337" i="31"/>
  <c r="Y337" i="31"/>
  <c r="Y290" i="31"/>
  <c r="Z290" i="31"/>
  <c r="Y629" i="31"/>
  <c r="Z629" i="31"/>
  <c r="Z238" i="31"/>
  <c r="Y238" i="31"/>
  <c r="Z78" i="31"/>
  <c r="Y78" i="31"/>
  <c r="Y563" i="31"/>
  <c r="Z563" i="31"/>
  <c r="Y776" i="31"/>
  <c r="Z776" i="31"/>
  <c r="Y607" i="31"/>
  <c r="Z607" i="31"/>
  <c r="Z387" i="31"/>
  <c r="Y387" i="31"/>
  <c r="Y613" i="31"/>
  <c r="Z613" i="31"/>
  <c r="Z16" i="31"/>
  <c r="Y16" i="31"/>
  <c r="Y757" i="31"/>
  <c r="Z757" i="31"/>
  <c r="Z29" i="31"/>
  <c r="Y29" i="31"/>
  <c r="Z161" i="31"/>
  <c r="Y161" i="31"/>
  <c r="Z650" i="31"/>
  <c r="Y650" i="31"/>
  <c r="Z168" i="31"/>
  <c r="Y168" i="31"/>
  <c r="Y591" i="31"/>
  <c r="Z591" i="31"/>
  <c r="Z506" i="31"/>
  <c r="Y506" i="31"/>
  <c r="Z28" i="31"/>
  <c r="Y28" i="31"/>
  <c r="Y579" i="31"/>
  <c r="Z579" i="31"/>
  <c r="Y771" i="31"/>
  <c r="Z771" i="31"/>
  <c r="Z147" i="31"/>
  <c r="Y147" i="31"/>
  <c r="Z570" i="31"/>
  <c r="Y570" i="31"/>
  <c r="Z496" i="31"/>
  <c r="Y496" i="31"/>
  <c r="Z420" i="31"/>
  <c r="Y420" i="31"/>
  <c r="Z763" i="31"/>
  <c r="Y763" i="31"/>
  <c r="Y576" i="31"/>
  <c r="Z576" i="31"/>
  <c r="Z439" i="31"/>
  <c r="Y439" i="31"/>
  <c r="Z505" i="31"/>
  <c r="Y505" i="31"/>
  <c r="Z634" i="31"/>
  <c r="Y634" i="31"/>
  <c r="Z452" i="31"/>
  <c r="Y452" i="31"/>
  <c r="Z484" i="31"/>
  <c r="Y484" i="31"/>
  <c r="Z359" i="31"/>
  <c r="Y359" i="31"/>
  <c r="Z372" i="31"/>
  <c r="Y372" i="31"/>
  <c r="Z176" i="31"/>
  <c r="Y176" i="31"/>
  <c r="Z617" i="31"/>
  <c r="Y617" i="31"/>
  <c r="Z291" i="31"/>
  <c r="Y291" i="31"/>
  <c r="Y741" i="31"/>
  <c r="Z741" i="31"/>
  <c r="Z341" i="31"/>
  <c r="Y341" i="31"/>
  <c r="Z67" i="31"/>
  <c r="Y67" i="31"/>
  <c r="Y306" i="31"/>
  <c r="Z306" i="31"/>
  <c r="Z700" i="31"/>
  <c r="Y700" i="31"/>
  <c r="Z236" i="31"/>
  <c r="Y236" i="31"/>
  <c r="Z280" i="31"/>
  <c r="Y280" i="31"/>
  <c r="Z313" i="31"/>
  <c r="Y313" i="31"/>
  <c r="Z59" i="31"/>
  <c r="Y59" i="31"/>
  <c r="Z180" i="31"/>
  <c r="Y180" i="31"/>
  <c r="Z298" i="31"/>
  <c r="Y298" i="31"/>
  <c r="Z257" i="31"/>
  <c r="Y257" i="31"/>
  <c r="Z61" i="31"/>
  <c r="Y61" i="31"/>
  <c r="Z637" i="31"/>
  <c r="Y637" i="31"/>
  <c r="Z718" i="31"/>
  <c r="Y718" i="31"/>
  <c r="Z474" i="31"/>
  <c r="Y474" i="31"/>
  <c r="Z510" i="31"/>
  <c r="Y510" i="31"/>
  <c r="Z68" i="31"/>
  <c r="Y68" i="31"/>
  <c r="Z32" i="31"/>
  <c r="Y32" i="31"/>
  <c r="Z366" i="31"/>
  <c r="Y366" i="31"/>
  <c r="Z620" i="31"/>
  <c r="Y620" i="31"/>
  <c r="Z427" i="31"/>
  <c r="Y427" i="31"/>
  <c r="Z105" i="31"/>
  <c r="Y105" i="31"/>
  <c r="Z276" i="31"/>
  <c r="Y276" i="31"/>
  <c r="Z225" i="31"/>
  <c r="Y225" i="31"/>
  <c r="Z119" i="31"/>
  <c r="Y119" i="31"/>
  <c r="Z248" i="31"/>
  <c r="Y248" i="31"/>
  <c r="Y679" i="31"/>
  <c r="Z679" i="31"/>
  <c r="Z123" i="31"/>
  <c r="Y123" i="31"/>
  <c r="Z521" i="31"/>
  <c r="Y521" i="31"/>
  <c r="Z749" i="31"/>
  <c r="Y749" i="31"/>
  <c r="Z498" i="31"/>
  <c r="Y498" i="31"/>
  <c r="Y611" i="31"/>
  <c r="Z611" i="31"/>
  <c r="Z15" i="31"/>
  <c r="Y15" i="31"/>
  <c r="Z121" i="31"/>
  <c r="Y121" i="31"/>
  <c r="Y656" i="31"/>
  <c r="Z656" i="31"/>
  <c r="Y695" i="31"/>
  <c r="Z695" i="31"/>
  <c r="Y580" i="31"/>
  <c r="Z580" i="31"/>
  <c r="Z172" i="31"/>
  <c r="Y172" i="31"/>
  <c r="Z417" i="31"/>
  <c r="Y417" i="31"/>
  <c r="Z619" i="31"/>
  <c r="Y619" i="31"/>
  <c r="Z244" i="31"/>
  <c r="Y244" i="31"/>
  <c r="Z331" i="31"/>
  <c r="Y331" i="31"/>
  <c r="Z111" i="31"/>
  <c r="Y111" i="31"/>
  <c r="Z668" i="31"/>
  <c r="Y668" i="31"/>
  <c r="Z255" i="31"/>
  <c r="Y255" i="31"/>
  <c r="Z102" i="31"/>
  <c r="Y102" i="31"/>
  <c r="Z449" i="31"/>
  <c r="Y449" i="31"/>
  <c r="Z501" i="31"/>
  <c r="Y501" i="31"/>
  <c r="Z200" i="31"/>
  <c r="Y200" i="31"/>
  <c r="Z299" i="31"/>
  <c r="Y299" i="31"/>
  <c r="Z524" i="31"/>
  <c r="Y524" i="31"/>
  <c r="Y609" i="31"/>
  <c r="Z609" i="31"/>
  <c r="Z393" i="31"/>
  <c r="Y393" i="31"/>
  <c r="Z504" i="31"/>
  <c r="Y504" i="31"/>
  <c r="Z142" i="31"/>
  <c r="Y142" i="31"/>
  <c r="Z21" i="31"/>
  <c r="Y21" i="31"/>
  <c r="Z327" i="31"/>
  <c r="Y327" i="31"/>
  <c r="Z181" i="31"/>
  <c r="Y181" i="31"/>
  <c r="Y608" i="31"/>
  <c r="Z608" i="31"/>
  <c r="Z332" i="31"/>
  <c r="Y332" i="31"/>
  <c r="Z448" i="31"/>
  <c r="Y448" i="31"/>
  <c r="Y597" i="31"/>
  <c r="Z597" i="31"/>
  <c r="Z555" i="31"/>
  <c r="Y555" i="31"/>
  <c r="Z517" i="31"/>
  <c r="Y517" i="31"/>
  <c r="Z502" i="31"/>
  <c r="Y502" i="31"/>
  <c r="Z514" i="31"/>
  <c r="Y514" i="31"/>
  <c r="Y642" i="31"/>
  <c r="Z642" i="31"/>
  <c r="Z143" i="31"/>
  <c r="Y143" i="31"/>
  <c r="Y753" i="31"/>
  <c r="Z753" i="31"/>
  <c r="Z148" i="31"/>
  <c r="Y148" i="31"/>
  <c r="Z77" i="31"/>
  <c r="Y77" i="31"/>
  <c r="Y640" i="31"/>
  <c r="Z640" i="31"/>
  <c r="Z537" i="31"/>
  <c r="Y537" i="31"/>
  <c r="Z364" i="31"/>
  <c r="Y364" i="31"/>
  <c r="Z697" i="31"/>
  <c r="Y697" i="31"/>
  <c r="Z550" i="31"/>
  <c r="Y550" i="31"/>
  <c r="Z110" i="31"/>
  <c r="Y110" i="31"/>
  <c r="Z603" i="31"/>
  <c r="Y603" i="31"/>
  <c r="Z426" i="31"/>
  <c r="Y426" i="31"/>
  <c r="Z361" i="31"/>
  <c r="Y361" i="31"/>
  <c r="Z699" i="31"/>
  <c r="Y699" i="31"/>
  <c r="Z431" i="31"/>
  <c r="Y431" i="31"/>
  <c r="Z529" i="31"/>
  <c r="Y529" i="31"/>
  <c r="Z254" i="31"/>
  <c r="Y254" i="31"/>
  <c r="Z53" i="31"/>
  <c r="Y53" i="31"/>
  <c r="Y645" i="31"/>
  <c r="Z645" i="31"/>
  <c r="Z304" i="31"/>
  <c r="Y304" i="31"/>
  <c r="Z453" i="31"/>
  <c r="Y453" i="31"/>
  <c r="Z451" i="31"/>
  <c r="Y451" i="31"/>
  <c r="Z183" i="31"/>
  <c r="Y183" i="31"/>
  <c r="Y688" i="31"/>
  <c r="Z688" i="31"/>
  <c r="Z339" i="31"/>
  <c r="Y339" i="31"/>
  <c r="Z356" i="31"/>
  <c r="Y356" i="31"/>
  <c r="Z317" i="31"/>
  <c r="Y317" i="31"/>
  <c r="Z302" i="31"/>
  <c r="Y302" i="31"/>
  <c r="Z509" i="31"/>
  <c r="Y509" i="31"/>
  <c r="Z430" i="31"/>
  <c r="Y430" i="31"/>
  <c r="Z713" i="31"/>
  <c r="Y713" i="31"/>
  <c r="Z27" i="31"/>
  <c r="Y27" i="31"/>
  <c r="Z71" i="31"/>
  <c r="Y71" i="31"/>
  <c r="Y770" i="31"/>
  <c r="Z770" i="31"/>
  <c r="Z438" i="31"/>
  <c r="Y438" i="31"/>
  <c r="Z189" i="31"/>
  <c r="Y189" i="31"/>
  <c r="Z762" i="31"/>
  <c r="Y762" i="31"/>
  <c r="Y34" i="31"/>
  <c r="Z34" i="31"/>
  <c r="Z485" i="31"/>
  <c r="Y485" i="31"/>
  <c r="Z93" i="31"/>
  <c r="Y93" i="31"/>
  <c r="Y711" i="31"/>
  <c r="Z711" i="31"/>
  <c r="Y775" i="31"/>
  <c r="Z775" i="31"/>
  <c r="Z26" i="31"/>
  <c r="Y26" i="31"/>
  <c r="Z429" i="31"/>
  <c r="Y429" i="31"/>
  <c r="Z171" i="31"/>
  <c r="Y171" i="31"/>
  <c r="Z479" i="31"/>
  <c r="Y479" i="31"/>
  <c r="Z486" i="31"/>
  <c r="Y486" i="31"/>
  <c r="Z408" i="31"/>
  <c r="Y408" i="31"/>
  <c r="Z230" i="31"/>
  <c r="Y230" i="31"/>
  <c r="Z24" i="31"/>
  <c r="Y24" i="31"/>
  <c r="Z23" i="31"/>
  <c r="Y23" i="31"/>
  <c r="Z185" i="31"/>
  <c r="Y185" i="31"/>
  <c r="Y676" i="31"/>
  <c r="Z676" i="31"/>
  <c r="Z130" i="31"/>
  <c r="Y130" i="31"/>
  <c r="Y646" i="31"/>
  <c r="Z646" i="31"/>
  <c r="Z38" i="31"/>
  <c r="Y38" i="31"/>
  <c r="Z569" i="31"/>
  <c r="Y569" i="31"/>
  <c r="Z265" i="31"/>
  <c r="Y265" i="31"/>
  <c r="Z234" i="31"/>
  <c r="Y234" i="31"/>
  <c r="Y584" i="31"/>
  <c r="Z584" i="31"/>
  <c r="Z41" i="31"/>
  <c r="Y41" i="31"/>
  <c r="Z574" i="31"/>
  <c r="Y574" i="31"/>
  <c r="Z159" i="31"/>
  <c r="Y159" i="31"/>
  <c r="Z157" i="31"/>
  <c r="Y157" i="31"/>
  <c r="Z259" i="31"/>
  <c r="Y259" i="31"/>
  <c r="Z215" i="31"/>
  <c r="Y215" i="31"/>
  <c r="Z64" i="31"/>
  <c r="Y64" i="31"/>
  <c r="Z165" i="31"/>
  <c r="Y165" i="31"/>
  <c r="Z191" i="31"/>
  <c r="Y191" i="31"/>
  <c r="Y546" i="31"/>
  <c r="Z546" i="31"/>
  <c r="Z343" i="31"/>
  <c r="Y343" i="31"/>
  <c r="Z681" i="31"/>
  <c r="Y681" i="31"/>
  <c r="Y583" i="31"/>
  <c r="Z583" i="31"/>
  <c r="Y577" i="31"/>
  <c r="Z577" i="31"/>
  <c r="Z590" i="31"/>
  <c r="Y590" i="31"/>
  <c r="Z490" i="31"/>
  <c r="Y490" i="31"/>
  <c r="Z422" i="31"/>
  <c r="Y422" i="31"/>
  <c r="Z76" i="31"/>
  <c r="Y76" i="31"/>
  <c r="Z25" i="31"/>
  <c r="Y25" i="31"/>
  <c r="Z97" i="31"/>
  <c r="Y97" i="31"/>
  <c r="Z99" i="31"/>
  <c r="Y99" i="31"/>
  <c r="Z558" i="31"/>
  <c r="Y558" i="31"/>
  <c r="Z8" i="31"/>
  <c r="Y8" i="31"/>
  <c r="Y659" i="31"/>
  <c r="Z659" i="31"/>
  <c r="Z670" i="31"/>
  <c r="Y670" i="31"/>
  <c r="Z764" i="31"/>
  <c r="Y764" i="31"/>
  <c r="Z80" i="31"/>
  <c r="Y80" i="31"/>
  <c r="Z263" i="31"/>
  <c r="Y263" i="31"/>
  <c r="Z153" i="31"/>
  <c r="Y153" i="31"/>
  <c r="Z750" i="31"/>
  <c r="Y750" i="31"/>
  <c r="Z323" i="31"/>
  <c r="Y323" i="31"/>
  <c r="Z467" i="31"/>
  <c r="Y467" i="31"/>
  <c r="Z228" i="31"/>
  <c r="Y228" i="31"/>
  <c r="Z503" i="31"/>
  <c r="Y503" i="31"/>
  <c r="Z2" i="31"/>
  <c r="Y2" i="31"/>
  <c r="Z606" i="31"/>
  <c r="Y606" i="31"/>
  <c r="Z669" i="31"/>
  <c r="Y669" i="31"/>
  <c r="Z571" i="31"/>
  <c r="Y571" i="31"/>
  <c r="Z103" i="31"/>
  <c r="Y103" i="31"/>
  <c r="Y772" i="31"/>
  <c r="Z772" i="31"/>
  <c r="Y575" i="31"/>
  <c r="Z575" i="31"/>
  <c r="Y598" i="31"/>
  <c r="Z598" i="31"/>
  <c r="Y703" i="31"/>
  <c r="Z703" i="31"/>
  <c r="Z551" i="31"/>
  <c r="Y551" i="31"/>
  <c r="Z75" i="31"/>
  <c r="Y75" i="31"/>
  <c r="Z665" i="31"/>
  <c r="Y665" i="31"/>
  <c r="Y478" i="31"/>
  <c r="Z478" i="31"/>
  <c r="Z589" i="31"/>
  <c r="Y589" i="31"/>
  <c r="Z268" i="31"/>
  <c r="Y268" i="31"/>
  <c r="Z399" i="31"/>
  <c r="Y399" i="31"/>
  <c r="Z633" i="31"/>
  <c r="Y633" i="31"/>
  <c r="Z446" i="31"/>
  <c r="Y446" i="31"/>
  <c r="Z539" i="31"/>
  <c r="Y539" i="31"/>
  <c r="Z351" i="31"/>
  <c r="Y351" i="31"/>
  <c r="Z275" i="31"/>
  <c r="Y275" i="31"/>
  <c r="Z349" i="31"/>
  <c r="Y349" i="31"/>
  <c r="Y707" i="31"/>
  <c r="Z707" i="31"/>
  <c r="Z425" i="31"/>
  <c r="Y425" i="31"/>
  <c r="Z158" i="31"/>
  <c r="Y158" i="31"/>
  <c r="Y595" i="31"/>
  <c r="Z595" i="31"/>
  <c r="Z104" i="31"/>
  <c r="Y104" i="31"/>
  <c r="Z217" i="31"/>
  <c r="Y217" i="31"/>
  <c r="Z177" i="31"/>
  <c r="Y177" i="31"/>
  <c r="Y724" i="31"/>
  <c r="Z724" i="31"/>
  <c r="Z747" i="31"/>
  <c r="Y747" i="31"/>
  <c r="Z207" i="31"/>
  <c r="Y207" i="31"/>
  <c r="Z405" i="31"/>
  <c r="Y405" i="31"/>
  <c r="Z88" i="31"/>
  <c r="Y88" i="31"/>
  <c r="Z56" i="31"/>
  <c r="Y56" i="31"/>
  <c r="Z440" i="31"/>
  <c r="Y440" i="31"/>
  <c r="Z455" i="31"/>
  <c r="Y455" i="31"/>
  <c r="Z296" i="31"/>
  <c r="Y296" i="31"/>
  <c r="Z95" i="31"/>
  <c r="Y95" i="31"/>
  <c r="Y641" i="31"/>
  <c r="Z641" i="31"/>
  <c r="Z209" i="31"/>
  <c r="Y209" i="31"/>
  <c r="Z107" i="31"/>
  <c r="Y107" i="31"/>
  <c r="Y648" i="31"/>
  <c r="Z648" i="31"/>
  <c r="Z193" i="31"/>
  <c r="Y193" i="31"/>
  <c r="Z235" i="31"/>
  <c r="Y235" i="31"/>
  <c r="Z395" i="31"/>
  <c r="Y395" i="31"/>
  <c r="Y614" i="31"/>
  <c r="Z614" i="31"/>
  <c r="Y338" i="31"/>
  <c r="Z338" i="31"/>
  <c r="Z35" i="31"/>
  <c r="Y35" i="31"/>
  <c r="Y743" i="31"/>
  <c r="Z743" i="31"/>
  <c r="Y567" i="31"/>
  <c r="Z567" i="31"/>
  <c r="Y721" i="31"/>
  <c r="Z721" i="31"/>
  <c r="Z70" i="31"/>
  <c r="Y70" i="31"/>
  <c r="Z149" i="31"/>
  <c r="Y149" i="31"/>
  <c r="Z256" i="31"/>
  <c r="Y256" i="31"/>
  <c r="Y615" i="31"/>
  <c r="Z615" i="31"/>
  <c r="Z368" i="31"/>
  <c r="Y368" i="31"/>
  <c r="Y596" i="31"/>
  <c r="Z596" i="31"/>
  <c r="Z309" i="31"/>
  <c r="Y309" i="31"/>
  <c r="Z573" i="31"/>
  <c r="Y573" i="31"/>
  <c r="Z601" i="31"/>
  <c r="Y601" i="31"/>
  <c r="Y210" i="31"/>
  <c r="Z210" i="31"/>
  <c r="Z407" i="31"/>
  <c r="Y407" i="31"/>
  <c r="Z73" i="31"/>
  <c r="Y73" i="31"/>
  <c r="Z129" i="31"/>
  <c r="Y129" i="31"/>
  <c r="Z532" i="31"/>
  <c r="Y532" i="31"/>
  <c r="Z533" i="31"/>
  <c r="Y533" i="31"/>
  <c r="Z403" i="31"/>
  <c r="Y403" i="31"/>
  <c r="Z437" i="31"/>
  <c r="Y437" i="31"/>
  <c r="Z63" i="31"/>
  <c r="Y63" i="31"/>
  <c r="Y690" i="31"/>
  <c r="Z690" i="31"/>
  <c r="Y628" i="31"/>
  <c r="Z628" i="31"/>
  <c r="Z715" i="31"/>
  <c r="Y715" i="31"/>
  <c r="Z480" i="31"/>
  <c r="Y480" i="31"/>
  <c r="Z701" i="31"/>
  <c r="Y701" i="31"/>
  <c r="Z221" i="31"/>
  <c r="Y221" i="31"/>
  <c r="Z556" i="31"/>
  <c r="Y556" i="31"/>
  <c r="Z219" i="31"/>
  <c r="Y219" i="31"/>
  <c r="Z365" i="31"/>
  <c r="Y365" i="31"/>
  <c r="Z74" i="31"/>
  <c r="Y74" i="31"/>
  <c r="Y735" i="31"/>
  <c r="Z735" i="31"/>
  <c r="Z465" i="31"/>
  <c r="Y465" i="31"/>
  <c r="Z127" i="31"/>
  <c r="Y127" i="31"/>
  <c r="Z375" i="31"/>
  <c r="Y375" i="31"/>
  <c r="Z381" i="31"/>
  <c r="Y381" i="31"/>
  <c r="Z535" i="31"/>
  <c r="Y535" i="31"/>
  <c r="Z588" i="31"/>
  <c r="Y588" i="31"/>
  <c r="Y657" i="31"/>
  <c r="Z657" i="31"/>
  <c r="Z83" i="31"/>
  <c r="Y83" i="31"/>
  <c r="Z344" i="31"/>
  <c r="Y344" i="31"/>
  <c r="Y178" i="31"/>
  <c r="Z178" i="31"/>
  <c r="Z447" i="31"/>
  <c r="Y447" i="31"/>
  <c r="Y671" i="31"/>
  <c r="Z671" i="31"/>
  <c r="Z398" i="31"/>
  <c r="Y398" i="31"/>
  <c r="Y565" i="31"/>
  <c r="Z565" i="31"/>
  <c r="Z39" i="31"/>
  <c r="Y39" i="31"/>
  <c r="Z46" i="31"/>
  <c r="Y46" i="31"/>
  <c r="Z220" i="31"/>
  <c r="Y220" i="31"/>
  <c r="Z243" i="31"/>
  <c r="Y243" i="31"/>
  <c r="Z133" i="31"/>
  <c r="Y133" i="31"/>
  <c r="Z174" i="31"/>
  <c r="Y174" i="31"/>
  <c r="Z416" i="31"/>
  <c r="Y416" i="31"/>
  <c r="Z494" i="31"/>
  <c r="Y494" i="31"/>
  <c r="Z175" i="31"/>
  <c r="Y175" i="31"/>
  <c r="Z109" i="31"/>
  <c r="Y109" i="31"/>
  <c r="Y663" i="31"/>
  <c r="Z663" i="31"/>
  <c r="Z384" i="31"/>
  <c r="Y384" i="31"/>
  <c r="Z602" i="31"/>
  <c r="Y602" i="31"/>
  <c r="Z554" i="31"/>
  <c r="Y554" i="31"/>
  <c r="Z442" i="31"/>
  <c r="Y442" i="31"/>
  <c r="Y647" i="31"/>
  <c r="Z647" i="31"/>
  <c r="Z163" i="31"/>
  <c r="Y163" i="31"/>
  <c r="Z513" i="31"/>
  <c r="Y513" i="31"/>
  <c r="Z45" i="31"/>
  <c r="Y45" i="31"/>
  <c r="Z212" i="31"/>
  <c r="Y212" i="31"/>
  <c r="Z651" i="31"/>
  <c r="Y651" i="31"/>
  <c r="Z292" i="31"/>
  <c r="Y292" i="31"/>
  <c r="Z278" i="31"/>
  <c r="Y278" i="31"/>
  <c r="Z144" i="31"/>
  <c r="Y144" i="31"/>
  <c r="Z233" i="31"/>
  <c r="Y233" i="31"/>
  <c r="Z145" i="31"/>
  <c r="Y145" i="31"/>
  <c r="Z436" i="31"/>
  <c r="Y436" i="31"/>
  <c r="Z65" i="31"/>
  <c r="Y65" i="31"/>
  <c r="Z120" i="31"/>
  <c r="Y120" i="31"/>
  <c r="Z90" i="31"/>
  <c r="Y90" i="31"/>
  <c r="Z216" i="31"/>
  <c r="Y216" i="31"/>
  <c r="Z543" i="31"/>
  <c r="Y543" i="31"/>
  <c r="Z409" i="31"/>
  <c r="Y409" i="31"/>
  <c r="Y689" i="31"/>
  <c r="Z689" i="31"/>
  <c r="Z270" i="31"/>
  <c r="Y270" i="31"/>
  <c r="Z49" i="31"/>
  <c r="Y49" i="31"/>
  <c r="Y672" i="31"/>
  <c r="Z672" i="31"/>
  <c r="Z224" i="31"/>
  <c r="Y224" i="31"/>
  <c r="Z113" i="31"/>
  <c r="Y113" i="31"/>
  <c r="Z241" i="31"/>
  <c r="Y241" i="31"/>
  <c r="Z227" i="31"/>
  <c r="Y227" i="31"/>
  <c r="Z131" i="31"/>
  <c r="Y131" i="31"/>
  <c r="Z31" i="31"/>
  <c r="Y31" i="31"/>
  <c r="Y767" i="31"/>
  <c r="Z767" i="31"/>
  <c r="Z118" i="31"/>
  <c r="Y118" i="31"/>
  <c r="Z345" i="31"/>
  <c r="Y345" i="31"/>
  <c r="Z14" i="31"/>
  <c r="Y14" i="31"/>
  <c r="Z585" i="31"/>
  <c r="Y585" i="31"/>
  <c r="Z169" i="31"/>
  <c r="Y169" i="31"/>
  <c r="Z51" i="31"/>
  <c r="Y51" i="31"/>
  <c r="Z281" i="31"/>
  <c r="Y281" i="31"/>
  <c r="Z237" i="31"/>
  <c r="Y237" i="31"/>
  <c r="Z208" i="31"/>
  <c r="Y208" i="31"/>
  <c r="Z766" i="31"/>
  <c r="Y766" i="31"/>
  <c r="Y592" i="31"/>
  <c r="Z592" i="31"/>
  <c r="Z101" i="31"/>
  <c r="Y101" i="31"/>
  <c r="Z81" i="31"/>
  <c r="Y81" i="31"/>
  <c r="Z214" i="31"/>
  <c r="Y214" i="31"/>
  <c r="Y694" i="31"/>
  <c r="Z694" i="31"/>
  <c r="Z421" i="31"/>
  <c r="Y421" i="31"/>
  <c r="Z12" i="31"/>
  <c r="Y12" i="31"/>
  <c r="Z618" i="31"/>
  <c r="Y618" i="31"/>
  <c r="Y755" i="31"/>
  <c r="Z755" i="31"/>
  <c r="Z649" i="31"/>
  <c r="Y649" i="31"/>
  <c r="Z116" i="31"/>
  <c r="Y116" i="31"/>
  <c r="Z412" i="31"/>
  <c r="Y412" i="31"/>
  <c r="Z42" i="31"/>
  <c r="Y42" i="31"/>
  <c r="Z69" i="31"/>
  <c r="Y69" i="31"/>
  <c r="Z195" i="31"/>
  <c r="Y195" i="31"/>
  <c r="Z315" i="31"/>
  <c r="Y315" i="31"/>
  <c r="Z106" i="31"/>
  <c r="Y106" i="31"/>
  <c r="Z156" i="31"/>
  <c r="Y156" i="31"/>
  <c r="Z92" i="31"/>
  <c r="Y92" i="31"/>
  <c r="Y599" i="31"/>
  <c r="Z599" i="31"/>
  <c r="Y625" i="31"/>
  <c r="Z625" i="31"/>
  <c r="Z553" i="31"/>
  <c r="Y553" i="31"/>
  <c r="Z114" i="31"/>
  <c r="Y114" i="31"/>
  <c r="Z353" i="31"/>
  <c r="Y353" i="31"/>
  <c r="Y222" i="31"/>
  <c r="Z222" i="31"/>
  <c r="Z547" i="31"/>
  <c r="Y547" i="31"/>
  <c r="Z363" i="31"/>
  <c r="Y363" i="31"/>
  <c r="Y737" i="31"/>
  <c r="Z737" i="31"/>
  <c r="Z346" i="31"/>
  <c r="Y346" i="31"/>
  <c r="Z132" i="31"/>
  <c r="Y132" i="31"/>
  <c r="Z192" i="31"/>
  <c r="Y192" i="31"/>
  <c r="Z516" i="31"/>
  <c r="Y516" i="31"/>
  <c r="Z469" i="31"/>
  <c r="Y469" i="31"/>
  <c r="Y655" i="31"/>
  <c r="Z655" i="31"/>
  <c r="Y660" i="31"/>
  <c r="Z660" i="31"/>
  <c r="Y82" i="31"/>
  <c r="Z82" i="31"/>
  <c r="Z311" i="31"/>
  <c r="Y311" i="31"/>
  <c r="Z512" i="31"/>
  <c r="Y512" i="31"/>
  <c r="Z745" i="31"/>
  <c r="Y745" i="31"/>
  <c r="Z9" i="31"/>
  <c r="Y9" i="31"/>
  <c r="Z638" i="31"/>
  <c r="Y638" i="31"/>
  <c r="Z400" i="31"/>
  <c r="Y400" i="31"/>
  <c r="Z137" i="31"/>
  <c r="Y137" i="31"/>
  <c r="Z587" i="31"/>
  <c r="Y587" i="31"/>
  <c r="Z170" i="31"/>
  <c r="Y170" i="31"/>
  <c r="Y739" i="31"/>
  <c r="Z739" i="31"/>
  <c r="Z492" i="31"/>
  <c r="Y492" i="31"/>
  <c r="Z358" i="31"/>
  <c r="Y358" i="31"/>
  <c r="Y581" i="31"/>
  <c r="Z581" i="31"/>
  <c r="Y18" i="31"/>
  <c r="Z18" i="31"/>
  <c r="Z232" i="31"/>
  <c r="Y232" i="31"/>
  <c r="Z392" i="31"/>
  <c r="Y392" i="31"/>
  <c r="Z367" i="31"/>
  <c r="Y367" i="31"/>
  <c r="Z319" i="31"/>
  <c r="Y319" i="31"/>
  <c r="Z253" i="31"/>
  <c r="Y253" i="31"/>
  <c r="Z376" i="31"/>
  <c r="Y376" i="31"/>
  <c r="Z250" i="31"/>
  <c r="Y250" i="31"/>
  <c r="Z260" i="31"/>
  <c r="Y260" i="31"/>
  <c r="Z312" i="31"/>
  <c r="Y312" i="31"/>
  <c r="Z459" i="31"/>
  <c r="Y459" i="31"/>
  <c r="Z748" i="31"/>
  <c r="Y748" i="31"/>
  <c r="Z445" i="31"/>
  <c r="Y445" i="31"/>
  <c r="Z683" i="31"/>
  <c r="Y683" i="31"/>
  <c r="Z307" i="31"/>
  <c r="Y307" i="31"/>
  <c r="Y94" i="31"/>
  <c r="Z94" i="31"/>
  <c r="Z489" i="31"/>
  <c r="Y489" i="31"/>
  <c r="Z7" i="31"/>
  <c r="Y7" i="31"/>
  <c r="Z545" i="31"/>
  <c r="Y545" i="31"/>
  <c r="Z100" i="31"/>
  <c r="Y100" i="31"/>
  <c r="Y564" i="31"/>
  <c r="Z564" i="31"/>
  <c r="Z761" i="31"/>
  <c r="Y761" i="31"/>
  <c r="Z20" i="31"/>
  <c r="Y20" i="31"/>
  <c r="Z231" i="31"/>
  <c r="Y231" i="31"/>
  <c r="Z122" i="31"/>
  <c r="Y122" i="31"/>
  <c r="Z557" i="31"/>
  <c r="Y557" i="31"/>
  <c r="Z154" i="31"/>
  <c r="Y154" i="31"/>
  <c r="Z136" i="31"/>
  <c r="Y136" i="31"/>
  <c r="Y624" i="31"/>
  <c r="Z624" i="31"/>
  <c r="Z777" i="31"/>
  <c r="Y777" i="31"/>
  <c r="Z491" i="31"/>
  <c r="Y491" i="31"/>
  <c r="Z389" i="31"/>
  <c r="Y389" i="31"/>
  <c r="Z10" i="31"/>
  <c r="Y10" i="31"/>
  <c r="Z549" i="31"/>
  <c r="Y549" i="31"/>
  <c r="Y760" i="31"/>
  <c r="Z760" i="31"/>
  <c r="Z428" i="31"/>
  <c r="Y428" i="31"/>
  <c r="Y754" i="31"/>
  <c r="Z754" i="31"/>
  <c r="Y661" i="31"/>
  <c r="Z661" i="31"/>
  <c r="Z84" i="31"/>
  <c r="Y84" i="31"/>
  <c r="Z457" i="31"/>
  <c r="Y457" i="31"/>
  <c r="Z472" i="31"/>
  <c r="Y472" i="31"/>
  <c r="Z115" i="31"/>
  <c r="Y115" i="31"/>
  <c r="Z316" i="31"/>
  <c r="Y316" i="31"/>
  <c r="Z401" i="31"/>
  <c r="Y401" i="31"/>
  <c r="Y723" i="31"/>
  <c r="Z723" i="31"/>
  <c r="Z604" i="31"/>
  <c r="Y604" i="31"/>
  <c r="Z525" i="31"/>
  <c r="Y525" i="31"/>
  <c r="Z652" i="31"/>
  <c r="Y652" i="31"/>
  <c r="Z47" i="31"/>
  <c r="Y47" i="31"/>
  <c r="Z89" i="31"/>
  <c r="Y89" i="31"/>
  <c r="Z166" i="31"/>
  <c r="Y166" i="31"/>
  <c r="Z318" i="31"/>
  <c r="Y318" i="31"/>
  <c r="Z3" i="31"/>
  <c r="Y3" i="31"/>
  <c r="Z266" i="31"/>
  <c r="Y266" i="31"/>
  <c r="Z173" i="31"/>
  <c r="Y173" i="31"/>
  <c r="Y639" i="31"/>
  <c r="Z639" i="31"/>
  <c r="Z335" i="31"/>
  <c r="Y335" i="31"/>
  <c r="Z305" i="31"/>
  <c r="Y305" i="31"/>
  <c r="Y673" i="31"/>
  <c r="Z673" i="31"/>
  <c r="Z134" i="31"/>
  <c r="Y134" i="31"/>
  <c r="Z733" i="31"/>
  <c r="Y733" i="31"/>
  <c r="Z476" i="31"/>
  <c r="Y476" i="31"/>
  <c r="Z373" i="31"/>
  <c r="Y373" i="31"/>
  <c r="Z411" i="31"/>
  <c r="Y411" i="31"/>
  <c r="Y752" i="31"/>
  <c r="Z752" i="31"/>
  <c r="Z508" i="31"/>
  <c r="Y508" i="31"/>
  <c r="Z340" i="31"/>
  <c r="Y340" i="31"/>
  <c r="Z273" i="31"/>
  <c r="Y273" i="31"/>
  <c r="Y568" i="31"/>
  <c r="Z568" i="31"/>
  <c r="Y194" i="31"/>
  <c r="Z194" i="31"/>
  <c r="Z57" i="31"/>
  <c r="Y57" i="31"/>
  <c r="Y693" i="31"/>
  <c r="Z693" i="31"/>
  <c r="Z462" i="31"/>
  <c r="Y462" i="31"/>
  <c r="Z300" i="31"/>
  <c r="Y300" i="31"/>
  <c r="Y768" i="31"/>
  <c r="Z768" i="31"/>
  <c r="Z520" i="31"/>
  <c r="Y520" i="31"/>
  <c r="Z586" i="31"/>
  <c r="Y586" i="31"/>
  <c r="Z33" i="31"/>
  <c r="Y33" i="31"/>
  <c r="Z187" i="31"/>
  <c r="Y187" i="31"/>
  <c r="Z267" i="31"/>
  <c r="Y267" i="31"/>
  <c r="Z203" i="31"/>
  <c r="Y203" i="31"/>
  <c r="Y728" i="31"/>
  <c r="Z728" i="31"/>
  <c r="Z258" i="31"/>
  <c r="Y258" i="31"/>
  <c r="Z247" i="31"/>
  <c r="Y247" i="31"/>
  <c r="Z22" i="31"/>
  <c r="Y22" i="31"/>
  <c r="Z40" i="31"/>
  <c r="Y40" i="31"/>
  <c r="Z385" i="31"/>
  <c r="Y385" i="31"/>
  <c r="Y691" i="31"/>
  <c r="Z691" i="31"/>
  <c r="Z383" i="31"/>
  <c r="Y383" i="31"/>
  <c r="Y482" i="31"/>
  <c r="Z482" i="31"/>
  <c r="Z456" i="31"/>
  <c r="Y456" i="31"/>
  <c r="Y582" i="31"/>
  <c r="Z582" i="31"/>
  <c r="Z126" i="31"/>
  <c r="Y126" i="31"/>
  <c r="Z460" i="31"/>
  <c r="Y460" i="31"/>
  <c r="Y722" i="31"/>
  <c r="Z722" i="31"/>
  <c r="Z483" i="31"/>
  <c r="Y483" i="31"/>
  <c r="Y50" i="31"/>
  <c r="Z50" i="31"/>
  <c r="Z622" i="31"/>
  <c r="Y622" i="31"/>
  <c r="Y675" i="31"/>
  <c r="Z675" i="31"/>
  <c r="Z167" i="31"/>
  <c r="Y167" i="31"/>
  <c r="Z444" i="31"/>
  <c r="Y444" i="31"/>
  <c r="Y146" i="31"/>
  <c r="Z146" i="31"/>
  <c r="Z388" i="31"/>
  <c r="Y388" i="31"/>
  <c r="Z324" i="31"/>
  <c r="Y324" i="31"/>
  <c r="Y758" i="31"/>
  <c r="Z758" i="31"/>
  <c r="Z686" i="31"/>
  <c r="Y686" i="31"/>
  <c r="Z397" i="31"/>
  <c r="Y397" i="31"/>
  <c r="Z370" i="31"/>
  <c r="Y370" i="31"/>
  <c r="Z560" i="31"/>
  <c r="Y560" i="31"/>
  <c r="Z536" i="31"/>
  <c r="Y536" i="31"/>
  <c r="Z507" i="31"/>
  <c r="Y507" i="31"/>
  <c r="Z511" i="31"/>
  <c r="Y511" i="31"/>
  <c r="Y402" i="31"/>
  <c r="Z402" i="31"/>
  <c r="Z249" i="31"/>
  <c r="Y249" i="31"/>
  <c r="Z666" i="31"/>
  <c r="Y666" i="31"/>
  <c r="Z295" i="31"/>
  <c r="Y295" i="31"/>
  <c r="Z150" i="31"/>
  <c r="Y150" i="31"/>
  <c r="Z685" i="31"/>
  <c r="Y685" i="31"/>
  <c r="Y627" i="31"/>
  <c r="Z627" i="31"/>
  <c r="Z778" i="31"/>
  <c r="Y778" i="31"/>
  <c r="Y274" i="31"/>
  <c r="Z274" i="31"/>
  <c r="Z379" i="31"/>
  <c r="Y379" i="31"/>
  <c r="Y774" i="31"/>
  <c r="Z774" i="31"/>
  <c r="Y719" i="31"/>
  <c r="Z719" i="31"/>
  <c r="Y742" i="31"/>
  <c r="Z742" i="31"/>
  <c r="Y704" i="31"/>
  <c r="Z704" i="31"/>
  <c r="Z538" i="31"/>
  <c r="Y538" i="31"/>
  <c r="Y710" i="31"/>
  <c r="Z710" i="31"/>
  <c r="Z380" i="31"/>
  <c r="Y380" i="31"/>
  <c r="Z470" i="31"/>
  <c r="Y470" i="31"/>
  <c r="Z36" i="31"/>
  <c r="Y36" i="31"/>
  <c r="Z682" i="31"/>
  <c r="Y682" i="31"/>
  <c r="Y226" i="31"/>
  <c r="Z226" i="31"/>
  <c r="Y593" i="31"/>
  <c r="Z593" i="31"/>
  <c r="Y450" i="31"/>
  <c r="Z450" i="31"/>
  <c r="Z293" i="31"/>
  <c r="Y293" i="31"/>
  <c r="Y725" i="31"/>
  <c r="Z725" i="31"/>
  <c r="Y594" i="31"/>
  <c r="Z594" i="31"/>
  <c r="Y736" i="31"/>
  <c r="Z736" i="31"/>
  <c r="Z362" i="31"/>
  <c r="Y362" i="31"/>
  <c r="Y740" i="31"/>
  <c r="Z740" i="31"/>
  <c r="Z347" i="31"/>
  <c r="Y347" i="31"/>
  <c r="Z378" i="31"/>
  <c r="Y378" i="31"/>
  <c r="Z19" i="31"/>
  <c r="Y19" i="31"/>
  <c r="Z488" i="31"/>
  <c r="Y488" i="31"/>
  <c r="Z205" i="31"/>
  <c r="Y205" i="31"/>
  <c r="Z410" i="31"/>
  <c r="Y410" i="31"/>
  <c r="Z303" i="31"/>
  <c r="Y303" i="31"/>
  <c r="Z245" i="31"/>
  <c r="Y245" i="31"/>
  <c r="Z239" i="31"/>
  <c r="Y239" i="31"/>
  <c r="Z357" i="31"/>
  <c r="Y357" i="31"/>
  <c r="Z198" i="31"/>
  <c r="Y198" i="31"/>
  <c r="Z419" i="31"/>
  <c r="Y419" i="31"/>
  <c r="Z433" i="31"/>
  <c r="Y433" i="31"/>
  <c r="Z765" i="31"/>
  <c r="Y765" i="31"/>
  <c r="Z463" i="31"/>
  <c r="Y463" i="31"/>
  <c r="Z52" i="31"/>
  <c r="Y52" i="31"/>
  <c r="Y162" i="31"/>
  <c r="Z162" i="31"/>
  <c r="Z500" i="31"/>
  <c r="Y500" i="31"/>
  <c r="Z264" i="31"/>
  <c r="Y264" i="31"/>
  <c r="Z371" i="31"/>
  <c r="Y371" i="31"/>
  <c r="Z204" i="31"/>
  <c r="Y204" i="31"/>
  <c r="Z112" i="31"/>
  <c r="Y112" i="31"/>
  <c r="Z716" i="31"/>
  <c r="Y716" i="31"/>
  <c r="Z5" i="31"/>
  <c r="Y5" i="31"/>
  <c r="Z527" i="31"/>
  <c r="Y527" i="31"/>
  <c r="Y706" i="31"/>
  <c r="Z706" i="31"/>
  <c r="Z348" i="31"/>
  <c r="Y348" i="31"/>
  <c r="Z196" i="31"/>
  <c r="Y196" i="31"/>
  <c r="Z117" i="31"/>
  <c r="Y117" i="31"/>
  <c r="Z471" i="31"/>
  <c r="Y471" i="31"/>
  <c r="Z714" i="31"/>
  <c r="Y714" i="31"/>
  <c r="Z698" i="31"/>
  <c r="Y698" i="31"/>
  <c r="Z60" i="31"/>
  <c r="Y60" i="31"/>
  <c r="Z544" i="31"/>
  <c r="Y544" i="31"/>
  <c r="Z542" i="31"/>
  <c r="Y542" i="31"/>
  <c r="Z424" i="31"/>
  <c r="Y424" i="31"/>
  <c r="Z355" i="31"/>
  <c r="Y355" i="31"/>
  <c r="Z229" i="31"/>
  <c r="Y229" i="31"/>
  <c r="Z369" i="31"/>
  <c r="Y369" i="31"/>
  <c r="Z654" i="31"/>
  <c r="Y654" i="31"/>
  <c r="Z443" i="31"/>
  <c r="Y443" i="31"/>
  <c r="Z223" i="31"/>
  <c r="Y223" i="31"/>
  <c r="Z635" i="31"/>
  <c r="Y635" i="31"/>
  <c r="Z44" i="31"/>
  <c r="Y44" i="31"/>
  <c r="Z155" i="31"/>
  <c r="Y155" i="31"/>
  <c r="Y759" i="31"/>
  <c r="Z759" i="31"/>
  <c r="Y600" i="31"/>
  <c r="Z600" i="31"/>
  <c r="Z287" i="31"/>
  <c r="Y287" i="31"/>
  <c r="Z202" i="31"/>
  <c r="Y202" i="31"/>
  <c r="Z285" i="31"/>
  <c r="Y285" i="31"/>
  <c r="Z252" i="31"/>
  <c r="Y252" i="31"/>
  <c r="Z286" i="31"/>
  <c r="Y286" i="31"/>
  <c r="Z605" i="31"/>
  <c r="Y605" i="31"/>
  <c r="Z152" i="31"/>
  <c r="Y152" i="31"/>
  <c r="Y692" i="31"/>
  <c r="Z692" i="31"/>
  <c r="Y696" i="31"/>
  <c r="Z696" i="31"/>
  <c r="Y662" i="31"/>
  <c r="Z662" i="31"/>
  <c r="Y687" i="31"/>
  <c r="Z687" i="31"/>
  <c r="Z454" i="31"/>
  <c r="Y454" i="31"/>
  <c r="Z326" i="31"/>
  <c r="Y326" i="31"/>
  <c r="Z251" i="31"/>
  <c r="Y251" i="31"/>
  <c r="Z182" i="31"/>
  <c r="Y182" i="31"/>
  <c r="Z308" i="31"/>
  <c r="Y308" i="31"/>
  <c r="Z746" i="31"/>
  <c r="Y746" i="31"/>
  <c r="Z522" i="31"/>
  <c r="Y522" i="31"/>
  <c r="Y561" i="31"/>
  <c r="Z561" i="31"/>
  <c r="Z336" i="31"/>
  <c r="Y336" i="31"/>
  <c r="Y658" i="31"/>
  <c r="Z658" i="31"/>
  <c r="Z160" i="31"/>
  <c r="Y160" i="31"/>
  <c r="Y626" i="31"/>
  <c r="Z626" i="31"/>
  <c r="Z30" i="31"/>
  <c r="Y30" i="31"/>
  <c r="Z493" i="31"/>
  <c r="Y493" i="31"/>
  <c r="Z531" i="31"/>
  <c r="Y531" i="31"/>
  <c r="Z128" i="31"/>
  <c r="Y128" i="31"/>
  <c r="Z360" i="31"/>
  <c r="Y360" i="31"/>
  <c r="Y674" i="31"/>
  <c r="Z674" i="31"/>
  <c r="Z667" i="31"/>
  <c r="Y667" i="31"/>
  <c r="Z37" i="31"/>
  <c r="Y37" i="31"/>
  <c r="Z279" i="31"/>
  <c r="Y279" i="31"/>
  <c r="Z188" i="31"/>
  <c r="Y188" i="31"/>
  <c r="Z314" i="31"/>
  <c r="Y314" i="31"/>
  <c r="Z328" i="31"/>
  <c r="Y328" i="31"/>
  <c r="Z495" i="31"/>
  <c r="Y495" i="31"/>
  <c r="Z559" i="31"/>
  <c r="Y559" i="31"/>
  <c r="Y566" i="31"/>
  <c r="Z566" i="31"/>
  <c r="Z62" i="31"/>
  <c r="Y62" i="31"/>
  <c r="Z552" i="31"/>
  <c r="Y552" i="31"/>
  <c r="Y751" i="31"/>
  <c r="Z751" i="31"/>
  <c r="Z334" i="31"/>
  <c r="Y334" i="31"/>
  <c r="Z289" i="31"/>
  <c r="Y289" i="31"/>
  <c r="Z242" i="31"/>
  <c r="Y242" i="31"/>
  <c r="Z497" i="31"/>
  <c r="Y497" i="31"/>
  <c r="Z240" i="31"/>
  <c r="Y240" i="31"/>
  <c r="Z414" i="31"/>
  <c r="Y414" i="31"/>
  <c r="Z271" i="31"/>
  <c r="Y271" i="31"/>
  <c r="Z415" i="31"/>
  <c r="Y415" i="31"/>
  <c r="Y677" i="31"/>
  <c r="Z677" i="31"/>
  <c r="Z138" i="31"/>
  <c r="Y138" i="31"/>
  <c r="Z528" i="31"/>
  <c r="Y528" i="31"/>
  <c r="Y466" i="31"/>
  <c r="Z466" i="31"/>
  <c r="Z301" i="31"/>
  <c r="Y301" i="31"/>
  <c r="Z717" i="31"/>
  <c r="Y717" i="31"/>
  <c r="Z197" i="31"/>
  <c r="Y197" i="31"/>
  <c r="Z96" i="31"/>
  <c r="Y96" i="31"/>
  <c r="Z151" i="31"/>
  <c r="Y151" i="31"/>
  <c r="Y727" i="31"/>
  <c r="Z727" i="31"/>
  <c r="Z441" i="31"/>
  <c r="Y441" i="31"/>
  <c r="Z730" i="31"/>
  <c r="Y730" i="31"/>
  <c r="Y705" i="31"/>
  <c r="Z705" i="31"/>
  <c r="Z684" i="31"/>
  <c r="Y684" i="31"/>
  <c r="Z283" i="31"/>
  <c r="Y283" i="31"/>
  <c r="Y644" i="31"/>
  <c r="Z644" i="31"/>
  <c r="Z179" i="31"/>
  <c r="Y179" i="31"/>
  <c r="Z731" i="31"/>
  <c r="Y731" i="31"/>
  <c r="Z702" i="31"/>
  <c r="Y702" i="31"/>
  <c r="Y678" i="31"/>
  <c r="Z678" i="31"/>
  <c r="Z211" i="31"/>
  <c r="Y211" i="31"/>
  <c r="Y738" i="31"/>
  <c r="Z738" i="31"/>
  <c r="Z58" i="31"/>
  <c r="Y58" i="31"/>
  <c r="Z186" i="31"/>
  <c r="Y186" i="31"/>
  <c r="Z330" i="31"/>
  <c r="Y330" i="31"/>
  <c r="Y726" i="31"/>
  <c r="Z726" i="31"/>
  <c r="Z653" i="31"/>
  <c r="Y653" i="31"/>
  <c r="Z184" i="31"/>
  <c r="Y184" i="31"/>
  <c r="Z435" i="31"/>
  <c r="Y435" i="31"/>
  <c r="Z329" i="31"/>
  <c r="Y329" i="31"/>
  <c r="Z572" i="31"/>
  <c r="Y572" i="31"/>
  <c r="Z199" i="31"/>
  <c r="Y199" i="31"/>
  <c r="Z518" i="31"/>
  <c r="Y518" i="31"/>
  <c r="Z262" i="31"/>
  <c r="Y262" i="31"/>
  <c r="Y630" i="31"/>
  <c r="Z630" i="31"/>
  <c r="Z423" i="31"/>
  <c r="Y423" i="31"/>
  <c r="Z55" i="31"/>
  <c r="Y55" i="31"/>
  <c r="Z475" i="31"/>
  <c r="Y475" i="31"/>
  <c r="Z391" i="31"/>
  <c r="Y391" i="31"/>
  <c r="Z108" i="31"/>
  <c r="Y108" i="31"/>
  <c r="Z85" i="31"/>
  <c r="Y85" i="31"/>
  <c r="Z342" i="31"/>
  <c r="Y342" i="31"/>
  <c r="Z190" i="31"/>
  <c r="Y190" i="31"/>
  <c r="Z386" i="31"/>
  <c r="Y386" i="31"/>
  <c r="Z164" i="31"/>
  <c r="Y164" i="31"/>
  <c r="Z86" i="31"/>
  <c r="Y86" i="31"/>
  <c r="Y98" i="31"/>
  <c r="Z98" i="31"/>
  <c r="Z333" i="31"/>
  <c r="Y333" i="31"/>
  <c r="Z526" i="31"/>
  <c r="Y526" i="31"/>
  <c r="Z272" i="31"/>
  <c r="Y272" i="31"/>
  <c r="Y769" i="31"/>
  <c r="Z769" i="31"/>
  <c r="Z636" i="31"/>
  <c r="Y636" i="31"/>
  <c r="Z374" i="31"/>
  <c r="Y374" i="31"/>
  <c r="Z201" i="31"/>
  <c r="Y201" i="31"/>
  <c r="Z382" i="31"/>
  <c r="Y382" i="31"/>
  <c r="Y66" i="31"/>
  <c r="Z66" i="31"/>
  <c r="Z310" i="31"/>
  <c r="Y310" i="31"/>
  <c r="Z352" i="31"/>
  <c r="Y352" i="31"/>
  <c r="Y712" i="31"/>
  <c r="Z712" i="31"/>
  <c r="Z54" i="31"/>
  <c r="Y54" i="31"/>
  <c r="Z390" i="31"/>
  <c r="Y390" i="31"/>
  <c r="Z732" i="31"/>
  <c r="Y732" i="31"/>
  <c r="Y632" i="31"/>
  <c r="Z632" i="31"/>
  <c r="Z6" i="31"/>
  <c r="Y6" i="31"/>
  <c r="Y664" i="31"/>
  <c r="Z664" i="31"/>
  <c r="Y623" i="31"/>
  <c r="Z623" i="31"/>
  <c r="Z394" i="31"/>
  <c r="Y394" i="31"/>
  <c r="Z11" i="31"/>
  <c r="Y11" i="31"/>
  <c r="Z406" i="31"/>
  <c r="Y406" i="31"/>
  <c r="Z284" i="31"/>
  <c r="Y284" i="31"/>
  <c r="Z481" i="31"/>
  <c r="Y481" i="31"/>
  <c r="Z432" i="31"/>
  <c r="Y432" i="31"/>
  <c r="Z261" i="31"/>
  <c r="Y261" i="31"/>
  <c r="Y354" i="31"/>
  <c r="Z354" i="31"/>
  <c r="Z499" i="31"/>
  <c r="Y499" i="31"/>
  <c r="Y680" i="31"/>
  <c r="Z680" i="31"/>
  <c r="Z269" i="31"/>
  <c r="Y269" i="31"/>
  <c r="Z288" i="31"/>
  <c r="Y288" i="31"/>
  <c r="Y773" i="31"/>
  <c r="Z773" i="31"/>
  <c r="Y434" i="31"/>
  <c r="Z434" i="31"/>
  <c r="Y350" i="31"/>
  <c r="Z350" i="31"/>
  <c r="Y744" i="31"/>
  <c r="Z744" i="31"/>
  <c r="V778" i="33"/>
  <c r="O779" i="33"/>
  <c r="R779" i="33" s="1"/>
  <c r="S2" i="33" s="1"/>
  <c r="U2" i="33" l="1"/>
  <c r="T2" i="33"/>
  <c r="V779" i="33"/>
  <c r="S118" i="33" l="1"/>
  <c r="S71" i="33"/>
  <c r="S81" i="33"/>
  <c r="S403" i="33"/>
  <c r="S734" i="33"/>
  <c r="S131" i="33"/>
  <c r="S388" i="33"/>
  <c r="S614" i="33"/>
  <c r="S166" i="33"/>
  <c r="S328" i="33"/>
  <c r="S544" i="33"/>
  <c r="S448" i="33"/>
  <c r="S548" i="33"/>
  <c r="S203" i="33"/>
  <c r="S592" i="33"/>
  <c r="S421" i="33"/>
  <c r="S136" i="33"/>
  <c r="S761" i="33"/>
  <c r="S709" i="33"/>
  <c r="S277" i="33"/>
  <c r="S78" i="33"/>
  <c r="S222" i="33"/>
  <c r="S474" i="33"/>
  <c r="S430" i="33"/>
  <c r="S204" i="33"/>
  <c r="S359" i="33"/>
  <c r="S310" i="33"/>
  <c r="S12" i="33"/>
  <c r="S470" i="33"/>
  <c r="S428" i="33"/>
  <c r="S221" i="33"/>
  <c r="S184" i="33"/>
  <c r="S331" i="33"/>
  <c r="S234" i="33"/>
  <c r="S117" i="33"/>
  <c r="S774" i="33"/>
  <c r="S684" i="33"/>
  <c r="S566" i="33"/>
  <c r="S759" i="33"/>
  <c r="S89" i="33"/>
  <c r="S253" i="33"/>
  <c r="S56" i="33"/>
  <c r="S535" i="33"/>
  <c r="S554" i="33"/>
  <c r="S195" i="33"/>
  <c r="S517" i="33"/>
  <c r="S449" i="33"/>
  <c r="S529" i="33"/>
  <c r="S520" i="33"/>
  <c r="S685" i="33"/>
  <c r="S138" i="33"/>
  <c r="S765" i="33"/>
  <c r="S304" i="33"/>
  <c r="S115" i="33"/>
  <c r="S635" i="33"/>
  <c r="S362" i="33"/>
  <c r="S83" i="33"/>
  <c r="S500" i="33"/>
  <c r="S301" i="33"/>
  <c r="S193" i="33"/>
  <c r="S561" i="33"/>
  <c r="S720" i="33"/>
  <c r="S697" i="33"/>
  <c r="S575" i="33"/>
  <c r="S365" i="33"/>
  <c r="S25" i="33"/>
  <c r="S432" i="33"/>
  <c r="S281" i="33"/>
  <c r="S113" i="33"/>
  <c r="S619" i="33"/>
  <c r="S693" i="33"/>
  <c r="S209" i="33"/>
  <c r="S371" i="33"/>
  <c r="S564" i="33"/>
  <c r="S291" i="33"/>
  <c r="S77" i="33"/>
  <c r="S139" i="33"/>
  <c r="S666" i="33"/>
  <c r="S298" i="33"/>
  <c r="S122" i="33"/>
  <c r="S9" i="33"/>
  <c r="S606" i="33"/>
  <c r="S257" i="33"/>
  <c r="S264" i="33"/>
  <c r="S636" i="33"/>
  <c r="S126" i="33"/>
  <c r="S416" i="33"/>
  <c r="S358" i="33"/>
  <c r="S20" i="33"/>
  <c r="S755" i="33"/>
  <c r="S512" i="33"/>
  <c r="S476" i="33"/>
  <c r="S552" i="33"/>
  <c r="S367" i="33"/>
  <c r="S165" i="33"/>
  <c r="S379" i="33"/>
  <c r="S631" i="33"/>
  <c r="S302" i="33"/>
  <c r="S159" i="33"/>
  <c r="S711" i="33"/>
  <c r="S466" i="33"/>
  <c r="S690" i="33"/>
  <c r="S627" i="33"/>
  <c r="S458" i="33"/>
  <c r="S660" i="33"/>
  <c r="S271" i="33"/>
  <c r="S676" i="33"/>
  <c r="S31" i="33"/>
  <c r="S460" i="33"/>
  <c r="S336" i="33"/>
  <c r="S215" i="33"/>
  <c r="S356" i="33"/>
  <c r="S250" i="33"/>
  <c r="S303" i="33"/>
  <c r="S570" i="33"/>
  <c r="S510" i="33"/>
  <c r="S162" i="33"/>
  <c r="S266" i="33"/>
  <c r="S545" i="33"/>
  <c r="S433" i="33"/>
  <c r="S296" i="33"/>
  <c r="S714" i="33"/>
  <c r="S480" i="33"/>
  <c r="S65" i="33"/>
  <c r="S602" i="33"/>
  <c r="S683" i="33"/>
  <c r="S352" i="33"/>
  <c r="S243" i="33"/>
  <c r="S105" i="33"/>
  <c r="S272" i="33"/>
  <c r="S354" i="33"/>
  <c r="S634" i="33"/>
  <c r="S376" i="33"/>
  <c r="S274" i="33"/>
  <c r="S34" i="33"/>
  <c r="S68" i="33"/>
  <c r="S587" i="33"/>
  <c r="S261" i="33"/>
  <c r="S202" i="33"/>
  <c r="S624" i="33"/>
  <c r="S516" i="33"/>
  <c r="S200" i="33"/>
  <c r="S445" i="33"/>
  <c r="S681" i="33"/>
  <c r="S539" i="33"/>
  <c r="S312" i="33"/>
  <c r="S121" i="33"/>
  <c r="S290" i="33"/>
  <c r="S45" i="33"/>
  <c r="S699" i="33"/>
  <c r="S770" i="33"/>
  <c r="S726" i="33"/>
  <c r="S487" i="33"/>
  <c r="S562" i="33"/>
  <c r="S239" i="33"/>
  <c r="S397" i="33"/>
  <c r="S524" i="33"/>
  <c r="S435" i="33"/>
  <c r="S557" i="33"/>
  <c r="S149" i="33"/>
  <c r="S701" i="33"/>
  <c r="S464" i="33"/>
  <c r="S412" i="33"/>
  <c r="S580" i="33"/>
  <c r="S680" i="33"/>
  <c r="S581" i="33"/>
  <c r="S144" i="33"/>
  <c r="S585" i="33"/>
  <c r="S604" i="33"/>
  <c r="S444" i="33"/>
  <c r="S364" i="33"/>
  <c r="S623" i="33"/>
  <c r="S425" i="33"/>
  <c r="S605" i="33"/>
  <c r="S201" i="33"/>
  <c r="S88" i="33"/>
  <c r="S563" i="33"/>
  <c r="S406" i="33"/>
  <c r="S471" i="33"/>
  <c r="S483" i="33"/>
  <c r="S402" i="33"/>
  <c r="S292" i="33"/>
  <c r="S414" i="33"/>
  <c r="S465" i="33"/>
  <c r="S76" i="33"/>
  <c r="S622" i="33"/>
  <c r="S673" i="33"/>
  <c r="S560" i="33"/>
  <c r="S506" i="33"/>
  <c r="S62" i="33"/>
  <c r="S455" i="33"/>
  <c r="S285" i="33"/>
  <c r="S279" i="33"/>
  <c r="S283" i="33"/>
  <c r="S231" i="33"/>
  <c r="S675" i="33"/>
  <c r="S504" i="33"/>
  <c r="S338" i="33"/>
  <c r="S424" i="33"/>
  <c r="S318" i="33"/>
  <c r="S99" i="33"/>
  <c r="S555" i="33"/>
  <c r="S543" i="33"/>
  <c r="S467" i="33"/>
  <c r="S326" i="33"/>
  <c r="S394" i="33"/>
  <c r="S571" i="33"/>
  <c r="S573" i="33"/>
  <c r="S339" i="33"/>
  <c r="S638" i="33"/>
  <c r="S540" i="33"/>
  <c r="S168" i="33"/>
  <c r="S123" i="33"/>
  <c r="S355" i="33"/>
  <c r="S150" i="33"/>
  <c r="S462" i="33"/>
  <c r="S399" i="33"/>
  <c r="S590" i="33"/>
  <c r="S208" i="33"/>
  <c r="S63" i="33"/>
  <c r="S128" i="33"/>
  <c r="S52" i="33"/>
  <c r="S519" i="33"/>
  <c r="S255" i="33"/>
  <c r="S764" i="33"/>
  <c r="S315" i="33"/>
  <c r="S325" i="33"/>
  <c r="S674" i="33"/>
  <c r="S772" i="33"/>
  <c r="S125" i="33"/>
  <c r="S528" i="33"/>
  <c r="S569" i="33"/>
  <c r="S650" i="33"/>
  <c r="S735" i="33"/>
  <c r="S249" i="33"/>
  <c r="S754" i="33"/>
  <c r="S645" i="33"/>
  <c r="S133" i="33"/>
  <c r="S86" i="33"/>
  <c r="S26" i="33"/>
  <c r="S389" i="33"/>
  <c r="S351" i="33"/>
  <c r="S23" i="33"/>
  <c r="S657" i="33"/>
  <c r="S672" i="33"/>
  <c r="S329" i="33"/>
  <c r="S175" i="33"/>
  <c r="S707" i="33"/>
  <c r="S652" i="33"/>
  <c r="S419" i="33"/>
  <c r="S461" i="33"/>
  <c r="S22" i="33"/>
  <c r="S59" i="33"/>
  <c r="S678" i="33"/>
  <c r="S648" i="33"/>
  <c r="S745" i="33"/>
  <c r="S488" i="33"/>
  <c r="S119" i="33"/>
  <c r="S199" i="33"/>
  <c r="S533" i="33"/>
  <c r="S346" i="33"/>
  <c r="S38" i="33"/>
  <c r="S327" i="33"/>
  <c r="S241" i="33"/>
  <c r="S219" i="33"/>
  <c r="S280" i="33"/>
  <c r="S6" i="33"/>
  <c r="S668" i="33"/>
  <c r="S227" i="33"/>
  <c r="S295" i="33"/>
  <c r="S456" i="33"/>
  <c r="S95" i="33"/>
  <c r="S347" i="33"/>
  <c r="S223" i="33"/>
  <c r="S632" i="33"/>
  <c r="S96" i="33"/>
  <c r="S447" i="33"/>
  <c r="S453" i="33"/>
  <c r="S36" i="33"/>
  <c r="S156" i="33"/>
  <c r="S746" i="33"/>
  <c r="S240" i="33"/>
  <c r="S568" i="33"/>
  <c r="S438" i="33"/>
  <c r="S313" i="33"/>
  <c r="S642" i="33"/>
  <c r="S337" i="33"/>
  <c r="S39" i="33"/>
  <c r="S729" i="33"/>
  <c r="S238" i="33"/>
  <c r="S164" i="33"/>
  <c r="S492" i="33"/>
  <c r="S442" i="33"/>
  <c r="S5" i="33"/>
  <c r="S132" i="33"/>
  <c r="S767" i="33"/>
  <c r="S299" i="33"/>
  <c r="S330" i="33"/>
  <c r="S37" i="33"/>
  <c r="S69" i="33"/>
  <c r="S537" i="33"/>
  <c r="S17" i="33"/>
  <c r="S603" i="33"/>
  <c r="S756" i="33"/>
  <c r="S404" i="33"/>
  <c r="S454" i="33"/>
  <c r="S612" i="33"/>
  <c r="S288" i="33"/>
  <c r="S771" i="33"/>
  <c r="S656" i="33"/>
  <c r="S531" i="33"/>
  <c r="S176" i="33"/>
  <c r="S384" i="33"/>
  <c r="S775" i="33"/>
  <c r="S671" i="33"/>
  <c r="S73" i="33"/>
  <c r="S646" i="33"/>
  <c r="S499" i="33"/>
  <c r="S491" i="33"/>
  <c r="S493" i="33"/>
  <c r="S485" i="33"/>
  <c r="S728" i="33"/>
  <c r="S173" i="33"/>
  <c r="S259" i="33"/>
  <c r="S420" i="33"/>
  <c r="S185" i="33"/>
  <c r="S757" i="33"/>
  <c r="S380" i="33"/>
  <c r="S160" i="33"/>
  <c r="S644" i="33"/>
  <c r="S739" i="33"/>
  <c r="S64" i="33"/>
  <c r="S155" i="33"/>
  <c r="S294" i="33"/>
  <c r="S451" i="33"/>
  <c r="S378" i="33"/>
  <c r="S180" i="33"/>
  <c r="S186" i="33"/>
  <c r="S79" i="33"/>
  <c r="S198" i="33"/>
  <c r="S80" i="33"/>
  <c r="S190" i="33"/>
  <c r="S305" i="33"/>
  <c r="S737" i="33"/>
  <c r="S716" i="33"/>
  <c r="S111" i="33"/>
  <c r="S107" i="33"/>
  <c r="S452" i="33"/>
  <c r="S374" i="33"/>
  <c r="S381" i="33"/>
  <c r="S368" i="33"/>
  <c r="S594" i="33"/>
  <c r="S633" i="33"/>
  <c r="S395" i="33"/>
  <c r="S262" i="33"/>
  <c r="S29" i="33"/>
  <c r="S246" i="33"/>
  <c r="S311" i="33"/>
  <c r="S747" i="33"/>
  <c r="S348" i="33"/>
  <c r="S361" i="33"/>
  <c r="S630" i="33"/>
  <c r="S640" i="33"/>
  <c r="S751" i="33"/>
  <c r="S665" i="33"/>
  <c r="S16" i="33"/>
  <c r="S661" i="33"/>
  <c r="S667" i="33"/>
  <c r="S297" i="33"/>
  <c r="S322" i="33"/>
  <c r="S497" i="33"/>
  <c r="S777" i="33"/>
  <c r="S207" i="33"/>
  <c r="S91" i="33"/>
  <c r="S706" i="33"/>
  <c r="S758" i="33"/>
  <c r="S484" i="33"/>
  <c r="S753" i="33"/>
  <c r="S276" i="33"/>
  <c r="S496" i="33"/>
  <c r="S33" i="33"/>
  <c r="S213" i="33"/>
  <c r="S177" i="33"/>
  <c r="S192" i="33"/>
  <c r="S114" i="33"/>
  <c r="S479" i="33"/>
  <c r="S224" i="33"/>
  <c r="S110" i="33"/>
  <c r="S97" i="33"/>
  <c r="S501" i="33"/>
  <c r="S643" i="33"/>
  <c r="S541" i="33"/>
  <c r="S654" i="33"/>
  <c r="S48" i="33"/>
  <c r="S170" i="33"/>
  <c r="S705" i="33"/>
  <c r="S30" i="33"/>
  <c r="S586" i="33"/>
  <c r="S169" i="33"/>
  <c r="S722" i="33"/>
  <c r="S576" i="33"/>
  <c r="S553" i="33"/>
  <c r="S721" i="33"/>
  <c r="S3" i="33"/>
  <c r="S61" i="33"/>
  <c r="S536" i="33"/>
  <c r="S559" i="33"/>
  <c r="S629" i="33"/>
  <c r="S174" i="33"/>
  <c r="S700" i="33"/>
  <c r="S582" i="33"/>
  <c r="S475" i="33"/>
  <c r="S468" i="33"/>
  <c r="S340" i="33"/>
  <c r="S289" i="33"/>
  <c r="S578" i="33"/>
  <c r="S267" i="33"/>
  <c r="S179" i="33"/>
  <c r="S284" i="33"/>
  <c r="S247" i="33"/>
  <c r="S749" i="33"/>
  <c r="S172" i="33"/>
  <c r="S431" i="33"/>
  <c r="S143" i="33"/>
  <c r="S618" i="33"/>
  <c r="S613" i="33"/>
  <c r="S703" i="33"/>
  <c r="S740" i="33"/>
  <c r="S525" i="33"/>
  <c r="S463" i="33"/>
  <c r="S719" i="33"/>
  <c r="S382" i="33"/>
  <c r="S53" i="33"/>
  <c r="S229" i="33"/>
  <c r="S130" i="33"/>
  <c r="S120" i="33"/>
  <c r="S422" i="33"/>
  <c r="S511" i="33"/>
  <c r="S694" i="33"/>
  <c r="S349" i="33"/>
  <c r="S108" i="33"/>
  <c r="S112" i="33"/>
  <c r="S317" i="33"/>
  <c r="S163" i="33"/>
  <c r="S609" i="33"/>
  <c r="S597" i="33"/>
  <c r="S242" i="33"/>
  <c r="S72" i="33"/>
  <c r="S87" i="33"/>
  <c r="S373" i="33"/>
  <c r="S486" i="33"/>
  <c r="S248" i="33"/>
  <c r="S236" i="33"/>
  <c r="S85" i="33"/>
  <c r="S181" i="33"/>
  <c r="S146" i="33"/>
  <c r="S409" i="33"/>
  <c r="S282" i="33"/>
  <c r="S218" i="33"/>
  <c r="S547" i="33"/>
  <c r="S731" i="33"/>
  <c r="S472" i="33"/>
  <c r="S515" i="33"/>
  <c r="S67" i="33"/>
  <c r="S102" i="33"/>
  <c r="S595" i="33"/>
  <c r="S664" i="33"/>
  <c r="S779" i="33"/>
  <c r="S696" i="33"/>
  <c r="S46" i="33"/>
  <c r="S436" i="33"/>
  <c r="S446" i="33"/>
  <c r="S360" i="33"/>
  <c r="S695" i="33"/>
  <c r="S598" i="33"/>
  <c r="S383" i="33"/>
  <c r="S718" i="33"/>
  <c r="S55" i="33"/>
  <c r="S768" i="33"/>
  <c r="S93" i="33"/>
  <c r="S725" i="33"/>
  <c r="S407" i="33"/>
  <c r="S558" i="33"/>
  <c r="S478" i="33"/>
  <c r="S42" i="33"/>
  <c r="S437" i="33"/>
  <c r="S319" i="33"/>
  <c r="S736" i="33"/>
  <c r="S628" i="33"/>
  <c r="S620" i="33"/>
  <c r="S116" i="33"/>
  <c r="S702" i="33"/>
  <c r="S357" i="33"/>
  <c r="S157" i="33"/>
  <c r="S104" i="33"/>
  <c r="S663" i="33"/>
  <c r="S423" i="33"/>
  <c r="S178" i="33"/>
  <c r="S507" i="33"/>
  <c r="S188" i="33"/>
  <c r="S698" i="33"/>
  <c r="S35" i="33"/>
  <c r="S4" i="33"/>
  <c r="S687" i="33"/>
  <c r="S410" i="33"/>
  <c r="S148" i="33"/>
  <c r="S549" i="33"/>
  <c r="S482" i="33"/>
  <c r="S738" i="33"/>
  <c r="S518" i="33"/>
  <c r="S265" i="33"/>
  <c r="S659" i="33"/>
  <c r="S211" i="33"/>
  <c r="S625" i="33"/>
  <c r="S252" i="33"/>
  <c r="S306" i="33"/>
  <c r="S343" i="33"/>
  <c r="S508" i="33"/>
  <c r="S596" i="33"/>
  <c r="S309" i="33"/>
  <c r="S457" i="33"/>
  <c r="S205" i="33"/>
  <c r="S324" i="33"/>
  <c r="S599" i="33"/>
  <c r="S398" i="33"/>
  <c r="S41" i="33"/>
  <c r="S710" i="33"/>
  <c r="S226" i="33"/>
  <c r="S704" i="33"/>
  <c r="S715" i="33"/>
  <c r="S196" i="33"/>
  <c r="S353" i="33"/>
  <c r="S187" i="33"/>
  <c r="S197" i="33"/>
  <c r="S300" i="33"/>
  <c r="S154" i="33"/>
  <c r="S505" i="33"/>
  <c r="S752" i="33"/>
  <c r="S621" i="33"/>
  <c r="S260" i="33"/>
  <c r="S333" i="33"/>
  <c r="S8" i="33"/>
  <c r="S522" i="33"/>
  <c r="S101" i="33"/>
  <c r="S469" i="33"/>
  <c r="S565" i="33"/>
  <c r="S66" i="33"/>
  <c r="S32" i="33"/>
  <c r="S13" i="33"/>
  <c r="S141" i="33"/>
  <c r="S183" i="33"/>
  <c r="S220" i="33"/>
  <c r="S490" i="33"/>
  <c r="S244" i="33"/>
  <c r="S15" i="33"/>
  <c r="S235" i="33"/>
  <c r="S74" i="33"/>
  <c r="S293" i="33"/>
  <c r="S316" i="33"/>
  <c r="S408" i="33"/>
  <c r="S278" i="33"/>
  <c r="S550" i="33"/>
  <c r="S593" i="33"/>
  <c r="S256" i="33"/>
  <c r="S649" i="33"/>
  <c r="S106" i="33"/>
  <c r="S342" i="33"/>
  <c r="S429" i="33"/>
  <c r="S19" i="33"/>
  <c r="S608" i="33"/>
  <c r="S546" i="33"/>
  <c r="S10" i="33"/>
  <c r="S344" i="33"/>
  <c r="S251" i="33"/>
  <c r="S776" i="33"/>
  <c r="S574" i="33"/>
  <c r="S366" i="33"/>
  <c r="S658" i="33"/>
  <c r="S50" i="33"/>
  <c r="S742" i="33"/>
  <c r="S733" i="33"/>
  <c r="S214" i="33"/>
  <c r="S616" i="33"/>
  <c r="S579" i="33"/>
  <c r="S682" i="33"/>
  <c r="S43" i="33"/>
  <c r="S626" i="33"/>
  <c r="S217" i="33"/>
  <c r="S773" i="33"/>
  <c r="S653" i="33"/>
  <c r="S686" i="33"/>
  <c r="S182" i="33"/>
  <c r="S724" i="33"/>
  <c r="S393" i="33"/>
  <c r="S233" i="33"/>
  <c r="S230" i="33"/>
  <c r="S400" i="33"/>
  <c r="S127" i="33"/>
  <c r="S589" i="33"/>
  <c r="S760" i="33"/>
  <c r="S411" i="33"/>
  <c r="S532" i="33"/>
  <c r="S171" i="33"/>
  <c r="S153" i="33"/>
  <c r="S509" i="33"/>
  <c r="S766" i="33"/>
  <c r="S477" i="33"/>
  <c r="S513" i="33"/>
  <c r="S551" i="33"/>
  <c r="S591" i="33"/>
  <c r="S341" i="33"/>
  <c r="S615" i="33"/>
  <c r="S440" i="33"/>
  <c r="S273" i="33"/>
  <c r="S538" i="33"/>
  <c r="S258" i="33"/>
  <c r="S727" i="33"/>
  <c r="S245" i="33"/>
  <c r="S392" i="33"/>
  <c r="S588" i="33"/>
  <c r="S92" i="33"/>
  <c r="S542" i="33"/>
  <c r="S441" i="33"/>
  <c r="S712" i="33"/>
  <c r="S269" i="33"/>
  <c r="S254" i="33"/>
  <c r="S778" i="33"/>
  <c r="S526" i="33"/>
  <c r="S743" i="33"/>
  <c r="S275" i="33"/>
  <c r="S521" i="33"/>
  <c r="S57" i="33"/>
  <c r="S639" i="33"/>
  <c r="S142" i="33"/>
  <c r="S60" i="33"/>
  <c r="S426" i="33"/>
  <c r="S583" i="33"/>
  <c r="S332" i="33"/>
  <c r="S167" i="33"/>
  <c r="S372" i="33"/>
  <c r="S495" i="33"/>
  <c r="S320" i="33"/>
  <c r="S677" i="33"/>
  <c r="S502" i="33"/>
  <c r="S607" i="33"/>
  <c r="S567" i="33"/>
  <c r="S427" i="33"/>
  <c r="S270" i="33"/>
  <c r="S443" i="33"/>
  <c r="S47" i="33"/>
  <c r="S692" i="33"/>
  <c r="S717" i="33"/>
  <c r="S14" i="33"/>
  <c r="S691" i="33"/>
  <c r="S401" i="33"/>
  <c r="S434" i="33"/>
  <c r="S212" i="33"/>
  <c r="S44" i="33"/>
  <c r="S741" i="33"/>
  <c r="S124" i="33"/>
  <c r="S263" i="33"/>
  <c r="S129" i="33"/>
  <c r="S232" i="33"/>
  <c r="S572" i="33"/>
  <c r="S84" i="33"/>
  <c r="S7" i="33"/>
  <c r="S90" i="33"/>
  <c r="S584" i="33"/>
  <c r="S723" i="33"/>
  <c r="S577" i="33"/>
  <c r="S601" i="33"/>
  <c r="S763" i="33"/>
  <c r="S58" i="33"/>
  <c r="S498" i="33"/>
  <c r="S530" i="33"/>
  <c r="S750" i="33"/>
  <c r="S147" i="33"/>
  <c r="S647" i="33"/>
  <c r="S225" i="33"/>
  <c r="S600" i="33"/>
  <c r="S730" i="33"/>
  <c r="S748" i="33"/>
  <c r="S135" i="33"/>
  <c r="S308" i="33"/>
  <c r="S708" i="33"/>
  <c r="S21" i="33"/>
  <c r="S534" i="33"/>
  <c r="S100" i="33"/>
  <c r="S334" i="33"/>
  <c r="S418" i="33"/>
  <c r="S527" i="33"/>
  <c r="S323" i="33"/>
  <c r="S237" i="33"/>
  <c r="S377" i="33"/>
  <c r="S369" i="33"/>
  <c r="S713" i="33"/>
  <c r="S744" i="33"/>
  <c r="S514" i="33"/>
  <c r="S679" i="33"/>
  <c r="S286" i="33"/>
  <c r="S28" i="33"/>
  <c r="S70" i="33"/>
  <c r="S489" i="33"/>
  <c r="S762" i="33"/>
  <c r="S375" i="33"/>
  <c r="S137" i="33"/>
  <c r="S481" i="33"/>
  <c r="S134" i="33"/>
  <c r="S473" i="33"/>
  <c r="S18" i="33"/>
  <c r="S450" i="33"/>
  <c r="S523" i="33"/>
  <c r="S268" i="33"/>
  <c r="S307" i="33"/>
  <c r="S345" i="33"/>
  <c r="S287" i="33"/>
  <c r="S54" i="33"/>
  <c r="S556" i="33"/>
  <c r="S49" i="33"/>
  <c r="S386" i="33"/>
  <c r="S769" i="33"/>
  <c r="S494" i="33"/>
  <c r="S51" i="33"/>
  <c r="S206" i="33"/>
  <c r="S151" i="33"/>
  <c r="S152" i="33"/>
  <c r="S655" i="33"/>
  <c r="S98" i="33"/>
  <c r="S350" i="33"/>
  <c r="S370" i="33"/>
  <c r="S611" i="33"/>
  <c r="S82" i="33"/>
  <c r="S314" i="33"/>
  <c r="S145" i="33"/>
  <c r="S194" i="33"/>
  <c r="S396" i="33"/>
  <c r="S140" i="33"/>
  <c r="S391" i="33"/>
  <c r="S228" i="33"/>
  <c r="S405" i="33"/>
  <c r="S158" i="33"/>
  <c r="S363" i="33"/>
  <c r="S109" i="33"/>
  <c r="S610" i="33"/>
  <c r="S27" i="33"/>
  <c r="S503" i="33"/>
  <c r="S732" i="33"/>
  <c r="S191" i="33"/>
  <c r="S417" i="33"/>
  <c r="S24" i="33"/>
  <c r="S75" i="33"/>
  <c r="S662" i="33"/>
  <c r="S670" i="33"/>
  <c r="S189" i="33"/>
  <c r="S669" i="33"/>
  <c r="S651" i="33"/>
  <c r="S335" i="33"/>
  <c r="S40" i="33"/>
  <c r="S413" i="33"/>
  <c r="S390" i="33"/>
  <c r="S387" i="33"/>
  <c r="S688" i="33"/>
  <c r="S689" i="33"/>
  <c r="S415" i="33"/>
  <c r="S94" i="33"/>
  <c r="S641" i="33"/>
  <c r="S637" i="33"/>
  <c r="S617" i="33"/>
  <c r="S321" i="33"/>
  <c r="S459" i="33"/>
  <c r="S439" i="33"/>
  <c r="S103" i="33"/>
  <c r="S385" i="33"/>
  <c r="S216" i="33"/>
  <c r="S161" i="33"/>
  <c r="S210" i="33"/>
  <c r="S11" i="33"/>
  <c r="T530" i="33" l="1"/>
  <c r="U530" i="33"/>
  <c r="T342" i="33"/>
  <c r="U342" i="33"/>
  <c r="T104" i="33"/>
  <c r="U104" i="33"/>
  <c r="U651" i="33"/>
  <c r="T651" i="33"/>
  <c r="T610" i="33"/>
  <c r="U610" i="33"/>
  <c r="T82" i="33"/>
  <c r="U82" i="33"/>
  <c r="T386" i="33"/>
  <c r="U386" i="33"/>
  <c r="T134" i="33"/>
  <c r="U134" i="33"/>
  <c r="U713" i="33"/>
  <c r="T713" i="33"/>
  <c r="T308" i="33"/>
  <c r="U308" i="33"/>
  <c r="U763" i="33"/>
  <c r="T763" i="33"/>
  <c r="T124" i="33"/>
  <c r="U124" i="33"/>
  <c r="T270" i="33"/>
  <c r="U270" i="33"/>
  <c r="T426" i="33"/>
  <c r="U426" i="33"/>
  <c r="U712" i="33"/>
  <c r="T712" i="33"/>
  <c r="T615" i="33"/>
  <c r="U615" i="33"/>
  <c r="U760" i="33"/>
  <c r="T760" i="33"/>
  <c r="U217" i="33"/>
  <c r="T217" i="33"/>
  <c r="U574" i="33"/>
  <c r="T574" i="33"/>
  <c r="T256" i="33"/>
  <c r="U256" i="33"/>
  <c r="T220" i="33"/>
  <c r="U220" i="33"/>
  <c r="T260" i="33"/>
  <c r="U260" i="33"/>
  <c r="T226" i="33"/>
  <c r="U226" i="33"/>
  <c r="T306" i="33"/>
  <c r="U306" i="33"/>
  <c r="U687" i="33"/>
  <c r="T687" i="33"/>
  <c r="U702" i="33"/>
  <c r="T702" i="33"/>
  <c r="T93" i="33"/>
  <c r="U93" i="33"/>
  <c r="U779" i="33"/>
  <c r="T779" i="33"/>
  <c r="T146" i="33"/>
  <c r="U146" i="33"/>
  <c r="T163" i="33"/>
  <c r="U163" i="33"/>
  <c r="T382" i="33"/>
  <c r="U382" i="33"/>
  <c r="T247" i="33"/>
  <c r="U247" i="33"/>
  <c r="T629" i="33"/>
  <c r="U629" i="33"/>
  <c r="U705" i="33"/>
  <c r="T705" i="33"/>
  <c r="U192" i="33"/>
  <c r="T192" i="33"/>
  <c r="U777" i="33"/>
  <c r="T777" i="33"/>
  <c r="U348" i="33"/>
  <c r="T348" i="33"/>
  <c r="T452" i="33"/>
  <c r="U452" i="33"/>
  <c r="T378" i="33"/>
  <c r="U378" i="33"/>
  <c r="T259" i="33"/>
  <c r="U259" i="33"/>
  <c r="T176" i="33"/>
  <c r="U176" i="33"/>
  <c r="T69" i="33"/>
  <c r="U69" i="33"/>
  <c r="T39" i="33"/>
  <c r="U39" i="33"/>
  <c r="U96" i="33"/>
  <c r="T96" i="33"/>
  <c r="U241" i="33"/>
  <c r="T241" i="33"/>
  <c r="T22" i="33"/>
  <c r="U22" i="33"/>
  <c r="T26" i="33"/>
  <c r="U26" i="33"/>
  <c r="U674" i="33"/>
  <c r="T674" i="33"/>
  <c r="T462" i="33"/>
  <c r="U462" i="33"/>
  <c r="T467" i="33"/>
  <c r="U467" i="33"/>
  <c r="T285" i="33"/>
  <c r="U285" i="33"/>
  <c r="T483" i="33"/>
  <c r="U483" i="33"/>
  <c r="T585" i="33"/>
  <c r="U585" i="33"/>
  <c r="U397" i="33"/>
  <c r="T397" i="33"/>
  <c r="U681" i="33"/>
  <c r="T681" i="33"/>
  <c r="U634" i="33"/>
  <c r="T634" i="33"/>
  <c r="U433" i="33"/>
  <c r="T433" i="33"/>
  <c r="T31" i="33"/>
  <c r="U31" i="33"/>
  <c r="T379" i="33"/>
  <c r="U379" i="33"/>
  <c r="U264" i="33"/>
  <c r="T264" i="33"/>
  <c r="T209" i="33"/>
  <c r="U209" i="33"/>
  <c r="U193" i="33"/>
  <c r="T193" i="33"/>
  <c r="U529" i="33"/>
  <c r="T529" i="33"/>
  <c r="U774" i="33"/>
  <c r="T774" i="33"/>
  <c r="T430" i="33"/>
  <c r="U430" i="33"/>
  <c r="T448" i="33"/>
  <c r="U448" i="33"/>
  <c r="T194" i="33"/>
  <c r="U194" i="33"/>
  <c r="U686" i="33"/>
  <c r="T686" i="33"/>
  <c r="T596" i="33"/>
  <c r="U596" i="33"/>
  <c r="T617" i="33"/>
  <c r="U617" i="33"/>
  <c r="U637" i="33"/>
  <c r="T637" i="33"/>
  <c r="U669" i="33"/>
  <c r="T669" i="33"/>
  <c r="U109" i="33"/>
  <c r="T109" i="33"/>
  <c r="T611" i="33"/>
  <c r="U611" i="33"/>
  <c r="U49" i="33"/>
  <c r="T49" i="33"/>
  <c r="U481" i="33"/>
  <c r="T481" i="33"/>
  <c r="T369" i="33"/>
  <c r="U369" i="33"/>
  <c r="T135" i="33"/>
  <c r="U135" i="33"/>
  <c r="U601" i="33"/>
  <c r="T601" i="33"/>
  <c r="U741" i="33"/>
  <c r="T741" i="33"/>
  <c r="T427" i="33"/>
  <c r="U427" i="33"/>
  <c r="U60" i="33"/>
  <c r="T60" i="33"/>
  <c r="T441" i="33"/>
  <c r="U441" i="33"/>
  <c r="T341" i="33"/>
  <c r="U341" i="33"/>
  <c r="U589" i="33"/>
  <c r="T589" i="33"/>
  <c r="T626" i="33"/>
  <c r="U626" i="33"/>
  <c r="U776" i="33"/>
  <c r="T776" i="33"/>
  <c r="T593" i="33"/>
  <c r="U593" i="33"/>
  <c r="T183" i="33"/>
  <c r="U183" i="33"/>
  <c r="U621" i="33"/>
  <c r="T621" i="33"/>
  <c r="U710" i="33"/>
  <c r="T710" i="33"/>
  <c r="U252" i="33"/>
  <c r="T252" i="33"/>
  <c r="T4" i="33"/>
  <c r="U4" i="33"/>
  <c r="T116" i="33"/>
  <c r="U116" i="33"/>
  <c r="U768" i="33"/>
  <c r="T768" i="33"/>
  <c r="U664" i="33"/>
  <c r="T664" i="33"/>
  <c r="U181" i="33"/>
  <c r="T181" i="33"/>
  <c r="T317" i="33"/>
  <c r="U317" i="33"/>
  <c r="U719" i="33"/>
  <c r="T719" i="33"/>
  <c r="T284" i="33"/>
  <c r="U284" i="33"/>
  <c r="U559" i="33"/>
  <c r="T559" i="33"/>
  <c r="T170" i="33"/>
  <c r="U170" i="33"/>
  <c r="T177" i="33"/>
  <c r="U177" i="33"/>
  <c r="T497" i="33"/>
  <c r="U497" i="33"/>
  <c r="U747" i="33"/>
  <c r="T747" i="33"/>
  <c r="T107" i="33"/>
  <c r="U107" i="33"/>
  <c r="T451" i="33"/>
  <c r="U451" i="33"/>
  <c r="T173" i="33"/>
  <c r="U173" i="33"/>
  <c r="T531" i="33"/>
  <c r="U531" i="33"/>
  <c r="U37" i="33"/>
  <c r="T37" i="33"/>
  <c r="U337" i="33"/>
  <c r="T337" i="33"/>
  <c r="T632" i="33"/>
  <c r="U632" i="33"/>
  <c r="T327" i="33"/>
  <c r="U327" i="33"/>
  <c r="T461" i="33"/>
  <c r="U461" i="33"/>
  <c r="T86" i="33"/>
  <c r="U86" i="33"/>
  <c r="U325" i="33"/>
  <c r="T325" i="33"/>
  <c r="T150" i="33"/>
  <c r="U150" i="33"/>
  <c r="T543" i="33"/>
  <c r="U543" i="33"/>
  <c r="T455" i="33"/>
  <c r="U455" i="33"/>
  <c r="T471" i="33"/>
  <c r="U471" i="33"/>
  <c r="U144" i="33"/>
  <c r="T144" i="33"/>
  <c r="T239" i="33"/>
  <c r="U239" i="33"/>
  <c r="U445" i="33"/>
  <c r="T445" i="33"/>
  <c r="T354" i="33"/>
  <c r="U354" i="33"/>
  <c r="T545" i="33"/>
  <c r="U545" i="33"/>
  <c r="U676" i="33"/>
  <c r="T676" i="33"/>
  <c r="T165" i="33"/>
  <c r="U165" i="33"/>
  <c r="T257" i="33"/>
  <c r="U257" i="33"/>
  <c r="U693" i="33"/>
  <c r="T693" i="33"/>
  <c r="U301" i="33"/>
  <c r="T301" i="33"/>
  <c r="T449" i="33"/>
  <c r="U449" i="33"/>
  <c r="T117" i="33"/>
  <c r="U117" i="33"/>
  <c r="T474" i="33"/>
  <c r="U474" i="33"/>
  <c r="T544" i="33"/>
  <c r="U544" i="33"/>
  <c r="T232" i="33"/>
  <c r="U232" i="33"/>
  <c r="T15" i="33"/>
  <c r="U15" i="33"/>
  <c r="T558" i="33"/>
  <c r="U558" i="33"/>
  <c r="T641" i="33"/>
  <c r="U641" i="33"/>
  <c r="T189" i="33"/>
  <c r="U189" i="33"/>
  <c r="T363" i="33"/>
  <c r="U363" i="33"/>
  <c r="T370" i="33"/>
  <c r="U370" i="33"/>
  <c r="T556" i="33"/>
  <c r="U556" i="33"/>
  <c r="T137" i="33"/>
  <c r="U137" i="33"/>
  <c r="T377" i="33"/>
  <c r="U377" i="33"/>
  <c r="U748" i="33"/>
  <c r="T748" i="33"/>
  <c r="U577" i="33"/>
  <c r="T577" i="33"/>
  <c r="T44" i="33"/>
  <c r="U44" i="33"/>
  <c r="T567" i="33"/>
  <c r="U567" i="33"/>
  <c r="T142" i="33"/>
  <c r="U142" i="33"/>
  <c r="T542" i="33"/>
  <c r="U542" i="33"/>
  <c r="T591" i="33"/>
  <c r="U591" i="33"/>
  <c r="T127" i="33"/>
  <c r="U127" i="33"/>
  <c r="T43" i="33"/>
  <c r="U43" i="33"/>
  <c r="T251" i="33"/>
  <c r="U251" i="33"/>
  <c r="U550" i="33"/>
  <c r="T550" i="33"/>
  <c r="T141" i="33"/>
  <c r="U141" i="33"/>
  <c r="U752" i="33"/>
  <c r="T752" i="33"/>
  <c r="T41" i="33"/>
  <c r="U41" i="33"/>
  <c r="U625" i="33"/>
  <c r="T625" i="33"/>
  <c r="T35" i="33"/>
  <c r="U35" i="33"/>
  <c r="T620" i="33"/>
  <c r="U620" i="33"/>
  <c r="T55" i="33"/>
  <c r="U55" i="33"/>
  <c r="U595" i="33"/>
  <c r="T595" i="33"/>
  <c r="U85" i="33"/>
  <c r="T85" i="33"/>
  <c r="T112" i="33"/>
  <c r="U112" i="33"/>
  <c r="T463" i="33"/>
  <c r="U463" i="33"/>
  <c r="T179" i="33"/>
  <c r="U179" i="33"/>
  <c r="T536" i="33"/>
  <c r="U536" i="33"/>
  <c r="U48" i="33"/>
  <c r="T48" i="33"/>
  <c r="T213" i="33"/>
  <c r="U213" i="33"/>
  <c r="T322" i="33"/>
  <c r="U322" i="33"/>
  <c r="T311" i="33"/>
  <c r="U311" i="33"/>
  <c r="T111" i="33"/>
  <c r="U111" i="33"/>
  <c r="T294" i="33"/>
  <c r="U294" i="33"/>
  <c r="U728" i="33"/>
  <c r="T728" i="33"/>
  <c r="T656" i="33"/>
  <c r="U656" i="33"/>
  <c r="T330" i="33"/>
  <c r="U330" i="33"/>
  <c r="T642" i="33"/>
  <c r="U642" i="33"/>
  <c r="T223" i="33"/>
  <c r="U223" i="33"/>
  <c r="T38" i="33"/>
  <c r="U38" i="33"/>
  <c r="T419" i="33"/>
  <c r="U419" i="33"/>
  <c r="U133" i="33"/>
  <c r="T133" i="33"/>
  <c r="T315" i="33"/>
  <c r="U315" i="33"/>
  <c r="T355" i="33"/>
  <c r="U355" i="33"/>
  <c r="T555" i="33"/>
  <c r="U555" i="33"/>
  <c r="T62" i="33"/>
  <c r="U62" i="33"/>
  <c r="T406" i="33"/>
  <c r="U406" i="33"/>
  <c r="T581" i="33"/>
  <c r="U581" i="33"/>
  <c r="U562" i="33"/>
  <c r="T562" i="33"/>
  <c r="T200" i="33"/>
  <c r="U200" i="33"/>
  <c r="T272" i="33"/>
  <c r="U272" i="33"/>
  <c r="T266" i="33"/>
  <c r="U266" i="33"/>
  <c r="T271" i="33"/>
  <c r="U271" i="33"/>
  <c r="T367" i="33"/>
  <c r="U367" i="33"/>
  <c r="T606" i="33"/>
  <c r="U606" i="33"/>
  <c r="U619" i="33"/>
  <c r="T619" i="33"/>
  <c r="T500" i="33"/>
  <c r="U500" i="33"/>
  <c r="U517" i="33"/>
  <c r="T517" i="33"/>
  <c r="T234" i="33"/>
  <c r="U234" i="33"/>
  <c r="T222" i="33"/>
  <c r="U222" i="33"/>
  <c r="T328" i="33"/>
  <c r="U328" i="33"/>
  <c r="U679" i="33"/>
  <c r="T679" i="33"/>
  <c r="T11" i="33"/>
  <c r="U11" i="33"/>
  <c r="T94" i="33"/>
  <c r="U94" i="33"/>
  <c r="T670" i="33"/>
  <c r="U670" i="33"/>
  <c r="T158" i="33"/>
  <c r="U158" i="33"/>
  <c r="T350" i="33"/>
  <c r="U350" i="33"/>
  <c r="T54" i="33"/>
  <c r="U54" i="33"/>
  <c r="T375" i="33"/>
  <c r="U375" i="33"/>
  <c r="T237" i="33"/>
  <c r="U237" i="33"/>
  <c r="U730" i="33"/>
  <c r="T730" i="33"/>
  <c r="U723" i="33"/>
  <c r="T723" i="33"/>
  <c r="T212" i="33"/>
  <c r="U212" i="33"/>
  <c r="U607" i="33"/>
  <c r="T607" i="33"/>
  <c r="U639" i="33"/>
  <c r="T639" i="33"/>
  <c r="T92" i="33"/>
  <c r="U92" i="33"/>
  <c r="T551" i="33"/>
  <c r="U551" i="33"/>
  <c r="T400" i="33"/>
  <c r="U400" i="33"/>
  <c r="T682" i="33"/>
  <c r="U682" i="33"/>
  <c r="T344" i="33"/>
  <c r="U344" i="33"/>
  <c r="T278" i="33"/>
  <c r="U278" i="33"/>
  <c r="U13" i="33"/>
  <c r="T13" i="33"/>
  <c r="U505" i="33"/>
  <c r="T505" i="33"/>
  <c r="T398" i="33"/>
  <c r="U398" i="33"/>
  <c r="T211" i="33"/>
  <c r="U211" i="33"/>
  <c r="U698" i="33"/>
  <c r="T698" i="33"/>
  <c r="U628" i="33"/>
  <c r="T628" i="33"/>
  <c r="U718" i="33"/>
  <c r="T718" i="33"/>
  <c r="T102" i="33"/>
  <c r="U102" i="33"/>
  <c r="T236" i="33"/>
  <c r="U236" i="33"/>
  <c r="U108" i="33"/>
  <c r="T108" i="33"/>
  <c r="T525" i="33"/>
  <c r="U525" i="33"/>
  <c r="T267" i="33"/>
  <c r="U267" i="33"/>
  <c r="U61" i="33"/>
  <c r="T61" i="33"/>
  <c r="T654" i="33"/>
  <c r="U654" i="33"/>
  <c r="T33" i="33"/>
  <c r="U33" i="33"/>
  <c r="T297" i="33"/>
  <c r="U297" i="33"/>
  <c r="T246" i="33"/>
  <c r="U246" i="33"/>
  <c r="U716" i="33"/>
  <c r="T716" i="33"/>
  <c r="T155" i="33"/>
  <c r="U155" i="33"/>
  <c r="T485" i="33"/>
  <c r="U485" i="33"/>
  <c r="U771" i="33"/>
  <c r="T771" i="33"/>
  <c r="T299" i="33"/>
  <c r="U299" i="33"/>
  <c r="U313" i="33"/>
  <c r="T313" i="33"/>
  <c r="T347" i="33"/>
  <c r="U347" i="33"/>
  <c r="T346" i="33"/>
  <c r="U346" i="33"/>
  <c r="U652" i="33"/>
  <c r="T652" i="33"/>
  <c r="U645" i="33"/>
  <c r="T645" i="33"/>
  <c r="U764" i="33"/>
  <c r="T764" i="33"/>
  <c r="T123" i="33"/>
  <c r="U123" i="33"/>
  <c r="T99" i="33"/>
  <c r="U99" i="33"/>
  <c r="T506" i="33"/>
  <c r="U506" i="33"/>
  <c r="U563" i="33"/>
  <c r="T563" i="33"/>
  <c r="U680" i="33"/>
  <c r="T680" i="33"/>
  <c r="T487" i="33"/>
  <c r="U487" i="33"/>
  <c r="U516" i="33"/>
  <c r="T516" i="33"/>
  <c r="T105" i="33"/>
  <c r="U105" i="33"/>
  <c r="T162" i="33"/>
  <c r="U162" i="33"/>
  <c r="U660" i="33"/>
  <c r="T660" i="33"/>
  <c r="U552" i="33"/>
  <c r="T552" i="33"/>
  <c r="T9" i="33"/>
  <c r="U9" i="33"/>
  <c r="T113" i="33"/>
  <c r="U113" i="33"/>
  <c r="T83" i="33"/>
  <c r="U83" i="33"/>
  <c r="T195" i="33"/>
  <c r="U195" i="33"/>
  <c r="T331" i="33"/>
  <c r="U331" i="33"/>
  <c r="T78" i="33"/>
  <c r="U78" i="33"/>
  <c r="T166" i="33"/>
  <c r="U166" i="33"/>
  <c r="T413" i="33"/>
  <c r="U413" i="33"/>
  <c r="T538" i="33"/>
  <c r="U538" i="33"/>
  <c r="T210" i="33"/>
  <c r="U210" i="33"/>
  <c r="T415" i="33"/>
  <c r="U415" i="33"/>
  <c r="T662" i="33"/>
  <c r="U662" i="33"/>
  <c r="T405" i="33"/>
  <c r="U405" i="33"/>
  <c r="T98" i="33"/>
  <c r="U98" i="33"/>
  <c r="T287" i="33"/>
  <c r="U287" i="33"/>
  <c r="U762" i="33"/>
  <c r="T762" i="33"/>
  <c r="T323" i="33"/>
  <c r="U323" i="33"/>
  <c r="U600" i="33"/>
  <c r="T600" i="33"/>
  <c r="T584" i="33"/>
  <c r="U584" i="33"/>
  <c r="T434" i="33"/>
  <c r="U434" i="33"/>
  <c r="T502" i="33"/>
  <c r="U502" i="33"/>
  <c r="T57" i="33"/>
  <c r="U57" i="33"/>
  <c r="U588" i="33"/>
  <c r="T588" i="33"/>
  <c r="T513" i="33"/>
  <c r="U513" i="33"/>
  <c r="T230" i="33"/>
  <c r="U230" i="33"/>
  <c r="T579" i="33"/>
  <c r="U579" i="33"/>
  <c r="T10" i="33"/>
  <c r="U10" i="33"/>
  <c r="U408" i="33"/>
  <c r="T408" i="33"/>
  <c r="T32" i="33"/>
  <c r="U32" i="33"/>
  <c r="T154" i="33"/>
  <c r="U154" i="33"/>
  <c r="U599" i="33"/>
  <c r="T599" i="33"/>
  <c r="U659" i="33"/>
  <c r="T659" i="33"/>
  <c r="T188" i="33"/>
  <c r="U188" i="33"/>
  <c r="U736" i="33"/>
  <c r="T736" i="33"/>
  <c r="T383" i="33"/>
  <c r="U383" i="33"/>
  <c r="T67" i="33"/>
  <c r="U67" i="33"/>
  <c r="T248" i="33"/>
  <c r="U248" i="33"/>
  <c r="U349" i="33"/>
  <c r="T349" i="33"/>
  <c r="U740" i="33"/>
  <c r="T740" i="33"/>
  <c r="T578" i="33"/>
  <c r="U578" i="33"/>
  <c r="T3" i="33"/>
  <c r="U3" i="33"/>
  <c r="U541" i="33"/>
  <c r="T541" i="33"/>
  <c r="T496" i="33"/>
  <c r="U496" i="33"/>
  <c r="U667" i="33"/>
  <c r="T667" i="33"/>
  <c r="T29" i="33"/>
  <c r="U29" i="33"/>
  <c r="U737" i="33"/>
  <c r="T737" i="33"/>
  <c r="T64" i="33"/>
  <c r="U64" i="33"/>
  <c r="U493" i="33"/>
  <c r="T493" i="33"/>
  <c r="U288" i="33"/>
  <c r="T288" i="33"/>
  <c r="U767" i="33"/>
  <c r="T767" i="33"/>
  <c r="T438" i="33"/>
  <c r="U438" i="33"/>
  <c r="T95" i="33"/>
  <c r="U95" i="33"/>
  <c r="T533" i="33"/>
  <c r="U533" i="33"/>
  <c r="U707" i="33"/>
  <c r="T707" i="33"/>
  <c r="T754" i="33"/>
  <c r="U754" i="33"/>
  <c r="T255" i="33"/>
  <c r="U255" i="33"/>
  <c r="U168" i="33"/>
  <c r="T168" i="33"/>
  <c r="T318" i="33"/>
  <c r="U318" i="33"/>
  <c r="T560" i="33"/>
  <c r="U560" i="33"/>
  <c r="T88" i="33"/>
  <c r="U88" i="33"/>
  <c r="T580" i="33"/>
  <c r="U580" i="33"/>
  <c r="U726" i="33"/>
  <c r="T726" i="33"/>
  <c r="U624" i="33"/>
  <c r="T624" i="33"/>
  <c r="T243" i="33"/>
  <c r="U243" i="33"/>
  <c r="T510" i="33"/>
  <c r="U510" i="33"/>
  <c r="T458" i="33"/>
  <c r="U458" i="33"/>
  <c r="T476" i="33"/>
  <c r="U476" i="33"/>
  <c r="T122" i="33"/>
  <c r="U122" i="33"/>
  <c r="T281" i="33"/>
  <c r="U281" i="33"/>
  <c r="T362" i="33"/>
  <c r="U362" i="33"/>
  <c r="T554" i="33"/>
  <c r="U554" i="33"/>
  <c r="T184" i="33"/>
  <c r="U184" i="33"/>
  <c r="U277" i="33"/>
  <c r="T277" i="33"/>
  <c r="T614" i="33"/>
  <c r="U614" i="33"/>
  <c r="T51" i="33"/>
  <c r="U51" i="33"/>
  <c r="T161" i="33"/>
  <c r="U161" i="33"/>
  <c r="T75" i="33"/>
  <c r="U75" i="33"/>
  <c r="U228" i="33"/>
  <c r="T228" i="33"/>
  <c r="U655" i="33"/>
  <c r="T655" i="33"/>
  <c r="T345" i="33"/>
  <c r="U345" i="33"/>
  <c r="T489" i="33"/>
  <c r="U489" i="33"/>
  <c r="T527" i="33"/>
  <c r="U527" i="33"/>
  <c r="T225" i="33"/>
  <c r="U225" i="33"/>
  <c r="T90" i="33"/>
  <c r="U90" i="33"/>
  <c r="T401" i="33"/>
  <c r="U401" i="33"/>
  <c r="U677" i="33"/>
  <c r="T677" i="33"/>
  <c r="T521" i="33"/>
  <c r="U521" i="33"/>
  <c r="T392" i="33"/>
  <c r="U392" i="33"/>
  <c r="T477" i="33"/>
  <c r="U477" i="33"/>
  <c r="T233" i="33"/>
  <c r="U233" i="33"/>
  <c r="U616" i="33"/>
  <c r="T616" i="33"/>
  <c r="T546" i="33"/>
  <c r="U546" i="33"/>
  <c r="T316" i="33"/>
  <c r="U316" i="33"/>
  <c r="T66" i="33"/>
  <c r="U66" i="33"/>
  <c r="U300" i="33"/>
  <c r="T300" i="33"/>
  <c r="U324" i="33"/>
  <c r="T324" i="33"/>
  <c r="U265" i="33"/>
  <c r="T265" i="33"/>
  <c r="T507" i="33"/>
  <c r="U507" i="33"/>
  <c r="T319" i="33"/>
  <c r="U319" i="33"/>
  <c r="U598" i="33"/>
  <c r="T598" i="33"/>
  <c r="T515" i="33"/>
  <c r="U515" i="33"/>
  <c r="T486" i="33"/>
  <c r="U486" i="33"/>
  <c r="U694" i="33"/>
  <c r="T694" i="33"/>
  <c r="U703" i="33"/>
  <c r="T703" i="33"/>
  <c r="U289" i="33"/>
  <c r="T289" i="33"/>
  <c r="U721" i="33"/>
  <c r="T721" i="33"/>
  <c r="U643" i="33"/>
  <c r="T643" i="33"/>
  <c r="U276" i="33"/>
  <c r="T276" i="33"/>
  <c r="U661" i="33"/>
  <c r="T661" i="33"/>
  <c r="T262" i="33"/>
  <c r="U262" i="33"/>
  <c r="T305" i="33"/>
  <c r="U305" i="33"/>
  <c r="U739" i="33"/>
  <c r="T739" i="33"/>
  <c r="T491" i="33"/>
  <c r="U491" i="33"/>
  <c r="U612" i="33"/>
  <c r="T612" i="33"/>
  <c r="U132" i="33"/>
  <c r="T132" i="33"/>
  <c r="T568" i="33"/>
  <c r="U568" i="33"/>
  <c r="U456" i="33"/>
  <c r="T456" i="33"/>
  <c r="T199" i="33"/>
  <c r="U199" i="33"/>
  <c r="T175" i="33"/>
  <c r="U175" i="33"/>
  <c r="T249" i="33"/>
  <c r="U249" i="33"/>
  <c r="T519" i="33"/>
  <c r="U519" i="33"/>
  <c r="U540" i="33"/>
  <c r="T540" i="33"/>
  <c r="T424" i="33"/>
  <c r="U424" i="33"/>
  <c r="U673" i="33"/>
  <c r="T673" i="33"/>
  <c r="T201" i="33"/>
  <c r="U201" i="33"/>
  <c r="T412" i="33"/>
  <c r="U412" i="33"/>
  <c r="U770" i="33"/>
  <c r="T770" i="33"/>
  <c r="T202" i="33"/>
  <c r="U202" i="33"/>
  <c r="T352" i="33"/>
  <c r="U352" i="33"/>
  <c r="T570" i="33"/>
  <c r="U570" i="33"/>
  <c r="U627" i="33"/>
  <c r="T627" i="33"/>
  <c r="T512" i="33"/>
  <c r="U512" i="33"/>
  <c r="T298" i="33"/>
  <c r="U298" i="33"/>
  <c r="U432" i="33"/>
  <c r="T432" i="33"/>
  <c r="U635" i="33"/>
  <c r="T635" i="33"/>
  <c r="U535" i="33"/>
  <c r="T535" i="33"/>
  <c r="T221" i="33"/>
  <c r="U221" i="33"/>
  <c r="U709" i="33"/>
  <c r="T709" i="33"/>
  <c r="T388" i="33"/>
  <c r="U388" i="33"/>
  <c r="T534" i="33"/>
  <c r="U534" i="33"/>
  <c r="U689" i="33"/>
  <c r="T689" i="33"/>
  <c r="U24" i="33"/>
  <c r="T24" i="33"/>
  <c r="T391" i="33"/>
  <c r="U391" i="33"/>
  <c r="T152" i="33"/>
  <c r="U152" i="33"/>
  <c r="T307" i="33"/>
  <c r="U307" i="33"/>
  <c r="T70" i="33"/>
  <c r="U70" i="33"/>
  <c r="T418" i="33"/>
  <c r="U418" i="33"/>
  <c r="T647" i="33"/>
  <c r="U647" i="33"/>
  <c r="T7" i="33"/>
  <c r="U7" i="33"/>
  <c r="U691" i="33"/>
  <c r="T691" i="33"/>
  <c r="T320" i="33"/>
  <c r="U320" i="33"/>
  <c r="T275" i="33"/>
  <c r="U275" i="33"/>
  <c r="T245" i="33"/>
  <c r="U245" i="33"/>
  <c r="U766" i="33"/>
  <c r="T766" i="33"/>
  <c r="T393" i="33"/>
  <c r="U393" i="33"/>
  <c r="T214" i="33"/>
  <c r="U214" i="33"/>
  <c r="T608" i="33"/>
  <c r="U608" i="33"/>
  <c r="T293" i="33"/>
  <c r="U293" i="33"/>
  <c r="U565" i="33"/>
  <c r="T565" i="33"/>
  <c r="T197" i="33"/>
  <c r="U197" i="33"/>
  <c r="U205" i="33"/>
  <c r="T205" i="33"/>
  <c r="T518" i="33"/>
  <c r="U518" i="33"/>
  <c r="T178" i="33"/>
  <c r="U178" i="33"/>
  <c r="T437" i="33"/>
  <c r="U437" i="33"/>
  <c r="U695" i="33"/>
  <c r="T695" i="33"/>
  <c r="T472" i="33"/>
  <c r="U472" i="33"/>
  <c r="U373" i="33"/>
  <c r="T373" i="33"/>
  <c r="U511" i="33"/>
  <c r="T511" i="33"/>
  <c r="U613" i="33"/>
  <c r="T613" i="33"/>
  <c r="T340" i="33"/>
  <c r="U340" i="33"/>
  <c r="U553" i="33"/>
  <c r="T553" i="33"/>
  <c r="T501" i="33"/>
  <c r="U501" i="33"/>
  <c r="U753" i="33"/>
  <c r="T753" i="33"/>
  <c r="T16" i="33"/>
  <c r="U16" i="33"/>
  <c r="T395" i="33"/>
  <c r="U395" i="33"/>
  <c r="T190" i="33"/>
  <c r="U190" i="33"/>
  <c r="T644" i="33"/>
  <c r="U644" i="33"/>
  <c r="T499" i="33"/>
  <c r="U499" i="33"/>
  <c r="T454" i="33"/>
  <c r="U454" i="33"/>
  <c r="T5" i="33"/>
  <c r="U5" i="33"/>
  <c r="U240" i="33"/>
  <c r="T240" i="33"/>
  <c r="T295" i="33"/>
  <c r="U295" i="33"/>
  <c r="T119" i="33"/>
  <c r="U119" i="33"/>
  <c r="T329" i="33"/>
  <c r="U329" i="33"/>
  <c r="U735" i="33"/>
  <c r="T735" i="33"/>
  <c r="T52" i="33"/>
  <c r="U52" i="33"/>
  <c r="T638" i="33"/>
  <c r="U638" i="33"/>
  <c r="T338" i="33"/>
  <c r="U338" i="33"/>
  <c r="U622" i="33"/>
  <c r="T622" i="33"/>
  <c r="T605" i="33"/>
  <c r="U605" i="33"/>
  <c r="T464" i="33"/>
  <c r="U464" i="33"/>
  <c r="U699" i="33"/>
  <c r="T699" i="33"/>
  <c r="T261" i="33"/>
  <c r="U261" i="33"/>
  <c r="T683" i="33"/>
  <c r="U683" i="33"/>
  <c r="T303" i="33"/>
  <c r="U303" i="33"/>
  <c r="U690" i="33"/>
  <c r="T690" i="33"/>
  <c r="T755" i="33"/>
  <c r="U755" i="33"/>
  <c r="U666" i="33"/>
  <c r="T666" i="33"/>
  <c r="U25" i="33"/>
  <c r="T25" i="33"/>
  <c r="T115" i="33"/>
  <c r="U115" i="33"/>
  <c r="T56" i="33"/>
  <c r="U56" i="33"/>
  <c r="T428" i="33"/>
  <c r="U428" i="33"/>
  <c r="U761" i="33"/>
  <c r="T761" i="33"/>
  <c r="T131" i="33"/>
  <c r="U131" i="33"/>
  <c r="T167" i="33"/>
  <c r="U167" i="33"/>
  <c r="U216" i="33"/>
  <c r="T216" i="33"/>
  <c r="U385" i="33"/>
  <c r="T385" i="33"/>
  <c r="T387" i="33"/>
  <c r="U387" i="33"/>
  <c r="T417" i="33"/>
  <c r="U417" i="33"/>
  <c r="T140" i="33"/>
  <c r="U140" i="33"/>
  <c r="T151" i="33"/>
  <c r="U151" i="33"/>
  <c r="T268" i="33"/>
  <c r="U268" i="33"/>
  <c r="T28" i="33"/>
  <c r="U28" i="33"/>
  <c r="T334" i="33"/>
  <c r="U334" i="33"/>
  <c r="T147" i="33"/>
  <c r="U147" i="33"/>
  <c r="U84" i="33"/>
  <c r="T84" i="33"/>
  <c r="T14" i="33"/>
  <c r="U14" i="33"/>
  <c r="T495" i="33"/>
  <c r="U495" i="33"/>
  <c r="T743" i="33"/>
  <c r="U743" i="33"/>
  <c r="U727" i="33"/>
  <c r="T727" i="33"/>
  <c r="T509" i="33"/>
  <c r="U509" i="33"/>
  <c r="U724" i="33"/>
  <c r="T724" i="33"/>
  <c r="U733" i="33"/>
  <c r="T733" i="33"/>
  <c r="T19" i="33"/>
  <c r="U19" i="33"/>
  <c r="T74" i="33"/>
  <c r="U74" i="33"/>
  <c r="U469" i="33"/>
  <c r="T469" i="33"/>
  <c r="T187" i="33"/>
  <c r="U187" i="33"/>
  <c r="U457" i="33"/>
  <c r="T457" i="33"/>
  <c r="U738" i="33"/>
  <c r="T738" i="33"/>
  <c r="T423" i="33"/>
  <c r="U423" i="33"/>
  <c r="T42" i="33"/>
  <c r="U42" i="33"/>
  <c r="U360" i="33"/>
  <c r="T360" i="33"/>
  <c r="U731" i="33"/>
  <c r="T731" i="33"/>
  <c r="T87" i="33"/>
  <c r="U87" i="33"/>
  <c r="T422" i="33"/>
  <c r="U422" i="33"/>
  <c r="T618" i="33"/>
  <c r="U618" i="33"/>
  <c r="U468" i="33"/>
  <c r="T468" i="33"/>
  <c r="U576" i="33"/>
  <c r="T576" i="33"/>
  <c r="U97" i="33"/>
  <c r="T97" i="33"/>
  <c r="T484" i="33"/>
  <c r="U484" i="33"/>
  <c r="U665" i="33"/>
  <c r="T665" i="33"/>
  <c r="U633" i="33"/>
  <c r="T633" i="33"/>
  <c r="T80" i="33"/>
  <c r="U80" i="33"/>
  <c r="T160" i="33"/>
  <c r="U160" i="33"/>
  <c r="T646" i="33"/>
  <c r="U646" i="33"/>
  <c r="T404" i="33"/>
  <c r="U404" i="33"/>
  <c r="T442" i="33"/>
  <c r="U442" i="33"/>
  <c r="U746" i="33"/>
  <c r="T746" i="33"/>
  <c r="T227" i="33"/>
  <c r="U227" i="33"/>
  <c r="T488" i="33"/>
  <c r="U488" i="33"/>
  <c r="U672" i="33"/>
  <c r="T672" i="33"/>
  <c r="T650" i="33"/>
  <c r="U650" i="33"/>
  <c r="T128" i="33"/>
  <c r="U128" i="33"/>
  <c r="T339" i="33"/>
  <c r="U339" i="33"/>
  <c r="U504" i="33"/>
  <c r="T504" i="33"/>
  <c r="T76" i="33"/>
  <c r="U76" i="33"/>
  <c r="T425" i="33"/>
  <c r="U425" i="33"/>
  <c r="U701" i="33"/>
  <c r="T701" i="33"/>
  <c r="T45" i="33"/>
  <c r="U45" i="33"/>
  <c r="T587" i="33"/>
  <c r="U587" i="33"/>
  <c r="T602" i="33"/>
  <c r="U602" i="33"/>
  <c r="T250" i="33"/>
  <c r="U250" i="33"/>
  <c r="T466" i="33"/>
  <c r="U466" i="33"/>
  <c r="T20" i="33"/>
  <c r="U20" i="33"/>
  <c r="T139" i="33"/>
  <c r="U139" i="33"/>
  <c r="T365" i="33"/>
  <c r="U365" i="33"/>
  <c r="T304" i="33"/>
  <c r="U304" i="33"/>
  <c r="U253" i="33"/>
  <c r="T253" i="33"/>
  <c r="T470" i="33"/>
  <c r="U470" i="33"/>
  <c r="T136" i="33"/>
  <c r="U136" i="33"/>
  <c r="U734" i="33"/>
  <c r="T734" i="33"/>
  <c r="T439" i="33"/>
  <c r="U439" i="33"/>
  <c r="U778" i="33"/>
  <c r="T778" i="33"/>
  <c r="U688" i="33"/>
  <c r="T688" i="33"/>
  <c r="T103" i="33"/>
  <c r="U103" i="33"/>
  <c r="T390" i="33"/>
  <c r="U390" i="33"/>
  <c r="T191" i="33"/>
  <c r="U191" i="33"/>
  <c r="U396" i="33"/>
  <c r="T396" i="33"/>
  <c r="T206" i="33"/>
  <c r="U206" i="33"/>
  <c r="U523" i="33"/>
  <c r="T523" i="33"/>
  <c r="T286" i="33"/>
  <c r="U286" i="33"/>
  <c r="T100" i="33"/>
  <c r="U100" i="33"/>
  <c r="U750" i="33"/>
  <c r="T750" i="33"/>
  <c r="T572" i="33"/>
  <c r="U572" i="33"/>
  <c r="U717" i="33"/>
  <c r="T717" i="33"/>
  <c r="U372" i="33"/>
  <c r="T372" i="33"/>
  <c r="T526" i="33"/>
  <c r="U526" i="33"/>
  <c r="T258" i="33"/>
  <c r="U258" i="33"/>
  <c r="T153" i="33"/>
  <c r="U153" i="33"/>
  <c r="T182" i="33"/>
  <c r="U182" i="33"/>
  <c r="T742" i="33"/>
  <c r="U742" i="33"/>
  <c r="T429" i="33"/>
  <c r="U429" i="33"/>
  <c r="T235" i="33"/>
  <c r="U235" i="33"/>
  <c r="T101" i="33"/>
  <c r="U101" i="33"/>
  <c r="T353" i="33"/>
  <c r="U353" i="33"/>
  <c r="T309" i="33"/>
  <c r="U309" i="33"/>
  <c r="T482" i="33"/>
  <c r="U482" i="33"/>
  <c r="U663" i="33"/>
  <c r="T663" i="33"/>
  <c r="T478" i="33"/>
  <c r="U478" i="33"/>
  <c r="T446" i="33"/>
  <c r="U446" i="33"/>
  <c r="U547" i="33"/>
  <c r="T547" i="33"/>
  <c r="U72" i="33"/>
  <c r="T72" i="33"/>
  <c r="U120" i="33"/>
  <c r="T120" i="33"/>
  <c r="T143" i="33"/>
  <c r="U143" i="33"/>
  <c r="T475" i="33"/>
  <c r="U475" i="33"/>
  <c r="U722" i="33"/>
  <c r="T722" i="33"/>
  <c r="T110" i="33"/>
  <c r="U110" i="33"/>
  <c r="U758" i="33"/>
  <c r="T758" i="33"/>
  <c r="U751" i="33"/>
  <c r="T751" i="33"/>
  <c r="T594" i="33"/>
  <c r="U594" i="33"/>
  <c r="T198" i="33"/>
  <c r="U198" i="33"/>
  <c r="T380" i="33"/>
  <c r="U380" i="33"/>
  <c r="U73" i="33"/>
  <c r="T73" i="33"/>
  <c r="U756" i="33"/>
  <c r="T756" i="33"/>
  <c r="U492" i="33"/>
  <c r="T492" i="33"/>
  <c r="U156" i="33"/>
  <c r="T156" i="33"/>
  <c r="T668" i="33"/>
  <c r="U668" i="33"/>
  <c r="U745" i="33"/>
  <c r="T745" i="33"/>
  <c r="U657" i="33"/>
  <c r="T657" i="33"/>
  <c r="T569" i="33"/>
  <c r="U569" i="33"/>
  <c r="T63" i="33"/>
  <c r="U63" i="33"/>
  <c r="T573" i="33"/>
  <c r="U573" i="33"/>
  <c r="U675" i="33"/>
  <c r="T675" i="33"/>
  <c r="T465" i="33"/>
  <c r="U465" i="33"/>
  <c r="U623" i="33"/>
  <c r="T623" i="33"/>
  <c r="T149" i="33"/>
  <c r="U149" i="33"/>
  <c r="T290" i="33"/>
  <c r="U290" i="33"/>
  <c r="T68" i="33"/>
  <c r="U68" i="33"/>
  <c r="T65" i="33"/>
  <c r="U65" i="33"/>
  <c r="T356" i="33"/>
  <c r="U356" i="33"/>
  <c r="U711" i="33"/>
  <c r="T711" i="33"/>
  <c r="T358" i="33"/>
  <c r="U358" i="33"/>
  <c r="T77" i="33"/>
  <c r="U77" i="33"/>
  <c r="T575" i="33"/>
  <c r="U575" i="33"/>
  <c r="U765" i="33"/>
  <c r="T765" i="33"/>
  <c r="T89" i="33"/>
  <c r="U89" i="33"/>
  <c r="U12" i="33"/>
  <c r="T12" i="33"/>
  <c r="U421" i="33"/>
  <c r="T421" i="33"/>
  <c r="T403" i="33"/>
  <c r="U403" i="33"/>
  <c r="T450" i="33"/>
  <c r="U450" i="33"/>
  <c r="T50" i="33"/>
  <c r="U50" i="33"/>
  <c r="T549" i="33"/>
  <c r="U549" i="33"/>
  <c r="T436" i="33"/>
  <c r="U436" i="33"/>
  <c r="T218" i="33"/>
  <c r="U218" i="33"/>
  <c r="T242" i="33"/>
  <c r="U242" i="33"/>
  <c r="T130" i="33"/>
  <c r="U130" i="33"/>
  <c r="T431" i="33"/>
  <c r="U431" i="33"/>
  <c r="T582" i="33"/>
  <c r="U582" i="33"/>
  <c r="U169" i="33"/>
  <c r="T169" i="33"/>
  <c r="T224" i="33"/>
  <c r="U224" i="33"/>
  <c r="U706" i="33"/>
  <c r="T706" i="33"/>
  <c r="U640" i="33"/>
  <c r="T640" i="33"/>
  <c r="T368" i="33"/>
  <c r="U368" i="33"/>
  <c r="T79" i="33"/>
  <c r="U79" i="33"/>
  <c r="U757" i="33"/>
  <c r="T757" i="33"/>
  <c r="T671" i="33"/>
  <c r="U671" i="33"/>
  <c r="T603" i="33"/>
  <c r="U603" i="33"/>
  <c r="T164" i="33"/>
  <c r="U164" i="33"/>
  <c r="U36" i="33"/>
  <c r="T36" i="33"/>
  <c r="T6" i="33"/>
  <c r="U6" i="33"/>
  <c r="U648" i="33"/>
  <c r="T648" i="33"/>
  <c r="T23" i="33"/>
  <c r="U23" i="33"/>
  <c r="U528" i="33"/>
  <c r="T528" i="33"/>
  <c r="T208" i="33"/>
  <c r="U208" i="33"/>
  <c r="U571" i="33"/>
  <c r="T571" i="33"/>
  <c r="T231" i="33"/>
  <c r="U231" i="33"/>
  <c r="T414" i="33"/>
  <c r="U414" i="33"/>
  <c r="T364" i="33"/>
  <c r="U364" i="33"/>
  <c r="T557" i="33"/>
  <c r="U557" i="33"/>
  <c r="U121" i="33"/>
  <c r="T121" i="33"/>
  <c r="T34" i="33"/>
  <c r="U34" i="33"/>
  <c r="U480" i="33"/>
  <c r="T480" i="33"/>
  <c r="T215" i="33"/>
  <c r="U215" i="33"/>
  <c r="T159" i="33"/>
  <c r="U159" i="33"/>
  <c r="T416" i="33"/>
  <c r="U416" i="33"/>
  <c r="T291" i="33"/>
  <c r="U291" i="33"/>
  <c r="U697" i="33"/>
  <c r="T697" i="33"/>
  <c r="T138" i="33"/>
  <c r="U138" i="33"/>
  <c r="U759" i="33"/>
  <c r="T759" i="33"/>
  <c r="T310" i="33"/>
  <c r="U310" i="33"/>
  <c r="T592" i="33"/>
  <c r="U592" i="33"/>
  <c r="T81" i="33"/>
  <c r="U81" i="33"/>
  <c r="U692" i="33"/>
  <c r="T692" i="33"/>
  <c r="T522" i="33"/>
  <c r="U522" i="33"/>
  <c r="T459" i="33"/>
  <c r="U459" i="33"/>
  <c r="T503" i="33"/>
  <c r="U503" i="33"/>
  <c r="U145" i="33"/>
  <c r="T145" i="33"/>
  <c r="T494" i="33"/>
  <c r="U494" i="33"/>
  <c r="T18" i="33"/>
  <c r="U18" i="33"/>
  <c r="T514" i="33"/>
  <c r="U514" i="33"/>
  <c r="T21" i="33"/>
  <c r="U21" i="33"/>
  <c r="T498" i="33"/>
  <c r="U498" i="33"/>
  <c r="T129" i="33"/>
  <c r="U129" i="33"/>
  <c r="T47" i="33"/>
  <c r="U47" i="33"/>
  <c r="T332" i="33"/>
  <c r="U332" i="33"/>
  <c r="T254" i="33"/>
  <c r="U254" i="33"/>
  <c r="T273" i="33"/>
  <c r="U273" i="33"/>
  <c r="T532" i="33"/>
  <c r="U532" i="33"/>
  <c r="T653" i="33"/>
  <c r="U653" i="33"/>
  <c r="U658" i="33"/>
  <c r="T658" i="33"/>
  <c r="T106" i="33"/>
  <c r="U106" i="33"/>
  <c r="T244" i="33"/>
  <c r="U244" i="33"/>
  <c r="T8" i="33"/>
  <c r="U8" i="33"/>
  <c r="U715" i="33"/>
  <c r="T715" i="33"/>
  <c r="T508" i="33"/>
  <c r="U508" i="33"/>
  <c r="T148" i="33"/>
  <c r="U148" i="33"/>
  <c r="U157" i="33"/>
  <c r="T157" i="33"/>
  <c r="T407" i="33"/>
  <c r="U407" i="33"/>
  <c r="T46" i="33"/>
  <c r="U46" i="33"/>
  <c r="T282" i="33"/>
  <c r="U282" i="33"/>
  <c r="T597" i="33"/>
  <c r="U597" i="33"/>
  <c r="U229" i="33"/>
  <c r="T229" i="33"/>
  <c r="T172" i="33"/>
  <c r="U172" i="33"/>
  <c r="U700" i="33"/>
  <c r="T700" i="33"/>
  <c r="T586" i="33"/>
  <c r="U586" i="33"/>
  <c r="T479" i="33"/>
  <c r="U479" i="33"/>
  <c r="T91" i="33"/>
  <c r="U91" i="33"/>
  <c r="T630" i="33"/>
  <c r="U630" i="33"/>
  <c r="T381" i="33"/>
  <c r="U381" i="33"/>
  <c r="T186" i="33"/>
  <c r="U186" i="33"/>
  <c r="T185" i="33"/>
  <c r="U185" i="33"/>
  <c r="U775" i="33"/>
  <c r="T775" i="33"/>
  <c r="T17" i="33"/>
  <c r="U17" i="33"/>
  <c r="T238" i="33"/>
  <c r="U238" i="33"/>
  <c r="T453" i="33"/>
  <c r="U453" i="33"/>
  <c r="T280" i="33"/>
  <c r="U280" i="33"/>
  <c r="U678" i="33"/>
  <c r="T678" i="33"/>
  <c r="T351" i="33"/>
  <c r="U351" i="33"/>
  <c r="T125" i="33"/>
  <c r="U125" i="33"/>
  <c r="T590" i="33"/>
  <c r="U590" i="33"/>
  <c r="T394" i="33"/>
  <c r="U394" i="33"/>
  <c r="T283" i="33"/>
  <c r="U283" i="33"/>
  <c r="T292" i="33"/>
  <c r="U292" i="33"/>
  <c r="U444" i="33"/>
  <c r="T444" i="33"/>
  <c r="T435" i="33"/>
  <c r="U435" i="33"/>
  <c r="U312" i="33"/>
  <c r="T312" i="33"/>
  <c r="T274" i="33"/>
  <c r="U274" i="33"/>
  <c r="U714" i="33"/>
  <c r="T714" i="33"/>
  <c r="U336" i="33"/>
  <c r="T336" i="33"/>
  <c r="T302" i="33"/>
  <c r="U302" i="33"/>
  <c r="T126" i="33"/>
  <c r="U126" i="33"/>
  <c r="U564" i="33"/>
  <c r="T564" i="33"/>
  <c r="U720" i="33"/>
  <c r="T720" i="33"/>
  <c r="U685" i="33"/>
  <c r="T685" i="33"/>
  <c r="T566" i="33"/>
  <c r="U566" i="33"/>
  <c r="T359" i="33"/>
  <c r="U359" i="33"/>
  <c r="T203" i="33"/>
  <c r="U203" i="33"/>
  <c r="T71" i="33"/>
  <c r="U71" i="33"/>
  <c r="U732" i="33"/>
  <c r="T732" i="33"/>
  <c r="T171" i="33"/>
  <c r="U171" i="33"/>
  <c r="T196" i="33"/>
  <c r="U196" i="33"/>
  <c r="T40" i="33"/>
  <c r="U40" i="33"/>
  <c r="T321" i="33"/>
  <c r="U321" i="33"/>
  <c r="T335" i="33"/>
  <c r="U335" i="33"/>
  <c r="T27" i="33"/>
  <c r="U27" i="33"/>
  <c r="T314" i="33"/>
  <c r="U314" i="33"/>
  <c r="U769" i="33"/>
  <c r="T769" i="33"/>
  <c r="T473" i="33"/>
  <c r="U473" i="33"/>
  <c r="U744" i="33"/>
  <c r="T744" i="33"/>
  <c r="U708" i="33"/>
  <c r="T708" i="33"/>
  <c r="T58" i="33"/>
  <c r="U58" i="33"/>
  <c r="T263" i="33"/>
  <c r="U263" i="33"/>
  <c r="T443" i="33"/>
  <c r="U443" i="33"/>
  <c r="U583" i="33"/>
  <c r="T583" i="33"/>
  <c r="T269" i="33"/>
  <c r="U269" i="33"/>
  <c r="T440" i="33"/>
  <c r="U440" i="33"/>
  <c r="T411" i="33"/>
  <c r="U411" i="33"/>
  <c r="U773" i="33"/>
  <c r="T773" i="33"/>
  <c r="T366" i="33"/>
  <c r="U366" i="33"/>
  <c r="U649" i="33"/>
  <c r="T649" i="33"/>
  <c r="T490" i="33"/>
  <c r="U490" i="33"/>
  <c r="T333" i="33"/>
  <c r="U333" i="33"/>
  <c r="U704" i="33"/>
  <c r="T704" i="33"/>
  <c r="T343" i="33"/>
  <c r="U343" i="33"/>
  <c r="T410" i="33"/>
  <c r="U410" i="33"/>
  <c r="T357" i="33"/>
  <c r="U357" i="33"/>
  <c r="U725" i="33"/>
  <c r="T725" i="33"/>
  <c r="U696" i="33"/>
  <c r="T696" i="33"/>
  <c r="U409" i="33"/>
  <c r="T409" i="33"/>
  <c r="T609" i="33"/>
  <c r="U609" i="33"/>
  <c r="T53" i="33"/>
  <c r="U53" i="33"/>
  <c r="U749" i="33"/>
  <c r="T749" i="33"/>
  <c r="T174" i="33"/>
  <c r="U174" i="33"/>
  <c r="T30" i="33"/>
  <c r="U30" i="33"/>
  <c r="T114" i="33"/>
  <c r="U114" i="33"/>
  <c r="T207" i="33"/>
  <c r="U207" i="33"/>
  <c r="U361" i="33"/>
  <c r="T361" i="33"/>
  <c r="T374" i="33"/>
  <c r="U374" i="33"/>
  <c r="U180" i="33"/>
  <c r="T180" i="33"/>
  <c r="U420" i="33"/>
  <c r="T420" i="33"/>
  <c r="U384" i="33"/>
  <c r="T384" i="33"/>
  <c r="T537" i="33"/>
  <c r="U537" i="33"/>
  <c r="U729" i="33"/>
  <c r="T729" i="33"/>
  <c r="T447" i="33"/>
  <c r="U447" i="33"/>
  <c r="T219" i="33"/>
  <c r="U219" i="33"/>
  <c r="T59" i="33"/>
  <c r="U59" i="33"/>
  <c r="T389" i="33"/>
  <c r="U389" i="33"/>
  <c r="U772" i="33"/>
  <c r="T772" i="33"/>
  <c r="T399" i="33"/>
  <c r="U399" i="33"/>
  <c r="T326" i="33"/>
  <c r="U326" i="33"/>
  <c r="T279" i="33"/>
  <c r="U279" i="33"/>
  <c r="T402" i="33"/>
  <c r="U402" i="33"/>
  <c r="T604" i="33"/>
  <c r="U604" i="33"/>
  <c r="T524" i="33"/>
  <c r="U524" i="33"/>
  <c r="T539" i="33"/>
  <c r="U539" i="33"/>
  <c r="T376" i="33"/>
  <c r="U376" i="33"/>
  <c r="T296" i="33"/>
  <c r="U296" i="33"/>
  <c r="T460" i="33"/>
  <c r="U460" i="33"/>
  <c r="U631" i="33"/>
  <c r="T631" i="33"/>
  <c r="U636" i="33"/>
  <c r="T636" i="33"/>
  <c r="T371" i="33"/>
  <c r="U371" i="33"/>
  <c r="T561" i="33"/>
  <c r="U561" i="33"/>
  <c r="T520" i="33"/>
  <c r="U520" i="33"/>
  <c r="U684" i="33"/>
  <c r="T684" i="33"/>
  <c r="U204" i="33"/>
  <c r="T204" i="33"/>
  <c r="T548" i="33"/>
  <c r="U548" i="33"/>
  <c r="T118" i="33"/>
  <c r="U118" i="33"/>
</calcChain>
</file>

<file path=xl/sharedStrings.xml><?xml version="1.0" encoding="utf-8"?>
<sst xmlns="http://schemas.openxmlformats.org/spreadsheetml/2006/main" count="3512" uniqueCount="261">
  <si>
    <t>Timestamp</t>
  </si>
  <si>
    <t>總和</t>
  </si>
  <si>
    <t>-</t>
    <phoneticPr fontId="1" type="noConversion"/>
  </si>
  <si>
    <t>美元匯率</t>
  </si>
  <si>
    <t>美元匯率_累計</t>
    <phoneticPr fontId="1" type="noConversion"/>
  </si>
  <si>
    <t>台指期_累計</t>
    <phoneticPr fontId="1" type="noConversion"/>
  </si>
  <si>
    <t>台積電_累計</t>
    <phoneticPr fontId="1" type="noConversion"/>
  </si>
  <si>
    <t>平均值</t>
  </si>
  <si>
    <t>平均值</t>
    <phoneticPr fontId="1" type="noConversion"/>
  </si>
  <si>
    <t>+2標準差</t>
  </si>
  <si>
    <t>-2標準差</t>
  </si>
  <si>
    <t>富台期貨</t>
    <phoneticPr fontId="1" type="noConversion"/>
  </si>
  <si>
    <t>台指期貨</t>
    <phoneticPr fontId="1" type="noConversion"/>
  </si>
  <si>
    <t>台積電</t>
    <phoneticPr fontId="1" type="noConversion"/>
  </si>
  <si>
    <t>加權指數</t>
    <phoneticPr fontId="1" type="noConversion"/>
  </si>
  <si>
    <t>富台期_累計</t>
    <phoneticPr fontId="1" type="noConversion"/>
  </si>
  <si>
    <t>台指期價差</t>
    <phoneticPr fontId="1" type="noConversion"/>
  </si>
  <si>
    <t>相對強弱(比例)</t>
  </si>
  <si>
    <t>相對強弱(絕對)</t>
    <phoneticPr fontId="1" type="noConversion"/>
  </si>
  <si>
    <t>台指期_累計/富台期_累計</t>
  </si>
  <si>
    <t>buy f sell t</t>
    <phoneticPr fontId="1" type="noConversion"/>
  </si>
  <si>
    <t>buy t sell f</t>
    <phoneticPr fontId="1" type="noConversion"/>
  </si>
  <si>
    <t>統整</t>
    <phoneticPr fontId="1" type="noConversion"/>
  </si>
  <si>
    <t>起始日期</t>
    <phoneticPr fontId="1" type="noConversion"/>
  </si>
  <si>
    <t>出場日期</t>
    <phoneticPr fontId="1" type="noConversion"/>
  </si>
  <si>
    <t>+1.45標準差</t>
  </si>
  <si>
    <t>-1.45標準差</t>
  </si>
  <si>
    <t>進場點數(富)</t>
    <phoneticPr fontId="1" type="noConversion"/>
  </si>
  <si>
    <t>出場點數(台)</t>
    <phoneticPr fontId="1" type="noConversion"/>
  </si>
  <si>
    <t>出場點數(富)</t>
    <phoneticPr fontId="1" type="noConversion"/>
  </si>
  <si>
    <t>總損益</t>
    <phoneticPr fontId="1" type="noConversion"/>
  </si>
  <si>
    <t>1</t>
  </si>
  <si>
    <t>2</t>
  </si>
  <si>
    <t>3</t>
  </si>
  <si>
    <t>4</t>
  </si>
  <si>
    <t>5</t>
  </si>
  <si>
    <t>6</t>
  </si>
  <si>
    <t>7</t>
  </si>
  <si>
    <t>進場點數(台)</t>
    <phoneticPr fontId="1" type="noConversion"/>
  </si>
  <si>
    <t>損益點數(台)</t>
    <phoneticPr fontId="1" type="noConversion"/>
  </si>
  <si>
    <t>損益點數(富)</t>
    <phoneticPr fontId="1" type="noConversion"/>
  </si>
  <si>
    <t>起始日期</t>
    <phoneticPr fontId="1" type="noConversion"/>
  </si>
  <si>
    <t>出場日期</t>
    <phoneticPr fontId="1" type="noConversion"/>
  </si>
  <si>
    <t>進場點數(富)</t>
    <phoneticPr fontId="1" type="noConversion"/>
  </si>
  <si>
    <t>出場點數(台)</t>
    <phoneticPr fontId="1" type="noConversion"/>
  </si>
  <si>
    <t>出場點數(富)</t>
    <phoneticPr fontId="1" type="noConversion"/>
  </si>
  <si>
    <t>損益(點數)(台)</t>
    <phoneticPr fontId="1" type="noConversion"/>
  </si>
  <si>
    <t>損益(點數)(富)</t>
    <phoneticPr fontId="1" type="noConversion"/>
  </si>
  <si>
    <t>進場點數(富)</t>
    <phoneticPr fontId="1" type="noConversion"/>
  </si>
  <si>
    <t xml:space="preserve"> </t>
    <phoneticPr fontId="1" type="noConversion"/>
  </si>
  <si>
    <t xml:space="preserve"> </t>
    <phoneticPr fontId="1" type="noConversion"/>
  </si>
  <si>
    <t xml:space="preserve"> </t>
    <phoneticPr fontId="1" type="noConversion"/>
  </si>
  <si>
    <t>出場日期</t>
    <phoneticPr fontId="1" type="noConversion"/>
  </si>
  <si>
    <t>出場點數(台)</t>
    <phoneticPr fontId="1" type="noConversion"/>
  </si>
  <si>
    <t>進場點數(富)</t>
    <phoneticPr fontId="1" type="noConversion"/>
  </si>
  <si>
    <t>損益(點數)(富)</t>
    <phoneticPr fontId="1" type="noConversion"/>
  </si>
  <si>
    <t>起始日期</t>
    <phoneticPr fontId="1" type="noConversion"/>
  </si>
  <si>
    <t>進場點數(台)</t>
    <phoneticPr fontId="1" type="noConversion"/>
  </si>
  <si>
    <t>損益(點數)(台)</t>
    <phoneticPr fontId="1" type="noConversion"/>
  </si>
  <si>
    <t>出場點數(富)</t>
    <phoneticPr fontId="1" type="noConversion"/>
  </si>
  <si>
    <t>損益(點數)(富)</t>
    <phoneticPr fontId="1" type="noConversion"/>
  </si>
  <si>
    <t>總損益</t>
    <phoneticPr fontId="1" type="noConversion"/>
  </si>
  <si>
    <t>起始日期</t>
    <phoneticPr fontId="1" type="noConversion"/>
  </si>
  <si>
    <t>出場日期</t>
    <phoneticPr fontId="1" type="noConversion"/>
  </si>
  <si>
    <t>進場點數(台)</t>
    <phoneticPr fontId="1" type="noConversion"/>
  </si>
  <si>
    <t>出場點數(台)</t>
    <phoneticPr fontId="1" type="noConversion"/>
  </si>
  <si>
    <t>損益(點數)(台)</t>
    <phoneticPr fontId="1" type="noConversion"/>
  </si>
  <si>
    <t>進場點數(富)</t>
    <phoneticPr fontId="1" type="noConversion"/>
  </si>
  <si>
    <t>出場點數(富)</t>
    <phoneticPr fontId="1" type="noConversion"/>
  </si>
  <si>
    <t>總損益</t>
    <phoneticPr fontId="1" type="noConversion"/>
  </si>
  <si>
    <t xml:space="preserve"> </t>
    <phoneticPr fontId="1" type="noConversion"/>
  </si>
  <si>
    <t>加權指數</t>
  </si>
  <si>
    <t>台積電</t>
  </si>
  <si>
    <t>富台指數</t>
  </si>
  <si>
    <t>富台期報酬率</t>
  </si>
  <si>
    <t>台指期報酬率</t>
  </si>
  <si>
    <t>加權指數報酬率</t>
  </si>
  <si>
    <t>富台指數報酬率</t>
  </si>
  <si>
    <t>美元匯率報酬率</t>
  </si>
  <si>
    <t>台積電報酬率</t>
  </si>
  <si>
    <t>-</t>
    <phoneticPr fontId="1" type="noConversion"/>
  </si>
  <si>
    <t>-</t>
    <phoneticPr fontId="1" type="noConversion"/>
  </si>
  <si>
    <t>-</t>
    <phoneticPr fontId="1" type="noConversion"/>
  </si>
  <si>
    <t>加權影響</t>
  </si>
  <si>
    <t>還原加權</t>
  </si>
  <si>
    <t>台指價差</t>
    <phoneticPr fontId="1" type="noConversion"/>
  </si>
  <si>
    <t>富台期貨(自營_前一日轉倉)</t>
    <phoneticPr fontId="1" type="noConversion"/>
  </si>
  <si>
    <t>富台價差</t>
    <phoneticPr fontId="1" type="noConversion"/>
  </si>
  <si>
    <t>富台指數</t>
    <phoneticPr fontId="1" type="noConversion"/>
  </si>
  <si>
    <t>標準差</t>
    <phoneticPr fontId="1" type="noConversion"/>
  </si>
  <si>
    <t>相對強弱(絕對)</t>
    <phoneticPr fontId="1" type="noConversion"/>
  </si>
  <si>
    <t>價差點數</t>
    <phoneticPr fontId="1" type="noConversion"/>
  </si>
  <si>
    <t>價差比例</t>
    <phoneticPr fontId="1" type="noConversion"/>
  </si>
  <si>
    <t>台指期_累計/富台期_累計(%)</t>
    <phoneticPr fontId="1" type="noConversion"/>
  </si>
  <si>
    <t>台指期_累計/富台期_累計(絕對)</t>
    <phoneticPr fontId="1" type="noConversion"/>
  </si>
  <si>
    <t>價差點數</t>
    <phoneticPr fontId="1" type="noConversion"/>
  </si>
  <si>
    <t>台灣價差比例</t>
    <phoneticPr fontId="1" type="noConversion"/>
  </si>
  <si>
    <t>新加坡價差比例</t>
    <phoneticPr fontId="1" type="noConversion"/>
  </si>
  <si>
    <t>DATE</t>
  </si>
  <si>
    <t>除息點數</t>
  </si>
  <si>
    <t>摩台指數</t>
    <phoneticPr fontId="1" type="noConversion"/>
  </si>
  <si>
    <t>還原摩台</t>
    <phoneticPr fontId="1" type="noConversion"/>
  </si>
  <si>
    <t>摩台價差</t>
    <phoneticPr fontId="1" type="noConversion"/>
  </si>
  <si>
    <t>富台價差</t>
    <phoneticPr fontId="1" type="noConversion"/>
  </si>
  <si>
    <t>摩台期_累計</t>
    <phoneticPr fontId="1" type="noConversion"/>
  </si>
  <si>
    <t>台指期_累計/摩台期_累計(%)</t>
    <phoneticPr fontId="1" type="noConversion"/>
  </si>
  <si>
    <t>台指期_累計/摩台期_累計(絕對)</t>
    <phoneticPr fontId="1" type="noConversion"/>
  </si>
  <si>
    <t>台灣價差比例</t>
    <phoneticPr fontId="1" type="noConversion"/>
  </si>
  <si>
    <t>香港價差比例</t>
    <phoneticPr fontId="1" type="noConversion"/>
  </si>
  <si>
    <t>摩台價差</t>
    <phoneticPr fontId="1" type="noConversion"/>
  </si>
  <si>
    <t>台指期_累計/摩台期_累計</t>
    <phoneticPr fontId="1" type="noConversion"/>
  </si>
  <si>
    <t>2. 以上說明為歷史數據之計算結果，不代表實際報酬率及未來績效，不同時間進行模擬操作，其結果可能不同，圖文資料僅供參考。</t>
  </si>
  <si>
    <t>摩台期_累計</t>
    <phoneticPr fontId="1" type="noConversion"/>
  </si>
  <si>
    <t>相對強弱(絕對)</t>
    <phoneticPr fontId="1" type="noConversion"/>
  </si>
  <si>
    <t>摩台期貨(連續)</t>
    <phoneticPr fontId="1" type="noConversion"/>
  </si>
  <si>
    <t>台指期貨(連續)</t>
    <phoneticPr fontId="1" type="noConversion"/>
  </si>
  <si>
    <t>空台指多摩台(上緣)</t>
    <phoneticPr fontId="1" type="noConversion"/>
  </si>
  <si>
    <t>多台指空摩台(下緣)</t>
    <phoneticPr fontId="1" type="noConversion"/>
  </si>
  <si>
    <t>持倉</t>
    <phoneticPr fontId="1" type="noConversion"/>
  </si>
  <si>
    <t>觸碰到MID(-0.03%)?</t>
    <phoneticPr fontId="1" type="noConversion"/>
  </si>
  <si>
    <t>出場策略：訊號轉變or碰觸到MID?</t>
    <phoneticPr fontId="1" type="noConversion"/>
  </si>
  <si>
    <t>空台指多摩台(上緣)</t>
    <phoneticPr fontId="1" type="noConversion"/>
  </si>
  <si>
    <t>-</t>
    <phoneticPr fontId="1" type="noConversion"/>
  </si>
  <si>
    <t>((台指期-加權指)/加權指)-((摩台期-摩台指)/摩台指)</t>
    <phoneticPr fontId="1" type="noConversion"/>
  </si>
  <si>
    <t>進場日期</t>
    <phoneticPr fontId="1" type="noConversion"/>
  </si>
  <si>
    <t>-</t>
    <phoneticPr fontId="1" type="noConversion"/>
  </si>
  <si>
    <t>空台指</t>
    <phoneticPr fontId="1" type="noConversion"/>
  </si>
  <si>
    <t>多摩台</t>
    <phoneticPr fontId="1" type="noConversion"/>
  </si>
  <si>
    <t>標準差</t>
    <phoneticPr fontId="1" type="noConversion"/>
  </si>
  <si>
    <t>出場日期</t>
    <phoneticPr fontId="1" type="noConversion"/>
  </si>
  <si>
    <t>平台指</t>
    <phoneticPr fontId="1" type="noConversion"/>
  </si>
  <si>
    <t>平摩台</t>
    <phoneticPr fontId="1" type="noConversion"/>
  </si>
  <si>
    <t>交易次數</t>
    <phoneticPr fontId="1" type="noConversion"/>
  </si>
  <si>
    <t>獲利點數(台)</t>
    <phoneticPr fontId="1" type="noConversion"/>
  </si>
  <si>
    <t>獲利點數(摩)</t>
    <phoneticPr fontId="1" type="noConversion"/>
  </si>
  <si>
    <t>總獲利金額</t>
    <phoneticPr fontId="1" type="noConversion"/>
  </si>
  <si>
    <t>多台指空摩台(下緣)</t>
    <phoneticPr fontId="1" type="noConversion"/>
  </si>
  <si>
    <t>空台指</t>
    <phoneticPr fontId="1" type="noConversion"/>
  </si>
  <si>
    <t>獲利點數(摩)</t>
    <phoneticPr fontId="1" type="noConversion"/>
  </si>
  <si>
    <t>-</t>
    <phoneticPr fontId="1" type="noConversion"/>
  </si>
  <si>
    <t>標準差</t>
    <phoneticPr fontId="1" type="noConversion"/>
  </si>
  <si>
    <t>-</t>
    <phoneticPr fontId="1" type="noConversion"/>
  </si>
  <si>
    <t>-</t>
    <phoneticPr fontId="1" type="noConversion"/>
  </si>
  <si>
    <t>-</t>
    <phoneticPr fontId="1" type="noConversion"/>
  </si>
  <si>
    <t>-</t>
    <phoneticPr fontId="1" type="noConversion"/>
  </si>
  <si>
    <t>-</t>
    <phoneticPr fontId="1" type="noConversion"/>
  </si>
  <si>
    <t>-</t>
    <phoneticPr fontId="1" type="noConversion"/>
  </si>
  <si>
    <t>-</t>
    <phoneticPr fontId="1" type="noConversion"/>
  </si>
  <si>
    <t>-</t>
    <phoneticPr fontId="1" type="noConversion"/>
  </si>
  <si>
    <t>-</t>
    <phoneticPr fontId="1" type="noConversion"/>
  </si>
  <si>
    <t>-</t>
    <phoneticPr fontId="1" type="noConversion"/>
  </si>
  <si>
    <t>-</t>
    <phoneticPr fontId="1" type="noConversion"/>
  </si>
  <si>
    <t>-</t>
    <phoneticPr fontId="1" type="noConversion"/>
  </si>
  <si>
    <t>-</t>
    <phoneticPr fontId="1" type="noConversion"/>
  </si>
  <si>
    <t>-</t>
    <phoneticPr fontId="1" type="noConversion"/>
  </si>
  <si>
    <t>-</t>
    <phoneticPr fontId="1" type="noConversion"/>
  </si>
  <si>
    <t>-</t>
    <phoneticPr fontId="1" type="noConversion"/>
  </si>
  <si>
    <t>-</t>
    <phoneticPr fontId="1" type="noConversion"/>
  </si>
  <si>
    <t>-</t>
    <phoneticPr fontId="1" type="noConversion"/>
  </si>
  <si>
    <t>-</t>
    <phoneticPr fontId="1" type="noConversion"/>
  </si>
  <si>
    <t>-</t>
    <phoneticPr fontId="1" type="noConversion"/>
  </si>
  <si>
    <t>-</t>
    <phoneticPr fontId="1" type="noConversion"/>
  </si>
  <si>
    <t>-</t>
    <phoneticPr fontId="1" type="noConversion"/>
  </si>
  <si>
    <t>出場日期-空台指多摩台(上緣)</t>
    <phoneticPr fontId="1" type="noConversion"/>
  </si>
  <si>
    <t>多台指空摩台(下緣)</t>
    <phoneticPr fontId="1" type="noConversion"/>
  </si>
  <si>
    <t>出場日期-多台指空摩台(下緣)</t>
    <phoneticPr fontId="1" type="noConversion"/>
  </si>
  <si>
    <t>-</t>
    <phoneticPr fontId="1" type="noConversion"/>
  </si>
  <si>
    <t>-</t>
    <phoneticPr fontId="1" type="noConversion"/>
  </si>
  <si>
    <t>-</t>
    <phoneticPr fontId="1" type="noConversion"/>
  </si>
  <si>
    <t>-</t>
    <phoneticPr fontId="1" type="noConversion"/>
  </si>
  <si>
    <t>-</t>
    <phoneticPr fontId="1" type="noConversion"/>
  </si>
  <si>
    <t>-</t>
    <phoneticPr fontId="1" type="noConversion"/>
  </si>
  <si>
    <t>-</t>
    <phoneticPr fontId="1" type="noConversion"/>
  </si>
  <si>
    <t>多台指空摩台(下緣)</t>
    <phoneticPr fontId="1" type="noConversion"/>
  </si>
  <si>
    <t>多台指</t>
  </si>
  <si>
    <t>空摩台</t>
    <phoneticPr fontId="1" type="noConversion"/>
  </si>
  <si>
    <t>天數</t>
    <phoneticPr fontId="1" type="noConversion"/>
  </si>
  <si>
    <t>相對強弱</t>
    <phoneticPr fontId="1" type="noConversion"/>
  </si>
  <si>
    <t>摩台指數報酬率</t>
    <phoneticPr fontId="1" type="noConversion"/>
  </si>
  <si>
    <t>摩台期貨報酬率</t>
    <phoneticPr fontId="1" type="noConversion"/>
  </si>
  <si>
    <t>摩台指數</t>
  </si>
  <si>
    <t>摩台期貨(連續)</t>
  </si>
  <si>
    <t>富台期貨(連續)</t>
  </si>
  <si>
    <t>台指期貨(連續)</t>
  </si>
  <si>
    <t>-</t>
    <phoneticPr fontId="1" type="noConversion"/>
  </si>
  <si>
    <t>-</t>
    <phoneticPr fontId="1" type="noConversion"/>
  </si>
  <si>
    <t>台指期</t>
  </si>
  <si>
    <t>富台期</t>
  </si>
  <si>
    <t>摩台期</t>
  </si>
  <si>
    <t>加權指</t>
  </si>
  <si>
    <t>富台指</t>
  </si>
  <si>
    <t>摩台指</t>
  </si>
  <si>
    <t>台積電報</t>
  </si>
  <si>
    <t>in_date</t>
  </si>
  <si>
    <t>out_date</t>
  </si>
  <si>
    <t>台指點數</t>
  </si>
  <si>
    <t>摩台點數</t>
  </si>
  <si>
    <t>earn</t>
  </si>
  <si>
    <t>摩台期貨</t>
    <phoneticPr fontId="1" type="noConversion"/>
  </si>
  <si>
    <t>台指期貨</t>
    <phoneticPr fontId="1" type="noConversion"/>
  </si>
  <si>
    <t>摩台期貨</t>
    <phoneticPr fontId="1" type="noConversion"/>
  </si>
  <si>
    <t>富台期貨</t>
    <phoneticPr fontId="1" type="noConversion"/>
  </si>
  <si>
    <t>台指價差(右軸)</t>
    <phoneticPr fontId="1" type="noConversion"/>
  </si>
  <si>
    <t>Trade Close</t>
  </si>
  <si>
    <t>Trade Open</t>
  </si>
  <si>
    <t>SUM</t>
    <phoneticPr fontId="1" type="noConversion"/>
  </si>
  <si>
    <t>SUM&gt;0</t>
    <phoneticPr fontId="1" type="noConversion"/>
  </si>
  <si>
    <t>SUM&lt;0</t>
    <phoneticPr fontId="1" type="noConversion"/>
  </si>
  <si>
    <t>ratio</t>
    <phoneticPr fontId="1" type="noConversion"/>
  </si>
  <si>
    <t>MAX</t>
    <phoneticPr fontId="1" type="noConversion"/>
  </si>
  <si>
    <t>MIN</t>
    <phoneticPr fontId="1" type="noConversion"/>
  </si>
  <si>
    <t>COUNT</t>
    <phoneticPr fontId="1" type="noConversion"/>
  </si>
  <si>
    <t>COUNT&gt;0</t>
    <phoneticPr fontId="1" type="noConversion"/>
  </si>
  <si>
    <t>DAY</t>
  </si>
  <si>
    <t xml:space="preserve"> </t>
  </si>
  <si>
    <t>空台指多摩台</t>
  </si>
  <si>
    <t>多台指空摩台</t>
  </si>
  <si>
    <t>交易次數</t>
  </si>
  <si>
    <t>勝率</t>
  </si>
  <si>
    <t>平均持倉時間(日)</t>
  </si>
  <si>
    <t>平均獲利金額</t>
  </si>
  <si>
    <t>平均虧損金額</t>
  </si>
  <si>
    <t>盈虧比</t>
  </si>
  <si>
    <t>最大交易獲利</t>
  </si>
  <si>
    <t>最大交易虧損</t>
  </si>
  <si>
    <t>平均損益</t>
  </si>
  <si>
    <t>總損益</t>
  </si>
  <si>
    <t>台指期貨(收)</t>
    <phoneticPr fontId="1" type="noConversion"/>
  </si>
  <si>
    <t>摩台期貨(收)</t>
    <phoneticPr fontId="1" type="noConversion"/>
  </si>
  <si>
    <t>摩台期貨(開)</t>
    <phoneticPr fontId="1" type="noConversion"/>
  </si>
  <si>
    <t>台指期貨(開)</t>
    <phoneticPr fontId="1" type="noConversion"/>
  </si>
  <si>
    <t>開盤價=1</t>
    <phoneticPr fontId="1" type="noConversion"/>
  </si>
  <si>
    <t>收盤價=0</t>
    <phoneticPr fontId="1" type="noConversion"/>
  </si>
  <si>
    <t>SUM</t>
    <phoneticPr fontId="1" type="noConversion"/>
  </si>
  <si>
    <t>COUNT</t>
    <phoneticPr fontId="1" type="noConversion"/>
  </si>
  <si>
    <t>SUM&gt;0</t>
    <phoneticPr fontId="1" type="noConversion"/>
  </si>
  <si>
    <t>COUNT&gt;0</t>
    <phoneticPr fontId="1" type="noConversion"/>
  </si>
  <si>
    <t>SUM&lt;0</t>
    <phoneticPr fontId="1" type="noConversion"/>
  </si>
  <si>
    <t>ratio</t>
    <phoneticPr fontId="1" type="noConversion"/>
  </si>
  <si>
    <t>MAX</t>
    <phoneticPr fontId="1" type="noConversion"/>
  </si>
  <si>
    <t>MIN</t>
    <phoneticPr fontId="1" type="noConversion"/>
  </si>
  <si>
    <t>手續費</t>
    <phoneticPr fontId="1" type="noConversion"/>
  </si>
  <si>
    <t>獲利點數(台)</t>
  </si>
  <si>
    <t>獲利點數(台)</t>
    <phoneticPr fontId="1" type="noConversion"/>
  </si>
  <si>
    <t>總獲利金額</t>
    <phoneticPr fontId="1" type="noConversion"/>
  </si>
  <si>
    <t>台</t>
    <phoneticPr fontId="1" type="noConversion"/>
  </si>
  <si>
    <t>摩</t>
    <phoneticPr fontId="1" type="noConversion"/>
  </si>
  <si>
    <t>空台指多摩台(上緣)</t>
  </si>
  <si>
    <t>進場日期</t>
  </si>
  <si>
    <t>空台指</t>
  </si>
  <si>
    <t>多摩台</t>
  </si>
  <si>
    <t>出場日期</t>
  </si>
  <si>
    <t>平台指</t>
  </si>
  <si>
    <t>平摩台</t>
  </si>
  <si>
    <t>獲利點數(摩)</t>
  </si>
  <si>
    <t>天數</t>
  </si>
  <si>
    <t>總獲利金額</t>
  </si>
  <si>
    <t>多台指空摩台(下緣)</t>
  </si>
  <si>
    <t>空摩台</t>
  </si>
  <si>
    <t>單筆獲利金額</t>
    <phoneticPr fontId="1" type="noConversion"/>
  </si>
  <si>
    <t>美元匯率_累計(右軸)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</si>
</sst>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76" formatCode="0.000"/>
    <numFmt numFmtId="177" formatCode="_-* #,##0.000_-;\-* #,##0.000_-;_-* &quot;-&quot;??_-;_-@_-"/>
    <numFmt numFmtId="178" formatCode="_-* #,##0_-;\-* #,##0_-;_-* &quot;-&quot;??_-;_-@_-"/>
  </numFmts>
  <fonts count="31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0"/>
      <color theme="1"/>
      <name val="微軟正黑體"/>
      <family val="2"/>
      <charset val="136"/>
    </font>
    <font>
      <b/>
      <sz val="12"/>
      <color theme="0"/>
      <name val="微軟正黑體"/>
      <family val="2"/>
      <charset val="136"/>
    </font>
    <font>
      <b/>
      <sz val="12"/>
      <color theme="1"/>
      <name val="微軟正黑體"/>
      <family val="2"/>
      <charset val="136"/>
    </font>
    <font>
      <b/>
      <sz val="12"/>
      <color rgb="FFFF0000"/>
      <name val="微軟正黑體"/>
      <family val="2"/>
      <charset val="136"/>
    </font>
    <font>
      <b/>
      <sz val="12"/>
      <name val="微軟正黑體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10.5"/>
      <color rgb="FF000000"/>
      <name val="微軟正黑體"/>
      <family val="2"/>
      <charset val="136"/>
    </font>
    <font>
      <sz val="12"/>
      <color rgb="FF000000"/>
      <name val="新細明體"/>
      <family val="1"/>
      <charset val="136"/>
    </font>
    <font>
      <b/>
      <sz val="11"/>
      <color rgb="FFCDC9C3"/>
      <name val="Arial"/>
      <family val="2"/>
    </font>
    <font>
      <sz val="11"/>
      <color rgb="FFCDC9C3"/>
      <name val="Arial"/>
      <family val="2"/>
    </font>
    <font>
      <b/>
      <sz val="16"/>
      <color rgb="FF000000"/>
      <name val="微軟正黑體"/>
      <family val="2"/>
      <charset val="136"/>
    </font>
    <font>
      <b/>
      <sz val="16"/>
      <color rgb="FFFFFFFF"/>
      <name val="微軟正黑體"/>
      <family val="2"/>
      <charset val="136"/>
    </font>
    <font>
      <b/>
      <sz val="16"/>
      <color rgb="FFFF0000"/>
      <name val="微軟正黑體"/>
      <family val="2"/>
      <charset val="136"/>
    </font>
  </fonts>
  <fills count="42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2A2E2F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FFFFFF"/>
        <bgColor indexed="64"/>
      </patternFill>
    </fill>
  </fills>
  <borders count="3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thick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thick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5">
    <xf numFmtId="0" fontId="0" fillId="0" borderId="0">
      <alignment vertical="center"/>
    </xf>
    <xf numFmtId="9" fontId="2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4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4" fillId="6" borderId="0" applyNumberFormat="0" applyBorder="0" applyAlignment="0" applyProtection="0">
      <alignment vertical="center"/>
    </xf>
    <xf numFmtId="0" fontId="15" fillId="7" borderId="7" applyNumberFormat="0" applyAlignment="0" applyProtection="0">
      <alignment vertical="center"/>
    </xf>
    <xf numFmtId="0" fontId="16" fillId="8" borderId="8" applyNumberFormat="0" applyAlignment="0" applyProtection="0">
      <alignment vertical="center"/>
    </xf>
    <xf numFmtId="0" fontId="17" fillId="8" borderId="7" applyNumberFormat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9" borderId="10" applyNumberForma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" fillId="10" borderId="11" applyNumberFormat="0" applyFon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12" applyNumberFormat="0" applyFill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</cellStyleXfs>
  <cellXfs count="91">
    <xf numFmtId="0" fontId="0" fillId="0" borderId="0" xfId="0">
      <alignment vertical="center"/>
    </xf>
    <xf numFmtId="10" fontId="0" fillId="0" borderId="0" xfId="1" applyNumberFormat="1" applyFont="1">
      <alignment vertical="center"/>
    </xf>
    <xf numFmtId="176" fontId="0" fillId="0" borderId="0" xfId="0" applyNumberFormat="1">
      <alignment vertical="center"/>
    </xf>
    <xf numFmtId="10" fontId="0" fillId="0" borderId="0" xfId="1" quotePrefix="1" applyNumberFormat="1" applyFont="1">
      <alignment vertical="center"/>
    </xf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3" fillId="0" borderId="0" xfId="0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4" fillId="2" borderId="2" xfId="1" applyNumberFormat="1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10" fontId="5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0" fontId="5" fillId="0" borderId="0" xfId="0" applyNumberFormat="1" applyFont="1" applyAlignment="1">
      <alignment horizontal="center" vertical="center"/>
    </xf>
    <xf numFmtId="3" fontId="5" fillId="0" borderId="0" xfId="2" applyNumberFormat="1" applyFont="1" applyAlignment="1">
      <alignment horizontal="center" vertical="center"/>
    </xf>
    <xf numFmtId="3" fontId="6" fillId="0" borderId="0" xfId="2" applyNumberFormat="1" applyFont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14" fontId="5" fillId="3" borderId="0" xfId="0" applyNumberFormat="1" applyFont="1" applyFill="1" applyAlignment="1">
      <alignment horizontal="center" vertical="center"/>
    </xf>
    <xf numFmtId="0" fontId="5" fillId="3" borderId="0" xfId="0" applyNumberFormat="1" applyFont="1" applyFill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3" fontId="5" fillId="3" borderId="3" xfId="2" applyNumberFormat="1" applyFont="1" applyFill="1" applyBorder="1" applyAlignment="1">
      <alignment horizontal="center" vertical="center"/>
    </xf>
    <xf numFmtId="3" fontId="6" fillId="3" borderId="3" xfId="2" applyNumberFormat="1" applyFont="1" applyFill="1" applyBorder="1" applyAlignment="1">
      <alignment horizontal="center" vertical="center"/>
    </xf>
    <xf numFmtId="3" fontId="7" fillId="0" borderId="0" xfId="2" applyNumberFormat="1" applyFont="1" applyAlignment="1">
      <alignment horizontal="center" vertical="center"/>
    </xf>
    <xf numFmtId="3" fontId="7" fillId="3" borderId="3" xfId="2" applyNumberFormat="1" applyFont="1" applyFill="1" applyBorder="1" applyAlignment="1">
      <alignment horizontal="center" vertical="center"/>
    </xf>
    <xf numFmtId="0" fontId="0" fillId="0" borderId="0" xfId="0" applyNumberFormat="1">
      <alignment vertical="center"/>
    </xf>
    <xf numFmtId="0" fontId="0" fillId="0" borderId="0" xfId="0">
      <alignment vertical="center"/>
    </xf>
    <xf numFmtId="0" fontId="0" fillId="0" borderId="0" xfId="0" applyFill="1" applyAlignment="1" applyProtection="1"/>
    <xf numFmtId="43" fontId="0" fillId="0" borderId="0" xfId="2" applyFont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" xfId="0" applyBorder="1">
      <alignment vertical="center"/>
    </xf>
    <xf numFmtId="0" fontId="0" fillId="0" borderId="1" xfId="0" applyNumberFormat="1" applyBorder="1">
      <alignment vertical="center"/>
    </xf>
    <xf numFmtId="0" fontId="0" fillId="0" borderId="17" xfId="0" applyBorder="1">
      <alignment vertical="center"/>
    </xf>
    <xf numFmtId="43" fontId="0" fillId="0" borderId="0" xfId="2" quotePrefix="1" applyFont="1">
      <alignment vertical="center"/>
    </xf>
    <xf numFmtId="10" fontId="0" fillId="0" borderId="0" xfId="0" applyNumberFormat="1">
      <alignment vertical="center"/>
    </xf>
    <xf numFmtId="0" fontId="24" fillId="0" borderId="0" xfId="0" applyFont="1" applyAlignment="1">
      <alignment horizontal="left" vertical="center" readingOrder="1"/>
    </xf>
    <xf numFmtId="0" fontId="0" fillId="0" borderId="18" xfId="0" applyBorder="1">
      <alignment vertical="center"/>
    </xf>
    <xf numFmtId="10" fontId="0" fillId="0" borderId="18" xfId="1" applyNumberFormat="1" applyFont="1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0" fillId="35" borderId="0" xfId="0" applyFill="1">
      <alignment vertical="center"/>
    </xf>
    <xf numFmtId="10" fontId="0" fillId="35" borderId="0" xfId="1" applyNumberFormat="1" applyFont="1" applyFill="1">
      <alignment vertical="center"/>
    </xf>
    <xf numFmtId="0" fontId="0" fillId="0" borderId="0" xfId="0" applyBorder="1">
      <alignment vertical="center"/>
    </xf>
    <xf numFmtId="0" fontId="0" fillId="0" borderId="22" xfId="0" applyBorder="1">
      <alignment vertical="center"/>
    </xf>
    <xf numFmtId="14" fontId="0" fillId="0" borderId="0" xfId="0" applyNumberFormat="1" applyBorder="1">
      <alignment vertical="center"/>
    </xf>
    <xf numFmtId="14" fontId="0" fillId="0" borderId="1" xfId="0" applyNumberFormat="1" applyBorder="1">
      <alignment vertical="center"/>
    </xf>
    <xf numFmtId="10" fontId="0" fillId="0" borderId="13" xfId="1" applyNumberFormat="1" applyFont="1" applyBorder="1">
      <alignment vertical="center"/>
    </xf>
    <xf numFmtId="0" fontId="0" fillId="0" borderId="23" xfId="0" applyBorder="1">
      <alignment vertical="center"/>
    </xf>
    <xf numFmtId="0" fontId="0" fillId="0" borderId="23" xfId="0" applyFill="1" applyBorder="1">
      <alignment vertical="center"/>
    </xf>
    <xf numFmtId="0" fontId="0" fillId="36" borderId="0" xfId="0" applyFill="1">
      <alignment vertical="center"/>
    </xf>
    <xf numFmtId="0" fontId="0" fillId="37" borderId="0" xfId="0" applyFill="1">
      <alignment vertical="center"/>
    </xf>
    <xf numFmtId="0" fontId="0" fillId="35" borderId="0" xfId="0" applyFill="1" applyAlignment="1" applyProtection="1"/>
    <xf numFmtId="43" fontId="0" fillId="38" borderId="0" xfId="2" applyFont="1" applyFill="1">
      <alignment vertical="center"/>
    </xf>
    <xf numFmtId="0" fontId="0" fillId="38" borderId="0" xfId="0" applyFill="1">
      <alignment vertical="center"/>
    </xf>
    <xf numFmtId="0" fontId="25" fillId="0" borderId="0" xfId="0" applyFont="1" applyAlignment="1">
      <alignment horizontal="left" vertical="center" wrapText="1" readingOrder="1"/>
    </xf>
    <xf numFmtId="0" fontId="26" fillId="39" borderId="0" xfId="0" applyFont="1" applyFill="1" applyAlignment="1">
      <alignment horizontal="right" vertical="center" wrapText="1"/>
    </xf>
    <xf numFmtId="0" fontId="26" fillId="39" borderId="0" xfId="0" applyFont="1" applyFill="1" applyAlignment="1">
      <alignment horizontal="center" vertical="center" wrapText="1"/>
    </xf>
    <xf numFmtId="14" fontId="27" fillId="39" borderId="0" xfId="0" applyNumberFormat="1" applyFont="1" applyFill="1" applyAlignment="1">
      <alignment horizontal="right" vertical="center" wrapText="1"/>
    </xf>
    <xf numFmtId="0" fontId="27" fillId="39" borderId="0" xfId="0" applyFont="1" applyFill="1" applyAlignment="1">
      <alignment horizontal="right" vertical="center" wrapText="1"/>
    </xf>
    <xf numFmtId="0" fontId="0" fillId="0" borderId="24" xfId="0" applyBorder="1">
      <alignment vertical="center"/>
    </xf>
    <xf numFmtId="0" fontId="0" fillId="0" borderId="25" xfId="0" applyBorder="1">
      <alignment vertical="center"/>
    </xf>
    <xf numFmtId="14" fontId="0" fillId="0" borderId="24" xfId="0" applyNumberFormat="1" applyBorder="1">
      <alignment vertical="center"/>
    </xf>
    <xf numFmtId="0" fontId="0" fillId="0" borderId="23" xfId="2" applyNumberFormat="1" applyFont="1" applyBorder="1">
      <alignment vertical="center"/>
    </xf>
    <xf numFmtId="0" fontId="0" fillId="0" borderId="26" xfId="2" applyNumberFormat="1" applyFont="1" applyBorder="1">
      <alignment vertical="center"/>
    </xf>
    <xf numFmtId="0" fontId="28" fillId="40" borderId="27" xfId="0" applyFont="1" applyFill="1" applyBorder="1" applyAlignment="1">
      <alignment horizontal="center" vertical="center" wrapText="1" readingOrder="1"/>
    </xf>
    <xf numFmtId="0" fontId="29" fillId="40" borderId="27" xfId="0" applyFont="1" applyFill="1" applyBorder="1" applyAlignment="1">
      <alignment horizontal="center" vertical="center" wrapText="1" readingOrder="1"/>
    </xf>
    <xf numFmtId="0" fontId="28" fillId="41" borderId="28" xfId="0" applyFont="1" applyFill="1" applyBorder="1" applyAlignment="1">
      <alignment horizontal="center" vertical="center" wrapText="1" readingOrder="1"/>
    </xf>
    <xf numFmtId="10" fontId="30" fillId="41" borderId="28" xfId="0" applyNumberFormat="1" applyFont="1" applyFill="1" applyBorder="1" applyAlignment="1">
      <alignment horizontal="center" vertical="center" wrapText="1" readingOrder="1"/>
    </xf>
    <xf numFmtId="3" fontId="28" fillId="41" borderId="28" xfId="0" applyNumberFormat="1" applyFont="1" applyFill="1" applyBorder="1" applyAlignment="1">
      <alignment horizontal="center" vertical="center" wrapText="1" readingOrder="1"/>
    </xf>
    <xf numFmtId="0" fontId="28" fillId="41" borderId="29" xfId="0" applyFont="1" applyFill="1" applyBorder="1" applyAlignment="1">
      <alignment horizontal="center" vertical="center" wrapText="1" readingOrder="1"/>
    </xf>
    <xf numFmtId="3" fontId="28" fillId="41" borderId="29" xfId="0" applyNumberFormat="1" applyFont="1" applyFill="1" applyBorder="1" applyAlignment="1">
      <alignment horizontal="center" vertical="center" wrapText="1" readingOrder="1"/>
    </xf>
    <xf numFmtId="0" fontId="28" fillId="41" borderId="0" xfId="0" applyFont="1" applyFill="1" applyBorder="1" applyAlignment="1">
      <alignment horizontal="center" vertical="center" wrapText="1" readingOrder="1"/>
    </xf>
    <xf numFmtId="10" fontId="30" fillId="41" borderId="0" xfId="0" applyNumberFormat="1" applyFont="1" applyFill="1" applyBorder="1" applyAlignment="1">
      <alignment horizontal="center" vertical="center" wrapText="1" readingOrder="1"/>
    </xf>
    <xf numFmtId="3" fontId="28" fillId="41" borderId="0" xfId="0" applyNumberFormat="1" applyFont="1" applyFill="1" applyBorder="1" applyAlignment="1">
      <alignment horizontal="center" vertical="center" wrapText="1" readingOrder="1"/>
    </xf>
    <xf numFmtId="2" fontId="28" fillId="41" borderId="28" xfId="0" applyNumberFormat="1" applyFont="1" applyFill="1" applyBorder="1" applyAlignment="1">
      <alignment horizontal="center" vertical="center" wrapText="1" readingOrder="1"/>
    </xf>
    <xf numFmtId="4" fontId="28" fillId="41" borderId="28" xfId="0" applyNumberFormat="1" applyFont="1" applyFill="1" applyBorder="1" applyAlignment="1">
      <alignment horizontal="center" vertical="center" wrapText="1" readingOrder="1"/>
    </xf>
    <xf numFmtId="0" fontId="0" fillId="0" borderId="30" xfId="0" applyBorder="1">
      <alignment vertical="center"/>
    </xf>
    <xf numFmtId="0" fontId="20" fillId="0" borderId="0" xfId="0" applyFont="1">
      <alignment vertical="center"/>
    </xf>
    <xf numFmtId="0" fontId="20" fillId="0" borderId="0" xfId="0" applyNumberFormat="1" applyFont="1">
      <alignment vertical="center"/>
    </xf>
    <xf numFmtId="178" fontId="0" fillId="0" borderId="18" xfId="2" applyNumberFormat="1" applyFont="1" applyBorder="1">
      <alignment vertical="center"/>
    </xf>
    <xf numFmtId="43" fontId="0" fillId="0" borderId="18" xfId="2" applyNumberFormat="1" applyFont="1" applyBorder="1">
      <alignment vertical="center"/>
    </xf>
    <xf numFmtId="177" fontId="0" fillId="0" borderId="18" xfId="2" applyNumberFormat="1" applyFont="1" applyBorder="1">
      <alignment vertical="center"/>
    </xf>
    <xf numFmtId="2" fontId="0" fillId="0" borderId="18" xfId="0" applyNumberFormat="1" applyBorder="1">
      <alignment vertical="center"/>
    </xf>
    <xf numFmtId="43" fontId="0" fillId="0" borderId="18" xfId="0" applyNumberFormat="1" applyBorder="1">
      <alignment vertical="center"/>
    </xf>
    <xf numFmtId="0" fontId="0" fillId="0" borderId="31" xfId="0" applyBorder="1">
      <alignment vertical="center"/>
    </xf>
    <xf numFmtId="178" fontId="0" fillId="0" borderId="31" xfId="2" applyNumberFormat="1" applyFont="1" applyBorder="1">
      <alignment vertical="center"/>
    </xf>
    <xf numFmtId="0" fontId="0" fillId="0" borderId="24" xfId="2" applyNumberFormat="1" applyFont="1" applyBorder="1">
      <alignment vertical="center"/>
    </xf>
    <xf numFmtId="9" fontId="0" fillId="0" borderId="0" xfId="1" applyFont="1">
      <alignment vertical="center"/>
    </xf>
  </cellXfs>
  <cellStyles count="45">
    <cellStyle name="20% - 輔色1" xfId="22" builtinId="30" customBuiltin="1"/>
    <cellStyle name="20% - 輔色2" xfId="26" builtinId="34" customBuiltin="1"/>
    <cellStyle name="20% - 輔色3" xfId="30" builtinId="38" customBuiltin="1"/>
    <cellStyle name="20% - 輔色4" xfId="34" builtinId="42" customBuiltin="1"/>
    <cellStyle name="20% - 輔色5" xfId="38" builtinId="46" customBuiltin="1"/>
    <cellStyle name="20% - 輔色6" xfId="42" builtinId="50" customBuiltin="1"/>
    <cellStyle name="40% - 輔色1" xfId="23" builtinId="31" customBuiltin="1"/>
    <cellStyle name="40% - 輔色2" xfId="27" builtinId="35" customBuiltin="1"/>
    <cellStyle name="40% - 輔色3" xfId="31" builtinId="39" customBuiltin="1"/>
    <cellStyle name="40% - 輔色4" xfId="35" builtinId="43" customBuiltin="1"/>
    <cellStyle name="40% - 輔色5" xfId="39" builtinId="47" customBuiltin="1"/>
    <cellStyle name="40% - 輔色6" xfId="43" builtinId="51" customBuiltin="1"/>
    <cellStyle name="60% - 輔色1" xfId="24" builtinId="32" customBuiltin="1"/>
    <cellStyle name="60% - 輔色2" xfId="28" builtinId="36" customBuiltin="1"/>
    <cellStyle name="60% - 輔色3" xfId="32" builtinId="40" customBuiltin="1"/>
    <cellStyle name="60% - 輔色4" xfId="36" builtinId="44" customBuiltin="1"/>
    <cellStyle name="60% - 輔色5" xfId="40" builtinId="48" customBuiltin="1"/>
    <cellStyle name="60% - 輔色6" xfId="44" builtinId="52" customBuiltin="1"/>
    <cellStyle name="一般" xfId="0" builtinId="0"/>
    <cellStyle name="一般 2" xfId="3" xr:uid="{00000000-0005-0000-0000-000013000000}"/>
    <cellStyle name="千分位" xfId="2" builtinId="3"/>
    <cellStyle name="中等" xfId="11" builtinId="28" customBuiltin="1"/>
    <cellStyle name="合計" xfId="20" builtinId="25" customBuiltin="1"/>
    <cellStyle name="好" xfId="9" builtinId="26" customBuiltin="1"/>
    <cellStyle name="百分比" xfId="1" builtinId="5"/>
    <cellStyle name="計算方式" xfId="14" builtinId="22" customBuiltin="1"/>
    <cellStyle name="連結的儲存格" xfId="15" builtinId="24" customBuiltin="1"/>
    <cellStyle name="備註" xfId="18" builtinId="10" customBuiltin="1"/>
    <cellStyle name="說明文字" xfId="19" builtinId="53" customBuiltin="1"/>
    <cellStyle name="輔色1" xfId="21" builtinId="29" customBuiltin="1"/>
    <cellStyle name="輔色2" xfId="25" builtinId="33" customBuiltin="1"/>
    <cellStyle name="輔色3" xfId="29" builtinId="37" customBuiltin="1"/>
    <cellStyle name="輔色4" xfId="33" builtinId="41" customBuiltin="1"/>
    <cellStyle name="輔色5" xfId="37" builtinId="45" customBuiltin="1"/>
    <cellStyle name="輔色6" xfId="41" builtinId="49" customBuiltin="1"/>
    <cellStyle name="標題" xfId="4" builtinId="15" customBuiltin="1"/>
    <cellStyle name="標題 1" xfId="5" builtinId="16" customBuiltin="1"/>
    <cellStyle name="標題 2" xfId="6" builtinId="17" customBuiltin="1"/>
    <cellStyle name="標題 3" xfId="7" builtinId="18" customBuiltin="1"/>
    <cellStyle name="標題 4" xfId="8" builtinId="19" customBuiltin="1"/>
    <cellStyle name="輸入" xfId="12" builtinId="20" customBuiltin="1"/>
    <cellStyle name="輸出" xfId="13" builtinId="21" customBuiltin="1"/>
    <cellStyle name="檢查儲存格" xfId="16" builtinId="23" customBuiltin="1"/>
    <cellStyle name="壞" xfId="10" builtinId="27" customBuiltin="1"/>
    <cellStyle name="警告文字" xfId="17" builtinId="11" customBuiltin="1"/>
  </cellStyles>
  <dxfs count="40">
    <dxf>
      <font>
        <b/>
        <strike val="0"/>
        <outline val="0"/>
        <shadow val="0"/>
        <u val="none"/>
        <vertAlign val="baseline"/>
        <sz val="12"/>
        <name val="微軟正黑體"/>
        <scheme val="none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微軟正黑體"/>
        <scheme val="none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微軟正黑體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軟正黑體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軟正黑體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軟正黑體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軟正黑體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軟正黑體"/>
        <scheme val="none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微軟正黑體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軟正黑體"/>
        <scheme val="none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微軟正黑體"/>
        <scheme val="none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微軟正黑體"/>
        <scheme val="none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微軟正黑體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軟正黑體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軟正黑體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軟正黑體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軟正黑體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軟正黑體"/>
        <scheme val="none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微軟正黑體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軟正黑體"/>
        <scheme val="none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微軟正黑體"/>
        <scheme val="none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微軟正黑體"/>
        <scheme val="none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微軟正黑體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軟正黑體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軟正黑體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軟正黑體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軟正黑體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軟正黑體"/>
        <scheme val="none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微軟正黑體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軟正黑體"/>
        <scheme val="none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微軟正黑體"/>
        <scheme val="none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微軟正黑體"/>
        <scheme val="none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微軟正黑體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軟正黑體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軟正黑體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軟正黑體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軟正黑體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軟正黑體"/>
        <scheme val="none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微軟正黑體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軟正黑體"/>
        <scheme val="none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2"/>
          <c:order val="2"/>
          <c:tx>
            <c:strRef>
              <c:f>'ONE_LAST_QUOTE (2)'!$F$1</c:f>
              <c:strCache>
                <c:ptCount val="1"/>
                <c:pt idx="0">
                  <c:v>摩台價差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'ONE_LAST_QUOTE (2)'!$A$2:$A$792</c:f>
              <c:numCache>
                <c:formatCode>m/d/yyyy</c:formatCode>
                <c:ptCount val="791"/>
                <c:pt idx="0">
                  <c:v>44063</c:v>
                </c:pt>
                <c:pt idx="1">
                  <c:v>44064</c:v>
                </c:pt>
                <c:pt idx="2">
                  <c:v>44067</c:v>
                </c:pt>
                <c:pt idx="3">
                  <c:v>44068</c:v>
                </c:pt>
                <c:pt idx="4">
                  <c:v>44069</c:v>
                </c:pt>
                <c:pt idx="5">
                  <c:v>44070</c:v>
                </c:pt>
                <c:pt idx="6">
                  <c:v>44071</c:v>
                </c:pt>
                <c:pt idx="7">
                  <c:v>44074</c:v>
                </c:pt>
                <c:pt idx="8">
                  <c:v>44075</c:v>
                </c:pt>
                <c:pt idx="9">
                  <c:v>44076</c:v>
                </c:pt>
                <c:pt idx="10">
                  <c:v>44077</c:v>
                </c:pt>
                <c:pt idx="11">
                  <c:v>44078</c:v>
                </c:pt>
                <c:pt idx="12">
                  <c:v>44081</c:v>
                </c:pt>
                <c:pt idx="13">
                  <c:v>44082</c:v>
                </c:pt>
                <c:pt idx="14">
                  <c:v>44083</c:v>
                </c:pt>
                <c:pt idx="15">
                  <c:v>44084</c:v>
                </c:pt>
                <c:pt idx="16">
                  <c:v>44085</c:v>
                </c:pt>
                <c:pt idx="17">
                  <c:v>44088</c:v>
                </c:pt>
                <c:pt idx="18">
                  <c:v>44089</c:v>
                </c:pt>
                <c:pt idx="19">
                  <c:v>44090</c:v>
                </c:pt>
                <c:pt idx="20">
                  <c:v>44091</c:v>
                </c:pt>
                <c:pt idx="21">
                  <c:v>44092</c:v>
                </c:pt>
                <c:pt idx="22">
                  <c:v>44095</c:v>
                </c:pt>
                <c:pt idx="23">
                  <c:v>44096</c:v>
                </c:pt>
                <c:pt idx="24">
                  <c:v>44097</c:v>
                </c:pt>
                <c:pt idx="25">
                  <c:v>44098</c:v>
                </c:pt>
                <c:pt idx="26">
                  <c:v>44099</c:v>
                </c:pt>
                <c:pt idx="27">
                  <c:v>44102</c:v>
                </c:pt>
                <c:pt idx="28">
                  <c:v>44103</c:v>
                </c:pt>
                <c:pt idx="29">
                  <c:v>44104</c:v>
                </c:pt>
                <c:pt idx="30">
                  <c:v>44109</c:v>
                </c:pt>
                <c:pt idx="31">
                  <c:v>44110</c:v>
                </c:pt>
                <c:pt idx="32">
                  <c:v>44111</c:v>
                </c:pt>
                <c:pt idx="33">
                  <c:v>44112</c:v>
                </c:pt>
                <c:pt idx="34">
                  <c:v>44116</c:v>
                </c:pt>
                <c:pt idx="35">
                  <c:v>44117</c:v>
                </c:pt>
                <c:pt idx="36">
                  <c:v>44118</c:v>
                </c:pt>
                <c:pt idx="37">
                  <c:v>44119</c:v>
                </c:pt>
                <c:pt idx="38">
                  <c:v>44120</c:v>
                </c:pt>
                <c:pt idx="39">
                  <c:v>44123</c:v>
                </c:pt>
                <c:pt idx="40">
                  <c:v>44124</c:v>
                </c:pt>
                <c:pt idx="41">
                  <c:v>44125</c:v>
                </c:pt>
                <c:pt idx="42">
                  <c:v>44126</c:v>
                </c:pt>
                <c:pt idx="43">
                  <c:v>44127</c:v>
                </c:pt>
                <c:pt idx="44">
                  <c:v>44131</c:v>
                </c:pt>
                <c:pt idx="45">
                  <c:v>44132</c:v>
                </c:pt>
                <c:pt idx="46">
                  <c:v>44133</c:v>
                </c:pt>
                <c:pt idx="47">
                  <c:v>44134</c:v>
                </c:pt>
                <c:pt idx="48">
                  <c:v>44137</c:v>
                </c:pt>
                <c:pt idx="49">
                  <c:v>44138</c:v>
                </c:pt>
                <c:pt idx="50">
                  <c:v>44139</c:v>
                </c:pt>
                <c:pt idx="51">
                  <c:v>44140</c:v>
                </c:pt>
                <c:pt idx="52">
                  <c:v>44141</c:v>
                </c:pt>
                <c:pt idx="53">
                  <c:v>44144</c:v>
                </c:pt>
                <c:pt idx="54">
                  <c:v>44145</c:v>
                </c:pt>
                <c:pt idx="55">
                  <c:v>44146</c:v>
                </c:pt>
                <c:pt idx="56">
                  <c:v>44147</c:v>
                </c:pt>
                <c:pt idx="57">
                  <c:v>44148</c:v>
                </c:pt>
                <c:pt idx="58">
                  <c:v>44151</c:v>
                </c:pt>
                <c:pt idx="59">
                  <c:v>44152</c:v>
                </c:pt>
                <c:pt idx="60">
                  <c:v>44153</c:v>
                </c:pt>
                <c:pt idx="61">
                  <c:v>44154</c:v>
                </c:pt>
                <c:pt idx="62">
                  <c:v>44155</c:v>
                </c:pt>
                <c:pt idx="63">
                  <c:v>44158</c:v>
                </c:pt>
                <c:pt idx="64">
                  <c:v>44159</c:v>
                </c:pt>
                <c:pt idx="65">
                  <c:v>44160</c:v>
                </c:pt>
                <c:pt idx="66">
                  <c:v>44161</c:v>
                </c:pt>
                <c:pt idx="67">
                  <c:v>44162</c:v>
                </c:pt>
                <c:pt idx="68">
                  <c:v>44165</c:v>
                </c:pt>
                <c:pt idx="69">
                  <c:v>44166</c:v>
                </c:pt>
                <c:pt idx="70">
                  <c:v>44167</c:v>
                </c:pt>
                <c:pt idx="71">
                  <c:v>44168</c:v>
                </c:pt>
                <c:pt idx="72">
                  <c:v>44169</c:v>
                </c:pt>
                <c:pt idx="73">
                  <c:v>44172</c:v>
                </c:pt>
                <c:pt idx="74">
                  <c:v>44173</c:v>
                </c:pt>
                <c:pt idx="75">
                  <c:v>44174</c:v>
                </c:pt>
                <c:pt idx="76">
                  <c:v>44175</c:v>
                </c:pt>
                <c:pt idx="77">
                  <c:v>44176</c:v>
                </c:pt>
                <c:pt idx="78">
                  <c:v>44179</c:v>
                </c:pt>
                <c:pt idx="79">
                  <c:v>44180</c:v>
                </c:pt>
                <c:pt idx="80">
                  <c:v>44181</c:v>
                </c:pt>
                <c:pt idx="81">
                  <c:v>44182</c:v>
                </c:pt>
                <c:pt idx="82">
                  <c:v>44183</c:v>
                </c:pt>
                <c:pt idx="83">
                  <c:v>44186</c:v>
                </c:pt>
                <c:pt idx="84">
                  <c:v>44187</c:v>
                </c:pt>
                <c:pt idx="85">
                  <c:v>44188</c:v>
                </c:pt>
                <c:pt idx="86">
                  <c:v>44189</c:v>
                </c:pt>
                <c:pt idx="87">
                  <c:v>44193</c:v>
                </c:pt>
                <c:pt idx="88">
                  <c:v>44194</c:v>
                </c:pt>
                <c:pt idx="89">
                  <c:v>44195</c:v>
                </c:pt>
                <c:pt idx="90">
                  <c:v>44196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44207</c:v>
                </c:pt>
                <c:pt idx="97">
                  <c:v>44208</c:v>
                </c:pt>
                <c:pt idx="98">
                  <c:v>44209</c:v>
                </c:pt>
                <c:pt idx="99">
                  <c:v>44210</c:v>
                </c:pt>
                <c:pt idx="100">
                  <c:v>44211</c:v>
                </c:pt>
                <c:pt idx="101">
                  <c:v>44214</c:v>
                </c:pt>
                <c:pt idx="102">
                  <c:v>44215</c:v>
                </c:pt>
                <c:pt idx="103">
                  <c:v>44216</c:v>
                </c:pt>
                <c:pt idx="104">
                  <c:v>44217</c:v>
                </c:pt>
                <c:pt idx="105">
                  <c:v>44218</c:v>
                </c:pt>
                <c:pt idx="106">
                  <c:v>44221</c:v>
                </c:pt>
                <c:pt idx="107">
                  <c:v>44222</c:v>
                </c:pt>
                <c:pt idx="108">
                  <c:v>44223</c:v>
                </c:pt>
                <c:pt idx="109">
                  <c:v>44224</c:v>
                </c:pt>
                <c:pt idx="110">
                  <c:v>44225</c:v>
                </c:pt>
                <c:pt idx="111">
                  <c:v>44228</c:v>
                </c:pt>
                <c:pt idx="112">
                  <c:v>44229</c:v>
                </c:pt>
                <c:pt idx="113">
                  <c:v>44230</c:v>
                </c:pt>
                <c:pt idx="114">
                  <c:v>44231</c:v>
                </c:pt>
                <c:pt idx="115">
                  <c:v>44232</c:v>
                </c:pt>
                <c:pt idx="116">
                  <c:v>44244</c:v>
                </c:pt>
                <c:pt idx="117">
                  <c:v>44245</c:v>
                </c:pt>
                <c:pt idx="118">
                  <c:v>44246</c:v>
                </c:pt>
                <c:pt idx="119">
                  <c:v>44249</c:v>
                </c:pt>
                <c:pt idx="120">
                  <c:v>44250</c:v>
                </c:pt>
                <c:pt idx="121">
                  <c:v>44251</c:v>
                </c:pt>
                <c:pt idx="122">
                  <c:v>44252</c:v>
                </c:pt>
                <c:pt idx="123">
                  <c:v>44253</c:v>
                </c:pt>
                <c:pt idx="124">
                  <c:v>44257</c:v>
                </c:pt>
                <c:pt idx="125">
                  <c:v>44258</c:v>
                </c:pt>
                <c:pt idx="126">
                  <c:v>44259</c:v>
                </c:pt>
                <c:pt idx="127">
                  <c:v>44260</c:v>
                </c:pt>
                <c:pt idx="128">
                  <c:v>44263</c:v>
                </c:pt>
                <c:pt idx="129">
                  <c:v>44264</c:v>
                </c:pt>
                <c:pt idx="130">
                  <c:v>44265</c:v>
                </c:pt>
                <c:pt idx="131">
                  <c:v>44266</c:v>
                </c:pt>
                <c:pt idx="132">
                  <c:v>44267</c:v>
                </c:pt>
                <c:pt idx="133">
                  <c:v>44270</c:v>
                </c:pt>
                <c:pt idx="134">
                  <c:v>44271</c:v>
                </c:pt>
                <c:pt idx="135">
                  <c:v>44272</c:v>
                </c:pt>
                <c:pt idx="136">
                  <c:v>44273</c:v>
                </c:pt>
                <c:pt idx="137">
                  <c:v>44274</c:v>
                </c:pt>
                <c:pt idx="138">
                  <c:v>44277</c:v>
                </c:pt>
                <c:pt idx="139">
                  <c:v>44278</c:v>
                </c:pt>
                <c:pt idx="140">
                  <c:v>44279</c:v>
                </c:pt>
                <c:pt idx="141">
                  <c:v>44280</c:v>
                </c:pt>
                <c:pt idx="142">
                  <c:v>44281</c:v>
                </c:pt>
                <c:pt idx="143">
                  <c:v>44284</c:v>
                </c:pt>
                <c:pt idx="144">
                  <c:v>44285</c:v>
                </c:pt>
                <c:pt idx="145">
                  <c:v>44286</c:v>
                </c:pt>
                <c:pt idx="146">
                  <c:v>44287</c:v>
                </c:pt>
                <c:pt idx="147">
                  <c:v>44293</c:v>
                </c:pt>
                <c:pt idx="148">
                  <c:v>44294</c:v>
                </c:pt>
                <c:pt idx="149">
                  <c:v>44295</c:v>
                </c:pt>
                <c:pt idx="150">
                  <c:v>44298</c:v>
                </c:pt>
                <c:pt idx="151">
                  <c:v>44299</c:v>
                </c:pt>
                <c:pt idx="152">
                  <c:v>44300</c:v>
                </c:pt>
                <c:pt idx="153">
                  <c:v>44301</c:v>
                </c:pt>
                <c:pt idx="154">
                  <c:v>44302</c:v>
                </c:pt>
                <c:pt idx="155">
                  <c:v>44305</c:v>
                </c:pt>
                <c:pt idx="156">
                  <c:v>44306</c:v>
                </c:pt>
                <c:pt idx="157">
                  <c:v>44307</c:v>
                </c:pt>
                <c:pt idx="158">
                  <c:v>44308</c:v>
                </c:pt>
                <c:pt idx="159">
                  <c:v>44309</c:v>
                </c:pt>
                <c:pt idx="160">
                  <c:v>44312</c:v>
                </c:pt>
                <c:pt idx="161">
                  <c:v>44313</c:v>
                </c:pt>
                <c:pt idx="162">
                  <c:v>44314</c:v>
                </c:pt>
                <c:pt idx="163">
                  <c:v>44315</c:v>
                </c:pt>
                <c:pt idx="164">
                  <c:v>44319</c:v>
                </c:pt>
                <c:pt idx="165">
                  <c:v>44320</c:v>
                </c:pt>
                <c:pt idx="166">
                  <c:v>44321</c:v>
                </c:pt>
                <c:pt idx="167">
                  <c:v>44322</c:v>
                </c:pt>
                <c:pt idx="168">
                  <c:v>44323</c:v>
                </c:pt>
                <c:pt idx="169">
                  <c:v>44326</c:v>
                </c:pt>
                <c:pt idx="170">
                  <c:v>44327</c:v>
                </c:pt>
                <c:pt idx="171">
                  <c:v>44328</c:v>
                </c:pt>
                <c:pt idx="172">
                  <c:v>44329</c:v>
                </c:pt>
                <c:pt idx="173">
                  <c:v>44330</c:v>
                </c:pt>
                <c:pt idx="174">
                  <c:v>44333</c:v>
                </c:pt>
                <c:pt idx="175">
                  <c:v>44334</c:v>
                </c:pt>
                <c:pt idx="176">
                  <c:v>44336</c:v>
                </c:pt>
                <c:pt idx="177">
                  <c:v>44337</c:v>
                </c:pt>
                <c:pt idx="178">
                  <c:v>44340</c:v>
                </c:pt>
                <c:pt idx="179">
                  <c:v>44341</c:v>
                </c:pt>
                <c:pt idx="180">
                  <c:v>44342</c:v>
                </c:pt>
                <c:pt idx="181">
                  <c:v>44343</c:v>
                </c:pt>
                <c:pt idx="182">
                  <c:v>44344</c:v>
                </c:pt>
                <c:pt idx="183">
                  <c:v>44347</c:v>
                </c:pt>
                <c:pt idx="184">
                  <c:v>44348</c:v>
                </c:pt>
                <c:pt idx="185">
                  <c:v>44349</c:v>
                </c:pt>
                <c:pt idx="186">
                  <c:v>44350</c:v>
                </c:pt>
                <c:pt idx="187">
                  <c:v>44351</c:v>
                </c:pt>
                <c:pt idx="188">
                  <c:v>44354</c:v>
                </c:pt>
                <c:pt idx="189">
                  <c:v>44355</c:v>
                </c:pt>
                <c:pt idx="190">
                  <c:v>44356</c:v>
                </c:pt>
                <c:pt idx="191">
                  <c:v>44357</c:v>
                </c:pt>
                <c:pt idx="192">
                  <c:v>44358</c:v>
                </c:pt>
                <c:pt idx="193">
                  <c:v>44362</c:v>
                </c:pt>
                <c:pt idx="194">
                  <c:v>44363</c:v>
                </c:pt>
                <c:pt idx="195">
                  <c:v>44364</c:v>
                </c:pt>
                <c:pt idx="196">
                  <c:v>44365</c:v>
                </c:pt>
                <c:pt idx="197">
                  <c:v>44368</c:v>
                </c:pt>
                <c:pt idx="198">
                  <c:v>44369</c:v>
                </c:pt>
                <c:pt idx="199">
                  <c:v>44370</c:v>
                </c:pt>
                <c:pt idx="200">
                  <c:v>44371</c:v>
                </c:pt>
                <c:pt idx="201">
                  <c:v>44372</c:v>
                </c:pt>
                <c:pt idx="202">
                  <c:v>44375</c:v>
                </c:pt>
                <c:pt idx="203">
                  <c:v>44376</c:v>
                </c:pt>
                <c:pt idx="204">
                  <c:v>44377</c:v>
                </c:pt>
                <c:pt idx="205">
                  <c:v>44379</c:v>
                </c:pt>
                <c:pt idx="206">
                  <c:v>44382</c:v>
                </c:pt>
                <c:pt idx="207">
                  <c:v>44383</c:v>
                </c:pt>
                <c:pt idx="208">
                  <c:v>44384</c:v>
                </c:pt>
                <c:pt idx="209">
                  <c:v>44385</c:v>
                </c:pt>
                <c:pt idx="210">
                  <c:v>44386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44396</c:v>
                </c:pt>
                <c:pt idx="217">
                  <c:v>44397</c:v>
                </c:pt>
                <c:pt idx="218">
                  <c:v>44398</c:v>
                </c:pt>
                <c:pt idx="219">
                  <c:v>44399</c:v>
                </c:pt>
                <c:pt idx="220">
                  <c:v>44400</c:v>
                </c:pt>
                <c:pt idx="221">
                  <c:v>44403</c:v>
                </c:pt>
                <c:pt idx="222">
                  <c:v>44404</c:v>
                </c:pt>
                <c:pt idx="223">
                  <c:v>44405</c:v>
                </c:pt>
                <c:pt idx="224">
                  <c:v>44406</c:v>
                </c:pt>
                <c:pt idx="225">
                  <c:v>44407</c:v>
                </c:pt>
                <c:pt idx="226">
                  <c:v>44410</c:v>
                </c:pt>
                <c:pt idx="227">
                  <c:v>44411</c:v>
                </c:pt>
                <c:pt idx="228">
                  <c:v>44412</c:v>
                </c:pt>
                <c:pt idx="229">
                  <c:v>44413</c:v>
                </c:pt>
                <c:pt idx="230">
                  <c:v>44414</c:v>
                </c:pt>
                <c:pt idx="231">
                  <c:v>44417</c:v>
                </c:pt>
                <c:pt idx="232">
                  <c:v>44418</c:v>
                </c:pt>
                <c:pt idx="233">
                  <c:v>44419</c:v>
                </c:pt>
                <c:pt idx="234">
                  <c:v>44420</c:v>
                </c:pt>
                <c:pt idx="235">
                  <c:v>44421</c:v>
                </c:pt>
                <c:pt idx="236">
                  <c:v>44424</c:v>
                </c:pt>
                <c:pt idx="237">
                  <c:v>44425</c:v>
                </c:pt>
                <c:pt idx="238">
                  <c:v>44426</c:v>
                </c:pt>
                <c:pt idx="239">
                  <c:v>44427</c:v>
                </c:pt>
                <c:pt idx="240">
                  <c:v>44428</c:v>
                </c:pt>
                <c:pt idx="241">
                  <c:v>44431</c:v>
                </c:pt>
                <c:pt idx="242">
                  <c:v>44432</c:v>
                </c:pt>
                <c:pt idx="243">
                  <c:v>44433</c:v>
                </c:pt>
                <c:pt idx="244">
                  <c:v>44434</c:v>
                </c:pt>
                <c:pt idx="245">
                  <c:v>44435</c:v>
                </c:pt>
                <c:pt idx="246">
                  <c:v>44438</c:v>
                </c:pt>
                <c:pt idx="247">
                  <c:v>44439</c:v>
                </c:pt>
                <c:pt idx="248">
                  <c:v>44440</c:v>
                </c:pt>
                <c:pt idx="249">
                  <c:v>44441</c:v>
                </c:pt>
                <c:pt idx="250">
                  <c:v>44442</c:v>
                </c:pt>
                <c:pt idx="251">
                  <c:v>44445</c:v>
                </c:pt>
                <c:pt idx="252">
                  <c:v>44446</c:v>
                </c:pt>
                <c:pt idx="253">
                  <c:v>44447</c:v>
                </c:pt>
                <c:pt idx="254">
                  <c:v>44448</c:v>
                </c:pt>
                <c:pt idx="255">
                  <c:v>44449</c:v>
                </c:pt>
                <c:pt idx="256">
                  <c:v>44452</c:v>
                </c:pt>
                <c:pt idx="257">
                  <c:v>44453</c:v>
                </c:pt>
                <c:pt idx="258">
                  <c:v>44454</c:v>
                </c:pt>
                <c:pt idx="259">
                  <c:v>44455</c:v>
                </c:pt>
                <c:pt idx="260">
                  <c:v>44456</c:v>
                </c:pt>
                <c:pt idx="261">
                  <c:v>44462</c:v>
                </c:pt>
                <c:pt idx="262">
                  <c:v>44463</c:v>
                </c:pt>
                <c:pt idx="263">
                  <c:v>44466</c:v>
                </c:pt>
                <c:pt idx="264">
                  <c:v>44467</c:v>
                </c:pt>
                <c:pt idx="265">
                  <c:v>44468</c:v>
                </c:pt>
                <c:pt idx="266">
                  <c:v>44469</c:v>
                </c:pt>
                <c:pt idx="267">
                  <c:v>44473</c:v>
                </c:pt>
                <c:pt idx="268">
                  <c:v>44474</c:v>
                </c:pt>
                <c:pt idx="269">
                  <c:v>44475</c:v>
                </c:pt>
                <c:pt idx="270">
                  <c:v>44476</c:v>
                </c:pt>
                <c:pt idx="271">
                  <c:v>44477</c:v>
                </c:pt>
                <c:pt idx="272">
                  <c:v>44481</c:v>
                </c:pt>
                <c:pt idx="273">
                  <c:v>44482</c:v>
                </c:pt>
                <c:pt idx="274">
                  <c:v>44484</c:v>
                </c:pt>
                <c:pt idx="275">
                  <c:v>44487</c:v>
                </c:pt>
                <c:pt idx="276">
                  <c:v>44488</c:v>
                </c:pt>
                <c:pt idx="277">
                  <c:v>44489</c:v>
                </c:pt>
                <c:pt idx="278">
                  <c:v>44490</c:v>
                </c:pt>
                <c:pt idx="279">
                  <c:v>44491</c:v>
                </c:pt>
                <c:pt idx="280">
                  <c:v>44494</c:v>
                </c:pt>
                <c:pt idx="281">
                  <c:v>44495</c:v>
                </c:pt>
                <c:pt idx="282">
                  <c:v>44496</c:v>
                </c:pt>
                <c:pt idx="283">
                  <c:v>44497</c:v>
                </c:pt>
                <c:pt idx="284">
                  <c:v>44498</c:v>
                </c:pt>
                <c:pt idx="285">
                  <c:v>44501</c:v>
                </c:pt>
                <c:pt idx="286">
                  <c:v>44502</c:v>
                </c:pt>
                <c:pt idx="287">
                  <c:v>44503</c:v>
                </c:pt>
                <c:pt idx="288">
                  <c:v>44504</c:v>
                </c:pt>
                <c:pt idx="289">
                  <c:v>44505</c:v>
                </c:pt>
                <c:pt idx="290">
                  <c:v>44508</c:v>
                </c:pt>
                <c:pt idx="291">
                  <c:v>44509</c:v>
                </c:pt>
                <c:pt idx="292">
                  <c:v>44510</c:v>
                </c:pt>
                <c:pt idx="293">
                  <c:v>44511</c:v>
                </c:pt>
                <c:pt idx="294">
                  <c:v>44512</c:v>
                </c:pt>
                <c:pt idx="295">
                  <c:v>44515</c:v>
                </c:pt>
                <c:pt idx="296">
                  <c:v>44516</c:v>
                </c:pt>
                <c:pt idx="297">
                  <c:v>44517</c:v>
                </c:pt>
                <c:pt idx="298">
                  <c:v>44518</c:v>
                </c:pt>
                <c:pt idx="299">
                  <c:v>44519</c:v>
                </c:pt>
                <c:pt idx="300">
                  <c:v>44522</c:v>
                </c:pt>
                <c:pt idx="301">
                  <c:v>44523</c:v>
                </c:pt>
                <c:pt idx="302">
                  <c:v>44524</c:v>
                </c:pt>
                <c:pt idx="303">
                  <c:v>44525</c:v>
                </c:pt>
                <c:pt idx="304">
                  <c:v>44526</c:v>
                </c:pt>
                <c:pt idx="305">
                  <c:v>44529</c:v>
                </c:pt>
                <c:pt idx="306">
                  <c:v>44530</c:v>
                </c:pt>
                <c:pt idx="307">
                  <c:v>44531</c:v>
                </c:pt>
                <c:pt idx="308">
                  <c:v>44532</c:v>
                </c:pt>
                <c:pt idx="309">
                  <c:v>44533</c:v>
                </c:pt>
                <c:pt idx="310">
                  <c:v>44536</c:v>
                </c:pt>
                <c:pt idx="311">
                  <c:v>44537</c:v>
                </c:pt>
                <c:pt idx="312">
                  <c:v>44538</c:v>
                </c:pt>
                <c:pt idx="313">
                  <c:v>44539</c:v>
                </c:pt>
                <c:pt idx="314">
                  <c:v>44540</c:v>
                </c:pt>
                <c:pt idx="315">
                  <c:v>44543</c:v>
                </c:pt>
                <c:pt idx="316">
                  <c:v>44544</c:v>
                </c:pt>
                <c:pt idx="317">
                  <c:v>44545</c:v>
                </c:pt>
                <c:pt idx="318">
                  <c:v>44546</c:v>
                </c:pt>
                <c:pt idx="319">
                  <c:v>44547</c:v>
                </c:pt>
                <c:pt idx="320">
                  <c:v>44550</c:v>
                </c:pt>
                <c:pt idx="321">
                  <c:v>44551</c:v>
                </c:pt>
                <c:pt idx="322">
                  <c:v>44552</c:v>
                </c:pt>
                <c:pt idx="323">
                  <c:v>44553</c:v>
                </c:pt>
                <c:pt idx="324">
                  <c:v>44554</c:v>
                </c:pt>
                <c:pt idx="325">
                  <c:v>44558</c:v>
                </c:pt>
                <c:pt idx="326">
                  <c:v>44559</c:v>
                </c:pt>
                <c:pt idx="327">
                  <c:v>44560</c:v>
                </c:pt>
                <c:pt idx="328">
                  <c:v>44564</c:v>
                </c:pt>
                <c:pt idx="329">
                  <c:v>44565</c:v>
                </c:pt>
                <c:pt idx="330">
                  <c:v>44566</c:v>
                </c:pt>
                <c:pt idx="331">
                  <c:v>44567</c:v>
                </c:pt>
                <c:pt idx="332">
                  <c:v>44568</c:v>
                </c:pt>
                <c:pt idx="333">
                  <c:v>44571</c:v>
                </c:pt>
                <c:pt idx="334">
                  <c:v>44572</c:v>
                </c:pt>
                <c:pt idx="335">
                  <c:v>44573</c:v>
                </c:pt>
                <c:pt idx="336">
                  <c:v>44574</c:v>
                </c:pt>
                <c:pt idx="337">
                  <c:v>44575</c:v>
                </c:pt>
                <c:pt idx="338">
                  <c:v>44578</c:v>
                </c:pt>
                <c:pt idx="339">
                  <c:v>44579</c:v>
                </c:pt>
                <c:pt idx="340">
                  <c:v>44580</c:v>
                </c:pt>
                <c:pt idx="341">
                  <c:v>44581</c:v>
                </c:pt>
                <c:pt idx="342">
                  <c:v>44582</c:v>
                </c:pt>
                <c:pt idx="343">
                  <c:v>44585</c:v>
                </c:pt>
                <c:pt idx="344">
                  <c:v>44586</c:v>
                </c:pt>
                <c:pt idx="345">
                  <c:v>44587</c:v>
                </c:pt>
                <c:pt idx="346">
                  <c:v>44599</c:v>
                </c:pt>
                <c:pt idx="347">
                  <c:v>44600</c:v>
                </c:pt>
                <c:pt idx="348">
                  <c:v>44601</c:v>
                </c:pt>
                <c:pt idx="349">
                  <c:v>44602</c:v>
                </c:pt>
                <c:pt idx="350">
                  <c:v>44603</c:v>
                </c:pt>
                <c:pt idx="351">
                  <c:v>44606</c:v>
                </c:pt>
                <c:pt idx="352">
                  <c:v>44607</c:v>
                </c:pt>
                <c:pt idx="353">
                  <c:v>44608</c:v>
                </c:pt>
                <c:pt idx="354">
                  <c:v>44609</c:v>
                </c:pt>
                <c:pt idx="355">
                  <c:v>44610</c:v>
                </c:pt>
                <c:pt idx="356">
                  <c:v>44613</c:v>
                </c:pt>
                <c:pt idx="357">
                  <c:v>44614</c:v>
                </c:pt>
                <c:pt idx="358">
                  <c:v>44615</c:v>
                </c:pt>
                <c:pt idx="359">
                  <c:v>44616</c:v>
                </c:pt>
                <c:pt idx="360">
                  <c:v>44617</c:v>
                </c:pt>
                <c:pt idx="361">
                  <c:v>44621</c:v>
                </c:pt>
                <c:pt idx="362">
                  <c:v>44622</c:v>
                </c:pt>
                <c:pt idx="363">
                  <c:v>44623</c:v>
                </c:pt>
                <c:pt idx="364">
                  <c:v>44624</c:v>
                </c:pt>
                <c:pt idx="365">
                  <c:v>44627</c:v>
                </c:pt>
                <c:pt idx="366">
                  <c:v>44628</c:v>
                </c:pt>
                <c:pt idx="367">
                  <c:v>44629</c:v>
                </c:pt>
                <c:pt idx="368">
                  <c:v>44630</c:v>
                </c:pt>
                <c:pt idx="369">
                  <c:v>44631</c:v>
                </c:pt>
                <c:pt idx="370">
                  <c:v>44634</c:v>
                </c:pt>
                <c:pt idx="371">
                  <c:v>44635</c:v>
                </c:pt>
                <c:pt idx="372">
                  <c:v>44636</c:v>
                </c:pt>
                <c:pt idx="373">
                  <c:v>44637</c:v>
                </c:pt>
                <c:pt idx="374">
                  <c:v>44638</c:v>
                </c:pt>
                <c:pt idx="375">
                  <c:v>44641</c:v>
                </c:pt>
                <c:pt idx="376">
                  <c:v>44642</c:v>
                </c:pt>
                <c:pt idx="377">
                  <c:v>44643</c:v>
                </c:pt>
                <c:pt idx="378">
                  <c:v>44644</c:v>
                </c:pt>
                <c:pt idx="379">
                  <c:v>44645</c:v>
                </c:pt>
                <c:pt idx="380">
                  <c:v>44648</c:v>
                </c:pt>
                <c:pt idx="381">
                  <c:v>44649</c:v>
                </c:pt>
                <c:pt idx="382">
                  <c:v>44650</c:v>
                </c:pt>
                <c:pt idx="383">
                  <c:v>44651</c:v>
                </c:pt>
                <c:pt idx="384">
                  <c:v>44652</c:v>
                </c:pt>
                <c:pt idx="385">
                  <c:v>44657</c:v>
                </c:pt>
                <c:pt idx="386">
                  <c:v>44658</c:v>
                </c:pt>
                <c:pt idx="387">
                  <c:v>44659</c:v>
                </c:pt>
                <c:pt idx="388">
                  <c:v>44662</c:v>
                </c:pt>
                <c:pt idx="389">
                  <c:v>44663</c:v>
                </c:pt>
                <c:pt idx="390">
                  <c:v>44664</c:v>
                </c:pt>
                <c:pt idx="391">
                  <c:v>44665</c:v>
                </c:pt>
                <c:pt idx="392">
                  <c:v>44670</c:v>
                </c:pt>
                <c:pt idx="393">
                  <c:v>44671</c:v>
                </c:pt>
                <c:pt idx="394">
                  <c:v>44672</c:v>
                </c:pt>
                <c:pt idx="395">
                  <c:v>44673</c:v>
                </c:pt>
                <c:pt idx="396">
                  <c:v>44677</c:v>
                </c:pt>
                <c:pt idx="397">
                  <c:v>44678</c:v>
                </c:pt>
                <c:pt idx="398">
                  <c:v>44680</c:v>
                </c:pt>
                <c:pt idx="399">
                  <c:v>44684</c:v>
                </c:pt>
                <c:pt idx="400">
                  <c:v>44685</c:v>
                </c:pt>
                <c:pt idx="401">
                  <c:v>44686</c:v>
                </c:pt>
                <c:pt idx="402">
                  <c:v>44687</c:v>
                </c:pt>
                <c:pt idx="403">
                  <c:v>44690</c:v>
                </c:pt>
                <c:pt idx="404">
                  <c:v>44691</c:v>
                </c:pt>
                <c:pt idx="405">
                  <c:v>44692</c:v>
                </c:pt>
                <c:pt idx="406">
                  <c:v>44693</c:v>
                </c:pt>
                <c:pt idx="407">
                  <c:v>44694</c:v>
                </c:pt>
                <c:pt idx="408">
                  <c:v>44697</c:v>
                </c:pt>
                <c:pt idx="409">
                  <c:v>44698</c:v>
                </c:pt>
                <c:pt idx="410">
                  <c:v>44699</c:v>
                </c:pt>
                <c:pt idx="411">
                  <c:v>44700</c:v>
                </c:pt>
                <c:pt idx="412">
                  <c:v>44701</c:v>
                </c:pt>
                <c:pt idx="413">
                  <c:v>44704</c:v>
                </c:pt>
                <c:pt idx="414">
                  <c:v>44705</c:v>
                </c:pt>
                <c:pt idx="415">
                  <c:v>44706</c:v>
                </c:pt>
                <c:pt idx="416">
                  <c:v>44707</c:v>
                </c:pt>
                <c:pt idx="417">
                  <c:v>44708</c:v>
                </c:pt>
                <c:pt idx="418">
                  <c:v>44711</c:v>
                </c:pt>
                <c:pt idx="419">
                  <c:v>44712</c:v>
                </c:pt>
                <c:pt idx="420">
                  <c:v>44713</c:v>
                </c:pt>
                <c:pt idx="421">
                  <c:v>44714</c:v>
                </c:pt>
                <c:pt idx="422">
                  <c:v>44718</c:v>
                </c:pt>
                <c:pt idx="423">
                  <c:v>44719</c:v>
                </c:pt>
                <c:pt idx="424">
                  <c:v>44720</c:v>
                </c:pt>
                <c:pt idx="425">
                  <c:v>44721</c:v>
                </c:pt>
                <c:pt idx="426">
                  <c:v>44722</c:v>
                </c:pt>
                <c:pt idx="427">
                  <c:v>44725</c:v>
                </c:pt>
                <c:pt idx="428">
                  <c:v>44726</c:v>
                </c:pt>
                <c:pt idx="429">
                  <c:v>44727</c:v>
                </c:pt>
                <c:pt idx="430">
                  <c:v>44728</c:v>
                </c:pt>
                <c:pt idx="431">
                  <c:v>44729</c:v>
                </c:pt>
                <c:pt idx="432">
                  <c:v>44732</c:v>
                </c:pt>
                <c:pt idx="433">
                  <c:v>44733</c:v>
                </c:pt>
                <c:pt idx="434">
                  <c:v>44734</c:v>
                </c:pt>
                <c:pt idx="435">
                  <c:v>44735</c:v>
                </c:pt>
                <c:pt idx="436">
                  <c:v>44736</c:v>
                </c:pt>
                <c:pt idx="437">
                  <c:v>44739</c:v>
                </c:pt>
                <c:pt idx="438">
                  <c:v>44740</c:v>
                </c:pt>
                <c:pt idx="439">
                  <c:v>44741</c:v>
                </c:pt>
                <c:pt idx="440">
                  <c:v>44742</c:v>
                </c:pt>
                <c:pt idx="441">
                  <c:v>44743</c:v>
                </c:pt>
                <c:pt idx="442">
                  <c:v>44746</c:v>
                </c:pt>
                <c:pt idx="443">
                  <c:v>44747</c:v>
                </c:pt>
                <c:pt idx="444">
                  <c:v>44748</c:v>
                </c:pt>
                <c:pt idx="445">
                  <c:v>44749</c:v>
                </c:pt>
                <c:pt idx="446">
                  <c:v>44750</c:v>
                </c:pt>
                <c:pt idx="447">
                  <c:v>44753</c:v>
                </c:pt>
                <c:pt idx="448">
                  <c:v>44754</c:v>
                </c:pt>
                <c:pt idx="449">
                  <c:v>44755</c:v>
                </c:pt>
                <c:pt idx="450">
                  <c:v>44756</c:v>
                </c:pt>
                <c:pt idx="451">
                  <c:v>44757</c:v>
                </c:pt>
                <c:pt idx="452">
                  <c:v>44760</c:v>
                </c:pt>
                <c:pt idx="453">
                  <c:v>44761</c:v>
                </c:pt>
                <c:pt idx="454">
                  <c:v>44762</c:v>
                </c:pt>
                <c:pt idx="455">
                  <c:v>44763</c:v>
                </c:pt>
                <c:pt idx="456">
                  <c:v>44764</c:v>
                </c:pt>
                <c:pt idx="457">
                  <c:v>44767</c:v>
                </c:pt>
                <c:pt idx="458">
                  <c:v>44768</c:v>
                </c:pt>
                <c:pt idx="459">
                  <c:v>44769</c:v>
                </c:pt>
                <c:pt idx="460">
                  <c:v>44770</c:v>
                </c:pt>
                <c:pt idx="461">
                  <c:v>44771</c:v>
                </c:pt>
                <c:pt idx="462">
                  <c:v>44774</c:v>
                </c:pt>
                <c:pt idx="463">
                  <c:v>44775</c:v>
                </c:pt>
                <c:pt idx="464">
                  <c:v>44776</c:v>
                </c:pt>
                <c:pt idx="465">
                  <c:v>44777</c:v>
                </c:pt>
                <c:pt idx="466">
                  <c:v>44778</c:v>
                </c:pt>
                <c:pt idx="467">
                  <c:v>44781</c:v>
                </c:pt>
                <c:pt idx="468">
                  <c:v>44782</c:v>
                </c:pt>
                <c:pt idx="469">
                  <c:v>44783</c:v>
                </c:pt>
                <c:pt idx="470">
                  <c:v>44784</c:v>
                </c:pt>
                <c:pt idx="471">
                  <c:v>44785</c:v>
                </c:pt>
                <c:pt idx="472">
                  <c:v>44788</c:v>
                </c:pt>
                <c:pt idx="473">
                  <c:v>44789</c:v>
                </c:pt>
                <c:pt idx="474">
                  <c:v>44790</c:v>
                </c:pt>
                <c:pt idx="475">
                  <c:v>44791</c:v>
                </c:pt>
                <c:pt idx="476">
                  <c:v>44792</c:v>
                </c:pt>
                <c:pt idx="477">
                  <c:v>44795</c:v>
                </c:pt>
                <c:pt idx="478">
                  <c:v>44796</c:v>
                </c:pt>
                <c:pt idx="479">
                  <c:v>44797</c:v>
                </c:pt>
                <c:pt idx="480">
                  <c:v>44798</c:v>
                </c:pt>
                <c:pt idx="481">
                  <c:v>44799</c:v>
                </c:pt>
                <c:pt idx="482">
                  <c:v>44802</c:v>
                </c:pt>
                <c:pt idx="483">
                  <c:v>44803</c:v>
                </c:pt>
                <c:pt idx="484">
                  <c:v>44804</c:v>
                </c:pt>
                <c:pt idx="485">
                  <c:v>44805</c:v>
                </c:pt>
                <c:pt idx="486">
                  <c:v>44806</c:v>
                </c:pt>
                <c:pt idx="487">
                  <c:v>44809</c:v>
                </c:pt>
                <c:pt idx="488">
                  <c:v>44810</c:v>
                </c:pt>
                <c:pt idx="489">
                  <c:v>44811</c:v>
                </c:pt>
                <c:pt idx="490">
                  <c:v>44812</c:v>
                </c:pt>
                <c:pt idx="491">
                  <c:v>44816</c:v>
                </c:pt>
                <c:pt idx="492">
                  <c:v>44817</c:v>
                </c:pt>
                <c:pt idx="493">
                  <c:v>44818</c:v>
                </c:pt>
                <c:pt idx="494">
                  <c:v>44819</c:v>
                </c:pt>
                <c:pt idx="495">
                  <c:v>44820</c:v>
                </c:pt>
                <c:pt idx="496">
                  <c:v>44823</c:v>
                </c:pt>
                <c:pt idx="497">
                  <c:v>44824</c:v>
                </c:pt>
                <c:pt idx="498">
                  <c:v>44825</c:v>
                </c:pt>
                <c:pt idx="499">
                  <c:v>44826</c:v>
                </c:pt>
                <c:pt idx="500">
                  <c:v>44827</c:v>
                </c:pt>
                <c:pt idx="501">
                  <c:v>44830</c:v>
                </c:pt>
                <c:pt idx="502">
                  <c:v>44831</c:v>
                </c:pt>
                <c:pt idx="503">
                  <c:v>44832</c:v>
                </c:pt>
                <c:pt idx="504">
                  <c:v>44833</c:v>
                </c:pt>
                <c:pt idx="505">
                  <c:v>44834</c:v>
                </c:pt>
                <c:pt idx="506">
                  <c:v>44837</c:v>
                </c:pt>
                <c:pt idx="507">
                  <c:v>44838</c:v>
                </c:pt>
                <c:pt idx="508">
                  <c:v>44839</c:v>
                </c:pt>
                <c:pt idx="509">
                  <c:v>44840</c:v>
                </c:pt>
                <c:pt idx="510">
                  <c:v>44841</c:v>
                </c:pt>
                <c:pt idx="511">
                  <c:v>44845</c:v>
                </c:pt>
                <c:pt idx="512">
                  <c:v>44846</c:v>
                </c:pt>
                <c:pt idx="513">
                  <c:v>44847</c:v>
                </c:pt>
                <c:pt idx="514">
                  <c:v>44848</c:v>
                </c:pt>
                <c:pt idx="515">
                  <c:v>44851</c:v>
                </c:pt>
                <c:pt idx="516">
                  <c:v>44852</c:v>
                </c:pt>
                <c:pt idx="517">
                  <c:v>44853</c:v>
                </c:pt>
                <c:pt idx="518">
                  <c:v>44854</c:v>
                </c:pt>
                <c:pt idx="519">
                  <c:v>44855</c:v>
                </c:pt>
                <c:pt idx="520">
                  <c:v>44858</c:v>
                </c:pt>
                <c:pt idx="521">
                  <c:v>44859</c:v>
                </c:pt>
                <c:pt idx="522">
                  <c:v>44860</c:v>
                </c:pt>
                <c:pt idx="523">
                  <c:v>44861</c:v>
                </c:pt>
                <c:pt idx="524">
                  <c:v>44862</c:v>
                </c:pt>
                <c:pt idx="525">
                  <c:v>44865</c:v>
                </c:pt>
                <c:pt idx="526">
                  <c:v>44866</c:v>
                </c:pt>
                <c:pt idx="527">
                  <c:v>44867</c:v>
                </c:pt>
                <c:pt idx="528">
                  <c:v>44868</c:v>
                </c:pt>
                <c:pt idx="529">
                  <c:v>44869</c:v>
                </c:pt>
                <c:pt idx="530">
                  <c:v>44872</c:v>
                </c:pt>
                <c:pt idx="531">
                  <c:v>44873</c:v>
                </c:pt>
                <c:pt idx="532">
                  <c:v>44874</c:v>
                </c:pt>
                <c:pt idx="533">
                  <c:v>44875</c:v>
                </c:pt>
                <c:pt idx="534">
                  <c:v>44876</c:v>
                </c:pt>
                <c:pt idx="535">
                  <c:v>44879</c:v>
                </c:pt>
                <c:pt idx="536">
                  <c:v>44880</c:v>
                </c:pt>
                <c:pt idx="537">
                  <c:v>44881</c:v>
                </c:pt>
                <c:pt idx="538">
                  <c:v>44882</c:v>
                </c:pt>
                <c:pt idx="539">
                  <c:v>44883</c:v>
                </c:pt>
                <c:pt idx="540">
                  <c:v>44886</c:v>
                </c:pt>
                <c:pt idx="541">
                  <c:v>44887</c:v>
                </c:pt>
                <c:pt idx="542">
                  <c:v>44888</c:v>
                </c:pt>
                <c:pt idx="543">
                  <c:v>44889</c:v>
                </c:pt>
                <c:pt idx="544">
                  <c:v>44890</c:v>
                </c:pt>
                <c:pt idx="545">
                  <c:v>44893</c:v>
                </c:pt>
                <c:pt idx="546">
                  <c:v>44894</c:v>
                </c:pt>
                <c:pt idx="547">
                  <c:v>44895</c:v>
                </c:pt>
                <c:pt idx="548">
                  <c:v>44896</c:v>
                </c:pt>
                <c:pt idx="549">
                  <c:v>44897</c:v>
                </c:pt>
                <c:pt idx="550">
                  <c:v>44900</c:v>
                </c:pt>
                <c:pt idx="551">
                  <c:v>44901</c:v>
                </c:pt>
                <c:pt idx="552">
                  <c:v>44902</c:v>
                </c:pt>
                <c:pt idx="553">
                  <c:v>44903</c:v>
                </c:pt>
                <c:pt idx="554">
                  <c:v>44904</c:v>
                </c:pt>
                <c:pt idx="555">
                  <c:v>44907</c:v>
                </c:pt>
                <c:pt idx="556">
                  <c:v>44908</c:v>
                </c:pt>
                <c:pt idx="557">
                  <c:v>44909</c:v>
                </c:pt>
                <c:pt idx="558">
                  <c:v>44910</c:v>
                </c:pt>
                <c:pt idx="559">
                  <c:v>44911</c:v>
                </c:pt>
                <c:pt idx="560">
                  <c:v>44914</c:v>
                </c:pt>
                <c:pt idx="561">
                  <c:v>44915</c:v>
                </c:pt>
                <c:pt idx="562">
                  <c:v>44916</c:v>
                </c:pt>
                <c:pt idx="563">
                  <c:v>44917</c:v>
                </c:pt>
                <c:pt idx="564">
                  <c:v>44918</c:v>
                </c:pt>
                <c:pt idx="565">
                  <c:v>44921</c:v>
                </c:pt>
                <c:pt idx="566">
                  <c:v>44922</c:v>
                </c:pt>
                <c:pt idx="567">
                  <c:v>44923</c:v>
                </c:pt>
                <c:pt idx="568">
                  <c:v>44924</c:v>
                </c:pt>
                <c:pt idx="569">
                  <c:v>44925</c:v>
                </c:pt>
                <c:pt idx="570">
                  <c:v>44929</c:v>
                </c:pt>
                <c:pt idx="571">
                  <c:v>44930</c:v>
                </c:pt>
                <c:pt idx="572">
                  <c:v>44931</c:v>
                </c:pt>
                <c:pt idx="573">
                  <c:v>44932</c:v>
                </c:pt>
                <c:pt idx="574">
                  <c:v>44935</c:v>
                </c:pt>
                <c:pt idx="575">
                  <c:v>44936</c:v>
                </c:pt>
                <c:pt idx="576">
                  <c:v>44937</c:v>
                </c:pt>
                <c:pt idx="577">
                  <c:v>44938</c:v>
                </c:pt>
                <c:pt idx="578">
                  <c:v>44939</c:v>
                </c:pt>
                <c:pt idx="579">
                  <c:v>44942</c:v>
                </c:pt>
                <c:pt idx="580">
                  <c:v>44943</c:v>
                </c:pt>
                <c:pt idx="581">
                  <c:v>44956</c:v>
                </c:pt>
                <c:pt idx="582">
                  <c:v>44957</c:v>
                </c:pt>
                <c:pt idx="583">
                  <c:v>44958</c:v>
                </c:pt>
                <c:pt idx="584">
                  <c:v>44959</c:v>
                </c:pt>
                <c:pt idx="585">
                  <c:v>44960</c:v>
                </c:pt>
                <c:pt idx="586">
                  <c:v>44963</c:v>
                </c:pt>
                <c:pt idx="587">
                  <c:v>44964</c:v>
                </c:pt>
                <c:pt idx="588">
                  <c:v>44965</c:v>
                </c:pt>
                <c:pt idx="589">
                  <c:v>44966</c:v>
                </c:pt>
                <c:pt idx="590">
                  <c:v>44967</c:v>
                </c:pt>
                <c:pt idx="591">
                  <c:v>44970</c:v>
                </c:pt>
                <c:pt idx="592">
                  <c:v>44971</c:v>
                </c:pt>
                <c:pt idx="593">
                  <c:v>44972</c:v>
                </c:pt>
                <c:pt idx="594">
                  <c:v>44973</c:v>
                </c:pt>
                <c:pt idx="595">
                  <c:v>44974</c:v>
                </c:pt>
                <c:pt idx="596">
                  <c:v>44977</c:v>
                </c:pt>
                <c:pt idx="597">
                  <c:v>44978</c:v>
                </c:pt>
                <c:pt idx="598">
                  <c:v>44979</c:v>
                </c:pt>
                <c:pt idx="599">
                  <c:v>44980</c:v>
                </c:pt>
                <c:pt idx="600">
                  <c:v>44981</c:v>
                </c:pt>
                <c:pt idx="601">
                  <c:v>44986</c:v>
                </c:pt>
                <c:pt idx="602">
                  <c:v>44987</c:v>
                </c:pt>
                <c:pt idx="603">
                  <c:v>44988</c:v>
                </c:pt>
                <c:pt idx="604">
                  <c:v>44991</c:v>
                </c:pt>
                <c:pt idx="605">
                  <c:v>44992</c:v>
                </c:pt>
                <c:pt idx="606">
                  <c:v>44993</c:v>
                </c:pt>
                <c:pt idx="607">
                  <c:v>44994</c:v>
                </c:pt>
                <c:pt idx="608">
                  <c:v>44995</c:v>
                </c:pt>
                <c:pt idx="609">
                  <c:v>44998</c:v>
                </c:pt>
                <c:pt idx="610">
                  <c:v>44999</c:v>
                </c:pt>
                <c:pt idx="611">
                  <c:v>45000</c:v>
                </c:pt>
                <c:pt idx="612">
                  <c:v>45001</c:v>
                </c:pt>
                <c:pt idx="613">
                  <c:v>45002</c:v>
                </c:pt>
                <c:pt idx="614">
                  <c:v>45005</c:v>
                </c:pt>
                <c:pt idx="615">
                  <c:v>45006</c:v>
                </c:pt>
                <c:pt idx="616">
                  <c:v>45007</c:v>
                </c:pt>
                <c:pt idx="617">
                  <c:v>45008</c:v>
                </c:pt>
                <c:pt idx="618">
                  <c:v>45009</c:v>
                </c:pt>
                <c:pt idx="619">
                  <c:v>45012</c:v>
                </c:pt>
                <c:pt idx="620">
                  <c:v>45013</c:v>
                </c:pt>
                <c:pt idx="621">
                  <c:v>45014</c:v>
                </c:pt>
                <c:pt idx="622">
                  <c:v>45015</c:v>
                </c:pt>
                <c:pt idx="623">
                  <c:v>45016</c:v>
                </c:pt>
                <c:pt idx="624">
                  <c:v>45022</c:v>
                </c:pt>
                <c:pt idx="625">
                  <c:v>45023</c:v>
                </c:pt>
                <c:pt idx="626">
                  <c:v>45026</c:v>
                </c:pt>
                <c:pt idx="627">
                  <c:v>45027</c:v>
                </c:pt>
                <c:pt idx="628">
                  <c:v>45028</c:v>
                </c:pt>
                <c:pt idx="629">
                  <c:v>45029</c:v>
                </c:pt>
                <c:pt idx="630">
                  <c:v>45030</c:v>
                </c:pt>
                <c:pt idx="631">
                  <c:v>45033</c:v>
                </c:pt>
                <c:pt idx="632">
                  <c:v>45034</c:v>
                </c:pt>
                <c:pt idx="633">
                  <c:v>45035</c:v>
                </c:pt>
                <c:pt idx="634">
                  <c:v>45036</c:v>
                </c:pt>
                <c:pt idx="635">
                  <c:v>45037</c:v>
                </c:pt>
                <c:pt idx="636">
                  <c:v>45040</c:v>
                </c:pt>
                <c:pt idx="637">
                  <c:v>45041</c:v>
                </c:pt>
                <c:pt idx="638">
                  <c:v>45042</c:v>
                </c:pt>
                <c:pt idx="639">
                  <c:v>45043</c:v>
                </c:pt>
                <c:pt idx="640">
                  <c:v>45044</c:v>
                </c:pt>
                <c:pt idx="641">
                  <c:v>45048</c:v>
                </c:pt>
                <c:pt idx="642">
                  <c:v>45049</c:v>
                </c:pt>
                <c:pt idx="643">
                  <c:v>45050</c:v>
                </c:pt>
                <c:pt idx="644">
                  <c:v>45051</c:v>
                </c:pt>
                <c:pt idx="645">
                  <c:v>45054</c:v>
                </c:pt>
                <c:pt idx="646">
                  <c:v>45055</c:v>
                </c:pt>
                <c:pt idx="647">
                  <c:v>45056</c:v>
                </c:pt>
                <c:pt idx="648">
                  <c:v>45057</c:v>
                </c:pt>
                <c:pt idx="649">
                  <c:v>45058</c:v>
                </c:pt>
                <c:pt idx="650">
                  <c:v>45061</c:v>
                </c:pt>
                <c:pt idx="651">
                  <c:v>45062</c:v>
                </c:pt>
                <c:pt idx="652">
                  <c:v>45063</c:v>
                </c:pt>
                <c:pt idx="653">
                  <c:v>45064</c:v>
                </c:pt>
                <c:pt idx="654">
                  <c:v>45065</c:v>
                </c:pt>
                <c:pt idx="655">
                  <c:v>45068</c:v>
                </c:pt>
                <c:pt idx="656">
                  <c:v>45069</c:v>
                </c:pt>
                <c:pt idx="657">
                  <c:v>45070</c:v>
                </c:pt>
                <c:pt idx="658">
                  <c:v>45071</c:v>
                </c:pt>
                <c:pt idx="659">
                  <c:v>45072</c:v>
                </c:pt>
                <c:pt idx="660">
                  <c:v>45075</c:v>
                </c:pt>
                <c:pt idx="661">
                  <c:v>45076</c:v>
                </c:pt>
                <c:pt idx="662">
                  <c:v>45077</c:v>
                </c:pt>
                <c:pt idx="663">
                  <c:v>45078</c:v>
                </c:pt>
                <c:pt idx="664">
                  <c:v>45079</c:v>
                </c:pt>
                <c:pt idx="665">
                  <c:v>45082</c:v>
                </c:pt>
                <c:pt idx="666">
                  <c:v>45083</c:v>
                </c:pt>
                <c:pt idx="667">
                  <c:v>45084</c:v>
                </c:pt>
                <c:pt idx="668">
                  <c:v>45085</c:v>
                </c:pt>
                <c:pt idx="669">
                  <c:v>45086</c:v>
                </c:pt>
                <c:pt idx="670">
                  <c:v>45089</c:v>
                </c:pt>
                <c:pt idx="671">
                  <c:v>45090</c:v>
                </c:pt>
                <c:pt idx="672">
                  <c:v>45091</c:v>
                </c:pt>
                <c:pt idx="673">
                  <c:v>45092</c:v>
                </c:pt>
                <c:pt idx="674">
                  <c:v>45093</c:v>
                </c:pt>
                <c:pt idx="675">
                  <c:v>45096</c:v>
                </c:pt>
                <c:pt idx="676">
                  <c:v>45097</c:v>
                </c:pt>
                <c:pt idx="677">
                  <c:v>45098</c:v>
                </c:pt>
                <c:pt idx="678">
                  <c:v>45103</c:v>
                </c:pt>
                <c:pt idx="679">
                  <c:v>45104</c:v>
                </c:pt>
                <c:pt idx="680">
                  <c:v>45105</c:v>
                </c:pt>
                <c:pt idx="681">
                  <c:v>45106</c:v>
                </c:pt>
                <c:pt idx="682">
                  <c:v>45107</c:v>
                </c:pt>
                <c:pt idx="683">
                  <c:v>45110</c:v>
                </c:pt>
                <c:pt idx="684">
                  <c:v>45111</c:v>
                </c:pt>
                <c:pt idx="685">
                  <c:v>45112</c:v>
                </c:pt>
                <c:pt idx="686">
                  <c:v>45113</c:v>
                </c:pt>
                <c:pt idx="687">
                  <c:v>45114</c:v>
                </c:pt>
                <c:pt idx="688">
                  <c:v>45117</c:v>
                </c:pt>
                <c:pt idx="689">
                  <c:v>45118</c:v>
                </c:pt>
                <c:pt idx="690">
                  <c:v>45119</c:v>
                </c:pt>
                <c:pt idx="691">
                  <c:v>45120</c:v>
                </c:pt>
                <c:pt idx="692">
                  <c:v>45121</c:v>
                </c:pt>
                <c:pt idx="693">
                  <c:v>45124</c:v>
                </c:pt>
                <c:pt idx="694">
                  <c:v>45125</c:v>
                </c:pt>
                <c:pt idx="695">
                  <c:v>45126</c:v>
                </c:pt>
                <c:pt idx="696">
                  <c:v>45127</c:v>
                </c:pt>
                <c:pt idx="697">
                  <c:v>45128</c:v>
                </c:pt>
                <c:pt idx="698">
                  <c:v>45131</c:v>
                </c:pt>
                <c:pt idx="699">
                  <c:v>45132</c:v>
                </c:pt>
                <c:pt idx="700">
                  <c:v>45133</c:v>
                </c:pt>
                <c:pt idx="701">
                  <c:v>45134</c:v>
                </c:pt>
                <c:pt idx="702">
                  <c:v>45135</c:v>
                </c:pt>
                <c:pt idx="703">
                  <c:v>45138</c:v>
                </c:pt>
                <c:pt idx="704">
                  <c:v>45139</c:v>
                </c:pt>
                <c:pt idx="705">
                  <c:v>45140</c:v>
                </c:pt>
                <c:pt idx="706">
                  <c:v>45142</c:v>
                </c:pt>
                <c:pt idx="707">
                  <c:v>45145</c:v>
                </c:pt>
                <c:pt idx="708">
                  <c:v>45146</c:v>
                </c:pt>
                <c:pt idx="709">
                  <c:v>45147</c:v>
                </c:pt>
                <c:pt idx="710">
                  <c:v>45148</c:v>
                </c:pt>
                <c:pt idx="711">
                  <c:v>45149</c:v>
                </c:pt>
                <c:pt idx="712">
                  <c:v>45152</c:v>
                </c:pt>
                <c:pt idx="713">
                  <c:v>45153</c:v>
                </c:pt>
                <c:pt idx="714">
                  <c:v>45154</c:v>
                </c:pt>
                <c:pt idx="715">
                  <c:v>45155</c:v>
                </c:pt>
                <c:pt idx="716">
                  <c:v>45156</c:v>
                </c:pt>
                <c:pt idx="717">
                  <c:v>45159</c:v>
                </c:pt>
                <c:pt idx="718">
                  <c:v>45160</c:v>
                </c:pt>
                <c:pt idx="719">
                  <c:v>45161</c:v>
                </c:pt>
                <c:pt idx="720">
                  <c:v>45162</c:v>
                </c:pt>
                <c:pt idx="721">
                  <c:v>45163</c:v>
                </c:pt>
                <c:pt idx="722">
                  <c:v>45166</c:v>
                </c:pt>
                <c:pt idx="723">
                  <c:v>45167</c:v>
                </c:pt>
                <c:pt idx="724">
                  <c:v>45168</c:v>
                </c:pt>
                <c:pt idx="725">
                  <c:v>45169</c:v>
                </c:pt>
                <c:pt idx="726">
                  <c:v>45170</c:v>
                </c:pt>
                <c:pt idx="727">
                  <c:v>45173</c:v>
                </c:pt>
                <c:pt idx="728">
                  <c:v>45174</c:v>
                </c:pt>
                <c:pt idx="729">
                  <c:v>45175</c:v>
                </c:pt>
                <c:pt idx="730">
                  <c:v>45176</c:v>
                </c:pt>
                <c:pt idx="731">
                  <c:v>45177</c:v>
                </c:pt>
                <c:pt idx="732">
                  <c:v>45180</c:v>
                </c:pt>
                <c:pt idx="733">
                  <c:v>45181</c:v>
                </c:pt>
                <c:pt idx="734">
                  <c:v>45182</c:v>
                </c:pt>
                <c:pt idx="735">
                  <c:v>45183</c:v>
                </c:pt>
                <c:pt idx="736">
                  <c:v>45184</c:v>
                </c:pt>
                <c:pt idx="737">
                  <c:v>45187</c:v>
                </c:pt>
                <c:pt idx="738">
                  <c:v>45188</c:v>
                </c:pt>
                <c:pt idx="739">
                  <c:v>45189</c:v>
                </c:pt>
                <c:pt idx="740">
                  <c:v>45190</c:v>
                </c:pt>
                <c:pt idx="741">
                  <c:v>45191</c:v>
                </c:pt>
                <c:pt idx="742">
                  <c:v>45194</c:v>
                </c:pt>
                <c:pt idx="743">
                  <c:v>45195</c:v>
                </c:pt>
                <c:pt idx="744">
                  <c:v>45196</c:v>
                </c:pt>
                <c:pt idx="745">
                  <c:v>45197</c:v>
                </c:pt>
                <c:pt idx="746">
                  <c:v>45201</c:v>
                </c:pt>
                <c:pt idx="747">
                  <c:v>45202</c:v>
                </c:pt>
                <c:pt idx="748">
                  <c:v>45203</c:v>
                </c:pt>
                <c:pt idx="749">
                  <c:v>45204</c:v>
                </c:pt>
                <c:pt idx="750">
                  <c:v>45205</c:v>
                </c:pt>
                <c:pt idx="751">
                  <c:v>45210</c:v>
                </c:pt>
                <c:pt idx="752">
                  <c:v>45211</c:v>
                </c:pt>
                <c:pt idx="753">
                  <c:v>45212</c:v>
                </c:pt>
                <c:pt idx="754">
                  <c:v>45215</c:v>
                </c:pt>
                <c:pt idx="755">
                  <c:v>45216</c:v>
                </c:pt>
                <c:pt idx="756">
                  <c:v>45217</c:v>
                </c:pt>
                <c:pt idx="757">
                  <c:v>45218</c:v>
                </c:pt>
                <c:pt idx="758">
                  <c:v>45219</c:v>
                </c:pt>
                <c:pt idx="759">
                  <c:v>45222</c:v>
                </c:pt>
                <c:pt idx="760">
                  <c:v>45223</c:v>
                </c:pt>
                <c:pt idx="761">
                  <c:v>45224</c:v>
                </c:pt>
                <c:pt idx="762">
                  <c:v>45225</c:v>
                </c:pt>
                <c:pt idx="763">
                  <c:v>45226</c:v>
                </c:pt>
                <c:pt idx="764">
                  <c:v>45229</c:v>
                </c:pt>
                <c:pt idx="765">
                  <c:v>45230</c:v>
                </c:pt>
                <c:pt idx="766">
                  <c:v>45231</c:v>
                </c:pt>
                <c:pt idx="767">
                  <c:v>45232</c:v>
                </c:pt>
                <c:pt idx="768">
                  <c:v>45233</c:v>
                </c:pt>
                <c:pt idx="769">
                  <c:v>45236</c:v>
                </c:pt>
                <c:pt idx="770">
                  <c:v>45237</c:v>
                </c:pt>
                <c:pt idx="771">
                  <c:v>45238</c:v>
                </c:pt>
                <c:pt idx="772">
                  <c:v>45239</c:v>
                </c:pt>
                <c:pt idx="773">
                  <c:v>45240</c:v>
                </c:pt>
                <c:pt idx="774">
                  <c:v>45243</c:v>
                </c:pt>
                <c:pt idx="775">
                  <c:v>45244</c:v>
                </c:pt>
                <c:pt idx="776">
                  <c:v>45245</c:v>
                </c:pt>
                <c:pt idx="777">
                  <c:v>45246</c:v>
                </c:pt>
              </c:numCache>
            </c:numRef>
          </c:cat>
          <c:val>
            <c:numRef>
              <c:f>'ONE_LAST_QUOTE (2)'!$F$2:$F$792</c:f>
              <c:numCache>
                <c:formatCode>General</c:formatCode>
                <c:ptCount val="791"/>
                <c:pt idx="0">
                  <c:v>-0.80000000000001137</c:v>
                </c:pt>
                <c:pt idx="1">
                  <c:v>-0.6400000000000432</c:v>
                </c:pt>
                <c:pt idx="2">
                  <c:v>1.8299999999999841</c:v>
                </c:pt>
                <c:pt idx="3">
                  <c:v>0.63999999999998636</c:v>
                </c:pt>
                <c:pt idx="4">
                  <c:v>0.14999999999997726</c:v>
                </c:pt>
                <c:pt idx="5">
                  <c:v>0.40999999999996817</c:v>
                </c:pt>
                <c:pt idx="6">
                  <c:v>-1.3899999999999864</c:v>
                </c:pt>
                <c:pt idx="7">
                  <c:v>-3.1299999999999955</c:v>
                </c:pt>
                <c:pt idx="8">
                  <c:v>0.41999999999995907</c:v>
                </c:pt>
                <c:pt idx="9">
                  <c:v>0.18000000000000682</c:v>
                </c:pt>
                <c:pt idx="10">
                  <c:v>-1.0600000000000591</c:v>
                </c:pt>
                <c:pt idx="11">
                  <c:v>0.91999999999995907</c:v>
                </c:pt>
                <c:pt idx="12">
                  <c:v>-0.43999999999999773</c:v>
                </c:pt>
                <c:pt idx="13">
                  <c:v>-0.83000000000004093</c:v>
                </c:pt>
                <c:pt idx="14">
                  <c:v>0.42000000000007276</c:v>
                </c:pt>
                <c:pt idx="15">
                  <c:v>-2.089999999999975</c:v>
                </c:pt>
                <c:pt idx="16">
                  <c:v>-1.1999999999999886</c:v>
                </c:pt>
                <c:pt idx="17">
                  <c:v>-0.97000000000002728</c:v>
                </c:pt>
                <c:pt idx="18">
                  <c:v>-0.68999999999999773</c:v>
                </c:pt>
                <c:pt idx="19">
                  <c:v>0.39000000000010004</c:v>
                </c:pt>
                <c:pt idx="20">
                  <c:v>0.16999999999995907</c:v>
                </c:pt>
                <c:pt idx="21">
                  <c:v>-0.55000000000001137</c:v>
                </c:pt>
                <c:pt idx="22">
                  <c:v>-7.0499999999999545</c:v>
                </c:pt>
                <c:pt idx="23">
                  <c:v>-2.2000000000000455</c:v>
                </c:pt>
                <c:pt idx="24">
                  <c:v>0.68000000000000682</c:v>
                </c:pt>
                <c:pt idx="25">
                  <c:v>0.43999999999999773</c:v>
                </c:pt>
                <c:pt idx="26">
                  <c:v>-0.11000000000001364</c:v>
                </c:pt>
                <c:pt idx="27">
                  <c:v>-8.9999999999974989E-2</c:v>
                </c:pt>
                <c:pt idx="28">
                  <c:v>-0.75999999999999091</c:v>
                </c:pt>
                <c:pt idx="29">
                  <c:v>-2.3899999999999864</c:v>
                </c:pt>
                <c:pt idx="30">
                  <c:v>-1.5900000000000318</c:v>
                </c:pt>
                <c:pt idx="31">
                  <c:v>-2.1499999999999773</c:v>
                </c:pt>
                <c:pt idx="32">
                  <c:v>0.57999999999998408</c:v>
                </c:pt>
                <c:pt idx="33">
                  <c:v>0.5300000000000864</c:v>
                </c:pt>
                <c:pt idx="34">
                  <c:v>-2.1700000000000728</c:v>
                </c:pt>
                <c:pt idx="35">
                  <c:v>-1.8400000000000318</c:v>
                </c:pt>
                <c:pt idx="36">
                  <c:v>-1.5</c:v>
                </c:pt>
                <c:pt idx="37">
                  <c:v>-2.7199999999999704</c:v>
                </c:pt>
                <c:pt idx="38">
                  <c:v>-1.1499999999999773</c:v>
                </c:pt>
                <c:pt idx="39">
                  <c:v>-1.2599999999999909</c:v>
                </c:pt>
                <c:pt idx="40">
                  <c:v>-0.82999999999998408</c:v>
                </c:pt>
                <c:pt idx="41">
                  <c:v>-2.5</c:v>
                </c:pt>
                <c:pt idx="42">
                  <c:v>0.32000000000005002</c:v>
                </c:pt>
                <c:pt idx="43">
                  <c:v>-0.24000000000000909</c:v>
                </c:pt>
                <c:pt idx="44">
                  <c:v>-1.6700000000000159</c:v>
                </c:pt>
                <c:pt idx="45">
                  <c:v>-2.9799999999999613</c:v>
                </c:pt>
                <c:pt idx="46">
                  <c:v>0.41000000000002501</c:v>
                </c:pt>
                <c:pt idx="47">
                  <c:v>-4.7300000000000182</c:v>
                </c:pt>
                <c:pt idx="48">
                  <c:v>-4.6899999999999977</c:v>
                </c:pt>
                <c:pt idx="49">
                  <c:v>-1.6299999999999955</c:v>
                </c:pt>
                <c:pt idx="50">
                  <c:v>-0.78999999999996362</c:v>
                </c:pt>
                <c:pt idx="51">
                  <c:v>1.4700000000000273</c:v>
                </c:pt>
                <c:pt idx="52">
                  <c:v>0.17999999999994998</c:v>
                </c:pt>
                <c:pt idx="53">
                  <c:v>-2.1299999999999955</c:v>
                </c:pt>
                <c:pt idx="54">
                  <c:v>1.2000000000000455</c:v>
                </c:pt>
                <c:pt idx="55">
                  <c:v>-1.2799999999999727</c:v>
                </c:pt>
                <c:pt idx="56">
                  <c:v>1.5099999999999909</c:v>
                </c:pt>
                <c:pt idx="57">
                  <c:v>2.1100000000000136</c:v>
                </c:pt>
                <c:pt idx="58">
                  <c:v>-0.32999999999992724</c:v>
                </c:pt>
                <c:pt idx="59">
                  <c:v>2.5199999999999818</c:v>
                </c:pt>
                <c:pt idx="60">
                  <c:v>0.84000000000003183</c:v>
                </c:pt>
                <c:pt idx="61">
                  <c:v>2.2699999999999818</c:v>
                </c:pt>
                <c:pt idx="62">
                  <c:v>0.99000000000000909</c:v>
                </c:pt>
                <c:pt idx="63">
                  <c:v>0.61000000000001364</c:v>
                </c:pt>
                <c:pt idx="64">
                  <c:v>0.52999999999997272</c:v>
                </c:pt>
                <c:pt idx="65">
                  <c:v>-0.52999999999997272</c:v>
                </c:pt>
                <c:pt idx="66">
                  <c:v>0.12000000000000455</c:v>
                </c:pt>
                <c:pt idx="67">
                  <c:v>9.9999999999909051E-3</c:v>
                </c:pt>
                <c:pt idx="68">
                  <c:v>0</c:v>
                </c:pt>
                <c:pt idx="69">
                  <c:v>-1.8500000000000227</c:v>
                </c:pt>
                <c:pt idx="70">
                  <c:v>-1.0499999999999545</c:v>
                </c:pt>
                <c:pt idx="71">
                  <c:v>0.66999999999995907</c:v>
                </c:pt>
                <c:pt idx="72">
                  <c:v>-0.61000000000001364</c:v>
                </c:pt>
                <c:pt idx="73">
                  <c:v>-5.7200000000000273</c:v>
                </c:pt>
                <c:pt idx="74">
                  <c:v>-2.42999999999995</c:v>
                </c:pt>
                <c:pt idx="75">
                  <c:v>-1.9600000000000364</c:v>
                </c:pt>
                <c:pt idx="76">
                  <c:v>-2.0300000000000864</c:v>
                </c:pt>
                <c:pt idx="77">
                  <c:v>-4.0900000000000318</c:v>
                </c:pt>
                <c:pt idx="78">
                  <c:v>-2.0500000000000682</c:v>
                </c:pt>
                <c:pt idx="79">
                  <c:v>-9.9999999999909051E-3</c:v>
                </c:pt>
                <c:pt idx="80">
                  <c:v>-0.75999999999999091</c:v>
                </c:pt>
                <c:pt idx="81">
                  <c:v>-0.7800000000000864</c:v>
                </c:pt>
                <c:pt idx="82">
                  <c:v>-0.69000000000005457</c:v>
                </c:pt>
                <c:pt idx="83">
                  <c:v>-0.96000000000015007</c:v>
                </c:pt>
                <c:pt idx="84">
                  <c:v>-0.73000000000013188</c:v>
                </c:pt>
                <c:pt idx="85">
                  <c:v>0.35000000000002274</c:v>
                </c:pt>
                <c:pt idx="86">
                  <c:v>1.5699999999999363</c:v>
                </c:pt>
                <c:pt idx="87">
                  <c:v>-2.9999999999972715E-2</c:v>
                </c:pt>
                <c:pt idx="88">
                  <c:v>1.4899999999998954</c:v>
                </c:pt>
                <c:pt idx="89">
                  <c:v>-2.0600000000000591</c:v>
                </c:pt>
                <c:pt idx="90">
                  <c:v>-5.75</c:v>
                </c:pt>
                <c:pt idx="91">
                  <c:v>-0.68000000000006366</c:v>
                </c:pt>
                <c:pt idx="92">
                  <c:v>-0.2800000000000864</c:v>
                </c:pt>
                <c:pt idx="93">
                  <c:v>-4.8799999999999955</c:v>
                </c:pt>
                <c:pt idx="94">
                  <c:v>1.9800000000000182</c:v>
                </c:pt>
                <c:pt idx="95">
                  <c:v>-2.3500000000001364</c:v>
                </c:pt>
                <c:pt idx="96">
                  <c:v>-1.2300000000000182</c:v>
                </c:pt>
                <c:pt idx="97">
                  <c:v>-0.21000000000003638</c:v>
                </c:pt>
                <c:pt idx="98">
                  <c:v>-1.3700000000000045</c:v>
                </c:pt>
                <c:pt idx="99">
                  <c:v>7.25</c:v>
                </c:pt>
                <c:pt idx="100">
                  <c:v>3.7899999999999636</c:v>
                </c:pt>
                <c:pt idx="101">
                  <c:v>-0.18000000000006366</c:v>
                </c:pt>
                <c:pt idx="102">
                  <c:v>-5.999999999994543E-2</c:v>
                </c:pt>
                <c:pt idx="103">
                  <c:v>7.0000000000050022E-2</c:v>
                </c:pt>
                <c:pt idx="104">
                  <c:v>4.9999999999954525E-2</c:v>
                </c:pt>
                <c:pt idx="105">
                  <c:v>-4.5399999999999636</c:v>
                </c:pt>
                <c:pt idx="106">
                  <c:v>-1.4199999999999591</c:v>
                </c:pt>
                <c:pt idx="107">
                  <c:v>2.0800000000000409</c:v>
                </c:pt>
                <c:pt idx="108">
                  <c:v>-1.6900000000000546</c:v>
                </c:pt>
                <c:pt idx="109">
                  <c:v>-0.82000000000005002</c:v>
                </c:pt>
                <c:pt idx="110">
                  <c:v>1.2799999999999727</c:v>
                </c:pt>
                <c:pt idx="111">
                  <c:v>-2.8600000000000136</c:v>
                </c:pt>
                <c:pt idx="112">
                  <c:v>-0.10000000000002274</c:v>
                </c:pt>
                <c:pt idx="113">
                  <c:v>-0.54000000000007731</c:v>
                </c:pt>
                <c:pt idx="114">
                  <c:v>0.95999999999992269</c:v>
                </c:pt>
                <c:pt idx="115">
                  <c:v>-0.79999999999995453</c:v>
                </c:pt>
                <c:pt idx="116">
                  <c:v>1.8100000000000591</c:v>
                </c:pt>
                <c:pt idx="117">
                  <c:v>-2.7400000000000091</c:v>
                </c:pt>
                <c:pt idx="118">
                  <c:v>2.1500000000000909</c:v>
                </c:pt>
                <c:pt idx="119">
                  <c:v>-2.2599999999999909</c:v>
                </c:pt>
                <c:pt idx="120">
                  <c:v>-1.3600000000000136</c:v>
                </c:pt>
                <c:pt idx="121">
                  <c:v>2.8999999999999773</c:v>
                </c:pt>
                <c:pt idx="122">
                  <c:v>-1.82000000000005</c:v>
                </c:pt>
                <c:pt idx="123">
                  <c:v>-0.76999999999998181</c:v>
                </c:pt>
                <c:pt idx="124">
                  <c:v>-0.62999999999999545</c:v>
                </c:pt>
                <c:pt idx="125">
                  <c:v>-1.2999999999999545</c:v>
                </c:pt>
                <c:pt idx="126">
                  <c:v>2.1700000000000728</c:v>
                </c:pt>
                <c:pt idx="127">
                  <c:v>-3.2899999999999636</c:v>
                </c:pt>
                <c:pt idx="128">
                  <c:v>-1.5800000000000409</c:v>
                </c:pt>
                <c:pt idx="129">
                  <c:v>-1.3700000000000045</c:v>
                </c:pt>
                <c:pt idx="130">
                  <c:v>-2.9999999999972715E-2</c:v>
                </c:pt>
                <c:pt idx="131">
                  <c:v>0.24000000000012278</c:v>
                </c:pt>
                <c:pt idx="132">
                  <c:v>-6.4700000000000273</c:v>
                </c:pt>
                <c:pt idx="133">
                  <c:v>-2.7400000000000091</c:v>
                </c:pt>
                <c:pt idx="134">
                  <c:v>-0.61000000000001364</c:v>
                </c:pt>
                <c:pt idx="135">
                  <c:v>0.40999999999996817</c:v>
                </c:pt>
                <c:pt idx="136">
                  <c:v>-1.3500000000000227</c:v>
                </c:pt>
                <c:pt idx="137">
                  <c:v>1.1200000000000045</c:v>
                </c:pt>
                <c:pt idx="138">
                  <c:v>-1.7300000000000182</c:v>
                </c:pt>
                <c:pt idx="139">
                  <c:v>-0.32000000000005002</c:v>
                </c:pt>
                <c:pt idx="140">
                  <c:v>-0.5</c:v>
                </c:pt>
                <c:pt idx="141">
                  <c:v>0.66999999999995907</c:v>
                </c:pt>
                <c:pt idx="142">
                  <c:v>2.5</c:v>
                </c:pt>
                <c:pt idx="143">
                  <c:v>0.87000000000000455</c:v>
                </c:pt>
                <c:pt idx="144">
                  <c:v>-0.70999999999992269</c:v>
                </c:pt>
                <c:pt idx="145">
                  <c:v>7.0000000000050022E-2</c:v>
                </c:pt>
                <c:pt idx="146">
                  <c:v>2.75</c:v>
                </c:pt>
                <c:pt idx="147">
                  <c:v>-3.0400000000000773</c:v>
                </c:pt>
                <c:pt idx="148">
                  <c:v>-0.64999999999997726</c:v>
                </c:pt>
                <c:pt idx="149">
                  <c:v>-5.0000000000068212E-2</c:v>
                </c:pt>
                <c:pt idx="150">
                  <c:v>-0.66999999999995907</c:v>
                </c:pt>
                <c:pt idx="151">
                  <c:v>0</c:v>
                </c:pt>
                <c:pt idx="152">
                  <c:v>1.2599999999999909</c:v>
                </c:pt>
                <c:pt idx="153">
                  <c:v>0.96000000000003638</c:v>
                </c:pt>
                <c:pt idx="154">
                  <c:v>-3.2100000000000364</c:v>
                </c:pt>
                <c:pt idx="155">
                  <c:v>-1.1999999999999318</c:v>
                </c:pt>
                <c:pt idx="156">
                  <c:v>-2.6399999999999864</c:v>
                </c:pt>
                <c:pt idx="157">
                  <c:v>-1.4099999999999682</c:v>
                </c:pt>
                <c:pt idx="158">
                  <c:v>1.8599999999999</c:v>
                </c:pt>
                <c:pt idx="159">
                  <c:v>-0.32000000000005002</c:v>
                </c:pt>
                <c:pt idx="160">
                  <c:v>0.59999999999990905</c:v>
                </c:pt>
                <c:pt idx="161">
                  <c:v>0.50999999999999091</c:v>
                </c:pt>
                <c:pt idx="162">
                  <c:v>-0.92999999999994998</c:v>
                </c:pt>
                <c:pt idx="163">
                  <c:v>1.1700000000000728</c:v>
                </c:pt>
                <c:pt idx="164">
                  <c:v>1.4900000000000091</c:v>
                </c:pt>
                <c:pt idx="165">
                  <c:v>-3.6599999999999682</c:v>
                </c:pt>
                <c:pt idx="166">
                  <c:v>-1.3600000000000136</c:v>
                </c:pt>
                <c:pt idx="167">
                  <c:v>-0.40999999999996817</c:v>
                </c:pt>
                <c:pt idx="168">
                  <c:v>-1.2300000000000182</c:v>
                </c:pt>
                <c:pt idx="169">
                  <c:v>-2.4199999999999591</c:v>
                </c:pt>
                <c:pt idx="170">
                  <c:v>-7.4499999999999318</c:v>
                </c:pt>
                <c:pt idx="171">
                  <c:v>-4.7799999999999727</c:v>
                </c:pt>
                <c:pt idx="172">
                  <c:v>-10.350000000000023</c:v>
                </c:pt>
                <c:pt idx="173">
                  <c:v>-1.3099999999999454</c:v>
                </c:pt>
                <c:pt idx="174">
                  <c:v>3.0799999999999272</c:v>
                </c:pt>
                <c:pt idx="175">
                  <c:v>4.5499999999999545</c:v>
                </c:pt>
                <c:pt idx="176">
                  <c:v>0.23000000000001819</c:v>
                </c:pt>
                <c:pt idx="177">
                  <c:v>-0.87999999999999545</c:v>
                </c:pt>
                <c:pt idx="178">
                  <c:v>0.72000000000002728</c:v>
                </c:pt>
                <c:pt idx="179">
                  <c:v>1</c:v>
                </c:pt>
                <c:pt idx="180">
                  <c:v>-1.3600000000000136</c:v>
                </c:pt>
                <c:pt idx="181">
                  <c:v>-2.5500000000000682</c:v>
                </c:pt>
                <c:pt idx="182">
                  <c:v>-0.32999999999992724</c:v>
                </c:pt>
                <c:pt idx="183">
                  <c:v>-3.1699999999999591</c:v>
                </c:pt>
                <c:pt idx="184">
                  <c:v>-0.35000000000002274</c:v>
                </c:pt>
                <c:pt idx="185">
                  <c:v>-2.9099999999999682</c:v>
                </c:pt>
                <c:pt idx="186">
                  <c:v>-2.5400000000000773</c:v>
                </c:pt>
                <c:pt idx="187">
                  <c:v>-3.4800000000000182</c:v>
                </c:pt>
                <c:pt idx="188">
                  <c:v>2.9099999999999682</c:v>
                </c:pt>
                <c:pt idx="189">
                  <c:v>-0.58000000000004093</c:v>
                </c:pt>
                <c:pt idx="190">
                  <c:v>-1.1399999999999864</c:v>
                </c:pt>
                <c:pt idx="191">
                  <c:v>-1.8000000000000682</c:v>
                </c:pt>
                <c:pt idx="192">
                  <c:v>0.37000000000000455</c:v>
                </c:pt>
                <c:pt idx="193">
                  <c:v>-0.63999999999998636</c:v>
                </c:pt>
                <c:pt idx="194">
                  <c:v>-1.07000000000005</c:v>
                </c:pt>
                <c:pt idx="195">
                  <c:v>-2.2299999999999045</c:v>
                </c:pt>
                <c:pt idx="196">
                  <c:v>0.14999999999997726</c:v>
                </c:pt>
                <c:pt idx="197">
                  <c:v>3.7899999999999636</c:v>
                </c:pt>
                <c:pt idx="198">
                  <c:v>-0.7800000000000864</c:v>
                </c:pt>
                <c:pt idx="199">
                  <c:v>0.33999999999991815</c:v>
                </c:pt>
                <c:pt idx="200">
                  <c:v>2.2099999999999227</c:v>
                </c:pt>
                <c:pt idx="201">
                  <c:v>-0.41000000000008185</c:v>
                </c:pt>
                <c:pt idx="202">
                  <c:v>-0.51999999999998181</c:v>
                </c:pt>
                <c:pt idx="203">
                  <c:v>1.1000000000000227</c:v>
                </c:pt>
                <c:pt idx="204">
                  <c:v>-1.0199999999999818</c:v>
                </c:pt>
                <c:pt idx="205">
                  <c:v>-0.38999999999998636</c:v>
                </c:pt>
                <c:pt idx="206">
                  <c:v>3.6200000000000045</c:v>
                </c:pt>
                <c:pt idx="207">
                  <c:v>1.2000000000000455</c:v>
                </c:pt>
                <c:pt idx="208">
                  <c:v>3.8500000000000227</c:v>
                </c:pt>
                <c:pt idx="209">
                  <c:v>-4.970000000000141</c:v>
                </c:pt>
                <c:pt idx="210">
                  <c:v>3.8600000000000136</c:v>
                </c:pt>
                <c:pt idx="211">
                  <c:v>3.8700000000000045</c:v>
                </c:pt>
                <c:pt idx="212">
                  <c:v>3.7900000000000773</c:v>
                </c:pt>
                <c:pt idx="213">
                  <c:v>3.82000000000005</c:v>
                </c:pt>
                <c:pt idx="214">
                  <c:v>-1.4500000000000455</c:v>
                </c:pt>
                <c:pt idx="215">
                  <c:v>0.2700000000000955</c:v>
                </c:pt>
                <c:pt idx="216">
                  <c:v>-0.92000000000007276</c:v>
                </c:pt>
                <c:pt idx="217">
                  <c:v>1.1800000000000637</c:v>
                </c:pt>
                <c:pt idx="218">
                  <c:v>2.5299999999999727</c:v>
                </c:pt>
                <c:pt idx="219">
                  <c:v>1.4099999999999682</c:v>
                </c:pt>
                <c:pt idx="220">
                  <c:v>-0.92999999999994998</c:v>
                </c:pt>
                <c:pt idx="221">
                  <c:v>-5.0600000000000591</c:v>
                </c:pt>
                <c:pt idx="222">
                  <c:v>-3.5500000000000682</c:v>
                </c:pt>
                <c:pt idx="223">
                  <c:v>2.0300000000000864</c:v>
                </c:pt>
                <c:pt idx="224">
                  <c:v>-1.4800000000001319</c:v>
                </c:pt>
                <c:pt idx="225">
                  <c:v>3.0000000000001137</c:v>
                </c:pt>
                <c:pt idx="226">
                  <c:v>0.34000000000003183</c:v>
                </c:pt>
                <c:pt idx="227">
                  <c:v>-1.1999999999999318</c:v>
                </c:pt>
                <c:pt idx="228">
                  <c:v>-1.4300000000000637</c:v>
                </c:pt>
                <c:pt idx="229">
                  <c:v>-2.8100000000000591</c:v>
                </c:pt>
                <c:pt idx="230">
                  <c:v>-0.74000000000000909</c:v>
                </c:pt>
                <c:pt idx="231">
                  <c:v>-1.2599999999998772</c:v>
                </c:pt>
                <c:pt idx="232">
                  <c:v>1.0900000000000318</c:v>
                </c:pt>
                <c:pt idx="233">
                  <c:v>-2.8400000000000318</c:v>
                </c:pt>
                <c:pt idx="234">
                  <c:v>-1.2300000000000182</c:v>
                </c:pt>
                <c:pt idx="235">
                  <c:v>-0.56000000000005912</c:v>
                </c:pt>
                <c:pt idx="236">
                  <c:v>-1.7000000000000455</c:v>
                </c:pt>
                <c:pt idx="237">
                  <c:v>-3.9200000000000728</c:v>
                </c:pt>
                <c:pt idx="238">
                  <c:v>-2.6900000000000546</c:v>
                </c:pt>
                <c:pt idx="239">
                  <c:v>-7.8800000000001091</c:v>
                </c:pt>
                <c:pt idx="240">
                  <c:v>-1.1000000000001364</c:v>
                </c:pt>
                <c:pt idx="241">
                  <c:v>-1.0099999999999909</c:v>
                </c:pt>
                <c:pt idx="242">
                  <c:v>1.07000000000005</c:v>
                </c:pt>
                <c:pt idx="243">
                  <c:v>1.9099999999999682</c:v>
                </c:pt>
                <c:pt idx="244">
                  <c:v>1.4300000000000637</c:v>
                </c:pt>
                <c:pt idx="245">
                  <c:v>0.25</c:v>
                </c:pt>
                <c:pt idx="246">
                  <c:v>-2.9400000000000546</c:v>
                </c:pt>
                <c:pt idx="247">
                  <c:v>-2</c:v>
                </c:pt>
                <c:pt idx="248">
                  <c:v>-0.23000000000001819</c:v>
                </c:pt>
                <c:pt idx="249">
                  <c:v>2.3099999999999454</c:v>
                </c:pt>
                <c:pt idx="250">
                  <c:v>-2.0800000000000409</c:v>
                </c:pt>
                <c:pt idx="251">
                  <c:v>1.7499999999998863</c:v>
                </c:pt>
                <c:pt idx="252">
                  <c:v>-1.75</c:v>
                </c:pt>
                <c:pt idx="253">
                  <c:v>-6.2400000000000091</c:v>
                </c:pt>
                <c:pt idx="254">
                  <c:v>-0.84999999999990905</c:v>
                </c:pt>
                <c:pt idx="255">
                  <c:v>-1.4900000000000091</c:v>
                </c:pt>
                <c:pt idx="256">
                  <c:v>1.6000000000000227</c:v>
                </c:pt>
                <c:pt idx="257">
                  <c:v>-1.2100000000000364</c:v>
                </c:pt>
                <c:pt idx="258">
                  <c:v>1.5900000000000318</c:v>
                </c:pt>
                <c:pt idx="259">
                  <c:v>0.53999999999996362</c:v>
                </c:pt>
                <c:pt idx="260">
                  <c:v>1.9199999999999591</c:v>
                </c:pt>
                <c:pt idx="261">
                  <c:v>1.9800000000000182</c:v>
                </c:pt>
                <c:pt idx="262">
                  <c:v>-1.4399999999999409</c:v>
                </c:pt>
                <c:pt idx="263">
                  <c:v>-1.7000000000000455</c:v>
                </c:pt>
                <c:pt idx="264">
                  <c:v>-1.9600000000000364</c:v>
                </c:pt>
                <c:pt idx="265">
                  <c:v>-1.0800000000000409</c:v>
                </c:pt>
                <c:pt idx="266">
                  <c:v>-1.4099999999999682</c:v>
                </c:pt>
                <c:pt idx="267">
                  <c:v>-2.5400000000000773</c:v>
                </c:pt>
                <c:pt idx="268">
                  <c:v>-2.0599999999999454</c:v>
                </c:pt>
                <c:pt idx="269">
                  <c:v>-3.999999999996362E-2</c:v>
                </c:pt>
                <c:pt idx="270">
                  <c:v>-1.5199999999999818</c:v>
                </c:pt>
                <c:pt idx="271">
                  <c:v>-0.54000000000007731</c:v>
                </c:pt>
                <c:pt idx="272">
                  <c:v>-1.3900000000001</c:v>
                </c:pt>
                <c:pt idx="273">
                  <c:v>3.4799999999999045</c:v>
                </c:pt>
                <c:pt idx="274">
                  <c:v>-9.0000000000031832E-2</c:v>
                </c:pt>
                <c:pt idx="275">
                  <c:v>1.0600000000000591</c:v>
                </c:pt>
                <c:pt idx="276">
                  <c:v>-0.10000000000002274</c:v>
                </c:pt>
                <c:pt idx="277">
                  <c:v>0.62999999999999545</c:v>
                </c:pt>
                <c:pt idx="278">
                  <c:v>-1.7999999999999545</c:v>
                </c:pt>
                <c:pt idx="279">
                  <c:v>-0.75</c:v>
                </c:pt>
                <c:pt idx="280">
                  <c:v>-6.0000000000059117E-2</c:v>
                </c:pt>
                <c:pt idx="281">
                  <c:v>0.4799999999999045</c:v>
                </c:pt>
                <c:pt idx="282">
                  <c:v>0.23000000000001819</c:v>
                </c:pt>
                <c:pt idx="283">
                  <c:v>0.32999999999992724</c:v>
                </c:pt>
                <c:pt idx="284">
                  <c:v>-2.6399999999999864</c:v>
                </c:pt>
                <c:pt idx="285">
                  <c:v>0.20000000000004547</c:v>
                </c:pt>
                <c:pt idx="286">
                  <c:v>-1.5900000000000318</c:v>
                </c:pt>
                <c:pt idx="287">
                  <c:v>-1.6299999999999955</c:v>
                </c:pt>
                <c:pt idx="288">
                  <c:v>-0.82000000000005002</c:v>
                </c:pt>
                <c:pt idx="289">
                  <c:v>-1.9799999999999045</c:v>
                </c:pt>
                <c:pt idx="290">
                  <c:v>0.28999999999996362</c:v>
                </c:pt>
                <c:pt idx="291">
                  <c:v>0.24000000000000909</c:v>
                </c:pt>
                <c:pt idx="292">
                  <c:v>-0.5</c:v>
                </c:pt>
                <c:pt idx="293">
                  <c:v>0.33000000000004093</c:v>
                </c:pt>
                <c:pt idx="294">
                  <c:v>1.2099999999999227</c:v>
                </c:pt>
                <c:pt idx="295">
                  <c:v>1.0500000000000682</c:v>
                </c:pt>
                <c:pt idx="296">
                  <c:v>-0.34999999999990905</c:v>
                </c:pt>
                <c:pt idx="297">
                  <c:v>0.73000000000001819</c:v>
                </c:pt>
                <c:pt idx="298">
                  <c:v>0.67000000000007276</c:v>
                </c:pt>
                <c:pt idx="299">
                  <c:v>1.4500000000000455</c:v>
                </c:pt>
                <c:pt idx="300">
                  <c:v>0.59000000000003183</c:v>
                </c:pt>
                <c:pt idx="301">
                  <c:v>-0.35000000000002274</c:v>
                </c:pt>
                <c:pt idx="302">
                  <c:v>2.2900000000000773</c:v>
                </c:pt>
                <c:pt idx="303">
                  <c:v>0.19999999999993179</c:v>
                </c:pt>
                <c:pt idx="304">
                  <c:v>-1.82000000000005</c:v>
                </c:pt>
                <c:pt idx="305">
                  <c:v>-0.74000000000000909</c:v>
                </c:pt>
                <c:pt idx="306">
                  <c:v>-6.4300000000000637</c:v>
                </c:pt>
                <c:pt idx="307">
                  <c:v>-2.2599999999999909</c:v>
                </c:pt>
                <c:pt idx="308">
                  <c:v>-2.6599999999999682</c:v>
                </c:pt>
                <c:pt idx="309">
                  <c:v>-0.7199999999999136</c:v>
                </c:pt>
                <c:pt idx="310">
                  <c:v>-1.5199999999999818</c:v>
                </c:pt>
                <c:pt idx="311">
                  <c:v>-1.5299999999999727</c:v>
                </c:pt>
                <c:pt idx="312">
                  <c:v>0.2800000000000864</c:v>
                </c:pt>
                <c:pt idx="313">
                  <c:v>-3.0400000000000773</c:v>
                </c:pt>
                <c:pt idx="314">
                  <c:v>-2.1399999999999864</c:v>
                </c:pt>
                <c:pt idx="315">
                  <c:v>-2.2699999999999818</c:v>
                </c:pt>
                <c:pt idx="316">
                  <c:v>-2.4599999999999227</c:v>
                </c:pt>
                <c:pt idx="317">
                  <c:v>-1.9900000000000091</c:v>
                </c:pt>
                <c:pt idx="318">
                  <c:v>0.12000000000000455</c:v>
                </c:pt>
                <c:pt idx="319">
                  <c:v>-0.93999999999994088</c:v>
                </c:pt>
                <c:pt idx="320">
                  <c:v>-2.3999999999999773</c:v>
                </c:pt>
                <c:pt idx="321">
                  <c:v>0.64999999999997726</c:v>
                </c:pt>
                <c:pt idx="322">
                  <c:v>3.999999999996362E-2</c:v>
                </c:pt>
                <c:pt idx="323">
                  <c:v>4.9999999999954525E-2</c:v>
                </c:pt>
                <c:pt idx="324">
                  <c:v>1.4799999999999045</c:v>
                </c:pt>
                <c:pt idx="325">
                  <c:v>1.9999999999868123E-2</c:v>
                </c:pt>
                <c:pt idx="326">
                  <c:v>1.2699999999998681</c:v>
                </c:pt>
                <c:pt idx="327">
                  <c:v>1.4400000000000546</c:v>
                </c:pt>
                <c:pt idx="328">
                  <c:v>-0.30000000000006821</c:v>
                </c:pt>
                <c:pt idx="329">
                  <c:v>-1.6499999999999773</c:v>
                </c:pt>
                <c:pt idx="330">
                  <c:v>-1.3600000000000136</c:v>
                </c:pt>
                <c:pt idx="331">
                  <c:v>-2.0800000000000409</c:v>
                </c:pt>
                <c:pt idx="332">
                  <c:v>-2.1499999999999773</c:v>
                </c:pt>
                <c:pt idx="333">
                  <c:v>1.1399999999999864</c:v>
                </c:pt>
                <c:pt idx="334">
                  <c:v>-0.5200000000000955</c:v>
                </c:pt>
                <c:pt idx="335">
                  <c:v>6.0000000000059117E-2</c:v>
                </c:pt>
                <c:pt idx="336">
                  <c:v>0.62999999999999545</c:v>
                </c:pt>
                <c:pt idx="337">
                  <c:v>-1.7100000000000364</c:v>
                </c:pt>
                <c:pt idx="338">
                  <c:v>-2.2200000000000273</c:v>
                </c:pt>
                <c:pt idx="339">
                  <c:v>-0.31000000000005912</c:v>
                </c:pt>
                <c:pt idx="340">
                  <c:v>-2.2100000000000364</c:v>
                </c:pt>
                <c:pt idx="341">
                  <c:v>2.1699999999999591</c:v>
                </c:pt>
                <c:pt idx="342">
                  <c:v>1.0800000000000409</c:v>
                </c:pt>
                <c:pt idx="343">
                  <c:v>-0.11000000000001364</c:v>
                </c:pt>
                <c:pt idx="344">
                  <c:v>0.51999999999998181</c:v>
                </c:pt>
                <c:pt idx="345">
                  <c:v>1.9100000000000819</c:v>
                </c:pt>
                <c:pt idx="346">
                  <c:v>-0.93999999999994088</c:v>
                </c:pt>
                <c:pt idx="347">
                  <c:v>-1.029999999999859</c:v>
                </c:pt>
                <c:pt idx="348">
                  <c:v>0.12999999999999545</c:v>
                </c:pt>
                <c:pt idx="349">
                  <c:v>-0.26999999999998181</c:v>
                </c:pt>
                <c:pt idx="350">
                  <c:v>-2.4999999999998863</c:v>
                </c:pt>
                <c:pt idx="351">
                  <c:v>-0.96000000000003638</c:v>
                </c:pt>
                <c:pt idx="352">
                  <c:v>-0.12999999999999545</c:v>
                </c:pt>
                <c:pt idx="353">
                  <c:v>-0.57000000000005002</c:v>
                </c:pt>
                <c:pt idx="354">
                  <c:v>0.35000000000002274</c:v>
                </c:pt>
                <c:pt idx="355">
                  <c:v>1.7999999999999545</c:v>
                </c:pt>
                <c:pt idx="356">
                  <c:v>1.1100000000000136</c:v>
                </c:pt>
                <c:pt idx="357">
                  <c:v>-2.1199999999998909</c:v>
                </c:pt>
                <c:pt idx="358">
                  <c:v>1.4400000000000546</c:v>
                </c:pt>
                <c:pt idx="359">
                  <c:v>-0.4799999999999045</c:v>
                </c:pt>
                <c:pt idx="360">
                  <c:v>1.4700000000000273</c:v>
                </c:pt>
                <c:pt idx="361">
                  <c:v>-0.11000000000001364</c:v>
                </c:pt>
                <c:pt idx="362">
                  <c:v>-1.3400000000000318</c:v>
                </c:pt>
                <c:pt idx="363">
                  <c:v>0.63999999999998636</c:v>
                </c:pt>
                <c:pt idx="364">
                  <c:v>-1.3700000000000045</c:v>
                </c:pt>
                <c:pt idx="365">
                  <c:v>-5.0299999999999727</c:v>
                </c:pt>
                <c:pt idx="366">
                  <c:v>-4.4200000000000728</c:v>
                </c:pt>
                <c:pt idx="367">
                  <c:v>-2.5500000000000682</c:v>
                </c:pt>
                <c:pt idx="368">
                  <c:v>0.67000000000007276</c:v>
                </c:pt>
                <c:pt idx="369">
                  <c:v>-0.35000000000002274</c:v>
                </c:pt>
                <c:pt idx="370">
                  <c:v>-0.60000000000002274</c:v>
                </c:pt>
                <c:pt idx="371">
                  <c:v>-1.7200000000000273</c:v>
                </c:pt>
                <c:pt idx="372">
                  <c:v>2.8400000000000318</c:v>
                </c:pt>
                <c:pt idx="373">
                  <c:v>0.17999999999994998</c:v>
                </c:pt>
                <c:pt idx="374">
                  <c:v>-1.7100000000000364</c:v>
                </c:pt>
                <c:pt idx="375">
                  <c:v>-0.96000000000003638</c:v>
                </c:pt>
                <c:pt idx="376">
                  <c:v>0.26999999999998181</c:v>
                </c:pt>
                <c:pt idx="377">
                  <c:v>0.22000000000002728</c:v>
                </c:pt>
                <c:pt idx="378">
                  <c:v>0.76999999999998181</c:v>
                </c:pt>
                <c:pt idx="379">
                  <c:v>-1.9300000000000637</c:v>
                </c:pt>
                <c:pt idx="380">
                  <c:v>-2.8799999999999955</c:v>
                </c:pt>
                <c:pt idx="381">
                  <c:v>1.5099999999999909</c:v>
                </c:pt>
                <c:pt idx="382">
                  <c:v>-0.2199999999999136</c:v>
                </c:pt>
                <c:pt idx="383">
                  <c:v>-2.5</c:v>
                </c:pt>
                <c:pt idx="384">
                  <c:v>-1.8400000000000318</c:v>
                </c:pt>
                <c:pt idx="385">
                  <c:v>0.62000000000000455</c:v>
                </c:pt>
                <c:pt idx="386">
                  <c:v>-0.81000000000005912</c:v>
                </c:pt>
                <c:pt idx="387">
                  <c:v>1.6299999999999955</c:v>
                </c:pt>
                <c:pt idx="388">
                  <c:v>-0.30999999999994543</c:v>
                </c:pt>
                <c:pt idx="389">
                  <c:v>0.33000000000004093</c:v>
                </c:pt>
                <c:pt idx="390">
                  <c:v>-0.26000000000010459</c:v>
                </c:pt>
                <c:pt idx="391">
                  <c:v>1.8700000000000045</c:v>
                </c:pt>
                <c:pt idx="392">
                  <c:v>-1.0199999999999818</c:v>
                </c:pt>
                <c:pt idx="393">
                  <c:v>-3.6099999999999</c:v>
                </c:pt>
                <c:pt idx="394">
                  <c:v>4.9999999999954525E-2</c:v>
                </c:pt>
                <c:pt idx="395">
                  <c:v>-0.60999999999989996</c:v>
                </c:pt>
                <c:pt idx="396">
                  <c:v>-2.32000000000005</c:v>
                </c:pt>
                <c:pt idx="397">
                  <c:v>0.93999999999994088</c:v>
                </c:pt>
                <c:pt idx="398">
                  <c:v>-1.3500000000000227</c:v>
                </c:pt>
                <c:pt idx="399">
                  <c:v>-1.2100000000000364</c:v>
                </c:pt>
                <c:pt idx="400">
                  <c:v>-3.0299999999999727</c:v>
                </c:pt>
                <c:pt idx="401">
                  <c:v>-0.62000000000000455</c:v>
                </c:pt>
                <c:pt idx="402">
                  <c:v>-1.92999999999995</c:v>
                </c:pt>
                <c:pt idx="403">
                  <c:v>-0.64999999999997726</c:v>
                </c:pt>
                <c:pt idx="404">
                  <c:v>-0.46000000000003638</c:v>
                </c:pt>
                <c:pt idx="405">
                  <c:v>-1.0299999999999727</c:v>
                </c:pt>
                <c:pt idx="406">
                  <c:v>0.87000000000000455</c:v>
                </c:pt>
                <c:pt idx="407">
                  <c:v>0.24000000000000909</c:v>
                </c:pt>
                <c:pt idx="408">
                  <c:v>0.54999999999995453</c:v>
                </c:pt>
                <c:pt idx="409">
                  <c:v>-0.25</c:v>
                </c:pt>
                <c:pt idx="410">
                  <c:v>-2.0599999999999454</c:v>
                </c:pt>
                <c:pt idx="411">
                  <c:v>-3.5199999999999818</c:v>
                </c:pt>
                <c:pt idx="412">
                  <c:v>-0.62999999999999545</c:v>
                </c:pt>
                <c:pt idx="413">
                  <c:v>0.74000000000000909</c:v>
                </c:pt>
                <c:pt idx="414">
                  <c:v>0.20000000000004547</c:v>
                </c:pt>
                <c:pt idx="415">
                  <c:v>-0.84000000000003183</c:v>
                </c:pt>
                <c:pt idx="416">
                  <c:v>0.75999999999999091</c:v>
                </c:pt>
                <c:pt idx="417">
                  <c:v>0.27999999999997272</c:v>
                </c:pt>
                <c:pt idx="418">
                  <c:v>-1.3300000000000409</c:v>
                </c:pt>
                <c:pt idx="419">
                  <c:v>-0.97000000000002728</c:v>
                </c:pt>
                <c:pt idx="420">
                  <c:v>2.6699999999999591</c:v>
                </c:pt>
                <c:pt idx="421">
                  <c:v>3.0199999999999818</c:v>
                </c:pt>
                <c:pt idx="422">
                  <c:v>4.2199999999999136</c:v>
                </c:pt>
                <c:pt idx="423">
                  <c:v>1.7799999999999727</c:v>
                </c:pt>
                <c:pt idx="424">
                  <c:v>0.5200000000000955</c:v>
                </c:pt>
                <c:pt idx="425">
                  <c:v>1.6499999999999773</c:v>
                </c:pt>
                <c:pt idx="426">
                  <c:v>4.9599999999999227</c:v>
                </c:pt>
                <c:pt idx="427">
                  <c:v>2.0800000000000409</c:v>
                </c:pt>
                <c:pt idx="428">
                  <c:v>2.0199999999999818</c:v>
                </c:pt>
                <c:pt idx="429">
                  <c:v>2.6200000000001182</c:v>
                </c:pt>
                <c:pt idx="430">
                  <c:v>1.92999999999995</c:v>
                </c:pt>
                <c:pt idx="431">
                  <c:v>0.34999999999990905</c:v>
                </c:pt>
                <c:pt idx="432">
                  <c:v>3</c:v>
                </c:pt>
                <c:pt idx="433">
                  <c:v>0.77999999999997272</c:v>
                </c:pt>
                <c:pt idx="434">
                  <c:v>1.7999999999999545</c:v>
                </c:pt>
                <c:pt idx="435">
                  <c:v>5.3300000000000409</c:v>
                </c:pt>
                <c:pt idx="436">
                  <c:v>2.7400000000000091</c:v>
                </c:pt>
                <c:pt idx="437">
                  <c:v>2.3100000000000591</c:v>
                </c:pt>
                <c:pt idx="438">
                  <c:v>2.3899999999999864</c:v>
                </c:pt>
                <c:pt idx="439">
                  <c:v>1.8899999999998727</c:v>
                </c:pt>
                <c:pt idx="440">
                  <c:v>-2.3999999999999773</c:v>
                </c:pt>
                <c:pt idx="441">
                  <c:v>-2.6599999999999682</c:v>
                </c:pt>
                <c:pt idx="442">
                  <c:v>2.2200000000000273</c:v>
                </c:pt>
                <c:pt idx="443">
                  <c:v>-0.51000000000010459</c:v>
                </c:pt>
                <c:pt idx="444">
                  <c:v>-0.5</c:v>
                </c:pt>
                <c:pt idx="445">
                  <c:v>-2.4100000000000819</c:v>
                </c:pt>
                <c:pt idx="446">
                  <c:v>-2.2100000000000364</c:v>
                </c:pt>
                <c:pt idx="447">
                  <c:v>0.56000000000005912</c:v>
                </c:pt>
                <c:pt idx="448">
                  <c:v>1.2899999999999636</c:v>
                </c:pt>
                <c:pt idx="449">
                  <c:v>1.3199999999999363</c:v>
                </c:pt>
                <c:pt idx="450">
                  <c:v>0.45000000000004547</c:v>
                </c:pt>
                <c:pt idx="451">
                  <c:v>-1.3799999999999955</c:v>
                </c:pt>
                <c:pt idx="452">
                  <c:v>-1.2599999999999909</c:v>
                </c:pt>
                <c:pt idx="453">
                  <c:v>0.29000000000007731</c:v>
                </c:pt>
                <c:pt idx="454">
                  <c:v>0.83000000000004093</c:v>
                </c:pt>
                <c:pt idx="455">
                  <c:v>-2.2700000000000955</c:v>
                </c:pt>
                <c:pt idx="456">
                  <c:v>-2.0900000000000318</c:v>
                </c:pt>
                <c:pt idx="457">
                  <c:v>-0.63999999999998636</c:v>
                </c:pt>
                <c:pt idx="458">
                  <c:v>9.9999999999909051E-3</c:v>
                </c:pt>
                <c:pt idx="459">
                  <c:v>-0.91000000000008185</c:v>
                </c:pt>
                <c:pt idx="460">
                  <c:v>1.3599999999999</c:v>
                </c:pt>
                <c:pt idx="461">
                  <c:v>-0.37000000000000455</c:v>
                </c:pt>
                <c:pt idx="462">
                  <c:v>-1.1899999999999409</c:v>
                </c:pt>
                <c:pt idx="463">
                  <c:v>-1.1099999999999</c:v>
                </c:pt>
                <c:pt idx="464">
                  <c:v>-0.84999999999990905</c:v>
                </c:pt>
                <c:pt idx="465">
                  <c:v>1.3400000000000318</c:v>
                </c:pt>
                <c:pt idx="466">
                  <c:v>0.94000000000005457</c:v>
                </c:pt>
                <c:pt idx="467">
                  <c:v>-1.1100000000000136</c:v>
                </c:pt>
                <c:pt idx="468">
                  <c:v>-1.1599999999999682</c:v>
                </c:pt>
                <c:pt idx="469">
                  <c:v>-0.97000000000002728</c:v>
                </c:pt>
                <c:pt idx="470">
                  <c:v>-0.35000000000002274</c:v>
                </c:pt>
                <c:pt idx="471">
                  <c:v>0.2800000000000864</c:v>
                </c:pt>
                <c:pt idx="472">
                  <c:v>0.14999999999997726</c:v>
                </c:pt>
                <c:pt idx="473">
                  <c:v>0.57000000000005002</c:v>
                </c:pt>
                <c:pt idx="474">
                  <c:v>-1.0299999999999727</c:v>
                </c:pt>
                <c:pt idx="475">
                  <c:v>-0.95000000000004547</c:v>
                </c:pt>
                <c:pt idx="476">
                  <c:v>0.11000000000001364</c:v>
                </c:pt>
                <c:pt idx="477">
                  <c:v>-0.29999999999995453</c:v>
                </c:pt>
                <c:pt idx="478">
                  <c:v>-0.37000000000000455</c:v>
                </c:pt>
                <c:pt idx="479">
                  <c:v>0.26999999999998181</c:v>
                </c:pt>
                <c:pt idx="480">
                  <c:v>1.1600000000000819</c:v>
                </c:pt>
                <c:pt idx="481">
                  <c:v>0.4699999999999136</c:v>
                </c:pt>
                <c:pt idx="482">
                  <c:v>-1.5</c:v>
                </c:pt>
                <c:pt idx="483">
                  <c:v>1.6100000000000136</c:v>
                </c:pt>
                <c:pt idx="484">
                  <c:v>-2.4900000000000091</c:v>
                </c:pt>
                <c:pt idx="485">
                  <c:v>-1.25</c:v>
                </c:pt>
                <c:pt idx="486">
                  <c:v>-1.2300000000000182</c:v>
                </c:pt>
                <c:pt idx="487">
                  <c:v>-0.92999999999994998</c:v>
                </c:pt>
                <c:pt idx="488">
                  <c:v>-1.1399999999999864</c:v>
                </c:pt>
                <c:pt idx="489">
                  <c:v>-0.48000000000001819</c:v>
                </c:pt>
                <c:pt idx="490">
                  <c:v>0.49000000000000909</c:v>
                </c:pt>
                <c:pt idx="491">
                  <c:v>0.29999999999995453</c:v>
                </c:pt>
                <c:pt idx="492">
                  <c:v>-1.4599999999999227</c:v>
                </c:pt>
                <c:pt idx="493">
                  <c:v>-2.1600000000000819</c:v>
                </c:pt>
                <c:pt idx="494">
                  <c:v>-0.10000000000002274</c:v>
                </c:pt>
                <c:pt idx="495">
                  <c:v>-1.5699999999999363</c:v>
                </c:pt>
                <c:pt idx="496">
                  <c:v>-0.15000000000009095</c:v>
                </c:pt>
                <c:pt idx="497">
                  <c:v>-0.40999999999996817</c:v>
                </c:pt>
                <c:pt idx="498">
                  <c:v>-0.40999999999996817</c:v>
                </c:pt>
                <c:pt idx="499">
                  <c:v>-0.33000000000004093</c:v>
                </c:pt>
                <c:pt idx="500">
                  <c:v>0.25</c:v>
                </c:pt>
                <c:pt idx="501">
                  <c:v>-0.10000000000002274</c:v>
                </c:pt>
                <c:pt idx="502">
                  <c:v>1.5599999999999454</c:v>
                </c:pt>
                <c:pt idx="503">
                  <c:v>2.57000000000005</c:v>
                </c:pt>
                <c:pt idx="504">
                  <c:v>-0.50999999999999091</c:v>
                </c:pt>
                <c:pt idx="505">
                  <c:v>-0.22999999999996135</c:v>
                </c:pt>
                <c:pt idx="506">
                  <c:v>0.99000000000000909</c:v>
                </c:pt>
                <c:pt idx="507">
                  <c:v>1.1499999999999773</c:v>
                </c:pt>
                <c:pt idx="508">
                  <c:v>1.0400000000000773</c:v>
                </c:pt>
                <c:pt idx="509">
                  <c:v>-0.65999999999996817</c:v>
                </c:pt>
                <c:pt idx="510">
                  <c:v>-0.10000000000002274</c:v>
                </c:pt>
                <c:pt idx="511">
                  <c:v>0.93999999999999773</c:v>
                </c:pt>
                <c:pt idx="512">
                  <c:v>0.81000000000000227</c:v>
                </c:pt>
                <c:pt idx="513">
                  <c:v>3.5500000000000114</c:v>
                </c:pt>
                <c:pt idx="514">
                  <c:v>1.2300000000000182</c:v>
                </c:pt>
                <c:pt idx="515">
                  <c:v>1.1399999999999864</c:v>
                </c:pt>
                <c:pt idx="516">
                  <c:v>-0.93000000000000682</c:v>
                </c:pt>
                <c:pt idx="517">
                  <c:v>-9.9999999999909051E-3</c:v>
                </c:pt>
                <c:pt idx="518">
                  <c:v>-1.410000000000025</c:v>
                </c:pt>
                <c:pt idx="519">
                  <c:v>0.63999999999998636</c:v>
                </c:pt>
                <c:pt idx="520">
                  <c:v>1.1299999999999955</c:v>
                </c:pt>
                <c:pt idx="521">
                  <c:v>1.0299999999999727</c:v>
                </c:pt>
                <c:pt idx="522">
                  <c:v>1.0099999999999909</c:v>
                </c:pt>
                <c:pt idx="523">
                  <c:v>1.0799999999999841</c:v>
                </c:pt>
                <c:pt idx="524">
                  <c:v>-2.7000000000000455</c:v>
                </c:pt>
                <c:pt idx="525">
                  <c:v>0.29999999999995453</c:v>
                </c:pt>
                <c:pt idx="526">
                  <c:v>0.32999999999998408</c:v>
                </c:pt>
                <c:pt idx="527">
                  <c:v>-0.27000000000003865</c:v>
                </c:pt>
                <c:pt idx="528">
                  <c:v>-0.35000000000002274</c:v>
                </c:pt>
                <c:pt idx="529">
                  <c:v>8.9999999999974989E-2</c:v>
                </c:pt>
                <c:pt idx="530">
                  <c:v>-0.25999999999999091</c:v>
                </c:pt>
                <c:pt idx="531">
                  <c:v>-0.36000000000001364</c:v>
                </c:pt>
                <c:pt idx="532">
                  <c:v>-2.3499999999999091</c:v>
                </c:pt>
                <c:pt idx="533">
                  <c:v>-1.3899999999999864</c:v>
                </c:pt>
                <c:pt idx="534">
                  <c:v>0.13999999999998636</c:v>
                </c:pt>
                <c:pt idx="535">
                  <c:v>-4.5399999999999636</c:v>
                </c:pt>
                <c:pt idx="536">
                  <c:v>-2.6599999999999682</c:v>
                </c:pt>
                <c:pt idx="537">
                  <c:v>-0.62999999999999545</c:v>
                </c:pt>
                <c:pt idx="538">
                  <c:v>0.56999999999993634</c:v>
                </c:pt>
                <c:pt idx="539">
                  <c:v>3.999999999996362E-2</c:v>
                </c:pt>
                <c:pt idx="540">
                  <c:v>0.87999999999999545</c:v>
                </c:pt>
                <c:pt idx="541">
                  <c:v>-1.0399999999999636</c:v>
                </c:pt>
                <c:pt idx="542">
                  <c:v>1.3300000000000409</c:v>
                </c:pt>
                <c:pt idx="543">
                  <c:v>5.999999999994543E-2</c:v>
                </c:pt>
                <c:pt idx="544">
                  <c:v>-0.87999999999999545</c:v>
                </c:pt>
                <c:pt idx="545">
                  <c:v>-0.71000000000003638</c:v>
                </c:pt>
                <c:pt idx="546">
                  <c:v>-0.10999999999989996</c:v>
                </c:pt>
                <c:pt idx="547">
                  <c:v>-4.8099999999999454</c:v>
                </c:pt>
                <c:pt idx="548">
                  <c:v>-1.7900000000000773</c:v>
                </c:pt>
                <c:pt idx="549">
                  <c:v>-3.8400000000000318</c:v>
                </c:pt>
                <c:pt idx="550">
                  <c:v>-1.6899999999999409</c:v>
                </c:pt>
                <c:pt idx="551">
                  <c:v>-1.4700000000000273</c:v>
                </c:pt>
                <c:pt idx="552">
                  <c:v>-1.2400000000001228</c:v>
                </c:pt>
                <c:pt idx="553">
                  <c:v>-2.1200000000000045</c:v>
                </c:pt>
                <c:pt idx="554">
                  <c:v>-0.44000000000005457</c:v>
                </c:pt>
                <c:pt idx="555">
                  <c:v>-1.6800000000000637</c:v>
                </c:pt>
                <c:pt idx="556">
                  <c:v>-0.66000000000008185</c:v>
                </c:pt>
                <c:pt idx="557">
                  <c:v>-3.2300000000001319</c:v>
                </c:pt>
                <c:pt idx="558">
                  <c:v>-1.5</c:v>
                </c:pt>
                <c:pt idx="559">
                  <c:v>-1.8600000000000136</c:v>
                </c:pt>
                <c:pt idx="560">
                  <c:v>-1.2100000000000364</c:v>
                </c:pt>
                <c:pt idx="561">
                  <c:v>0.55999999999994543</c:v>
                </c:pt>
                <c:pt idx="562">
                  <c:v>-0.58000000000004093</c:v>
                </c:pt>
                <c:pt idx="563">
                  <c:v>-0.60000000000002274</c:v>
                </c:pt>
                <c:pt idx="564">
                  <c:v>-0.78999999999996362</c:v>
                </c:pt>
                <c:pt idx="565">
                  <c:v>-0.66999999999995907</c:v>
                </c:pt>
                <c:pt idx="566">
                  <c:v>1.0400000000000773</c:v>
                </c:pt>
                <c:pt idx="567">
                  <c:v>-1.8299999999999272</c:v>
                </c:pt>
                <c:pt idx="568">
                  <c:v>0.67999999999994998</c:v>
                </c:pt>
                <c:pt idx="569">
                  <c:v>0.62999999999999545</c:v>
                </c:pt>
                <c:pt idx="570">
                  <c:v>1.3500000000000227</c:v>
                </c:pt>
                <c:pt idx="571">
                  <c:v>0.81999999999993634</c:v>
                </c:pt>
                <c:pt idx="572">
                  <c:v>0.50999999999999091</c:v>
                </c:pt>
                <c:pt idx="573">
                  <c:v>-0.59000000000003183</c:v>
                </c:pt>
                <c:pt idx="574">
                  <c:v>0</c:v>
                </c:pt>
                <c:pt idx="575">
                  <c:v>-0.12999999999999545</c:v>
                </c:pt>
                <c:pt idx="576">
                  <c:v>1.6200000000000045</c:v>
                </c:pt>
                <c:pt idx="577">
                  <c:v>0.92000000000007276</c:v>
                </c:pt>
                <c:pt idx="578">
                  <c:v>0</c:v>
                </c:pt>
                <c:pt idx="579">
                  <c:v>0.47000000000002728</c:v>
                </c:pt>
                <c:pt idx="580">
                  <c:v>-0.27999999999997272</c:v>
                </c:pt>
                <c:pt idx="581">
                  <c:v>-2.5500000000000682</c:v>
                </c:pt>
                <c:pt idx="582">
                  <c:v>-0.60000000000002274</c:v>
                </c:pt>
                <c:pt idx="583">
                  <c:v>-2.0599999999999454</c:v>
                </c:pt>
                <c:pt idx="584">
                  <c:v>-0.81000000000005912</c:v>
                </c:pt>
                <c:pt idx="585">
                  <c:v>-0.34000000000003183</c:v>
                </c:pt>
                <c:pt idx="586">
                  <c:v>0.4699999999999136</c:v>
                </c:pt>
                <c:pt idx="587">
                  <c:v>1.1299999999999955</c:v>
                </c:pt>
                <c:pt idx="588">
                  <c:v>0.18000000000006366</c:v>
                </c:pt>
                <c:pt idx="589">
                  <c:v>0.25999999999999091</c:v>
                </c:pt>
                <c:pt idx="590">
                  <c:v>7.0000000000050022E-2</c:v>
                </c:pt>
                <c:pt idx="591">
                  <c:v>-0.29000000000007731</c:v>
                </c:pt>
                <c:pt idx="592">
                  <c:v>0.72000000000002728</c:v>
                </c:pt>
                <c:pt idx="593">
                  <c:v>-1.7300000000000182</c:v>
                </c:pt>
                <c:pt idx="594">
                  <c:v>0.91999999999995907</c:v>
                </c:pt>
                <c:pt idx="595">
                  <c:v>-0.46000000000003638</c:v>
                </c:pt>
                <c:pt idx="596">
                  <c:v>1.999999999998181E-2</c:v>
                </c:pt>
                <c:pt idx="597">
                  <c:v>-0.75</c:v>
                </c:pt>
                <c:pt idx="598">
                  <c:v>-0.27999999999997272</c:v>
                </c:pt>
                <c:pt idx="599">
                  <c:v>0.32999999999992724</c:v>
                </c:pt>
                <c:pt idx="600">
                  <c:v>4.1200000000000045</c:v>
                </c:pt>
                <c:pt idx="601">
                  <c:v>-1.6900000000000546</c:v>
                </c:pt>
                <c:pt idx="602">
                  <c:v>-1.2900000000000773</c:v>
                </c:pt>
                <c:pt idx="603">
                  <c:v>0.94999999999993179</c:v>
                </c:pt>
                <c:pt idx="604">
                  <c:v>9.0000000000031832E-2</c:v>
                </c:pt>
                <c:pt idx="605">
                  <c:v>1.8500000000000227</c:v>
                </c:pt>
                <c:pt idx="606">
                  <c:v>0.16000000000008185</c:v>
                </c:pt>
                <c:pt idx="607">
                  <c:v>6.0000000000059117E-2</c:v>
                </c:pt>
                <c:pt idx="608">
                  <c:v>-1.7000000000000455</c:v>
                </c:pt>
                <c:pt idx="609">
                  <c:v>-1.9500000000000455</c:v>
                </c:pt>
                <c:pt idx="610">
                  <c:v>-1.8999999999999773</c:v>
                </c:pt>
                <c:pt idx="611">
                  <c:v>-1.6900000000000546</c:v>
                </c:pt>
                <c:pt idx="612">
                  <c:v>1.0500000000000682</c:v>
                </c:pt>
                <c:pt idx="613">
                  <c:v>-1.42999999999995</c:v>
                </c:pt>
                <c:pt idx="614">
                  <c:v>-9.9999999999909051E-2</c:v>
                </c:pt>
                <c:pt idx="615">
                  <c:v>-1.2100000000000364</c:v>
                </c:pt>
                <c:pt idx="616">
                  <c:v>-1.2200000000000273</c:v>
                </c:pt>
                <c:pt idx="617">
                  <c:v>-0.84000000000003183</c:v>
                </c:pt>
                <c:pt idx="618">
                  <c:v>0.4799999999999045</c:v>
                </c:pt>
                <c:pt idx="619">
                  <c:v>1.2199999999999136</c:v>
                </c:pt>
                <c:pt idx="620">
                  <c:v>0.43999999999994088</c:v>
                </c:pt>
                <c:pt idx="621">
                  <c:v>6.0000000000059117E-2</c:v>
                </c:pt>
                <c:pt idx="622">
                  <c:v>-1.0900000000000318</c:v>
                </c:pt>
                <c:pt idx="623">
                  <c:v>1.6299999999998818</c:v>
                </c:pt>
                <c:pt idx="624">
                  <c:v>-6.0000000000059117E-2</c:v>
                </c:pt>
                <c:pt idx="625">
                  <c:v>-0.11000000000001364</c:v>
                </c:pt>
                <c:pt idx="626">
                  <c:v>-1.3299999999999272</c:v>
                </c:pt>
                <c:pt idx="627">
                  <c:v>0.43000000000006366</c:v>
                </c:pt>
                <c:pt idx="628">
                  <c:v>0.47000000000002728</c:v>
                </c:pt>
                <c:pt idx="629">
                  <c:v>0.93999999999994088</c:v>
                </c:pt>
                <c:pt idx="630">
                  <c:v>0.7800000000000864</c:v>
                </c:pt>
                <c:pt idx="631">
                  <c:v>0.23000000000001819</c:v>
                </c:pt>
                <c:pt idx="632">
                  <c:v>1.5499999999999545</c:v>
                </c:pt>
                <c:pt idx="633">
                  <c:v>0.29999999999995453</c:v>
                </c:pt>
                <c:pt idx="634">
                  <c:v>1.6100000000000136</c:v>
                </c:pt>
                <c:pt idx="635">
                  <c:v>0.48000000000001819</c:v>
                </c:pt>
                <c:pt idx="636">
                  <c:v>0.28999999999996362</c:v>
                </c:pt>
                <c:pt idx="637">
                  <c:v>0.59000000000003183</c:v>
                </c:pt>
                <c:pt idx="638">
                  <c:v>7.999999999992724E-2</c:v>
                </c:pt>
                <c:pt idx="639">
                  <c:v>-0.24000000000000909</c:v>
                </c:pt>
                <c:pt idx="640">
                  <c:v>0.87000000000000455</c:v>
                </c:pt>
                <c:pt idx="641">
                  <c:v>0.96000000000003638</c:v>
                </c:pt>
                <c:pt idx="642">
                  <c:v>0.40999999999996817</c:v>
                </c:pt>
                <c:pt idx="643">
                  <c:v>1.1499999999999773</c:v>
                </c:pt>
                <c:pt idx="644">
                  <c:v>2.0899999999999181</c:v>
                </c:pt>
                <c:pt idx="645">
                  <c:v>1.7100000000000364</c:v>
                </c:pt>
                <c:pt idx="646">
                  <c:v>1.0800000000000409</c:v>
                </c:pt>
                <c:pt idx="647">
                  <c:v>-0.31999999999993634</c:v>
                </c:pt>
                <c:pt idx="648">
                  <c:v>1.6900000000000546</c:v>
                </c:pt>
                <c:pt idx="649">
                  <c:v>1.57000000000005</c:v>
                </c:pt>
                <c:pt idx="650">
                  <c:v>2.0099999999999909</c:v>
                </c:pt>
                <c:pt idx="651">
                  <c:v>1.7100000000000364</c:v>
                </c:pt>
                <c:pt idx="652">
                  <c:v>1.8500000000000227</c:v>
                </c:pt>
                <c:pt idx="653">
                  <c:v>1.8899999999999864</c:v>
                </c:pt>
                <c:pt idx="654">
                  <c:v>1.5399999999999636</c:v>
                </c:pt>
                <c:pt idx="655">
                  <c:v>0.65000000000009095</c:v>
                </c:pt>
                <c:pt idx="656">
                  <c:v>0.69000000000005457</c:v>
                </c:pt>
                <c:pt idx="657">
                  <c:v>-0.22000000000002728</c:v>
                </c:pt>
                <c:pt idx="658">
                  <c:v>0.12000000000000455</c:v>
                </c:pt>
                <c:pt idx="659">
                  <c:v>-0.54999999999995453</c:v>
                </c:pt>
                <c:pt idx="660">
                  <c:v>0.62999999999999545</c:v>
                </c:pt>
                <c:pt idx="661">
                  <c:v>0.34000000000003183</c:v>
                </c:pt>
                <c:pt idx="662">
                  <c:v>3.8199999999999363</c:v>
                </c:pt>
                <c:pt idx="663">
                  <c:v>6.7900000000000773</c:v>
                </c:pt>
                <c:pt idx="664">
                  <c:v>9.1299999999999955</c:v>
                </c:pt>
                <c:pt idx="665">
                  <c:v>7.5</c:v>
                </c:pt>
                <c:pt idx="666">
                  <c:v>7.1399999999999864</c:v>
                </c:pt>
                <c:pt idx="667">
                  <c:v>6.7700000000000955</c:v>
                </c:pt>
                <c:pt idx="668">
                  <c:v>7.7599999999999909</c:v>
                </c:pt>
                <c:pt idx="669">
                  <c:v>9.0900000000000318</c:v>
                </c:pt>
                <c:pt idx="670">
                  <c:v>6.4400000000000546</c:v>
                </c:pt>
                <c:pt idx="671">
                  <c:v>6.7799999999999727</c:v>
                </c:pt>
                <c:pt idx="672">
                  <c:v>6.6299999999999955</c:v>
                </c:pt>
                <c:pt idx="673">
                  <c:v>6.9900000000000091</c:v>
                </c:pt>
                <c:pt idx="674">
                  <c:v>5.4900000000000091</c:v>
                </c:pt>
                <c:pt idx="675">
                  <c:v>6.1899999999999409</c:v>
                </c:pt>
                <c:pt idx="676">
                  <c:v>7.7699999999999818</c:v>
                </c:pt>
                <c:pt idx="677">
                  <c:v>7.1200000000000045</c:v>
                </c:pt>
                <c:pt idx="678">
                  <c:v>4.9500000000000455</c:v>
                </c:pt>
                <c:pt idx="679">
                  <c:v>4.2400000000000091</c:v>
                </c:pt>
                <c:pt idx="680">
                  <c:v>2.0299999999999727</c:v>
                </c:pt>
                <c:pt idx="681">
                  <c:v>0.74000000000012278</c:v>
                </c:pt>
                <c:pt idx="682">
                  <c:v>-0.38999999999998636</c:v>
                </c:pt>
                <c:pt idx="683">
                  <c:v>2.9999999999998863</c:v>
                </c:pt>
                <c:pt idx="684">
                  <c:v>3.4799999999999045</c:v>
                </c:pt>
                <c:pt idx="685">
                  <c:v>2.0399999999999636</c:v>
                </c:pt>
                <c:pt idx="686">
                  <c:v>1.4099999999998545</c:v>
                </c:pt>
                <c:pt idx="687">
                  <c:v>2.0599999999999454</c:v>
                </c:pt>
                <c:pt idx="688">
                  <c:v>-0.77999999999997272</c:v>
                </c:pt>
                <c:pt idx="689">
                  <c:v>0.59000000000003183</c:v>
                </c:pt>
                <c:pt idx="690">
                  <c:v>-0.31999999999993634</c:v>
                </c:pt>
                <c:pt idx="691">
                  <c:v>3.2899999999999636</c:v>
                </c:pt>
                <c:pt idx="692">
                  <c:v>0.85000000000002274</c:v>
                </c:pt>
                <c:pt idx="693">
                  <c:v>-1.0299999999999727</c:v>
                </c:pt>
                <c:pt idx="694">
                  <c:v>1.6700000000000728</c:v>
                </c:pt>
                <c:pt idx="695">
                  <c:v>2.4900000000000091</c:v>
                </c:pt>
                <c:pt idx="696">
                  <c:v>3.1499999999999773</c:v>
                </c:pt>
                <c:pt idx="697">
                  <c:v>0.33000000000004093</c:v>
                </c:pt>
                <c:pt idx="698">
                  <c:v>0.61000000000001364</c:v>
                </c:pt>
                <c:pt idx="699">
                  <c:v>0.96000000000003638</c:v>
                </c:pt>
                <c:pt idx="700">
                  <c:v>-0.50999999999999091</c:v>
                </c:pt>
                <c:pt idx="701">
                  <c:v>1.42999999999995</c:v>
                </c:pt>
                <c:pt idx="702">
                  <c:v>-0.16999999999995907</c:v>
                </c:pt>
                <c:pt idx="703">
                  <c:v>-0.21000000000003638</c:v>
                </c:pt>
                <c:pt idx="704">
                  <c:v>0.31999999999993634</c:v>
                </c:pt>
                <c:pt idx="705">
                  <c:v>-1.42999999999995</c:v>
                </c:pt>
                <c:pt idx="706">
                  <c:v>0.9699999999999136</c:v>
                </c:pt>
                <c:pt idx="707">
                  <c:v>1.1900000000000546</c:v>
                </c:pt>
                <c:pt idx="708">
                  <c:v>-0.16999999999995907</c:v>
                </c:pt>
                <c:pt idx="709">
                  <c:v>-0.10000000000002274</c:v>
                </c:pt>
                <c:pt idx="710">
                  <c:v>2.1699999999999591</c:v>
                </c:pt>
                <c:pt idx="711">
                  <c:v>1.9600000000000364</c:v>
                </c:pt>
                <c:pt idx="712">
                  <c:v>-0.25</c:v>
                </c:pt>
                <c:pt idx="713">
                  <c:v>6.0000000000059117E-2</c:v>
                </c:pt>
                <c:pt idx="714">
                  <c:v>-1.5800000000000409</c:v>
                </c:pt>
                <c:pt idx="715">
                  <c:v>-1.0900000000000318</c:v>
                </c:pt>
                <c:pt idx="716">
                  <c:v>-0.18000000000006366</c:v>
                </c:pt>
                <c:pt idx="717">
                  <c:v>-0.47000000000002728</c:v>
                </c:pt>
                <c:pt idx="718">
                  <c:v>-0.25999999999999091</c:v>
                </c:pt>
                <c:pt idx="719">
                  <c:v>-0.66999999999995907</c:v>
                </c:pt>
                <c:pt idx="720">
                  <c:v>-0.83000000000004093</c:v>
                </c:pt>
                <c:pt idx="721">
                  <c:v>-1.2900000000000773</c:v>
                </c:pt>
                <c:pt idx="722">
                  <c:v>-0.11000000000001364</c:v>
                </c:pt>
                <c:pt idx="723">
                  <c:v>0.52999999999997272</c:v>
                </c:pt>
                <c:pt idx="724">
                  <c:v>-0.29000000000007731</c:v>
                </c:pt>
                <c:pt idx="725">
                  <c:v>0.22000000000002728</c:v>
                </c:pt>
                <c:pt idx="726">
                  <c:v>0.14999999999997726</c:v>
                </c:pt>
                <c:pt idx="727">
                  <c:v>0.53999999999996362</c:v>
                </c:pt>
                <c:pt idx="728">
                  <c:v>0.68000000000006366</c:v>
                </c:pt>
                <c:pt idx="729">
                  <c:v>1.0199999999999818</c:v>
                </c:pt>
                <c:pt idx="730">
                  <c:v>-0.17999999999994998</c:v>
                </c:pt>
                <c:pt idx="731">
                  <c:v>2.1600000000000819</c:v>
                </c:pt>
                <c:pt idx="732">
                  <c:v>0.55999999999994543</c:v>
                </c:pt>
                <c:pt idx="733">
                  <c:v>9.9999999999909051E-3</c:v>
                </c:pt>
                <c:pt idx="734">
                  <c:v>0.16999999999995907</c:v>
                </c:pt>
                <c:pt idx="735">
                  <c:v>0.85999999999989996</c:v>
                </c:pt>
                <c:pt idx="736">
                  <c:v>-1.8300000000000409</c:v>
                </c:pt>
                <c:pt idx="737">
                  <c:v>1.1499999999999773</c:v>
                </c:pt>
                <c:pt idx="738">
                  <c:v>-8.0000000000040927E-2</c:v>
                </c:pt>
                <c:pt idx="739">
                  <c:v>0.76999999999998181</c:v>
                </c:pt>
                <c:pt idx="740">
                  <c:v>0.22000000000002728</c:v>
                </c:pt>
                <c:pt idx="741">
                  <c:v>0.13999999999998636</c:v>
                </c:pt>
                <c:pt idx="742">
                  <c:v>0.59000000000003183</c:v>
                </c:pt>
                <c:pt idx="743">
                  <c:v>1.6200000000000045</c:v>
                </c:pt>
                <c:pt idx="744">
                  <c:v>-1.2400000000000091</c:v>
                </c:pt>
                <c:pt idx="745">
                  <c:v>0.91000000000008185</c:v>
                </c:pt>
                <c:pt idx="746">
                  <c:v>0.29999999999995453</c:v>
                </c:pt>
                <c:pt idx="747">
                  <c:v>-4.9999999999954525E-2</c:v>
                </c:pt>
                <c:pt idx="748">
                  <c:v>6.0000000000059117E-2</c:v>
                </c:pt>
                <c:pt idx="749">
                  <c:v>1.8600000000000136</c:v>
                </c:pt>
                <c:pt idx="750">
                  <c:v>0.80000000000006821</c:v>
                </c:pt>
                <c:pt idx="751">
                  <c:v>1.7799999999999727</c:v>
                </c:pt>
                <c:pt idx="752">
                  <c:v>1.3999999999999773</c:v>
                </c:pt>
                <c:pt idx="753">
                  <c:v>0.38999999999998636</c:v>
                </c:pt>
                <c:pt idx="754">
                  <c:v>0.62000000000000455</c:v>
                </c:pt>
                <c:pt idx="755">
                  <c:v>0.42000000000007276</c:v>
                </c:pt>
                <c:pt idx="756">
                  <c:v>0.47000000000002728</c:v>
                </c:pt>
                <c:pt idx="757">
                  <c:v>-1.1000000000000227</c:v>
                </c:pt>
                <c:pt idx="758">
                  <c:v>-1.6099999999999</c:v>
                </c:pt>
                <c:pt idx="759">
                  <c:v>-0.93000000000006366</c:v>
                </c:pt>
                <c:pt idx="760">
                  <c:v>9.0000000000031832E-2</c:v>
                </c:pt>
                <c:pt idx="761">
                  <c:v>0.35000000000002274</c:v>
                </c:pt>
                <c:pt idx="762">
                  <c:v>-0.16999999999995907</c:v>
                </c:pt>
                <c:pt idx="763">
                  <c:v>0.66999999999995907</c:v>
                </c:pt>
                <c:pt idx="764">
                  <c:v>-1.7799999999999727</c:v>
                </c:pt>
                <c:pt idx="765">
                  <c:v>4.9999999999954525E-2</c:v>
                </c:pt>
                <c:pt idx="766">
                  <c:v>1.7100000000000364</c:v>
                </c:pt>
                <c:pt idx="767">
                  <c:v>-0.37000000000000455</c:v>
                </c:pt>
                <c:pt idx="768">
                  <c:v>0.44999999999993179</c:v>
                </c:pt>
                <c:pt idx="769">
                  <c:v>0.24000000000000909</c:v>
                </c:pt>
                <c:pt idx="770">
                  <c:v>0.81000000000005912</c:v>
                </c:pt>
                <c:pt idx="771">
                  <c:v>0.94000000000005457</c:v>
                </c:pt>
                <c:pt idx="772">
                  <c:v>1.1699999999999591</c:v>
                </c:pt>
                <c:pt idx="773">
                  <c:v>2.7400000000000091</c:v>
                </c:pt>
                <c:pt idx="774">
                  <c:v>1.9399999999999409</c:v>
                </c:pt>
                <c:pt idx="775">
                  <c:v>1.8400000000000318</c:v>
                </c:pt>
                <c:pt idx="776">
                  <c:v>0.64000000000010004</c:v>
                </c:pt>
                <c:pt idx="777">
                  <c:v>-0.36000000000001364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45-43D1-A66A-F823238E02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5187520"/>
        <c:axId val="585196672"/>
      </c:areaChart>
      <c:lineChart>
        <c:grouping val="standard"/>
        <c:varyColors val="0"/>
        <c:ser>
          <c:idx val="0"/>
          <c:order val="0"/>
          <c:tx>
            <c:strRef>
              <c:f>'ONE_LAST_QUOTE (2)'!$D$1</c:f>
              <c:strCache>
                <c:ptCount val="1"/>
                <c:pt idx="0">
                  <c:v>還原摩台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'ONE_LAST_QUOTE (2)'!$A$2:$A$792</c:f>
              <c:numCache>
                <c:formatCode>m/d/yyyy</c:formatCode>
                <c:ptCount val="791"/>
                <c:pt idx="0">
                  <c:v>44063</c:v>
                </c:pt>
                <c:pt idx="1">
                  <c:v>44064</c:v>
                </c:pt>
                <c:pt idx="2">
                  <c:v>44067</c:v>
                </c:pt>
                <c:pt idx="3">
                  <c:v>44068</c:v>
                </c:pt>
                <c:pt idx="4">
                  <c:v>44069</c:v>
                </c:pt>
                <c:pt idx="5">
                  <c:v>44070</c:v>
                </c:pt>
                <c:pt idx="6">
                  <c:v>44071</c:v>
                </c:pt>
                <c:pt idx="7">
                  <c:v>44074</c:v>
                </c:pt>
                <c:pt idx="8">
                  <c:v>44075</c:v>
                </c:pt>
                <c:pt idx="9">
                  <c:v>44076</c:v>
                </c:pt>
                <c:pt idx="10">
                  <c:v>44077</c:v>
                </c:pt>
                <c:pt idx="11">
                  <c:v>44078</c:v>
                </c:pt>
                <c:pt idx="12">
                  <c:v>44081</c:v>
                </c:pt>
                <c:pt idx="13">
                  <c:v>44082</c:v>
                </c:pt>
                <c:pt idx="14">
                  <c:v>44083</c:v>
                </c:pt>
                <c:pt idx="15">
                  <c:v>44084</c:v>
                </c:pt>
                <c:pt idx="16">
                  <c:v>44085</c:v>
                </c:pt>
                <c:pt idx="17">
                  <c:v>44088</c:v>
                </c:pt>
                <c:pt idx="18">
                  <c:v>44089</c:v>
                </c:pt>
                <c:pt idx="19">
                  <c:v>44090</c:v>
                </c:pt>
                <c:pt idx="20">
                  <c:v>44091</c:v>
                </c:pt>
                <c:pt idx="21">
                  <c:v>44092</c:v>
                </c:pt>
                <c:pt idx="22">
                  <c:v>44095</c:v>
                </c:pt>
                <c:pt idx="23">
                  <c:v>44096</c:v>
                </c:pt>
                <c:pt idx="24">
                  <c:v>44097</c:v>
                </c:pt>
                <c:pt idx="25">
                  <c:v>44098</c:v>
                </c:pt>
                <c:pt idx="26">
                  <c:v>44099</c:v>
                </c:pt>
                <c:pt idx="27">
                  <c:v>44102</c:v>
                </c:pt>
                <c:pt idx="28">
                  <c:v>44103</c:v>
                </c:pt>
                <c:pt idx="29">
                  <c:v>44104</c:v>
                </c:pt>
                <c:pt idx="30">
                  <c:v>44109</c:v>
                </c:pt>
                <c:pt idx="31">
                  <c:v>44110</c:v>
                </c:pt>
                <c:pt idx="32">
                  <c:v>44111</c:v>
                </c:pt>
                <c:pt idx="33">
                  <c:v>44112</c:v>
                </c:pt>
                <c:pt idx="34">
                  <c:v>44116</c:v>
                </c:pt>
                <c:pt idx="35">
                  <c:v>44117</c:v>
                </c:pt>
                <c:pt idx="36">
                  <c:v>44118</c:v>
                </c:pt>
                <c:pt idx="37">
                  <c:v>44119</c:v>
                </c:pt>
                <c:pt idx="38">
                  <c:v>44120</c:v>
                </c:pt>
                <c:pt idx="39">
                  <c:v>44123</c:v>
                </c:pt>
                <c:pt idx="40">
                  <c:v>44124</c:v>
                </c:pt>
                <c:pt idx="41">
                  <c:v>44125</c:v>
                </c:pt>
                <c:pt idx="42">
                  <c:v>44126</c:v>
                </c:pt>
                <c:pt idx="43">
                  <c:v>44127</c:v>
                </c:pt>
                <c:pt idx="44">
                  <c:v>44131</c:v>
                </c:pt>
                <c:pt idx="45">
                  <c:v>44132</c:v>
                </c:pt>
                <c:pt idx="46">
                  <c:v>44133</c:v>
                </c:pt>
                <c:pt idx="47">
                  <c:v>44134</c:v>
                </c:pt>
                <c:pt idx="48">
                  <c:v>44137</c:v>
                </c:pt>
                <c:pt idx="49">
                  <c:v>44138</c:v>
                </c:pt>
                <c:pt idx="50">
                  <c:v>44139</c:v>
                </c:pt>
                <c:pt idx="51">
                  <c:v>44140</c:v>
                </c:pt>
                <c:pt idx="52">
                  <c:v>44141</c:v>
                </c:pt>
                <c:pt idx="53">
                  <c:v>44144</c:v>
                </c:pt>
                <c:pt idx="54">
                  <c:v>44145</c:v>
                </c:pt>
                <c:pt idx="55">
                  <c:v>44146</c:v>
                </c:pt>
                <c:pt idx="56">
                  <c:v>44147</c:v>
                </c:pt>
                <c:pt idx="57">
                  <c:v>44148</c:v>
                </c:pt>
                <c:pt idx="58">
                  <c:v>44151</c:v>
                </c:pt>
                <c:pt idx="59">
                  <c:v>44152</c:v>
                </c:pt>
                <c:pt idx="60">
                  <c:v>44153</c:v>
                </c:pt>
                <c:pt idx="61">
                  <c:v>44154</c:v>
                </c:pt>
                <c:pt idx="62">
                  <c:v>44155</c:v>
                </c:pt>
                <c:pt idx="63">
                  <c:v>44158</c:v>
                </c:pt>
                <c:pt idx="64">
                  <c:v>44159</c:v>
                </c:pt>
                <c:pt idx="65">
                  <c:v>44160</c:v>
                </c:pt>
                <c:pt idx="66">
                  <c:v>44161</c:v>
                </c:pt>
                <c:pt idx="67">
                  <c:v>44162</c:v>
                </c:pt>
                <c:pt idx="68">
                  <c:v>44165</c:v>
                </c:pt>
                <c:pt idx="69">
                  <c:v>44166</c:v>
                </c:pt>
                <c:pt idx="70">
                  <c:v>44167</c:v>
                </c:pt>
                <c:pt idx="71">
                  <c:v>44168</c:v>
                </c:pt>
                <c:pt idx="72">
                  <c:v>44169</c:v>
                </c:pt>
                <c:pt idx="73">
                  <c:v>44172</c:v>
                </c:pt>
                <c:pt idx="74">
                  <c:v>44173</c:v>
                </c:pt>
                <c:pt idx="75">
                  <c:v>44174</c:v>
                </c:pt>
                <c:pt idx="76">
                  <c:v>44175</c:v>
                </c:pt>
                <c:pt idx="77">
                  <c:v>44176</c:v>
                </c:pt>
                <c:pt idx="78">
                  <c:v>44179</c:v>
                </c:pt>
                <c:pt idx="79">
                  <c:v>44180</c:v>
                </c:pt>
                <c:pt idx="80">
                  <c:v>44181</c:v>
                </c:pt>
                <c:pt idx="81">
                  <c:v>44182</c:v>
                </c:pt>
                <c:pt idx="82">
                  <c:v>44183</c:v>
                </c:pt>
                <c:pt idx="83">
                  <c:v>44186</c:v>
                </c:pt>
                <c:pt idx="84">
                  <c:v>44187</c:v>
                </c:pt>
                <c:pt idx="85">
                  <c:v>44188</c:v>
                </c:pt>
                <c:pt idx="86">
                  <c:v>44189</c:v>
                </c:pt>
                <c:pt idx="87">
                  <c:v>44193</c:v>
                </c:pt>
                <c:pt idx="88">
                  <c:v>44194</c:v>
                </c:pt>
                <c:pt idx="89">
                  <c:v>44195</c:v>
                </c:pt>
                <c:pt idx="90">
                  <c:v>44196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44207</c:v>
                </c:pt>
                <c:pt idx="97">
                  <c:v>44208</c:v>
                </c:pt>
                <c:pt idx="98">
                  <c:v>44209</c:v>
                </c:pt>
                <c:pt idx="99">
                  <c:v>44210</c:v>
                </c:pt>
                <c:pt idx="100">
                  <c:v>44211</c:v>
                </c:pt>
                <c:pt idx="101">
                  <c:v>44214</c:v>
                </c:pt>
                <c:pt idx="102">
                  <c:v>44215</c:v>
                </c:pt>
                <c:pt idx="103">
                  <c:v>44216</c:v>
                </c:pt>
                <c:pt idx="104">
                  <c:v>44217</c:v>
                </c:pt>
                <c:pt idx="105">
                  <c:v>44218</c:v>
                </c:pt>
                <c:pt idx="106">
                  <c:v>44221</c:v>
                </c:pt>
                <c:pt idx="107">
                  <c:v>44222</c:v>
                </c:pt>
                <c:pt idx="108">
                  <c:v>44223</c:v>
                </c:pt>
                <c:pt idx="109">
                  <c:v>44224</c:v>
                </c:pt>
                <c:pt idx="110">
                  <c:v>44225</c:v>
                </c:pt>
                <c:pt idx="111">
                  <c:v>44228</c:v>
                </c:pt>
                <c:pt idx="112">
                  <c:v>44229</c:v>
                </c:pt>
                <c:pt idx="113">
                  <c:v>44230</c:v>
                </c:pt>
                <c:pt idx="114">
                  <c:v>44231</c:v>
                </c:pt>
                <c:pt idx="115">
                  <c:v>44232</c:v>
                </c:pt>
                <c:pt idx="116">
                  <c:v>44244</c:v>
                </c:pt>
                <c:pt idx="117">
                  <c:v>44245</c:v>
                </c:pt>
                <c:pt idx="118">
                  <c:v>44246</c:v>
                </c:pt>
                <c:pt idx="119">
                  <c:v>44249</c:v>
                </c:pt>
                <c:pt idx="120">
                  <c:v>44250</c:v>
                </c:pt>
                <c:pt idx="121">
                  <c:v>44251</c:v>
                </c:pt>
                <c:pt idx="122">
                  <c:v>44252</c:v>
                </c:pt>
                <c:pt idx="123">
                  <c:v>44253</c:v>
                </c:pt>
                <c:pt idx="124">
                  <c:v>44257</c:v>
                </c:pt>
                <c:pt idx="125">
                  <c:v>44258</c:v>
                </c:pt>
                <c:pt idx="126">
                  <c:v>44259</c:v>
                </c:pt>
                <c:pt idx="127">
                  <c:v>44260</c:v>
                </c:pt>
                <c:pt idx="128">
                  <c:v>44263</c:v>
                </c:pt>
                <c:pt idx="129">
                  <c:v>44264</c:v>
                </c:pt>
                <c:pt idx="130">
                  <c:v>44265</c:v>
                </c:pt>
                <c:pt idx="131">
                  <c:v>44266</c:v>
                </c:pt>
                <c:pt idx="132">
                  <c:v>44267</c:v>
                </c:pt>
                <c:pt idx="133">
                  <c:v>44270</c:v>
                </c:pt>
                <c:pt idx="134">
                  <c:v>44271</c:v>
                </c:pt>
                <c:pt idx="135">
                  <c:v>44272</c:v>
                </c:pt>
                <c:pt idx="136">
                  <c:v>44273</c:v>
                </c:pt>
                <c:pt idx="137">
                  <c:v>44274</c:v>
                </c:pt>
                <c:pt idx="138">
                  <c:v>44277</c:v>
                </c:pt>
                <c:pt idx="139">
                  <c:v>44278</c:v>
                </c:pt>
                <c:pt idx="140">
                  <c:v>44279</c:v>
                </c:pt>
                <c:pt idx="141">
                  <c:v>44280</c:v>
                </c:pt>
                <c:pt idx="142">
                  <c:v>44281</c:v>
                </c:pt>
                <c:pt idx="143">
                  <c:v>44284</c:v>
                </c:pt>
                <c:pt idx="144">
                  <c:v>44285</c:v>
                </c:pt>
                <c:pt idx="145">
                  <c:v>44286</c:v>
                </c:pt>
                <c:pt idx="146">
                  <c:v>44287</c:v>
                </c:pt>
                <c:pt idx="147">
                  <c:v>44293</c:v>
                </c:pt>
                <c:pt idx="148">
                  <c:v>44294</c:v>
                </c:pt>
                <c:pt idx="149">
                  <c:v>44295</c:v>
                </c:pt>
                <c:pt idx="150">
                  <c:v>44298</c:v>
                </c:pt>
                <c:pt idx="151">
                  <c:v>44299</c:v>
                </c:pt>
                <c:pt idx="152">
                  <c:v>44300</c:v>
                </c:pt>
                <c:pt idx="153">
                  <c:v>44301</c:v>
                </c:pt>
                <c:pt idx="154">
                  <c:v>44302</c:v>
                </c:pt>
                <c:pt idx="155">
                  <c:v>44305</c:v>
                </c:pt>
                <c:pt idx="156">
                  <c:v>44306</c:v>
                </c:pt>
                <c:pt idx="157">
                  <c:v>44307</c:v>
                </c:pt>
                <c:pt idx="158">
                  <c:v>44308</c:v>
                </c:pt>
                <c:pt idx="159">
                  <c:v>44309</c:v>
                </c:pt>
                <c:pt idx="160">
                  <c:v>44312</c:v>
                </c:pt>
                <c:pt idx="161">
                  <c:v>44313</c:v>
                </c:pt>
                <c:pt idx="162">
                  <c:v>44314</c:v>
                </c:pt>
                <c:pt idx="163">
                  <c:v>44315</c:v>
                </c:pt>
                <c:pt idx="164">
                  <c:v>44319</c:v>
                </c:pt>
                <c:pt idx="165">
                  <c:v>44320</c:v>
                </c:pt>
                <c:pt idx="166">
                  <c:v>44321</c:v>
                </c:pt>
                <c:pt idx="167">
                  <c:v>44322</c:v>
                </c:pt>
                <c:pt idx="168">
                  <c:v>44323</c:v>
                </c:pt>
                <c:pt idx="169">
                  <c:v>44326</c:v>
                </c:pt>
                <c:pt idx="170">
                  <c:v>44327</c:v>
                </c:pt>
                <c:pt idx="171">
                  <c:v>44328</c:v>
                </c:pt>
                <c:pt idx="172">
                  <c:v>44329</c:v>
                </c:pt>
                <c:pt idx="173">
                  <c:v>44330</c:v>
                </c:pt>
                <c:pt idx="174">
                  <c:v>44333</c:v>
                </c:pt>
                <c:pt idx="175">
                  <c:v>44334</c:v>
                </c:pt>
                <c:pt idx="176">
                  <c:v>44336</c:v>
                </c:pt>
                <c:pt idx="177">
                  <c:v>44337</c:v>
                </c:pt>
                <c:pt idx="178">
                  <c:v>44340</c:v>
                </c:pt>
                <c:pt idx="179">
                  <c:v>44341</c:v>
                </c:pt>
                <c:pt idx="180">
                  <c:v>44342</c:v>
                </c:pt>
                <c:pt idx="181">
                  <c:v>44343</c:v>
                </c:pt>
                <c:pt idx="182">
                  <c:v>44344</c:v>
                </c:pt>
                <c:pt idx="183">
                  <c:v>44347</c:v>
                </c:pt>
                <c:pt idx="184">
                  <c:v>44348</c:v>
                </c:pt>
                <c:pt idx="185">
                  <c:v>44349</c:v>
                </c:pt>
                <c:pt idx="186">
                  <c:v>44350</c:v>
                </c:pt>
                <c:pt idx="187">
                  <c:v>44351</c:v>
                </c:pt>
                <c:pt idx="188">
                  <c:v>44354</c:v>
                </c:pt>
                <c:pt idx="189">
                  <c:v>44355</c:v>
                </c:pt>
                <c:pt idx="190">
                  <c:v>44356</c:v>
                </c:pt>
                <c:pt idx="191">
                  <c:v>44357</c:v>
                </c:pt>
                <c:pt idx="192">
                  <c:v>44358</c:v>
                </c:pt>
                <c:pt idx="193">
                  <c:v>44362</c:v>
                </c:pt>
                <c:pt idx="194">
                  <c:v>44363</c:v>
                </c:pt>
                <c:pt idx="195">
                  <c:v>44364</c:v>
                </c:pt>
                <c:pt idx="196">
                  <c:v>44365</c:v>
                </c:pt>
                <c:pt idx="197">
                  <c:v>44368</c:v>
                </c:pt>
                <c:pt idx="198">
                  <c:v>44369</c:v>
                </c:pt>
                <c:pt idx="199">
                  <c:v>44370</c:v>
                </c:pt>
                <c:pt idx="200">
                  <c:v>44371</c:v>
                </c:pt>
                <c:pt idx="201">
                  <c:v>44372</c:v>
                </c:pt>
                <c:pt idx="202">
                  <c:v>44375</c:v>
                </c:pt>
                <c:pt idx="203">
                  <c:v>44376</c:v>
                </c:pt>
                <c:pt idx="204">
                  <c:v>44377</c:v>
                </c:pt>
                <c:pt idx="205">
                  <c:v>44379</c:v>
                </c:pt>
                <c:pt idx="206">
                  <c:v>44382</c:v>
                </c:pt>
                <c:pt idx="207">
                  <c:v>44383</c:v>
                </c:pt>
                <c:pt idx="208">
                  <c:v>44384</c:v>
                </c:pt>
                <c:pt idx="209">
                  <c:v>44385</c:v>
                </c:pt>
                <c:pt idx="210">
                  <c:v>44386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44396</c:v>
                </c:pt>
                <c:pt idx="217">
                  <c:v>44397</c:v>
                </c:pt>
                <c:pt idx="218">
                  <c:v>44398</c:v>
                </c:pt>
                <c:pt idx="219">
                  <c:v>44399</c:v>
                </c:pt>
                <c:pt idx="220">
                  <c:v>44400</c:v>
                </c:pt>
                <c:pt idx="221">
                  <c:v>44403</c:v>
                </c:pt>
                <c:pt idx="222">
                  <c:v>44404</c:v>
                </c:pt>
                <c:pt idx="223">
                  <c:v>44405</c:v>
                </c:pt>
                <c:pt idx="224">
                  <c:v>44406</c:v>
                </c:pt>
                <c:pt idx="225">
                  <c:v>44407</c:v>
                </c:pt>
                <c:pt idx="226">
                  <c:v>44410</c:v>
                </c:pt>
                <c:pt idx="227">
                  <c:v>44411</c:v>
                </c:pt>
                <c:pt idx="228">
                  <c:v>44412</c:v>
                </c:pt>
                <c:pt idx="229">
                  <c:v>44413</c:v>
                </c:pt>
                <c:pt idx="230">
                  <c:v>44414</c:v>
                </c:pt>
                <c:pt idx="231">
                  <c:v>44417</c:v>
                </c:pt>
                <c:pt idx="232">
                  <c:v>44418</c:v>
                </c:pt>
                <c:pt idx="233">
                  <c:v>44419</c:v>
                </c:pt>
                <c:pt idx="234">
                  <c:v>44420</c:v>
                </c:pt>
                <c:pt idx="235">
                  <c:v>44421</c:v>
                </c:pt>
                <c:pt idx="236">
                  <c:v>44424</c:v>
                </c:pt>
                <c:pt idx="237">
                  <c:v>44425</c:v>
                </c:pt>
                <c:pt idx="238">
                  <c:v>44426</c:v>
                </c:pt>
                <c:pt idx="239">
                  <c:v>44427</c:v>
                </c:pt>
                <c:pt idx="240">
                  <c:v>44428</c:v>
                </c:pt>
                <c:pt idx="241">
                  <c:v>44431</c:v>
                </c:pt>
                <c:pt idx="242">
                  <c:v>44432</c:v>
                </c:pt>
                <c:pt idx="243">
                  <c:v>44433</c:v>
                </c:pt>
                <c:pt idx="244">
                  <c:v>44434</c:v>
                </c:pt>
                <c:pt idx="245">
                  <c:v>44435</c:v>
                </c:pt>
                <c:pt idx="246">
                  <c:v>44438</c:v>
                </c:pt>
                <c:pt idx="247">
                  <c:v>44439</c:v>
                </c:pt>
                <c:pt idx="248">
                  <c:v>44440</c:v>
                </c:pt>
                <c:pt idx="249">
                  <c:v>44441</c:v>
                </c:pt>
                <c:pt idx="250">
                  <c:v>44442</c:v>
                </c:pt>
                <c:pt idx="251">
                  <c:v>44445</c:v>
                </c:pt>
                <c:pt idx="252">
                  <c:v>44446</c:v>
                </c:pt>
                <c:pt idx="253">
                  <c:v>44447</c:v>
                </c:pt>
                <c:pt idx="254">
                  <c:v>44448</c:v>
                </c:pt>
                <c:pt idx="255">
                  <c:v>44449</c:v>
                </c:pt>
                <c:pt idx="256">
                  <c:v>44452</c:v>
                </c:pt>
                <c:pt idx="257">
                  <c:v>44453</c:v>
                </c:pt>
                <c:pt idx="258">
                  <c:v>44454</c:v>
                </c:pt>
                <c:pt idx="259">
                  <c:v>44455</c:v>
                </c:pt>
                <c:pt idx="260">
                  <c:v>44456</c:v>
                </c:pt>
                <c:pt idx="261">
                  <c:v>44462</c:v>
                </c:pt>
                <c:pt idx="262">
                  <c:v>44463</c:v>
                </c:pt>
                <c:pt idx="263">
                  <c:v>44466</c:v>
                </c:pt>
                <c:pt idx="264">
                  <c:v>44467</c:v>
                </c:pt>
                <c:pt idx="265">
                  <c:v>44468</c:v>
                </c:pt>
                <c:pt idx="266">
                  <c:v>44469</c:v>
                </c:pt>
                <c:pt idx="267">
                  <c:v>44473</c:v>
                </c:pt>
                <c:pt idx="268">
                  <c:v>44474</c:v>
                </c:pt>
                <c:pt idx="269">
                  <c:v>44475</c:v>
                </c:pt>
                <c:pt idx="270">
                  <c:v>44476</c:v>
                </c:pt>
                <c:pt idx="271">
                  <c:v>44477</c:v>
                </c:pt>
                <c:pt idx="272">
                  <c:v>44481</c:v>
                </c:pt>
                <c:pt idx="273">
                  <c:v>44482</c:v>
                </c:pt>
                <c:pt idx="274">
                  <c:v>44484</c:v>
                </c:pt>
                <c:pt idx="275">
                  <c:v>44487</c:v>
                </c:pt>
                <c:pt idx="276">
                  <c:v>44488</c:v>
                </c:pt>
                <c:pt idx="277">
                  <c:v>44489</c:v>
                </c:pt>
                <c:pt idx="278">
                  <c:v>44490</c:v>
                </c:pt>
                <c:pt idx="279">
                  <c:v>44491</c:v>
                </c:pt>
                <c:pt idx="280">
                  <c:v>44494</c:v>
                </c:pt>
                <c:pt idx="281">
                  <c:v>44495</c:v>
                </c:pt>
                <c:pt idx="282">
                  <c:v>44496</c:v>
                </c:pt>
                <c:pt idx="283">
                  <c:v>44497</c:v>
                </c:pt>
                <c:pt idx="284">
                  <c:v>44498</c:v>
                </c:pt>
                <c:pt idx="285">
                  <c:v>44501</c:v>
                </c:pt>
                <c:pt idx="286">
                  <c:v>44502</c:v>
                </c:pt>
                <c:pt idx="287">
                  <c:v>44503</c:v>
                </c:pt>
                <c:pt idx="288">
                  <c:v>44504</c:v>
                </c:pt>
                <c:pt idx="289">
                  <c:v>44505</c:v>
                </c:pt>
                <c:pt idx="290">
                  <c:v>44508</c:v>
                </c:pt>
                <c:pt idx="291">
                  <c:v>44509</c:v>
                </c:pt>
                <c:pt idx="292">
                  <c:v>44510</c:v>
                </c:pt>
                <c:pt idx="293">
                  <c:v>44511</c:v>
                </c:pt>
                <c:pt idx="294">
                  <c:v>44512</c:v>
                </c:pt>
                <c:pt idx="295">
                  <c:v>44515</c:v>
                </c:pt>
                <c:pt idx="296">
                  <c:v>44516</c:v>
                </c:pt>
                <c:pt idx="297">
                  <c:v>44517</c:v>
                </c:pt>
                <c:pt idx="298">
                  <c:v>44518</c:v>
                </c:pt>
                <c:pt idx="299">
                  <c:v>44519</c:v>
                </c:pt>
                <c:pt idx="300">
                  <c:v>44522</c:v>
                </c:pt>
                <c:pt idx="301">
                  <c:v>44523</c:v>
                </c:pt>
                <c:pt idx="302">
                  <c:v>44524</c:v>
                </c:pt>
                <c:pt idx="303">
                  <c:v>44525</c:v>
                </c:pt>
                <c:pt idx="304">
                  <c:v>44526</c:v>
                </c:pt>
                <c:pt idx="305">
                  <c:v>44529</c:v>
                </c:pt>
                <c:pt idx="306">
                  <c:v>44530</c:v>
                </c:pt>
                <c:pt idx="307">
                  <c:v>44531</c:v>
                </c:pt>
                <c:pt idx="308">
                  <c:v>44532</c:v>
                </c:pt>
                <c:pt idx="309">
                  <c:v>44533</c:v>
                </c:pt>
                <c:pt idx="310">
                  <c:v>44536</c:v>
                </c:pt>
                <c:pt idx="311">
                  <c:v>44537</c:v>
                </c:pt>
                <c:pt idx="312">
                  <c:v>44538</c:v>
                </c:pt>
                <c:pt idx="313">
                  <c:v>44539</c:v>
                </c:pt>
                <c:pt idx="314">
                  <c:v>44540</c:v>
                </c:pt>
                <c:pt idx="315">
                  <c:v>44543</c:v>
                </c:pt>
                <c:pt idx="316">
                  <c:v>44544</c:v>
                </c:pt>
                <c:pt idx="317">
                  <c:v>44545</c:v>
                </c:pt>
                <c:pt idx="318">
                  <c:v>44546</c:v>
                </c:pt>
                <c:pt idx="319">
                  <c:v>44547</c:v>
                </c:pt>
                <c:pt idx="320">
                  <c:v>44550</c:v>
                </c:pt>
                <c:pt idx="321">
                  <c:v>44551</c:v>
                </c:pt>
                <c:pt idx="322">
                  <c:v>44552</c:v>
                </c:pt>
                <c:pt idx="323">
                  <c:v>44553</c:v>
                </c:pt>
                <c:pt idx="324">
                  <c:v>44554</c:v>
                </c:pt>
                <c:pt idx="325">
                  <c:v>44558</c:v>
                </c:pt>
                <c:pt idx="326">
                  <c:v>44559</c:v>
                </c:pt>
                <c:pt idx="327">
                  <c:v>44560</c:v>
                </c:pt>
                <c:pt idx="328">
                  <c:v>44564</c:v>
                </c:pt>
                <c:pt idx="329">
                  <c:v>44565</c:v>
                </c:pt>
                <c:pt idx="330">
                  <c:v>44566</c:v>
                </c:pt>
                <c:pt idx="331">
                  <c:v>44567</c:v>
                </c:pt>
                <c:pt idx="332">
                  <c:v>44568</c:v>
                </c:pt>
                <c:pt idx="333">
                  <c:v>44571</c:v>
                </c:pt>
                <c:pt idx="334">
                  <c:v>44572</c:v>
                </c:pt>
                <c:pt idx="335">
                  <c:v>44573</c:v>
                </c:pt>
                <c:pt idx="336">
                  <c:v>44574</c:v>
                </c:pt>
                <c:pt idx="337">
                  <c:v>44575</c:v>
                </c:pt>
                <c:pt idx="338">
                  <c:v>44578</c:v>
                </c:pt>
                <c:pt idx="339">
                  <c:v>44579</c:v>
                </c:pt>
                <c:pt idx="340">
                  <c:v>44580</c:v>
                </c:pt>
                <c:pt idx="341">
                  <c:v>44581</c:v>
                </c:pt>
                <c:pt idx="342">
                  <c:v>44582</c:v>
                </c:pt>
                <c:pt idx="343">
                  <c:v>44585</c:v>
                </c:pt>
                <c:pt idx="344">
                  <c:v>44586</c:v>
                </c:pt>
                <c:pt idx="345">
                  <c:v>44587</c:v>
                </c:pt>
                <c:pt idx="346">
                  <c:v>44599</c:v>
                </c:pt>
                <c:pt idx="347">
                  <c:v>44600</c:v>
                </c:pt>
                <c:pt idx="348">
                  <c:v>44601</c:v>
                </c:pt>
                <c:pt idx="349">
                  <c:v>44602</c:v>
                </c:pt>
                <c:pt idx="350">
                  <c:v>44603</c:v>
                </c:pt>
                <c:pt idx="351">
                  <c:v>44606</c:v>
                </c:pt>
                <c:pt idx="352">
                  <c:v>44607</c:v>
                </c:pt>
                <c:pt idx="353">
                  <c:v>44608</c:v>
                </c:pt>
                <c:pt idx="354">
                  <c:v>44609</c:v>
                </c:pt>
                <c:pt idx="355">
                  <c:v>44610</c:v>
                </c:pt>
                <c:pt idx="356">
                  <c:v>44613</c:v>
                </c:pt>
                <c:pt idx="357">
                  <c:v>44614</c:v>
                </c:pt>
                <c:pt idx="358">
                  <c:v>44615</c:v>
                </c:pt>
                <c:pt idx="359">
                  <c:v>44616</c:v>
                </c:pt>
                <c:pt idx="360">
                  <c:v>44617</c:v>
                </c:pt>
                <c:pt idx="361">
                  <c:v>44621</c:v>
                </c:pt>
                <c:pt idx="362">
                  <c:v>44622</c:v>
                </c:pt>
                <c:pt idx="363">
                  <c:v>44623</c:v>
                </c:pt>
                <c:pt idx="364">
                  <c:v>44624</c:v>
                </c:pt>
                <c:pt idx="365">
                  <c:v>44627</c:v>
                </c:pt>
                <c:pt idx="366">
                  <c:v>44628</c:v>
                </c:pt>
                <c:pt idx="367">
                  <c:v>44629</c:v>
                </c:pt>
                <c:pt idx="368">
                  <c:v>44630</c:v>
                </c:pt>
                <c:pt idx="369">
                  <c:v>44631</c:v>
                </c:pt>
                <c:pt idx="370">
                  <c:v>44634</c:v>
                </c:pt>
                <c:pt idx="371">
                  <c:v>44635</c:v>
                </c:pt>
                <c:pt idx="372">
                  <c:v>44636</c:v>
                </c:pt>
                <c:pt idx="373">
                  <c:v>44637</c:v>
                </c:pt>
                <c:pt idx="374">
                  <c:v>44638</c:v>
                </c:pt>
                <c:pt idx="375">
                  <c:v>44641</c:v>
                </c:pt>
                <c:pt idx="376">
                  <c:v>44642</c:v>
                </c:pt>
                <c:pt idx="377">
                  <c:v>44643</c:v>
                </c:pt>
                <c:pt idx="378">
                  <c:v>44644</c:v>
                </c:pt>
                <c:pt idx="379">
                  <c:v>44645</c:v>
                </c:pt>
                <c:pt idx="380">
                  <c:v>44648</c:v>
                </c:pt>
                <c:pt idx="381">
                  <c:v>44649</c:v>
                </c:pt>
                <c:pt idx="382">
                  <c:v>44650</c:v>
                </c:pt>
                <c:pt idx="383">
                  <c:v>44651</c:v>
                </c:pt>
                <c:pt idx="384">
                  <c:v>44652</c:v>
                </c:pt>
                <c:pt idx="385">
                  <c:v>44657</c:v>
                </c:pt>
                <c:pt idx="386">
                  <c:v>44658</c:v>
                </c:pt>
                <c:pt idx="387">
                  <c:v>44659</c:v>
                </c:pt>
                <c:pt idx="388">
                  <c:v>44662</c:v>
                </c:pt>
                <c:pt idx="389">
                  <c:v>44663</c:v>
                </c:pt>
                <c:pt idx="390">
                  <c:v>44664</c:v>
                </c:pt>
                <c:pt idx="391">
                  <c:v>44665</c:v>
                </c:pt>
                <c:pt idx="392">
                  <c:v>44670</c:v>
                </c:pt>
                <c:pt idx="393">
                  <c:v>44671</c:v>
                </c:pt>
                <c:pt idx="394">
                  <c:v>44672</c:v>
                </c:pt>
                <c:pt idx="395">
                  <c:v>44673</c:v>
                </c:pt>
                <c:pt idx="396">
                  <c:v>44677</c:v>
                </c:pt>
                <c:pt idx="397">
                  <c:v>44678</c:v>
                </c:pt>
                <c:pt idx="398">
                  <c:v>44680</c:v>
                </c:pt>
                <c:pt idx="399">
                  <c:v>44684</c:v>
                </c:pt>
                <c:pt idx="400">
                  <c:v>44685</c:v>
                </c:pt>
                <c:pt idx="401">
                  <c:v>44686</c:v>
                </c:pt>
                <c:pt idx="402">
                  <c:v>44687</c:v>
                </c:pt>
                <c:pt idx="403">
                  <c:v>44690</c:v>
                </c:pt>
                <c:pt idx="404">
                  <c:v>44691</c:v>
                </c:pt>
                <c:pt idx="405">
                  <c:v>44692</c:v>
                </c:pt>
                <c:pt idx="406">
                  <c:v>44693</c:v>
                </c:pt>
                <c:pt idx="407">
                  <c:v>44694</c:v>
                </c:pt>
                <c:pt idx="408">
                  <c:v>44697</c:v>
                </c:pt>
                <c:pt idx="409">
                  <c:v>44698</c:v>
                </c:pt>
                <c:pt idx="410">
                  <c:v>44699</c:v>
                </c:pt>
                <c:pt idx="411">
                  <c:v>44700</c:v>
                </c:pt>
                <c:pt idx="412">
                  <c:v>44701</c:v>
                </c:pt>
                <c:pt idx="413">
                  <c:v>44704</c:v>
                </c:pt>
                <c:pt idx="414">
                  <c:v>44705</c:v>
                </c:pt>
                <c:pt idx="415">
                  <c:v>44706</c:v>
                </c:pt>
                <c:pt idx="416">
                  <c:v>44707</c:v>
                </c:pt>
                <c:pt idx="417">
                  <c:v>44708</c:v>
                </c:pt>
                <c:pt idx="418">
                  <c:v>44711</c:v>
                </c:pt>
                <c:pt idx="419">
                  <c:v>44712</c:v>
                </c:pt>
                <c:pt idx="420">
                  <c:v>44713</c:v>
                </c:pt>
                <c:pt idx="421">
                  <c:v>44714</c:v>
                </c:pt>
                <c:pt idx="422">
                  <c:v>44718</c:v>
                </c:pt>
                <c:pt idx="423">
                  <c:v>44719</c:v>
                </c:pt>
                <c:pt idx="424">
                  <c:v>44720</c:v>
                </c:pt>
                <c:pt idx="425">
                  <c:v>44721</c:v>
                </c:pt>
                <c:pt idx="426">
                  <c:v>44722</c:v>
                </c:pt>
                <c:pt idx="427">
                  <c:v>44725</c:v>
                </c:pt>
                <c:pt idx="428">
                  <c:v>44726</c:v>
                </c:pt>
                <c:pt idx="429">
                  <c:v>44727</c:v>
                </c:pt>
                <c:pt idx="430">
                  <c:v>44728</c:v>
                </c:pt>
                <c:pt idx="431">
                  <c:v>44729</c:v>
                </c:pt>
                <c:pt idx="432">
                  <c:v>44732</c:v>
                </c:pt>
                <c:pt idx="433">
                  <c:v>44733</c:v>
                </c:pt>
                <c:pt idx="434">
                  <c:v>44734</c:v>
                </c:pt>
                <c:pt idx="435">
                  <c:v>44735</c:v>
                </c:pt>
                <c:pt idx="436">
                  <c:v>44736</c:v>
                </c:pt>
                <c:pt idx="437">
                  <c:v>44739</c:v>
                </c:pt>
                <c:pt idx="438">
                  <c:v>44740</c:v>
                </c:pt>
                <c:pt idx="439">
                  <c:v>44741</c:v>
                </c:pt>
                <c:pt idx="440">
                  <c:v>44742</c:v>
                </c:pt>
                <c:pt idx="441">
                  <c:v>44743</c:v>
                </c:pt>
                <c:pt idx="442">
                  <c:v>44746</c:v>
                </c:pt>
                <c:pt idx="443">
                  <c:v>44747</c:v>
                </c:pt>
                <c:pt idx="444">
                  <c:v>44748</c:v>
                </c:pt>
                <c:pt idx="445">
                  <c:v>44749</c:v>
                </c:pt>
                <c:pt idx="446">
                  <c:v>44750</c:v>
                </c:pt>
                <c:pt idx="447">
                  <c:v>44753</c:v>
                </c:pt>
                <c:pt idx="448">
                  <c:v>44754</c:v>
                </c:pt>
                <c:pt idx="449">
                  <c:v>44755</c:v>
                </c:pt>
                <c:pt idx="450">
                  <c:v>44756</c:v>
                </c:pt>
                <c:pt idx="451">
                  <c:v>44757</c:v>
                </c:pt>
                <c:pt idx="452">
                  <c:v>44760</c:v>
                </c:pt>
                <c:pt idx="453">
                  <c:v>44761</c:v>
                </c:pt>
                <c:pt idx="454">
                  <c:v>44762</c:v>
                </c:pt>
                <c:pt idx="455">
                  <c:v>44763</c:v>
                </c:pt>
                <c:pt idx="456">
                  <c:v>44764</c:v>
                </c:pt>
                <c:pt idx="457">
                  <c:v>44767</c:v>
                </c:pt>
                <c:pt idx="458">
                  <c:v>44768</c:v>
                </c:pt>
                <c:pt idx="459">
                  <c:v>44769</c:v>
                </c:pt>
                <c:pt idx="460">
                  <c:v>44770</c:v>
                </c:pt>
                <c:pt idx="461">
                  <c:v>44771</c:v>
                </c:pt>
                <c:pt idx="462">
                  <c:v>44774</c:v>
                </c:pt>
                <c:pt idx="463">
                  <c:v>44775</c:v>
                </c:pt>
                <c:pt idx="464">
                  <c:v>44776</c:v>
                </c:pt>
                <c:pt idx="465">
                  <c:v>44777</c:v>
                </c:pt>
                <c:pt idx="466">
                  <c:v>44778</c:v>
                </c:pt>
                <c:pt idx="467">
                  <c:v>44781</c:v>
                </c:pt>
                <c:pt idx="468">
                  <c:v>44782</c:v>
                </c:pt>
                <c:pt idx="469">
                  <c:v>44783</c:v>
                </c:pt>
                <c:pt idx="470">
                  <c:v>44784</c:v>
                </c:pt>
                <c:pt idx="471">
                  <c:v>44785</c:v>
                </c:pt>
                <c:pt idx="472">
                  <c:v>44788</c:v>
                </c:pt>
                <c:pt idx="473">
                  <c:v>44789</c:v>
                </c:pt>
                <c:pt idx="474">
                  <c:v>44790</c:v>
                </c:pt>
                <c:pt idx="475">
                  <c:v>44791</c:v>
                </c:pt>
                <c:pt idx="476">
                  <c:v>44792</c:v>
                </c:pt>
                <c:pt idx="477">
                  <c:v>44795</c:v>
                </c:pt>
                <c:pt idx="478">
                  <c:v>44796</c:v>
                </c:pt>
                <c:pt idx="479">
                  <c:v>44797</c:v>
                </c:pt>
                <c:pt idx="480">
                  <c:v>44798</c:v>
                </c:pt>
                <c:pt idx="481">
                  <c:v>44799</c:v>
                </c:pt>
                <c:pt idx="482">
                  <c:v>44802</c:v>
                </c:pt>
                <c:pt idx="483">
                  <c:v>44803</c:v>
                </c:pt>
                <c:pt idx="484">
                  <c:v>44804</c:v>
                </c:pt>
                <c:pt idx="485">
                  <c:v>44805</c:v>
                </c:pt>
                <c:pt idx="486">
                  <c:v>44806</c:v>
                </c:pt>
                <c:pt idx="487">
                  <c:v>44809</c:v>
                </c:pt>
                <c:pt idx="488">
                  <c:v>44810</c:v>
                </c:pt>
                <c:pt idx="489">
                  <c:v>44811</c:v>
                </c:pt>
                <c:pt idx="490">
                  <c:v>44812</c:v>
                </c:pt>
                <c:pt idx="491">
                  <c:v>44816</c:v>
                </c:pt>
                <c:pt idx="492">
                  <c:v>44817</c:v>
                </c:pt>
                <c:pt idx="493">
                  <c:v>44818</c:v>
                </c:pt>
                <c:pt idx="494">
                  <c:v>44819</c:v>
                </c:pt>
                <c:pt idx="495">
                  <c:v>44820</c:v>
                </c:pt>
                <c:pt idx="496">
                  <c:v>44823</c:v>
                </c:pt>
                <c:pt idx="497">
                  <c:v>44824</c:v>
                </c:pt>
                <c:pt idx="498">
                  <c:v>44825</c:v>
                </c:pt>
                <c:pt idx="499">
                  <c:v>44826</c:v>
                </c:pt>
                <c:pt idx="500">
                  <c:v>44827</c:v>
                </c:pt>
                <c:pt idx="501">
                  <c:v>44830</c:v>
                </c:pt>
                <c:pt idx="502">
                  <c:v>44831</c:v>
                </c:pt>
                <c:pt idx="503">
                  <c:v>44832</c:v>
                </c:pt>
                <c:pt idx="504">
                  <c:v>44833</c:v>
                </c:pt>
                <c:pt idx="505">
                  <c:v>44834</c:v>
                </c:pt>
                <c:pt idx="506">
                  <c:v>44837</c:v>
                </c:pt>
                <c:pt idx="507">
                  <c:v>44838</c:v>
                </c:pt>
                <c:pt idx="508">
                  <c:v>44839</c:v>
                </c:pt>
                <c:pt idx="509">
                  <c:v>44840</c:v>
                </c:pt>
                <c:pt idx="510">
                  <c:v>44841</c:v>
                </c:pt>
                <c:pt idx="511">
                  <c:v>44845</c:v>
                </c:pt>
                <c:pt idx="512">
                  <c:v>44846</c:v>
                </c:pt>
                <c:pt idx="513">
                  <c:v>44847</c:v>
                </c:pt>
                <c:pt idx="514">
                  <c:v>44848</c:v>
                </c:pt>
                <c:pt idx="515">
                  <c:v>44851</c:v>
                </c:pt>
                <c:pt idx="516">
                  <c:v>44852</c:v>
                </c:pt>
                <c:pt idx="517">
                  <c:v>44853</c:v>
                </c:pt>
                <c:pt idx="518">
                  <c:v>44854</c:v>
                </c:pt>
                <c:pt idx="519">
                  <c:v>44855</c:v>
                </c:pt>
                <c:pt idx="520">
                  <c:v>44858</c:v>
                </c:pt>
                <c:pt idx="521">
                  <c:v>44859</c:v>
                </c:pt>
                <c:pt idx="522">
                  <c:v>44860</c:v>
                </c:pt>
                <c:pt idx="523">
                  <c:v>44861</c:v>
                </c:pt>
                <c:pt idx="524">
                  <c:v>44862</c:v>
                </c:pt>
                <c:pt idx="525">
                  <c:v>44865</c:v>
                </c:pt>
                <c:pt idx="526">
                  <c:v>44866</c:v>
                </c:pt>
                <c:pt idx="527">
                  <c:v>44867</c:v>
                </c:pt>
                <c:pt idx="528">
                  <c:v>44868</c:v>
                </c:pt>
                <c:pt idx="529">
                  <c:v>44869</c:v>
                </c:pt>
                <c:pt idx="530">
                  <c:v>44872</c:v>
                </c:pt>
                <c:pt idx="531">
                  <c:v>44873</c:v>
                </c:pt>
                <c:pt idx="532">
                  <c:v>44874</c:v>
                </c:pt>
                <c:pt idx="533">
                  <c:v>44875</c:v>
                </c:pt>
                <c:pt idx="534">
                  <c:v>44876</c:v>
                </c:pt>
                <c:pt idx="535">
                  <c:v>44879</c:v>
                </c:pt>
                <c:pt idx="536">
                  <c:v>44880</c:v>
                </c:pt>
                <c:pt idx="537">
                  <c:v>44881</c:v>
                </c:pt>
                <c:pt idx="538">
                  <c:v>44882</c:v>
                </c:pt>
                <c:pt idx="539">
                  <c:v>44883</c:v>
                </c:pt>
                <c:pt idx="540">
                  <c:v>44886</c:v>
                </c:pt>
                <c:pt idx="541">
                  <c:v>44887</c:v>
                </c:pt>
                <c:pt idx="542">
                  <c:v>44888</c:v>
                </c:pt>
                <c:pt idx="543">
                  <c:v>44889</c:v>
                </c:pt>
                <c:pt idx="544">
                  <c:v>44890</c:v>
                </c:pt>
                <c:pt idx="545">
                  <c:v>44893</c:v>
                </c:pt>
                <c:pt idx="546">
                  <c:v>44894</c:v>
                </c:pt>
                <c:pt idx="547">
                  <c:v>44895</c:v>
                </c:pt>
                <c:pt idx="548">
                  <c:v>44896</c:v>
                </c:pt>
                <c:pt idx="549">
                  <c:v>44897</c:v>
                </c:pt>
                <c:pt idx="550">
                  <c:v>44900</c:v>
                </c:pt>
                <c:pt idx="551">
                  <c:v>44901</c:v>
                </c:pt>
                <c:pt idx="552">
                  <c:v>44902</c:v>
                </c:pt>
                <c:pt idx="553">
                  <c:v>44903</c:v>
                </c:pt>
                <c:pt idx="554">
                  <c:v>44904</c:v>
                </c:pt>
                <c:pt idx="555">
                  <c:v>44907</c:v>
                </c:pt>
                <c:pt idx="556">
                  <c:v>44908</c:v>
                </c:pt>
                <c:pt idx="557">
                  <c:v>44909</c:v>
                </c:pt>
                <c:pt idx="558">
                  <c:v>44910</c:v>
                </c:pt>
                <c:pt idx="559">
                  <c:v>44911</c:v>
                </c:pt>
                <c:pt idx="560">
                  <c:v>44914</c:v>
                </c:pt>
                <c:pt idx="561">
                  <c:v>44915</c:v>
                </c:pt>
                <c:pt idx="562">
                  <c:v>44916</c:v>
                </c:pt>
                <c:pt idx="563">
                  <c:v>44917</c:v>
                </c:pt>
                <c:pt idx="564">
                  <c:v>44918</c:v>
                </c:pt>
                <c:pt idx="565">
                  <c:v>44921</c:v>
                </c:pt>
                <c:pt idx="566">
                  <c:v>44922</c:v>
                </c:pt>
                <c:pt idx="567">
                  <c:v>44923</c:v>
                </c:pt>
                <c:pt idx="568">
                  <c:v>44924</c:v>
                </c:pt>
                <c:pt idx="569">
                  <c:v>44925</c:v>
                </c:pt>
                <c:pt idx="570">
                  <c:v>44929</c:v>
                </c:pt>
                <c:pt idx="571">
                  <c:v>44930</c:v>
                </c:pt>
                <c:pt idx="572">
                  <c:v>44931</c:v>
                </c:pt>
                <c:pt idx="573">
                  <c:v>44932</c:v>
                </c:pt>
                <c:pt idx="574">
                  <c:v>44935</c:v>
                </c:pt>
                <c:pt idx="575">
                  <c:v>44936</c:v>
                </c:pt>
                <c:pt idx="576">
                  <c:v>44937</c:v>
                </c:pt>
                <c:pt idx="577">
                  <c:v>44938</c:v>
                </c:pt>
                <c:pt idx="578">
                  <c:v>44939</c:v>
                </c:pt>
                <c:pt idx="579">
                  <c:v>44942</c:v>
                </c:pt>
                <c:pt idx="580">
                  <c:v>44943</c:v>
                </c:pt>
                <c:pt idx="581">
                  <c:v>44956</c:v>
                </c:pt>
                <c:pt idx="582">
                  <c:v>44957</c:v>
                </c:pt>
                <c:pt idx="583">
                  <c:v>44958</c:v>
                </c:pt>
                <c:pt idx="584">
                  <c:v>44959</c:v>
                </c:pt>
                <c:pt idx="585">
                  <c:v>44960</c:v>
                </c:pt>
                <c:pt idx="586">
                  <c:v>44963</c:v>
                </c:pt>
                <c:pt idx="587">
                  <c:v>44964</c:v>
                </c:pt>
                <c:pt idx="588">
                  <c:v>44965</c:v>
                </c:pt>
                <c:pt idx="589">
                  <c:v>44966</c:v>
                </c:pt>
                <c:pt idx="590">
                  <c:v>44967</c:v>
                </c:pt>
                <c:pt idx="591">
                  <c:v>44970</c:v>
                </c:pt>
                <c:pt idx="592">
                  <c:v>44971</c:v>
                </c:pt>
                <c:pt idx="593">
                  <c:v>44972</c:v>
                </c:pt>
                <c:pt idx="594">
                  <c:v>44973</c:v>
                </c:pt>
                <c:pt idx="595">
                  <c:v>44974</c:v>
                </c:pt>
                <c:pt idx="596">
                  <c:v>44977</c:v>
                </c:pt>
                <c:pt idx="597">
                  <c:v>44978</c:v>
                </c:pt>
                <c:pt idx="598">
                  <c:v>44979</c:v>
                </c:pt>
                <c:pt idx="599">
                  <c:v>44980</c:v>
                </c:pt>
                <c:pt idx="600">
                  <c:v>44981</c:v>
                </c:pt>
                <c:pt idx="601">
                  <c:v>44986</c:v>
                </c:pt>
                <c:pt idx="602">
                  <c:v>44987</c:v>
                </c:pt>
                <c:pt idx="603">
                  <c:v>44988</c:v>
                </c:pt>
                <c:pt idx="604">
                  <c:v>44991</c:v>
                </c:pt>
                <c:pt idx="605">
                  <c:v>44992</c:v>
                </c:pt>
                <c:pt idx="606">
                  <c:v>44993</c:v>
                </c:pt>
                <c:pt idx="607">
                  <c:v>44994</c:v>
                </c:pt>
                <c:pt idx="608">
                  <c:v>44995</c:v>
                </c:pt>
                <c:pt idx="609">
                  <c:v>44998</c:v>
                </c:pt>
                <c:pt idx="610">
                  <c:v>44999</c:v>
                </c:pt>
                <c:pt idx="611">
                  <c:v>45000</c:v>
                </c:pt>
                <c:pt idx="612">
                  <c:v>45001</c:v>
                </c:pt>
                <c:pt idx="613">
                  <c:v>45002</c:v>
                </c:pt>
                <c:pt idx="614">
                  <c:v>45005</c:v>
                </c:pt>
                <c:pt idx="615">
                  <c:v>45006</c:v>
                </c:pt>
                <c:pt idx="616">
                  <c:v>45007</c:v>
                </c:pt>
                <c:pt idx="617">
                  <c:v>45008</c:v>
                </c:pt>
                <c:pt idx="618">
                  <c:v>45009</c:v>
                </c:pt>
                <c:pt idx="619">
                  <c:v>45012</c:v>
                </c:pt>
                <c:pt idx="620">
                  <c:v>45013</c:v>
                </c:pt>
                <c:pt idx="621">
                  <c:v>45014</c:v>
                </c:pt>
                <c:pt idx="622">
                  <c:v>45015</c:v>
                </c:pt>
                <c:pt idx="623">
                  <c:v>45016</c:v>
                </c:pt>
                <c:pt idx="624">
                  <c:v>45022</c:v>
                </c:pt>
                <c:pt idx="625">
                  <c:v>45023</c:v>
                </c:pt>
                <c:pt idx="626">
                  <c:v>45026</c:v>
                </c:pt>
                <c:pt idx="627">
                  <c:v>45027</c:v>
                </c:pt>
                <c:pt idx="628">
                  <c:v>45028</c:v>
                </c:pt>
                <c:pt idx="629">
                  <c:v>45029</c:v>
                </c:pt>
                <c:pt idx="630">
                  <c:v>45030</c:v>
                </c:pt>
                <c:pt idx="631">
                  <c:v>45033</c:v>
                </c:pt>
                <c:pt idx="632">
                  <c:v>45034</c:v>
                </c:pt>
                <c:pt idx="633">
                  <c:v>45035</c:v>
                </c:pt>
                <c:pt idx="634">
                  <c:v>45036</c:v>
                </c:pt>
                <c:pt idx="635">
                  <c:v>45037</c:v>
                </c:pt>
                <c:pt idx="636">
                  <c:v>45040</c:v>
                </c:pt>
                <c:pt idx="637">
                  <c:v>45041</c:v>
                </c:pt>
                <c:pt idx="638">
                  <c:v>45042</c:v>
                </c:pt>
                <c:pt idx="639">
                  <c:v>45043</c:v>
                </c:pt>
                <c:pt idx="640">
                  <c:v>45044</c:v>
                </c:pt>
                <c:pt idx="641">
                  <c:v>45048</c:v>
                </c:pt>
                <c:pt idx="642">
                  <c:v>45049</c:v>
                </c:pt>
                <c:pt idx="643">
                  <c:v>45050</c:v>
                </c:pt>
                <c:pt idx="644">
                  <c:v>45051</c:v>
                </c:pt>
                <c:pt idx="645">
                  <c:v>45054</c:v>
                </c:pt>
                <c:pt idx="646">
                  <c:v>45055</c:v>
                </c:pt>
                <c:pt idx="647">
                  <c:v>45056</c:v>
                </c:pt>
                <c:pt idx="648">
                  <c:v>45057</c:v>
                </c:pt>
                <c:pt idx="649">
                  <c:v>45058</c:v>
                </c:pt>
                <c:pt idx="650">
                  <c:v>45061</c:v>
                </c:pt>
                <c:pt idx="651">
                  <c:v>45062</c:v>
                </c:pt>
                <c:pt idx="652">
                  <c:v>45063</c:v>
                </c:pt>
                <c:pt idx="653">
                  <c:v>45064</c:v>
                </c:pt>
                <c:pt idx="654">
                  <c:v>45065</c:v>
                </c:pt>
                <c:pt idx="655">
                  <c:v>45068</c:v>
                </c:pt>
                <c:pt idx="656">
                  <c:v>45069</c:v>
                </c:pt>
                <c:pt idx="657">
                  <c:v>45070</c:v>
                </c:pt>
                <c:pt idx="658">
                  <c:v>45071</c:v>
                </c:pt>
                <c:pt idx="659">
                  <c:v>45072</c:v>
                </c:pt>
                <c:pt idx="660">
                  <c:v>45075</c:v>
                </c:pt>
                <c:pt idx="661">
                  <c:v>45076</c:v>
                </c:pt>
                <c:pt idx="662">
                  <c:v>45077</c:v>
                </c:pt>
                <c:pt idx="663">
                  <c:v>45078</c:v>
                </c:pt>
                <c:pt idx="664">
                  <c:v>45079</c:v>
                </c:pt>
                <c:pt idx="665">
                  <c:v>45082</c:v>
                </c:pt>
                <c:pt idx="666">
                  <c:v>45083</c:v>
                </c:pt>
                <c:pt idx="667">
                  <c:v>45084</c:v>
                </c:pt>
                <c:pt idx="668">
                  <c:v>45085</c:v>
                </c:pt>
                <c:pt idx="669">
                  <c:v>45086</c:v>
                </c:pt>
                <c:pt idx="670">
                  <c:v>45089</c:v>
                </c:pt>
                <c:pt idx="671">
                  <c:v>45090</c:v>
                </c:pt>
                <c:pt idx="672">
                  <c:v>45091</c:v>
                </c:pt>
                <c:pt idx="673">
                  <c:v>45092</c:v>
                </c:pt>
                <c:pt idx="674">
                  <c:v>45093</c:v>
                </c:pt>
                <c:pt idx="675">
                  <c:v>45096</c:v>
                </c:pt>
                <c:pt idx="676">
                  <c:v>45097</c:v>
                </c:pt>
                <c:pt idx="677">
                  <c:v>45098</c:v>
                </c:pt>
                <c:pt idx="678">
                  <c:v>45103</c:v>
                </c:pt>
                <c:pt idx="679">
                  <c:v>45104</c:v>
                </c:pt>
                <c:pt idx="680">
                  <c:v>45105</c:v>
                </c:pt>
                <c:pt idx="681">
                  <c:v>45106</c:v>
                </c:pt>
                <c:pt idx="682">
                  <c:v>45107</c:v>
                </c:pt>
                <c:pt idx="683">
                  <c:v>45110</c:v>
                </c:pt>
                <c:pt idx="684">
                  <c:v>45111</c:v>
                </c:pt>
                <c:pt idx="685">
                  <c:v>45112</c:v>
                </c:pt>
                <c:pt idx="686">
                  <c:v>45113</c:v>
                </c:pt>
                <c:pt idx="687">
                  <c:v>45114</c:v>
                </c:pt>
                <c:pt idx="688">
                  <c:v>45117</c:v>
                </c:pt>
                <c:pt idx="689">
                  <c:v>45118</c:v>
                </c:pt>
                <c:pt idx="690">
                  <c:v>45119</c:v>
                </c:pt>
                <c:pt idx="691">
                  <c:v>45120</c:v>
                </c:pt>
                <c:pt idx="692">
                  <c:v>45121</c:v>
                </c:pt>
                <c:pt idx="693">
                  <c:v>45124</c:v>
                </c:pt>
                <c:pt idx="694">
                  <c:v>45125</c:v>
                </c:pt>
                <c:pt idx="695">
                  <c:v>45126</c:v>
                </c:pt>
                <c:pt idx="696">
                  <c:v>45127</c:v>
                </c:pt>
                <c:pt idx="697">
                  <c:v>45128</c:v>
                </c:pt>
                <c:pt idx="698">
                  <c:v>45131</c:v>
                </c:pt>
                <c:pt idx="699">
                  <c:v>45132</c:v>
                </c:pt>
                <c:pt idx="700">
                  <c:v>45133</c:v>
                </c:pt>
                <c:pt idx="701">
                  <c:v>45134</c:v>
                </c:pt>
                <c:pt idx="702">
                  <c:v>45135</c:v>
                </c:pt>
                <c:pt idx="703">
                  <c:v>45138</c:v>
                </c:pt>
                <c:pt idx="704">
                  <c:v>45139</c:v>
                </c:pt>
                <c:pt idx="705">
                  <c:v>45140</c:v>
                </c:pt>
                <c:pt idx="706">
                  <c:v>45142</c:v>
                </c:pt>
                <c:pt idx="707">
                  <c:v>45145</c:v>
                </c:pt>
                <c:pt idx="708">
                  <c:v>45146</c:v>
                </c:pt>
                <c:pt idx="709">
                  <c:v>45147</c:v>
                </c:pt>
                <c:pt idx="710">
                  <c:v>45148</c:v>
                </c:pt>
                <c:pt idx="711">
                  <c:v>45149</c:v>
                </c:pt>
                <c:pt idx="712">
                  <c:v>45152</c:v>
                </c:pt>
                <c:pt idx="713">
                  <c:v>45153</c:v>
                </c:pt>
                <c:pt idx="714">
                  <c:v>45154</c:v>
                </c:pt>
                <c:pt idx="715">
                  <c:v>45155</c:v>
                </c:pt>
                <c:pt idx="716">
                  <c:v>45156</c:v>
                </c:pt>
                <c:pt idx="717">
                  <c:v>45159</c:v>
                </c:pt>
                <c:pt idx="718">
                  <c:v>45160</c:v>
                </c:pt>
                <c:pt idx="719">
                  <c:v>45161</c:v>
                </c:pt>
                <c:pt idx="720">
                  <c:v>45162</c:v>
                </c:pt>
                <c:pt idx="721">
                  <c:v>45163</c:v>
                </c:pt>
                <c:pt idx="722">
                  <c:v>45166</c:v>
                </c:pt>
                <c:pt idx="723">
                  <c:v>45167</c:v>
                </c:pt>
                <c:pt idx="724">
                  <c:v>45168</c:v>
                </c:pt>
                <c:pt idx="725">
                  <c:v>45169</c:v>
                </c:pt>
                <c:pt idx="726">
                  <c:v>45170</c:v>
                </c:pt>
                <c:pt idx="727">
                  <c:v>45173</c:v>
                </c:pt>
                <c:pt idx="728">
                  <c:v>45174</c:v>
                </c:pt>
                <c:pt idx="729">
                  <c:v>45175</c:v>
                </c:pt>
                <c:pt idx="730">
                  <c:v>45176</c:v>
                </c:pt>
                <c:pt idx="731">
                  <c:v>45177</c:v>
                </c:pt>
                <c:pt idx="732">
                  <c:v>45180</c:v>
                </c:pt>
                <c:pt idx="733">
                  <c:v>45181</c:v>
                </c:pt>
                <c:pt idx="734">
                  <c:v>45182</c:v>
                </c:pt>
                <c:pt idx="735">
                  <c:v>45183</c:v>
                </c:pt>
                <c:pt idx="736">
                  <c:v>45184</c:v>
                </c:pt>
                <c:pt idx="737">
                  <c:v>45187</c:v>
                </c:pt>
                <c:pt idx="738">
                  <c:v>45188</c:v>
                </c:pt>
                <c:pt idx="739">
                  <c:v>45189</c:v>
                </c:pt>
                <c:pt idx="740">
                  <c:v>45190</c:v>
                </c:pt>
                <c:pt idx="741">
                  <c:v>45191</c:v>
                </c:pt>
                <c:pt idx="742">
                  <c:v>45194</c:v>
                </c:pt>
                <c:pt idx="743">
                  <c:v>45195</c:v>
                </c:pt>
                <c:pt idx="744">
                  <c:v>45196</c:v>
                </c:pt>
                <c:pt idx="745">
                  <c:v>45197</c:v>
                </c:pt>
                <c:pt idx="746">
                  <c:v>45201</c:v>
                </c:pt>
                <c:pt idx="747">
                  <c:v>45202</c:v>
                </c:pt>
                <c:pt idx="748">
                  <c:v>45203</c:v>
                </c:pt>
                <c:pt idx="749">
                  <c:v>45204</c:v>
                </c:pt>
                <c:pt idx="750">
                  <c:v>45205</c:v>
                </c:pt>
                <c:pt idx="751">
                  <c:v>45210</c:v>
                </c:pt>
                <c:pt idx="752">
                  <c:v>45211</c:v>
                </c:pt>
                <c:pt idx="753">
                  <c:v>45212</c:v>
                </c:pt>
                <c:pt idx="754">
                  <c:v>45215</c:v>
                </c:pt>
                <c:pt idx="755">
                  <c:v>45216</c:v>
                </c:pt>
                <c:pt idx="756">
                  <c:v>45217</c:v>
                </c:pt>
                <c:pt idx="757">
                  <c:v>45218</c:v>
                </c:pt>
                <c:pt idx="758">
                  <c:v>45219</c:v>
                </c:pt>
                <c:pt idx="759">
                  <c:v>45222</c:v>
                </c:pt>
                <c:pt idx="760">
                  <c:v>45223</c:v>
                </c:pt>
                <c:pt idx="761">
                  <c:v>45224</c:v>
                </c:pt>
                <c:pt idx="762">
                  <c:v>45225</c:v>
                </c:pt>
                <c:pt idx="763">
                  <c:v>45226</c:v>
                </c:pt>
                <c:pt idx="764">
                  <c:v>45229</c:v>
                </c:pt>
                <c:pt idx="765">
                  <c:v>45230</c:v>
                </c:pt>
                <c:pt idx="766">
                  <c:v>45231</c:v>
                </c:pt>
                <c:pt idx="767">
                  <c:v>45232</c:v>
                </c:pt>
                <c:pt idx="768">
                  <c:v>45233</c:v>
                </c:pt>
                <c:pt idx="769">
                  <c:v>45236</c:v>
                </c:pt>
                <c:pt idx="770">
                  <c:v>45237</c:v>
                </c:pt>
                <c:pt idx="771">
                  <c:v>45238</c:v>
                </c:pt>
                <c:pt idx="772">
                  <c:v>45239</c:v>
                </c:pt>
                <c:pt idx="773">
                  <c:v>45240</c:v>
                </c:pt>
                <c:pt idx="774">
                  <c:v>45243</c:v>
                </c:pt>
                <c:pt idx="775">
                  <c:v>45244</c:v>
                </c:pt>
                <c:pt idx="776">
                  <c:v>45245</c:v>
                </c:pt>
                <c:pt idx="777">
                  <c:v>45246</c:v>
                </c:pt>
              </c:numCache>
            </c:numRef>
          </c:cat>
          <c:val>
            <c:numRef>
              <c:f>'ONE_LAST_QUOTE (2)'!$D$2:$D$792</c:f>
              <c:numCache>
                <c:formatCode>General</c:formatCode>
                <c:ptCount val="791"/>
                <c:pt idx="0">
                  <c:v>486.7</c:v>
                </c:pt>
                <c:pt idx="1">
                  <c:v>496.34000000000003</c:v>
                </c:pt>
                <c:pt idx="2">
                  <c:v>498.07</c:v>
                </c:pt>
                <c:pt idx="3">
                  <c:v>503.16</c:v>
                </c:pt>
                <c:pt idx="4">
                  <c:v>506.85</c:v>
                </c:pt>
                <c:pt idx="5">
                  <c:v>505.79</c:v>
                </c:pt>
                <c:pt idx="6">
                  <c:v>501.49</c:v>
                </c:pt>
                <c:pt idx="7">
                  <c:v>492.23</c:v>
                </c:pt>
                <c:pt idx="8">
                  <c:v>498.28000000000003</c:v>
                </c:pt>
                <c:pt idx="9">
                  <c:v>497.92</c:v>
                </c:pt>
                <c:pt idx="10">
                  <c:v>500.46000000000004</c:v>
                </c:pt>
                <c:pt idx="11">
                  <c:v>494.78000000000003</c:v>
                </c:pt>
                <c:pt idx="12">
                  <c:v>493.34</c:v>
                </c:pt>
                <c:pt idx="13">
                  <c:v>496.73</c:v>
                </c:pt>
                <c:pt idx="14">
                  <c:v>493.67999999999995</c:v>
                </c:pt>
                <c:pt idx="15">
                  <c:v>498.78999999999996</c:v>
                </c:pt>
                <c:pt idx="16">
                  <c:v>499.59999999999997</c:v>
                </c:pt>
                <c:pt idx="17">
                  <c:v>504.37</c:v>
                </c:pt>
                <c:pt idx="18">
                  <c:v>506.89</c:v>
                </c:pt>
                <c:pt idx="19">
                  <c:v>514.20999999999992</c:v>
                </c:pt>
                <c:pt idx="20">
                  <c:v>507.23</c:v>
                </c:pt>
                <c:pt idx="21">
                  <c:v>506.95</c:v>
                </c:pt>
                <c:pt idx="22">
                  <c:v>503.15</c:v>
                </c:pt>
                <c:pt idx="23">
                  <c:v>498.1</c:v>
                </c:pt>
                <c:pt idx="24">
                  <c:v>496.12</c:v>
                </c:pt>
                <c:pt idx="25">
                  <c:v>483.76</c:v>
                </c:pt>
                <c:pt idx="26">
                  <c:v>483.51</c:v>
                </c:pt>
                <c:pt idx="27">
                  <c:v>493.39</c:v>
                </c:pt>
                <c:pt idx="28">
                  <c:v>493.86</c:v>
                </c:pt>
                <c:pt idx="29">
                  <c:v>495.89</c:v>
                </c:pt>
                <c:pt idx="30">
                  <c:v>495.79</c:v>
                </c:pt>
                <c:pt idx="31">
                  <c:v>502.25</c:v>
                </c:pt>
                <c:pt idx="32">
                  <c:v>504.22</c:v>
                </c:pt>
                <c:pt idx="33">
                  <c:v>512.16999999999996</c:v>
                </c:pt>
                <c:pt idx="34">
                  <c:v>517.07000000000005</c:v>
                </c:pt>
                <c:pt idx="35">
                  <c:v>516.74</c:v>
                </c:pt>
                <c:pt idx="36">
                  <c:v>514.29999999999995</c:v>
                </c:pt>
                <c:pt idx="37">
                  <c:v>509.82</c:v>
                </c:pt>
                <c:pt idx="38">
                  <c:v>506.65</c:v>
                </c:pt>
                <c:pt idx="39">
                  <c:v>513.46</c:v>
                </c:pt>
                <c:pt idx="40">
                  <c:v>510.43</c:v>
                </c:pt>
                <c:pt idx="41">
                  <c:v>510.8</c:v>
                </c:pt>
                <c:pt idx="42">
                  <c:v>513.28</c:v>
                </c:pt>
                <c:pt idx="43">
                  <c:v>511.44</c:v>
                </c:pt>
                <c:pt idx="44">
                  <c:v>509.97</c:v>
                </c:pt>
                <c:pt idx="45">
                  <c:v>506.78</c:v>
                </c:pt>
                <c:pt idx="46">
                  <c:v>500.59</c:v>
                </c:pt>
                <c:pt idx="47">
                  <c:v>496.13</c:v>
                </c:pt>
                <c:pt idx="48">
                  <c:v>498.69</c:v>
                </c:pt>
                <c:pt idx="49">
                  <c:v>504.43</c:v>
                </c:pt>
                <c:pt idx="50">
                  <c:v>510.89</c:v>
                </c:pt>
                <c:pt idx="51">
                  <c:v>513.13</c:v>
                </c:pt>
                <c:pt idx="52">
                  <c:v>515.62</c:v>
                </c:pt>
                <c:pt idx="53">
                  <c:v>521.92999999999995</c:v>
                </c:pt>
                <c:pt idx="54">
                  <c:v>518.4</c:v>
                </c:pt>
                <c:pt idx="55">
                  <c:v>525.38</c:v>
                </c:pt>
                <c:pt idx="56">
                  <c:v>524.59</c:v>
                </c:pt>
                <c:pt idx="57">
                  <c:v>527.09</c:v>
                </c:pt>
                <c:pt idx="58">
                  <c:v>542.03</c:v>
                </c:pt>
                <c:pt idx="59">
                  <c:v>543.58000000000004</c:v>
                </c:pt>
                <c:pt idx="60">
                  <c:v>552.66</c:v>
                </c:pt>
                <c:pt idx="61">
                  <c:v>549.03</c:v>
                </c:pt>
                <c:pt idx="62">
                  <c:v>548.30999999999995</c:v>
                </c:pt>
                <c:pt idx="63">
                  <c:v>555.59</c:v>
                </c:pt>
                <c:pt idx="64">
                  <c:v>552.07000000000005</c:v>
                </c:pt>
                <c:pt idx="65">
                  <c:v>547.63</c:v>
                </c:pt>
                <c:pt idx="66">
                  <c:v>551.28</c:v>
                </c:pt>
                <c:pt idx="67">
                  <c:v>551.19000000000005</c:v>
                </c:pt>
                <c:pt idx="68">
                  <c:v>542.80000000000007</c:v>
                </c:pt>
                <c:pt idx="69">
                  <c:v>551.25</c:v>
                </c:pt>
                <c:pt idx="70">
                  <c:v>557.65</c:v>
                </c:pt>
                <c:pt idx="71">
                  <c:v>557.13</c:v>
                </c:pt>
                <c:pt idx="72">
                  <c:v>564.31000000000006</c:v>
                </c:pt>
                <c:pt idx="73">
                  <c:v>571.82000000000005</c:v>
                </c:pt>
                <c:pt idx="74">
                  <c:v>578.03</c:v>
                </c:pt>
                <c:pt idx="75">
                  <c:v>577.96</c:v>
                </c:pt>
                <c:pt idx="76">
                  <c:v>570.83000000000004</c:v>
                </c:pt>
                <c:pt idx="77">
                  <c:v>573.09</c:v>
                </c:pt>
                <c:pt idx="78">
                  <c:v>568.55000000000007</c:v>
                </c:pt>
                <c:pt idx="79">
                  <c:v>563.41</c:v>
                </c:pt>
                <c:pt idx="80">
                  <c:v>572.66</c:v>
                </c:pt>
                <c:pt idx="81">
                  <c:v>571.38000000000011</c:v>
                </c:pt>
                <c:pt idx="82">
                  <c:v>571.09</c:v>
                </c:pt>
                <c:pt idx="83">
                  <c:v>576.7600000000001</c:v>
                </c:pt>
                <c:pt idx="84">
                  <c:v>569.13000000000011</c:v>
                </c:pt>
                <c:pt idx="85">
                  <c:v>570.25</c:v>
                </c:pt>
                <c:pt idx="86">
                  <c:v>572.03000000000009</c:v>
                </c:pt>
                <c:pt idx="87">
                  <c:v>579.73</c:v>
                </c:pt>
                <c:pt idx="88">
                  <c:v>579.31000000000006</c:v>
                </c:pt>
                <c:pt idx="89">
                  <c:v>589.2600000000001</c:v>
                </c:pt>
                <c:pt idx="90">
                  <c:v>591.35</c:v>
                </c:pt>
                <c:pt idx="91">
                  <c:v>598.28000000000009</c:v>
                </c:pt>
                <c:pt idx="92">
                  <c:v>603.78000000000009</c:v>
                </c:pt>
                <c:pt idx="93">
                  <c:v>606.58000000000004</c:v>
                </c:pt>
                <c:pt idx="94">
                  <c:v>618.12</c:v>
                </c:pt>
                <c:pt idx="95">
                  <c:v>631.15000000000009</c:v>
                </c:pt>
                <c:pt idx="96">
                  <c:v>635.93000000000006</c:v>
                </c:pt>
                <c:pt idx="97">
                  <c:v>636.21</c:v>
                </c:pt>
                <c:pt idx="98">
                  <c:v>649.47</c:v>
                </c:pt>
                <c:pt idx="99">
                  <c:v>644.04999999999995</c:v>
                </c:pt>
                <c:pt idx="100">
                  <c:v>644.21</c:v>
                </c:pt>
                <c:pt idx="101">
                  <c:v>645.08000000000004</c:v>
                </c:pt>
                <c:pt idx="102">
                  <c:v>659.56</c:v>
                </c:pt>
                <c:pt idx="103">
                  <c:v>663.53</c:v>
                </c:pt>
                <c:pt idx="104">
                  <c:v>682.35</c:v>
                </c:pt>
                <c:pt idx="105">
                  <c:v>672.04</c:v>
                </c:pt>
                <c:pt idx="106">
                  <c:v>666.02</c:v>
                </c:pt>
                <c:pt idx="107">
                  <c:v>651.91999999999996</c:v>
                </c:pt>
                <c:pt idx="108">
                  <c:v>653.09</c:v>
                </c:pt>
                <c:pt idx="109">
                  <c:v>639.72</c:v>
                </c:pt>
                <c:pt idx="110">
                  <c:v>627.82000000000005</c:v>
                </c:pt>
                <c:pt idx="111">
                  <c:v>642.96</c:v>
                </c:pt>
                <c:pt idx="112">
                  <c:v>660.1</c:v>
                </c:pt>
                <c:pt idx="113">
                  <c:v>660.34</c:v>
                </c:pt>
                <c:pt idx="114">
                  <c:v>656.44</c:v>
                </c:pt>
                <c:pt idx="115">
                  <c:v>660.9</c:v>
                </c:pt>
                <c:pt idx="116">
                  <c:v>686.79</c:v>
                </c:pt>
                <c:pt idx="117">
                  <c:v>686.54</c:v>
                </c:pt>
                <c:pt idx="118">
                  <c:v>680.55</c:v>
                </c:pt>
                <c:pt idx="119">
                  <c:v>681.36</c:v>
                </c:pt>
                <c:pt idx="120">
                  <c:v>679.96</c:v>
                </c:pt>
                <c:pt idx="121">
                  <c:v>668.7</c:v>
                </c:pt>
                <c:pt idx="122">
                  <c:v>679.32</c:v>
                </c:pt>
                <c:pt idx="123">
                  <c:v>653.16999999999996</c:v>
                </c:pt>
                <c:pt idx="124">
                  <c:v>655.03</c:v>
                </c:pt>
                <c:pt idx="125">
                  <c:v>666.9</c:v>
                </c:pt>
                <c:pt idx="126">
                  <c:v>649.53</c:v>
                </c:pt>
                <c:pt idx="127">
                  <c:v>647.79</c:v>
                </c:pt>
                <c:pt idx="128">
                  <c:v>645.38</c:v>
                </c:pt>
                <c:pt idx="129">
                  <c:v>645.77</c:v>
                </c:pt>
                <c:pt idx="130">
                  <c:v>648.13</c:v>
                </c:pt>
                <c:pt idx="131">
                  <c:v>660.45999999999992</c:v>
                </c:pt>
                <c:pt idx="132">
                  <c:v>665.77</c:v>
                </c:pt>
                <c:pt idx="133">
                  <c:v>664.54</c:v>
                </c:pt>
                <c:pt idx="134">
                  <c:v>667.61</c:v>
                </c:pt>
                <c:pt idx="135">
                  <c:v>662.19</c:v>
                </c:pt>
                <c:pt idx="136">
                  <c:v>664.15</c:v>
                </c:pt>
                <c:pt idx="137">
                  <c:v>653.28</c:v>
                </c:pt>
                <c:pt idx="138">
                  <c:v>658.03</c:v>
                </c:pt>
                <c:pt idx="139">
                  <c:v>658.72</c:v>
                </c:pt>
                <c:pt idx="140">
                  <c:v>649.29999999999995</c:v>
                </c:pt>
                <c:pt idx="141">
                  <c:v>651.13</c:v>
                </c:pt>
                <c:pt idx="142">
                  <c:v>662.1</c:v>
                </c:pt>
                <c:pt idx="143">
                  <c:v>670.13</c:v>
                </c:pt>
                <c:pt idx="144">
                  <c:v>672.91</c:v>
                </c:pt>
                <c:pt idx="145">
                  <c:v>664.93</c:v>
                </c:pt>
                <c:pt idx="146">
                  <c:v>672.35</c:v>
                </c:pt>
                <c:pt idx="147">
                  <c:v>681.34</c:v>
                </c:pt>
                <c:pt idx="148">
                  <c:v>685.25</c:v>
                </c:pt>
                <c:pt idx="149">
                  <c:v>681.85</c:v>
                </c:pt>
                <c:pt idx="150">
                  <c:v>679.87</c:v>
                </c:pt>
                <c:pt idx="151">
                  <c:v>679.6</c:v>
                </c:pt>
                <c:pt idx="152">
                  <c:v>683.14</c:v>
                </c:pt>
                <c:pt idx="153">
                  <c:v>691.14</c:v>
                </c:pt>
                <c:pt idx="154">
                  <c:v>691.11</c:v>
                </c:pt>
                <c:pt idx="155">
                  <c:v>691.19999999999993</c:v>
                </c:pt>
                <c:pt idx="156">
                  <c:v>693.54</c:v>
                </c:pt>
                <c:pt idx="157">
                  <c:v>685.61</c:v>
                </c:pt>
                <c:pt idx="158">
                  <c:v>682.94</c:v>
                </c:pt>
                <c:pt idx="159">
                  <c:v>693.12</c:v>
                </c:pt>
                <c:pt idx="160">
                  <c:v>704.2</c:v>
                </c:pt>
                <c:pt idx="161">
                  <c:v>704.49</c:v>
                </c:pt>
                <c:pt idx="162">
                  <c:v>700.93</c:v>
                </c:pt>
                <c:pt idx="163">
                  <c:v>701.03</c:v>
                </c:pt>
                <c:pt idx="164">
                  <c:v>686.41</c:v>
                </c:pt>
                <c:pt idx="165">
                  <c:v>680.36</c:v>
                </c:pt>
                <c:pt idx="166">
                  <c:v>673.66</c:v>
                </c:pt>
                <c:pt idx="167">
                  <c:v>680.11</c:v>
                </c:pt>
                <c:pt idx="168">
                  <c:v>692.63</c:v>
                </c:pt>
                <c:pt idx="169">
                  <c:v>685.02</c:v>
                </c:pt>
                <c:pt idx="170">
                  <c:v>659.05</c:v>
                </c:pt>
                <c:pt idx="171">
                  <c:v>637.28</c:v>
                </c:pt>
                <c:pt idx="172">
                  <c:v>628.75</c:v>
                </c:pt>
                <c:pt idx="173">
                  <c:v>637.51</c:v>
                </c:pt>
                <c:pt idx="174">
                  <c:v>622.82000000000005</c:v>
                </c:pt>
                <c:pt idx="175">
                  <c:v>653.75</c:v>
                </c:pt>
                <c:pt idx="176">
                  <c:v>647.47</c:v>
                </c:pt>
                <c:pt idx="177">
                  <c:v>656.38</c:v>
                </c:pt>
                <c:pt idx="178">
                  <c:v>654.98</c:v>
                </c:pt>
                <c:pt idx="179">
                  <c:v>667.6</c:v>
                </c:pt>
                <c:pt idx="180">
                  <c:v>668.16</c:v>
                </c:pt>
                <c:pt idx="181">
                  <c:v>664.95</c:v>
                </c:pt>
                <c:pt idx="182">
                  <c:v>675.03</c:v>
                </c:pt>
                <c:pt idx="183">
                  <c:v>682.87</c:v>
                </c:pt>
                <c:pt idx="184">
                  <c:v>684.25</c:v>
                </c:pt>
                <c:pt idx="185">
                  <c:v>682.11</c:v>
                </c:pt>
                <c:pt idx="186">
                  <c:v>684.54000000000008</c:v>
                </c:pt>
                <c:pt idx="187">
                  <c:v>681.48</c:v>
                </c:pt>
                <c:pt idx="188">
                  <c:v>678.79000000000008</c:v>
                </c:pt>
                <c:pt idx="189">
                  <c:v>677.28000000000009</c:v>
                </c:pt>
                <c:pt idx="190">
                  <c:v>672.74</c:v>
                </c:pt>
                <c:pt idx="191">
                  <c:v>682.7</c:v>
                </c:pt>
                <c:pt idx="192">
                  <c:v>685.13</c:v>
                </c:pt>
                <c:pt idx="193">
                  <c:v>691.84</c:v>
                </c:pt>
                <c:pt idx="194">
                  <c:v>688.37</c:v>
                </c:pt>
                <c:pt idx="195">
                  <c:v>690.82999999999993</c:v>
                </c:pt>
                <c:pt idx="196">
                  <c:v>686.75</c:v>
                </c:pt>
                <c:pt idx="197">
                  <c:v>672.21</c:v>
                </c:pt>
                <c:pt idx="198">
                  <c:v>670.18000000000006</c:v>
                </c:pt>
                <c:pt idx="199">
                  <c:v>683.46</c:v>
                </c:pt>
                <c:pt idx="200">
                  <c:v>683.09</c:v>
                </c:pt>
                <c:pt idx="201">
                  <c:v>685.81000000000006</c:v>
                </c:pt>
                <c:pt idx="202">
                  <c:v>687.62</c:v>
                </c:pt>
                <c:pt idx="203">
                  <c:v>689.5</c:v>
                </c:pt>
                <c:pt idx="204">
                  <c:v>687.12</c:v>
                </c:pt>
                <c:pt idx="205">
                  <c:v>683.99</c:v>
                </c:pt>
                <c:pt idx="206">
                  <c:v>691.98</c:v>
                </c:pt>
                <c:pt idx="207">
                  <c:v>691.5</c:v>
                </c:pt>
                <c:pt idx="208">
                  <c:v>690.85</c:v>
                </c:pt>
                <c:pt idx="209">
                  <c:v>689.2700000000001</c:v>
                </c:pt>
                <c:pt idx="210">
                  <c:v>681.64</c:v>
                </c:pt>
                <c:pt idx="211">
                  <c:v>688.83</c:v>
                </c:pt>
                <c:pt idx="212">
                  <c:v>695.81</c:v>
                </c:pt>
                <c:pt idx="213">
                  <c:v>697.57999999999993</c:v>
                </c:pt>
                <c:pt idx="214">
                  <c:v>703.15000000000009</c:v>
                </c:pt>
                <c:pt idx="215">
                  <c:v>693.32999999999993</c:v>
                </c:pt>
                <c:pt idx="216">
                  <c:v>686.72</c:v>
                </c:pt>
                <c:pt idx="217">
                  <c:v>680.52</c:v>
                </c:pt>
                <c:pt idx="218">
                  <c:v>680.07</c:v>
                </c:pt>
                <c:pt idx="219">
                  <c:v>686.39</c:v>
                </c:pt>
                <c:pt idx="220">
                  <c:v>684.53</c:v>
                </c:pt>
                <c:pt idx="221">
                  <c:v>677.96</c:v>
                </c:pt>
                <c:pt idx="222">
                  <c:v>675.65000000000009</c:v>
                </c:pt>
                <c:pt idx="223">
                  <c:v>671.06999999999994</c:v>
                </c:pt>
                <c:pt idx="224">
                  <c:v>680.28000000000009</c:v>
                </c:pt>
                <c:pt idx="225">
                  <c:v>671.69999999999993</c:v>
                </c:pt>
                <c:pt idx="226">
                  <c:v>682.36</c:v>
                </c:pt>
                <c:pt idx="227">
                  <c:v>685.4</c:v>
                </c:pt>
                <c:pt idx="228">
                  <c:v>689.23</c:v>
                </c:pt>
                <c:pt idx="229">
                  <c:v>690.21</c:v>
                </c:pt>
                <c:pt idx="230">
                  <c:v>686.14</c:v>
                </c:pt>
                <c:pt idx="231">
                  <c:v>686.3599999999999</c:v>
                </c:pt>
                <c:pt idx="232">
                  <c:v>681.11</c:v>
                </c:pt>
                <c:pt idx="233">
                  <c:v>679.24</c:v>
                </c:pt>
                <c:pt idx="234">
                  <c:v>676.63</c:v>
                </c:pt>
                <c:pt idx="235">
                  <c:v>668.96</c:v>
                </c:pt>
                <c:pt idx="236">
                  <c:v>666.7</c:v>
                </c:pt>
                <c:pt idx="237">
                  <c:v>660.42000000000007</c:v>
                </c:pt>
                <c:pt idx="238">
                  <c:v>663.49</c:v>
                </c:pt>
                <c:pt idx="239">
                  <c:v>646.78000000000009</c:v>
                </c:pt>
                <c:pt idx="240">
                  <c:v>642.90000000000009</c:v>
                </c:pt>
                <c:pt idx="241">
                  <c:v>659.01</c:v>
                </c:pt>
                <c:pt idx="242">
                  <c:v>663.03</c:v>
                </c:pt>
                <c:pt idx="243">
                  <c:v>672.89</c:v>
                </c:pt>
                <c:pt idx="244">
                  <c:v>675.27</c:v>
                </c:pt>
                <c:pt idx="245">
                  <c:v>682.75</c:v>
                </c:pt>
                <c:pt idx="246">
                  <c:v>690.84</c:v>
                </c:pt>
                <c:pt idx="247">
                  <c:v>693.9</c:v>
                </c:pt>
                <c:pt idx="248">
                  <c:v>693.23</c:v>
                </c:pt>
                <c:pt idx="249">
                  <c:v>687.99</c:v>
                </c:pt>
                <c:pt idx="250">
                  <c:v>698.48</c:v>
                </c:pt>
                <c:pt idx="251">
                  <c:v>701.55000000000007</c:v>
                </c:pt>
                <c:pt idx="252">
                  <c:v>697.15</c:v>
                </c:pt>
                <c:pt idx="253">
                  <c:v>692.04</c:v>
                </c:pt>
                <c:pt idx="254">
                  <c:v>692.44999999999993</c:v>
                </c:pt>
                <c:pt idx="255">
                  <c:v>698.99</c:v>
                </c:pt>
                <c:pt idx="256">
                  <c:v>695.4</c:v>
                </c:pt>
                <c:pt idx="257">
                  <c:v>696.51</c:v>
                </c:pt>
                <c:pt idx="258">
                  <c:v>692.01</c:v>
                </c:pt>
                <c:pt idx="259">
                  <c:v>687.86</c:v>
                </c:pt>
                <c:pt idx="260">
                  <c:v>686.88</c:v>
                </c:pt>
                <c:pt idx="261">
                  <c:v>677.52</c:v>
                </c:pt>
                <c:pt idx="262">
                  <c:v>685.64</c:v>
                </c:pt>
                <c:pt idx="263">
                  <c:v>688.5</c:v>
                </c:pt>
                <c:pt idx="264">
                  <c:v>681.96</c:v>
                </c:pt>
                <c:pt idx="265">
                  <c:v>667.38</c:v>
                </c:pt>
                <c:pt idx="266">
                  <c:v>669.01</c:v>
                </c:pt>
                <c:pt idx="267">
                  <c:v>652.84</c:v>
                </c:pt>
                <c:pt idx="268">
                  <c:v>652.55999999999995</c:v>
                </c:pt>
                <c:pt idx="269">
                  <c:v>651.14</c:v>
                </c:pt>
                <c:pt idx="270">
                  <c:v>663.42</c:v>
                </c:pt>
                <c:pt idx="271">
                  <c:v>659.44</c:v>
                </c:pt>
                <c:pt idx="272">
                  <c:v>653.69000000000005</c:v>
                </c:pt>
                <c:pt idx="273">
                  <c:v>648.82000000000005</c:v>
                </c:pt>
                <c:pt idx="274">
                  <c:v>669.39</c:v>
                </c:pt>
                <c:pt idx="275">
                  <c:v>664.04</c:v>
                </c:pt>
                <c:pt idx="276">
                  <c:v>672.6</c:v>
                </c:pt>
                <c:pt idx="277">
                  <c:v>671.47</c:v>
                </c:pt>
                <c:pt idx="278">
                  <c:v>670.8</c:v>
                </c:pt>
                <c:pt idx="279">
                  <c:v>672.25</c:v>
                </c:pt>
                <c:pt idx="280">
                  <c:v>670.36</c:v>
                </c:pt>
                <c:pt idx="281">
                  <c:v>677.32</c:v>
                </c:pt>
                <c:pt idx="282">
                  <c:v>678.27</c:v>
                </c:pt>
                <c:pt idx="283">
                  <c:v>676.07</c:v>
                </c:pt>
                <c:pt idx="284">
                  <c:v>672.04</c:v>
                </c:pt>
                <c:pt idx="285">
                  <c:v>673.4</c:v>
                </c:pt>
                <c:pt idx="286">
                  <c:v>674.89</c:v>
                </c:pt>
                <c:pt idx="287">
                  <c:v>675.93</c:v>
                </c:pt>
                <c:pt idx="288">
                  <c:v>673.22</c:v>
                </c:pt>
                <c:pt idx="289">
                  <c:v>684.18</c:v>
                </c:pt>
                <c:pt idx="290">
                  <c:v>688.71</c:v>
                </c:pt>
                <c:pt idx="291">
                  <c:v>694.76</c:v>
                </c:pt>
                <c:pt idx="292">
                  <c:v>694.7</c:v>
                </c:pt>
                <c:pt idx="293">
                  <c:v>689.27</c:v>
                </c:pt>
                <c:pt idx="294">
                  <c:v>691.69</c:v>
                </c:pt>
                <c:pt idx="295">
                  <c:v>696.55</c:v>
                </c:pt>
                <c:pt idx="296">
                  <c:v>699.05</c:v>
                </c:pt>
                <c:pt idx="297">
                  <c:v>701.27</c:v>
                </c:pt>
                <c:pt idx="298">
                  <c:v>705.93</c:v>
                </c:pt>
                <c:pt idx="299">
                  <c:v>706.75</c:v>
                </c:pt>
                <c:pt idx="300">
                  <c:v>704.91</c:v>
                </c:pt>
                <c:pt idx="301">
                  <c:v>699.95</c:v>
                </c:pt>
                <c:pt idx="302">
                  <c:v>695.81</c:v>
                </c:pt>
                <c:pt idx="303">
                  <c:v>696.2</c:v>
                </c:pt>
                <c:pt idx="304">
                  <c:v>685.62</c:v>
                </c:pt>
                <c:pt idx="305">
                  <c:v>684.14</c:v>
                </c:pt>
                <c:pt idx="306">
                  <c:v>686.73</c:v>
                </c:pt>
                <c:pt idx="307">
                  <c:v>694.06</c:v>
                </c:pt>
                <c:pt idx="308">
                  <c:v>702.26</c:v>
                </c:pt>
                <c:pt idx="309">
                  <c:v>698.81999999999994</c:v>
                </c:pt>
                <c:pt idx="310">
                  <c:v>697.31999999999994</c:v>
                </c:pt>
                <c:pt idx="311">
                  <c:v>701.63</c:v>
                </c:pt>
                <c:pt idx="312">
                  <c:v>701.31999999999994</c:v>
                </c:pt>
                <c:pt idx="313">
                  <c:v>706.34</c:v>
                </c:pt>
                <c:pt idx="314">
                  <c:v>702.64</c:v>
                </c:pt>
                <c:pt idx="315">
                  <c:v>699.67</c:v>
                </c:pt>
                <c:pt idx="316">
                  <c:v>695.06</c:v>
                </c:pt>
                <c:pt idx="317">
                  <c:v>696.39</c:v>
                </c:pt>
                <c:pt idx="318">
                  <c:v>701.68</c:v>
                </c:pt>
                <c:pt idx="319">
                  <c:v>703.43999999999994</c:v>
                </c:pt>
                <c:pt idx="320">
                  <c:v>695.4</c:v>
                </c:pt>
                <c:pt idx="321">
                  <c:v>699.75</c:v>
                </c:pt>
                <c:pt idx="322">
                  <c:v>701.86</c:v>
                </c:pt>
                <c:pt idx="323">
                  <c:v>706.95</c:v>
                </c:pt>
                <c:pt idx="324">
                  <c:v>707.42000000000007</c:v>
                </c:pt>
                <c:pt idx="325">
                  <c:v>718.88000000000011</c:v>
                </c:pt>
                <c:pt idx="326">
                  <c:v>720.53000000000009</c:v>
                </c:pt>
                <c:pt idx="327">
                  <c:v>719.26</c:v>
                </c:pt>
                <c:pt idx="328">
                  <c:v>723.80000000000007</c:v>
                </c:pt>
                <c:pt idx="329">
                  <c:v>738.25</c:v>
                </c:pt>
                <c:pt idx="330">
                  <c:v>737.36</c:v>
                </c:pt>
                <c:pt idx="331">
                  <c:v>730.58</c:v>
                </c:pt>
                <c:pt idx="332">
                  <c:v>722.15</c:v>
                </c:pt>
                <c:pt idx="333">
                  <c:v>725.86</c:v>
                </c:pt>
                <c:pt idx="334">
                  <c:v>730.82</c:v>
                </c:pt>
                <c:pt idx="335">
                  <c:v>736.14</c:v>
                </c:pt>
                <c:pt idx="336">
                  <c:v>739.37</c:v>
                </c:pt>
                <c:pt idx="337">
                  <c:v>740.11</c:v>
                </c:pt>
                <c:pt idx="338">
                  <c:v>746.32</c:v>
                </c:pt>
                <c:pt idx="339">
                  <c:v>736.71</c:v>
                </c:pt>
                <c:pt idx="340">
                  <c:v>730.01</c:v>
                </c:pt>
                <c:pt idx="341">
                  <c:v>728.23</c:v>
                </c:pt>
                <c:pt idx="342">
                  <c:v>716.42</c:v>
                </c:pt>
                <c:pt idx="343">
                  <c:v>722.71</c:v>
                </c:pt>
                <c:pt idx="344">
                  <c:v>711.78</c:v>
                </c:pt>
                <c:pt idx="345">
                  <c:v>708.68999999999994</c:v>
                </c:pt>
                <c:pt idx="346">
                  <c:v>713.54</c:v>
                </c:pt>
                <c:pt idx="347">
                  <c:v>713.2299999999999</c:v>
                </c:pt>
                <c:pt idx="348">
                  <c:v>720.37</c:v>
                </c:pt>
                <c:pt idx="349">
                  <c:v>731.27</c:v>
                </c:pt>
                <c:pt idx="350">
                  <c:v>730.19999999999993</c:v>
                </c:pt>
                <c:pt idx="351">
                  <c:v>716.36</c:v>
                </c:pt>
                <c:pt idx="352">
                  <c:v>713.63</c:v>
                </c:pt>
                <c:pt idx="353">
                  <c:v>725.87</c:v>
                </c:pt>
                <c:pt idx="354">
                  <c:v>726.44999999999993</c:v>
                </c:pt>
                <c:pt idx="355">
                  <c:v>722.5</c:v>
                </c:pt>
                <c:pt idx="356">
                  <c:v>721.18999999999994</c:v>
                </c:pt>
                <c:pt idx="357">
                  <c:v>712.81999999999994</c:v>
                </c:pt>
                <c:pt idx="358">
                  <c:v>713.95999999999992</c:v>
                </c:pt>
                <c:pt idx="359">
                  <c:v>694.68</c:v>
                </c:pt>
                <c:pt idx="360">
                  <c:v>696.13</c:v>
                </c:pt>
                <c:pt idx="361">
                  <c:v>704.11</c:v>
                </c:pt>
                <c:pt idx="362">
                  <c:v>701.64</c:v>
                </c:pt>
                <c:pt idx="363">
                  <c:v>702.36</c:v>
                </c:pt>
                <c:pt idx="364">
                  <c:v>693.27</c:v>
                </c:pt>
                <c:pt idx="365">
                  <c:v>671.63</c:v>
                </c:pt>
                <c:pt idx="366">
                  <c:v>658.32</c:v>
                </c:pt>
                <c:pt idx="367">
                  <c:v>664.95</c:v>
                </c:pt>
                <c:pt idx="368">
                  <c:v>683.53</c:v>
                </c:pt>
                <c:pt idx="369">
                  <c:v>675.25</c:v>
                </c:pt>
                <c:pt idx="370">
                  <c:v>673.5</c:v>
                </c:pt>
                <c:pt idx="371">
                  <c:v>659.72</c:v>
                </c:pt>
                <c:pt idx="372">
                  <c:v>660.76</c:v>
                </c:pt>
                <c:pt idx="373">
                  <c:v>683.32</c:v>
                </c:pt>
                <c:pt idx="374">
                  <c:v>683.61</c:v>
                </c:pt>
                <c:pt idx="375">
                  <c:v>687.46</c:v>
                </c:pt>
                <c:pt idx="376">
                  <c:v>686.23</c:v>
                </c:pt>
                <c:pt idx="377">
                  <c:v>693.88</c:v>
                </c:pt>
                <c:pt idx="378">
                  <c:v>693.03</c:v>
                </c:pt>
                <c:pt idx="379">
                  <c:v>694.33</c:v>
                </c:pt>
                <c:pt idx="380">
                  <c:v>685.98</c:v>
                </c:pt>
                <c:pt idx="381">
                  <c:v>687.19</c:v>
                </c:pt>
                <c:pt idx="382">
                  <c:v>695.92</c:v>
                </c:pt>
                <c:pt idx="383">
                  <c:v>694.3</c:v>
                </c:pt>
                <c:pt idx="384">
                  <c:v>689.44</c:v>
                </c:pt>
                <c:pt idx="385">
                  <c:v>683.08</c:v>
                </c:pt>
                <c:pt idx="386">
                  <c:v>669.71</c:v>
                </c:pt>
                <c:pt idx="387">
                  <c:v>672.17</c:v>
                </c:pt>
                <c:pt idx="388">
                  <c:v>662.91</c:v>
                </c:pt>
                <c:pt idx="389">
                  <c:v>660.87</c:v>
                </c:pt>
                <c:pt idx="390">
                  <c:v>674.56000000000006</c:v>
                </c:pt>
                <c:pt idx="391">
                  <c:v>671.53</c:v>
                </c:pt>
                <c:pt idx="392">
                  <c:v>659.92</c:v>
                </c:pt>
                <c:pt idx="393">
                  <c:v>666.31</c:v>
                </c:pt>
                <c:pt idx="394">
                  <c:v>664.25</c:v>
                </c:pt>
                <c:pt idx="395">
                  <c:v>659.31</c:v>
                </c:pt>
                <c:pt idx="396">
                  <c:v>646.62</c:v>
                </c:pt>
                <c:pt idx="397">
                  <c:v>630.86</c:v>
                </c:pt>
                <c:pt idx="398">
                  <c:v>644.15</c:v>
                </c:pt>
                <c:pt idx="399">
                  <c:v>639.21</c:v>
                </c:pt>
                <c:pt idx="400">
                  <c:v>642.13</c:v>
                </c:pt>
                <c:pt idx="401">
                  <c:v>647.41999999999996</c:v>
                </c:pt>
                <c:pt idx="402">
                  <c:v>635.13</c:v>
                </c:pt>
                <c:pt idx="403">
                  <c:v>622.85</c:v>
                </c:pt>
                <c:pt idx="404">
                  <c:v>622.46</c:v>
                </c:pt>
                <c:pt idx="405">
                  <c:v>622.13</c:v>
                </c:pt>
                <c:pt idx="406">
                  <c:v>606.23</c:v>
                </c:pt>
                <c:pt idx="407">
                  <c:v>613.46</c:v>
                </c:pt>
                <c:pt idx="408">
                  <c:v>617.35</c:v>
                </c:pt>
                <c:pt idx="409">
                  <c:v>624.25</c:v>
                </c:pt>
                <c:pt idx="410">
                  <c:v>634.66</c:v>
                </c:pt>
                <c:pt idx="411">
                  <c:v>621.62</c:v>
                </c:pt>
                <c:pt idx="412">
                  <c:v>627.23</c:v>
                </c:pt>
                <c:pt idx="413">
                  <c:v>626.46</c:v>
                </c:pt>
                <c:pt idx="414">
                  <c:v>618.5</c:v>
                </c:pt>
                <c:pt idx="415">
                  <c:v>623.44000000000005</c:v>
                </c:pt>
                <c:pt idx="416">
                  <c:v>616.84</c:v>
                </c:pt>
                <c:pt idx="417">
                  <c:v>631.52</c:v>
                </c:pt>
                <c:pt idx="418">
                  <c:v>646.63</c:v>
                </c:pt>
                <c:pt idx="419">
                  <c:v>645.27</c:v>
                </c:pt>
                <c:pt idx="420">
                  <c:v>637.73</c:v>
                </c:pt>
                <c:pt idx="421">
                  <c:v>631.58000000000004</c:v>
                </c:pt>
                <c:pt idx="422">
                  <c:v>634.08000000000004</c:v>
                </c:pt>
                <c:pt idx="423">
                  <c:v>628.82000000000005</c:v>
                </c:pt>
                <c:pt idx="424">
                  <c:v>636.67999999999995</c:v>
                </c:pt>
                <c:pt idx="425">
                  <c:v>634.15</c:v>
                </c:pt>
                <c:pt idx="426">
                  <c:v>626.34</c:v>
                </c:pt>
                <c:pt idx="427">
                  <c:v>611.41999999999996</c:v>
                </c:pt>
                <c:pt idx="428">
                  <c:v>610.18000000000006</c:v>
                </c:pt>
                <c:pt idx="429">
                  <c:v>607.07999999999993</c:v>
                </c:pt>
                <c:pt idx="430">
                  <c:v>603.97</c:v>
                </c:pt>
                <c:pt idx="431">
                  <c:v>595.45000000000005</c:v>
                </c:pt>
                <c:pt idx="432">
                  <c:v>590.1</c:v>
                </c:pt>
                <c:pt idx="433">
                  <c:v>603.12</c:v>
                </c:pt>
                <c:pt idx="434">
                  <c:v>588.6</c:v>
                </c:pt>
                <c:pt idx="435">
                  <c:v>579.77</c:v>
                </c:pt>
                <c:pt idx="436">
                  <c:v>584.86</c:v>
                </c:pt>
                <c:pt idx="437">
                  <c:v>595.89</c:v>
                </c:pt>
                <c:pt idx="438">
                  <c:v>592.11</c:v>
                </c:pt>
                <c:pt idx="439">
                  <c:v>586.41000000000008</c:v>
                </c:pt>
                <c:pt idx="440">
                  <c:v>563.9</c:v>
                </c:pt>
                <c:pt idx="441">
                  <c:v>545.55999999999995</c:v>
                </c:pt>
                <c:pt idx="442">
                  <c:v>537.07999999999993</c:v>
                </c:pt>
                <c:pt idx="443">
                  <c:v>542.31000000000006</c:v>
                </c:pt>
                <c:pt idx="444">
                  <c:v>528.70000000000005</c:v>
                </c:pt>
                <c:pt idx="445">
                  <c:v>546.21</c:v>
                </c:pt>
                <c:pt idx="446">
                  <c:v>552.21</c:v>
                </c:pt>
                <c:pt idx="447">
                  <c:v>547.14</c:v>
                </c:pt>
                <c:pt idx="448">
                  <c:v>532.81000000000006</c:v>
                </c:pt>
                <c:pt idx="449">
                  <c:v>549.68000000000006</c:v>
                </c:pt>
                <c:pt idx="450">
                  <c:v>554.44999999999993</c:v>
                </c:pt>
                <c:pt idx="451">
                  <c:v>562.38</c:v>
                </c:pt>
                <c:pt idx="452">
                  <c:v>568.55999999999995</c:v>
                </c:pt>
                <c:pt idx="453">
                  <c:v>565.80999999999995</c:v>
                </c:pt>
                <c:pt idx="454">
                  <c:v>569.27</c:v>
                </c:pt>
                <c:pt idx="455">
                  <c:v>579.07000000000005</c:v>
                </c:pt>
                <c:pt idx="456">
                  <c:v>580.59</c:v>
                </c:pt>
                <c:pt idx="457">
                  <c:v>578.93999999999994</c:v>
                </c:pt>
                <c:pt idx="458">
                  <c:v>574.39</c:v>
                </c:pt>
                <c:pt idx="459">
                  <c:v>579.71</c:v>
                </c:pt>
                <c:pt idx="460">
                  <c:v>579.44000000000005</c:v>
                </c:pt>
                <c:pt idx="461">
                  <c:v>581.87</c:v>
                </c:pt>
                <c:pt idx="462">
                  <c:v>580.58999999999992</c:v>
                </c:pt>
                <c:pt idx="463">
                  <c:v>570.80999999999995</c:v>
                </c:pt>
                <c:pt idx="464">
                  <c:v>575.04999999999995</c:v>
                </c:pt>
                <c:pt idx="465">
                  <c:v>572.76</c:v>
                </c:pt>
                <c:pt idx="466">
                  <c:v>587.55999999999995</c:v>
                </c:pt>
                <c:pt idx="467">
                  <c:v>587.01</c:v>
                </c:pt>
                <c:pt idx="468">
                  <c:v>587.36</c:v>
                </c:pt>
                <c:pt idx="469">
                  <c:v>580.87</c:v>
                </c:pt>
                <c:pt idx="470">
                  <c:v>593.15</c:v>
                </c:pt>
                <c:pt idx="471">
                  <c:v>596.31999999999994</c:v>
                </c:pt>
                <c:pt idx="472">
                  <c:v>601.85</c:v>
                </c:pt>
                <c:pt idx="473">
                  <c:v>602.7299999999999</c:v>
                </c:pt>
                <c:pt idx="474">
                  <c:v>604.82999999999993</c:v>
                </c:pt>
                <c:pt idx="475">
                  <c:v>600.45000000000005</c:v>
                </c:pt>
                <c:pt idx="476">
                  <c:v>600.39</c:v>
                </c:pt>
                <c:pt idx="477">
                  <c:v>592.69999999999993</c:v>
                </c:pt>
                <c:pt idx="478">
                  <c:v>585.77</c:v>
                </c:pt>
                <c:pt idx="479">
                  <c:v>583.73</c:v>
                </c:pt>
                <c:pt idx="480">
                  <c:v>589.04</c:v>
                </c:pt>
                <c:pt idx="481">
                  <c:v>592.33000000000004</c:v>
                </c:pt>
                <c:pt idx="482">
                  <c:v>577.9</c:v>
                </c:pt>
                <c:pt idx="483">
                  <c:v>577.68999999999994</c:v>
                </c:pt>
                <c:pt idx="484">
                  <c:v>582.79</c:v>
                </c:pt>
                <c:pt idx="485">
                  <c:v>569.65</c:v>
                </c:pt>
                <c:pt idx="486">
                  <c:v>563.53</c:v>
                </c:pt>
                <c:pt idx="487">
                  <c:v>564.92999999999995</c:v>
                </c:pt>
                <c:pt idx="488">
                  <c:v>567.74</c:v>
                </c:pt>
                <c:pt idx="489">
                  <c:v>554.88</c:v>
                </c:pt>
                <c:pt idx="490">
                  <c:v>560.71</c:v>
                </c:pt>
                <c:pt idx="491">
                  <c:v>571.5</c:v>
                </c:pt>
                <c:pt idx="492">
                  <c:v>576.05999999999995</c:v>
                </c:pt>
                <c:pt idx="493">
                  <c:v>564.46</c:v>
                </c:pt>
                <c:pt idx="494">
                  <c:v>564.20000000000005</c:v>
                </c:pt>
                <c:pt idx="495">
                  <c:v>559.16999999999996</c:v>
                </c:pt>
                <c:pt idx="496">
                  <c:v>554.95000000000005</c:v>
                </c:pt>
                <c:pt idx="497">
                  <c:v>560.80999999999995</c:v>
                </c:pt>
                <c:pt idx="498">
                  <c:v>555.61</c:v>
                </c:pt>
                <c:pt idx="499">
                  <c:v>548.63</c:v>
                </c:pt>
                <c:pt idx="500">
                  <c:v>541.25</c:v>
                </c:pt>
                <c:pt idx="501">
                  <c:v>529.70000000000005</c:v>
                </c:pt>
                <c:pt idx="502">
                  <c:v>530.74</c:v>
                </c:pt>
                <c:pt idx="503">
                  <c:v>518.13</c:v>
                </c:pt>
                <c:pt idx="504">
                  <c:v>518.71</c:v>
                </c:pt>
                <c:pt idx="505">
                  <c:v>511.53</c:v>
                </c:pt>
                <c:pt idx="506">
                  <c:v>506.01</c:v>
                </c:pt>
                <c:pt idx="507">
                  <c:v>517.95000000000005</c:v>
                </c:pt>
                <c:pt idx="508">
                  <c:v>530.55999999999995</c:v>
                </c:pt>
                <c:pt idx="509">
                  <c:v>534.76</c:v>
                </c:pt>
                <c:pt idx="510">
                  <c:v>524.9</c:v>
                </c:pt>
                <c:pt idx="511">
                  <c:v>497.66</c:v>
                </c:pt>
                <c:pt idx="512">
                  <c:v>496.59</c:v>
                </c:pt>
                <c:pt idx="513">
                  <c:v>489.65</c:v>
                </c:pt>
                <c:pt idx="514">
                  <c:v>502.87</c:v>
                </c:pt>
                <c:pt idx="515">
                  <c:v>494.36</c:v>
                </c:pt>
                <c:pt idx="516">
                  <c:v>501.43</c:v>
                </c:pt>
                <c:pt idx="517">
                  <c:v>493.71</c:v>
                </c:pt>
                <c:pt idx="518">
                  <c:v>493.91</c:v>
                </c:pt>
                <c:pt idx="519">
                  <c:v>488.66</c:v>
                </c:pt>
                <c:pt idx="520">
                  <c:v>488.87</c:v>
                </c:pt>
                <c:pt idx="521">
                  <c:v>478.87</c:v>
                </c:pt>
                <c:pt idx="522">
                  <c:v>482.79</c:v>
                </c:pt>
                <c:pt idx="523">
                  <c:v>490.32</c:v>
                </c:pt>
                <c:pt idx="524">
                  <c:v>485.6</c:v>
                </c:pt>
                <c:pt idx="525">
                  <c:v>492.6</c:v>
                </c:pt>
                <c:pt idx="526">
                  <c:v>495.67</c:v>
                </c:pt>
                <c:pt idx="527">
                  <c:v>497.97</c:v>
                </c:pt>
                <c:pt idx="528">
                  <c:v>491.25</c:v>
                </c:pt>
                <c:pt idx="529">
                  <c:v>491.81</c:v>
                </c:pt>
                <c:pt idx="530">
                  <c:v>500.06</c:v>
                </c:pt>
                <c:pt idx="531">
                  <c:v>506.36</c:v>
                </c:pt>
                <c:pt idx="532">
                  <c:v>520.54999999999995</c:v>
                </c:pt>
                <c:pt idx="533">
                  <c:v>514.09</c:v>
                </c:pt>
                <c:pt idx="534">
                  <c:v>540.46</c:v>
                </c:pt>
                <c:pt idx="535">
                  <c:v>546.64</c:v>
                </c:pt>
                <c:pt idx="536">
                  <c:v>567.26</c:v>
                </c:pt>
                <c:pt idx="537">
                  <c:v>568.83000000000004</c:v>
                </c:pt>
                <c:pt idx="538">
                  <c:v>567.33000000000004</c:v>
                </c:pt>
                <c:pt idx="539">
                  <c:v>566.36</c:v>
                </c:pt>
                <c:pt idx="540">
                  <c:v>563.02</c:v>
                </c:pt>
                <c:pt idx="541">
                  <c:v>568.14</c:v>
                </c:pt>
                <c:pt idx="542">
                  <c:v>570.27</c:v>
                </c:pt>
                <c:pt idx="543">
                  <c:v>576.94000000000005</c:v>
                </c:pt>
                <c:pt idx="544">
                  <c:v>577.08000000000004</c:v>
                </c:pt>
                <c:pt idx="545">
                  <c:v>564.71</c:v>
                </c:pt>
                <c:pt idx="546">
                  <c:v>571.30999999999995</c:v>
                </c:pt>
                <c:pt idx="547">
                  <c:v>577.41</c:v>
                </c:pt>
                <c:pt idx="548">
                  <c:v>582.29000000000008</c:v>
                </c:pt>
                <c:pt idx="549">
                  <c:v>579.44000000000005</c:v>
                </c:pt>
                <c:pt idx="550">
                  <c:v>578.39</c:v>
                </c:pt>
                <c:pt idx="551">
                  <c:v>568.07000000000005</c:v>
                </c:pt>
                <c:pt idx="552">
                  <c:v>565.54000000000008</c:v>
                </c:pt>
                <c:pt idx="553">
                  <c:v>561.22</c:v>
                </c:pt>
                <c:pt idx="554">
                  <c:v>568.94000000000005</c:v>
                </c:pt>
                <c:pt idx="555">
                  <c:v>564.48</c:v>
                </c:pt>
                <c:pt idx="556">
                  <c:v>559.96</c:v>
                </c:pt>
                <c:pt idx="557">
                  <c:v>569.53000000000009</c:v>
                </c:pt>
                <c:pt idx="558">
                  <c:v>568.5</c:v>
                </c:pt>
                <c:pt idx="559">
                  <c:v>559.76</c:v>
                </c:pt>
                <c:pt idx="560">
                  <c:v>555.91000000000008</c:v>
                </c:pt>
                <c:pt idx="561">
                  <c:v>545.94000000000005</c:v>
                </c:pt>
                <c:pt idx="562">
                  <c:v>548.08000000000004</c:v>
                </c:pt>
                <c:pt idx="563">
                  <c:v>556.80000000000007</c:v>
                </c:pt>
                <c:pt idx="564">
                  <c:v>547.99</c:v>
                </c:pt>
                <c:pt idx="565">
                  <c:v>548.77</c:v>
                </c:pt>
                <c:pt idx="566">
                  <c:v>550.16</c:v>
                </c:pt>
                <c:pt idx="567">
                  <c:v>543.92999999999995</c:v>
                </c:pt>
                <c:pt idx="568">
                  <c:v>539.82000000000005</c:v>
                </c:pt>
                <c:pt idx="569">
                  <c:v>541.87</c:v>
                </c:pt>
                <c:pt idx="570">
                  <c:v>546.15</c:v>
                </c:pt>
                <c:pt idx="571">
                  <c:v>544.08000000000004</c:v>
                </c:pt>
                <c:pt idx="572">
                  <c:v>549.89</c:v>
                </c:pt>
                <c:pt idx="573">
                  <c:v>553.09</c:v>
                </c:pt>
                <c:pt idx="574">
                  <c:v>571.5</c:v>
                </c:pt>
                <c:pt idx="575">
                  <c:v>574.63</c:v>
                </c:pt>
                <c:pt idx="576">
                  <c:v>572.58000000000004</c:v>
                </c:pt>
                <c:pt idx="577">
                  <c:v>572.28</c:v>
                </c:pt>
                <c:pt idx="578">
                  <c:v>578.5</c:v>
                </c:pt>
                <c:pt idx="579">
                  <c:v>583.23</c:v>
                </c:pt>
                <c:pt idx="580">
                  <c:v>582.67999999999995</c:v>
                </c:pt>
                <c:pt idx="581">
                  <c:v>610.95000000000005</c:v>
                </c:pt>
                <c:pt idx="582">
                  <c:v>596.4</c:v>
                </c:pt>
                <c:pt idx="583">
                  <c:v>603.16</c:v>
                </c:pt>
                <c:pt idx="584">
                  <c:v>610.81000000000006</c:v>
                </c:pt>
                <c:pt idx="585">
                  <c:v>611.44000000000005</c:v>
                </c:pt>
                <c:pt idx="586">
                  <c:v>600.43000000000006</c:v>
                </c:pt>
                <c:pt idx="587">
                  <c:v>599.57000000000005</c:v>
                </c:pt>
                <c:pt idx="588">
                  <c:v>611.02</c:v>
                </c:pt>
                <c:pt idx="589">
                  <c:v>610.44000000000005</c:v>
                </c:pt>
                <c:pt idx="590">
                  <c:v>612.03</c:v>
                </c:pt>
                <c:pt idx="591">
                  <c:v>609.59</c:v>
                </c:pt>
                <c:pt idx="592">
                  <c:v>614.28</c:v>
                </c:pt>
                <c:pt idx="593">
                  <c:v>602.03</c:v>
                </c:pt>
                <c:pt idx="594">
                  <c:v>606.08000000000004</c:v>
                </c:pt>
                <c:pt idx="595">
                  <c:v>601.56000000000006</c:v>
                </c:pt>
                <c:pt idx="596">
                  <c:v>603.28</c:v>
                </c:pt>
                <c:pt idx="597">
                  <c:v>602.85</c:v>
                </c:pt>
                <c:pt idx="598">
                  <c:v>595.98</c:v>
                </c:pt>
                <c:pt idx="599">
                  <c:v>604.47</c:v>
                </c:pt>
                <c:pt idx="600">
                  <c:v>598.38</c:v>
                </c:pt>
                <c:pt idx="601">
                  <c:v>605.49</c:v>
                </c:pt>
                <c:pt idx="602">
                  <c:v>604.09</c:v>
                </c:pt>
                <c:pt idx="603">
                  <c:v>603.45000000000005</c:v>
                </c:pt>
                <c:pt idx="604">
                  <c:v>609.91</c:v>
                </c:pt>
                <c:pt idx="605">
                  <c:v>612.25</c:v>
                </c:pt>
                <c:pt idx="606">
                  <c:v>609.43999999999994</c:v>
                </c:pt>
                <c:pt idx="607">
                  <c:v>609.14</c:v>
                </c:pt>
                <c:pt idx="608">
                  <c:v>599.6</c:v>
                </c:pt>
                <c:pt idx="609">
                  <c:v>601.85</c:v>
                </c:pt>
                <c:pt idx="610">
                  <c:v>593.4</c:v>
                </c:pt>
                <c:pt idx="611">
                  <c:v>594.59</c:v>
                </c:pt>
                <c:pt idx="612">
                  <c:v>589.15</c:v>
                </c:pt>
                <c:pt idx="613">
                  <c:v>599.42999999999995</c:v>
                </c:pt>
                <c:pt idx="614">
                  <c:v>595.79999999999995</c:v>
                </c:pt>
                <c:pt idx="615">
                  <c:v>599.51</c:v>
                </c:pt>
                <c:pt idx="616">
                  <c:v>611.32000000000005</c:v>
                </c:pt>
                <c:pt idx="617">
                  <c:v>615.94000000000005</c:v>
                </c:pt>
                <c:pt idx="618">
                  <c:v>617.82000000000005</c:v>
                </c:pt>
                <c:pt idx="619">
                  <c:v>612.58000000000004</c:v>
                </c:pt>
                <c:pt idx="620">
                  <c:v>607.46</c:v>
                </c:pt>
                <c:pt idx="621">
                  <c:v>610.64</c:v>
                </c:pt>
                <c:pt idx="622">
                  <c:v>614.39</c:v>
                </c:pt>
                <c:pt idx="623">
                  <c:v>614.17000000000007</c:v>
                </c:pt>
                <c:pt idx="624">
                  <c:v>610.36</c:v>
                </c:pt>
                <c:pt idx="625">
                  <c:v>610.91</c:v>
                </c:pt>
                <c:pt idx="626">
                  <c:v>611.32999999999993</c:v>
                </c:pt>
                <c:pt idx="627">
                  <c:v>611.66999999999996</c:v>
                </c:pt>
                <c:pt idx="628">
                  <c:v>610.42999999999995</c:v>
                </c:pt>
                <c:pt idx="629">
                  <c:v>604.36</c:v>
                </c:pt>
                <c:pt idx="630">
                  <c:v>609.41999999999996</c:v>
                </c:pt>
                <c:pt idx="631">
                  <c:v>610.16999999999996</c:v>
                </c:pt>
                <c:pt idx="632">
                  <c:v>605.85</c:v>
                </c:pt>
                <c:pt idx="633">
                  <c:v>601.1</c:v>
                </c:pt>
                <c:pt idx="634">
                  <c:v>600.39</c:v>
                </c:pt>
                <c:pt idx="635">
                  <c:v>597.91999999999996</c:v>
                </c:pt>
                <c:pt idx="636">
                  <c:v>597.11</c:v>
                </c:pt>
                <c:pt idx="637">
                  <c:v>587.41</c:v>
                </c:pt>
                <c:pt idx="638">
                  <c:v>585.32000000000005</c:v>
                </c:pt>
                <c:pt idx="639">
                  <c:v>586.74</c:v>
                </c:pt>
                <c:pt idx="640">
                  <c:v>593.83000000000004</c:v>
                </c:pt>
                <c:pt idx="641">
                  <c:v>595.24</c:v>
                </c:pt>
                <c:pt idx="642">
                  <c:v>591.89</c:v>
                </c:pt>
                <c:pt idx="643">
                  <c:v>593.65</c:v>
                </c:pt>
                <c:pt idx="644">
                  <c:v>594.71</c:v>
                </c:pt>
                <c:pt idx="645">
                  <c:v>597.89</c:v>
                </c:pt>
                <c:pt idx="646">
                  <c:v>601.31999999999994</c:v>
                </c:pt>
                <c:pt idx="647">
                  <c:v>596.52</c:v>
                </c:pt>
                <c:pt idx="648">
                  <c:v>592.91</c:v>
                </c:pt>
                <c:pt idx="649">
                  <c:v>590.42999999999995</c:v>
                </c:pt>
                <c:pt idx="650">
                  <c:v>589.89</c:v>
                </c:pt>
                <c:pt idx="651">
                  <c:v>597.99</c:v>
                </c:pt>
                <c:pt idx="652">
                  <c:v>608.44999999999993</c:v>
                </c:pt>
                <c:pt idx="653">
                  <c:v>616.41</c:v>
                </c:pt>
                <c:pt idx="654">
                  <c:v>618.96</c:v>
                </c:pt>
                <c:pt idx="655">
                  <c:v>618.04999999999995</c:v>
                </c:pt>
                <c:pt idx="656">
                  <c:v>617.91</c:v>
                </c:pt>
                <c:pt idx="657">
                  <c:v>615.12</c:v>
                </c:pt>
                <c:pt idx="658">
                  <c:v>623.28</c:v>
                </c:pt>
                <c:pt idx="659">
                  <c:v>636.94999999999993</c:v>
                </c:pt>
                <c:pt idx="660">
                  <c:v>641.37</c:v>
                </c:pt>
                <c:pt idx="661">
                  <c:v>641.16</c:v>
                </c:pt>
                <c:pt idx="662">
                  <c:v>625.18000000000006</c:v>
                </c:pt>
                <c:pt idx="663">
                  <c:v>620.91</c:v>
                </c:pt>
                <c:pt idx="664">
                  <c:v>629.87</c:v>
                </c:pt>
                <c:pt idx="665">
                  <c:v>628.5</c:v>
                </c:pt>
                <c:pt idx="666">
                  <c:v>631.46</c:v>
                </c:pt>
                <c:pt idx="667">
                  <c:v>638.42999999999995</c:v>
                </c:pt>
                <c:pt idx="668">
                  <c:v>630.64</c:v>
                </c:pt>
                <c:pt idx="669">
                  <c:v>637.30999999999995</c:v>
                </c:pt>
                <c:pt idx="670">
                  <c:v>643.66</c:v>
                </c:pt>
                <c:pt idx="671">
                  <c:v>657.02</c:v>
                </c:pt>
                <c:pt idx="672">
                  <c:v>656.87</c:v>
                </c:pt>
                <c:pt idx="673">
                  <c:v>661.51</c:v>
                </c:pt>
                <c:pt idx="674">
                  <c:v>658.71</c:v>
                </c:pt>
                <c:pt idx="675">
                  <c:v>657.71</c:v>
                </c:pt>
                <c:pt idx="676">
                  <c:v>654.33000000000004</c:v>
                </c:pt>
                <c:pt idx="677">
                  <c:v>654.38</c:v>
                </c:pt>
                <c:pt idx="678">
                  <c:v>649.25</c:v>
                </c:pt>
                <c:pt idx="679">
                  <c:v>646.16</c:v>
                </c:pt>
                <c:pt idx="680">
                  <c:v>648.37</c:v>
                </c:pt>
                <c:pt idx="681">
                  <c:v>649.95999999999992</c:v>
                </c:pt>
                <c:pt idx="682">
                  <c:v>645.89</c:v>
                </c:pt>
                <c:pt idx="683">
                  <c:v>651.90000000000009</c:v>
                </c:pt>
                <c:pt idx="684">
                  <c:v>654.82000000000005</c:v>
                </c:pt>
                <c:pt idx="685">
                  <c:v>651.26</c:v>
                </c:pt>
                <c:pt idx="686">
                  <c:v>637.8900000000001</c:v>
                </c:pt>
                <c:pt idx="687">
                  <c:v>634.94000000000005</c:v>
                </c:pt>
                <c:pt idx="688">
                  <c:v>634.57999999999993</c:v>
                </c:pt>
                <c:pt idx="689">
                  <c:v>646.30999999999995</c:v>
                </c:pt>
                <c:pt idx="690">
                  <c:v>649.81999999999994</c:v>
                </c:pt>
                <c:pt idx="691">
                  <c:v>655.21</c:v>
                </c:pt>
                <c:pt idx="692">
                  <c:v>664.25</c:v>
                </c:pt>
                <c:pt idx="693">
                  <c:v>666.13</c:v>
                </c:pt>
                <c:pt idx="694">
                  <c:v>662.2299999999999</c:v>
                </c:pt>
                <c:pt idx="695">
                  <c:v>658.11</c:v>
                </c:pt>
                <c:pt idx="696">
                  <c:v>658.25</c:v>
                </c:pt>
                <c:pt idx="697">
                  <c:v>649.87</c:v>
                </c:pt>
                <c:pt idx="698">
                  <c:v>650.59</c:v>
                </c:pt>
                <c:pt idx="699">
                  <c:v>657.74</c:v>
                </c:pt>
                <c:pt idx="700">
                  <c:v>656.71</c:v>
                </c:pt>
                <c:pt idx="701">
                  <c:v>658.87</c:v>
                </c:pt>
                <c:pt idx="702">
                  <c:v>660.67</c:v>
                </c:pt>
                <c:pt idx="703">
                  <c:v>655.01</c:v>
                </c:pt>
                <c:pt idx="704">
                  <c:v>658.98</c:v>
                </c:pt>
                <c:pt idx="705">
                  <c:v>647.03</c:v>
                </c:pt>
                <c:pt idx="706">
                  <c:v>642.93000000000006</c:v>
                </c:pt>
                <c:pt idx="707">
                  <c:v>648.80999999999995</c:v>
                </c:pt>
                <c:pt idx="708">
                  <c:v>643.77</c:v>
                </c:pt>
                <c:pt idx="709">
                  <c:v>644.20000000000005</c:v>
                </c:pt>
                <c:pt idx="710">
                  <c:v>637.43000000000006</c:v>
                </c:pt>
                <c:pt idx="711">
                  <c:v>634.83999999999992</c:v>
                </c:pt>
                <c:pt idx="712">
                  <c:v>628.45000000000005</c:v>
                </c:pt>
                <c:pt idx="713">
                  <c:v>629.14</c:v>
                </c:pt>
                <c:pt idx="714">
                  <c:v>629.08000000000004</c:v>
                </c:pt>
                <c:pt idx="715">
                  <c:v>630.19000000000005</c:v>
                </c:pt>
                <c:pt idx="716">
                  <c:v>625.08000000000004</c:v>
                </c:pt>
                <c:pt idx="717">
                  <c:v>624.07000000000005</c:v>
                </c:pt>
                <c:pt idx="718">
                  <c:v>627.05999999999995</c:v>
                </c:pt>
                <c:pt idx="719">
                  <c:v>633.37</c:v>
                </c:pt>
                <c:pt idx="720">
                  <c:v>643.13</c:v>
                </c:pt>
                <c:pt idx="721">
                  <c:v>628.69000000000005</c:v>
                </c:pt>
                <c:pt idx="722">
                  <c:v>631.51</c:v>
                </c:pt>
                <c:pt idx="723">
                  <c:v>635.27</c:v>
                </c:pt>
                <c:pt idx="724">
                  <c:v>638.19000000000005</c:v>
                </c:pt>
                <c:pt idx="725">
                  <c:v>631.78</c:v>
                </c:pt>
                <c:pt idx="726">
                  <c:v>631.85</c:v>
                </c:pt>
                <c:pt idx="727">
                  <c:v>638.06000000000006</c:v>
                </c:pt>
                <c:pt idx="728">
                  <c:v>636.52</c:v>
                </c:pt>
                <c:pt idx="729">
                  <c:v>634.38</c:v>
                </c:pt>
                <c:pt idx="730">
                  <c:v>628.78</c:v>
                </c:pt>
                <c:pt idx="731">
                  <c:v>626.43999999999994</c:v>
                </c:pt>
                <c:pt idx="732">
                  <c:v>622.74</c:v>
                </c:pt>
                <c:pt idx="733">
                  <c:v>629.49</c:v>
                </c:pt>
                <c:pt idx="734">
                  <c:v>628.63</c:v>
                </c:pt>
                <c:pt idx="735">
                  <c:v>638.44000000000005</c:v>
                </c:pt>
                <c:pt idx="736">
                  <c:v>643.93000000000006</c:v>
                </c:pt>
                <c:pt idx="737">
                  <c:v>632.45000000000005</c:v>
                </c:pt>
                <c:pt idx="738">
                  <c:v>630.28000000000009</c:v>
                </c:pt>
                <c:pt idx="739">
                  <c:v>626.23</c:v>
                </c:pt>
                <c:pt idx="740">
                  <c:v>617.67999999999995</c:v>
                </c:pt>
                <c:pt idx="741">
                  <c:v>617.36</c:v>
                </c:pt>
                <c:pt idx="742">
                  <c:v>621.11</c:v>
                </c:pt>
                <c:pt idx="743">
                  <c:v>613.67999999999995</c:v>
                </c:pt>
                <c:pt idx="744">
                  <c:v>615.14</c:v>
                </c:pt>
                <c:pt idx="745">
                  <c:v>616.29</c:v>
                </c:pt>
                <c:pt idx="746">
                  <c:v>625.20000000000005</c:v>
                </c:pt>
                <c:pt idx="747">
                  <c:v>621.54999999999995</c:v>
                </c:pt>
                <c:pt idx="748">
                  <c:v>613.54</c:v>
                </c:pt>
                <c:pt idx="749">
                  <c:v>621.54</c:v>
                </c:pt>
                <c:pt idx="750">
                  <c:v>624.9</c:v>
                </c:pt>
                <c:pt idx="751">
                  <c:v>634.22</c:v>
                </c:pt>
                <c:pt idx="752">
                  <c:v>640.1</c:v>
                </c:pt>
                <c:pt idx="753">
                  <c:v>639.61</c:v>
                </c:pt>
                <c:pt idx="754">
                  <c:v>633.58000000000004</c:v>
                </c:pt>
                <c:pt idx="755">
                  <c:v>634.78</c:v>
                </c:pt>
                <c:pt idx="756">
                  <c:v>626.42999999999995</c:v>
                </c:pt>
                <c:pt idx="757">
                  <c:v>628</c:v>
                </c:pt>
                <c:pt idx="758">
                  <c:v>629.80999999999995</c:v>
                </c:pt>
                <c:pt idx="759">
                  <c:v>619.83000000000004</c:v>
                </c:pt>
                <c:pt idx="760">
                  <c:v>620.80999999999995</c:v>
                </c:pt>
                <c:pt idx="761">
                  <c:v>622.25</c:v>
                </c:pt>
                <c:pt idx="762">
                  <c:v>610.37</c:v>
                </c:pt>
                <c:pt idx="763">
                  <c:v>613.23</c:v>
                </c:pt>
                <c:pt idx="764">
                  <c:v>613.17999999999995</c:v>
                </c:pt>
                <c:pt idx="765">
                  <c:v>608.95000000000005</c:v>
                </c:pt>
                <c:pt idx="766">
                  <c:v>609.99</c:v>
                </c:pt>
                <c:pt idx="767">
                  <c:v>625.77</c:v>
                </c:pt>
                <c:pt idx="768">
                  <c:v>629.95000000000005</c:v>
                </c:pt>
                <c:pt idx="769">
                  <c:v>634.16</c:v>
                </c:pt>
                <c:pt idx="770">
                  <c:v>635.89</c:v>
                </c:pt>
                <c:pt idx="771">
                  <c:v>638.16</c:v>
                </c:pt>
                <c:pt idx="772">
                  <c:v>639.13</c:v>
                </c:pt>
                <c:pt idx="773">
                  <c:v>636.86</c:v>
                </c:pt>
                <c:pt idx="774">
                  <c:v>645.36</c:v>
                </c:pt>
                <c:pt idx="775">
                  <c:v>647.76</c:v>
                </c:pt>
                <c:pt idx="776">
                  <c:v>656.56</c:v>
                </c:pt>
                <c:pt idx="777">
                  <c:v>657.76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45-43D1-A66A-F823238E02DD}"/>
            </c:ext>
          </c:extLst>
        </c:ser>
        <c:ser>
          <c:idx val="1"/>
          <c:order val="1"/>
          <c:tx>
            <c:strRef>
              <c:f>'ONE_LAST_QUOTE (2)'!$E$1</c:f>
              <c:strCache>
                <c:ptCount val="1"/>
                <c:pt idx="0">
                  <c:v>摩台期貨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'ONE_LAST_QUOTE (2)'!$A$2:$A$792</c:f>
              <c:numCache>
                <c:formatCode>m/d/yyyy</c:formatCode>
                <c:ptCount val="791"/>
                <c:pt idx="0">
                  <c:v>44063</c:v>
                </c:pt>
                <c:pt idx="1">
                  <c:v>44064</c:v>
                </c:pt>
                <c:pt idx="2">
                  <c:v>44067</c:v>
                </c:pt>
                <c:pt idx="3">
                  <c:v>44068</c:v>
                </c:pt>
                <c:pt idx="4">
                  <c:v>44069</c:v>
                </c:pt>
                <c:pt idx="5">
                  <c:v>44070</c:v>
                </c:pt>
                <c:pt idx="6">
                  <c:v>44071</c:v>
                </c:pt>
                <c:pt idx="7">
                  <c:v>44074</c:v>
                </c:pt>
                <c:pt idx="8">
                  <c:v>44075</c:v>
                </c:pt>
                <c:pt idx="9">
                  <c:v>44076</c:v>
                </c:pt>
                <c:pt idx="10">
                  <c:v>44077</c:v>
                </c:pt>
                <c:pt idx="11">
                  <c:v>44078</c:v>
                </c:pt>
                <c:pt idx="12">
                  <c:v>44081</c:v>
                </c:pt>
                <c:pt idx="13">
                  <c:v>44082</c:v>
                </c:pt>
                <c:pt idx="14">
                  <c:v>44083</c:v>
                </c:pt>
                <c:pt idx="15">
                  <c:v>44084</c:v>
                </c:pt>
                <c:pt idx="16">
                  <c:v>44085</c:v>
                </c:pt>
                <c:pt idx="17">
                  <c:v>44088</c:v>
                </c:pt>
                <c:pt idx="18">
                  <c:v>44089</c:v>
                </c:pt>
                <c:pt idx="19">
                  <c:v>44090</c:v>
                </c:pt>
                <c:pt idx="20">
                  <c:v>44091</c:v>
                </c:pt>
                <c:pt idx="21">
                  <c:v>44092</c:v>
                </c:pt>
                <c:pt idx="22">
                  <c:v>44095</c:v>
                </c:pt>
                <c:pt idx="23">
                  <c:v>44096</c:v>
                </c:pt>
                <c:pt idx="24">
                  <c:v>44097</c:v>
                </c:pt>
                <c:pt idx="25">
                  <c:v>44098</c:v>
                </c:pt>
                <c:pt idx="26">
                  <c:v>44099</c:v>
                </c:pt>
                <c:pt idx="27">
                  <c:v>44102</c:v>
                </c:pt>
                <c:pt idx="28">
                  <c:v>44103</c:v>
                </c:pt>
                <c:pt idx="29">
                  <c:v>44104</c:v>
                </c:pt>
                <c:pt idx="30">
                  <c:v>44109</c:v>
                </c:pt>
                <c:pt idx="31">
                  <c:v>44110</c:v>
                </c:pt>
                <c:pt idx="32">
                  <c:v>44111</c:v>
                </c:pt>
                <c:pt idx="33">
                  <c:v>44112</c:v>
                </c:pt>
                <c:pt idx="34">
                  <c:v>44116</c:v>
                </c:pt>
                <c:pt idx="35">
                  <c:v>44117</c:v>
                </c:pt>
                <c:pt idx="36">
                  <c:v>44118</c:v>
                </c:pt>
                <c:pt idx="37">
                  <c:v>44119</c:v>
                </c:pt>
                <c:pt idx="38">
                  <c:v>44120</c:v>
                </c:pt>
                <c:pt idx="39">
                  <c:v>44123</c:v>
                </c:pt>
                <c:pt idx="40">
                  <c:v>44124</c:v>
                </c:pt>
                <c:pt idx="41">
                  <c:v>44125</c:v>
                </c:pt>
                <c:pt idx="42">
                  <c:v>44126</c:v>
                </c:pt>
                <c:pt idx="43">
                  <c:v>44127</c:v>
                </c:pt>
                <c:pt idx="44">
                  <c:v>44131</c:v>
                </c:pt>
                <c:pt idx="45">
                  <c:v>44132</c:v>
                </c:pt>
                <c:pt idx="46">
                  <c:v>44133</c:v>
                </c:pt>
                <c:pt idx="47">
                  <c:v>44134</c:v>
                </c:pt>
                <c:pt idx="48">
                  <c:v>44137</c:v>
                </c:pt>
                <c:pt idx="49">
                  <c:v>44138</c:v>
                </c:pt>
                <c:pt idx="50">
                  <c:v>44139</c:v>
                </c:pt>
                <c:pt idx="51">
                  <c:v>44140</c:v>
                </c:pt>
                <c:pt idx="52">
                  <c:v>44141</c:v>
                </c:pt>
                <c:pt idx="53">
                  <c:v>44144</c:v>
                </c:pt>
                <c:pt idx="54">
                  <c:v>44145</c:v>
                </c:pt>
                <c:pt idx="55">
                  <c:v>44146</c:v>
                </c:pt>
                <c:pt idx="56">
                  <c:v>44147</c:v>
                </c:pt>
                <c:pt idx="57">
                  <c:v>44148</c:v>
                </c:pt>
                <c:pt idx="58">
                  <c:v>44151</c:v>
                </c:pt>
                <c:pt idx="59">
                  <c:v>44152</c:v>
                </c:pt>
                <c:pt idx="60">
                  <c:v>44153</c:v>
                </c:pt>
                <c:pt idx="61">
                  <c:v>44154</c:v>
                </c:pt>
                <c:pt idx="62">
                  <c:v>44155</c:v>
                </c:pt>
                <c:pt idx="63">
                  <c:v>44158</c:v>
                </c:pt>
                <c:pt idx="64">
                  <c:v>44159</c:v>
                </c:pt>
                <c:pt idx="65">
                  <c:v>44160</c:v>
                </c:pt>
                <c:pt idx="66">
                  <c:v>44161</c:v>
                </c:pt>
                <c:pt idx="67">
                  <c:v>44162</c:v>
                </c:pt>
                <c:pt idx="68">
                  <c:v>44165</c:v>
                </c:pt>
                <c:pt idx="69">
                  <c:v>44166</c:v>
                </c:pt>
                <c:pt idx="70">
                  <c:v>44167</c:v>
                </c:pt>
                <c:pt idx="71">
                  <c:v>44168</c:v>
                </c:pt>
                <c:pt idx="72">
                  <c:v>44169</c:v>
                </c:pt>
                <c:pt idx="73">
                  <c:v>44172</c:v>
                </c:pt>
                <c:pt idx="74">
                  <c:v>44173</c:v>
                </c:pt>
                <c:pt idx="75">
                  <c:v>44174</c:v>
                </c:pt>
                <c:pt idx="76">
                  <c:v>44175</c:v>
                </c:pt>
                <c:pt idx="77">
                  <c:v>44176</c:v>
                </c:pt>
                <c:pt idx="78">
                  <c:v>44179</c:v>
                </c:pt>
                <c:pt idx="79">
                  <c:v>44180</c:v>
                </c:pt>
                <c:pt idx="80">
                  <c:v>44181</c:v>
                </c:pt>
                <c:pt idx="81">
                  <c:v>44182</c:v>
                </c:pt>
                <c:pt idx="82">
                  <c:v>44183</c:v>
                </c:pt>
                <c:pt idx="83">
                  <c:v>44186</c:v>
                </c:pt>
                <c:pt idx="84">
                  <c:v>44187</c:v>
                </c:pt>
                <c:pt idx="85">
                  <c:v>44188</c:v>
                </c:pt>
                <c:pt idx="86">
                  <c:v>44189</c:v>
                </c:pt>
                <c:pt idx="87">
                  <c:v>44193</c:v>
                </c:pt>
                <c:pt idx="88">
                  <c:v>44194</c:v>
                </c:pt>
                <c:pt idx="89">
                  <c:v>44195</c:v>
                </c:pt>
                <c:pt idx="90">
                  <c:v>44196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44207</c:v>
                </c:pt>
                <c:pt idx="97">
                  <c:v>44208</c:v>
                </c:pt>
                <c:pt idx="98">
                  <c:v>44209</c:v>
                </c:pt>
                <c:pt idx="99">
                  <c:v>44210</c:v>
                </c:pt>
                <c:pt idx="100">
                  <c:v>44211</c:v>
                </c:pt>
                <c:pt idx="101">
                  <c:v>44214</c:v>
                </c:pt>
                <c:pt idx="102">
                  <c:v>44215</c:v>
                </c:pt>
                <c:pt idx="103">
                  <c:v>44216</c:v>
                </c:pt>
                <c:pt idx="104">
                  <c:v>44217</c:v>
                </c:pt>
                <c:pt idx="105">
                  <c:v>44218</c:v>
                </c:pt>
                <c:pt idx="106">
                  <c:v>44221</c:v>
                </c:pt>
                <c:pt idx="107">
                  <c:v>44222</c:v>
                </c:pt>
                <c:pt idx="108">
                  <c:v>44223</c:v>
                </c:pt>
                <c:pt idx="109">
                  <c:v>44224</c:v>
                </c:pt>
                <c:pt idx="110">
                  <c:v>44225</c:v>
                </c:pt>
                <c:pt idx="111">
                  <c:v>44228</c:v>
                </c:pt>
                <c:pt idx="112">
                  <c:v>44229</c:v>
                </c:pt>
                <c:pt idx="113">
                  <c:v>44230</c:v>
                </c:pt>
                <c:pt idx="114">
                  <c:v>44231</c:v>
                </c:pt>
                <c:pt idx="115">
                  <c:v>44232</c:v>
                </c:pt>
                <c:pt idx="116">
                  <c:v>44244</c:v>
                </c:pt>
                <c:pt idx="117">
                  <c:v>44245</c:v>
                </c:pt>
                <c:pt idx="118">
                  <c:v>44246</c:v>
                </c:pt>
                <c:pt idx="119">
                  <c:v>44249</c:v>
                </c:pt>
                <c:pt idx="120">
                  <c:v>44250</c:v>
                </c:pt>
                <c:pt idx="121">
                  <c:v>44251</c:v>
                </c:pt>
                <c:pt idx="122">
                  <c:v>44252</c:v>
                </c:pt>
                <c:pt idx="123">
                  <c:v>44253</c:v>
                </c:pt>
                <c:pt idx="124">
                  <c:v>44257</c:v>
                </c:pt>
                <c:pt idx="125">
                  <c:v>44258</c:v>
                </c:pt>
                <c:pt idx="126">
                  <c:v>44259</c:v>
                </c:pt>
                <c:pt idx="127">
                  <c:v>44260</c:v>
                </c:pt>
                <c:pt idx="128">
                  <c:v>44263</c:v>
                </c:pt>
                <c:pt idx="129">
                  <c:v>44264</c:v>
                </c:pt>
                <c:pt idx="130">
                  <c:v>44265</c:v>
                </c:pt>
                <c:pt idx="131">
                  <c:v>44266</c:v>
                </c:pt>
                <c:pt idx="132">
                  <c:v>44267</c:v>
                </c:pt>
                <c:pt idx="133">
                  <c:v>44270</c:v>
                </c:pt>
                <c:pt idx="134">
                  <c:v>44271</c:v>
                </c:pt>
                <c:pt idx="135">
                  <c:v>44272</c:v>
                </c:pt>
                <c:pt idx="136">
                  <c:v>44273</c:v>
                </c:pt>
                <c:pt idx="137">
                  <c:v>44274</c:v>
                </c:pt>
                <c:pt idx="138">
                  <c:v>44277</c:v>
                </c:pt>
                <c:pt idx="139">
                  <c:v>44278</c:v>
                </c:pt>
                <c:pt idx="140">
                  <c:v>44279</c:v>
                </c:pt>
                <c:pt idx="141">
                  <c:v>44280</c:v>
                </c:pt>
                <c:pt idx="142">
                  <c:v>44281</c:v>
                </c:pt>
                <c:pt idx="143">
                  <c:v>44284</c:v>
                </c:pt>
                <c:pt idx="144">
                  <c:v>44285</c:v>
                </c:pt>
                <c:pt idx="145">
                  <c:v>44286</c:v>
                </c:pt>
                <c:pt idx="146">
                  <c:v>44287</c:v>
                </c:pt>
                <c:pt idx="147">
                  <c:v>44293</c:v>
                </c:pt>
                <c:pt idx="148">
                  <c:v>44294</c:v>
                </c:pt>
                <c:pt idx="149">
                  <c:v>44295</c:v>
                </c:pt>
                <c:pt idx="150">
                  <c:v>44298</c:v>
                </c:pt>
                <c:pt idx="151">
                  <c:v>44299</c:v>
                </c:pt>
                <c:pt idx="152">
                  <c:v>44300</c:v>
                </c:pt>
                <c:pt idx="153">
                  <c:v>44301</c:v>
                </c:pt>
                <c:pt idx="154">
                  <c:v>44302</c:v>
                </c:pt>
                <c:pt idx="155">
                  <c:v>44305</c:v>
                </c:pt>
                <c:pt idx="156">
                  <c:v>44306</c:v>
                </c:pt>
                <c:pt idx="157">
                  <c:v>44307</c:v>
                </c:pt>
                <c:pt idx="158">
                  <c:v>44308</c:v>
                </c:pt>
                <c:pt idx="159">
                  <c:v>44309</c:v>
                </c:pt>
                <c:pt idx="160">
                  <c:v>44312</c:v>
                </c:pt>
                <c:pt idx="161">
                  <c:v>44313</c:v>
                </c:pt>
                <c:pt idx="162">
                  <c:v>44314</c:v>
                </c:pt>
                <c:pt idx="163">
                  <c:v>44315</c:v>
                </c:pt>
                <c:pt idx="164">
                  <c:v>44319</c:v>
                </c:pt>
                <c:pt idx="165">
                  <c:v>44320</c:v>
                </c:pt>
                <c:pt idx="166">
                  <c:v>44321</c:v>
                </c:pt>
                <c:pt idx="167">
                  <c:v>44322</c:v>
                </c:pt>
                <c:pt idx="168">
                  <c:v>44323</c:v>
                </c:pt>
                <c:pt idx="169">
                  <c:v>44326</c:v>
                </c:pt>
                <c:pt idx="170">
                  <c:v>44327</c:v>
                </c:pt>
                <c:pt idx="171">
                  <c:v>44328</c:v>
                </c:pt>
                <c:pt idx="172">
                  <c:v>44329</c:v>
                </c:pt>
                <c:pt idx="173">
                  <c:v>44330</c:v>
                </c:pt>
                <c:pt idx="174">
                  <c:v>44333</c:v>
                </c:pt>
                <c:pt idx="175">
                  <c:v>44334</c:v>
                </c:pt>
                <c:pt idx="176">
                  <c:v>44336</c:v>
                </c:pt>
                <c:pt idx="177">
                  <c:v>44337</c:v>
                </c:pt>
                <c:pt idx="178">
                  <c:v>44340</c:v>
                </c:pt>
                <c:pt idx="179">
                  <c:v>44341</c:v>
                </c:pt>
                <c:pt idx="180">
                  <c:v>44342</c:v>
                </c:pt>
                <c:pt idx="181">
                  <c:v>44343</c:v>
                </c:pt>
                <c:pt idx="182">
                  <c:v>44344</c:v>
                </c:pt>
                <c:pt idx="183">
                  <c:v>44347</c:v>
                </c:pt>
                <c:pt idx="184">
                  <c:v>44348</c:v>
                </c:pt>
                <c:pt idx="185">
                  <c:v>44349</c:v>
                </c:pt>
                <c:pt idx="186">
                  <c:v>44350</c:v>
                </c:pt>
                <c:pt idx="187">
                  <c:v>44351</c:v>
                </c:pt>
                <c:pt idx="188">
                  <c:v>44354</c:v>
                </c:pt>
                <c:pt idx="189">
                  <c:v>44355</c:v>
                </c:pt>
                <c:pt idx="190">
                  <c:v>44356</c:v>
                </c:pt>
                <c:pt idx="191">
                  <c:v>44357</c:v>
                </c:pt>
                <c:pt idx="192">
                  <c:v>44358</c:v>
                </c:pt>
                <c:pt idx="193">
                  <c:v>44362</c:v>
                </c:pt>
                <c:pt idx="194">
                  <c:v>44363</c:v>
                </c:pt>
                <c:pt idx="195">
                  <c:v>44364</c:v>
                </c:pt>
                <c:pt idx="196">
                  <c:v>44365</c:v>
                </c:pt>
                <c:pt idx="197">
                  <c:v>44368</c:v>
                </c:pt>
                <c:pt idx="198">
                  <c:v>44369</c:v>
                </c:pt>
                <c:pt idx="199">
                  <c:v>44370</c:v>
                </c:pt>
                <c:pt idx="200">
                  <c:v>44371</c:v>
                </c:pt>
                <c:pt idx="201">
                  <c:v>44372</c:v>
                </c:pt>
                <c:pt idx="202">
                  <c:v>44375</c:v>
                </c:pt>
                <c:pt idx="203">
                  <c:v>44376</c:v>
                </c:pt>
                <c:pt idx="204">
                  <c:v>44377</c:v>
                </c:pt>
                <c:pt idx="205">
                  <c:v>44379</c:v>
                </c:pt>
                <c:pt idx="206">
                  <c:v>44382</c:v>
                </c:pt>
                <c:pt idx="207">
                  <c:v>44383</c:v>
                </c:pt>
                <c:pt idx="208">
                  <c:v>44384</c:v>
                </c:pt>
                <c:pt idx="209">
                  <c:v>44385</c:v>
                </c:pt>
                <c:pt idx="210">
                  <c:v>44386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44396</c:v>
                </c:pt>
                <c:pt idx="217">
                  <c:v>44397</c:v>
                </c:pt>
                <c:pt idx="218">
                  <c:v>44398</c:v>
                </c:pt>
                <c:pt idx="219">
                  <c:v>44399</c:v>
                </c:pt>
                <c:pt idx="220">
                  <c:v>44400</c:v>
                </c:pt>
                <c:pt idx="221">
                  <c:v>44403</c:v>
                </c:pt>
                <c:pt idx="222">
                  <c:v>44404</c:v>
                </c:pt>
                <c:pt idx="223">
                  <c:v>44405</c:v>
                </c:pt>
                <c:pt idx="224">
                  <c:v>44406</c:v>
                </c:pt>
                <c:pt idx="225">
                  <c:v>44407</c:v>
                </c:pt>
                <c:pt idx="226">
                  <c:v>44410</c:v>
                </c:pt>
                <c:pt idx="227">
                  <c:v>44411</c:v>
                </c:pt>
                <c:pt idx="228">
                  <c:v>44412</c:v>
                </c:pt>
                <c:pt idx="229">
                  <c:v>44413</c:v>
                </c:pt>
                <c:pt idx="230">
                  <c:v>44414</c:v>
                </c:pt>
                <c:pt idx="231">
                  <c:v>44417</c:v>
                </c:pt>
                <c:pt idx="232">
                  <c:v>44418</c:v>
                </c:pt>
                <c:pt idx="233">
                  <c:v>44419</c:v>
                </c:pt>
                <c:pt idx="234">
                  <c:v>44420</c:v>
                </c:pt>
                <c:pt idx="235">
                  <c:v>44421</c:v>
                </c:pt>
                <c:pt idx="236">
                  <c:v>44424</c:v>
                </c:pt>
                <c:pt idx="237">
                  <c:v>44425</c:v>
                </c:pt>
                <c:pt idx="238">
                  <c:v>44426</c:v>
                </c:pt>
                <c:pt idx="239">
                  <c:v>44427</c:v>
                </c:pt>
                <c:pt idx="240">
                  <c:v>44428</c:v>
                </c:pt>
                <c:pt idx="241">
                  <c:v>44431</c:v>
                </c:pt>
                <c:pt idx="242">
                  <c:v>44432</c:v>
                </c:pt>
                <c:pt idx="243">
                  <c:v>44433</c:v>
                </c:pt>
                <c:pt idx="244">
                  <c:v>44434</c:v>
                </c:pt>
                <c:pt idx="245">
                  <c:v>44435</c:v>
                </c:pt>
                <c:pt idx="246">
                  <c:v>44438</c:v>
                </c:pt>
                <c:pt idx="247">
                  <c:v>44439</c:v>
                </c:pt>
                <c:pt idx="248">
                  <c:v>44440</c:v>
                </c:pt>
                <c:pt idx="249">
                  <c:v>44441</c:v>
                </c:pt>
                <c:pt idx="250">
                  <c:v>44442</c:v>
                </c:pt>
                <c:pt idx="251">
                  <c:v>44445</c:v>
                </c:pt>
                <c:pt idx="252">
                  <c:v>44446</c:v>
                </c:pt>
                <c:pt idx="253">
                  <c:v>44447</c:v>
                </c:pt>
                <c:pt idx="254">
                  <c:v>44448</c:v>
                </c:pt>
                <c:pt idx="255">
                  <c:v>44449</c:v>
                </c:pt>
                <c:pt idx="256">
                  <c:v>44452</c:v>
                </c:pt>
                <c:pt idx="257">
                  <c:v>44453</c:v>
                </c:pt>
                <c:pt idx="258">
                  <c:v>44454</c:v>
                </c:pt>
                <c:pt idx="259">
                  <c:v>44455</c:v>
                </c:pt>
                <c:pt idx="260">
                  <c:v>44456</c:v>
                </c:pt>
                <c:pt idx="261">
                  <c:v>44462</c:v>
                </c:pt>
                <c:pt idx="262">
                  <c:v>44463</c:v>
                </c:pt>
                <c:pt idx="263">
                  <c:v>44466</c:v>
                </c:pt>
                <c:pt idx="264">
                  <c:v>44467</c:v>
                </c:pt>
                <c:pt idx="265">
                  <c:v>44468</c:v>
                </c:pt>
                <c:pt idx="266">
                  <c:v>44469</c:v>
                </c:pt>
                <c:pt idx="267">
                  <c:v>44473</c:v>
                </c:pt>
                <c:pt idx="268">
                  <c:v>44474</c:v>
                </c:pt>
                <c:pt idx="269">
                  <c:v>44475</c:v>
                </c:pt>
                <c:pt idx="270">
                  <c:v>44476</c:v>
                </c:pt>
                <c:pt idx="271">
                  <c:v>44477</c:v>
                </c:pt>
                <c:pt idx="272">
                  <c:v>44481</c:v>
                </c:pt>
                <c:pt idx="273">
                  <c:v>44482</c:v>
                </c:pt>
                <c:pt idx="274">
                  <c:v>44484</c:v>
                </c:pt>
                <c:pt idx="275">
                  <c:v>44487</c:v>
                </c:pt>
                <c:pt idx="276">
                  <c:v>44488</c:v>
                </c:pt>
                <c:pt idx="277">
                  <c:v>44489</c:v>
                </c:pt>
                <c:pt idx="278">
                  <c:v>44490</c:v>
                </c:pt>
                <c:pt idx="279">
                  <c:v>44491</c:v>
                </c:pt>
                <c:pt idx="280">
                  <c:v>44494</c:v>
                </c:pt>
                <c:pt idx="281">
                  <c:v>44495</c:v>
                </c:pt>
                <c:pt idx="282">
                  <c:v>44496</c:v>
                </c:pt>
                <c:pt idx="283">
                  <c:v>44497</c:v>
                </c:pt>
                <c:pt idx="284">
                  <c:v>44498</c:v>
                </c:pt>
                <c:pt idx="285">
                  <c:v>44501</c:v>
                </c:pt>
                <c:pt idx="286">
                  <c:v>44502</c:v>
                </c:pt>
                <c:pt idx="287">
                  <c:v>44503</c:v>
                </c:pt>
                <c:pt idx="288">
                  <c:v>44504</c:v>
                </c:pt>
                <c:pt idx="289">
                  <c:v>44505</c:v>
                </c:pt>
                <c:pt idx="290">
                  <c:v>44508</c:v>
                </c:pt>
                <c:pt idx="291">
                  <c:v>44509</c:v>
                </c:pt>
                <c:pt idx="292">
                  <c:v>44510</c:v>
                </c:pt>
                <c:pt idx="293">
                  <c:v>44511</c:v>
                </c:pt>
                <c:pt idx="294">
                  <c:v>44512</c:v>
                </c:pt>
                <c:pt idx="295">
                  <c:v>44515</c:v>
                </c:pt>
                <c:pt idx="296">
                  <c:v>44516</c:v>
                </c:pt>
                <c:pt idx="297">
                  <c:v>44517</c:v>
                </c:pt>
                <c:pt idx="298">
                  <c:v>44518</c:v>
                </c:pt>
                <c:pt idx="299">
                  <c:v>44519</c:v>
                </c:pt>
                <c:pt idx="300">
                  <c:v>44522</c:v>
                </c:pt>
                <c:pt idx="301">
                  <c:v>44523</c:v>
                </c:pt>
                <c:pt idx="302">
                  <c:v>44524</c:v>
                </c:pt>
                <c:pt idx="303">
                  <c:v>44525</c:v>
                </c:pt>
                <c:pt idx="304">
                  <c:v>44526</c:v>
                </c:pt>
                <c:pt idx="305">
                  <c:v>44529</c:v>
                </c:pt>
                <c:pt idx="306">
                  <c:v>44530</c:v>
                </c:pt>
                <c:pt idx="307">
                  <c:v>44531</c:v>
                </c:pt>
                <c:pt idx="308">
                  <c:v>44532</c:v>
                </c:pt>
                <c:pt idx="309">
                  <c:v>44533</c:v>
                </c:pt>
                <c:pt idx="310">
                  <c:v>44536</c:v>
                </c:pt>
                <c:pt idx="311">
                  <c:v>44537</c:v>
                </c:pt>
                <c:pt idx="312">
                  <c:v>44538</c:v>
                </c:pt>
                <c:pt idx="313">
                  <c:v>44539</c:v>
                </c:pt>
                <c:pt idx="314">
                  <c:v>44540</c:v>
                </c:pt>
                <c:pt idx="315">
                  <c:v>44543</c:v>
                </c:pt>
                <c:pt idx="316">
                  <c:v>44544</c:v>
                </c:pt>
                <c:pt idx="317">
                  <c:v>44545</c:v>
                </c:pt>
                <c:pt idx="318">
                  <c:v>44546</c:v>
                </c:pt>
                <c:pt idx="319">
                  <c:v>44547</c:v>
                </c:pt>
                <c:pt idx="320">
                  <c:v>44550</c:v>
                </c:pt>
                <c:pt idx="321">
                  <c:v>44551</c:v>
                </c:pt>
                <c:pt idx="322">
                  <c:v>44552</c:v>
                </c:pt>
                <c:pt idx="323">
                  <c:v>44553</c:v>
                </c:pt>
                <c:pt idx="324">
                  <c:v>44554</c:v>
                </c:pt>
                <c:pt idx="325">
                  <c:v>44558</c:v>
                </c:pt>
                <c:pt idx="326">
                  <c:v>44559</c:v>
                </c:pt>
                <c:pt idx="327">
                  <c:v>44560</c:v>
                </c:pt>
                <c:pt idx="328">
                  <c:v>44564</c:v>
                </c:pt>
                <c:pt idx="329">
                  <c:v>44565</c:v>
                </c:pt>
                <c:pt idx="330">
                  <c:v>44566</c:v>
                </c:pt>
                <c:pt idx="331">
                  <c:v>44567</c:v>
                </c:pt>
                <c:pt idx="332">
                  <c:v>44568</c:v>
                </c:pt>
                <c:pt idx="333">
                  <c:v>44571</c:v>
                </c:pt>
                <c:pt idx="334">
                  <c:v>44572</c:v>
                </c:pt>
                <c:pt idx="335">
                  <c:v>44573</c:v>
                </c:pt>
                <c:pt idx="336">
                  <c:v>44574</c:v>
                </c:pt>
                <c:pt idx="337">
                  <c:v>44575</c:v>
                </c:pt>
                <c:pt idx="338">
                  <c:v>44578</c:v>
                </c:pt>
                <c:pt idx="339">
                  <c:v>44579</c:v>
                </c:pt>
                <c:pt idx="340">
                  <c:v>44580</c:v>
                </c:pt>
                <c:pt idx="341">
                  <c:v>44581</c:v>
                </c:pt>
                <c:pt idx="342">
                  <c:v>44582</c:v>
                </c:pt>
                <c:pt idx="343">
                  <c:v>44585</c:v>
                </c:pt>
                <c:pt idx="344">
                  <c:v>44586</c:v>
                </c:pt>
                <c:pt idx="345">
                  <c:v>44587</c:v>
                </c:pt>
                <c:pt idx="346">
                  <c:v>44599</c:v>
                </c:pt>
                <c:pt idx="347">
                  <c:v>44600</c:v>
                </c:pt>
                <c:pt idx="348">
                  <c:v>44601</c:v>
                </c:pt>
                <c:pt idx="349">
                  <c:v>44602</c:v>
                </c:pt>
                <c:pt idx="350">
                  <c:v>44603</c:v>
                </c:pt>
                <c:pt idx="351">
                  <c:v>44606</c:v>
                </c:pt>
                <c:pt idx="352">
                  <c:v>44607</c:v>
                </c:pt>
                <c:pt idx="353">
                  <c:v>44608</c:v>
                </c:pt>
                <c:pt idx="354">
                  <c:v>44609</c:v>
                </c:pt>
                <c:pt idx="355">
                  <c:v>44610</c:v>
                </c:pt>
                <c:pt idx="356">
                  <c:v>44613</c:v>
                </c:pt>
                <c:pt idx="357">
                  <c:v>44614</c:v>
                </c:pt>
                <c:pt idx="358">
                  <c:v>44615</c:v>
                </c:pt>
                <c:pt idx="359">
                  <c:v>44616</c:v>
                </c:pt>
                <c:pt idx="360">
                  <c:v>44617</c:v>
                </c:pt>
                <c:pt idx="361">
                  <c:v>44621</c:v>
                </c:pt>
                <c:pt idx="362">
                  <c:v>44622</c:v>
                </c:pt>
                <c:pt idx="363">
                  <c:v>44623</c:v>
                </c:pt>
                <c:pt idx="364">
                  <c:v>44624</c:v>
                </c:pt>
                <c:pt idx="365">
                  <c:v>44627</c:v>
                </c:pt>
                <c:pt idx="366">
                  <c:v>44628</c:v>
                </c:pt>
                <c:pt idx="367">
                  <c:v>44629</c:v>
                </c:pt>
                <c:pt idx="368">
                  <c:v>44630</c:v>
                </c:pt>
                <c:pt idx="369">
                  <c:v>44631</c:v>
                </c:pt>
                <c:pt idx="370">
                  <c:v>44634</c:v>
                </c:pt>
                <c:pt idx="371">
                  <c:v>44635</c:v>
                </c:pt>
                <c:pt idx="372">
                  <c:v>44636</c:v>
                </c:pt>
                <c:pt idx="373">
                  <c:v>44637</c:v>
                </c:pt>
                <c:pt idx="374">
                  <c:v>44638</c:v>
                </c:pt>
                <c:pt idx="375">
                  <c:v>44641</c:v>
                </c:pt>
                <c:pt idx="376">
                  <c:v>44642</c:v>
                </c:pt>
                <c:pt idx="377">
                  <c:v>44643</c:v>
                </c:pt>
                <c:pt idx="378">
                  <c:v>44644</c:v>
                </c:pt>
                <c:pt idx="379">
                  <c:v>44645</c:v>
                </c:pt>
                <c:pt idx="380">
                  <c:v>44648</c:v>
                </c:pt>
                <c:pt idx="381">
                  <c:v>44649</c:v>
                </c:pt>
                <c:pt idx="382">
                  <c:v>44650</c:v>
                </c:pt>
                <c:pt idx="383">
                  <c:v>44651</c:v>
                </c:pt>
                <c:pt idx="384">
                  <c:v>44652</c:v>
                </c:pt>
                <c:pt idx="385">
                  <c:v>44657</c:v>
                </c:pt>
                <c:pt idx="386">
                  <c:v>44658</c:v>
                </c:pt>
                <c:pt idx="387">
                  <c:v>44659</c:v>
                </c:pt>
                <c:pt idx="388">
                  <c:v>44662</c:v>
                </c:pt>
                <c:pt idx="389">
                  <c:v>44663</c:v>
                </c:pt>
                <c:pt idx="390">
                  <c:v>44664</c:v>
                </c:pt>
                <c:pt idx="391">
                  <c:v>44665</c:v>
                </c:pt>
                <c:pt idx="392">
                  <c:v>44670</c:v>
                </c:pt>
                <c:pt idx="393">
                  <c:v>44671</c:v>
                </c:pt>
                <c:pt idx="394">
                  <c:v>44672</c:v>
                </c:pt>
                <c:pt idx="395">
                  <c:v>44673</c:v>
                </c:pt>
                <c:pt idx="396">
                  <c:v>44677</c:v>
                </c:pt>
                <c:pt idx="397">
                  <c:v>44678</c:v>
                </c:pt>
                <c:pt idx="398">
                  <c:v>44680</c:v>
                </c:pt>
                <c:pt idx="399">
                  <c:v>44684</c:v>
                </c:pt>
                <c:pt idx="400">
                  <c:v>44685</c:v>
                </c:pt>
                <c:pt idx="401">
                  <c:v>44686</c:v>
                </c:pt>
                <c:pt idx="402">
                  <c:v>44687</c:v>
                </c:pt>
                <c:pt idx="403">
                  <c:v>44690</c:v>
                </c:pt>
                <c:pt idx="404">
                  <c:v>44691</c:v>
                </c:pt>
                <c:pt idx="405">
                  <c:v>44692</c:v>
                </c:pt>
                <c:pt idx="406">
                  <c:v>44693</c:v>
                </c:pt>
                <c:pt idx="407">
                  <c:v>44694</c:v>
                </c:pt>
                <c:pt idx="408">
                  <c:v>44697</c:v>
                </c:pt>
                <c:pt idx="409">
                  <c:v>44698</c:v>
                </c:pt>
                <c:pt idx="410">
                  <c:v>44699</c:v>
                </c:pt>
                <c:pt idx="411">
                  <c:v>44700</c:v>
                </c:pt>
                <c:pt idx="412">
                  <c:v>44701</c:v>
                </c:pt>
                <c:pt idx="413">
                  <c:v>44704</c:v>
                </c:pt>
                <c:pt idx="414">
                  <c:v>44705</c:v>
                </c:pt>
                <c:pt idx="415">
                  <c:v>44706</c:v>
                </c:pt>
                <c:pt idx="416">
                  <c:v>44707</c:v>
                </c:pt>
                <c:pt idx="417">
                  <c:v>44708</c:v>
                </c:pt>
                <c:pt idx="418">
                  <c:v>44711</c:v>
                </c:pt>
                <c:pt idx="419">
                  <c:v>44712</c:v>
                </c:pt>
                <c:pt idx="420">
                  <c:v>44713</c:v>
                </c:pt>
                <c:pt idx="421">
                  <c:v>44714</c:v>
                </c:pt>
                <c:pt idx="422">
                  <c:v>44718</c:v>
                </c:pt>
                <c:pt idx="423">
                  <c:v>44719</c:v>
                </c:pt>
                <c:pt idx="424">
                  <c:v>44720</c:v>
                </c:pt>
                <c:pt idx="425">
                  <c:v>44721</c:v>
                </c:pt>
                <c:pt idx="426">
                  <c:v>44722</c:v>
                </c:pt>
                <c:pt idx="427">
                  <c:v>44725</c:v>
                </c:pt>
                <c:pt idx="428">
                  <c:v>44726</c:v>
                </c:pt>
                <c:pt idx="429">
                  <c:v>44727</c:v>
                </c:pt>
                <c:pt idx="430">
                  <c:v>44728</c:v>
                </c:pt>
                <c:pt idx="431">
                  <c:v>44729</c:v>
                </c:pt>
                <c:pt idx="432">
                  <c:v>44732</c:v>
                </c:pt>
                <c:pt idx="433">
                  <c:v>44733</c:v>
                </c:pt>
                <c:pt idx="434">
                  <c:v>44734</c:v>
                </c:pt>
                <c:pt idx="435">
                  <c:v>44735</c:v>
                </c:pt>
                <c:pt idx="436">
                  <c:v>44736</c:v>
                </c:pt>
                <c:pt idx="437">
                  <c:v>44739</c:v>
                </c:pt>
                <c:pt idx="438">
                  <c:v>44740</c:v>
                </c:pt>
                <c:pt idx="439">
                  <c:v>44741</c:v>
                </c:pt>
                <c:pt idx="440">
                  <c:v>44742</c:v>
                </c:pt>
                <c:pt idx="441">
                  <c:v>44743</c:v>
                </c:pt>
                <c:pt idx="442">
                  <c:v>44746</c:v>
                </c:pt>
                <c:pt idx="443">
                  <c:v>44747</c:v>
                </c:pt>
                <c:pt idx="444">
                  <c:v>44748</c:v>
                </c:pt>
                <c:pt idx="445">
                  <c:v>44749</c:v>
                </c:pt>
                <c:pt idx="446">
                  <c:v>44750</c:v>
                </c:pt>
                <c:pt idx="447">
                  <c:v>44753</c:v>
                </c:pt>
                <c:pt idx="448">
                  <c:v>44754</c:v>
                </c:pt>
                <c:pt idx="449">
                  <c:v>44755</c:v>
                </c:pt>
                <c:pt idx="450">
                  <c:v>44756</c:v>
                </c:pt>
                <c:pt idx="451">
                  <c:v>44757</c:v>
                </c:pt>
                <c:pt idx="452">
                  <c:v>44760</c:v>
                </c:pt>
                <c:pt idx="453">
                  <c:v>44761</c:v>
                </c:pt>
                <c:pt idx="454">
                  <c:v>44762</c:v>
                </c:pt>
                <c:pt idx="455">
                  <c:v>44763</c:v>
                </c:pt>
                <c:pt idx="456">
                  <c:v>44764</c:v>
                </c:pt>
                <c:pt idx="457">
                  <c:v>44767</c:v>
                </c:pt>
                <c:pt idx="458">
                  <c:v>44768</c:v>
                </c:pt>
                <c:pt idx="459">
                  <c:v>44769</c:v>
                </c:pt>
                <c:pt idx="460">
                  <c:v>44770</c:v>
                </c:pt>
                <c:pt idx="461">
                  <c:v>44771</c:v>
                </c:pt>
                <c:pt idx="462">
                  <c:v>44774</c:v>
                </c:pt>
                <c:pt idx="463">
                  <c:v>44775</c:v>
                </c:pt>
                <c:pt idx="464">
                  <c:v>44776</c:v>
                </c:pt>
                <c:pt idx="465">
                  <c:v>44777</c:v>
                </c:pt>
                <c:pt idx="466">
                  <c:v>44778</c:v>
                </c:pt>
                <c:pt idx="467">
                  <c:v>44781</c:v>
                </c:pt>
                <c:pt idx="468">
                  <c:v>44782</c:v>
                </c:pt>
                <c:pt idx="469">
                  <c:v>44783</c:v>
                </c:pt>
                <c:pt idx="470">
                  <c:v>44784</c:v>
                </c:pt>
                <c:pt idx="471">
                  <c:v>44785</c:v>
                </c:pt>
                <c:pt idx="472">
                  <c:v>44788</c:v>
                </c:pt>
                <c:pt idx="473">
                  <c:v>44789</c:v>
                </c:pt>
                <c:pt idx="474">
                  <c:v>44790</c:v>
                </c:pt>
                <c:pt idx="475">
                  <c:v>44791</c:v>
                </c:pt>
                <c:pt idx="476">
                  <c:v>44792</c:v>
                </c:pt>
                <c:pt idx="477">
                  <c:v>44795</c:v>
                </c:pt>
                <c:pt idx="478">
                  <c:v>44796</c:v>
                </c:pt>
                <c:pt idx="479">
                  <c:v>44797</c:v>
                </c:pt>
                <c:pt idx="480">
                  <c:v>44798</c:v>
                </c:pt>
                <c:pt idx="481">
                  <c:v>44799</c:v>
                </c:pt>
                <c:pt idx="482">
                  <c:v>44802</c:v>
                </c:pt>
                <c:pt idx="483">
                  <c:v>44803</c:v>
                </c:pt>
                <c:pt idx="484">
                  <c:v>44804</c:v>
                </c:pt>
                <c:pt idx="485">
                  <c:v>44805</c:v>
                </c:pt>
                <c:pt idx="486">
                  <c:v>44806</c:v>
                </c:pt>
                <c:pt idx="487">
                  <c:v>44809</c:v>
                </c:pt>
                <c:pt idx="488">
                  <c:v>44810</c:v>
                </c:pt>
                <c:pt idx="489">
                  <c:v>44811</c:v>
                </c:pt>
                <c:pt idx="490">
                  <c:v>44812</c:v>
                </c:pt>
                <c:pt idx="491">
                  <c:v>44816</c:v>
                </c:pt>
                <c:pt idx="492">
                  <c:v>44817</c:v>
                </c:pt>
                <c:pt idx="493">
                  <c:v>44818</c:v>
                </c:pt>
                <c:pt idx="494">
                  <c:v>44819</c:v>
                </c:pt>
                <c:pt idx="495">
                  <c:v>44820</c:v>
                </c:pt>
                <c:pt idx="496">
                  <c:v>44823</c:v>
                </c:pt>
                <c:pt idx="497">
                  <c:v>44824</c:v>
                </c:pt>
                <c:pt idx="498">
                  <c:v>44825</c:v>
                </c:pt>
                <c:pt idx="499">
                  <c:v>44826</c:v>
                </c:pt>
                <c:pt idx="500">
                  <c:v>44827</c:v>
                </c:pt>
                <c:pt idx="501">
                  <c:v>44830</c:v>
                </c:pt>
                <c:pt idx="502">
                  <c:v>44831</c:v>
                </c:pt>
                <c:pt idx="503">
                  <c:v>44832</c:v>
                </c:pt>
                <c:pt idx="504">
                  <c:v>44833</c:v>
                </c:pt>
                <c:pt idx="505">
                  <c:v>44834</c:v>
                </c:pt>
                <c:pt idx="506">
                  <c:v>44837</c:v>
                </c:pt>
                <c:pt idx="507">
                  <c:v>44838</c:v>
                </c:pt>
                <c:pt idx="508">
                  <c:v>44839</c:v>
                </c:pt>
                <c:pt idx="509">
                  <c:v>44840</c:v>
                </c:pt>
                <c:pt idx="510">
                  <c:v>44841</c:v>
                </c:pt>
                <c:pt idx="511">
                  <c:v>44845</c:v>
                </c:pt>
                <c:pt idx="512">
                  <c:v>44846</c:v>
                </c:pt>
                <c:pt idx="513">
                  <c:v>44847</c:v>
                </c:pt>
                <c:pt idx="514">
                  <c:v>44848</c:v>
                </c:pt>
                <c:pt idx="515">
                  <c:v>44851</c:v>
                </c:pt>
                <c:pt idx="516">
                  <c:v>44852</c:v>
                </c:pt>
                <c:pt idx="517">
                  <c:v>44853</c:v>
                </c:pt>
                <c:pt idx="518">
                  <c:v>44854</c:v>
                </c:pt>
                <c:pt idx="519">
                  <c:v>44855</c:v>
                </c:pt>
                <c:pt idx="520">
                  <c:v>44858</c:v>
                </c:pt>
                <c:pt idx="521">
                  <c:v>44859</c:v>
                </c:pt>
                <c:pt idx="522">
                  <c:v>44860</c:v>
                </c:pt>
                <c:pt idx="523">
                  <c:v>44861</c:v>
                </c:pt>
                <c:pt idx="524">
                  <c:v>44862</c:v>
                </c:pt>
                <c:pt idx="525">
                  <c:v>44865</c:v>
                </c:pt>
                <c:pt idx="526">
                  <c:v>44866</c:v>
                </c:pt>
                <c:pt idx="527">
                  <c:v>44867</c:v>
                </c:pt>
                <c:pt idx="528">
                  <c:v>44868</c:v>
                </c:pt>
                <c:pt idx="529">
                  <c:v>44869</c:v>
                </c:pt>
                <c:pt idx="530">
                  <c:v>44872</c:v>
                </c:pt>
                <c:pt idx="531">
                  <c:v>44873</c:v>
                </c:pt>
                <c:pt idx="532">
                  <c:v>44874</c:v>
                </c:pt>
                <c:pt idx="533">
                  <c:v>44875</c:v>
                </c:pt>
                <c:pt idx="534">
                  <c:v>44876</c:v>
                </c:pt>
                <c:pt idx="535">
                  <c:v>44879</c:v>
                </c:pt>
                <c:pt idx="536">
                  <c:v>44880</c:v>
                </c:pt>
                <c:pt idx="537">
                  <c:v>44881</c:v>
                </c:pt>
                <c:pt idx="538">
                  <c:v>44882</c:v>
                </c:pt>
                <c:pt idx="539">
                  <c:v>44883</c:v>
                </c:pt>
                <c:pt idx="540">
                  <c:v>44886</c:v>
                </c:pt>
                <c:pt idx="541">
                  <c:v>44887</c:v>
                </c:pt>
                <c:pt idx="542">
                  <c:v>44888</c:v>
                </c:pt>
                <c:pt idx="543">
                  <c:v>44889</c:v>
                </c:pt>
                <c:pt idx="544">
                  <c:v>44890</c:v>
                </c:pt>
                <c:pt idx="545">
                  <c:v>44893</c:v>
                </c:pt>
                <c:pt idx="546">
                  <c:v>44894</c:v>
                </c:pt>
                <c:pt idx="547">
                  <c:v>44895</c:v>
                </c:pt>
                <c:pt idx="548">
                  <c:v>44896</c:v>
                </c:pt>
                <c:pt idx="549">
                  <c:v>44897</c:v>
                </c:pt>
                <c:pt idx="550">
                  <c:v>44900</c:v>
                </c:pt>
                <c:pt idx="551">
                  <c:v>44901</c:v>
                </c:pt>
                <c:pt idx="552">
                  <c:v>44902</c:v>
                </c:pt>
                <c:pt idx="553">
                  <c:v>44903</c:v>
                </c:pt>
                <c:pt idx="554">
                  <c:v>44904</c:v>
                </c:pt>
                <c:pt idx="555">
                  <c:v>44907</c:v>
                </c:pt>
                <c:pt idx="556">
                  <c:v>44908</c:v>
                </c:pt>
                <c:pt idx="557">
                  <c:v>44909</c:v>
                </c:pt>
                <c:pt idx="558">
                  <c:v>44910</c:v>
                </c:pt>
                <c:pt idx="559">
                  <c:v>44911</c:v>
                </c:pt>
                <c:pt idx="560">
                  <c:v>44914</c:v>
                </c:pt>
                <c:pt idx="561">
                  <c:v>44915</c:v>
                </c:pt>
                <c:pt idx="562">
                  <c:v>44916</c:v>
                </c:pt>
                <c:pt idx="563">
                  <c:v>44917</c:v>
                </c:pt>
                <c:pt idx="564">
                  <c:v>44918</c:v>
                </c:pt>
                <c:pt idx="565">
                  <c:v>44921</c:v>
                </c:pt>
                <c:pt idx="566">
                  <c:v>44922</c:v>
                </c:pt>
                <c:pt idx="567">
                  <c:v>44923</c:v>
                </c:pt>
                <c:pt idx="568">
                  <c:v>44924</c:v>
                </c:pt>
                <c:pt idx="569">
                  <c:v>44925</c:v>
                </c:pt>
                <c:pt idx="570">
                  <c:v>44929</c:v>
                </c:pt>
                <c:pt idx="571">
                  <c:v>44930</c:v>
                </c:pt>
                <c:pt idx="572">
                  <c:v>44931</c:v>
                </c:pt>
                <c:pt idx="573">
                  <c:v>44932</c:v>
                </c:pt>
                <c:pt idx="574">
                  <c:v>44935</c:v>
                </c:pt>
                <c:pt idx="575">
                  <c:v>44936</c:v>
                </c:pt>
                <c:pt idx="576">
                  <c:v>44937</c:v>
                </c:pt>
                <c:pt idx="577">
                  <c:v>44938</c:v>
                </c:pt>
                <c:pt idx="578">
                  <c:v>44939</c:v>
                </c:pt>
                <c:pt idx="579">
                  <c:v>44942</c:v>
                </c:pt>
                <c:pt idx="580">
                  <c:v>44943</c:v>
                </c:pt>
                <c:pt idx="581">
                  <c:v>44956</c:v>
                </c:pt>
                <c:pt idx="582">
                  <c:v>44957</c:v>
                </c:pt>
                <c:pt idx="583">
                  <c:v>44958</c:v>
                </c:pt>
                <c:pt idx="584">
                  <c:v>44959</c:v>
                </c:pt>
                <c:pt idx="585">
                  <c:v>44960</c:v>
                </c:pt>
                <c:pt idx="586">
                  <c:v>44963</c:v>
                </c:pt>
                <c:pt idx="587">
                  <c:v>44964</c:v>
                </c:pt>
                <c:pt idx="588">
                  <c:v>44965</c:v>
                </c:pt>
                <c:pt idx="589">
                  <c:v>44966</c:v>
                </c:pt>
                <c:pt idx="590">
                  <c:v>44967</c:v>
                </c:pt>
                <c:pt idx="591">
                  <c:v>44970</c:v>
                </c:pt>
                <c:pt idx="592">
                  <c:v>44971</c:v>
                </c:pt>
                <c:pt idx="593">
                  <c:v>44972</c:v>
                </c:pt>
                <c:pt idx="594">
                  <c:v>44973</c:v>
                </c:pt>
                <c:pt idx="595">
                  <c:v>44974</c:v>
                </c:pt>
                <c:pt idx="596">
                  <c:v>44977</c:v>
                </c:pt>
                <c:pt idx="597">
                  <c:v>44978</c:v>
                </c:pt>
                <c:pt idx="598">
                  <c:v>44979</c:v>
                </c:pt>
                <c:pt idx="599">
                  <c:v>44980</c:v>
                </c:pt>
                <c:pt idx="600">
                  <c:v>44981</c:v>
                </c:pt>
                <c:pt idx="601">
                  <c:v>44986</c:v>
                </c:pt>
                <c:pt idx="602">
                  <c:v>44987</c:v>
                </c:pt>
                <c:pt idx="603">
                  <c:v>44988</c:v>
                </c:pt>
                <c:pt idx="604">
                  <c:v>44991</c:v>
                </c:pt>
                <c:pt idx="605">
                  <c:v>44992</c:v>
                </c:pt>
                <c:pt idx="606">
                  <c:v>44993</c:v>
                </c:pt>
                <c:pt idx="607">
                  <c:v>44994</c:v>
                </c:pt>
                <c:pt idx="608">
                  <c:v>44995</c:v>
                </c:pt>
                <c:pt idx="609">
                  <c:v>44998</c:v>
                </c:pt>
                <c:pt idx="610">
                  <c:v>44999</c:v>
                </c:pt>
                <c:pt idx="611">
                  <c:v>45000</c:v>
                </c:pt>
                <c:pt idx="612">
                  <c:v>45001</c:v>
                </c:pt>
                <c:pt idx="613">
                  <c:v>45002</c:v>
                </c:pt>
                <c:pt idx="614">
                  <c:v>45005</c:v>
                </c:pt>
                <c:pt idx="615">
                  <c:v>45006</c:v>
                </c:pt>
                <c:pt idx="616">
                  <c:v>45007</c:v>
                </c:pt>
                <c:pt idx="617">
                  <c:v>45008</c:v>
                </c:pt>
                <c:pt idx="618">
                  <c:v>45009</c:v>
                </c:pt>
                <c:pt idx="619">
                  <c:v>45012</c:v>
                </c:pt>
                <c:pt idx="620">
                  <c:v>45013</c:v>
                </c:pt>
                <c:pt idx="621">
                  <c:v>45014</c:v>
                </c:pt>
                <c:pt idx="622">
                  <c:v>45015</c:v>
                </c:pt>
                <c:pt idx="623">
                  <c:v>45016</c:v>
                </c:pt>
                <c:pt idx="624">
                  <c:v>45022</c:v>
                </c:pt>
                <c:pt idx="625">
                  <c:v>45023</c:v>
                </c:pt>
                <c:pt idx="626">
                  <c:v>45026</c:v>
                </c:pt>
                <c:pt idx="627">
                  <c:v>45027</c:v>
                </c:pt>
                <c:pt idx="628">
                  <c:v>45028</c:v>
                </c:pt>
                <c:pt idx="629">
                  <c:v>45029</c:v>
                </c:pt>
                <c:pt idx="630">
                  <c:v>45030</c:v>
                </c:pt>
                <c:pt idx="631">
                  <c:v>45033</c:v>
                </c:pt>
                <c:pt idx="632">
                  <c:v>45034</c:v>
                </c:pt>
                <c:pt idx="633">
                  <c:v>45035</c:v>
                </c:pt>
                <c:pt idx="634">
                  <c:v>45036</c:v>
                </c:pt>
                <c:pt idx="635">
                  <c:v>45037</c:v>
                </c:pt>
                <c:pt idx="636">
                  <c:v>45040</c:v>
                </c:pt>
                <c:pt idx="637">
                  <c:v>45041</c:v>
                </c:pt>
                <c:pt idx="638">
                  <c:v>45042</c:v>
                </c:pt>
                <c:pt idx="639">
                  <c:v>45043</c:v>
                </c:pt>
                <c:pt idx="640">
                  <c:v>45044</c:v>
                </c:pt>
                <c:pt idx="641">
                  <c:v>45048</c:v>
                </c:pt>
                <c:pt idx="642">
                  <c:v>45049</c:v>
                </c:pt>
                <c:pt idx="643">
                  <c:v>45050</c:v>
                </c:pt>
                <c:pt idx="644">
                  <c:v>45051</c:v>
                </c:pt>
                <c:pt idx="645">
                  <c:v>45054</c:v>
                </c:pt>
                <c:pt idx="646">
                  <c:v>45055</c:v>
                </c:pt>
                <c:pt idx="647">
                  <c:v>45056</c:v>
                </c:pt>
                <c:pt idx="648">
                  <c:v>45057</c:v>
                </c:pt>
                <c:pt idx="649">
                  <c:v>45058</c:v>
                </c:pt>
                <c:pt idx="650">
                  <c:v>45061</c:v>
                </c:pt>
                <c:pt idx="651">
                  <c:v>45062</c:v>
                </c:pt>
                <c:pt idx="652">
                  <c:v>45063</c:v>
                </c:pt>
                <c:pt idx="653">
                  <c:v>45064</c:v>
                </c:pt>
                <c:pt idx="654">
                  <c:v>45065</c:v>
                </c:pt>
                <c:pt idx="655">
                  <c:v>45068</c:v>
                </c:pt>
                <c:pt idx="656">
                  <c:v>45069</c:v>
                </c:pt>
                <c:pt idx="657">
                  <c:v>45070</c:v>
                </c:pt>
                <c:pt idx="658">
                  <c:v>45071</c:v>
                </c:pt>
                <c:pt idx="659">
                  <c:v>45072</c:v>
                </c:pt>
                <c:pt idx="660">
                  <c:v>45075</c:v>
                </c:pt>
                <c:pt idx="661">
                  <c:v>45076</c:v>
                </c:pt>
                <c:pt idx="662">
                  <c:v>45077</c:v>
                </c:pt>
                <c:pt idx="663">
                  <c:v>45078</c:v>
                </c:pt>
                <c:pt idx="664">
                  <c:v>45079</c:v>
                </c:pt>
                <c:pt idx="665">
                  <c:v>45082</c:v>
                </c:pt>
                <c:pt idx="666">
                  <c:v>45083</c:v>
                </c:pt>
                <c:pt idx="667">
                  <c:v>45084</c:v>
                </c:pt>
                <c:pt idx="668">
                  <c:v>45085</c:v>
                </c:pt>
                <c:pt idx="669">
                  <c:v>45086</c:v>
                </c:pt>
                <c:pt idx="670">
                  <c:v>45089</c:v>
                </c:pt>
                <c:pt idx="671">
                  <c:v>45090</c:v>
                </c:pt>
                <c:pt idx="672">
                  <c:v>45091</c:v>
                </c:pt>
                <c:pt idx="673">
                  <c:v>45092</c:v>
                </c:pt>
                <c:pt idx="674">
                  <c:v>45093</c:v>
                </c:pt>
                <c:pt idx="675">
                  <c:v>45096</c:v>
                </c:pt>
                <c:pt idx="676">
                  <c:v>45097</c:v>
                </c:pt>
                <c:pt idx="677">
                  <c:v>45098</c:v>
                </c:pt>
                <c:pt idx="678">
                  <c:v>45103</c:v>
                </c:pt>
                <c:pt idx="679">
                  <c:v>45104</c:v>
                </c:pt>
                <c:pt idx="680">
                  <c:v>45105</c:v>
                </c:pt>
                <c:pt idx="681">
                  <c:v>45106</c:v>
                </c:pt>
                <c:pt idx="682">
                  <c:v>45107</c:v>
                </c:pt>
                <c:pt idx="683">
                  <c:v>45110</c:v>
                </c:pt>
                <c:pt idx="684">
                  <c:v>45111</c:v>
                </c:pt>
                <c:pt idx="685">
                  <c:v>45112</c:v>
                </c:pt>
                <c:pt idx="686">
                  <c:v>45113</c:v>
                </c:pt>
                <c:pt idx="687">
                  <c:v>45114</c:v>
                </c:pt>
                <c:pt idx="688">
                  <c:v>45117</c:v>
                </c:pt>
                <c:pt idx="689">
                  <c:v>45118</c:v>
                </c:pt>
                <c:pt idx="690">
                  <c:v>45119</c:v>
                </c:pt>
                <c:pt idx="691">
                  <c:v>45120</c:v>
                </c:pt>
                <c:pt idx="692">
                  <c:v>45121</c:v>
                </c:pt>
                <c:pt idx="693">
                  <c:v>45124</c:v>
                </c:pt>
                <c:pt idx="694">
                  <c:v>45125</c:v>
                </c:pt>
                <c:pt idx="695">
                  <c:v>45126</c:v>
                </c:pt>
                <c:pt idx="696">
                  <c:v>45127</c:v>
                </c:pt>
                <c:pt idx="697">
                  <c:v>45128</c:v>
                </c:pt>
                <c:pt idx="698">
                  <c:v>45131</c:v>
                </c:pt>
                <c:pt idx="699">
                  <c:v>45132</c:v>
                </c:pt>
                <c:pt idx="700">
                  <c:v>45133</c:v>
                </c:pt>
                <c:pt idx="701">
                  <c:v>45134</c:v>
                </c:pt>
                <c:pt idx="702">
                  <c:v>45135</c:v>
                </c:pt>
                <c:pt idx="703">
                  <c:v>45138</c:v>
                </c:pt>
                <c:pt idx="704">
                  <c:v>45139</c:v>
                </c:pt>
                <c:pt idx="705">
                  <c:v>45140</c:v>
                </c:pt>
                <c:pt idx="706">
                  <c:v>45142</c:v>
                </c:pt>
                <c:pt idx="707">
                  <c:v>45145</c:v>
                </c:pt>
                <c:pt idx="708">
                  <c:v>45146</c:v>
                </c:pt>
                <c:pt idx="709">
                  <c:v>45147</c:v>
                </c:pt>
                <c:pt idx="710">
                  <c:v>45148</c:v>
                </c:pt>
                <c:pt idx="711">
                  <c:v>45149</c:v>
                </c:pt>
                <c:pt idx="712">
                  <c:v>45152</c:v>
                </c:pt>
                <c:pt idx="713">
                  <c:v>45153</c:v>
                </c:pt>
                <c:pt idx="714">
                  <c:v>45154</c:v>
                </c:pt>
                <c:pt idx="715">
                  <c:v>45155</c:v>
                </c:pt>
                <c:pt idx="716">
                  <c:v>45156</c:v>
                </c:pt>
                <c:pt idx="717">
                  <c:v>45159</c:v>
                </c:pt>
                <c:pt idx="718">
                  <c:v>45160</c:v>
                </c:pt>
                <c:pt idx="719">
                  <c:v>45161</c:v>
                </c:pt>
                <c:pt idx="720">
                  <c:v>45162</c:v>
                </c:pt>
                <c:pt idx="721">
                  <c:v>45163</c:v>
                </c:pt>
                <c:pt idx="722">
                  <c:v>45166</c:v>
                </c:pt>
                <c:pt idx="723">
                  <c:v>45167</c:v>
                </c:pt>
                <c:pt idx="724">
                  <c:v>45168</c:v>
                </c:pt>
                <c:pt idx="725">
                  <c:v>45169</c:v>
                </c:pt>
                <c:pt idx="726">
                  <c:v>45170</c:v>
                </c:pt>
                <c:pt idx="727">
                  <c:v>45173</c:v>
                </c:pt>
                <c:pt idx="728">
                  <c:v>45174</c:v>
                </c:pt>
                <c:pt idx="729">
                  <c:v>45175</c:v>
                </c:pt>
                <c:pt idx="730">
                  <c:v>45176</c:v>
                </c:pt>
                <c:pt idx="731">
                  <c:v>45177</c:v>
                </c:pt>
                <c:pt idx="732">
                  <c:v>45180</c:v>
                </c:pt>
                <c:pt idx="733">
                  <c:v>45181</c:v>
                </c:pt>
                <c:pt idx="734">
                  <c:v>45182</c:v>
                </c:pt>
                <c:pt idx="735">
                  <c:v>45183</c:v>
                </c:pt>
                <c:pt idx="736">
                  <c:v>45184</c:v>
                </c:pt>
                <c:pt idx="737">
                  <c:v>45187</c:v>
                </c:pt>
                <c:pt idx="738">
                  <c:v>45188</c:v>
                </c:pt>
                <c:pt idx="739">
                  <c:v>45189</c:v>
                </c:pt>
                <c:pt idx="740">
                  <c:v>45190</c:v>
                </c:pt>
                <c:pt idx="741">
                  <c:v>45191</c:v>
                </c:pt>
                <c:pt idx="742">
                  <c:v>45194</c:v>
                </c:pt>
                <c:pt idx="743">
                  <c:v>45195</c:v>
                </c:pt>
                <c:pt idx="744">
                  <c:v>45196</c:v>
                </c:pt>
                <c:pt idx="745">
                  <c:v>45197</c:v>
                </c:pt>
                <c:pt idx="746">
                  <c:v>45201</c:v>
                </c:pt>
                <c:pt idx="747">
                  <c:v>45202</c:v>
                </c:pt>
                <c:pt idx="748">
                  <c:v>45203</c:v>
                </c:pt>
                <c:pt idx="749">
                  <c:v>45204</c:v>
                </c:pt>
                <c:pt idx="750">
                  <c:v>45205</c:v>
                </c:pt>
                <c:pt idx="751">
                  <c:v>45210</c:v>
                </c:pt>
                <c:pt idx="752">
                  <c:v>45211</c:v>
                </c:pt>
                <c:pt idx="753">
                  <c:v>45212</c:v>
                </c:pt>
                <c:pt idx="754">
                  <c:v>45215</c:v>
                </c:pt>
                <c:pt idx="755">
                  <c:v>45216</c:v>
                </c:pt>
                <c:pt idx="756">
                  <c:v>45217</c:v>
                </c:pt>
                <c:pt idx="757">
                  <c:v>45218</c:v>
                </c:pt>
                <c:pt idx="758">
                  <c:v>45219</c:v>
                </c:pt>
                <c:pt idx="759">
                  <c:v>45222</c:v>
                </c:pt>
                <c:pt idx="760">
                  <c:v>45223</c:v>
                </c:pt>
                <c:pt idx="761">
                  <c:v>45224</c:v>
                </c:pt>
                <c:pt idx="762">
                  <c:v>45225</c:v>
                </c:pt>
                <c:pt idx="763">
                  <c:v>45226</c:v>
                </c:pt>
                <c:pt idx="764">
                  <c:v>45229</c:v>
                </c:pt>
                <c:pt idx="765">
                  <c:v>45230</c:v>
                </c:pt>
                <c:pt idx="766">
                  <c:v>45231</c:v>
                </c:pt>
                <c:pt idx="767">
                  <c:v>45232</c:v>
                </c:pt>
                <c:pt idx="768">
                  <c:v>45233</c:v>
                </c:pt>
                <c:pt idx="769">
                  <c:v>45236</c:v>
                </c:pt>
                <c:pt idx="770">
                  <c:v>45237</c:v>
                </c:pt>
                <c:pt idx="771">
                  <c:v>45238</c:v>
                </c:pt>
                <c:pt idx="772">
                  <c:v>45239</c:v>
                </c:pt>
                <c:pt idx="773">
                  <c:v>45240</c:v>
                </c:pt>
                <c:pt idx="774">
                  <c:v>45243</c:v>
                </c:pt>
                <c:pt idx="775">
                  <c:v>45244</c:v>
                </c:pt>
                <c:pt idx="776">
                  <c:v>45245</c:v>
                </c:pt>
                <c:pt idx="777">
                  <c:v>45246</c:v>
                </c:pt>
              </c:numCache>
            </c:numRef>
          </c:cat>
          <c:val>
            <c:numRef>
              <c:f>'ONE_LAST_QUOTE (2)'!$E$2:$E$792</c:f>
              <c:numCache>
                <c:formatCode>General</c:formatCode>
                <c:ptCount val="791"/>
                <c:pt idx="0">
                  <c:v>485.9</c:v>
                </c:pt>
                <c:pt idx="1">
                  <c:v>495.7</c:v>
                </c:pt>
                <c:pt idx="2">
                  <c:v>499.9</c:v>
                </c:pt>
                <c:pt idx="3">
                  <c:v>503.8</c:v>
                </c:pt>
                <c:pt idx="4">
                  <c:v>507</c:v>
                </c:pt>
                <c:pt idx="5">
                  <c:v>506.2</c:v>
                </c:pt>
                <c:pt idx="6">
                  <c:v>500.1</c:v>
                </c:pt>
                <c:pt idx="7">
                  <c:v>489.1</c:v>
                </c:pt>
                <c:pt idx="8">
                  <c:v>498.7</c:v>
                </c:pt>
                <c:pt idx="9">
                  <c:v>498.1</c:v>
                </c:pt>
                <c:pt idx="10">
                  <c:v>499.4</c:v>
                </c:pt>
                <c:pt idx="11">
                  <c:v>495.7</c:v>
                </c:pt>
                <c:pt idx="12">
                  <c:v>492.9</c:v>
                </c:pt>
                <c:pt idx="13">
                  <c:v>495.9</c:v>
                </c:pt>
                <c:pt idx="14">
                  <c:v>494.1</c:v>
                </c:pt>
                <c:pt idx="15">
                  <c:v>496.7</c:v>
                </c:pt>
                <c:pt idx="16">
                  <c:v>498.4</c:v>
                </c:pt>
                <c:pt idx="17">
                  <c:v>503.4</c:v>
                </c:pt>
                <c:pt idx="18">
                  <c:v>506.2</c:v>
                </c:pt>
                <c:pt idx="19">
                  <c:v>514.6</c:v>
                </c:pt>
                <c:pt idx="20">
                  <c:v>507.4</c:v>
                </c:pt>
                <c:pt idx="21">
                  <c:v>506.4</c:v>
                </c:pt>
                <c:pt idx="22">
                  <c:v>496.1</c:v>
                </c:pt>
                <c:pt idx="23">
                  <c:v>495.9</c:v>
                </c:pt>
                <c:pt idx="24">
                  <c:v>496.8</c:v>
                </c:pt>
                <c:pt idx="25">
                  <c:v>484.2</c:v>
                </c:pt>
                <c:pt idx="26">
                  <c:v>483.4</c:v>
                </c:pt>
                <c:pt idx="27">
                  <c:v>493.3</c:v>
                </c:pt>
                <c:pt idx="28">
                  <c:v>493.1</c:v>
                </c:pt>
                <c:pt idx="29">
                  <c:v>493.5</c:v>
                </c:pt>
                <c:pt idx="30">
                  <c:v>494.2</c:v>
                </c:pt>
                <c:pt idx="31">
                  <c:v>500.1</c:v>
                </c:pt>
                <c:pt idx="32">
                  <c:v>504.8</c:v>
                </c:pt>
                <c:pt idx="33">
                  <c:v>512.70000000000005</c:v>
                </c:pt>
                <c:pt idx="34">
                  <c:v>514.9</c:v>
                </c:pt>
                <c:pt idx="35">
                  <c:v>514.9</c:v>
                </c:pt>
                <c:pt idx="36">
                  <c:v>512.79999999999995</c:v>
                </c:pt>
                <c:pt idx="37">
                  <c:v>507.1</c:v>
                </c:pt>
                <c:pt idx="38">
                  <c:v>505.5</c:v>
                </c:pt>
                <c:pt idx="39">
                  <c:v>512.20000000000005</c:v>
                </c:pt>
                <c:pt idx="40">
                  <c:v>509.6</c:v>
                </c:pt>
                <c:pt idx="41">
                  <c:v>508.3</c:v>
                </c:pt>
                <c:pt idx="42">
                  <c:v>513.6</c:v>
                </c:pt>
                <c:pt idx="43">
                  <c:v>511.2</c:v>
                </c:pt>
                <c:pt idx="44">
                  <c:v>508.3</c:v>
                </c:pt>
                <c:pt idx="45">
                  <c:v>503.8</c:v>
                </c:pt>
                <c:pt idx="46">
                  <c:v>501</c:v>
                </c:pt>
                <c:pt idx="47">
                  <c:v>491.4</c:v>
                </c:pt>
                <c:pt idx="48">
                  <c:v>494</c:v>
                </c:pt>
                <c:pt idx="49">
                  <c:v>502.8</c:v>
                </c:pt>
                <c:pt idx="50">
                  <c:v>510.1</c:v>
                </c:pt>
                <c:pt idx="51">
                  <c:v>514.6</c:v>
                </c:pt>
                <c:pt idx="52">
                  <c:v>515.79999999999995</c:v>
                </c:pt>
                <c:pt idx="53">
                  <c:v>519.79999999999995</c:v>
                </c:pt>
                <c:pt idx="54">
                  <c:v>519.6</c:v>
                </c:pt>
                <c:pt idx="55">
                  <c:v>524.1</c:v>
                </c:pt>
                <c:pt idx="56">
                  <c:v>526.1</c:v>
                </c:pt>
                <c:pt idx="57">
                  <c:v>529.20000000000005</c:v>
                </c:pt>
                <c:pt idx="58">
                  <c:v>541.70000000000005</c:v>
                </c:pt>
                <c:pt idx="59">
                  <c:v>546.1</c:v>
                </c:pt>
                <c:pt idx="60">
                  <c:v>553.5</c:v>
                </c:pt>
                <c:pt idx="61">
                  <c:v>551.29999999999995</c:v>
                </c:pt>
                <c:pt idx="62">
                  <c:v>549.29999999999995</c:v>
                </c:pt>
                <c:pt idx="63">
                  <c:v>556.20000000000005</c:v>
                </c:pt>
                <c:pt idx="64">
                  <c:v>552.6</c:v>
                </c:pt>
                <c:pt idx="65">
                  <c:v>547.1</c:v>
                </c:pt>
                <c:pt idx="66">
                  <c:v>551.4</c:v>
                </c:pt>
                <c:pt idx="67">
                  <c:v>551.20000000000005</c:v>
                </c:pt>
                <c:pt idx="68">
                  <c:v>542.79999999999995</c:v>
                </c:pt>
                <c:pt idx="69">
                  <c:v>549.4</c:v>
                </c:pt>
                <c:pt idx="70">
                  <c:v>556.6</c:v>
                </c:pt>
                <c:pt idx="71">
                  <c:v>557.79999999999995</c:v>
                </c:pt>
                <c:pt idx="72">
                  <c:v>563.70000000000005</c:v>
                </c:pt>
                <c:pt idx="73">
                  <c:v>566.1</c:v>
                </c:pt>
                <c:pt idx="74">
                  <c:v>575.6</c:v>
                </c:pt>
                <c:pt idx="75">
                  <c:v>576</c:v>
                </c:pt>
                <c:pt idx="76">
                  <c:v>568.79999999999995</c:v>
                </c:pt>
                <c:pt idx="77">
                  <c:v>569</c:v>
                </c:pt>
                <c:pt idx="78">
                  <c:v>566.5</c:v>
                </c:pt>
                <c:pt idx="79">
                  <c:v>563.4</c:v>
                </c:pt>
                <c:pt idx="80">
                  <c:v>571.9</c:v>
                </c:pt>
                <c:pt idx="81">
                  <c:v>570.6</c:v>
                </c:pt>
                <c:pt idx="82">
                  <c:v>570.4</c:v>
                </c:pt>
                <c:pt idx="83">
                  <c:v>575.79999999999995</c:v>
                </c:pt>
                <c:pt idx="84">
                  <c:v>568.4</c:v>
                </c:pt>
                <c:pt idx="85">
                  <c:v>570.6</c:v>
                </c:pt>
                <c:pt idx="86">
                  <c:v>573.6</c:v>
                </c:pt>
                <c:pt idx="87">
                  <c:v>579.70000000000005</c:v>
                </c:pt>
                <c:pt idx="88">
                  <c:v>580.79999999999995</c:v>
                </c:pt>
                <c:pt idx="89">
                  <c:v>587.20000000000005</c:v>
                </c:pt>
                <c:pt idx="90">
                  <c:v>585.6</c:v>
                </c:pt>
                <c:pt idx="91">
                  <c:v>597.6</c:v>
                </c:pt>
                <c:pt idx="92">
                  <c:v>603.5</c:v>
                </c:pt>
                <c:pt idx="93">
                  <c:v>601.70000000000005</c:v>
                </c:pt>
                <c:pt idx="94">
                  <c:v>620.1</c:v>
                </c:pt>
                <c:pt idx="95">
                  <c:v>628.79999999999995</c:v>
                </c:pt>
                <c:pt idx="96">
                  <c:v>634.70000000000005</c:v>
                </c:pt>
                <c:pt idx="97">
                  <c:v>636</c:v>
                </c:pt>
                <c:pt idx="98">
                  <c:v>648.1</c:v>
                </c:pt>
                <c:pt idx="99">
                  <c:v>651.29999999999995</c:v>
                </c:pt>
                <c:pt idx="100">
                  <c:v>648</c:v>
                </c:pt>
                <c:pt idx="101">
                  <c:v>644.9</c:v>
                </c:pt>
                <c:pt idx="102">
                  <c:v>659.5</c:v>
                </c:pt>
                <c:pt idx="103">
                  <c:v>663.6</c:v>
                </c:pt>
                <c:pt idx="104">
                  <c:v>682.4</c:v>
                </c:pt>
                <c:pt idx="105">
                  <c:v>667.5</c:v>
                </c:pt>
                <c:pt idx="106">
                  <c:v>664.6</c:v>
                </c:pt>
                <c:pt idx="107">
                  <c:v>654</c:v>
                </c:pt>
                <c:pt idx="108">
                  <c:v>651.4</c:v>
                </c:pt>
                <c:pt idx="109">
                  <c:v>638.9</c:v>
                </c:pt>
                <c:pt idx="110">
                  <c:v>629.1</c:v>
                </c:pt>
                <c:pt idx="111">
                  <c:v>640.1</c:v>
                </c:pt>
                <c:pt idx="112">
                  <c:v>660</c:v>
                </c:pt>
                <c:pt idx="113">
                  <c:v>659.8</c:v>
                </c:pt>
                <c:pt idx="114">
                  <c:v>657.4</c:v>
                </c:pt>
                <c:pt idx="115">
                  <c:v>660.1</c:v>
                </c:pt>
                <c:pt idx="116">
                  <c:v>688.6</c:v>
                </c:pt>
                <c:pt idx="117">
                  <c:v>683.8</c:v>
                </c:pt>
                <c:pt idx="118">
                  <c:v>682.7</c:v>
                </c:pt>
                <c:pt idx="119">
                  <c:v>679.1</c:v>
                </c:pt>
                <c:pt idx="120">
                  <c:v>678.6</c:v>
                </c:pt>
                <c:pt idx="121">
                  <c:v>671.6</c:v>
                </c:pt>
                <c:pt idx="122">
                  <c:v>677.5</c:v>
                </c:pt>
                <c:pt idx="123">
                  <c:v>652.4</c:v>
                </c:pt>
                <c:pt idx="124">
                  <c:v>654.4</c:v>
                </c:pt>
                <c:pt idx="125">
                  <c:v>665.6</c:v>
                </c:pt>
                <c:pt idx="126">
                  <c:v>651.70000000000005</c:v>
                </c:pt>
                <c:pt idx="127">
                  <c:v>644.5</c:v>
                </c:pt>
                <c:pt idx="128">
                  <c:v>643.79999999999995</c:v>
                </c:pt>
                <c:pt idx="129">
                  <c:v>644.4</c:v>
                </c:pt>
                <c:pt idx="130">
                  <c:v>648.1</c:v>
                </c:pt>
                <c:pt idx="131">
                  <c:v>660.7</c:v>
                </c:pt>
                <c:pt idx="132">
                  <c:v>659.3</c:v>
                </c:pt>
                <c:pt idx="133">
                  <c:v>661.8</c:v>
                </c:pt>
                <c:pt idx="134">
                  <c:v>667</c:v>
                </c:pt>
                <c:pt idx="135">
                  <c:v>662.6</c:v>
                </c:pt>
                <c:pt idx="136">
                  <c:v>662.8</c:v>
                </c:pt>
                <c:pt idx="137">
                  <c:v>654.4</c:v>
                </c:pt>
                <c:pt idx="138">
                  <c:v>656.3</c:v>
                </c:pt>
                <c:pt idx="139">
                  <c:v>658.4</c:v>
                </c:pt>
                <c:pt idx="140">
                  <c:v>648.79999999999995</c:v>
                </c:pt>
                <c:pt idx="141">
                  <c:v>651.79999999999995</c:v>
                </c:pt>
                <c:pt idx="142">
                  <c:v>664.6</c:v>
                </c:pt>
                <c:pt idx="143">
                  <c:v>671</c:v>
                </c:pt>
                <c:pt idx="144">
                  <c:v>672.2</c:v>
                </c:pt>
                <c:pt idx="145">
                  <c:v>665</c:v>
                </c:pt>
                <c:pt idx="146">
                  <c:v>675.1</c:v>
                </c:pt>
                <c:pt idx="147">
                  <c:v>678.3</c:v>
                </c:pt>
                <c:pt idx="148">
                  <c:v>684.6</c:v>
                </c:pt>
                <c:pt idx="149">
                  <c:v>681.8</c:v>
                </c:pt>
                <c:pt idx="150">
                  <c:v>679.2</c:v>
                </c:pt>
                <c:pt idx="151">
                  <c:v>679.6</c:v>
                </c:pt>
                <c:pt idx="152">
                  <c:v>684.4</c:v>
                </c:pt>
                <c:pt idx="153">
                  <c:v>692.1</c:v>
                </c:pt>
                <c:pt idx="154">
                  <c:v>687.9</c:v>
                </c:pt>
                <c:pt idx="155">
                  <c:v>690</c:v>
                </c:pt>
                <c:pt idx="156">
                  <c:v>690.9</c:v>
                </c:pt>
                <c:pt idx="157">
                  <c:v>684.2</c:v>
                </c:pt>
                <c:pt idx="158">
                  <c:v>684.8</c:v>
                </c:pt>
                <c:pt idx="159">
                  <c:v>692.8</c:v>
                </c:pt>
                <c:pt idx="160">
                  <c:v>704.8</c:v>
                </c:pt>
                <c:pt idx="161">
                  <c:v>705</c:v>
                </c:pt>
                <c:pt idx="162">
                  <c:v>700</c:v>
                </c:pt>
                <c:pt idx="163">
                  <c:v>702.2</c:v>
                </c:pt>
                <c:pt idx="164">
                  <c:v>687.9</c:v>
                </c:pt>
                <c:pt idx="165">
                  <c:v>676.7</c:v>
                </c:pt>
                <c:pt idx="166">
                  <c:v>672.3</c:v>
                </c:pt>
                <c:pt idx="167">
                  <c:v>679.7</c:v>
                </c:pt>
                <c:pt idx="168">
                  <c:v>691.4</c:v>
                </c:pt>
                <c:pt idx="169">
                  <c:v>682.6</c:v>
                </c:pt>
                <c:pt idx="170">
                  <c:v>651.6</c:v>
                </c:pt>
                <c:pt idx="171">
                  <c:v>632.5</c:v>
                </c:pt>
                <c:pt idx="172">
                  <c:v>618.4</c:v>
                </c:pt>
                <c:pt idx="173">
                  <c:v>636.20000000000005</c:v>
                </c:pt>
                <c:pt idx="174">
                  <c:v>625.9</c:v>
                </c:pt>
                <c:pt idx="175">
                  <c:v>658.3</c:v>
                </c:pt>
                <c:pt idx="176">
                  <c:v>647.70000000000005</c:v>
                </c:pt>
                <c:pt idx="177">
                  <c:v>655.5</c:v>
                </c:pt>
                <c:pt idx="178">
                  <c:v>655.7</c:v>
                </c:pt>
                <c:pt idx="179">
                  <c:v>668.6</c:v>
                </c:pt>
                <c:pt idx="180">
                  <c:v>666.8</c:v>
                </c:pt>
                <c:pt idx="181">
                  <c:v>662.4</c:v>
                </c:pt>
                <c:pt idx="182">
                  <c:v>674.7</c:v>
                </c:pt>
                <c:pt idx="183">
                  <c:v>679.7</c:v>
                </c:pt>
                <c:pt idx="184">
                  <c:v>683.9</c:v>
                </c:pt>
                <c:pt idx="185">
                  <c:v>679.2</c:v>
                </c:pt>
                <c:pt idx="186">
                  <c:v>682</c:v>
                </c:pt>
                <c:pt idx="187">
                  <c:v>678</c:v>
                </c:pt>
                <c:pt idx="188">
                  <c:v>681.7</c:v>
                </c:pt>
                <c:pt idx="189">
                  <c:v>676.7</c:v>
                </c:pt>
                <c:pt idx="190">
                  <c:v>671.6</c:v>
                </c:pt>
                <c:pt idx="191">
                  <c:v>680.9</c:v>
                </c:pt>
                <c:pt idx="192">
                  <c:v>685.5</c:v>
                </c:pt>
                <c:pt idx="193">
                  <c:v>691.2</c:v>
                </c:pt>
                <c:pt idx="194">
                  <c:v>687.3</c:v>
                </c:pt>
                <c:pt idx="195">
                  <c:v>688.6</c:v>
                </c:pt>
                <c:pt idx="196">
                  <c:v>686.9</c:v>
                </c:pt>
                <c:pt idx="197">
                  <c:v>676</c:v>
                </c:pt>
                <c:pt idx="198">
                  <c:v>669.4</c:v>
                </c:pt>
                <c:pt idx="199">
                  <c:v>683.8</c:v>
                </c:pt>
                <c:pt idx="200">
                  <c:v>685.3</c:v>
                </c:pt>
                <c:pt idx="201">
                  <c:v>685.4</c:v>
                </c:pt>
                <c:pt idx="202">
                  <c:v>687.1</c:v>
                </c:pt>
                <c:pt idx="203">
                  <c:v>690.6</c:v>
                </c:pt>
                <c:pt idx="204">
                  <c:v>686.1</c:v>
                </c:pt>
                <c:pt idx="205">
                  <c:v>683.6</c:v>
                </c:pt>
                <c:pt idx="206">
                  <c:v>695.6</c:v>
                </c:pt>
                <c:pt idx="207">
                  <c:v>692.7</c:v>
                </c:pt>
                <c:pt idx="208">
                  <c:v>694.7</c:v>
                </c:pt>
                <c:pt idx="209">
                  <c:v>684.3</c:v>
                </c:pt>
                <c:pt idx="210">
                  <c:v>685.5</c:v>
                </c:pt>
                <c:pt idx="211">
                  <c:v>692.7</c:v>
                </c:pt>
                <c:pt idx="212">
                  <c:v>699.6</c:v>
                </c:pt>
                <c:pt idx="213">
                  <c:v>701.4</c:v>
                </c:pt>
                <c:pt idx="214">
                  <c:v>701.7</c:v>
                </c:pt>
                <c:pt idx="215">
                  <c:v>693.6</c:v>
                </c:pt>
                <c:pt idx="216">
                  <c:v>685.8</c:v>
                </c:pt>
                <c:pt idx="217">
                  <c:v>681.7</c:v>
                </c:pt>
                <c:pt idx="218">
                  <c:v>682.6</c:v>
                </c:pt>
                <c:pt idx="219">
                  <c:v>687.8</c:v>
                </c:pt>
                <c:pt idx="220">
                  <c:v>683.6</c:v>
                </c:pt>
                <c:pt idx="221">
                  <c:v>672.9</c:v>
                </c:pt>
                <c:pt idx="222">
                  <c:v>672.1</c:v>
                </c:pt>
                <c:pt idx="223">
                  <c:v>673.1</c:v>
                </c:pt>
                <c:pt idx="224">
                  <c:v>678.8</c:v>
                </c:pt>
                <c:pt idx="225">
                  <c:v>674.7</c:v>
                </c:pt>
                <c:pt idx="226">
                  <c:v>682.7</c:v>
                </c:pt>
                <c:pt idx="227">
                  <c:v>684.2</c:v>
                </c:pt>
                <c:pt idx="228">
                  <c:v>687.8</c:v>
                </c:pt>
                <c:pt idx="229">
                  <c:v>687.4</c:v>
                </c:pt>
                <c:pt idx="230">
                  <c:v>685.4</c:v>
                </c:pt>
                <c:pt idx="231">
                  <c:v>685.1</c:v>
                </c:pt>
                <c:pt idx="232">
                  <c:v>682.2</c:v>
                </c:pt>
                <c:pt idx="233">
                  <c:v>676.4</c:v>
                </c:pt>
                <c:pt idx="234">
                  <c:v>675.4</c:v>
                </c:pt>
                <c:pt idx="235">
                  <c:v>668.4</c:v>
                </c:pt>
                <c:pt idx="236">
                  <c:v>665</c:v>
                </c:pt>
                <c:pt idx="237">
                  <c:v>656.5</c:v>
                </c:pt>
                <c:pt idx="238">
                  <c:v>660.8</c:v>
                </c:pt>
                <c:pt idx="239">
                  <c:v>638.9</c:v>
                </c:pt>
                <c:pt idx="240">
                  <c:v>641.79999999999995</c:v>
                </c:pt>
                <c:pt idx="241">
                  <c:v>658</c:v>
                </c:pt>
                <c:pt idx="242">
                  <c:v>664.1</c:v>
                </c:pt>
                <c:pt idx="243">
                  <c:v>674.8</c:v>
                </c:pt>
                <c:pt idx="244">
                  <c:v>676.7</c:v>
                </c:pt>
                <c:pt idx="245">
                  <c:v>683</c:v>
                </c:pt>
                <c:pt idx="246">
                  <c:v>687.9</c:v>
                </c:pt>
                <c:pt idx="247">
                  <c:v>691.9</c:v>
                </c:pt>
                <c:pt idx="248">
                  <c:v>693</c:v>
                </c:pt>
                <c:pt idx="249">
                  <c:v>690.3</c:v>
                </c:pt>
                <c:pt idx="250">
                  <c:v>696.4</c:v>
                </c:pt>
                <c:pt idx="251">
                  <c:v>703.3</c:v>
                </c:pt>
                <c:pt idx="252">
                  <c:v>695.4</c:v>
                </c:pt>
                <c:pt idx="253">
                  <c:v>685.8</c:v>
                </c:pt>
                <c:pt idx="254">
                  <c:v>691.6</c:v>
                </c:pt>
                <c:pt idx="255">
                  <c:v>697.5</c:v>
                </c:pt>
                <c:pt idx="256">
                  <c:v>697</c:v>
                </c:pt>
                <c:pt idx="257">
                  <c:v>695.3</c:v>
                </c:pt>
                <c:pt idx="258">
                  <c:v>693.6</c:v>
                </c:pt>
                <c:pt idx="259">
                  <c:v>688.4</c:v>
                </c:pt>
                <c:pt idx="260">
                  <c:v>688.8</c:v>
                </c:pt>
                <c:pt idx="261">
                  <c:v>679.5</c:v>
                </c:pt>
                <c:pt idx="262">
                  <c:v>684.2</c:v>
                </c:pt>
                <c:pt idx="263">
                  <c:v>686.8</c:v>
                </c:pt>
                <c:pt idx="264">
                  <c:v>680</c:v>
                </c:pt>
                <c:pt idx="265">
                  <c:v>666.3</c:v>
                </c:pt>
                <c:pt idx="266">
                  <c:v>667.6</c:v>
                </c:pt>
                <c:pt idx="267">
                  <c:v>650.29999999999995</c:v>
                </c:pt>
                <c:pt idx="268">
                  <c:v>650.5</c:v>
                </c:pt>
                <c:pt idx="269">
                  <c:v>651.1</c:v>
                </c:pt>
                <c:pt idx="270">
                  <c:v>661.9</c:v>
                </c:pt>
                <c:pt idx="271">
                  <c:v>658.9</c:v>
                </c:pt>
                <c:pt idx="272">
                  <c:v>652.29999999999995</c:v>
                </c:pt>
                <c:pt idx="273">
                  <c:v>652.29999999999995</c:v>
                </c:pt>
                <c:pt idx="274">
                  <c:v>669.3</c:v>
                </c:pt>
                <c:pt idx="275">
                  <c:v>665.1</c:v>
                </c:pt>
                <c:pt idx="276">
                  <c:v>672.5</c:v>
                </c:pt>
                <c:pt idx="277">
                  <c:v>672.1</c:v>
                </c:pt>
                <c:pt idx="278">
                  <c:v>669</c:v>
                </c:pt>
                <c:pt idx="279">
                  <c:v>671.5</c:v>
                </c:pt>
                <c:pt idx="280">
                  <c:v>670.3</c:v>
                </c:pt>
                <c:pt idx="281">
                  <c:v>677.8</c:v>
                </c:pt>
                <c:pt idx="282">
                  <c:v>678.5</c:v>
                </c:pt>
                <c:pt idx="283">
                  <c:v>676.4</c:v>
                </c:pt>
                <c:pt idx="284">
                  <c:v>669.4</c:v>
                </c:pt>
                <c:pt idx="285">
                  <c:v>673.6</c:v>
                </c:pt>
                <c:pt idx="286">
                  <c:v>673.3</c:v>
                </c:pt>
                <c:pt idx="287">
                  <c:v>674.3</c:v>
                </c:pt>
                <c:pt idx="288">
                  <c:v>672.4</c:v>
                </c:pt>
                <c:pt idx="289">
                  <c:v>682.2</c:v>
                </c:pt>
                <c:pt idx="290">
                  <c:v>689</c:v>
                </c:pt>
                <c:pt idx="291">
                  <c:v>695</c:v>
                </c:pt>
                <c:pt idx="292">
                  <c:v>694.2</c:v>
                </c:pt>
                <c:pt idx="293">
                  <c:v>689.6</c:v>
                </c:pt>
                <c:pt idx="294">
                  <c:v>692.9</c:v>
                </c:pt>
                <c:pt idx="295">
                  <c:v>697.6</c:v>
                </c:pt>
                <c:pt idx="296">
                  <c:v>698.7</c:v>
                </c:pt>
                <c:pt idx="297">
                  <c:v>702</c:v>
                </c:pt>
                <c:pt idx="298">
                  <c:v>706.6</c:v>
                </c:pt>
                <c:pt idx="299">
                  <c:v>708.2</c:v>
                </c:pt>
                <c:pt idx="300">
                  <c:v>705.5</c:v>
                </c:pt>
                <c:pt idx="301">
                  <c:v>699.6</c:v>
                </c:pt>
                <c:pt idx="302">
                  <c:v>698.1</c:v>
                </c:pt>
                <c:pt idx="303">
                  <c:v>696.4</c:v>
                </c:pt>
                <c:pt idx="304">
                  <c:v>683.8</c:v>
                </c:pt>
                <c:pt idx="305">
                  <c:v>683.4</c:v>
                </c:pt>
                <c:pt idx="306">
                  <c:v>680.3</c:v>
                </c:pt>
                <c:pt idx="307">
                  <c:v>691.8</c:v>
                </c:pt>
                <c:pt idx="308">
                  <c:v>699.6</c:v>
                </c:pt>
                <c:pt idx="309">
                  <c:v>698.1</c:v>
                </c:pt>
                <c:pt idx="310">
                  <c:v>695.8</c:v>
                </c:pt>
                <c:pt idx="311">
                  <c:v>700.1</c:v>
                </c:pt>
                <c:pt idx="312">
                  <c:v>701.6</c:v>
                </c:pt>
                <c:pt idx="313">
                  <c:v>703.3</c:v>
                </c:pt>
                <c:pt idx="314">
                  <c:v>700.5</c:v>
                </c:pt>
                <c:pt idx="315">
                  <c:v>697.4</c:v>
                </c:pt>
                <c:pt idx="316">
                  <c:v>692.6</c:v>
                </c:pt>
                <c:pt idx="317">
                  <c:v>694.4</c:v>
                </c:pt>
                <c:pt idx="318">
                  <c:v>701.8</c:v>
                </c:pt>
                <c:pt idx="319">
                  <c:v>702.5</c:v>
                </c:pt>
                <c:pt idx="320">
                  <c:v>693</c:v>
                </c:pt>
                <c:pt idx="321">
                  <c:v>700.4</c:v>
                </c:pt>
                <c:pt idx="322">
                  <c:v>701.9</c:v>
                </c:pt>
                <c:pt idx="323">
                  <c:v>707</c:v>
                </c:pt>
                <c:pt idx="324">
                  <c:v>708.9</c:v>
                </c:pt>
                <c:pt idx="325">
                  <c:v>718.9</c:v>
                </c:pt>
                <c:pt idx="326">
                  <c:v>721.8</c:v>
                </c:pt>
                <c:pt idx="327">
                  <c:v>720.7</c:v>
                </c:pt>
                <c:pt idx="328">
                  <c:v>723.5</c:v>
                </c:pt>
                <c:pt idx="329">
                  <c:v>736.6</c:v>
                </c:pt>
                <c:pt idx="330">
                  <c:v>736</c:v>
                </c:pt>
                <c:pt idx="331">
                  <c:v>728.5</c:v>
                </c:pt>
                <c:pt idx="332">
                  <c:v>720</c:v>
                </c:pt>
                <c:pt idx="333">
                  <c:v>727</c:v>
                </c:pt>
                <c:pt idx="334">
                  <c:v>730.3</c:v>
                </c:pt>
                <c:pt idx="335">
                  <c:v>736.2</c:v>
                </c:pt>
                <c:pt idx="336">
                  <c:v>740</c:v>
                </c:pt>
                <c:pt idx="337">
                  <c:v>738.4</c:v>
                </c:pt>
                <c:pt idx="338">
                  <c:v>744.1</c:v>
                </c:pt>
                <c:pt idx="339">
                  <c:v>736.4</c:v>
                </c:pt>
                <c:pt idx="340">
                  <c:v>727.8</c:v>
                </c:pt>
                <c:pt idx="341">
                  <c:v>730.4</c:v>
                </c:pt>
                <c:pt idx="342">
                  <c:v>717.5</c:v>
                </c:pt>
                <c:pt idx="343">
                  <c:v>722.6</c:v>
                </c:pt>
                <c:pt idx="344">
                  <c:v>712.3</c:v>
                </c:pt>
                <c:pt idx="345">
                  <c:v>710.6</c:v>
                </c:pt>
                <c:pt idx="346">
                  <c:v>712.6</c:v>
                </c:pt>
                <c:pt idx="347">
                  <c:v>712.2</c:v>
                </c:pt>
                <c:pt idx="348">
                  <c:v>720.5</c:v>
                </c:pt>
                <c:pt idx="349">
                  <c:v>731</c:v>
                </c:pt>
                <c:pt idx="350">
                  <c:v>727.7</c:v>
                </c:pt>
                <c:pt idx="351">
                  <c:v>715.4</c:v>
                </c:pt>
                <c:pt idx="352">
                  <c:v>713.5</c:v>
                </c:pt>
                <c:pt idx="353">
                  <c:v>725.3</c:v>
                </c:pt>
                <c:pt idx="354">
                  <c:v>726.8</c:v>
                </c:pt>
                <c:pt idx="355">
                  <c:v>724.3</c:v>
                </c:pt>
                <c:pt idx="356">
                  <c:v>722.3</c:v>
                </c:pt>
                <c:pt idx="357">
                  <c:v>710.7</c:v>
                </c:pt>
                <c:pt idx="358">
                  <c:v>715.4</c:v>
                </c:pt>
                <c:pt idx="359">
                  <c:v>694.2</c:v>
                </c:pt>
                <c:pt idx="360">
                  <c:v>697.6</c:v>
                </c:pt>
                <c:pt idx="361">
                  <c:v>704</c:v>
                </c:pt>
                <c:pt idx="362">
                  <c:v>700.3</c:v>
                </c:pt>
                <c:pt idx="363">
                  <c:v>703</c:v>
                </c:pt>
                <c:pt idx="364">
                  <c:v>691.9</c:v>
                </c:pt>
                <c:pt idx="365">
                  <c:v>666.6</c:v>
                </c:pt>
                <c:pt idx="366">
                  <c:v>653.9</c:v>
                </c:pt>
                <c:pt idx="367">
                  <c:v>662.4</c:v>
                </c:pt>
                <c:pt idx="368">
                  <c:v>684.2</c:v>
                </c:pt>
                <c:pt idx="369">
                  <c:v>674.9</c:v>
                </c:pt>
                <c:pt idx="370">
                  <c:v>672.9</c:v>
                </c:pt>
                <c:pt idx="371">
                  <c:v>658</c:v>
                </c:pt>
                <c:pt idx="372">
                  <c:v>663.6</c:v>
                </c:pt>
                <c:pt idx="373">
                  <c:v>683.5</c:v>
                </c:pt>
                <c:pt idx="374">
                  <c:v>681.9</c:v>
                </c:pt>
                <c:pt idx="375">
                  <c:v>686.5</c:v>
                </c:pt>
                <c:pt idx="376">
                  <c:v>686.5</c:v>
                </c:pt>
                <c:pt idx="377">
                  <c:v>694.1</c:v>
                </c:pt>
                <c:pt idx="378">
                  <c:v>693.8</c:v>
                </c:pt>
                <c:pt idx="379">
                  <c:v>692.4</c:v>
                </c:pt>
                <c:pt idx="380">
                  <c:v>683.1</c:v>
                </c:pt>
                <c:pt idx="381">
                  <c:v>688.7</c:v>
                </c:pt>
                <c:pt idx="382">
                  <c:v>695.7</c:v>
                </c:pt>
                <c:pt idx="383">
                  <c:v>691.8</c:v>
                </c:pt>
                <c:pt idx="384">
                  <c:v>687.6</c:v>
                </c:pt>
                <c:pt idx="385">
                  <c:v>683.7</c:v>
                </c:pt>
                <c:pt idx="386">
                  <c:v>668.9</c:v>
                </c:pt>
                <c:pt idx="387">
                  <c:v>673.8</c:v>
                </c:pt>
                <c:pt idx="388">
                  <c:v>662.6</c:v>
                </c:pt>
                <c:pt idx="389">
                  <c:v>661.2</c:v>
                </c:pt>
                <c:pt idx="390">
                  <c:v>674.3</c:v>
                </c:pt>
                <c:pt idx="391">
                  <c:v>673.4</c:v>
                </c:pt>
                <c:pt idx="392">
                  <c:v>658.9</c:v>
                </c:pt>
                <c:pt idx="393">
                  <c:v>662.7</c:v>
                </c:pt>
                <c:pt idx="394">
                  <c:v>664.3</c:v>
                </c:pt>
                <c:pt idx="395">
                  <c:v>658.7</c:v>
                </c:pt>
                <c:pt idx="396">
                  <c:v>644.29999999999995</c:v>
                </c:pt>
                <c:pt idx="397">
                  <c:v>631.79999999999995</c:v>
                </c:pt>
                <c:pt idx="398">
                  <c:v>642.79999999999995</c:v>
                </c:pt>
                <c:pt idx="399">
                  <c:v>638</c:v>
                </c:pt>
                <c:pt idx="400">
                  <c:v>639.1</c:v>
                </c:pt>
                <c:pt idx="401">
                  <c:v>646.79999999999995</c:v>
                </c:pt>
                <c:pt idx="402">
                  <c:v>633.20000000000005</c:v>
                </c:pt>
                <c:pt idx="403">
                  <c:v>622.20000000000005</c:v>
                </c:pt>
                <c:pt idx="404">
                  <c:v>622</c:v>
                </c:pt>
                <c:pt idx="405">
                  <c:v>621.1</c:v>
                </c:pt>
                <c:pt idx="406">
                  <c:v>607.1</c:v>
                </c:pt>
                <c:pt idx="407">
                  <c:v>613.70000000000005</c:v>
                </c:pt>
                <c:pt idx="408">
                  <c:v>617.9</c:v>
                </c:pt>
                <c:pt idx="409">
                  <c:v>624</c:v>
                </c:pt>
                <c:pt idx="410">
                  <c:v>632.6</c:v>
                </c:pt>
                <c:pt idx="411">
                  <c:v>618.1</c:v>
                </c:pt>
                <c:pt idx="412">
                  <c:v>626.6</c:v>
                </c:pt>
                <c:pt idx="413">
                  <c:v>627.20000000000005</c:v>
                </c:pt>
                <c:pt idx="414">
                  <c:v>618.70000000000005</c:v>
                </c:pt>
                <c:pt idx="415">
                  <c:v>622.6</c:v>
                </c:pt>
                <c:pt idx="416">
                  <c:v>617.6</c:v>
                </c:pt>
                <c:pt idx="417">
                  <c:v>631.79999999999995</c:v>
                </c:pt>
                <c:pt idx="418">
                  <c:v>645.29999999999995</c:v>
                </c:pt>
                <c:pt idx="419">
                  <c:v>644.29999999999995</c:v>
                </c:pt>
                <c:pt idx="420">
                  <c:v>640.4</c:v>
                </c:pt>
                <c:pt idx="421">
                  <c:v>634.6</c:v>
                </c:pt>
                <c:pt idx="422">
                  <c:v>638.29999999999995</c:v>
                </c:pt>
                <c:pt idx="423">
                  <c:v>630.6</c:v>
                </c:pt>
                <c:pt idx="424">
                  <c:v>637.20000000000005</c:v>
                </c:pt>
                <c:pt idx="425">
                  <c:v>635.79999999999995</c:v>
                </c:pt>
                <c:pt idx="426">
                  <c:v>631.29999999999995</c:v>
                </c:pt>
                <c:pt idx="427">
                  <c:v>613.5</c:v>
                </c:pt>
                <c:pt idx="428">
                  <c:v>612.20000000000005</c:v>
                </c:pt>
                <c:pt idx="429">
                  <c:v>609.70000000000005</c:v>
                </c:pt>
                <c:pt idx="430">
                  <c:v>605.9</c:v>
                </c:pt>
                <c:pt idx="431">
                  <c:v>595.79999999999995</c:v>
                </c:pt>
                <c:pt idx="432">
                  <c:v>593.1</c:v>
                </c:pt>
                <c:pt idx="433">
                  <c:v>603.9</c:v>
                </c:pt>
                <c:pt idx="434">
                  <c:v>590.4</c:v>
                </c:pt>
                <c:pt idx="435">
                  <c:v>585.1</c:v>
                </c:pt>
                <c:pt idx="436">
                  <c:v>587.6</c:v>
                </c:pt>
                <c:pt idx="437">
                  <c:v>598.20000000000005</c:v>
                </c:pt>
                <c:pt idx="438">
                  <c:v>594.5</c:v>
                </c:pt>
                <c:pt idx="439">
                  <c:v>588.29999999999995</c:v>
                </c:pt>
                <c:pt idx="440">
                  <c:v>561.5</c:v>
                </c:pt>
                <c:pt idx="441">
                  <c:v>542.9</c:v>
                </c:pt>
                <c:pt idx="442">
                  <c:v>539.29999999999995</c:v>
                </c:pt>
                <c:pt idx="443">
                  <c:v>541.79999999999995</c:v>
                </c:pt>
                <c:pt idx="444">
                  <c:v>528.20000000000005</c:v>
                </c:pt>
                <c:pt idx="445">
                  <c:v>543.79999999999995</c:v>
                </c:pt>
                <c:pt idx="446">
                  <c:v>550</c:v>
                </c:pt>
                <c:pt idx="447">
                  <c:v>547.70000000000005</c:v>
                </c:pt>
                <c:pt idx="448">
                  <c:v>534.1</c:v>
                </c:pt>
                <c:pt idx="449">
                  <c:v>551</c:v>
                </c:pt>
                <c:pt idx="450">
                  <c:v>554.9</c:v>
                </c:pt>
                <c:pt idx="451">
                  <c:v>561</c:v>
                </c:pt>
                <c:pt idx="452">
                  <c:v>567.29999999999995</c:v>
                </c:pt>
                <c:pt idx="453">
                  <c:v>566.1</c:v>
                </c:pt>
                <c:pt idx="454">
                  <c:v>570.1</c:v>
                </c:pt>
                <c:pt idx="455">
                  <c:v>576.79999999999995</c:v>
                </c:pt>
                <c:pt idx="456">
                  <c:v>578.5</c:v>
                </c:pt>
                <c:pt idx="457">
                  <c:v>578.29999999999995</c:v>
                </c:pt>
                <c:pt idx="458">
                  <c:v>574.4</c:v>
                </c:pt>
                <c:pt idx="459">
                  <c:v>578.79999999999995</c:v>
                </c:pt>
                <c:pt idx="460">
                  <c:v>580.79999999999995</c:v>
                </c:pt>
                <c:pt idx="461">
                  <c:v>581.5</c:v>
                </c:pt>
                <c:pt idx="462">
                  <c:v>579.4</c:v>
                </c:pt>
                <c:pt idx="463">
                  <c:v>569.70000000000005</c:v>
                </c:pt>
                <c:pt idx="464">
                  <c:v>574.20000000000005</c:v>
                </c:pt>
                <c:pt idx="465">
                  <c:v>574.1</c:v>
                </c:pt>
                <c:pt idx="466">
                  <c:v>588.5</c:v>
                </c:pt>
                <c:pt idx="467">
                  <c:v>585.9</c:v>
                </c:pt>
                <c:pt idx="468">
                  <c:v>586.20000000000005</c:v>
                </c:pt>
                <c:pt idx="469">
                  <c:v>579.9</c:v>
                </c:pt>
                <c:pt idx="470">
                  <c:v>592.79999999999995</c:v>
                </c:pt>
                <c:pt idx="471">
                  <c:v>596.6</c:v>
                </c:pt>
                <c:pt idx="472">
                  <c:v>602</c:v>
                </c:pt>
                <c:pt idx="473">
                  <c:v>603.29999999999995</c:v>
                </c:pt>
                <c:pt idx="474">
                  <c:v>603.79999999999995</c:v>
                </c:pt>
                <c:pt idx="475">
                  <c:v>599.5</c:v>
                </c:pt>
                <c:pt idx="476">
                  <c:v>600.5</c:v>
                </c:pt>
                <c:pt idx="477">
                  <c:v>592.4</c:v>
                </c:pt>
                <c:pt idx="478">
                  <c:v>585.4</c:v>
                </c:pt>
                <c:pt idx="479">
                  <c:v>584</c:v>
                </c:pt>
                <c:pt idx="480">
                  <c:v>590.20000000000005</c:v>
                </c:pt>
                <c:pt idx="481">
                  <c:v>592.79999999999995</c:v>
                </c:pt>
                <c:pt idx="482">
                  <c:v>576.4</c:v>
                </c:pt>
                <c:pt idx="483">
                  <c:v>579.29999999999995</c:v>
                </c:pt>
                <c:pt idx="484">
                  <c:v>580.29999999999995</c:v>
                </c:pt>
                <c:pt idx="485">
                  <c:v>568.4</c:v>
                </c:pt>
                <c:pt idx="486">
                  <c:v>562.29999999999995</c:v>
                </c:pt>
                <c:pt idx="487">
                  <c:v>564</c:v>
                </c:pt>
                <c:pt idx="488">
                  <c:v>566.6</c:v>
                </c:pt>
                <c:pt idx="489">
                  <c:v>554.4</c:v>
                </c:pt>
                <c:pt idx="490">
                  <c:v>561.20000000000005</c:v>
                </c:pt>
                <c:pt idx="491">
                  <c:v>571.79999999999995</c:v>
                </c:pt>
                <c:pt idx="492">
                  <c:v>574.6</c:v>
                </c:pt>
                <c:pt idx="493">
                  <c:v>562.29999999999995</c:v>
                </c:pt>
                <c:pt idx="494">
                  <c:v>564.1</c:v>
                </c:pt>
                <c:pt idx="495">
                  <c:v>557.6</c:v>
                </c:pt>
                <c:pt idx="496">
                  <c:v>554.79999999999995</c:v>
                </c:pt>
                <c:pt idx="497">
                  <c:v>560.4</c:v>
                </c:pt>
                <c:pt idx="498">
                  <c:v>555.20000000000005</c:v>
                </c:pt>
                <c:pt idx="499">
                  <c:v>548.29999999999995</c:v>
                </c:pt>
                <c:pt idx="500">
                  <c:v>541.5</c:v>
                </c:pt>
                <c:pt idx="501">
                  <c:v>529.6</c:v>
                </c:pt>
                <c:pt idx="502">
                  <c:v>532.29999999999995</c:v>
                </c:pt>
                <c:pt idx="503">
                  <c:v>520.70000000000005</c:v>
                </c:pt>
                <c:pt idx="504">
                  <c:v>518.20000000000005</c:v>
                </c:pt>
                <c:pt idx="505">
                  <c:v>511.3</c:v>
                </c:pt>
                <c:pt idx="506">
                  <c:v>507</c:v>
                </c:pt>
                <c:pt idx="507">
                  <c:v>519.1</c:v>
                </c:pt>
                <c:pt idx="508">
                  <c:v>531.6</c:v>
                </c:pt>
                <c:pt idx="509">
                  <c:v>534.1</c:v>
                </c:pt>
                <c:pt idx="510">
                  <c:v>524.79999999999995</c:v>
                </c:pt>
                <c:pt idx="511">
                  <c:v>498.6</c:v>
                </c:pt>
                <c:pt idx="512">
                  <c:v>497.4</c:v>
                </c:pt>
                <c:pt idx="513">
                  <c:v>493.2</c:v>
                </c:pt>
                <c:pt idx="514">
                  <c:v>504.1</c:v>
                </c:pt>
                <c:pt idx="515">
                  <c:v>495.5</c:v>
                </c:pt>
                <c:pt idx="516">
                  <c:v>500.5</c:v>
                </c:pt>
                <c:pt idx="517">
                  <c:v>493.7</c:v>
                </c:pt>
                <c:pt idx="518">
                  <c:v>492.5</c:v>
                </c:pt>
                <c:pt idx="519">
                  <c:v>489.3</c:v>
                </c:pt>
                <c:pt idx="520">
                  <c:v>490</c:v>
                </c:pt>
                <c:pt idx="521">
                  <c:v>479.9</c:v>
                </c:pt>
                <c:pt idx="522">
                  <c:v>483.8</c:v>
                </c:pt>
                <c:pt idx="523">
                  <c:v>491.4</c:v>
                </c:pt>
                <c:pt idx="524">
                  <c:v>482.9</c:v>
                </c:pt>
                <c:pt idx="525">
                  <c:v>492.9</c:v>
                </c:pt>
                <c:pt idx="526">
                  <c:v>496</c:v>
                </c:pt>
                <c:pt idx="527">
                  <c:v>497.7</c:v>
                </c:pt>
                <c:pt idx="528">
                  <c:v>490.9</c:v>
                </c:pt>
                <c:pt idx="529">
                  <c:v>491.9</c:v>
                </c:pt>
                <c:pt idx="530">
                  <c:v>499.8</c:v>
                </c:pt>
                <c:pt idx="531">
                  <c:v>506</c:v>
                </c:pt>
                <c:pt idx="532">
                  <c:v>518.20000000000005</c:v>
                </c:pt>
                <c:pt idx="533">
                  <c:v>512.70000000000005</c:v>
                </c:pt>
                <c:pt idx="534">
                  <c:v>540.6</c:v>
                </c:pt>
                <c:pt idx="535">
                  <c:v>542.1</c:v>
                </c:pt>
                <c:pt idx="536">
                  <c:v>564.6</c:v>
                </c:pt>
                <c:pt idx="537">
                  <c:v>568.20000000000005</c:v>
                </c:pt>
                <c:pt idx="538">
                  <c:v>567.9</c:v>
                </c:pt>
                <c:pt idx="539">
                  <c:v>566.4</c:v>
                </c:pt>
                <c:pt idx="540">
                  <c:v>563.9</c:v>
                </c:pt>
                <c:pt idx="541">
                  <c:v>567.1</c:v>
                </c:pt>
                <c:pt idx="542">
                  <c:v>571.6</c:v>
                </c:pt>
                <c:pt idx="543">
                  <c:v>577</c:v>
                </c:pt>
                <c:pt idx="544">
                  <c:v>576.20000000000005</c:v>
                </c:pt>
                <c:pt idx="545">
                  <c:v>564</c:v>
                </c:pt>
                <c:pt idx="546">
                  <c:v>571.20000000000005</c:v>
                </c:pt>
                <c:pt idx="547">
                  <c:v>572.6</c:v>
                </c:pt>
                <c:pt idx="548">
                  <c:v>580.5</c:v>
                </c:pt>
                <c:pt idx="549">
                  <c:v>575.6</c:v>
                </c:pt>
                <c:pt idx="550">
                  <c:v>576.70000000000005</c:v>
                </c:pt>
                <c:pt idx="551">
                  <c:v>566.6</c:v>
                </c:pt>
                <c:pt idx="552">
                  <c:v>564.29999999999995</c:v>
                </c:pt>
                <c:pt idx="553">
                  <c:v>559.1</c:v>
                </c:pt>
                <c:pt idx="554">
                  <c:v>568.5</c:v>
                </c:pt>
                <c:pt idx="555">
                  <c:v>562.79999999999995</c:v>
                </c:pt>
                <c:pt idx="556">
                  <c:v>559.29999999999995</c:v>
                </c:pt>
                <c:pt idx="557">
                  <c:v>566.29999999999995</c:v>
                </c:pt>
                <c:pt idx="558">
                  <c:v>567</c:v>
                </c:pt>
                <c:pt idx="559">
                  <c:v>557.9</c:v>
                </c:pt>
                <c:pt idx="560">
                  <c:v>554.70000000000005</c:v>
                </c:pt>
                <c:pt idx="561">
                  <c:v>546.5</c:v>
                </c:pt>
                <c:pt idx="562">
                  <c:v>547.5</c:v>
                </c:pt>
                <c:pt idx="563">
                  <c:v>556.20000000000005</c:v>
                </c:pt>
                <c:pt idx="564">
                  <c:v>547.20000000000005</c:v>
                </c:pt>
                <c:pt idx="565">
                  <c:v>548.1</c:v>
                </c:pt>
                <c:pt idx="566">
                  <c:v>551.20000000000005</c:v>
                </c:pt>
                <c:pt idx="567">
                  <c:v>542.1</c:v>
                </c:pt>
                <c:pt idx="568">
                  <c:v>540.5</c:v>
                </c:pt>
                <c:pt idx="569">
                  <c:v>542.5</c:v>
                </c:pt>
                <c:pt idx="570">
                  <c:v>547.5</c:v>
                </c:pt>
                <c:pt idx="571">
                  <c:v>544.9</c:v>
                </c:pt>
                <c:pt idx="572">
                  <c:v>550.4</c:v>
                </c:pt>
                <c:pt idx="573">
                  <c:v>552.5</c:v>
                </c:pt>
                <c:pt idx="574">
                  <c:v>571.5</c:v>
                </c:pt>
                <c:pt idx="575">
                  <c:v>574.5</c:v>
                </c:pt>
                <c:pt idx="576">
                  <c:v>574.20000000000005</c:v>
                </c:pt>
                <c:pt idx="577">
                  <c:v>573.20000000000005</c:v>
                </c:pt>
                <c:pt idx="578">
                  <c:v>578.5</c:v>
                </c:pt>
                <c:pt idx="579">
                  <c:v>583.70000000000005</c:v>
                </c:pt>
                <c:pt idx="580">
                  <c:v>582.4</c:v>
                </c:pt>
                <c:pt idx="581">
                  <c:v>608.4</c:v>
                </c:pt>
                <c:pt idx="582">
                  <c:v>595.79999999999995</c:v>
                </c:pt>
                <c:pt idx="583">
                  <c:v>601.1</c:v>
                </c:pt>
                <c:pt idx="584">
                  <c:v>610</c:v>
                </c:pt>
                <c:pt idx="585">
                  <c:v>611.1</c:v>
                </c:pt>
                <c:pt idx="586">
                  <c:v>600.9</c:v>
                </c:pt>
                <c:pt idx="587">
                  <c:v>600.70000000000005</c:v>
                </c:pt>
                <c:pt idx="588">
                  <c:v>611.20000000000005</c:v>
                </c:pt>
                <c:pt idx="589">
                  <c:v>610.70000000000005</c:v>
                </c:pt>
                <c:pt idx="590">
                  <c:v>612.1</c:v>
                </c:pt>
                <c:pt idx="591">
                  <c:v>609.29999999999995</c:v>
                </c:pt>
                <c:pt idx="592">
                  <c:v>615</c:v>
                </c:pt>
                <c:pt idx="593">
                  <c:v>600.29999999999995</c:v>
                </c:pt>
                <c:pt idx="594">
                  <c:v>607</c:v>
                </c:pt>
                <c:pt idx="595">
                  <c:v>601.1</c:v>
                </c:pt>
                <c:pt idx="596">
                  <c:v>603.29999999999995</c:v>
                </c:pt>
                <c:pt idx="597">
                  <c:v>602.1</c:v>
                </c:pt>
                <c:pt idx="598">
                  <c:v>595.70000000000005</c:v>
                </c:pt>
                <c:pt idx="599">
                  <c:v>604.79999999999995</c:v>
                </c:pt>
                <c:pt idx="600">
                  <c:v>602.5</c:v>
                </c:pt>
                <c:pt idx="601">
                  <c:v>603.79999999999995</c:v>
                </c:pt>
                <c:pt idx="602">
                  <c:v>602.79999999999995</c:v>
                </c:pt>
                <c:pt idx="603">
                  <c:v>604.4</c:v>
                </c:pt>
                <c:pt idx="604">
                  <c:v>610</c:v>
                </c:pt>
                <c:pt idx="605">
                  <c:v>614.1</c:v>
                </c:pt>
                <c:pt idx="606">
                  <c:v>609.6</c:v>
                </c:pt>
                <c:pt idx="607">
                  <c:v>609.20000000000005</c:v>
                </c:pt>
                <c:pt idx="608">
                  <c:v>597.9</c:v>
                </c:pt>
                <c:pt idx="609">
                  <c:v>599.9</c:v>
                </c:pt>
                <c:pt idx="610">
                  <c:v>591.5</c:v>
                </c:pt>
                <c:pt idx="611">
                  <c:v>592.9</c:v>
                </c:pt>
                <c:pt idx="612">
                  <c:v>590.20000000000005</c:v>
                </c:pt>
                <c:pt idx="613">
                  <c:v>598</c:v>
                </c:pt>
                <c:pt idx="614">
                  <c:v>595.70000000000005</c:v>
                </c:pt>
                <c:pt idx="615">
                  <c:v>598.29999999999995</c:v>
                </c:pt>
                <c:pt idx="616">
                  <c:v>610.1</c:v>
                </c:pt>
                <c:pt idx="617">
                  <c:v>615.1</c:v>
                </c:pt>
                <c:pt idx="618">
                  <c:v>618.29999999999995</c:v>
                </c:pt>
                <c:pt idx="619">
                  <c:v>613.79999999999995</c:v>
                </c:pt>
                <c:pt idx="620">
                  <c:v>607.9</c:v>
                </c:pt>
                <c:pt idx="621">
                  <c:v>610.70000000000005</c:v>
                </c:pt>
                <c:pt idx="622">
                  <c:v>613.29999999999995</c:v>
                </c:pt>
                <c:pt idx="623">
                  <c:v>615.79999999999995</c:v>
                </c:pt>
                <c:pt idx="624">
                  <c:v>610.29999999999995</c:v>
                </c:pt>
                <c:pt idx="625">
                  <c:v>610.79999999999995</c:v>
                </c:pt>
                <c:pt idx="626">
                  <c:v>610</c:v>
                </c:pt>
                <c:pt idx="627">
                  <c:v>612.1</c:v>
                </c:pt>
                <c:pt idx="628">
                  <c:v>610.9</c:v>
                </c:pt>
                <c:pt idx="629">
                  <c:v>605.29999999999995</c:v>
                </c:pt>
                <c:pt idx="630">
                  <c:v>610.20000000000005</c:v>
                </c:pt>
                <c:pt idx="631">
                  <c:v>610.4</c:v>
                </c:pt>
                <c:pt idx="632">
                  <c:v>607.4</c:v>
                </c:pt>
                <c:pt idx="633">
                  <c:v>601.4</c:v>
                </c:pt>
                <c:pt idx="634">
                  <c:v>602</c:v>
                </c:pt>
                <c:pt idx="635">
                  <c:v>598.4</c:v>
                </c:pt>
                <c:pt idx="636">
                  <c:v>597.4</c:v>
                </c:pt>
                <c:pt idx="637">
                  <c:v>588</c:v>
                </c:pt>
                <c:pt idx="638">
                  <c:v>585.4</c:v>
                </c:pt>
                <c:pt idx="639">
                  <c:v>586.5</c:v>
                </c:pt>
                <c:pt idx="640">
                  <c:v>594.70000000000005</c:v>
                </c:pt>
                <c:pt idx="641">
                  <c:v>596.20000000000005</c:v>
                </c:pt>
                <c:pt idx="642">
                  <c:v>592.29999999999995</c:v>
                </c:pt>
                <c:pt idx="643">
                  <c:v>594.79999999999995</c:v>
                </c:pt>
                <c:pt idx="644">
                  <c:v>596.79999999999995</c:v>
                </c:pt>
                <c:pt idx="645">
                  <c:v>599.6</c:v>
                </c:pt>
                <c:pt idx="646">
                  <c:v>602.4</c:v>
                </c:pt>
                <c:pt idx="647">
                  <c:v>596.20000000000005</c:v>
                </c:pt>
                <c:pt idx="648">
                  <c:v>594.6</c:v>
                </c:pt>
                <c:pt idx="649">
                  <c:v>592</c:v>
                </c:pt>
                <c:pt idx="650">
                  <c:v>591.9</c:v>
                </c:pt>
                <c:pt idx="651">
                  <c:v>599.70000000000005</c:v>
                </c:pt>
                <c:pt idx="652">
                  <c:v>610.29999999999995</c:v>
                </c:pt>
                <c:pt idx="653">
                  <c:v>618.29999999999995</c:v>
                </c:pt>
                <c:pt idx="654">
                  <c:v>620.5</c:v>
                </c:pt>
                <c:pt idx="655">
                  <c:v>618.70000000000005</c:v>
                </c:pt>
                <c:pt idx="656">
                  <c:v>618.6</c:v>
                </c:pt>
                <c:pt idx="657">
                  <c:v>614.9</c:v>
                </c:pt>
                <c:pt idx="658">
                  <c:v>623.4</c:v>
                </c:pt>
                <c:pt idx="659">
                  <c:v>636.4</c:v>
                </c:pt>
                <c:pt idx="660">
                  <c:v>642</c:v>
                </c:pt>
                <c:pt idx="661">
                  <c:v>641.5</c:v>
                </c:pt>
                <c:pt idx="662">
                  <c:v>629</c:v>
                </c:pt>
                <c:pt idx="663">
                  <c:v>627.70000000000005</c:v>
                </c:pt>
                <c:pt idx="664">
                  <c:v>639</c:v>
                </c:pt>
                <c:pt idx="665">
                  <c:v>636</c:v>
                </c:pt>
                <c:pt idx="666">
                  <c:v>638.6</c:v>
                </c:pt>
                <c:pt idx="667">
                  <c:v>645.20000000000005</c:v>
                </c:pt>
                <c:pt idx="668">
                  <c:v>638.4</c:v>
                </c:pt>
                <c:pt idx="669">
                  <c:v>646.4</c:v>
                </c:pt>
                <c:pt idx="670">
                  <c:v>650.1</c:v>
                </c:pt>
                <c:pt idx="671">
                  <c:v>663.8</c:v>
                </c:pt>
                <c:pt idx="672">
                  <c:v>663.5</c:v>
                </c:pt>
                <c:pt idx="673">
                  <c:v>668.5</c:v>
                </c:pt>
                <c:pt idx="674">
                  <c:v>664.2</c:v>
                </c:pt>
                <c:pt idx="675">
                  <c:v>663.9</c:v>
                </c:pt>
                <c:pt idx="676">
                  <c:v>662.1</c:v>
                </c:pt>
                <c:pt idx="677">
                  <c:v>661.5</c:v>
                </c:pt>
                <c:pt idx="678">
                  <c:v>654.20000000000005</c:v>
                </c:pt>
                <c:pt idx="679">
                  <c:v>650.4</c:v>
                </c:pt>
                <c:pt idx="680">
                  <c:v>650.4</c:v>
                </c:pt>
                <c:pt idx="681">
                  <c:v>650.70000000000005</c:v>
                </c:pt>
                <c:pt idx="682">
                  <c:v>645.5</c:v>
                </c:pt>
                <c:pt idx="683">
                  <c:v>654.9</c:v>
                </c:pt>
                <c:pt idx="684">
                  <c:v>658.3</c:v>
                </c:pt>
                <c:pt idx="685">
                  <c:v>653.29999999999995</c:v>
                </c:pt>
                <c:pt idx="686">
                  <c:v>639.29999999999995</c:v>
                </c:pt>
                <c:pt idx="687">
                  <c:v>637</c:v>
                </c:pt>
                <c:pt idx="688">
                  <c:v>633.79999999999995</c:v>
                </c:pt>
                <c:pt idx="689">
                  <c:v>646.9</c:v>
                </c:pt>
                <c:pt idx="690">
                  <c:v>649.5</c:v>
                </c:pt>
                <c:pt idx="691">
                  <c:v>658.5</c:v>
                </c:pt>
                <c:pt idx="692">
                  <c:v>665.1</c:v>
                </c:pt>
                <c:pt idx="693">
                  <c:v>665.1</c:v>
                </c:pt>
                <c:pt idx="694">
                  <c:v>663.9</c:v>
                </c:pt>
                <c:pt idx="695">
                  <c:v>660.6</c:v>
                </c:pt>
                <c:pt idx="696">
                  <c:v>661.4</c:v>
                </c:pt>
                <c:pt idx="697">
                  <c:v>650.20000000000005</c:v>
                </c:pt>
                <c:pt idx="698">
                  <c:v>651.20000000000005</c:v>
                </c:pt>
                <c:pt idx="699">
                  <c:v>658.7</c:v>
                </c:pt>
                <c:pt idx="700">
                  <c:v>656.2</c:v>
                </c:pt>
                <c:pt idx="701">
                  <c:v>660.3</c:v>
                </c:pt>
                <c:pt idx="702">
                  <c:v>660.5</c:v>
                </c:pt>
                <c:pt idx="703">
                  <c:v>654.79999999999995</c:v>
                </c:pt>
                <c:pt idx="704">
                  <c:v>659.3</c:v>
                </c:pt>
                <c:pt idx="705">
                  <c:v>645.6</c:v>
                </c:pt>
                <c:pt idx="706">
                  <c:v>643.9</c:v>
                </c:pt>
                <c:pt idx="707">
                  <c:v>650</c:v>
                </c:pt>
                <c:pt idx="708">
                  <c:v>643.6</c:v>
                </c:pt>
                <c:pt idx="709">
                  <c:v>644.1</c:v>
                </c:pt>
                <c:pt idx="710">
                  <c:v>639.6</c:v>
                </c:pt>
                <c:pt idx="711">
                  <c:v>636.79999999999995</c:v>
                </c:pt>
                <c:pt idx="712">
                  <c:v>628.20000000000005</c:v>
                </c:pt>
                <c:pt idx="713">
                  <c:v>629.20000000000005</c:v>
                </c:pt>
                <c:pt idx="714">
                  <c:v>627.5</c:v>
                </c:pt>
                <c:pt idx="715">
                  <c:v>629.1</c:v>
                </c:pt>
                <c:pt idx="716">
                  <c:v>624.9</c:v>
                </c:pt>
                <c:pt idx="717">
                  <c:v>623.6</c:v>
                </c:pt>
                <c:pt idx="718">
                  <c:v>626.79999999999995</c:v>
                </c:pt>
                <c:pt idx="719">
                  <c:v>632.70000000000005</c:v>
                </c:pt>
                <c:pt idx="720">
                  <c:v>642.29999999999995</c:v>
                </c:pt>
                <c:pt idx="721">
                  <c:v>627.4</c:v>
                </c:pt>
                <c:pt idx="722">
                  <c:v>631.4</c:v>
                </c:pt>
                <c:pt idx="723">
                  <c:v>635.79999999999995</c:v>
                </c:pt>
                <c:pt idx="724">
                  <c:v>637.9</c:v>
                </c:pt>
                <c:pt idx="725">
                  <c:v>632</c:v>
                </c:pt>
                <c:pt idx="726">
                  <c:v>632</c:v>
                </c:pt>
                <c:pt idx="727">
                  <c:v>638.6</c:v>
                </c:pt>
                <c:pt idx="728">
                  <c:v>637.20000000000005</c:v>
                </c:pt>
                <c:pt idx="729">
                  <c:v>635.4</c:v>
                </c:pt>
                <c:pt idx="730">
                  <c:v>628.6</c:v>
                </c:pt>
                <c:pt idx="731">
                  <c:v>628.6</c:v>
                </c:pt>
                <c:pt idx="732">
                  <c:v>623.29999999999995</c:v>
                </c:pt>
                <c:pt idx="733">
                  <c:v>629.5</c:v>
                </c:pt>
                <c:pt idx="734">
                  <c:v>628.79999999999995</c:v>
                </c:pt>
                <c:pt idx="735">
                  <c:v>639.29999999999995</c:v>
                </c:pt>
                <c:pt idx="736">
                  <c:v>642.1</c:v>
                </c:pt>
                <c:pt idx="737">
                  <c:v>633.6</c:v>
                </c:pt>
                <c:pt idx="738">
                  <c:v>630.20000000000005</c:v>
                </c:pt>
                <c:pt idx="739">
                  <c:v>627</c:v>
                </c:pt>
                <c:pt idx="740">
                  <c:v>617.9</c:v>
                </c:pt>
                <c:pt idx="741">
                  <c:v>617.5</c:v>
                </c:pt>
                <c:pt idx="742">
                  <c:v>621.70000000000005</c:v>
                </c:pt>
                <c:pt idx="743">
                  <c:v>615.29999999999995</c:v>
                </c:pt>
                <c:pt idx="744">
                  <c:v>613.9</c:v>
                </c:pt>
                <c:pt idx="745">
                  <c:v>617.20000000000005</c:v>
                </c:pt>
                <c:pt idx="746">
                  <c:v>625.5</c:v>
                </c:pt>
                <c:pt idx="747">
                  <c:v>621.5</c:v>
                </c:pt>
                <c:pt idx="748">
                  <c:v>613.6</c:v>
                </c:pt>
                <c:pt idx="749">
                  <c:v>623.4</c:v>
                </c:pt>
                <c:pt idx="750">
                  <c:v>625.70000000000005</c:v>
                </c:pt>
                <c:pt idx="751">
                  <c:v>636</c:v>
                </c:pt>
                <c:pt idx="752">
                  <c:v>641.5</c:v>
                </c:pt>
                <c:pt idx="753">
                  <c:v>640</c:v>
                </c:pt>
                <c:pt idx="754">
                  <c:v>634.20000000000005</c:v>
                </c:pt>
                <c:pt idx="755">
                  <c:v>635.20000000000005</c:v>
                </c:pt>
                <c:pt idx="756">
                  <c:v>626.9</c:v>
                </c:pt>
                <c:pt idx="757">
                  <c:v>626.9</c:v>
                </c:pt>
                <c:pt idx="758">
                  <c:v>628.20000000000005</c:v>
                </c:pt>
                <c:pt idx="759">
                  <c:v>618.9</c:v>
                </c:pt>
                <c:pt idx="760">
                  <c:v>620.9</c:v>
                </c:pt>
                <c:pt idx="761">
                  <c:v>622.6</c:v>
                </c:pt>
                <c:pt idx="762">
                  <c:v>610.20000000000005</c:v>
                </c:pt>
                <c:pt idx="763">
                  <c:v>613.9</c:v>
                </c:pt>
                <c:pt idx="764">
                  <c:v>611.4</c:v>
                </c:pt>
                <c:pt idx="765">
                  <c:v>609</c:v>
                </c:pt>
                <c:pt idx="766">
                  <c:v>611.70000000000005</c:v>
                </c:pt>
                <c:pt idx="767">
                  <c:v>625.4</c:v>
                </c:pt>
                <c:pt idx="768">
                  <c:v>630.4</c:v>
                </c:pt>
                <c:pt idx="769">
                  <c:v>634.4</c:v>
                </c:pt>
                <c:pt idx="770">
                  <c:v>636.70000000000005</c:v>
                </c:pt>
                <c:pt idx="771">
                  <c:v>639.1</c:v>
                </c:pt>
                <c:pt idx="772">
                  <c:v>640.29999999999995</c:v>
                </c:pt>
                <c:pt idx="773">
                  <c:v>639.6</c:v>
                </c:pt>
                <c:pt idx="774">
                  <c:v>647.29999999999995</c:v>
                </c:pt>
                <c:pt idx="775">
                  <c:v>649.6</c:v>
                </c:pt>
                <c:pt idx="776">
                  <c:v>657.2</c:v>
                </c:pt>
                <c:pt idx="777">
                  <c:v>657.4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45-43D1-A66A-F823238E02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3187680"/>
        <c:axId val="1613192672"/>
      </c:lineChart>
      <c:dateAx>
        <c:axId val="1613187680"/>
        <c:scaling>
          <c:orientation val="minMax"/>
        </c:scaling>
        <c:delete val="0"/>
        <c:axPos val="b"/>
        <c:numFmt formatCode="yyyy/mm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613192672"/>
        <c:crosses val="autoZero"/>
        <c:auto val="1"/>
        <c:lblOffset val="100"/>
        <c:baseTimeUnit val="days"/>
      </c:dateAx>
      <c:valAx>
        <c:axId val="1613192672"/>
        <c:scaling>
          <c:orientation val="minMax"/>
          <c:min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613187680"/>
        <c:crosses val="autoZero"/>
        <c:crossBetween val="between"/>
      </c:valAx>
      <c:valAx>
        <c:axId val="58519667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85187520"/>
        <c:crosses val="max"/>
        <c:crossBetween val="between"/>
      </c:valAx>
      <c:dateAx>
        <c:axId val="58518752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58519667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'ONE_LAST_QUOTE (2)'!$R$1</c:f>
              <c:strCache>
                <c:ptCount val="1"/>
                <c:pt idx="0">
                  <c:v> 台指期_累計/摩台期_累計(%)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'ONE_LAST_QUOTE (2)'!$A$2:$A$792</c:f>
              <c:numCache>
                <c:formatCode>m/d/yyyy</c:formatCode>
                <c:ptCount val="791"/>
                <c:pt idx="0">
                  <c:v>44063</c:v>
                </c:pt>
                <c:pt idx="1">
                  <c:v>44064</c:v>
                </c:pt>
                <c:pt idx="2">
                  <c:v>44067</c:v>
                </c:pt>
                <c:pt idx="3">
                  <c:v>44068</c:v>
                </c:pt>
                <c:pt idx="4">
                  <c:v>44069</c:v>
                </c:pt>
                <c:pt idx="5">
                  <c:v>44070</c:v>
                </c:pt>
                <c:pt idx="6">
                  <c:v>44071</c:v>
                </c:pt>
                <c:pt idx="7">
                  <c:v>44074</c:v>
                </c:pt>
                <c:pt idx="8">
                  <c:v>44075</c:v>
                </c:pt>
                <c:pt idx="9">
                  <c:v>44076</c:v>
                </c:pt>
                <c:pt idx="10">
                  <c:v>44077</c:v>
                </c:pt>
                <c:pt idx="11">
                  <c:v>44078</c:v>
                </c:pt>
                <c:pt idx="12">
                  <c:v>44081</c:v>
                </c:pt>
                <c:pt idx="13">
                  <c:v>44082</c:v>
                </c:pt>
                <c:pt idx="14">
                  <c:v>44083</c:v>
                </c:pt>
                <c:pt idx="15">
                  <c:v>44084</c:v>
                </c:pt>
                <c:pt idx="16">
                  <c:v>44085</c:v>
                </c:pt>
                <c:pt idx="17">
                  <c:v>44088</c:v>
                </c:pt>
                <c:pt idx="18">
                  <c:v>44089</c:v>
                </c:pt>
                <c:pt idx="19">
                  <c:v>44090</c:v>
                </c:pt>
                <c:pt idx="20">
                  <c:v>44091</c:v>
                </c:pt>
                <c:pt idx="21">
                  <c:v>44092</c:v>
                </c:pt>
                <c:pt idx="22">
                  <c:v>44095</c:v>
                </c:pt>
                <c:pt idx="23">
                  <c:v>44096</c:v>
                </c:pt>
                <c:pt idx="24">
                  <c:v>44097</c:v>
                </c:pt>
                <c:pt idx="25">
                  <c:v>44098</c:v>
                </c:pt>
                <c:pt idx="26">
                  <c:v>44099</c:v>
                </c:pt>
                <c:pt idx="27">
                  <c:v>44102</c:v>
                </c:pt>
                <c:pt idx="28">
                  <c:v>44103</c:v>
                </c:pt>
                <c:pt idx="29">
                  <c:v>44104</c:v>
                </c:pt>
                <c:pt idx="30">
                  <c:v>44109</c:v>
                </c:pt>
                <c:pt idx="31">
                  <c:v>44110</c:v>
                </c:pt>
                <c:pt idx="32">
                  <c:v>44111</c:v>
                </c:pt>
                <c:pt idx="33">
                  <c:v>44112</c:v>
                </c:pt>
                <c:pt idx="34">
                  <c:v>44116</c:v>
                </c:pt>
                <c:pt idx="35">
                  <c:v>44117</c:v>
                </c:pt>
                <c:pt idx="36">
                  <c:v>44118</c:v>
                </c:pt>
                <c:pt idx="37">
                  <c:v>44119</c:v>
                </c:pt>
                <c:pt idx="38">
                  <c:v>44120</c:v>
                </c:pt>
                <c:pt idx="39">
                  <c:v>44123</c:v>
                </c:pt>
                <c:pt idx="40">
                  <c:v>44124</c:v>
                </c:pt>
                <c:pt idx="41">
                  <c:v>44125</c:v>
                </c:pt>
                <c:pt idx="42">
                  <c:v>44126</c:v>
                </c:pt>
                <c:pt idx="43">
                  <c:v>44127</c:v>
                </c:pt>
                <c:pt idx="44">
                  <c:v>44131</c:v>
                </c:pt>
                <c:pt idx="45">
                  <c:v>44132</c:v>
                </c:pt>
                <c:pt idx="46">
                  <c:v>44133</c:v>
                </c:pt>
                <c:pt idx="47">
                  <c:v>44134</c:v>
                </c:pt>
                <c:pt idx="48">
                  <c:v>44137</c:v>
                </c:pt>
                <c:pt idx="49">
                  <c:v>44138</c:v>
                </c:pt>
                <c:pt idx="50">
                  <c:v>44139</c:v>
                </c:pt>
                <c:pt idx="51">
                  <c:v>44140</c:v>
                </c:pt>
                <c:pt idx="52">
                  <c:v>44141</c:v>
                </c:pt>
                <c:pt idx="53">
                  <c:v>44144</c:v>
                </c:pt>
                <c:pt idx="54">
                  <c:v>44145</c:v>
                </c:pt>
                <c:pt idx="55">
                  <c:v>44146</c:v>
                </c:pt>
                <c:pt idx="56">
                  <c:v>44147</c:v>
                </c:pt>
                <c:pt idx="57">
                  <c:v>44148</c:v>
                </c:pt>
                <c:pt idx="58">
                  <c:v>44151</c:v>
                </c:pt>
                <c:pt idx="59">
                  <c:v>44152</c:v>
                </c:pt>
                <c:pt idx="60">
                  <c:v>44153</c:v>
                </c:pt>
                <c:pt idx="61">
                  <c:v>44154</c:v>
                </c:pt>
                <c:pt idx="62">
                  <c:v>44155</c:v>
                </c:pt>
                <c:pt idx="63">
                  <c:v>44158</c:v>
                </c:pt>
                <c:pt idx="64">
                  <c:v>44159</c:v>
                </c:pt>
                <c:pt idx="65">
                  <c:v>44160</c:v>
                </c:pt>
                <c:pt idx="66">
                  <c:v>44161</c:v>
                </c:pt>
                <c:pt idx="67">
                  <c:v>44162</c:v>
                </c:pt>
                <c:pt idx="68">
                  <c:v>44165</c:v>
                </c:pt>
                <c:pt idx="69">
                  <c:v>44166</c:v>
                </c:pt>
                <c:pt idx="70">
                  <c:v>44167</c:v>
                </c:pt>
                <c:pt idx="71">
                  <c:v>44168</c:v>
                </c:pt>
                <c:pt idx="72">
                  <c:v>44169</c:v>
                </c:pt>
                <c:pt idx="73">
                  <c:v>44172</c:v>
                </c:pt>
                <c:pt idx="74">
                  <c:v>44173</c:v>
                </c:pt>
                <c:pt idx="75">
                  <c:v>44174</c:v>
                </c:pt>
                <c:pt idx="76">
                  <c:v>44175</c:v>
                </c:pt>
                <c:pt idx="77">
                  <c:v>44176</c:v>
                </c:pt>
                <c:pt idx="78">
                  <c:v>44179</c:v>
                </c:pt>
                <c:pt idx="79">
                  <c:v>44180</c:v>
                </c:pt>
                <c:pt idx="80">
                  <c:v>44181</c:v>
                </c:pt>
                <c:pt idx="81">
                  <c:v>44182</c:v>
                </c:pt>
                <c:pt idx="82">
                  <c:v>44183</c:v>
                </c:pt>
                <c:pt idx="83">
                  <c:v>44186</c:v>
                </c:pt>
                <c:pt idx="84">
                  <c:v>44187</c:v>
                </c:pt>
                <c:pt idx="85">
                  <c:v>44188</c:v>
                </c:pt>
                <c:pt idx="86">
                  <c:v>44189</c:v>
                </c:pt>
                <c:pt idx="87">
                  <c:v>44193</c:v>
                </c:pt>
                <c:pt idx="88">
                  <c:v>44194</c:v>
                </c:pt>
                <c:pt idx="89">
                  <c:v>44195</c:v>
                </c:pt>
                <c:pt idx="90">
                  <c:v>44196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44207</c:v>
                </c:pt>
                <c:pt idx="97">
                  <c:v>44208</c:v>
                </c:pt>
                <c:pt idx="98">
                  <c:v>44209</c:v>
                </c:pt>
                <c:pt idx="99">
                  <c:v>44210</c:v>
                </c:pt>
                <c:pt idx="100">
                  <c:v>44211</c:v>
                </c:pt>
                <c:pt idx="101">
                  <c:v>44214</c:v>
                </c:pt>
                <c:pt idx="102">
                  <c:v>44215</c:v>
                </c:pt>
                <c:pt idx="103">
                  <c:v>44216</c:v>
                </c:pt>
                <c:pt idx="104">
                  <c:v>44217</c:v>
                </c:pt>
                <c:pt idx="105">
                  <c:v>44218</c:v>
                </c:pt>
                <c:pt idx="106">
                  <c:v>44221</c:v>
                </c:pt>
                <c:pt idx="107">
                  <c:v>44222</c:v>
                </c:pt>
                <c:pt idx="108">
                  <c:v>44223</c:v>
                </c:pt>
                <c:pt idx="109">
                  <c:v>44224</c:v>
                </c:pt>
                <c:pt idx="110">
                  <c:v>44225</c:v>
                </c:pt>
                <c:pt idx="111">
                  <c:v>44228</c:v>
                </c:pt>
                <c:pt idx="112">
                  <c:v>44229</c:v>
                </c:pt>
                <c:pt idx="113">
                  <c:v>44230</c:v>
                </c:pt>
                <c:pt idx="114">
                  <c:v>44231</c:v>
                </c:pt>
                <c:pt idx="115">
                  <c:v>44232</c:v>
                </c:pt>
                <c:pt idx="116">
                  <c:v>44244</c:v>
                </c:pt>
                <c:pt idx="117">
                  <c:v>44245</c:v>
                </c:pt>
                <c:pt idx="118">
                  <c:v>44246</c:v>
                </c:pt>
                <c:pt idx="119">
                  <c:v>44249</c:v>
                </c:pt>
                <c:pt idx="120">
                  <c:v>44250</c:v>
                </c:pt>
                <c:pt idx="121">
                  <c:v>44251</c:v>
                </c:pt>
                <c:pt idx="122">
                  <c:v>44252</c:v>
                </c:pt>
                <c:pt idx="123">
                  <c:v>44253</c:v>
                </c:pt>
                <c:pt idx="124">
                  <c:v>44257</c:v>
                </c:pt>
                <c:pt idx="125">
                  <c:v>44258</c:v>
                </c:pt>
                <c:pt idx="126">
                  <c:v>44259</c:v>
                </c:pt>
                <c:pt idx="127">
                  <c:v>44260</c:v>
                </c:pt>
                <c:pt idx="128">
                  <c:v>44263</c:v>
                </c:pt>
                <c:pt idx="129">
                  <c:v>44264</c:v>
                </c:pt>
                <c:pt idx="130">
                  <c:v>44265</c:v>
                </c:pt>
                <c:pt idx="131">
                  <c:v>44266</c:v>
                </c:pt>
                <c:pt idx="132">
                  <c:v>44267</c:v>
                </c:pt>
                <c:pt idx="133">
                  <c:v>44270</c:v>
                </c:pt>
                <c:pt idx="134">
                  <c:v>44271</c:v>
                </c:pt>
                <c:pt idx="135">
                  <c:v>44272</c:v>
                </c:pt>
                <c:pt idx="136">
                  <c:v>44273</c:v>
                </c:pt>
                <c:pt idx="137">
                  <c:v>44274</c:v>
                </c:pt>
                <c:pt idx="138">
                  <c:v>44277</c:v>
                </c:pt>
                <c:pt idx="139">
                  <c:v>44278</c:v>
                </c:pt>
                <c:pt idx="140">
                  <c:v>44279</c:v>
                </c:pt>
                <c:pt idx="141">
                  <c:v>44280</c:v>
                </c:pt>
                <c:pt idx="142">
                  <c:v>44281</c:v>
                </c:pt>
                <c:pt idx="143">
                  <c:v>44284</c:v>
                </c:pt>
                <c:pt idx="144">
                  <c:v>44285</c:v>
                </c:pt>
                <c:pt idx="145">
                  <c:v>44286</c:v>
                </c:pt>
                <c:pt idx="146">
                  <c:v>44287</c:v>
                </c:pt>
                <c:pt idx="147">
                  <c:v>44293</c:v>
                </c:pt>
                <c:pt idx="148">
                  <c:v>44294</c:v>
                </c:pt>
                <c:pt idx="149">
                  <c:v>44295</c:v>
                </c:pt>
                <c:pt idx="150">
                  <c:v>44298</c:v>
                </c:pt>
                <c:pt idx="151">
                  <c:v>44299</c:v>
                </c:pt>
                <c:pt idx="152">
                  <c:v>44300</c:v>
                </c:pt>
                <c:pt idx="153">
                  <c:v>44301</c:v>
                </c:pt>
                <c:pt idx="154">
                  <c:v>44302</c:v>
                </c:pt>
                <c:pt idx="155">
                  <c:v>44305</c:v>
                </c:pt>
                <c:pt idx="156">
                  <c:v>44306</c:v>
                </c:pt>
                <c:pt idx="157">
                  <c:v>44307</c:v>
                </c:pt>
                <c:pt idx="158">
                  <c:v>44308</c:v>
                </c:pt>
                <c:pt idx="159">
                  <c:v>44309</c:v>
                </c:pt>
                <c:pt idx="160">
                  <c:v>44312</c:v>
                </c:pt>
                <c:pt idx="161">
                  <c:v>44313</c:v>
                </c:pt>
                <c:pt idx="162">
                  <c:v>44314</c:v>
                </c:pt>
                <c:pt idx="163">
                  <c:v>44315</c:v>
                </c:pt>
                <c:pt idx="164">
                  <c:v>44319</c:v>
                </c:pt>
                <c:pt idx="165">
                  <c:v>44320</c:v>
                </c:pt>
                <c:pt idx="166">
                  <c:v>44321</c:v>
                </c:pt>
                <c:pt idx="167">
                  <c:v>44322</c:v>
                </c:pt>
                <c:pt idx="168">
                  <c:v>44323</c:v>
                </c:pt>
                <c:pt idx="169">
                  <c:v>44326</c:v>
                </c:pt>
                <c:pt idx="170">
                  <c:v>44327</c:v>
                </c:pt>
                <c:pt idx="171">
                  <c:v>44328</c:v>
                </c:pt>
                <c:pt idx="172">
                  <c:v>44329</c:v>
                </c:pt>
                <c:pt idx="173">
                  <c:v>44330</c:v>
                </c:pt>
                <c:pt idx="174">
                  <c:v>44333</c:v>
                </c:pt>
                <c:pt idx="175">
                  <c:v>44334</c:v>
                </c:pt>
                <c:pt idx="176">
                  <c:v>44336</c:v>
                </c:pt>
                <c:pt idx="177">
                  <c:v>44337</c:v>
                </c:pt>
                <c:pt idx="178">
                  <c:v>44340</c:v>
                </c:pt>
                <c:pt idx="179">
                  <c:v>44341</c:v>
                </c:pt>
                <c:pt idx="180">
                  <c:v>44342</c:v>
                </c:pt>
                <c:pt idx="181">
                  <c:v>44343</c:v>
                </c:pt>
                <c:pt idx="182">
                  <c:v>44344</c:v>
                </c:pt>
                <c:pt idx="183">
                  <c:v>44347</c:v>
                </c:pt>
                <c:pt idx="184">
                  <c:v>44348</c:v>
                </c:pt>
                <c:pt idx="185">
                  <c:v>44349</c:v>
                </c:pt>
                <c:pt idx="186">
                  <c:v>44350</c:v>
                </c:pt>
                <c:pt idx="187">
                  <c:v>44351</c:v>
                </c:pt>
                <c:pt idx="188">
                  <c:v>44354</c:v>
                </c:pt>
                <c:pt idx="189">
                  <c:v>44355</c:v>
                </c:pt>
                <c:pt idx="190">
                  <c:v>44356</c:v>
                </c:pt>
                <c:pt idx="191">
                  <c:v>44357</c:v>
                </c:pt>
                <c:pt idx="192">
                  <c:v>44358</c:v>
                </c:pt>
                <c:pt idx="193">
                  <c:v>44362</c:v>
                </c:pt>
                <c:pt idx="194">
                  <c:v>44363</c:v>
                </c:pt>
                <c:pt idx="195">
                  <c:v>44364</c:v>
                </c:pt>
                <c:pt idx="196">
                  <c:v>44365</c:v>
                </c:pt>
                <c:pt idx="197">
                  <c:v>44368</c:v>
                </c:pt>
                <c:pt idx="198">
                  <c:v>44369</c:v>
                </c:pt>
                <c:pt idx="199">
                  <c:v>44370</c:v>
                </c:pt>
                <c:pt idx="200">
                  <c:v>44371</c:v>
                </c:pt>
                <c:pt idx="201">
                  <c:v>44372</c:v>
                </c:pt>
                <c:pt idx="202">
                  <c:v>44375</c:v>
                </c:pt>
                <c:pt idx="203">
                  <c:v>44376</c:v>
                </c:pt>
                <c:pt idx="204">
                  <c:v>44377</c:v>
                </c:pt>
                <c:pt idx="205">
                  <c:v>44379</c:v>
                </c:pt>
                <c:pt idx="206">
                  <c:v>44382</c:v>
                </c:pt>
                <c:pt idx="207">
                  <c:v>44383</c:v>
                </c:pt>
                <c:pt idx="208">
                  <c:v>44384</c:v>
                </c:pt>
                <c:pt idx="209">
                  <c:v>44385</c:v>
                </c:pt>
                <c:pt idx="210">
                  <c:v>44386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44396</c:v>
                </c:pt>
                <c:pt idx="217">
                  <c:v>44397</c:v>
                </c:pt>
                <c:pt idx="218">
                  <c:v>44398</c:v>
                </c:pt>
                <c:pt idx="219">
                  <c:v>44399</c:v>
                </c:pt>
                <c:pt idx="220">
                  <c:v>44400</c:v>
                </c:pt>
                <c:pt idx="221">
                  <c:v>44403</c:v>
                </c:pt>
                <c:pt idx="222">
                  <c:v>44404</c:v>
                </c:pt>
                <c:pt idx="223">
                  <c:v>44405</c:v>
                </c:pt>
                <c:pt idx="224">
                  <c:v>44406</c:v>
                </c:pt>
                <c:pt idx="225">
                  <c:v>44407</c:v>
                </c:pt>
                <c:pt idx="226">
                  <c:v>44410</c:v>
                </c:pt>
                <c:pt idx="227">
                  <c:v>44411</c:v>
                </c:pt>
                <c:pt idx="228">
                  <c:v>44412</c:v>
                </c:pt>
                <c:pt idx="229">
                  <c:v>44413</c:v>
                </c:pt>
                <c:pt idx="230">
                  <c:v>44414</c:v>
                </c:pt>
                <c:pt idx="231">
                  <c:v>44417</c:v>
                </c:pt>
                <c:pt idx="232">
                  <c:v>44418</c:v>
                </c:pt>
                <c:pt idx="233">
                  <c:v>44419</c:v>
                </c:pt>
                <c:pt idx="234">
                  <c:v>44420</c:v>
                </c:pt>
                <c:pt idx="235">
                  <c:v>44421</c:v>
                </c:pt>
                <c:pt idx="236">
                  <c:v>44424</c:v>
                </c:pt>
                <c:pt idx="237">
                  <c:v>44425</c:v>
                </c:pt>
                <c:pt idx="238">
                  <c:v>44426</c:v>
                </c:pt>
                <c:pt idx="239">
                  <c:v>44427</c:v>
                </c:pt>
                <c:pt idx="240">
                  <c:v>44428</c:v>
                </c:pt>
                <c:pt idx="241">
                  <c:v>44431</c:v>
                </c:pt>
                <c:pt idx="242">
                  <c:v>44432</c:v>
                </c:pt>
                <c:pt idx="243">
                  <c:v>44433</c:v>
                </c:pt>
                <c:pt idx="244">
                  <c:v>44434</c:v>
                </c:pt>
                <c:pt idx="245">
                  <c:v>44435</c:v>
                </c:pt>
                <c:pt idx="246">
                  <c:v>44438</c:v>
                </c:pt>
                <c:pt idx="247">
                  <c:v>44439</c:v>
                </c:pt>
                <c:pt idx="248">
                  <c:v>44440</c:v>
                </c:pt>
                <c:pt idx="249">
                  <c:v>44441</c:v>
                </c:pt>
                <c:pt idx="250">
                  <c:v>44442</c:v>
                </c:pt>
                <c:pt idx="251">
                  <c:v>44445</c:v>
                </c:pt>
                <c:pt idx="252">
                  <c:v>44446</c:v>
                </c:pt>
                <c:pt idx="253">
                  <c:v>44447</c:v>
                </c:pt>
                <c:pt idx="254">
                  <c:v>44448</c:v>
                </c:pt>
                <c:pt idx="255">
                  <c:v>44449</c:v>
                </c:pt>
                <c:pt idx="256">
                  <c:v>44452</c:v>
                </c:pt>
                <c:pt idx="257">
                  <c:v>44453</c:v>
                </c:pt>
                <c:pt idx="258">
                  <c:v>44454</c:v>
                </c:pt>
                <c:pt idx="259">
                  <c:v>44455</c:v>
                </c:pt>
                <c:pt idx="260">
                  <c:v>44456</c:v>
                </c:pt>
                <c:pt idx="261">
                  <c:v>44462</c:v>
                </c:pt>
                <c:pt idx="262">
                  <c:v>44463</c:v>
                </c:pt>
                <c:pt idx="263">
                  <c:v>44466</c:v>
                </c:pt>
                <c:pt idx="264">
                  <c:v>44467</c:v>
                </c:pt>
                <c:pt idx="265">
                  <c:v>44468</c:v>
                </c:pt>
                <c:pt idx="266">
                  <c:v>44469</c:v>
                </c:pt>
                <c:pt idx="267">
                  <c:v>44473</c:v>
                </c:pt>
                <c:pt idx="268">
                  <c:v>44474</c:v>
                </c:pt>
                <c:pt idx="269">
                  <c:v>44475</c:v>
                </c:pt>
                <c:pt idx="270">
                  <c:v>44476</c:v>
                </c:pt>
                <c:pt idx="271">
                  <c:v>44477</c:v>
                </c:pt>
                <c:pt idx="272">
                  <c:v>44481</c:v>
                </c:pt>
                <c:pt idx="273">
                  <c:v>44482</c:v>
                </c:pt>
                <c:pt idx="274">
                  <c:v>44484</c:v>
                </c:pt>
                <c:pt idx="275">
                  <c:v>44487</c:v>
                </c:pt>
                <c:pt idx="276">
                  <c:v>44488</c:v>
                </c:pt>
                <c:pt idx="277">
                  <c:v>44489</c:v>
                </c:pt>
                <c:pt idx="278">
                  <c:v>44490</c:v>
                </c:pt>
                <c:pt idx="279">
                  <c:v>44491</c:v>
                </c:pt>
                <c:pt idx="280">
                  <c:v>44494</c:v>
                </c:pt>
                <c:pt idx="281">
                  <c:v>44495</c:v>
                </c:pt>
                <c:pt idx="282">
                  <c:v>44496</c:v>
                </c:pt>
                <c:pt idx="283">
                  <c:v>44497</c:v>
                </c:pt>
                <c:pt idx="284">
                  <c:v>44498</c:v>
                </c:pt>
                <c:pt idx="285">
                  <c:v>44501</c:v>
                </c:pt>
                <c:pt idx="286">
                  <c:v>44502</c:v>
                </c:pt>
                <c:pt idx="287">
                  <c:v>44503</c:v>
                </c:pt>
                <c:pt idx="288">
                  <c:v>44504</c:v>
                </c:pt>
                <c:pt idx="289">
                  <c:v>44505</c:v>
                </c:pt>
                <c:pt idx="290">
                  <c:v>44508</c:v>
                </c:pt>
                <c:pt idx="291">
                  <c:v>44509</c:v>
                </c:pt>
                <c:pt idx="292">
                  <c:v>44510</c:v>
                </c:pt>
                <c:pt idx="293">
                  <c:v>44511</c:v>
                </c:pt>
                <c:pt idx="294">
                  <c:v>44512</c:v>
                </c:pt>
                <c:pt idx="295">
                  <c:v>44515</c:v>
                </c:pt>
                <c:pt idx="296">
                  <c:v>44516</c:v>
                </c:pt>
                <c:pt idx="297">
                  <c:v>44517</c:v>
                </c:pt>
                <c:pt idx="298">
                  <c:v>44518</c:v>
                </c:pt>
                <c:pt idx="299">
                  <c:v>44519</c:v>
                </c:pt>
                <c:pt idx="300">
                  <c:v>44522</c:v>
                </c:pt>
                <c:pt idx="301">
                  <c:v>44523</c:v>
                </c:pt>
                <c:pt idx="302">
                  <c:v>44524</c:v>
                </c:pt>
                <c:pt idx="303">
                  <c:v>44525</c:v>
                </c:pt>
                <c:pt idx="304">
                  <c:v>44526</c:v>
                </c:pt>
                <c:pt idx="305">
                  <c:v>44529</c:v>
                </c:pt>
                <c:pt idx="306">
                  <c:v>44530</c:v>
                </c:pt>
                <c:pt idx="307">
                  <c:v>44531</c:v>
                </c:pt>
                <c:pt idx="308">
                  <c:v>44532</c:v>
                </c:pt>
                <c:pt idx="309">
                  <c:v>44533</c:v>
                </c:pt>
                <c:pt idx="310">
                  <c:v>44536</c:v>
                </c:pt>
                <c:pt idx="311">
                  <c:v>44537</c:v>
                </c:pt>
                <c:pt idx="312">
                  <c:v>44538</c:v>
                </c:pt>
                <c:pt idx="313">
                  <c:v>44539</c:v>
                </c:pt>
                <c:pt idx="314">
                  <c:v>44540</c:v>
                </c:pt>
                <c:pt idx="315">
                  <c:v>44543</c:v>
                </c:pt>
                <c:pt idx="316">
                  <c:v>44544</c:v>
                </c:pt>
                <c:pt idx="317">
                  <c:v>44545</c:v>
                </c:pt>
                <c:pt idx="318">
                  <c:v>44546</c:v>
                </c:pt>
                <c:pt idx="319">
                  <c:v>44547</c:v>
                </c:pt>
                <c:pt idx="320">
                  <c:v>44550</c:v>
                </c:pt>
                <c:pt idx="321">
                  <c:v>44551</c:v>
                </c:pt>
                <c:pt idx="322">
                  <c:v>44552</c:v>
                </c:pt>
                <c:pt idx="323">
                  <c:v>44553</c:v>
                </c:pt>
                <c:pt idx="324">
                  <c:v>44554</c:v>
                </c:pt>
                <c:pt idx="325">
                  <c:v>44558</c:v>
                </c:pt>
                <c:pt idx="326">
                  <c:v>44559</c:v>
                </c:pt>
                <c:pt idx="327">
                  <c:v>44560</c:v>
                </c:pt>
                <c:pt idx="328">
                  <c:v>44564</c:v>
                </c:pt>
                <c:pt idx="329">
                  <c:v>44565</c:v>
                </c:pt>
                <c:pt idx="330">
                  <c:v>44566</c:v>
                </c:pt>
                <c:pt idx="331">
                  <c:v>44567</c:v>
                </c:pt>
                <c:pt idx="332">
                  <c:v>44568</c:v>
                </c:pt>
                <c:pt idx="333">
                  <c:v>44571</c:v>
                </c:pt>
                <c:pt idx="334">
                  <c:v>44572</c:v>
                </c:pt>
                <c:pt idx="335">
                  <c:v>44573</c:v>
                </c:pt>
                <c:pt idx="336">
                  <c:v>44574</c:v>
                </c:pt>
                <c:pt idx="337">
                  <c:v>44575</c:v>
                </c:pt>
                <c:pt idx="338">
                  <c:v>44578</c:v>
                </c:pt>
                <c:pt idx="339">
                  <c:v>44579</c:v>
                </c:pt>
                <c:pt idx="340">
                  <c:v>44580</c:v>
                </c:pt>
                <c:pt idx="341">
                  <c:v>44581</c:v>
                </c:pt>
                <c:pt idx="342">
                  <c:v>44582</c:v>
                </c:pt>
                <c:pt idx="343">
                  <c:v>44585</c:v>
                </c:pt>
                <c:pt idx="344">
                  <c:v>44586</c:v>
                </c:pt>
                <c:pt idx="345">
                  <c:v>44587</c:v>
                </c:pt>
                <c:pt idx="346">
                  <c:v>44599</c:v>
                </c:pt>
                <c:pt idx="347">
                  <c:v>44600</c:v>
                </c:pt>
                <c:pt idx="348">
                  <c:v>44601</c:v>
                </c:pt>
                <c:pt idx="349">
                  <c:v>44602</c:v>
                </c:pt>
                <c:pt idx="350">
                  <c:v>44603</c:v>
                </c:pt>
                <c:pt idx="351">
                  <c:v>44606</c:v>
                </c:pt>
                <c:pt idx="352">
                  <c:v>44607</c:v>
                </c:pt>
                <c:pt idx="353">
                  <c:v>44608</c:v>
                </c:pt>
                <c:pt idx="354">
                  <c:v>44609</c:v>
                </c:pt>
                <c:pt idx="355">
                  <c:v>44610</c:v>
                </c:pt>
                <c:pt idx="356">
                  <c:v>44613</c:v>
                </c:pt>
                <c:pt idx="357">
                  <c:v>44614</c:v>
                </c:pt>
                <c:pt idx="358">
                  <c:v>44615</c:v>
                </c:pt>
                <c:pt idx="359">
                  <c:v>44616</c:v>
                </c:pt>
                <c:pt idx="360">
                  <c:v>44617</c:v>
                </c:pt>
                <c:pt idx="361">
                  <c:v>44621</c:v>
                </c:pt>
                <c:pt idx="362">
                  <c:v>44622</c:v>
                </c:pt>
                <c:pt idx="363">
                  <c:v>44623</c:v>
                </c:pt>
                <c:pt idx="364">
                  <c:v>44624</c:v>
                </c:pt>
                <c:pt idx="365">
                  <c:v>44627</c:v>
                </c:pt>
                <c:pt idx="366">
                  <c:v>44628</c:v>
                </c:pt>
                <c:pt idx="367">
                  <c:v>44629</c:v>
                </c:pt>
                <c:pt idx="368">
                  <c:v>44630</c:v>
                </c:pt>
                <c:pt idx="369">
                  <c:v>44631</c:v>
                </c:pt>
                <c:pt idx="370">
                  <c:v>44634</c:v>
                </c:pt>
                <c:pt idx="371">
                  <c:v>44635</c:v>
                </c:pt>
                <c:pt idx="372">
                  <c:v>44636</c:v>
                </c:pt>
                <c:pt idx="373">
                  <c:v>44637</c:v>
                </c:pt>
                <c:pt idx="374">
                  <c:v>44638</c:v>
                </c:pt>
                <c:pt idx="375">
                  <c:v>44641</c:v>
                </c:pt>
                <c:pt idx="376">
                  <c:v>44642</c:v>
                </c:pt>
                <c:pt idx="377">
                  <c:v>44643</c:v>
                </c:pt>
                <c:pt idx="378">
                  <c:v>44644</c:v>
                </c:pt>
                <c:pt idx="379">
                  <c:v>44645</c:v>
                </c:pt>
                <c:pt idx="380">
                  <c:v>44648</c:v>
                </c:pt>
                <c:pt idx="381">
                  <c:v>44649</c:v>
                </c:pt>
                <c:pt idx="382">
                  <c:v>44650</c:v>
                </c:pt>
                <c:pt idx="383">
                  <c:v>44651</c:v>
                </c:pt>
                <c:pt idx="384">
                  <c:v>44652</c:v>
                </c:pt>
                <c:pt idx="385">
                  <c:v>44657</c:v>
                </c:pt>
                <c:pt idx="386">
                  <c:v>44658</c:v>
                </c:pt>
                <c:pt idx="387">
                  <c:v>44659</c:v>
                </c:pt>
                <c:pt idx="388">
                  <c:v>44662</c:v>
                </c:pt>
                <c:pt idx="389">
                  <c:v>44663</c:v>
                </c:pt>
                <c:pt idx="390">
                  <c:v>44664</c:v>
                </c:pt>
                <c:pt idx="391">
                  <c:v>44665</c:v>
                </c:pt>
                <c:pt idx="392">
                  <c:v>44670</c:v>
                </c:pt>
                <c:pt idx="393">
                  <c:v>44671</c:v>
                </c:pt>
                <c:pt idx="394">
                  <c:v>44672</c:v>
                </c:pt>
                <c:pt idx="395">
                  <c:v>44673</c:v>
                </c:pt>
                <c:pt idx="396">
                  <c:v>44677</c:v>
                </c:pt>
                <c:pt idx="397">
                  <c:v>44678</c:v>
                </c:pt>
                <c:pt idx="398">
                  <c:v>44680</c:v>
                </c:pt>
                <c:pt idx="399">
                  <c:v>44684</c:v>
                </c:pt>
                <c:pt idx="400">
                  <c:v>44685</c:v>
                </c:pt>
                <c:pt idx="401">
                  <c:v>44686</c:v>
                </c:pt>
                <c:pt idx="402">
                  <c:v>44687</c:v>
                </c:pt>
                <c:pt idx="403">
                  <c:v>44690</c:v>
                </c:pt>
                <c:pt idx="404">
                  <c:v>44691</c:v>
                </c:pt>
                <c:pt idx="405">
                  <c:v>44692</c:v>
                </c:pt>
                <c:pt idx="406">
                  <c:v>44693</c:v>
                </c:pt>
                <c:pt idx="407">
                  <c:v>44694</c:v>
                </c:pt>
                <c:pt idx="408">
                  <c:v>44697</c:v>
                </c:pt>
                <c:pt idx="409">
                  <c:v>44698</c:v>
                </c:pt>
                <c:pt idx="410">
                  <c:v>44699</c:v>
                </c:pt>
                <c:pt idx="411">
                  <c:v>44700</c:v>
                </c:pt>
                <c:pt idx="412">
                  <c:v>44701</c:v>
                </c:pt>
                <c:pt idx="413">
                  <c:v>44704</c:v>
                </c:pt>
                <c:pt idx="414">
                  <c:v>44705</c:v>
                </c:pt>
                <c:pt idx="415">
                  <c:v>44706</c:v>
                </c:pt>
                <c:pt idx="416">
                  <c:v>44707</c:v>
                </c:pt>
                <c:pt idx="417">
                  <c:v>44708</c:v>
                </c:pt>
                <c:pt idx="418">
                  <c:v>44711</c:v>
                </c:pt>
                <c:pt idx="419">
                  <c:v>44712</c:v>
                </c:pt>
                <c:pt idx="420">
                  <c:v>44713</c:v>
                </c:pt>
                <c:pt idx="421">
                  <c:v>44714</c:v>
                </c:pt>
                <c:pt idx="422">
                  <c:v>44718</c:v>
                </c:pt>
                <c:pt idx="423">
                  <c:v>44719</c:v>
                </c:pt>
                <c:pt idx="424">
                  <c:v>44720</c:v>
                </c:pt>
                <c:pt idx="425">
                  <c:v>44721</c:v>
                </c:pt>
                <c:pt idx="426">
                  <c:v>44722</c:v>
                </c:pt>
                <c:pt idx="427">
                  <c:v>44725</c:v>
                </c:pt>
                <c:pt idx="428">
                  <c:v>44726</c:v>
                </c:pt>
                <c:pt idx="429">
                  <c:v>44727</c:v>
                </c:pt>
                <c:pt idx="430">
                  <c:v>44728</c:v>
                </c:pt>
                <c:pt idx="431">
                  <c:v>44729</c:v>
                </c:pt>
                <c:pt idx="432">
                  <c:v>44732</c:v>
                </c:pt>
                <c:pt idx="433">
                  <c:v>44733</c:v>
                </c:pt>
                <c:pt idx="434">
                  <c:v>44734</c:v>
                </c:pt>
                <c:pt idx="435">
                  <c:v>44735</c:v>
                </c:pt>
                <c:pt idx="436">
                  <c:v>44736</c:v>
                </c:pt>
                <c:pt idx="437">
                  <c:v>44739</c:v>
                </c:pt>
                <c:pt idx="438">
                  <c:v>44740</c:v>
                </c:pt>
                <c:pt idx="439">
                  <c:v>44741</c:v>
                </c:pt>
                <c:pt idx="440">
                  <c:v>44742</c:v>
                </c:pt>
                <c:pt idx="441">
                  <c:v>44743</c:v>
                </c:pt>
                <c:pt idx="442">
                  <c:v>44746</c:v>
                </c:pt>
                <c:pt idx="443">
                  <c:v>44747</c:v>
                </c:pt>
                <c:pt idx="444">
                  <c:v>44748</c:v>
                </c:pt>
                <c:pt idx="445">
                  <c:v>44749</c:v>
                </c:pt>
                <c:pt idx="446">
                  <c:v>44750</c:v>
                </c:pt>
                <c:pt idx="447">
                  <c:v>44753</c:v>
                </c:pt>
                <c:pt idx="448">
                  <c:v>44754</c:v>
                </c:pt>
                <c:pt idx="449">
                  <c:v>44755</c:v>
                </c:pt>
                <c:pt idx="450">
                  <c:v>44756</c:v>
                </c:pt>
                <c:pt idx="451">
                  <c:v>44757</c:v>
                </c:pt>
                <c:pt idx="452">
                  <c:v>44760</c:v>
                </c:pt>
                <c:pt idx="453">
                  <c:v>44761</c:v>
                </c:pt>
                <c:pt idx="454">
                  <c:v>44762</c:v>
                </c:pt>
                <c:pt idx="455">
                  <c:v>44763</c:v>
                </c:pt>
                <c:pt idx="456">
                  <c:v>44764</c:v>
                </c:pt>
                <c:pt idx="457">
                  <c:v>44767</c:v>
                </c:pt>
                <c:pt idx="458">
                  <c:v>44768</c:v>
                </c:pt>
                <c:pt idx="459">
                  <c:v>44769</c:v>
                </c:pt>
                <c:pt idx="460">
                  <c:v>44770</c:v>
                </c:pt>
                <c:pt idx="461">
                  <c:v>44771</c:v>
                </c:pt>
                <c:pt idx="462">
                  <c:v>44774</c:v>
                </c:pt>
                <c:pt idx="463">
                  <c:v>44775</c:v>
                </c:pt>
                <c:pt idx="464">
                  <c:v>44776</c:v>
                </c:pt>
                <c:pt idx="465">
                  <c:v>44777</c:v>
                </c:pt>
                <c:pt idx="466">
                  <c:v>44778</c:v>
                </c:pt>
                <c:pt idx="467">
                  <c:v>44781</c:v>
                </c:pt>
                <c:pt idx="468">
                  <c:v>44782</c:v>
                </c:pt>
                <c:pt idx="469">
                  <c:v>44783</c:v>
                </c:pt>
                <c:pt idx="470">
                  <c:v>44784</c:v>
                </c:pt>
                <c:pt idx="471">
                  <c:v>44785</c:v>
                </c:pt>
                <c:pt idx="472">
                  <c:v>44788</c:v>
                </c:pt>
                <c:pt idx="473">
                  <c:v>44789</c:v>
                </c:pt>
                <c:pt idx="474">
                  <c:v>44790</c:v>
                </c:pt>
                <c:pt idx="475">
                  <c:v>44791</c:v>
                </c:pt>
                <c:pt idx="476">
                  <c:v>44792</c:v>
                </c:pt>
                <c:pt idx="477">
                  <c:v>44795</c:v>
                </c:pt>
                <c:pt idx="478">
                  <c:v>44796</c:v>
                </c:pt>
                <c:pt idx="479">
                  <c:v>44797</c:v>
                </c:pt>
                <c:pt idx="480">
                  <c:v>44798</c:v>
                </c:pt>
                <c:pt idx="481">
                  <c:v>44799</c:v>
                </c:pt>
                <c:pt idx="482">
                  <c:v>44802</c:v>
                </c:pt>
                <c:pt idx="483">
                  <c:v>44803</c:v>
                </c:pt>
                <c:pt idx="484">
                  <c:v>44804</c:v>
                </c:pt>
                <c:pt idx="485">
                  <c:v>44805</c:v>
                </c:pt>
                <c:pt idx="486">
                  <c:v>44806</c:v>
                </c:pt>
                <c:pt idx="487">
                  <c:v>44809</c:v>
                </c:pt>
                <c:pt idx="488">
                  <c:v>44810</c:v>
                </c:pt>
                <c:pt idx="489">
                  <c:v>44811</c:v>
                </c:pt>
                <c:pt idx="490">
                  <c:v>44812</c:v>
                </c:pt>
                <c:pt idx="491">
                  <c:v>44816</c:v>
                </c:pt>
                <c:pt idx="492">
                  <c:v>44817</c:v>
                </c:pt>
                <c:pt idx="493">
                  <c:v>44818</c:v>
                </c:pt>
                <c:pt idx="494">
                  <c:v>44819</c:v>
                </c:pt>
                <c:pt idx="495">
                  <c:v>44820</c:v>
                </c:pt>
                <c:pt idx="496">
                  <c:v>44823</c:v>
                </c:pt>
                <c:pt idx="497">
                  <c:v>44824</c:v>
                </c:pt>
                <c:pt idx="498">
                  <c:v>44825</c:v>
                </c:pt>
                <c:pt idx="499">
                  <c:v>44826</c:v>
                </c:pt>
                <c:pt idx="500">
                  <c:v>44827</c:v>
                </c:pt>
                <c:pt idx="501">
                  <c:v>44830</c:v>
                </c:pt>
                <c:pt idx="502">
                  <c:v>44831</c:v>
                </c:pt>
                <c:pt idx="503">
                  <c:v>44832</c:v>
                </c:pt>
                <c:pt idx="504">
                  <c:v>44833</c:v>
                </c:pt>
                <c:pt idx="505">
                  <c:v>44834</c:v>
                </c:pt>
                <c:pt idx="506">
                  <c:v>44837</c:v>
                </c:pt>
                <c:pt idx="507">
                  <c:v>44838</c:v>
                </c:pt>
                <c:pt idx="508">
                  <c:v>44839</c:v>
                </c:pt>
                <c:pt idx="509">
                  <c:v>44840</c:v>
                </c:pt>
                <c:pt idx="510">
                  <c:v>44841</c:v>
                </c:pt>
                <c:pt idx="511">
                  <c:v>44845</c:v>
                </c:pt>
                <c:pt idx="512">
                  <c:v>44846</c:v>
                </c:pt>
                <c:pt idx="513">
                  <c:v>44847</c:v>
                </c:pt>
                <c:pt idx="514">
                  <c:v>44848</c:v>
                </c:pt>
                <c:pt idx="515">
                  <c:v>44851</c:v>
                </c:pt>
                <c:pt idx="516">
                  <c:v>44852</c:v>
                </c:pt>
                <c:pt idx="517">
                  <c:v>44853</c:v>
                </c:pt>
                <c:pt idx="518">
                  <c:v>44854</c:v>
                </c:pt>
                <c:pt idx="519">
                  <c:v>44855</c:v>
                </c:pt>
                <c:pt idx="520">
                  <c:v>44858</c:v>
                </c:pt>
                <c:pt idx="521">
                  <c:v>44859</c:v>
                </c:pt>
                <c:pt idx="522">
                  <c:v>44860</c:v>
                </c:pt>
                <c:pt idx="523">
                  <c:v>44861</c:v>
                </c:pt>
                <c:pt idx="524">
                  <c:v>44862</c:v>
                </c:pt>
                <c:pt idx="525">
                  <c:v>44865</c:v>
                </c:pt>
                <c:pt idx="526">
                  <c:v>44866</c:v>
                </c:pt>
                <c:pt idx="527">
                  <c:v>44867</c:v>
                </c:pt>
                <c:pt idx="528">
                  <c:v>44868</c:v>
                </c:pt>
                <c:pt idx="529">
                  <c:v>44869</c:v>
                </c:pt>
                <c:pt idx="530">
                  <c:v>44872</c:v>
                </c:pt>
                <c:pt idx="531">
                  <c:v>44873</c:v>
                </c:pt>
                <c:pt idx="532">
                  <c:v>44874</c:v>
                </c:pt>
                <c:pt idx="533">
                  <c:v>44875</c:v>
                </c:pt>
                <c:pt idx="534">
                  <c:v>44876</c:v>
                </c:pt>
                <c:pt idx="535">
                  <c:v>44879</c:v>
                </c:pt>
                <c:pt idx="536">
                  <c:v>44880</c:v>
                </c:pt>
                <c:pt idx="537">
                  <c:v>44881</c:v>
                </c:pt>
                <c:pt idx="538">
                  <c:v>44882</c:v>
                </c:pt>
                <c:pt idx="539">
                  <c:v>44883</c:v>
                </c:pt>
                <c:pt idx="540">
                  <c:v>44886</c:v>
                </c:pt>
                <c:pt idx="541">
                  <c:v>44887</c:v>
                </c:pt>
                <c:pt idx="542">
                  <c:v>44888</c:v>
                </c:pt>
                <c:pt idx="543">
                  <c:v>44889</c:v>
                </c:pt>
                <c:pt idx="544">
                  <c:v>44890</c:v>
                </c:pt>
                <c:pt idx="545">
                  <c:v>44893</c:v>
                </c:pt>
                <c:pt idx="546">
                  <c:v>44894</c:v>
                </c:pt>
                <c:pt idx="547">
                  <c:v>44895</c:v>
                </c:pt>
                <c:pt idx="548">
                  <c:v>44896</c:v>
                </c:pt>
                <c:pt idx="549">
                  <c:v>44897</c:v>
                </c:pt>
                <c:pt idx="550">
                  <c:v>44900</c:v>
                </c:pt>
                <c:pt idx="551">
                  <c:v>44901</c:v>
                </c:pt>
                <c:pt idx="552">
                  <c:v>44902</c:v>
                </c:pt>
                <c:pt idx="553">
                  <c:v>44903</c:v>
                </c:pt>
                <c:pt idx="554">
                  <c:v>44904</c:v>
                </c:pt>
                <c:pt idx="555">
                  <c:v>44907</c:v>
                </c:pt>
                <c:pt idx="556">
                  <c:v>44908</c:v>
                </c:pt>
                <c:pt idx="557">
                  <c:v>44909</c:v>
                </c:pt>
                <c:pt idx="558">
                  <c:v>44910</c:v>
                </c:pt>
                <c:pt idx="559">
                  <c:v>44911</c:v>
                </c:pt>
                <c:pt idx="560">
                  <c:v>44914</c:v>
                </c:pt>
                <c:pt idx="561">
                  <c:v>44915</c:v>
                </c:pt>
                <c:pt idx="562">
                  <c:v>44916</c:v>
                </c:pt>
                <c:pt idx="563">
                  <c:v>44917</c:v>
                </c:pt>
                <c:pt idx="564">
                  <c:v>44918</c:v>
                </c:pt>
                <c:pt idx="565">
                  <c:v>44921</c:v>
                </c:pt>
                <c:pt idx="566">
                  <c:v>44922</c:v>
                </c:pt>
                <c:pt idx="567">
                  <c:v>44923</c:v>
                </c:pt>
                <c:pt idx="568">
                  <c:v>44924</c:v>
                </c:pt>
                <c:pt idx="569">
                  <c:v>44925</c:v>
                </c:pt>
                <c:pt idx="570">
                  <c:v>44929</c:v>
                </c:pt>
                <c:pt idx="571">
                  <c:v>44930</c:v>
                </c:pt>
                <c:pt idx="572">
                  <c:v>44931</c:v>
                </c:pt>
                <c:pt idx="573">
                  <c:v>44932</c:v>
                </c:pt>
                <c:pt idx="574">
                  <c:v>44935</c:v>
                </c:pt>
                <c:pt idx="575">
                  <c:v>44936</c:v>
                </c:pt>
                <c:pt idx="576">
                  <c:v>44937</c:v>
                </c:pt>
                <c:pt idx="577">
                  <c:v>44938</c:v>
                </c:pt>
                <c:pt idx="578">
                  <c:v>44939</c:v>
                </c:pt>
                <c:pt idx="579">
                  <c:v>44942</c:v>
                </c:pt>
                <c:pt idx="580">
                  <c:v>44943</c:v>
                </c:pt>
                <c:pt idx="581">
                  <c:v>44956</c:v>
                </c:pt>
                <c:pt idx="582">
                  <c:v>44957</c:v>
                </c:pt>
                <c:pt idx="583">
                  <c:v>44958</c:v>
                </c:pt>
                <c:pt idx="584">
                  <c:v>44959</c:v>
                </c:pt>
                <c:pt idx="585">
                  <c:v>44960</c:v>
                </c:pt>
                <c:pt idx="586">
                  <c:v>44963</c:v>
                </c:pt>
                <c:pt idx="587">
                  <c:v>44964</c:v>
                </c:pt>
                <c:pt idx="588">
                  <c:v>44965</c:v>
                </c:pt>
                <c:pt idx="589">
                  <c:v>44966</c:v>
                </c:pt>
                <c:pt idx="590">
                  <c:v>44967</c:v>
                </c:pt>
                <c:pt idx="591">
                  <c:v>44970</c:v>
                </c:pt>
                <c:pt idx="592">
                  <c:v>44971</c:v>
                </c:pt>
                <c:pt idx="593">
                  <c:v>44972</c:v>
                </c:pt>
                <c:pt idx="594">
                  <c:v>44973</c:v>
                </c:pt>
                <c:pt idx="595">
                  <c:v>44974</c:v>
                </c:pt>
                <c:pt idx="596">
                  <c:v>44977</c:v>
                </c:pt>
                <c:pt idx="597">
                  <c:v>44978</c:v>
                </c:pt>
                <c:pt idx="598">
                  <c:v>44979</c:v>
                </c:pt>
                <c:pt idx="599">
                  <c:v>44980</c:v>
                </c:pt>
                <c:pt idx="600">
                  <c:v>44981</c:v>
                </c:pt>
                <c:pt idx="601">
                  <c:v>44986</c:v>
                </c:pt>
                <c:pt idx="602">
                  <c:v>44987</c:v>
                </c:pt>
                <c:pt idx="603">
                  <c:v>44988</c:v>
                </c:pt>
                <c:pt idx="604">
                  <c:v>44991</c:v>
                </c:pt>
                <c:pt idx="605">
                  <c:v>44992</c:v>
                </c:pt>
                <c:pt idx="606">
                  <c:v>44993</c:v>
                </c:pt>
                <c:pt idx="607">
                  <c:v>44994</c:v>
                </c:pt>
                <c:pt idx="608">
                  <c:v>44995</c:v>
                </c:pt>
                <c:pt idx="609">
                  <c:v>44998</c:v>
                </c:pt>
                <c:pt idx="610">
                  <c:v>44999</c:v>
                </c:pt>
                <c:pt idx="611">
                  <c:v>45000</c:v>
                </c:pt>
                <c:pt idx="612">
                  <c:v>45001</c:v>
                </c:pt>
                <c:pt idx="613">
                  <c:v>45002</c:v>
                </c:pt>
                <c:pt idx="614">
                  <c:v>45005</c:v>
                </c:pt>
                <c:pt idx="615">
                  <c:v>45006</c:v>
                </c:pt>
                <c:pt idx="616">
                  <c:v>45007</c:v>
                </c:pt>
                <c:pt idx="617">
                  <c:v>45008</c:v>
                </c:pt>
                <c:pt idx="618">
                  <c:v>45009</c:v>
                </c:pt>
                <c:pt idx="619">
                  <c:v>45012</c:v>
                </c:pt>
                <c:pt idx="620">
                  <c:v>45013</c:v>
                </c:pt>
                <c:pt idx="621">
                  <c:v>45014</c:v>
                </c:pt>
                <c:pt idx="622">
                  <c:v>45015</c:v>
                </c:pt>
                <c:pt idx="623">
                  <c:v>45016</c:v>
                </c:pt>
                <c:pt idx="624">
                  <c:v>45022</c:v>
                </c:pt>
                <c:pt idx="625">
                  <c:v>45023</c:v>
                </c:pt>
                <c:pt idx="626">
                  <c:v>45026</c:v>
                </c:pt>
                <c:pt idx="627">
                  <c:v>45027</c:v>
                </c:pt>
                <c:pt idx="628">
                  <c:v>45028</c:v>
                </c:pt>
                <c:pt idx="629">
                  <c:v>45029</c:v>
                </c:pt>
                <c:pt idx="630">
                  <c:v>45030</c:v>
                </c:pt>
                <c:pt idx="631">
                  <c:v>45033</c:v>
                </c:pt>
                <c:pt idx="632">
                  <c:v>45034</c:v>
                </c:pt>
                <c:pt idx="633">
                  <c:v>45035</c:v>
                </c:pt>
                <c:pt idx="634">
                  <c:v>45036</c:v>
                </c:pt>
                <c:pt idx="635">
                  <c:v>45037</c:v>
                </c:pt>
                <c:pt idx="636">
                  <c:v>45040</c:v>
                </c:pt>
                <c:pt idx="637">
                  <c:v>45041</c:v>
                </c:pt>
                <c:pt idx="638">
                  <c:v>45042</c:v>
                </c:pt>
                <c:pt idx="639">
                  <c:v>45043</c:v>
                </c:pt>
                <c:pt idx="640">
                  <c:v>45044</c:v>
                </c:pt>
                <c:pt idx="641">
                  <c:v>45048</c:v>
                </c:pt>
                <c:pt idx="642">
                  <c:v>45049</c:v>
                </c:pt>
                <c:pt idx="643">
                  <c:v>45050</c:v>
                </c:pt>
                <c:pt idx="644">
                  <c:v>45051</c:v>
                </c:pt>
                <c:pt idx="645">
                  <c:v>45054</c:v>
                </c:pt>
                <c:pt idx="646">
                  <c:v>45055</c:v>
                </c:pt>
                <c:pt idx="647">
                  <c:v>45056</c:v>
                </c:pt>
                <c:pt idx="648">
                  <c:v>45057</c:v>
                </c:pt>
                <c:pt idx="649">
                  <c:v>45058</c:v>
                </c:pt>
                <c:pt idx="650">
                  <c:v>45061</c:v>
                </c:pt>
                <c:pt idx="651">
                  <c:v>45062</c:v>
                </c:pt>
                <c:pt idx="652">
                  <c:v>45063</c:v>
                </c:pt>
                <c:pt idx="653">
                  <c:v>45064</c:v>
                </c:pt>
                <c:pt idx="654">
                  <c:v>45065</c:v>
                </c:pt>
                <c:pt idx="655">
                  <c:v>45068</c:v>
                </c:pt>
                <c:pt idx="656">
                  <c:v>45069</c:v>
                </c:pt>
                <c:pt idx="657">
                  <c:v>45070</c:v>
                </c:pt>
                <c:pt idx="658">
                  <c:v>45071</c:v>
                </c:pt>
                <c:pt idx="659">
                  <c:v>45072</c:v>
                </c:pt>
                <c:pt idx="660">
                  <c:v>45075</c:v>
                </c:pt>
                <c:pt idx="661">
                  <c:v>45076</c:v>
                </c:pt>
                <c:pt idx="662">
                  <c:v>45077</c:v>
                </c:pt>
                <c:pt idx="663">
                  <c:v>45078</c:v>
                </c:pt>
                <c:pt idx="664">
                  <c:v>45079</c:v>
                </c:pt>
                <c:pt idx="665">
                  <c:v>45082</c:v>
                </c:pt>
                <c:pt idx="666">
                  <c:v>45083</c:v>
                </c:pt>
                <c:pt idx="667">
                  <c:v>45084</c:v>
                </c:pt>
                <c:pt idx="668">
                  <c:v>45085</c:v>
                </c:pt>
                <c:pt idx="669">
                  <c:v>45086</c:v>
                </c:pt>
                <c:pt idx="670">
                  <c:v>45089</c:v>
                </c:pt>
                <c:pt idx="671">
                  <c:v>45090</c:v>
                </c:pt>
                <c:pt idx="672">
                  <c:v>45091</c:v>
                </c:pt>
                <c:pt idx="673">
                  <c:v>45092</c:v>
                </c:pt>
                <c:pt idx="674">
                  <c:v>45093</c:v>
                </c:pt>
                <c:pt idx="675">
                  <c:v>45096</c:v>
                </c:pt>
                <c:pt idx="676">
                  <c:v>45097</c:v>
                </c:pt>
                <c:pt idx="677">
                  <c:v>45098</c:v>
                </c:pt>
                <c:pt idx="678">
                  <c:v>45103</c:v>
                </c:pt>
                <c:pt idx="679">
                  <c:v>45104</c:v>
                </c:pt>
                <c:pt idx="680">
                  <c:v>45105</c:v>
                </c:pt>
                <c:pt idx="681">
                  <c:v>45106</c:v>
                </c:pt>
                <c:pt idx="682">
                  <c:v>45107</c:v>
                </c:pt>
                <c:pt idx="683">
                  <c:v>45110</c:v>
                </c:pt>
                <c:pt idx="684">
                  <c:v>45111</c:v>
                </c:pt>
                <c:pt idx="685">
                  <c:v>45112</c:v>
                </c:pt>
                <c:pt idx="686">
                  <c:v>45113</c:v>
                </c:pt>
                <c:pt idx="687">
                  <c:v>45114</c:v>
                </c:pt>
                <c:pt idx="688">
                  <c:v>45117</c:v>
                </c:pt>
                <c:pt idx="689">
                  <c:v>45118</c:v>
                </c:pt>
                <c:pt idx="690">
                  <c:v>45119</c:v>
                </c:pt>
                <c:pt idx="691">
                  <c:v>45120</c:v>
                </c:pt>
                <c:pt idx="692">
                  <c:v>45121</c:v>
                </c:pt>
                <c:pt idx="693">
                  <c:v>45124</c:v>
                </c:pt>
                <c:pt idx="694">
                  <c:v>45125</c:v>
                </c:pt>
                <c:pt idx="695">
                  <c:v>45126</c:v>
                </c:pt>
                <c:pt idx="696">
                  <c:v>45127</c:v>
                </c:pt>
                <c:pt idx="697">
                  <c:v>45128</c:v>
                </c:pt>
                <c:pt idx="698">
                  <c:v>45131</c:v>
                </c:pt>
                <c:pt idx="699">
                  <c:v>45132</c:v>
                </c:pt>
                <c:pt idx="700">
                  <c:v>45133</c:v>
                </c:pt>
                <c:pt idx="701">
                  <c:v>45134</c:v>
                </c:pt>
                <c:pt idx="702">
                  <c:v>45135</c:v>
                </c:pt>
                <c:pt idx="703">
                  <c:v>45138</c:v>
                </c:pt>
                <c:pt idx="704">
                  <c:v>45139</c:v>
                </c:pt>
                <c:pt idx="705">
                  <c:v>45140</c:v>
                </c:pt>
                <c:pt idx="706">
                  <c:v>45142</c:v>
                </c:pt>
                <c:pt idx="707">
                  <c:v>45145</c:v>
                </c:pt>
                <c:pt idx="708">
                  <c:v>45146</c:v>
                </c:pt>
                <c:pt idx="709">
                  <c:v>45147</c:v>
                </c:pt>
                <c:pt idx="710">
                  <c:v>45148</c:v>
                </c:pt>
                <c:pt idx="711">
                  <c:v>45149</c:v>
                </c:pt>
                <c:pt idx="712">
                  <c:v>45152</c:v>
                </c:pt>
                <c:pt idx="713">
                  <c:v>45153</c:v>
                </c:pt>
                <c:pt idx="714">
                  <c:v>45154</c:v>
                </c:pt>
                <c:pt idx="715">
                  <c:v>45155</c:v>
                </c:pt>
                <c:pt idx="716">
                  <c:v>45156</c:v>
                </c:pt>
                <c:pt idx="717">
                  <c:v>45159</c:v>
                </c:pt>
                <c:pt idx="718">
                  <c:v>45160</c:v>
                </c:pt>
                <c:pt idx="719">
                  <c:v>45161</c:v>
                </c:pt>
                <c:pt idx="720">
                  <c:v>45162</c:v>
                </c:pt>
                <c:pt idx="721">
                  <c:v>45163</c:v>
                </c:pt>
                <c:pt idx="722">
                  <c:v>45166</c:v>
                </c:pt>
                <c:pt idx="723">
                  <c:v>45167</c:v>
                </c:pt>
                <c:pt idx="724">
                  <c:v>45168</c:v>
                </c:pt>
                <c:pt idx="725">
                  <c:v>45169</c:v>
                </c:pt>
                <c:pt idx="726">
                  <c:v>45170</c:v>
                </c:pt>
                <c:pt idx="727">
                  <c:v>45173</c:v>
                </c:pt>
                <c:pt idx="728">
                  <c:v>45174</c:v>
                </c:pt>
                <c:pt idx="729">
                  <c:v>45175</c:v>
                </c:pt>
                <c:pt idx="730">
                  <c:v>45176</c:v>
                </c:pt>
                <c:pt idx="731">
                  <c:v>45177</c:v>
                </c:pt>
                <c:pt idx="732">
                  <c:v>45180</c:v>
                </c:pt>
                <c:pt idx="733">
                  <c:v>45181</c:v>
                </c:pt>
                <c:pt idx="734">
                  <c:v>45182</c:v>
                </c:pt>
                <c:pt idx="735">
                  <c:v>45183</c:v>
                </c:pt>
                <c:pt idx="736">
                  <c:v>45184</c:v>
                </c:pt>
                <c:pt idx="737">
                  <c:v>45187</c:v>
                </c:pt>
                <c:pt idx="738">
                  <c:v>45188</c:v>
                </c:pt>
                <c:pt idx="739">
                  <c:v>45189</c:v>
                </c:pt>
                <c:pt idx="740">
                  <c:v>45190</c:v>
                </c:pt>
                <c:pt idx="741">
                  <c:v>45191</c:v>
                </c:pt>
                <c:pt idx="742">
                  <c:v>45194</c:v>
                </c:pt>
                <c:pt idx="743">
                  <c:v>45195</c:v>
                </c:pt>
                <c:pt idx="744">
                  <c:v>45196</c:v>
                </c:pt>
                <c:pt idx="745">
                  <c:v>45197</c:v>
                </c:pt>
                <c:pt idx="746">
                  <c:v>45201</c:v>
                </c:pt>
                <c:pt idx="747">
                  <c:v>45202</c:v>
                </c:pt>
                <c:pt idx="748">
                  <c:v>45203</c:v>
                </c:pt>
                <c:pt idx="749">
                  <c:v>45204</c:v>
                </c:pt>
                <c:pt idx="750">
                  <c:v>45205</c:v>
                </c:pt>
                <c:pt idx="751">
                  <c:v>45210</c:v>
                </c:pt>
                <c:pt idx="752">
                  <c:v>45211</c:v>
                </c:pt>
                <c:pt idx="753">
                  <c:v>45212</c:v>
                </c:pt>
                <c:pt idx="754">
                  <c:v>45215</c:v>
                </c:pt>
                <c:pt idx="755">
                  <c:v>45216</c:v>
                </c:pt>
                <c:pt idx="756">
                  <c:v>45217</c:v>
                </c:pt>
                <c:pt idx="757">
                  <c:v>45218</c:v>
                </c:pt>
                <c:pt idx="758">
                  <c:v>45219</c:v>
                </c:pt>
                <c:pt idx="759">
                  <c:v>45222</c:v>
                </c:pt>
                <c:pt idx="760">
                  <c:v>45223</c:v>
                </c:pt>
                <c:pt idx="761">
                  <c:v>45224</c:v>
                </c:pt>
                <c:pt idx="762">
                  <c:v>45225</c:v>
                </c:pt>
                <c:pt idx="763">
                  <c:v>45226</c:v>
                </c:pt>
                <c:pt idx="764">
                  <c:v>45229</c:v>
                </c:pt>
                <c:pt idx="765">
                  <c:v>45230</c:v>
                </c:pt>
                <c:pt idx="766">
                  <c:v>45231</c:v>
                </c:pt>
                <c:pt idx="767">
                  <c:v>45232</c:v>
                </c:pt>
                <c:pt idx="768">
                  <c:v>45233</c:v>
                </c:pt>
                <c:pt idx="769">
                  <c:v>45236</c:v>
                </c:pt>
                <c:pt idx="770">
                  <c:v>45237</c:v>
                </c:pt>
                <c:pt idx="771">
                  <c:v>45238</c:v>
                </c:pt>
                <c:pt idx="772">
                  <c:v>45239</c:v>
                </c:pt>
                <c:pt idx="773">
                  <c:v>45240</c:v>
                </c:pt>
                <c:pt idx="774">
                  <c:v>45243</c:v>
                </c:pt>
                <c:pt idx="775">
                  <c:v>45244</c:v>
                </c:pt>
                <c:pt idx="776">
                  <c:v>45245</c:v>
                </c:pt>
                <c:pt idx="777">
                  <c:v>45246</c:v>
                </c:pt>
              </c:numCache>
            </c:numRef>
          </c:cat>
          <c:val>
            <c:numRef>
              <c:f>'ONE_LAST_QUOTE (2)'!$R$2:$R$792</c:f>
              <c:numCache>
                <c:formatCode>_(* #,##0.00_);_(* \(#,##0.00\);_(* "-"??_);_(@_)</c:formatCode>
                <c:ptCount val="791"/>
                <c:pt idx="0">
                  <c:v>0</c:v>
                </c:pt>
                <c:pt idx="1">
                  <c:v>3.9571080523259639E-4</c:v>
                </c:pt>
                <c:pt idx="2">
                  <c:v>-3.8993812748564505E-3</c:v>
                </c:pt>
                <c:pt idx="3">
                  <c:v>-1.2582693209927109E-3</c:v>
                </c:pt>
                <c:pt idx="4">
                  <c:v>-2.8861670873504552E-3</c:v>
                </c:pt>
                <c:pt idx="5">
                  <c:v>-4.1982908438854549E-3</c:v>
                </c:pt>
                <c:pt idx="6">
                  <c:v>2.4176982785260037E-3</c:v>
                </c:pt>
                <c:pt idx="7">
                  <c:v>1.6964940600188827E-2</c:v>
                </c:pt>
                <c:pt idx="8">
                  <c:v>5.2317844577720596E-3</c:v>
                </c:pt>
                <c:pt idx="9">
                  <c:v>6.6013087494718459E-3</c:v>
                </c:pt>
                <c:pt idx="10">
                  <c:v>7.4621013747966369E-3</c:v>
                </c:pt>
                <c:pt idx="11">
                  <c:v>4.859272258909364E-3</c:v>
                </c:pt>
                <c:pt idx="12">
                  <c:v>8.4032421220494591E-3</c:v>
                </c:pt>
                <c:pt idx="13">
                  <c:v>9.2344638624133335E-3</c:v>
                </c:pt>
                <c:pt idx="14">
                  <c:v>7.3935374481826077E-3</c:v>
                </c:pt>
                <c:pt idx="15">
                  <c:v>1.0074885855035243E-2</c:v>
                </c:pt>
                <c:pt idx="16">
                  <c:v>3.8549933212859155E-3</c:v>
                </c:pt>
                <c:pt idx="17">
                  <c:v>3.3812036195830508E-3</c:v>
                </c:pt>
                <c:pt idx="18">
                  <c:v>2.4362243840716502E-3</c:v>
                </c:pt>
                <c:pt idx="19">
                  <c:v>-4.2527429818525198E-3</c:v>
                </c:pt>
                <c:pt idx="20">
                  <c:v>-2.1148540068518518E-3</c:v>
                </c:pt>
                <c:pt idx="21">
                  <c:v>1.2600945657823548E-3</c:v>
                </c:pt>
                <c:pt idx="22">
                  <c:v>8.1904590068271332E-3</c:v>
                </c:pt>
                <c:pt idx="23">
                  <c:v>-3.3540768567985602E-3</c:v>
                </c:pt>
                <c:pt idx="24">
                  <c:v>-3.6485253876553658E-3</c:v>
                </c:pt>
                <c:pt idx="25">
                  <c:v>-6.1177979393588489E-3</c:v>
                </c:pt>
                <c:pt idx="26">
                  <c:v>-3.2469599081096367E-3</c:v>
                </c:pt>
                <c:pt idx="27">
                  <c:v>-5.6299872841528709E-3</c:v>
                </c:pt>
                <c:pt idx="28">
                  <c:v>-4.7459131823356371E-3</c:v>
                </c:pt>
                <c:pt idx="29">
                  <c:v>-1.3893907510926784E-3</c:v>
                </c:pt>
                <c:pt idx="30">
                  <c:v>1.6732559225480781E-3</c:v>
                </c:pt>
                <c:pt idx="31">
                  <c:v>1.5486413206871052E-3</c:v>
                </c:pt>
                <c:pt idx="32">
                  <c:v>-1.7496370507460446E-3</c:v>
                </c:pt>
                <c:pt idx="33">
                  <c:v>-7.9607344089493992E-3</c:v>
                </c:pt>
                <c:pt idx="34">
                  <c:v>-8.5161488346567893E-3</c:v>
                </c:pt>
                <c:pt idx="35">
                  <c:v>-8.976554616484167E-3</c:v>
                </c:pt>
                <c:pt idx="36">
                  <c:v>-6.8443646836775507E-3</c:v>
                </c:pt>
                <c:pt idx="37">
                  <c:v>4.2335893252931633E-4</c:v>
                </c:pt>
                <c:pt idx="38">
                  <c:v>-3.6009490015417311E-3</c:v>
                </c:pt>
                <c:pt idx="39">
                  <c:v>-5.4495484991379239E-3</c:v>
                </c:pt>
                <c:pt idx="40">
                  <c:v>-3.321541096265701E-3</c:v>
                </c:pt>
                <c:pt idx="41">
                  <c:v>-3.838380781127082E-4</c:v>
                </c:pt>
                <c:pt idx="42">
                  <c:v>-1.2545476330522498E-2</c:v>
                </c:pt>
                <c:pt idx="43">
                  <c:v>-7.7549602197483081E-3</c:v>
                </c:pt>
                <c:pt idx="44">
                  <c:v>-4.4258318899271787E-3</c:v>
                </c:pt>
                <c:pt idx="45">
                  <c:v>-6.3086972574788458E-4</c:v>
                </c:pt>
                <c:pt idx="46">
                  <c:v>-6.0864285415175301E-3</c:v>
                </c:pt>
                <c:pt idx="47">
                  <c:v>-1.9460596383665818E-3</c:v>
                </c:pt>
                <c:pt idx="48">
                  <c:v>1.0390419297308107E-3</c:v>
                </c:pt>
                <c:pt idx="49">
                  <c:v>-3.2795366924242009E-3</c:v>
                </c:pt>
                <c:pt idx="50">
                  <c:v>-3.6013780377625038E-3</c:v>
                </c:pt>
                <c:pt idx="51">
                  <c:v>-1.024150742378438E-2</c:v>
                </c:pt>
                <c:pt idx="52">
                  <c:v>-9.0205451779699075E-3</c:v>
                </c:pt>
                <c:pt idx="53">
                  <c:v>-2.2803283672839791E-3</c:v>
                </c:pt>
                <c:pt idx="54">
                  <c:v>-6.0785057898213868E-3</c:v>
                </c:pt>
                <c:pt idx="55">
                  <c:v>-2.888735000917686E-4</c:v>
                </c:pt>
                <c:pt idx="56">
                  <c:v>-6.7178592173829932E-3</c:v>
                </c:pt>
                <c:pt idx="57">
                  <c:v>-8.3554012125430788E-3</c:v>
                </c:pt>
                <c:pt idx="58">
                  <c:v>-9.5755269283043232E-3</c:v>
                </c:pt>
                <c:pt idx="59">
                  <c:v>-1.4299745301392441E-2</c:v>
                </c:pt>
                <c:pt idx="60">
                  <c:v>-1.8055476592061193E-2</c:v>
                </c:pt>
                <c:pt idx="61">
                  <c:v>-1.5140310442323002E-2</c:v>
                </c:pt>
                <c:pt idx="62">
                  <c:v>-1.2201797838061301E-2</c:v>
                </c:pt>
                <c:pt idx="63">
                  <c:v>-1.4510929559472641E-2</c:v>
                </c:pt>
                <c:pt idx="64">
                  <c:v>-1.338175035243383E-2</c:v>
                </c:pt>
                <c:pt idx="65">
                  <c:v>-9.7462398687031548E-3</c:v>
                </c:pt>
                <c:pt idx="66">
                  <c:v>-8.3683998265057236E-3</c:v>
                </c:pt>
                <c:pt idx="67">
                  <c:v>-5.2130380504831209E-3</c:v>
                </c:pt>
                <c:pt idx="68">
                  <c:v>-1.3192408181347259E-3</c:v>
                </c:pt>
                <c:pt idx="69">
                  <c:v>-2.1695632361808936E-3</c:v>
                </c:pt>
                <c:pt idx="70">
                  <c:v>-9.3983450972309202E-3</c:v>
                </c:pt>
                <c:pt idx="71">
                  <c:v>-9.6169517108916081E-3</c:v>
                </c:pt>
                <c:pt idx="72">
                  <c:v>-9.3990628849592861E-3</c:v>
                </c:pt>
                <c:pt idx="73">
                  <c:v>-7.5266545854776323E-3</c:v>
                </c:pt>
                <c:pt idx="74">
                  <c:v>-1.5669875642078224E-2</c:v>
                </c:pt>
                <c:pt idx="75">
                  <c:v>-1.2443546037295472E-2</c:v>
                </c:pt>
                <c:pt idx="76">
                  <c:v>-1.1056893177145644E-2</c:v>
                </c:pt>
                <c:pt idx="77">
                  <c:v>-1.1404500596064238E-2</c:v>
                </c:pt>
                <c:pt idx="78">
                  <c:v>-9.5525833389904502E-3</c:v>
                </c:pt>
                <c:pt idx="79">
                  <c:v>-1.2307890902139351E-2</c:v>
                </c:pt>
                <c:pt idx="80">
                  <c:v>-1.0476060047662661E-2</c:v>
                </c:pt>
                <c:pt idx="81">
                  <c:v>-1.7708019285305743E-2</c:v>
                </c:pt>
                <c:pt idx="82">
                  <c:v>-2.0826999087868114E-2</c:v>
                </c:pt>
                <c:pt idx="83">
                  <c:v>-1.8138946846830928E-2</c:v>
                </c:pt>
                <c:pt idx="84">
                  <c:v>-2.3637692356903606E-2</c:v>
                </c:pt>
                <c:pt idx="85">
                  <c:v>-2.2693570012181752E-2</c:v>
                </c:pt>
                <c:pt idx="86">
                  <c:v>-1.8988159678535954E-2</c:v>
                </c:pt>
                <c:pt idx="87">
                  <c:v>-1.6088620711701251E-2</c:v>
                </c:pt>
                <c:pt idx="88">
                  <c:v>-1.6455479781925408E-2</c:v>
                </c:pt>
                <c:pt idx="89">
                  <c:v>-1.5198357500809334E-2</c:v>
                </c:pt>
                <c:pt idx="90">
                  <c:v>-9.6738985058653082E-3</c:v>
                </c:pt>
                <c:pt idx="91">
                  <c:v>-1.6667485793991466E-2</c:v>
                </c:pt>
                <c:pt idx="92">
                  <c:v>-1.9537546132408767E-2</c:v>
                </c:pt>
                <c:pt idx="93">
                  <c:v>-2.0872678924863775E-2</c:v>
                </c:pt>
                <c:pt idx="94">
                  <c:v>-2.9855324485222323E-2</c:v>
                </c:pt>
                <c:pt idx="95">
                  <c:v>-2.9140309436110345E-2</c:v>
                </c:pt>
                <c:pt idx="96">
                  <c:v>-3.3185106999506719E-2</c:v>
                </c:pt>
                <c:pt idx="97">
                  <c:v>-3.7770484232747537E-2</c:v>
                </c:pt>
                <c:pt idx="98">
                  <c:v>-3.9275105391444742E-2</c:v>
                </c:pt>
                <c:pt idx="99">
                  <c:v>-4.5936636678229448E-2</c:v>
                </c:pt>
                <c:pt idx="100">
                  <c:v>-4.6870413537079214E-2</c:v>
                </c:pt>
                <c:pt idx="101">
                  <c:v>-4.3759156024622436E-2</c:v>
                </c:pt>
                <c:pt idx="102">
                  <c:v>-4.8153665894377529E-2</c:v>
                </c:pt>
                <c:pt idx="103">
                  <c:v>-6.1298406235114067E-2</c:v>
                </c:pt>
                <c:pt idx="104">
                  <c:v>-6.6373617589911893E-2</c:v>
                </c:pt>
                <c:pt idx="105">
                  <c:v>-5.4293496765405624E-2</c:v>
                </c:pt>
                <c:pt idx="106">
                  <c:v>-5.4090582904906204E-2</c:v>
                </c:pt>
                <c:pt idx="107">
                  <c:v>-5.5856376039861155E-2</c:v>
                </c:pt>
                <c:pt idx="108">
                  <c:v>-5.0328931124140497E-2</c:v>
                </c:pt>
                <c:pt idx="109">
                  <c:v>-4.8755126545077077E-2</c:v>
                </c:pt>
                <c:pt idx="110">
                  <c:v>-5.3531907609160045E-2</c:v>
                </c:pt>
                <c:pt idx="111">
                  <c:v>-5.1772941946351625E-2</c:v>
                </c:pt>
                <c:pt idx="112">
                  <c:v>-5.7016317016316043E-2</c:v>
                </c:pt>
                <c:pt idx="113">
                  <c:v>-5.5472944757575471E-2</c:v>
                </c:pt>
                <c:pt idx="114">
                  <c:v>-5.665250478149686E-2</c:v>
                </c:pt>
                <c:pt idx="115">
                  <c:v>-5.4166406234273823E-2</c:v>
                </c:pt>
                <c:pt idx="116">
                  <c:v>-6.3246802572970662E-2</c:v>
                </c:pt>
                <c:pt idx="117">
                  <c:v>-5.3551011725915698E-2</c:v>
                </c:pt>
                <c:pt idx="118">
                  <c:v>-5.6135090923430497E-2</c:v>
                </c:pt>
                <c:pt idx="119">
                  <c:v>-4.6884348165454837E-2</c:v>
                </c:pt>
                <c:pt idx="120">
                  <c:v>-4.3154458273820917E-2</c:v>
                </c:pt>
                <c:pt idx="121">
                  <c:v>-4.8065469372794212E-2</c:v>
                </c:pt>
                <c:pt idx="122">
                  <c:v>-4.4341857404586738E-2</c:v>
                </c:pt>
                <c:pt idx="123">
                  <c:v>-3.5190667701396117E-2</c:v>
                </c:pt>
                <c:pt idx="124">
                  <c:v>-3.9769521432111654E-2</c:v>
                </c:pt>
                <c:pt idx="125">
                  <c:v>-3.9603050194995992E-2</c:v>
                </c:pt>
                <c:pt idx="126">
                  <c:v>-3.4699993883666069E-2</c:v>
                </c:pt>
                <c:pt idx="127">
                  <c:v>-2.8513999576837645E-2</c:v>
                </c:pt>
                <c:pt idx="128">
                  <c:v>-2.917608952091566E-2</c:v>
                </c:pt>
                <c:pt idx="129">
                  <c:v>-2.9896081572057698E-2</c:v>
                </c:pt>
                <c:pt idx="130">
                  <c:v>-3.1593695611592865E-2</c:v>
                </c:pt>
                <c:pt idx="131">
                  <c:v>-3.3078394286202961E-2</c:v>
                </c:pt>
                <c:pt idx="132">
                  <c:v>-2.7789062143679377E-2</c:v>
                </c:pt>
                <c:pt idx="133">
                  <c:v>-3.2894500482894551E-2</c:v>
                </c:pt>
                <c:pt idx="134">
                  <c:v>-3.4155125234584305E-2</c:v>
                </c:pt>
                <c:pt idx="135">
                  <c:v>-3.5373998172065213E-2</c:v>
                </c:pt>
                <c:pt idx="136">
                  <c:v>-3.2207608324082537E-2</c:v>
                </c:pt>
                <c:pt idx="137">
                  <c:v>-3.3369594952723181E-2</c:v>
                </c:pt>
                <c:pt idx="138">
                  <c:v>-2.8522368991665048E-2</c:v>
                </c:pt>
                <c:pt idx="139">
                  <c:v>-3.2701123299542112E-2</c:v>
                </c:pt>
                <c:pt idx="140">
                  <c:v>-2.6792335284935298E-2</c:v>
                </c:pt>
                <c:pt idx="141">
                  <c:v>-2.8301400961724843E-2</c:v>
                </c:pt>
                <c:pt idx="142">
                  <c:v>-3.1856271925485014E-2</c:v>
                </c:pt>
                <c:pt idx="143">
                  <c:v>-3.3847821329190841E-2</c:v>
                </c:pt>
                <c:pt idx="144">
                  <c:v>-2.8989457433371557E-2</c:v>
                </c:pt>
                <c:pt idx="145">
                  <c:v>-2.4239444765759122E-2</c:v>
                </c:pt>
                <c:pt idx="146">
                  <c:v>-3.146335223064467E-2</c:v>
                </c:pt>
                <c:pt idx="147">
                  <c:v>-2.3334250888428887E-2</c:v>
                </c:pt>
                <c:pt idx="148">
                  <c:v>-2.3087852842452627E-2</c:v>
                </c:pt>
                <c:pt idx="149">
                  <c:v>-2.4175516475309689E-2</c:v>
                </c:pt>
                <c:pt idx="150">
                  <c:v>-2.0672716564941296E-2</c:v>
                </c:pt>
                <c:pt idx="151">
                  <c:v>-2.3690920615580757E-2</c:v>
                </c:pt>
                <c:pt idx="152">
                  <c:v>-2.6843480890820226E-2</c:v>
                </c:pt>
                <c:pt idx="153">
                  <c:v>-2.5567771341502232E-2</c:v>
                </c:pt>
                <c:pt idx="154">
                  <c:v>-1.4621372231488516E-2</c:v>
                </c:pt>
                <c:pt idx="155">
                  <c:v>-1.1149792236747169E-2</c:v>
                </c:pt>
                <c:pt idx="156">
                  <c:v>-9.5213803420476362E-3</c:v>
                </c:pt>
                <c:pt idx="157">
                  <c:v>-4.9038947021979862E-3</c:v>
                </c:pt>
                <c:pt idx="158">
                  <c:v>-1.304551173125823E-2</c:v>
                </c:pt>
                <c:pt idx="159">
                  <c:v>-1.5944722136984391E-2</c:v>
                </c:pt>
                <c:pt idx="160">
                  <c:v>-1.7507322416515536E-2</c:v>
                </c:pt>
                <c:pt idx="161">
                  <c:v>-1.5320140852054798E-2</c:v>
                </c:pt>
                <c:pt idx="162">
                  <c:v>-1.0375124875123931E-2</c:v>
                </c:pt>
                <c:pt idx="163">
                  <c:v>-1.145002818315155E-2</c:v>
                </c:pt>
                <c:pt idx="164">
                  <c:v>-8.992606463167907E-3</c:v>
                </c:pt>
                <c:pt idx="165">
                  <c:v>-1.1449537605883631E-2</c:v>
                </c:pt>
                <c:pt idx="166">
                  <c:v>-1.4735450478421175E-2</c:v>
                </c:pt>
                <c:pt idx="167">
                  <c:v>-1.4998904288295645E-2</c:v>
                </c:pt>
                <c:pt idx="168">
                  <c:v>-1.2352053500446991E-2</c:v>
                </c:pt>
                <c:pt idx="169">
                  <c:v>-2.7450574623137936E-3</c:v>
                </c:pt>
                <c:pt idx="170">
                  <c:v>4.1946236697627537E-3</c:v>
                </c:pt>
                <c:pt idx="171">
                  <c:v>-1.9452721191850597E-2</c:v>
                </c:pt>
                <c:pt idx="172">
                  <c:v>-5.4652656528454413E-3</c:v>
                </c:pt>
                <c:pt idx="173">
                  <c:v>-2.0870201788151022E-2</c:v>
                </c:pt>
                <c:pt idx="174">
                  <c:v>-3.6509663846297835E-2</c:v>
                </c:pt>
                <c:pt idx="175">
                  <c:v>-3.0873653158324355E-2</c:v>
                </c:pt>
                <c:pt idx="176">
                  <c:v>-2.5566528577180447E-2</c:v>
                </c:pt>
                <c:pt idx="177">
                  <c:v>-1.9983144239435813E-2</c:v>
                </c:pt>
                <c:pt idx="178">
                  <c:v>-1.8353843807556225E-2</c:v>
                </c:pt>
                <c:pt idx="179">
                  <c:v>-1.9979123478972904E-2</c:v>
                </c:pt>
                <c:pt idx="180">
                  <c:v>-1.555597971314715E-2</c:v>
                </c:pt>
                <c:pt idx="181">
                  <c:v>-1.384824414715613E-2</c:v>
                </c:pt>
                <c:pt idx="182">
                  <c:v>-1.2501282621334986E-2</c:v>
                </c:pt>
                <c:pt idx="183">
                  <c:v>-1.116237007071097E-2</c:v>
                </c:pt>
                <c:pt idx="184">
                  <c:v>-1.030238952449658E-2</c:v>
                </c:pt>
                <c:pt idx="185">
                  <c:v>-5.140766183167722E-3</c:v>
                </c:pt>
                <c:pt idx="186">
                  <c:v>-2.0415068802153158E-3</c:v>
                </c:pt>
                <c:pt idx="187">
                  <c:v>-3.3216783216770684E-3</c:v>
                </c:pt>
                <c:pt idx="188">
                  <c:v>-9.4847209413723155E-3</c:v>
                </c:pt>
                <c:pt idx="189">
                  <c:v>-2.1660030526575724E-3</c:v>
                </c:pt>
                <c:pt idx="190">
                  <c:v>-2.2954264318159057E-3</c:v>
                </c:pt>
                <c:pt idx="191">
                  <c:v>-4.4331494617867451E-3</c:v>
                </c:pt>
                <c:pt idx="192">
                  <c:v>-7.6555829291045097E-3</c:v>
                </c:pt>
                <c:pt idx="193">
                  <c:v>-5.5497887529121215E-3</c:v>
                </c:pt>
                <c:pt idx="194">
                  <c:v>-2.8387151913977782E-3</c:v>
                </c:pt>
                <c:pt idx="195">
                  <c:v>-7.6475223875730469E-3</c:v>
                </c:pt>
                <c:pt idx="196">
                  <c:v>-7.5498820585424564E-3</c:v>
                </c:pt>
                <c:pt idx="197">
                  <c:v>-8.5555716472861532E-3</c:v>
                </c:pt>
                <c:pt idx="198">
                  <c:v>4.9381452130199399E-3</c:v>
                </c:pt>
                <c:pt idx="199">
                  <c:v>-2.2994700531974166E-3</c:v>
                </c:pt>
                <c:pt idx="200">
                  <c:v>-3.8980427131407591E-4</c:v>
                </c:pt>
                <c:pt idx="201">
                  <c:v>4.3642526134521908E-3</c:v>
                </c:pt>
                <c:pt idx="202">
                  <c:v>8.2046464669101038E-3</c:v>
                </c:pt>
                <c:pt idx="203">
                  <c:v>2.9233726019146644E-3</c:v>
                </c:pt>
                <c:pt idx="204">
                  <c:v>1.9982204066158804E-2</c:v>
                </c:pt>
                <c:pt idx="205">
                  <c:v>2.0071137171782771E-2</c:v>
                </c:pt>
                <c:pt idx="206">
                  <c:v>1.6503335652273687E-2</c:v>
                </c:pt>
                <c:pt idx="207">
                  <c:v>1.9561137577596588E-2</c:v>
                </c:pt>
                <c:pt idx="208">
                  <c:v>1.3839047090812295E-2</c:v>
                </c:pt>
                <c:pt idx="209">
                  <c:v>2.9074170021125223E-2</c:v>
                </c:pt>
                <c:pt idx="210">
                  <c:v>1.7935456228674873E-2</c:v>
                </c:pt>
                <c:pt idx="211">
                  <c:v>1.6766256696964632E-2</c:v>
                </c:pt>
                <c:pt idx="212">
                  <c:v>9.1665767051720692E-3</c:v>
                </c:pt>
                <c:pt idx="213">
                  <c:v>6.6894183660670681E-3</c:v>
                </c:pt>
                <c:pt idx="214">
                  <c:v>1.4705046983800374E-2</c:v>
                </c:pt>
                <c:pt idx="215">
                  <c:v>2.1029431929087572E-2</c:v>
                </c:pt>
                <c:pt idx="216">
                  <c:v>2.5094983756402955E-2</c:v>
                </c:pt>
                <c:pt idx="217">
                  <c:v>1.7639980673574751E-2</c:v>
                </c:pt>
                <c:pt idx="218">
                  <c:v>8.9471764684203592E-3</c:v>
                </c:pt>
                <c:pt idx="219">
                  <c:v>-1.1692291424614254E-4</c:v>
                </c:pt>
                <c:pt idx="220">
                  <c:v>6.0263025447357954E-3</c:v>
                </c:pt>
                <c:pt idx="221">
                  <c:v>1.0103954597937559E-2</c:v>
                </c:pt>
                <c:pt idx="222">
                  <c:v>9.2487485732555275E-3</c:v>
                </c:pt>
                <c:pt idx="223">
                  <c:v>-4.1666103915380948E-3</c:v>
                </c:pt>
                <c:pt idx="224">
                  <c:v>8.5419147735019685E-3</c:v>
                </c:pt>
                <c:pt idx="225">
                  <c:v>5.7109038878733198E-3</c:v>
                </c:pt>
                <c:pt idx="226">
                  <c:v>1.0882847926939387E-2</c:v>
                </c:pt>
                <c:pt idx="227">
                  <c:v>9.5328524150524174E-3</c:v>
                </c:pt>
                <c:pt idx="228">
                  <c:v>9.3614585472701073E-3</c:v>
                </c:pt>
                <c:pt idx="229">
                  <c:v>8.3968984172666516E-3</c:v>
                </c:pt>
                <c:pt idx="230">
                  <c:v>5.2865867718525639E-3</c:v>
                </c:pt>
                <c:pt idx="231">
                  <c:v>3.823646795477309E-3</c:v>
                </c:pt>
                <c:pt idx="232">
                  <c:v>1.6621461212507072E-3</c:v>
                </c:pt>
                <c:pt idx="233">
                  <c:v>2.9495932807601655E-3</c:v>
                </c:pt>
                <c:pt idx="234">
                  <c:v>3.732571840361798E-3</c:v>
                </c:pt>
                <c:pt idx="235">
                  <c:v>1.1215594698559261E-3</c:v>
                </c:pt>
                <c:pt idx="236">
                  <c:v>-3.3850360166129967E-3</c:v>
                </c:pt>
                <c:pt idx="237">
                  <c:v>-2.2773875020617451E-3</c:v>
                </c:pt>
                <c:pt idx="238">
                  <c:v>3.6070920604840406E-3</c:v>
                </c:pt>
                <c:pt idx="239">
                  <c:v>9.7468660624102643E-3</c:v>
                </c:pt>
                <c:pt idx="240">
                  <c:v>-3.4343967033255707E-3</c:v>
                </c:pt>
                <c:pt idx="241">
                  <c:v>1.5128488532765161E-3</c:v>
                </c:pt>
                <c:pt idx="242">
                  <c:v>-1.6179423648157165E-3</c:v>
                </c:pt>
                <c:pt idx="243">
                  <c:v>-6.8510327846406094E-3</c:v>
                </c:pt>
                <c:pt idx="244">
                  <c:v>-7.8295430002224276E-3</c:v>
                </c:pt>
                <c:pt idx="245">
                  <c:v>-6.6264628490085853E-3</c:v>
                </c:pt>
                <c:pt idx="246">
                  <c:v>-4.3402592464939493E-3</c:v>
                </c:pt>
                <c:pt idx="247">
                  <c:v>-3.2438294470363838E-3</c:v>
                </c:pt>
                <c:pt idx="248">
                  <c:v>-3.7427219245385057E-3</c:v>
                </c:pt>
                <c:pt idx="249">
                  <c:v>-8.7177055886297206E-3</c:v>
                </c:pt>
                <c:pt idx="250">
                  <c:v>-6.6776990958480331E-3</c:v>
                </c:pt>
                <c:pt idx="251">
                  <c:v>-1.7265757134943605E-2</c:v>
                </c:pt>
                <c:pt idx="252">
                  <c:v>-1.0021902170304298E-2</c:v>
                </c:pt>
                <c:pt idx="253">
                  <c:v>-5.6123520690433137E-3</c:v>
                </c:pt>
                <c:pt idx="254">
                  <c:v>-1.5208475734789784E-2</c:v>
                </c:pt>
                <c:pt idx="255">
                  <c:v>-1.0226834097800008E-2</c:v>
                </c:pt>
                <c:pt idx="256">
                  <c:v>-1.1330778260475127E-2</c:v>
                </c:pt>
                <c:pt idx="257">
                  <c:v>-7.7201670758388907E-3</c:v>
                </c:pt>
                <c:pt idx="258">
                  <c:v>-9.8452585476788146E-3</c:v>
                </c:pt>
                <c:pt idx="259">
                  <c:v>-1.011415951857364E-2</c:v>
                </c:pt>
                <c:pt idx="260">
                  <c:v>-7.9930232369237464E-3</c:v>
                </c:pt>
                <c:pt idx="261">
                  <c:v>-6.8592187797468229E-3</c:v>
                </c:pt>
                <c:pt idx="262">
                  <c:v>-3.979942886693455E-3</c:v>
                </c:pt>
                <c:pt idx="263">
                  <c:v>-5.2193002105620501E-3</c:v>
                </c:pt>
                <c:pt idx="264">
                  <c:v>-2.3601398601380552E-3</c:v>
                </c:pt>
                <c:pt idx="265">
                  <c:v>-2.7203773264088404E-3</c:v>
                </c:pt>
                <c:pt idx="266">
                  <c:v>1.3151168783303024E-3</c:v>
                </c:pt>
                <c:pt idx="267">
                  <c:v>-5.9493789310777201E-3</c:v>
                </c:pt>
                <c:pt idx="268">
                  <c:v>-4.1898915842017992E-3</c:v>
                </c:pt>
                <c:pt idx="269">
                  <c:v>-7.1100762238819337E-3</c:v>
                </c:pt>
                <c:pt idx="270">
                  <c:v>-3.1943430493042158E-3</c:v>
                </c:pt>
                <c:pt idx="271">
                  <c:v>-3.093203654743748E-3</c:v>
                </c:pt>
                <c:pt idx="272">
                  <c:v>-5.4840912575064849E-3</c:v>
                </c:pt>
                <c:pt idx="273">
                  <c:v>-1.1420053195308144E-2</c:v>
                </c:pt>
                <c:pt idx="274">
                  <c:v>-9.4337158433956958E-3</c:v>
                </c:pt>
                <c:pt idx="275">
                  <c:v>-6.6833632462841575E-3</c:v>
                </c:pt>
                <c:pt idx="276">
                  <c:v>-6.9207372553076185E-3</c:v>
                </c:pt>
                <c:pt idx="277">
                  <c:v>-7.5642256865267044E-3</c:v>
                </c:pt>
                <c:pt idx="278">
                  <c:v>-6.9224497475595115E-3</c:v>
                </c:pt>
                <c:pt idx="279">
                  <c:v>-8.3837978849126138E-3</c:v>
                </c:pt>
                <c:pt idx="280">
                  <c:v>-4.3686732482769441E-3</c:v>
                </c:pt>
                <c:pt idx="281">
                  <c:v>-6.4668291283788149E-3</c:v>
                </c:pt>
                <c:pt idx="282">
                  <c:v>-6.094274185650006E-3</c:v>
                </c:pt>
                <c:pt idx="283">
                  <c:v>-4.702497384340143E-3</c:v>
                </c:pt>
                <c:pt idx="284">
                  <c:v>2.1624625747929116E-4</c:v>
                </c:pt>
                <c:pt idx="285">
                  <c:v>1.8396093217967202E-3</c:v>
                </c:pt>
                <c:pt idx="286">
                  <c:v>3.4949455713095823E-4</c:v>
                </c:pt>
                <c:pt idx="287">
                  <c:v>1.444129057952992E-3</c:v>
                </c:pt>
                <c:pt idx="288">
                  <c:v>3.216221613011383E-3</c:v>
                </c:pt>
                <c:pt idx="289">
                  <c:v>1.5632271569177014E-4</c:v>
                </c:pt>
                <c:pt idx="290">
                  <c:v>-8.8351416362797419E-4</c:v>
                </c:pt>
                <c:pt idx="291">
                  <c:v>-2.2322282034490382E-3</c:v>
                </c:pt>
                <c:pt idx="292">
                  <c:v>-9.1164957197575891E-4</c:v>
                </c:pt>
                <c:pt idx="293">
                  <c:v>1.1119246183073361E-3</c:v>
                </c:pt>
                <c:pt idx="294">
                  <c:v>3.9259340746067295E-4</c:v>
                </c:pt>
                <c:pt idx="295">
                  <c:v>4.4909219221356267E-4</c:v>
                </c:pt>
                <c:pt idx="296">
                  <c:v>7.9668435186053266E-4</c:v>
                </c:pt>
                <c:pt idx="297">
                  <c:v>-2.5008467316137706E-3</c:v>
                </c:pt>
                <c:pt idx="298">
                  <c:v>-1.3899912711100582E-3</c:v>
                </c:pt>
                <c:pt idx="299">
                  <c:v>-4.0366298485453589E-3</c:v>
                </c:pt>
                <c:pt idx="300">
                  <c:v>-1.1210617872540185E-3</c:v>
                </c:pt>
                <c:pt idx="301">
                  <c:v>-2.6933472473762432E-3</c:v>
                </c:pt>
                <c:pt idx="302">
                  <c:v>6.3809561016436867E-4</c:v>
                </c:pt>
                <c:pt idx="303">
                  <c:v>2.6836317043112956E-3</c:v>
                </c:pt>
                <c:pt idx="304">
                  <c:v>2.034087585420119E-3</c:v>
                </c:pt>
                <c:pt idx="305">
                  <c:v>8.2833467381515646E-4</c:v>
                </c:pt>
                <c:pt idx="306">
                  <c:v>6.4924051400623295E-3</c:v>
                </c:pt>
                <c:pt idx="307">
                  <c:v>4.2677761671710002E-3</c:v>
                </c:pt>
                <c:pt idx="308">
                  <c:v>-1.5193497183030313E-4</c:v>
                </c:pt>
                <c:pt idx="309">
                  <c:v>2.1096222213556892E-3</c:v>
                </c:pt>
                <c:pt idx="310">
                  <c:v>4.627163580887439E-3</c:v>
                </c:pt>
                <c:pt idx="311">
                  <c:v>4.2696198245422146E-3</c:v>
                </c:pt>
                <c:pt idx="312">
                  <c:v>5.3887816858184667E-3</c:v>
                </c:pt>
                <c:pt idx="313">
                  <c:v>6.1607665759537689E-3</c:v>
                </c:pt>
                <c:pt idx="314">
                  <c:v>4.9934362568209156E-3</c:v>
                </c:pt>
                <c:pt idx="315">
                  <c:v>5.7782051616308561E-3</c:v>
                </c:pt>
                <c:pt idx="316">
                  <c:v>4.1346179088035395E-3</c:v>
                </c:pt>
                <c:pt idx="317">
                  <c:v>3.0680005478407324E-3</c:v>
                </c:pt>
                <c:pt idx="318">
                  <c:v>2.343623888225066E-3</c:v>
                </c:pt>
                <c:pt idx="319">
                  <c:v>2.7623621929828701E-4</c:v>
                </c:pt>
                <c:pt idx="320">
                  <c:v>2.4147569602130936E-3</c:v>
                </c:pt>
                <c:pt idx="321">
                  <c:v>3.8958756834275299E-3</c:v>
                </c:pt>
                <c:pt idx="322">
                  <c:v>3.776961035831583E-3</c:v>
                </c:pt>
                <c:pt idx="323">
                  <c:v>3.1864175428546471E-3</c:v>
                </c:pt>
                <c:pt idx="324">
                  <c:v>8.3207806441110144E-4</c:v>
                </c:pt>
                <c:pt idx="325">
                  <c:v>5.9531510359289719E-4</c:v>
                </c:pt>
                <c:pt idx="326">
                  <c:v>2.9743047199537465E-4</c:v>
                </c:pt>
                <c:pt idx="327">
                  <c:v>-1.7392764027968077E-3</c:v>
                </c:pt>
                <c:pt idx="328">
                  <c:v>-2.1621778359844912E-3</c:v>
                </c:pt>
                <c:pt idx="329">
                  <c:v>-6.9275009541086563E-3</c:v>
                </c:pt>
                <c:pt idx="330">
                  <c:v>-7.9431438127078868E-3</c:v>
                </c:pt>
                <c:pt idx="331">
                  <c:v>-5.4854548334289932E-3</c:v>
                </c:pt>
                <c:pt idx="332">
                  <c:v>-4.2259129759120162E-3</c:v>
                </c:pt>
                <c:pt idx="333">
                  <c:v>-7.6182414559294864E-3</c:v>
                </c:pt>
                <c:pt idx="334">
                  <c:v>-1.1074575157827615E-2</c:v>
                </c:pt>
                <c:pt idx="335">
                  <c:v>-1.3794138488514074E-2</c:v>
                </c:pt>
                <c:pt idx="336">
                  <c:v>-1.6242203742202865E-2</c:v>
                </c:pt>
                <c:pt idx="337">
                  <c:v>-1.7588586927697714E-2</c:v>
                </c:pt>
                <c:pt idx="338">
                  <c:v>-1.7255557236741992E-2</c:v>
                </c:pt>
                <c:pt idx="339">
                  <c:v>-1.5456976483591678E-2</c:v>
                </c:pt>
                <c:pt idx="340">
                  <c:v>-1.104343581672429E-2</c:v>
                </c:pt>
                <c:pt idx="341">
                  <c:v>-1.418515766817996E-2</c:v>
                </c:pt>
                <c:pt idx="342">
                  <c:v>-1.4523037937671512E-2</c:v>
                </c:pt>
                <c:pt idx="343">
                  <c:v>-1.8143011154358457E-2</c:v>
                </c:pt>
                <c:pt idx="344">
                  <c:v>-1.964285889598183E-2</c:v>
                </c:pt>
                <c:pt idx="345">
                  <c:v>-2.0077586359600996E-2</c:v>
                </c:pt>
                <c:pt idx="346">
                  <c:v>-7.7466737584612755E-3</c:v>
                </c:pt>
                <c:pt idx="347">
                  <c:v>-4.6374574596981244E-3</c:v>
                </c:pt>
                <c:pt idx="348">
                  <c:v>-3.9298661089081088E-3</c:v>
                </c:pt>
                <c:pt idx="349">
                  <c:v>-9.0488171199520906E-3</c:v>
                </c:pt>
                <c:pt idx="350">
                  <c:v>-7.8670127453964733E-3</c:v>
                </c:pt>
                <c:pt idx="351">
                  <c:v>-7.1567375872655381E-3</c:v>
                </c:pt>
                <c:pt idx="352">
                  <c:v>-5.7311294171834559E-3</c:v>
                </c:pt>
                <c:pt idx="353">
                  <c:v>-8.233872841620582E-3</c:v>
                </c:pt>
                <c:pt idx="354">
                  <c:v>-8.2149551054331305E-3</c:v>
                </c:pt>
                <c:pt idx="355">
                  <c:v>-5.7190496925405565E-3</c:v>
                </c:pt>
                <c:pt idx="356">
                  <c:v>-3.7864668904395993E-3</c:v>
                </c:pt>
                <c:pt idx="357">
                  <c:v>-5.9834635604997244E-3</c:v>
                </c:pt>
                <c:pt idx="358">
                  <c:v>-3.5668832146321661E-3</c:v>
                </c:pt>
                <c:pt idx="359">
                  <c:v>-3.2451702719633602E-3</c:v>
                </c:pt>
                <c:pt idx="360">
                  <c:v>-2.6093459292995114E-3</c:v>
                </c:pt>
                <c:pt idx="361">
                  <c:v>5.2725683407508495E-3</c:v>
                </c:pt>
                <c:pt idx="362">
                  <c:v>6.408841765118245E-3</c:v>
                </c:pt>
                <c:pt idx="363">
                  <c:v>7.6579892369370572E-3</c:v>
                </c:pt>
                <c:pt idx="364">
                  <c:v>8.9193939461325034E-3</c:v>
                </c:pt>
                <c:pt idx="365">
                  <c:v>1.105600070496604E-2</c:v>
                </c:pt>
                <c:pt idx="366">
                  <c:v>9.484245682441772E-3</c:v>
                </c:pt>
                <c:pt idx="367">
                  <c:v>1.0965106753151099E-2</c:v>
                </c:pt>
                <c:pt idx="368">
                  <c:v>6.8764909454772649E-3</c:v>
                </c:pt>
                <c:pt idx="369">
                  <c:v>8.4570933585610408E-3</c:v>
                </c:pt>
                <c:pt idx="370">
                  <c:v>1.2276473712051983E-2</c:v>
                </c:pt>
                <c:pt idx="371">
                  <c:v>1.3882394201543802E-2</c:v>
                </c:pt>
                <c:pt idx="372">
                  <c:v>8.4224846883080851E-3</c:v>
                </c:pt>
                <c:pt idx="373">
                  <c:v>8.3701229275487954E-3</c:v>
                </c:pt>
                <c:pt idx="374">
                  <c:v>7.7811175479463035E-3</c:v>
                </c:pt>
                <c:pt idx="375">
                  <c:v>6.6685681397997687E-3</c:v>
                </c:pt>
                <c:pt idx="376">
                  <c:v>8.4527271708634277E-3</c:v>
                </c:pt>
                <c:pt idx="377">
                  <c:v>7.4861746811041296E-3</c:v>
                </c:pt>
                <c:pt idx="378">
                  <c:v>6.2133744030554716E-3</c:v>
                </c:pt>
                <c:pt idx="379">
                  <c:v>5.5088614447376116E-3</c:v>
                </c:pt>
                <c:pt idx="380">
                  <c:v>8.5557101367386146E-3</c:v>
                </c:pt>
                <c:pt idx="381">
                  <c:v>6.6081732990408426E-3</c:v>
                </c:pt>
                <c:pt idx="382">
                  <c:v>7.4976051690158751E-3</c:v>
                </c:pt>
                <c:pt idx="383">
                  <c:v>7.1234056489919428E-3</c:v>
                </c:pt>
                <c:pt idx="384">
                  <c:v>8.8505880390705727E-3</c:v>
                </c:pt>
                <c:pt idx="385">
                  <c:v>1.160029088945369E-2</c:v>
                </c:pt>
                <c:pt idx="386">
                  <c:v>1.2541203750652929E-2</c:v>
                </c:pt>
                <c:pt idx="387">
                  <c:v>1.4677219485768722E-2</c:v>
                </c:pt>
                <c:pt idx="388">
                  <c:v>1.5907349517370939E-2</c:v>
                </c:pt>
                <c:pt idx="389">
                  <c:v>1.5847431455417116E-2</c:v>
                </c:pt>
                <c:pt idx="390">
                  <c:v>1.4627964353606027E-2</c:v>
                </c:pt>
                <c:pt idx="391">
                  <c:v>1.4751880136495643E-2</c:v>
                </c:pt>
                <c:pt idx="392">
                  <c:v>1.9633273085997605E-2</c:v>
                </c:pt>
                <c:pt idx="393">
                  <c:v>2.1000653187162932E-2</c:v>
                </c:pt>
                <c:pt idx="394">
                  <c:v>1.8600998579923589E-2</c:v>
                </c:pt>
                <c:pt idx="395">
                  <c:v>1.9223072358035109E-2</c:v>
                </c:pt>
                <c:pt idx="396">
                  <c:v>1.7044030003831478E-2</c:v>
                </c:pt>
                <c:pt idx="397">
                  <c:v>1.853014032501199E-2</c:v>
                </c:pt>
                <c:pt idx="398">
                  <c:v>1.9171478801223607E-2</c:v>
                </c:pt>
                <c:pt idx="399">
                  <c:v>2.0089001907183546E-2</c:v>
                </c:pt>
                <c:pt idx="400">
                  <c:v>2.1238892542287946E-2</c:v>
                </c:pt>
                <c:pt idx="401">
                  <c:v>1.9221579286514245E-2</c:v>
                </c:pt>
                <c:pt idx="402">
                  <c:v>2.0583648821172362E-2</c:v>
                </c:pt>
                <c:pt idx="403">
                  <c:v>1.7734836683727551E-2</c:v>
                </c:pt>
                <c:pt idx="404">
                  <c:v>1.8760821172396858E-2</c:v>
                </c:pt>
                <c:pt idx="405">
                  <c:v>1.8265022692651067E-2</c:v>
                </c:pt>
                <c:pt idx="406">
                  <c:v>1.7211251933702876E-2</c:v>
                </c:pt>
                <c:pt idx="407">
                  <c:v>2.0371106813994233E-2</c:v>
                </c:pt>
                <c:pt idx="408">
                  <c:v>1.810327558830549E-2</c:v>
                </c:pt>
                <c:pt idx="409">
                  <c:v>1.7838331540254826E-2</c:v>
                </c:pt>
                <c:pt idx="410">
                  <c:v>1.8178944040468048E-2</c:v>
                </c:pt>
                <c:pt idx="411">
                  <c:v>1.7070698271151263E-2</c:v>
                </c:pt>
                <c:pt idx="412">
                  <c:v>1.7461313024670799E-2</c:v>
                </c:pt>
                <c:pt idx="413">
                  <c:v>1.6928941594120284E-2</c:v>
                </c:pt>
                <c:pt idx="414">
                  <c:v>1.7042275649031824E-2</c:v>
                </c:pt>
                <c:pt idx="415">
                  <c:v>1.9238631590061006E-2</c:v>
                </c:pt>
                <c:pt idx="416">
                  <c:v>2.0389099242726028E-2</c:v>
                </c:pt>
                <c:pt idx="417">
                  <c:v>1.4903029860294792E-2</c:v>
                </c:pt>
                <c:pt idx="418">
                  <c:v>1.3876020152171042E-2</c:v>
                </c:pt>
                <c:pt idx="419">
                  <c:v>2.2931050014706633E-2</c:v>
                </c:pt>
                <c:pt idx="420">
                  <c:v>2.4656792302014008E-2</c:v>
                </c:pt>
                <c:pt idx="421">
                  <c:v>2.9352226720647412E-2</c:v>
                </c:pt>
                <c:pt idx="422">
                  <c:v>2.753270542711217E-2</c:v>
                </c:pt>
                <c:pt idx="423">
                  <c:v>3.1370389838514923E-2</c:v>
                </c:pt>
                <c:pt idx="424">
                  <c:v>3.1848800916597142E-2</c:v>
                </c:pt>
                <c:pt idx="425">
                  <c:v>3.014373170082485E-2</c:v>
                </c:pt>
                <c:pt idx="426">
                  <c:v>3.1040399486462755E-2</c:v>
                </c:pt>
                <c:pt idx="427">
                  <c:v>3.3648503086155301E-2</c:v>
                </c:pt>
                <c:pt idx="428">
                  <c:v>3.5972521434788129E-2</c:v>
                </c:pt>
                <c:pt idx="429">
                  <c:v>4.0803628059655317E-2</c:v>
                </c:pt>
                <c:pt idx="430">
                  <c:v>4.9449642616830047E-3</c:v>
                </c:pt>
                <c:pt idx="431">
                  <c:v>8.1209492085623225E-3</c:v>
                </c:pt>
                <c:pt idx="432">
                  <c:v>1.3187790122537457E-3</c:v>
                </c:pt>
                <c:pt idx="433">
                  <c:v>4.0204868818876083E-3</c:v>
                </c:pt>
                <c:pt idx="434">
                  <c:v>4.8272357723577741E-3</c:v>
                </c:pt>
                <c:pt idx="435">
                  <c:v>8.7971334766754339E-3</c:v>
                </c:pt>
                <c:pt idx="436">
                  <c:v>1.2170521785906274E-2</c:v>
                </c:pt>
                <c:pt idx="437">
                  <c:v>9.0300037642061515E-3</c:v>
                </c:pt>
                <c:pt idx="438">
                  <c:v>9.793738641509675E-3</c:v>
                </c:pt>
                <c:pt idx="439">
                  <c:v>8.4812348963290152E-3</c:v>
                </c:pt>
                <c:pt idx="440">
                  <c:v>2.9031876404983947E-2</c:v>
                </c:pt>
                <c:pt idx="441">
                  <c:v>3.1610220687398494E-2</c:v>
                </c:pt>
                <c:pt idx="442">
                  <c:v>3.6811510388369051E-2</c:v>
                </c:pt>
                <c:pt idx="443">
                  <c:v>3.6184100137588437E-2</c:v>
                </c:pt>
                <c:pt idx="444">
                  <c:v>3.8178879053547332E-2</c:v>
                </c:pt>
                <c:pt idx="445">
                  <c:v>3.07747603628441E-2</c:v>
                </c:pt>
                <c:pt idx="446">
                  <c:v>2.9571519389701262E-2</c:v>
                </c:pt>
                <c:pt idx="447">
                  <c:v>2.9999578657602832E-2</c:v>
                </c:pt>
                <c:pt idx="448">
                  <c:v>2.9299664948419624E-2</c:v>
                </c:pt>
                <c:pt idx="449">
                  <c:v>2.4045917784574655E-2</c:v>
                </c:pt>
                <c:pt idx="450">
                  <c:v>2.4324927190308321E-2</c:v>
                </c:pt>
                <c:pt idx="451">
                  <c:v>1.9736858506911981E-2</c:v>
                </c:pt>
                <c:pt idx="452">
                  <c:v>2.011306162548876E-2</c:v>
                </c:pt>
                <c:pt idx="453">
                  <c:v>2.4439083262612682E-2</c:v>
                </c:pt>
                <c:pt idx="454">
                  <c:v>1.9676955214580127E-2</c:v>
                </c:pt>
                <c:pt idx="455">
                  <c:v>1.0161561739231662E-2</c:v>
                </c:pt>
                <c:pt idx="456">
                  <c:v>7.739451559676036E-3</c:v>
                </c:pt>
                <c:pt idx="457">
                  <c:v>1.0684197352016644E-2</c:v>
                </c:pt>
                <c:pt idx="458">
                  <c:v>1.1630865652453304E-2</c:v>
                </c:pt>
                <c:pt idx="459">
                  <c:v>9.6745859530931178E-3</c:v>
                </c:pt>
                <c:pt idx="460">
                  <c:v>9.054908590032662E-3</c:v>
                </c:pt>
                <c:pt idx="461">
                  <c:v>1.5110426976290947E-2</c:v>
                </c:pt>
                <c:pt idx="462">
                  <c:v>1.4016187471485919E-2</c:v>
                </c:pt>
                <c:pt idx="463">
                  <c:v>1.5676880605790311E-2</c:v>
                </c:pt>
                <c:pt idx="464">
                  <c:v>9.5748904526333778E-3</c:v>
                </c:pt>
                <c:pt idx="465">
                  <c:v>8.5119548627647923E-3</c:v>
                </c:pt>
                <c:pt idx="466">
                  <c:v>7.8028174034967535E-3</c:v>
                </c:pt>
                <c:pt idx="467">
                  <c:v>8.9032830968311938E-3</c:v>
                </c:pt>
                <c:pt idx="468">
                  <c:v>1.2094013117554203E-2</c:v>
                </c:pt>
                <c:pt idx="469">
                  <c:v>1.3686951089951549E-2</c:v>
                </c:pt>
                <c:pt idx="470">
                  <c:v>1.2023064654643534E-2</c:v>
                </c:pt>
                <c:pt idx="471">
                  <c:v>1.1537406609481327E-2</c:v>
                </c:pt>
                <c:pt idx="472">
                  <c:v>9.7489719582741774E-3</c:v>
                </c:pt>
                <c:pt idx="473">
                  <c:v>1.0192774240511682E-2</c:v>
                </c:pt>
                <c:pt idx="474">
                  <c:v>1.1123027353567183E-2</c:v>
                </c:pt>
                <c:pt idx="475">
                  <c:v>9.4781782021144956E-3</c:v>
                </c:pt>
                <c:pt idx="476">
                  <c:v>1.0231566934314262E-2</c:v>
                </c:pt>
                <c:pt idx="477">
                  <c:v>1.2372924172383781E-2</c:v>
                </c:pt>
                <c:pt idx="478">
                  <c:v>1.42870453768984E-2</c:v>
                </c:pt>
                <c:pt idx="479">
                  <c:v>1.7192140051728977E-2</c:v>
                </c:pt>
                <c:pt idx="480">
                  <c:v>1.5544096703025589E-2</c:v>
                </c:pt>
                <c:pt idx="481">
                  <c:v>1.5822150184498396E-2</c:v>
                </c:pt>
                <c:pt idx="482">
                  <c:v>1.5866506844993911E-2</c:v>
                </c:pt>
                <c:pt idx="483">
                  <c:v>1.9579333147432543E-2</c:v>
                </c:pt>
                <c:pt idx="484">
                  <c:v>2.4154373973432897E-2</c:v>
                </c:pt>
                <c:pt idx="485">
                  <c:v>2.4394940035333823E-2</c:v>
                </c:pt>
                <c:pt idx="486">
                  <c:v>2.5740931663037037E-2</c:v>
                </c:pt>
                <c:pt idx="487">
                  <c:v>2.3699970242522905E-2</c:v>
                </c:pt>
                <c:pt idx="488">
                  <c:v>2.0536558393952964E-2</c:v>
                </c:pt>
                <c:pt idx="489">
                  <c:v>2.3181994772903725E-2</c:v>
                </c:pt>
                <c:pt idx="490">
                  <c:v>2.4020081842604624E-2</c:v>
                </c:pt>
                <c:pt idx="491">
                  <c:v>2.2449655975363969E-2</c:v>
                </c:pt>
                <c:pt idx="492">
                  <c:v>2.2830719576281133E-2</c:v>
                </c:pt>
                <c:pt idx="493">
                  <c:v>2.4335614589926946E-2</c:v>
                </c:pt>
                <c:pt idx="494">
                  <c:v>2.5549702911872307E-2</c:v>
                </c:pt>
                <c:pt idx="495">
                  <c:v>2.6379914920086511E-2</c:v>
                </c:pt>
                <c:pt idx="496">
                  <c:v>2.6930891747041441E-2</c:v>
                </c:pt>
                <c:pt idx="497">
                  <c:v>2.6398476612609079E-2</c:v>
                </c:pt>
                <c:pt idx="498">
                  <c:v>2.4910068317848699E-2</c:v>
                </c:pt>
                <c:pt idx="499">
                  <c:v>2.6062119532846983E-2</c:v>
                </c:pt>
                <c:pt idx="500">
                  <c:v>3.0118358096197007E-2</c:v>
                </c:pt>
                <c:pt idx="501">
                  <c:v>2.6705733843195523E-2</c:v>
                </c:pt>
                <c:pt idx="502">
                  <c:v>2.5431922952118047E-2</c:v>
                </c:pt>
                <c:pt idx="503">
                  <c:v>2.5512321364058899E-2</c:v>
                </c:pt>
                <c:pt idx="504">
                  <c:v>3.1069760035409733E-2</c:v>
                </c:pt>
                <c:pt idx="505">
                  <c:v>3.5015639553092504E-2</c:v>
                </c:pt>
                <c:pt idx="506">
                  <c:v>3.6702252382725176E-2</c:v>
                </c:pt>
                <c:pt idx="507">
                  <c:v>3.4610063409908687E-2</c:v>
                </c:pt>
                <c:pt idx="508">
                  <c:v>2.6707867001320107E-2</c:v>
                </c:pt>
                <c:pt idx="509">
                  <c:v>2.6118704362478207E-2</c:v>
                </c:pt>
                <c:pt idx="510">
                  <c:v>3.0525115128773317E-2</c:v>
                </c:pt>
                <c:pt idx="511">
                  <c:v>3.7289024653645031E-2</c:v>
                </c:pt>
                <c:pt idx="512">
                  <c:v>3.8361718699474689E-2</c:v>
                </c:pt>
                <c:pt idx="513">
                  <c:v>3.0941787328648163E-2</c:v>
                </c:pt>
                <c:pt idx="514">
                  <c:v>3.2085153489636253E-2</c:v>
                </c:pt>
                <c:pt idx="515">
                  <c:v>3.4847896805514811E-2</c:v>
                </c:pt>
                <c:pt idx="516">
                  <c:v>3.4140684490334472E-2</c:v>
                </c:pt>
                <c:pt idx="517">
                  <c:v>4.0301505259981774E-2</c:v>
                </c:pt>
                <c:pt idx="518">
                  <c:v>3.4733591281814302E-2</c:v>
                </c:pt>
                <c:pt idx="519">
                  <c:v>3.3991044720657948E-2</c:v>
                </c:pt>
                <c:pt idx="520">
                  <c:v>3.8883973169687058E-2</c:v>
                </c:pt>
                <c:pt idx="521">
                  <c:v>4.4364574787579159E-2</c:v>
                </c:pt>
                <c:pt idx="522">
                  <c:v>4.0519112966404869E-2</c:v>
                </c:pt>
                <c:pt idx="523">
                  <c:v>4.1713272482502672E-2</c:v>
                </c:pt>
                <c:pt idx="524">
                  <c:v>4.4585669042077614E-2</c:v>
                </c:pt>
                <c:pt idx="525">
                  <c:v>3.7501046326364973E-2</c:v>
                </c:pt>
                <c:pt idx="526">
                  <c:v>3.8185906835099592E-2</c:v>
                </c:pt>
                <c:pt idx="527">
                  <c:v>3.8688456409974759E-2</c:v>
                </c:pt>
                <c:pt idx="528">
                  <c:v>4.2854782211066089E-2</c:v>
                </c:pt>
                <c:pt idx="529">
                  <c:v>4.6517926066614201E-2</c:v>
                </c:pt>
                <c:pt idx="530">
                  <c:v>4.5470635806769577E-2</c:v>
                </c:pt>
                <c:pt idx="531">
                  <c:v>4.1093590204261732E-2</c:v>
                </c:pt>
                <c:pt idx="532">
                  <c:v>3.6406954681751369E-2</c:v>
                </c:pt>
                <c:pt idx="533">
                  <c:v>3.9279230619194916E-2</c:v>
                </c:pt>
                <c:pt idx="534">
                  <c:v>2.7155789086976023E-2</c:v>
                </c:pt>
                <c:pt idx="535">
                  <c:v>2.9488404972632054E-2</c:v>
                </c:pt>
                <c:pt idx="536">
                  <c:v>1.6383899486980491E-2</c:v>
                </c:pt>
                <c:pt idx="537">
                  <c:v>8.2058912576326026E-3</c:v>
                </c:pt>
                <c:pt idx="538">
                  <c:v>9.573363773046184E-3</c:v>
                </c:pt>
                <c:pt idx="539">
                  <c:v>9.0381899174263314E-3</c:v>
                </c:pt>
                <c:pt idx="540">
                  <c:v>1.1129409692983927E-2</c:v>
                </c:pt>
                <c:pt idx="541">
                  <c:v>1.0509856921423477E-2</c:v>
                </c:pt>
                <c:pt idx="542">
                  <c:v>9.1211272981732705E-3</c:v>
                </c:pt>
                <c:pt idx="543">
                  <c:v>1.1660263480020028E-2</c:v>
                </c:pt>
                <c:pt idx="544">
                  <c:v>8.6763288776470215E-3</c:v>
                </c:pt>
                <c:pt idx="545">
                  <c:v>1.3962455983731914E-2</c:v>
                </c:pt>
                <c:pt idx="546">
                  <c:v>1.4047227282520502E-2</c:v>
                </c:pt>
                <c:pt idx="547">
                  <c:v>2.1366164397948584E-2</c:v>
                </c:pt>
                <c:pt idx="548">
                  <c:v>1.9581624232786421E-2</c:v>
                </c:pt>
                <c:pt idx="549">
                  <c:v>2.1671518196882289E-2</c:v>
                </c:pt>
                <c:pt idx="550">
                  <c:v>2.2874299274506571E-2</c:v>
                </c:pt>
                <c:pt idx="551">
                  <c:v>2.3604792665858021E-2</c:v>
                </c:pt>
                <c:pt idx="552">
                  <c:v>2.3995940263882298E-2</c:v>
                </c:pt>
                <c:pt idx="553">
                  <c:v>2.4332937675809463E-2</c:v>
                </c:pt>
                <c:pt idx="554">
                  <c:v>2.2268760263482568E-2</c:v>
                </c:pt>
                <c:pt idx="555">
                  <c:v>2.3776596537790073E-2</c:v>
                </c:pt>
                <c:pt idx="556">
                  <c:v>2.5591429846748337E-2</c:v>
                </c:pt>
                <c:pt idx="557">
                  <c:v>2.6309907644888497E-2</c:v>
                </c:pt>
                <c:pt idx="558">
                  <c:v>2.5251908585240956E-2</c:v>
                </c:pt>
                <c:pt idx="559">
                  <c:v>2.426995839793733E-2</c:v>
                </c:pt>
                <c:pt idx="560">
                  <c:v>2.619005296127952E-2</c:v>
                </c:pt>
                <c:pt idx="561">
                  <c:v>2.3224076929474036E-2</c:v>
                </c:pt>
                <c:pt idx="562">
                  <c:v>2.6118082830410616E-2</c:v>
                </c:pt>
                <c:pt idx="563">
                  <c:v>2.1078346321063757E-2</c:v>
                </c:pt>
                <c:pt idx="564">
                  <c:v>2.4514502310553965E-2</c:v>
                </c:pt>
                <c:pt idx="565">
                  <c:v>2.6724871552456619E-2</c:v>
                </c:pt>
                <c:pt idx="566">
                  <c:v>2.5394688765514983E-2</c:v>
                </c:pt>
                <c:pt idx="567">
                  <c:v>2.8540911219382847E-2</c:v>
                </c:pt>
                <c:pt idx="568">
                  <c:v>2.5883829399092173E-2</c:v>
                </c:pt>
                <c:pt idx="569">
                  <c:v>2.945763913505739E-2</c:v>
                </c:pt>
                <c:pt idx="570">
                  <c:v>2.691190088450246E-2</c:v>
                </c:pt>
                <c:pt idx="571">
                  <c:v>3.0289127279399697E-2</c:v>
                </c:pt>
                <c:pt idx="572">
                  <c:v>2.5736527280857624E-2</c:v>
                </c:pt>
                <c:pt idx="573">
                  <c:v>2.7344239470935339E-2</c:v>
                </c:pt>
                <c:pt idx="574">
                  <c:v>2.0774064081149568E-2</c:v>
                </c:pt>
                <c:pt idx="575">
                  <c:v>1.8538467624628518E-2</c:v>
                </c:pt>
                <c:pt idx="576">
                  <c:v>1.7763236415272887E-2</c:v>
                </c:pt>
                <c:pt idx="577">
                  <c:v>1.7815575910480552E-2</c:v>
                </c:pt>
                <c:pt idx="578">
                  <c:v>1.3135006739154464E-2</c:v>
                </c:pt>
                <c:pt idx="579">
                  <c:v>1.114903599056305E-2</c:v>
                </c:pt>
                <c:pt idx="580">
                  <c:v>1.2524134519325658E-2</c:v>
                </c:pt>
                <c:pt idx="581">
                  <c:v>3.3482296795894761E-3</c:v>
                </c:pt>
                <c:pt idx="582">
                  <c:v>1.2497740594416218E-2</c:v>
                </c:pt>
                <c:pt idx="583">
                  <c:v>1.1063632757193353E-2</c:v>
                </c:pt>
                <c:pt idx="584">
                  <c:v>9.1367648744686836E-3</c:v>
                </c:pt>
                <c:pt idx="585">
                  <c:v>7.3849403746297781E-3</c:v>
                </c:pt>
                <c:pt idx="586">
                  <c:v>1.3043953882694526E-2</c:v>
                </c:pt>
                <c:pt idx="587">
                  <c:v>1.2723500903955687E-2</c:v>
                </c:pt>
                <c:pt idx="588">
                  <c:v>8.706934426828461E-3</c:v>
                </c:pt>
                <c:pt idx="589">
                  <c:v>9.2740074727946098E-3</c:v>
                </c:pt>
                <c:pt idx="590">
                  <c:v>5.4809591649964684E-3</c:v>
                </c:pt>
                <c:pt idx="591">
                  <c:v>7.1835271244418131E-3</c:v>
                </c:pt>
                <c:pt idx="592">
                  <c:v>5.9434874069006494E-3</c:v>
                </c:pt>
                <c:pt idx="593">
                  <c:v>1.3464130405658192E-2</c:v>
                </c:pt>
                <c:pt idx="594">
                  <c:v>1.1715878849320571E-2</c:v>
                </c:pt>
                <c:pt idx="595">
                  <c:v>1.4613069512419141E-2</c:v>
                </c:pt>
                <c:pt idx="596">
                  <c:v>1.6676345368536794E-2</c:v>
                </c:pt>
                <c:pt idx="597">
                  <c:v>1.8965090713968014E-2</c:v>
                </c:pt>
                <c:pt idx="598">
                  <c:v>1.9764606721126787E-2</c:v>
                </c:pt>
                <c:pt idx="599">
                  <c:v>1.9119769119767538E-2</c:v>
                </c:pt>
                <c:pt idx="600">
                  <c:v>1.9141107854799166E-2</c:v>
                </c:pt>
                <c:pt idx="601">
                  <c:v>1.7274047582095164E-2</c:v>
                </c:pt>
                <c:pt idx="602">
                  <c:v>1.8699449190489492E-2</c:v>
                </c:pt>
                <c:pt idx="603">
                  <c:v>2.0774807588174848E-2</c:v>
                </c:pt>
                <c:pt idx="604">
                  <c:v>2.1572853376130796E-2</c:v>
                </c:pt>
                <c:pt idx="605">
                  <c:v>2.1250610649730106E-2</c:v>
                </c:pt>
                <c:pt idx="606">
                  <c:v>2.3085756107408262E-2</c:v>
                </c:pt>
                <c:pt idx="607">
                  <c:v>2.2525242321695282E-2</c:v>
                </c:pt>
                <c:pt idx="608">
                  <c:v>2.3017039825869556E-2</c:v>
                </c:pt>
                <c:pt idx="609">
                  <c:v>2.2109162715929109E-2</c:v>
                </c:pt>
                <c:pt idx="610">
                  <c:v>2.5602799567295165E-2</c:v>
                </c:pt>
                <c:pt idx="611">
                  <c:v>2.657967770128189E-2</c:v>
                </c:pt>
                <c:pt idx="612">
                  <c:v>1.9292974054070378E-2</c:v>
                </c:pt>
                <c:pt idx="613">
                  <c:v>1.7824566737608682E-2</c:v>
                </c:pt>
                <c:pt idx="614">
                  <c:v>1.9432975954713383E-2</c:v>
                </c:pt>
                <c:pt idx="615">
                  <c:v>2.061610460406893E-2</c:v>
                </c:pt>
                <c:pt idx="616">
                  <c:v>1.7714051233144845E-2</c:v>
                </c:pt>
                <c:pt idx="617">
                  <c:v>1.7213643128126899E-2</c:v>
                </c:pt>
                <c:pt idx="618">
                  <c:v>1.7125119745205586E-2</c:v>
                </c:pt>
                <c:pt idx="619">
                  <c:v>1.8917462465847912E-2</c:v>
                </c:pt>
                <c:pt idx="620">
                  <c:v>1.9707303717830138E-2</c:v>
                </c:pt>
                <c:pt idx="621">
                  <c:v>1.8202200615822672E-2</c:v>
                </c:pt>
                <c:pt idx="622">
                  <c:v>1.910391907130693E-2</c:v>
                </c:pt>
                <c:pt idx="623">
                  <c:v>1.7853857736934931E-2</c:v>
                </c:pt>
                <c:pt idx="624">
                  <c:v>2.0423292912231217E-2</c:v>
                </c:pt>
                <c:pt idx="625">
                  <c:v>2.3210417611202017E-2</c:v>
                </c:pt>
                <c:pt idx="626">
                  <c:v>2.6689785624210316E-2</c:v>
                </c:pt>
                <c:pt idx="627">
                  <c:v>2.7879488588521406E-2</c:v>
                </c:pt>
                <c:pt idx="628">
                  <c:v>2.9963243500645831E-2</c:v>
                </c:pt>
                <c:pt idx="629">
                  <c:v>3.2377171812161265E-2</c:v>
                </c:pt>
                <c:pt idx="630">
                  <c:v>3.2634032634030863E-2</c:v>
                </c:pt>
                <c:pt idx="631">
                  <c:v>3.3719720646324447E-2</c:v>
                </c:pt>
                <c:pt idx="632">
                  <c:v>3.3686514341764395E-2</c:v>
                </c:pt>
                <c:pt idx="633">
                  <c:v>3.637840377115209E-2</c:v>
                </c:pt>
                <c:pt idx="634">
                  <c:v>3.2457658620447472E-2</c:v>
                </c:pt>
                <c:pt idx="635">
                  <c:v>3.094382222055847E-2</c:v>
                </c:pt>
                <c:pt idx="636">
                  <c:v>3.3066364502586376E-2</c:v>
                </c:pt>
                <c:pt idx="637">
                  <c:v>3.4059392987962456E-2</c:v>
                </c:pt>
                <c:pt idx="638">
                  <c:v>3.7774661279954991E-2</c:v>
                </c:pt>
                <c:pt idx="639">
                  <c:v>3.9196609017579043E-2</c:v>
                </c:pt>
                <c:pt idx="640">
                  <c:v>3.4567584760957892E-2</c:v>
                </c:pt>
                <c:pt idx="641">
                  <c:v>3.613972408001076E-2</c:v>
                </c:pt>
                <c:pt idx="642">
                  <c:v>3.7225394898869446E-2</c:v>
                </c:pt>
                <c:pt idx="643">
                  <c:v>3.6718577320458579E-2</c:v>
                </c:pt>
                <c:pt idx="644">
                  <c:v>3.5561455970301692E-2</c:v>
                </c:pt>
                <c:pt idx="645">
                  <c:v>3.6063086346607154E-2</c:v>
                </c:pt>
                <c:pt idx="646">
                  <c:v>3.2100038076132265E-2</c:v>
                </c:pt>
                <c:pt idx="647">
                  <c:v>3.4482960849950173E-2</c:v>
                </c:pt>
                <c:pt idx="648">
                  <c:v>3.1219789292441513E-2</c:v>
                </c:pt>
                <c:pt idx="649">
                  <c:v>3.4881166131164543E-2</c:v>
                </c:pt>
                <c:pt idx="650">
                  <c:v>3.5323014542475661E-2</c:v>
                </c:pt>
                <c:pt idx="651">
                  <c:v>3.3716158778688277E-2</c:v>
                </c:pt>
                <c:pt idx="652">
                  <c:v>3.2788528856035004E-2</c:v>
                </c:pt>
                <c:pt idx="653">
                  <c:v>2.6838194960464135E-2</c:v>
                </c:pt>
                <c:pt idx="654">
                  <c:v>2.6890675802841768E-2</c:v>
                </c:pt>
                <c:pt idx="655">
                  <c:v>2.9111909587097751E-2</c:v>
                </c:pt>
                <c:pt idx="656">
                  <c:v>3.0555687442203716E-2</c:v>
                </c:pt>
                <c:pt idx="657">
                  <c:v>3.2515947217523156E-2</c:v>
                </c:pt>
                <c:pt idx="658">
                  <c:v>2.7057238558680474E-2</c:v>
                </c:pt>
                <c:pt idx="659">
                  <c:v>2.054278217068739E-2</c:v>
                </c:pt>
                <c:pt idx="660">
                  <c:v>2.0256845957778769E-2</c:v>
                </c:pt>
                <c:pt idx="661">
                  <c:v>2.0744103908560296E-2</c:v>
                </c:pt>
                <c:pt idx="662">
                  <c:v>3.5689906278139727E-2</c:v>
                </c:pt>
                <c:pt idx="663">
                  <c:v>3.663892265134705E-2</c:v>
                </c:pt>
                <c:pt idx="664">
                  <c:v>3.3270407214067044E-2</c:v>
                </c:pt>
                <c:pt idx="665">
                  <c:v>3.6404868716187311E-2</c:v>
                </c:pt>
                <c:pt idx="666">
                  <c:v>3.6083083843808428E-2</c:v>
                </c:pt>
                <c:pt idx="667">
                  <c:v>3.4302801971739738E-2</c:v>
                </c:pt>
                <c:pt idx="668">
                  <c:v>3.4612865204968202E-2</c:v>
                </c:pt>
                <c:pt idx="669">
                  <c:v>3.2138189780514193E-2</c:v>
                </c:pt>
                <c:pt idx="670">
                  <c:v>2.9667302394572825E-2</c:v>
                </c:pt>
                <c:pt idx="671">
                  <c:v>2.4844242831586039E-2</c:v>
                </c:pt>
                <c:pt idx="672">
                  <c:v>2.4176200589159702E-2</c:v>
                </c:pt>
                <c:pt idx="673">
                  <c:v>2.4613083251824319E-2</c:v>
                </c:pt>
                <c:pt idx="674">
                  <c:v>2.726083010635616E-2</c:v>
                </c:pt>
                <c:pt idx="675">
                  <c:v>2.677282049175167E-2</c:v>
                </c:pt>
                <c:pt idx="676">
                  <c:v>2.5745059954391358E-2</c:v>
                </c:pt>
                <c:pt idx="677">
                  <c:v>2.9124314838598009E-2</c:v>
                </c:pt>
                <c:pt idx="678">
                  <c:v>1.9469677372456751E-2</c:v>
                </c:pt>
                <c:pt idx="679">
                  <c:v>1.7042766581509605E-2</c:v>
                </c:pt>
                <c:pt idx="680">
                  <c:v>1.9047450089883178E-2</c:v>
                </c:pt>
                <c:pt idx="681">
                  <c:v>1.7788266750919934E-2</c:v>
                </c:pt>
                <c:pt idx="682">
                  <c:v>2.7517563768529651E-2</c:v>
                </c:pt>
                <c:pt idx="683">
                  <c:v>2.7731239595644164E-2</c:v>
                </c:pt>
                <c:pt idx="684">
                  <c:v>2.6504484426402408E-2</c:v>
                </c:pt>
                <c:pt idx="685">
                  <c:v>2.8433911106494403E-2</c:v>
                </c:pt>
                <c:pt idx="686">
                  <c:v>3.1425871172466646E-2</c:v>
                </c:pt>
                <c:pt idx="687">
                  <c:v>3.1118332217230815E-2</c:v>
                </c:pt>
                <c:pt idx="688">
                  <c:v>3.1898284738294924E-2</c:v>
                </c:pt>
                <c:pt idx="689">
                  <c:v>3.0118899495926277E-2</c:v>
                </c:pt>
                <c:pt idx="690">
                  <c:v>2.9401852958432562E-2</c:v>
                </c:pt>
                <c:pt idx="691">
                  <c:v>2.5172701254703389E-2</c:v>
                </c:pt>
                <c:pt idx="692">
                  <c:v>2.7177678733833144E-2</c:v>
                </c:pt>
                <c:pt idx="693">
                  <c:v>2.6940057386604099E-2</c:v>
                </c:pt>
                <c:pt idx="694">
                  <c:v>2.4808900995071159E-2</c:v>
                </c:pt>
                <c:pt idx="695">
                  <c:v>2.2930520886921713E-2</c:v>
                </c:pt>
                <c:pt idx="696">
                  <c:v>2.3067195882434E-2</c:v>
                </c:pt>
                <c:pt idx="697">
                  <c:v>2.9812774122214947E-2</c:v>
                </c:pt>
                <c:pt idx="698">
                  <c:v>3.0172913695638348E-2</c:v>
                </c:pt>
                <c:pt idx="699">
                  <c:v>3.0619752192544647E-2</c:v>
                </c:pt>
                <c:pt idx="700">
                  <c:v>2.9608915924061341E-2</c:v>
                </c:pt>
                <c:pt idx="701">
                  <c:v>3.0575739571648386E-2</c:v>
                </c:pt>
                <c:pt idx="702">
                  <c:v>3.2596623663994517E-2</c:v>
                </c:pt>
                <c:pt idx="703">
                  <c:v>3.1991298255804157E-2</c:v>
                </c:pt>
                <c:pt idx="704">
                  <c:v>2.9442118627616143E-2</c:v>
                </c:pt>
                <c:pt idx="705">
                  <c:v>2.9377994991375278E-2</c:v>
                </c:pt>
                <c:pt idx="706">
                  <c:v>3.2279802818703685E-2</c:v>
                </c:pt>
                <c:pt idx="707">
                  <c:v>3.3351264120492052E-2</c:v>
                </c:pt>
                <c:pt idx="708">
                  <c:v>3.4541282210639235E-2</c:v>
                </c:pt>
                <c:pt idx="709">
                  <c:v>3.3799533799530934E-2</c:v>
                </c:pt>
                <c:pt idx="710">
                  <c:v>2.8903554231881401E-2</c:v>
                </c:pt>
                <c:pt idx="711">
                  <c:v>3.150422128122865E-2</c:v>
                </c:pt>
                <c:pt idx="712">
                  <c:v>3.0027517849864571E-2</c:v>
                </c:pt>
                <c:pt idx="713">
                  <c:v>3.1279035649661946E-2</c:v>
                </c:pt>
                <c:pt idx="714">
                  <c:v>3.0358008525336322E-2</c:v>
                </c:pt>
                <c:pt idx="715">
                  <c:v>3.3515522785906082E-2</c:v>
                </c:pt>
                <c:pt idx="716">
                  <c:v>3.3949487862111161E-2</c:v>
                </c:pt>
                <c:pt idx="717">
                  <c:v>3.5788137455870173E-2</c:v>
                </c:pt>
                <c:pt idx="718">
                  <c:v>3.3777964218293155E-2</c:v>
                </c:pt>
                <c:pt idx="719">
                  <c:v>3.4004560320346711E-2</c:v>
                </c:pt>
                <c:pt idx="720">
                  <c:v>3.072981821229992E-2</c:v>
                </c:pt>
                <c:pt idx="721">
                  <c:v>3.4426682657473284E-2</c:v>
                </c:pt>
                <c:pt idx="722">
                  <c:v>3.2003473245154845E-2</c:v>
                </c:pt>
                <c:pt idx="723">
                  <c:v>3.3064450491310682E-2</c:v>
                </c:pt>
                <c:pt idx="724">
                  <c:v>3.5795447693860671E-2</c:v>
                </c:pt>
                <c:pt idx="725">
                  <c:v>3.9025847570147487E-2</c:v>
                </c:pt>
                <c:pt idx="726">
                  <c:v>4.0963862087275871E-2</c:v>
                </c:pt>
                <c:pt idx="727">
                  <c:v>3.8062939253038719E-2</c:v>
                </c:pt>
                <c:pt idx="728">
                  <c:v>3.8731513307780574E-2</c:v>
                </c:pt>
                <c:pt idx="729">
                  <c:v>3.924899463142717E-2</c:v>
                </c:pt>
                <c:pt idx="730">
                  <c:v>4.1063057210046772E-2</c:v>
                </c:pt>
                <c:pt idx="731">
                  <c:v>4.1000202470131919E-2</c:v>
                </c:pt>
                <c:pt idx="732">
                  <c:v>4.1167640317323784E-2</c:v>
                </c:pt>
                <c:pt idx="733">
                  <c:v>4.0013997122809952E-2</c:v>
                </c:pt>
                <c:pt idx="734">
                  <c:v>4.1737286250641548E-2</c:v>
                </c:pt>
                <c:pt idx="735">
                  <c:v>4.0510873453150964E-2</c:v>
                </c:pt>
                <c:pt idx="736">
                  <c:v>4.0157786458982159E-2</c:v>
                </c:pt>
                <c:pt idx="737">
                  <c:v>4.2139047820862308E-2</c:v>
                </c:pt>
                <c:pt idx="738">
                  <c:v>4.1115818488077327E-2</c:v>
                </c:pt>
                <c:pt idx="739">
                  <c:v>4.2081283947309034E-2</c:v>
                </c:pt>
                <c:pt idx="740">
                  <c:v>4.2977171719683183E-2</c:v>
                </c:pt>
                <c:pt idx="741">
                  <c:v>4.5764276209616428E-2</c:v>
                </c:pt>
                <c:pt idx="742">
                  <c:v>4.6389271015292666E-2</c:v>
                </c:pt>
                <c:pt idx="743">
                  <c:v>4.6999076009311302E-2</c:v>
                </c:pt>
                <c:pt idx="744">
                  <c:v>4.9772918073940575E-2</c:v>
                </c:pt>
                <c:pt idx="745">
                  <c:v>4.7744947858359366E-2</c:v>
                </c:pt>
                <c:pt idx="746">
                  <c:v>4.5780438586190186E-2</c:v>
                </c:pt>
                <c:pt idx="747">
                  <c:v>4.3293070565794345E-2</c:v>
                </c:pt>
                <c:pt idx="748">
                  <c:v>4.6036346313396148E-2</c:v>
                </c:pt>
                <c:pt idx="749">
                  <c:v>4.3028755011427E-2</c:v>
                </c:pt>
                <c:pt idx="750">
                  <c:v>4.3678073564596964E-2</c:v>
                </c:pt>
                <c:pt idx="751">
                  <c:v>3.8330694462766379E-2</c:v>
                </c:pt>
                <c:pt idx="752">
                  <c:v>3.7681570183515367E-2</c:v>
                </c:pt>
                <c:pt idx="753">
                  <c:v>3.5360030594402181E-2</c:v>
                </c:pt>
                <c:pt idx="754">
                  <c:v>3.7228224314313607E-2</c:v>
                </c:pt>
                <c:pt idx="755">
                  <c:v>3.5657509996297243E-2</c:v>
                </c:pt>
                <c:pt idx="756">
                  <c:v>3.525171590253362E-2</c:v>
                </c:pt>
                <c:pt idx="757">
                  <c:v>3.7457597435261558E-2</c:v>
                </c:pt>
                <c:pt idx="758">
                  <c:v>3.2354624045164426E-2</c:v>
                </c:pt>
                <c:pt idx="759">
                  <c:v>3.7780768270342602E-2</c:v>
                </c:pt>
                <c:pt idx="760">
                  <c:v>3.9337776090872412E-2</c:v>
                </c:pt>
                <c:pt idx="761">
                  <c:v>3.8086391603894709E-2</c:v>
                </c:pt>
                <c:pt idx="762">
                  <c:v>4.0274540274535919E-2</c:v>
                </c:pt>
                <c:pt idx="763">
                  <c:v>3.9539707726704787E-2</c:v>
                </c:pt>
                <c:pt idx="764">
                  <c:v>4.430734460174679E-2</c:v>
                </c:pt>
                <c:pt idx="765">
                  <c:v>3.7847784399504425E-2</c:v>
                </c:pt>
                <c:pt idx="766">
                  <c:v>3.6690136739176094E-2</c:v>
                </c:pt>
                <c:pt idx="767">
                  <c:v>3.5397205928062059E-2</c:v>
                </c:pt>
                <c:pt idx="768">
                  <c:v>3.5019390507965209E-2</c:v>
                </c:pt>
                <c:pt idx="769">
                  <c:v>3.8395951463413125E-2</c:v>
                </c:pt>
                <c:pt idx="770">
                  <c:v>3.6816803425877564E-2</c:v>
                </c:pt>
                <c:pt idx="771">
                  <c:v>3.5643436519664951E-2</c:v>
                </c:pt>
                <c:pt idx="772">
                  <c:v>3.4381283248997585E-2</c:v>
                </c:pt>
                <c:pt idx="773">
                  <c:v>3.3598359114302534E-2</c:v>
                </c:pt>
                <c:pt idx="774">
                  <c:v>2.9970647304182529E-2</c:v>
                </c:pt>
                <c:pt idx="775">
                  <c:v>3.0824778669602093E-2</c:v>
                </c:pt>
                <c:pt idx="776">
                  <c:v>2.9425002872959682E-2</c:v>
                </c:pt>
                <c:pt idx="777">
                  <c:v>3.2898193987328961E-2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07-480A-8A2F-FCD02CBE0A97}"/>
            </c:ext>
          </c:extLst>
        </c:ser>
        <c:ser>
          <c:idx val="1"/>
          <c:order val="1"/>
          <c:tx>
            <c:strRef>
              <c:f>'ONE_LAST_QUOTE (2)'!$S$1</c:f>
              <c:strCache>
                <c:ptCount val="1"/>
                <c:pt idx="0">
                  <c:v>平均值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'ONE_LAST_QUOTE (2)'!$A$2:$A$792</c:f>
              <c:numCache>
                <c:formatCode>m/d/yyyy</c:formatCode>
                <c:ptCount val="791"/>
                <c:pt idx="0">
                  <c:v>44063</c:v>
                </c:pt>
                <c:pt idx="1">
                  <c:v>44064</c:v>
                </c:pt>
                <c:pt idx="2">
                  <c:v>44067</c:v>
                </c:pt>
                <c:pt idx="3">
                  <c:v>44068</c:v>
                </c:pt>
                <c:pt idx="4">
                  <c:v>44069</c:v>
                </c:pt>
                <c:pt idx="5">
                  <c:v>44070</c:v>
                </c:pt>
                <c:pt idx="6">
                  <c:v>44071</c:v>
                </c:pt>
                <c:pt idx="7">
                  <c:v>44074</c:v>
                </c:pt>
                <c:pt idx="8">
                  <c:v>44075</c:v>
                </c:pt>
                <c:pt idx="9">
                  <c:v>44076</c:v>
                </c:pt>
                <c:pt idx="10">
                  <c:v>44077</c:v>
                </c:pt>
                <c:pt idx="11">
                  <c:v>44078</c:v>
                </c:pt>
                <c:pt idx="12">
                  <c:v>44081</c:v>
                </c:pt>
                <c:pt idx="13">
                  <c:v>44082</c:v>
                </c:pt>
                <c:pt idx="14">
                  <c:v>44083</c:v>
                </c:pt>
                <c:pt idx="15">
                  <c:v>44084</c:v>
                </c:pt>
                <c:pt idx="16">
                  <c:v>44085</c:v>
                </c:pt>
                <c:pt idx="17">
                  <c:v>44088</c:v>
                </c:pt>
                <c:pt idx="18">
                  <c:v>44089</c:v>
                </c:pt>
                <c:pt idx="19">
                  <c:v>44090</c:v>
                </c:pt>
                <c:pt idx="20">
                  <c:v>44091</c:v>
                </c:pt>
                <c:pt idx="21">
                  <c:v>44092</c:v>
                </c:pt>
                <c:pt idx="22">
                  <c:v>44095</c:v>
                </c:pt>
                <c:pt idx="23">
                  <c:v>44096</c:v>
                </c:pt>
                <c:pt idx="24">
                  <c:v>44097</c:v>
                </c:pt>
                <c:pt idx="25">
                  <c:v>44098</c:v>
                </c:pt>
                <c:pt idx="26">
                  <c:v>44099</c:v>
                </c:pt>
                <c:pt idx="27">
                  <c:v>44102</c:v>
                </c:pt>
                <c:pt idx="28">
                  <c:v>44103</c:v>
                </c:pt>
                <c:pt idx="29">
                  <c:v>44104</c:v>
                </c:pt>
                <c:pt idx="30">
                  <c:v>44109</c:v>
                </c:pt>
                <c:pt idx="31">
                  <c:v>44110</c:v>
                </c:pt>
                <c:pt idx="32">
                  <c:v>44111</c:v>
                </c:pt>
                <c:pt idx="33">
                  <c:v>44112</c:v>
                </c:pt>
                <c:pt idx="34">
                  <c:v>44116</c:v>
                </c:pt>
                <c:pt idx="35">
                  <c:v>44117</c:v>
                </c:pt>
                <c:pt idx="36">
                  <c:v>44118</c:v>
                </c:pt>
                <c:pt idx="37">
                  <c:v>44119</c:v>
                </c:pt>
                <c:pt idx="38">
                  <c:v>44120</c:v>
                </c:pt>
                <c:pt idx="39">
                  <c:v>44123</c:v>
                </c:pt>
                <c:pt idx="40">
                  <c:v>44124</c:v>
                </c:pt>
                <c:pt idx="41">
                  <c:v>44125</c:v>
                </c:pt>
                <c:pt idx="42">
                  <c:v>44126</c:v>
                </c:pt>
                <c:pt idx="43">
                  <c:v>44127</c:v>
                </c:pt>
                <c:pt idx="44">
                  <c:v>44131</c:v>
                </c:pt>
                <c:pt idx="45">
                  <c:v>44132</c:v>
                </c:pt>
                <c:pt idx="46">
                  <c:v>44133</c:v>
                </c:pt>
                <c:pt idx="47">
                  <c:v>44134</c:v>
                </c:pt>
                <c:pt idx="48">
                  <c:v>44137</c:v>
                </c:pt>
                <c:pt idx="49">
                  <c:v>44138</c:v>
                </c:pt>
                <c:pt idx="50">
                  <c:v>44139</c:v>
                </c:pt>
                <c:pt idx="51">
                  <c:v>44140</c:v>
                </c:pt>
                <c:pt idx="52">
                  <c:v>44141</c:v>
                </c:pt>
                <c:pt idx="53">
                  <c:v>44144</c:v>
                </c:pt>
                <c:pt idx="54">
                  <c:v>44145</c:v>
                </c:pt>
                <c:pt idx="55">
                  <c:v>44146</c:v>
                </c:pt>
                <c:pt idx="56">
                  <c:v>44147</c:v>
                </c:pt>
                <c:pt idx="57">
                  <c:v>44148</c:v>
                </c:pt>
                <c:pt idx="58">
                  <c:v>44151</c:v>
                </c:pt>
                <c:pt idx="59">
                  <c:v>44152</c:v>
                </c:pt>
                <c:pt idx="60">
                  <c:v>44153</c:v>
                </c:pt>
                <c:pt idx="61">
                  <c:v>44154</c:v>
                </c:pt>
                <c:pt idx="62">
                  <c:v>44155</c:v>
                </c:pt>
                <c:pt idx="63">
                  <c:v>44158</c:v>
                </c:pt>
                <c:pt idx="64">
                  <c:v>44159</c:v>
                </c:pt>
                <c:pt idx="65">
                  <c:v>44160</c:v>
                </c:pt>
                <c:pt idx="66">
                  <c:v>44161</c:v>
                </c:pt>
                <c:pt idx="67">
                  <c:v>44162</c:v>
                </c:pt>
                <c:pt idx="68">
                  <c:v>44165</c:v>
                </c:pt>
                <c:pt idx="69">
                  <c:v>44166</c:v>
                </c:pt>
                <c:pt idx="70">
                  <c:v>44167</c:v>
                </c:pt>
                <c:pt idx="71">
                  <c:v>44168</c:v>
                </c:pt>
                <c:pt idx="72">
                  <c:v>44169</c:v>
                </c:pt>
                <c:pt idx="73">
                  <c:v>44172</c:v>
                </c:pt>
                <c:pt idx="74">
                  <c:v>44173</c:v>
                </c:pt>
                <c:pt idx="75">
                  <c:v>44174</c:v>
                </c:pt>
                <c:pt idx="76">
                  <c:v>44175</c:v>
                </c:pt>
                <c:pt idx="77">
                  <c:v>44176</c:v>
                </c:pt>
                <c:pt idx="78">
                  <c:v>44179</c:v>
                </c:pt>
                <c:pt idx="79">
                  <c:v>44180</c:v>
                </c:pt>
                <c:pt idx="80">
                  <c:v>44181</c:v>
                </c:pt>
                <c:pt idx="81">
                  <c:v>44182</c:v>
                </c:pt>
                <c:pt idx="82">
                  <c:v>44183</c:v>
                </c:pt>
                <c:pt idx="83">
                  <c:v>44186</c:v>
                </c:pt>
                <c:pt idx="84">
                  <c:v>44187</c:v>
                </c:pt>
                <c:pt idx="85">
                  <c:v>44188</c:v>
                </c:pt>
                <c:pt idx="86">
                  <c:v>44189</c:v>
                </c:pt>
                <c:pt idx="87">
                  <c:v>44193</c:v>
                </c:pt>
                <c:pt idx="88">
                  <c:v>44194</c:v>
                </c:pt>
                <c:pt idx="89">
                  <c:v>44195</c:v>
                </c:pt>
                <c:pt idx="90">
                  <c:v>44196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44207</c:v>
                </c:pt>
                <c:pt idx="97">
                  <c:v>44208</c:v>
                </c:pt>
                <c:pt idx="98">
                  <c:v>44209</c:v>
                </c:pt>
                <c:pt idx="99">
                  <c:v>44210</c:v>
                </c:pt>
                <c:pt idx="100">
                  <c:v>44211</c:v>
                </c:pt>
                <c:pt idx="101">
                  <c:v>44214</c:v>
                </c:pt>
                <c:pt idx="102">
                  <c:v>44215</c:v>
                </c:pt>
                <c:pt idx="103">
                  <c:v>44216</c:v>
                </c:pt>
                <c:pt idx="104">
                  <c:v>44217</c:v>
                </c:pt>
                <c:pt idx="105">
                  <c:v>44218</c:v>
                </c:pt>
                <c:pt idx="106">
                  <c:v>44221</c:v>
                </c:pt>
                <c:pt idx="107">
                  <c:v>44222</c:v>
                </c:pt>
                <c:pt idx="108">
                  <c:v>44223</c:v>
                </c:pt>
                <c:pt idx="109">
                  <c:v>44224</c:v>
                </c:pt>
                <c:pt idx="110">
                  <c:v>44225</c:v>
                </c:pt>
                <c:pt idx="111">
                  <c:v>44228</c:v>
                </c:pt>
                <c:pt idx="112">
                  <c:v>44229</c:v>
                </c:pt>
                <c:pt idx="113">
                  <c:v>44230</c:v>
                </c:pt>
                <c:pt idx="114">
                  <c:v>44231</c:v>
                </c:pt>
                <c:pt idx="115">
                  <c:v>44232</c:v>
                </c:pt>
                <c:pt idx="116">
                  <c:v>44244</c:v>
                </c:pt>
                <c:pt idx="117">
                  <c:v>44245</c:v>
                </c:pt>
                <c:pt idx="118">
                  <c:v>44246</c:v>
                </c:pt>
                <c:pt idx="119">
                  <c:v>44249</c:v>
                </c:pt>
                <c:pt idx="120">
                  <c:v>44250</c:v>
                </c:pt>
                <c:pt idx="121">
                  <c:v>44251</c:v>
                </c:pt>
                <c:pt idx="122">
                  <c:v>44252</c:v>
                </c:pt>
                <c:pt idx="123">
                  <c:v>44253</c:v>
                </c:pt>
                <c:pt idx="124">
                  <c:v>44257</c:v>
                </c:pt>
                <c:pt idx="125">
                  <c:v>44258</c:v>
                </c:pt>
                <c:pt idx="126">
                  <c:v>44259</c:v>
                </c:pt>
                <c:pt idx="127">
                  <c:v>44260</c:v>
                </c:pt>
                <c:pt idx="128">
                  <c:v>44263</c:v>
                </c:pt>
                <c:pt idx="129">
                  <c:v>44264</c:v>
                </c:pt>
                <c:pt idx="130">
                  <c:v>44265</c:v>
                </c:pt>
                <c:pt idx="131">
                  <c:v>44266</c:v>
                </c:pt>
                <c:pt idx="132">
                  <c:v>44267</c:v>
                </c:pt>
                <c:pt idx="133">
                  <c:v>44270</c:v>
                </c:pt>
                <c:pt idx="134">
                  <c:v>44271</c:v>
                </c:pt>
                <c:pt idx="135">
                  <c:v>44272</c:v>
                </c:pt>
                <c:pt idx="136">
                  <c:v>44273</c:v>
                </c:pt>
                <c:pt idx="137">
                  <c:v>44274</c:v>
                </c:pt>
                <c:pt idx="138">
                  <c:v>44277</c:v>
                </c:pt>
                <c:pt idx="139">
                  <c:v>44278</c:v>
                </c:pt>
                <c:pt idx="140">
                  <c:v>44279</c:v>
                </c:pt>
                <c:pt idx="141">
                  <c:v>44280</c:v>
                </c:pt>
                <c:pt idx="142">
                  <c:v>44281</c:v>
                </c:pt>
                <c:pt idx="143">
                  <c:v>44284</c:v>
                </c:pt>
                <c:pt idx="144">
                  <c:v>44285</c:v>
                </c:pt>
                <c:pt idx="145">
                  <c:v>44286</c:v>
                </c:pt>
                <c:pt idx="146">
                  <c:v>44287</c:v>
                </c:pt>
                <c:pt idx="147">
                  <c:v>44293</c:v>
                </c:pt>
                <c:pt idx="148">
                  <c:v>44294</c:v>
                </c:pt>
                <c:pt idx="149">
                  <c:v>44295</c:v>
                </c:pt>
                <c:pt idx="150">
                  <c:v>44298</c:v>
                </c:pt>
                <c:pt idx="151">
                  <c:v>44299</c:v>
                </c:pt>
                <c:pt idx="152">
                  <c:v>44300</c:v>
                </c:pt>
                <c:pt idx="153">
                  <c:v>44301</c:v>
                </c:pt>
                <c:pt idx="154">
                  <c:v>44302</c:v>
                </c:pt>
                <c:pt idx="155">
                  <c:v>44305</c:v>
                </c:pt>
                <c:pt idx="156">
                  <c:v>44306</c:v>
                </c:pt>
                <c:pt idx="157">
                  <c:v>44307</c:v>
                </c:pt>
                <c:pt idx="158">
                  <c:v>44308</c:v>
                </c:pt>
                <c:pt idx="159">
                  <c:v>44309</c:v>
                </c:pt>
                <c:pt idx="160">
                  <c:v>44312</c:v>
                </c:pt>
                <c:pt idx="161">
                  <c:v>44313</c:v>
                </c:pt>
                <c:pt idx="162">
                  <c:v>44314</c:v>
                </c:pt>
                <c:pt idx="163">
                  <c:v>44315</c:v>
                </c:pt>
                <c:pt idx="164">
                  <c:v>44319</c:v>
                </c:pt>
                <c:pt idx="165">
                  <c:v>44320</c:v>
                </c:pt>
                <c:pt idx="166">
                  <c:v>44321</c:v>
                </c:pt>
                <c:pt idx="167">
                  <c:v>44322</c:v>
                </c:pt>
                <c:pt idx="168">
                  <c:v>44323</c:v>
                </c:pt>
                <c:pt idx="169">
                  <c:v>44326</c:v>
                </c:pt>
                <c:pt idx="170">
                  <c:v>44327</c:v>
                </c:pt>
                <c:pt idx="171">
                  <c:v>44328</c:v>
                </c:pt>
                <c:pt idx="172">
                  <c:v>44329</c:v>
                </c:pt>
                <c:pt idx="173">
                  <c:v>44330</c:v>
                </c:pt>
                <c:pt idx="174">
                  <c:v>44333</c:v>
                </c:pt>
                <c:pt idx="175">
                  <c:v>44334</c:v>
                </c:pt>
                <c:pt idx="176">
                  <c:v>44336</c:v>
                </c:pt>
                <c:pt idx="177">
                  <c:v>44337</c:v>
                </c:pt>
                <c:pt idx="178">
                  <c:v>44340</c:v>
                </c:pt>
                <c:pt idx="179">
                  <c:v>44341</c:v>
                </c:pt>
                <c:pt idx="180">
                  <c:v>44342</c:v>
                </c:pt>
                <c:pt idx="181">
                  <c:v>44343</c:v>
                </c:pt>
                <c:pt idx="182">
                  <c:v>44344</c:v>
                </c:pt>
                <c:pt idx="183">
                  <c:v>44347</c:v>
                </c:pt>
                <c:pt idx="184">
                  <c:v>44348</c:v>
                </c:pt>
                <c:pt idx="185">
                  <c:v>44349</c:v>
                </c:pt>
                <c:pt idx="186">
                  <c:v>44350</c:v>
                </c:pt>
                <c:pt idx="187">
                  <c:v>44351</c:v>
                </c:pt>
                <c:pt idx="188">
                  <c:v>44354</c:v>
                </c:pt>
                <c:pt idx="189">
                  <c:v>44355</c:v>
                </c:pt>
                <c:pt idx="190">
                  <c:v>44356</c:v>
                </c:pt>
                <c:pt idx="191">
                  <c:v>44357</c:v>
                </c:pt>
                <c:pt idx="192">
                  <c:v>44358</c:v>
                </c:pt>
                <c:pt idx="193">
                  <c:v>44362</c:v>
                </c:pt>
                <c:pt idx="194">
                  <c:v>44363</c:v>
                </c:pt>
                <c:pt idx="195">
                  <c:v>44364</c:v>
                </c:pt>
                <c:pt idx="196">
                  <c:v>44365</c:v>
                </c:pt>
                <c:pt idx="197">
                  <c:v>44368</c:v>
                </c:pt>
                <c:pt idx="198">
                  <c:v>44369</c:v>
                </c:pt>
                <c:pt idx="199">
                  <c:v>44370</c:v>
                </c:pt>
                <c:pt idx="200">
                  <c:v>44371</c:v>
                </c:pt>
                <c:pt idx="201">
                  <c:v>44372</c:v>
                </c:pt>
                <c:pt idx="202">
                  <c:v>44375</c:v>
                </c:pt>
                <c:pt idx="203">
                  <c:v>44376</c:v>
                </c:pt>
                <c:pt idx="204">
                  <c:v>44377</c:v>
                </c:pt>
                <c:pt idx="205">
                  <c:v>44379</c:v>
                </c:pt>
                <c:pt idx="206">
                  <c:v>44382</c:v>
                </c:pt>
                <c:pt idx="207">
                  <c:v>44383</c:v>
                </c:pt>
                <c:pt idx="208">
                  <c:v>44384</c:v>
                </c:pt>
                <c:pt idx="209">
                  <c:v>44385</c:v>
                </c:pt>
                <c:pt idx="210">
                  <c:v>44386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44396</c:v>
                </c:pt>
                <c:pt idx="217">
                  <c:v>44397</c:v>
                </c:pt>
                <c:pt idx="218">
                  <c:v>44398</c:v>
                </c:pt>
                <c:pt idx="219">
                  <c:v>44399</c:v>
                </c:pt>
                <c:pt idx="220">
                  <c:v>44400</c:v>
                </c:pt>
                <c:pt idx="221">
                  <c:v>44403</c:v>
                </c:pt>
                <c:pt idx="222">
                  <c:v>44404</c:v>
                </c:pt>
                <c:pt idx="223">
                  <c:v>44405</c:v>
                </c:pt>
                <c:pt idx="224">
                  <c:v>44406</c:v>
                </c:pt>
                <c:pt idx="225">
                  <c:v>44407</c:v>
                </c:pt>
                <c:pt idx="226">
                  <c:v>44410</c:v>
                </c:pt>
                <c:pt idx="227">
                  <c:v>44411</c:v>
                </c:pt>
                <c:pt idx="228">
                  <c:v>44412</c:v>
                </c:pt>
                <c:pt idx="229">
                  <c:v>44413</c:v>
                </c:pt>
                <c:pt idx="230">
                  <c:v>44414</c:v>
                </c:pt>
                <c:pt idx="231">
                  <c:v>44417</c:v>
                </c:pt>
                <c:pt idx="232">
                  <c:v>44418</c:v>
                </c:pt>
                <c:pt idx="233">
                  <c:v>44419</c:v>
                </c:pt>
                <c:pt idx="234">
                  <c:v>44420</c:v>
                </c:pt>
                <c:pt idx="235">
                  <c:v>44421</c:v>
                </c:pt>
                <c:pt idx="236">
                  <c:v>44424</c:v>
                </c:pt>
                <c:pt idx="237">
                  <c:v>44425</c:v>
                </c:pt>
                <c:pt idx="238">
                  <c:v>44426</c:v>
                </c:pt>
                <c:pt idx="239">
                  <c:v>44427</c:v>
                </c:pt>
                <c:pt idx="240">
                  <c:v>44428</c:v>
                </c:pt>
                <c:pt idx="241">
                  <c:v>44431</c:v>
                </c:pt>
                <c:pt idx="242">
                  <c:v>44432</c:v>
                </c:pt>
                <c:pt idx="243">
                  <c:v>44433</c:v>
                </c:pt>
                <c:pt idx="244">
                  <c:v>44434</c:v>
                </c:pt>
                <c:pt idx="245">
                  <c:v>44435</c:v>
                </c:pt>
                <c:pt idx="246">
                  <c:v>44438</c:v>
                </c:pt>
                <c:pt idx="247">
                  <c:v>44439</c:v>
                </c:pt>
                <c:pt idx="248">
                  <c:v>44440</c:v>
                </c:pt>
                <c:pt idx="249">
                  <c:v>44441</c:v>
                </c:pt>
                <c:pt idx="250">
                  <c:v>44442</c:v>
                </c:pt>
                <c:pt idx="251">
                  <c:v>44445</c:v>
                </c:pt>
                <c:pt idx="252">
                  <c:v>44446</c:v>
                </c:pt>
                <c:pt idx="253">
                  <c:v>44447</c:v>
                </c:pt>
                <c:pt idx="254">
                  <c:v>44448</c:v>
                </c:pt>
                <c:pt idx="255">
                  <c:v>44449</c:v>
                </c:pt>
                <c:pt idx="256">
                  <c:v>44452</c:v>
                </c:pt>
                <c:pt idx="257">
                  <c:v>44453</c:v>
                </c:pt>
                <c:pt idx="258">
                  <c:v>44454</c:v>
                </c:pt>
                <c:pt idx="259">
                  <c:v>44455</c:v>
                </c:pt>
                <c:pt idx="260">
                  <c:v>44456</c:v>
                </c:pt>
                <c:pt idx="261">
                  <c:v>44462</c:v>
                </c:pt>
                <c:pt idx="262">
                  <c:v>44463</c:v>
                </c:pt>
                <c:pt idx="263">
                  <c:v>44466</c:v>
                </c:pt>
                <c:pt idx="264">
                  <c:v>44467</c:v>
                </c:pt>
                <c:pt idx="265">
                  <c:v>44468</c:v>
                </c:pt>
                <c:pt idx="266">
                  <c:v>44469</c:v>
                </c:pt>
                <c:pt idx="267">
                  <c:v>44473</c:v>
                </c:pt>
                <c:pt idx="268">
                  <c:v>44474</c:v>
                </c:pt>
                <c:pt idx="269">
                  <c:v>44475</c:v>
                </c:pt>
                <c:pt idx="270">
                  <c:v>44476</c:v>
                </c:pt>
                <c:pt idx="271">
                  <c:v>44477</c:v>
                </c:pt>
                <c:pt idx="272">
                  <c:v>44481</c:v>
                </c:pt>
                <c:pt idx="273">
                  <c:v>44482</c:v>
                </c:pt>
                <c:pt idx="274">
                  <c:v>44484</c:v>
                </c:pt>
                <c:pt idx="275">
                  <c:v>44487</c:v>
                </c:pt>
                <c:pt idx="276">
                  <c:v>44488</c:v>
                </c:pt>
                <c:pt idx="277">
                  <c:v>44489</c:v>
                </c:pt>
                <c:pt idx="278">
                  <c:v>44490</c:v>
                </c:pt>
                <c:pt idx="279">
                  <c:v>44491</c:v>
                </c:pt>
                <c:pt idx="280">
                  <c:v>44494</c:v>
                </c:pt>
                <c:pt idx="281">
                  <c:v>44495</c:v>
                </c:pt>
                <c:pt idx="282">
                  <c:v>44496</c:v>
                </c:pt>
                <c:pt idx="283">
                  <c:v>44497</c:v>
                </c:pt>
                <c:pt idx="284">
                  <c:v>44498</c:v>
                </c:pt>
                <c:pt idx="285">
                  <c:v>44501</c:v>
                </c:pt>
                <c:pt idx="286">
                  <c:v>44502</c:v>
                </c:pt>
                <c:pt idx="287">
                  <c:v>44503</c:v>
                </c:pt>
                <c:pt idx="288">
                  <c:v>44504</c:v>
                </c:pt>
                <c:pt idx="289">
                  <c:v>44505</c:v>
                </c:pt>
                <c:pt idx="290">
                  <c:v>44508</c:v>
                </c:pt>
                <c:pt idx="291">
                  <c:v>44509</c:v>
                </c:pt>
                <c:pt idx="292">
                  <c:v>44510</c:v>
                </c:pt>
                <c:pt idx="293">
                  <c:v>44511</c:v>
                </c:pt>
                <c:pt idx="294">
                  <c:v>44512</c:v>
                </c:pt>
                <c:pt idx="295">
                  <c:v>44515</c:v>
                </c:pt>
                <c:pt idx="296">
                  <c:v>44516</c:v>
                </c:pt>
                <c:pt idx="297">
                  <c:v>44517</c:v>
                </c:pt>
                <c:pt idx="298">
                  <c:v>44518</c:v>
                </c:pt>
                <c:pt idx="299">
                  <c:v>44519</c:v>
                </c:pt>
                <c:pt idx="300">
                  <c:v>44522</c:v>
                </c:pt>
                <c:pt idx="301">
                  <c:v>44523</c:v>
                </c:pt>
                <c:pt idx="302">
                  <c:v>44524</c:v>
                </c:pt>
                <c:pt idx="303">
                  <c:v>44525</c:v>
                </c:pt>
                <c:pt idx="304">
                  <c:v>44526</c:v>
                </c:pt>
                <c:pt idx="305">
                  <c:v>44529</c:v>
                </c:pt>
                <c:pt idx="306">
                  <c:v>44530</c:v>
                </c:pt>
                <c:pt idx="307">
                  <c:v>44531</c:v>
                </c:pt>
                <c:pt idx="308">
                  <c:v>44532</c:v>
                </c:pt>
                <c:pt idx="309">
                  <c:v>44533</c:v>
                </c:pt>
                <c:pt idx="310">
                  <c:v>44536</c:v>
                </c:pt>
                <c:pt idx="311">
                  <c:v>44537</c:v>
                </c:pt>
                <c:pt idx="312">
                  <c:v>44538</c:v>
                </c:pt>
                <c:pt idx="313">
                  <c:v>44539</c:v>
                </c:pt>
                <c:pt idx="314">
                  <c:v>44540</c:v>
                </c:pt>
                <c:pt idx="315">
                  <c:v>44543</c:v>
                </c:pt>
                <c:pt idx="316">
                  <c:v>44544</c:v>
                </c:pt>
                <c:pt idx="317">
                  <c:v>44545</c:v>
                </c:pt>
                <c:pt idx="318">
                  <c:v>44546</c:v>
                </c:pt>
                <c:pt idx="319">
                  <c:v>44547</c:v>
                </c:pt>
                <c:pt idx="320">
                  <c:v>44550</c:v>
                </c:pt>
                <c:pt idx="321">
                  <c:v>44551</c:v>
                </c:pt>
                <c:pt idx="322">
                  <c:v>44552</c:v>
                </c:pt>
                <c:pt idx="323">
                  <c:v>44553</c:v>
                </c:pt>
                <c:pt idx="324">
                  <c:v>44554</c:v>
                </c:pt>
                <c:pt idx="325">
                  <c:v>44558</c:v>
                </c:pt>
                <c:pt idx="326">
                  <c:v>44559</c:v>
                </c:pt>
                <c:pt idx="327">
                  <c:v>44560</c:v>
                </c:pt>
                <c:pt idx="328">
                  <c:v>44564</c:v>
                </c:pt>
                <c:pt idx="329">
                  <c:v>44565</c:v>
                </c:pt>
                <c:pt idx="330">
                  <c:v>44566</c:v>
                </c:pt>
                <c:pt idx="331">
                  <c:v>44567</c:v>
                </c:pt>
                <c:pt idx="332">
                  <c:v>44568</c:v>
                </c:pt>
                <c:pt idx="333">
                  <c:v>44571</c:v>
                </c:pt>
                <c:pt idx="334">
                  <c:v>44572</c:v>
                </c:pt>
                <c:pt idx="335">
                  <c:v>44573</c:v>
                </c:pt>
                <c:pt idx="336">
                  <c:v>44574</c:v>
                </c:pt>
                <c:pt idx="337">
                  <c:v>44575</c:v>
                </c:pt>
                <c:pt idx="338">
                  <c:v>44578</c:v>
                </c:pt>
                <c:pt idx="339">
                  <c:v>44579</c:v>
                </c:pt>
                <c:pt idx="340">
                  <c:v>44580</c:v>
                </c:pt>
                <c:pt idx="341">
                  <c:v>44581</c:v>
                </c:pt>
                <c:pt idx="342">
                  <c:v>44582</c:v>
                </c:pt>
                <c:pt idx="343">
                  <c:v>44585</c:v>
                </c:pt>
                <c:pt idx="344">
                  <c:v>44586</c:v>
                </c:pt>
                <c:pt idx="345">
                  <c:v>44587</c:v>
                </c:pt>
                <c:pt idx="346">
                  <c:v>44599</c:v>
                </c:pt>
                <c:pt idx="347">
                  <c:v>44600</c:v>
                </c:pt>
                <c:pt idx="348">
                  <c:v>44601</c:v>
                </c:pt>
                <c:pt idx="349">
                  <c:v>44602</c:v>
                </c:pt>
                <c:pt idx="350">
                  <c:v>44603</c:v>
                </c:pt>
                <c:pt idx="351">
                  <c:v>44606</c:v>
                </c:pt>
                <c:pt idx="352">
                  <c:v>44607</c:v>
                </c:pt>
                <c:pt idx="353">
                  <c:v>44608</c:v>
                </c:pt>
                <c:pt idx="354">
                  <c:v>44609</c:v>
                </c:pt>
                <c:pt idx="355">
                  <c:v>44610</c:v>
                </c:pt>
                <c:pt idx="356">
                  <c:v>44613</c:v>
                </c:pt>
                <c:pt idx="357">
                  <c:v>44614</c:v>
                </c:pt>
                <c:pt idx="358">
                  <c:v>44615</c:v>
                </c:pt>
                <c:pt idx="359">
                  <c:v>44616</c:v>
                </c:pt>
                <c:pt idx="360">
                  <c:v>44617</c:v>
                </c:pt>
                <c:pt idx="361">
                  <c:v>44621</c:v>
                </c:pt>
                <c:pt idx="362">
                  <c:v>44622</c:v>
                </c:pt>
                <c:pt idx="363">
                  <c:v>44623</c:v>
                </c:pt>
                <c:pt idx="364">
                  <c:v>44624</c:v>
                </c:pt>
                <c:pt idx="365">
                  <c:v>44627</c:v>
                </c:pt>
                <c:pt idx="366">
                  <c:v>44628</c:v>
                </c:pt>
                <c:pt idx="367">
                  <c:v>44629</c:v>
                </c:pt>
                <c:pt idx="368">
                  <c:v>44630</c:v>
                </c:pt>
                <c:pt idx="369">
                  <c:v>44631</c:v>
                </c:pt>
                <c:pt idx="370">
                  <c:v>44634</c:v>
                </c:pt>
                <c:pt idx="371">
                  <c:v>44635</c:v>
                </c:pt>
                <c:pt idx="372">
                  <c:v>44636</c:v>
                </c:pt>
                <c:pt idx="373">
                  <c:v>44637</c:v>
                </c:pt>
                <c:pt idx="374">
                  <c:v>44638</c:v>
                </c:pt>
                <c:pt idx="375">
                  <c:v>44641</c:v>
                </c:pt>
                <c:pt idx="376">
                  <c:v>44642</c:v>
                </c:pt>
                <c:pt idx="377">
                  <c:v>44643</c:v>
                </c:pt>
                <c:pt idx="378">
                  <c:v>44644</c:v>
                </c:pt>
                <c:pt idx="379">
                  <c:v>44645</c:v>
                </c:pt>
                <c:pt idx="380">
                  <c:v>44648</c:v>
                </c:pt>
                <c:pt idx="381">
                  <c:v>44649</c:v>
                </c:pt>
                <c:pt idx="382">
                  <c:v>44650</c:v>
                </c:pt>
                <c:pt idx="383">
                  <c:v>44651</c:v>
                </c:pt>
                <c:pt idx="384">
                  <c:v>44652</c:v>
                </c:pt>
                <c:pt idx="385">
                  <c:v>44657</c:v>
                </c:pt>
                <c:pt idx="386">
                  <c:v>44658</c:v>
                </c:pt>
                <c:pt idx="387">
                  <c:v>44659</c:v>
                </c:pt>
                <c:pt idx="388">
                  <c:v>44662</c:v>
                </c:pt>
                <c:pt idx="389">
                  <c:v>44663</c:v>
                </c:pt>
                <c:pt idx="390">
                  <c:v>44664</c:v>
                </c:pt>
                <c:pt idx="391">
                  <c:v>44665</c:v>
                </c:pt>
                <c:pt idx="392">
                  <c:v>44670</c:v>
                </c:pt>
                <c:pt idx="393">
                  <c:v>44671</c:v>
                </c:pt>
                <c:pt idx="394">
                  <c:v>44672</c:v>
                </c:pt>
                <c:pt idx="395">
                  <c:v>44673</c:v>
                </c:pt>
                <c:pt idx="396">
                  <c:v>44677</c:v>
                </c:pt>
                <c:pt idx="397">
                  <c:v>44678</c:v>
                </c:pt>
                <c:pt idx="398">
                  <c:v>44680</c:v>
                </c:pt>
                <c:pt idx="399">
                  <c:v>44684</c:v>
                </c:pt>
                <c:pt idx="400">
                  <c:v>44685</c:v>
                </c:pt>
                <c:pt idx="401">
                  <c:v>44686</c:v>
                </c:pt>
                <c:pt idx="402">
                  <c:v>44687</c:v>
                </c:pt>
                <c:pt idx="403">
                  <c:v>44690</c:v>
                </c:pt>
                <c:pt idx="404">
                  <c:v>44691</c:v>
                </c:pt>
                <c:pt idx="405">
                  <c:v>44692</c:v>
                </c:pt>
                <c:pt idx="406">
                  <c:v>44693</c:v>
                </c:pt>
                <c:pt idx="407">
                  <c:v>44694</c:v>
                </c:pt>
                <c:pt idx="408">
                  <c:v>44697</c:v>
                </c:pt>
                <c:pt idx="409">
                  <c:v>44698</c:v>
                </c:pt>
                <c:pt idx="410">
                  <c:v>44699</c:v>
                </c:pt>
                <c:pt idx="411">
                  <c:v>44700</c:v>
                </c:pt>
                <c:pt idx="412">
                  <c:v>44701</c:v>
                </c:pt>
                <c:pt idx="413">
                  <c:v>44704</c:v>
                </c:pt>
                <c:pt idx="414">
                  <c:v>44705</c:v>
                </c:pt>
                <c:pt idx="415">
                  <c:v>44706</c:v>
                </c:pt>
                <c:pt idx="416">
                  <c:v>44707</c:v>
                </c:pt>
                <c:pt idx="417">
                  <c:v>44708</c:v>
                </c:pt>
                <c:pt idx="418">
                  <c:v>44711</c:v>
                </c:pt>
                <c:pt idx="419">
                  <c:v>44712</c:v>
                </c:pt>
                <c:pt idx="420">
                  <c:v>44713</c:v>
                </c:pt>
                <c:pt idx="421">
                  <c:v>44714</c:v>
                </c:pt>
                <c:pt idx="422">
                  <c:v>44718</c:v>
                </c:pt>
                <c:pt idx="423">
                  <c:v>44719</c:v>
                </c:pt>
                <c:pt idx="424">
                  <c:v>44720</c:v>
                </c:pt>
                <c:pt idx="425">
                  <c:v>44721</c:v>
                </c:pt>
                <c:pt idx="426">
                  <c:v>44722</c:v>
                </c:pt>
                <c:pt idx="427">
                  <c:v>44725</c:v>
                </c:pt>
                <c:pt idx="428">
                  <c:v>44726</c:v>
                </c:pt>
                <c:pt idx="429">
                  <c:v>44727</c:v>
                </c:pt>
                <c:pt idx="430">
                  <c:v>44728</c:v>
                </c:pt>
                <c:pt idx="431">
                  <c:v>44729</c:v>
                </c:pt>
                <c:pt idx="432">
                  <c:v>44732</c:v>
                </c:pt>
                <c:pt idx="433">
                  <c:v>44733</c:v>
                </c:pt>
                <c:pt idx="434">
                  <c:v>44734</c:v>
                </c:pt>
                <c:pt idx="435">
                  <c:v>44735</c:v>
                </c:pt>
                <c:pt idx="436">
                  <c:v>44736</c:v>
                </c:pt>
                <c:pt idx="437">
                  <c:v>44739</c:v>
                </c:pt>
                <c:pt idx="438">
                  <c:v>44740</c:v>
                </c:pt>
                <c:pt idx="439">
                  <c:v>44741</c:v>
                </c:pt>
                <c:pt idx="440">
                  <c:v>44742</c:v>
                </c:pt>
                <c:pt idx="441">
                  <c:v>44743</c:v>
                </c:pt>
                <c:pt idx="442">
                  <c:v>44746</c:v>
                </c:pt>
                <c:pt idx="443">
                  <c:v>44747</c:v>
                </c:pt>
                <c:pt idx="444">
                  <c:v>44748</c:v>
                </c:pt>
                <c:pt idx="445">
                  <c:v>44749</c:v>
                </c:pt>
                <c:pt idx="446">
                  <c:v>44750</c:v>
                </c:pt>
                <c:pt idx="447">
                  <c:v>44753</c:v>
                </c:pt>
                <c:pt idx="448">
                  <c:v>44754</c:v>
                </c:pt>
                <c:pt idx="449">
                  <c:v>44755</c:v>
                </c:pt>
                <c:pt idx="450">
                  <c:v>44756</c:v>
                </c:pt>
                <c:pt idx="451">
                  <c:v>44757</c:v>
                </c:pt>
                <c:pt idx="452">
                  <c:v>44760</c:v>
                </c:pt>
                <c:pt idx="453">
                  <c:v>44761</c:v>
                </c:pt>
                <c:pt idx="454">
                  <c:v>44762</c:v>
                </c:pt>
                <c:pt idx="455">
                  <c:v>44763</c:v>
                </c:pt>
                <c:pt idx="456">
                  <c:v>44764</c:v>
                </c:pt>
                <c:pt idx="457">
                  <c:v>44767</c:v>
                </c:pt>
                <c:pt idx="458">
                  <c:v>44768</c:v>
                </c:pt>
                <c:pt idx="459">
                  <c:v>44769</c:v>
                </c:pt>
                <c:pt idx="460">
                  <c:v>44770</c:v>
                </c:pt>
                <c:pt idx="461">
                  <c:v>44771</c:v>
                </c:pt>
                <c:pt idx="462">
                  <c:v>44774</c:v>
                </c:pt>
                <c:pt idx="463">
                  <c:v>44775</c:v>
                </c:pt>
                <c:pt idx="464">
                  <c:v>44776</c:v>
                </c:pt>
                <c:pt idx="465">
                  <c:v>44777</c:v>
                </c:pt>
                <c:pt idx="466">
                  <c:v>44778</c:v>
                </c:pt>
                <c:pt idx="467">
                  <c:v>44781</c:v>
                </c:pt>
                <c:pt idx="468">
                  <c:v>44782</c:v>
                </c:pt>
                <c:pt idx="469">
                  <c:v>44783</c:v>
                </c:pt>
                <c:pt idx="470">
                  <c:v>44784</c:v>
                </c:pt>
                <c:pt idx="471">
                  <c:v>44785</c:v>
                </c:pt>
                <c:pt idx="472">
                  <c:v>44788</c:v>
                </c:pt>
                <c:pt idx="473">
                  <c:v>44789</c:v>
                </c:pt>
                <c:pt idx="474">
                  <c:v>44790</c:v>
                </c:pt>
                <c:pt idx="475">
                  <c:v>44791</c:v>
                </c:pt>
                <c:pt idx="476">
                  <c:v>44792</c:v>
                </c:pt>
                <c:pt idx="477">
                  <c:v>44795</c:v>
                </c:pt>
                <c:pt idx="478">
                  <c:v>44796</c:v>
                </c:pt>
                <c:pt idx="479">
                  <c:v>44797</c:v>
                </c:pt>
                <c:pt idx="480">
                  <c:v>44798</c:v>
                </c:pt>
                <c:pt idx="481">
                  <c:v>44799</c:v>
                </c:pt>
                <c:pt idx="482">
                  <c:v>44802</c:v>
                </c:pt>
                <c:pt idx="483">
                  <c:v>44803</c:v>
                </c:pt>
                <c:pt idx="484">
                  <c:v>44804</c:v>
                </c:pt>
                <c:pt idx="485">
                  <c:v>44805</c:v>
                </c:pt>
                <c:pt idx="486">
                  <c:v>44806</c:v>
                </c:pt>
                <c:pt idx="487">
                  <c:v>44809</c:v>
                </c:pt>
                <c:pt idx="488">
                  <c:v>44810</c:v>
                </c:pt>
                <c:pt idx="489">
                  <c:v>44811</c:v>
                </c:pt>
                <c:pt idx="490">
                  <c:v>44812</c:v>
                </c:pt>
                <c:pt idx="491">
                  <c:v>44816</c:v>
                </c:pt>
                <c:pt idx="492">
                  <c:v>44817</c:v>
                </c:pt>
                <c:pt idx="493">
                  <c:v>44818</c:v>
                </c:pt>
                <c:pt idx="494">
                  <c:v>44819</c:v>
                </c:pt>
                <c:pt idx="495">
                  <c:v>44820</c:v>
                </c:pt>
                <c:pt idx="496">
                  <c:v>44823</c:v>
                </c:pt>
                <c:pt idx="497">
                  <c:v>44824</c:v>
                </c:pt>
                <c:pt idx="498">
                  <c:v>44825</c:v>
                </c:pt>
                <c:pt idx="499">
                  <c:v>44826</c:v>
                </c:pt>
                <c:pt idx="500">
                  <c:v>44827</c:v>
                </c:pt>
                <c:pt idx="501">
                  <c:v>44830</c:v>
                </c:pt>
                <c:pt idx="502">
                  <c:v>44831</c:v>
                </c:pt>
                <c:pt idx="503">
                  <c:v>44832</c:v>
                </c:pt>
                <c:pt idx="504">
                  <c:v>44833</c:v>
                </c:pt>
                <c:pt idx="505">
                  <c:v>44834</c:v>
                </c:pt>
                <c:pt idx="506">
                  <c:v>44837</c:v>
                </c:pt>
                <c:pt idx="507">
                  <c:v>44838</c:v>
                </c:pt>
                <c:pt idx="508">
                  <c:v>44839</c:v>
                </c:pt>
                <c:pt idx="509">
                  <c:v>44840</c:v>
                </c:pt>
                <c:pt idx="510">
                  <c:v>44841</c:v>
                </c:pt>
                <c:pt idx="511">
                  <c:v>44845</c:v>
                </c:pt>
                <c:pt idx="512">
                  <c:v>44846</c:v>
                </c:pt>
                <c:pt idx="513">
                  <c:v>44847</c:v>
                </c:pt>
                <c:pt idx="514">
                  <c:v>44848</c:v>
                </c:pt>
                <c:pt idx="515">
                  <c:v>44851</c:v>
                </c:pt>
                <c:pt idx="516">
                  <c:v>44852</c:v>
                </c:pt>
                <c:pt idx="517">
                  <c:v>44853</c:v>
                </c:pt>
                <c:pt idx="518">
                  <c:v>44854</c:v>
                </c:pt>
                <c:pt idx="519">
                  <c:v>44855</c:v>
                </c:pt>
                <c:pt idx="520">
                  <c:v>44858</c:v>
                </c:pt>
                <c:pt idx="521">
                  <c:v>44859</c:v>
                </c:pt>
                <c:pt idx="522">
                  <c:v>44860</c:v>
                </c:pt>
                <c:pt idx="523">
                  <c:v>44861</c:v>
                </c:pt>
                <c:pt idx="524">
                  <c:v>44862</c:v>
                </c:pt>
                <c:pt idx="525">
                  <c:v>44865</c:v>
                </c:pt>
                <c:pt idx="526">
                  <c:v>44866</c:v>
                </c:pt>
                <c:pt idx="527">
                  <c:v>44867</c:v>
                </c:pt>
                <c:pt idx="528">
                  <c:v>44868</c:v>
                </c:pt>
                <c:pt idx="529">
                  <c:v>44869</c:v>
                </c:pt>
                <c:pt idx="530">
                  <c:v>44872</c:v>
                </c:pt>
                <c:pt idx="531">
                  <c:v>44873</c:v>
                </c:pt>
                <c:pt idx="532">
                  <c:v>44874</c:v>
                </c:pt>
                <c:pt idx="533">
                  <c:v>44875</c:v>
                </c:pt>
                <c:pt idx="534">
                  <c:v>44876</c:v>
                </c:pt>
                <c:pt idx="535">
                  <c:v>44879</c:v>
                </c:pt>
                <c:pt idx="536">
                  <c:v>44880</c:v>
                </c:pt>
                <c:pt idx="537">
                  <c:v>44881</c:v>
                </c:pt>
                <c:pt idx="538">
                  <c:v>44882</c:v>
                </c:pt>
                <c:pt idx="539">
                  <c:v>44883</c:v>
                </c:pt>
                <c:pt idx="540">
                  <c:v>44886</c:v>
                </c:pt>
                <c:pt idx="541">
                  <c:v>44887</c:v>
                </c:pt>
                <c:pt idx="542">
                  <c:v>44888</c:v>
                </c:pt>
                <c:pt idx="543">
                  <c:v>44889</c:v>
                </c:pt>
                <c:pt idx="544">
                  <c:v>44890</c:v>
                </c:pt>
                <c:pt idx="545">
                  <c:v>44893</c:v>
                </c:pt>
                <c:pt idx="546">
                  <c:v>44894</c:v>
                </c:pt>
                <c:pt idx="547">
                  <c:v>44895</c:v>
                </c:pt>
                <c:pt idx="548">
                  <c:v>44896</c:v>
                </c:pt>
                <c:pt idx="549">
                  <c:v>44897</c:v>
                </c:pt>
                <c:pt idx="550">
                  <c:v>44900</c:v>
                </c:pt>
                <c:pt idx="551">
                  <c:v>44901</c:v>
                </c:pt>
                <c:pt idx="552">
                  <c:v>44902</c:v>
                </c:pt>
                <c:pt idx="553">
                  <c:v>44903</c:v>
                </c:pt>
                <c:pt idx="554">
                  <c:v>44904</c:v>
                </c:pt>
                <c:pt idx="555">
                  <c:v>44907</c:v>
                </c:pt>
                <c:pt idx="556">
                  <c:v>44908</c:v>
                </c:pt>
                <c:pt idx="557">
                  <c:v>44909</c:v>
                </c:pt>
                <c:pt idx="558">
                  <c:v>44910</c:v>
                </c:pt>
                <c:pt idx="559">
                  <c:v>44911</c:v>
                </c:pt>
                <c:pt idx="560">
                  <c:v>44914</c:v>
                </c:pt>
                <c:pt idx="561">
                  <c:v>44915</c:v>
                </c:pt>
                <c:pt idx="562">
                  <c:v>44916</c:v>
                </c:pt>
                <c:pt idx="563">
                  <c:v>44917</c:v>
                </c:pt>
                <c:pt idx="564">
                  <c:v>44918</c:v>
                </c:pt>
                <c:pt idx="565">
                  <c:v>44921</c:v>
                </c:pt>
                <c:pt idx="566">
                  <c:v>44922</c:v>
                </c:pt>
                <c:pt idx="567">
                  <c:v>44923</c:v>
                </c:pt>
                <c:pt idx="568">
                  <c:v>44924</c:v>
                </c:pt>
                <c:pt idx="569">
                  <c:v>44925</c:v>
                </c:pt>
                <c:pt idx="570">
                  <c:v>44929</c:v>
                </c:pt>
                <c:pt idx="571">
                  <c:v>44930</c:v>
                </c:pt>
                <c:pt idx="572">
                  <c:v>44931</c:v>
                </c:pt>
                <c:pt idx="573">
                  <c:v>44932</c:v>
                </c:pt>
                <c:pt idx="574">
                  <c:v>44935</c:v>
                </c:pt>
                <c:pt idx="575">
                  <c:v>44936</c:v>
                </c:pt>
                <c:pt idx="576">
                  <c:v>44937</c:v>
                </c:pt>
                <c:pt idx="577">
                  <c:v>44938</c:v>
                </c:pt>
                <c:pt idx="578">
                  <c:v>44939</c:v>
                </c:pt>
                <c:pt idx="579">
                  <c:v>44942</c:v>
                </c:pt>
                <c:pt idx="580">
                  <c:v>44943</c:v>
                </c:pt>
                <c:pt idx="581">
                  <c:v>44956</c:v>
                </c:pt>
                <c:pt idx="582">
                  <c:v>44957</c:v>
                </c:pt>
                <c:pt idx="583">
                  <c:v>44958</c:v>
                </c:pt>
                <c:pt idx="584">
                  <c:v>44959</c:v>
                </c:pt>
                <c:pt idx="585">
                  <c:v>44960</c:v>
                </c:pt>
                <c:pt idx="586">
                  <c:v>44963</c:v>
                </c:pt>
                <c:pt idx="587">
                  <c:v>44964</c:v>
                </c:pt>
                <c:pt idx="588">
                  <c:v>44965</c:v>
                </c:pt>
                <c:pt idx="589">
                  <c:v>44966</c:v>
                </c:pt>
                <c:pt idx="590">
                  <c:v>44967</c:v>
                </c:pt>
                <c:pt idx="591">
                  <c:v>44970</c:v>
                </c:pt>
                <c:pt idx="592">
                  <c:v>44971</c:v>
                </c:pt>
                <c:pt idx="593">
                  <c:v>44972</c:v>
                </c:pt>
                <c:pt idx="594">
                  <c:v>44973</c:v>
                </c:pt>
                <c:pt idx="595">
                  <c:v>44974</c:v>
                </c:pt>
                <c:pt idx="596">
                  <c:v>44977</c:v>
                </c:pt>
                <c:pt idx="597">
                  <c:v>44978</c:v>
                </c:pt>
                <c:pt idx="598">
                  <c:v>44979</c:v>
                </c:pt>
                <c:pt idx="599">
                  <c:v>44980</c:v>
                </c:pt>
                <c:pt idx="600">
                  <c:v>44981</c:v>
                </c:pt>
                <c:pt idx="601">
                  <c:v>44986</c:v>
                </c:pt>
                <c:pt idx="602">
                  <c:v>44987</c:v>
                </c:pt>
                <c:pt idx="603">
                  <c:v>44988</c:v>
                </c:pt>
                <c:pt idx="604">
                  <c:v>44991</c:v>
                </c:pt>
                <c:pt idx="605">
                  <c:v>44992</c:v>
                </c:pt>
                <c:pt idx="606">
                  <c:v>44993</c:v>
                </c:pt>
                <c:pt idx="607">
                  <c:v>44994</c:v>
                </c:pt>
                <c:pt idx="608">
                  <c:v>44995</c:v>
                </c:pt>
                <c:pt idx="609">
                  <c:v>44998</c:v>
                </c:pt>
                <c:pt idx="610">
                  <c:v>44999</c:v>
                </c:pt>
                <c:pt idx="611">
                  <c:v>45000</c:v>
                </c:pt>
                <c:pt idx="612">
                  <c:v>45001</c:v>
                </c:pt>
                <c:pt idx="613">
                  <c:v>45002</c:v>
                </c:pt>
                <c:pt idx="614">
                  <c:v>45005</c:v>
                </c:pt>
                <c:pt idx="615">
                  <c:v>45006</c:v>
                </c:pt>
                <c:pt idx="616">
                  <c:v>45007</c:v>
                </c:pt>
                <c:pt idx="617">
                  <c:v>45008</c:v>
                </c:pt>
                <c:pt idx="618">
                  <c:v>45009</c:v>
                </c:pt>
                <c:pt idx="619">
                  <c:v>45012</c:v>
                </c:pt>
                <c:pt idx="620">
                  <c:v>45013</c:v>
                </c:pt>
                <c:pt idx="621">
                  <c:v>45014</c:v>
                </c:pt>
                <c:pt idx="622">
                  <c:v>45015</c:v>
                </c:pt>
                <c:pt idx="623">
                  <c:v>45016</c:v>
                </c:pt>
                <c:pt idx="624">
                  <c:v>45022</c:v>
                </c:pt>
                <c:pt idx="625">
                  <c:v>45023</c:v>
                </c:pt>
                <c:pt idx="626">
                  <c:v>45026</c:v>
                </c:pt>
                <c:pt idx="627">
                  <c:v>45027</c:v>
                </c:pt>
                <c:pt idx="628">
                  <c:v>45028</c:v>
                </c:pt>
                <c:pt idx="629">
                  <c:v>45029</c:v>
                </c:pt>
                <c:pt idx="630">
                  <c:v>45030</c:v>
                </c:pt>
                <c:pt idx="631">
                  <c:v>45033</c:v>
                </c:pt>
                <c:pt idx="632">
                  <c:v>45034</c:v>
                </c:pt>
                <c:pt idx="633">
                  <c:v>45035</c:v>
                </c:pt>
                <c:pt idx="634">
                  <c:v>45036</c:v>
                </c:pt>
                <c:pt idx="635">
                  <c:v>45037</c:v>
                </c:pt>
                <c:pt idx="636">
                  <c:v>45040</c:v>
                </c:pt>
                <c:pt idx="637">
                  <c:v>45041</c:v>
                </c:pt>
                <c:pt idx="638">
                  <c:v>45042</c:v>
                </c:pt>
                <c:pt idx="639">
                  <c:v>45043</c:v>
                </c:pt>
                <c:pt idx="640">
                  <c:v>45044</c:v>
                </c:pt>
                <c:pt idx="641">
                  <c:v>45048</c:v>
                </c:pt>
                <c:pt idx="642">
                  <c:v>45049</c:v>
                </c:pt>
                <c:pt idx="643">
                  <c:v>45050</c:v>
                </c:pt>
                <c:pt idx="644">
                  <c:v>45051</c:v>
                </c:pt>
                <c:pt idx="645">
                  <c:v>45054</c:v>
                </c:pt>
                <c:pt idx="646">
                  <c:v>45055</c:v>
                </c:pt>
                <c:pt idx="647">
                  <c:v>45056</c:v>
                </c:pt>
                <c:pt idx="648">
                  <c:v>45057</c:v>
                </c:pt>
                <c:pt idx="649">
                  <c:v>45058</c:v>
                </c:pt>
                <c:pt idx="650">
                  <c:v>45061</c:v>
                </c:pt>
                <c:pt idx="651">
                  <c:v>45062</c:v>
                </c:pt>
                <c:pt idx="652">
                  <c:v>45063</c:v>
                </c:pt>
                <c:pt idx="653">
                  <c:v>45064</c:v>
                </c:pt>
                <c:pt idx="654">
                  <c:v>45065</c:v>
                </c:pt>
                <c:pt idx="655">
                  <c:v>45068</c:v>
                </c:pt>
                <c:pt idx="656">
                  <c:v>45069</c:v>
                </c:pt>
                <c:pt idx="657">
                  <c:v>45070</c:v>
                </c:pt>
                <c:pt idx="658">
                  <c:v>45071</c:v>
                </c:pt>
                <c:pt idx="659">
                  <c:v>45072</c:v>
                </c:pt>
                <c:pt idx="660">
                  <c:v>45075</c:v>
                </c:pt>
                <c:pt idx="661">
                  <c:v>45076</c:v>
                </c:pt>
                <c:pt idx="662">
                  <c:v>45077</c:v>
                </c:pt>
                <c:pt idx="663">
                  <c:v>45078</c:v>
                </c:pt>
                <c:pt idx="664">
                  <c:v>45079</c:v>
                </c:pt>
                <c:pt idx="665">
                  <c:v>45082</c:v>
                </c:pt>
                <c:pt idx="666">
                  <c:v>45083</c:v>
                </c:pt>
                <c:pt idx="667">
                  <c:v>45084</c:v>
                </c:pt>
                <c:pt idx="668">
                  <c:v>45085</c:v>
                </c:pt>
                <c:pt idx="669">
                  <c:v>45086</c:v>
                </c:pt>
                <c:pt idx="670">
                  <c:v>45089</c:v>
                </c:pt>
                <c:pt idx="671">
                  <c:v>45090</c:v>
                </c:pt>
                <c:pt idx="672">
                  <c:v>45091</c:v>
                </c:pt>
                <c:pt idx="673">
                  <c:v>45092</c:v>
                </c:pt>
                <c:pt idx="674">
                  <c:v>45093</c:v>
                </c:pt>
                <c:pt idx="675">
                  <c:v>45096</c:v>
                </c:pt>
                <c:pt idx="676">
                  <c:v>45097</c:v>
                </c:pt>
                <c:pt idx="677">
                  <c:v>45098</c:v>
                </c:pt>
                <c:pt idx="678">
                  <c:v>45103</c:v>
                </c:pt>
                <c:pt idx="679">
                  <c:v>45104</c:v>
                </c:pt>
                <c:pt idx="680">
                  <c:v>45105</c:v>
                </c:pt>
                <c:pt idx="681">
                  <c:v>45106</c:v>
                </c:pt>
                <c:pt idx="682">
                  <c:v>45107</c:v>
                </c:pt>
                <c:pt idx="683">
                  <c:v>45110</c:v>
                </c:pt>
                <c:pt idx="684">
                  <c:v>45111</c:v>
                </c:pt>
                <c:pt idx="685">
                  <c:v>45112</c:v>
                </c:pt>
                <c:pt idx="686">
                  <c:v>45113</c:v>
                </c:pt>
                <c:pt idx="687">
                  <c:v>45114</c:v>
                </c:pt>
                <c:pt idx="688">
                  <c:v>45117</c:v>
                </c:pt>
                <c:pt idx="689">
                  <c:v>45118</c:v>
                </c:pt>
                <c:pt idx="690">
                  <c:v>45119</c:v>
                </c:pt>
                <c:pt idx="691">
                  <c:v>45120</c:v>
                </c:pt>
                <c:pt idx="692">
                  <c:v>45121</c:v>
                </c:pt>
                <c:pt idx="693">
                  <c:v>45124</c:v>
                </c:pt>
                <c:pt idx="694">
                  <c:v>45125</c:v>
                </c:pt>
                <c:pt idx="695">
                  <c:v>45126</c:v>
                </c:pt>
                <c:pt idx="696">
                  <c:v>45127</c:v>
                </c:pt>
                <c:pt idx="697">
                  <c:v>45128</c:v>
                </c:pt>
                <c:pt idx="698">
                  <c:v>45131</c:v>
                </c:pt>
                <c:pt idx="699">
                  <c:v>45132</c:v>
                </c:pt>
                <c:pt idx="700">
                  <c:v>45133</c:v>
                </c:pt>
                <c:pt idx="701">
                  <c:v>45134</c:v>
                </c:pt>
                <c:pt idx="702">
                  <c:v>45135</c:v>
                </c:pt>
                <c:pt idx="703">
                  <c:v>45138</c:v>
                </c:pt>
                <c:pt idx="704">
                  <c:v>45139</c:v>
                </c:pt>
                <c:pt idx="705">
                  <c:v>45140</c:v>
                </c:pt>
                <c:pt idx="706">
                  <c:v>45142</c:v>
                </c:pt>
                <c:pt idx="707">
                  <c:v>45145</c:v>
                </c:pt>
                <c:pt idx="708">
                  <c:v>45146</c:v>
                </c:pt>
                <c:pt idx="709">
                  <c:v>45147</c:v>
                </c:pt>
                <c:pt idx="710">
                  <c:v>45148</c:v>
                </c:pt>
                <c:pt idx="711">
                  <c:v>45149</c:v>
                </c:pt>
                <c:pt idx="712">
                  <c:v>45152</c:v>
                </c:pt>
                <c:pt idx="713">
                  <c:v>45153</c:v>
                </c:pt>
                <c:pt idx="714">
                  <c:v>45154</c:v>
                </c:pt>
                <c:pt idx="715">
                  <c:v>45155</c:v>
                </c:pt>
                <c:pt idx="716">
                  <c:v>45156</c:v>
                </c:pt>
                <c:pt idx="717">
                  <c:v>45159</c:v>
                </c:pt>
                <c:pt idx="718">
                  <c:v>45160</c:v>
                </c:pt>
                <c:pt idx="719">
                  <c:v>45161</c:v>
                </c:pt>
                <c:pt idx="720">
                  <c:v>45162</c:v>
                </c:pt>
                <c:pt idx="721">
                  <c:v>45163</c:v>
                </c:pt>
                <c:pt idx="722">
                  <c:v>45166</c:v>
                </c:pt>
                <c:pt idx="723">
                  <c:v>45167</c:v>
                </c:pt>
                <c:pt idx="724">
                  <c:v>45168</c:v>
                </c:pt>
                <c:pt idx="725">
                  <c:v>45169</c:v>
                </c:pt>
                <c:pt idx="726">
                  <c:v>45170</c:v>
                </c:pt>
                <c:pt idx="727">
                  <c:v>45173</c:v>
                </c:pt>
                <c:pt idx="728">
                  <c:v>45174</c:v>
                </c:pt>
                <c:pt idx="729">
                  <c:v>45175</c:v>
                </c:pt>
                <c:pt idx="730">
                  <c:v>45176</c:v>
                </c:pt>
                <c:pt idx="731">
                  <c:v>45177</c:v>
                </c:pt>
                <c:pt idx="732">
                  <c:v>45180</c:v>
                </c:pt>
                <c:pt idx="733">
                  <c:v>45181</c:v>
                </c:pt>
                <c:pt idx="734">
                  <c:v>45182</c:v>
                </c:pt>
                <c:pt idx="735">
                  <c:v>45183</c:v>
                </c:pt>
                <c:pt idx="736">
                  <c:v>45184</c:v>
                </c:pt>
                <c:pt idx="737">
                  <c:v>45187</c:v>
                </c:pt>
                <c:pt idx="738">
                  <c:v>45188</c:v>
                </c:pt>
                <c:pt idx="739">
                  <c:v>45189</c:v>
                </c:pt>
                <c:pt idx="740">
                  <c:v>45190</c:v>
                </c:pt>
                <c:pt idx="741">
                  <c:v>45191</c:v>
                </c:pt>
                <c:pt idx="742">
                  <c:v>45194</c:v>
                </c:pt>
                <c:pt idx="743">
                  <c:v>45195</c:v>
                </c:pt>
                <c:pt idx="744">
                  <c:v>45196</c:v>
                </c:pt>
                <c:pt idx="745">
                  <c:v>45197</c:v>
                </c:pt>
                <c:pt idx="746">
                  <c:v>45201</c:v>
                </c:pt>
                <c:pt idx="747">
                  <c:v>45202</c:v>
                </c:pt>
                <c:pt idx="748">
                  <c:v>45203</c:v>
                </c:pt>
                <c:pt idx="749">
                  <c:v>45204</c:v>
                </c:pt>
                <c:pt idx="750">
                  <c:v>45205</c:v>
                </c:pt>
                <c:pt idx="751">
                  <c:v>45210</c:v>
                </c:pt>
                <c:pt idx="752">
                  <c:v>45211</c:v>
                </c:pt>
                <c:pt idx="753">
                  <c:v>45212</c:v>
                </c:pt>
                <c:pt idx="754">
                  <c:v>45215</c:v>
                </c:pt>
                <c:pt idx="755">
                  <c:v>45216</c:v>
                </c:pt>
                <c:pt idx="756">
                  <c:v>45217</c:v>
                </c:pt>
                <c:pt idx="757">
                  <c:v>45218</c:v>
                </c:pt>
                <c:pt idx="758">
                  <c:v>45219</c:v>
                </c:pt>
                <c:pt idx="759">
                  <c:v>45222</c:v>
                </c:pt>
                <c:pt idx="760">
                  <c:v>45223</c:v>
                </c:pt>
                <c:pt idx="761">
                  <c:v>45224</c:v>
                </c:pt>
                <c:pt idx="762">
                  <c:v>45225</c:v>
                </c:pt>
                <c:pt idx="763">
                  <c:v>45226</c:v>
                </c:pt>
                <c:pt idx="764">
                  <c:v>45229</c:v>
                </c:pt>
                <c:pt idx="765">
                  <c:v>45230</c:v>
                </c:pt>
                <c:pt idx="766">
                  <c:v>45231</c:v>
                </c:pt>
                <c:pt idx="767">
                  <c:v>45232</c:v>
                </c:pt>
                <c:pt idx="768">
                  <c:v>45233</c:v>
                </c:pt>
                <c:pt idx="769">
                  <c:v>45236</c:v>
                </c:pt>
                <c:pt idx="770">
                  <c:v>45237</c:v>
                </c:pt>
                <c:pt idx="771">
                  <c:v>45238</c:v>
                </c:pt>
                <c:pt idx="772">
                  <c:v>45239</c:v>
                </c:pt>
                <c:pt idx="773">
                  <c:v>45240</c:v>
                </c:pt>
                <c:pt idx="774">
                  <c:v>45243</c:v>
                </c:pt>
                <c:pt idx="775">
                  <c:v>45244</c:v>
                </c:pt>
                <c:pt idx="776">
                  <c:v>45245</c:v>
                </c:pt>
                <c:pt idx="777">
                  <c:v>45246</c:v>
                </c:pt>
              </c:numCache>
            </c:numRef>
          </c:cat>
          <c:val>
            <c:numRef>
              <c:f>'ONE_LAST_QUOTE (2)'!$S$2:$S$792</c:f>
              <c:numCache>
                <c:formatCode>0.00%</c:formatCode>
                <c:ptCount val="791"/>
                <c:pt idx="0">
                  <c:v>8.778548817801362E-3</c:v>
                </c:pt>
                <c:pt idx="1">
                  <c:v>8.778548817801362E-3</c:v>
                </c:pt>
                <c:pt idx="2">
                  <c:v>8.778548817801362E-3</c:v>
                </c:pt>
                <c:pt idx="3">
                  <c:v>8.778548817801362E-3</c:v>
                </c:pt>
                <c:pt idx="4">
                  <c:v>8.778548817801362E-3</c:v>
                </c:pt>
                <c:pt idx="5">
                  <c:v>8.778548817801362E-3</c:v>
                </c:pt>
                <c:pt idx="6">
                  <c:v>8.778548817801362E-3</c:v>
                </c:pt>
                <c:pt idx="7">
                  <c:v>8.778548817801362E-3</c:v>
                </c:pt>
                <c:pt idx="8">
                  <c:v>8.778548817801362E-3</c:v>
                </c:pt>
                <c:pt idx="9">
                  <c:v>8.778548817801362E-3</c:v>
                </c:pt>
                <c:pt idx="10">
                  <c:v>8.778548817801362E-3</c:v>
                </c:pt>
                <c:pt idx="11">
                  <c:v>8.778548817801362E-3</c:v>
                </c:pt>
                <c:pt idx="12">
                  <c:v>8.778548817801362E-3</c:v>
                </c:pt>
                <c:pt idx="13">
                  <c:v>8.778548817801362E-3</c:v>
                </c:pt>
                <c:pt idx="14">
                  <c:v>8.778548817801362E-3</c:v>
                </c:pt>
                <c:pt idx="15">
                  <c:v>8.778548817801362E-3</c:v>
                </c:pt>
                <c:pt idx="16">
                  <c:v>8.778548817801362E-3</c:v>
                </c:pt>
                <c:pt idx="17">
                  <c:v>8.778548817801362E-3</c:v>
                </c:pt>
                <c:pt idx="18">
                  <c:v>8.778548817801362E-3</c:v>
                </c:pt>
                <c:pt idx="19">
                  <c:v>8.778548817801362E-3</c:v>
                </c:pt>
                <c:pt idx="20">
                  <c:v>8.778548817801362E-3</c:v>
                </c:pt>
                <c:pt idx="21">
                  <c:v>8.778548817801362E-3</c:v>
                </c:pt>
                <c:pt idx="22">
                  <c:v>8.778548817801362E-3</c:v>
                </c:pt>
                <c:pt idx="23">
                  <c:v>8.778548817801362E-3</c:v>
                </c:pt>
                <c:pt idx="24">
                  <c:v>8.778548817801362E-3</c:v>
                </c:pt>
                <c:pt idx="25">
                  <c:v>8.778548817801362E-3</c:v>
                </c:pt>
                <c:pt idx="26">
                  <c:v>8.778548817801362E-3</c:v>
                </c:pt>
                <c:pt idx="27">
                  <c:v>8.778548817801362E-3</c:v>
                </c:pt>
                <c:pt idx="28">
                  <c:v>8.778548817801362E-3</c:v>
                </c:pt>
                <c:pt idx="29">
                  <c:v>8.778548817801362E-3</c:v>
                </c:pt>
                <c:pt idx="30">
                  <c:v>8.778548817801362E-3</c:v>
                </c:pt>
                <c:pt idx="31">
                  <c:v>8.778548817801362E-3</c:v>
                </c:pt>
                <c:pt idx="32">
                  <c:v>8.778548817801362E-3</c:v>
                </c:pt>
                <c:pt idx="33">
                  <c:v>8.778548817801362E-3</c:v>
                </c:pt>
                <c:pt idx="34">
                  <c:v>8.778548817801362E-3</c:v>
                </c:pt>
                <c:pt idx="35">
                  <c:v>8.778548817801362E-3</c:v>
                </c:pt>
                <c:pt idx="36">
                  <c:v>8.778548817801362E-3</c:v>
                </c:pt>
                <c:pt idx="37">
                  <c:v>8.778548817801362E-3</c:v>
                </c:pt>
                <c:pt idx="38">
                  <c:v>8.778548817801362E-3</c:v>
                </c:pt>
                <c:pt idx="39">
                  <c:v>8.778548817801362E-3</c:v>
                </c:pt>
                <c:pt idx="40">
                  <c:v>8.778548817801362E-3</c:v>
                </c:pt>
                <c:pt idx="41">
                  <c:v>8.778548817801362E-3</c:v>
                </c:pt>
                <c:pt idx="42">
                  <c:v>8.778548817801362E-3</c:v>
                </c:pt>
                <c:pt idx="43">
                  <c:v>8.778548817801362E-3</c:v>
                </c:pt>
                <c:pt idx="44">
                  <c:v>8.778548817801362E-3</c:v>
                </c:pt>
                <c:pt idx="45">
                  <c:v>8.778548817801362E-3</c:v>
                </c:pt>
                <c:pt idx="46">
                  <c:v>8.778548817801362E-3</c:v>
                </c:pt>
                <c:pt idx="47">
                  <c:v>8.778548817801362E-3</c:v>
                </c:pt>
                <c:pt idx="48">
                  <c:v>8.778548817801362E-3</c:v>
                </c:pt>
                <c:pt idx="49">
                  <c:v>8.778548817801362E-3</c:v>
                </c:pt>
                <c:pt idx="50">
                  <c:v>8.778548817801362E-3</c:v>
                </c:pt>
                <c:pt idx="51">
                  <c:v>8.778548817801362E-3</c:v>
                </c:pt>
                <c:pt idx="52">
                  <c:v>8.778548817801362E-3</c:v>
                </c:pt>
                <c:pt idx="53">
                  <c:v>8.778548817801362E-3</c:v>
                </c:pt>
                <c:pt idx="54">
                  <c:v>8.778548817801362E-3</c:v>
                </c:pt>
                <c:pt idx="55">
                  <c:v>8.778548817801362E-3</c:v>
                </c:pt>
                <c:pt idx="56">
                  <c:v>8.778548817801362E-3</c:v>
                </c:pt>
                <c:pt idx="57">
                  <c:v>8.778548817801362E-3</c:v>
                </c:pt>
                <c:pt idx="58">
                  <c:v>8.778548817801362E-3</c:v>
                </c:pt>
                <c:pt idx="59">
                  <c:v>8.778548817801362E-3</c:v>
                </c:pt>
                <c:pt idx="60">
                  <c:v>8.778548817801362E-3</c:v>
                </c:pt>
                <c:pt idx="61">
                  <c:v>8.778548817801362E-3</c:v>
                </c:pt>
                <c:pt idx="62">
                  <c:v>8.778548817801362E-3</c:v>
                </c:pt>
                <c:pt idx="63">
                  <c:v>8.778548817801362E-3</c:v>
                </c:pt>
                <c:pt idx="64">
                  <c:v>8.778548817801362E-3</c:v>
                </c:pt>
                <c:pt idx="65">
                  <c:v>8.778548817801362E-3</c:v>
                </c:pt>
                <c:pt idx="66">
                  <c:v>8.778548817801362E-3</c:v>
                </c:pt>
                <c:pt idx="67">
                  <c:v>8.778548817801362E-3</c:v>
                </c:pt>
                <c:pt idx="68">
                  <c:v>8.778548817801362E-3</c:v>
                </c:pt>
                <c:pt idx="69">
                  <c:v>8.778548817801362E-3</c:v>
                </c:pt>
                <c:pt idx="70">
                  <c:v>8.778548817801362E-3</c:v>
                </c:pt>
                <c:pt idx="71">
                  <c:v>8.778548817801362E-3</c:v>
                </c:pt>
                <c:pt idx="72">
                  <c:v>8.778548817801362E-3</c:v>
                </c:pt>
                <c:pt idx="73">
                  <c:v>8.778548817801362E-3</c:v>
                </c:pt>
                <c:pt idx="74">
                  <c:v>8.778548817801362E-3</c:v>
                </c:pt>
                <c:pt idx="75">
                  <c:v>8.778548817801362E-3</c:v>
                </c:pt>
                <c:pt idx="76">
                  <c:v>8.778548817801362E-3</c:v>
                </c:pt>
                <c:pt idx="77">
                  <c:v>8.778548817801362E-3</c:v>
                </c:pt>
                <c:pt idx="78">
                  <c:v>8.778548817801362E-3</c:v>
                </c:pt>
                <c:pt idx="79">
                  <c:v>8.778548817801362E-3</c:v>
                </c:pt>
                <c:pt idx="80">
                  <c:v>8.778548817801362E-3</c:v>
                </c:pt>
                <c:pt idx="81">
                  <c:v>8.778548817801362E-3</c:v>
                </c:pt>
                <c:pt idx="82">
                  <c:v>8.778548817801362E-3</c:v>
                </c:pt>
                <c:pt idx="83">
                  <c:v>8.778548817801362E-3</c:v>
                </c:pt>
                <c:pt idx="84">
                  <c:v>8.778548817801362E-3</c:v>
                </c:pt>
                <c:pt idx="85">
                  <c:v>8.778548817801362E-3</c:v>
                </c:pt>
                <c:pt idx="86">
                  <c:v>8.778548817801362E-3</c:v>
                </c:pt>
                <c:pt idx="87">
                  <c:v>8.778548817801362E-3</c:v>
                </c:pt>
                <c:pt idx="88">
                  <c:v>8.778548817801362E-3</c:v>
                </c:pt>
                <c:pt idx="89">
                  <c:v>8.778548817801362E-3</c:v>
                </c:pt>
                <c:pt idx="90">
                  <c:v>8.778548817801362E-3</c:v>
                </c:pt>
                <c:pt idx="91">
                  <c:v>8.778548817801362E-3</c:v>
                </c:pt>
                <c:pt idx="92">
                  <c:v>8.778548817801362E-3</c:v>
                </c:pt>
                <c:pt idx="93">
                  <c:v>8.778548817801362E-3</c:v>
                </c:pt>
                <c:pt idx="94">
                  <c:v>8.778548817801362E-3</c:v>
                </c:pt>
                <c:pt idx="95">
                  <c:v>8.778548817801362E-3</c:v>
                </c:pt>
                <c:pt idx="96">
                  <c:v>8.778548817801362E-3</c:v>
                </c:pt>
                <c:pt idx="97">
                  <c:v>8.778548817801362E-3</c:v>
                </c:pt>
                <c:pt idx="98">
                  <c:v>8.778548817801362E-3</c:v>
                </c:pt>
                <c:pt idx="99">
                  <c:v>8.778548817801362E-3</c:v>
                </c:pt>
                <c:pt idx="100">
                  <c:v>8.778548817801362E-3</c:v>
                </c:pt>
                <c:pt idx="101">
                  <c:v>8.778548817801362E-3</c:v>
                </c:pt>
                <c:pt idx="102">
                  <c:v>8.778548817801362E-3</c:v>
                </c:pt>
                <c:pt idx="103">
                  <c:v>8.778548817801362E-3</c:v>
                </c:pt>
                <c:pt idx="104">
                  <c:v>8.778548817801362E-3</c:v>
                </c:pt>
                <c:pt idx="105">
                  <c:v>8.778548817801362E-3</c:v>
                </c:pt>
                <c:pt idx="106">
                  <c:v>8.778548817801362E-3</c:v>
                </c:pt>
                <c:pt idx="107">
                  <c:v>8.778548817801362E-3</c:v>
                </c:pt>
                <c:pt idx="108">
                  <c:v>8.778548817801362E-3</c:v>
                </c:pt>
                <c:pt idx="109">
                  <c:v>8.778548817801362E-3</c:v>
                </c:pt>
                <c:pt idx="110">
                  <c:v>8.778548817801362E-3</c:v>
                </c:pt>
                <c:pt idx="111">
                  <c:v>8.778548817801362E-3</c:v>
                </c:pt>
                <c:pt idx="112">
                  <c:v>8.778548817801362E-3</c:v>
                </c:pt>
                <c:pt idx="113">
                  <c:v>8.778548817801362E-3</c:v>
                </c:pt>
                <c:pt idx="114">
                  <c:v>8.778548817801362E-3</c:v>
                </c:pt>
                <c:pt idx="115">
                  <c:v>8.778548817801362E-3</c:v>
                </c:pt>
                <c:pt idx="116">
                  <c:v>8.778548817801362E-3</c:v>
                </c:pt>
                <c:pt idx="117">
                  <c:v>8.778548817801362E-3</c:v>
                </c:pt>
                <c:pt idx="118">
                  <c:v>8.778548817801362E-3</c:v>
                </c:pt>
                <c:pt idx="119">
                  <c:v>8.778548817801362E-3</c:v>
                </c:pt>
                <c:pt idx="120">
                  <c:v>8.778548817801362E-3</c:v>
                </c:pt>
                <c:pt idx="121">
                  <c:v>8.778548817801362E-3</c:v>
                </c:pt>
                <c:pt idx="122">
                  <c:v>8.778548817801362E-3</c:v>
                </c:pt>
                <c:pt idx="123">
                  <c:v>8.778548817801362E-3</c:v>
                </c:pt>
                <c:pt idx="124">
                  <c:v>8.778548817801362E-3</c:v>
                </c:pt>
                <c:pt idx="125">
                  <c:v>8.778548817801362E-3</c:v>
                </c:pt>
                <c:pt idx="126">
                  <c:v>8.778548817801362E-3</c:v>
                </c:pt>
                <c:pt idx="127">
                  <c:v>8.778548817801362E-3</c:v>
                </c:pt>
                <c:pt idx="128">
                  <c:v>8.778548817801362E-3</c:v>
                </c:pt>
                <c:pt idx="129">
                  <c:v>8.778548817801362E-3</c:v>
                </c:pt>
                <c:pt idx="130">
                  <c:v>8.778548817801362E-3</c:v>
                </c:pt>
                <c:pt idx="131">
                  <c:v>8.778548817801362E-3</c:v>
                </c:pt>
                <c:pt idx="132">
                  <c:v>8.778548817801362E-3</c:v>
                </c:pt>
                <c:pt idx="133">
                  <c:v>8.778548817801362E-3</c:v>
                </c:pt>
                <c:pt idx="134">
                  <c:v>8.778548817801362E-3</c:v>
                </c:pt>
                <c:pt idx="135">
                  <c:v>8.778548817801362E-3</c:v>
                </c:pt>
                <c:pt idx="136">
                  <c:v>8.778548817801362E-3</c:v>
                </c:pt>
                <c:pt idx="137">
                  <c:v>8.778548817801362E-3</c:v>
                </c:pt>
                <c:pt idx="138">
                  <c:v>8.778548817801362E-3</c:v>
                </c:pt>
                <c:pt idx="139">
                  <c:v>8.778548817801362E-3</c:v>
                </c:pt>
                <c:pt idx="140">
                  <c:v>8.778548817801362E-3</c:v>
                </c:pt>
                <c:pt idx="141">
                  <c:v>8.778548817801362E-3</c:v>
                </c:pt>
                <c:pt idx="142">
                  <c:v>8.778548817801362E-3</c:v>
                </c:pt>
                <c:pt idx="143">
                  <c:v>8.778548817801362E-3</c:v>
                </c:pt>
                <c:pt idx="144">
                  <c:v>8.778548817801362E-3</c:v>
                </c:pt>
                <c:pt idx="145">
                  <c:v>8.778548817801362E-3</c:v>
                </c:pt>
                <c:pt idx="146">
                  <c:v>8.778548817801362E-3</c:v>
                </c:pt>
                <c:pt idx="147">
                  <c:v>8.778548817801362E-3</c:v>
                </c:pt>
                <c:pt idx="148">
                  <c:v>8.778548817801362E-3</c:v>
                </c:pt>
                <c:pt idx="149">
                  <c:v>8.778548817801362E-3</c:v>
                </c:pt>
                <c:pt idx="150">
                  <c:v>8.778548817801362E-3</c:v>
                </c:pt>
                <c:pt idx="151">
                  <c:v>8.778548817801362E-3</c:v>
                </c:pt>
                <c:pt idx="152">
                  <c:v>8.778548817801362E-3</c:v>
                </c:pt>
                <c:pt idx="153">
                  <c:v>8.778548817801362E-3</c:v>
                </c:pt>
                <c:pt idx="154">
                  <c:v>8.778548817801362E-3</c:v>
                </c:pt>
                <c:pt idx="155">
                  <c:v>8.778548817801362E-3</c:v>
                </c:pt>
                <c:pt idx="156">
                  <c:v>8.778548817801362E-3</c:v>
                </c:pt>
                <c:pt idx="157">
                  <c:v>8.778548817801362E-3</c:v>
                </c:pt>
                <c:pt idx="158">
                  <c:v>8.778548817801362E-3</c:v>
                </c:pt>
                <c:pt idx="159">
                  <c:v>8.778548817801362E-3</c:v>
                </c:pt>
                <c:pt idx="160">
                  <c:v>8.778548817801362E-3</c:v>
                </c:pt>
                <c:pt idx="161">
                  <c:v>8.778548817801362E-3</c:v>
                </c:pt>
                <c:pt idx="162">
                  <c:v>8.778548817801362E-3</c:v>
                </c:pt>
                <c:pt idx="163">
                  <c:v>8.778548817801362E-3</c:v>
                </c:pt>
                <c:pt idx="164">
                  <c:v>8.778548817801362E-3</c:v>
                </c:pt>
                <c:pt idx="165">
                  <c:v>8.778548817801362E-3</c:v>
                </c:pt>
                <c:pt idx="166">
                  <c:v>8.778548817801362E-3</c:v>
                </c:pt>
                <c:pt idx="167">
                  <c:v>8.778548817801362E-3</c:v>
                </c:pt>
                <c:pt idx="168">
                  <c:v>8.778548817801362E-3</c:v>
                </c:pt>
                <c:pt idx="169">
                  <c:v>8.778548817801362E-3</c:v>
                </c:pt>
                <c:pt idx="170">
                  <c:v>8.778548817801362E-3</c:v>
                </c:pt>
                <c:pt idx="171">
                  <c:v>8.778548817801362E-3</c:v>
                </c:pt>
                <c:pt idx="172">
                  <c:v>8.778548817801362E-3</c:v>
                </c:pt>
                <c:pt idx="173">
                  <c:v>8.778548817801362E-3</c:v>
                </c:pt>
                <c:pt idx="174">
                  <c:v>8.778548817801362E-3</c:v>
                </c:pt>
                <c:pt idx="175">
                  <c:v>8.778548817801362E-3</c:v>
                </c:pt>
                <c:pt idx="176">
                  <c:v>8.778548817801362E-3</c:v>
                </c:pt>
                <c:pt idx="177">
                  <c:v>8.778548817801362E-3</c:v>
                </c:pt>
                <c:pt idx="178">
                  <c:v>8.778548817801362E-3</c:v>
                </c:pt>
                <c:pt idx="179">
                  <c:v>8.778548817801362E-3</c:v>
                </c:pt>
                <c:pt idx="180">
                  <c:v>8.778548817801362E-3</c:v>
                </c:pt>
                <c:pt idx="181">
                  <c:v>8.778548817801362E-3</c:v>
                </c:pt>
                <c:pt idx="182">
                  <c:v>8.778548817801362E-3</c:v>
                </c:pt>
                <c:pt idx="183">
                  <c:v>8.778548817801362E-3</c:v>
                </c:pt>
                <c:pt idx="184">
                  <c:v>8.778548817801362E-3</c:v>
                </c:pt>
                <c:pt idx="185">
                  <c:v>8.778548817801362E-3</c:v>
                </c:pt>
                <c:pt idx="186">
                  <c:v>8.778548817801362E-3</c:v>
                </c:pt>
                <c:pt idx="187">
                  <c:v>8.778548817801362E-3</c:v>
                </c:pt>
                <c:pt idx="188">
                  <c:v>8.778548817801362E-3</c:v>
                </c:pt>
                <c:pt idx="189">
                  <c:v>8.778548817801362E-3</c:v>
                </c:pt>
                <c:pt idx="190">
                  <c:v>8.778548817801362E-3</c:v>
                </c:pt>
                <c:pt idx="191">
                  <c:v>8.778548817801362E-3</c:v>
                </c:pt>
                <c:pt idx="192">
                  <c:v>8.778548817801362E-3</c:v>
                </c:pt>
                <c:pt idx="193">
                  <c:v>8.778548817801362E-3</c:v>
                </c:pt>
                <c:pt idx="194">
                  <c:v>8.778548817801362E-3</c:v>
                </c:pt>
                <c:pt idx="195">
                  <c:v>8.778548817801362E-3</c:v>
                </c:pt>
                <c:pt idx="196">
                  <c:v>8.778548817801362E-3</c:v>
                </c:pt>
                <c:pt idx="197">
                  <c:v>8.778548817801362E-3</c:v>
                </c:pt>
                <c:pt idx="198">
                  <c:v>8.778548817801362E-3</c:v>
                </c:pt>
                <c:pt idx="199">
                  <c:v>8.778548817801362E-3</c:v>
                </c:pt>
                <c:pt idx="200">
                  <c:v>8.778548817801362E-3</c:v>
                </c:pt>
                <c:pt idx="201">
                  <c:v>8.778548817801362E-3</c:v>
                </c:pt>
                <c:pt idx="202">
                  <c:v>8.778548817801362E-3</c:v>
                </c:pt>
                <c:pt idx="203">
                  <c:v>8.778548817801362E-3</c:v>
                </c:pt>
                <c:pt idx="204">
                  <c:v>8.778548817801362E-3</c:v>
                </c:pt>
                <c:pt idx="205">
                  <c:v>8.778548817801362E-3</c:v>
                </c:pt>
                <c:pt idx="206">
                  <c:v>8.778548817801362E-3</c:v>
                </c:pt>
                <c:pt idx="207">
                  <c:v>8.778548817801362E-3</c:v>
                </c:pt>
                <c:pt idx="208">
                  <c:v>8.778548817801362E-3</c:v>
                </c:pt>
                <c:pt idx="209">
                  <c:v>8.778548817801362E-3</c:v>
                </c:pt>
                <c:pt idx="210">
                  <c:v>8.778548817801362E-3</c:v>
                </c:pt>
                <c:pt idx="211">
                  <c:v>8.778548817801362E-3</c:v>
                </c:pt>
                <c:pt idx="212">
                  <c:v>8.778548817801362E-3</c:v>
                </c:pt>
                <c:pt idx="213">
                  <c:v>8.778548817801362E-3</c:v>
                </c:pt>
                <c:pt idx="214">
                  <c:v>8.778548817801362E-3</c:v>
                </c:pt>
                <c:pt idx="215">
                  <c:v>8.778548817801362E-3</c:v>
                </c:pt>
                <c:pt idx="216">
                  <c:v>8.778548817801362E-3</c:v>
                </c:pt>
                <c:pt idx="217">
                  <c:v>8.778548817801362E-3</c:v>
                </c:pt>
                <c:pt idx="218">
                  <c:v>8.778548817801362E-3</c:v>
                </c:pt>
                <c:pt idx="219">
                  <c:v>8.778548817801362E-3</c:v>
                </c:pt>
                <c:pt idx="220">
                  <c:v>8.778548817801362E-3</c:v>
                </c:pt>
                <c:pt idx="221">
                  <c:v>8.778548817801362E-3</c:v>
                </c:pt>
                <c:pt idx="222">
                  <c:v>8.778548817801362E-3</c:v>
                </c:pt>
                <c:pt idx="223">
                  <c:v>8.778548817801362E-3</c:v>
                </c:pt>
                <c:pt idx="224">
                  <c:v>8.778548817801362E-3</c:v>
                </c:pt>
                <c:pt idx="225">
                  <c:v>8.778548817801362E-3</c:v>
                </c:pt>
                <c:pt idx="226">
                  <c:v>8.778548817801362E-3</c:v>
                </c:pt>
                <c:pt idx="227">
                  <c:v>8.778548817801362E-3</c:v>
                </c:pt>
                <c:pt idx="228">
                  <c:v>8.778548817801362E-3</c:v>
                </c:pt>
                <c:pt idx="229">
                  <c:v>8.778548817801362E-3</c:v>
                </c:pt>
                <c:pt idx="230">
                  <c:v>8.778548817801362E-3</c:v>
                </c:pt>
                <c:pt idx="231">
                  <c:v>8.778548817801362E-3</c:v>
                </c:pt>
                <c:pt idx="232">
                  <c:v>8.778548817801362E-3</c:v>
                </c:pt>
                <c:pt idx="233">
                  <c:v>8.778548817801362E-3</c:v>
                </c:pt>
                <c:pt idx="234">
                  <c:v>8.778548817801362E-3</c:v>
                </c:pt>
                <c:pt idx="235">
                  <c:v>8.778548817801362E-3</c:v>
                </c:pt>
                <c:pt idx="236">
                  <c:v>8.778548817801362E-3</c:v>
                </c:pt>
                <c:pt idx="237">
                  <c:v>8.778548817801362E-3</c:v>
                </c:pt>
                <c:pt idx="238">
                  <c:v>8.778548817801362E-3</c:v>
                </c:pt>
                <c:pt idx="239">
                  <c:v>8.778548817801362E-3</c:v>
                </c:pt>
                <c:pt idx="240">
                  <c:v>8.778548817801362E-3</c:v>
                </c:pt>
                <c:pt idx="241">
                  <c:v>8.778548817801362E-3</c:v>
                </c:pt>
                <c:pt idx="242">
                  <c:v>8.778548817801362E-3</c:v>
                </c:pt>
                <c:pt idx="243">
                  <c:v>8.778548817801362E-3</c:v>
                </c:pt>
                <c:pt idx="244">
                  <c:v>8.778548817801362E-3</c:v>
                </c:pt>
                <c:pt idx="245">
                  <c:v>8.778548817801362E-3</c:v>
                </c:pt>
                <c:pt idx="246">
                  <c:v>8.778548817801362E-3</c:v>
                </c:pt>
                <c:pt idx="247">
                  <c:v>8.778548817801362E-3</c:v>
                </c:pt>
                <c:pt idx="248">
                  <c:v>8.778548817801362E-3</c:v>
                </c:pt>
                <c:pt idx="249">
                  <c:v>8.778548817801362E-3</c:v>
                </c:pt>
                <c:pt idx="250">
                  <c:v>8.778548817801362E-3</c:v>
                </c:pt>
                <c:pt idx="251">
                  <c:v>8.778548817801362E-3</c:v>
                </c:pt>
                <c:pt idx="252">
                  <c:v>8.778548817801362E-3</c:v>
                </c:pt>
                <c:pt idx="253">
                  <c:v>8.778548817801362E-3</c:v>
                </c:pt>
                <c:pt idx="254">
                  <c:v>8.778548817801362E-3</c:v>
                </c:pt>
                <c:pt idx="255">
                  <c:v>8.778548817801362E-3</c:v>
                </c:pt>
                <c:pt idx="256">
                  <c:v>8.778548817801362E-3</c:v>
                </c:pt>
                <c:pt idx="257">
                  <c:v>8.778548817801362E-3</c:v>
                </c:pt>
                <c:pt idx="258">
                  <c:v>8.778548817801362E-3</c:v>
                </c:pt>
                <c:pt idx="259">
                  <c:v>8.778548817801362E-3</c:v>
                </c:pt>
                <c:pt idx="260">
                  <c:v>8.778548817801362E-3</c:v>
                </c:pt>
                <c:pt idx="261">
                  <c:v>8.778548817801362E-3</c:v>
                </c:pt>
                <c:pt idx="262">
                  <c:v>8.778548817801362E-3</c:v>
                </c:pt>
                <c:pt idx="263">
                  <c:v>8.778548817801362E-3</c:v>
                </c:pt>
                <c:pt idx="264">
                  <c:v>8.778548817801362E-3</c:v>
                </c:pt>
                <c:pt idx="265">
                  <c:v>8.778548817801362E-3</c:v>
                </c:pt>
                <c:pt idx="266">
                  <c:v>8.778548817801362E-3</c:v>
                </c:pt>
                <c:pt idx="267">
                  <c:v>8.778548817801362E-3</c:v>
                </c:pt>
                <c:pt idx="268">
                  <c:v>8.778548817801362E-3</c:v>
                </c:pt>
                <c:pt idx="269">
                  <c:v>8.778548817801362E-3</c:v>
                </c:pt>
                <c:pt idx="270">
                  <c:v>8.778548817801362E-3</c:v>
                </c:pt>
                <c:pt idx="271">
                  <c:v>8.778548817801362E-3</c:v>
                </c:pt>
                <c:pt idx="272">
                  <c:v>8.778548817801362E-3</c:v>
                </c:pt>
                <c:pt idx="273">
                  <c:v>8.778548817801362E-3</c:v>
                </c:pt>
                <c:pt idx="274">
                  <c:v>8.778548817801362E-3</c:v>
                </c:pt>
                <c:pt idx="275">
                  <c:v>8.778548817801362E-3</c:v>
                </c:pt>
                <c:pt idx="276">
                  <c:v>8.778548817801362E-3</c:v>
                </c:pt>
                <c:pt idx="277">
                  <c:v>8.778548817801362E-3</c:v>
                </c:pt>
                <c:pt idx="278">
                  <c:v>8.778548817801362E-3</c:v>
                </c:pt>
                <c:pt idx="279">
                  <c:v>8.778548817801362E-3</c:v>
                </c:pt>
                <c:pt idx="280">
                  <c:v>8.778548817801362E-3</c:v>
                </c:pt>
                <c:pt idx="281">
                  <c:v>8.778548817801362E-3</c:v>
                </c:pt>
                <c:pt idx="282">
                  <c:v>8.778548817801362E-3</c:v>
                </c:pt>
                <c:pt idx="283">
                  <c:v>8.778548817801362E-3</c:v>
                </c:pt>
                <c:pt idx="284">
                  <c:v>8.778548817801362E-3</c:v>
                </c:pt>
                <c:pt idx="285">
                  <c:v>8.778548817801362E-3</c:v>
                </c:pt>
                <c:pt idx="286">
                  <c:v>8.778548817801362E-3</c:v>
                </c:pt>
                <c:pt idx="287">
                  <c:v>8.778548817801362E-3</c:v>
                </c:pt>
                <c:pt idx="288">
                  <c:v>8.778548817801362E-3</c:v>
                </c:pt>
                <c:pt idx="289">
                  <c:v>8.778548817801362E-3</c:v>
                </c:pt>
                <c:pt idx="290">
                  <c:v>8.778548817801362E-3</c:v>
                </c:pt>
                <c:pt idx="291">
                  <c:v>8.778548817801362E-3</c:v>
                </c:pt>
                <c:pt idx="292">
                  <c:v>8.778548817801362E-3</c:v>
                </c:pt>
                <c:pt idx="293">
                  <c:v>8.778548817801362E-3</c:v>
                </c:pt>
                <c:pt idx="294">
                  <c:v>8.778548817801362E-3</c:v>
                </c:pt>
                <c:pt idx="295">
                  <c:v>8.778548817801362E-3</c:v>
                </c:pt>
                <c:pt idx="296">
                  <c:v>8.778548817801362E-3</c:v>
                </c:pt>
                <c:pt idx="297">
                  <c:v>8.778548817801362E-3</c:v>
                </c:pt>
                <c:pt idx="298">
                  <c:v>8.778548817801362E-3</c:v>
                </c:pt>
                <c:pt idx="299">
                  <c:v>8.778548817801362E-3</c:v>
                </c:pt>
                <c:pt idx="300">
                  <c:v>8.778548817801362E-3</c:v>
                </c:pt>
                <c:pt idx="301">
                  <c:v>8.778548817801362E-3</c:v>
                </c:pt>
                <c:pt idx="302">
                  <c:v>8.778548817801362E-3</c:v>
                </c:pt>
                <c:pt idx="303">
                  <c:v>8.778548817801362E-3</c:v>
                </c:pt>
                <c:pt idx="304">
                  <c:v>8.778548817801362E-3</c:v>
                </c:pt>
                <c:pt idx="305">
                  <c:v>8.778548817801362E-3</c:v>
                </c:pt>
                <c:pt idx="306">
                  <c:v>8.778548817801362E-3</c:v>
                </c:pt>
                <c:pt idx="307">
                  <c:v>8.778548817801362E-3</c:v>
                </c:pt>
                <c:pt idx="308">
                  <c:v>8.778548817801362E-3</c:v>
                </c:pt>
                <c:pt idx="309">
                  <c:v>8.778548817801362E-3</c:v>
                </c:pt>
                <c:pt idx="310">
                  <c:v>8.778548817801362E-3</c:v>
                </c:pt>
                <c:pt idx="311">
                  <c:v>8.778548817801362E-3</c:v>
                </c:pt>
                <c:pt idx="312">
                  <c:v>8.778548817801362E-3</c:v>
                </c:pt>
                <c:pt idx="313">
                  <c:v>8.778548817801362E-3</c:v>
                </c:pt>
                <c:pt idx="314">
                  <c:v>8.778548817801362E-3</c:v>
                </c:pt>
                <c:pt idx="315">
                  <c:v>8.778548817801362E-3</c:v>
                </c:pt>
                <c:pt idx="316">
                  <c:v>8.778548817801362E-3</c:v>
                </c:pt>
                <c:pt idx="317">
                  <c:v>8.778548817801362E-3</c:v>
                </c:pt>
                <c:pt idx="318">
                  <c:v>8.778548817801362E-3</c:v>
                </c:pt>
                <c:pt idx="319">
                  <c:v>8.778548817801362E-3</c:v>
                </c:pt>
                <c:pt idx="320">
                  <c:v>8.778548817801362E-3</c:v>
                </c:pt>
                <c:pt idx="321">
                  <c:v>8.778548817801362E-3</c:v>
                </c:pt>
                <c:pt idx="322">
                  <c:v>8.778548817801362E-3</c:v>
                </c:pt>
                <c:pt idx="323">
                  <c:v>8.778548817801362E-3</c:v>
                </c:pt>
                <c:pt idx="324">
                  <c:v>8.778548817801362E-3</c:v>
                </c:pt>
                <c:pt idx="325">
                  <c:v>8.778548817801362E-3</c:v>
                </c:pt>
                <c:pt idx="326">
                  <c:v>8.778548817801362E-3</c:v>
                </c:pt>
                <c:pt idx="327">
                  <c:v>8.778548817801362E-3</c:v>
                </c:pt>
                <c:pt idx="328">
                  <c:v>8.778548817801362E-3</c:v>
                </c:pt>
                <c:pt idx="329">
                  <c:v>8.778548817801362E-3</c:v>
                </c:pt>
                <c:pt idx="330">
                  <c:v>8.778548817801362E-3</c:v>
                </c:pt>
                <c:pt idx="331">
                  <c:v>8.778548817801362E-3</c:v>
                </c:pt>
                <c:pt idx="332">
                  <c:v>8.778548817801362E-3</c:v>
                </c:pt>
                <c:pt idx="333">
                  <c:v>8.778548817801362E-3</c:v>
                </c:pt>
                <c:pt idx="334">
                  <c:v>8.778548817801362E-3</c:v>
                </c:pt>
                <c:pt idx="335">
                  <c:v>8.778548817801362E-3</c:v>
                </c:pt>
                <c:pt idx="336">
                  <c:v>8.778548817801362E-3</c:v>
                </c:pt>
                <c:pt idx="337">
                  <c:v>8.778548817801362E-3</c:v>
                </c:pt>
                <c:pt idx="338">
                  <c:v>8.778548817801362E-3</c:v>
                </c:pt>
                <c:pt idx="339">
                  <c:v>8.778548817801362E-3</c:v>
                </c:pt>
                <c:pt idx="340">
                  <c:v>8.778548817801362E-3</c:v>
                </c:pt>
                <c:pt idx="341">
                  <c:v>8.778548817801362E-3</c:v>
                </c:pt>
                <c:pt idx="342">
                  <c:v>8.778548817801362E-3</c:v>
                </c:pt>
                <c:pt idx="343">
                  <c:v>8.778548817801362E-3</c:v>
                </c:pt>
                <c:pt idx="344">
                  <c:v>8.778548817801362E-3</c:v>
                </c:pt>
                <c:pt idx="345">
                  <c:v>8.778548817801362E-3</c:v>
                </c:pt>
                <c:pt idx="346">
                  <c:v>8.778548817801362E-3</c:v>
                </c:pt>
                <c:pt idx="347">
                  <c:v>8.778548817801362E-3</c:v>
                </c:pt>
                <c:pt idx="348">
                  <c:v>8.778548817801362E-3</c:v>
                </c:pt>
                <c:pt idx="349">
                  <c:v>8.778548817801362E-3</c:v>
                </c:pt>
                <c:pt idx="350">
                  <c:v>8.778548817801362E-3</c:v>
                </c:pt>
                <c:pt idx="351">
                  <c:v>8.778548817801362E-3</c:v>
                </c:pt>
                <c:pt idx="352">
                  <c:v>8.778548817801362E-3</c:v>
                </c:pt>
                <c:pt idx="353">
                  <c:v>8.778548817801362E-3</c:v>
                </c:pt>
                <c:pt idx="354">
                  <c:v>8.778548817801362E-3</c:v>
                </c:pt>
                <c:pt idx="355">
                  <c:v>8.778548817801362E-3</c:v>
                </c:pt>
                <c:pt idx="356">
                  <c:v>8.778548817801362E-3</c:v>
                </c:pt>
                <c:pt idx="357">
                  <c:v>8.778548817801362E-3</c:v>
                </c:pt>
                <c:pt idx="358">
                  <c:v>8.778548817801362E-3</c:v>
                </c:pt>
                <c:pt idx="359">
                  <c:v>8.778548817801362E-3</c:v>
                </c:pt>
                <c:pt idx="360">
                  <c:v>8.778548817801362E-3</c:v>
                </c:pt>
                <c:pt idx="361">
                  <c:v>8.778548817801362E-3</c:v>
                </c:pt>
                <c:pt idx="362">
                  <c:v>8.778548817801362E-3</c:v>
                </c:pt>
                <c:pt idx="363">
                  <c:v>8.778548817801362E-3</c:v>
                </c:pt>
                <c:pt idx="364">
                  <c:v>8.778548817801362E-3</c:v>
                </c:pt>
                <c:pt idx="365">
                  <c:v>8.778548817801362E-3</c:v>
                </c:pt>
                <c:pt idx="366">
                  <c:v>8.778548817801362E-3</c:v>
                </c:pt>
                <c:pt idx="367">
                  <c:v>8.778548817801362E-3</c:v>
                </c:pt>
                <c:pt idx="368">
                  <c:v>8.778548817801362E-3</c:v>
                </c:pt>
                <c:pt idx="369">
                  <c:v>8.778548817801362E-3</c:v>
                </c:pt>
                <c:pt idx="370">
                  <c:v>8.778548817801362E-3</c:v>
                </c:pt>
                <c:pt idx="371">
                  <c:v>8.778548817801362E-3</c:v>
                </c:pt>
                <c:pt idx="372">
                  <c:v>8.778548817801362E-3</c:v>
                </c:pt>
                <c:pt idx="373">
                  <c:v>8.778548817801362E-3</c:v>
                </c:pt>
                <c:pt idx="374">
                  <c:v>8.778548817801362E-3</c:v>
                </c:pt>
                <c:pt idx="375">
                  <c:v>8.778548817801362E-3</c:v>
                </c:pt>
                <c:pt idx="376">
                  <c:v>8.778548817801362E-3</c:v>
                </c:pt>
                <c:pt idx="377">
                  <c:v>8.778548817801362E-3</c:v>
                </c:pt>
                <c:pt idx="378">
                  <c:v>8.778548817801362E-3</c:v>
                </c:pt>
                <c:pt idx="379">
                  <c:v>8.778548817801362E-3</c:v>
                </c:pt>
                <c:pt idx="380">
                  <c:v>8.778548817801362E-3</c:v>
                </c:pt>
                <c:pt idx="381">
                  <c:v>8.778548817801362E-3</c:v>
                </c:pt>
                <c:pt idx="382">
                  <c:v>8.778548817801362E-3</c:v>
                </c:pt>
                <c:pt idx="383">
                  <c:v>8.778548817801362E-3</c:v>
                </c:pt>
                <c:pt idx="384">
                  <c:v>8.778548817801362E-3</c:v>
                </c:pt>
                <c:pt idx="385">
                  <c:v>8.778548817801362E-3</c:v>
                </c:pt>
                <c:pt idx="386">
                  <c:v>8.778548817801362E-3</c:v>
                </c:pt>
                <c:pt idx="387">
                  <c:v>8.778548817801362E-3</c:v>
                </c:pt>
                <c:pt idx="388">
                  <c:v>8.778548817801362E-3</c:v>
                </c:pt>
                <c:pt idx="389">
                  <c:v>8.778548817801362E-3</c:v>
                </c:pt>
                <c:pt idx="390">
                  <c:v>8.778548817801362E-3</c:v>
                </c:pt>
                <c:pt idx="391">
                  <c:v>8.778548817801362E-3</c:v>
                </c:pt>
                <c:pt idx="392">
                  <c:v>8.778548817801362E-3</c:v>
                </c:pt>
                <c:pt idx="393">
                  <c:v>8.778548817801362E-3</c:v>
                </c:pt>
                <c:pt idx="394">
                  <c:v>8.778548817801362E-3</c:v>
                </c:pt>
                <c:pt idx="395">
                  <c:v>8.778548817801362E-3</c:v>
                </c:pt>
                <c:pt idx="396">
                  <c:v>8.778548817801362E-3</c:v>
                </c:pt>
                <c:pt idx="397">
                  <c:v>8.778548817801362E-3</c:v>
                </c:pt>
                <c:pt idx="398">
                  <c:v>8.778548817801362E-3</c:v>
                </c:pt>
                <c:pt idx="399">
                  <c:v>8.778548817801362E-3</c:v>
                </c:pt>
                <c:pt idx="400">
                  <c:v>8.778548817801362E-3</c:v>
                </c:pt>
                <c:pt idx="401">
                  <c:v>8.778548817801362E-3</c:v>
                </c:pt>
                <c:pt idx="402">
                  <c:v>8.778548817801362E-3</c:v>
                </c:pt>
                <c:pt idx="403">
                  <c:v>8.778548817801362E-3</c:v>
                </c:pt>
                <c:pt idx="404">
                  <c:v>8.778548817801362E-3</c:v>
                </c:pt>
                <c:pt idx="405">
                  <c:v>8.778548817801362E-3</c:v>
                </c:pt>
                <c:pt idx="406">
                  <c:v>8.778548817801362E-3</c:v>
                </c:pt>
                <c:pt idx="407">
                  <c:v>8.778548817801362E-3</c:v>
                </c:pt>
                <c:pt idx="408">
                  <c:v>8.778548817801362E-3</c:v>
                </c:pt>
                <c:pt idx="409">
                  <c:v>8.778548817801362E-3</c:v>
                </c:pt>
                <c:pt idx="410">
                  <c:v>8.778548817801362E-3</c:v>
                </c:pt>
                <c:pt idx="411">
                  <c:v>8.778548817801362E-3</c:v>
                </c:pt>
                <c:pt idx="412">
                  <c:v>8.778548817801362E-3</c:v>
                </c:pt>
                <c:pt idx="413">
                  <c:v>8.778548817801362E-3</c:v>
                </c:pt>
                <c:pt idx="414">
                  <c:v>8.778548817801362E-3</c:v>
                </c:pt>
                <c:pt idx="415">
                  <c:v>8.778548817801362E-3</c:v>
                </c:pt>
                <c:pt idx="416">
                  <c:v>8.778548817801362E-3</c:v>
                </c:pt>
                <c:pt idx="417">
                  <c:v>8.778548817801362E-3</c:v>
                </c:pt>
                <c:pt idx="418">
                  <c:v>8.778548817801362E-3</c:v>
                </c:pt>
                <c:pt idx="419">
                  <c:v>8.778548817801362E-3</c:v>
                </c:pt>
                <c:pt idx="420">
                  <c:v>8.778548817801362E-3</c:v>
                </c:pt>
                <c:pt idx="421">
                  <c:v>8.778548817801362E-3</c:v>
                </c:pt>
                <c:pt idx="422">
                  <c:v>8.778548817801362E-3</c:v>
                </c:pt>
                <c:pt idx="423">
                  <c:v>8.778548817801362E-3</c:v>
                </c:pt>
                <c:pt idx="424">
                  <c:v>8.778548817801362E-3</c:v>
                </c:pt>
                <c:pt idx="425">
                  <c:v>8.778548817801362E-3</c:v>
                </c:pt>
                <c:pt idx="426">
                  <c:v>8.778548817801362E-3</c:v>
                </c:pt>
                <c:pt idx="427">
                  <c:v>8.778548817801362E-3</c:v>
                </c:pt>
                <c:pt idx="428">
                  <c:v>8.778548817801362E-3</c:v>
                </c:pt>
                <c:pt idx="429">
                  <c:v>8.778548817801362E-3</c:v>
                </c:pt>
                <c:pt idx="430">
                  <c:v>8.778548817801362E-3</c:v>
                </c:pt>
                <c:pt idx="431">
                  <c:v>8.778548817801362E-3</c:v>
                </c:pt>
                <c:pt idx="432">
                  <c:v>8.778548817801362E-3</c:v>
                </c:pt>
                <c:pt idx="433">
                  <c:v>8.778548817801362E-3</c:v>
                </c:pt>
                <c:pt idx="434">
                  <c:v>8.778548817801362E-3</c:v>
                </c:pt>
                <c:pt idx="435">
                  <c:v>8.778548817801362E-3</c:v>
                </c:pt>
                <c:pt idx="436">
                  <c:v>8.778548817801362E-3</c:v>
                </c:pt>
                <c:pt idx="437">
                  <c:v>8.778548817801362E-3</c:v>
                </c:pt>
                <c:pt idx="438">
                  <c:v>8.778548817801362E-3</c:v>
                </c:pt>
                <c:pt idx="439">
                  <c:v>8.778548817801362E-3</c:v>
                </c:pt>
                <c:pt idx="440">
                  <c:v>8.778548817801362E-3</c:v>
                </c:pt>
                <c:pt idx="441">
                  <c:v>8.778548817801362E-3</c:v>
                </c:pt>
                <c:pt idx="442">
                  <c:v>8.778548817801362E-3</c:v>
                </c:pt>
                <c:pt idx="443">
                  <c:v>8.778548817801362E-3</c:v>
                </c:pt>
                <c:pt idx="444">
                  <c:v>8.778548817801362E-3</c:v>
                </c:pt>
                <c:pt idx="445">
                  <c:v>8.778548817801362E-3</c:v>
                </c:pt>
                <c:pt idx="446">
                  <c:v>8.778548817801362E-3</c:v>
                </c:pt>
                <c:pt idx="447">
                  <c:v>8.778548817801362E-3</c:v>
                </c:pt>
                <c:pt idx="448">
                  <c:v>8.778548817801362E-3</c:v>
                </c:pt>
                <c:pt idx="449">
                  <c:v>8.778548817801362E-3</c:v>
                </c:pt>
                <c:pt idx="450">
                  <c:v>8.778548817801362E-3</c:v>
                </c:pt>
                <c:pt idx="451">
                  <c:v>8.778548817801362E-3</c:v>
                </c:pt>
                <c:pt idx="452">
                  <c:v>8.778548817801362E-3</c:v>
                </c:pt>
                <c:pt idx="453">
                  <c:v>8.778548817801362E-3</c:v>
                </c:pt>
                <c:pt idx="454">
                  <c:v>8.778548817801362E-3</c:v>
                </c:pt>
                <c:pt idx="455">
                  <c:v>8.778548817801362E-3</c:v>
                </c:pt>
                <c:pt idx="456">
                  <c:v>8.778548817801362E-3</c:v>
                </c:pt>
                <c:pt idx="457">
                  <c:v>8.778548817801362E-3</c:v>
                </c:pt>
                <c:pt idx="458">
                  <c:v>8.778548817801362E-3</c:v>
                </c:pt>
                <c:pt idx="459">
                  <c:v>8.778548817801362E-3</c:v>
                </c:pt>
                <c:pt idx="460">
                  <c:v>8.778548817801362E-3</c:v>
                </c:pt>
                <c:pt idx="461">
                  <c:v>8.778548817801362E-3</c:v>
                </c:pt>
                <c:pt idx="462">
                  <c:v>8.778548817801362E-3</c:v>
                </c:pt>
                <c:pt idx="463">
                  <c:v>8.778548817801362E-3</c:v>
                </c:pt>
                <c:pt idx="464">
                  <c:v>8.778548817801362E-3</c:v>
                </c:pt>
                <c:pt idx="465">
                  <c:v>8.778548817801362E-3</c:v>
                </c:pt>
                <c:pt idx="466">
                  <c:v>8.778548817801362E-3</c:v>
                </c:pt>
                <c:pt idx="467">
                  <c:v>8.778548817801362E-3</c:v>
                </c:pt>
                <c:pt idx="468">
                  <c:v>8.778548817801362E-3</c:v>
                </c:pt>
                <c:pt idx="469">
                  <c:v>8.778548817801362E-3</c:v>
                </c:pt>
                <c:pt idx="470">
                  <c:v>8.778548817801362E-3</c:v>
                </c:pt>
                <c:pt idx="471">
                  <c:v>8.778548817801362E-3</c:v>
                </c:pt>
                <c:pt idx="472">
                  <c:v>8.778548817801362E-3</c:v>
                </c:pt>
                <c:pt idx="473">
                  <c:v>8.778548817801362E-3</c:v>
                </c:pt>
                <c:pt idx="474">
                  <c:v>8.778548817801362E-3</c:v>
                </c:pt>
                <c:pt idx="475">
                  <c:v>8.778548817801362E-3</c:v>
                </c:pt>
                <c:pt idx="476">
                  <c:v>8.778548817801362E-3</c:v>
                </c:pt>
                <c:pt idx="477">
                  <c:v>8.778548817801362E-3</c:v>
                </c:pt>
                <c:pt idx="478">
                  <c:v>8.778548817801362E-3</c:v>
                </c:pt>
                <c:pt idx="479">
                  <c:v>8.778548817801362E-3</c:v>
                </c:pt>
                <c:pt idx="480">
                  <c:v>8.778548817801362E-3</c:v>
                </c:pt>
                <c:pt idx="481">
                  <c:v>8.778548817801362E-3</c:v>
                </c:pt>
                <c:pt idx="482">
                  <c:v>8.778548817801362E-3</c:v>
                </c:pt>
                <c:pt idx="483">
                  <c:v>8.778548817801362E-3</c:v>
                </c:pt>
                <c:pt idx="484">
                  <c:v>8.778548817801362E-3</c:v>
                </c:pt>
                <c:pt idx="485">
                  <c:v>8.778548817801362E-3</c:v>
                </c:pt>
                <c:pt idx="486">
                  <c:v>8.778548817801362E-3</c:v>
                </c:pt>
                <c:pt idx="487">
                  <c:v>8.778548817801362E-3</c:v>
                </c:pt>
                <c:pt idx="488">
                  <c:v>8.778548817801362E-3</c:v>
                </c:pt>
                <c:pt idx="489">
                  <c:v>8.778548817801362E-3</c:v>
                </c:pt>
                <c:pt idx="490">
                  <c:v>8.778548817801362E-3</c:v>
                </c:pt>
                <c:pt idx="491">
                  <c:v>8.778548817801362E-3</c:v>
                </c:pt>
                <c:pt idx="492">
                  <c:v>8.778548817801362E-3</c:v>
                </c:pt>
                <c:pt idx="493">
                  <c:v>8.778548817801362E-3</c:v>
                </c:pt>
                <c:pt idx="494">
                  <c:v>8.778548817801362E-3</c:v>
                </c:pt>
                <c:pt idx="495">
                  <c:v>8.778548817801362E-3</c:v>
                </c:pt>
                <c:pt idx="496">
                  <c:v>8.778548817801362E-3</c:v>
                </c:pt>
                <c:pt idx="497">
                  <c:v>8.778548817801362E-3</c:v>
                </c:pt>
                <c:pt idx="498">
                  <c:v>8.778548817801362E-3</c:v>
                </c:pt>
                <c:pt idx="499">
                  <c:v>8.778548817801362E-3</c:v>
                </c:pt>
                <c:pt idx="500">
                  <c:v>8.778548817801362E-3</c:v>
                </c:pt>
                <c:pt idx="501">
                  <c:v>8.778548817801362E-3</c:v>
                </c:pt>
                <c:pt idx="502">
                  <c:v>8.778548817801362E-3</c:v>
                </c:pt>
                <c:pt idx="503">
                  <c:v>8.778548817801362E-3</c:v>
                </c:pt>
                <c:pt idx="504">
                  <c:v>8.778548817801362E-3</c:v>
                </c:pt>
                <c:pt idx="505">
                  <c:v>8.778548817801362E-3</c:v>
                </c:pt>
                <c:pt idx="506">
                  <c:v>8.778548817801362E-3</c:v>
                </c:pt>
                <c:pt idx="507">
                  <c:v>8.778548817801362E-3</c:v>
                </c:pt>
                <c:pt idx="508">
                  <c:v>8.778548817801362E-3</c:v>
                </c:pt>
                <c:pt idx="509">
                  <c:v>8.778548817801362E-3</c:v>
                </c:pt>
                <c:pt idx="510">
                  <c:v>8.778548817801362E-3</c:v>
                </c:pt>
                <c:pt idx="511">
                  <c:v>8.778548817801362E-3</c:v>
                </c:pt>
                <c:pt idx="512">
                  <c:v>8.778548817801362E-3</c:v>
                </c:pt>
                <c:pt idx="513">
                  <c:v>8.778548817801362E-3</c:v>
                </c:pt>
                <c:pt idx="514">
                  <c:v>8.778548817801362E-3</c:v>
                </c:pt>
                <c:pt idx="515">
                  <c:v>8.778548817801362E-3</c:v>
                </c:pt>
                <c:pt idx="516">
                  <c:v>8.778548817801362E-3</c:v>
                </c:pt>
                <c:pt idx="517">
                  <c:v>8.778548817801362E-3</c:v>
                </c:pt>
                <c:pt idx="518">
                  <c:v>8.778548817801362E-3</c:v>
                </c:pt>
                <c:pt idx="519">
                  <c:v>8.778548817801362E-3</c:v>
                </c:pt>
                <c:pt idx="520">
                  <c:v>8.778548817801362E-3</c:v>
                </c:pt>
                <c:pt idx="521">
                  <c:v>8.778548817801362E-3</c:v>
                </c:pt>
                <c:pt idx="522">
                  <c:v>8.778548817801362E-3</c:v>
                </c:pt>
                <c:pt idx="523">
                  <c:v>8.778548817801362E-3</c:v>
                </c:pt>
                <c:pt idx="524">
                  <c:v>8.778548817801362E-3</c:v>
                </c:pt>
                <c:pt idx="525">
                  <c:v>8.778548817801362E-3</c:v>
                </c:pt>
                <c:pt idx="526">
                  <c:v>8.778548817801362E-3</c:v>
                </c:pt>
                <c:pt idx="527">
                  <c:v>8.778548817801362E-3</c:v>
                </c:pt>
                <c:pt idx="528">
                  <c:v>8.778548817801362E-3</c:v>
                </c:pt>
                <c:pt idx="529">
                  <c:v>8.778548817801362E-3</c:v>
                </c:pt>
                <c:pt idx="530">
                  <c:v>8.778548817801362E-3</c:v>
                </c:pt>
                <c:pt idx="531">
                  <c:v>8.778548817801362E-3</c:v>
                </c:pt>
                <c:pt idx="532">
                  <c:v>8.778548817801362E-3</c:v>
                </c:pt>
                <c:pt idx="533">
                  <c:v>8.778548817801362E-3</c:v>
                </c:pt>
                <c:pt idx="534">
                  <c:v>8.778548817801362E-3</c:v>
                </c:pt>
                <c:pt idx="535">
                  <c:v>8.778548817801362E-3</c:v>
                </c:pt>
                <c:pt idx="536">
                  <c:v>8.778548817801362E-3</c:v>
                </c:pt>
                <c:pt idx="537">
                  <c:v>8.778548817801362E-3</c:v>
                </c:pt>
                <c:pt idx="538">
                  <c:v>8.778548817801362E-3</c:v>
                </c:pt>
                <c:pt idx="539">
                  <c:v>8.778548817801362E-3</c:v>
                </c:pt>
                <c:pt idx="540">
                  <c:v>8.778548817801362E-3</c:v>
                </c:pt>
                <c:pt idx="541">
                  <c:v>8.778548817801362E-3</c:v>
                </c:pt>
                <c:pt idx="542">
                  <c:v>8.778548817801362E-3</c:v>
                </c:pt>
                <c:pt idx="543">
                  <c:v>8.778548817801362E-3</c:v>
                </c:pt>
                <c:pt idx="544">
                  <c:v>8.778548817801362E-3</c:v>
                </c:pt>
                <c:pt idx="545">
                  <c:v>8.778548817801362E-3</c:v>
                </c:pt>
                <c:pt idx="546">
                  <c:v>8.778548817801362E-3</c:v>
                </c:pt>
                <c:pt idx="547">
                  <c:v>8.778548817801362E-3</c:v>
                </c:pt>
                <c:pt idx="548">
                  <c:v>8.778548817801362E-3</c:v>
                </c:pt>
                <c:pt idx="549">
                  <c:v>8.778548817801362E-3</c:v>
                </c:pt>
                <c:pt idx="550">
                  <c:v>8.778548817801362E-3</c:v>
                </c:pt>
                <c:pt idx="551">
                  <c:v>8.778548817801362E-3</c:v>
                </c:pt>
                <c:pt idx="552">
                  <c:v>8.778548817801362E-3</c:v>
                </c:pt>
                <c:pt idx="553">
                  <c:v>8.778548817801362E-3</c:v>
                </c:pt>
                <c:pt idx="554">
                  <c:v>8.778548817801362E-3</c:v>
                </c:pt>
                <c:pt idx="555">
                  <c:v>8.778548817801362E-3</c:v>
                </c:pt>
                <c:pt idx="556">
                  <c:v>8.778548817801362E-3</c:v>
                </c:pt>
                <c:pt idx="557">
                  <c:v>8.778548817801362E-3</c:v>
                </c:pt>
                <c:pt idx="558">
                  <c:v>8.778548817801362E-3</c:v>
                </c:pt>
                <c:pt idx="559">
                  <c:v>8.778548817801362E-3</c:v>
                </c:pt>
                <c:pt idx="560">
                  <c:v>8.778548817801362E-3</c:v>
                </c:pt>
                <c:pt idx="561">
                  <c:v>8.778548817801362E-3</c:v>
                </c:pt>
                <c:pt idx="562">
                  <c:v>8.778548817801362E-3</c:v>
                </c:pt>
                <c:pt idx="563">
                  <c:v>8.778548817801362E-3</c:v>
                </c:pt>
                <c:pt idx="564">
                  <c:v>8.778548817801362E-3</c:v>
                </c:pt>
                <c:pt idx="565">
                  <c:v>8.778548817801362E-3</c:v>
                </c:pt>
                <c:pt idx="566">
                  <c:v>8.778548817801362E-3</c:v>
                </c:pt>
                <c:pt idx="567">
                  <c:v>8.778548817801362E-3</c:v>
                </c:pt>
                <c:pt idx="568">
                  <c:v>8.778548817801362E-3</c:v>
                </c:pt>
                <c:pt idx="569">
                  <c:v>8.778548817801362E-3</c:v>
                </c:pt>
                <c:pt idx="570">
                  <c:v>8.778548817801362E-3</c:v>
                </c:pt>
                <c:pt idx="571">
                  <c:v>8.778548817801362E-3</c:v>
                </c:pt>
                <c:pt idx="572">
                  <c:v>8.778548817801362E-3</c:v>
                </c:pt>
                <c:pt idx="573">
                  <c:v>8.778548817801362E-3</c:v>
                </c:pt>
                <c:pt idx="574">
                  <c:v>8.778548817801362E-3</c:v>
                </c:pt>
                <c:pt idx="575">
                  <c:v>8.778548817801362E-3</c:v>
                </c:pt>
                <c:pt idx="576">
                  <c:v>8.778548817801362E-3</c:v>
                </c:pt>
                <c:pt idx="577">
                  <c:v>8.778548817801362E-3</c:v>
                </c:pt>
                <c:pt idx="578">
                  <c:v>8.778548817801362E-3</c:v>
                </c:pt>
                <c:pt idx="579">
                  <c:v>8.778548817801362E-3</c:v>
                </c:pt>
                <c:pt idx="580">
                  <c:v>8.778548817801362E-3</c:v>
                </c:pt>
                <c:pt idx="581">
                  <c:v>8.778548817801362E-3</c:v>
                </c:pt>
                <c:pt idx="582">
                  <c:v>8.778548817801362E-3</c:v>
                </c:pt>
                <c:pt idx="583">
                  <c:v>8.778548817801362E-3</c:v>
                </c:pt>
                <c:pt idx="584">
                  <c:v>8.778548817801362E-3</c:v>
                </c:pt>
                <c:pt idx="585">
                  <c:v>8.778548817801362E-3</c:v>
                </c:pt>
                <c:pt idx="586">
                  <c:v>8.778548817801362E-3</c:v>
                </c:pt>
                <c:pt idx="587">
                  <c:v>8.778548817801362E-3</c:v>
                </c:pt>
                <c:pt idx="588">
                  <c:v>8.778548817801362E-3</c:v>
                </c:pt>
                <c:pt idx="589">
                  <c:v>8.778548817801362E-3</c:v>
                </c:pt>
                <c:pt idx="590">
                  <c:v>8.778548817801362E-3</c:v>
                </c:pt>
                <c:pt idx="591">
                  <c:v>8.778548817801362E-3</c:v>
                </c:pt>
                <c:pt idx="592">
                  <c:v>8.778548817801362E-3</c:v>
                </c:pt>
                <c:pt idx="593">
                  <c:v>8.778548817801362E-3</c:v>
                </c:pt>
                <c:pt idx="594">
                  <c:v>8.778548817801362E-3</c:v>
                </c:pt>
                <c:pt idx="595">
                  <c:v>8.778548817801362E-3</c:v>
                </c:pt>
                <c:pt idx="596">
                  <c:v>8.778548817801362E-3</c:v>
                </c:pt>
                <c:pt idx="597">
                  <c:v>8.778548817801362E-3</c:v>
                </c:pt>
                <c:pt idx="598">
                  <c:v>8.778548817801362E-3</c:v>
                </c:pt>
                <c:pt idx="599">
                  <c:v>8.778548817801362E-3</c:v>
                </c:pt>
                <c:pt idx="600">
                  <c:v>8.778548817801362E-3</c:v>
                </c:pt>
                <c:pt idx="601">
                  <c:v>8.778548817801362E-3</c:v>
                </c:pt>
                <c:pt idx="602">
                  <c:v>8.778548817801362E-3</c:v>
                </c:pt>
                <c:pt idx="603">
                  <c:v>8.778548817801362E-3</c:v>
                </c:pt>
                <c:pt idx="604">
                  <c:v>8.778548817801362E-3</c:v>
                </c:pt>
                <c:pt idx="605">
                  <c:v>8.778548817801362E-3</c:v>
                </c:pt>
                <c:pt idx="606">
                  <c:v>8.778548817801362E-3</c:v>
                </c:pt>
                <c:pt idx="607">
                  <c:v>8.778548817801362E-3</c:v>
                </c:pt>
                <c:pt idx="608">
                  <c:v>8.778548817801362E-3</c:v>
                </c:pt>
                <c:pt idx="609">
                  <c:v>8.778548817801362E-3</c:v>
                </c:pt>
                <c:pt idx="610">
                  <c:v>8.778548817801362E-3</c:v>
                </c:pt>
                <c:pt idx="611">
                  <c:v>8.778548817801362E-3</c:v>
                </c:pt>
                <c:pt idx="612">
                  <c:v>8.778548817801362E-3</c:v>
                </c:pt>
                <c:pt idx="613">
                  <c:v>8.778548817801362E-3</c:v>
                </c:pt>
                <c:pt idx="614">
                  <c:v>8.778548817801362E-3</c:v>
                </c:pt>
                <c:pt idx="615">
                  <c:v>8.778548817801362E-3</c:v>
                </c:pt>
                <c:pt idx="616">
                  <c:v>8.778548817801362E-3</c:v>
                </c:pt>
                <c:pt idx="617">
                  <c:v>8.778548817801362E-3</c:v>
                </c:pt>
                <c:pt idx="618">
                  <c:v>8.778548817801362E-3</c:v>
                </c:pt>
                <c:pt idx="619">
                  <c:v>8.778548817801362E-3</c:v>
                </c:pt>
                <c:pt idx="620">
                  <c:v>8.778548817801362E-3</c:v>
                </c:pt>
                <c:pt idx="621">
                  <c:v>8.778548817801362E-3</c:v>
                </c:pt>
                <c:pt idx="622">
                  <c:v>8.778548817801362E-3</c:v>
                </c:pt>
                <c:pt idx="623">
                  <c:v>8.778548817801362E-3</c:v>
                </c:pt>
                <c:pt idx="624">
                  <c:v>8.778548817801362E-3</c:v>
                </c:pt>
                <c:pt idx="625">
                  <c:v>8.778548817801362E-3</c:v>
                </c:pt>
                <c:pt idx="626">
                  <c:v>8.778548817801362E-3</c:v>
                </c:pt>
                <c:pt idx="627">
                  <c:v>8.778548817801362E-3</c:v>
                </c:pt>
                <c:pt idx="628">
                  <c:v>8.778548817801362E-3</c:v>
                </c:pt>
                <c:pt idx="629">
                  <c:v>8.778548817801362E-3</c:v>
                </c:pt>
                <c:pt idx="630">
                  <c:v>8.778548817801362E-3</c:v>
                </c:pt>
                <c:pt idx="631">
                  <c:v>8.778548817801362E-3</c:v>
                </c:pt>
                <c:pt idx="632">
                  <c:v>8.778548817801362E-3</c:v>
                </c:pt>
                <c:pt idx="633">
                  <c:v>8.778548817801362E-3</c:v>
                </c:pt>
                <c:pt idx="634">
                  <c:v>8.778548817801362E-3</c:v>
                </c:pt>
                <c:pt idx="635">
                  <c:v>8.778548817801362E-3</c:v>
                </c:pt>
                <c:pt idx="636">
                  <c:v>8.778548817801362E-3</c:v>
                </c:pt>
                <c:pt idx="637">
                  <c:v>8.778548817801362E-3</c:v>
                </c:pt>
                <c:pt idx="638">
                  <c:v>8.778548817801362E-3</c:v>
                </c:pt>
                <c:pt idx="639">
                  <c:v>8.778548817801362E-3</c:v>
                </c:pt>
                <c:pt idx="640">
                  <c:v>8.778548817801362E-3</c:v>
                </c:pt>
                <c:pt idx="641">
                  <c:v>8.778548817801362E-3</c:v>
                </c:pt>
                <c:pt idx="642">
                  <c:v>8.778548817801362E-3</c:v>
                </c:pt>
                <c:pt idx="643">
                  <c:v>8.778548817801362E-3</c:v>
                </c:pt>
                <c:pt idx="644">
                  <c:v>8.778548817801362E-3</c:v>
                </c:pt>
                <c:pt idx="645">
                  <c:v>8.778548817801362E-3</c:v>
                </c:pt>
                <c:pt idx="646">
                  <c:v>8.778548817801362E-3</c:v>
                </c:pt>
                <c:pt idx="647">
                  <c:v>8.778548817801362E-3</c:v>
                </c:pt>
                <c:pt idx="648">
                  <c:v>8.778548817801362E-3</c:v>
                </c:pt>
                <c:pt idx="649">
                  <c:v>8.778548817801362E-3</c:v>
                </c:pt>
                <c:pt idx="650">
                  <c:v>8.778548817801362E-3</c:v>
                </c:pt>
                <c:pt idx="651">
                  <c:v>8.778548817801362E-3</c:v>
                </c:pt>
                <c:pt idx="652">
                  <c:v>8.778548817801362E-3</c:v>
                </c:pt>
                <c:pt idx="653">
                  <c:v>8.778548817801362E-3</c:v>
                </c:pt>
                <c:pt idx="654">
                  <c:v>8.778548817801362E-3</c:v>
                </c:pt>
                <c:pt idx="655">
                  <c:v>8.778548817801362E-3</c:v>
                </c:pt>
                <c:pt idx="656">
                  <c:v>8.778548817801362E-3</c:v>
                </c:pt>
                <c:pt idx="657">
                  <c:v>8.778548817801362E-3</c:v>
                </c:pt>
                <c:pt idx="658">
                  <c:v>8.778548817801362E-3</c:v>
                </c:pt>
                <c:pt idx="659">
                  <c:v>8.778548817801362E-3</c:v>
                </c:pt>
                <c:pt idx="660">
                  <c:v>8.778548817801362E-3</c:v>
                </c:pt>
                <c:pt idx="661">
                  <c:v>8.778548817801362E-3</c:v>
                </c:pt>
                <c:pt idx="662">
                  <c:v>8.778548817801362E-3</c:v>
                </c:pt>
                <c:pt idx="663">
                  <c:v>8.778548817801362E-3</c:v>
                </c:pt>
                <c:pt idx="664">
                  <c:v>8.778548817801362E-3</c:v>
                </c:pt>
                <c:pt idx="665">
                  <c:v>8.778548817801362E-3</c:v>
                </c:pt>
                <c:pt idx="666">
                  <c:v>8.778548817801362E-3</c:v>
                </c:pt>
                <c:pt idx="667">
                  <c:v>8.778548817801362E-3</c:v>
                </c:pt>
                <c:pt idx="668">
                  <c:v>8.778548817801362E-3</c:v>
                </c:pt>
                <c:pt idx="669">
                  <c:v>8.778548817801362E-3</c:v>
                </c:pt>
                <c:pt idx="670">
                  <c:v>8.778548817801362E-3</c:v>
                </c:pt>
                <c:pt idx="671">
                  <c:v>8.778548817801362E-3</c:v>
                </c:pt>
                <c:pt idx="672">
                  <c:v>8.778548817801362E-3</c:v>
                </c:pt>
                <c:pt idx="673">
                  <c:v>8.778548817801362E-3</c:v>
                </c:pt>
                <c:pt idx="674">
                  <c:v>8.778548817801362E-3</c:v>
                </c:pt>
                <c:pt idx="675">
                  <c:v>8.778548817801362E-3</c:v>
                </c:pt>
                <c:pt idx="676">
                  <c:v>8.778548817801362E-3</c:v>
                </c:pt>
                <c:pt idx="677">
                  <c:v>8.778548817801362E-3</c:v>
                </c:pt>
                <c:pt idx="678">
                  <c:v>8.778548817801362E-3</c:v>
                </c:pt>
                <c:pt idx="679">
                  <c:v>8.778548817801362E-3</c:v>
                </c:pt>
                <c:pt idx="680">
                  <c:v>8.778548817801362E-3</c:v>
                </c:pt>
                <c:pt idx="681">
                  <c:v>8.778548817801362E-3</c:v>
                </c:pt>
                <c:pt idx="682">
                  <c:v>8.778548817801362E-3</c:v>
                </c:pt>
                <c:pt idx="683">
                  <c:v>8.778548817801362E-3</c:v>
                </c:pt>
                <c:pt idx="684">
                  <c:v>8.778548817801362E-3</c:v>
                </c:pt>
                <c:pt idx="685">
                  <c:v>8.778548817801362E-3</c:v>
                </c:pt>
                <c:pt idx="686">
                  <c:v>8.778548817801362E-3</c:v>
                </c:pt>
                <c:pt idx="687">
                  <c:v>8.778548817801362E-3</c:v>
                </c:pt>
                <c:pt idx="688">
                  <c:v>8.778548817801362E-3</c:v>
                </c:pt>
                <c:pt idx="689">
                  <c:v>8.778548817801362E-3</c:v>
                </c:pt>
                <c:pt idx="690">
                  <c:v>8.778548817801362E-3</c:v>
                </c:pt>
                <c:pt idx="691">
                  <c:v>8.778548817801362E-3</c:v>
                </c:pt>
                <c:pt idx="692">
                  <c:v>8.778548817801362E-3</c:v>
                </c:pt>
                <c:pt idx="693">
                  <c:v>8.778548817801362E-3</c:v>
                </c:pt>
                <c:pt idx="694">
                  <c:v>8.778548817801362E-3</c:v>
                </c:pt>
                <c:pt idx="695">
                  <c:v>8.778548817801362E-3</c:v>
                </c:pt>
                <c:pt idx="696">
                  <c:v>8.778548817801362E-3</c:v>
                </c:pt>
                <c:pt idx="697">
                  <c:v>8.778548817801362E-3</c:v>
                </c:pt>
                <c:pt idx="698">
                  <c:v>8.778548817801362E-3</c:v>
                </c:pt>
                <c:pt idx="699">
                  <c:v>8.778548817801362E-3</c:v>
                </c:pt>
                <c:pt idx="700">
                  <c:v>8.778548817801362E-3</c:v>
                </c:pt>
                <c:pt idx="701">
                  <c:v>8.778548817801362E-3</c:v>
                </c:pt>
                <c:pt idx="702">
                  <c:v>8.778548817801362E-3</c:v>
                </c:pt>
                <c:pt idx="703">
                  <c:v>8.778548817801362E-3</c:v>
                </c:pt>
                <c:pt idx="704">
                  <c:v>8.778548817801362E-3</c:v>
                </c:pt>
                <c:pt idx="705">
                  <c:v>8.778548817801362E-3</c:v>
                </c:pt>
                <c:pt idx="706">
                  <c:v>8.778548817801362E-3</c:v>
                </c:pt>
                <c:pt idx="707">
                  <c:v>8.778548817801362E-3</c:v>
                </c:pt>
                <c:pt idx="708">
                  <c:v>8.778548817801362E-3</c:v>
                </c:pt>
                <c:pt idx="709">
                  <c:v>8.778548817801362E-3</c:v>
                </c:pt>
                <c:pt idx="710">
                  <c:v>8.778548817801362E-3</c:v>
                </c:pt>
                <c:pt idx="711">
                  <c:v>8.778548817801362E-3</c:v>
                </c:pt>
                <c:pt idx="712">
                  <c:v>8.778548817801362E-3</c:v>
                </c:pt>
                <c:pt idx="713">
                  <c:v>8.778548817801362E-3</c:v>
                </c:pt>
                <c:pt idx="714">
                  <c:v>8.778548817801362E-3</c:v>
                </c:pt>
                <c:pt idx="715">
                  <c:v>8.778548817801362E-3</c:v>
                </c:pt>
                <c:pt idx="716">
                  <c:v>8.778548817801362E-3</c:v>
                </c:pt>
                <c:pt idx="717">
                  <c:v>8.778548817801362E-3</c:v>
                </c:pt>
                <c:pt idx="718">
                  <c:v>8.778548817801362E-3</c:v>
                </c:pt>
                <c:pt idx="719">
                  <c:v>8.778548817801362E-3</c:v>
                </c:pt>
                <c:pt idx="720">
                  <c:v>8.778548817801362E-3</c:v>
                </c:pt>
                <c:pt idx="721">
                  <c:v>8.778548817801362E-3</c:v>
                </c:pt>
                <c:pt idx="722">
                  <c:v>8.778548817801362E-3</c:v>
                </c:pt>
                <c:pt idx="723">
                  <c:v>8.778548817801362E-3</c:v>
                </c:pt>
                <c:pt idx="724">
                  <c:v>8.778548817801362E-3</c:v>
                </c:pt>
                <c:pt idx="725">
                  <c:v>8.778548817801362E-3</c:v>
                </c:pt>
                <c:pt idx="726">
                  <c:v>8.778548817801362E-3</c:v>
                </c:pt>
                <c:pt idx="727">
                  <c:v>8.778548817801362E-3</c:v>
                </c:pt>
                <c:pt idx="728">
                  <c:v>8.778548817801362E-3</c:v>
                </c:pt>
                <c:pt idx="729">
                  <c:v>8.778548817801362E-3</c:v>
                </c:pt>
                <c:pt idx="730">
                  <c:v>8.778548817801362E-3</c:v>
                </c:pt>
                <c:pt idx="731">
                  <c:v>8.778548817801362E-3</c:v>
                </c:pt>
                <c:pt idx="732">
                  <c:v>8.778548817801362E-3</c:v>
                </c:pt>
                <c:pt idx="733">
                  <c:v>8.778548817801362E-3</c:v>
                </c:pt>
                <c:pt idx="734">
                  <c:v>8.778548817801362E-3</c:v>
                </c:pt>
                <c:pt idx="735">
                  <c:v>8.778548817801362E-3</c:v>
                </c:pt>
                <c:pt idx="736">
                  <c:v>8.778548817801362E-3</c:v>
                </c:pt>
                <c:pt idx="737">
                  <c:v>8.778548817801362E-3</c:v>
                </c:pt>
                <c:pt idx="738">
                  <c:v>8.778548817801362E-3</c:v>
                </c:pt>
                <c:pt idx="739">
                  <c:v>8.778548817801362E-3</c:v>
                </c:pt>
                <c:pt idx="740">
                  <c:v>8.778548817801362E-3</c:v>
                </c:pt>
                <c:pt idx="741">
                  <c:v>8.778548817801362E-3</c:v>
                </c:pt>
                <c:pt idx="742">
                  <c:v>8.778548817801362E-3</c:v>
                </c:pt>
                <c:pt idx="743">
                  <c:v>8.778548817801362E-3</c:v>
                </c:pt>
                <c:pt idx="744">
                  <c:v>8.778548817801362E-3</c:v>
                </c:pt>
                <c:pt idx="745">
                  <c:v>8.778548817801362E-3</c:v>
                </c:pt>
                <c:pt idx="746">
                  <c:v>8.778548817801362E-3</c:v>
                </c:pt>
                <c:pt idx="747">
                  <c:v>8.778548817801362E-3</c:v>
                </c:pt>
                <c:pt idx="748">
                  <c:v>8.778548817801362E-3</c:v>
                </c:pt>
                <c:pt idx="749">
                  <c:v>8.778548817801362E-3</c:v>
                </c:pt>
                <c:pt idx="750">
                  <c:v>8.778548817801362E-3</c:v>
                </c:pt>
                <c:pt idx="751">
                  <c:v>8.778548817801362E-3</c:v>
                </c:pt>
                <c:pt idx="752">
                  <c:v>8.778548817801362E-3</c:v>
                </c:pt>
                <c:pt idx="753">
                  <c:v>8.778548817801362E-3</c:v>
                </c:pt>
                <c:pt idx="754">
                  <c:v>8.778548817801362E-3</c:v>
                </c:pt>
                <c:pt idx="755">
                  <c:v>8.778548817801362E-3</c:v>
                </c:pt>
                <c:pt idx="756">
                  <c:v>8.778548817801362E-3</c:v>
                </c:pt>
                <c:pt idx="757">
                  <c:v>8.778548817801362E-3</c:v>
                </c:pt>
                <c:pt idx="758">
                  <c:v>8.778548817801362E-3</c:v>
                </c:pt>
                <c:pt idx="759">
                  <c:v>8.778548817801362E-3</c:v>
                </c:pt>
                <c:pt idx="760">
                  <c:v>8.778548817801362E-3</c:v>
                </c:pt>
                <c:pt idx="761">
                  <c:v>8.778548817801362E-3</c:v>
                </c:pt>
                <c:pt idx="762">
                  <c:v>8.778548817801362E-3</c:v>
                </c:pt>
                <c:pt idx="763">
                  <c:v>8.778548817801362E-3</c:v>
                </c:pt>
                <c:pt idx="764">
                  <c:v>8.778548817801362E-3</c:v>
                </c:pt>
                <c:pt idx="765">
                  <c:v>8.778548817801362E-3</c:v>
                </c:pt>
                <c:pt idx="766">
                  <c:v>8.778548817801362E-3</c:v>
                </c:pt>
                <c:pt idx="767">
                  <c:v>8.778548817801362E-3</c:v>
                </c:pt>
                <c:pt idx="768">
                  <c:v>8.778548817801362E-3</c:v>
                </c:pt>
                <c:pt idx="769">
                  <c:v>8.778548817801362E-3</c:v>
                </c:pt>
                <c:pt idx="770">
                  <c:v>8.778548817801362E-3</c:v>
                </c:pt>
                <c:pt idx="771">
                  <c:v>8.778548817801362E-3</c:v>
                </c:pt>
                <c:pt idx="772">
                  <c:v>8.778548817801362E-3</c:v>
                </c:pt>
                <c:pt idx="773">
                  <c:v>8.778548817801362E-3</c:v>
                </c:pt>
                <c:pt idx="774">
                  <c:v>8.778548817801362E-3</c:v>
                </c:pt>
                <c:pt idx="775">
                  <c:v>8.778548817801362E-3</c:v>
                </c:pt>
                <c:pt idx="776">
                  <c:v>8.778548817801362E-3</c:v>
                </c:pt>
                <c:pt idx="777">
                  <c:v>8.778548817801362E-3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07-480A-8A2F-FCD02CBE0A97}"/>
            </c:ext>
          </c:extLst>
        </c:ser>
        <c:ser>
          <c:idx val="2"/>
          <c:order val="2"/>
          <c:tx>
            <c:strRef>
              <c:f>'ONE_LAST_QUOTE (2)'!$T$1</c:f>
              <c:strCache>
                <c:ptCount val="1"/>
                <c:pt idx="0">
                  <c:v>+1.25標準差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'ONE_LAST_QUOTE (2)'!$A$2:$A$792</c:f>
              <c:numCache>
                <c:formatCode>m/d/yyyy</c:formatCode>
                <c:ptCount val="791"/>
                <c:pt idx="0">
                  <c:v>44063</c:v>
                </c:pt>
                <c:pt idx="1">
                  <c:v>44064</c:v>
                </c:pt>
                <c:pt idx="2">
                  <c:v>44067</c:v>
                </c:pt>
                <c:pt idx="3">
                  <c:v>44068</c:v>
                </c:pt>
                <c:pt idx="4">
                  <c:v>44069</c:v>
                </c:pt>
                <c:pt idx="5">
                  <c:v>44070</c:v>
                </c:pt>
                <c:pt idx="6">
                  <c:v>44071</c:v>
                </c:pt>
                <c:pt idx="7">
                  <c:v>44074</c:v>
                </c:pt>
                <c:pt idx="8">
                  <c:v>44075</c:v>
                </c:pt>
                <c:pt idx="9">
                  <c:v>44076</c:v>
                </c:pt>
                <c:pt idx="10">
                  <c:v>44077</c:v>
                </c:pt>
                <c:pt idx="11">
                  <c:v>44078</c:v>
                </c:pt>
                <c:pt idx="12">
                  <c:v>44081</c:v>
                </c:pt>
                <c:pt idx="13">
                  <c:v>44082</c:v>
                </c:pt>
                <c:pt idx="14">
                  <c:v>44083</c:v>
                </c:pt>
                <c:pt idx="15">
                  <c:v>44084</c:v>
                </c:pt>
                <c:pt idx="16">
                  <c:v>44085</c:v>
                </c:pt>
                <c:pt idx="17">
                  <c:v>44088</c:v>
                </c:pt>
                <c:pt idx="18">
                  <c:v>44089</c:v>
                </c:pt>
                <c:pt idx="19">
                  <c:v>44090</c:v>
                </c:pt>
                <c:pt idx="20">
                  <c:v>44091</c:v>
                </c:pt>
                <c:pt idx="21">
                  <c:v>44092</c:v>
                </c:pt>
                <c:pt idx="22">
                  <c:v>44095</c:v>
                </c:pt>
                <c:pt idx="23">
                  <c:v>44096</c:v>
                </c:pt>
                <c:pt idx="24">
                  <c:v>44097</c:v>
                </c:pt>
                <c:pt idx="25">
                  <c:v>44098</c:v>
                </c:pt>
                <c:pt idx="26">
                  <c:v>44099</c:v>
                </c:pt>
                <c:pt idx="27">
                  <c:v>44102</c:v>
                </c:pt>
                <c:pt idx="28">
                  <c:v>44103</c:v>
                </c:pt>
                <c:pt idx="29">
                  <c:v>44104</c:v>
                </c:pt>
                <c:pt idx="30">
                  <c:v>44109</c:v>
                </c:pt>
                <c:pt idx="31">
                  <c:v>44110</c:v>
                </c:pt>
                <c:pt idx="32">
                  <c:v>44111</c:v>
                </c:pt>
                <c:pt idx="33">
                  <c:v>44112</c:v>
                </c:pt>
                <c:pt idx="34">
                  <c:v>44116</c:v>
                </c:pt>
                <c:pt idx="35">
                  <c:v>44117</c:v>
                </c:pt>
                <c:pt idx="36">
                  <c:v>44118</c:v>
                </c:pt>
                <c:pt idx="37">
                  <c:v>44119</c:v>
                </c:pt>
                <c:pt idx="38">
                  <c:v>44120</c:v>
                </c:pt>
                <c:pt idx="39">
                  <c:v>44123</c:v>
                </c:pt>
                <c:pt idx="40">
                  <c:v>44124</c:v>
                </c:pt>
                <c:pt idx="41">
                  <c:v>44125</c:v>
                </c:pt>
                <c:pt idx="42">
                  <c:v>44126</c:v>
                </c:pt>
                <c:pt idx="43">
                  <c:v>44127</c:v>
                </c:pt>
                <c:pt idx="44">
                  <c:v>44131</c:v>
                </c:pt>
                <c:pt idx="45">
                  <c:v>44132</c:v>
                </c:pt>
                <c:pt idx="46">
                  <c:v>44133</c:v>
                </c:pt>
                <c:pt idx="47">
                  <c:v>44134</c:v>
                </c:pt>
                <c:pt idx="48">
                  <c:v>44137</c:v>
                </c:pt>
                <c:pt idx="49">
                  <c:v>44138</c:v>
                </c:pt>
                <c:pt idx="50">
                  <c:v>44139</c:v>
                </c:pt>
                <c:pt idx="51">
                  <c:v>44140</c:v>
                </c:pt>
                <c:pt idx="52">
                  <c:v>44141</c:v>
                </c:pt>
                <c:pt idx="53">
                  <c:v>44144</c:v>
                </c:pt>
                <c:pt idx="54">
                  <c:v>44145</c:v>
                </c:pt>
                <c:pt idx="55">
                  <c:v>44146</c:v>
                </c:pt>
                <c:pt idx="56">
                  <c:v>44147</c:v>
                </c:pt>
                <c:pt idx="57">
                  <c:v>44148</c:v>
                </c:pt>
                <c:pt idx="58">
                  <c:v>44151</c:v>
                </c:pt>
                <c:pt idx="59">
                  <c:v>44152</c:v>
                </c:pt>
                <c:pt idx="60">
                  <c:v>44153</c:v>
                </c:pt>
                <c:pt idx="61">
                  <c:v>44154</c:v>
                </c:pt>
                <c:pt idx="62">
                  <c:v>44155</c:v>
                </c:pt>
                <c:pt idx="63">
                  <c:v>44158</c:v>
                </c:pt>
                <c:pt idx="64">
                  <c:v>44159</c:v>
                </c:pt>
                <c:pt idx="65">
                  <c:v>44160</c:v>
                </c:pt>
                <c:pt idx="66">
                  <c:v>44161</c:v>
                </c:pt>
                <c:pt idx="67">
                  <c:v>44162</c:v>
                </c:pt>
                <c:pt idx="68">
                  <c:v>44165</c:v>
                </c:pt>
                <c:pt idx="69">
                  <c:v>44166</c:v>
                </c:pt>
                <c:pt idx="70">
                  <c:v>44167</c:v>
                </c:pt>
                <c:pt idx="71">
                  <c:v>44168</c:v>
                </c:pt>
                <c:pt idx="72">
                  <c:v>44169</c:v>
                </c:pt>
                <c:pt idx="73">
                  <c:v>44172</c:v>
                </c:pt>
                <c:pt idx="74">
                  <c:v>44173</c:v>
                </c:pt>
                <c:pt idx="75">
                  <c:v>44174</c:v>
                </c:pt>
                <c:pt idx="76">
                  <c:v>44175</c:v>
                </c:pt>
                <c:pt idx="77">
                  <c:v>44176</c:v>
                </c:pt>
                <c:pt idx="78">
                  <c:v>44179</c:v>
                </c:pt>
                <c:pt idx="79">
                  <c:v>44180</c:v>
                </c:pt>
                <c:pt idx="80">
                  <c:v>44181</c:v>
                </c:pt>
                <c:pt idx="81">
                  <c:v>44182</c:v>
                </c:pt>
                <c:pt idx="82">
                  <c:v>44183</c:v>
                </c:pt>
                <c:pt idx="83">
                  <c:v>44186</c:v>
                </c:pt>
                <c:pt idx="84">
                  <c:v>44187</c:v>
                </c:pt>
                <c:pt idx="85">
                  <c:v>44188</c:v>
                </c:pt>
                <c:pt idx="86">
                  <c:v>44189</c:v>
                </c:pt>
                <c:pt idx="87">
                  <c:v>44193</c:v>
                </c:pt>
                <c:pt idx="88">
                  <c:v>44194</c:v>
                </c:pt>
                <c:pt idx="89">
                  <c:v>44195</c:v>
                </c:pt>
                <c:pt idx="90">
                  <c:v>44196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44207</c:v>
                </c:pt>
                <c:pt idx="97">
                  <c:v>44208</c:v>
                </c:pt>
                <c:pt idx="98">
                  <c:v>44209</c:v>
                </c:pt>
                <c:pt idx="99">
                  <c:v>44210</c:v>
                </c:pt>
                <c:pt idx="100">
                  <c:v>44211</c:v>
                </c:pt>
                <c:pt idx="101">
                  <c:v>44214</c:v>
                </c:pt>
                <c:pt idx="102">
                  <c:v>44215</c:v>
                </c:pt>
                <c:pt idx="103">
                  <c:v>44216</c:v>
                </c:pt>
                <c:pt idx="104">
                  <c:v>44217</c:v>
                </c:pt>
                <c:pt idx="105">
                  <c:v>44218</c:v>
                </c:pt>
                <c:pt idx="106">
                  <c:v>44221</c:v>
                </c:pt>
                <c:pt idx="107">
                  <c:v>44222</c:v>
                </c:pt>
                <c:pt idx="108">
                  <c:v>44223</c:v>
                </c:pt>
                <c:pt idx="109">
                  <c:v>44224</c:v>
                </c:pt>
                <c:pt idx="110">
                  <c:v>44225</c:v>
                </c:pt>
                <c:pt idx="111">
                  <c:v>44228</c:v>
                </c:pt>
                <c:pt idx="112">
                  <c:v>44229</c:v>
                </c:pt>
                <c:pt idx="113">
                  <c:v>44230</c:v>
                </c:pt>
                <c:pt idx="114">
                  <c:v>44231</c:v>
                </c:pt>
                <c:pt idx="115">
                  <c:v>44232</c:v>
                </c:pt>
                <c:pt idx="116">
                  <c:v>44244</c:v>
                </c:pt>
                <c:pt idx="117">
                  <c:v>44245</c:v>
                </c:pt>
                <c:pt idx="118">
                  <c:v>44246</c:v>
                </c:pt>
                <c:pt idx="119">
                  <c:v>44249</c:v>
                </c:pt>
                <c:pt idx="120">
                  <c:v>44250</c:v>
                </c:pt>
                <c:pt idx="121">
                  <c:v>44251</c:v>
                </c:pt>
                <c:pt idx="122">
                  <c:v>44252</c:v>
                </c:pt>
                <c:pt idx="123">
                  <c:v>44253</c:v>
                </c:pt>
                <c:pt idx="124">
                  <c:v>44257</c:v>
                </c:pt>
                <c:pt idx="125">
                  <c:v>44258</c:v>
                </c:pt>
                <c:pt idx="126">
                  <c:v>44259</c:v>
                </c:pt>
                <c:pt idx="127">
                  <c:v>44260</c:v>
                </c:pt>
                <c:pt idx="128">
                  <c:v>44263</c:v>
                </c:pt>
                <c:pt idx="129">
                  <c:v>44264</c:v>
                </c:pt>
                <c:pt idx="130">
                  <c:v>44265</c:v>
                </c:pt>
                <c:pt idx="131">
                  <c:v>44266</c:v>
                </c:pt>
                <c:pt idx="132">
                  <c:v>44267</c:v>
                </c:pt>
                <c:pt idx="133">
                  <c:v>44270</c:v>
                </c:pt>
                <c:pt idx="134">
                  <c:v>44271</c:v>
                </c:pt>
                <c:pt idx="135">
                  <c:v>44272</c:v>
                </c:pt>
                <c:pt idx="136">
                  <c:v>44273</c:v>
                </c:pt>
                <c:pt idx="137">
                  <c:v>44274</c:v>
                </c:pt>
                <c:pt idx="138">
                  <c:v>44277</c:v>
                </c:pt>
                <c:pt idx="139">
                  <c:v>44278</c:v>
                </c:pt>
                <c:pt idx="140">
                  <c:v>44279</c:v>
                </c:pt>
                <c:pt idx="141">
                  <c:v>44280</c:v>
                </c:pt>
                <c:pt idx="142">
                  <c:v>44281</c:v>
                </c:pt>
                <c:pt idx="143">
                  <c:v>44284</c:v>
                </c:pt>
                <c:pt idx="144">
                  <c:v>44285</c:v>
                </c:pt>
                <c:pt idx="145">
                  <c:v>44286</c:v>
                </c:pt>
                <c:pt idx="146">
                  <c:v>44287</c:v>
                </c:pt>
                <c:pt idx="147">
                  <c:v>44293</c:v>
                </c:pt>
                <c:pt idx="148">
                  <c:v>44294</c:v>
                </c:pt>
                <c:pt idx="149">
                  <c:v>44295</c:v>
                </c:pt>
                <c:pt idx="150">
                  <c:v>44298</c:v>
                </c:pt>
                <c:pt idx="151">
                  <c:v>44299</c:v>
                </c:pt>
                <c:pt idx="152">
                  <c:v>44300</c:v>
                </c:pt>
                <c:pt idx="153">
                  <c:v>44301</c:v>
                </c:pt>
                <c:pt idx="154">
                  <c:v>44302</c:v>
                </c:pt>
                <c:pt idx="155">
                  <c:v>44305</c:v>
                </c:pt>
                <c:pt idx="156">
                  <c:v>44306</c:v>
                </c:pt>
                <c:pt idx="157">
                  <c:v>44307</c:v>
                </c:pt>
                <c:pt idx="158">
                  <c:v>44308</c:v>
                </c:pt>
                <c:pt idx="159">
                  <c:v>44309</c:v>
                </c:pt>
                <c:pt idx="160">
                  <c:v>44312</c:v>
                </c:pt>
                <c:pt idx="161">
                  <c:v>44313</c:v>
                </c:pt>
                <c:pt idx="162">
                  <c:v>44314</c:v>
                </c:pt>
                <c:pt idx="163">
                  <c:v>44315</c:v>
                </c:pt>
                <c:pt idx="164">
                  <c:v>44319</c:v>
                </c:pt>
                <c:pt idx="165">
                  <c:v>44320</c:v>
                </c:pt>
                <c:pt idx="166">
                  <c:v>44321</c:v>
                </c:pt>
                <c:pt idx="167">
                  <c:v>44322</c:v>
                </c:pt>
                <c:pt idx="168">
                  <c:v>44323</c:v>
                </c:pt>
                <c:pt idx="169">
                  <c:v>44326</c:v>
                </c:pt>
                <c:pt idx="170">
                  <c:v>44327</c:v>
                </c:pt>
                <c:pt idx="171">
                  <c:v>44328</c:v>
                </c:pt>
                <c:pt idx="172">
                  <c:v>44329</c:v>
                </c:pt>
                <c:pt idx="173">
                  <c:v>44330</c:v>
                </c:pt>
                <c:pt idx="174">
                  <c:v>44333</c:v>
                </c:pt>
                <c:pt idx="175">
                  <c:v>44334</c:v>
                </c:pt>
                <c:pt idx="176">
                  <c:v>44336</c:v>
                </c:pt>
                <c:pt idx="177">
                  <c:v>44337</c:v>
                </c:pt>
                <c:pt idx="178">
                  <c:v>44340</c:v>
                </c:pt>
                <c:pt idx="179">
                  <c:v>44341</c:v>
                </c:pt>
                <c:pt idx="180">
                  <c:v>44342</c:v>
                </c:pt>
                <c:pt idx="181">
                  <c:v>44343</c:v>
                </c:pt>
                <c:pt idx="182">
                  <c:v>44344</c:v>
                </c:pt>
                <c:pt idx="183">
                  <c:v>44347</c:v>
                </c:pt>
                <c:pt idx="184">
                  <c:v>44348</c:v>
                </c:pt>
                <c:pt idx="185">
                  <c:v>44349</c:v>
                </c:pt>
                <c:pt idx="186">
                  <c:v>44350</c:v>
                </c:pt>
                <c:pt idx="187">
                  <c:v>44351</c:v>
                </c:pt>
                <c:pt idx="188">
                  <c:v>44354</c:v>
                </c:pt>
                <c:pt idx="189">
                  <c:v>44355</c:v>
                </c:pt>
                <c:pt idx="190">
                  <c:v>44356</c:v>
                </c:pt>
                <c:pt idx="191">
                  <c:v>44357</c:v>
                </c:pt>
                <c:pt idx="192">
                  <c:v>44358</c:v>
                </c:pt>
                <c:pt idx="193">
                  <c:v>44362</c:v>
                </c:pt>
                <c:pt idx="194">
                  <c:v>44363</c:v>
                </c:pt>
                <c:pt idx="195">
                  <c:v>44364</c:v>
                </c:pt>
                <c:pt idx="196">
                  <c:v>44365</c:v>
                </c:pt>
                <c:pt idx="197">
                  <c:v>44368</c:v>
                </c:pt>
                <c:pt idx="198">
                  <c:v>44369</c:v>
                </c:pt>
                <c:pt idx="199">
                  <c:v>44370</c:v>
                </c:pt>
                <c:pt idx="200">
                  <c:v>44371</c:v>
                </c:pt>
                <c:pt idx="201">
                  <c:v>44372</c:v>
                </c:pt>
                <c:pt idx="202">
                  <c:v>44375</c:v>
                </c:pt>
                <c:pt idx="203">
                  <c:v>44376</c:v>
                </c:pt>
                <c:pt idx="204">
                  <c:v>44377</c:v>
                </c:pt>
                <c:pt idx="205">
                  <c:v>44379</c:v>
                </c:pt>
                <c:pt idx="206">
                  <c:v>44382</c:v>
                </c:pt>
                <c:pt idx="207">
                  <c:v>44383</c:v>
                </c:pt>
                <c:pt idx="208">
                  <c:v>44384</c:v>
                </c:pt>
                <c:pt idx="209">
                  <c:v>44385</c:v>
                </c:pt>
                <c:pt idx="210">
                  <c:v>44386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44396</c:v>
                </c:pt>
                <c:pt idx="217">
                  <c:v>44397</c:v>
                </c:pt>
                <c:pt idx="218">
                  <c:v>44398</c:v>
                </c:pt>
                <c:pt idx="219">
                  <c:v>44399</c:v>
                </c:pt>
                <c:pt idx="220">
                  <c:v>44400</c:v>
                </c:pt>
                <c:pt idx="221">
                  <c:v>44403</c:v>
                </c:pt>
                <c:pt idx="222">
                  <c:v>44404</c:v>
                </c:pt>
                <c:pt idx="223">
                  <c:v>44405</c:v>
                </c:pt>
                <c:pt idx="224">
                  <c:v>44406</c:v>
                </c:pt>
                <c:pt idx="225">
                  <c:v>44407</c:v>
                </c:pt>
                <c:pt idx="226">
                  <c:v>44410</c:v>
                </c:pt>
                <c:pt idx="227">
                  <c:v>44411</c:v>
                </c:pt>
                <c:pt idx="228">
                  <c:v>44412</c:v>
                </c:pt>
                <c:pt idx="229">
                  <c:v>44413</c:v>
                </c:pt>
                <c:pt idx="230">
                  <c:v>44414</c:v>
                </c:pt>
                <c:pt idx="231">
                  <c:v>44417</c:v>
                </c:pt>
                <c:pt idx="232">
                  <c:v>44418</c:v>
                </c:pt>
                <c:pt idx="233">
                  <c:v>44419</c:v>
                </c:pt>
                <c:pt idx="234">
                  <c:v>44420</c:v>
                </c:pt>
                <c:pt idx="235">
                  <c:v>44421</c:v>
                </c:pt>
                <c:pt idx="236">
                  <c:v>44424</c:v>
                </c:pt>
                <c:pt idx="237">
                  <c:v>44425</c:v>
                </c:pt>
                <c:pt idx="238">
                  <c:v>44426</c:v>
                </c:pt>
                <c:pt idx="239">
                  <c:v>44427</c:v>
                </c:pt>
                <c:pt idx="240">
                  <c:v>44428</c:v>
                </c:pt>
                <c:pt idx="241">
                  <c:v>44431</c:v>
                </c:pt>
                <c:pt idx="242">
                  <c:v>44432</c:v>
                </c:pt>
                <c:pt idx="243">
                  <c:v>44433</c:v>
                </c:pt>
                <c:pt idx="244">
                  <c:v>44434</c:v>
                </c:pt>
                <c:pt idx="245">
                  <c:v>44435</c:v>
                </c:pt>
                <c:pt idx="246">
                  <c:v>44438</c:v>
                </c:pt>
                <c:pt idx="247">
                  <c:v>44439</c:v>
                </c:pt>
                <c:pt idx="248">
                  <c:v>44440</c:v>
                </c:pt>
                <c:pt idx="249">
                  <c:v>44441</c:v>
                </c:pt>
                <c:pt idx="250">
                  <c:v>44442</c:v>
                </c:pt>
                <c:pt idx="251">
                  <c:v>44445</c:v>
                </c:pt>
                <c:pt idx="252">
                  <c:v>44446</c:v>
                </c:pt>
                <c:pt idx="253">
                  <c:v>44447</c:v>
                </c:pt>
                <c:pt idx="254">
                  <c:v>44448</c:v>
                </c:pt>
                <c:pt idx="255">
                  <c:v>44449</c:v>
                </c:pt>
                <c:pt idx="256">
                  <c:v>44452</c:v>
                </c:pt>
                <c:pt idx="257">
                  <c:v>44453</c:v>
                </c:pt>
                <c:pt idx="258">
                  <c:v>44454</c:v>
                </c:pt>
                <c:pt idx="259">
                  <c:v>44455</c:v>
                </c:pt>
                <c:pt idx="260">
                  <c:v>44456</c:v>
                </c:pt>
                <c:pt idx="261">
                  <c:v>44462</c:v>
                </c:pt>
                <c:pt idx="262">
                  <c:v>44463</c:v>
                </c:pt>
                <c:pt idx="263">
                  <c:v>44466</c:v>
                </c:pt>
                <c:pt idx="264">
                  <c:v>44467</c:v>
                </c:pt>
                <c:pt idx="265">
                  <c:v>44468</c:v>
                </c:pt>
                <c:pt idx="266">
                  <c:v>44469</c:v>
                </c:pt>
                <c:pt idx="267">
                  <c:v>44473</c:v>
                </c:pt>
                <c:pt idx="268">
                  <c:v>44474</c:v>
                </c:pt>
                <c:pt idx="269">
                  <c:v>44475</c:v>
                </c:pt>
                <c:pt idx="270">
                  <c:v>44476</c:v>
                </c:pt>
                <c:pt idx="271">
                  <c:v>44477</c:v>
                </c:pt>
                <c:pt idx="272">
                  <c:v>44481</c:v>
                </c:pt>
                <c:pt idx="273">
                  <c:v>44482</c:v>
                </c:pt>
                <c:pt idx="274">
                  <c:v>44484</c:v>
                </c:pt>
                <c:pt idx="275">
                  <c:v>44487</c:v>
                </c:pt>
                <c:pt idx="276">
                  <c:v>44488</c:v>
                </c:pt>
                <c:pt idx="277">
                  <c:v>44489</c:v>
                </c:pt>
                <c:pt idx="278">
                  <c:v>44490</c:v>
                </c:pt>
                <c:pt idx="279">
                  <c:v>44491</c:v>
                </c:pt>
                <c:pt idx="280">
                  <c:v>44494</c:v>
                </c:pt>
                <c:pt idx="281">
                  <c:v>44495</c:v>
                </c:pt>
                <c:pt idx="282">
                  <c:v>44496</c:v>
                </c:pt>
                <c:pt idx="283">
                  <c:v>44497</c:v>
                </c:pt>
                <c:pt idx="284">
                  <c:v>44498</c:v>
                </c:pt>
                <c:pt idx="285">
                  <c:v>44501</c:v>
                </c:pt>
                <c:pt idx="286">
                  <c:v>44502</c:v>
                </c:pt>
                <c:pt idx="287">
                  <c:v>44503</c:v>
                </c:pt>
                <c:pt idx="288">
                  <c:v>44504</c:v>
                </c:pt>
                <c:pt idx="289">
                  <c:v>44505</c:v>
                </c:pt>
                <c:pt idx="290">
                  <c:v>44508</c:v>
                </c:pt>
                <c:pt idx="291">
                  <c:v>44509</c:v>
                </c:pt>
                <c:pt idx="292">
                  <c:v>44510</c:v>
                </c:pt>
                <c:pt idx="293">
                  <c:v>44511</c:v>
                </c:pt>
                <c:pt idx="294">
                  <c:v>44512</c:v>
                </c:pt>
                <c:pt idx="295">
                  <c:v>44515</c:v>
                </c:pt>
                <c:pt idx="296">
                  <c:v>44516</c:v>
                </c:pt>
                <c:pt idx="297">
                  <c:v>44517</c:v>
                </c:pt>
                <c:pt idx="298">
                  <c:v>44518</c:v>
                </c:pt>
                <c:pt idx="299">
                  <c:v>44519</c:v>
                </c:pt>
                <c:pt idx="300">
                  <c:v>44522</c:v>
                </c:pt>
                <c:pt idx="301">
                  <c:v>44523</c:v>
                </c:pt>
                <c:pt idx="302">
                  <c:v>44524</c:v>
                </c:pt>
                <c:pt idx="303">
                  <c:v>44525</c:v>
                </c:pt>
                <c:pt idx="304">
                  <c:v>44526</c:v>
                </c:pt>
                <c:pt idx="305">
                  <c:v>44529</c:v>
                </c:pt>
                <c:pt idx="306">
                  <c:v>44530</c:v>
                </c:pt>
                <c:pt idx="307">
                  <c:v>44531</c:v>
                </c:pt>
                <c:pt idx="308">
                  <c:v>44532</c:v>
                </c:pt>
                <c:pt idx="309">
                  <c:v>44533</c:v>
                </c:pt>
                <c:pt idx="310">
                  <c:v>44536</c:v>
                </c:pt>
                <c:pt idx="311">
                  <c:v>44537</c:v>
                </c:pt>
                <c:pt idx="312">
                  <c:v>44538</c:v>
                </c:pt>
                <c:pt idx="313">
                  <c:v>44539</c:v>
                </c:pt>
                <c:pt idx="314">
                  <c:v>44540</c:v>
                </c:pt>
                <c:pt idx="315">
                  <c:v>44543</c:v>
                </c:pt>
                <c:pt idx="316">
                  <c:v>44544</c:v>
                </c:pt>
                <c:pt idx="317">
                  <c:v>44545</c:v>
                </c:pt>
                <c:pt idx="318">
                  <c:v>44546</c:v>
                </c:pt>
                <c:pt idx="319">
                  <c:v>44547</c:v>
                </c:pt>
                <c:pt idx="320">
                  <c:v>44550</c:v>
                </c:pt>
                <c:pt idx="321">
                  <c:v>44551</c:v>
                </c:pt>
                <c:pt idx="322">
                  <c:v>44552</c:v>
                </c:pt>
                <c:pt idx="323">
                  <c:v>44553</c:v>
                </c:pt>
                <c:pt idx="324">
                  <c:v>44554</c:v>
                </c:pt>
                <c:pt idx="325">
                  <c:v>44558</c:v>
                </c:pt>
                <c:pt idx="326">
                  <c:v>44559</c:v>
                </c:pt>
                <c:pt idx="327">
                  <c:v>44560</c:v>
                </c:pt>
                <c:pt idx="328">
                  <c:v>44564</c:v>
                </c:pt>
                <c:pt idx="329">
                  <c:v>44565</c:v>
                </c:pt>
                <c:pt idx="330">
                  <c:v>44566</c:v>
                </c:pt>
                <c:pt idx="331">
                  <c:v>44567</c:v>
                </c:pt>
                <c:pt idx="332">
                  <c:v>44568</c:v>
                </c:pt>
                <c:pt idx="333">
                  <c:v>44571</c:v>
                </c:pt>
                <c:pt idx="334">
                  <c:v>44572</c:v>
                </c:pt>
                <c:pt idx="335">
                  <c:v>44573</c:v>
                </c:pt>
                <c:pt idx="336">
                  <c:v>44574</c:v>
                </c:pt>
                <c:pt idx="337">
                  <c:v>44575</c:v>
                </c:pt>
                <c:pt idx="338">
                  <c:v>44578</c:v>
                </c:pt>
                <c:pt idx="339">
                  <c:v>44579</c:v>
                </c:pt>
                <c:pt idx="340">
                  <c:v>44580</c:v>
                </c:pt>
                <c:pt idx="341">
                  <c:v>44581</c:v>
                </c:pt>
                <c:pt idx="342">
                  <c:v>44582</c:v>
                </c:pt>
                <c:pt idx="343">
                  <c:v>44585</c:v>
                </c:pt>
                <c:pt idx="344">
                  <c:v>44586</c:v>
                </c:pt>
                <c:pt idx="345">
                  <c:v>44587</c:v>
                </c:pt>
                <c:pt idx="346">
                  <c:v>44599</c:v>
                </c:pt>
                <c:pt idx="347">
                  <c:v>44600</c:v>
                </c:pt>
                <c:pt idx="348">
                  <c:v>44601</c:v>
                </c:pt>
                <c:pt idx="349">
                  <c:v>44602</c:v>
                </c:pt>
                <c:pt idx="350">
                  <c:v>44603</c:v>
                </c:pt>
                <c:pt idx="351">
                  <c:v>44606</c:v>
                </c:pt>
                <c:pt idx="352">
                  <c:v>44607</c:v>
                </c:pt>
                <c:pt idx="353">
                  <c:v>44608</c:v>
                </c:pt>
                <c:pt idx="354">
                  <c:v>44609</c:v>
                </c:pt>
                <c:pt idx="355">
                  <c:v>44610</c:v>
                </c:pt>
                <c:pt idx="356">
                  <c:v>44613</c:v>
                </c:pt>
                <c:pt idx="357">
                  <c:v>44614</c:v>
                </c:pt>
                <c:pt idx="358">
                  <c:v>44615</c:v>
                </c:pt>
                <c:pt idx="359">
                  <c:v>44616</c:v>
                </c:pt>
                <c:pt idx="360">
                  <c:v>44617</c:v>
                </c:pt>
                <c:pt idx="361">
                  <c:v>44621</c:v>
                </c:pt>
                <c:pt idx="362">
                  <c:v>44622</c:v>
                </c:pt>
                <c:pt idx="363">
                  <c:v>44623</c:v>
                </c:pt>
                <c:pt idx="364">
                  <c:v>44624</c:v>
                </c:pt>
                <c:pt idx="365">
                  <c:v>44627</c:v>
                </c:pt>
                <c:pt idx="366">
                  <c:v>44628</c:v>
                </c:pt>
                <c:pt idx="367">
                  <c:v>44629</c:v>
                </c:pt>
                <c:pt idx="368">
                  <c:v>44630</c:v>
                </c:pt>
                <c:pt idx="369">
                  <c:v>44631</c:v>
                </c:pt>
                <c:pt idx="370">
                  <c:v>44634</c:v>
                </c:pt>
                <c:pt idx="371">
                  <c:v>44635</c:v>
                </c:pt>
                <c:pt idx="372">
                  <c:v>44636</c:v>
                </c:pt>
                <c:pt idx="373">
                  <c:v>44637</c:v>
                </c:pt>
                <c:pt idx="374">
                  <c:v>44638</c:v>
                </c:pt>
                <c:pt idx="375">
                  <c:v>44641</c:v>
                </c:pt>
                <c:pt idx="376">
                  <c:v>44642</c:v>
                </c:pt>
                <c:pt idx="377">
                  <c:v>44643</c:v>
                </c:pt>
                <c:pt idx="378">
                  <c:v>44644</c:v>
                </c:pt>
                <c:pt idx="379">
                  <c:v>44645</c:v>
                </c:pt>
                <c:pt idx="380">
                  <c:v>44648</c:v>
                </c:pt>
                <c:pt idx="381">
                  <c:v>44649</c:v>
                </c:pt>
                <c:pt idx="382">
                  <c:v>44650</c:v>
                </c:pt>
                <c:pt idx="383">
                  <c:v>44651</c:v>
                </c:pt>
                <c:pt idx="384">
                  <c:v>44652</c:v>
                </c:pt>
                <c:pt idx="385">
                  <c:v>44657</c:v>
                </c:pt>
                <c:pt idx="386">
                  <c:v>44658</c:v>
                </c:pt>
                <c:pt idx="387">
                  <c:v>44659</c:v>
                </c:pt>
                <c:pt idx="388">
                  <c:v>44662</c:v>
                </c:pt>
                <c:pt idx="389">
                  <c:v>44663</c:v>
                </c:pt>
                <c:pt idx="390">
                  <c:v>44664</c:v>
                </c:pt>
                <c:pt idx="391">
                  <c:v>44665</c:v>
                </c:pt>
                <c:pt idx="392">
                  <c:v>44670</c:v>
                </c:pt>
                <c:pt idx="393">
                  <c:v>44671</c:v>
                </c:pt>
                <c:pt idx="394">
                  <c:v>44672</c:v>
                </c:pt>
                <c:pt idx="395">
                  <c:v>44673</c:v>
                </c:pt>
                <c:pt idx="396">
                  <c:v>44677</c:v>
                </c:pt>
                <c:pt idx="397">
                  <c:v>44678</c:v>
                </c:pt>
                <c:pt idx="398">
                  <c:v>44680</c:v>
                </c:pt>
                <c:pt idx="399">
                  <c:v>44684</c:v>
                </c:pt>
                <c:pt idx="400">
                  <c:v>44685</c:v>
                </c:pt>
                <c:pt idx="401">
                  <c:v>44686</c:v>
                </c:pt>
                <c:pt idx="402">
                  <c:v>44687</c:v>
                </c:pt>
                <c:pt idx="403">
                  <c:v>44690</c:v>
                </c:pt>
                <c:pt idx="404">
                  <c:v>44691</c:v>
                </c:pt>
                <c:pt idx="405">
                  <c:v>44692</c:v>
                </c:pt>
                <c:pt idx="406">
                  <c:v>44693</c:v>
                </c:pt>
                <c:pt idx="407">
                  <c:v>44694</c:v>
                </c:pt>
                <c:pt idx="408">
                  <c:v>44697</c:v>
                </c:pt>
                <c:pt idx="409">
                  <c:v>44698</c:v>
                </c:pt>
                <c:pt idx="410">
                  <c:v>44699</c:v>
                </c:pt>
                <c:pt idx="411">
                  <c:v>44700</c:v>
                </c:pt>
                <c:pt idx="412">
                  <c:v>44701</c:v>
                </c:pt>
                <c:pt idx="413">
                  <c:v>44704</c:v>
                </c:pt>
                <c:pt idx="414">
                  <c:v>44705</c:v>
                </c:pt>
                <c:pt idx="415">
                  <c:v>44706</c:v>
                </c:pt>
                <c:pt idx="416">
                  <c:v>44707</c:v>
                </c:pt>
                <c:pt idx="417">
                  <c:v>44708</c:v>
                </c:pt>
                <c:pt idx="418">
                  <c:v>44711</c:v>
                </c:pt>
                <c:pt idx="419">
                  <c:v>44712</c:v>
                </c:pt>
                <c:pt idx="420">
                  <c:v>44713</c:v>
                </c:pt>
                <c:pt idx="421">
                  <c:v>44714</c:v>
                </c:pt>
                <c:pt idx="422">
                  <c:v>44718</c:v>
                </c:pt>
                <c:pt idx="423">
                  <c:v>44719</c:v>
                </c:pt>
                <c:pt idx="424">
                  <c:v>44720</c:v>
                </c:pt>
                <c:pt idx="425">
                  <c:v>44721</c:v>
                </c:pt>
                <c:pt idx="426">
                  <c:v>44722</c:v>
                </c:pt>
                <c:pt idx="427">
                  <c:v>44725</c:v>
                </c:pt>
                <c:pt idx="428">
                  <c:v>44726</c:v>
                </c:pt>
                <c:pt idx="429">
                  <c:v>44727</c:v>
                </c:pt>
                <c:pt idx="430">
                  <c:v>44728</c:v>
                </c:pt>
                <c:pt idx="431">
                  <c:v>44729</c:v>
                </c:pt>
                <c:pt idx="432">
                  <c:v>44732</c:v>
                </c:pt>
                <c:pt idx="433">
                  <c:v>44733</c:v>
                </c:pt>
                <c:pt idx="434">
                  <c:v>44734</c:v>
                </c:pt>
                <c:pt idx="435">
                  <c:v>44735</c:v>
                </c:pt>
                <c:pt idx="436">
                  <c:v>44736</c:v>
                </c:pt>
                <c:pt idx="437">
                  <c:v>44739</c:v>
                </c:pt>
                <c:pt idx="438">
                  <c:v>44740</c:v>
                </c:pt>
                <c:pt idx="439">
                  <c:v>44741</c:v>
                </c:pt>
                <c:pt idx="440">
                  <c:v>44742</c:v>
                </c:pt>
                <c:pt idx="441">
                  <c:v>44743</c:v>
                </c:pt>
                <c:pt idx="442">
                  <c:v>44746</c:v>
                </c:pt>
                <c:pt idx="443">
                  <c:v>44747</c:v>
                </c:pt>
                <c:pt idx="444">
                  <c:v>44748</c:v>
                </c:pt>
                <c:pt idx="445">
                  <c:v>44749</c:v>
                </c:pt>
                <c:pt idx="446">
                  <c:v>44750</c:v>
                </c:pt>
                <c:pt idx="447">
                  <c:v>44753</c:v>
                </c:pt>
                <c:pt idx="448">
                  <c:v>44754</c:v>
                </c:pt>
                <c:pt idx="449">
                  <c:v>44755</c:v>
                </c:pt>
                <c:pt idx="450">
                  <c:v>44756</c:v>
                </c:pt>
                <c:pt idx="451">
                  <c:v>44757</c:v>
                </c:pt>
                <c:pt idx="452">
                  <c:v>44760</c:v>
                </c:pt>
                <c:pt idx="453">
                  <c:v>44761</c:v>
                </c:pt>
                <c:pt idx="454">
                  <c:v>44762</c:v>
                </c:pt>
                <c:pt idx="455">
                  <c:v>44763</c:v>
                </c:pt>
                <c:pt idx="456">
                  <c:v>44764</c:v>
                </c:pt>
                <c:pt idx="457">
                  <c:v>44767</c:v>
                </c:pt>
                <c:pt idx="458">
                  <c:v>44768</c:v>
                </c:pt>
                <c:pt idx="459">
                  <c:v>44769</c:v>
                </c:pt>
                <c:pt idx="460">
                  <c:v>44770</c:v>
                </c:pt>
                <c:pt idx="461">
                  <c:v>44771</c:v>
                </c:pt>
                <c:pt idx="462">
                  <c:v>44774</c:v>
                </c:pt>
                <c:pt idx="463">
                  <c:v>44775</c:v>
                </c:pt>
                <c:pt idx="464">
                  <c:v>44776</c:v>
                </c:pt>
                <c:pt idx="465">
                  <c:v>44777</c:v>
                </c:pt>
                <c:pt idx="466">
                  <c:v>44778</c:v>
                </c:pt>
                <c:pt idx="467">
                  <c:v>44781</c:v>
                </c:pt>
                <c:pt idx="468">
                  <c:v>44782</c:v>
                </c:pt>
                <c:pt idx="469">
                  <c:v>44783</c:v>
                </c:pt>
                <c:pt idx="470">
                  <c:v>44784</c:v>
                </c:pt>
                <c:pt idx="471">
                  <c:v>44785</c:v>
                </c:pt>
                <c:pt idx="472">
                  <c:v>44788</c:v>
                </c:pt>
                <c:pt idx="473">
                  <c:v>44789</c:v>
                </c:pt>
                <c:pt idx="474">
                  <c:v>44790</c:v>
                </c:pt>
                <c:pt idx="475">
                  <c:v>44791</c:v>
                </c:pt>
                <c:pt idx="476">
                  <c:v>44792</c:v>
                </c:pt>
                <c:pt idx="477">
                  <c:v>44795</c:v>
                </c:pt>
                <c:pt idx="478">
                  <c:v>44796</c:v>
                </c:pt>
                <c:pt idx="479">
                  <c:v>44797</c:v>
                </c:pt>
                <c:pt idx="480">
                  <c:v>44798</c:v>
                </c:pt>
                <c:pt idx="481">
                  <c:v>44799</c:v>
                </c:pt>
                <c:pt idx="482">
                  <c:v>44802</c:v>
                </c:pt>
                <c:pt idx="483">
                  <c:v>44803</c:v>
                </c:pt>
                <c:pt idx="484">
                  <c:v>44804</c:v>
                </c:pt>
                <c:pt idx="485">
                  <c:v>44805</c:v>
                </c:pt>
                <c:pt idx="486">
                  <c:v>44806</c:v>
                </c:pt>
                <c:pt idx="487">
                  <c:v>44809</c:v>
                </c:pt>
                <c:pt idx="488">
                  <c:v>44810</c:v>
                </c:pt>
                <c:pt idx="489">
                  <c:v>44811</c:v>
                </c:pt>
                <c:pt idx="490">
                  <c:v>44812</c:v>
                </c:pt>
                <c:pt idx="491">
                  <c:v>44816</c:v>
                </c:pt>
                <c:pt idx="492">
                  <c:v>44817</c:v>
                </c:pt>
                <c:pt idx="493">
                  <c:v>44818</c:v>
                </c:pt>
                <c:pt idx="494">
                  <c:v>44819</c:v>
                </c:pt>
                <c:pt idx="495">
                  <c:v>44820</c:v>
                </c:pt>
                <c:pt idx="496">
                  <c:v>44823</c:v>
                </c:pt>
                <c:pt idx="497">
                  <c:v>44824</c:v>
                </c:pt>
                <c:pt idx="498">
                  <c:v>44825</c:v>
                </c:pt>
                <c:pt idx="499">
                  <c:v>44826</c:v>
                </c:pt>
                <c:pt idx="500">
                  <c:v>44827</c:v>
                </c:pt>
                <c:pt idx="501">
                  <c:v>44830</c:v>
                </c:pt>
                <c:pt idx="502">
                  <c:v>44831</c:v>
                </c:pt>
                <c:pt idx="503">
                  <c:v>44832</c:v>
                </c:pt>
                <c:pt idx="504">
                  <c:v>44833</c:v>
                </c:pt>
                <c:pt idx="505">
                  <c:v>44834</c:v>
                </c:pt>
                <c:pt idx="506">
                  <c:v>44837</c:v>
                </c:pt>
                <c:pt idx="507">
                  <c:v>44838</c:v>
                </c:pt>
                <c:pt idx="508">
                  <c:v>44839</c:v>
                </c:pt>
                <c:pt idx="509">
                  <c:v>44840</c:v>
                </c:pt>
                <c:pt idx="510">
                  <c:v>44841</c:v>
                </c:pt>
                <c:pt idx="511">
                  <c:v>44845</c:v>
                </c:pt>
                <c:pt idx="512">
                  <c:v>44846</c:v>
                </c:pt>
                <c:pt idx="513">
                  <c:v>44847</c:v>
                </c:pt>
                <c:pt idx="514">
                  <c:v>44848</c:v>
                </c:pt>
                <c:pt idx="515">
                  <c:v>44851</c:v>
                </c:pt>
                <c:pt idx="516">
                  <c:v>44852</c:v>
                </c:pt>
                <c:pt idx="517">
                  <c:v>44853</c:v>
                </c:pt>
                <c:pt idx="518">
                  <c:v>44854</c:v>
                </c:pt>
                <c:pt idx="519">
                  <c:v>44855</c:v>
                </c:pt>
                <c:pt idx="520">
                  <c:v>44858</c:v>
                </c:pt>
                <c:pt idx="521">
                  <c:v>44859</c:v>
                </c:pt>
                <c:pt idx="522">
                  <c:v>44860</c:v>
                </c:pt>
                <c:pt idx="523">
                  <c:v>44861</c:v>
                </c:pt>
                <c:pt idx="524">
                  <c:v>44862</c:v>
                </c:pt>
                <c:pt idx="525">
                  <c:v>44865</c:v>
                </c:pt>
                <c:pt idx="526">
                  <c:v>44866</c:v>
                </c:pt>
                <c:pt idx="527">
                  <c:v>44867</c:v>
                </c:pt>
                <c:pt idx="528">
                  <c:v>44868</c:v>
                </c:pt>
                <c:pt idx="529">
                  <c:v>44869</c:v>
                </c:pt>
                <c:pt idx="530">
                  <c:v>44872</c:v>
                </c:pt>
                <c:pt idx="531">
                  <c:v>44873</c:v>
                </c:pt>
                <c:pt idx="532">
                  <c:v>44874</c:v>
                </c:pt>
                <c:pt idx="533">
                  <c:v>44875</c:v>
                </c:pt>
                <c:pt idx="534">
                  <c:v>44876</c:v>
                </c:pt>
                <c:pt idx="535">
                  <c:v>44879</c:v>
                </c:pt>
                <c:pt idx="536">
                  <c:v>44880</c:v>
                </c:pt>
                <c:pt idx="537">
                  <c:v>44881</c:v>
                </c:pt>
                <c:pt idx="538">
                  <c:v>44882</c:v>
                </c:pt>
                <c:pt idx="539">
                  <c:v>44883</c:v>
                </c:pt>
                <c:pt idx="540">
                  <c:v>44886</c:v>
                </c:pt>
                <c:pt idx="541">
                  <c:v>44887</c:v>
                </c:pt>
                <c:pt idx="542">
                  <c:v>44888</c:v>
                </c:pt>
                <c:pt idx="543">
                  <c:v>44889</c:v>
                </c:pt>
                <c:pt idx="544">
                  <c:v>44890</c:v>
                </c:pt>
                <c:pt idx="545">
                  <c:v>44893</c:v>
                </c:pt>
                <c:pt idx="546">
                  <c:v>44894</c:v>
                </c:pt>
                <c:pt idx="547">
                  <c:v>44895</c:v>
                </c:pt>
                <c:pt idx="548">
                  <c:v>44896</c:v>
                </c:pt>
                <c:pt idx="549">
                  <c:v>44897</c:v>
                </c:pt>
                <c:pt idx="550">
                  <c:v>44900</c:v>
                </c:pt>
                <c:pt idx="551">
                  <c:v>44901</c:v>
                </c:pt>
                <c:pt idx="552">
                  <c:v>44902</c:v>
                </c:pt>
                <c:pt idx="553">
                  <c:v>44903</c:v>
                </c:pt>
                <c:pt idx="554">
                  <c:v>44904</c:v>
                </c:pt>
                <c:pt idx="555">
                  <c:v>44907</c:v>
                </c:pt>
                <c:pt idx="556">
                  <c:v>44908</c:v>
                </c:pt>
                <c:pt idx="557">
                  <c:v>44909</c:v>
                </c:pt>
                <c:pt idx="558">
                  <c:v>44910</c:v>
                </c:pt>
                <c:pt idx="559">
                  <c:v>44911</c:v>
                </c:pt>
                <c:pt idx="560">
                  <c:v>44914</c:v>
                </c:pt>
                <c:pt idx="561">
                  <c:v>44915</c:v>
                </c:pt>
                <c:pt idx="562">
                  <c:v>44916</c:v>
                </c:pt>
                <c:pt idx="563">
                  <c:v>44917</c:v>
                </c:pt>
                <c:pt idx="564">
                  <c:v>44918</c:v>
                </c:pt>
                <c:pt idx="565">
                  <c:v>44921</c:v>
                </c:pt>
                <c:pt idx="566">
                  <c:v>44922</c:v>
                </c:pt>
                <c:pt idx="567">
                  <c:v>44923</c:v>
                </c:pt>
                <c:pt idx="568">
                  <c:v>44924</c:v>
                </c:pt>
                <c:pt idx="569">
                  <c:v>44925</c:v>
                </c:pt>
                <c:pt idx="570">
                  <c:v>44929</c:v>
                </c:pt>
                <c:pt idx="571">
                  <c:v>44930</c:v>
                </c:pt>
                <c:pt idx="572">
                  <c:v>44931</c:v>
                </c:pt>
                <c:pt idx="573">
                  <c:v>44932</c:v>
                </c:pt>
                <c:pt idx="574">
                  <c:v>44935</c:v>
                </c:pt>
                <c:pt idx="575">
                  <c:v>44936</c:v>
                </c:pt>
                <c:pt idx="576">
                  <c:v>44937</c:v>
                </c:pt>
                <c:pt idx="577">
                  <c:v>44938</c:v>
                </c:pt>
                <c:pt idx="578">
                  <c:v>44939</c:v>
                </c:pt>
                <c:pt idx="579">
                  <c:v>44942</c:v>
                </c:pt>
                <c:pt idx="580">
                  <c:v>44943</c:v>
                </c:pt>
                <c:pt idx="581">
                  <c:v>44956</c:v>
                </c:pt>
                <c:pt idx="582">
                  <c:v>44957</c:v>
                </c:pt>
                <c:pt idx="583">
                  <c:v>44958</c:v>
                </c:pt>
                <c:pt idx="584">
                  <c:v>44959</c:v>
                </c:pt>
                <c:pt idx="585">
                  <c:v>44960</c:v>
                </c:pt>
                <c:pt idx="586">
                  <c:v>44963</c:v>
                </c:pt>
                <c:pt idx="587">
                  <c:v>44964</c:v>
                </c:pt>
                <c:pt idx="588">
                  <c:v>44965</c:v>
                </c:pt>
                <c:pt idx="589">
                  <c:v>44966</c:v>
                </c:pt>
                <c:pt idx="590">
                  <c:v>44967</c:v>
                </c:pt>
                <c:pt idx="591">
                  <c:v>44970</c:v>
                </c:pt>
                <c:pt idx="592">
                  <c:v>44971</c:v>
                </c:pt>
                <c:pt idx="593">
                  <c:v>44972</c:v>
                </c:pt>
                <c:pt idx="594">
                  <c:v>44973</c:v>
                </c:pt>
                <c:pt idx="595">
                  <c:v>44974</c:v>
                </c:pt>
                <c:pt idx="596">
                  <c:v>44977</c:v>
                </c:pt>
                <c:pt idx="597">
                  <c:v>44978</c:v>
                </c:pt>
                <c:pt idx="598">
                  <c:v>44979</c:v>
                </c:pt>
                <c:pt idx="599">
                  <c:v>44980</c:v>
                </c:pt>
                <c:pt idx="600">
                  <c:v>44981</c:v>
                </c:pt>
                <c:pt idx="601">
                  <c:v>44986</c:v>
                </c:pt>
                <c:pt idx="602">
                  <c:v>44987</c:v>
                </c:pt>
                <c:pt idx="603">
                  <c:v>44988</c:v>
                </c:pt>
                <c:pt idx="604">
                  <c:v>44991</c:v>
                </c:pt>
                <c:pt idx="605">
                  <c:v>44992</c:v>
                </c:pt>
                <c:pt idx="606">
                  <c:v>44993</c:v>
                </c:pt>
                <c:pt idx="607">
                  <c:v>44994</c:v>
                </c:pt>
                <c:pt idx="608">
                  <c:v>44995</c:v>
                </c:pt>
                <c:pt idx="609">
                  <c:v>44998</c:v>
                </c:pt>
                <c:pt idx="610">
                  <c:v>44999</c:v>
                </c:pt>
                <c:pt idx="611">
                  <c:v>45000</c:v>
                </c:pt>
                <c:pt idx="612">
                  <c:v>45001</c:v>
                </c:pt>
                <c:pt idx="613">
                  <c:v>45002</c:v>
                </c:pt>
                <c:pt idx="614">
                  <c:v>45005</c:v>
                </c:pt>
                <c:pt idx="615">
                  <c:v>45006</c:v>
                </c:pt>
                <c:pt idx="616">
                  <c:v>45007</c:v>
                </c:pt>
                <c:pt idx="617">
                  <c:v>45008</c:v>
                </c:pt>
                <c:pt idx="618">
                  <c:v>45009</c:v>
                </c:pt>
                <c:pt idx="619">
                  <c:v>45012</c:v>
                </c:pt>
                <c:pt idx="620">
                  <c:v>45013</c:v>
                </c:pt>
                <c:pt idx="621">
                  <c:v>45014</c:v>
                </c:pt>
                <c:pt idx="622">
                  <c:v>45015</c:v>
                </c:pt>
                <c:pt idx="623">
                  <c:v>45016</c:v>
                </c:pt>
                <c:pt idx="624">
                  <c:v>45022</c:v>
                </c:pt>
                <c:pt idx="625">
                  <c:v>45023</c:v>
                </c:pt>
                <c:pt idx="626">
                  <c:v>45026</c:v>
                </c:pt>
                <c:pt idx="627">
                  <c:v>45027</c:v>
                </c:pt>
                <c:pt idx="628">
                  <c:v>45028</c:v>
                </c:pt>
                <c:pt idx="629">
                  <c:v>45029</c:v>
                </c:pt>
                <c:pt idx="630">
                  <c:v>45030</c:v>
                </c:pt>
                <c:pt idx="631">
                  <c:v>45033</c:v>
                </c:pt>
                <c:pt idx="632">
                  <c:v>45034</c:v>
                </c:pt>
                <c:pt idx="633">
                  <c:v>45035</c:v>
                </c:pt>
                <c:pt idx="634">
                  <c:v>45036</c:v>
                </c:pt>
                <c:pt idx="635">
                  <c:v>45037</c:v>
                </c:pt>
                <c:pt idx="636">
                  <c:v>45040</c:v>
                </c:pt>
                <c:pt idx="637">
                  <c:v>45041</c:v>
                </c:pt>
                <c:pt idx="638">
                  <c:v>45042</c:v>
                </c:pt>
                <c:pt idx="639">
                  <c:v>45043</c:v>
                </c:pt>
                <c:pt idx="640">
                  <c:v>45044</c:v>
                </c:pt>
                <c:pt idx="641">
                  <c:v>45048</c:v>
                </c:pt>
                <c:pt idx="642">
                  <c:v>45049</c:v>
                </c:pt>
                <c:pt idx="643">
                  <c:v>45050</c:v>
                </c:pt>
                <c:pt idx="644">
                  <c:v>45051</c:v>
                </c:pt>
                <c:pt idx="645">
                  <c:v>45054</c:v>
                </c:pt>
                <c:pt idx="646">
                  <c:v>45055</c:v>
                </c:pt>
                <c:pt idx="647">
                  <c:v>45056</c:v>
                </c:pt>
                <c:pt idx="648">
                  <c:v>45057</c:v>
                </c:pt>
                <c:pt idx="649">
                  <c:v>45058</c:v>
                </c:pt>
                <c:pt idx="650">
                  <c:v>45061</c:v>
                </c:pt>
                <c:pt idx="651">
                  <c:v>45062</c:v>
                </c:pt>
                <c:pt idx="652">
                  <c:v>45063</c:v>
                </c:pt>
                <c:pt idx="653">
                  <c:v>45064</c:v>
                </c:pt>
                <c:pt idx="654">
                  <c:v>45065</c:v>
                </c:pt>
                <c:pt idx="655">
                  <c:v>45068</c:v>
                </c:pt>
                <c:pt idx="656">
                  <c:v>45069</c:v>
                </c:pt>
                <c:pt idx="657">
                  <c:v>45070</c:v>
                </c:pt>
                <c:pt idx="658">
                  <c:v>45071</c:v>
                </c:pt>
                <c:pt idx="659">
                  <c:v>45072</c:v>
                </c:pt>
                <c:pt idx="660">
                  <c:v>45075</c:v>
                </c:pt>
                <c:pt idx="661">
                  <c:v>45076</c:v>
                </c:pt>
                <c:pt idx="662">
                  <c:v>45077</c:v>
                </c:pt>
                <c:pt idx="663">
                  <c:v>45078</c:v>
                </c:pt>
                <c:pt idx="664">
                  <c:v>45079</c:v>
                </c:pt>
                <c:pt idx="665">
                  <c:v>45082</c:v>
                </c:pt>
                <c:pt idx="666">
                  <c:v>45083</c:v>
                </c:pt>
                <c:pt idx="667">
                  <c:v>45084</c:v>
                </c:pt>
                <c:pt idx="668">
                  <c:v>45085</c:v>
                </c:pt>
                <c:pt idx="669">
                  <c:v>45086</c:v>
                </c:pt>
                <c:pt idx="670">
                  <c:v>45089</c:v>
                </c:pt>
                <c:pt idx="671">
                  <c:v>45090</c:v>
                </c:pt>
                <c:pt idx="672">
                  <c:v>45091</c:v>
                </c:pt>
                <c:pt idx="673">
                  <c:v>45092</c:v>
                </c:pt>
                <c:pt idx="674">
                  <c:v>45093</c:v>
                </c:pt>
                <c:pt idx="675">
                  <c:v>45096</c:v>
                </c:pt>
                <c:pt idx="676">
                  <c:v>45097</c:v>
                </c:pt>
                <c:pt idx="677">
                  <c:v>45098</c:v>
                </c:pt>
                <c:pt idx="678">
                  <c:v>45103</c:v>
                </c:pt>
                <c:pt idx="679">
                  <c:v>45104</c:v>
                </c:pt>
                <c:pt idx="680">
                  <c:v>45105</c:v>
                </c:pt>
                <c:pt idx="681">
                  <c:v>45106</c:v>
                </c:pt>
                <c:pt idx="682">
                  <c:v>45107</c:v>
                </c:pt>
                <c:pt idx="683">
                  <c:v>45110</c:v>
                </c:pt>
                <c:pt idx="684">
                  <c:v>45111</c:v>
                </c:pt>
                <c:pt idx="685">
                  <c:v>45112</c:v>
                </c:pt>
                <c:pt idx="686">
                  <c:v>45113</c:v>
                </c:pt>
                <c:pt idx="687">
                  <c:v>45114</c:v>
                </c:pt>
                <c:pt idx="688">
                  <c:v>45117</c:v>
                </c:pt>
                <c:pt idx="689">
                  <c:v>45118</c:v>
                </c:pt>
                <c:pt idx="690">
                  <c:v>45119</c:v>
                </c:pt>
                <c:pt idx="691">
                  <c:v>45120</c:v>
                </c:pt>
                <c:pt idx="692">
                  <c:v>45121</c:v>
                </c:pt>
                <c:pt idx="693">
                  <c:v>45124</c:v>
                </c:pt>
                <c:pt idx="694">
                  <c:v>45125</c:v>
                </c:pt>
                <c:pt idx="695">
                  <c:v>45126</c:v>
                </c:pt>
                <c:pt idx="696">
                  <c:v>45127</c:v>
                </c:pt>
                <c:pt idx="697">
                  <c:v>45128</c:v>
                </c:pt>
                <c:pt idx="698">
                  <c:v>45131</c:v>
                </c:pt>
                <c:pt idx="699">
                  <c:v>45132</c:v>
                </c:pt>
                <c:pt idx="700">
                  <c:v>45133</c:v>
                </c:pt>
                <c:pt idx="701">
                  <c:v>45134</c:v>
                </c:pt>
                <c:pt idx="702">
                  <c:v>45135</c:v>
                </c:pt>
                <c:pt idx="703">
                  <c:v>45138</c:v>
                </c:pt>
                <c:pt idx="704">
                  <c:v>45139</c:v>
                </c:pt>
                <c:pt idx="705">
                  <c:v>45140</c:v>
                </c:pt>
                <c:pt idx="706">
                  <c:v>45142</c:v>
                </c:pt>
                <c:pt idx="707">
                  <c:v>45145</c:v>
                </c:pt>
                <c:pt idx="708">
                  <c:v>45146</c:v>
                </c:pt>
                <c:pt idx="709">
                  <c:v>45147</c:v>
                </c:pt>
                <c:pt idx="710">
                  <c:v>45148</c:v>
                </c:pt>
                <c:pt idx="711">
                  <c:v>45149</c:v>
                </c:pt>
                <c:pt idx="712">
                  <c:v>45152</c:v>
                </c:pt>
                <c:pt idx="713">
                  <c:v>45153</c:v>
                </c:pt>
                <c:pt idx="714">
                  <c:v>45154</c:v>
                </c:pt>
                <c:pt idx="715">
                  <c:v>45155</c:v>
                </c:pt>
                <c:pt idx="716">
                  <c:v>45156</c:v>
                </c:pt>
                <c:pt idx="717">
                  <c:v>45159</c:v>
                </c:pt>
                <c:pt idx="718">
                  <c:v>45160</c:v>
                </c:pt>
                <c:pt idx="719">
                  <c:v>45161</c:v>
                </c:pt>
                <c:pt idx="720">
                  <c:v>45162</c:v>
                </c:pt>
                <c:pt idx="721">
                  <c:v>45163</c:v>
                </c:pt>
                <c:pt idx="722">
                  <c:v>45166</c:v>
                </c:pt>
                <c:pt idx="723">
                  <c:v>45167</c:v>
                </c:pt>
                <c:pt idx="724">
                  <c:v>45168</c:v>
                </c:pt>
                <c:pt idx="725">
                  <c:v>45169</c:v>
                </c:pt>
                <c:pt idx="726">
                  <c:v>45170</c:v>
                </c:pt>
                <c:pt idx="727">
                  <c:v>45173</c:v>
                </c:pt>
                <c:pt idx="728">
                  <c:v>45174</c:v>
                </c:pt>
                <c:pt idx="729">
                  <c:v>45175</c:v>
                </c:pt>
                <c:pt idx="730">
                  <c:v>45176</c:v>
                </c:pt>
                <c:pt idx="731">
                  <c:v>45177</c:v>
                </c:pt>
                <c:pt idx="732">
                  <c:v>45180</c:v>
                </c:pt>
                <c:pt idx="733">
                  <c:v>45181</c:v>
                </c:pt>
                <c:pt idx="734">
                  <c:v>45182</c:v>
                </c:pt>
                <c:pt idx="735">
                  <c:v>45183</c:v>
                </c:pt>
                <c:pt idx="736">
                  <c:v>45184</c:v>
                </c:pt>
                <c:pt idx="737">
                  <c:v>45187</c:v>
                </c:pt>
                <c:pt idx="738">
                  <c:v>45188</c:v>
                </c:pt>
                <c:pt idx="739">
                  <c:v>45189</c:v>
                </c:pt>
                <c:pt idx="740">
                  <c:v>45190</c:v>
                </c:pt>
                <c:pt idx="741">
                  <c:v>45191</c:v>
                </c:pt>
                <c:pt idx="742">
                  <c:v>45194</c:v>
                </c:pt>
                <c:pt idx="743">
                  <c:v>45195</c:v>
                </c:pt>
                <c:pt idx="744">
                  <c:v>45196</c:v>
                </c:pt>
                <c:pt idx="745">
                  <c:v>45197</c:v>
                </c:pt>
                <c:pt idx="746">
                  <c:v>45201</c:v>
                </c:pt>
                <c:pt idx="747">
                  <c:v>45202</c:v>
                </c:pt>
                <c:pt idx="748">
                  <c:v>45203</c:v>
                </c:pt>
                <c:pt idx="749">
                  <c:v>45204</c:v>
                </c:pt>
                <c:pt idx="750">
                  <c:v>45205</c:v>
                </c:pt>
                <c:pt idx="751">
                  <c:v>45210</c:v>
                </c:pt>
                <c:pt idx="752">
                  <c:v>45211</c:v>
                </c:pt>
                <c:pt idx="753">
                  <c:v>45212</c:v>
                </c:pt>
                <c:pt idx="754">
                  <c:v>45215</c:v>
                </c:pt>
                <c:pt idx="755">
                  <c:v>45216</c:v>
                </c:pt>
                <c:pt idx="756">
                  <c:v>45217</c:v>
                </c:pt>
                <c:pt idx="757">
                  <c:v>45218</c:v>
                </c:pt>
                <c:pt idx="758">
                  <c:v>45219</c:v>
                </c:pt>
                <c:pt idx="759">
                  <c:v>45222</c:v>
                </c:pt>
                <c:pt idx="760">
                  <c:v>45223</c:v>
                </c:pt>
                <c:pt idx="761">
                  <c:v>45224</c:v>
                </c:pt>
                <c:pt idx="762">
                  <c:v>45225</c:v>
                </c:pt>
                <c:pt idx="763">
                  <c:v>45226</c:v>
                </c:pt>
                <c:pt idx="764">
                  <c:v>45229</c:v>
                </c:pt>
                <c:pt idx="765">
                  <c:v>45230</c:v>
                </c:pt>
                <c:pt idx="766">
                  <c:v>45231</c:v>
                </c:pt>
                <c:pt idx="767">
                  <c:v>45232</c:v>
                </c:pt>
                <c:pt idx="768">
                  <c:v>45233</c:v>
                </c:pt>
                <c:pt idx="769">
                  <c:v>45236</c:v>
                </c:pt>
                <c:pt idx="770">
                  <c:v>45237</c:v>
                </c:pt>
                <c:pt idx="771">
                  <c:v>45238</c:v>
                </c:pt>
                <c:pt idx="772">
                  <c:v>45239</c:v>
                </c:pt>
                <c:pt idx="773">
                  <c:v>45240</c:v>
                </c:pt>
                <c:pt idx="774">
                  <c:v>45243</c:v>
                </c:pt>
                <c:pt idx="775">
                  <c:v>45244</c:v>
                </c:pt>
                <c:pt idx="776">
                  <c:v>45245</c:v>
                </c:pt>
                <c:pt idx="777">
                  <c:v>45246</c:v>
                </c:pt>
              </c:numCache>
            </c:numRef>
          </c:cat>
          <c:val>
            <c:numRef>
              <c:f>'ONE_LAST_QUOTE (2)'!$T$2:$T$792</c:f>
              <c:numCache>
                <c:formatCode>0.00%</c:formatCode>
                <c:ptCount val="791"/>
                <c:pt idx="0">
                  <c:v>3.6448384166507447E-2</c:v>
                </c:pt>
                <c:pt idx="1">
                  <c:v>3.6448384166507447E-2</c:v>
                </c:pt>
                <c:pt idx="2">
                  <c:v>3.6448384166507447E-2</c:v>
                </c:pt>
                <c:pt idx="3">
                  <c:v>3.6448384166507447E-2</c:v>
                </c:pt>
                <c:pt idx="4">
                  <c:v>3.6448384166507447E-2</c:v>
                </c:pt>
                <c:pt idx="5">
                  <c:v>3.6448384166507447E-2</c:v>
                </c:pt>
                <c:pt idx="6">
                  <c:v>3.6448384166507447E-2</c:v>
                </c:pt>
                <c:pt idx="7">
                  <c:v>3.6448384166507447E-2</c:v>
                </c:pt>
                <c:pt idx="8">
                  <c:v>3.6448384166507447E-2</c:v>
                </c:pt>
                <c:pt idx="9">
                  <c:v>3.6448384166507447E-2</c:v>
                </c:pt>
                <c:pt idx="10">
                  <c:v>3.6448384166507447E-2</c:v>
                </c:pt>
                <c:pt idx="11">
                  <c:v>3.6448384166507447E-2</c:v>
                </c:pt>
                <c:pt idx="12">
                  <c:v>3.6448384166507447E-2</c:v>
                </c:pt>
                <c:pt idx="13">
                  <c:v>3.6448384166507447E-2</c:v>
                </c:pt>
                <c:pt idx="14">
                  <c:v>3.6448384166507447E-2</c:v>
                </c:pt>
                <c:pt idx="15">
                  <c:v>3.6448384166507447E-2</c:v>
                </c:pt>
                <c:pt idx="16">
                  <c:v>3.6448384166507447E-2</c:v>
                </c:pt>
                <c:pt idx="17">
                  <c:v>3.6448384166507447E-2</c:v>
                </c:pt>
                <c:pt idx="18">
                  <c:v>3.6448384166507447E-2</c:v>
                </c:pt>
                <c:pt idx="19">
                  <c:v>3.6448384166507447E-2</c:v>
                </c:pt>
                <c:pt idx="20">
                  <c:v>3.6448384166507447E-2</c:v>
                </c:pt>
                <c:pt idx="21">
                  <c:v>3.6448384166507447E-2</c:v>
                </c:pt>
                <c:pt idx="22">
                  <c:v>3.6448384166507447E-2</c:v>
                </c:pt>
                <c:pt idx="23">
                  <c:v>3.6448384166507447E-2</c:v>
                </c:pt>
                <c:pt idx="24">
                  <c:v>3.6448384166507447E-2</c:v>
                </c:pt>
                <c:pt idx="25">
                  <c:v>3.6448384166507447E-2</c:v>
                </c:pt>
                <c:pt idx="26">
                  <c:v>3.6448384166507447E-2</c:v>
                </c:pt>
                <c:pt idx="27">
                  <c:v>3.6448384166507447E-2</c:v>
                </c:pt>
                <c:pt idx="28">
                  <c:v>3.6448384166507447E-2</c:v>
                </c:pt>
                <c:pt idx="29">
                  <c:v>3.6448384166507447E-2</c:v>
                </c:pt>
                <c:pt idx="30">
                  <c:v>3.6448384166507447E-2</c:v>
                </c:pt>
                <c:pt idx="31">
                  <c:v>3.6448384166507447E-2</c:v>
                </c:pt>
                <c:pt idx="32">
                  <c:v>3.6448384166507447E-2</c:v>
                </c:pt>
                <c:pt idx="33">
                  <c:v>3.6448384166507447E-2</c:v>
                </c:pt>
                <c:pt idx="34">
                  <c:v>3.6448384166507447E-2</c:v>
                </c:pt>
                <c:pt idx="35">
                  <c:v>3.6448384166507447E-2</c:v>
                </c:pt>
                <c:pt idx="36">
                  <c:v>3.6448384166507447E-2</c:v>
                </c:pt>
                <c:pt idx="37">
                  <c:v>3.6448384166507447E-2</c:v>
                </c:pt>
                <c:pt idx="38">
                  <c:v>3.6448384166507447E-2</c:v>
                </c:pt>
                <c:pt idx="39">
                  <c:v>3.6448384166507447E-2</c:v>
                </c:pt>
                <c:pt idx="40">
                  <c:v>3.6448384166507447E-2</c:v>
                </c:pt>
                <c:pt idx="41">
                  <c:v>3.6448384166507447E-2</c:v>
                </c:pt>
                <c:pt idx="42">
                  <c:v>3.6448384166507447E-2</c:v>
                </c:pt>
                <c:pt idx="43">
                  <c:v>3.6448384166507447E-2</c:v>
                </c:pt>
                <c:pt idx="44">
                  <c:v>3.6448384166507447E-2</c:v>
                </c:pt>
                <c:pt idx="45">
                  <c:v>3.6448384166507447E-2</c:v>
                </c:pt>
                <c:pt idx="46">
                  <c:v>3.6448384166507447E-2</c:v>
                </c:pt>
                <c:pt idx="47">
                  <c:v>3.6448384166507447E-2</c:v>
                </c:pt>
                <c:pt idx="48">
                  <c:v>3.6448384166507447E-2</c:v>
                </c:pt>
                <c:pt idx="49">
                  <c:v>3.6448384166507447E-2</c:v>
                </c:pt>
                <c:pt idx="50">
                  <c:v>3.6448384166507447E-2</c:v>
                </c:pt>
                <c:pt idx="51">
                  <c:v>3.6448384166507447E-2</c:v>
                </c:pt>
                <c:pt idx="52">
                  <c:v>3.6448384166507447E-2</c:v>
                </c:pt>
                <c:pt idx="53">
                  <c:v>3.6448384166507447E-2</c:v>
                </c:pt>
                <c:pt idx="54">
                  <c:v>3.6448384166507447E-2</c:v>
                </c:pt>
                <c:pt idx="55">
                  <c:v>3.6448384166507447E-2</c:v>
                </c:pt>
                <c:pt idx="56">
                  <c:v>3.6448384166507447E-2</c:v>
                </c:pt>
                <c:pt idx="57">
                  <c:v>3.6448384166507447E-2</c:v>
                </c:pt>
                <c:pt idx="58">
                  <c:v>3.6448384166507447E-2</c:v>
                </c:pt>
                <c:pt idx="59">
                  <c:v>3.6448384166507447E-2</c:v>
                </c:pt>
                <c:pt idx="60">
                  <c:v>3.6448384166507447E-2</c:v>
                </c:pt>
                <c:pt idx="61">
                  <c:v>3.6448384166507447E-2</c:v>
                </c:pt>
                <c:pt idx="62">
                  <c:v>3.6448384166507447E-2</c:v>
                </c:pt>
                <c:pt idx="63">
                  <c:v>3.6448384166507447E-2</c:v>
                </c:pt>
                <c:pt idx="64">
                  <c:v>3.6448384166507447E-2</c:v>
                </c:pt>
                <c:pt idx="65">
                  <c:v>3.6448384166507447E-2</c:v>
                </c:pt>
                <c:pt idx="66">
                  <c:v>3.6448384166507447E-2</c:v>
                </c:pt>
                <c:pt idx="67">
                  <c:v>3.6448384166507447E-2</c:v>
                </c:pt>
                <c:pt idx="68">
                  <c:v>3.6448384166507447E-2</c:v>
                </c:pt>
                <c:pt idx="69">
                  <c:v>3.6448384166507447E-2</c:v>
                </c:pt>
                <c:pt idx="70">
                  <c:v>3.6448384166507447E-2</c:v>
                </c:pt>
                <c:pt idx="71">
                  <c:v>3.6448384166507447E-2</c:v>
                </c:pt>
                <c:pt idx="72">
                  <c:v>3.6448384166507447E-2</c:v>
                </c:pt>
                <c:pt idx="73">
                  <c:v>3.6448384166507447E-2</c:v>
                </c:pt>
                <c:pt idx="74">
                  <c:v>3.6448384166507447E-2</c:v>
                </c:pt>
                <c:pt idx="75">
                  <c:v>3.6448384166507447E-2</c:v>
                </c:pt>
                <c:pt idx="76">
                  <c:v>3.6448384166507447E-2</c:v>
                </c:pt>
                <c:pt idx="77">
                  <c:v>3.6448384166507447E-2</c:v>
                </c:pt>
                <c:pt idx="78">
                  <c:v>3.6448384166507447E-2</c:v>
                </c:pt>
                <c:pt idx="79">
                  <c:v>3.6448384166507447E-2</c:v>
                </c:pt>
                <c:pt idx="80">
                  <c:v>3.6448384166507447E-2</c:v>
                </c:pt>
                <c:pt idx="81">
                  <c:v>3.6448384166507447E-2</c:v>
                </c:pt>
                <c:pt idx="82">
                  <c:v>3.6448384166507447E-2</c:v>
                </c:pt>
                <c:pt idx="83">
                  <c:v>3.6448384166507447E-2</c:v>
                </c:pt>
                <c:pt idx="84">
                  <c:v>3.6448384166507447E-2</c:v>
                </c:pt>
                <c:pt idx="85">
                  <c:v>3.6448384166507447E-2</c:v>
                </c:pt>
                <c:pt idx="86">
                  <c:v>3.6448384166507447E-2</c:v>
                </c:pt>
                <c:pt idx="87">
                  <c:v>3.6448384166507447E-2</c:v>
                </c:pt>
                <c:pt idx="88">
                  <c:v>3.6448384166507447E-2</c:v>
                </c:pt>
                <c:pt idx="89">
                  <c:v>3.6448384166507447E-2</c:v>
                </c:pt>
                <c:pt idx="90">
                  <c:v>3.6448384166507447E-2</c:v>
                </c:pt>
                <c:pt idx="91">
                  <c:v>3.6448384166507447E-2</c:v>
                </c:pt>
                <c:pt idx="92">
                  <c:v>3.6448384166507447E-2</c:v>
                </c:pt>
                <c:pt idx="93">
                  <c:v>3.6448384166507447E-2</c:v>
                </c:pt>
                <c:pt idx="94">
                  <c:v>3.6448384166507447E-2</c:v>
                </c:pt>
                <c:pt idx="95">
                  <c:v>3.6448384166507447E-2</c:v>
                </c:pt>
                <c:pt idx="96">
                  <c:v>3.6448384166507447E-2</c:v>
                </c:pt>
                <c:pt idx="97">
                  <c:v>3.6448384166507447E-2</c:v>
                </c:pt>
                <c:pt idx="98">
                  <c:v>3.6448384166507447E-2</c:v>
                </c:pt>
                <c:pt idx="99">
                  <c:v>3.6448384166507447E-2</c:v>
                </c:pt>
                <c:pt idx="100">
                  <c:v>3.6448384166507447E-2</c:v>
                </c:pt>
                <c:pt idx="101">
                  <c:v>3.6448384166507447E-2</c:v>
                </c:pt>
                <c:pt idx="102">
                  <c:v>3.6448384166507447E-2</c:v>
                </c:pt>
                <c:pt idx="103">
                  <c:v>3.6448384166507447E-2</c:v>
                </c:pt>
                <c:pt idx="104">
                  <c:v>3.6448384166507447E-2</c:v>
                </c:pt>
                <c:pt idx="105">
                  <c:v>3.6448384166507447E-2</c:v>
                </c:pt>
                <c:pt idx="106">
                  <c:v>3.6448384166507447E-2</c:v>
                </c:pt>
                <c:pt idx="107">
                  <c:v>3.6448384166507447E-2</c:v>
                </c:pt>
                <c:pt idx="108">
                  <c:v>3.6448384166507447E-2</c:v>
                </c:pt>
                <c:pt idx="109">
                  <c:v>3.6448384166507447E-2</c:v>
                </c:pt>
                <c:pt idx="110">
                  <c:v>3.6448384166507447E-2</c:v>
                </c:pt>
                <c:pt idx="111">
                  <c:v>3.6448384166507447E-2</c:v>
                </c:pt>
                <c:pt idx="112">
                  <c:v>3.6448384166507447E-2</c:v>
                </c:pt>
                <c:pt idx="113">
                  <c:v>3.6448384166507447E-2</c:v>
                </c:pt>
                <c:pt idx="114">
                  <c:v>3.6448384166507447E-2</c:v>
                </c:pt>
                <c:pt idx="115">
                  <c:v>3.6448384166507447E-2</c:v>
                </c:pt>
                <c:pt idx="116">
                  <c:v>3.6448384166507447E-2</c:v>
                </c:pt>
                <c:pt idx="117">
                  <c:v>3.6448384166507447E-2</c:v>
                </c:pt>
                <c:pt idx="118">
                  <c:v>3.6448384166507447E-2</c:v>
                </c:pt>
                <c:pt idx="119">
                  <c:v>3.6448384166507447E-2</c:v>
                </c:pt>
                <c:pt idx="120">
                  <c:v>3.6448384166507447E-2</c:v>
                </c:pt>
                <c:pt idx="121">
                  <c:v>3.6448384166507447E-2</c:v>
                </c:pt>
                <c:pt idx="122">
                  <c:v>3.6448384166507447E-2</c:v>
                </c:pt>
                <c:pt idx="123">
                  <c:v>3.6448384166507447E-2</c:v>
                </c:pt>
                <c:pt idx="124">
                  <c:v>3.6448384166507447E-2</c:v>
                </c:pt>
                <c:pt idx="125">
                  <c:v>3.6448384166507447E-2</c:v>
                </c:pt>
                <c:pt idx="126">
                  <c:v>3.6448384166507447E-2</c:v>
                </c:pt>
                <c:pt idx="127">
                  <c:v>3.6448384166507447E-2</c:v>
                </c:pt>
                <c:pt idx="128">
                  <c:v>3.6448384166507447E-2</c:v>
                </c:pt>
                <c:pt idx="129">
                  <c:v>3.6448384166507447E-2</c:v>
                </c:pt>
                <c:pt idx="130">
                  <c:v>3.6448384166507447E-2</c:v>
                </c:pt>
                <c:pt idx="131">
                  <c:v>3.6448384166507447E-2</c:v>
                </c:pt>
                <c:pt idx="132">
                  <c:v>3.6448384166507447E-2</c:v>
                </c:pt>
                <c:pt idx="133">
                  <c:v>3.6448384166507447E-2</c:v>
                </c:pt>
                <c:pt idx="134">
                  <c:v>3.6448384166507447E-2</c:v>
                </c:pt>
                <c:pt idx="135">
                  <c:v>3.6448384166507447E-2</c:v>
                </c:pt>
                <c:pt idx="136">
                  <c:v>3.6448384166507447E-2</c:v>
                </c:pt>
                <c:pt idx="137">
                  <c:v>3.6448384166507447E-2</c:v>
                </c:pt>
                <c:pt idx="138">
                  <c:v>3.6448384166507447E-2</c:v>
                </c:pt>
                <c:pt idx="139">
                  <c:v>3.6448384166507447E-2</c:v>
                </c:pt>
                <c:pt idx="140">
                  <c:v>3.6448384166507447E-2</c:v>
                </c:pt>
                <c:pt idx="141">
                  <c:v>3.6448384166507447E-2</c:v>
                </c:pt>
                <c:pt idx="142">
                  <c:v>3.6448384166507447E-2</c:v>
                </c:pt>
                <c:pt idx="143">
                  <c:v>3.6448384166507447E-2</c:v>
                </c:pt>
                <c:pt idx="144">
                  <c:v>3.6448384166507447E-2</c:v>
                </c:pt>
                <c:pt idx="145">
                  <c:v>3.6448384166507447E-2</c:v>
                </c:pt>
                <c:pt idx="146">
                  <c:v>3.6448384166507447E-2</c:v>
                </c:pt>
                <c:pt idx="147">
                  <c:v>3.6448384166507447E-2</c:v>
                </c:pt>
                <c:pt idx="148">
                  <c:v>3.6448384166507447E-2</c:v>
                </c:pt>
                <c:pt idx="149">
                  <c:v>3.6448384166507447E-2</c:v>
                </c:pt>
                <c:pt idx="150">
                  <c:v>3.6448384166507447E-2</c:v>
                </c:pt>
                <c:pt idx="151">
                  <c:v>3.6448384166507447E-2</c:v>
                </c:pt>
                <c:pt idx="152">
                  <c:v>3.6448384166507447E-2</c:v>
                </c:pt>
                <c:pt idx="153">
                  <c:v>3.6448384166507447E-2</c:v>
                </c:pt>
                <c:pt idx="154">
                  <c:v>3.6448384166507447E-2</c:v>
                </c:pt>
                <c:pt idx="155">
                  <c:v>3.6448384166507447E-2</c:v>
                </c:pt>
                <c:pt idx="156">
                  <c:v>3.6448384166507447E-2</c:v>
                </c:pt>
                <c:pt idx="157">
                  <c:v>3.6448384166507447E-2</c:v>
                </c:pt>
                <c:pt idx="158">
                  <c:v>3.6448384166507447E-2</c:v>
                </c:pt>
                <c:pt idx="159">
                  <c:v>3.6448384166507447E-2</c:v>
                </c:pt>
                <c:pt idx="160">
                  <c:v>3.6448384166507447E-2</c:v>
                </c:pt>
                <c:pt idx="161">
                  <c:v>3.6448384166507447E-2</c:v>
                </c:pt>
                <c:pt idx="162">
                  <c:v>3.6448384166507447E-2</c:v>
                </c:pt>
                <c:pt idx="163">
                  <c:v>3.6448384166507447E-2</c:v>
                </c:pt>
                <c:pt idx="164">
                  <c:v>3.6448384166507447E-2</c:v>
                </c:pt>
                <c:pt idx="165">
                  <c:v>3.6448384166507447E-2</c:v>
                </c:pt>
                <c:pt idx="166">
                  <c:v>3.6448384166507447E-2</c:v>
                </c:pt>
                <c:pt idx="167">
                  <c:v>3.6448384166507447E-2</c:v>
                </c:pt>
                <c:pt idx="168">
                  <c:v>3.6448384166507447E-2</c:v>
                </c:pt>
                <c:pt idx="169">
                  <c:v>3.6448384166507447E-2</c:v>
                </c:pt>
                <c:pt idx="170">
                  <c:v>3.6448384166507447E-2</c:v>
                </c:pt>
                <c:pt idx="171">
                  <c:v>3.6448384166507447E-2</c:v>
                </c:pt>
                <c:pt idx="172">
                  <c:v>3.6448384166507447E-2</c:v>
                </c:pt>
                <c:pt idx="173">
                  <c:v>3.6448384166507447E-2</c:v>
                </c:pt>
                <c:pt idx="174">
                  <c:v>3.6448384166507447E-2</c:v>
                </c:pt>
                <c:pt idx="175">
                  <c:v>3.6448384166507447E-2</c:v>
                </c:pt>
                <c:pt idx="176">
                  <c:v>3.6448384166507447E-2</c:v>
                </c:pt>
                <c:pt idx="177">
                  <c:v>3.6448384166507447E-2</c:v>
                </c:pt>
                <c:pt idx="178">
                  <c:v>3.6448384166507447E-2</c:v>
                </c:pt>
                <c:pt idx="179">
                  <c:v>3.6448384166507447E-2</c:v>
                </c:pt>
                <c:pt idx="180">
                  <c:v>3.6448384166507447E-2</c:v>
                </c:pt>
                <c:pt idx="181">
                  <c:v>3.6448384166507447E-2</c:v>
                </c:pt>
                <c:pt idx="182">
                  <c:v>3.6448384166507447E-2</c:v>
                </c:pt>
                <c:pt idx="183">
                  <c:v>3.6448384166507447E-2</c:v>
                </c:pt>
                <c:pt idx="184">
                  <c:v>3.6448384166507447E-2</c:v>
                </c:pt>
                <c:pt idx="185">
                  <c:v>3.6448384166507447E-2</c:v>
                </c:pt>
                <c:pt idx="186">
                  <c:v>3.6448384166507447E-2</c:v>
                </c:pt>
                <c:pt idx="187">
                  <c:v>3.6448384166507447E-2</c:v>
                </c:pt>
                <c:pt idx="188">
                  <c:v>3.6448384166507447E-2</c:v>
                </c:pt>
                <c:pt idx="189">
                  <c:v>3.6448384166507447E-2</c:v>
                </c:pt>
                <c:pt idx="190">
                  <c:v>3.6448384166507447E-2</c:v>
                </c:pt>
                <c:pt idx="191">
                  <c:v>3.6448384166507447E-2</c:v>
                </c:pt>
                <c:pt idx="192">
                  <c:v>3.6448384166507447E-2</c:v>
                </c:pt>
                <c:pt idx="193">
                  <c:v>3.6448384166507447E-2</c:v>
                </c:pt>
                <c:pt idx="194">
                  <c:v>3.6448384166507447E-2</c:v>
                </c:pt>
                <c:pt idx="195">
                  <c:v>3.6448384166507447E-2</c:v>
                </c:pt>
                <c:pt idx="196">
                  <c:v>3.6448384166507447E-2</c:v>
                </c:pt>
                <c:pt idx="197">
                  <c:v>3.6448384166507447E-2</c:v>
                </c:pt>
                <c:pt idx="198">
                  <c:v>3.6448384166507447E-2</c:v>
                </c:pt>
                <c:pt idx="199">
                  <c:v>3.6448384166507447E-2</c:v>
                </c:pt>
                <c:pt idx="200">
                  <c:v>3.6448384166507447E-2</c:v>
                </c:pt>
                <c:pt idx="201">
                  <c:v>3.6448384166507447E-2</c:v>
                </c:pt>
                <c:pt idx="202">
                  <c:v>3.6448384166507447E-2</c:v>
                </c:pt>
                <c:pt idx="203">
                  <c:v>3.6448384166507447E-2</c:v>
                </c:pt>
                <c:pt idx="204">
                  <c:v>3.6448384166507447E-2</c:v>
                </c:pt>
                <c:pt idx="205">
                  <c:v>3.6448384166507447E-2</c:v>
                </c:pt>
                <c:pt idx="206">
                  <c:v>3.6448384166507447E-2</c:v>
                </c:pt>
                <c:pt idx="207">
                  <c:v>3.6448384166507447E-2</c:v>
                </c:pt>
                <c:pt idx="208">
                  <c:v>3.6448384166507447E-2</c:v>
                </c:pt>
                <c:pt idx="209">
                  <c:v>3.6448384166507447E-2</c:v>
                </c:pt>
                <c:pt idx="210">
                  <c:v>3.6448384166507447E-2</c:v>
                </c:pt>
                <c:pt idx="211">
                  <c:v>3.6448384166507447E-2</c:v>
                </c:pt>
                <c:pt idx="212">
                  <c:v>3.6448384166507447E-2</c:v>
                </c:pt>
                <c:pt idx="213">
                  <c:v>3.6448384166507447E-2</c:v>
                </c:pt>
                <c:pt idx="214">
                  <c:v>3.6448384166507447E-2</c:v>
                </c:pt>
                <c:pt idx="215">
                  <c:v>3.6448384166507447E-2</c:v>
                </c:pt>
                <c:pt idx="216">
                  <c:v>3.6448384166507447E-2</c:v>
                </c:pt>
                <c:pt idx="217">
                  <c:v>3.6448384166507447E-2</c:v>
                </c:pt>
                <c:pt idx="218">
                  <c:v>3.6448384166507447E-2</c:v>
                </c:pt>
                <c:pt idx="219">
                  <c:v>3.6448384166507447E-2</c:v>
                </c:pt>
                <c:pt idx="220">
                  <c:v>3.6448384166507447E-2</c:v>
                </c:pt>
                <c:pt idx="221">
                  <c:v>3.6448384166507447E-2</c:v>
                </c:pt>
                <c:pt idx="222">
                  <c:v>3.6448384166507447E-2</c:v>
                </c:pt>
                <c:pt idx="223">
                  <c:v>3.6448384166507447E-2</c:v>
                </c:pt>
                <c:pt idx="224">
                  <c:v>3.6448384166507447E-2</c:v>
                </c:pt>
                <c:pt idx="225">
                  <c:v>3.6448384166507447E-2</c:v>
                </c:pt>
                <c:pt idx="226">
                  <c:v>3.6448384166507447E-2</c:v>
                </c:pt>
                <c:pt idx="227">
                  <c:v>3.6448384166507447E-2</c:v>
                </c:pt>
                <c:pt idx="228">
                  <c:v>3.6448384166507447E-2</c:v>
                </c:pt>
                <c:pt idx="229">
                  <c:v>3.6448384166507447E-2</c:v>
                </c:pt>
                <c:pt idx="230">
                  <c:v>3.6448384166507447E-2</c:v>
                </c:pt>
                <c:pt idx="231">
                  <c:v>3.6448384166507447E-2</c:v>
                </c:pt>
                <c:pt idx="232">
                  <c:v>3.6448384166507447E-2</c:v>
                </c:pt>
                <c:pt idx="233">
                  <c:v>3.6448384166507447E-2</c:v>
                </c:pt>
                <c:pt idx="234">
                  <c:v>3.6448384166507447E-2</c:v>
                </c:pt>
                <c:pt idx="235">
                  <c:v>3.6448384166507447E-2</c:v>
                </c:pt>
                <c:pt idx="236">
                  <c:v>3.6448384166507447E-2</c:v>
                </c:pt>
                <c:pt idx="237">
                  <c:v>3.6448384166507447E-2</c:v>
                </c:pt>
                <c:pt idx="238">
                  <c:v>3.6448384166507447E-2</c:v>
                </c:pt>
                <c:pt idx="239">
                  <c:v>3.6448384166507447E-2</c:v>
                </c:pt>
                <c:pt idx="240">
                  <c:v>3.6448384166507447E-2</c:v>
                </c:pt>
                <c:pt idx="241">
                  <c:v>3.6448384166507447E-2</c:v>
                </c:pt>
                <c:pt idx="242">
                  <c:v>3.6448384166507447E-2</c:v>
                </c:pt>
                <c:pt idx="243">
                  <c:v>3.6448384166507447E-2</c:v>
                </c:pt>
                <c:pt idx="244">
                  <c:v>3.6448384166507447E-2</c:v>
                </c:pt>
                <c:pt idx="245">
                  <c:v>3.6448384166507447E-2</c:v>
                </c:pt>
                <c:pt idx="246">
                  <c:v>3.6448384166507447E-2</c:v>
                </c:pt>
                <c:pt idx="247">
                  <c:v>3.6448384166507447E-2</c:v>
                </c:pt>
                <c:pt idx="248">
                  <c:v>3.6448384166507447E-2</c:v>
                </c:pt>
                <c:pt idx="249">
                  <c:v>3.6448384166507447E-2</c:v>
                </c:pt>
                <c:pt idx="250">
                  <c:v>3.6448384166507447E-2</c:v>
                </c:pt>
                <c:pt idx="251">
                  <c:v>3.6448384166507447E-2</c:v>
                </c:pt>
                <c:pt idx="252">
                  <c:v>3.6448384166507447E-2</c:v>
                </c:pt>
                <c:pt idx="253">
                  <c:v>3.6448384166507447E-2</c:v>
                </c:pt>
                <c:pt idx="254">
                  <c:v>3.6448384166507447E-2</c:v>
                </c:pt>
                <c:pt idx="255">
                  <c:v>3.6448384166507447E-2</c:v>
                </c:pt>
                <c:pt idx="256">
                  <c:v>3.6448384166507447E-2</c:v>
                </c:pt>
                <c:pt idx="257">
                  <c:v>3.6448384166507447E-2</c:v>
                </c:pt>
                <c:pt idx="258">
                  <c:v>3.6448384166507447E-2</c:v>
                </c:pt>
                <c:pt idx="259">
                  <c:v>3.6448384166507447E-2</c:v>
                </c:pt>
                <c:pt idx="260">
                  <c:v>3.6448384166507447E-2</c:v>
                </c:pt>
                <c:pt idx="261">
                  <c:v>3.6448384166507447E-2</c:v>
                </c:pt>
                <c:pt idx="262">
                  <c:v>3.6448384166507447E-2</c:v>
                </c:pt>
                <c:pt idx="263">
                  <c:v>3.6448384166507447E-2</c:v>
                </c:pt>
                <c:pt idx="264">
                  <c:v>3.6448384166507447E-2</c:v>
                </c:pt>
                <c:pt idx="265">
                  <c:v>3.6448384166507447E-2</c:v>
                </c:pt>
                <c:pt idx="266">
                  <c:v>3.6448384166507447E-2</c:v>
                </c:pt>
                <c:pt idx="267">
                  <c:v>3.6448384166507447E-2</c:v>
                </c:pt>
                <c:pt idx="268">
                  <c:v>3.6448384166507447E-2</c:v>
                </c:pt>
                <c:pt idx="269">
                  <c:v>3.6448384166507447E-2</c:v>
                </c:pt>
                <c:pt idx="270">
                  <c:v>3.6448384166507447E-2</c:v>
                </c:pt>
                <c:pt idx="271">
                  <c:v>3.6448384166507447E-2</c:v>
                </c:pt>
                <c:pt idx="272">
                  <c:v>3.6448384166507447E-2</c:v>
                </c:pt>
                <c:pt idx="273">
                  <c:v>3.6448384166507447E-2</c:v>
                </c:pt>
                <c:pt idx="274">
                  <c:v>3.6448384166507447E-2</c:v>
                </c:pt>
                <c:pt idx="275">
                  <c:v>3.6448384166507447E-2</c:v>
                </c:pt>
                <c:pt idx="276">
                  <c:v>3.6448384166507447E-2</c:v>
                </c:pt>
                <c:pt idx="277">
                  <c:v>3.6448384166507447E-2</c:v>
                </c:pt>
                <c:pt idx="278">
                  <c:v>3.6448384166507447E-2</c:v>
                </c:pt>
                <c:pt idx="279">
                  <c:v>3.6448384166507447E-2</c:v>
                </c:pt>
                <c:pt idx="280">
                  <c:v>3.6448384166507447E-2</c:v>
                </c:pt>
                <c:pt idx="281">
                  <c:v>3.6448384166507447E-2</c:v>
                </c:pt>
                <c:pt idx="282">
                  <c:v>3.6448384166507447E-2</c:v>
                </c:pt>
                <c:pt idx="283">
                  <c:v>3.6448384166507447E-2</c:v>
                </c:pt>
                <c:pt idx="284">
                  <c:v>3.6448384166507447E-2</c:v>
                </c:pt>
                <c:pt idx="285">
                  <c:v>3.6448384166507447E-2</c:v>
                </c:pt>
                <c:pt idx="286">
                  <c:v>3.6448384166507447E-2</c:v>
                </c:pt>
                <c:pt idx="287">
                  <c:v>3.6448384166507447E-2</c:v>
                </c:pt>
                <c:pt idx="288">
                  <c:v>3.6448384166507447E-2</c:v>
                </c:pt>
                <c:pt idx="289">
                  <c:v>3.6448384166507447E-2</c:v>
                </c:pt>
                <c:pt idx="290">
                  <c:v>3.6448384166507447E-2</c:v>
                </c:pt>
                <c:pt idx="291">
                  <c:v>3.6448384166507447E-2</c:v>
                </c:pt>
                <c:pt idx="292">
                  <c:v>3.6448384166507447E-2</c:v>
                </c:pt>
                <c:pt idx="293">
                  <c:v>3.6448384166507447E-2</c:v>
                </c:pt>
                <c:pt idx="294">
                  <c:v>3.6448384166507447E-2</c:v>
                </c:pt>
                <c:pt idx="295">
                  <c:v>3.6448384166507447E-2</c:v>
                </c:pt>
                <c:pt idx="296">
                  <c:v>3.6448384166507447E-2</c:v>
                </c:pt>
                <c:pt idx="297">
                  <c:v>3.6448384166507447E-2</c:v>
                </c:pt>
                <c:pt idx="298">
                  <c:v>3.6448384166507447E-2</c:v>
                </c:pt>
                <c:pt idx="299">
                  <c:v>3.6448384166507447E-2</c:v>
                </c:pt>
                <c:pt idx="300">
                  <c:v>3.6448384166507447E-2</c:v>
                </c:pt>
                <c:pt idx="301">
                  <c:v>3.6448384166507447E-2</c:v>
                </c:pt>
                <c:pt idx="302">
                  <c:v>3.6448384166507447E-2</c:v>
                </c:pt>
                <c:pt idx="303">
                  <c:v>3.6448384166507447E-2</c:v>
                </c:pt>
                <c:pt idx="304">
                  <c:v>3.6448384166507447E-2</c:v>
                </c:pt>
                <c:pt idx="305">
                  <c:v>3.6448384166507447E-2</c:v>
                </c:pt>
                <c:pt idx="306">
                  <c:v>3.6448384166507447E-2</c:v>
                </c:pt>
                <c:pt idx="307">
                  <c:v>3.6448384166507447E-2</c:v>
                </c:pt>
                <c:pt idx="308">
                  <c:v>3.6448384166507447E-2</c:v>
                </c:pt>
                <c:pt idx="309">
                  <c:v>3.6448384166507447E-2</c:v>
                </c:pt>
                <c:pt idx="310">
                  <c:v>3.6448384166507447E-2</c:v>
                </c:pt>
                <c:pt idx="311">
                  <c:v>3.6448384166507447E-2</c:v>
                </c:pt>
                <c:pt idx="312">
                  <c:v>3.6448384166507447E-2</c:v>
                </c:pt>
                <c:pt idx="313">
                  <c:v>3.6448384166507447E-2</c:v>
                </c:pt>
                <c:pt idx="314">
                  <c:v>3.6448384166507447E-2</c:v>
                </c:pt>
                <c:pt idx="315">
                  <c:v>3.6448384166507447E-2</c:v>
                </c:pt>
                <c:pt idx="316">
                  <c:v>3.6448384166507447E-2</c:v>
                </c:pt>
                <c:pt idx="317">
                  <c:v>3.6448384166507447E-2</c:v>
                </c:pt>
                <c:pt idx="318">
                  <c:v>3.6448384166507447E-2</c:v>
                </c:pt>
                <c:pt idx="319">
                  <c:v>3.6448384166507447E-2</c:v>
                </c:pt>
                <c:pt idx="320">
                  <c:v>3.6448384166507447E-2</c:v>
                </c:pt>
                <c:pt idx="321">
                  <c:v>3.6448384166507447E-2</c:v>
                </c:pt>
                <c:pt idx="322">
                  <c:v>3.6448384166507447E-2</c:v>
                </c:pt>
                <c:pt idx="323">
                  <c:v>3.6448384166507447E-2</c:v>
                </c:pt>
                <c:pt idx="324">
                  <c:v>3.6448384166507447E-2</c:v>
                </c:pt>
                <c:pt idx="325">
                  <c:v>3.6448384166507447E-2</c:v>
                </c:pt>
                <c:pt idx="326">
                  <c:v>3.6448384166507447E-2</c:v>
                </c:pt>
                <c:pt idx="327">
                  <c:v>3.6448384166507447E-2</c:v>
                </c:pt>
                <c:pt idx="328">
                  <c:v>3.6448384166507447E-2</c:v>
                </c:pt>
                <c:pt idx="329">
                  <c:v>3.6448384166507447E-2</c:v>
                </c:pt>
                <c:pt idx="330">
                  <c:v>3.6448384166507447E-2</c:v>
                </c:pt>
                <c:pt idx="331">
                  <c:v>3.6448384166507447E-2</c:v>
                </c:pt>
                <c:pt idx="332">
                  <c:v>3.6448384166507447E-2</c:v>
                </c:pt>
                <c:pt idx="333">
                  <c:v>3.6448384166507447E-2</c:v>
                </c:pt>
                <c:pt idx="334">
                  <c:v>3.6448384166507447E-2</c:v>
                </c:pt>
                <c:pt idx="335">
                  <c:v>3.6448384166507447E-2</c:v>
                </c:pt>
                <c:pt idx="336">
                  <c:v>3.6448384166507447E-2</c:v>
                </c:pt>
                <c:pt idx="337">
                  <c:v>3.6448384166507447E-2</c:v>
                </c:pt>
                <c:pt idx="338">
                  <c:v>3.6448384166507447E-2</c:v>
                </c:pt>
                <c:pt idx="339">
                  <c:v>3.6448384166507447E-2</c:v>
                </c:pt>
                <c:pt idx="340">
                  <c:v>3.6448384166507447E-2</c:v>
                </c:pt>
                <c:pt idx="341">
                  <c:v>3.6448384166507447E-2</c:v>
                </c:pt>
                <c:pt idx="342">
                  <c:v>3.6448384166507447E-2</c:v>
                </c:pt>
                <c:pt idx="343">
                  <c:v>3.6448384166507447E-2</c:v>
                </c:pt>
                <c:pt idx="344">
                  <c:v>3.6448384166507447E-2</c:v>
                </c:pt>
                <c:pt idx="345">
                  <c:v>3.6448384166507447E-2</c:v>
                </c:pt>
                <c:pt idx="346">
                  <c:v>3.6448384166507447E-2</c:v>
                </c:pt>
                <c:pt idx="347">
                  <c:v>3.6448384166507447E-2</c:v>
                </c:pt>
                <c:pt idx="348">
                  <c:v>3.6448384166507447E-2</c:v>
                </c:pt>
                <c:pt idx="349">
                  <c:v>3.6448384166507447E-2</c:v>
                </c:pt>
                <c:pt idx="350">
                  <c:v>3.6448384166507447E-2</c:v>
                </c:pt>
                <c:pt idx="351">
                  <c:v>3.6448384166507447E-2</c:v>
                </c:pt>
                <c:pt idx="352">
                  <c:v>3.6448384166507447E-2</c:v>
                </c:pt>
                <c:pt idx="353">
                  <c:v>3.6448384166507447E-2</c:v>
                </c:pt>
                <c:pt idx="354">
                  <c:v>3.6448384166507447E-2</c:v>
                </c:pt>
                <c:pt idx="355">
                  <c:v>3.6448384166507447E-2</c:v>
                </c:pt>
                <c:pt idx="356">
                  <c:v>3.6448384166507447E-2</c:v>
                </c:pt>
                <c:pt idx="357">
                  <c:v>3.6448384166507447E-2</c:v>
                </c:pt>
                <c:pt idx="358">
                  <c:v>3.6448384166507447E-2</c:v>
                </c:pt>
                <c:pt idx="359">
                  <c:v>3.6448384166507447E-2</c:v>
                </c:pt>
                <c:pt idx="360">
                  <c:v>3.6448384166507447E-2</c:v>
                </c:pt>
                <c:pt idx="361">
                  <c:v>3.6448384166507447E-2</c:v>
                </c:pt>
                <c:pt idx="362">
                  <c:v>3.6448384166507447E-2</c:v>
                </c:pt>
                <c:pt idx="363">
                  <c:v>3.6448384166507447E-2</c:v>
                </c:pt>
                <c:pt idx="364">
                  <c:v>3.6448384166507447E-2</c:v>
                </c:pt>
                <c:pt idx="365">
                  <c:v>3.6448384166507447E-2</c:v>
                </c:pt>
                <c:pt idx="366">
                  <c:v>3.6448384166507447E-2</c:v>
                </c:pt>
                <c:pt idx="367">
                  <c:v>3.6448384166507447E-2</c:v>
                </c:pt>
                <c:pt idx="368">
                  <c:v>3.6448384166507447E-2</c:v>
                </c:pt>
                <c:pt idx="369">
                  <c:v>3.6448384166507447E-2</c:v>
                </c:pt>
                <c:pt idx="370">
                  <c:v>3.6448384166507447E-2</c:v>
                </c:pt>
                <c:pt idx="371">
                  <c:v>3.6448384166507447E-2</c:v>
                </c:pt>
                <c:pt idx="372">
                  <c:v>3.6448384166507447E-2</c:v>
                </c:pt>
                <c:pt idx="373">
                  <c:v>3.6448384166507447E-2</c:v>
                </c:pt>
                <c:pt idx="374">
                  <c:v>3.6448384166507447E-2</c:v>
                </c:pt>
                <c:pt idx="375">
                  <c:v>3.6448384166507447E-2</c:v>
                </c:pt>
                <c:pt idx="376">
                  <c:v>3.6448384166507447E-2</c:v>
                </c:pt>
                <c:pt idx="377">
                  <c:v>3.6448384166507447E-2</c:v>
                </c:pt>
                <c:pt idx="378">
                  <c:v>3.6448384166507447E-2</c:v>
                </c:pt>
                <c:pt idx="379">
                  <c:v>3.6448384166507447E-2</c:v>
                </c:pt>
                <c:pt idx="380">
                  <c:v>3.6448384166507447E-2</c:v>
                </c:pt>
                <c:pt idx="381">
                  <c:v>3.6448384166507447E-2</c:v>
                </c:pt>
                <c:pt idx="382">
                  <c:v>3.6448384166507447E-2</c:v>
                </c:pt>
                <c:pt idx="383">
                  <c:v>3.6448384166507447E-2</c:v>
                </c:pt>
                <c:pt idx="384">
                  <c:v>3.6448384166507447E-2</c:v>
                </c:pt>
                <c:pt idx="385">
                  <c:v>3.6448384166507447E-2</c:v>
                </c:pt>
                <c:pt idx="386">
                  <c:v>3.6448384166507447E-2</c:v>
                </c:pt>
                <c:pt idx="387">
                  <c:v>3.6448384166507447E-2</c:v>
                </c:pt>
                <c:pt idx="388">
                  <c:v>3.6448384166507447E-2</c:v>
                </c:pt>
                <c:pt idx="389">
                  <c:v>3.6448384166507447E-2</c:v>
                </c:pt>
                <c:pt idx="390">
                  <c:v>3.6448384166507447E-2</c:v>
                </c:pt>
                <c:pt idx="391">
                  <c:v>3.6448384166507447E-2</c:v>
                </c:pt>
                <c:pt idx="392">
                  <c:v>3.6448384166507447E-2</c:v>
                </c:pt>
                <c:pt idx="393">
                  <c:v>3.6448384166507447E-2</c:v>
                </c:pt>
                <c:pt idx="394">
                  <c:v>3.6448384166507447E-2</c:v>
                </c:pt>
                <c:pt idx="395">
                  <c:v>3.6448384166507447E-2</c:v>
                </c:pt>
                <c:pt idx="396">
                  <c:v>3.6448384166507447E-2</c:v>
                </c:pt>
                <c:pt idx="397">
                  <c:v>3.6448384166507447E-2</c:v>
                </c:pt>
                <c:pt idx="398">
                  <c:v>3.6448384166507447E-2</c:v>
                </c:pt>
                <c:pt idx="399">
                  <c:v>3.6448384166507447E-2</c:v>
                </c:pt>
                <c:pt idx="400">
                  <c:v>3.6448384166507447E-2</c:v>
                </c:pt>
                <c:pt idx="401">
                  <c:v>3.6448384166507447E-2</c:v>
                </c:pt>
                <c:pt idx="402">
                  <c:v>3.6448384166507447E-2</c:v>
                </c:pt>
                <c:pt idx="403">
                  <c:v>3.6448384166507447E-2</c:v>
                </c:pt>
                <c:pt idx="404">
                  <c:v>3.6448384166507447E-2</c:v>
                </c:pt>
                <c:pt idx="405">
                  <c:v>3.6448384166507447E-2</c:v>
                </c:pt>
                <c:pt idx="406">
                  <c:v>3.6448384166507447E-2</c:v>
                </c:pt>
                <c:pt idx="407">
                  <c:v>3.6448384166507447E-2</c:v>
                </c:pt>
                <c:pt idx="408">
                  <c:v>3.6448384166507447E-2</c:v>
                </c:pt>
                <c:pt idx="409">
                  <c:v>3.6448384166507447E-2</c:v>
                </c:pt>
                <c:pt idx="410">
                  <c:v>3.6448384166507447E-2</c:v>
                </c:pt>
                <c:pt idx="411">
                  <c:v>3.6448384166507447E-2</c:v>
                </c:pt>
                <c:pt idx="412">
                  <c:v>3.6448384166507447E-2</c:v>
                </c:pt>
                <c:pt idx="413">
                  <c:v>3.6448384166507447E-2</c:v>
                </c:pt>
                <c:pt idx="414">
                  <c:v>3.6448384166507447E-2</c:v>
                </c:pt>
                <c:pt idx="415">
                  <c:v>3.6448384166507447E-2</c:v>
                </c:pt>
                <c:pt idx="416">
                  <c:v>3.6448384166507447E-2</c:v>
                </c:pt>
                <c:pt idx="417">
                  <c:v>3.6448384166507447E-2</c:v>
                </c:pt>
                <c:pt idx="418">
                  <c:v>3.6448384166507447E-2</c:v>
                </c:pt>
                <c:pt idx="419">
                  <c:v>3.6448384166507447E-2</c:v>
                </c:pt>
                <c:pt idx="420">
                  <c:v>3.6448384166507447E-2</c:v>
                </c:pt>
                <c:pt idx="421">
                  <c:v>3.6448384166507447E-2</c:v>
                </c:pt>
                <c:pt idx="422">
                  <c:v>3.6448384166507447E-2</c:v>
                </c:pt>
                <c:pt idx="423">
                  <c:v>3.6448384166507447E-2</c:v>
                </c:pt>
                <c:pt idx="424">
                  <c:v>3.6448384166507447E-2</c:v>
                </c:pt>
                <c:pt idx="425">
                  <c:v>3.6448384166507447E-2</c:v>
                </c:pt>
                <c:pt idx="426">
                  <c:v>3.6448384166507447E-2</c:v>
                </c:pt>
                <c:pt idx="427">
                  <c:v>3.6448384166507447E-2</c:v>
                </c:pt>
                <c:pt idx="428">
                  <c:v>3.6448384166507447E-2</c:v>
                </c:pt>
                <c:pt idx="429">
                  <c:v>3.6448384166507447E-2</c:v>
                </c:pt>
                <c:pt idx="430">
                  <c:v>3.6448384166507447E-2</c:v>
                </c:pt>
                <c:pt idx="431">
                  <c:v>3.6448384166507447E-2</c:v>
                </c:pt>
                <c:pt idx="432">
                  <c:v>3.6448384166507447E-2</c:v>
                </c:pt>
                <c:pt idx="433">
                  <c:v>3.6448384166507447E-2</c:v>
                </c:pt>
                <c:pt idx="434">
                  <c:v>3.6448384166507447E-2</c:v>
                </c:pt>
                <c:pt idx="435">
                  <c:v>3.6448384166507447E-2</c:v>
                </c:pt>
                <c:pt idx="436">
                  <c:v>3.6448384166507447E-2</c:v>
                </c:pt>
                <c:pt idx="437">
                  <c:v>3.6448384166507447E-2</c:v>
                </c:pt>
                <c:pt idx="438">
                  <c:v>3.6448384166507447E-2</c:v>
                </c:pt>
                <c:pt idx="439">
                  <c:v>3.6448384166507447E-2</c:v>
                </c:pt>
                <c:pt idx="440">
                  <c:v>3.6448384166507447E-2</c:v>
                </c:pt>
                <c:pt idx="441">
                  <c:v>3.6448384166507447E-2</c:v>
                </c:pt>
                <c:pt idx="442">
                  <c:v>3.6448384166507447E-2</c:v>
                </c:pt>
                <c:pt idx="443">
                  <c:v>3.6448384166507447E-2</c:v>
                </c:pt>
                <c:pt idx="444">
                  <c:v>3.6448384166507447E-2</c:v>
                </c:pt>
                <c:pt idx="445">
                  <c:v>3.6448384166507447E-2</c:v>
                </c:pt>
                <c:pt idx="446">
                  <c:v>3.6448384166507447E-2</c:v>
                </c:pt>
                <c:pt idx="447">
                  <c:v>3.6448384166507447E-2</c:v>
                </c:pt>
                <c:pt idx="448">
                  <c:v>3.6448384166507447E-2</c:v>
                </c:pt>
                <c:pt idx="449">
                  <c:v>3.6448384166507447E-2</c:v>
                </c:pt>
                <c:pt idx="450">
                  <c:v>3.6448384166507447E-2</c:v>
                </c:pt>
                <c:pt idx="451">
                  <c:v>3.6448384166507447E-2</c:v>
                </c:pt>
                <c:pt idx="452">
                  <c:v>3.6448384166507447E-2</c:v>
                </c:pt>
                <c:pt idx="453">
                  <c:v>3.6448384166507447E-2</c:v>
                </c:pt>
                <c:pt idx="454">
                  <c:v>3.6448384166507447E-2</c:v>
                </c:pt>
                <c:pt idx="455">
                  <c:v>3.6448384166507447E-2</c:v>
                </c:pt>
                <c:pt idx="456">
                  <c:v>3.6448384166507447E-2</c:v>
                </c:pt>
                <c:pt idx="457">
                  <c:v>3.6448384166507447E-2</c:v>
                </c:pt>
                <c:pt idx="458">
                  <c:v>3.6448384166507447E-2</c:v>
                </c:pt>
                <c:pt idx="459">
                  <c:v>3.6448384166507447E-2</c:v>
                </c:pt>
                <c:pt idx="460">
                  <c:v>3.6448384166507447E-2</c:v>
                </c:pt>
                <c:pt idx="461">
                  <c:v>3.6448384166507447E-2</c:v>
                </c:pt>
                <c:pt idx="462">
                  <c:v>3.6448384166507447E-2</c:v>
                </c:pt>
                <c:pt idx="463">
                  <c:v>3.6448384166507447E-2</c:v>
                </c:pt>
                <c:pt idx="464">
                  <c:v>3.6448384166507447E-2</c:v>
                </c:pt>
                <c:pt idx="465">
                  <c:v>3.6448384166507447E-2</c:v>
                </c:pt>
                <c:pt idx="466">
                  <c:v>3.6448384166507447E-2</c:v>
                </c:pt>
                <c:pt idx="467">
                  <c:v>3.6448384166507447E-2</c:v>
                </c:pt>
                <c:pt idx="468">
                  <c:v>3.6448384166507447E-2</c:v>
                </c:pt>
                <c:pt idx="469">
                  <c:v>3.6448384166507447E-2</c:v>
                </c:pt>
                <c:pt idx="470">
                  <c:v>3.6448384166507447E-2</c:v>
                </c:pt>
                <c:pt idx="471">
                  <c:v>3.6448384166507447E-2</c:v>
                </c:pt>
                <c:pt idx="472">
                  <c:v>3.6448384166507447E-2</c:v>
                </c:pt>
                <c:pt idx="473">
                  <c:v>3.6448384166507447E-2</c:v>
                </c:pt>
                <c:pt idx="474">
                  <c:v>3.6448384166507447E-2</c:v>
                </c:pt>
                <c:pt idx="475">
                  <c:v>3.6448384166507447E-2</c:v>
                </c:pt>
                <c:pt idx="476">
                  <c:v>3.6448384166507447E-2</c:v>
                </c:pt>
                <c:pt idx="477">
                  <c:v>3.6448384166507447E-2</c:v>
                </c:pt>
                <c:pt idx="478">
                  <c:v>3.6448384166507447E-2</c:v>
                </c:pt>
                <c:pt idx="479">
                  <c:v>3.6448384166507447E-2</c:v>
                </c:pt>
                <c:pt idx="480">
                  <c:v>3.6448384166507447E-2</c:v>
                </c:pt>
                <c:pt idx="481">
                  <c:v>3.6448384166507447E-2</c:v>
                </c:pt>
                <c:pt idx="482">
                  <c:v>3.6448384166507447E-2</c:v>
                </c:pt>
                <c:pt idx="483">
                  <c:v>3.6448384166507447E-2</c:v>
                </c:pt>
                <c:pt idx="484">
                  <c:v>3.6448384166507447E-2</c:v>
                </c:pt>
                <c:pt idx="485">
                  <c:v>3.6448384166507447E-2</c:v>
                </c:pt>
                <c:pt idx="486">
                  <c:v>3.6448384166507447E-2</c:v>
                </c:pt>
                <c:pt idx="487">
                  <c:v>3.6448384166507447E-2</c:v>
                </c:pt>
                <c:pt idx="488">
                  <c:v>3.6448384166507447E-2</c:v>
                </c:pt>
                <c:pt idx="489">
                  <c:v>3.6448384166507447E-2</c:v>
                </c:pt>
                <c:pt idx="490">
                  <c:v>3.6448384166507447E-2</c:v>
                </c:pt>
                <c:pt idx="491">
                  <c:v>3.6448384166507447E-2</c:v>
                </c:pt>
                <c:pt idx="492">
                  <c:v>3.6448384166507447E-2</c:v>
                </c:pt>
                <c:pt idx="493">
                  <c:v>3.6448384166507447E-2</c:v>
                </c:pt>
                <c:pt idx="494">
                  <c:v>3.6448384166507447E-2</c:v>
                </c:pt>
                <c:pt idx="495">
                  <c:v>3.6448384166507447E-2</c:v>
                </c:pt>
                <c:pt idx="496">
                  <c:v>3.6448384166507447E-2</c:v>
                </c:pt>
                <c:pt idx="497">
                  <c:v>3.6448384166507447E-2</c:v>
                </c:pt>
                <c:pt idx="498">
                  <c:v>3.6448384166507447E-2</c:v>
                </c:pt>
                <c:pt idx="499">
                  <c:v>3.6448384166507447E-2</c:v>
                </c:pt>
                <c:pt idx="500">
                  <c:v>3.6448384166507447E-2</c:v>
                </c:pt>
                <c:pt idx="501">
                  <c:v>3.6448384166507447E-2</c:v>
                </c:pt>
                <c:pt idx="502">
                  <c:v>3.6448384166507447E-2</c:v>
                </c:pt>
                <c:pt idx="503">
                  <c:v>3.6448384166507447E-2</c:v>
                </c:pt>
                <c:pt idx="504">
                  <c:v>3.6448384166507447E-2</c:v>
                </c:pt>
                <c:pt idx="505">
                  <c:v>3.6448384166507447E-2</c:v>
                </c:pt>
                <c:pt idx="506">
                  <c:v>3.6448384166507447E-2</c:v>
                </c:pt>
                <c:pt idx="507">
                  <c:v>3.6448384166507447E-2</c:v>
                </c:pt>
                <c:pt idx="508">
                  <c:v>3.6448384166507447E-2</c:v>
                </c:pt>
                <c:pt idx="509">
                  <c:v>3.6448384166507447E-2</c:v>
                </c:pt>
                <c:pt idx="510">
                  <c:v>3.6448384166507447E-2</c:v>
                </c:pt>
                <c:pt idx="511">
                  <c:v>3.6448384166507447E-2</c:v>
                </c:pt>
                <c:pt idx="512">
                  <c:v>3.6448384166507447E-2</c:v>
                </c:pt>
                <c:pt idx="513">
                  <c:v>3.6448384166507447E-2</c:v>
                </c:pt>
                <c:pt idx="514">
                  <c:v>3.6448384166507447E-2</c:v>
                </c:pt>
                <c:pt idx="515">
                  <c:v>3.6448384166507447E-2</c:v>
                </c:pt>
                <c:pt idx="516">
                  <c:v>3.6448384166507447E-2</c:v>
                </c:pt>
                <c:pt idx="517">
                  <c:v>3.6448384166507447E-2</c:v>
                </c:pt>
                <c:pt idx="518">
                  <c:v>3.6448384166507447E-2</c:v>
                </c:pt>
                <c:pt idx="519">
                  <c:v>3.6448384166507447E-2</c:v>
                </c:pt>
                <c:pt idx="520">
                  <c:v>3.6448384166507447E-2</c:v>
                </c:pt>
                <c:pt idx="521">
                  <c:v>3.6448384166507447E-2</c:v>
                </c:pt>
                <c:pt idx="522">
                  <c:v>3.6448384166507447E-2</c:v>
                </c:pt>
                <c:pt idx="523">
                  <c:v>3.6448384166507447E-2</c:v>
                </c:pt>
                <c:pt idx="524">
                  <c:v>3.6448384166507447E-2</c:v>
                </c:pt>
                <c:pt idx="525">
                  <c:v>3.6448384166507447E-2</c:v>
                </c:pt>
                <c:pt idx="526">
                  <c:v>3.6448384166507447E-2</c:v>
                </c:pt>
                <c:pt idx="527">
                  <c:v>3.6448384166507447E-2</c:v>
                </c:pt>
                <c:pt idx="528">
                  <c:v>3.6448384166507447E-2</c:v>
                </c:pt>
                <c:pt idx="529">
                  <c:v>3.6448384166507447E-2</c:v>
                </c:pt>
                <c:pt idx="530">
                  <c:v>3.6448384166507447E-2</c:v>
                </c:pt>
                <c:pt idx="531">
                  <c:v>3.6448384166507447E-2</c:v>
                </c:pt>
                <c:pt idx="532">
                  <c:v>3.6448384166507447E-2</c:v>
                </c:pt>
                <c:pt idx="533">
                  <c:v>3.6448384166507447E-2</c:v>
                </c:pt>
                <c:pt idx="534">
                  <c:v>3.6448384166507447E-2</c:v>
                </c:pt>
                <c:pt idx="535">
                  <c:v>3.6448384166507447E-2</c:v>
                </c:pt>
                <c:pt idx="536">
                  <c:v>3.6448384166507447E-2</c:v>
                </c:pt>
                <c:pt idx="537">
                  <c:v>3.6448384166507447E-2</c:v>
                </c:pt>
                <c:pt idx="538">
                  <c:v>3.6448384166507447E-2</c:v>
                </c:pt>
                <c:pt idx="539">
                  <c:v>3.6448384166507447E-2</c:v>
                </c:pt>
                <c:pt idx="540">
                  <c:v>3.6448384166507447E-2</c:v>
                </c:pt>
                <c:pt idx="541">
                  <c:v>3.6448384166507447E-2</c:v>
                </c:pt>
                <c:pt idx="542">
                  <c:v>3.6448384166507447E-2</c:v>
                </c:pt>
                <c:pt idx="543">
                  <c:v>3.6448384166507447E-2</c:v>
                </c:pt>
                <c:pt idx="544">
                  <c:v>3.6448384166507447E-2</c:v>
                </c:pt>
                <c:pt idx="545">
                  <c:v>3.6448384166507447E-2</c:v>
                </c:pt>
                <c:pt idx="546">
                  <c:v>3.6448384166507447E-2</c:v>
                </c:pt>
                <c:pt idx="547">
                  <c:v>3.6448384166507447E-2</c:v>
                </c:pt>
                <c:pt idx="548">
                  <c:v>3.6448384166507447E-2</c:v>
                </c:pt>
                <c:pt idx="549">
                  <c:v>3.6448384166507447E-2</c:v>
                </c:pt>
                <c:pt idx="550">
                  <c:v>3.6448384166507447E-2</c:v>
                </c:pt>
                <c:pt idx="551">
                  <c:v>3.6448384166507447E-2</c:v>
                </c:pt>
                <c:pt idx="552">
                  <c:v>3.6448384166507447E-2</c:v>
                </c:pt>
                <c:pt idx="553">
                  <c:v>3.6448384166507447E-2</c:v>
                </c:pt>
                <c:pt idx="554">
                  <c:v>3.6448384166507447E-2</c:v>
                </c:pt>
                <c:pt idx="555">
                  <c:v>3.6448384166507447E-2</c:v>
                </c:pt>
                <c:pt idx="556">
                  <c:v>3.6448384166507447E-2</c:v>
                </c:pt>
                <c:pt idx="557">
                  <c:v>3.6448384166507447E-2</c:v>
                </c:pt>
                <c:pt idx="558">
                  <c:v>3.6448384166507447E-2</c:v>
                </c:pt>
                <c:pt idx="559">
                  <c:v>3.6448384166507447E-2</c:v>
                </c:pt>
                <c:pt idx="560">
                  <c:v>3.6448384166507447E-2</c:v>
                </c:pt>
                <c:pt idx="561">
                  <c:v>3.6448384166507447E-2</c:v>
                </c:pt>
                <c:pt idx="562">
                  <c:v>3.6448384166507447E-2</c:v>
                </c:pt>
                <c:pt idx="563">
                  <c:v>3.6448384166507447E-2</c:v>
                </c:pt>
                <c:pt idx="564">
                  <c:v>3.6448384166507447E-2</c:v>
                </c:pt>
                <c:pt idx="565">
                  <c:v>3.6448384166507447E-2</c:v>
                </c:pt>
                <c:pt idx="566">
                  <c:v>3.6448384166507447E-2</c:v>
                </c:pt>
                <c:pt idx="567">
                  <c:v>3.6448384166507447E-2</c:v>
                </c:pt>
                <c:pt idx="568">
                  <c:v>3.6448384166507447E-2</c:v>
                </c:pt>
                <c:pt idx="569">
                  <c:v>3.6448384166507447E-2</c:v>
                </c:pt>
                <c:pt idx="570">
                  <c:v>3.6448384166507447E-2</c:v>
                </c:pt>
                <c:pt idx="571">
                  <c:v>3.6448384166507447E-2</c:v>
                </c:pt>
                <c:pt idx="572">
                  <c:v>3.6448384166507447E-2</c:v>
                </c:pt>
                <c:pt idx="573">
                  <c:v>3.6448384166507447E-2</c:v>
                </c:pt>
                <c:pt idx="574">
                  <c:v>3.6448384166507447E-2</c:v>
                </c:pt>
                <c:pt idx="575">
                  <c:v>3.6448384166507447E-2</c:v>
                </c:pt>
                <c:pt idx="576">
                  <c:v>3.6448384166507447E-2</c:v>
                </c:pt>
                <c:pt idx="577">
                  <c:v>3.6448384166507447E-2</c:v>
                </c:pt>
                <c:pt idx="578">
                  <c:v>3.6448384166507447E-2</c:v>
                </c:pt>
                <c:pt idx="579">
                  <c:v>3.6448384166507447E-2</c:v>
                </c:pt>
                <c:pt idx="580">
                  <c:v>3.6448384166507447E-2</c:v>
                </c:pt>
                <c:pt idx="581">
                  <c:v>3.6448384166507447E-2</c:v>
                </c:pt>
                <c:pt idx="582">
                  <c:v>3.6448384166507447E-2</c:v>
                </c:pt>
                <c:pt idx="583">
                  <c:v>3.6448384166507447E-2</c:v>
                </c:pt>
                <c:pt idx="584">
                  <c:v>3.6448384166507447E-2</c:v>
                </c:pt>
                <c:pt idx="585">
                  <c:v>3.6448384166507447E-2</c:v>
                </c:pt>
                <c:pt idx="586">
                  <c:v>3.6448384166507447E-2</c:v>
                </c:pt>
                <c:pt idx="587">
                  <c:v>3.6448384166507447E-2</c:v>
                </c:pt>
                <c:pt idx="588">
                  <c:v>3.6448384166507447E-2</c:v>
                </c:pt>
                <c:pt idx="589">
                  <c:v>3.6448384166507447E-2</c:v>
                </c:pt>
                <c:pt idx="590">
                  <c:v>3.6448384166507447E-2</c:v>
                </c:pt>
                <c:pt idx="591">
                  <c:v>3.6448384166507447E-2</c:v>
                </c:pt>
                <c:pt idx="592">
                  <c:v>3.6448384166507447E-2</c:v>
                </c:pt>
                <c:pt idx="593">
                  <c:v>3.6448384166507447E-2</c:v>
                </c:pt>
                <c:pt idx="594">
                  <c:v>3.6448384166507447E-2</c:v>
                </c:pt>
                <c:pt idx="595">
                  <c:v>3.6448384166507447E-2</c:v>
                </c:pt>
                <c:pt idx="596">
                  <c:v>3.6448384166507447E-2</c:v>
                </c:pt>
                <c:pt idx="597">
                  <c:v>3.6448384166507447E-2</c:v>
                </c:pt>
                <c:pt idx="598">
                  <c:v>3.6448384166507447E-2</c:v>
                </c:pt>
                <c:pt idx="599">
                  <c:v>3.6448384166507447E-2</c:v>
                </c:pt>
                <c:pt idx="600">
                  <c:v>3.6448384166507447E-2</c:v>
                </c:pt>
                <c:pt idx="601">
                  <c:v>3.6448384166507447E-2</c:v>
                </c:pt>
                <c:pt idx="602">
                  <c:v>3.6448384166507447E-2</c:v>
                </c:pt>
                <c:pt idx="603">
                  <c:v>3.6448384166507447E-2</c:v>
                </c:pt>
                <c:pt idx="604">
                  <c:v>3.6448384166507447E-2</c:v>
                </c:pt>
                <c:pt idx="605">
                  <c:v>3.6448384166507447E-2</c:v>
                </c:pt>
                <c:pt idx="606">
                  <c:v>3.6448384166507447E-2</c:v>
                </c:pt>
                <c:pt idx="607">
                  <c:v>3.6448384166507447E-2</c:v>
                </c:pt>
                <c:pt idx="608">
                  <c:v>3.6448384166507447E-2</c:v>
                </c:pt>
                <c:pt idx="609">
                  <c:v>3.6448384166507447E-2</c:v>
                </c:pt>
                <c:pt idx="610">
                  <c:v>3.6448384166507447E-2</c:v>
                </c:pt>
                <c:pt idx="611">
                  <c:v>3.6448384166507447E-2</c:v>
                </c:pt>
                <c:pt idx="612">
                  <c:v>3.6448384166507447E-2</c:v>
                </c:pt>
                <c:pt idx="613">
                  <c:v>3.6448384166507447E-2</c:v>
                </c:pt>
                <c:pt idx="614">
                  <c:v>3.6448384166507447E-2</c:v>
                </c:pt>
                <c:pt idx="615">
                  <c:v>3.6448384166507447E-2</c:v>
                </c:pt>
                <c:pt idx="616">
                  <c:v>3.6448384166507447E-2</c:v>
                </c:pt>
                <c:pt idx="617">
                  <c:v>3.6448384166507447E-2</c:v>
                </c:pt>
                <c:pt idx="618">
                  <c:v>3.6448384166507447E-2</c:v>
                </c:pt>
                <c:pt idx="619">
                  <c:v>3.6448384166507447E-2</c:v>
                </c:pt>
                <c:pt idx="620">
                  <c:v>3.6448384166507447E-2</c:v>
                </c:pt>
                <c:pt idx="621">
                  <c:v>3.6448384166507447E-2</c:v>
                </c:pt>
                <c:pt idx="622">
                  <c:v>3.6448384166507447E-2</c:v>
                </c:pt>
                <c:pt idx="623">
                  <c:v>3.6448384166507447E-2</c:v>
                </c:pt>
                <c:pt idx="624">
                  <c:v>3.6448384166507447E-2</c:v>
                </c:pt>
                <c:pt idx="625">
                  <c:v>3.6448384166507447E-2</c:v>
                </c:pt>
                <c:pt idx="626">
                  <c:v>3.6448384166507447E-2</c:v>
                </c:pt>
                <c:pt idx="627">
                  <c:v>3.6448384166507447E-2</c:v>
                </c:pt>
                <c:pt idx="628">
                  <c:v>3.6448384166507447E-2</c:v>
                </c:pt>
                <c:pt idx="629">
                  <c:v>3.6448384166507447E-2</c:v>
                </c:pt>
                <c:pt idx="630">
                  <c:v>3.6448384166507447E-2</c:v>
                </c:pt>
                <c:pt idx="631">
                  <c:v>3.6448384166507447E-2</c:v>
                </c:pt>
                <c:pt idx="632">
                  <c:v>3.6448384166507447E-2</c:v>
                </c:pt>
                <c:pt idx="633">
                  <c:v>3.6448384166507447E-2</c:v>
                </c:pt>
                <c:pt idx="634">
                  <c:v>3.6448384166507447E-2</c:v>
                </c:pt>
                <c:pt idx="635">
                  <c:v>3.6448384166507447E-2</c:v>
                </c:pt>
                <c:pt idx="636">
                  <c:v>3.6448384166507447E-2</c:v>
                </c:pt>
                <c:pt idx="637">
                  <c:v>3.6448384166507447E-2</c:v>
                </c:pt>
                <c:pt idx="638">
                  <c:v>3.6448384166507447E-2</c:v>
                </c:pt>
                <c:pt idx="639">
                  <c:v>3.6448384166507447E-2</c:v>
                </c:pt>
                <c:pt idx="640">
                  <c:v>3.6448384166507447E-2</c:v>
                </c:pt>
                <c:pt idx="641">
                  <c:v>3.6448384166507447E-2</c:v>
                </c:pt>
                <c:pt idx="642">
                  <c:v>3.6448384166507447E-2</c:v>
                </c:pt>
                <c:pt idx="643">
                  <c:v>3.6448384166507447E-2</c:v>
                </c:pt>
                <c:pt idx="644">
                  <c:v>3.6448384166507447E-2</c:v>
                </c:pt>
                <c:pt idx="645">
                  <c:v>3.6448384166507447E-2</c:v>
                </c:pt>
                <c:pt idx="646">
                  <c:v>3.6448384166507447E-2</c:v>
                </c:pt>
                <c:pt idx="647">
                  <c:v>3.6448384166507447E-2</c:v>
                </c:pt>
                <c:pt idx="648">
                  <c:v>3.6448384166507447E-2</c:v>
                </c:pt>
                <c:pt idx="649">
                  <c:v>3.6448384166507447E-2</c:v>
                </c:pt>
                <c:pt idx="650">
                  <c:v>3.6448384166507447E-2</c:v>
                </c:pt>
                <c:pt idx="651">
                  <c:v>3.6448384166507447E-2</c:v>
                </c:pt>
                <c:pt idx="652">
                  <c:v>3.6448384166507447E-2</c:v>
                </c:pt>
                <c:pt idx="653">
                  <c:v>3.6448384166507447E-2</c:v>
                </c:pt>
                <c:pt idx="654">
                  <c:v>3.6448384166507447E-2</c:v>
                </c:pt>
                <c:pt idx="655">
                  <c:v>3.6448384166507447E-2</c:v>
                </c:pt>
                <c:pt idx="656">
                  <c:v>3.6448384166507447E-2</c:v>
                </c:pt>
                <c:pt idx="657">
                  <c:v>3.6448384166507447E-2</c:v>
                </c:pt>
                <c:pt idx="658">
                  <c:v>3.6448384166507447E-2</c:v>
                </c:pt>
                <c:pt idx="659">
                  <c:v>3.6448384166507447E-2</c:v>
                </c:pt>
                <c:pt idx="660">
                  <c:v>3.6448384166507447E-2</c:v>
                </c:pt>
                <c:pt idx="661">
                  <c:v>3.6448384166507447E-2</c:v>
                </c:pt>
                <c:pt idx="662">
                  <c:v>3.6448384166507447E-2</c:v>
                </c:pt>
                <c:pt idx="663">
                  <c:v>3.6448384166507447E-2</c:v>
                </c:pt>
                <c:pt idx="664">
                  <c:v>3.6448384166507447E-2</c:v>
                </c:pt>
                <c:pt idx="665">
                  <c:v>3.6448384166507447E-2</c:v>
                </c:pt>
                <c:pt idx="666">
                  <c:v>3.6448384166507447E-2</c:v>
                </c:pt>
                <c:pt idx="667">
                  <c:v>3.6448384166507447E-2</c:v>
                </c:pt>
                <c:pt idx="668">
                  <c:v>3.6448384166507447E-2</c:v>
                </c:pt>
                <c:pt idx="669">
                  <c:v>3.6448384166507447E-2</c:v>
                </c:pt>
                <c:pt idx="670">
                  <c:v>3.6448384166507447E-2</c:v>
                </c:pt>
                <c:pt idx="671">
                  <c:v>3.6448384166507447E-2</c:v>
                </c:pt>
                <c:pt idx="672">
                  <c:v>3.6448384166507447E-2</c:v>
                </c:pt>
                <c:pt idx="673">
                  <c:v>3.6448384166507447E-2</c:v>
                </c:pt>
                <c:pt idx="674">
                  <c:v>3.6448384166507447E-2</c:v>
                </c:pt>
                <c:pt idx="675">
                  <c:v>3.6448384166507447E-2</c:v>
                </c:pt>
                <c:pt idx="676">
                  <c:v>3.6448384166507447E-2</c:v>
                </c:pt>
                <c:pt idx="677">
                  <c:v>3.6448384166507447E-2</c:v>
                </c:pt>
                <c:pt idx="678">
                  <c:v>3.6448384166507447E-2</c:v>
                </c:pt>
                <c:pt idx="679">
                  <c:v>3.6448384166507447E-2</c:v>
                </c:pt>
                <c:pt idx="680">
                  <c:v>3.6448384166507447E-2</c:v>
                </c:pt>
                <c:pt idx="681">
                  <c:v>3.6448384166507447E-2</c:v>
                </c:pt>
                <c:pt idx="682">
                  <c:v>3.6448384166507447E-2</c:v>
                </c:pt>
                <c:pt idx="683">
                  <c:v>3.6448384166507447E-2</c:v>
                </c:pt>
                <c:pt idx="684">
                  <c:v>3.6448384166507447E-2</c:v>
                </c:pt>
                <c:pt idx="685">
                  <c:v>3.6448384166507447E-2</c:v>
                </c:pt>
                <c:pt idx="686">
                  <c:v>3.6448384166507447E-2</c:v>
                </c:pt>
                <c:pt idx="687">
                  <c:v>3.6448384166507447E-2</c:v>
                </c:pt>
                <c:pt idx="688">
                  <c:v>3.6448384166507447E-2</c:v>
                </c:pt>
                <c:pt idx="689">
                  <c:v>3.6448384166507447E-2</c:v>
                </c:pt>
                <c:pt idx="690">
                  <c:v>3.6448384166507447E-2</c:v>
                </c:pt>
                <c:pt idx="691">
                  <c:v>3.6448384166507447E-2</c:v>
                </c:pt>
                <c:pt idx="692">
                  <c:v>3.6448384166507447E-2</c:v>
                </c:pt>
                <c:pt idx="693">
                  <c:v>3.6448384166507447E-2</c:v>
                </c:pt>
                <c:pt idx="694">
                  <c:v>3.6448384166507447E-2</c:v>
                </c:pt>
                <c:pt idx="695">
                  <c:v>3.6448384166507447E-2</c:v>
                </c:pt>
                <c:pt idx="696">
                  <c:v>3.6448384166507447E-2</c:v>
                </c:pt>
                <c:pt idx="697">
                  <c:v>3.6448384166507447E-2</c:v>
                </c:pt>
                <c:pt idx="698">
                  <c:v>3.6448384166507447E-2</c:v>
                </c:pt>
                <c:pt idx="699">
                  <c:v>3.6448384166507447E-2</c:v>
                </c:pt>
                <c:pt idx="700">
                  <c:v>3.6448384166507447E-2</c:v>
                </c:pt>
                <c:pt idx="701">
                  <c:v>3.6448384166507447E-2</c:v>
                </c:pt>
                <c:pt idx="702">
                  <c:v>3.6448384166507447E-2</c:v>
                </c:pt>
                <c:pt idx="703">
                  <c:v>3.6448384166507447E-2</c:v>
                </c:pt>
                <c:pt idx="704">
                  <c:v>3.6448384166507447E-2</c:v>
                </c:pt>
                <c:pt idx="705">
                  <c:v>3.6448384166507447E-2</c:v>
                </c:pt>
                <c:pt idx="706">
                  <c:v>3.6448384166507447E-2</c:v>
                </c:pt>
                <c:pt idx="707">
                  <c:v>3.6448384166507447E-2</c:v>
                </c:pt>
                <c:pt idx="708">
                  <c:v>3.6448384166507447E-2</c:v>
                </c:pt>
                <c:pt idx="709">
                  <c:v>3.6448384166507447E-2</c:v>
                </c:pt>
                <c:pt idx="710">
                  <c:v>3.6448384166507447E-2</c:v>
                </c:pt>
                <c:pt idx="711">
                  <c:v>3.6448384166507447E-2</c:v>
                </c:pt>
                <c:pt idx="712">
                  <c:v>3.6448384166507447E-2</c:v>
                </c:pt>
                <c:pt idx="713">
                  <c:v>3.6448384166507447E-2</c:v>
                </c:pt>
                <c:pt idx="714">
                  <c:v>3.6448384166507447E-2</c:v>
                </c:pt>
                <c:pt idx="715">
                  <c:v>3.6448384166507447E-2</c:v>
                </c:pt>
                <c:pt idx="716">
                  <c:v>3.6448384166507447E-2</c:v>
                </c:pt>
                <c:pt idx="717">
                  <c:v>3.6448384166507447E-2</c:v>
                </c:pt>
                <c:pt idx="718">
                  <c:v>3.6448384166507447E-2</c:v>
                </c:pt>
                <c:pt idx="719">
                  <c:v>3.6448384166507447E-2</c:v>
                </c:pt>
                <c:pt idx="720">
                  <c:v>3.6448384166507447E-2</c:v>
                </c:pt>
                <c:pt idx="721">
                  <c:v>3.6448384166507447E-2</c:v>
                </c:pt>
                <c:pt idx="722">
                  <c:v>3.6448384166507447E-2</c:v>
                </c:pt>
                <c:pt idx="723">
                  <c:v>3.6448384166507447E-2</c:v>
                </c:pt>
                <c:pt idx="724">
                  <c:v>3.6448384166507447E-2</c:v>
                </c:pt>
                <c:pt idx="725">
                  <c:v>3.6448384166507447E-2</c:v>
                </c:pt>
                <c:pt idx="726">
                  <c:v>3.6448384166507447E-2</c:v>
                </c:pt>
                <c:pt idx="727">
                  <c:v>3.6448384166507447E-2</c:v>
                </c:pt>
                <c:pt idx="728">
                  <c:v>3.6448384166507447E-2</c:v>
                </c:pt>
                <c:pt idx="729">
                  <c:v>3.6448384166507447E-2</c:v>
                </c:pt>
                <c:pt idx="730">
                  <c:v>3.6448384166507447E-2</c:v>
                </c:pt>
                <c:pt idx="731">
                  <c:v>3.6448384166507447E-2</c:v>
                </c:pt>
                <c:pt idx="732">
                  <c:v>3.6448384166507447E-2</c:v>
                </c:pt>
                <c:pt idx="733">
                  <c:v>3.6448384166507447E-2</c:v>
                </c:pt>
                <c:pt idx="734">
                  <c:v>3.6448384166507447E-2</c:v>
                </c:pt>
                <c:pt idx="735">
                  <c:v>3.6448384166507447E-2</c:v>
                </c:pt>
                <c:pt idx="736">
                  <c:v>3.6448384166507447E-2</c:v>
                </c:pt>
                <c:pt idx="737">
                  <c:v>3.6448384166507447E-2</c:v>
                </c:pt>
                <c:pt idx="738">
                  <c:v>3.6448384166507447E-2</c:v>
                </c:pt>
                <c:pt idx="739">
                  <c:v>3.6448384166507447E-2</c:v>
                </c:pt>
                <c:pt idx="740">
                  <c:v>3.6448384166507447E-2</c:v>
                </c:pt>
                <c:pt idx="741">
                  <c:v>3.6448384166507447E-2</c:v>
                </c:pt>
                <c:pt idx="742">
                  <c:v>3.6448384166507447E-2</c:v>
                </c:pt>
                <c:pt idx="743">
                  <c:v>3.6448384166507447E-2</c:v>
                </c:pt>
                <c:pt idx="744">
                  <c:v>3.6448384166507447E-2</c:v>
                </c:pt>
                <c:pt idx="745">
                  <c:v>3.6448384166507447E-2</c:v>
                </c:pt>
                <c:pt idx="746">
                  <c:v>3.6448384166507447E-2</c:v>
                </c:pt>
                <c:pt idx="747">
                  <c:v>3.6448384166507447E-2</c:v>
                </c:pt>
                <c:pt idx="748">
                  <c:v>3.6448384166507447E-2</c:v>
                </c:pt>
                <c:pt idx="749">
                  <c:v>3.6448384166507447E-2</c:v>
                </c:pt>
                <c:pt idx="750">
                  <c:v>3.6448384166507447E-2</c:v>
                </c:pt>
                <c:pt idx="751">
                  <c:v>3.6448384166507447E-2</c:v>
                </c:pt>
                <c:pt idx="752">
                  <c:v>3.6448384166507447E-2</c:v>
                </c:pt>
                <c:pt idx="753">
                  <c:v>3.6448384166507447E-2</c:v>
                </c:pt>
                <c:pt idx="754">
                  <c:v>3.6448384166507447E-2</c:v>
                </c:pt>
                <c:pt idx="755">
                  <c:v>3.6448384166507447E-2</c:v>
                </c:pt>
                <c:pt idx="756">
                  <c:v>3.6448384166507447E-2</c:v>
                </c:pt>
                <c:pt idx="757">
                  <c:v>3.6448384166507447E-2</c:v>
                </c:pt>
                <c:pt idx="758">
                  <c:v>3.6448384166507447E-2</c:v>
                </c:pt>
                <c:pt idx="759">
                  <c:v>3.6448384166507447E-2</c:v>
                </c:pt>
                <c:pt idx="760">
                  <c:v>3.6448384166507447E-2</c:v>
                </c:pt>
                <c:pt idx="761">
                  <c:v>3.6448384166507447E-2</c:v>
                </c:pt>
                <c:pt idx="762">
                  <c:v>3.6448384166507447E-2</c:v>
                </c:pt>
                <c:pt idx="763">
                  <c:v>3.6448384166507447E-2</c:v>
                </c:pt>
                <c:pt idx="764">
                  <c:v>3.6448384166507447E-2</c:v>
                </c:pt>
                <c:pt idx="765">
                  <c:v>3.6448384166507447E-2</c:v>
                </c:pt>
                <c:pt idx="766">
                  <c:v>3.6448384166507447E-2</c:v>
                </c:pt>
                <c:pt idx="767">
                  <c:v>3.6448384166507447E-2</c:v>
                </c:pt>
                <c:pt idx="768">
                  <c:v>3.6448384166507447E-2</c:v>
                </c:pt>
                <c:pt idx="769">
                  <c:v>3.6448384166507447E-2</c:v>
                </c:pt>
                <c:pt idx="770">
                  <c:v>3.6448384166507447E-2</c:v>
                </c:pt>
                <c:pt idx="771">
                  <c:v>3.6448384166507447E-2</c:v>
                </c:pt>
                <c:pt idx="772">
                  <c:v>3.6448384166507447E-2</c:v>
                </c:pt>
                <c:pt idx="773">
                  <c:v>3.6448384166507447E-2</c:v>
                </c:pt>
                <c:pt idx="774">
                  <c:v>3.6448384166507447E-2</c:v>
                </c:pt>
                <c:pt idx="775">
                  <c:v>3.6448384166507447E-2</c:v>
                </c:pt>
                <c:pt idx="776">
                  <c:v>3.6448384166507447E-2</c:v>
                </c:pt>
                <c:pt idx="777">
                  <c:v>3.6448384166507447E-2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07-480A-8A2F-FCD02CBE0A97}"/>
            </c:ext>
          </c:extLst>
        </c:ser>
        <c:ser>
          <c:idx val="3"/>
          <c:order val="3"/>
          <c:tx>
            <c:strRef>
              <c:f>'ONE_LAST_QUOTE (2)'!$U$1</c:f>
              <c:strCache>
                <c:ptCount val="1"/>
                <c:pt idx="0">
                  <c:v>-1.25標準差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'ONE_LAST_QUOTE (2)'!$A$2:$A$792</c:f>
              <c:numCache>
                <c:formatCode>m/d/yyyy</c:formatCode>
                <c:ptCount val="791"/>
                <c:pt idx="0">
                  <c:v>44063</c:v>
                </c:pt>
                <c:pt idx="1">
                  <c:v>44064</c:v>
                </c:pt>
                <c:pt idx="2">
                  <c:v>44067</c:v>
                </c:pt>
                <c:pt idx="3">
                  <c:v>44068</c:v>
                </c:pt>
                <c:pt idx="4">
                  <c:v>44069</c:v>
                </c:pt>
                <c:pt idx="5">
                  <c:v>44070</c:v>
                </c:pt>
                <c:pt idx="6">
                  <c:v>44071</c:v>
                </c:pt>
                <c:pt idx="7">
                  <c:v>44074</c:v>
                </c:pt>
                <c:pt idx="8">
                  <c:v>44075</c:v>
                </c:pt>
                <c:pt idx="9">
                  <c:v>44076</c:v>
                </c:pt>
                <c:pt idx="10">
                  <c:v>44077</c:v>
                </c:pt>
                <c:pt idx="11">
                  <c:v>44078</c:v>
                </c:pt>
                <c:pt idx="12">
                  <c:v>44081</c:v>
                </c:pt>
                <c:pt idx="13">
                  <c:v>44082</c:v>
                </c:pt>
                <c:pt idx="14">
                  <c:v>44083</c:v>
                </c:pt>
                <c:pt idx="15">
                  <c:v>44084</c:v>
                </c:pt>
                <c:pt idx="16">
                  <c:v>44085</c:v>
                </c:pt>
                <c:pt idx="17">
                  <c:v>44088</c:v>
                </c:pt>
                <c:pt idx="18">
                  <c:v>44089</c:v>
                </c:pt>
                <c:pt idx="19">
                  <c:v>44090</c:v>
                </c:pt>
                <c:pt idx="20">
                  <c:v>44091</c:v>
                </c:pt>
                <c:pt idx="21">
                  <c:v>44092</c:v>
                </c:pt>
                <c:pt idx="22">
                  <c:v>44095</c:v>
                </c:pt>
                <c:pt idx="23">
                  <c:v>44096</c:v>
                </c:pt>
                <c:pt idx="24">
                  <c:v>44097</c:v>
                </c:pt>
                <c:pt idx="25">
                  <c:v>44098</c:v>
                </c:pt>
                <c:pt idx="26">
                  <c:v>44099</c:v>
                </c:pt>
                <c:pt idx="27">
                  <c:v>44102</c:v>
                </c:pt>
                <c:pt idx="28">
                  <c:v>44103</c:v>
                </c:pt>
                <c:pt idx="29">
                  <c:v>44104</c:v>
                </c:pt>
                <c:pt idx="30">
                  <c:v>44109</c:v>
                </c:pt>
                <c:pt idx="31">
                  <c:v>44110</c:v>
                </c:pt>
                <c:pt idx="32">
                  <c:v>44111</c:v>
                </c:pt>
                <c:pt idx="33">
                  <c:v>44112</c:v>
                </c:pt>
                <c:pt idx="34">
                  <c:v>44116</c:v>
                </c:pt>
                <c:pt idx="35">
                  <c:v>44117</c:v>
                </c:pt>
                <c:pt idx="36">
                  <c:v>44118</c:v>
                </c:pt>
                <c:pt idx="37">
                  <c:v>44119</c:v>
                </c:pt>
                <c:pt idx="38">
                  <c:v>44120</c:v>
                </c:pt>
                <c:pt idx="39">
                  <c:v>44123</c:v>
                </c:pt>
                <c:pt idx="40">
                  <c:v>44124</c:v>
                </c:pt>
                <c:pt idx="41">
                  <c:v>44125</c:v>
                </c:pt>
                <c:pt idx="42">
                  <c:v>44126</c:v>
                </c:pt>
                <c:pt idx="43">
                  <c:v>44127</c:v>
                </c:pt>
                <c:pt idx="44">
                  <c:v>44131</c:v>
                </c:pt>
                <c:pt idx="45">
                  <c:v>44132</c:v>
                </c:pt>
                <c:pt idx="46">
                  <c:v>44133</c:v>
                </c:pt>
                <c:pt idx="47">
                  <c:v>44134</c:v>
                </c:pt>
                <c:pt idx="48">
                  <c:v>44137</c:v>
                </c:pt>
                <c:pt idx="49">
                  <c:v>44138</c:v>
                </c:pt>
                <c:pt idx="50">
                  <c:v>44139</c:v>
                </c:pt>
                <c:pt idx="51">
                  <c:v>44140</c:v>
                </c:pt>
                <c:pt idx="52">
                  <c:v>44141</c:v>
                </c:pt>
                <c:pt idx="53">
                  <c:v>44144</c:v>
                </c:pt>
                <c:pt idx="54">
                  <c:v>44145</c:v>
                </c:pt>
                <c:pt idx="55">
                  <c:v>44146</c:v>
                </c:pt>
                <c:pt idx="56">
                  <c:v>44147</c:v>
                </c:pt>
                <c:pt idx="57">
                  <c:v>44148</c:v>
                </c:pt>
                <c:pt idx="58">
                  <c:v>44151</c:v>
                </c:pt>
                <c:pt idx="59">
                  <c:v>44152</c:v>
                </c:pt>
                <c:pt idx="60">
                  <c:v>44153</c:v>
                </c:pt>
                <c:pt idx="61">
                  <c:v>44154</c:v>
                </c:pt>
                <c:pt idx="62">
                  <c:v>44155</c:v>
                </c:pt>
                <c:pt idx="63">
                  <c:v>44158</c:v>
                </c:pt>
                <c:pt idx="64">
                  <c:v>44159</c:v>
                </c:pt>
                <c:pt idx="65">
                  <c:v>44160</c:v>
                </c:pt>
                <c:pt idx="66">
                  <c:v>44161</c:v>
                </c:pt>
                <c:pt idx="67">
                  <c:v>44162</c:v>
                </c:pt>
                <c:pt idx="68">
                  <c:v>44165</c:v>
                </c:pt>
                <c:pt idx="69">
                  <c:v>44166</c:v>
                </c:pt>
                <c:pt idx="70">
                  <c:v>44167</c:v>
                </c:pt>
                <c:pt idx="71">
                  <c:v>44168</c:v>
                </c:pt>
                <c:pt idx="72">
                  <c:v>44169</c:v>
                </c:pt>
                <c:pt idx="73">
                  <c:v>44172</c:v>
                </c:pt>
                <c:pt idx="74">
                  <c:v>44173</c:v>
                </c:pt>
                <c:pt idx="75">
                  <c:v>44174</c:v>
                </c:pt>
                <c:pt idx="76">
                  <c:v>44175</c:v>
                </c:pt>
                <c:pt idx="77">
                  <c:v>44176</c:v>
                </c:pt>
                <c:pt idx="78">
                  <c:v>44179</c:v>
                </c:pt>
                <c:pt idx="79">
                  <c:v>44180</c:v>
                </c:pt>
                <c:pt idx="80">
                  <c:v>44181</c:v>
                </c:pt>
                <c:pt idx="81">
                  <c:v>44182</c:v>
                </c:pt>
                <c:pt idx="82">
                  <c:v>44183</c:v>
                </c:pt>
                <c:pt idx="83">
                  <c:v>44186</c:v>
                </c:pt>
                <c:pt idx="84">
                  <c:v>44187</c:v>
                </c:pt>
                <c:pt idx="85">
                  <c:v>44188</c:v>
                </c:pt>
                <c:pt idx="86">
                  <c:v>44189</c:v>
                </c:pt>
                <c:pt idx="87">
                  <c:v>44193</c:v>
                </c:pt>
                <c:pt idx="88">
                  <c:v>44194</c:v>
                </c:pt>
                <c:pt idx="89">
                  <c:v>44195</c:v>
                </c:pt>
                <c:pt idx="90">
                  <c:v>44196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44207</c:v>
                </c:pt>
                <c:pt idx="97">
                  <c:v>44208</c:v>
                </c:pt>
                <c:pt idx="98">
                  <c:v>44209</c:v>
                </c:pt>
                <c:pt idx="99">
                  <c:v>44210</c:v>
                </c:pt>
                <c:pt idx="100">
                  <c:v>44211</c:v>
                </c:pt>
                <c:pt idx="101">
                  <c:v>44214</c:v>
                </c:pt>
                <c:pt idx="102">
                  <c:v>44215</c:v>
                </c:pt>
                <c:pt idx="103">
                  <c:v>44216</c:v>
                </c:pt>
                <c:pt idx="104">
                  <c:v>44217</c:v>
                </c:pt>
                <c:pt idx="105">
                  <c:v>44218</c:v>
                </c:pt>
                <c:pt idx="106">
                  <c:v>44221</c:v>
                </c:pt>
                <c:pt idx="107">
                  <c:v>44222</c:v>
                </c:pt>
                <c:pt idx="108">
                  <c:v>44223</c:v>
                </c:pt>
                <c:pt idx="109">
                  <c:v>44224</c:v>
                </c:pt>
                <c:pt idx="110">
                  <c:v>44225</c:v>
                </c:pt>
                <c:pt idx="111">
                  <c:v>44228</c:v>
                </c:pt>
                <c:pt idx="112">
                  <c:v>44229</c:v>
                </c:pt>
                <c:pt idx="113">
                  <c:v>44230</c:v>
                </c:pt>
                <c:pt idx="114">
                  <c:v>44231</c:v>
                </c:pt>
                <c:pt idx="115">
                  <c:v>44232</c:v>
                </c:pt>
                <c:pt idx="116">
                  <c:v>44244</c:v>
                </c:pt>
                <c:pt idx="117">
                  <c:v>44245</c:v>
                </c:pt>
                <c:pt idx="118">
                  <c:v>44246</c:v>
                </c:pt>
                <c:pt idx="119">
                  <c:v>44249</c:v>
                </c:pt>
                <c:pt idx="120">
                  <c:v>44250</c:v>
                </c:pt>
                <c:pt idx="121">
                  <c:v>44251</c:v>
                </c:pt>
                <c:pt idx="122">
                  <c:v>44252</c:v>
                </c:pt>
                <c:pt idx="123">
                  <c:v>44253</c:v>
                </c:pt>
                <c:pt idx="124">
                  <c:v>44257</c:v>
                </c:pt>
                <c:pt idx="125">
                  <c:v>44258</c:v>
                </c:pt>
                <c:pt idx="126">
                  <c:v>44259</c:v>
                </c:pt>
                <c:pt idx="127">
                  <c:v>44260</c:v>
                </c:pt>
                <c:pt idx="128">
                  <c:v>44263</c:v>
                </c:pt>
                <c:pt idx="129">
                  <c:v>44264</c:v>
                </c:pt>
                <c:pt idx="130">
                  <c:v>44265</c:v>
                </c:pt>
                <c:pt idx="131">
                  <c:v>44266</c:v>
                </c:pt>
                <c:pt idx="132">
                  <c:v>44267</c:v>
                </c:pt>
                <c:pt idx="133">
                  <c:v>44270</c:v>
                </c:pt>
                <c:pt idx="134">
                  <c:v>44271</c:v>
                </c:pt>
                <c:pt idx="135">
                  <c:v>44272</c:v>
                </c:pt>
                <c:pt idx="136">
                  <c:v>44273</c:v>
                </c:pt>
                <c:pt idx="137">
                  <c:v>44274</c:v>
                </c:pt>
                <c:pt idx="138">
                  <c:v>44277</c:v>
                </c:pt>
                <c:pt idx="139">
                  <c:v>44278</c:v>
                </c:pt>
                <c:pt idx="140">
                  <c:v>44279</c:v>
                </c:pt>
                <c:pt idx="141">
                  <c:v>44280</c:v>
                </c:pt>
                <c:pt idx="142">
                  <c:v>44281</c:v>
                </c:pt>
                <c:pt idx="143">
                  <c:v>44284</c:v>
                </c:pt>
                <c:pt idx="144">
                  <c:v>44285</c:v>
                </c:pt>
                <c:pt idx="145">
                  <c:v>44286</c:v>
                </c:pt>
                <c:pt idx="146">
                  <c:v>44287</c:v>
                </c:pt>
                <c:pt idx="147">
                  <c:v>44293</c:v>
                </c:pt>
                <c:pt idx="148">
                  <c:v>44294</c:v>
                </c:pt>
                <c:pt idx="149">
                  <c:v>44295</c:v>
                </c:pt>
                <c:pt idx="150">
                  <c:v>44298</c:v>
                </c:pt>
                <c:pt idx="151">
                  <c:v>44299</c:v>
                </c:pt>
                <c:pt idx="152">
                  <c:v>44300</c:v>
                </c:pt>
                <c:pt idx="153">
                  <c:v>44301</c:v>
                </c:pt>
                <c:pt idx="154">
                  <c:v>44302</c:v>
                </c:pt>
                <c:pt idx="155">
                  <c:v>44305</c:v>
                </c:pt>
                <c:pt idx="156">
                  <c:v>44306</c:v>
                </c:pt>
                <c:pt idx="157">
                  <c:v>44307</c:v>
                </c:pt>
                <c:pt idx="158">
                  <c:v>44308</c:v>
                </c:pt>
                <c:pt idx="159">
                  <c:v>44309</c:v>
                </c:pt>
                <c:pt idx="160">
                  <c:v>44312</c:v>
                </c:pt>
                <c:pt idx="161">
                  <c:v>44313</c:v>
                </c:pt>
                <c:pt idx="162">
                  <c:v>44314</c:v>
                </c:pt>
                <c:pt idx="163">
                  <c:v>44315</c:v>
                </c:pt>
                <c:pt idx="164">
                  <c:v>44319</c:v>
                </c:pt>
                <c:pt idx="165">
                  <c:v>44320</c:v>
                </c:pt>
                <c:pt idx="166">
                  <c:v>44321</c:v>
                </c:pt>
                <c:pt idx="167">
                  <c:v>44322</c:v>
                </c:pt>
                <c:pt idx="168">
                  <c:v>44323</c:v>
                </c:pt>
                <c:pt idx="169">
                  <c:v>44326</c:v>
                </c:pt>
                <c:pt idx="170">
                  <c:v>44327</c:v>
                </c:pt>
                <c:pt idx="171">
                  <c:v>44328</c:v>
                </c:pt>
                <c:pt idx="172">
                  <c:v>44329</c:v>
                </c:pt>
                <c:pt idx="173">
                  <c:v>44330</c:v>
                </c:pt>
                <c:pt idx="174">
                  <c:v>44333</c:v>
                </c:pt>
                <c:pt idx="175">
                  <c:v>44334</c:v>
                </c:pt>
                <c:pt idx="176">
                  <c:v>44336</c:v>
                </c:pt>
                <c:pt idx="177">
                  <c:v>44337</c:v>
                </c:pt>
                <c:pt idx="178">
                  <c:v>44340</c:v>
                </c:pt>
                <c:pt idx="179">
                  <c:v>44341</c:v>
                </c:pt>
                <c:pt idx="180">
                  <c:v>44342</c:v>
                </c:pt>
                <c:pt idx="181">
                  <c:v>44343</c:v>
                </c:pt>
                <c:pt idx="182">
                  <c:v>44344</c:v>
                </c:pt>
                <c:pt idx="183">
                  <c:v>44347</c:v>
                </c:pt>
                <c:pt idx="184">
                  <c:v>44348</c:v>
                </c:pt>
                <c:pt idx="185">
                  <c:v>44349</c:v>
                </c:pt>
                <c:pt idx="186">
                  <c:v>44350</c:v>
                </c:pt>
                <c:pt idx="187">
                  <c:v>44351</c:v>
                </c:pt>
                <c:pt idx="188">
                  <c:v>44354</c:v>
                </c:pt>
                <c:pt idx="189">
                  <c:v>44355</c:v>
                </c:pt>
                <c:pt idx="190">
                  <c:v>44356</c:v>
                </c:pt>
                <c:pt idx="191">
                  <c:v>44357</c:v>
                </c:pt>
                <c:pt idx="192">
                  <c:v>44358</c:v>
                </c:pt>
                <c:pt idx="193">
                  <c:v>44362</c:v>
                </c:pt>
                <c:pt idx="194">
                  <c:v>44363</c:v>
                </c:pt>
                <c:pt idx="195">
                  <c:v>44364</c:v>
                </c:pt>
                <c:pt idx="196">
                  <c:v>44365</c:v>
                </c:pt>
                <c:pt idx="197">
                  <c:v>44368</c:v>
                </c:pt>
                <c:pt idx="198">
                  <c:v>44369</c:v>
                </c:pt>
                <c:pt idx="199">
                  <c:v>44370</c:v>
                </c:pt>
                <c:pt idx="200">
                  <c:v>44371</c:v>
                </c:pt>
                <c:pt idx="201">
                  <c:v>44372</c:v>
                </c:pt>
                <c:pt idx="202">
                  <c:v>44375</c:v>
                </c:pt>
                <c:pt idx="203">
                  <c:v>44376</c:v>
                </c:pt>
                <c:pt idx="204">
                  <c:v>44377</c:v>
                </c:pt>
                <c:pt idx="205">
                  <c:v>44379</c:v>
                </c:pt>
                <c:pt idx="206">
                  <c:v>44382</c:v>
                </c:pt>
                <c:pt idx="207">
                  <c:v>44383</c:v>
                </c:pt>
                <c:pt idx="208">
                  <c:v>44384</c:v>
                </c:pt>
                <c:pt idx="209">
                  <c:v>44385</c:v>
                </c:pt>
                <c:pt idx="210">
                  <c:v>44386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44396</c:v>
                </c:pt>
                <c:pt idx="217">
                  <c:v>44397</c:v>
                </c:pt>
                <c:pt idx="218">
                  <c:v>44398</c:v>
                </c:pt>
                <c:pt idx="219">
                  <c:v>44399</c:v>
                </c:pt>
                <c:pt idx="220">
                  <c:v>44400</c:v>
                </c:pt>
                <c:pt idx="221">
                  <c:v>44403</c:v>
                </c:pt>
                <c:pt idx="222">
                  <c:v>44404</c:v>
                </c:pt>
                <c:pt idx="223">
                  <c:v>44405</c:v>
                </c:pt>
                <c:pt idx="224">
                  <c:v>44406</c:v>
                </c:pt>
                <c:pt idx="225">
                  <c:v>44407</c:v>
                </c:pt>
                <c:pt idx="226">
                  <c:v>44410</c:v>
                </c:pt>
                <c:pt idx="227">
                  <c:v>44411</c:v>
                </c:pt>
                <c:pt idx="228">
                  <c:v>44412</c:v>
                </c:pt>
                <c:pt idx="229">
                  <c:v>44413</c:v>
                </c:pt>
                <c:pt idx="230">
                  <c:v>44414</c:v>
                </c:pt>
                <c:pt idx="231">
                  <c:v>44417</c:v>
                </c:pt>
                <c:pt idx="232">
                  <c:v>44418</c:v>
                </c:pt>
                <c:pt idx="233">
                  <c:v>44419</c:v>
                </c:pt>
                <c:pt idx="234">
                  <c:v>44420</c:v>
                </c:pt>
                <c:pt idx="235">
                  <c:v>44421</c:v>
                </c:pt>
                <c:pt idx="236">
                  <c:v>44424</c:v>
                </c:pt>
                <c:pt idx="237">
                  <c:v>44425</c:v>
                </c:pt>
                <c:pt idx="238">
                  <c:v>44426</c:v>
                </c:pt>
                <c:pt idx="239">
                  <c:v>44427</c:v>
                </c:pt>
                <c:pt idx="240">
                  <c:v>44428</c:v>
                </c:pt>
                <c:pt idx="241">
                  <c:v>44431</c:v>
                </c:pt>
                <c:pt idx="242">
                  <c:v>44432</c:v>
                </c:pt>
                <c:pt idx="243">
                  <c:v>44433</c:v>
                </c:pt>
                <c:pt idx="244">
                  <c:v>44434</c:v>
                </c:pt>
                <c:pt idx="245">
                  <c:v>44435</c:v>
                </c:pt>
                <c:pt idx="246">
                  <c:v>44438</c:v>
                </c:pt>
                <c:pt idx="247">
                  <c:v>44439</c:v>
                </c:pt>
                <c:pt idx="248">
                  <c:v>44440</c:v>
                </c:pt>
                <c:pt idx="249">
                  <c:v>44441</c:v>
                </c:pt>
                <c:pt idx="250">
                  <c:v>44442</c:v>
                </c:pt>
                <c:pt idx="251">
                  <c:v>44445</c:v>
                </c:pt>
                <c:pt idx="252">
                  <c:v>44446</c:v>
                </c:pt>
                <c:pt idx="253">
                  <c:v>44447</c:v>
                </c:pt>
                <c:pt idx="254">
                  <c:v>44448</c:v>
                </c:pt>
                <c:pt idx="255">
                  <c:v>44449</c:v>
                </c:pt>
                <c:pt idx="256">
                  <c:v>44452</c:v>
                </c:pt>
                <c:pt idx="257">
                  <c:v>44453</c:v>
                </c:pt>
                <c:pt idx="258">
                  <c:v>44454</c:v>
                </c:pt>
                <c:pt idx="259">
                  <c:v>44455</c:v>
                </c:pt>
                <c:pt idx="260">
                  <c:v>44456</c:v>
                </c:pt>
                <c:pt idx="261">
                  <c:v>44462</c:v>
                </c:pt>
                <c:pt idx="262">
                  <c:v>44463</c:v>
                </c:pt>
                <c:pt idx="263">
                  <c:v>44466</c:v>
                </c:pt>
                <c:pt idx="264">
                  <c:v>44467</c:v>
                </c:pt>
                <c:pt idx="265">
                  <c:v>44468</c:v>
                </c:pt>
                <c:pt idx="266">
                  <c:v>44469</c:v>
                </c:pt>
                <c:pt idx="267">
                  <c:v>44473</c:v>
                </c:pt>
                <c:pt idx="268">
                  <c:v>44474</c:v>
                </c:pt>
                <c:pt idx="269">
                  <c:v>44475</c:v>
                </c:pt>
                <c:pt idx="270">
                  <c:v>44476</c:v>
                </c:pt>
                <c:pt idx="271">
                  <c:v>44477</c:v>
                </c:pt>
                <c:pt idx="272">
                  <c:v>44481</c:v>
                </c:pt>
                <c:pt idx="273">
                  <c:v>44482</c:v>
                </c:pt>
                <c:pt idx="274">
                  <c:v>44484</c:v>
                </c:pt>
                <c:pt idx="275">
                  <c:v>44487</c:v>
                </c:pt>
                <c:pt idx="276">
                  <c:v>44488</c:v>
                </c:pt>
                <c:pt idx="277">
                  <c:v>44489</c:v>
                </c:pt>
                <c:pt idx="278">
                  <c:v>44490</c:v>
                </c:pt>
                <c:pt idx="279">
                  <c:v>44491</c:v>
                </c:pt>
                <c:pt idx="280">
                  <c:v>44494</c:v>
                </c:pt>
                <c:pt idx="281">
                  <c:v>44495</c:v>
                </c:pt>
                <c:pt idx="282">
                  <c:v>44496</c:v>
                </c:pt>
                <c:pt idx="283">
                  <c:v>44497</c:v>
                </c:pt>
                <c:pt idx="284">
                  <c:v>44498</c:v>
                </c:pt>
                <c:pt idx="285">
                  <c:v>44501</c:v>
                </c:pt>
                <c:pt idx="286">
                  <c:v>44502</c:v>
                </c:pt>
                <c:pt idx="287">
                  <c:v>44503</c:v>
                </c:pt>
                <c:pt idx="288">
                  <c:v>44504</c:v>
                </c:pt>
                <c:pt idx="289">
                  <c:v>44505</c:v>
                </c:pt>
                <c:pt idx="290">
                  <c:v>44508</c:v>
                </c:pt>
                <c:pt idx="291">
                  <c:v>44509</c:v>
                </c:pt>
                <c:pt idx="292">
                  <c:v>44510</c:v>
                </c:pt>
                <c:pt idx="293">
                  <c:v>44511</c:v>
                </c:pt>
                <c:pt idx="294">
                  <c:v>44512</c:v>
                </c:pt>
                <c:pt idx="295">
                  <c:v>44515</c:v>
                </c:pt>
                <c:pt idx="296">
                  <c:v>44516</c:v>
                </c:pt>
                <c:pt idx="297">
                  <c:v>44517</c:v>
                </c:pt>
                <c:pt idx="298">
                  <c:v>44518</c:v>
                </c:pt>
                <c:pt idx="299">
                  <c:v>44519</c:v>
                </c:pt>
                <c:pt idx="300">
                  <c:v>44522</c:v>
                </c:pt>
                <c:pt idx="301">
                  <c:v>44523</c:v>
                </c:pt>
                <c:pt idx="302">
                  <c:v>44524</c:v>
                </c:pt>
                <c:pt idx="303">
                  <c:v>44525</c:v>
                </c:pt>
                <c:pt idx="304">
                  <c:v>44526</c:v>
                </c:pt>
                <c:pt idx="305">
                  <c:v>44529</c:v>
                </c:pt>
                <c:pt idx="306">
                  <c:v>44530</c:v>
                </c:pt>
                <c:pt idx="307">
                  <c:v>44531</c:v>
                </c:pt>
                <c:pt idx="308">
                  <c:v>44532</c:v>
                </c:pt>
                <c:pt idx="309">
                  <c:v>44533</c:v>
                </c:pt>
                <c:pt idx="310">
                  <c:v>44536</c:v>
                </c:pt>
                <c:pt idx="311">
                  <c:v>44537</c:v>
                </c:pt>
                <c:pt idx="312">
                  <c:v>44538</c:v>
                </c:pt>
                <c:pt idx="313">
                  <c:v>44539</c:v>
                </c:pt>
                <c:pt idx="314">
                  <c:v>44540</c:v>
                </c:pt>
                <c:pt idx="315">
                  <c:v>44543</c:v>
                </c:pt>
                <c:pt idx="316">
                  <c:v>44544</c:v>
                </c:pt>
                <c:pt idx="317">
                  <c:v>44545</c:v>
                </c:pt>
                <c:pt idx="318">
                  <c:v>44546</c:v>
                </c:pt>
                <c:pt idx="319">
                  <c:v>44547</c:v>
                </c:pt>
                <c:pt idx="320">
                  <c:v>44550</c:v>
                </c:pt>
                <c:pt idx="321">
                  <c:v>44551</c:v>
                </c:pt>
                <c:pt idx="322">
                  <c:v>44552</c:v>
                </c:pt>
                <c:pt idx="323">
                  <c:v>44553</c:v>
                </c:pt>
                <c:pt idx="324">
                  <c:v>44554</c:v>
                </c:pt>
                <c:pt idx="325">
                  <c:v>44558</c:v>
                </c:pt>
                <c:pt idx="326">
                  <c:v>44559</c:v>
                </c:pt>
                <c:pt idx="327">
                  <c:v>44560</c:v>
                </c:pt>
                <c:pt idx="328">
                  <c:v>44564</c:v>
                </c:pt>
                <c:pt idx="329">
                  <c:v>44565</c:v>
                </c:pt>
                <c:pt idx="330">
                  <c:v>44566</c:v>
                </c:pt>
                <c:pt idx="331">
                  <c:v>44567</c:v>
                </c:pt>
                <c:pt idx="332">
                  <c:v>44568</c:v>
                </c:pt>
                <c:pt idx="333">
                  <c:v>44571</c:v>
                </c:pt>
                <c:pt idx="334">
                  <c:v>44572</c:v>
                </c:pt>
                <c:pt idx="335">
                  <c:v>44573</c:v>
                </c:pt>
                <c:pt idx="336">
                  <c:v>44574</c:v>
                </c:pt>
                <c:pt idx="337">
                  <c:v>44575</c:v>
                </c:pt>
                <c:pt idx="338">
                  <c:v>44578</c:v>
                </c:pt>
                <c:pt idx="339">
                  <c:v>44579</c:v>
                </c:pt>
                <c:pt idx="340">
                  <c:v>44580</c:v>
                </c:pt>
                <c:pt idx="341">
                  <c:v>44581</c:v>
                </c:pt>
                <c:pt idx="342">
                  <c:v>44582</c:v>
                </c:pt>
                <c:pt idx="343">
                  <c:v>44585</c:v>
                </c:pt>
                <c:pt idx="344">
                  <c:v>44586</c:v>
                </c:pt>
                <c:pt idx="345">
                  <c:v>44587</c:v>
                </c:pt>
                <c:pt idx="346">
                  <c:v>44599</c:v>
                </c:pt>
                <c:pt idx="347">
                  <c:v>44600</c:v>
                </c:pt>
                <c:pt idx="348">
                  <c:v>44601</c:v>
                </c:pt>
                <c:pt idx="349">
                  <c:v>44602</c:v>
                </c:pt>
                <c:pt idx="350">
                  <c:v>44603</c:v>
                </c:pt>
                <c:pt idx="351">
                  <c:v>44606</c:v>
                </c:pt>
                <c:pt idx="352">
                  <c:v>44607</c:v>
                </c:pt>
                <c:pt idx="353">
                  <c:v>44608</c:v>
                </c:pt>
                <c:pt idx="354">
                  <c:v>44609</c:v>
                </c:pt>
                <c:pt idx="355">
                  <c:v>44610</c:v>
                </c:pt>
                <c:pt idx="356">
                  <c:v>44613</c:v>
                </c:pt>
                <c:pt idx="357">
                  <c:v>44614</c:v>
                </c:pt>
                <c:pt idx="358">
                  <c:v>44615</c:v>
                </c:pt>
                <c:pt idx="359">
                  <c:v>44616</c:v>
                </c:pt>
                <c:pt idx="360">
                  <c:v>44617</c:v>
                </c:pt>
                <c:pt idx="361">
                  <c:v>44621</c:v>
                </c:pt>
                <c:pt idx="362">
                  <c:v>44622</c:v>
                </c:pt>
                <c:pt idx="363">
                  <c:v>44623</c:v>
                </c:pt>
                <c:pt idx="364">
                  <c:v>44624</c:v>
                </c:pt>
                <c:pt idx="365">
                  <c:v>44627</c:v>
                </c:pt>
                <c:pt idx="366">
                  <c:v>44628</c:v>
                </c:pt>
                <c:pt idx="367">
                  <c:v>44629</c:v>
                </c:pt>
                <c:pt idx="368">
                  <c:v>44630</c:v>
                </c:pt>
                <c:pt idx="369">
                  <c:v>44631</c:v>
                </c:pt>
                <c:pt idx="370">
                  <c:v>44634</c:v>
                </c:pt>
                <c:pt idx="371">
                  <c:v>44635</c:v>
                </c:pt>
                <c:pt idx="372">
                  <c:v>44636</c:v>
                </c:pt>
                <c:pt idx="373">
                  <c:v>44637</c:v>
                </c:pt>
                <c:pt idx="374">
                  <c:v>44638</c:v>
                </c:pt>
                <c:pt idx="375">
                  <c:v>44641</c:v>
                </c:pt>
                <c:pt idx="376">
                  <c:v>44642</c:v>
                </c:pt>
                <c:pt idx="377">
                  <c:v>44643</c:v>
                </c:pt>
                <c:pt idx="378">
                  <c:v>44644</c:v>
                </c:pt>
                <c:pt idx="379">
                  <c:v>44645</c:v>
                </c:pt>
                <c:pt idx="380">
                  <c:v>44648</c:v>
                </c:pt>
                <c:pt idx="381">
                  <c:v>44649</c:v>
                </c:pt>
                <c:pt idx="382">
                  <c:v>44650</c:v>
                </c:pt>
                <c:pt idx="383">
                  <c:v>44651</c:v>
                </c:pt>
                <c:pt idx="384">
                  <c:v>44652</c:v>
                </c:pt>
                <c:pt idx="385">
                  <c:v>44657</c:v>
                </c:pt>
                <c:pt idx="386">
                  <c:v>44658</c:v>
                </c:pt>
                <c:pt idx="387">
                  <c:v>44659</c:v>
                </c:pt>
                <c:pt idx="388">
                  <c:v>44662</c:v>
                </c:pt>
                <c:pt idx="389">
                  <c:v>44663</c:v>
                </c:pt>
                <c:pt idx="390">
                  <c:v>44664</c:v>
                </c:pt>
                <c:pt idx="391">
                  <c:v>44665</c:v>
                </c:pt>
                <c:pt idx="392">
                  <c:v>44670</c:v>
                </c:pt>
                <c:pt idx="393">
                  <c:v>44671</c:v>
                </c:pt>
                <c:pt idx="394">
                  <c:v>44672</c:v>
                </c:pt>
                <c:pt idx="395">
                  <c:v>44673</c:v>
                </c:pt>
                <c:pt idx="396">
                  <c:v>44677</c:v>
                </c:pt>
                <c:pt idx="397">
                  <c:v>44678</c:v>
                </c:pt>
                <c:pt idx="398">
                  <c:v>44680</c:v>
                </c:pt>
                <c:pt idx="399">
                  <c:v>44684</c:v>
                </c:pt>
                <c:pt idx="400">
                  <c:v>44685</c:v>
                </c:pt>
                <c:pt idx="401">
                  <c:v>44686</c:v>
                </c:pt>
                <c:pt idx="402">
                  <c:v>44687</c:v>
                </c:pt>
                <c:pt idx="403">
                  <c:v>44690</c:v>
                </c:pt>
                <c:pt idx="404">
                  <c:v>44691</c:v>
                </c:pt>
                <c:pt idx="405">
                  <c:v>44692</c:v>
                </c:pt>
                <c:pt idx="406">
                  <c:v>44693</c:v>
                </c:pt>
                <c:pt idx="407">
                  <c:v>44694</c:v>
                </c:pt>
                <c:pt idx="408">
                  <c:v>44697</c:v>
                </c:pt>
                <c:pt idx="409">
                  <c:v>44698</c:v>
                </c:pt>
                <c:pt idx="410">
                  <c:v>44699</c:v>
                </c:pt>
                <c:pt idx="411">
                  <c:v>44700</c:v>
                </c:pt>
                <c:pt idx="412">
                  <c:v>44701</c:v>
                </c:pt>
                <c:pt idx="413">
                  <c:v>44704</c:v>
                </c:pt>
                <c:pt idx="414">
                  <c:v>44705</c:v>
                </c:pt>
                <c:pt idx="415">
                  <c:v>44706</c:v>
                </c:pt>
                <c:pt idx="416">
                  <c:v>44707</c:v>
                </c:pt>
                <c:pt idx="417">
                  <c:v>44708</c:v>
                </c:pt>
                <c:pt idx="418">
                  <c:v>44711</c:v>
                </c:pt>
                <c:pt idx="419">
                  <c:v>44712</c:v>
                </c:pt>
                <c:pt idx="420">
                  <c:v>44713</c:v>
                </c:pt>
                <c:pt idx="421">
                  <c:v>44714</c:v>
                </c:pt>
                <c:pt idx="422">
                  <c:v>44718</c:v>
                </c:pt>
                <c:pt idx="423">
                  <c:v>44719</c:v>
                </c:pt>
                <c:pt idx="424">
                  <c:v>44720</c:v>
                </c:pt>
                <c:pt idx="425">
                  <c:v>44721</c:v>
                </c:pt>
                <c:pt idx="426">
                  <c:v>44722</c:v>
                </c:pt>
                <c:pt idx="427">
                  <c:v>44725</c:v>
                </c:pt>
                <c:pt idx="428">
                  <c:v>44726</c:v>
                </c:pt>
                <c:pt idx="429">
                  <c:v>44727</c:v>
                </c:pt>
                <c:pt idx="430">
                  <c:v>44728</c:v>
                </c:pt>
                <c:pt idx="431">
                  <c:v>44729</c:v>
                </c:pt>
                <c:pt idx="432">
                  <c:v>44732</c:v>
                </c:pt>
                <c:pt idx="433">
                  <c:v>44733</c:v>
                </c:pt>
                <c:pt idx="434">
                  <c:v>44734</c:v>
                </c:pt>
                <c:pt idx="435">
                  <c:v>44735</c:v>
                </c:pt>
                <c:pt idx="436">
                  <c:v>44736</c:v>
                </c:pt>
                <c:pt idx="437">
                  <c:v>44739</c:v>
                </c:pt>
                <c:pt idx="438">
                  <c:v>44740</c:v>
                </c:pt>
                <c:pt idx="439">
                  <c:v>44741</c:v>
                </c:pt>
                <c:pt idx="440">
                  <c:v>44742</c:v>
                </c:pt>
                <c:pt idx="441">
                  <c:v>44743</c:v>
                </c:pt>
                <c:pt idx="442">
                  <c:v>44746</c:v>
                </c:pt>
                <c:pt idx="443">
                  <c:v>44747</c:v>
                </c:pt>
                <c:pt idx="444">
                  <c:v>44748</c:v>
                </c:pt>
                <c:pt idx="445">
                  <c:v>44749</c:v>
                </c:pt>
                <c:pt idx="446">
                  <c:v>44750</c:v>
                </c:pt>
                <c:pt idx="447">
                  <c:v>44753</c:v>
                </c:pt>
                <c:pt idx="448">
                  <c:v>44754</c:v>
                </c:pt>
                <c:pt idx="449">
                  <c:v>44755</c:v>
                </c:pt>
                <c:pt idx="450">
                  <c:v>44756</c:v>
                </c:pt>
                <c:pt idx="451">
                  <c:v>44757</c:v>
                </c:pt>
                <c:pt idx="452">
                  <c:v>44760</c:v>
                </c:pt>
                <c:pt idx="453">
                  <c:v>44761</c:v>
                </c:pt>
                <c:pt idx="454">
                  <c:v>44762</c:v>
                </c:pt>
                <c:pt idx="455">
                  <c:v>44763</c:v>
                </c:pt>
                <c:pt idx="456">
                  <c:v>44764</c:v>
                </c:pt>
                <c:pt idx="457">
                  <c:v>44767</c:v>
                </c:pt>
                <c:pt idx="458">
                  <c:v>44768</c:v>
                </c:pt>
                <c:pt idx="459">
                  <c:v>44769</c:v>
                </c:pt>
                <c:pt idx="460">
                  <c:v>44770</c:v>
                </c:pt>
                <c:pt idx="461">
                  <c:v>44771</c:v>
                </c:pt>
                <c:pt idx="462">
                  <c:v>44774</c:v>
                </c:pt>
                <c:pt idx="463">
                  <c:v>44775</c:v>
                </c:pt>
                <c:pt idx="464">
                  <c:v>44776</c:v>
                </c:pt>
                <c:pt idx="465">
                  <c:v>44777</c:v>
                </c:pt>
                <c:pt idx="466">
                  <c:v>44778</c:v>
                </c:pt>
                <c:pt idx="467">
                  <c:v>44781</c:v>
                </c:pt>
                <c:pt idx="468">
                  <c:v>44782</c:v>
                </c:pt>
                <c:pt idx="469">
                  <c:v>44783</c:v>
                </c:pt>
                <c:pt idx="470">
                  <c:v>44784</c:v>
                </c:pt>
                <c:pt idx="471">
                  <c:v>44785</c:v>
                </c:pt>
                <c:pt idx="472">
                  <c:v>44788</c:v>
                </c:pt>
                <c:pt idx="473">
                  <c:v>44789</c:v>
                </c:pt>
                <c:pt idx="474">
                  <c:v>44790</c:v>
                </c:pt>
                <c:pt idx="475">
                  <c:v>44791</c:v>
                </c:pt>
                <c:pt idx="476">
                  <c:v>44792</c:v>
                </c:pt>
                <c:pt idx="477">
                  <c:v>44795</c:v>
                </c:pt>
                <c:pt idx="478">
                  <c:v>44796</c:v>
                </c:pt>
                <c:pt idx="479">
                  <c:v>44797</c:v>
                </c:pt>
                <c:pt idx="480">
                  <c:v>44798</c:v>
                </c:pt>
                <c:pt idx="481">
                  <c:v>44799</c:v>
                </c:pt>
                <c:pt idx="482">
                  <c:v>44802</c:v>
                </c:pt>
                <c:pt idx="483">
                  <c:v>44803</c:v>
                </c:pt>
                <c:pt idx="484">
                  <c:v>44804</c:v>
                </c:pt>
                <c:pt idx="485">
                  <c:v>44805</c:v>
                </c:pt>
                <c:pt idx="486">
                  <c:v>44806</c:v>
                </c:pt>
                <c:pt idx="487">
                  <c:v>44809</c:v>
                </c:pt>
                <c:pt idx="488">
                  <c:v>44810</c:v>
                </c:pt>
                <c:pt idx="489">
                  <c:v>44811</c:v>
                </c:pt>
                <c:pt idx="490">
                  <c:v>44812</c:v>
                </c:pt>
                <c:pt idx="491">
                  <c:v>44816</c:v>
                </c:pt>
                <c:pt idx="492">
                  <c:v>44817</c:v>
                </c:pt>
                <c:pt idx="493">
                  <c:v>44818</c:v>
                </c:pt>
                <c:pt idx="494">
                  <c:v>44819</c:v>
                </c:pt>
                <c:pt idx="495">
                  <c:v>44820</c:v>
                </c:pt>
                <c:pt idx="496">
                  <c:v>44823</c:v>
                </c:pt>
                <c:pt idx="497">
                  <c:v>44824</c:v>
                </c:pt>
                <c:pt idx="498">
                  <c:v>44825</c:v>
                </c:pt>
                <c:pt idx="499">
                  <c:v>44826</c:v>
                </c:pt>
                <c:pt idx="500">
                  <c:v>44827</c:v>
                </c:pt>
                <c:pt idx="501">
                  <c:v>44830</c:v>
                </c:pt>
                <c:pt idx="502">
                  <c:v>44831</c:v>
                </c:pt>
                <c:pt idx="503">
                  <c:v>44832</c:v>
                </c:pt>
                <c:pt idx="504">
                  <c:v>44833</c:v>
                </c:pt>
                <c:pt idx="505">
                  <c:v>44834</c:v>
                </c:pt>
                <c:pt idx="506">
                  <c:v>44837</c:v>
                </c:pt>
                <c:pt idx="507">
                  <c:v>44838</c:v>
                </c:pt>
                <c:pt idx="508">
                  <c:v>44839</c:v>
                </c:pt>
                <c:pt idx="509">
                  <c:v>44840</c:v>
                </c:pt>
                <c:pt idx="510">
                  <c:v>44841</c:v>
                </c:pt>
                <c:pt idx="511">
                  <c:v>44845</c:v>
                </c:pt>
                <c:pt idx="512">
                  <c:v>44846</c:v>
                </c:pt>
                <c:pt idx="513">
                  <c:v>44847</c:v>
                </c:pt>
                <c:pt idx="514">
                  <c:v>44848</c:v>
                </c:pt>
                <c:pt idx="515">
                  <c:v>44851</c:v>
                </c:pt>
                <c:pt idx="516">
                  <c:v>44852</c:v>
                </c:pt>
                <c:pt idx="517">
                  <c:v>44853</c:v>
                </c:pt>
                <c:pt idx="518">
                  <c:v>44854</c:v>
                </c:pt>
                <c:pt idx="519">
                  <c:v>44855</c:v>
                </c:pt>
                <c:pt idx="520">
                  <c:v>44858</c:v>
                </c:pt>
                <c:pt idx="521">
                  <c:v>44859</c:v>
                </c:pt>
                <c:pt idx="522">
                  <c:v>44860</c:v>
                </c:pt>
                <c:pt idx="523">
                  <c:v>44861</c:v>
                </c:pt>
                <c:pt idx="524">
                  <c:v>44862</c:v>
                </c:pt>
                <c:pt idx="525">
                  <c:v>44865</c:v>
                </c:pt>
                <c:pt idx="526">
                  <c:v>44866</c:v>
                </c:pt>
                <c:pt idx="527">
                  <c:v>44867</c:v>
                </c:pt>
                <c:pt idx="528">
                  <c:v>44868</c:v>
                </c:pt>
                <c:pt idx="529">
                  <c:v>44869</c:v>
                </c:pt>
                <c:pt idx="530">
                  <c:v>44872</c:v>
                </c:pt>
                <c:pt idx="531">
                  <c:v>44873</c:v>
                </c:pt>
                <c:pt idx="532">
                  <c:v>44874</c:v>
                </c:pt>
                <c:pt idx="533">
                  <c:v>44875</c:v>
                </c:pt>
                <c:pt idx="534">
                  <c:v>44876</c:v>
                </c:pt>
                <c:pt idx="535">
                  <c:v>44879</c:v>
                </c:pt>
                <c:pt idx="536">
                  <c:v>44880</c:v>
                </c:pt>
                <c:pt idx="537">
                  <c:v>44881</c:v>
                </c:pt>
                <c:pt idx="538">
                  <c:v>44882</c:v>
                </c:pt>
                <c:pt idx="539">
                  <c:v>44883</c:v>
                </c:pt>
                <c:pt idx="540">
                  <c:v>44886</c:v>
                </c:pt>
                <c:pt idx="541">
                  <c:v>44887</c:v>
                </c:pt>
                <c:pt idx="542">
                  <c:v>44888</c:v>
                </c:pt>
                <c:pt idx="543">
                  <c:v>44889</c:v>
                </c:pt>
                <c:pt idx="544">
                  <c:v>44890</c:v>
                </c:pt>
                <c:pt idx="545">
                  <c:v>44893</c:v>
                </c:pt>
                <c:pt idx="546">
                  <c:v>44894</c:v>
                </c:pt>
                <c:pt idx="547">
                  <c:v>44895</c:v>
                </c:pt>
                <c:pt idx="548">
                  <c:v>44896</c:v>
                </c:pt>
                <c:pt idx="549">
                  <c:v>44897</c:v>
                </c:pt>
                <c:pt idx="550">
                  <c:v>44900</c:v>
                </c:pt>
                <c:pt idx="551">
                  <c:v>44901</c:v>
                </c:pt>
                <c:pt idx="552">
                  <c:v>44902</c:v>
                </c:pt>
                <c:pt idx="553">
                  <c:v>44903</c:v>
                </c:pt>
                <c:pt idx="554">
                  <c:v>44904</c:v>
                </c:pt>
                <c:pt idx="555">
                  <c:v>44907</c:v>
                </c:pt>
                <c:pt idx="556">
                  <c:v>44908</c:v>
                </c:pt>
                <c:pt idx="557">
                  <c:v>44909</c:v>
                </c:pt>
                <c:pt idx="558">
                  <c:v>44910</c:v>
                </c:pt>
                <c:pt idx="559">
                  <c:v>44911</c:v>
                </c:pt>
                <c:pt idx="560">
                  <c:v>44914</c:v>
                </c:pt>
                <c:pt idx="561">
                  <c:v>44915</c:v>
                </c:pt>
                <c:pt idx="562">
                  <c:v>44916</c:v>
                </c:pt>
                <c:pt idx="563">
                  <c:v>44917</c:v>
                </c:pt>
                <c:pt idx="564">
                  <c:v>44918</c:v>
                </c:pt>
                <c:pt idx="565">
                  <c:v>44921</c:v>
                </c:pt>
                <c:pt idx="566">
                  <c:v>44922</c:v>
                </c:pt>
                <c:pt idx="567">
                  <c:v>44923</c:v>
                </c:pt>
                <c:pt idx="568">
                  <c:v>44924</c:v>
                </c:pt>
                <c:pt idx="569">
                  <c:v>44925</c:v>
                </c:pt>
                <c:pt idx="570">
                  <c:v>44929</c:v>
                </c:pt>
                <c:pt idx="571">
                  <c:v>44930</c:v>
                </c:pt>
                <c:pt idx="572">
                  <c:v>44931</c:v>
                </c:pt>
                <c:pt idx="573">
                  <c:v>44932</c:v>
                </c:pt>
                <c:pt idx="574">
                  <c:v>44935</c:v>
                </c:pt>
                <c:pt idx="575">
                  <c:v>44936</c:v>
                </c:pt>
                <c:pt idx="576">
                  <c:v>44937</c:v>
                </c:pt>
                <c:pt idx="577">
                  <c:v>44938</c:v>
                </c:pt>
                <c:pt idx="578">
                  <c:v>44939</c:v>
                </c:pt>
                <c:pt idx="579">
                  <c:v>44942</c:v>
                </c:pt>
                <c:pt idx="580">
                  <c:v>44943</c:v>
                </c:pt>
                <c:pt idx="581">
                  <c:v>44956</c:v>
                </c:pt>
                <c:pt idx="582">
                  <c:v>44957</c:v>
                </c:pt>
                <c:pt idx="583">
                  <c:v>44958</c:v>
                </c:pt>
                <c:pt idx="584">
                  <c:v>44959</c:v>
                </c:pt>
                <c:pt idx="585">
                  <c:v>44960</c:v>
                </c:pt>
                <c:pt idx="586">
                  <c:v>44963</c:v>
                </c:pt>
                <c:pt idx="587">
                  <c:v>44964</c:v>
                </c:pt>
                <c:pt idx="588">
                  <c:v>44965</c:v>
                </c:pt>
                <c:pt idx="589">
                  <c:v>44966</c:v>
                </c:pt>
                <c:pt idx="590">
                  <c:v>44967</c:v>
                </c:pt>
                <c:pt idx="591">
                  <c:v>44970</c:v>
                </c:pt>
                <c:pt idx="592">
                  <c:v>44971</c:v>
                </c:pt>
                <c:pt idx="593">
                  <c:v>44972</c:v>
                </c:pt>
                <c:pt idx="594">
                  <c:v>44973</c:v>
                </c:pt>
                <c:pt idx="595">
                  <c:v>44974</c:v>
                </c:pt>
                <c:pt idx="596">
                  <c:v>44977</c:v>
                </c:pt>
                <c:pt idx="597">
                  <c:v>44978</c:v>
                </c:pt>
                <c:pt idx="598">
                  <c:v>44979</c:v>
                </c:pt>
                <c:pt idx="599">
                  <c:v>44980</c:v>
                </c:pt>
                <c:pt idx="600">
                  <c:v>44981</c:v>
                </c:pt>
                <c:pt idx="601">
                  <c:v>44986</c:v>
                </c:pt>
                <c:pt idx="602">
                  <c:v>44987</c:v>
                </c:pt>
                <c:pt idx="603">
                  <c:v>44988</c:v>
                </c:pt>
                <c:pt idx="604">
                  <c:v>44991</c:v>
                </c:pt>
                <c:pt idx="605">
                  <c:v>44992</c:v>
                </c:pt>
                <c:pt idx="606">
                  <c:v>44993</c:v>
                </c:pt>
                <c:pt idx="607">
                  <c:v>44994</c:v>
                </c:pt>
                <c:pt idx="608">
                  <c:v>44995</c:v>
                </c:pt>
                <c:pt idx="609">
                  <c:v>44998</c:v>
                </c:pt>
                <c:pt idx="610">
                  <c:v>44999</c:v>
                </c:pt>
                <c:pt idx="611">
                  <c:v>45000</c:v>
                </c:pt>
                <c:pt idx="612">
                  <c:v>45001</c:v>
                </c:pt>
                <c:pt idx="613">
                  <c:v>45002</c:v>
                </c:pt>
                <c:pt idx="614">
                  <c:v>45005</c:v>
                </c:pt>
                <c:pt idx="615">
                  <c:v>45006</c:v>
                </c:pt>
                <c:pt idx="616">
                  <c:v>45007</c:v>
                </c:pt>
                <c:pt idx="617">
                  <c:v>45008</c:v>
                </c:pt>
                <c:pt idx="618">
                  <c:v>45009</c:v>
                </c:pt>
                <c:pt idx="619">
                  <c:v>45012</c:v>
                </c:pt>
                <c:pt idx="620">
                  <c:v>45013</c:v>
                </c:pt>
                <c:pt idx="621">
                  <c:v>45014</c:v>
                </c:pt>
                <c:pt idx="622">
                  <c:v>45015</c:v>
                </c:pt>
                <c:pt idx="623">
                  <c:v>45016</c:v>
                </c:pt>
                <c:pt idx="624">
                  <c:v>45022</c:v>
                </c:pt>
                <c:pt idx="625">
                  <c:v>45023</c:v>
                </c:pt>
                <c:pt idx="626">
                  <c:v>45026</c:v>
                </c:pt>
                <c:pt idx="627">
                  <c:v>45027</c:v>
                </c:pt>
                <c:pt idx="628">
                  <c:v>45028</c:v>
                </c:pt>
                <c:pt idx="629">
                  <c:v>45029</c:v>
                </c:pt>
                <c:pt idx="630">
                  <c:v>45030</c:v>
                </c:pt>
                <c:pt idx="631">
                  <c:v>45033</c:v>
                </c:pt>
                <c:pt idx="632">
                  <c:v>45034</c:v>
                </c:pt>
                <c:pt idx="633">
                  <c:v>45035</c:v>
                </c:pt>
                <c:pt idx="634">
                  <c:v>45036</c:v>
                </c:pt>
                <c:pt idx="635">
                  <c:v>45037</c:v>
                </c:pt>
                <c:pt idx="636">
                  <c:v>45040</c:v>
                </c:pt>
                <c:pt idx="637">
                  <c:v>45041</c:v>
                </c:pt>
                <c:pt idx="638">
                  <c:v>45042</c:v>
                </c:pt>
                <c:pt idx="639">
                  <c:v>45043</c:v>
                </c:pt>
                <c:pt idx="640">
                  <c:v>45044</c:v>
                </c:pt>
                <c:pt idx="641">
                  <c:v>45048</c:v>
                </c:pt>
                <c:pt idx="642">
                  <c:v>45049</c:v>
                </c:pt>
                <c:pt idx="643">
                  <c:v>45050</c:v>
                </c:pt>
                <c:pt idx="644">
                  <c:v>45051</c:v>
                </c:pt>
                <c:pt idx="645">
                  <c:v>45054</c:v>
                </c:pt>
                <c:pt idx="646">
                  <c:v>45055</c:v>
                </c:pt>
                <c:pt idx="647">
                  <c:v>45056</c:v>
                </c:pt>
                <c:pt idx="648">
                  <c:v>45057</c:v>
                </c:pt>
                <c:pt idx="649">
                  <c:v>45058</c:v>
                </c:pt>
                <c:pt idx="650">
                  <c:v>45061</c:v>
                </c:pt>
                <c:pt idx="651">
                  <c:v>45062</c:v>
                </c:pt>
                <c:pt idx="652">
                  <c:v>45063</c:v>
                </c:pt>
                <c:pt idx="653">
                  <c:v>45064</c:v>
                </c:pt>
                <c:pt idx="654">
                  <c:v>45065</c:v>
                </c:pt>
                <c:pt idx="655">
                  <c:v>45068</c:v>
                </c:pt>
                <c:pt idx="656">
                  <c:v>45069</c:v>
                </c:pt>
                <c:pt idx="657">
                  <c:v>45070</c:v>
                </c:pt>
                <c:pt idx="658">
                  <c:v>45071</c:v>
                </c:pt>
                <c:pt idx="659">
                  <c:v>45072</c:v>
                </c:pt>
                <c:pt idx="660">
                  <c:v>45075</c:v>
                </c:pt>
                <c:pt idx="661">
                  <c:v>45076</c:v>
                </c:pt>
                <c:pt idx="662">
                  <c:v>45077</c:v>
                </c:pt>
                <c:pt idx="663">
                  <c:v>45078</c:v>
                </c:pt>
                <c:pt idx="664">
                  <c:v>45079</c:v>
                </c:pt>
                <c:pt idx="665">
                  <c:v>45082</c:v>
                </c:pt>
                <c:pt idx="666">
                  <c:v>45083</c:v>
                </c:pt>
                <c:pt idx="667">
                  <c:v>45084</c:v>
                </c:pt>
                <c:pt idx="668">
                  <c:v>45085</c:v>
                </c:pt>
                <c:pt idx="669">
                  <c:v>45086</c:v>
                </c:pt>
                <c:pt idx="670">
                  <c:v>45089</c:v>
                </c:pt>
                <c:pt idx="671">
                  <c:v>45090</c:v>
                </c:pt>
                <c:pt idx="672">
                  <c:v>45091</c:v>
                </c:pt>
                <c:pt idx="673">
                  <c:v>45092</c:v>
                </c:pt>
                <c:pt idx="674">
                  <c:v>45093</c:v>
                </c:pt>
                <c:pt idx="675">
                  <c:v>45096</c:v>
                </c:pt>
                <c:pt idx="676">
                  <c:v>45097</c:v>
                </c:pt>
                <c:pt idx="677">
                  <c:v>45098</c:v>
                </c:pt>
                <c:pt idx="678">
                  <c:v>45103</c:v>
                </c:pt>
                <c:pt idx="679">
                  <c:v>45104</c:v>
                </c:pt>
                <c:pt idx="680">
                  <c:v>45105</c:v>
                </c:pt>
                <c:pt idx="681">
                  <c:v>45106</c:v>
                </c:pt>
                <c:pt idx="682">
                  <c:v>45107</c:v>
                </c:pt>
                <c:pt idx="683">
                  <c:v>45110</c:v>
                </c:pt>
                <c:pt idx="684">
                  <c:v>45111</c:v>
                </c:pt>
                <c:pt idx="685">
                  <c:v>45112</c:v>
                </c:pt>
                <c:pt idx="686">
                  <c:v>45113</c:v>
                </c:pt>
                <c:pt idx="687">
                  <c:v>45114</c:v>
                </c:pt>
                <c:pt idx="688">
                  <c:v>45117</c:v>
                </c:pt>
                <c:pt idx="689">
                  <c:v>45118</c:v>
                </c:pt>
                <c:pt idx="690">
                  <c:v>45119</c:v>
                </c:pt>
                <c:pt idx="691">
                  <c:v>45120</c:v>
                </c:pt>
                <c:pt idx="692">
                  <c:v>45121</c:v>
                </c:pt>
                <c:pt idx="693">
                  <c:v>45124</c:v>
                </c:pt>
                <c:pt idx="694">
                  <c:v>45125</c:v>
                </c:pt>
                <c:pt idx="695">
                  <c:v>45126</c:v>
                </c:pt>
                <c:pt idx="696">
                  <c:v>45127</c:v>
                </c:pt>
                <c:pt idx="697">
                  <c:v>45128</c:v>
                </c:pt>
                <c:pt idx="698">
                  <c:v>45131</c:v>
                </c:pt>
                <c:pt idx="699">
                  <c:v>45132</c:v>
                </c:pt>
                <c:pt idx="700">
                  <c:v>45133</c:v>
                </c:pt>
                <c:pt idx="701">
                  <c:v>45134</c:v>
                </c:pt>
                <c:pt idx="702">
                  <c:v>45135</c:v>
                </c:pt>
                <c:pt idx="703">
                  <c:v>45138</c:v>
                </c:pt>
                <c:pt idx="704">
                  <c:v>45139</c:v>
                </c:pt>
                <c:pt idx="705">
                  <c:v>45140</c:v>
                </c:pt>
                <c:pt idx="706">
                  <c:v>45142</c:v>
                </c:pt>
                <c:pt idx="707">
                  <c:v>45145</c:v>
                </c:pt>
                <c:pt idx="708">
                  <c:v>45146</c:v>
                </c:pt>
                <c:pt idx="709">
                  <c:v>45147</c:v>
                </c:pt>
                <c:pt idx="710">
                  <c:v>45148</c:v>
                </c:pt>
                <c:pt idx="711">
                  <c:v>45149</c:v>
                </c:pt>
                <c:pt idx="712">
                  <c:v>45152</c:v>
                </c:pt>
                <c:pt idx="713">
                  <c:v>45153</c:v>
                </c:pt>
                <c:pt idx="714">
                  <c:v>45154</c:v>
                </c:pt>
                <c:pt idx="715">
                  <c:v>45155</c:v>
                </c:pt>
                <c:pt idx="716">
                  <c:v>45156</c:v>
                </c:pt>
                <c:pt idx="717">
                  <c:v>45159</c:v>
                </c:pt>
                <c:pt idx="718">
                  <c:v>45160</c:v>
                </c:pt>
                <c:pt idx="719">
                  <c:v>45161</c:v>
                </c:pt>
                <c:pt idx="720">
                  <c:v>45162</c:v>
                </c:pt>
                <c:pt idx="721">
                  <c:v>45163</c:v>
                </c:pt>
                <c:pt idx="722">
                  <c:v>45166</c:v>
                </c:pt>
                <c:pt idx="723">
                  <c:v>45167</c:v>
                </c:pt>
                <c:pt idx="724">
                  <c:v>45168</c:v>
                </c:pt>
                <c:pt idx="725">
                  <c:v>45169</c:v>
                </c:pt>
                <c:pt idx="726">
                  <c:v>45170</c:v>
                </c:pt>
                <c:pt idx="727">
                  <c:v>45173</c:v>
                </c:pt>
                <c:pt idx="728">
                  <c:v>45174</c:v>
                </c:pt>
                <c:pt idx="729">
                  <c:v>45175</c:v>
                </c:pt>
                <c:pt idx="730">
                  <c:v>45176</c:v>
                </c:pt>
                <c:pt idx="731">
                  <c:v>45177</c:v>
                </c:pt>
                <c:pt idx="732">
                  <c:v>45180</c:v>
                </c:pt>
                <c:pt idx="733">
                  <c:v>45181</c:v>
                </c:pt>
                <c:pt idx="734">
                  <c:v>45182</c:v>
                </c:pt>
                <c:pt idx="735">
                  <c:v>45183</c:v>
                </c:pt>
                <c:pt idx="736">
                  <c:v>45184</c:v>
                </c:pt>
                <c:pt idx="737">
                  <c:v>45187</c:v>
                </c:pt>
                <c:pt idx="738">
                  <c:v>45188</c:v>
                </c:pt>
                <c:pt idx="739">
                  <c:v>45189</c:v>
                </c:pt>
                <c:pt idx="740">
                  <c:v>45190</c:v>
                </c:pt>
                <c:pt idx="741">
                  <c:v>45191</c:v>
                </c:pt>
                <c:pt idx="742">
                  <c:v>45194</c:v>
                </c:pt>
                <c:pt idx="743">
                  <c:v>45195</c:v>
                </c:pt>
                <c:pt idx="744">
                  <c:v>45196</c:v>
                </c:pt>
                <c:pt idx="745">
                  <c:v>45197</c:v>
                </c:pt>
                <c:pt idx="746">
                  <c:v>45201</c:v>
                </c:pt>
                <c:pt idx="747">
                  <c:v>45202</c:v>
                </c:pt>
                <c:pt idx="748">
                  <c:v>45203</c:v>
                </c:pt>
                <c:pt idx="749">
                  <c:v>45204</c:v>
                </c:pt>
                <c:pt idx="750">
                  <c:v>45205</c:v>
                </c:pt>
                <c:pt idx="751">
                  <c:v>45210</c:v>
                </c:pt>
                <c:pt idx="752">
                  <c:v>45211</c:v>
                </c:pt>
                <c:pt idx="753">
                  <c:v>45212</c:v>
                </c:pt>
                <c:pt idx="754">
                  <c:v>45215</c:v>
                </c:pt>
                <c:pt idx="755">
                  <c:v>45216</c:v>
                </c:pt>
                <c:pt idx="756">
                  <c:v>45217</c:v>
                </c:pt>
                <c:pt idx="757">
                  <c:v>45218</c:v>
                </c:pt>
                <c:pt idx="758">
                  <c:v>45219</c:v>
                </c:pt>
                <c:pt idx="759">
                  <c:v>45222</c:v>
                </c:pt>
                <c:pt idx="760">
                  <c:v>45223</c:v>
                </c:pt>
                <c:pt idx="761">
                  <c:v>45224</c:v>
                </c:pt>
                <c:pt idx="762">
                  <c:v>45225</c:v>
                </c:pt>
                <c:pt idx="763">
                  <c:v>45226</c:v>
                </c:pt>
                <c:pt idx="764">
                  <c:v>45229</c:v>
                </c:pt>
                <c:pt idx="765">
                  <c:v>45230</c:v>
                </c:pt>
                <c:pt idx="766">
                  <c:v>45231</c:v>
                </c:pt>
                <c:pt idx="767">
                  <c:v>45232</c:v>
                </c:pt>
                <c:pt idx="768">
                  <c:v>45233</c:v>
                </c:pt>
                <c:pt idx="769">
                  <c:v>45236</c:v>
                </c:pt>
                <c:pt idx="770">
                  <c:v>45237</c:v>
                </c:pt>
                <c:pt idx="771">
                  <c:v>45238</c:v>
                </c:pt>
                <c:pt idx="772">
                  <c:v>45239</c:v>
                </c:pt>
                <c:pt idx="773">
                  <c:v>45240</c:v>
                </c:pt>
                <c:pt idx="774">
                  <c:v>45243</c:v>
                </c:pt>
                <c:pt idx="775">
                  <c:v>45244</c:v>
                </c:pt>
                <c:pt idx="776">
                  <c:v>45245</c:v>
                </c:pt>
                <c:pt idx="777">
                  <c:v>45246</c:v>
                </c:pt>
              </c:numCache>
            </c:numRef>
          </c:cat>
          <c:val>
            <c:numRef>
              <c:f>'ONE_LAST_QUOTE (2)'!$U$2:$U$792</c:f>
              <c:numCache>
                <c:formatCode>0.00%</c:formatCode>
                <c:ptCount val="791"/>
                <c:pt idx="0">
                  <c:v>-1.8891286530904723E-2</c:v>
                </c:pt>
                <c:pt idx="1">
                  <c:v>-1.8891286530904723E-2</c:v>
                </c:pt>
                <c:pt idx="2">
                  <c:v>-1.8891286530904723E-2</c:v>
                </c:pt>
                <c:pt idx="3">
                  <c:v>-1.8891286530904723E-2</c:v>
                </c:pt>
                <c:pt idx="4">
                  <c:v>-1.8891286530904723E-2</c:v>
                </c:pt>
                <c:pt idx="5">
                  <c:v>-1.8891286530904723E-2</c:v>
                </c:pt>
                <c:pt idx="6">
                  <c:v>-1.8891286530904723E-2</c:v>
                </c:pt>
                <c:pt idx="7">
                  <c:v>-1.8891286530904723E-2</c:v>
                </c:pt>
                <c:pt idx="8">
                  <c:v>-1.8891286530904723E-2</c:v>
                </c:pt>
                <c:pt idx="9">
                  <c:v>-1.8891286530904723E-2</c:v>
                </c:pt>
                <c:pt idx="10">
                  <c:v>-1.8891286530904723E-2</c:v>
                </c:pt>
                <c:pt idx="11">
                  <c:v>-1.8891286530904723E-2</c:v>
                </c:pt>
                <c:pt idx="12">
                  <c:v>-1.8891286530904723E-2</c:v>
                </c:pt>
                <c:pt idx="13">
                  <c:v>-1.8891286530904723E-2</c:v>
                </c:pt>
                <c:pt idx="14">
                  <c:v>-1.8891286530904723E-2</c:v>
                </c:pt>
                <c:pt idx="15">
                  <c:v>-1.8891286530904723E-2</c:v>
                </c:pt>
                <c:pt idx="16">
                  <c:v>-1.8891286530904723E-2</c:v>
                </c:pt>
                <c:pt idx="17">
                  <c:v>-1.8891286530904723E-2</c:v>
                </c:pt>
                <c:pt idx="18">
                  <c:v>-1.8891286530904723E-2</c:v>
                </c:pt>
                <c:pt idx="19">
                  <c:v>-1.8891286530904723E-2</c:v>
                </c:pt>
                <c:pt idx="20">
                  <c:v>-1.8891286530904723E-2</c:v>
                </c:pt>
                <c:pt idx="21">
                  <c:v>-1.8891286530904723E-2</c:v>
                </c:pt>
                <c:pt idx="22">
                  <c:v>-1.8891286530904723E-2</c:v>
                </c:pt>
                <c:pt idx="23">
                  <c:v>-1.8891286530904723E-2</c:v>
                </c:pt>
                <c:pt idx="24">
                  <c:v>-1.8891286530904723E-2</c:v>
                </c:pt>
                <c:pt idx="25">
                  <c:v>-1.8891286530904723E-2</c:v>
                </c:pt>
                <c:pt idx="26">
                  <c:v>-1.8891286530904723E-2</c:v>
                </c:pt>
                <c:pt idx="27">
                  <c:v>-1.8891286530904723E-2</c:v>
                </c:pt>
                <c:pt idx="28">
                  <c:v>-1.8891286530904723E-2</c:v>
                </c:pt>
                <c:pt idx="29">
                  <c:v>-1.8891286530904723E-2</c:v>
                </c:pt>
                <c:pt idx="30">
                  <c:v>-1.8891286530904723E-2</c:v>
                </c:pt>
                <c:pt idx="31">
                  <c:v>-1.8891286530904723E-2</c:v>
                </c:pt>
                <c:pt idx="32">
                  <c:v>-1.8891286530904723E-2</c:v>
                </c:pt>
                <c:pt idx="33">
                  <c:v>-1.8891286530904723E-2</c:v>
                </c:pt>
                <c:pt idx="34">
                  <c:v>-1.8891286530904723E-2</c:v>
                </c:pt>
                <c:pt idx="35">
                  <c:v>-1.8891286530904723E-2</c:v>
                </c:pt>
                <c:pt idx="36">
                  <c:v>-1.8891286530904723E-2</c:v>
                </c:pt>
                <c:pt idx="37">
                  <c:v>-1.8891286530904723E-2</c:v>
                </c:pt>
                <c:pt idx="38">
                  <c:v>-1.8891286530904723E-2</c:v>
                </c:pt>
                <c:pt idx="39">
                  <c:v>-1.8891286530904723E-2</c:v>
                </c:pt>
                <c:pt idx="40">
                  <c:v>-1.8891286530904723E-2</c:v>
                </c:pt>
                <c:pt idx="41">
                  <c:v>-1.8891286530904723E-2</c:v>
                </c:pt>
                <c:pt idx="42">
                  <c:v>-1.8891286530904723E-2</c:v>
                </c:pt>
                <c:pt idx="43">
                  <c:v>-1.8891286530904723E-2</c:v>
                </c:pt>
                <c:pt idx="44">
                  <c:v>-1.8891286530904723E-2</c:v>
                </c:pt>
                <c:pt idx="45">
                  <c:v>-1.8891286530904723E-2</c:v>
                </c:pt>
                <c:pt idx="46">
                  <c:v>-1.8891286530904723E-2</c:v>
                </c:pt>
                <c:pt idx="47">
                  <c:v>-1.8891286530904723E-2</c:v>
                </c:pt>
                <c:pt idx="48">
                  <c:v>-1.8891286530904723E-2</c:v>
                </c:pt>
                <c:pt idx="49">
                  <c:v>-1.8891286530904723E-2</c:v>
                </c:pt>
                <c:pt idx="50">
                  <c:v>-1.8891286530904723E-2</c:v>
                </c:pt>
                <c:pt idx="51">
                  <c:v>-1.8891286530904723E-2</c:v>
                </c:pt>
                <c:pt idx="52">
                  <c:v>-1.8891286530904723E-2</c:v>
                </c:pt>
                <c:pt idx="53">
                  <c:v>-1.8891286530904723E-2</c:v>
                </c:pt>
                <c:pt idx="54">
                  <c:v>-1.8891286530904723E-2</c:v>
                </c:pt>
                <c:pt idx="55">
                  <c:v>-1.8891286530904723E-2</c:v>
                </c:pt>
                <c:pt idx="56">
                  <c:v>-1.8891286530904723E-2</c:v>
                </c:pt>
                <c:pt idx="57">
                  <c:v>-1.8891286530904723E-2</c:v>
                </c:pt>
                <c:pt idx="58">
                  <c:v>-1.8891286530904723E-2</c:v>
                </c:pt>
                <c:pt idx="59">
                  <c:v>-1.8891286530904723E-2</c:v>
                </c:pt>
                <c:pt idx="60">
                  <c:v>-1.8891286530904723E-2</c:v>
                </c:pt>
                <c:pt idx="61">
                  <c:v>-1.8891286530904723E-2</c:v>
                </c:pt>
                <c:pt idx="62">
                  <c:v>-1.8891286530904723E-2</c:v>
                </c:pt>
                <c:pt idx="63">
                  <c:v>-1.8891286530904723E-2</c:v>
                </c:pt>
                <c:pt idx="64">
                  <c:v>-1.8891286530904723E-2</c:v>
                </c:pt>
                <c:pt idx="65">
                  <c:v>-1.8891286530904723E-2</c:v>
                </c:pt>
                <c:pt idx="66">
                  <c:v>-1.8891286530904723E-2</c:v>
                </c:pt>
                <c:pt idx="67">
                  <c:v>-1.8891286530904723E-2</c:v>
                </c:pt>
                <c:pt idx="68">
                  <c:v>-1.8891286530904723E-2</c:v>
                </c:pt>
                <c:pt idx="69">
                  <c:v>-1.8891286530904723E-2</c:v>
                </c:pt>
                <c:pt idx="70">
                  <c:v>-1.8891286530904723E-2</c:v>
                </c:pt>
                <c:pt idx="71">
                  <c:v>-1.8891286530904723E-2</c:v>
                </c:pt>
                <c:pt idx="72">
                  <c:v>-1.8891286530904723E-2</c:v>
                </c:pt>
                <c:pt idx="73">
                  <c:v>-1.8891286530904723E-2</c:v>
                </c:pt>
                <c:pt idx="74">
                  <c:v>-1.8891286530904723E-2</c:v>
                </c:pt>
                <c:pt idx="75">
                  <c:v>-1.8891286530904723E-2</c:v>
                </c:pt>
                <c:pt idx="76">
                  <c:v>-1.8891286530904723E-2</c:v>
                </c:pt>
                <c:pt idx="77">
                  <c:v>-1.8891286530904723E-2</c:v>
                </c:pt>
                <c:pt idx="78">
                  <c:v>-1.8891286530904723E-2</c:v>
                </c:pt>
                <c:pt idx="79">
                  <c:v>-1.8891286530904723E-2</c:v>
                </c:pt>
                <c:pt idx="80">
                  <c:v>-1.8891286530904723E-2</c:v>
                </c:pt>
                <c:pt idx="81">
                  <c:v>-1.8891286530904723E-2</c:v>
                </c:pt>
                <c:pt idx="82">
                  <c:v>-1.8891286530904723E-2</c:v>
                </c:pt>
                <c:pt idx="83">
                  <c:v>-1.8891286530904723E-2</c:v>
                </c:pt>
                <c:pt idx="84">
                  <c:v>-1.8891286530904723E-2</c:v>
                </c:pt>
                <c:pt idx="85">
                  <c:v>-1.8891286530904723E-2</c:v>
                </c:pt>
                <c:pt idx="86">
                  <c:v>-1.8891286530904723E-2</c:v>
                </c:pt>
                <c:pt idx="87">
                  <c:v>-1.8891286530904723E-2</c:v>
                </c:pt>
                <c:pt idx="88">
                  <c:v>-1.8891286530904723E-2</c:v>
                </c:pt>
                <c:pt idx="89">
                  <c:v>-1.8891286530904723E-2</c:v>
                </c:pt>
                <c:pt idx="90">
                  <c:v>-1.8891286530904723E-2</c:v>
                </c:pt>
                <c:pt idx="91">
                  <c:v>-1.8891286530904723E-2</c:v>
                </c:pt>
                <c:pt idx="92">
                  <c:v>-1.8891286530904723E-2</c:v>
                </c:pt>
                <c:pt idx="93">
                  <c:v>-1.8891286530904723E-2</c:v>
                </c:pt>
                <c:pt idx="94">
                  <c:v>-1.8891286530904723E-2</c:v>
                </c:pt>
                <c:pt idx="95">
                  <c:v>-1.8891286530904723E-2</c:v>
                </c:pt>
                <c:pt idx="96">
                  <c:v>-1.8891286530904723E-2</c:v>
                </c:pt>
                <c:pt idx="97">
                  <c:v>-1.8891286530904723E-2</c:v>
                </c:pt>
                <c:pt idx="98">
                  <c:v>-1.8891286530904723E-2</c:v>
                </c:pt>
                <c:pt idx="99">
                  <c:v>-1.8891286530904723E-2</c:v>
                </c:pt>
                <c:pt idx="100">
                  <c:v>-1.8891286530904723E-2</c:v>
                </c:pt>
                <c:pt idx="101">
                  <c:v>-1.8891286530904723E-2</c:v>
                </c:pt>
                <c:pt idx="102">
                  <c:v>-1.8891286530904723E-2</c:v>
                </c:pt>
                <c:pt idx="103">
                  <c:v>-1.8891286530904723E-2</c:v>
                </c:pt>
                <c:pt idx="104">
                  <c:v>-1.8891286530904723E-2</c:v>
                </c:pt>
                <c:pt idx="105">
                  <c:v>-1.8891286530904723E-2</c:v>
                </c:pt>
                <c:pt idx="106">
                  <c:v>-1.8891286530904723E-2</c:v>
                </c:pt>
                <c:pt idx="107">
                  <c:v>-1.8891286530904723E-2</c:v>
                </c:pt>
                <c:pt idx="108">
                  <c:v>-1.8891286530904723E-2</c:v>
                </c:pt>
                <c:pt idx="109">
                  <c:v>-1.8891286530904723E-2</c:v>
                </c:pt>
                <c:pt idx="110">
                  <c:v>-1.8891286530904723E-2</c:v>
                </c:pt>
                <c:pt idx="111">
                  <c:v>-1.8891286530904723E-2</c:v>
                </c:pt>
                <c:pt idx="112">
                  <c:v>-1.8891286530904723E-2</c:v>
                </c:pt>
                <c:pt idx="113">
                  <c:v>-1.8891286530904723E-2</c:v>
                </c:pt>
                <c:pt idx="114">
                  <c:v>-1.8891286530904723E-2</c:v>
                </c:pt>
                <c:pt idx="115">
                  <c:v>-1.8891286530904723E-2</c:v>
                </c:pt>
                <c:pt idx="116">
                  <c:v>-1.8891286530904723E-2</c:v>
                </c:pt>
                <c:pt idx="117">
                  <c:v>-1.8891286530904723E-2</c:v>
                </c:pt>
                <c:pt idx="118">
                  <c:v>-1.8891286530904723E-2</c:v>
                </c:pt>
                <c:pt idx="119">
                  <c:v>-1.8891286530904723E-2</c:v>
                </c:pt>
                <c:pt idx="120">
                  <c:v>-1.8891286530904723E-2</c:v>
                </c:pt>
                <c:pt idx="121">
                  <c:v>-1.8891286530904723E-2</c:v>
                </c:pt>
                <c:pt idx="122">
                  <c:v>-1.8891286530904723E-2</c:v>
                </c:pt>
                <c:pt idx="123">
                  <c:v>-1.8891286530904723E-2</c:v>
                </c:pt>
                <c:pt idx="124">
                  <c:v>-1.8891286530904723E-2</c:v>
                </c:pt>
                <c:pt idx="125">
                  <c:v>-1.8891286530904723E-2</c:v>
                </c:pt>
                <c:pt idx="126">
                  <c:v>-1.8891286530904723E-2</c:v>
                </c:pt>
                <c:pt idx="127">
                  <c:v>-1.8891286530904723E-2</c:v>
                </c:pt>
                <c:pt idx="128">
                  <c:v>-1.8891286530904723E-2</c:v>
                </c:pt>
                <c:pt idx="129">
                  <c:v>-1.8891286530904723E-2</c:v>
                </c:pt>
                <c:pt idx="130">
                  <c:v>-1.8891286530904723E-2</c:v>
                </c:pt>
                <c:pt idx="131">
                  <c:v>-1.8891286530904723E-2</c:v>
                </c:pt>
                <c:pt idx="132">
                  <c:v>-1.8891286530904723E-2</c:v>
                </c:pt>
                <c:pt idx="133">
                  <c:v>-1.8891286530904723E-2</c:v>
                </c:pt>
                <c:pt idx="134">
                  <c:v>-1.8891286530904723E-2</c:v>
                </c:pt>
                <c:pt idx="135">
                  <c:v>-1.8891286530904723E-2</c:v>
                </c:pt>
                <c:pt idx="136">
                  <c:v>-1.8891286530904723E-2</c:v>
                </c:pt>
                <c:pt idx="137">
                  <c:v>-1.8891286530904723E-2</c:v>
                </c:pt>
                <c:pt idx="138">
                  <c:v>-1.8891286530904723E-2</c:v>
                </c:pt>
                <c:pt idx="139">
                  <c:v>-1.8891286530904723E-2</c:v>
                </c:pt>
                <c:pt idx="140">
                  <c:v>-1.8891286530904723E-2</c:v>
                </c:pt>
                <c:pt idx="141">
                  <c:v>-1.8891286530904723E-2</c:v>
                </c:pt>
                <c:pt idx="142">
                  <c:v>-1.8891286530904723E-2</c:v>
                </c:pt>
                <c:pt idx="143">
                  <c:v>-1.8891286530904723E-2</c:v>
                </c:pt>
                <c:pt idx="144">
                  <c:v>-1.8891286530904723E-2</c:v>
                </c:pt>
                <c:pt idx="145">
                  <c:v>-1.8891286530904723E-2</c:v>
                </c:pt>
                <c:pt idx="146">
                  <c:v>-1.8891286530904723E-2</c:v>
                </c:pt>
                <c:pt idx="147">
                  <c:v>-1.8891286530904723E-2</c:v>
                </c:pt>
                <c:pt idx="148">
                  <c:v>-1.8891286530904723E-2</c:v>
                </c:pt>
                <c:pt idx="149">
                  <c:v>-1.8891286530904723E-2</c:v>
                </c:pt>
                <c:pt idx="150">
                  <c:v>-1.8891286530904723E-2</c:v>
                </c:pt>
                <c:pt idx="151">
                  <c:v>-1.8891286530904723E-2</c:v>
                </c:pt>
                <c:pt idx="152">
                  <c:v>-1.8891286530904723E-2</c:v>
                </c:pt>
                <c:pt idx="153">
                  <c:v>-1.8891286530904723E-2</c:v>
                </c:pt>
                <c:pt idx="154">
                  <c:v>-1.8891286530904723E-2</c:v>
                </c:pt>
                <c:pt idx="155">
                  <c:v>-1.8891286530904723E-2</c:v>
                </c:pt>
                <c:pt idx="156">
                  <c:v>-1.8891286530904723E-2</c:v>
                </c:pt>
                <c:pt idx="157">
                  <c:v>-1.8891286530904723E-2</c:v>
                </c:pt>
                <c:pt idx="158">
                  <c:v>-1.8891286530904723E-2</c:v>
                </c:pt>
                <c:pt idx="159">
                  <c:v>-1.8891286530904723E-2</c:v>
                </c:pt>
                <c:pt idx="160">
                  <c:v>-1.8891286530904723E-2</c:v>
                </c:pt>
                <c:pt idx="161">
                  <c:v>-1.8891286530904723E-2</c:v>
                </c:pt>
                <c:pt idx="162">
                  <c:v>-1.8891286530904723E-2</c:v>
                </c:pt>
                <c:pt idx="163">
                  <c:v>-1.8891286530904723E-2</c:v>
                </c:pt>
                <c:pt idx="164">
                  <c:v>-1.8891286530904723E-2</c:v>
                </c:pt>
                <c:pt idx="165">
                  <c:v>-1.8891286530904723E-2</c:v>
                </c:pt>
                <c:pt idx="166">
                  <c:v>-1.8891286530904723E-2</c:v>
                </c:pt>
                <c:pt idx="167">
                  <c:v>-1.8891286530904723E-2</c:v>
                </c:pt>
                <c:pt idx="168">
                  <c:v>-1.8891286530904723E-2</c:v>
                </c:pt>
                <c:pt idx="169">
                  <c:v>-1.8891286530904723E-2</c:v>
                </c:pt>
                <c:pt idx="170">
                  <c:v>-1.8891286530904723E-2</c:v>
                </c:pt>
                <c:pt idx="171">
                  <c:v>-1.8891286530904723E-2</c:v>
                </c:pt>
                <c:pt idx="172">
                  <c:v>-1.8891286530904723E-2</c:v>
                </c:pt>
                <c:pt idx="173">
                  <c:v>-1.8891286530904723E-2</c:v>
                </c:pt>
                <c:pt idx="174">
                  <c:v>-1.8891286530904723E-2</c:v>
                </c:pt>
                <c:pt idx="175">
                  <c:v>-1.8891286530904723E-2</c:v>
                </c:pt>
                <c:pt idx="176">
                  <c:v>-1.8891286530904723E-2</c:v>
                </c:pt>
                <c:pt idx="177">
                  <c:v>-1.8891286530904723E-2</c:v>
                </c:pt>
                <c:pt idx="178">
                  <c:v>-1.8891286530904723E-2</c:v>
                </c:pt>
                <c:pt idx="179">
                  <c:v>-1.8891286530904723E-2</c:v>
                </c:pt>
                <c:pt idx="180">
                  <c:v>-1.8891286530904723E-2</c:v>
                </c:pt>
                <c:pt idx="181">
                  <c:v>-1.8891286530904723E-2</c:v>
                </c:pt>
                <c:pt idx="182">
                  <c:v>-1.8891286530904723E-2</c:v>
                </c:pt>
                <c:pt idx="183">
                  <c:v>-1.8891286530904723E-2</c:v>
                </c:pt>
                <c:pt idx="184">
                  <c:v>-1.8891286530904723E-2</c:v>
                </c:pt>
                <c:pt idx="185">
                  <c:v>-1.8891286530904723E-2</c:v>
                </c:pt>
                <c:pt idx="186">
                  <c:v>-1.8891286530904723E-2</c:v>
                </c:pt>
                <c:pt idx="187">
                  <c:v>-1.8891286530904723E-2</c:v>
                </c:pt>
                <c:pt idx="188">
                  <c:v>-1.8891286530904723E-2</c:v>
                </c:pt>
                <c:pt idx="189">
                  <c:v>-1.8891286530904723E-2</c:v>
                </c:pt>
                <c:pt idx="190">
                  <c:v>-1.8891286530904723E-2</c:v>
                </c:pt>
                <c:pt idx="191">
                  <c:v>-1.8891286530904723E-2</c:v>
                </c:pt>
                <c:pt idx="192">
                  <c:v>-1.8891286530904723E-2</c:v>
                </c:pt>
                <c:pt idx="193">
                  <c:v>-1.8891286530904723E-2</c:v>
                </c:pt>
                <c:pt idx="194">
                  <c:v>-1.8891286530904723E-2</c:v>
                </c:pt>
                <c:pt idx="195">
                  <c:v>-1.8891286530904723E-2</c:v>
                </c:pt>
                <c:pt idx="196">
                  <c:v>-1.8891286530904723E-2</c:v>
                </c:pt>
                <c:pt idx="197">
                  <c:v>-1.8891286530904723E-2</c:v>
                </c:pt>
                <c:pt idx="198">
                  <c:v>-1.8891286530904723E-2</c:v>
                </c:pt>
                <c:pt idx="199">
                  <c:v>-1.8891286530904723E-2</c:v>
                </c:pt>
                <c:pt idx="200">
                  <c:v>-1.8891286530904723E-2</c:v>
                </c:pt>
                <c:pt idx="201">
                  <c:v>-1.8891286530904723E-2</c:v>
                </c:pt>
                <c:pt idx="202">
                  <c:v>-1.8891286530904723E-2</c:v>
                </c:pt>
                <c:pt idx="203">
                  <c:v>-1.8891286530904723E-2</c:v>
                </c:pt>
                <c:pt idx="204">
                  <c:v>-1.8891286530904723E-2</c:v>
                </c:pt>
                <c:pt idx="205">
                  <c:v>-1.8891286530904723E-2</c:v>
                </c:pt>
                <c:pt idx="206">
                  <c:v>-1.8891286530904723E-2</c:v>
                </c:pt>
                <c:pt idx="207">
                  <c:v>-1.8891286530904723E-2</c:v>
                </c:pt>
                <c:pt idx="208">
                  <c:v>-1.8891286530904723E-2</c:v>
                </c:pt>
                <c:pt idx="209">
                  <c:v>-1.8891286530904723E-2</c:v>
                </c:pt>
                <c:pt idx="210">
                  <c:v>-1.8891286530904723E-2</c:v>
                </c:pt>
                <c:pt idx="211">
                  <c:v>-1.8891286530904723E-2</c:v>
                </c:pt>
                <c:pt idx="212">
                  <c:v>-1.8891286530904723E-2</c:v>
                </c:pt>
                <c:pt idx="213">
                  <c:v>-1.8891286530904723E-2</c:v>
                </c:pt>
                <c:pt idx="214">
                  <c:v>-1.8891286530904723E-2</c:v>
                </c:pt>
                <c:pt idx="215">
                  <c:v>-1.8891286530904723E-2</c:v>
                </c:pt>
                <c:pt idx="216">
                  <c:v>-1.8891286530904723E-2</c:v>
                </c:pt>
                <c:pt idx="217">
                  <c:v>-1.8891286530904723E-2</c:v>
                </c:pt>
                <c:pt idx="218">
                  <c:v>-1.8891286530904723E-2</c:v>
                </c:pt>
                <c:pt idx="219">
                  <c:v>-1.8891286530904723E-2</c:v>
                </c:pt>
                <c:pt idx="220">
                  <c:v>-1.8891286530904723E-2</c:v>
                </c:pt>
                <c:pt idx="221">
                  <c:v>-1.8891286530904723E-2</c:v>
                </c:pt>
                <c:pt idx="222">
                  <c:v>-1.8891286530904723E-2</c:v>
                </c:pt>
                <c:pt idx="223">
                  <c:v>-1.8891286530904723E-2</c:v>
                </c:pt>
                <c:pt idx="224">
                  <c:v>-1.8891286530904723E-2</c:v>
                </c:pt>
                <c:pt idx="225">
                  <c:v>-1.8891286530904723E-2</c:v>
                </c:pt>
                <c:pt idx="226">
                  <c:v>-1.8891286530904723E-2</c:v>
                </c:pt>
                <c:pt idx="227">
                  <c:v>-1.8891286530904723E-2</c:v>
                </c:pt>
                <c:pt idx="228">
                  <c:v>-1.8891286530904723E-2</c:v>
                </c:pt>
                <c:pt idx="229">
                  <c:v>-1.8891286530904723E-2</c:v>
                </c:pt>
                <c:pt idx="230">
                  <c:v>-1.8891286530904723E-2</c:v>
                </c:pt>
                <c:pt idx="231">
                  <c:v>-1.8891286530904723E-2</c:v>
                </c:pt>
                <c:pt idx="232">
                  <c:v>-1.8891286530904723E-2</c:v>
                </c:pt>
                <c:pt idx="233">
                  <c:v>-1.8891286530904723E-2</c:v>
                </c:pt>
                <c:pt idx="234">
                  <c:v>-1.8891286530904723E-2</c:v>
                </c:pt>
                <c:pt idx="235">
                  <c:v>-1.8891286530904723E-2</c:v>
                </c:pt>
                <c:pt idx="236">
                  <c:v>-1.8891286530904723E-2</c:v>
                </c:pt>
                <c:pt idx="237">
                  <c:v>-1.8891286530904723E-2</c:v>
                </c:pt>
                <c:pt idx="238">
                  <c:v>-1.8891286530904723E-2</c:v>
                </c:pt>
                <c:pt idx="239">
                  <c:v>-1.8891286530904723E-2</c:v>
                </c:pt>
                <c:pt idx="240">
                  <c:v>-1.8891286530904723E-2</c:v>
                </c:pt>
                <c:pt idx="241">
                  <c:v>-1.8891286530904723E-2</c:v>
                </c:pt>
                <c:pt idx="242">
                  <c:v>-1.8891286530904723E-2</c:v>
                </c:pt>
                <c:pt idx="243">
                  <c:v>-1.8891286530904723E-2</c:v>
                </c:pt>
                <c:pt idx="244">
                  <c:v>-1.8891286530904723E-2</c:v>
                </c:pt>
                <c:pt idx="245">
                  <c:v>-1.8891286530904723E-2</c:v>
                </c:pt>
                <c:pt idx="246">
                  <c:v>-1.8891286530904723E-2</c:v>
                </c:pt>
                <c:pt idx="247">
                  <c:v>-1.8891286530904723E-2</c:v>
                </c:pt>
                <c:pt idx="248">
                  <c:v>-1.8891286530904723E-2</c:v>
                </c:pt>
                <c:pt idx="249">
                  <c:v>-1.8891286530904723E-2</c:v>
                </c:pt>
                <c:pt idx="250">
                  <c:v>-1.8891286530904723E-2</c:v>
                </c:pt>
                <c:pt idx="251">
                  <c:v>-1.8891286530904723E-2</c:v>
                </c:pt>
                <c:pt idx="252">
                  <c:v>-1.8891286530904723E-2</c:v>
                </c:pt>
                <c:pt idx="253">
                  <c:v>-1.8891286530904723E-2</c:v>
                </c:pt>
                <c:pt idx="254">
                  <c:v>-1.8891286530904723E-2</c:v>
                </c:pt>
                <c:pt idx="255">
                  <c:v>-1.8891286530904723E-2</c:v>
                </c:pt>
                <c:pt idx="256">
                  <c:v>-1.8891286530904723E-2</c:v>
                </c:pt>
                <c:pt idx="257">
                  <c:v>-1.8891286530904723E-2</c:v>
                </c:pt>
                <c:pt idx="258">
                  <c:v>-1.8891286530904723E-2</c:v>
                </c:pt>
                <c:pt idx="259">
                  <c:v>-1.8891286530904723E-2</c:v>
                </c:pt>
                <c:pt idx="260">
                  <c:v>-1.8891286530904723E-2</c:v>
                </c:pt>
                <c:pt idx="261">
                  <c:v>-1.8891286530904723E-2</c:v>
                </c:pt>
                <c:pt idx="262">
                  <c:v>-1.8891286530904723E-2</c:v>
                </c:pt>
                <c:pt idx="263">
                  <c:v>-1.8891286530904723E-2</c:v>
                </c:pt>
                <c:pt idx="264">
                  <c:v>-1.8891286530904723E-2</c:v>
                </c:pt>
                <c:pt idx="265">
                  <c:v>-1.8891286530904723E-2</c:v>
                </c:pt>
                <c:pt idx="266">
                  <c:v>-1.8891286530904723E-2</c:v>
                </c:pt>
                <c:pt idx="267">
                  <c:v>-1.8891286530904723E-2</c:v>
                </c:pt>
                <c:pt idx="268">
                  <c:v>-1.8891286530904723E-2</c:v>
                </c:pt>
                <c:pt idx="269">
                  <c:v>-1.8891286530904723E-2</c:v>
                </c:pt>
                <c:pt idx="270">
                  <c:v>-1.8891286530904723E-2</c:v>
                </c:pt>
                <c:pt idx="271">
                  <c:v>-1.8891286530904723E-2</c:v>
                </c:pt>
                <c:pt idx="272">
                  <c:v>-1.8891286530904723E-2</c:v>
                </c:pt>
                <c:pt idx="273">
                  <c:v>-1.8891286530904723E-2</c:v>
                </c:pt>
                <c:pt idx="274">
                  <c:v>-1.8891286530904723E-2</c:v>
                </c:pt>
                <c:pt idx="275">
                  <c:v>-1.8891286530904723E-2</c:v>
                </c:pt>
                <c:pt idx="276">
                  <c:v>-1.8891286530904723E-2</c:v>
                </c:pt>
                <c:pt idx="277">
                  <c:v>-1.8891286530904723E-2</c:v>
                </c:pt>
                <c:pt idx="278">
                  <c:v>-1.8891286530904723E-2</c:v>
                </c:pt>
                <c:pt idx="279">
                  <c:v>-1.8891286530904723E-2</c:v>
                </c:pt>
                <c:pt idx="280">
                  <c:v>-1.8891286530904723E-2</c:v>
                </c:pt>
                <c:pt idx="281">
                  <c:v>-1.8891286530904723E-2</c:v>
                </c:pt>
                <c:pt idx="282">
                  <c:v>-1.8891286530904723E-2</c:v>
                </c:pt>
                <c:pt idx="283">
                  <c:v>-1.8891286530904723E-2</c:v>
                </c:pt>
                <c:pt idx="284">
                  <c:v>-1.8891286530904723E-2</c:v>
                </c:pt>
                <c:pt idx="285">
                  <c:v>-1.8891286530904723E-2</c:v>
                </c:pt>
                <c:pt idx="286">
                  <c:v>-1.8891286530904723E-2</c:v>
                </c:pt>
                <c:pt idx="287">
                  <c:v>-1.8891286530904723E-2</c:v>
                </c:pt>
                <c:pt idx="288">
                  <c:v>-1.8891286530904723E-2</c:v>
                </c:pt>
                <c:pt idx="289">
                  <c:v>-1.8891286530904723E-2</c:v>
                </c:pt>
                <c:pt idx="290">
                  <c:v>-1.8891286530904723E-2</c:v>
                </c:pt>
                <c:pt idx="291">
                  <c:v>-1.8891286530904723E-2</c:v>
                </c:pt>
                <c:pt idx="292">
                  <c:v>-1.8891286530904723E-2</c:v>
                </c:pt>
                <c:pt idx="293">
                  <c:v>-1.8891286530904723E-2</c:v>
                </c:pt>
                <c:pt idx="294">
                  <c:v>-1.8891286530904723E-2</c:v>
                </c:pt>
                <c:pt idx="295">
                  <c:v>-1.8891286530904723E-2</c:v>
                </c:pt>
                <c:pt idx="296">
                  <c:v>-1.8891286530904723E-2</c:v>
                </c:pt>
                <c:pt idx="297">
                  <c:v>-1.8891286530904723E-2</c:v>
                </c:pt>
                <c:pt idx="298">
                  <c:v>-1.8891286530904723E-2</c:v>
                </c:pt>
                <c:pt idx="299">
                  <c:v>-1.8891286530904723E-2</c:v>
                </c:pt>
                <c:pt idx="300">
                  <c:v>-1.8891286530904723E-2</c:v>
                </c:pt>
                <c:pt idx="301">
                  <c:v>-1.8891286530904723E-2</c:v>
                </c:pt>
                <c:pt idx="302">
                  <c:v>-1.8891286530904723E-2</c:v>
                </c:pt>
                <c:pt idx="303">
                  <c:v>-1.8891286530904723E-2</c:v>
                </c:pt>
                <c:pt idx="304">
                  <c:v>-1.8891286530904723E-2</c:v>
                </c:pt>
                <c:pt idx="305">
                  <c:v>-1.8891286530904723E-2</c:v>
                </c:pt>
                <c:pt idx="306">
                  <c:v>-1.8891286530904723E-2</c:v>
                </c:pt>
                <c:pt idx="307">
                  <c:v>-1.8891286530904723E-2</c:v>
                </c:pt>
                <c:pt idx="308">
                  <c:v>-1.8891286530904723E-2</c:v>
                </c:pt>
                <c:pt idx="309">
                  <c:v>-1.8891286530904723E-2</c:v>
                </c:pt>
                <c:pt idx="310">
                  <c:v>-1.8891286530904723E-2</c:v>
                </c:pt>
                <c:pt idx="311">
                  <c:v>-1.8891286530904723E-2</c:v>
                </c:pt>
                <c:pt idx="312">
                  <c:v>-1.8891286530904723E-2</c:v>
                </c:pt>
                <c:pt idx="313">
                  <c:v>-1.8891286530904723E-2</c:v>
                </c:pt>
                <c:pt idx="314">
                  <c:v>-1.8891286530904723E-2</c:v>
                </c:pt>
                <c:pt idx="315">
                  <c:v>-1.8891286530904723E-2</c:v>
                </c:pt>
                <c:pt idx="316">
                  <c:v>-1.8891286530904723E-2</c:v>
                </c:pt>
                <c:pt idx="317">
                  <c:v>-1.8891286530904723E-2</c:v>
                </c:pt>
                <c:pt idx="318">
                  <c:v>-1.8891286530904723E-2</c:v>
                </c:pt>
                <c:pt idx="319">
                  <c:v>-1.8891286530904723E-2</c:v>
                </c:pt>
                <c:pt idx="320">
                  <c:v>-1.8891286530904723E-2</c:v>
                </c:pt>
                <c:pt idx="321">
                  <c:v>-1.8891286530904723E-2</c:v>
                </c:pt>
                <c:pt idx="322">
                  <c:v>-1.8891286530904723E-2</c:v>
                </c:pt>
                <c:pt idx="323">
                  <c:v>-1.8891286530904723E-2</c:v>
                </c:pt>
                <c:pt idx="324">
                  <c:v>-1.8891286530904723E-2</c:v>
                </c:pt>
                <c:pt idx="325">
                  <c:v>-1.8891286530904723E-2</c:v>
                </c:pt>
                <c:pt idx="326">
                  <c:v>-1.8891286530904723E-2</c:v>
                </c:pt>
                <c:pt idx="327">
                  <c:v>-1.8891286530904723E-2</c:v>
                </c:pt>
                <c:pt idx="328">
                  <c:v>-1.8891286530904723E-2</c:v>
                </c:pt>
                <c:pt idx="329">
                  <c:v>-1.8891286530904723E-2</c:v>
                </c:pt>
                <c:pt idx="330">
                  <c:v>-1.8891286530904723E-2</c:v>
                </c:pt>
                <c:pt idx="331">
                  <c:v>-1.8891286530904723E-2</c:v>
                </c:pt>
                <c:pt idx="332">
                  <c:v>-1.8891286530904723E-2</c:v>
                </c:pt>
                <c:pt idx="333">
                  <c:v>-1.8891286530904723E-2</c:v>
                </c:pt>
                <c:pt idx="334">
                  <c:v>-1.8891286530904723E-2</c:v>
                </c:pt>
                <c:pt idx="335">
                  <c:v>-1.8891286530904723E-2</c:v>
                </c:pt>
                <c:pt idx="336">
                  <c:v>-1.8891286530904723E-2</c:v>
                </c:pt>
                <c:pt idx="337">
                  <c:v>-1.8891286530904723E-2</c:v>
                </c:pt>
                <c:pt idx="338">
                  <c:v>-1.8891286530904723E-2</c:v>
                </c:pt>
                <c:pt idx="339">
                  <c:v>-1.8891286530904723E-2</c:v>
                </c:pt>
                <c:pt idx="340">
                  <c:v>-1.8891286530904723E-2</c:v>
                </c:pt>
                <c:pt idx="341">
                  <c:v>-1.8891286530904723E-2</c:v>
                </c:pt>
                <c:pt idx="342">
                  <c:v>-1.8891286530904723E-2</c:v>
                </c:pt>
                <c:pt idx="343">
                  <c:v>-1.8891286530904723E-2</c:v>
                </c:pt>
                <c:pt idx="344">
                  <c:v>-1.8891286530904723E-2</c:v>
                </c:pt>
                <c:pt idx="345">
                  <c:v>-1.8891286530904723E-2</c:v>
                </c:pt>
                <c:pt idx="346">
                  <c:v>-1.8891286530904723E-2</c:v>
                </c:pt>
                <c:pt idx="347">
                  <c:v>-1.8891286530904723E-2</c:v>
                </c:pt>
                <c:pt idx="348">
                  <c:v>-1.8891286530904723E-2</c:v>
                </c:pt>
                <c:pt idx="349">
                  <c:v>-1.8891286530904723E-2</c:v>
                </c:pt>
                <c:pt idx="350">
                  <c:v>-1.8891286530904723E-2</c:v>
                </c:pt>
                <c:pt idx="351">
                  <c:v>-1.8891286530904723E-2</c:v>
                </c:pt>
                <c:pt idx="352">
                  <c:v>-1.8891286530904723E-2</c:v>
                </c:pt>
                <c:pt idx="353">
                  <c:v>-1.8891286530904723E-2</c:v>
                </c:pt>
                <c:pt idx="354">
                  <c:v>-1.8891286530904723E-2</c:v>
                </c:pt>
                <c:pt idx="355">
                  <c:v>-1.8891286530904723E-2</c:v>
                </c:pt>
                <c:pt idx="356">
                  <c:v>-1.8891286530904723E-2</c:v>
                </c:pt>
                <c:pt idx="357">
                  <c:v>-1.8891286530904723E-2</c:v>
                </c:pt>
                <c:pt idx="358">
                  <c:v>-1.8891286530904723E-2</c:v>
                </c:pt>
                <c:pt idx="359">
                  <c:v>-1.8891286530904723E-2</c:v>
                </c:pt>
                <c:pt idx="360">
                  <c:v>-1.8891286530904723E-2</c:v>
                </c:pt>
                <c:pt idx="361">
                  <c:v>-1.8891286530904723E-2</c:v>
                </c:pt>
                <c:pt idx="362">
                  <c:v>-1.8891286530904723E-2</c:v>
                </c:pt>
                <c:pt idx="363">
                  <c:v>-1.8891286530904723E-2</c:v>
                </c:pt>
                <c:pt idx="364">
                  <c:v>-1.8891286530904723E-2</c:v>
                </c:pt>
                <c:pt idx="365">
                  <c:v>-1.8891286530904723E-2</c:v>
                </c:pt>
                <c:pt idx="366">
                  <c:v>-1.8891286530904723E-2</c:v>
                </c:pt>
                <c:pt idx="367">
                  <c:v>-1.8891286530904723E-2</c:v>
                </c:pt>
                <c:pt idx="368">
                  <c:v>-1.8891286530904723E-2</c:v>
                </c:pt>
                <c:pt idx="369">
                  <c:v>-1.8891286530904723E-2</c:v>
                </c:pt>
                <c:pt idx="370">
                  <c:v>-1.8891286530904723E-2</c:v>
                </c:pt>
                <c:pt idx="371">
                  <c:v>-1.8891286530904723E-2</c:v>
                </c:pt>
                <c:pt idx="372">
                  <c:v>-1.8891286530904723E-2</c:v>
                </c:pt>
                <c:pt idx="373">
                  <c:v>-1.8891286530904723E-2</c:v>
                </c:pt>
                <c:pt idx="374">
                  <c:v>-1.8891286530904723E-2</c:v>
                </c:pt>
                <c:pt idx="375">
                  <c:v>-1.8891286530904723E-2</c:v>
                </c:pt>
                <c:pt idx="376">
                  <c:v>-1.8891286530904723E-2</c:v>
                </c:pt>
                <c:pt idx="377">
                  <c:v>-1.8891286530904723E-2</c:v>
                </c:pt>
                <c:pt idx="378">
                  <c:v>-1.8891286530904723E-2</c:v>
                </c:pt>
                <c:pt idx="379">
                  <c:v>-1.8891286530904723E-2</c:v>
                </c:pt>
                <c:pt idx="380">
                  <c:v>-1.8891286530904723E-2</c:v>
                </c:pt>
                <c:pt idx="381">
                  <c:v>-1.8891286530904723E-2</c:v>
                </c:pt>
                <c:pt idx="382">
                  <c:v>-1.8891286530904723E-2</c:v>
                </c:pt>
                <c:pt idx="383">
                  <c:v>-1.8891286530904723E-2</c:v>
                </c:pt>
                <c:pt idx="384">
                  <c:v>-1.8891286530904723E-2</c:v>
                </c:pt>
                <c:pt idx="385">
                  <c:v>-1.8891286530904723E-2</c:v>
                </c:pt>
                <c:pt idx="386">
                  <c:v>-1.8891286530904723E-2</c:v>
                </c:pt>
                <c:pt idx="387">
                  <c:v>-1.8891286530904723E-2</c:v>
                </c:pt>
                <c:pt idx="388">
                  <c:v>-1.8891286530904723E-2</c:v>
                </c:pt>
                <c:pt idx="389">
                  <c:v>-1.8891286530904723E-2</c:v>
                </c:pt>
                <c:pt idx="390">
                  <c:v>-1.8891286530904723E-2</c:v>
                </c:pt>
                <c:pt idx="391">
                  <c:v>-1.8891286530904723E-2</c:v>
                </c:pt>
                <c:pt idx="392">
                  <c:v>-1.8891286530904723E-2</c:v>
                </c:pt>
                <c:pt idx="393">
                  <c:v>-1.8891286530904723E-2</c:v>
                </c:pt>
                <c:pt idx="394">
                  <c:v>-1.8891286530904723E-2</c:v>
                </c:pt>
                <c:pt idx="395">
                  <c:v>-1.8891286530904723E-2</c:v>
                </c:pt>
                <c:pt idx="396">
                  <c:v>-1.8891286530904723E-2</c:v>
                </c:pt>
                <c:pt idx="397">
                  <c:v>-1.8891286530904723E-2</c:v>
                </c:pt>
                <c:pt idx="398">
                  <c:v>-1.8891286530904723E-2</c:v>
                </c:pt>
                <c:pt idx="399">
                  <c:v>-1.8891286530904723E-2</c:v>
                </c:pt>
                <c:pt idx="400">
                  <c:v>-1.8891286530904723E-2</c:v>
                </c:pt>
                <c:pt idx="401">
                  <c:v>-1.8891286530904723E-2</c:v>
                </c:pt>
                <c:pt idx="402">
                  <c:v>-1.8891286530904723E-2</c:v>
                </c:pt>
                <c:pt idx="403">
                  <c:v>-1.8891286530904723E-2</c:v>
                </c:pt>
                <c:pt idx="404">
                  <c:v>-1.8891286530904723E-2</c:v>
                </c:pt>
                <c:pt idx="405">
                  <c:v>-1.8891286530904723E-2</c:v>
                </c:pt>
                <c:pt idx="406">
                  <c:v>-1.8891286530904723E-2</c:v>
                </c:pt>
                <c:pt idx="407">
                  <c:v>-1.8891286530904723E-2</c:v>
                </c:pt>
                <c:pt idx="408">
                  <c:v>-1.8891286530904723E-2</c:v>
                </c:pt>
                <c:pt idx="409">
                  <c:v>-1.8891286530904723E-2</c:v>
                </c:pt>
                <c:pt idx="410">
                  <c:v>-1.8891286530904723E-2</c:v>
                </c:pt>
                <c:pt idx="411">
                  <c:v>-1.8891286530904723E-2</c:v>
                </c:pt>
                <c:pt idx="412">
                  <c:v>-1.8891286530904723E-2</c:v>
                </c:pt>
                <c:pt idx="413">
                  <c:v>-1.8891286530904723E-2</c:v>
                </c:pt>
                <c:pt idx="414">
                  <c:v>-1.8891286530904723E-2</c:v>
                </c:pt>
                <c:pt idx="415">
                  <c:v>-1.8891286530904723E-2</c:v>
                </c:pt>
                <c:pt idx="416">
                  <c:v>-1.8891286530904723E-2</c:v>
                </c:pt>
                <c:pt idx="417">
                  <c:v>-1.8891286530904723E-2</c:v>
                </c:pt>
                <c:pt idx="418">
                  <c:v>-1.8891286530904723E-2</c:v>
                </c:pt>
                <c:pt idx="419">
                  <c:v>-1.8891286530904723E-2</c:v>
                </c:pt>
                <c:pt idx="420">
                  <c:v>-1.8891286530904723E-2</c:v>
                </c:pt>
                <c:pt idx="421">
                  <c:v>-1.8891286530904723E-2</c:v>
                </c:pt>
                <c:pt idx="422">
                  <c:v>-1.8891286530904723E-2</c:v>
                </c:pt>
                <c:pt idx="423">
                  <c:v>-1.8891286530904723E-2</c:v>
                </c:pt>
                <c:pt idx="424">
                  <c:v>-1.8891286530904723E-2</c:v>
                </c:pt>
                <c:pt idx="425">
                  <c:v>-1.8891286530904723E-2</c:v>
                </c:pt>
                <c:pt idx="426">
                  <c:v>-1.8891286530904723E-2</c:v>
                </c:pt>
                <c:pt idx="427">
                  <c:v>-1.8891286530904723E-2</c:v>
                </c:pt>
                <c:pt idx="428">
                  <c:v>-1.8891286530904723E-2</c:v>
                </c:pt>
                <c:pt idx="429">
                  <c:v>-1.8891286530904723E-2</c:v>
                </c:pt>
                <c:pt idx="430">
                  <c:v>-1.8891286530904723E-2</c:v>
                </c:pt>
                <c:pt idx="431">
                  <c:v>-1.8891286530904723E-2</c:v>
                </c:pt>
                <c:pt idx="432">
                  <c:v>-1.8891286530904723E-2</c:v>
                </c:pt>
                <c:pt idx="433">
                  <c:v>-1.8891286530904723E-2</c:v>
                </c:pt>
                <c:pt idx="434">
                  <c:v>-1.8891286530904723E-2</c:v>
                </c:pt>
                <c:pt idx="435">
                  <c:v>-1.8891286530904723E-2</c:v>
                </c:pt>
                <c:pt idx="436">
                  <c:v>-1.8891286530904723E-2</c:v>
                </c:pt>
                <c:pt idx="437">
                  <c:v>-1.8891286530904723E-2</c:v>
                </c:pt>
                <c:pt idx="438">
                  <c:v>-1.8891286530904723E-2</c:v>
                </c:pt>
                <c:pt idx="439">
                  <c:v>-1.8891286530904723E-2</c:v>
                </c:pt>
                <c:pt idx="440">
                  <c:v>-1.8891286530904723E-2</c:v>
                </c:pt>
                <c:pt idx="441">
                  <c:v>-1.8891286530904723E-2</c:v>
                </c:pt>
                <c:pt idx="442">
                  <c:v>-1.8891286530904723E-2</c:v>
                </c:pt>
                <c:pt idx="443">
                  <c:v>-1.8891286530904723E-2</c:v>
                </c:pt>
                <c:pt idx="444">
                  <c:v>-1.8891286530904723E-2</c:v>
                </c:pt>
                <c:pt idx="445">
                  <c:v>-1.8891286530904723E-2</c:v>
                </c:pt>
                <c:pt idx="446">
                  <c:v>-1.8891286530904723E-2</c:v>
                </c:pt>
                <c:pt idx="447">
                  <c:v>-1.8891286530904723E-2</c:v>
                </c:pt>
                <c:pt idx="448">
                  <c:v>-1.8891286530904723E-2</c:v>
                </c:pt>
                <c:pt idx="449">
                  <c:v>-1.8891286530904723E-2</c:v>
                </c:pt>
                <c:pt idx="450">
                  <c:v>-1.8891286530904723E-2</c:v>
                </c:pt>
                <c:pt idx="451">
                  <c:v>-1.8891286530904723E-2</c:v>
                </c:pt>
                <c:pt idx="452">
                  <c:v>-1.8891286530904723E-2</c:v>
                </c:pt>
                <c:pt idx="453">
                  <c:v>-1.8891286530904723E-2</c:v>
                </c:pt>
                <c:pt idx="454">
                  <c:v>-1.8891286530904723E-2</c:v>
                </c:pt>
                <c:pt idx="455">
                  <c:v>-1.8891286530904723E-2</c:v>
                </c:pt>
                <c:pt idx="456">
                  <c:v>-1.8891286530904723E-2</c:v>
                </c:pt>
                <c:pt idx="457">
                  <c:v>-1.8891286530904723E-2</c:v>
                </c:pt>
                <c:pt idx="458">
                  <c:v>-1.8891286530904723E-2</c:v>
                </c:pt>
                <c:pt idx="459">
                  <c:v>-1.8891286530904723E-2</c:v>
                </c:pt>
                <c:pt idx="460">
                  <c:v>-1.8891286530904723E-2</c:v>
                </c:pt>
                <c:pt idx="461">
                  <c:v>-1.8891286530904723E-2</c:v>
                </c:pt>
                <c:pt idx="462">
                  <c:v>-1.8891286530904723E-2</c:v>
                </c:pt>
                <c:pt idx="463">
                  <c:v>-1.8891286530904723E-2</c:v>
                </c:pt>
                <c:pt idx="464">
                  <c:v>-1.8891286530904723E-2</c:v>
                </c:pt>
                <c:pt idx="465">
                  <c:v>-1.8891286530904723E-2</c:v>
                </c:pt>
                <c:pt idx="466">
                  <c:v>-1.8891286530904723E-2</c:v>
                </c:pt>
                <c:pt idx="467">
                  <c:v>-1.8891286530904723E-2</c:v>
                </c:pt>
                <c:pt idx="468">
                  <c:v>-1.8891286530904723E-2</c:v>
                </c:pt>
                <c:pt idx="469">
                  <c:v>-1.8891286530904723E-2</c:v>
                </c:pt>
                <c:pt idx="470">
                  <c:v>-1.8891286530904723E-2</c:v>
                </c:pt>
                <c:pt idx="471">
                  <c:v>-1.8891286530904723E-2</c:v>
                </c:pt>
                <c:pt idx="472">
                  <c:v>-1.8891286530904723E-2</c:v>
                </c:pt>
                <c:pt idx="473">
                  <c:v>-1.8891286530904723E-2</c:v>
                </c:pt>
                <c:pt idx="474">
                  <c:v>-1.8891286530904723E-2</c:v>
                </c:pt>
                <c:pt idx="475">
                  <c:v>-1.8891286530904723E-2</c:v>
                </c:pt>
                <c:pt idx="476">
                  <c:v>-1.8891286530904723E-2</c:v>
                </c:pt>
                <c:pt idx="477">
                  <c:v>-1.8891286530904723E-2</c:v>
                </c:pt>
                <c:pt idx="478">
                  <c:v>-1.8891286530904723E-2</c:v>
                </c:pt>
                <c:pt idx="479">
                  <c:v>-1.8891286530904723E-2</c:v>
                </c:pt>
                <c:pt idx="480">
                  <c:v>-1.8891286530904723E-2</c:v>
                </c:pt>
                <c:pt idx="481">
                  <c:v>-1.8891286530904723E-2</c:v>
                </c:pt>
                <c:pt idx="482">
                  <c:v>-1.8891286530904723E-2</c:v>
                </c:pt>
                <c:pt idx="483">
                  <c:v>-1.8891286530904723E-2</c:v>
                </c:pt>
                <c:pt idx="484">
                  <c:v>-1.8891286530904723E-2</c:v>
                </c:pt>
                <c:pt idx="485">
                  <c:v>-1.8891286530904723E-2</c:v>
                </c:pt>
                <c:pt idx="486">
                  <c:v>-1.8891286530904723E-2</c:v>
                </c:pt>
                <c:pt idx="487">
                  <c:v>-1.8891286530904723E-2</c:v>
                </c:pt>
                <c:pt idx="488">
                  <c:v>-1.8891286530904723E-2</c:v>
                </c:pt>
                <c:pt idx="489">
                  <c:v>-1.8891286530904723E-2</c:v>
                </c:pt>
                <c:pt idx="490">
                  <c:v>-1.8891286530904723E-2</c:v>
                </c:pt>
                <c:pt idx="491">
                  <c:v>-1.8891286530904723E-2</c:v>
                </c:pt>
                <c:pt idx="492">
                  <c:v>-1.8891286530904723E-2</c:v>
                </c:pt>
                <c:pt idx="493">
                  <c:v>-1.8891286530904723E-2</c:v>
                </c:pt>
                <c:pt idx="494">
                  <c:v>-1.8891286530904723E-2</c:v>
                </c:pt>
                <c:pt idx="495">
                  <c:v>-1.8891286530904723E-2</c:v>
                </c:pt>
                <c:pt idx="496">
                  <c:v>-1.8891286530904723E-2</c:v>
                </c:pt>
                <c:pt idx="497">
                  <c:v>-1.8891286530904723E-2</c:v>
                </c:pt>
                <c:pt idx="498">
                  <c:v>-1.8891286530904723E-2</c:v>
                </c:pt>
                <c:pt idx="499">
                  <c:v>-1.8891286530904723E-2</c:v>
                </c:pt>
                <c:pt idx="500">
                  <c:v>-1.8891286530904723E-2</c:v>
                </c:pt>
                <c:pt idx="501">
                  <c:v>-1.8891286530904723E-2</c:v>
                </c:pt>
                <c:pt idx="502">
                  <c:v>-1.8891286530904723E-2</c:v>
                </c:pt>
                <c:pt idx="503">
                  <c:v>-1.8891286530904723E-2</c:v>
                </c:pt>
                <c:pt idx="504">
                  <c:v>-1.8891286530904723E-2</c:v>
                </c:pt>
                <c:pt idx="505">
                  <c:v>-1.8891286530904723E-2</c:v>
                </c:pt>
                <c:pt idx="506">
                  <c:v>-1.8891286530904723E-2</c:v>
                </c:pt>
                <c:pt idx="507">
                  <c:v>-1.8891286530904723E-2</c:v>
                </c:pt>
                <c:pt idx="508">
                  <c:v>-1.8891286530904723E-2</c:v>
                </c:pt>
                <c:pt idx="509">
                  <c:v>-1.8891286530904723E-2</c:v>
                </c:pt>
                <c:pt idx="510">
                  <c:v>-1.8891286530904723E-2</c:v>
                </c:pt>
                <c:pt idx="511">
                  <c:v>-1.8891286530904723E-2</c:v>
                </c:pt>
                <c:pt idx="512">
                  <c:v>-1.8891286530904723E-2</c:v>
                </c:pt>
                <c:pt idx="513">
                  <c:v>-1.8891286530904723E-2</c:v>
                </c:pt>
                <c:pt idx="514">
                  <c:v>-1.8891286530904723E-2</c:v>
                </c:pt>
                <c:pt idx="515">
                  <c:v>-1.8891286530904723E-2</c:v>
                </c:pt>
                <c:pt idx="516">
                  <c:v>-1.8891286530904723E-2</c:v>
                </c:pt>
                <c:pt idx="517">
                  <c:v>-1.8891286530904723E-2</c:v>
                </c:pt>
                <c:pt idx="518">
                  <c:v>-1.8891286530904723E-2</c:v>
                </c:pt>
                <c:pt idx="519">
                  <c:v>-1.8891286530904723E-2</c:v>
                </c:pt>
                <c:pt idx="520">
                  <c:v>-1.8891286530904723E-2</c:v>
                </c:pt>
                <c:pt idx="521">
                  <c:v>-1.8891286530904723E-2</c:v>
                </c:pt>
                <c:pt idx="522">
                  <c:v>-1.8891286530904723E-2</c:v>
                </c:pt>
                <c:pt idx="523">
                  <c:v>-1.8891286530904723E-2</c:v>
                </c:pt>
                <c:pt idx="524">
                  <c:v>-1.8891286530904723E-2</c:v>
                </c:pt>
                <c:pt idx="525">
                  <c:v>-1.8891286530904723E-2</c:v>
                </c:pt>
                <c:pt idx="526">
                  <c:v>-1.8891286530904723E-2</c:v>
                </c:pt>
                <c:pt idx="527">
                  <c:v>-1.8891286530904723E-2</c:v>
                </c:pt>
                <c:pt idx="528">
                  <c:v>-1.8891286530904723E-2</c:v>
                </c:pt>
                <c:pt idx="529">
                  <c:v>-1.8891286530904723E-2</c:v>
                </c:pt>
                <c:pt idx="530">
                  <c:v>-1.8891286530904723E-2</c:v>
                </c:pt>
                <c:pt idx="531">
                  <c:v>-1.8891286530904723E-2</c:v>
                </c:pt>
                <c:pt idx="532">
                  <c:v>-1.8891286530904723E-2</c:v>
                </c:pt>
                <c:pt idx="533">
                  <c:v>-1.8891286530904723E-2</c:v>
                </c:pt>
                <c:pt idx="534">
                  <c:v>-1.8891286530904723E-2</c:v>
                </c:pt>
                <c:pt idx="535">
                  <c:v>-1.8891286530904723E-2</c:v>
                </c:pt>
                <c:pt idx="536">
                  <c:v>-1.8891286530904723E-2</c:v>
                </c:pt>
                <c:pt idx="537">
                  <c:v>-1.8891286530904723E-2</c:v>
                </c:pt>
                <c:pt idx="538">
                  <c:v>-1.8891286530904723E-2</c:v>
                </c:pt>
                <c:pt idx="539">
                  <c:v>-1.8891286530904723E-2</c:v>
                </c:pt>
                <c:pt idx="540">
                  <c:v>-1.8891286530904723E-2</c:v>
                </c:pt>
                <c:pt idx="541">
                  <c:v>-1.8891286530904723E-2</c:v>
                </c:pt>
                <c:pt idx="542">
                  <c:v>-1.8891286530904723E-2</c:v>
                </c:pt>
                <c:pt idx="543">
                  <c:v>-1.8891286530904723E-2</c:v>
                </c:pt>
                <c:pt idx="544">
                  <c:v>-1.8891286530904723E-2</c:v>
                </c:pt>
                <c:pt idx="545">
                  <c:v>-1.8891286530904723E-2</c:v>
                </c:pt>
                <c:pt idx="546">
                  <c:v>-1.8891286530904723E-2</c:v>
                </c:pt>
                <c:pt idx="547">
                  <c:v>-1.8891286530904723E-2</c:v>
                </c:pt>
                <c:pt idx="548">
                  <c:v>-1.8891286530904723E-2</c:v>
                </c:pt>
                <c:pt idx="549">
                  <c:v>-1.8891286530904723E-2</c:v>
                </c:pt>
                <c:pt idx="550">
                  <c:v>-1.8891286530904723E-2</c:v>
                </c:pt>
                <c:pt idx="551">
                  <c:v>-1.8891286530904723E-2</c:v>
                </c:pt>
                <c:pt idx="552">
                  <c:v>-1.8891286530904723E-2</c:v>
                </c:pt>
                <c:pt idx="553">
                  <c:v>-1.8891286530904723E-2</c:v>
                </c:pt>
                <c:pt idx="554">
                  <c:v>-1.8891286530904723E-2</c:v>
                </c:pt>
                <c:pt idx="555">
                  <c:v>-1.8891286530904723E-2</c:v>
                </c:pt>
                <c:pt idx="556">
                  <c:v>-1.8891286530904723E-2</c:v>
                </c:pt>
                <c:pt idx="557">
                  <c:v>-1.8891286530904723E-2</c:v>
                </c:pt>
                <c:pt idx="558">
                  <c:v>-1.8891286530904723E-2</c:v>
                </c:pt>
                <c:pt idx="559">
                  <c:v>-1.8891286530904723E-2</c:v>
                </c:pt>
                <c:pt idx="560">
                  <c:v>-1.8891286530904723E-2</c:v>
                </c:pt>
                <c:pt idx="561">
                  <c:v>-1.8891286530904723E-2</c:v>
                </c:pt>
                <c:pt idx="562">
                  <c:v>-1.8891286530904723E-2</c:v>
                </c:pt>
                <c:pt idx="563">
                  <c:v>-1.8891286530904723E-2</c:v>
                </c:pt>
                <c:pt idx="564">
                  <c:v>-1.8891286530904723E-2</c:v>
                </c:pt>
                <c:pt idx="565">
                  <c:v>-1.8891286530904723E-2</c:v>
                </c:pt>
                <c:pt idx="566">
                  <c:v>-1.8891286530904723E-2</c:v>
                </c:pt>
                <c:pt idx="567">
                  <c:v>-1.8891286530904723E-2</c:v>
                </c:pt>
                <c:pt idx="568">
                  <c:v>-1.8891286530904723E-2</c:v>
                </c:pt>
                <c:pt idx="569">
                  <c:v>-1.8891286530904723E-2</c:v>
                </c:pt>
                <c:pt idx="570">
                  <c:v>-1.8891286530904723E-2</c:v>
                </c:pt>
                <c:pt idx="571">
                  <c:v>-1.8891286530904723E-2</c:v>
                </c:pt>
                <c:pt idx="572">
                  <c:v>-1.8891286530904723E-2</c:v>
                </c:pt>
                <c:pt idx="573">
                  <c:v>-1.8891286530904723E-2</c:v>
                </c:pt>
                <c:pt idx="574">
                  <c:v>-1.8891286530904723E-2</c:v>
                </c:pt>
                <c:pt idx="575">
                  <c:v>-1.8891286530904723E-2</c:v>
                </c:pt>
                <c:pt idx="576">
                  <c:v>-1.8891286530904723E-2</c:v>
                </c:pt>
                <c:pt idx="577">
                  <c:v>-1.8891286530904723E-2</c:v>
                </c:pt>
                <c:pt idx="578">
                  <c:v>-1.8891286530904723E-2</c:v>
                </c:pt>
                <c:pt idx="579">
                  <c:v>-1.8891286530904723E-2</c:v>
                </c:pt>
                <c:pt idx="580">
                  <c:v>-1.8891286530904723E-2</c:v>
                </c:pt>
                <c:pt idx="581">
                  <c:v>-1.8891286530904723E-2</c:v>
                </c:pt>
                <c:pt idx="582">
                  <c:v>-1.8891286530904723E-2</c:v>
                </c:pt>
                <c:pt idx="583">
                  <c:v>-1.8891286530904723E-2</c:v>
                </c:pt>
                <c:pt idx="584">
                  <c:v>-1.8891286530904723E-2</c:v>
                </c:pt>
                <c:pt idx="585">
                  <c:v>-1.8891286530904723E-2</c:v>
                </c:pt>
                <c:pt idx="586">
                  <c:v>-1.8891286530904723E-2</c:v>
                </c:pt>
                <c:pt idx="587">
                  <c:v>-1.8891286530904723E-2</c:v>
                </c:pt>
                <c:pt idx="588">
                  <c:v>-1.8891286530904723E-2</c:v>
                </c:pt>
                <c:pt idx="589">
                  <c:v>-1.8891286530904723E-2</c:v>
                </c:pt>
                <c:pt idx="590">
                  <c:v>-1.8891286530904723E-2</c:v>
                </c:pt>
                <c:pt idx="591">
                  <c:v>-1.8891286530904723E-2</c:v>
                </c:pt>
                <c:pt idx="592">
                  <c:v>-1.8891286530904723E-2</c:v>
                </c:pt>
                <c:pt idx="593">
                  <c:v>-1.8891286530904723E-2</c:v>
                </c:pt>
                <c:pt idx="594">
                  <c:v>-1.8891286530904723E-2</c:v>
                </c:pt>
                <c:pt idx="595">
                  <c:v>-1.8891286530904723E-2</c:v>
                </c:pt>
                <c:pt idx="596">
                  <c:v>-1.8891286530904723E-2</c:v>
                </c:pt>
                <c:pt idx="597">
                  <c:v>-1.8891286530904723E-2</c:v>
                </c:pt>
                <c:pt idx="598">
                  <c:v>-1.8891286530904723E-2</c:v>
                </c:pt>
                <c:pt idx="599">
                  <c:v>-1.8891286530904723E-2</c:v>
                </c:pt>
                <c:pt idx="600">
                  <c:v>-1.8891286530904723E-2</c:v>
                </c:pt>
                <c:pt idx="601">
                  <c:v>-1.8891286530904723E-2</c:v>
                </c:pt>
                <c:pt idx="602">
                  <c:v>-1.8891286530904723E-2</c:v>
                </c:pt>
                <c:pt idx="603">
                  <c:v>-1.8891286530904723E-2</c:v>
                </c:pt>
                <c:pt idx="604">
                  <c:v>-1.8891286530904723E-2</c:v>
                </c:pt>
                <c:pt idx="605">
                  <c:v>-1.8891286530904723E-2</c:v>
                </c:pt>
                <c:pt idx="606">
                  <c:v>-1.8891286530904723E-2</c:v>
                </c:pt>
                <c:pt idx="607">
                  <c:v>-1.8891286530904723E-2</c:v>
                </c:pt>
                <c:pt idx="608">
                  <c:v>-1.8891286530904723E-2</c:v>
                </c:pt>
                <c:pt idx="609">
                  <c:v>-1.8891286530904723E-2</c:v>
                </c:pt>
                <c:pt idx="610">
                  <c:v>-1.8891286530904723E-2</c:v>
                </c:pt>
                <c:pt idx="611">
                  <c:v>-1.8891286530904723E-2</c:v>
                </c:pt>
                <c:pt idx="612">
                  <c:v>-1.8891286530904723E-2</c:v>
                </c:pt>
                <c:pt idx="613">
                  <c:v>-1.8891286530904723E-2</c:v>
                </c:pt>
                <c:pt idx="614">
                  <c:v>-1.8891286530904723E-2</c:v>
                </c:pt>
                <c:pt idx="615">
                  <c:v>-1.8891286530904723E-2</c:v>
                </c:pt>
                <c:pt idx="616">
                  <c:v>-1.8891286530904723E-2</c:v>
                </c:pt>
                <c:pt idx="617">
                  <c:v>-1.8891286530904723E-2</c:v>
                </c:pt>
                <c:pt idx="618">
                  <c:v>-1.8891286530904723E-2</c:v>
                </c:pt>
                <c:pt idx="619">
                  <c:v>-1.8891286530904723E-2</c:v>
                </c:pt>
                <c:pt idx="620">
                  <c:v>-1.8891286530904723E-2</c:v>
                </c:pt>
                <c:pt idx="621">
                  <c:v>-1.8891286530904723E-2</c:v>
                </c:pt>
                <c:pt idx="622">
                  <c:v>-1.8891286530904723E-2</c:v>
                </c:pt>
                <c:pt idx="623">
                  <c:v>-1.8891286530904723E-2</c:v>
                </c:pt>
                <c:pt idx="624">
                  <c:v>-1.8891286530904723E-2</c:v>
                </c:pt>
                <c:pt idx="625">
                  <c:v>-1.8891286530904723E-2</c:v>
                </c:pt>
                <c:pt idx="626">
                  <c:v>-1.8891286530904723E-2</c:v>
                </c:pt>
                <c:pt idx="627">
                  <c:v>-1.8891286530904723E-2</c:v>
                </c:pt>
                <c:pt idx="628">
                  <c:v>-1.8891286530904723E-2</c:v>
                </c:pt>
                <c:pt idx="629">
                  <c:v>-1.8891286530904723E-2</c:v>
                </c:pt>
                <c:pt idx="630">
                  <c:v>-1.8891286530904723E-2</c:v>
                </c:pt>
                <c:pt idx="631">
                  <c:v>-1.8891286530904723E-2</c:v>
                </c:pt>
                <c:pt idx="632">
                  <c:v>-1.8891286530904723E-2</c:v>
                </c:pt>
                <c:pt idx="633">
                  <c:v>-1.8891286530904723E-2</c:v>
                </c:pt>
                <c:pt idx="634">
                  <c:v>-1.8891286530904723E-2</c:v>
                </c:pt>
                <c:pt idx="635">
                  <c:v>-1.8891286530904723E-2</c:v>
                </c:pt>
                <c:pt idx="636">
                  <c:v>-1.8891286530904723E-2</c:v>
                </c:pt>
                <c:pt idx="637">
                  <c:v>-1.8891286530904723E-2</c:v>
                </c:pt>
                <c:pt idx="638">
                  <c:v>-1.8891286530904723E-2</c:v>
                </c:pt>
                <c:pt idx="639">
                  <c:v>-1.8891286530904723E-2</c:v>
                </c:pt>
                <c:pt idx="640">
                  <c:v>-1.8891286530904723E-2</c:v>
                </c:pt>
                <c:pt idx="641">
                  <c:v>-1.8891286530904723E-2</c:v>
                </c:pt>
                <c:pt idx="642">
                  <c:v>-1.8891286530904723E-2</c:v>
                </c:pt>
                <c:pt idx="643">
                  <c:v>-1.8891286530904723E-2</c:v>
                </c:pt>
                <c:pt idx="644">
                  <c:v>-1.8891286530904723E-2</c:v>
                </c:pt>
                <c:pt idx="645">
                  <c:v>-1.8891286530904723E-2</c:v>
                </c:pt>
                <c:pt idx="646">
                  <c:v>-1.8891286530904723E-2</c:v>
                </c:pt>
                <c:pt idx="647">
                  <c:v>-1.8891286530904723E-2</c:v>
                </c:pt>
                <c:pt idx="648">
                  <c:v>-1.8891286530904723E-2</c:v>
                </c:pt>
                <c:pt idx="649">
                  <c:v>-1.8891286530904723E-2</c:v>
                </c:pt>
                <c:pt idx="650">
                  <c:v>-1.8891286530904723E-2</c:v>
                </c:pt>
                <c:pt idx="651">
                  <c:v>-1.8891286530904723E-2</c:v>
                </c:pt>
                <c:pt idx="652">
                  <c:v>-1.8891286530904723E-2</c:v>
                </c:pt>
                <c:pt idx="653">
                  <c:v>-1.8891286530904723E-2</c:v>
                </c:pt>
                <c:pt idx="654">
                  <c:v>-1.8891286530904723E-2</c:v>
                </c:pt>
                <c:pt idx="655">
                  <c:v>-1.8891286530904723E-2</c:v>
                </c:pt>
                <c:pt idx="656">
                  <c:v>-1.8891286530904723E-2</c:v>
                </c:pt>
                <c:pt idx="657">
                  <c:v>-1.8891286530904723E-2</c:v>
                </c:pt>
                <c:pt idx="658">
                  <c:v>-1.8891286530904723E-2</c:v>
                </c:pt>
                <c:pt idx="659">
                  <c:v>-1.8891286530904723E-2</c:v>
                </c:pt>
                <c:pt idx="660">
                  <c:v>-1.8891286530904723E-2</c:v>
                </c:pt>
                <c:pt idx="661">
                  <c:v>-1.8891286530904723E-2</c:v>
                </c:pt>
                <c:pt idx="662">
                  <c:v>-1.8891286530904723E-2</c:v>
                </c:pt>
                <c:pt idx="663">
                  <c:v>-1.8891286530904723E-2</c:v>
                </c:pt>
                <c:pt idx="664">
                  <c:v>-1.8891286530904723E-2</c:v>
                </c:pt>
                <c:pt idx="665">
                  <c:v>-1.8891286530904723E-2</c:v>
                </c:pt>
                <c:pt idx="666">
                  <c:v>-1.8891286530904723E-2</c:v>
                </c:pt>
                <c:pt idx="667">
                  <c:v>-1.8891286530904723E-2</c:v>
                </c:pt>
                <c:pt idx="668">
                  <c:v>-1.8891286530904723E-2</c:v>
                </c:pt>
                <c:pt idx="669">
                  <c:v>-1.8891286530904723E-2</c:v>
                </c:pt>
                <c:pt idx="670">
                  <c:v>-1.8891286530904723E-2</c:v>
                </c:pt>
                <c:pt idx="671">
                  <c:v>-1.8891286530904723E-2</c:v>
                </c:pt>
                <c:pt idx="672">
                  <c:v>-1.8891286530904723E-2</c:v>
                </c:pt>
                <c:pt idx="673">
                  <c:v>-1.8891286530904723E-2</c:v>
                </c:pt>
                <c:pt idx="674">
                  <c:v>-1.8891286530904723E-2</c:v>
                </c:pt>
                <c:pt idx="675">
                  <c:v>-1.8891286530904723E-2</c:v>
                </c:pt>
                <c:pt idx="676">
                  <c:v>-1.8891286530904723E-2</c:v>
                </c:pt>
                <c:pt idx="677">
                  <c:v>-1.8891286530904723E-2</c:v>
                </c:pt>
                <c:pt idx="678">
                  <c:v>-1.8891286530904723E-2</c:v>
                </c:pt>
                <c:pt idx="679">
                  <c:v>-1.8891286530904723E-2</c:v>
                </c:pt>
                <c:pt idx="680">
                  <c:v>-1.8891286530904723E-2</c:v>
                </c:pt>
                <c:pt idx="681">
                  <c:v>-1.8891286530904723E-2</c:v>
                </c:pt>
                <c:pt idx="682">
                  <c:v>-1.8891286530904723E-2</c:v>
                </c:pt>
                <c:pt idx="683">
                  <c:v>-1.8891286530904723E-2</c:v>
                </c:pt>
                <c:pt idx="684">
                  <c:v>-1.8891286530904723E-2</c:v>
                </c:pt>
                <c:pt idx="685">
                  <c:v>-1.8891286530904723E-2</c:v>
                </c:pt>
                <c:pt idx="686">
                  <c:v>-1.8891286530904723E-2</c:v>
                </c:pt>
                <c:pt idx="687">
                  <c:v>-1.8891286530904723E-2</c:v>
                </c:pt>
                <c:pt idx="688">
                  <c:v>-1.8891286530904723E-2</c:v>
                </c:pt>
                <c:pt idx="689">
                  <c:v>-1.8891286530904723E-2</c:v>
                </c:pt>
                <c:pt idx="690">
                  <c:v>-1.8891286530904723E-2</c:v>
                </c:pt>
                <c:pt idx="691">
                  <c:v>-1.8891286530904723E-2</c:v>
                </c:pt>
                <c:pt idx="692">
                  <c:v>-1.8891286530904723E-2</c:v>
                </c:pt>
                <c:pt idx="693">
                  <c:v>-1.8891286530904723E-2</c:v>
                </c:pt>
                <c:pt idx="694">
                  <c:v>-1.8891286530904723E-2</c:v>
                </c:pt>
                <c:pt idx="695">
                  <c:v>-1.8891286530904723E-2</c:v>
                </c:pt>
                <c:pt idx="696">
                  <c:v>-1.8891286530904723E-2</c:v>
                </c:pt>
                <c:pt idx="697">
                  <c:v>-1.8891286530904723E-2</c:v>
                </c:pt>
                <c:pt idx="698">
                  <c:v>-1.8891286530904723E-2</c:v>
                </c:pt>
                <c:pt idx="699">
                  <c:v>-1.8891286530904723E-2</c:v>
                </c:pt>
                <c:pt idx="700">
                  <c:v>-1.8891286530904723E-2</c:v>
                </c:pt>
                <c:pt idx="701">
                  <c:v>-1.8891286530904723E-2</c:v>
                </c:pt>
                <c:pt idx="702">
                  <c:v>-1.8891286530904723E-2</c:v>
                </c:pt>
                <c:pt idx="703">
                  <c:v>-1.8891286530904723E-2</c:v>
                </c:pt>
                <c:pt idx="704">
                  <c:v>-1.8891286530904723E-2</c:v>
                </c:pt>
                <c:pt idx="705">
                  <c:v>-1.8891286530904723E-2</c:v>
                </c:pt>
                <c:pt idx="706">
                  <c:v>-1.8891286530904723E-2</c:v>
                </c:pt>
                <c:pt idx="707">
                  <c:v>-1.8891286530904723E-2</c:v>
                </c:pt>
                <c:pt idx="708">
                  <c:v>-1.8891286530904723E-2</c:v>
                </c:pt>
                <c:pt idx="709">
                  <c:v>-1.8891286530904723E-2</c:v>
                </c:pt>
                <c:pt idx="710">
                  <c:v>-1.8891286530904723E-2</c:v>
                </c:pt>
                <c:pt idx="711">
                  <c:v>-1.8891286530904723E-2</c:v>
                </c:pt>
                <c:pt idx="712">
                  <c:v>-1.8891286530904723E-2</c:v>
                </c:pt>
                <c:pt idx="713">
                  <c:v>-1.8891286530904723E-2</c:v>
                </c:pt>
                <c:pt idx="714">
                  <c:v>-1.8891286530904723E-2</c:v>
                </c:pt>
                <c:pt idx="715">
                  <c:v>-1.8891286530904723E-2</c:v>
                </c:pt>
                <c:pt idx="716">
                  <c:v>-1.8891286530904723E-2</c:v>
                </c:pt>
                <c:pt idx="717">
                  <c:v>-1.8891286530904723E-2</c:v>
                </c:pt>
                <c:pt idx="718">
                  <c:v>-1.8891286530904723E-2</c:v>
                </c:pt>
                <c:pt idx="719">
                  <c:v>-1.8891286530904723E-2</c:v>
                </c:pt>
                <c:pt idx="720">
                  <c:v>-1.8891286530904723E-2</c:v>
                </c:pt>
                <c:pt idx="721">
                  <c:v>-1.8891286530904723E-2</c:v>
                </c:pt>
                <c:pt idx="722">
                  <c:v>-1.8891286530904723E-2</c:v>
                </c:pt>
                <c:pt idx="723">
                  <c:v>-1.8891286530904723E-2</c:v>
                </c:pt>
                <c:pt idx="724">
                  <c:v>-1.8891286530904723E-2</c:v>
                </c:pt>
                <c:pt idx="725">
                  <c:v>-1.8891286530904723E-2</c:v>
                </c:pt>
                <c:pt idx="726">
                  <c:v>-1.8891286530904723E-2</c:v>
                </c:pt>
                <c:pt idx="727">
                  <c:v>-1.8891286530904723E-2</c:v>
                </c:pt>
                <c:pt idx="728">
                  <c:v>-1.8891286530904723E-2</c:v>
                </c:pt>
                <c:pt idx="729">
                  <c:v>-1.8891286530904723E-2</c:v>
                </c:pt>
                <c:pt idx="730">
                  <c:v>-1.8891286530904723E-2</c:v>
                </c:pt>
                <c:pt idx="731">
                  <c:v>-1.8891286530904723E-2</c:v>
                </c:pt>
                <c:pt idx="732">
                  <c:v>-1.8891286530904723E-2</c:v>
                </c:pt>
                <c:pt idx="733">
                  <c:v>-1.8891286530904723E-2</c:v>
                </c:pt>
                <c:pt idx="734">
                  <c:v>-1.8891286530904723E-2</c:v>
                </c:pt>
                <c:pt idx="735">
                  <c:v>-1.8891286530904723E-2</c:v>
                </c:pt>
                <c:pt idx="736">
                  <c:v>-1.8891286530904723E-2</c:v>
                </c:pt>
                <c:pt idx="737">
                  <c:v>-1.8891286530904723E-2</c:v>
                </c:pt>
                <c:pt idx="738">
                  <c:v>-1.8891286530904723E-2</c:v>
                </c:pt>
                <c:pt idx="739">
                  <c:v>-1.8891286530904723E-2</c:v>
                </c:pt>
                <c:pt idx="740">
                  <c:v>-1.8891286530904723E-2</c:v>
                </c:pt>
                <c:pt idx="741">
                  <c:v>-1.8891286530904723E-2</c:v>
                </c:pt>
                <c:pt idx="742">
                  <c:v>-1.8891286530904723E-2</c:v>
                </c:pt>
                <c:pt idx="743">
                  <c:v>-1.8891286530904723E-2</c:v>
                </c:pt>
                <c:pt idx="744">
                  <c:v>-1.8891286530904723E-2</c:v>
                </c:pt>
                <c:pt idx="745">
                  <c:v>-1.8891286530904723E-2</c:v>
                </c:pt>
                <c:pt idx="746">
                  <c:v>-1.8891286530904723E-2</c:v>
                </c:pt>
                <c:pt idx="747">
                  <c:v>-1.8891286530904723E-2</c:v>
                </c:pt>
                <c:pt idx="748">
                  <c:v>-1.8891286530904723E-2</c:v>
                </c:pt>
                <c:pt idx="749">
                  <c:v>-1.8891286530904723E-2</c:v>
                </c:pt>
                <c:pt idx="750">
                  <c:v>-1.8891286530904723E-2</c:v>
                </c:pt>
                <c:pt idx="751">
                  <c:v>-1.8891286530904723E-2</c:v>
                </c:pt>
                <c:pt idx="752">
                  <c:v>-1.8891286530904723E-2</c:v>
                </c:pt>
                <c:pt idx="753">
                  <c:v>-1.8891286530904723E-2</c:v>
                </c:pt>
                <c:pt idx="754">
                  <c:v>-1.8891286530904723E-2</c:v>
                </c:pt>
                <c:pt idx="755">
                  <c:v>-1.8891286530904723E-2</c:v>
                </c:pt>
                <c:pt idx="756">
                  <c:v>-1.8891286530904723E-2</c:v>
                </c:pt>
                <c:pt idx="757">
                  <c:v>-1.8891286530904723E-2</c:v>
                </c:pt>
                <c:pt idx="758">
                  <c:v>-1.8891286530904723E-2</c:v>
                </c:pt>
                <c:pt idx="759">
                  <c:v>-1.8891286530904723E-2</c:v>
                </c:pt>
                <c:pt idx="760">
                  <c:v>-1.8891286530904723E-2</c:v>
                </c:pt>
                <c:pt idx="761">
                  <c:v>-1.8891286530904723E-2</c:v>
                </c:pt>
                <c:pt idx="762">
                  <c:v>-1.8891286530904723E-2</c:v>
                </c:pt>
                <c:pt idx="763">
                  <c:v>-1.8891286530904723E-2</c:v>
                </c:pt>
                <c:pt idx="764">
                  <c:v>-1.8891286530904723E-2</c:v>
                </c:pt>
                <c:pt idx="765">
                  <c:v>-1.8891286530904723E-2</c:v>
                </c:pt>
                <c:pt idx="766">
                  <c:v>-1.8891286530904723E-2</c:v>
                </c:pt>
                <c:pt idx="767">
                  <c:v>-1.8891286530904723E-2</c:v>
                </c:pt>
                <c:pt idx="768">
                  <c:v>-1.8891286530904723E-2</c:v>
                </c:pt>
                <c:pt idx="769">
                  <c:v>-1.8891286530904723E-2</c:v>
                </c:pt>
                <c:pt idx="770">
                  <c:v>-1.8891286530904723E-2</c:v>
                </c:pt>
                <c:pt idx="771">
                  <c:v>-1.8891286530904723E-2</c:v>
                </c:pt>
                <c:pt idx="772">
                  <c:v>-1.8891286530904723E-2</c:v>
                </c:pt>
                <c:pt idx="773">
                  <c:v>-1.8891286530904723E-2</c:v>
                </c:pt>
                <c:pt idx="774">
                  <c:v>-1.8891286530904723E-2</c:v>
                </c:pt>
                <c:pt idx="775">
                  <c:v>-1.8891286530904723E-2</c:v>
                </c:pt>
                <c:pt idx="776">
                  <c:v>-1.8891286530904723E-2</c:v>
                </c:pt>
                <c:pt idx="777">
                  <c:v>-1.8891286530904723E-2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07-480A-8A2F-FCD02CBE0A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3808992"/>
        <c:axId val="503828544"/>
      </c:lineChart>
      <c:dateAx>
        <c:axId val="503808992"/>
        <c:scaling>
          <c:orientation val="minMax"/>
        </c:scaling>
        <c:delete val="0"/>
        <c:axPos val="b"/>
        <c:numFmt formatCode="yyyy/mm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03828544"/>
        <c:crosses val="autoZero"/>
        <c:auto val="1"/>
        <c:lblOffset val="100"/>
        <c:baseTimeUnit val="days"/>
      </c:dateAx>
      <c:valAx>
        <c:axId val="50382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0380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'ONE_LAST_QUOTE (2)'!$AI$1</c:f>
              <c:strCache>
                <c:ptCount val="1"/>
                <c:pt idx="0">
                  <c:v>價差比例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'ONE_LAST_QUOTE (2)'!$A$2:$A$792</c:f>
              <c:numCache>
                <c:formatCode>m/d/yyyy</c:formatCode>
                <c:ptCount val="791"/>
                <c:pt idx="0">
                  <c:v>44063</c:v>
                </c:pt>
                <c:pt idx="1">
                  <c:v>44064</c:v>
                </c:pt>
                <c:pt idx="2">
                  <c:v>44067</c:v>
                </c:pt>
                <c:pt idx="3">
                  <c:v>44068</c:v>
                </c:pt>
                <c:pt idx="4">
                  <c:v>44069</c:v>
                </c:pt>
                <c:pt idx="5">
                  <c:v>44070</c:v>
                </c:pt>
                <c:pt idx="6">
                  <c:v>44071</c:v>
                </c:pt>
                <c:pt idx="7">
                  <c:v>44074</c:v>
                </c:pt>
                <c:pt idx="8">
                  <c:v>44075</c:v>
                </c:pt>
                <c:pt idx="9">
                  <c:v>44076</c:v>
                </c:pt>
                <c:pt idx="10">
                  <c:v>44077</c:v>
                </c:pt>
                <c:pt idx="11">
                  <c:v>44078</c:v>
                </c:pt>
                <c:pt idx="12">
                  <c:v>44081</c:v>
                </c:pt>
                <c:pt idx="13">
                  <c:v>44082</c:v>
                </c:pt>
                <c:pt idx="14">
                  <c:v>44083</c:v>
                </c:pt>
                <c:pt idx="15">
                  <c:v>44084</c:v>
                </c:pt>
                <c:pt idx="16">
                  <c:v>44085</c:v>
                </c:pt>
                <c:pt idx="17">
                  <c:v>44088</c:v>
                </c:pt>
                <c:pt idx="18">
                  <c:v>44089</c:v>
                </c:pt>
                <c:pt idx="19">
                  <c:v>44090</c:v>
                </c:pt>
                <c:pt idx="20">
                  <c:v>44091</c:v>
                </c:pt>
                <c:pt idx="21">
                  <c:v>44092</c:v>
                </c:pt>
                <c:pt idx="22">
                  <c:v>44095</c:v>
                </c:pt>
                <c:pt idx="23">
                  <c:v>44096</c:v>
                </c:pt>
                <c:pt idx="24">
                  <c:v>44097</c:v>
                </c:pt>
                <c:pt idx="25">
                  <c:v>44098</c:v>
                </c:pt>
                <c:pt idx="26">
                  <c:v>44099</c:v>
                </c:pt>
                <c:pt idx="27">
                  <c:v>44102</c:v>
                </c:pt>
                <c:pt idx="28">
                  <c:v>44103</c:v>
                </c:pt>
                <c:pt idx="29">
                  <c:v>44104</c:v>
                </c:pt>
                <c:pt idx="30">
                  <c:v>44109</c:v>
                </c:pt>
                <c:pt idx="31">
                  <c:v>44110</c:v>
                </c:pt>
                <c:pt idx="32">
                  <c:v>44111</c:v>
                </c:pt>
                <c:pt idx="33">
                  <c:v>44112</c:v>
                </c:pt>
                <c:pt idx="34">
                  <c:v>44116</c:v>
                </c:pt>
                <c:pt idx="35">
                  <c:v>44117</c:v>
                </c:pt>
                <c:pt idx="36">
                  <c:v>44118</c:v>
                </c:pt>
                <c:pt idx="37">
                  <c:v>44119</c:v>
                </c:pt>
                <c:pt idx="38">
                  <c:v>44120</c:v>
                </c:pt>
                <c:pt idx="39">
                  <c:v>44123</c:v>
                </c:pt>
                <c:pt idx="40">
                  <c:v>44124</c:v>
                </c:pt>
                <c:pt idx="41">
                  <c:v>44125</c:v>
                </c:pt>
                <c:pt idx="42">
                  <c:v>44126</c:v>
                </c:pt>
                <c:pt idx="43">
                  <c:v>44127</c:v>
                </c:pt>
                <c:pt idx="44">
                  <c:v>44131</c:v>
                </c:pt>
                <c:pt idx="45">
                  <c:v>44132</c:v>
                </c:pt>
                <c:pt idx="46">
                  <c:v>44133</c:v>
                </c:pt>
                <c:pt idx="47">
                  <c:v>44134</c:v>
                </c:pt>
                <c:pt idx="48">
                  <c:v>44137</c:v>
                </c:pt>
                <c:pt idx="49">
                  <c:v>44138</c:v>
                </c:pt>
                <c:pt idx="50">
                  <c:v>44139</c:v>
                </c:pt>
                <c:pt idx="51">
                  <c:v>44140</c:v>
                </c:pt>
                <c:pt idx="52">
                  <c:v>44141</c:v>
                </c:pt>
                <c:pt idx="53">
                  <c:v>44144</c:v>
                </c:pt>
                <c:pt idx="54">
                  <c:v>44145</c:v>
                </c:pt>
                <c:pt idx="55">
                  <c:v>44146</c:v>
                </c:pt>
                <c:pt idx="56">
                  <c:v>44147</c:v>
                </c:pt>
                <c:pt idx="57">
                  <c:v>44148</c:v>
                </c:pt>
                <c:pt idx="58">
                  <c:v>44151</c:v>
                </c:pt>
                <c:pt idx="59">
                  <c:v>44152</c:v>
                </c:pt>
                <c:pt idx="60">
                  <c:v>44153</c:v>
                </c:pt>
                <c:pt idx="61">
                  <c:v>44154</c:v>
                </c:pt>
                <c:pt idx="62">
                  <c:v>44155</c:v>
                </c:pt>
                <c:pt idx="63">
                  <c:v>44158</c:v>
                </c:pt>
                <c:pt idx="64">
                  <c:v>44159</c:v>
                </c:pt>
                <c:pt idx="65">
                  <c:v>44160</c:v>
                </c:pt>
                <c:pt idx="66">
                  <c:v>44161</c:v>
                </c:pt>
                <c:pt idx="67">
                  <c:v>44162</c:v>
                </c:pt>
                <c:pt idx="68">
                  <c:v>44165</c:v>
                </c:pt>
                <c:pt idx="69">
                  <c:v>44166</c:v>
                </c:pt>
                <c:pt idx="70">
                  <c:v>44167</c:v>
                </c:pt>
                <c:pt idx="71">
                  <c:v>44168</c:v>
                </c:pt>
                <c:pt idx="72">
                  <c:v>44169</c:v>
                </c:pt>
                <c:pt idx="73">
                  <c:v>44172</c:v>
                </c:pt>
                <c:pt idx="74">
                  <c:v>44173</c:v>
                </c:pt>
                <c:pt idx="75">
                  <c:v>44174</c:v>
                </c:pt>
                <c:pt idx="76">
                  <c:v>44175</c:v>
                </c:pt>
                <c:pt idx="77">
                  <c:v>44176</c:v>
                </c:pt>
                <c:pt idx="78">
                  <c:v>44179</c:v>
                </c:pt>
                <c:pt idx="79">
                  <c:v>44180</c:v>
                </c:pt>
                <c:pt idx="80">
                  <c:v>44181</c:v>
                </c:pt>
                <c:pt idx="81">
                  <c:v>44182</c:v>
                </c:pt>
                <c:pt idx="82">
                  <c:v>44183</c:v>
                </c:pt>
                <c:pt idx="83">
                  <c:v>44186</c:v>
                </c:pt>
                <c:pt idx="84">
                  <c:v>44187</c:v>
                </c:pt>
                <c:pt idx="85">
                  <c:v>44188</c:v>
                </c:pt>
                <c:pt idx="86">
                  <c:v>44189</c:v>
                </c:pt>
                <c:pt idx="87">
                  <c:v>44193</c:v>
                </c:pt>
                <c:pt idx="88">
                  <c:v>44194</c:v>
                </c:pt>
                <c:pt idx="89">
                  <c:v>44195</c:v>
                </c:pt>
                <c:pt idx="90">
                  <c:v>44196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44207</c:v>
                </c:pt>
                <c:pt idx="97">
                  <c:v>44208</c:v>
                </c:pt>
                <c:pt idx="98">
                  <c:v>44209</c:v>
                </c:pt>
                <c:pt idx="99">
                  <c:v>44210</c:v>
                </c:pt>
                <c:pt idx="100">
                  <c:v>44211</c:v>
                </c:pt>
                <c:pt idx="101">
                  <c:v>44214</c:v>
                </c:pt>
                <c:pt idx="102">
                  <c:v>44215</c:v>
                </c:pt>
                <c:pt idx="103">
                  <c:v>44216</c:v>
                </c:pt>
                <c:pt idx="104">
                  <c:v>44217</c:v>
                </c:pt>
                <c:pt idx="105">
                  <c:v>44218</c:v>
                </c:pt>
                <c:pt idx="106">
                  <c:v>44221</c:v>
                </c:pt>
                <c:pt idx="107">
                  <c:v>44222</c:v>
                </c:pt>
                <c:pt idx="108">
                  <c:v>44223</c:v>
                </c:pt>
                <c:pt idx="109">
                  <c:v>44224</c:v>
                </c:pt>
                <c:pt idx="110">
                  <c:v>44225</c:v>
                </c:pt>
                <c:pt idx="111">
                  <c:v>44228</c:v>
                </c:pt>
                <c:pt idx="112">
                  <c:v>44229</c:v>
                </c:pt>
                <c:pt idx="113">
                  <c:v>44230</c:v>
                </c:pt>
                <c:pt idx="114">
                  <c:v>44231</c:v>
                </c:pt>
                <c:pt idx="115">
                  <c:v>44232</c:v>
                </c:pt>
                <c:pt idx="116">
                  <c:v>44244</c:v>
                </c:pt>
                <c:pt idx="117">
                  <c:v>44245</c:v>
                </c:pt>
                <c:pt idx="118">
                  <c:v>44246</c:v>
                </c:pt>
                <c:pt idx="119">
                  <c:v>44249</c:v>
                </c:pt>
                <c:pt idx="120">
                  <c:v>44250</c:v>
                </c:pt>
                <c:pt idx="121">
                  <c:v>44251</c:v>
                </c:pt>
                <c:pt idx="122">
                  <c:v>44252</c:v>
                </c:pt>
                <c:pt idx="123">
                  <c:v>44253</c:v>
                </c:pt>
                <c:pt idx="124">
                  <c:v>44257</c:v>
                </c:pt>
                <c:pt idx="125">
                  <c:v>44258</c:v>
                </c:pt>
                <c:pt idx="126">
                  <c:v>44259</c:v>
                </c:pt>
                <c:pt idx="127">
                  <c:v>44260</c:v>
                </c:pt>
                <c:pt idx="128">
                  <c:v>44263</c:v>
                </c:pt>
                <c:pt idx="129">
                  <c:v>44264</c:v>
                </c:pt>
                <c:pt idx="130">
                  <c:v>44265</c:v>
                </c:pt>
                <c:pt idx="131">
                  <c:v>44266</c:v>
                </c:pt>
                <c:pt idx="132">
                  <c:v>44267</c:v>
                </c:pt>
                <c:pt idx="133">
                  <c:v>44270</c:v>
                </c:pt>
                <c:pt idx="134">
                  <c:v>44271</c:v>
                </c:pt>
                <c:pt idx="135">
                  <c:v>44272</c:v>
                </c:pt>
                <c:pt idx="136">
                  <c:v>44273</c:v>
                </c:pt>
                <c:pt idx="137">
                  <c:v>44274</c:v>
                </c:pt>
                <c:pt idx="138">
                  <c:v>44277</c:v>
                </c:pt>
                <c:pt idx="139">
                  <c:v>44278</c:v>
                </c:pt>
                <c:pt idx="140">
                  <c:v>44279</c:v>
                </c:pt>
                <c:pt idx="141">
                  <c:v>44280</c:v>
                </c:pt>
                <c:pt idx="142">
                  <c:v>44281</c:v>
                </c:pt>
                <c:pt idx="143">
                  <c:v>44284</c:v>
                </c:pt>
                <c:pt idx="144">
                  <c:v>44285</c:v>
                </c:pt>
                <c:pt idx="145">
                  <c:v>44286</c:v>
                </c:pt>
                <c:pt idx="146">
                  <c:v>44287</c:v>
                </c:pt>
                <c:pt idx="147">
                  <c:v>44293</c:v>
                </c:pt>
                <c:pt idx="148">
                  <c:v>44294</c:v>
                </c:pt>
                <c:pt idx="149">
                  <c:v>44295</c:v>
                </c:pt>
                <c:pt idx="150">
                  <c:v>44298</c:v>
                </c:pt>
                <c:pt idx="151">
                  <c:v>44299</c:v>
                </c:pt>
                <c:pt idx="152">
                  <c:v>44300</c:v>
                </c:pt>
                <c:pt idx="153">
                  <c:v>44301</c:v>
                </c:pt>
                <c:pt idx="154">
                  <c:v>44302</c:v>
                </c:pt>
                <c:pt idx="155">
                  <c:v>44305</c:v>
                </c:pt>
                <c:pt idx="156">
                  <c:v>44306</c:v>
                </c:pt>
                <c:pt idx="157">
                  <c:v>44307</c:v>
                </c:pt>
                <c:pt idx="158">
                  <c:v>44308</c:v>
                </c:pt>
                <c:pt idx="159">
                  <c:v>44309</c:v>
                </c:pt>
                <c:pt idx="160">
                  <c:v>44312</c:v>
                </c:pt>
                <c:pt idx="161">
                  <c:v>44313</c:v>
                </c:pt>
                <c:pt idx="162">
                  <c:v>44314</c:v>
                </c:pt>
                <c:pt idx="163">
                  <c:v>44315</c:v>
                </c:pt>
                <c:pt idx="164">
                  <c:v>44319</c:v>
                </c:pt>
                <c:pt idx="165">
                  <c:v>44320</c:v>
                </c:pt>
                <c:pt idx="166">
                  <c:v>44321</c:v>
                </c:pt>
                <c:pt idx="167">
                  <c:v>44322</c:v>
                </c:pt>
                <c:pt idx="168">
                  <c:v>44323</c:v>
                </c:pt>
                <c:pt idx="169">
                  <c:v>44326</c:v>
                </c:pt>
                <c:pt idx="170">
                  <c:v>44327</c:v>
                </c:pt>
                <c:pt idx="171">
                  <c:v>44328</c:v>
                </c:pt>
                <c:pt idx="172">
                  <c:v>44329</c:v>
                </c:pt>
                <c:pt idx="173">
                  <c:v>44330</c:v>
                </c:pt>
                <c:pt idx="174">
                  <c:v>44333</c:v>
                </c:pt>
                <c:pt idx="175">
                  <c:v>44334</c:v>
                </c:pt>
                <c:pt idx="176">
                  <c:v>44336</c:v>
                </c:pt>
                <c:pt idx="177">
                  <c:v>44337</c:v>
                </c:pt>
                <c:pt idx="178">
                  <c:v>44340</c:v>
                </c:pt>
                <c:pt idx="179">
                  <c:v>44341</c:v>
                </c:pt>
                <c:pt idx="180">
                  <c:v>44342</c:v>
                </c:pt>
                <c:pt idx="181">
                  <c:v>44343</c:v>
                </c:pt>
                <c:pt idx="182">
                  <c:v>44344</c:v>
                </c:pt>
                <c:pt idx="183">
                  <c:v>44347</c:v>
                </c:pt>
                <c:pt idx="184">
                  <c:v>44348</c:v>
                </c:pt>
                <c:pt idx="185">
                  <c:v>44349</c:v>
                </c:pt>
                <c:pt idx="186">
                  <c:v>44350</c:v>
                </c:pt>
                <c:pt idx="187">
                  <c:v>44351</c:v>
                </c:pt>
                <c:pt idx="188">
                  <c:v>44354</c:v>
                </c:pt>
                <c:pt idx="189">
                  <c:v>44355</c:v>
                </c:pt>
                <c:pt idx="190">
                  <c:v>44356</c:v>
                </c:pt>
                <c:pt idx="191">
                  <c:v>44357</c:v>
                </c:pt>
                <c:pt idx="192">
                  <c:v>44358</c:v>
                </c:pt>
                <c:pt idx="193">
                  <c:v>44362</c:v>
                </c:pt>
                <c:pt idx="194">
                  <c:v>44363</c:v>
                </c:pt>
                <c:pt idx="195">
                  <c:v>44364</c:v>
                </c:pt>
                <c:pt idx="196">
                  <c:v>44365</c:v>
                </c:pt>
                <c:pt idx="197">
                  <c:v>44368</c:v>
                </c:pt>
                <c:pt idx="198">
                  <c:v>44369</c:v>
                </c:pt>
                <c:pt idx="199">
                  <c:v>44370</c:v>
                </c:pt>
                <c:pt idx="200">
                  <c:v>44371</c:v>
                </c:pt>
                <c:pt idx="201">
                  <c:v>44372</c:v>
                </c:pt>
                <c:pt idx="202">
                  <c:v>44375</c:v>
                </c:pt>
                <c:pt idx="203">
                  <c:v>44376</c:v>
                </c:pt>
                <c:pt idx="204">
                  <c:v>44377</c:v>
                </c:pt>
                <c:pt idx="205">
                  <c:v>44379</c:v>
                </c:pt>
                <c:pt idx="206">
                  <c:v>44382</c:v>
                </c:pt>
                <c:pt idx="207">
                  <c:v>44383</c:v>
                </c:pt>
                <c:pt idx="208">
                  <c:v>44384</c:v>
                </c:pt>
                <c:pt idx="209">
                  <c:v>44385</c:v>
                </c:pt>
                <c:pt idx="210">
                  <c:v>44386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44396</c:v>
                </c:pt>
                <c:pt idx="217">
                  <c:v>44397</c:v>
                </c:pt>
                <c:pt idx="218">
                  <c:v>44398</c:v>
                </c:pt>
                <c:pt idx="219">
                  <c:v>44399</c:v>
                </c:pt>
                <c:pt idx="220">
                  <c:v>44400</c:v>
                </c:pt>
                <c:pt idx="221">
                  <c:v>44403</c:v>
                </c:pt>
                <c:pt idx="222">
                  <c:v>44404</c:v>
                </c:pt>
                <c:pt idx="223">
                  <c:v>44405</c:v>
                </c:pt>
                <c:pt idx="224">
                  <c:v>44406</c:v>
                </c:pt>
                <c:pt idx="225">
                  <c:v>44407</c:v>
                </c:pt>
                <c:pt idx="226">
                  <c:v>44410</c:v>
                </c:pt>
                <c:pt idx="227">
                  <c:v>44411</c:v>
                </c:pt>
                <c:pt idx="228">
                  <c:v>44412</c:v>
                </c:pt>
                <c:pt idx="229">
                  <c:v>44413</c:v>
                </c:pt>
                <c:pt idx="230">
                  <c:v>44414</c:v>
                </c:pt>
                <c:pt idx="231">
                  <c:v>44417</c:v>
                </c:pt>
                <c:pt idx="232">
                  <c:v>44418</c:v>
                </c:pt>
                <c:pt idx="233">
                  <c:v>44419</c:v>
                </c:pt>
                <c:pt idx="234">
                  <c:v>44420</c:v>
                </c:pt>
                <c:pt idx="235">
                  <c:v>44421</c:v>
                </c:pt>
                <c:pt idx="236">
                  <c:v>44424</c:v>
                </c:pt>
                <c:pt idx="237">
                  <c:v>44425</c:v>
                </c:pt>
                <c:pt idx="238">
                  <c:v>44426</c:v>
                </c:pt>
                <c:pt idx="239">
                  <c:v>44427</c:v>
                </c:pt>
                <c:pt idx="240">
                  <c:v>44428</c:v>
                </c:pt>
                <c:pt idx="241">
                  <c:v>44431</c:v>
                </c:pt>
                <c:pt idx="242">
                  <c:v>44432</c:v>
                </c:pt>
                <c:pt idx="243">
                  <c:v>44433</c:v>
                </c:pt>
                <c:pt idx="244">
                  <c:v>44434</c:v>
                </c:pt>
                <c:pt idx="245">
                  <c:v>44435</c:v>
                </c:pt>
                <c:pt idx="246">
                  <c:v>44438</c:v>
                </c:pt>
                <c:pt idx="247">
                  <c:v>44439</c:v>
                </c:pt>
                <c:pt idx="248">
                  <c:v>44440</c:v>
                </c:pt>
                <c:pt idx="249">
                  <c:v>44441</c:v>
                </c:pt>
                <c:pt idx="250">
                  <c:v>44442</c:v>
                </c:pt>
                <c:pt idx="251">
                  <c:v>44445</c:v>
                </c:pt>
                <c:pt idx="252">
                  <c:v>44446</c:v>
                </c:pt>
                <c:pt idx="253">
                  <c:v>44447</c:v>
                </c:pt>
                <c:pt idx="254">
                  <c:v>44448</c:v>
                </c:pt>
                <c:pt idx="255">
                  <c:v>44449</c:v>
                </c:pt>
                <c:pt idx="256">
                  <c:v>44452</c:v>
                </c:pt>
                <c:pt idx="257">
                  <c:v>44453</c:v>
                </c:pt>
                <c:pt idx="258">
                  <c:v>44454</c:v>
                </c:pt>
                <c:pt idx="259">
                  <c:v>44455</c:v>
                </c:pt>
                <c:pt idx="260">
                  <c:v>44456</c:v>
                </c:pt>
                <c:pt idx="261">
                  <c:v>44462</c:v>
                </c:pt>
                <c:pt idx="262">
                  <c:v>44463</c:v>
                </c:pt>
                <c:pt idx="263">
                  <c:v>44466</c:v>
                </c:pt>
                <c:pt idx="264">
                  <c:v>44467</c:v>
                </c:pt>
                <c:pt idx="265">
                  <c:v>44468</c:v>
                </c:pt>
                <c:pt idx="266">
                  <c:v>44469</c:v>
                </c:pt>
                <c:pt idx="267">
                  <c:v>44473</c:v>
                </c:pt>
                <c:pt idx="268">
                  <c:v>44474</c:v>
                </c:pt>
                <c:pt idx="269">
                  <c:v>44475</c:v>
                </c:pt>
                <c:pt idx="270">
                  <c:v>44476</c:v>
                </c:pt>
                <c:pt idx="271">
                  <c:v>44477</c:v>
                </c:pt>
                <c:pt idx="272">
                  <c:v>44481</c:v>
                </c:pt>
                <c:pt idx="273">
                  <c:v>44482</c:v>
                </c:pt>
                <c:pt idx="274">
                  <c:v>44484</c:v>
                </c:pt>
                <c:pt idx="275">
                  <c:v>44487</c:v>
                </c:pt>
                <c:pt idx="276">
                  <c:v>44488</c:v>
                </c:pt>
                <c:pt idx="277">
                  <c:v>44489</c:v>
                </c:pt>
                <c:pt idx="278">
                  <c:v>44490</c:v>
                </c:pt>
                <c:pt idx="279">
                  <c:v>44491</c:v>
                </c:pt>
                <c:pt idx="280">
                  <c:v>44494</c:v>
                </c:pt>
                <c:pt idx="281">
                  <c:v>44495</c:v>
                </c:pt>
                <c:pt idx="282">
                  <c:v>44496</c:v>
                </c:pt>
                <c:pt idx="283">
                  <c:v>44497</c:v>
                </c:pt>
                <c:pt idx="284">
                  <c:v>44498</c:v>
                </c:pt>
                <c:pt idx="285">
                  <c:v>44501</c:v>
                </c:pt>
                <c:pt idx="286">
                  <c:v>44502</c:v>
                </c:pt>
                <c:pt idx="287">
                  <c:v>44503</c:v>
                </c:pt>
                <c:pt idx="288">
                  <c:v>44504</c:v>
                </c:pt>
                <c:pt idx="289">
                  <c:v>44505</c:v>
                </c:pt>
                <c:pt idx="290">
                  <c:v>44508</c:v>
                </c:pt>
                <c:pt idx="291">
                  <c:v>44509</c:v>
                </c:pt>
                <c:pt idx="292">
                  <c:v>44510</c:v>
                </c:pt>
                <c:pt idx="293">
                  <c:v>44511</c:v>
                </c:pt>
                <c:pt idx="294">
                  <c:v>44512</c:v>
                </c:pt>
                <c:pt idx="295">
                  <c:v>44515</c:v>
                </c:pt>
                <c:pt idx="296">
                  <c:v>44516</c:v>
                </c:pt>
                <c:pt idx="297">
                  <c:v>44517</c:v>
                </c:pt>
                <c:pt idx="298">
                  <c:v>44518</c:v>
                </c:pt>
                <c:pt idx="299">
                  <c:v>44519</c:v>
                </c:pt>
                <c:pt idx="300">
                  <c:v>44522</c:v>
                </c:pt>
                <c:pt idx="301">
                  <c:v>44523</c:v>
                </c:pt>
                <c:pt idx="302">
                  <c:v>44524</c:v>
                </c:pt>
                <c:pt idx="303">
                  <c:v>44525</c:v>
                </c:pt>
                <c:pt idx="304">
                  <c:v>44526</c:v>
                </c:pt>
                <c:pt idx="305">
                  <c:v>44529</c:v>
                </c:pt>
                <c:pt idx="306">
                  <c:v>44530</c:v>
                </c:pt>
                <c:pt idx="307">
                  <c:v>44531</c:v>
                </c:pt>
                <c:pt idx="308">
                  <c:v>44532</c:v>
                </c:pt>
                <c:pt idx="309">
                  <c:v>44533</c:v>
                </c:pt>
                <c:pt idx="310">
                  <c:v>44536</c:v>
                </c:pt>
                <c:pt idx="311">
                  <c:v>44537</c:v>
                </c:pt>
                <c:pt idx="312">
                  <c:v>44538</c:v>
                </c:pt>
                <c:pt idx="313">
                  <c:v>44539</c:v>
                </c:pt>
                <c:pt idx="314">
                  <c:v>44540</c:v>
                </c:pt>
                <c:pt idx="315">
                  <c:v>44543</c:v>
                </c:pt>
                <c:pt idx="316">
                  <c:v>44544</c:v>
                </c:pt>
                <c:pt idx="317">
                  <c:v>44545</c:v>
                </c:pt>
                <c:pt idx="318">
                  <c:v>44546</c:v>
                </c:pt>
                <c:pt idx="319">
                  <c:v>44547</c:v>
                </c:pt>
                <c:pt idx="320">
                  <c:v>44550</c:v>
                </c:pt>
                <c:pt idx="321">
                  <c:v>44551</c:v>
                </c:pt>
                <c:pt idx="322">
                  <c:v>44552</c:v>
                </c:pt>
                <c:pt idx="323">
                  <c:v>44553</c:v>
                </c:pt>
                <c:pt idx="324">
                  <c:v>44554</c:v>
                </c:pt>
                <c:pt idx="325">
                  <c:v>44558</c:v>
                </c:pt>
                <c:pt idx="326">
                  <c:v>44559</c:v>
                </c:pt>
                <c:pt idx="327">
                  <c:v>44560</c:v>
                </c:pt>
                <c:pt idx="328">
                  <c:v>44564</c:v>
                </c:pt>
                <c:pt idx="329">
                  <c:v>44565</c:v>
                </c:pt>
                <c:pt idx="330">
                  <c:v>44566</c:v>
                </c:pt>
                <c:pt idx="331">
                  <c:v>44567</c:v>
                </c:pt>
                <c:pt idx="332">
                  <c:v>44568</c:v>
                </c:pt>
                <c:pt idx="333">
                  <c:v>44571</c:v>
                </c:pt>
                <c:pt idx="334">
                  <c:v>44572</c:v>
                </c:pt>
                <c:pt idx="335">
                  <c:v>44573</c:v>
                </c:pt>
                <c:pt idx="336">
                  <c:v>44574</c:v>
                </c:pt>
                <c:pt idx="337">
                  <c:v>44575</c:v>
                </c:pt>
                <c:pt idx="338">
                  <c:v>44578</c:v>
                </c:pt>
                <c:pt idx="339">
                  <c:v>44579</c:v>
                </c:pt>
                <c:pt idx="340">
                  <c:v>44580</c:v>
                </c:pt>
                <c:pt idx="341">
                  <c:v>44581</c:v>
                </c:pt>
                <c:pt idx="342">
                  <c:v>44582</c:v>
                </c:pt>
                <c:pt idx="343">
                  <c:v>44585</c:v>
                </c:pt>
                <c:pt idx="344">
                  <c:v>44586</c:v>
                </c:pt>
                <c:pt idx="345">
                  <c:v>44587</c:v>
                </c:pt>
                <c:pt idx="346">
                  <c:v>44599</c:v>
                </c:pt>
                <c:pt idx="347">
                  <c:v>44600</c:v>
                </c:pt>
                <c:pt idx="348">
                  <c:v>44601</c:v>
                </c:pt>
                <c:pt idx="349">
                  <c:v>44602</c:v>
                </c:pt>
                <c:pt idx="350">
                  <c:v>44603</c:v>
                </c:pt>
                <c:pt idx="351">
                  <c:v>44606</c:v>
                </c:pt>
                <c:pt idx="352">
                  <c:v>44607</c:v>
                </c:pt>
                <c:pt idx="353">
                  <c:v>44608</c:v>
                </c:pt>
                <c:pt idx="354">
                  <c:v>44609</c:v>
                </c:pt>
                <c:pt idx="355">
                  <c:v>44610</c:v>
                </c:pt>
                <c:pt idx="356">
                  <c:v>44613</c:v>
                </c:pt>
                <c:pt idx="357">
                  <c:v>44614</c:v>
                </c:pt>
                <c:pt idx="358">
                  <c:v>44615</c:v>
                </c:pt>
                <c:pt idx="359">
                  <c:v>44616</c:v>
                </c:pt>
                <c:pt idx="360">
                  <c:v>44617</c:v>
                </c:pt>
                <c:pt idx="361">
                  <c:v>44621</c:v>
                </c:pt>
                <c:pt idx="362">
                  <c:v>44622</c:v>
                </c:pt>
                <c:pt idx="363">
                  <c:v>44623</c:v>
                </c:pt>
                <c:pt idx="364">
                  <c:v>44624</c:v>
                </c:pt>
                <c:pt idx="365">
                  <c:v>44627</c:v>
                </c:pt>
                <c:pt idx="366">
                  <c:v>44628</c:v>
                </c:pt>
                <c:pt idx="367">
                  <c:v>44629</c:v>
                </c:pt>
                <c:pt idx="368">
                  <c:v>44630</c:v>
                </c:pt>
                <c:pt idx="369">
                  <c:v>44631</c:v>
                </c:pt>
                <c:pt idx="370">
                  <c:v>44634</c:v>
                </c:pt>
                <c:pt idx="371">
                  <c:v>44635</c:v>
                </c:pt>
                <c:pt idx="372">
                  <c:v>44636</c:v>
                </c:pt>
                <c:pt idx="373">
                  <c:v>44637</c:v>
                </c:pt>
                <c:pt idx="374">
                  <c:v>44638</c:v>
                </c:pt>
                <c:pt idx="375">
                  <c:v>44641</c:v>
                </c:pt>
                <c:pt idx="376">
                  <c:v>44642</c:v>
                </c:pt>
                <c:pt idx="377">
                  <c:v>44643</c:v>
                </c:pt>
                <c:pt idx="378">
                  <c:v>44644</c:v>
                </c:pt>
                <c:pt idx="379">
                  <c:v>44645</c:v>
                </c:pt>
                <c:pt idx="380">
                  <c:v>44648</c:v>
                </c:pt>
                <c:pt idx="381">
                  <c:v>44649</c:v>
                </c:pt>
                <c:pt idx="382">
                  <c:v>44650</c:v>
                </c:pt>
                <c:pt idx="383">
                  <c:v>44651</c:v>
                </c:pt>
                <c:pt idx="384">
                  <c:v>44652</c:v>
                </c:pt>
                <c:pt idx="385">
                  <c:v>44657</c:v>
                </c:pt>
                <c:pt idx="386">
                  <c:v>44658</c:v>
                </c:pt>
                <c:pt idx="387">
                  <c:v>44659</c:v>
                </c:pt>
                <c:pt idx="388">
                  <c:v>44662</c:v>
                </c:pt>
                <c:pt idx="389">
                  <c:v>44663</c:v>
                </c:pt>
                <c:pt idx="390">
                  <c:v>44664</c:v>
                </c:pt>
                <c:pt idx="391">
                  <c:v>44665</c:v>
                </c:pt>
                <c:pt idx="392">
                  <c:v>44670</c:v>
                </c:pt>
                <c:pt idx="393">
                  <c:v>44671</c:v>
                </c:pt>
                <c:pt idx="394">
                  <c:v>44672</c:v>
                </c:pt>
                <c:pt idx="395">
                  <c:v>44673</c:v>
                </c:pt>
                <c:pt idx="396">
                  <c:v>44677</c:v>
                </c:pt>
                <c:pt idx="397">
                  <c:v>44678</c:v>
                </c:pt>
                <c:pt idx="398">
                  <c:v>44680</c:v>
                </c:pt>
                <c:pt idx="399">
                  <c:v>44684</c:v>
                </c:pt>
                <c:pt idx="400">
                  <c:v>44685</c:v>
                </c:pt>
                <c:pt idx="401">
                  <c:v>44686</c:v>
                </c:pt>
                <c:pt idx="402">
                  <c:v>44687</c:v>
                </c:pt>
                <c:pt idx="403">
                  <c:v>44690</c:v>
                </c:pt>
                <c:pt idx="404">
                  <c:v>44691</c:v>
                </c:pt>
                <c:pt idx="405">
                  <c:v>44692</c:v>
                </c:pt>
                <c:pt idx="406">
                  <c:v>44693</c:v>
                </c:pt>
                <c:pt idx="407">
                  <c:v>44694</c:v>
                </c:pt>
                <c:pt idx="408">
                  <c:v>44697</c:v>
                </c:pt>
                <c:pt idx="409">
                  <c:v>44698</c:v>
                </c:pt>
                <c:pt idx="410">
                  <c:v>44699</c:v>
                </c:pt>
                <c:pt idx="411">
                  <c:v>44700</c:v>
                </c:pt>
                <c:pt idx="412">
                  <c:v>44701</c:v>
                </c:pt>
                <c:pt idx="413">
                  <c:v>44704</c:v>
                </c:pt>
                <c:pt idx="414">
                  <c:v>44705</c:v>
                </c:pt>
                <c:pt idx="415">
                  <c:v>44706</c:v>
                </c:pt>
                <c:pt idx="416">
                  <c:v>44707</c:v>
                </c:pt>
                <c:pt idx="417">
                  <c:v>44708</c:v>
                </c:pt>
                <c:pt idx="418">
                  <c:v>44711</c:v>
                </c:pt>
                <c:pt idx="419">
                  <c:v>44712</c:v>
                </c:pt>
                <c:pt idx="420">
                  <c:v>44713</c:v>
                </c:pt>
                <c:pt idx="421">
                  <c:v>44714</c:v>
                </c:pt>
                <c:pt idx="422">
                  <c:v>44718</c:v>
                </c:pt>
                <c:pt idx="423">
                  <c:v>44719</c:v>
                </c:pt>
                <c:pt idx="424">
                  <c:v>44720</c:v>
                </c:pt>
                <c:pt idx="425">
                  <c:v>44721</c:v>
                </c:pt>
                <c:pt idx="426">
                  <c:v>44722</c:v>
                </c:pt>
                <c:pt idx="427">
                  <c:v>44725</c:v>
                </c:pt>
                <c:pt idx="428">
                  <c:v>44726</c:v>
                </c:pt>
                <c:pt idx="429">
                  <c:v>44727</c:v>
                </c:pt>
                <c:pt idx="430">
                  <c:v>44728</c:v>
                </c:pt>
                <c:pt idx="431">
                  <c:v>44729</c:v>
                </c:pt>
                <c:pt idx="432">
                  <c:v>44732</c:v>
                </c:pt>
                <c:pt idx="433">
                  <c:v>44733</c:v>
                </c:pt>
                <c:pt idx="434">
                  <c:v>44734</c:v>
                </c:pt>
                <c:pt idx="435">
                  <c:v>44735</c:v>
                </c:pt>
                <c:pt idx="436">
                  <c:v>44736</c:v>
                </c:pt>
                <c:pt idx="437">
                  <c:v>44739</c:v>
                </c:pt>
                <c:pt idx="438">
                  <c:v>44740</c:v>
                </c:pt>
                <c:pt idx="439">
                  <c:v>44741</c:v>
                </c:pt>
                <c:pt idx="440">
                  <c:v>44742</c:v>
                </c:pt>
                <c:pt idx="441">
                  <c:v>44743</c:v>
                </c:pt>
                <c:pt idx="442">
                  <c:v>44746</c:v>
                </c:pt>
                <c:pt idx="443">
                  <c:v>44747</c:v>
                </c:pt>
                <c:pt idx="444">
                  <c:v>44748</c:v>
                </c:pt>
                <c:pt idx="445">
                  <c:v>44749</c:v>
                </c:pt>
                <c:pt idx="446">
                  <c:v>44750</c:v>
                </c:pt>
                <c:pt idx="447">
                  <c:v>44753</c:v>
                </c:pt>
                <c:pt idx="448">
                  <c:v>44754</c:v>
                </c:pt>
                <c:pt idx="449">
                  <c:v>44755</c:v>
                </c:pt>
                <c:pt idx="450">
                  <c:v>44756</c:v>
                </c:pt>
                <c:pt idx="451">
                  <c:v>44757</c:v>
                </c:pt>
                <c:pt idx="452">
                  <c:v>44760</c:v>
                </c:pt>
                <c:pt idx="453">
                  <c:v>44761</c:v>
                </c:pt>
                <c:pt idx="454">
                  <c:v>44762</c:v>
                </c:pt>
                <c:pt idx="455">
                  <c:v>44763</c:v>
                </c:pt>
                <c:pt idx="456">
                  <c:v>44764</c:v>
                </c:pt>
                <c:pt idx="457">
                  <c:v>44767</c:v>
                </c:pt>
                <c:pt idx="458">
                  <c:v>44768</c:v>
                </c:pt>
                <c:pt idx="459">
                  <c:v>44769</c:v>
                </c:pt>
                <c:pt idx="460">
                  <c:v>44770</c:v>
                </c:pt>
                <c:pt idx="461">
                  <c:v>44771</c:v>
                </c:pt>
                <c:pt idx="462">
                  <c:v>44774</c:v>
                </c:pt>
                <c:pt idx="463">
                  <c:v>44775</c:v>
                </c:pt>
                <c:pt idx="464">
                  <c:v>44776</c:v>
                </c:pt>
                <c:pt idx="465">
                  <c:v>44777</c:v>
                </c:pt>
                <c:pt idx="466">
                  <c:v>44778</c:v>
                </c:pt>
                <c:pt idx="467">
                  <c:v>44781</c:v>
                </c:pt>
                <c:pt idx="468">
                  <c:v>44782</c:v>
                </c:pt>
                <c:pt idx="469">
                  <c:v>44783</c:v>
                </c:pt>
                <c:pt idx="470">
                  <c:v>44784</c:v>
                </c:pt>
                <c:pt idx="471">
                  <c:v>44785</c:v>
                </c:pt>
                <c:pt idx="472">
                  <c:v>44788</c:v>
                </c:pt>
                <c:pt idx="473">
                  <c:v>44789</c:v>
                </c:pt>
                <c:pt idx="474">
                  <c:v>44790</c:v>
                </c:pt>
                <c:pt idx="475">
                  <c:v>44791</c:v>
                </c:pt>
                <c:pt idx="476">
                  <c:v>44792</c:v>
                </c:pt>
                <c:pt idx="477">
                  <c:v>44795</c:v>
                </c:pt>
                <c:pt idx="478">
                  <c:v>44796</c:v>
                </c:pt>
                <c:pt idx="479">
                  <c:v>44797</c:v>
                </c:pt>
                <c:pt idx="480">
                  <c:v>44798</c:v>
                </c:pt>
                <c:pt idx="481">
                  <c:v>44799</c:v>
                </c:pt>
                <c:pt idx="482">
                  <c:v>44802</c:v>
                </c:pt>
                <c:pt idx="483">
                  <c:v>44803</c:v>
                </c:pt>
                <c:pt idx="484">
                  <c:v>44804</c:v>
                </c:pt>
                <c:pt idx="485">
                  <c:v>44805</c:v>
                </c:pt>
                <c:pt idx="486">
                  <c:v>44806</c:v>
                </c:pt>
                <c:pt idx="487">
                  <c:v>44809</c:v>
                </c:pt>
                <c:pt idx="488">
                  <c:v>44810</c:v>
                </c:pt>
                <c:pt idx="489">
                  <c:v>44811</c:v>
                </c:pt>
                <c:pt idx="490">
                  <c:v>44812</c:v>
                </c:pt>
                <c:pt idx="491">
                  <c:v>44816</c:v>
                </c:pt>
                <c:pt idx="492">
                  <c:v>44817</c:v>
                </c:pt>
                <c:pt idx="493">
                  <c:v>44818</c:v>
                </c:pt>
                <c:pt idx="494">
                  <c:v>44819</c:v>
                </c:pt>
                <c:pt idx="495">
                  <c:v>44820</c:v>
                </c:pt>
                <c:pt idx="496">
                  <c:v>44823</c:v>
                </c:pt>
                <c:pt idx="497">
                  <c:v>44824</c:v>
                </c:pt>
                <c:pt idx="498">
                  <c:v>44825</c:v>
                </c:pt>
                <c:pt idx="499">
                  <c:v>44826</c:v>
                </c:pt>
                <c:pt idx="500">
                  <c:v>44827</c:v>
                </c:pt>
                <c:pt idx="501">
                  <c:v>44830</c:v>
                </c:pt>
                <c:pt idx="502">
                  <c:v>44831</c:v>
                </c:pt>
                <c:pt idx="503">
                  <c:v>44832</c:v>
                </c:pt>
                <c:pt idx="504">
                  <c:v>44833</c:v>
                </c:pt>
                <c:pt idx="505">
                  <c:v>44834</c:v>
                </c:pt>
                <c:pt idx="506">
                  <c:v>44837</c:v>
                </c:pt>
                <c:pt idx="507">
                  <c:v>44838</c:v>
                </c:pt>
                <c:pt idx="508">
                  <c:v>44839</c:v>
                </c:pt>
                <c:pt idx="509">
                  <c:v>44840</c:v>
                </c:pt>
                <c:pt idx="510">
                  <c:v>44841</c:v>
                </c:pt>
                <c:pt idx="511">
                  <c:v>44845</c:v>
                </c:pt>
                <c:pt idx="512">
                  <c:v>44846</c:v>
                </c:pt>
                <c:pt idx="513">
                  <c:v>44847</c:v>
                </c:pt>
                <c:pt idx="514">
                  <c:v>44848</c:v>
                </c:pt>
                <c:pt idx="515">
                  <c:v>44851</c:v>
                </c:pt>
                <c:pt idx="516">
                  <c:v>44852</c:v>
                </c:pt>
                <c:pt idx="517">
                  <c:v>44853</c:v>
                </c:pt>
                <c:pt idx="518">
                  <c:v>44854</c:v>
                </c:pt>
                <c:pt idx="519">
                  <c:v>44855</c:v>
                </c:pt>
                <c:pt idx="520">
                  <c:v>44858</c:v>
                </c:pt>
                <c:pt idx="521">
                  <c:v>44859</c:v>
                </c:pt>
                <c:pt idx="522">
                  <c:v>44860</c:v>
                </c:pt>
                <c:pt idx="523">
                  <c:v>44861</c:v>
                </c:pt>
                <c:pt idx="524">
                  <c:v>44862</c:v>
                </c:pt>
                <c:pt idx="525">
                  <c:v>44865</c:v>
                </c:pt>
                <c:pt idx="526">
                  <c:v>44866</c:v>
                </c:pt>
                <c:pt idx="527">
                  <c:v>44867</c:v>
                </c:pt>
                <c:pt idx="528">
                  <c:v>44868</c:v>
                </c:pt>
                <c:pt idx="529">
                  <c:v>44869</c:v>
                </c:pt>
                <c:pt idx="530">
                  <c:v>44872</c:v>
                </c:pt>
                <c:pt idx="531">
                  <c:v>44873</c:v>
                </c:pt>
                <c:pt idx="532">
                  <c:v>44874</c:v>
                </c:pt>
                <c:pt idx="533">
                  <c:v>44875</c:v>
                </c:pt>
                <c:pt idx="534">
                  <c:v>44876</c:v>
                </c:pt>
                <c:pt idx="535">
                  <c:v>44879</c:v>
                </c:pt>
                <c:pt idx="536">
                  <c:v>44880</c:v>
                </c:pt>
                <c:pt idx="537">
                  <c:v>44881</c:v>
                </c:pt>
                <c:pt idx="538">
                  <c:v>44882</c:v>
                </c:pt>
                <c:pt idx="539">
                  <c:v>44883</c:v>
                </c:pt>
                <c:pt idx="540">
                  <c:v>44886</c:v>
                </c:pt>
                <c:pt idx="541">
                  <c:v>44887</c:v>
                </c:pt>
                <c:pt idx="542">
                  <c:v>44888</c:v>
                </c:pt>
                <c:pt idx="543">
                  <c:v>44889</c:v>
                </c:pt>
                <c:pt idx="544">
                  <c:v>44890</c:v>
                </c:pt>
                <c:pt idx="545">
                  <c:v>44893</c:v>
                </c:pt>
                <c:pt idx="546">
                  <c:v>44894</c:v>
                </c:pt>
                <c:pt idx="547">
                  <c:v>44895</c:v>
                </c:pt>
                <c:pt idx="548">
                  <c:v>44896</c:v>
                </c:pt>
                <c:pt idx="549">
                  <c:v>44897</c:v>
                </c:pt>
                <c:pt idx="550">
                  <c:v>44900</c:v>
                </c:pt>
                <c:pt idx="551">
                  <c:v>44901</c:v>
                </c:pt>
                <c:pt idx="552">
                  <c:v>44902</c:v>
                </c:pt>
                <c:pt idx="553">
                  <c:v>44903</c:v>
                </c:pt>
                <c:pt idx="554">
                  <c:v>44904</c:v>
                </c:pt>
                <c:pt idx="555">
                  <c:v>44907</c:v>
                </c:pt>
                <c:pt idx="556">
                  <c:v>44908</c:v>
                </c:pt>
                <c:pt idx="557">
                  <c:v>44909</c:v>
                </c:pt>
                <c:pt idx="558">
                  <c:v>44910</c:v>
                </c:pt>
                <c:pt idx="559">
                  <c:v>44911</c:v>
                </c:pt>
                <c:pt idx="560">
                  <c:v>44914</c:v>
                </c:pt>
                <c:pt idx="561">
                  <c:v>44915</c:v>
                </c:pt>
                <c:pt idx="562">
                  <c:v>44916</c:v>
                </c:pt>
                <c:pt idx="563">
                  <c:v>44917</c:v>
                </c:pt>
                <c:pt idx="564">
                  <c:v>44918</c:v>
                </c:pt>
                <c:pt idx="565">
                  <c:v>44921</c:v>
                </c:pt>
                <c:pt idx="566">
                  <c:v>44922</c:v>
                </c:pt>
                <c:pt idx="567">
                  <c:v>44923</c:v>
                </c:pt>
                <c:pt idx="568">
                  <c:v>44924</c:v>
                </c:pt>
                <c:pt idx="569">
                  <c:v>44925</c:v>
                </c:pt>
                <c:pt idx="570">
                  <c:v>44929</c:v>
                </c:pt>
                <c:pt idx="571">
                  <c:v>44930</c:v>
                </c:pt>
                <c:pt idx="572">
                  <c:v>44931</c:v>
                </c:pt>
                <c:pt idx="573">
                  <c:v>44932</c:v>
                </c:pt>
                <c:pt idx="574">
                  <c:v>44935</c:v>
                </c:pt>
                <c:pt idx="575">
                  <c:v>44936</c:v>
                </c:pt>
                <c:pt idx="576">
                  <c:v>44937</c:v>
                </c:pt>
                <c:pt idx="577">
                  <c:v>44938</c:v>
                </c:pt>
                <c:pt idx="578">
                  <c:v>44939</c:v>
                </c:pt>
                <c:pt idx="579">
                  <c:v>44942</c:v>
                </c:pt>
                <c:pt idx="580">
                  <c:v>44943</c:v>
                </c:pt>
                <c:pt idx="581">
                  <c:v>44956</c:v>
                </c:pt>
                <c:pt idx="582">
                  <c:v>44957</c:v>
                </c:pt>
                <c:pt idx="583">
                  <c:v>44958</c:v>
                </c:pt>
                <c:pt idx="584">
                  <c:v>44959</c:v>
                </c:pt>
                <c:pt idx="585">
                  <c:v>44960</c:v>
                </c:pt>
                <c:pt idx="586">
                  <c:v>44963</c:v>
                </c:pt>
                <c:pt idx="587">
                  <c:v>44964</c:v>
                </c:pt>
                <c:pt idx="588">
                  <c:v>44965</c:v>
                </c:pt>
                <c:pt idx="589">
                  <c:v>44966</c:v>
                </c:pt>
                <c:pt idx="590">
                  <c:v>44967</c:v>
                </c:pt>
                <c:pt idx="591">
                  <c:v>44970</c:v>
                </c:pt>
                <c:pt idx="592">
                  <c:v>44971</c:v>
                </c:pt>
                <c:pt idx="593">
                  <c:v>44972</c:v>
                </c:pt>
                <c:pt idx="594">
                  <c:v>44973</c:v>
                </c:pt>
                <c:pt idx="595">
                  <c:v>44974</c:v>
                </c:pt>
                <c:pt idx="596">
                  <c:v>44977</c:v>
                </c:pt>
                <c:pt idx="597">
                  <c:v>44978</c:v>
                </c:pt>
                <c:pt idx="598">
                  <c:v>44979</c:v>
                </c:pt>
                <c:pt idx="599">
                  <c:v>44980</c:v>
                </c:pt>
                <c:pt idx="600">
                  <c:v>44981</c:v>
                </c:pt>
                <c:pt idx="601">
                  <c:v>44986</c:v>
                </c:pt>
                <c:pt idx="602">
                  <c:v>44987</c:v>
                </c:pt>
                <c:pt idx="603">
                  <c:v>44988</c:v>
                </c:pt>
                <c:pt idx="604">
                  <c:v>44991</c:v>
                </c:pt>
                <c:pt idx="605">
                  <c:v>44992</c:v>
                </c:pt>
                <c:pt idx="606">
                  <c:v>44993</c:v>
                </c:pt>
                <c:pt idx="607">
                  <c:v>44994</c:v>
                </c:pt>
                <c:pt idx="608">
                  <c:v>44995</c:v>
                </c:pt>
                <c:pt idx="609">
                  <c:v>44998</c:v>
                </c:pt>
                <c:pt idx="610">
                  <c:v>44999</c:v>
                </c:pt>
                <c:pt idx="611">
                  <c:v>45000</c:v>
                </c:pt>
                <c:pt idx="612">
                  <c:v>45001</c:v>
                </c:pt>
                <c:pt idx="613">
                  <c:v>45002</c:v>
                </c:pt>
                <c:pt idx="614">
                  <c:v>45005</c:v>
                </c:pt>
                <c:pt idx="615">
                  <c:v>45006</c:v>
                </c:pt>
                <c:pt idx="616">
                  <c:v>45007</c:v>
                </c:pt>
                <c:pt idx="617">
                  <c:v>45008</c:v>
                </c:pt>
                <c:pt idx="618">
                  <c:v>45009</c:v>
                </c:pt>
                <c:pt idx="619">
                  <c:v>45012</c:v>
                </c:pt>
                <c:pt idx="620">
                  <c:v>45013</c:v>
                </c:pt>
                <c:pt idx="621">
                  <c:v>45014</c:v>
                </c:pt>
                <c:pt idx="622">
                  <c:v>45015</c:v>
                </c:pt>
                <c:pt idx="623">
                  <c:v>45016</c:v>
                </c:pt>
                <c:pt idx="624">
                  <c:v>45022</c:v>
                </c:pt>
                <c:pt idx="625">
                  <c:v>45023</c:v>
                </c:pt>
                <c:pt idx="626">
                  <c:v>45026</c:v>
                </c:pt>
                <c:pt idx="627">
                  <c:v>45027</c:v>
                </c:pt>
                <c:pt idx="628">
                  <c:v>45028</c:v>
                </c:pt>
                <c:pt idx="629">
                  <c:v>45029</c:v>
                </c:pt>
                <c:pt idx="630">
                  <c:v>45030</c:v>
                </c:pt>
                <c:pt idx="631">
                  <c:v>45033</c:v>
                </c:pt>
                <c:pt idx="632">
                  <c:v>45034</c:v>
                </c:pt>
                <c:pt idx="633">
                  <c:v>45035</c:v>
                </c:pt>
                <c:pt idx="634">
                  <c:v>45036</c:v>
                </c:pt>
                <c:pt idx="635">
                  <c:v>45037</c:v>
                </c:pt>
                <c:pt idx="636">
                  <c:v>45040</c:v>
                </c:pt>
                <c:pt idx="637">
                  <c:v>45041</c:v>
                </c:pt>
                <c:pt idx="638">
                  <c:v>45042</c:v>
                </c:pt>
                <c:pt idx="639">
                  <c:v>45043</c:v>
                </c:pt>
                <c:pt idx="640">
                  <c:v>45044</c:v>
                </c:pt>
                <c:pt idx="641">
                  <c:v>45048</c:v>
                </c:pt>
                <c:pt idx="642">
                  <c:v>45049</c:v>
                </c:pt>
                <c:pt idx="643">
                  <c:v>45050</c:v>
                </c:pt>
                <c:pt idx="644">
                  <c:v>45051</c:v>
                </c:pt>
                <c:pt idx="645">
                  <c:v>45054</c:v>
                </c:pt>
                <c:pt idx="646">
                  <c:v>45055</c:v>
                </c:pt>
                <c:pt idx="647">
                  <c:v>45056</c:v>
                </c:pt>
                <c:pt idx="648">
                  <c:v>45057</c:v>
                </c:pt>
                <c:pt idx="649">
                  <c:v>45058</c:v>
                </c:pt>
                <c:pt idx="650">
                  <c:v>45061</c:v>
                </c:pt>
                <c:pt idx="651">
                  <c:v>45062</c:v>
                </c:pt>
                <c:pt idx="652">
                  <c:v>45063</c:v>
                </c:pt>
                <c:pt idx="653">
                  <c:v>45064</c:v>
                </c:pt>
                <c:pt idx="654">
                  <c:v>45065</c:v>
                </c:pt>
                <c:pt idx="655">
                  <c:v>45068</c:v>
                </c:pt>
                <c:pt idx="656">
                  <c:v>45069</c:v>
                </c:pt>
                <c:pt idx="657">
                  <c:v>45070</c:v>
                </c:pt>
                <c:pt idx="658">
                  <c:v>45071</c:v>
                </c:pt>
                <c:pt idx="659">
                  <c:v>45072</c:v>
                </c:pt>
                <c:pt idx="660">
                  <c:v>45075</c:v>
                </c:pt>
                <c:pt idx="661">
                  <c:v>45076</c:v>
                </c:pt>
                <c:pt idx="662">
                  <c:v>45077</c:v>
                </c:pt>
                <c:pt idx="663">
                  <c:v>45078</c:v>
                </c:pt>
                <c:pt idx="664">
                  <c:v>45079</c:v>
                </c:pt>
                <c:pt idx="665">
                  <c:v>45082</c:v>
                </c:pt>
                <c:pt idx="666">
                  <c:v>45083</c:v>
                </c:pt>
                <c:pt idx="667">
                  <c:v>45084</c:v>
                </c:pt>
                <c:pt idx="668">
                  <c:v>45085</c:v>
                </c:pt>
                <c:pt idx="669">
                  <c:v>45086</c:v>
                </c:pt>
                <c:pt idx="670">
                  <c:v>45089</c:v>
                </c:pt>
                <c:pt idx="671">
                  <c:v>45090</c:v>
                </c:pt>
                <c:pt idx="672">
                  <c:v>45091</c:v>
                </c:pt>
                <c:pt idx="673">
                  <c:v>45092</c:v>
                </c:pt>
                <c:pt idx="674">
                  <c:v>45093</c:v>
                </c:pt>
                <c:pt idx="675">
                  <c:v>45096</c:v>
                </c:pt>
                <c:pt idx="676">
                  <c:v>45097</c:v>
                </c:pt>
                <c:pt idx="677">
                  <c:v>45098</c:v>
                </c:pt>
                <c:pt idx="678">
                  <c:v>45103</c:v>
                </c:pt>
                <c:pt idx="679">
                  <c:v>45104</c:v>
                </c:pt>
                <c:pt idx="680">
                  <c:v>45105</c:v>
                </c:pt>
                <c:pt idx="681">
                  <c:v>45106</c:v>
                </c:pt>
                <c:pt idx="682">
                  <c:v>45107</c:v>
                </c:pt>
                <c:pt idx="683">
                  <c:v>45110</c:v>
                </c:pt>
                <c:pt idx="684">
                  <c:v>45111</c:v>
                </c:pt>
                <c:pt idx="685">
                  <c:v>45112</c:v>
                </c:pt>
                <c:pt idx="686">
                  <c:v>45113</c:v>
                </c:pt>
                <c:pt idx="687">
                  <c:v>45114</c:v>
                </c:pt>
                <c:pt idx="688">
                  <c:v>45117</c:v>
                </c:pt>
                <c:pt idx="689">
                  <c:v>45118</c:v>
                </c:pt>
                <c:pt idx="690">
                  <c:v>45119</c:v>
                </c:pt>
                <c:pt idx="691">
                  <c:v>45120</c:v>
                </c:pt>
                <c:pt idx="692">
                  <c:v>45121</c:v>
                </c:pt>
                <c:pt idx="693">
                  <c:v>45124</c:v>
                </c:pt>
                <c:pt idx="694">
                  <c:v>45125</c:v>
                </c:pt>
                <c:pt idx="695">
                  <c:v>45126</c:v>
                </c:pt>
                <c:pt idx="696">
                  <c:v>45127</c:v>
                </c:pt>
                <c:pt idx="697">
                  <c:v>45128</c:v>
                </c:pt>
                <c:pt idx="698">
                  <c:v>45131</c:v>
                </c:pt>
                <c:pt idx="699">
                  <c:v>45132</c:v>
                </c:pt>
                <c:pt idx="700">
                  <c:v>45133</c:v>
                </c:pt>
                <c:pt idx="701">
                  <c:v>45134</c:v>
                </c:pt>
                <c:pt idx="702">
                  <c:v>45135</c:v>
                </c:pt>
                <c:pt idx="703">
                  <c:v>45138</c:v>
                </c:pt>
                <c:pt idx="704">
                  <c:v>45139</c:v>
                </c:pt>
                <c:pt idx="705">
                  <c:v>45140</c:v>
                </c:pt>
                <c:pt idx="706">
                  <c:v>45142</c:v>
                </c:pt>
                <c:pt idx="707">
                  <c:v>45145</c:v>
                </c:pt>
                <c:pt idx="708">
                  <c:v>45146</c:v>
                </c:pt>
                <c:pt idx="709">
                  <c:v>45147</c:v>
                </c:pt>
                <c:pt idx="710">
                  <c:v>45148</c:v>
                </c:pt>
                <c:pt idx="711">
                  <c:v>45149</c:v>
                </c:pt>
                <c:pt idx="712">
                  <c:v>45152</c:v>
                </c:pt>
                <c:pt idx="713">
                  <c:v>45153</c:v>
                </c:pt>
                <c:pt idx="714">
                  <c:v>45154</c:v>
                </c:pt>
                <c:pt idx="715">
                  <c:v>45155</c:v>
                </c:pt>
                <c:pt idx="716">
                  <c:v>45156</c:v>
                </c:pt>
                <c:pt idx="717">
                  <c:v>45159</c:v>
                </c:pt>
                <c:pt idx="718">
                  <c:v>45160</c:v>
                </c:pt>
                <c:pt idx="719">
                  <c:v>45161</c:v>
                </c:pt>
                <c:pt idx="720">
                  <c:v>45162</c:v>
                </c:pt>
                <c:pt idx="721">
                  <c:v>45163</c:v>
                </c:pt>
                <c:pt idx="722">
                  <c:v>45166</c:v>
                </c:pt>
                <c:pt idx="723">
                  <c:v>45167</c:v>
                </c:pt>
                <c:pt idx="724">
                  <c:v>45168</c:v>
                </c:pt>
                <c:pt idx="725">
                  <c:v>45169</c:v>
                </c:pt>
                <c:pt idx="726">
                  <c:v>45170</c:v>
                </c:pt>
                <c:pt idx="727">
                  <c:v>45173</c:v>
                </c:pt>
                <c:pt idx="728">
                  <c:v>45174</c:v>
                </c:pt>
                <c:pt idx="729">
                  <c:v>45175</c:v>
                </c:pt>
                <c:pt idx="730">
                  <c:v>45176</c:v>
                </c:pt>
                <c:pt idx="731">
                  <c:v>45177</c:v>
                </c:pt>
                <c:pt idx="732">
                  <c:v>45180</c:v>
                </c:pt>
                <c:pt idx="733">
                  <c:v>45181</c:v>
                </c:pt>
                <c:pt idx="734">
                  <c:v>45182</c:v>
                </c:pt>
                <c:pt idx="735">
                  <c:v>45183</c:v>
                </c:pt>
                <c:pt idx="736">
                  <c:v>45184</c:v>
                </c:pt>
                <c:pt idx="737">
                  <c:v>45187</c:v>
                </c:pt>
                <c:pt idx="738">
                  <c:v>45188</c:v>
                </c:pt>
                <c:pt idx="739">
                  <c:v>45189</c:v>
                </c:pt>
                <c:pt idx="740">
                  <c:v>45190</c:v>
                </c:pt>
                <c:pt idx="741">
                  <c:v>45191</c:v>
                </c:pt>
                <c:pt idx="742">
                  <c:v>45194</c:v>
                </c:pt>
                <c:pt idx="743">
                  <c:v>45195</c:v>
                </c:pt>
                <c:pt idx="744">
                  <c:v>45196</c:v>
                </c:pt>
                <c:pt idx="745">
                  <c:v>45197</c:v>
                </c:pt>
                <c:pt idx="746">
                  <c:v>45201</c:v>
                </c:pt>
                <c:pt idx="747">
                  <c:v>45202</c:v>
                </c:pt>
                <c:pt idx="748">
                  <c:v>45203</c:v>
                </c:pt>
                <c:pt idx="749">
                  <c:v>45204</c:v>
                </c:pt>
                <c:pt idx="750">
                  <c:v>45205</c:v>
                </c:pt>
                <c:pt idx="751">
                  <c:v>45210</c:v>
                </c:pt>
                <c:pt idx="752">
                  <c:v>45211</c:v>
                </c:pt>
                <c:pt idx="753">
                  <c:v>45212</c:v>
                </c:pt>
                <c:pt idx="754">
                  <c:v>45215</c:v>
                </c:pt>
                <c:pt idx="755">
                  <c:v>45216</c:v>
                </c:pt>
                <c:pt idx="756">
                  <c:v>45217</c:v>
                </c:pt>
                <c:pt idx="757">
                  <c:v>45218</c:v>
                </c:pt>
                <c:pt idx="758">
                  <c:v>45219</c:v>
                </c:pt>
                <c:pt idx="759">
                  <c:v>45222</c:v>
                </c:pt>
                <c:pt idx="760">
                  <c:v>45223</c:v>
                </c:pt>
                <c:pt idx="761">
                  <c:v>45224</c:v>
                </c:pt>
                <c:pt idx="762">
                  <c:v>45225</c:v>
                </c:pt>
                <c:pt idx="763">
                  <c:v>45226</c:v>
                </c:pt>
                <c:pt idx="764">
                  <c:v>45229</c:v>
                </c:pt>
                <c:pt idx="765">
                  <c:v>45230</c:v>
                </c:pt>
                <c:pt idx="766">
                  <c:v>45231</c:v>
                </c:pt>
                <c:pt idx="767">
                  <c:v>45232</c:v>
                </c:pt>
                <c:pt idx="768">
                  <c:v>45233</c:v>
                </c:pt>
                <c:pt idx="769">
                  <c:v>45236</c:v>
                </c:pt>
                <c:pt idx="770">
                  <c:v>45237</c:v>
                </c:pt>
                <c:pt idx="771">
                  <c:v>45238</c:v>
                </c:pt>
                <c:pt idx="772">
                  <c:v>45239</c:v>
                </c:pt>
                <c:pt idx="773">
                  <c:v>45240</c:v>
                </c:pt>
                <c:pt idx="774">
                  <c:v>45243</c:v>
                </c:pt>
                <c:pt idx="775">
                  <c:v>45244</c:v>
                </c:pt>
                <c:pt idx="776">
                  <c:v>45245</c:v>
                </c:pt>
                <c:pt idx="777">
                  <c:v>45246</c:v>
                </c:pt>
              </c:numCache>
            </c:numRef>
          </c:cat>
          <c:val>
            <c:numRef>
              <c:f>'ONE_LAST_QUOTE (2)'!$AI$2:$AI$792</c:f>
              <c:numCache>
                <c:formatCode>_(* #,##0.00_);_(* \(#,##0.00\);_(* "-"??_);_(@_)</c:formatCode>
                <c:ptCount val="791"/>
                <c:pt idx="0">
                  <c:v>54.11249999999805</c:v>
                </c:pt>
                <c:pt idx="1">
                  <c:v>55.453124999995914</c:v>
                </c:pt>
                <c:pt idx="2">
                  <c:v>-13.398907103824497</c:v>
                </c:pt>
                <c:pt idx="3">
                  <c:v>-8.593750000000183</c:v>
                </c:pt>
                <c:pt idx="4">
                  <c:v>-147.0666666666977</c:v>
                </c:pt>
                <c:pt idx="5">
                  <c:v>-59.243902439026684</c:v>
                </c:pt>
                <c:pt idx="6">
                  <c:v>20.143884892086529</c:v>
                </c:pt>
                <c:pt idx="7">
                  <c:v>-2.6741214057504772</c:v>
                </c:pt>
                <c:pt idx="8">
                  <c:v>-11.285714285714866</c:v>
                </c:pt>
                <c:pt idx="9">
                  <c:v>0.66666666667108787</c:v>
                </c:pt>
                <c:pt idx="10">
                  <c:v>13.867924528300083</c:v>
                </c:pt>
                <c:pt idx="11">
                  <c:v>-27.402173913045726</c:v>
                </c:pt>
                <c:pt idx="12">
                  <c:v>35.590909090908944</c:v>
                </c:pt>
                <c:pt idx="13">
                  <c:v>-10.132530120481253</c:v>
                </c:pt>
                <c:pt idx="14">
                  <c:v>-21.666666666663779</c:v>
                </c:pt>
                <c:pt idx="15">
                  <c:v>-3.6459330143544935</c:v>
                </c:pt>
                <c:pt idx="16">
                  <c:v>9.7583333333342139</c:v>
                </c:pt>
                <c:pt idx="17">
                  <c:v>2.8453608247424129</c:v>
                </c:pt>
                <c:pt idx="18">
                  <c:v>2.304347826087175</c:v>
                </c:pt>
                <c:pt idx="19">
                  <c:v>-17.23076923076313</c:v>
                </c:pt>
                <c:pt idx="20">
                  <c:v>-208.35294117652117</c:v>
                </c:pt>
                <c:pt idx="21">
                  <c:v>74.854545454544038</c:v>
                </c:pt>
                <c:pt idx="22">
                  <c:v>19.103546099290945</c:v>
                </c:pt>
                <c:pt idx="23">
                  <c:v>61.395454545453141</c:v>
                </c:pt>
                <c:pt idx="24">
                  <c:v>-80.05882352940904</c:v>
                </c:pt>
                <c:pt idx="25">
                  <c:v>-189.38636363636445</c:v>
                </c:pt>
                <c:pt idx="26">
                  <c:v>340.72727272722648</c:v>
                </c:pt>
                <c:pt idx="27">
                  <c:v>526.00000000014779</c:v>
                </c:pt>
                <c:pt idx="28">
                  <c:v>60.934210526315852</c:v>
                </c:pt>
                <c:pt idx="29">
                  <c:v>17.677824267782526</c:v>
                </c:pt>
                <c:pt idx="30">
                  <c:v>11.899371069182198</c:v>
                </c:pt>
                <c:pt idx="31">
                  <c:v>12.49767441860431</c:v>
                </c:pt>
                <c:pt idx="32">
                  <c:v>13.724137931033354</c:v>
                </c:pt>
                <c:pt idx="33">
                  <c:v>-26.150943396223251</c:v>
                </c:pt>
                <c:pt idx="34">
                  <c:v>15.935483870967174</c:v>
                </c:pt>
                <c:pt idx="35">
                  <c:v>17.282608695651479</c:v>
                </c:pt>
                <c:pt idx="36">
                  <c:v>19.319999999999709</c:v>
                </c:pt>
                <c:pt idx="37">
                  <c:v>-4.5735294117649428</c:v>
                </c:pt>
                <c:pt idx="38">
                  <c:v>1.8347826086961947</c:v>
                </c:pt>
                <c:pt idx="39">
                  <c:v>11.968253968253997</c:v>
                </c:pt>
                <c:pt idx="40">
                  <c:v>8.5662650602418289</c:v>
                </c:pt>
                <c:pt idx="41">
                  <c:v>6.7959999999999123</c:v>
                </c:pt>
                <c:pt idx="42">
                  <c:v>-252.74999999996368</c:v>
                </c:pt>
                <c:pt idx="43">
                  <c:v>252.79166666665739</c:v>
                </c:pt>
                <c:pt idx="44">
                  <c:v>40.035928143712539</c:v>
                </c:pt>
                <c:pt idx="45">
                  <c:v>16.979865771812424</c:v>
                </c:pt>
                <c:pt idx="46">
                  <c:v>-145.75609756096725</c:v>
                </c:pt>
                <c:pt idx="47">
                  <c:v>28.171247357293762</c:v>
                </c:pt>
                <c:pt idx="48">
                  <c:v>16.055437100213073</c:v>
                </c:pt>
                <c:pt idx="49">
                  <c:v>31.901840490797635</c:v>
                </c:pt>
                <c:pt idx="50">
                  <c:v>4.9240506329108822</c:v>
                </c:pt>
                <c:pt idx="51">
                  <c:v>-18.90476190476091</c:v>
                </c:pt>
                <c:pt idx="52">
                  <c:v>-202.88888888894769</c:v>
                </c:pt>
                <c:pt idx="53">
                  <c:v>0.68544600938926292</c:v>
                </c:pt>
                <c:pt idx="54">
                  <c:v>-8.9249999999989349</c:v>
                </c:pt>
                <c:pt idx="55">
                  <c:v>0.92187500000024702</c:v>
                </c:pt>
                <c:pt idx="56">
                  <c:v>2.8013245033109859</c:v>
                </c:pt>
                <c:pt idx="57">
                  <c:v>4.1137440758294952</c:v>
                </c:pt>
                <c:pt idx="58">
                  <c:v>-82.363636363655402</c:v>
                </c:pt>
                <c:pt idx="59">
                  <c:v>12.301587301587391</c:v>
                </c:pt>
                <c:pt idx="60">
                  <c:v>-20.583333333333591</c:v>
                </c:pt>
                <c:pt idx="61">
                  <c:v>8.6872246696033049</c:v>
                </c:pt>
                <c:pt idx="62">
                  <c:v>16.767676767676981</c:v>
                </c:pt>
                <c:pt idx="63">
                  <c:v>-8.1475409836053014</c:v>
                </c:pt>
                <c:pt idx="64">
                  <c:v>-15.264150943393854</c:v>
                </c:pt>
                <c:pt idx="65">
                  <c:v>50.547169811321574</c:v>
                </c:pt>
                <c:pt idx="66">
                  <c:v>-55.166666666656084</c:v>
                </c:pt>
                <c:pt idx="67">
                  <c:v>1095.0000000010687</c:v>
                </c:pt>
                <c:pt idx="68">
                  <c:v>0</c:v>
                </c:pt>
                <c:pt idx="69">
                  <c:v>5.7513513513509658</c:v>
                </c:pt>
                <c:pt idx="70">
                  <c:v>32.495238095238534</c:v>
                </c:pt>
                <c:pt idx="71">
                  <c:v>7.3582089552247645</c:v>
                </c:pt>
                <c:pt idx="72">
                  <c:v>-0.95081967213100704</c:v>
                </c:pt>
                <c:pt idx="73">
                  <c:v>6.3951048951048515</c:v>
                </c:pt>
                <c:pt idx="74">
                  <c:v>8.3868312757200076</c:v>
                </c:pt>
                <c:pt idx="75">
                  <c:v>-3.5102040816331077</c:v>
                </c:pt>
                <c:pt idx="76">
                  <c:v>6.1428571428565588</c:v>
                </c:pt>
                <c:pt idx="77">
                  <c:v>6.0317848410757655</c:v>
                </c:pt>
                <c:pt idx="78">
                  <c:v>4.8926829268285372</c:v>
                </c:pt>
                <c:pt idx="79">
                  <c:v>-1550.0000000014097</c:v>
                </c:pt>
                <c:pt idx="80">
                  <c:v>-24.394736842106703</c:v>
                </c:pt>
                <c:pt idx="81">
                  <c:v>66.230769230761709</c:v>
                </c:pt>
                <c:pt idx="82">
                  <c:v>164.95652173911697</c:v>
                </c:pt>
                <c:pt idx="83">
                  <c:v>78.999999999985903</c:v>
                </c:pt>
                <c:pt idx="84">
                  <c:v>179.99999999996697</c:v>
                </c:pt>
                <c:pt idx="85">
                  <c:v>-311.51428571426737</c:v>
                </c:pt>
                <c:pt idx="86">
                  <c:v>-24.343949044587717</c:v>
                </c:pt>
                <c:pt idx="87">
                  <c:v>1567.0000000014325</c:v>
                </c:pt>
                <c:pt idx="88">
                  <c:v>-9.3892617449669551</c:v>
                </c:pt>
                <c:pt idx="89">
                  <c:v>25.067961165048423</c:v>
                </c:pt>
                <c:pt idx="90">
                  <c:v>9.4730434782610722</c:v>
                </c:pt>
                <c:pt idx="91">
                  <c:v>42.602941176468313</c:v>
                </c:pt>
                <c:pt idx="92">
                  <c:v>85.607142857120593</c:v>
                </c:pt>
                <c:pt idx="93">
                  <c:v>14.768442622950774</c:v>
                </c:pt>
                <c:pt idx="94">
                  <c:v>6.0909090909087773</c:v>
                </c:pt>
                <c:pt idx="95">
                  <c:v>5.4851063829789313</c:v>
                </c:pt>
                <c:pt idx="96">
                  <c:v>21.333333333332842</c:v>
                </c:pt>
                <c:pt idx="97">
                  <c:v>55.428571428567714</c:v>
                </c:pt>
                <c:pt idx="98">
                  <c:v>7.9708029197080554</c:v>
                </c:pt>
                <c:pt idx="99">
                  <c:v>2.7324137931033778</c:v>
                </c:pt>
                <c:pt idx="100">
                  <c:v>4.1187335092350219</c:v>
                </c:pt>
                <c:pt idx="101">
                  <c:v>22.222222222214363</c:v>
                </c:pt>
                <c:pt idx="102">
                  <c:v>-177.16666666681445</c:v>
                </c:pt>
                <c:pt idx="103">
                  <c:v>-573.99999999959402</c:v>
                </c:pt>
                <c:pt idx="104">
                  <c:v>-575.40000000053203</c:v>
                </c:pt>
                <c:pt idx="105">
                  <c:v>9.2577092511015397</c:v>
                </c:pt>
                <c:pt idx="106">
                  <c:v>25.028169014085844</c:v>
                </c:pt>
                <c:pt idx="107">
                  <c:v>-14.831730769230653</c:v>
                </c:pt>
                <c:pt idx="108">
                  <c:v>26.301775147928577</c:v>
                </c:pt>
                <c:pt idx="109">
                  <c:v>41.317073170728207</c:v>
                </c:pt>
                <c:pt idx="110">
                  <c:v>-53.367187500000739</c:v>
                </c:pt>
                <c:pt idx="111">
                  <c:v>16.814685314685285</c:v>
                </c:pt>
                <c:pt idx="112">
                  <c:v>80.49999999997442</c:v>
                </c:pt>
                <c:pt idx="113">
                  <c:v>-3.1111111111112049</c:v>
                </c:pt>
                <c:pt idx="114">
                  <c:v>-10.645833333333508</c:v>
                </c:pt>
                <c:pt idx="115">
                  <c:v>0.49999999999957367</c:v>
                </c:pt>
                <c:pt idx="116">
                  <c:v>-20.049723756905905</c:v>
                </c:pt>
                <c:pt idx="117">
                  <c:v>8.2846715328456249</c:v>
                </c:pt>
                <c:pt idx="118">
                  <c:v>-4.9162790697670982</c:v>
                </c:pt>
                <c:pt idx="119">
                  <c:v>2.8097345132737037</c:v>
                </c:pt>
                <c:pt idx="120">
                  <c:v>-9.124999999999801</c:v>
                </c:pt>
                <c:pt idx="121">
                  <c:v>-3.3517241379314622</c:v>
                </c:pt>
                <c:pt idx="122">
                  <c:v>23.829670329669113</c:v>
                </c:pt>
                <c:pt idx="123">
                  <c:v>1.2857142857140327</c:v>
                </c:pt>
                <c:pt idx="124">
                  <c:v>33.444444444444223</c:v>
                </c:pt>
                <c:pt idx="125">
                  <c:v>8.4000000000003503</c:v>
                </c:pt>
                <c:pt idx="126">
                  <c:v>17.235023041473909</c:v>
                </c:pt>
                <c:pt idx="127">
                  <c:v>-4.0881458966568012</c:v>
                </c:pt>
                <c:pt idx="128">
                  <c:v>-13.018987341771631</c:v>
                </c:pt>
                <c:pt idx="129">
                  <c:v>6.8686131386860021</c:v>
                </c:pt>
                <c:pt idx="130">
                  <c:v>166.33333333347733</c:v>
                </c:pt>
                <c:pt idx="131">
                  <c:v>46.333333333312964</c:v>
                </c:pt>
                <c:pt idx="132">
                  <c:v>1.6228748068006114</c:v>
                </c:pt>
                <c:pt idx="133">
                  <c:v>10.459854014598452</c:v>
                </c:pt>
                <c:pt idx="134">
                  <c:v>-22.147540983606419</c:v>
                </c:pt>
                <c:pt idx="135">
                  <c:v>-41.829268292685285</c:v>
                </c:pt>
                <c:pt idx="136">
                  <c:v>34.622222222221474</c:v>
                </c:pt>
                <c:pt idx="137">
                  <c:v>-48.339285714284998</c:v>
                </c:pt>
                <c:pt idx="138">
                  <c:v>26.658959537571384</c:v>
                </c:pt>
                <c:pt idx="139">
                  <c:v>164.34374999997476</c:v>
                </c:pt>
                <c:pt idx="140">
                  <c:v>90.240000000001601</c:v>
                </c:pt>
                <c:pt idx="141">
                  <c:v>-36.029850746269986</c:v>
                </c:pt>
                <c:pt idx="142">
                  <c:v>-6.163999999999942</c:v>
                </c:pt>
                <c:pt idx="143">
                  <c:v>-71.896551724140906</c:v>
                </c:pt>
                <c:pt idx="144">
                  <c:v>41.521126760572407</c:v>
                </c:pt>
                <c:pt idx="145">
                  <c:v>-38.714285714297546</c:v>
                </c:pt>
                <c:pt idx="146">
                  <c:v>-6.3672727272721454</c:v>
                </c:pt>
                <c:pt idx="147">
                  <c:v>14.338815789473367</c:v>
                </c:pt>
                <c:pt idx="148">
                  <c:v>-7.2769230769226603</c:v>
                </c:pt>
                <c:pt idx="149">
                  <c:v>244.59999999965757</c:v>
                </c:pt>
                <c:pt idx="150">
                  <c:v>34.791044776123485</c:v>
                </c:pt>
                <c:pt idx="151">
                  <c:v>0</c:v>
                </c:pt>
                <c:pt idx="152">
                  <c:v>-6.0158730158744449</c:v>
                </c:pt>
                <c:pt idx="153">
                  <c:v>-6.6041666666665684</c:v>
                </c:pt>
                <c:pt idx="154">
                  <c:v>0.57943925233662341</c:v>
                </c:pt>
                <c:pt idx="155">
                  <c:v>-4.7666666666679074</c:v>
                </c:pt>
                <c:pt idx="156">
                  <c:v>1.4659090909087127</c:v>
                </c:pt>
                <c:pt idx="157">
                  <c:v>-21.198581560283753</c:v>
                </c:pt>
                <c:pt idx="158">
                  <c:v>7.0000000000006111</c:v>
                </c:pt>
                <c:pt idx="159">
                  <c:v>132.78124999998425</c:v>
                </c:pt>
                <c:pt idx="160">
                  <c:v>-76.450000000015947</c:v>
                </c:pt>
                <c:pt idx="161">
                  <c:v>-50.156862745102359</c:v>
                </c:pt>
                <c:pt idx="162">
                  <c:v>36.784946236560181</c:v>
                </c:pt>
                <c:pt idx="163">
                  <c:v>2.1965811965808113</c:v>
                </c:pt>
                <c:pt idx="164">
                  <c:v>21.39597315436297</c:v>
                </c:pt>
                <c:pt idx="165">
                  <c:v>0.6967213114752171</c:v>
                </c:pt>
                <c:pt idx="166">
                  <c:v>57.507352941175249</c:v>
                </c:pt>
                <c:pt idx="167">
                  <c:v>119.82926829269472</c:v>
                </c:pt>
                <c:pt idx="168">
                  <c:v>1.4390243902442361</c:v>
                </c:pt>
                <c:pt idx="169">
                  <c:v>2.6363636363641021</c:v>
                </c:pt>
                <c:pt idx="170">
                  <c:v>2.9395973154364636</c:v>
                </c:pt>
                <c:pt idx="171">
                  <c:v>42.916317991632305</c:v>
                </c:pt>
                <c:pt idx="172">
                  <c:v>10.05120772946864</c:v>
                </c:pt>
                <c:pt idx="173">
                  <c:v>46.580152671758</c:v>
                </c:pt>
                <c:pt idx="174">
                  <c:v>-29.487012987013589</c:v>
                </c:pt>
                <c:pt idx="175">
                  <c:v>0.22417582417592236</c:v>
                </c:pt>
                <c:pt idx="176">
                  <c:v>-260.91304347824121</c:v>
                </c:pt>
                <c:pt idx="177">
                  <c:v>39.443181818181031</c:v>
                </c:pt>
                <c:pt idx="178">
                  <c:v>-54.083333333331993</c:v>
                </c:pt>
                <c:pt idx="179">
                  <c:v>-3.319999999999709</c:v>
                </c:pt>
                <c:pt idx="180">
                  <c:v>15.691176470588186</c:v>
                </c:pt>
                <c:pt idx="181">
                  <c:v>23.631372549019776</c:v>
                </c:pt>
                <c:pt idx="182">
                  <c:v>-1.4848484848426386</c:v>
                </c:pt>
                <c:pt idx="183">
                  <c:v>15.662460567824006</c:v>
                </c:pt>
                <c:pt idx="184">
                  <c:v>67.914285714282556</c:v>
                </c:pt>
                <c:pt idx="185">
                  <c:v>19.113402061856778</c:v>
                </c:pt>
                <c:pt idx="186">
                  <c:v>5.0157480314965408</c:v>
                </c:pt>
                <c:pt idx="187">
                  <c:v>11.043103448275888</c:v>
                </c:pt>
                <c:pt idx="188">
                  <c:v>4.1477663230240003</c:v>
                </c:pt>
                <c:pt idx="189">
                  <c:v>-33.672413793105335</c:v>
                </c:pt>
                <c:pt idx="190">
                  <c:v>2.903508771931008</c:v>
                </c:pt>
                <c:pt idx="191">
                  <c:v>0.26666666666641403</c:v>
                </c:pt>
                <c:pt idx="192">
                  <c:v>11.324324324320646</c:v>
                </c:pt>
                <c:pt idx="193">
                  <c:v>-41.171874999998607</c:v>
                </c:pt>
                <c:pt idx="194">
                  <c:v>-36.242990654202828</c:v>
                </c:pt>
                <c:pt idx="195">
                  <c:v>0.58295964125530408</c:v>
                </c:pt>
                <c:pt idx="196">
                  <c:v>47.600000000003334</c:v>
                </c:pt>
                <c:pt idx="197">
                  <c:v>-8.0105540897099932</c:v>
                </c:pt>
                <c:pt idx="198">
                  <c:v>-25.730769230766008</c:v>
                </c:pt>
                <c:pt idx="199">
                  <c:v>-1.7352941176479046</c:v>
                </c:pt>
                <c:pt idx="200">
                  <c:v>-0.73303167420770954</c:v>
                </c:pt>
                <c:pt idx="201">
                  <c:v>32.243902439020793</c:v>
                </c:pt>
                <c:pt idx="202">
                  <c:v>-15.230769230766406</c:v>
                </c:pt>
                <c:pt idx="203">
                  <c:v>-2.8181818181804372</c:v>
                </c:pt>
                <c:pt idx="204">
                  <c:v>-17.60784313725436</c:v>
                </c:pt>
                <c:pt idx="205">
                  <c:v>20.333333333334792</c:v>
                </c:pt>
                <c:pt idx="206">
                  <c:v>8.2430939226509583</c:v>
                </c:pt>
                <c:pt idx="207">
                  <c:v>11.266666666666604</c:v>
                </c:pt>
                <c:pt idx="208">
                  <c:v>1.810389610389902</c:v>
                </c:pt>
                <c:pt idx="209">
                  <c:v>2.3239436619716187</c:v>
                </c:pt>
                <c:pt idx="210">
                  <c:v>6.8134715025904606</c:v>
                </c:pt>
                <c:pt idx="211">
                  <c:v>7.8475452196379702</c:v>
                </c:pt>
                <c:pt idx="212">
                  <c:v>10.461741424801321</c:v>
                </c:pt>
                <c:pt idx="213">
                  <c:v>10.963350785340436</c:v>
                </c:pt>
                <c:pt idx="214">
                  <c:v>-1.9517241379321775</c:v>
                </c:pt>
                <c:pt idx="215">
                  <c:v>153.29629629623992</c:v>
                </c:pt>
                <c:pt idx="216">
                  <c:v>-17.423913043475618</c:v>
                </c:pt>
                <c:pt idx="217">
                  <c:v>32.559322033895072</c:v>
                </c:pt>
                <c:pt idx="218">
                  <c:v>-9.7944664031631383</c:v>
                </c:pt>
                <c:pt idx="219">
                  <c:v>17.77304964538882</c:v>
                </c:pt>
                <c:pt idx="220">
                  <c:v>6.2043010752657084</c:v>
                </c:pt>
                <c:pt idx="221">
                  <c:v>9.5830039525693742</c:v>
                </c:pt>
                <c:pt idx="222">
                  <c:v>-6.5098591549296163</c:v>
                </c:pt>
                <c:pt idx="223">
                  <c:v>-26.753694581280296</c:v>
                </c:pt>
                <c:pt idx="224">
                  <c:v>-20.74324324323943</c:v>
                </c:pt>
                <c:pt idx="225">
                  <c:v>9.7866666666664894</c:v>
                </c:pt>
                <c:pt idx="226">
                  <c:v>164.38235294115938</c:v>
                </c:pt>
                <c:pt idx="227">
                  <c:v>-7.2250000000019874</c:v>
                </c:pt>
                <c:pt idx="228">
                  <c:v>-16.041958041958956</c:v>
                </c:pt>
                <c:pt idx="229">
                  <c:v>-5.3451957295374095</c:v>
                </c:pt>
                <c:pt idx="230">
                  <c:v>34.013513513510738</c:v>
                </c:pt>
                <c:pt idx="231">
                  <c:v>14.301587301589041</c:v>
                </c:pt>
                <c:pt idx="232">
                  <c:v>25.963302752292151</c:v>
                </c:pt>
                <c:pt idx="233">
                  <c:v>3.0598591549290819</c:v>
                </c:pt>
                <c:pt idx="234">
                  <c:v>16.195121951217853</c:v>
                </c:pt>
                <c:pt idx="235">
                  <c:v>40.339285714281715</c:v>
                </c:pt>
                <c:pt idx="236">
                  <c:v>37.241176470588009</c:v>
                </c:pt>
                <c:pt idx="237">
                  <c:v>18.795918367346665</c:v>
                </c:pt>
                <c:pt idx="238">
                  <c:v>13.717472118959371</c:v>
                </c:pt>
                <c:pt idx="239">
                  <c:v>-4.7005076142132438</c:v>
                </c:pt>
                <c:pt idx="240">
                  <c:v>65.490909090901766</c:v>
                </c:pt>
                <c:pt idx="241">
                  <c:v>-15.75247524752475</c:v>
                </c:pt>
                <c:pt idx="242">
                  <c:v>28.476635514018447</c:v>
                </c:pt>
                <c:pt idx="243">
                  <c:v>-9.3193717277484662</c:v>
                </c:pt>
                <c:pt idx="244">
                  <c:v>-14.118881118879575</c:v>
                </c:pt>
                <c:pt idx="245">
                  <c:v>23.959999999991851</c:v>
                </c:pt>
                <c:pt idx="246">
                  <c:v>6.5306122448980855</c:v>
                </c:pt>
                <c:pt idx="247">
                  <c:v>-1.3149999999986903</c:v>
                </c:pt>
                <c:pt idx="248">
                  <c:v>-120.99999999998221</c:v>
                </c:pt>
                <c:pt idx="249">
                  <c:v>11.493506493508026</c:v>
                </c:pt>
                <c:pt idx="250">
                  <c:v>-8.0865384615399112</c:v>
                </c:pt>
                <c:pt idx="251">
                  <c:v>13.102857142858161</c:v>
                </c:pt>
                <c:pt idx="252">
                  <c:v>-7.9600000000001661</c:v>
                </c:pt>
                <c:pt idx="253">
                  <c:v>-0.26923076923023248</c:v>
                </c:pt>
                <c:pt idx="254">
                  <c:v>68.305882352950022</c:v>
                </c:pt>
                <c:pt idx="255">
                  <c:v>-0.77181208053788464</c:v>
                </c:pt>
                <c:pt idx="256">
                  <c:v>-2.0625000000017897</c:v>
                </c:pt>
                <c:pt idx="257">
                  <c:v>-23.768595041320278</c:v>
                </c:pt>
                <c:pt idx="258">
                  <c:v>18.251572327043935</c:v>
                </c:pt>
                <c:pt idx="259">
                  <c:v>-2.5000000000042104</c:v>
                </c:pt>
                <c:pt idx="260">
                  <c:v>11.343749999999636</c:v>
                </c:pt>
                <c:pt idx="261">
                  <c:v>2.722222222221903</c:v>
                </c:pt>
                <c:pt idx="262">
                  <c:v>6.2013888888893458</c:v>
                </c:pt>
                <c:pt idx="263">
                  <c:v>11.441176470588358</c:v>
                </c:pt>
                <c:pt idx="264">
                  <c:v>4.65306122448919</c:v>
                </c:pt>
                <c:pt idx="265">
                  <c:v>32.546296296293043</c:v>
                </c:pt>
                <c:pt idx="266">
                  <c:v>9.7943262411359022</c:v>
                </c:pt>
                <c:pt idx="267">
                  <c:v>17.929133858266081</c:v>
                </c:pt>
                <c:pt idx="268">
                  <c:v>31.179611650486052</c:v>
                </c:pt>
                <c:pt idx="269">
                  <c:v>746.50000000069349</c:v>
                </c:pt>
                <c:pt idx="270">
                  <c:v>8.98684210526317</c:v>
                </c:pt>
                <c:pt idx="271">
                  <c:v>27.222222222219674</c:v>
                </c:pt>
                <c:pt idx="272">
                  <c:v>31.071942446039987</c:v>
                </c:pt>
                <c:pt idx="273">
                  <c:v>-7.5977011494256423</c:v>
                </c:pt>
                <c:pt idx="274">
                  <c:v>10.444444444426198</c:v>
                </c:pt>
                <c:pt idx="275">
                  <c:v>14.896226415094333</c:v>
                </c:pt>
                <c:pt idx="276">
                  <c:v>-25.500000000023306</c:v>
                </c:pt>
                <c:pt idx="277">
                  <c:v>-9.0952380952374678</c:v>
                </c:pt>
                <c:pt idx="278">
                  <c:v>41.172222222221563</c:v>
                </c:pt>
                <c:pt idx="279">
                  <c:v>47.120000000000196</c:v>
                </c:pt>
                <c:pt idx="280">
                  <c:v>47.333333333289119</c:v>
                </c:pt>
                <c:pt idx="281">
                  <c:v>20.958333333340232</c:v>
                </c:pt>
                <c:pt idx="282">
                  <c:v>-26.956521739131468</c:v>
                </c:pt>
                <c:pt idx="283">
                  <c:v>-7.0606060606129093</c:v>
                </c:pt>
                <c:pt idx="284">
                  <c:v>15.571969696969997</c:v>
                </c:pt>
                <c:pt idx="285">
                  <c:v>60.299999999974645</c:v>
                </c:pt>
                <c:pt idx="286">
                  <c:v>11.742138364780828</c:v>
                </c:pt>
                <c:pt idx="287">
                  <c:v>19.049079754600832</c:v>
                </c:pt>
                <c:pt idx="288">
                  <c:v>7.0121951219507919</c:v>
                </c:pt>
                <c:pt idx="289">
                  <c:v>14.035353535354654</c:v>
                </c:pt>
                <c:pt idx="290">
                  <c:v>26.931034482766517</c:v>
                </c:pt>
                <c:pt idx="291">
                  <c:v>40.58333333332331</c:v>
                </c:pt>
                <c:pt idx="292">
                  <c:v>11.30000000000291</c:v>
                </c:pt>
                <c:pt idx="293">
                  <c:v>62.060606060597038</c:v>
                </c:pt>
                <c:pt idx="294">
                  <c:v>21.380165289256723</c:v>
                </c:pt>
                <c:pt idx="295">
                  <c:v>28.123809523806589</c:v>
                </c:pt>
                <c:pt idx="296">
                  <c:v>-13.91428571428642</c:v>
                </c:pt>
                <c:pt idx="297">
                  <c:v>-56.219178082191576</c:v>
                </c:pt>
                <c:pt idx="298">
                  <c:v>27.119402985074505</c:v>
                </c:pt>
                <c:pt idx="299">
                  <c:v>23.606896551723096</c:v>
                </c:pt>
                <c:pt idx="300">
                  <c:v>55.86440677965652</c:v>
                </c:pt>
                <c:pt idx="301">
                  <c:v>18.971428571425676</c:v>
                </c:pt>
                <c:pt idx="302">
                  <c:v>16.532751091702753</c:v>
                </c:pt>
                <c:pt idx="303">
                  <c:v>95.350000000031059</c:v>
                </c:pt>
                <c:pt idx="304">
                  <c:v>14.906593406593556</c:v>
                </c:pt>
                <c:pt idx="305">
                  <c:v>22.810810810811908</c:v>
                </c:pt>
                <c:pt idx="306">
                  <c:v>15.171073094867543</c:v>
                </c:pt>
                <c:pt idx="307">
                  <c:v>0.79646017699244143</c:v>
                </c:pt>
                <c:pt idx="308">
                  <c:v>7.7781954887227727</c:v>
                </c:pt>
                <c:pt idx="309">
                  <c:v>-12.527777777779887</c:v>
                </c:pt>
                <c:pt idx="310">
                  <c:v>-2.5986842105268257</c:v>
                </c:pt>
                <c:pt idx="311">
                  <c:v>1.1503267973845952</c:v>
                </c:pt>
                <c:pt idx="312">
                  <c:v>74.071428571411431</c:v>
                </c:pt>
                <c:pt idx="313">
                  <c:v>1.3092105263156126</c:v>
                </c:pt>
                <c:pt idx="314">
                  <c:v>3.8364485981304575</c:v>
                </c:pt>
                <c:pt idx="315">
                  <c:v>6.4096916299556783</c:v>
                </c:pt>
                <c:pt idx="316">
                  <c:v>-1.0691056910573582</c:v>
                </c:pt>
                <c:pt idx="317">
                  <c:v>15.628140703516785</c:v>
                </c:pt>
                <c:pt idx="318">
                  <c:v>359.91666666664213</c:v>
                </c:pt>
                <c:pt idx="319">
                  <c:v>27.861702127659932</c:v>
                </c:pt>
                <c:pt idx="320">
                  <c:v>35.712499999999977</c:v>
                </c:pt>
                <c:pt idx="321">
                  <c:v>12.461538461536659</c:v>
                </c:pt>
                <c:pt idx="322">
                  <c:v>163.50000000007958</c:v>
                </c:pt>
                <c:pt idx="323">
                  <c:v>114.2000000000864</c:v>
                </c:pt>
                <c:pt idx="324">
                  <c:v>-2.2094594594598971</c:v>
                </c:pt>
                <c:pt idx="325">
                  <c:v>528.00000000336513</c:v>
                </c:pt>
                <c:pt idx="326">
                  <c:v>21.330708661419653</c:v>
                </c:pt>
                <c:pt idx="327">
                  <c:v>-5.88194444444503</c:v>
                </c:pt>
                <c:pt idx="328">
                  <c:v>-9.5333333333331058</c:v>
                </c:pt>
                <c:pt idx="329">
                  <c:v>6.654545454545282</c:v>
                </c:pt>
                <c:pt idx="330">
                  <c:v>13.669117647058794</c:v>
                </c:pt>
                <c:pt idx="331">
                  <c:v>14.206730769230139</c:v>
                </c:pt>
                <c:pt idx="332">
                  <c:v>10.413953488371932</c:v>
                </c:pt>
                <c:pt idx="333">
                  <c:v>19.289473684208971</c:v>
                </c:pt>
                <c:pt idx="334">
                  <c:v>15.076923076920588</c:v>
                </c:pt>
                <c:pt idx="335">
                  <c:v>32.833333333259752</c:v>
                </c:pt>
                <c:pt idx="336">
                  <c:v>-18.936507936508534</c:v>
                </c:pt>
                <c:pt idx="337">
                  <c:v>25.33918128655019</c:v>
                </c:pt>
                <c:pt idx="338">
                  <c:v>7.855855855855169</c:v>
                </c:pt>
                <c:pt idx="339">
                  <c:v>92.387096774174054</c:v>
                </c:pt>
                <c:pt idx="340">
                  <c:v>4.7330316742076715</c:v>
                </c:pt>
                <c:pt idx="341">
                  <c:v>2.6359447004614158</c:v>
                </c:pt>
                <c:pt idx="342">
                  <c:v>-3.0555555555547662</c:v>
                </c:pt>
                <c:pt idx="343">
                  <c:v>291.27272727269906</c:v>
                </c:pt>
                <c:pt idx="344">
                  <c:v>-52.153846153846018</c:v>
                </c:pt>
                <c:pt idx="345">
                  <c:v>-26.387434554973453</c:v>
                </c:pt>
                <c:pt idx="346">
                  <c:v>4.574468085105897</c:v>
                </c:pt>
                <c:pt idx="347">
                  <c:v>23.844660194179291</c:v>
                </c:pt>
                <c:pt idx="348">
                  <c:v>94.153846153861764</c:v>
                </c:pt>
                <c:pt idx="349">
                  <c:v>14.999999999998316</c:v>
                </c:pt>
                <c:pt idx="350">
                  <c:v>15.176000000000167</c:v>
                </c:pt>
                <c:pt idx="351">
                  <c:v>21.531249999997364</c:v>
                </c:pt>
                <c:pt idx="352">
                  <c:v>-24.538461538452321</c:v>
                </c:pt>
                <c:pt idx="353">
                  <c:v>44.684210526313912</c:v>
                </c:pt>
                <c:pt idx="354">
                  <c:v>4.6857142857123186</c:v>
                </c:pt>
                <c:pt idx="355">
                  <c:v>11.588888888889505</c:v>
                </c:pt>
                <c:pt idx="356">
                  <c:v>15.06306306306065</c:v>
                </c:pt>
                <c:pt idx="357">
                  <c:v>29.754716981134433</c:v>
                </c:pt>
                <c:pt idx="358">
                  <c:v>8.6666666666660355</c:v>
                </c:pt>
                <c:pt idx="359">
                  <c:v>115.29166666668991</c:v>
                </c:pt>
                <c:pt idx="360">
                  <c:v>-10.863945578231883</c:v>
                </c:pt>
                <c:pt idx="361">
                  <c:v>-363.27272727267427</c:v>
                </c:pt>
                <c:pt idx="362">
                  <c:v>2.5298507462681621</c:v>
                </c:pt>
                <c:pt idx="363">
                  <c:v>32.515624999997058</c:v>
                </c:pt>
                <c:pt idx="364">
                  <c:v>30.883211678832971</c:v>
                </c:pt>
                <c:pt idx="365">
                  <c:v>18.783300198807172</c:v>
                </c:pt>
                <c:pt idx="366">
                  <c:v>20.823529411764561</c:v>
                </c:pt>
                <c:pt idx="367">
                  <c:v>15.745098039215836</c:v>
                </c:pt>
                <c:pt idx="368">
                  <c:v>43.298507462679474</c:v>
                </c:pt>
                <c:pt idx="369">
                  <c:v>35.800000000004744</c:v>
                </c:pt>
                <c:pt idx="370">
                  <c:v>-5.1833333333341072</c:v>
                </c:pt>
                <c:pt idx="371">
                  <c:v>8.6686046511625694</c:v>
                </c:pt>
                <c:pt idx="372">
                  <c:v>7.2429577464786892</c:v>
                </c:pt>
                <c:pt idx="373">
                  <c:v>49.000000000012001</c:v>
                </c:pt>
                <c:pt idx="374">
                  <c:v>29.573099415203878</c:v>
                </c:pt>
                <c:pt idx="375">
                  <c:v>60.656249999997243</c:v>
                </c:pt>
                <c:pt idx="376">
                  <c:v>-98.444444444444073</c:v>
                </c:pt>
                <c:pt idx="377">
                  <c:v>-96.590909090897114</c:v>
                </c:pt>
                <c:pt idx="378">
                  <c:v>-24.597402597406202</c:v>
                </c:pt>
                <c:pt idx="379">
                  <c:v>24.134715025906843</c:v>
                </c:pt>
                <c:pt idx="380">
                  <c:v>26.48263888888782</c:v>
                </c:pt>
                <c:pt idx="381">
                  <c:v>2.6423841059613409</c:v>
                </c:pt>
                <c:pt idx="382">
                  <c:v>-27.681818181829716</c:v>
                </c:pt>
                <c:pt idx="383">
                  <c:v>21.196000000000641</c:v>
                </c:pt>
                <c:pt idx="384">
                  <c:v>34.434782608695372</c:v>
                </c:pt>
                <c:pt idx="385">
                  <c:v>-19.919354838707186</c:v>
                </c:pt>
                <c:pt idx="386">
                  <c:v>38.864197530860821</c:v>
                </c:pt>
                <c:pt idx="387">
                  <c:v>13.177914110429217</c:v>
                </c:pt>
                <c:pt idx="388">
                  <c:v>31.64516129032064</c:v>
                </c:pt>
                <c:pt idx="389">
                  <c:v>32.272727272727678</c:v>
                </c:pt>
                <c:pt idx="390">
                  <c:v>-61.192307692282519</c:v>
                </c:pt>
                <c:pt idx="391">
                  <c:v>27.133689839571037</c:v>
                </c:pt>
                <c:pt idx="392">
                  <c:v>-10.392156862743857</c:v>
                </c:pt>
                <c:pt idx="393">
                  <c:v>6.6149584487539279</c:v>
                </c:pt>
                <c:pt idx="394">
                  <c:v>52.400000000027283</c:v>
                </c:pt>
                <c:pt idx="395">
                  <c:v>49.295081967220725</c:v>
                </c:pt>
                <c:pt idx="396">
                  <c:v>25.728448275862519</c:v>
                </c:pt>
                <c:pt idx="397">
                  <c:v>-17.287234042554278</c:v>
                </c:pt>
                <c:pt idx="398">
                  <c:v>8.281481481481558</c:v>
                </c:pt>
                <c:pt idx="399">
                  <c:v>22.231404958678219</c:v>
                </c:pt>
                <c:pt idx="400">
                  <c:v>15.455445544555172</c:v>
                </c:pt>
                <c:pt idx="401">
                  <c:v>17.935483870965967</c:v>
                </c:pt>
                <c:pt idx="402">
                  <c:v>27.046632124353408</c:v>
                </c:pt>
                <c:pt idx="403">
                  <c:v>33.723076923078217</c:v>
                </c:pt>
                <c:pt idx="404">
                  <c:v>51.521739130432287</c:v>
                </c:pt>
                <c:pt idx="405">
                  <c:v>-0.72815533980584457</c:v>
                </c:pt>
                <c:pt idx="406">
                  <c:v>15.310344827585793</c:v>
                </c:pt>
                <c:pt idx="407">
                  <c:v>68.58333333332709</c:v>
                </c:pt>
                <c:pt idx="408">
                  <c:v>38.109090909092473</c:v>
                </c:pt>
                <c:pt idx="409">
                  <c:v>-75.639999999999418</c:v>
                </c:pt>
                <c:pt idx="410">
                  <c:v>-2.4951456310677447</c:v>
                </c:pt>
                <c:pt idx="411">
                  <c:v>27.647727272727334</c:v>
                </c:pt>
                <c:pt idx="412">
                  <c:v>-4.9999999999994582</c:v>
                </c:pt>
                <c:pt idx="413">
                  <c:v>-1.9054054054051854</c:v>
                </c:pt>
                <c:pt idx="414">
                  <c:v>-128.14999999996687</c:v>
                </c:pt>
                <c:pt idx="415">
                  <c:v>37.845238095237697</c:v>
                </c:pt>
                <c:pt idx="416">
                  <c:v>-9.9868421052634684</c:v>
                </c:pt>
                <c:pt idx="417">
                  <c:v>-93.357142857149881</c:v>
                </c:pt>
                <c:pt idx="418">
                  <c:v>30.571428571427521</c:v>
                </c:pt>
                <c:pt idx="419">
                  <c:v>119.39175257731758</c:v>
                </c:pt>
                <c:pt idx="420">
                  <c:v>-21.224719101124631</c:v>
                </c:pt>
                <c:pt idx="421">
                  <c:v>-3.2185430463580209</c:v>
                </c:pt>
                <c:pt idx="422">
                  <c:v>0.76303317535574178</c:v>
                </c:pt>
                <c:pt idx="423">
                  <c:v>-24.224719101125437</c:v>
                </c:pt>
                <c:pt idx="424">
                  <c:v>-39.903846153838828</c:v>
                </c:pt>
                <c:pt idx="425">
                  <c:v>-22.727272727273039</c:v>
                </c:pt>
                <c:pt idx="426">
                  <c:v>3.4112903225810798</c:v>
                </c:pt>
                <c:pt idx="427">
                  <c:v>-9.0721153846147171</c:v>
                </c:pt>
                <c:pt idx="428">
                  <c:v>3.3366336633662588</c:v>
                </c:pt>
                <c:pt idx="429">
                  <c:v>24.164122137403297</c:v>
                </c:pt>
                <c:pt idx="430">
                  <c:v>3.3886010362690278</c:v>
                </c:pt>
                <c:pt idx="431">
                  <c:v>-103.60000000002755</c:v>
                </c:pt>
                <c:pt idx="432">
                  <c:v>21.390000000000025</c:v>
                </c:pt>
                <c:pt idx="433">
                  <c:v>18.371794871795423</c:v>
                </c:pt>
                <c:pt idx="434">
                  <c:v>28.205555555556511</c:v>
                </c:pt>
                <c:pt idx="435">
                  <c:v>24.365853658536206</c:v>
                </c:pt>
                <c:pt idx="436">
                  <c:v>27.087591240876247</c:v>
                </c:pt>
                <c:pt idx="437">
                  <c:v>22.303030303029921</c:v>
                </c:pt>
                <c:pt idx="438">
                  <c:v>19.786610878661566</c:v>
                </c:pt>
                <c:pt idx="439">
                  <c:v>26.037037037039291</c:v>
                </c:pt>
                <c:pt idx="440">
                  <c:v>-6.2083333333332407</c:v>
                </c:pt>
                <c:pt idx="441">
                  <c:v>-9.4210526315788687</c:v>
                </c:pt>
                <c:pt idx="442">
                  <c:v>56.783783783783676</c:v>
                </c:pt>
                <c:pt idx="443">
                  <c:v>-2.8039215686238799</c:v>
                </c:pt>
                <c:pt idx="444">
                  <c:v>-27.419999999998254</c:v>
                </c:pt>
                <c:pt idx="445">
                  <c:v>25.049792531119813</c:v>
                </c:pt>
                <c:pt idx="446">
                  <c:v>23.506787330316683</c:v>
                </c:pt>
                <c:pt idx="447">
                  <c:v>13.96428571428372</c:v>
                </c:pt>
                <c:pt idx="448">
                  <c:v>21.480620155038689</c:v>
                </c:pt>
                <c:pt idx="449">
                  <c:v>4.9393939393945088</c:v>
                </c:pt>
                <c:pt idx="450">
                  <c:v>-12.622222222221593</c:v>
                </c:pt>
                <c:pt idx="451">
                  <c:v>36.608695652174347</c:v>
                </c:pt>
                <c:pt idx="452">
                  <c:v>44.206349206348662</c:v>
                </c:pt>
                <c:pt idx="453">
                  <c:v>-0.89655172413844475</c:v>
                </c:pt>
                <c:pt idx="454">
                  <c:v>-11.783132530118499</c:v>
                </c:pt>
                <c:pt idx="455">
                  <c:v>24.268722466959396</c:v>
                </c:pt>
                <c:pt idx="456">
                  <c:v>31.58373205741589</c:v>
                </c:pt>
                <c:pt idx="457">
                  <c:v>24.406250000001769</c:v>
                </c:pt>
                <c:pt idx="458">
                  <c:v>2425.0000000022055</c:v>
                </c:pt>
                <c:pt idx="459">
                  <c:v>27.285714285711752</c:v>
                </c:pt>
                <c:pt idx="460">
                  <c:v>23.470588235295899</c:v>
                </c:pt>
                <c:pt idx="461">
                  <c:v>-37.486486486488189</c:v>
                </c:pt>
                <c:pt idx="462">
                  <c:v>42.134453781515738</c:v>
                </c:pt>
                <c:pt idx="463">
                  <c:v>45.738738738743251</c:v>
                </c:pt>
                <c:pt idx="464">
                  <c:v>64.788235294124235</c:v>
                </c:pt>
                <c:pt idx="465">
                  <c:v>-2.1567164179113196</c:v>
                </c:pt>
                <c:pt idx="466">
                  <c:v>4.2127659574456349</c:v>
                </c:pt>
                <c:pt idx="467">
                  <c:v>27.441441441440318</c:v>
                </c:pt>
                <c:pt idx="468">
                  <c:v>4.9827586206903565</c:v>
                </c:pt>
                <c:pt idx="469">
                  <c:v>36.639175257731829</c:v>
                </c:pt>
                <c:pt idx="470">
                  <c:v>-10.742857142857069</c:v>
                </c:pt>
                <c:pt idx="471">
                  <c:v>-33.71428571427063</c:v>
                </c:pt>
                <c:pt idx="472">
                  <c:v>-186.66666666669497</c:v>
                </c:pt>
                <c:pt idx="473">
                  <c:v>15.333333333331606</c:v>
                </c:pt>
                <c:pt idx="474">
                  <c:v>10.048543689321008</c:v>
                </c:pt>
                <c:pt idx="475">
                  <c:v>26.821052631577203</c:v>
                </c:pt>
                <c:pt idx="476">
                  <c:v>-22.818181818180971</c:v>
                </c:pt>
                <c:pt idx="477">
                  <c:v>51.833333333338764</c:v>
                </c:pt>
                <c:pt idx="478">
                  <c:v>47.756756756756367</c:v>
                </c:pt>
                <c:pt idx="479">
                  <c:v>55.740740740741799</c:v>
                </c:pt>
                <c:pt idx="480">
                  <c:v>13.439655172411403</c:v>
                </c:pt>
                <c:pt idx="481">
                  <c:v>5.1914893617002953</c:v>
                </c:pt>
                <c:pt idx="482">
                  <c:v>45.39333333333343</c:v>
                </c:pt>
                <c:pt idx="483">
                  <c:v>20.279503105590795</c:v>
                </c:pt>
                <c:pt idx="484">
                  <c:v>7.0963855421686777</c:v>
                </c:pt>
                <c:pt idx="485">
                  <c:v>23.352000000000409</c:v>
                </c:pt>
                <c:pt idx="486">
                  <c:v>32.455284552845107</c:v>
                </c:pt>
                <c:pt idx="487">
                  <c:v>14.053763440860658</c:v>
                </c:pt>
                <c:pt idx="488">
                  <c:v>8.7719298245615089</c:v>
                </c:pt>
                <c:pt idx="489">
                  <c:v>45.499999999998579</c:v>
                </c:pt>
                <c:pt idx="490">
                  <c:v>-16.653061224489189</c:v>
                </c:pt>
                <c:pt idx="491">
                  <c:v>64.966666666675792</c:v>
                </c:pt>
                <c:pt idx="492">
                  <c:v>-3.664383561644279</c:v>
                </c:pt>
                <c:pt idx="493">
                  <c:v>25.731481481480472</c:v>
                </c:pt>
                <c:pt idx="494">
                  <c:v>33.800000000002498</c:v>
                </c:pt>
                <c:pt idx="495">
                  <c:v>48.299363057326751</c:v>
                </c:pt>
                <c:pt idx="496">
                  <c:v>33.266666666645044</c:v>
                </c:pt>
                <c:pt idx="497">
                  <c:v>-22.31707317073699</c:v>
                </c:pt>
                <c:pt idx="498">
                  <c:v>54.53658536585931</c:v>
                </c:pt>
                <c:pt idx="499">
                  <c:v>128.75757575755912</c:v>
                </c:pt>
                <c:pt idx="500">
                  <c:v>10</c:v>
                </c:pt>
                <c:pt idx="501">
                  <c:v>133.09999999998283</c:v>
                </c:pt>
                <c:pt idx="502">
                  <c:v>-6.9615384615390781</c:v>
                </c:pt>
                <c:pt idx="503">
                  <c:v>19.315175097275663</c:v>
                </c:pt>
                <c:pt idx="504">
                  <c:v>20.686274509806431</c:v>
                </c:pt>
                <c:pt idx="505">
                  <c:v>130.34782608697654</c:v>
                </c:pt>
                <c:pt idx="506">
                  <c:v>3.1515151515159312</c:v>
                </c:pt>
                <c:pt idx="507">
                  <c:v>14.852173913043709</c:v>
                </c:pt>
                <c:pt idx="508">
                  <c:v>12.624999999998291</c:v>
                </c:pt>
                <c:pt idx="509">
                  <c:v>31.045454545455712</c:v>
                </c:pt>
                <c:pt idx="510">
                  <c:v>137.19999999998043</c:v>
                </c:pt>
                <c:pt idx="511">
                  <c:v>-16.457446808511918</c:v>
                </c:pt>
                <c:pt idx="512">
                  <c:v>-10.716049382716379</c:v>
                </c:pt>
                <c:pt idx="513">
                  <c:v>16.571830985915419</c:v>
                </c:pt>
                <c:pt idx="514">
                  <c:v>32.878048780486253</c:v>
                </c:pt>
                <c:pt idx="515">
                  <c:v>10.938596491229223</c:v>
                </c:pt>
                <c:pt idx="516">
                  <c:v>25.989247311827846</c:v>
                </c:pt>
                <c:pt idx="517">
                  <c:v>-2224.0000000020009</c:v>
                </c:pt>
                <c:pt idx="518">
                  <c:v>33.978723404254616</c:v>
                </c:pt>
                <c:pt idx="519">
                  <c:v>-21.890625000000806</c:v>
                </c:pt>
                <c:pt idx="520">
                  <c:v>24.061946902655414</c:v>
                </c:pt>
                <c:pt idx="521">
                  <c:v>18.495145631067746</c:v>
                </c:pt>
                <c:pt idx="522">
                  <c:v>12.000000000000901</c:v>
                </c:pt>
                <c:pt idx="523">
                  <c:v>27.592592592592325</c:v>
                </c:pt>
                <c:pt idx="524">
                  <c:v>7.8703703703702379</c:v>
                </c:pt>
                <c:pt idx="525">
                  <c:v>-21.933333333336414</c:v>
                </c:pt>
                <c:pt idx="526">
                  <c:v>-12.242424242421967</c:v>
                </c:pt>
                <c:pt idx="527">
                  <c:v>59.259259259250776</c:v>
                </c:pt>
                <c:pt idx="528">
                  <c:v>84.085714285709656</c:v>
                </c:pt>
                <c:pt idx="529">
                  <c:v>27.33333333335144</c:v>
                </c:pt>
                <c:pt idx="530">
                  <c:v>-5.5384615384636913</c:v>
                </c:pt>
                <c:pt idx="531">
                  <c:v>40.527777777776649</c:v>
                </c:pt>
                <c:pt idx="532">
                  <c:v>19.476595744681017</c:v>
                </c:pt>
                <c:pt idx="533">
                  <c:v>12.748201438848575</c:v>
                </c:pt>
                <c:pt idx="534">
                  <c:v>332.00000000004223</c:v>
                </c:pt>
                <c:pt idx="535">
                  <c:v>10.982378854625367</c:v>
                </c:pt>
                <c:pt idx="536">
                  <c:v>8.3721804511274005</c:v>
                </c:pt>
                <c:pt idx="537">
                  <c:v>60.87301587301689</c:v>
                </c:pt>
                <c:pt idx="538">
                  <c:v>-0.31578947368475641</c:v>
                </c:pt>
                <c:pt idx="539">
                  <c:v>-402.25000000036948</c:v>
                </c:pt>
                <c:pt idx="540">
                  <c:v>6.2613636363639165</c:v>
                </c:pt>
                <c:pt idx="541">
                  <c:v>13.78846153846216</c:v>
                </c:pt>
                <c:pt idx="542">
                  <c:v>10.736842105261951</c:v>
                </c:pt>
                <c:pt idx="543">
                  <c:v>230.33333333353798</c:v>
                </c:pt>
                <c:pt idx="544">
                  <c:v>50.784090909091752</c:v>
                </c:pt>
                <c:pt idx="545">
                  <c:v>83.169014084504312</c:v>
                </c:pt>
                <c:pt idx="546">
                  <c:v>235.36363636384513</c:v>
                </c:pt>
                <c:pt idx="547">
                  <c:v>11.185031185031161</c:v>
                </c:pt>
                <c:pt idx="548">
                  <c:v>5.0558659217870847</c:v>
                </c:pt>
                <c:pt idx="549">
                  <c:v>16.388020833333272</c:v>
                </c:pt>
                <c:pt idx="550">
                  <c:v>16</c:v>
                </c:pt>
                <c:pt idx="551">
                  <c:v>17.809523809522439</c:v>
                </c:pt>
                <c:pt idx="552">
                  <c:v>-15.056451612901794</c:v>
                </c:pt>
                <c:pt idx="553">
                  <c:v>16.231132075472452</c:v>
                </c:pt>
                <c:pt idx="554">
                  <c:v>-61.818181818171674</c:v>
                </c:pt>
                <c:pt idx="555">
                  <c:v>3.547619047619476</c:v>
                </c:pt>
                <c:pt idx="556">
                  <c:v>-28.287878787875389</c:v>
                </c:pt>
                <c:pt idx="557">
                  <c:v>1.7739938080498912</c:v>
                </c:pt>
                <c:pt idx="558">
                  <c:v>-1.6666666666666667</c:v>
                </c:pt>
                <c:pt idx="559">
                  <c:v>35.150537634407911</c:v>
                </c:pt>
                <c:pt idx="560">
                  <c:v>21.611570247932935</c:v>
                </c:pt>
                <c:pt idx="561">
                  <c:v>-30.41071428571842</c:v>
                </c:pt>
                <c:pt idx="562">
                  <c:v>26.551724137928534</c:v>
                </c:pt>
                <c:pt idx="563">
                  <c:v>114.29999999999555</c:v>
                </c:pt>
                <c:pt idx="564">
                  <c:v>104.18987341772568</c:v>
                </c:pt>
                <c:pt idx="565">
                  <c:v>62.402985074629918</c:v>
                </c:pt>
                <c:pt idx="566">
                  <c:v>-22.288461538460162</c:v>
                </c:pt>
                <c:pt idx="567">
                  <c:v>33.251366120220098</c:v>
                </c:pt>
                <c:pt idx="568">
                  <c:v>-74.676470588241756</c:v>
                </c:pt>
                <c:pt idx="569">
                  <c:v>-3.8888888888900719</c:v>
                </c:pt>
                <c:pt idx="570">
                  <c:v>4.5333333333325028</c:v>
                </c:pt>
                <c:pt idx="571">
                  <c:v>12.329268292684594</c:v>
                </c:pt>
                <c:pt idx="572">
                  <c:v>-23.627450980391153</c:v>
                </c:pt>
                <c:pt idx="573">
                  <c:v>12.440677966101271</c:v>
                </c:pt>
                <c:pt idx="574">
                  <c:v>0</c:v>
                </c:pt>
                <c:pt idx="575">
                  <c:v>-54.153846153854765</c:v>
                </c:pt>
                <c:pt idx="576">
                  <c:v>24.419753086419369</c:v>
                </c:pt>
                <c:pt idx="577">
                  <c:v>37.3478260869542</c:v>
                </c:pt>
                <c:pt idx="578">
                  <c:v>0</c:v>
                </c:pt>
                <c:pt idx="579">
                  <c:v>23.382978723402434</c:v>
                </c:pt>
                <c:pt idx="580">
                  <c:v>28.321428571432371</c:v>
                </c:pt>
                <c:pt idx="581">
                  <c:v>17.184313725489623</c:v>
                </c:pt>
                <c:pt idx="582">
                  <c:v>-4.749999999997395</c:v>
                </c:pt>
                <c:pt idx="583">
                  <c:v>18.485436893204337</c:v>
                </c:pt>
                <c:pt idx="584">
                  <c:v>18.654320987653676</c:v>
                </c:pt>
                <c:pt idx="585">
                  <c:v>63.705882352934786</c:v>
                </c:pt>
                <c:pt idx="586">
                  <c:v>30.170212765963612</c:v>
                </c:pt>
                <c:pt idx="587">
                  <c:v>-3.4601769911503277</c:v>
                </c:pt>
                <c:pt idx="588">
                  <c:v>-78.722222222194787</c:v>
                </c:pt>
                <c:pt idx="589">
                  <c:v>4.9615384615419931</c:v>
                </c:pt>
                <c:pt idx="590">
                  <c:v>-137.85714285703915</c:v>
                </c:pt>
                <c:pt idx="591">
                  <c:v>42.344827586197866</c:v>
                </c:pt>
                <c:pt idx="592">
                  <c:v>4.8888888888893103</c:v>
                </c:pt>
                <c:pt idx="593">
                  <c:v>20.167630057802921</c:v>
                </c:pt>
                <c:pt idx="594">
                  <c:v>-7.5978260869566228</c:v>
                </c:pt>
                <c:pt idx="595">
                  <c:v>93.891304347819769</c:v>
                </c:pt>
                <c:pt idx="596">
                  <c:v>-1336.0000000011823</c:v>
                </c:pt>
                <c:pt idx="597">
                  <c:v>45.986666666666373</c:v>
                </c:pt>
                <c:pt idx="598">
                  <c:v>154.50000000001583</c:v>
                </c:pt>
                <c:pt idx="599">
                  <c:v>-45.151515151524002</c:v>
                </c:pt>
                <c:pt idx="600">
                  <c:v>9.1553398058250739</c:v>
                </c:pt>
                <c:pt idx="601">
                  <c:v>30.757396449702892</c:v>
                </c:pt>
                <c:pt idx="602">
                  <c:v>43.573643410849428</c:v>
                </c:pt>
                <c:pt idx="603">
                  <c:v>7.463157894737531</c:v>
                </c:pt>
                <c:pt idx="604">
                  <c:v>99.999999999964629</c:v>
                </c:pt>
                <c:pt idx="605">
                  <c:v>8.4432432432435718</c:v>
                </c:pt>
                <c:pt idx="606">
                  <c:v>-204.31249999989865</c:v>
                </c:pt>
                <c:pt idx="607">
                  <c:v>-69.166666666592448</c:v>
                </c:pt>
                <c:pt idx="608">
                  <c:v>26.288235294117243</c:v>
                </c:pt>
                <c:pt idx="609">
                  <c:v>21.015384615383901</c:v>
                </c:pt>
                <c:pt idx="610">
                  <c:v>3.3315789473684227</c:v>
                </c:pt>
                <c:pt idx="611">
                  <c:v>-10.355029585798482</c:v>
                </c:pt>
                <c:pt idx="612">
                  <c:v>48.495238095235017</c:v>
                </c:pt>
                <c:pt idx="613">
                  <c:v>20.524475524475225</c:v>
                </c:pt>
                <c:pt idx="614">
                  <c:v>315.10000000028879</c:v>
                </c:pt>
                <c:pt idx="615">
                  <c:v>33.049586776859833</c:v>
                </c:pt>
                <c:pt idx="616">
                  <c:v>22.131147540983111</c:v>
                </c:pt>
                <c:pt idx="617">
                  <c:v>11.297619047620525</c:v>
                </c:pt>
                <c:pt idx="618">
                  <c:v>42.979166666673549</c:v>
                </c:pt>
                <c:pt idx="619">
                  <c:v>12.729508196722749</c:v>
                </c:pt>
                <c:pt idx="620">
                  <c:v>9.9090909090935639</c:v>
                </c:pt>
                <c:pt idx="621">
                  <c:v>-253.33333333309585</c:v>
                </c:pt>
                <c:pt idx="622">
                  <c:v>14.935779816513927</c:v>
                </c:pt>
                <c:pt idx="623">
                  <c:v>3.7239263803681899</c:v>
                </c:pt>
                <c:pt idx="624">
                  <c:v>643.99999999938609</c:v>
                </c:pt>
                <c:pt idx="625">
                  <c:v>76.090909090906933</c:v>
                </c:pt>
                <c:pt idx="626">
                  <c:v>11.428571428572601</c:v>
                </c:pt>
                <c:pt idx="627">
                  <c:v>46.720930232551559</c:v>
                </c:pt>
                <c:pt idx="628">
                  <c:v>4.2553191489359232</c:v>
                </c:pt>
                <c:pt idx="629">
                  <c:v>22.563829787234532</c:v>
                </c:pt>
                <c:pt idx="630">
                  <c:v>33.730769230764842</c:v>
                </c:pt>
                <c:pt idx="631">
                  <c:v>28.043478260870511</c:v>
                </c:pt>
                <c:pt idx="632">
                  <c:v>13.909677419354919</c:v>
                </c:pt>
                <c:pt idx="633">
                  <c:v>15.100000000004473</c:v>
                </c:pt>
                <c:pt idx="634">
                  <c:v>16.111801242235074</c:v>
                </c:pt>
                <c:pt idx="635">
                  <c:v>23.958333333332426</c:v>
                </c:pt>
                <c:pt idx="636">
                  <c:v>-22.000000000006274</c:v>
                </c:pt>
                <c:pt idx="637">
                  <c:v>31.796610169490179</c:v>
                </c:pt>
                <c:pt idx="638">
                  <c:v>23.250000000028422</c:v>
                </c:pt>
                <c:pt idx="639">
                  <c:v>-62.416666666662479</c:v>
                </c:pt>
                <c:pt idx="640">
                  <c:v>-8.2528735632186816</c:v>
                </c:pt>
                <c:pt idx="641">
                  <c:v>-1.5416666666661536</c:v>
                </c:pt>
                <c:pt idx="642">
                  <c:v>-10.756097560976089</c:v>
                </c:pt>
                <c:pt idx="643">
                  <c:v>-1.7652173913049523</c:v>
                </c:pt>
                <c:pt idx="644">
                  <c:v>7.6220095693784282</c:v>
                </c:pt>
                <c:pt idx="645">
                  <c:v>13.70175438596479</c:v>
                </c:pt>
                <c:pt idx="646">
                  <c:v>7.6851851851842206</c:v>
                </c:pt>
                <c:pt idx="647">
                  <c:v>99.250000000020435</c:v>
                </c:pt>
                <c:pt idx="648">
                  <c:v>2.5798816568049947</c:v>
                </c:pt>
                <c:pt idx="649">
                  <c:v>2.3184713375791732</c:v>
                </c:pt>
                <c:pt idx="650">
                  <c:v>17.388059701492978</c:v>
                </c:pt>
                <c:pt idx="651">
                  <c:v>9.4152046783625849</c:v>
                </c:pt>
                <c:pt idx="652">
                  <c:v>14.978378378377723</c:v>
                </c:pt>
                <c:pt idx="653">
                  <c:v>38.539682539682893</c:v>
                </c:pt>
                <c:pt idx="654">
                  <c:v>37.532467532467948</c:v>
                </c:pt>
                <c:pt idx="655">
                  <c:v>61.276923076914393</c:v>
                </c:pt>
                <c:pt idx="656">
                  <c:v>76.362318840571774</c:v>
                </c:pt>
                <c:pt idx="657">
                  <c:v>-69.999999999989669</c:v>
                </c:pt>
                <c:pt idx="658">
                  <c:v>155.99999999998863</c:v>
                </c:pt>
                <c:pt idx="659">
                  <c:v>-69.090909090914806</c:v>
                </c:pt>
                <c:pt idx="660">
                  <c:v>74.174603174603021</c:v>
                </c:pt>
                <c:pt idx="661">
                  <c:v>161.88235294115319</c:v>
                </c:pt>
                <c:pt idx="662">
                  <c:v>3.0314136125659528</c:v>
                </c:pt>
                <c:pt idx="663">
                  <c:v>8.6421207658320505</c:v>
                </c:pt>
                <c:pt idx="664">
                  <c:v>11.419496166483949</c:v>
                </c:pt>
                <c:pt idx="665">
                  <c:v>9.0840000000001364</c:v>
                </c:pt>
                <c:pt idx="666">
                  <c:v>11.344537815126072</c:v>
                </c:pt>
                <c:pt idx="667">
                  <c:v>9.1225997045791978</c:v>
                </c:pt>
                <c:pt idx="668">
                  <c:v>9.6443298969072462</c:v>
                </c:pt>
                <c:pt idx="669">
                  <c:v>9.9273927392736692</c:v>
                </c:pt>
                <c:pt idx="670">
                  <c:v>11.99534161490673</c:v>
                </c:pt>
                <c:pt idx="671">
                  <c:v>13.507374631268748</c:v>
                </c:pt>
                <c:pt idx="672">
                  <c:v>7.153846153846203</c:v>
                </c:pt>
                <c:pt idx="673">
                  <c:v>11.77825464949952</c:v>
                </c:pt>
                <c:pt idx="674">
                  <c:v>5.4280510018213519</c:v>
                </c:pt>
                <c:pt idx="675">
                  <c:v>4.1114701130851907</c:v>
                </c:pt>
                <c:pt idx="676">
                  <c:v>6.5353925353924005</c:v>
                </c:pt>
                <c:pt idx="677">
                  <c:v>4.0660112359546448</c:v>
                </c:pt>
                <c:pt idx="678">
                  <c:v>19.971717171716371</c:v>
                </c:pt>
                <c:pt idx="679">
                  <c:v>30.825471698112455</c:v>
                </c:pt>
                <c:pt idx="680">
                  <c:v>43.901477832512406</c:v>
                </c:pt>
                <c:pt idx="681">
                  <c:v>83.770270270258536</c:v>
                </c:pt>
                <c:pt idx="682">
                  <c:v>-211.92307692307875</c:v>
                </c:pt>
                <c:pt idx="683">
                  <c:v>29.503333333333916</c:v>
                </c:pt>
                <c:pt idx="684">
                  <c:v>27.132183908046219</c:v>
                </c:pt>
                <c:pt idx="685">
                  <c:v>11.166666666666295</c:v>
                </c:pt>
                <c:pt idx="686">
                  <c:v>-5.2269503546097464</c:v>
                </c:pt>
                <c:pt idx="687">
                  <c:v>7.3543689320397361</c:v>
                </c:pt>
                <c:pt idx="688">
                  <c:v>59.602564102563576</c:v>
                </c:pt>
                <c:pt idx="689">
                  <c:v>28.813559322032344</c:v>
                </c:pt>
                <c:pt idx="690">
                  <c:v>7.2812499999955369</c:v>
                </c:pt>
                <c:pt idx="691">
                  <c:v>17.313069908814516</c:v>
                </c:pt>
                <c:pt idx="692">
                  <c:v>28.117647058824488</c:v>
                </c:pt>
                <c:pt idx="693">
                  <c:v>33.388349514563423</c:v>
                </c:pt>
                <c:pt idx="694">
                  <c:v>5.3892215568947063E-2</c:v>
                </c:pt>
                <c:pt idx="695">
                  <c:v>-3.9638554216863233</c:v>
                </c:pt>
                <c:pt idx="696">
                  <c:v>15.939682539682378</c:v>
                </c:pt>
                <c:pt idx="697">
                  <c:v>-19.636363636359878</c:v>
                </c:pt>
                <c:pt idx="698">
                  <c:v>34.409836065569664</c:v>
                </c:pt>
                <c:pt idx="699">
                  <c:v>60.749999999997392</c:v>
                </c:pt>
                <c:pt idx="700">
                  <c:v>-15.137254901963336</c:v>
                </c:pt>
                <c:pt idx="701">
                  <c:v>29.286713286715024</c:v>
                </c:pt>
                <c:pt idx="702">
                  <c:v>-143.00000000004212</c:v>
                </c:pt>
                <c:pt idx="703">
                  <c:v>-49.380952380938979</c:v>
                </c:pt>
                <c:pt idx="704">
                  <c:v>52.437500000018161</c:v>
                </c:pt>
                <c:pt idx="705">
                  <c:v>19.426573426573292</c:v>
                </c:pt>
                <c:pt idx="706">
                  <c:v>23.515463917529217</c:v>
                </c:pt>
                <c:pt idx="707">
                  <c:v>21.941176470587717</c:v>
                </c:pt>
                <c:pt idx="708">
                  <c:v>19.647058823534998</c:v>
                </c:pt>
                <c:pt idx="709">
                  <c:v>-36.000000000013642</c:v>
                </c:pt>
                <c:pt idx="710">
                  <c:v>17.626728110599412</c:v>
                </c:pt>
                <c:pt idx="711">
                  <c:v>15.142857142857011</c:v>
                </c:pt>
                <c:pt idx="712">
                  <c:v>57.679999999993015</c:v>
                </c:pt>
                <c:pt idx="713">
                  <c:v>-492.66666666614242</c:v>
                </c:pt>
                <c:pt idx="714">
                  <c:v>51.164556962024086</c:v>
                </c:pt>
                <c:pt idx="715">
                  <c:v>6.6788990825675443</c:v>
                </c:pt>
                <c:pt idx="716">
                  <c:v>-117.49999999995642</c:v>
                </c:pt>
                <c:pt idx="717">
                  <c:v>-30.787234042550011</c:v>
                </c:pt>
                <c:pt idx="718">
                  <c:v>-39.538461538458442</c:v>
                </c:pt>
                <c:pt idx="719">
                  <c:v>-43.08955223880708</c:v>
                </c:pt>
                <c:pt idx="720">
                  <c:v>-38.481927710844282</c:v>
                </c:pt>
                <c:pt idx="721">
                  <c:v>8.7209302325576168</c:v>
                </c:pt>
                <c:pt idx="722">
                  <c:v>-218.27272727271873</c:v>
                </c:pt>
                <c:pt idx="723">
                  <c:v>73.056603773584001</c:v>
                </c:pt>
                <c:pt idx="724">
                  <c:v>-135.17241379306992</c:v>
                </c:pt>
                <c:pt idx="725">
                  <c:v>96.681818181808183</c:v>
                </c:pt>
                <c:pt idx="726">
                  <c:v>264.0666666667106</c:v>
                </c:pt>
                <c:pt idx="727">
                  <c:v>40.370370370378481</c:v>
                </c:pt>
                <c:pt idx="728">
                  <c:v>-9.661764705881021</c:v>
                </c:pt>
                <c:pt idx="729">
                  <c:v>7.4607843137261938</c:v>
                </c:pt>
                <c:pt idx="730">
                  <c:v>131.50000000002683</c:v>
                </c:pt>
                <c:pt idx="731">
                  <c:v>8.3101851851852064</c:v>
                </c:pt>
                <c:pt idx="732">
                  <c:v>42.76785714286261</c:v>
                </c:pt>
                <c:pt idx="733">
                  <c:v>2502.0000000023192</c:v>
                </c:pt>
                <c:pt idx="734">
                  <c:v>147.52941176475167</c:v>
                </c:pt>
                <c:pt idx="735">
                  <c:v>64.83720930233126</c:v>
                </c:pt>
                <c:pt idx="736">
                  <c:v>8.5081967213111263</c:v>
                </c:pt>
                <c:pt idx="737">
                  <c:v>13.139130434780212</c:v>
                </c:pt>
                <c:pt idx="738">
                  <c:v>362.1249999998293</c:v>
                </c:pt>
                <c:pt idx="739">
                  <c:v>4.5584415584395872</c:v>
                </c:pt>
                <c:pt idx="740">
                  <c:v>-17.590909090910547</c:v>
                </c:pt>
                <c:pt idx="741">
                  <c:v>9.4285714285702689</c:v>
                </c:pt>
                <c:pt idx="742">
                  <c:v>24.694915254235461</c:v>
                </c:pt>
                <c:pt idx="743">
                  <c:v>18.969135802468813</c:v>
                </c:pt>
                <c:pt idx="744">
                  <c:v>-0.87096774193541882</c:v>
                </c:pt>
                <c:pt idx="745">
                  <c:v>15.032967032966001</c:v>
                </c:pt>
                <c:pt idx="746">
                  <c:v>-2.9666666666773027</c:v>
                </c:pt>
                <c:pt idx="747">
                  <c:v>858.40000000081852</c:v>
                </c:pt>
                <c:pt idx="748">
                  <c:v>-467.83333333286754</c:v>
                </c:pt>
                <c:pt idx="749">
                  <c:v>2.0161290322580498</c:v>
                </c:pt>
                <c:pt idx="750">
                  <c:v>9.5875000000015476</c:v>
                </c:pt>
                <c:pt idx="751">
                  <c:v>23.606741573034316</c:v>
                </c:pt>
                <c:pt idx="752">
                  <c:v>15.814285714285555</c:v>
                </c:pt>
                <c:pt idx="753">
                  <c:v>-29.589743589746863</c:v>
                </c:pt>
                <c:pt idx="754">
                  <c:v>-5.1774193548431313</c:v>
                </c:pt>
                <c:pt idx="755">
                  <c:v>17.809523809519685</c:v>
                </c:pt>
                <c:pt idx="756">
                  <c:v>-31.659574468085435</c:v>
                </c:pt>
                <c:pt idx="757">
                  <c:v>-7.9454545454558367</c:v>
                </c:pt>
                <c:pt idx="758">
                  <c:v>16.335403726710897</c:v>
                </c:pt>
                <c:pt idx="759">
                  <c:v>-5.4408602150528429</c:v>
                </c:pt>
                <c:pt idx="760">
                  <c:v>262.88888888879427</c:v>
                </c:pt>
                <c:pt idx="761">
                  <c:v>-1.3428571428551848</c:v>
                </c:pt>
                <c:pt idx="762">
                  <c:v>43.058823529420422</c:v>
                </c:pt>
                <c:pt idx="763">
                  <c:v>26.522388059701051</c:v>
                </c:pt>
                <c:pt idx="764">
                  <c:v>-6.0112359550556587</c:v>
                </c:pt>
                <c:pt idx="765">
                  <c:v>-77.800000000095494</c:v>
                </c:pt>
                <c:pt idx="766">
                  <c:v>6.7719298245612167</c:v>
                </c:pt>
                <c:pt idx="767">
                  <c:v>21.486486486488189</c:v>
                </c:pt>
                <c:pt idx="768">
                  <c:v>14.111111111110016</c:v>
                </c:pt>
                <c:pt idx="769">
                  <c:v>98.499999999993847</c:v>
                </c:pt>
                <c:pt idx="770">
                  <c:v>28.456790123453814</c:v>
                </c:pt>
                <c:pt idx="771">
                  <c:v>11.882978723401708</c:v>
                </c:pt>
                <c:pt idx="772">
                  <c:v>14.829059829059105</c:v>
                </c:pt>
                <c:pt idx="773">
                  <c:v>18.003649635037075</c:v>
                </c:pt>
                <c:pt idx="774">
                  <c:v>17.891752577319682</c:v>
                </c:pt>
                <c:pt idx="775">
                  <c:v>17.548913043478432</c:v>
                </c:pt>
                <c:pt idx="776">
                  <c:v>-9.0312499999967688</c:v>
                </c:pt>
                <c:pt idx="777">
                  <c:v>-41.166666666664298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9B-4B45-B8C0-0A57C0776EDB}"/>
            </c:ext>
          </c:extLst>
        </c:ser>
        <c:ser>
          <c:idx val="1"/>
          <c:order val="1"/>
          <c:tx>
            <c:strRef>
              <c:f>'ONE_LAST_QUOTE (2)'!$AJ$1</c:f>
              <c:strCache>
                <c:ptCount val="1"/>
                <c:pt idx="0">
                  <c:v>價差點數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'ONE_LAST_QUOTE (2)'!$A$2:$A$792</c:f>
              <c:numCache>
                <c:formatCode>m/d/yyyy</c:formatCode>
                <c:ptCount val="791"/>
                <c:pt idx="0">
                  <c:v>44063</c:v>
                </c:pt>
                <c:pt idx="1">
                  <c:v>44064</c:v>
                </c:pt>
                <c:pt idx="2">
                  <c:v>44067</c:v>
                </c:pt>
                <c:pt idx="3">
                  <c:v>44068</c:v>
                </c:pt>
                <c:pt idx="4">
                  <c:v>44069</c:v>
                </c:pt>
                <c:pt idx="5">
                  <c:v>44070</c:v>
                </c:pt>
                <c:pt idx="6">
                  <c:v>44071</c:v>
                </c:pt>
                <c:pt idx="7">
                  <c:v>44074</c:v>
                </c:pt>
                <c:pt idx="8">
                  <c:v>44075</c:v>
                </c:pt>
                <c:pt idx="9">
                  <c:v>44076</c:v>
                </c:pt>
                <c:pt idx="10">
                  <c:v>44077</c:v>
                </c:pt>
                <c:pt idx="11">
                  <c:v>44078</c:v>
                </c:pt>
                <c:pt idx="12">
                  <c:v>44081</c:v>
                </c:pt>
                <c:pt idx="13">
                  <c:v>44082</c:v>
                </c:pt>
                <c:pt idx="14">
                  <c:v>44083</c:v>
                </c:pt>
                <c:pt idx="15">
                  <c:v>44084</c:v>
                </c:pt>
                <c:pt idx="16">
                  <c:v>44085</c:v>
                </c:pt>
                <c:pt idx="17">
                  <c:v>44088</c:v>
                </c:pt>
                <c:pt idx="18">
                  <c:v>44089</c:v>
                </c:pt>
                <c:pt idx="19">
                  <c:v>44090</c:v>
                </c:pt>
                <c:pt idx="20">
                  <c:v>44091</c:v>
                </c:pt>
                <c:pt idx="21">
                  <c:v>44092</c:v>
                </c:pt>
                <c:pt idx="22">
                  <c:v>44095</c:v>
                </c:pt>
                <c:pt idx="23">
                  <c:v>44096</c:v>
                </c:pt>
                <c:pt idx="24">
                  <c:v>44097</c:v>
                </c:pt>
                <c:pt idx="25">
                  <c:v>44098</c:v>
                </c:pt>
                <c:pt idx="26">
                  <c:v>44099</c:v>
                </c:pt>
                <c:pt idx="27">
                  <c:v>44102</c:v>
                </c:pt>
                <c:pt idx="28">
                  <c:v>44103</c:v>
                </c:pt>
                <c:pt idx="29">
                  <c:v>44104</c:v>
                </c:pt>
                <c:pt idx="30">
                  <c:v>44109</c:v>
                </c:pt>
                <c:pt idx="31">
                  <c:v>44110</c:v>
                </c:pt>
                <c:pt idx="32">
                  <c:v>44111</c:v>
                </c:pt>
                <c:pt idx="33">
                  <c:v>44112</c:v>
                </c:pt>
                <c:pt idx="34">
                  <c:v>44116</c:v>
                </c:pt>
                <c:pt idx="35">
                  <c:v>44117</c:v>
                </c:pt>
                <c:pt idx="36">
                  <c:v>44118</c:v>
                </c:pt>
                <c:pt idx="37">
                  <c:v>44119</c:v>
                </c:pt>
                <c:pt idx="38">
                  <c:v>44120</c:v>
                </c:pt>
                <c:pt idx="39">
                  <c:v>44123</c:v>
                </c:pt>
                <c:pt idx="40">
                  <c:v>44124</c:v>
                </c:pt>
                <c:pt idx="41">
                  <c:v>44125</c:v>
                </c:pt>
                <c:pt idx="42">
                  <c:v>44126</c:v>
                </c:pt>
                <c:pt idx="43">
                  <c:v>44127</c:v>
                </c:pt>
                <c:pt idx="44">
                  <c:v>44131</c:v>
                </c:pt>
                <c:pt idx="45">
                  <c:v>44132</c:v>
                </c:pt>
                <c:pt idx="46">
                  <c:v>44133</c:v>
                </c:pt>
                <c:pt idx="47">
                  <c:v>44134</c:v>
                </c:pt>
                <c:pt idx="48">
                  <c:v>44137</c:v>
                </c:pt>
                <c:pt idx="49">
                  <c:v>44138</c:v>
                </c:pt>
                <c:pt idx="50">
                  <c:v>44139</c:v>
                </c:pt>
                <c:pt idx="51">
                  <c:v>44140</c:v>
                </c:pt>
                <c:pt idx="52">
                  <c:v>44141</c:v>
                </c:pt>
                <c:pt idx="53">
                  <c:v>44144</c:v>
                </c:pt>
                <c:pt idx="54">
                  <c:v>44145</c:v>
                </c:pt>
                <c:pt idx="55">
                  <c:v>44146</c:v>
                </c:pt>
                <c:pt idx="56">
                  <c:v>44147</c:v>
                </c:pt>
                <c:pt idx="57">
                  <c:v>44148</c:v>
                </c:pt>
                <c:pt idx="58">
                  <c:v>44151</c:v>
                </c:pt>
                <c:pt idx="59">
                  <c:v>44152</c:v>
                </c:pt>
                <c:pt idx="60">
                  <c:v>44153</c:v>
                </c:pt>
                <c:pt idx="61">
                  <c:v>44154</c:v>
                </c:pt>
                <c:pt idx="62">
                  <c:v>44155</c:v>
                </c:pt>
                <c:pt idx="63">
                  <c:v>44158</c:v>
                </c:pt>
                <c:pt idx="64">
                  <c:v>44159</c:v>
                </c:pt>
                <c:pt idx="65">
                  <c:v>44160</c:v>
                </c:pt>
                <c:pt idx="66">
                  <c:v>44161</c:v>
                </c:pt>
                <c:pt idx="67">
                  <c:v>44162</c:v>
                </c:pt>
                <c:pt idx="68">
                  <c:v>44165</c:v>
                </c:pt>
                <c:pt idx="69">
                  <c:v>44166</c:v>
                </c:pt>
                <c:pt idx="70">
                  <c:v>44167</c:v>
                </c:pt>
                <c:pt idx="71">
                  <c:v>44168</c:v>
                </c:pt>
                <c:pt idx="72">
                  <c:v>44169</c:v>
                </c:pt>
                <c:pt idx="73">
                  <c:v>44172</c:v>
                </c:pt>
                <c:pt idx="74">
                  <c:v>44173</c:v>
                </c:pt>
                <c:pt idx="75">
                  <c:v>44174</c:v>
                </c:pt>
                <c:pt idx="76">
                  <c:v>44175</c:v>
                </c:pt>
                <c:pt idx="77">
                  <c:v>44176</c:v>
                </c:pt>
                <c:pt idx="78">
                  <c:v>44179</c:v>
                </c:pt>
                <c:pt idx="79">
                  <c:v>44180</c:v>
                </c:pt>
                <c:pt idx="80">
                  <c:v>44181</c:v>
                </c:pt>
                <c:pt idx="81">
                  <c:v>44182</c:v>
                </c:pt>
                <c:pt idx="82">
                  <c:v>44183</c:v>
                </c:pt>
                <c:pt idx="83">
                  <c:v>44186</c:v>
                </c:pt>
                <c:pt idx="84">
                  <c:v>44187</c:v>
                </c:pt>
                <c:pt idx="85">
                  <c:v>44188</c:v>
                </c:pt>
                <c:pt idx="86">
                  <c:v>44189</c:v>
                </c:pt>
                <c:pt idx="87">
                  <c:v>44193</c:v>
                </c:pt>
                <c:pt idx="88">
                  <c:v>44194</c:v>
                </c:pt>
                <c:pt idx="89">
                  <c:v>44195</c:v>
                </c:pt>
                <c:pt idx="90">
                  <c:v>44196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44207</c:v>
                </c:pt>
                <c:pt idx="97">
                  <c:v>44208</c:v>
                </c:pt>
                <c:pt idx="98">
                  <c:v>44209</c:v>
                </c:pt>
                <c:pt idx="99">
                  <c:v>44210</c:v>
                </c:pt>
                <c:pt idx="100">
                  <c:v>44211</c:v>
                </c:pt>
                <c:pt idx="101">
                  <c:v>44214</c:v>
                </c:pt>
                <c:pt idx="102">
                  <c:v>44215</c:v>
                </c:pt>
                <c:pt idx="103">
                  <c:v>44216</c:v>
                </c:pt>
                <c:pt idx="104">
                  <c:v>44217</c:v>
                </c:pt>
                <c:pt idx="105">
                  <c:v>44218</c:v>
                </c:pt>
                <c:pt idx="106">
                  <c:v>44221</c:v>
                </c:pt>
                <c:pt idx="107">
                  <c:v>44222</c:v>
                </c:pt>
                <c:pt idx="108">
                  <c:v>44223</c:v>
                </c:pt>
                <c:pt idx="109">
                  <c:v>44224</c:v>
                </c:pt>
                <c:pt idx="110">
                  <c:v>44225</c:v>
                </c:pt>
                <c:pt idx="111">
                  <c:v>44228</c:v>
                </c:pt>
                <c:pt idx="112">
                  <c:v>44229</c:v>
                </c:pt>
                <c:pt idx="113">
                  <c:v>44230</c:v>
                </c:pt>
                <c:pt idx="114">
                  <c:v>44231</c:v>
                </c:pt>
                <c:pt idx="115">
                  <c:v>44232</c:v>
                </c:pt>
                <c:pt idx="116">
                  <c:v>44244</c:v>
                </c:pt>
                <c:pt idx="117">
                  <c:v>44245</c:v>
                </c:pt>
                <c:pt idx="118">
                  <c:v>44246</c:v>
                </c:pt>
                <c:pt idx="119">
                  <c:v>44249</c:v>
                </c:pt>
                <c:pt idx="120">
                  <c:v>44250</c:v>
                </c:pt>
                <c:pt idx="121">
                  <c:v>44251</c:v>
                </c:pt>
                <c:pt idx="122">
                  <c:v>44252</c:v>
                </c:pt>
                <c:pt idx="123">
                  <c:v>44253</c:v>
                </c:pt>
                <c:pt idx="124">
                  <c:v>44257</c:v>
                </c:pt>
                <c:pt idx="125">
                  <c:v>44258</c:v>
                </c:pt>
                <c:pt idx="126">
                  <c:v>44259</c:v>
                </c:pt>
                <c:pt idx="127">
                  <c:v>44260</c:v>
                </c:pt>
                <c:pt idx="128">
                  <c:v>44263</c:v>
                </c:pt>
                <c:pt idx="129">
                  <c:v>44264</c:v>
                </c:pt>
                <c:pt idx="130">
                  <c:v>44265</c:v>
                </c:pt>
                <c:pt idx="131">
                  <c:v>44266</c:v>
                </c:pt>
                <c:pt idx="132">
                  <c:v>44267</c:v>
                </c:pt>
                <c:pt idx="133">
                  <c:v>44270</c:v>
                </c:pt>
                <c:pt idx="134">
                  <c:v>44271</c:v>
                </c:pt>
                <c:pt idx="135">
                  <c:v>44272</c:v>
                </c:pt>
                <c:pt idx="136">
                  <c:v>44273</c:v>
                </c:pt>
                <c:pt idx="137">
                  <c:v>44274</c:v>
                </c:pt>
                <c:pt idx="138">
                  <c:v>44277</c:v>
                </c:pt>
                <c:pt idx="139">
                  <c:v>44278</c:v>
                </c:pt>
                <c:pt idx="140">
                  <c:v>44279</c:v>
                </c:pt>
                <c:pt idx="141">
                  <c:v>44280</c:v>
                </c:pt>
                <c:pt idx="142">
                  <c:v>44281</c:v>
                </c:pt>
                <c:pt idx="143">
                  <c:v>44284</c:v>
                </c:pt>
                <c:pt idx="144">
                  <c:v>44285</c:v>
                </c:pt>
                <c:pt idx="145">
                  <c:v>44286</c:v>
                </c:pt>
                <c:pt idx="146">
                  <c:v>44287</c:v>
                </c:pt>
                <c:pt idx="147">
                  <c:v>44293</c:v>
                </c:pt>
                <c:pt idx="148">
                  <c:v>44294</c:v>
                </c:pt>
                <c:pt idx="149">
                  <c:v>44295</c:v>
                </c:pt>
                <c:pt idx="150">
                  <c:v>44298</c:v>
                </c:pt>
                <c:pt idx="151">
                  <c:v>44299</c:v>
                </c:pt>
                <c:pt idx="152">
                  <c:v>44300</c:v>
                </c:pt>
                <c:pt idx="153">
                  <c:v>44301</c:v>
                </c:pt>
                <c:pt idx="154">
                  <c:v>44302</c:v>
                </c:pt>
                <c:pt idx="155">
                  <c:v>44305</c:v>
                </c:pt>
                <c:pt idx="156">
                  <c:v>44306</c:v>
                </c:pt>
                <c:pt idx="157">
                  <c:v>44307</c:v>
                </c:pt>
                <c:pt idx="158">
                  <c:v>44308</c:v>
                </c:pt>
                <c:pt idx="159">
                  <c:v>44309</c:v>
                </c:pt>
                <c:pt idx="160">
                  <c:v>44312</c:v>
                </c:pt>
                <c:pt idx="161">
                  <c:v>44313</c:v>
                </c:pt>
                <c:pt idx="162">
                  <c:v>44314</c:v>
                </c:pt>
                <c:pt idx="163">
                  <c:v>44315</c:v>
                </c:pt>
                <c:pt idx="164">
                  <c:v>44319</c:v>
                </c:pt>
                <c:pt idx="165">
                  <c:v>44320</c:v>
                </c:pt>
                <c:pt idx="166">
                  <c:v>44321</c:v>
                </c:pt>
                <c:pt idx="167">
                  <c:v>44322</c:v>
                </c:pt>
                <c:pt idx="168">
                  <c:v>44323</c:v>
                </c:pt>
                <c:pt idx="169">
                  <c:v>44326</c:v>
                </c:pt>
                <c:pt idx="170">
                  <c:v>44327</c:v>
                </c:pt>
                <c:pt idx="171">
                  <c:v>44328</c:v>
                </c:pt>
                <c:pt idx="172">
                  <c:v>44329</c:v>
                </c:pt>
                <c:pt idx="173">
                  <c:v>44330</c:v>
                </c:pt>
                <c:pt idx="174">
                  <c:v>44333</c:v>
                </c:pt>
                <c:pt idx="175">
                  <c:v>44334</c:v>
                </c:pt>
                <c:pt idx="176">
                  <c:v>44336</c:v>
                </c:pt>
                <c:pt idx="177">
                  <c:v>44337</c:v>
                </c:pt>
                <c:pt idx="178">
                  <c:v>44340</c:v>
                </c:pt>
                <c:pt idx="179">
                  <c:v>44341</c:v>
                </c:pt>
                <c:pt idx="180">
                  <c:v>44342</c:v>
                </c:pt>
                <c:pt idx="181">
                  <c:v>44343</c:v>
                </c:pt>
                <c:pt idx="182">
                  <c:v>44344</c:v>
                </c:pt>
                <c:pt idx="183">
                  <c:v>44347</c:v>
                </c:pt>
                <c:pt idx="184">
                  <c:v>44348</c:v>
                </c:pt>
                <c:pt idx="185">
                  <c:v>44349</c:v>
                </c:pt>
                <c:pt idx="186">
                  <c:v>44350</c:v>
                </c:pt>
                <c:pt idx="187">
                  <c:v>44351</c:v>
                </c:pt>
                <c:pt idx="188">
                  <c:v>44354</c:v>
                </c:pt>
                <c:pt idx="189">
                  <c:v>44355</c:v>
                </c:pt>
                <c:pt idx="190">
                  <c:v>44356</c:v>
                </c:pt>
                <c:pt idx="191">
                  <c:v>44357</c:v>
                </c:pt>
                <c:pt idx="192">
                  <c:v>44358</c:v>
                </c:pt>
                <c:pt idx="193">
                  <c:v>44362</c:v>
                </c:pt>
                <c:pt idx="194">
                  <c:v>44363</c:v>
                </c:pt>
                <c:pt idx="195">
                  <c:v>44364</c:v>
                </c:pt>
                <c:pt idx="196">
                  <c:v>44365</c:v>
                </c:pt>
                <c:pt idx="197">
                  <c:v>44368</c:v>
                </c:pt>
                <c:pt idx="198">
                  <c:v>44369</c:v>
                </c:pt>
                <c:pt idx="199">
                  <c:v>44370</c:v>
                </c:pt>
                <c:pt idx="200">
                  <c:v>44371</c:v>
                </c:pt>
                <c:pt idx="201">
                  <c:v>44372</c:v>
                </c:pt>
                <c:pt idx="202">
                  <c:v>44375</c:v>
                </c:pt>
                <c:pt idx="203">
                  <c:v>44376</c:v>
                </c:pt>
                <c:pt idx="204">
                  <c:v>44377</c:v>
                </c:pt>
                <c:pt idx="205">
                  <c:v>44379</c:v>
                </c:pt>
                <c:pt idx="206">
                  <c:v>44382</c:v>
                </c:pt>
                <c:pt idx="207">
                  <c:v>44383</c:v>
                </c:pt>
                <c:pt idx="208">
                  <c:v>44384</c:v>
                </c:pt>
                <c:pt idx="209">
                  <c:v>44385</c:v>
                </c:pt>
                <c:pt idx="210">
                  <c:v>44386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44396</c:v>
                </c:pt>
                <c:pt idx="217">
                  <c:v>44397</c:v>
                </c:pt>
                <c:pt idx="218">
                  <c:v>44398</c:v>
                </c:pt>
                <c:pt idx="219">
                  <c:v>44399</c:v>
                </c:pt>
                <c:pt idx="220">
                  <c:v>44400</c:v>
                </c:pt>
                <c:pt idx="221">
                  <c:v>44403</c:v>
                </c:pt>
                <c:pt idx="222">
                  <c:v>44404</c:v>
                </c:pt>
                <c:pt idx="223">
                  <c:v>44405</c:v>
                </c:pt>
                <c:pt idx="224">
                  <c:v>44406</c:v>
                </c:pt>
                <c:pt idx="225">
                  <c:v>44407</c:v>
                </c:pt>
                <c:pt idx="226">
                  <c:v>44410</c:v>
                </c:pt>
                <c:pt idx="227">
                  <c:v>44411</c:v>
                </c:pt>
                <c:pt idx="228">
                  <c:v>44412</c:v>
                </c:pt>
                <c:pt idx="229">
                  <c:v>44413</c:v>
                </c:pt>
                <c:pt idx="230">
                  <c:v>44414</c:v>
                </c:pt>
                <c:pt idx="231">
                  <c:v>44417</c:v>
                </c:pt>
                <c:pt idx="232">
                  <c:v>44418</c:v>
                </c:pt>
                <c:pt idx="233">
                  <c:v>44419</c:v>
                </c:pt>
                <c:pt idx="234">
                  <c:v>44420</c:v>
                </c:pt>
                <c:pt idx="235">
                  <c:v>44421</c:v>
                </c:pt>
                <c:pt idx="236">
                  <c:v>44424</c:v>
                </c:pt>
                <c:pt idx="237">
                  <c:v>44425</c:v>
                </c:pt>
                <c:pt idx="238">
                  <c:v>44426</c:v>
                </c:pt>
                <c:pt idx="239">
                  <c:v>44427</c:v>
                </c:pt>
                <c:pt idx="240">
                  <c:v>44428</c:v>
                </c:pt>
                <c:pt idx="241">
                  <c:v>44431</c:v>
                </c:pt>
                <c:pt idx="242">
                  <c:v>44432</c:v>
                </c:pt>
                <c:pt idx="243">
                  <c:v>44433</c:v>
                </c:pt>
                <c:pt idx="244">
                  <c:v>44434</c:v>
                </c:pt>
                <c:pt idx="245">
                  <c:v>44435</c:v>
                </c:pt>
                <c:pt idx="246">
                  <c:v>44438</c:v>
                </c:pt>
                <c:pt idx="247">
                  <c:v>44439</c:v>
                </c:pt>
                <c:pt idx="248">
                  <c:v>44440</c:v>
                </c:pt>
                <c:pt idx="249">
                  <c:v>44441</c:v>
                </c:pt>
                <c:pt idx="250">
                  <c:v>44442</c:v>
                </c:pt>
                <c:pt idx="251">
                  <c:v>44445</c:v>
                </c:pt>
                <c:pt idx="252">
                  <c:v>44446</c:v>
                </c:pt>
                <c:pt idx="253">
                  <c:v>44447</c:v>
                </c:pt>
                <c:pt idx="254">
                  <c:v>44448</c:v>
                </c:pt>
                <c:pt idx="255">
                  <c:v>44449</c:v>
                </c:pt>
                <c:pt idx="256">
                  <c:v>44452</c:v>
                </c:pt>
                <c:pt idx="257">
                  <c:v>44453</c:v>
                </c:pt>
                <c:pt idx="258">
                  <c:v>44454</c:v>
                </c:pt>
                <c:pt idx="259">
                  <c:v>44455</c:v>
                </c:pt>
                <c:pt idx="260">
                  <c:v>44456</c:v>
                </c:pt>
                <c:pt idx="261">
                  <c:v>44462</c:v>
                </c:pt>
                <c:pt idx="262">
                  <c:v>44463</c:v>
                </c:pt>
                <c:pt idx="263">
                  <c:v>44466</c:v>
                </c:pt>
                <c:pt idx="264">
                  <c:v>44467</c:v>
                </c:pt>
                <c:pt idx="265">
                  <c:v>44468</c:v>
                </c:pt>
                <c:pt idx="266">
                  <c:v>44469</c:v>
                </c:pt>
                <c:pt idx="267">
                  <c:v>44473</c:v>
                </c:pt>
                <c:pt idx="268">
                  <c:v>44474</c:v>
                </c:pt>
                <c:pt idx="269">
                  <c:v>44475</c:v>
                </c:pt>
                <c:pt idx="270">
                  <c:v>44476</c:v>
                </c:pt>
                <c:pt idx="271">
                  <c:v>44477</c:v>
                </c:pt>
                <c:pt idx="272">
                  <c:v>44481</c:v>
                </c:pt>
                <c:pt idx="273">
                  <c:v>44482</c:v>
                </c:pt>
                <c:pt idx="274">
                  <c:v>44484</c:v>
                </c:pt>
                <c:pt idx="275">
                  <c:v>44487</c:v>
                </c:pt>
                <c:pt idx="276">
                  <c:v>44488</c:v>
                </c:pt>
                <c:pt idx="277">
                  <c:v>44489</c:v>
                </c:pt>
                <c:pt idx="278">
                  <c:v>44490</c:v>
                </c:pt>
                <c:pt idx="279">
                  <c:v>44491</c:v>
                </c:pt>
                <c:pt idx="280">
                  <c:v>44494</c:v>
                </c:pt>
                <c:pt idx="281">
                  <c:v>44495</c:v>
                </c:pt>
                <c:pt idx="282">
                  <c:v>44496</c:v>
                </c:pt>
                <c:pt idx="283">
                  <c:v>44497</c:v>
                </c:pt>
                <c:pt idx="284">
                  <c:v>44498</c:v>
                </c:pt>
                <c:pt idx="285">
                  <c:v>44501</c:v>
                </c:pt>
                <c:pt idx="286">
                  <c:v>44502</c:v>
                </c:pt>
                <c:pt idx="287">
                  <c:v>44503</c:v>
                </c:pt>
                <c:pt idx="288">
                  <c:v>44504</c:v>
                </c:pt>
                <c:pt idx="289">
                  <c:v>44505</c:v>
                </c:pt>
                <c:pt idx="290">
                  <c:v>44508</c:v>
                </c:pt>
                <c:pt idx="291">
                  <c:v>44509</c:v>
                </c:pt>
                <c:pt idx="292">
                  <c:v>44510</c:v>
                </c:pt>
                <c:pt idx="293">
                  <c:v>44511</c:v>
                </c:pt>
                <c:pt idx="294">
                  <c:v>44512</c:v>
                </c:pt>
                <c:pt idx="295">
                  <c:v>44515</c:v>
                </c:pt>
                <c:pt idx="296">
                  <c:v>44516</c:v>
                </c:pt>
                <c:pt idx="297">
                  <c:v>44517</c:v>
                </c:pt>
                <c:pt idx="298">
                  <c:v>44518</c:v>
                </c:pt>
                <c:pt idx="299">
                  <c:v>44519</c:v>
                </c:pt>
                <c:pt idx="300">
                  <c:v>44522</c:v>
                </c:pt>
                <c:pt idx="301">
                  <c:v>44523</c:v>
                </c:pt>
                <c:pt idx="302">
                  <c:v>44524</c:v>
                </c:pt>
                <c:pt idx="303">
                  <c:v>44525</c:v>
                </c:pt>
                <c:pt idx="304">
                  <c:v>44526</c:v>
                </c:pt>
                <c:pt idx="305">
                  <c:v>44529</c:v>
                </c:pt>
                <c:pt idx="306">
                  <c:v>44530</c:v>
                </c:pt>
                <c:pt idx="307">
                  <c:v>44531</c:v>
                </c:pt>
                <c:pt idx="308">
                  <c:v>44532</c:v>
                </c:pt>
                <c:pt idx="309">
                  <c:v>44533</c:v>
                </c:pt>
                <c:pt idx="310">
                  <c:v>44536</c:v>
                </c:pt>
                <c:pt idx="311">
                  <c:v>44537</c:v>
                </c:pt>
                <c:pt idx="312">
                  <c:v>44538</c:v>
                </c:pt>
                <c:pt idx="313">
                  <c:v>44539</c:v>
                </c:pt>
                <c:pt idx="314">
                  <c:v>44540</c:v>
                </c:pt>
                <c:pt idx="315">
                  <c:v>44543</c:v>
                </c:pt>
                <c:pt idx="316">
                  <c:v>44544</c:v>
                </c:pt>
                <c:pt idx="317">
                  <c:v>44545</c:v>
                </c:pt>
                <c:pt idx="318">
                  <c:v>44546</c:v>
                </c:pt>
                <c:pt idx="319">
                  <c:v>44547</c:v>
                </c:pt>
                <c:pt idx="320">
                  <c:v>44550</c:v>
                </c:pt>
                <c:pt idx="321">
                  <c:v>44551</c:v>
                </c:pt>
                <c:pt idx="322">
                  <c:v>44552</c:v>
                </c:pt>
                <c:pt idx="323">
                  <c:v>44553</c:v>
                </c:pt>
                <c:pt idx="324">
                  <c:v>44554</c:v>
                </c:pt>
                <c:pt idx="325">
                  <c:v>44558</c:v>
                </c:pt>
                <c:pt idx="326">
                  <c:v>44559</c:v>
                </c:pt>
                <c:pt idx="327">
                  <c:v>44560</c:v>
                </c:pt>
                <c:pt idx="328">
                  <c:v>44564</c:v>
                </c:pt>
                <c:pt idx="329">
                  <c:v>44565</c:v>
                </c:pt>
                <c:pt idx="330">
                  <c:v>44566</c:v>
                </c:pt>
                <c:pt idx="331">
                  <c:v>44567</c:v>
                </c:pt>
                <c:pt idx="332">
                  <c:v>44568</c:v>
                </c:pt>
                <c:pt idx="333">
                  <c:v>44571</c:v>
                </c:pt>
                <c:pt idx="334">
                  <c:v>44572</c:v>
                </c:pt>
                <c:pt idx="335">
                  <c:v>44573</c:v>
                </c:pt>
                <c:pt idx="336">
                  <c:v>44574</c:v>
                </c:pt>
                <c:pt idx="337">
                  <c:v>44575</c:v>
                </c:pt>
                <c:pt idx="338">
                  <c:v>44578</c:v>
                </c:pt>
                <c:pt idx="339">
                  <c:v>44579</c:v>
                </c:pt>
                <c:pt idx="340">
                  <c:v>44580</c:v>
                </c:pt>
                <c:pt idx="341">
                  <c:v>44581</c:v>
                </c:pt>
                <c:pt idx="342">
                  <c:v>44582</c:v>
                </c:pt>
                <c:pt idx="343">
                  <c:v>44585</c:v>
                </c:pt>
                <c:pt idx="344">
                  <c:v>44586</c:v>
                </c:pt>
                <c:pt idx="345">
                  <c:v>44587</c:v>
                </c:pt>
                <c:pt idx="346">
                  <c:v>44599</c:v>
                </c:pt>
                <c:pt idx="347">
                  <c:v>44600</c:v>
                </c:pt>
                <c:pt idx="348">
                  <c:v>44601</c:v>
                </c:pt>
                <c:pt idx="349">
                  <c:v>44602</c:v>
                </c:pt>
                <c:pt idx="350">
                  <c:v>44603</c:v>
                </c:pt>
                <c:pt idx="351">
                  <c:v>44606</c:v>
                </c:pt>
                <c:pt idx="352">
                  <c:v>44607</c:v>
                </c:pt>
                <c:pt idx="353">
                  <c:v>44608</c:v>
                </c:pt>
                <c:pt idx="354">
                  <c:v>44609</c:v>
                </c:pt>
                <c:pt idx="355">
                  <c:v>44610</c:v>
                </c:pt>
                <c:pt idx="356">
                  <c:v>44613</c:v>
                </c:pt>
                <c:pt idx="357">
                  <c:v>44614</c:v>
                </c:pt>
                <c:pt idx="358">
                  <c:v>44615</c:v>
                </c:pt>
                <c:pt idx="359">
                  <c:v>44616</c:v>
                </c:pt>
                <c:pt idx="360">
                  <c:v>44617</c:v>
                </c:pt>
                <c:pt idx="361">
                  <c:v>44621</c:v>
                </c:pt>
                <c:pt idx="362">
                  <c:v>44622</c:v>
                </c:pt>
                <c:pt idx="363">
                  <c:v>44623</c:v>
                </c:pt>
                <c:pt idx="364">
                  <c:v>44624</c:v>
                </c:pt>
                <c:pt idx="365">
                  <c:v>44627</c:v>
                </c:pt>
                <c:pt idx="366">
                  <c:v>44628</c:v>
                </c:pt>
                <c:pt idx="367">
                  <c:v>44629</c:v>
                </c:pt>
                <c:pt idx="368">
                  <c:v>44630</c:v>
                </c:pt>
                <c:pt idx="369">
                  <c:v>44631</c:v>
                </c:pt>
                <c:pt idx="370">
                  <c:v>44634</c:v>
                </c:pt>
                <c:pt idx="371">
                  <c:v>44635</c:v>
                </c:pt>
                <c:pt idx="372">
                  <c:v>44636</c:v>
                </c:pt>
                <c:pt idx="373">
                  <c:v>44637</c:v>
                </c:pt>
                <c:pt idx="374">
                  <c:v>44638</c:v>
                </c:pt>
                <c:pt idx="375">
                  <c:v>44641</c:v>
                </c:pt>
                <c:pt idx="376">
                  <c:v>44642</c:v>
                </c:pt>
                <c:pt idx="377">
                  <c:v>44643</c:v>
                </c:pt>
                <c:pt idx="378">
                  <c:v>44644</c:v>
                </c:pt>
                <c:pt idx="379">
                  <c:v>44645</c:v>
                </c:pt>
                <c:pt idx="380">
                  <c:v>44648</c:v>
                </c:pt>
                <c:pt idx="381">
                  <c:v>44649</c:v>
                </c:pt>
                <c:pt idx="382">
                  <c:v>44650</c:v>
                </c:pt>
                <c:pt idx="383">
                  <c:v>44651</c:v>
                </c:pt>
                <c:pt idx="384">
                  <c:v>44652</c:v>
                </c:pt>
                <c:pt idx="385">
                  <c:v>44657</c:v>
                </c:pt>
                <c:pt idx="386">
                  <c:v>44658</c:v>
                </c:pt>
                <c:pt idx="387">
                  <c:v>44659</c:v>
                </c:pt>
                <c:pt idx="388">
                  <c:v>44662</c:v>
                </c:pt>
                <c:pt idx="389">
                  <c:v>44663</c:v>
                </c:pt>
                <c:pt idx="390">
                  <c:v>44664</c:v>
                </c:pt>
                <c:pt idx="391">
                  <c:v>44665</c:v>
                </c:pt>
                <c:pt idx="392">
                  <c:v>44670</c:v>
                </c:pt>
                <c:pt idx="393">
                  <c:v>44671</c:v>
                </c:pt>
                <c:pt idx="394">
                  <c:v>44672</c:v>
                </c:pt>
                <c:pt idx="395">
                  <c:v>44673</c:v>
                </c:pt>
                <c:pt idx="396">
                  <c:v>44677</c:v>
                </c:pt>
                <c:pt idx="397">
                  <c:v>44678</c:v>
                </c:pt>
                <c:pt idx="398">
                  <c:v>44680</c:v>
                </c:pt>
                <c:pt idx="399">
                  <c:v>44684</c:v>
                </c:pt>
                <c:pt idx="400">
                  <c:v>44685</c:v>
                </c:pt>
                <c:pt idx="401">
                  <c:v>44686</c:v>
                </c:pt>
                <c:pt idx="402">
                  <c:v>44687</c:v>
                </c:pt>
                <c:pt idx="403">
                  <c:v>44690</c:v>
                </c:pt>
                <c:pt idx="404">
                  <c:v>44691</c:v>
                </c:pt>
                <c:pt idx="405">
                  <c:v>44692</c:v>
                </c:pt>
                <c:pt idx="406">
                  <c:v>44693</c:v>
                </c:pt>
                <c:pt idx="407">
                  <c:v>44694</c:v>
                </c:pt>
                <c:pt idx="408">
                  <c:v>44697</c:v>
                </c:pt>
                <c:pt idx="409">
                  <c:v>44698</c:v>
                </c:pt>
                <c:pt idx="410">
                  <c:v>44699</c:v>
                </c:pt>
                <c:pt idx="411">
                  <c:v>44700</c:v>
                </c:pt>
                <c:pt idx="412">
                  <c:v>44701</c:v>
                </c:pt>
                <c:pt idx="413">
                  <c:v>44704</c:v>
                </c:pt>
                <c:pt idx="414">
                  <c:v>44705</c:v>
                </c:pt>
                <c:pt idx="415">
                  <c:v>44706</c:v>
                </c:pt>
                <c:pt idx="416">
                  <c:v>44707</c:v>
                </c:pt>
                <c:pt idx="417">
                  <c:v>44708</c:v>
                </c:pt>
                <c:pt idx="418">
                  <c:v>44711</c:v>
                </c:pt>
                <c:pt idx="419">
                  <c:v>44712</c:v>
                </c:pt>
                <c:pt idx="420">
                  <c:v>44713</c:v>
                </c:pt>
                <c:pt idx="421">
                  <c:v>44714</c:v>
                </c:pt>
                <c:pt idx="422">
                  <c:v>44718</c:v>
                </c:pt>
                <c:pt idx="423">
                  <c:v>44719</c:v>
                </c:pt>
                <c:pt idx="424">
                  <c:v>44720</c:v>
                </c:pt>
                <c:pt idx="425">
                  <c:v>44721</c:v>
                </c:pt>
                <c:pt idx="426">
                  <c:v>44722</c:v>
                </c:pt>
                <c:pt idx="427">
                  <c:v>44725</c:v>
                </c:pt>
                <c:pt idx="428">
                  <c:v>44726</c:v>
                </c:pt>
                <c:pt idx="429">
                  <c:v>44727</c:v>
                </c:pt>
                <c:pt idx="430">
                  <c:v>44728</c:v>
                </c:pt>
                <c:pt idx="431">
                  <c:v>44729</c:v>
                </c:pt>
                <c:pt idx="432">
                  <c:v>44732</c:v>
                </c:pt>
                <c:pt idx="433">
                  <c:v>44733</c:v>
                </c:pt>
                <c:pt idx="434">
                  <c:v>44734</c:v>
                </c:pt>
                <c:pt idx="435">
                  <c:v>44735</c:v>
                </c:pt>
                <c:pt idx="436">
                  <c:v>44736</c:v>
                </c:pt>
                <c:pt idx="437">
                  <c:v>44739</c:v>
                </c:pt>
                <c:pt idx="438">
                  <c:v>44740</c:v>
                </c:pt>
                <c:pt idx="439">
                  <c:v>44741</c:v>
                </c:pt>
                <c:pt idx="440">
                  <c:v>44742</c:v>
                </c:pt>
                <c:pt idx="441">
                  <c:v>44743</c:v>
                </c:pt>
                <c:pt idx="442">
                  <c:v>44746</c:v>
                </c:pt>
                <c:pt idx="443">
                  <c:v>44747</c:v>
                </c:pt>
                <c:pt idx="444">
                  <c:v>44748</c:v>
                </c:pt>
                <c:pt idx="445">
                  <c:v>44749</c:v>
                </c:pt>
                <c:pt idx="446">
                  <c:v>44750</c:v>
                </c:pt>
                <c:pt idx="447">
                  <c:v>44753</c:v>
                </c:pt>
                <c:pt idx="448">
                  <c:v>44754</c:v>
                </c:pt>
                <c:pt idx="449">
                  <c:v>44755</c:v>
                </c:pt>
                <c:pt idx="450">
                  <c:v>44756</c:v>
                </c:pt>
                <c:pt idx="451">
                  <c:v>44757</c:v>
                </c:pt>
                <c:pt idx="452">
                  <c:v>44760</c:v>
                </c:pt>
                <c:pt idx="453">
                  <c:v>44761</c:v>
                </c:pt>
                <c:pt idx="454">
                  <c:v>44762</c:v>
                </c:pt>
                <c:pt idx="455">
                  <c:v>44763</c:v>
                </c:pt>
                <c:pt idx="456">
                  <c:v>44764</c:v>
                </c:pt>
                <c:pt idx="457">
                  <c:v>44767</c:v>
                </c:pt>
                <c:pt idx="458">
                  <c:v>44768</c:v>
                </c:pt>
                <c:pt idx="459">
                  <c:v>44769</c:v>
                </c:pt>
                <c:pt idx="460">
                  <c:v>44770</c:v>
                </c:pt>
                <c:pt idx="461">
                  <c:v>44771</c:v>
                </c:pt>
                <c:pt idx="462">
                  <c:v>44774</c:v>
                </c:pt>
                <c:pt idx="463">
                  <c:v>44775</c:v>
                </c:pt>
                <c:pt idx="464">
                  <c:v>44776</c:v>
                </c:pt>
                <c:pt idx="465">
                  <c:v>44777</c:v>
                </c:pt>
                <c:pt idx="466">
                  <c:v>44778</c:v>
                </c:pt>
                <c:pt idx="467">
                  <c:v>44781</c:v>
                </c:pt>
                <c:pt idx="468">
                  <c:v>44782</c:v>
                </c:pt>
                <c:pt idx="469">
                  <c:v>44783</c:v>
                </c:pt>
                <c:pt idx="470">
                  <c:v>44784</c:v>
                </c:pt>
                <c:pt idx="471">
                  <c:v>44785</c:v>
                </c:pt>
                <c:pt idx="472">
                  <c:v>44788</c:v>
                </c:pt>
                <c:pt idx="473">
                  <c:v>44789</c:v>
                </c:pt>
                <c:pt idx="474">
                  <c:v>44790</c:v>
                </c:pt>
                <c:pt idx="475">
                  <c:v>44791</c:v>
                </c:pt>
                <c:pt idx="476">
                  <c:v>44792</c:v>
                </c:pt>
                <c:pt idx="477">
                  <c:v>44795</c:v>
                </c:pt>
                <c:pt idx="478">
                  <c:v>44796</c:v>
                </c:pt>
                <c:pt idx="479">
                  <c:v>44797</c:v>
                </c:pt>
                <c:pt idx="480">
                  <c:v>44798</c:v>
                </c:pt>
                <c:pt idx="481">
                  <c:v>44799</c:v>
                </c:pt>
                <c:pt idx="482">
                  <c:v>44802</c:v>
                </c:pt>
                <c:pt idx="483">
                  <c:v>44803</c:v>
                </c:pt>
                <c:pt idx="484">
                  <c:v>44804</c:v>
                </c:pt>
                <c:pt idx="485">
                  <c:v>44805</c:v>
                </c:pt>
                <c:pt idx="486">
                  <c:v>44806</c:v>
                </c:pt>
                <c:pt idx="487">
                  <c:v>44809</c:v>
                </c:pt>
                <c:pt idx="488">
                  <c:v>44810</c:v>
                </c:pt>
                <c:pt idx="489">
                  <c:v>44811</c:v>
                </c:pt>
                <c:pt idx="490">
                  <c:v>44812</c:v>
                </c:pt>
                <c:pt idx="491">
                  <c:v>44816</c:v>
                </c:pt>
                <c:pt idx="492">
                  <c:v>44817</c:v>
                </c:pt>
                <c:pt idx="493">
                  <c:v>44818</c:v>
                </c:pt>
                <c:pt idx="494">
                  <c:v>44819</c:v>
                </c:pt>
                <c:pt idx="495">
                  <c:v>44820</c:v>
                </c:pt>
                <c:pt idx="496">
                  <c:v>44823</c:v>
                </c:pt>
                <c:pt idx="497">
                  <c:v>44824</c:v>
                </c:pt>
                <c:pt idx="498">
                  <c:v>44825</c:v>
                </c:pt>
                <c:pt idx="499">
                  <c:v>44826</c:v>
                </c:pt>
                <c:pt idx="500">
                  <c:v>44827</c:v>
                </c:pt>
                <c:pt idx="501">
                  <c:v>44830</c:v>
                </c:pt>
                <c:pt idx="502">
                  <c:v>44831</c:v>
                </c:pt>
                <c:pt idx="503">
                  <c:v>44832</c:v>
                </c:pt>
                <c:pt idx="504">
                  <c:v>44833</c:v>
                </c:pt>
                <c:pt idx="505">
                  <c:v>44834</c:v>
                </c:pt>
                <c:pt idx="506">
                  <c:v>44837</c:v>
                </c:pt>
                <c:pt idx="507">
                  <c:v>44838</c:v>
                </c:pt>
                <c:pt idx="508">
                  <c:v>44839</c:v>
                </c:pt>
                <c:pt idx="509">
                  <c:v>44840</c:v>
                </c:pt>
                <c:pt idx="510">
                  <c:v>44841</c:v>
                </c:pt>
                <c:pt idx="511">
                  <c:v>44845</c:v>
                </c:pt>
                <c:pt idx="512">
                  <c:v>44846</c:v>
                </c:pt>
                <c:pt idx="513">
                  <c:v>44847</c:v>
                </c:pt>
                <c:pt idx="514">
                  <c:v>44848</c:v>
                </c:pt>
                <c:pt idx="515">
                  <c:v>44851</c:v>
                </c:pt>
                <c:pt idx="516">
                  <c:v>44852</c:v>
                </c:pt>
                <c:pt idx="517">
                  <c:v>44853</c:v>
                </c:pt>
                <c:pt idx="518">
                  <c:v>44854</c:v>
                </c:pt>
                <c:pt idx="519">
                  <c:v>44855</c:v>
                </c:pt>
                <c:pt idx="520">
                  <c:v>44858</c:v>
                </c:pt>
                <c:pt idx="521">
                  <c:v>44859</c:v>
                </c:pt>
                <c:pt idx="522">
                  <c:v>44860</c:v>
                </c:pt>
                <c:pt idx="523">
                  <c:v>44861</c:v>
                </c:pt>
                <c:pt idx="524">
                  <c:v>44862</c:v>
                </c:pt>
                <c:pt idx="525">
                  <c:v>44865</c:v>
                </c:pt>
                <c:pt idx="526">
                  <c:v>44866</c:v>
                </c:pt>
                <c:pt idx="527">
                  <c:v>44867</c:v>
                </c:pt>
                <c:pt idx="528">
                  <c:v>44868</c:v>
                </c:pt>
                <c:pt idx="529">
                  <c:v>44869</c:v>
                </c:pt>
                <c:pt idx="530">
                  <c:v>44872</c:v>
                </c:pt>
                <c:pt idx="531">
                  <c:v>44873</c:v>
                </c:pt>
                <c:pt idx="532">
                  <c:v>44874</c:v>
                </c:pt>
                <c:pt idx="533">
                  <c:v>44875</c:v>
                </c:pt>
                <c:pt idx="534">
                  <c:v>44876</c:v>
                </c:pt>
                <c:pt idx="535">
                  <c:v>44879</c:v>
                </c:pt>
                <c:pt idx="536">
                  <c:v>44880</c:v>
                </c:pt>
                <c:pt idx="537">
                  <c:v>44881</c:v>
                </c:pt>
                <c:pt idx="538">
                  <c:v>44882</c:v>
                </c:pt>
                <c:pt idx="539">
                  <c:v>44883</c:v>
                </c:pt>
                <c:pt idx="540">
                  <c:v>44886</c:v>
                </c:pt>
                <c:pt idx="541">
                  <c:v>44887</c:v>
                </c:pt>
                <c:pt idx="542">
                  <c:v>44888</c:v>
                </c:pt>
                <c:pt idx="543">
                  <c:v>44889</c:v>
                </c:pt>
                <c:pt idx="544">
                  <c:v>44890</c:v>
                </c:pt>
                <c:pt idx="545">
                  <c:v>44893</c:v>
                </c:pt>
                <c:pt idx="546">
                  <c:v>44894</c:v>
                </c:pt>
                <c:pt idx="547">
                  <c:v>44895</c:v>
                </c:pt>
                <c:pt idx="548">
                  <c:v>44896</c:v>
                </c:pt>
                <c:pt idx="549">
                  <c:v>44897</c:v>
                </c:pt>
                <c:pt idx="550">
                  <c:v>44900</c:v>
                </c:pt>
                <c:pt idx="551">
                  <c:v>44901</c:v>
                </c:pt>
                <c:pt idx="552">
                  <c:v>44902</c:v>
                </c:pt>
                <c:pt idx="553">
                  <c:v>44903</c:v>
                </c:pt>
                <c:pt idx="554">
                  <c:v>44904</c:v>
                </c:pt>
                <c:pt idx="555">
                  <c:v>44907</c:v>
                </c:pt>
                <c:pt idx="556">
                  <c:v>44908</c:v>
                </c:pt>
                <c:pt idx="557">
                  <c:v>44909</c:v>
                </c:pt>
                <c:pt idx="558">
                  <c:v>44910</c:v>
                </c:pt>
                <c:pt idx="559">
                  <c:v>44911</c:v>
                </c:pt>
                <c:pt idx="560">
                  <c:v>44914</c:v>
                </c:pt>
                <c:pt idx="561">
                  <c:v>44915</c:v>
                </c:pt>
                <c:pt idx="562">
                  <c:v>44916</c:v>
                </c:pt>
                <c:pt idx="563">
                  <c:v>44917</c:v>
                </c:pt>
                <c:pt idx="564">
                  <c:v>44918</c:v>
                </c:pt>
                <c:pt idx="565">
                  <c:v>44921</c:v>
                </c:pt>
                <c:pt idx="566">
                  <c:v>44922</c:v>
                </c:pt>
                <c:pt idx="567">
                  <c:v>44923</c:v>
                </c:pt>
                <c:pt idx="568">
                  <c:v>44924</c:v>
                </c:pt>
                <c:pt idx="569">
                  <c:v>44925</c:v>
                </c:pt>
                <c:pt idx="570">
                  <c:v>44929</c:v>
                </c:pt>
                <c:pt idx="571">
                  <c:v>44930</c:v>
                </c:pt>
                <c:pt idx="572">
                  <c:v>44931</c:v>
                </c:pt>
                <c:pt idx="573">
                  <c:v>44932</c:v>
                </c:pt>
                <c:pt idx="574">
                  <c:v>44935</c:v>
                </c:pt>
                <c:pt idx="575">
                  <c:v>44936</c:v>
                </c:pt>
                <c:pt idx="576">
                  <c:v>44937</c:v>
                </c:pt>
                <c:pt idx="577">
                  <c:v>44938</c:v>
                </c:pt>
                <c:pt idx="578">
                  <c:v>44939</c:v>
                </c:pt>
                <c:pt idx="579">
                  <c:v>44942</c:v>
                </c:pt>
                <c:pt idx="580">
                  <c:v>44943</c:v>
                </c:pt>
                <c:pt idx="581">
                  <c:v>44956</c:v>
                </c:pt>
                <c:pt idx="582">
                  <c:v>44957</c:v>
                </c:pt>
                <c:pt idx="583">
                  <c:v>44958</c:v>
                </c:pt>
                <c:pt idx="584">
                  <c:v>44959</c:v>
                </c:pt>
                <c:pt idx="585">
                  <c:v>44960</c:v>
                </c:pt>
                <c:pt idx="586">
                  <c:v>44963</c:v>
                </c:pt>
                <c:pt idx="587">
                  <c:v>44964</c:v>
                </c:pt>
                <c:pt idx="588">
                  <c:v>44965</c:v>
                </c:pt>
                <c:pt idx="589">
                  <c:v>44966</c:v>
                </c:pt>
                <c:pt idx="590">
                  <c:v>44967</c:v>
                </c:pt>
                <c:pt idx="591">
                  <c:v>44970</c:v>
                </c:pt>
                <c:pt idx="592">
                  <c:v>44971</c:v>
                </c:pt>
                <c:pt idx="593">
                  <c:v>44972</c:v>
                </c:pt>
                <c:pt idx="594">
                  <c:v>44973</c:v>
                </c:pt>
                <c:pt idx="595">
                  <c:v>44974</c:v>
                </c:pt>
                <c:pt idx="596">
                  <c:v>44977</c:v>
                </c:pt>
                <c:pt idx="597">
                  <c:v>44978</c:v>
                </c:pt>
                <c:pt idx="598">
                  <c:v>44979</c:v>
                </c:pt>
                <c:pt idx="599">
                  <c:v>44980</c:v>
                </c:pt>
                <c:pt idx="600">
                  <c:v>44981</c:v>
                </c:pt>
                <c:pt idx="601">
                  <c:v>44986</c:v>
                </c:pt>
                <c:pt idx="602">
                  <c:v>44987</c:v>
                </c:pt>
                <c:pt idx="603">
                  <c:v>44988</c:v>
                </c:pt>
                <c:pt idx="604">
                  <c:v>44991</c:v>
                </c:pt>
                <c:pt idx="605">
                  <c:v>44992</c:v>
                </c:pt>
                <c:pt idx="606">
                  <c:v>44993</c:v>
                </c:pt>
                <c:pt idx="607">
                  <c:v>44994</c:v>
                </c:pt>
                <c:pt idx="608">
                  <c:v>44995</c:v>
                </c:pt>
                <c:pt idx="609">
                  <c:v>44998</c:v>
                </c:pt>
                <c:pt idx="610">
                  <c:v>44999</c:v>
                </c:pt>
                <c:pt idx="611">
                  <c:v>45000</c:v>
                </c:pt>
                <c:pt idx="612">
                  <c:v>45001</c:v>
                </c:pt>
                <c:pt idx="613">
                  <c:v>45002</c:v>
                </c:pt>
                <c:pt idx="614">
                  <c:v>45005</c:v>
                </c:pt>
                <c:pt idx="615">
                  <c:v>45006</c:v>
                </c:pt>
                <c:pt idx="616">
                  <c:v>45007</c:v>
                </c:pt>
                <c:pt idx="617">
                  <c:v>45008</c:v>
                </c:pt>
                <c:pt idx="618">
                  <c:v>45009</c:v>
                </c:pt>
                <c:pt idx="619">
                  <c:v>45012</c:v>
                </c:pt>
                <c:pt idx="620">
                  <c:v>45013</c:v>
                </c:pt>
                <c:pt idx="621">
                  <c:v>45014</c:v>
                </c:pt>
                <c:pt idx="622">
                  <c:v>45015</c:v>
                </c:pt>
                <c:pt idx="623">
                  <c:v>45016</c:v>
                </c:pt>
                <c:pt idx="624">
                  <c:v>45022</c:v>
                </c:pt>
                <c:pt idx="625">
                  <c:v>45023</c:v>
                </c:pt>
                <c:pt idx="626">
                  <c:v>45026</c:v>
                </c:pt>
                <c:pt idx="627">
                  <c:v>45027</c:v>
                </c:pt>
                <c:pt idx="628">
                  <c:v>45028</c:v>
                </c:pt>
                <c:pt idx="629">
                  <c:v>45029</c:v>
                </c:pt>
                <c:pt idx="630">
                  <c:v>45030</c:v>
                </c:pt>
                <c:pt idx="631">
                  <c:v>45033</c:v>
                </c:pt>
                <c:pt idx="632">
                  <c:v>45034</c:v>
                </c:pt>
                <c:pt idx="633">
                  <c:v>45035</c:v>
                </c:pt>
                <c:pt idx="634">
                  <c:v>45036</c:v>
                </c:pt>
                <c:pt idx="635">
                  <c:v>45037</c:v>
                </c:pt>
                <c:pt idx="636">
                  <c:v>45040</c:v>
                </c:pt>
                <c:pt idx="637">
                  <c:v>45041</c:v>
                </c:pt>
                <c:pt idx="638">
                  <c:v>45042</c:v>
                </c:pt>
                <c:pt idx="639">
                  <c:v>45043</c:v>
                </c:pt>
                <c:pt idx="640">
                  <c:v>45044</c:v>
                </c:pt>
                <c:pt idx="641">
                  <c:v>45048</c:v>
                </c:pt>
                <c:pt idx="642">
                  <c:v>45049</c:v>
                </c:pt>
                <c:pt idx="643">
                  <c:v>45050</c:v>
                </c:pt>
                <c:pt idx="644">
                  <c:v>45051</c:v>
                </c:pt>
                <c:pt idx="645">
                  <c:v>45054</c:v>
                </c:pt>
                <c:pt idx="646">
                  <c:v>45055</c:v>
                </c:pt>
                <c:pt idx="647">
                  <c:v>45056</c:v>
                </c:pt>
                <c:pt idx="648">
                  <c:v>45057</c:v>
                </c:pt>
                <c:pt idx="649">
                  <c:v>45058</c:v>
                </c:pt>
                <c:pt idx="650">
                  <c:v>45061</c:v>
                </c:pt>
                <c:pt idx="651">
                  <c:v>45062</c:v>
                </c:pt>
                <c:pt idx="652">
                  <c:v>45063</c:v>
                </c:pt>
                <c:pt idx="653">
                  <c:v>45064</c:v>
                </c:pt>
                <c:pt idx="654">
                  <c:v>45065</c:v>
                </c:pt>
                <c:pt idx="655">
                  <c:v>45068</c:v>
                </c:pt>
                <c:pt idx="656">
                  <c:v>45069</c:v>
                </c:pt>
                <c:pt idx="657">
                  <c:v>45070</c:v>
                </c:pt>
                <c:pt idx="658">
                  <c:v>45071</c:v>
                </c:pt>
                <c:pt idx="659">
                  <c:v>45072</c:v>
                </c:pt>
                <c:pt idx="660">
                  <c:v>45075</c:v>
                </c:pt>
                <c:pt idx="661">
                  <c:v>45076</c:v>
                </c:pt>
                <c:pt idx="662">
                  <c:v>45077</c:v>
                </c:pt>
                <c:pt idx="663">
                  <c:v>45078</c:v>
                </c:pt>
                <c:pt idx="664">
                  <c:v>45079</c:v>
                </c:pt>
                <c:pt idx="665">
                  <c:v>45082</c:v>
                </c:pt>
                <c:pt idx="666">
                  <c:v>45083</c:v>
                </c:pt>
                <c:pt idx="667">
                  <c:v>45084</c:v>
                </c:pt>
                <c:pt idx="668">
                  <c:v>45085</c:v>
                </c:pt>
                <c:pt idx="669">
                  <c:v>45086</c:v>
                </c:pt>
                <c:pt idx="670">
                  <c:v>45089</c:v>
                </c:pt>
                <c:pt idx="671">
                  <c:v>45090</c:v>
                </c:pt>
                <c:pt idx="672">
                  <c:v>45091</c:v>
                </c:pt>
                <c:pt idx="673">
                  <c:v>45092</c:v>
                </c:pt>
                <c:pt idx="674">
                  <c:v>45093</c:v>
                </c:pt>
                <c:pt idx="675">
                  <c:v>45096</c:v>
                </c:pt>
                <c:pt idx="676">
                  <c:v>45097</c:v>
                </c:pt>
                <c:pt idx="677">
                  <c:v>45098</c:v>
                </c:pt>
                <c:pt idx="678">
                  <c:v>45103</c:v>
                </c:pt>
                <c:pt idx="679">
                  <c:v>45104</c:v>
                </c:pt>
                <c:pt idx="680">
                  <c:v>45105</c:v>
                </c:pt>
                <c:pt idx="681">
                  <c:v>45106</c:v>
                </c:pt>
                <c:pt idx="682">
                  <c:v>45107</c:v>
                </c:pt>
                <c:pt idx="683">
                  <c:v>45110</c:v>
                </c:pt>
                <c:pt idx="684">
                  <c:v>45111</c:v>
                </c:pt>
                <c:pt idx="685">
                  <c:v>45112</c:v>
                </c:pt>
                <c:pt idx="686">
                  <c:v>45113</c:v>
                </c:pt>
                <c:pt idx="687">
                  <c:v>45114</c:v>
                </c:pt>
                <c:pt idx="688">
                  <c:v>45117</c:v>
                </c:pt>
                <c:pt idx="689">
                  <c:v>45118</c:v>
                </c:pt>
                <c:pt idx="690">
                  <c:v>45119</c:v>
                </c:pt>
                <c:pt idx="691">
                  <c:v>45120</c:v>
                </c:pt>
                <c:pt idx="692">
                  <c:v>45121</c:v>
                </c:pt>
                <c:pt idx="693">
                  <c:v>45124</c:v>
                </c:pt>
                <c:pt idx="694">
                  <c:v>45125</c:v>
                </c:pt>
                <c:pt idx="695">
                  <c:v>45126</c:v>
                </c:pt>
                <c:pt idx="696">
                  <c:v>45127</c:v>
                </c:pt>
                <c:pt idx="697">
                  <c:v>45128</c:v>
                </c:pt>
                <c:pt idx="698">
                  <c:v>45131</c:v>
                </c:pt>
                <c:pt idx="699">
                  <c:v>45132</c:v>
                </c:pt>
                <c:pt idx="700">
                  <c:v>45133</c:v>
                </c:pt>
                <c:pt idx="701">
                  <c:v>45134</c:v>
                </c:pt>
                <c:pt idx="702">
                  <c:v>45135</c:v>
                </c:pt>
                <c:pt idx="703">
                  <c:v>45138</c:v>
                </c:pt>
                <c:pt idx="704">
                  <c:v>45139</c:v>
                </c:pt>
                <c:pt idx="705">
                  <c:v>45140</c:v>
                </c:pt>
                <c:pt idx="706">
                  <c:v>45142</c:v>
                </c:pt>
                <c:pt idx="707">
                  <c:v>45145</c:v>
                </c:pt>
                <c:pt idx="708">
                  <c:v>45146</c:v>
                </c:pt>
                <c:pt idx="709">
                  <c:v>45147</c:v>
                </c:pt>
                <c:pt idx="710">
                  <c:v>45148</c:v>
                </c:pt>
                <c:pt idx="711">
                  <c:v>45149</c:v>
                </c:pt>
                <c:pt idx="712">
                  <c:v>45152</c:v>
                </c:pt>
                <c:pt idx="713">
                  <c:v>45153</c:v>
                </c:pt>
                <c:pt idx="714">
                  <c:v>45154</c:v>
                </c:pt>
                <c:pt idx="715">
                  <c:v>45155</c:v>
                </c:pt>
                <c:pt idx="716">
                  <c:v>45156</c:v>
                </c:pt>
                <c:pt idx="717">
                  <c:v>45159</c:v>
                </c:pt>
                <c:pt idx="718">
                  <c:v>45160</c:v>
                </c:pt>
                <c:pt idx="719">
                  <c:v>45161</c:v>
                </c:pt>
                <c:pt idx="720">
                  <c:v>45162</c:v>
                </c:pt>
                <c:pt idx="721">
                  <c:v>45163</c:v>
                </c:pt>
                <c:pt idx="722">
                  <c:v>45166</c:v>
                </c:pt>
                <c:pt idx="723">
                  <c:v>45167</c:v>
                </c:pt>
                <c:pt idx="724">
                  <c:v>45168</c:v>
                </c:pt>
                <c:pt idx="725">
                  <c:v>45169</c:v>
                </c:pt>
                <c:pt idx="726">
                  <c:v>45170</c:v>
                </c:pt>
                <c:pt idx="727">
                  <c:v>45173</c:v>
                </c:pt>
                <c:pt idx="728">
                  <c:v>45174</c:v>
                </c:pt>
                <c:pt idx="729">
                  <c:v>45175</c:v>
                </c:pt>
                <c:pt idx="730">
                  <c:v>45176</c:v>
                </c:pt>
                <c:pt idx="731">
                  <c:v>45177</c:v>
                </c:pt>
                <c:pt idx="732">
                  <c:v>45180</c:v>
                </c:pt>
                <c:pt idx="733">
                  <c:v>45181</c:v>
                </c:pt>
                <c:pt idx="734">
                  <c:v>45182</c:v>
                </c:pt>
                <c:pt idx="735">
                  <c:v>45183</c:v>
                </c:pt>
                <c:pt idx="736">
                  <c:v>45184</c:v>
                </c:pt>
                <c:pt idx="737">
                  <c:v>45187</c:v>
                </c:pt>
                <c:pt idx="738">
                  <c:v>45188</c:v>
                </c:pt>
                <c:pt idx="739">
                  <c:v>45189</c:v>
                </c:pt>
                <c:pt idx="740">
                  <c:v>45190</c:v>
                </c:pt>
                <c:pt idx="741">
                  <c:v>45191</c:v>
                </c:pt>
                <c:pt idx="742">
                  <c:v>45194</c:v>
                </c:pt>
                <c:pt idx="743">
                  <c:v>45195</c:v>
                </c:pt>
                <c:pt idx="744">
                  <c:v>45196</c:v>
                </c:pt>
                <c:pt idx="745">
                  <c:v>45197</c:v>
                </c:pt>
                <c:pt idx="746">
                  <c:v>45201</c:v>
                </c:pt>
                <c:pt idx="747">
                  <c:v>45202</c:v>
                </c:pt>
                <c:pt idx="748">
                  <c:v>45203</c:v>
                </c:pt>
                <c:pt idx="749">
                  <c:v>45204</c:v>
                </c:pt>
                <c:pt idx="750">
                  <c:v>45205</c:v>
                </c:pt>
                <c:pt idx="751">
                  <c:v>45210</c:v>
                </c:pt>
                <c:pt idx="752">
                  <c:v>45211</c:v>
                </c:pt>
                <c:pt idx="753">
                  <c:v>45212</c:v>
                </c:pt>
                <c:pt idx="754">
                  <c:v>45215</c:v>
                </c:pt>
                <c:pt idx="755">
                  <c:v>45216</c:v>
                </c:pt>
                <c:pt idx="756">
                  <c:v>45217</c:v>
                </c:pt>
                <c:pt idx="757">
                  <c:v>45218</c:v>
                </c:pt>
                <c:pt idx="758">
                  <c:v>45219</c:v>
                </c:pt>
                <c:pt idx="759">
                  <c:v>45222</c:v>
                </c:pt>
                <c:pt idx="760">
                  <c:v>45223</c:v>
                </c:pt>
                <c:pt idx="761">
                  <c:v>45224</c:v>
                </c:pt>
                <c:pt idx="762">
                  <c:v>45225</c:v>
                </c:pt>
                <c:pt idx="763">
                  <c:v>45226</c:v>
                </c:pt>
                <c:pt idx="764">
                  <c:v>45229</c:v>
                </c:pt>
                <c:pt idx="765">
                  <c:v>45230</c:v>
                </c:pt>
                <c:pt idx="766">
                  <c:v>45231</c:v>
                </c:pt>
                <c:pt idx="767">
                  <c:v>45232</c:v>
                </c:pt>
                <c:pt idx="768">
                  <c:v>45233</c:v>
                </c:pt>
                <c:pt idx="769">
                  <c:v>45236</c:v>
                </c:pt>
                <c:pt idx="770">
                  <c:v>45237</c:v>
                </c:pt>
                <c:pt idx="771">
                  <c:v>45238</c:v>
                </c:pt>
                <c:pt idx="772">
                  <c:v>45239</c:v>
                </c:pt>
                <c:pt idx="773">
                  <c:v>45240</c:v>
                </c:pt>
                <c:pt idx="774">
                  <c:v>45243</c:v>
                </c:pt>
                <c:pt idx="775">
                  <c:v>45244</c:v>
                </c:pt>
                <c:pt idx="776">
                  <c:v>45245</c:v>
                </c:pt>
                <c:pt idx="777">
                  <c:v>45246</c:v>
                </c:pt>
              </c:numCache>
            </c:numRef>
          </c:cat>
          <c:val>
            <c:numRef>
              <c:f>'ONE_LAST_QUOTE (2)'!$AJ$2:$AJ$792</c:f>
              <c:numCache>
                <c:formatCode>General</c:formatCode>
                <c:ptCount val="791"/>
                <c:pt idx="0">
                  <c:v>-42.489999999999043</c:v>
                </c:pt>
                <c:pt idx="1">
                  <c:v>-34.849999999999739</c:v>
                </c:pt>
                <c:pt idx="2">
                  <c:v>-26.349999999998602</c:v>
                </c:pt>
                <c:pt idx="3">
                  <c:v>-6.1399999999999864</c:v>
                </c:pt>
                <c:pt idx="4">
                  <c:v>-22.210000000001287</c:v>
                </c:pt>
                <c:pt idx="5">
                  <c:v>-24.699999999999022</c:v>
                </c:pt>
                <c:pt idx="6">
                  <c:v>-26.610000000000014</c:v>
                </c:pt>
                <c:pt idx="7">
                  <c:v>11.499999999998977</c:v>
                </c:pt>
                <c:pt idx="8">
                  <c:v>-5.1599999999997408</c:v>
                </c:pt>
                <c:pt idx="9">
                  <c:v>-5.9999999999206466E-2</c:v>
                </c:pt>
                <c:pt idx="10">
                  <c:v>-13.639999999998849</c:v>
                </c:pt>
                <c:pt idx="11">
                  <c:v>-26.130000000000905</c:v>
                </c:pt>
                <c:pt idx="12">
                  <c:v>-15.219999999999857</c:v>
                </c:pt>
                <c:pt idx="13">
                  <c:v>9.2399999999998954</c:v>
                </c:pt>
                <c:pt idx="14">
                  <c:v>-9.5200000000004366</c:v>
                </c:pt>
                <c:pt idx="15">
                  <c:v>9.7100000000007753</c:v>
                </c:pt>
                <c:pt idx="16">
                  <c:v>-10.510000000000957</c:v>
                </c:pt>
                <c:pt idx="17">
                  <c:v>-1.790000000000191</c:v>
                </c:pt>
                <c:pt idx="18">
                  <c:v>-0.90000000000014779</c:v>
                </c:pt>
                <c:pt idx="19">
                  <c:v>-7.1099999999994452</c:v>
                </c:pt>
                <c:pt idx="20">
                  <c:v>-35.590000000000032</c:v>
                </c:pt>
                <c:pt idx="21">
                  <c:v>-40.620000000000061</c:v>
                </c:pt>
                <c:pt idx="22">
                  <c:v>-127.63000000000034</c:v>
                </c:pt>
                <c:pt idx="23">
                  <c:v>-132.86999999999966</c:v>
                </c:pt>
                <c:pt idx="24">
                  <c:v>-55.119999999998697</c:v>
                </c:pt>
                <c:pt idx="25">
                  <c:v>-83.769999999999925</c:v>
                </c:pt>
                <c:pt idx="26">
                  <c:v>-37.36999999999955</c:v>
                </c:pt>
                <c:pt idx="27">
                  <c:v>-47.250000000000171</c:v>
                </c:pt>
                <c:pt idx="28">
                  <c:v>-45.5499999999995</c:v>
                </c:pt>
                <c:pt idx="29">
                  <c:v>-39.860000000000014</c:v>
                </c:pt>
                <c:pt idx="30">
                  <c:v>-17.330000000000041</c:v>
                </c:pt>
                <c:pt idx="31">
                  <c:v>-24.719999999999004</c:v>
                </c:pt>
                <c:pt idx="32">
                  <c:v>7.3799999999991428</c:v>
                </c:pt>
                <c:pt idx="33">
                  <c:v>-14.390000000000668</c:v>
                </c:pt>
                <c:pt idx="34">
                  <c:v>-32.409999999999854</c:v>
                </c:pt>
                <c:pt idx="35">
                  <c:v>-29.959999999999241</c:v>
                </c:pt>
                <c:pt idx="36">
                  <c:v>-27.479999999999563</c:v>
                </c:pt>
                <c:pt idx="37">
                  <c:v>15.16000000000048</c:v>
                </c:pt>
                <c:pt idx="38">
                  <c:v>-0.96000000000060481</c:v>
                </c:pt>
                <c:pt idx="39">
                  <c:v>-13.819999999999936</c:v>
                </c:pt>
                <c:pt idx="40">
                  <c:v>-6.280000000000598</c:v>
                </c:pt>
                <c:pt idx="41">
                  <c:v>-14.489999999999782</c:v>
                </c:pt>
                <c:pt idx="42">
                  <c:v>-81.200000000001069</c:v>
                </c:pt>
                <c:pt idx="43">
                  <c:v>-60.430000000000064</c:v>
                </c:pt>
                <c:pt idx="44">
                  <c:v>-65.190000000000566</c:v>
                </c:pt>
                <c:pt idx="45">
                  <c:v>-47.620000000000402</c:v>
                </c:pt>
                <c:pt idx="46">
                  <c:v>-60.170000000000243</c:v>
                </c:pt>
                <c:pt idx="47">
                  <c:v>-128.51999999999998</c:v>
                </c:pt>
                <c:pt idx="48">
                  <c:v>-70.609999999999275</c:v>
                </c:pt>
                <c:pt idx="49">
                  <c:v>-50.370000000000005</c:v>
                </c:pt>
                <c:pt idx="50">
                  <c:v>-3.0999999999994543</c:v>
                </c:pt>
                <c:pt idx="51">
                  <c:v>-29.259999999999081</c:v>
                </c:pt>
                <c:pt idx="52">
                  <c:v>-36.700000000000387</c:v>
                </c:pt>
                <c:pt idx="53">
                  <c:v>0.67000000000086857</c:v>
                </c:pt>
                <c:pt idx="54">
                  <c:v>-11.909999999999172</c:v>
                </c:pt>
                <c:pt idx="55">
                  <c:v>9.9999999999681677E-2</c:v>
                </c:pt>
                <c:pt idx="56">
                  <c:v>2.7199999999995725</c:v>
                </c:pt>
                <c:pt idx="57">
                  <c:v>6.5700000000002774</c:v>
                </c:pt>
                <c:pt idx="58">
                  <c:v>27.510000000000218</c:v>
                </c:pt>
                <c:pt idx="59">
                  <c:v>28.480000000000018</c:v>
                </c:pt>
                <c:pt idx="60">
                  <c:v>-18.130000000000905</c:v>
                </c:pt>
                <c:pt idx="61">
                  <c:v>17.449999999999363</c:v>
                </c:pt>
                <c:pt idx="62">
                  <c:v>15.610000000000355</c:v>
                </c:pt>
                <c:pt idx="63">
                  <c:v>-5.5799999999993588</c:v>
                </c:pt>
                <c:pt idx="64">
                  <c:v>-8.6199999999982992</c:v>
                </c:pt>
                <c:pt idx="65">
                  <c:v>-26.259999999999081</c:v>
                </c:pt>
                <c:pt idx="66">
                  <c:v>-6.7399999999989859</c:v>
                </c:pt>
                <c:pt idx="67">
                  <c:v>10.940000000000737</c:v>
                </c:pt>
                <c:pt idx="68">
                  <c:v>-2.8499999999985448</c:v>
                </c:pt>
                <c:pt idx="69">
                  <c:v>-8.7899999999993952</c:v>
                </c:pt>
                <c:pt idx="70">
                  <c:v>-33.069999999999027</c:v>
                </c:pt>
                <c:pt idx="71">
                  <c:v>4.260000000000332</c:v>
                </c:pt>
                <c:pt idx="72">
                  <c:v>1.1899999999999409</c:v>
                </c:pt>
                <c:pt idx="73">
                  <c:v>-30.8599999999999</c:v>
                </c:pt>
                <c:pt idx="74">
                  <c:v>-17.94999999999925</c:v>
                </c:pt>
                <c:pt idx="75">
                  <c:v>8.840000000001055</c:v>
                </c:pt>
                <c:pt idx="76">
                  <c:v>-10.439999999999259</c:v>
                </c:pt>
                <c:pt idx="77">
                  <c:v>-20.580000000000041</c:v>
                </c:pt>
                <c:pt idx="78">
                  <c:v>-7.9799999999987676</c:v>
                </c:pt>
                <c:pt idx="79">
                  <c:v>15.509999999999991</c:v>
                </c:pt>
                <c:pt idx="80">
                  <c:v>19.300000000000864</c:v>
                </c:pt>
                <c:pt idx="81">
                  <c:v>-50.879999999999768</c:v>
                </c:pt>
                <c:pt idx="82">
                  <c:v>-113.12999999999965</c:v>
                </c:pt>
                <c:pt idx="83">
                  <c:v>-74.879999999998176</c:v>
                </c:pt>
                <c:pt idx="84">
                  <c:v>-130.6699999999995</c:v>
                </c:pt>
                <c:pt idx="85">
                  <c:v>-109.38000000000068</c:v>
                </c:pt>
                <c:pt idx="86">
                  <c:v>-39.7900000000011</c:v>
                </c:pt>
                <c:pt idx="87">
                  <c:v>-46.980000000000246</c:v>
                </c:pt>
                <c:pt idx="88">
                  <c:v>-15.479999999999677</c:v>
                </c:pt>
                <c:pt idx="89">
                  <c:v>-49.580000000001178</c:v>
                </c:pt>
                <c:pt idx="90">
                  <c:v>-48.720000000001164</c:v>
                </c:pt>
                <c:pt idx="91">
                  <c:v>-28.2900000000011</c:v>
                </c:pt>
                <c:pt idx="92">
                  <c:v>-23.690000000001078</c:v>
                </c:pt>
                <c:pt idx="93">
                  <c:v>-67.189999999999714</c:v>
                </c:pt>
                <c:pt idx="94">
                  <c:v>10.079999999999472</c:v>
                </c:pt>
                <c:pt idx="95">
                  <c:v>-10.5400000000011</c:v>
                </c:pt>
                <c:pt idx="96">
                  <c:v>-25.009999999999764</c:v>
                </c:pt>
                <c:pt idx="97">
                  <c:v>-11.430000000001201</c:v>
                </c:pt>
                <c:pt idx="98">
                  <c:v>-9.5500000000000682</c:v>
                </c:pt>
                <c:pt idx="99">
                  <c:v>12.559999999999491</c:v>
                </c:pt>
                <c:pt idx="100">
                  <c:v>11.820000000000618</c:v>
                </c:pt>
                <c:pt idx="101">
                  <c:v>-3.8199999999999363</c:v>
                </c:pt>
                <c:pt idx="102">
                  <c:v>10.689999999999145</c:v>
                </c:pt>
                <c:pt idx="103">
                  <c:v>-40.250000000000341</c:v>
                </c:pt>
                <c:pt idx="104">
                  <c:v>-28.820000000000391</c:v>
                </c:pt>
                <c:pt idx="105">
                  <c:v>-37.490000000000691</c:v>
                </c:pt>
                <c:pt idx="106">
                  <c:v>-34.120000000000914</c:v>
                </c:pt>
                <c:pt idx="107">
                  <c:v>-32.930000000000405</c:v>
                </c:pt>
                <c:pt idx="108">
                  <c:v>-42.760000000000673</c:v>
                </c:pt>
                <c:pt idx="109">
                  <c:v>-33.05999999999915</c:v>
                </c:pt>
                <c:pt idx="110">
                  <c:v>-69.589999999999463</c:v>
                </c:pt>
                <c:pt idx="111">
                  <c:v>-45.230000000000132</c:v>
                </c:pt>
                <c:pt idx="112">
                  <c:v>-7.9499999999992497</c:v>
                </c:pt>
                <c:pt idx="113">
                  <c:v>2.2200000000003683</c:v>
                </c:pt>
                <c:pt idx="114">
                  <c:v>-11.179999999999268</c:v>
                </c:pt>
                <c:pt idx="115">
                  <c:v>0.40000000000031832</c:v>
                </c:pt>
                <c:pt idx="116">
                  <c:v>-38.100000000000932</c:v>
                </c:pt>
                <c:pt idx="117">
                  <c:v>-19.959999999997081</c:v>
                </c:pt>
                <c:pt idx="118">
                  <c:v>-12.7199999999998</c:v>
                </c:pt>
                <c:pt idx="119">
                  <c:v>-4.0899999999985539</c:v>
                </c:pt>
                <c:pt idx="120">
                  <c:v>13.769999999999868</c:v>
                </c:pt>
                <c:pt idx="121">
                  <c:v>-12.620000000001141</c:v>
                </c:pt>
                <c:pt idx="122">
                  <c:v>-41.549999999998931</c:v>
                </c:pt>
                <c:pt idx="123">
                  <c:v>-0.21999999999979991</c:v>
                </c:pt>
                <c:pt idx="124">
                  <c:v>-20.439999999999714</c:v>
                </c:pt>
                <c:pt idx="125">
                  <c:v>-9.6200000000001182</c:v>
                </c:pt>
                <c:pt idx="126">
                  <c:v>35.229999999999563</c:v>
                </c:pt>
                <c:pt idx="127">
                  <c:v>16.740000000000691</c:v>
                </c:pt>
                <c:pt idx="128">
                  <c:v>22.14999999999975</c:v>
                </c:pt>
                <c:pt idx="129">
                  <c:v>-8.0399999999998499</c:v>
                </c:pt>
                <c:pt idx="130">
                  <c:v>-4.959999999999809</c:v>
                </c:pt>
                <c:pt idx="131">
                  <c:v>10.880000000000678</c:v>
                </c:pt>
                <c:pt idx="132">
                  <c:v>-4.0299999999999727</c:v>
                </c:pt>
                <c:pt idx="133">
                  <c:v>-25.919999999999845</c:v>
                </c:pt>
                <c:pt idx="134">
                  <c:v>14.120000000000232</c:v>
                </c:pt>
                <c:pt idx="135">
                  <c:v>-17.559999999999604</c:v>
                </c:pt>
                <c:pt idx="136">
                  <c:v>-45.389999999999759</c:v>
                </c:pt>
                <c:pt idx="137">
                  <c:v>-55.259999999999422</c:v>
                </c:pt>
                <c:pt idx="138">
                  <c:v>-44.389999999998963</c:v>
                </c:pt>
                <c:pt idx="139">
                  <c:v>-52.270000000000095</c:v>
                </c:pt>
                <c:pt idx="140">
                  <c:v>-44.6200000000008</c:v>
                </c:pt>
                <c:pt idx="141">
                  <c:v>-24.809999999999377</c:v>
                </c:pt>
                <c:pt idx="142">
                  <c:v>-17.909999999999854</c:v>
                </c:pt>
                <c:pt idx="143">
                  <c:v>-63.420000000002915</c:v>
                </c:pt>
                <c:pt idx="144">
                  <c:v>-28.770000000003279</c:v>
                </c:pt>
                <c:pt idx="145">
                  <c:v>-2.7800000000028149</c:v>
                </c:pt>
                <c:pt idx="146">
                  <c:v>-20.259999999998399</c:v>
                </c:pt>
                <c:pt idx="147">
                  <c:v>-40.550000000000068</c:v>
                </c:pt>
                <c:pt idx="148">
                  <c:v>5.3799999999995407</c:v>
                </c:pt>
                <c:pt idx="149">
                  <c:v>-12.179999999999495</c:v>
                </c:pt>
                <c:pt idx="150">
                  <c:v>-22.640000000001351</c:v>
                </c:pt>
                <c:pt idx="151">
                  <c:v>-30.520000000000437</c:v>
                </c:pt>
                <c:pt idx="152">
                  <c:v>-8.8400000000017371</c:v>
                </c:pt>
                <c:pt idx="153">
                  <c:v>-7.3000000000001819</c:v>
                </c:pt>
                <c:pt idx="154">
                  <c:v>1.3499999999994543</c:v>
                </c:pt>
                <c:pt idx="155">
                  <c:v>6.9200000000010959</c:v>
                </c:pt>
                <c:pt idx="156">
                  <c:v>-1.229999999998995</c:v>
                </c:pt>
                <c:pt idx="157">
                  <c:v>31.299999999999386</c:v>
                </c:pt>
                <c:pt idx="158">
                  <c:v>11.160000000000537</c:v>
                </c:pt>
                <c:pt idx="159">
                  <c:v>-42.170000000001551</c:v>
                </c:pt>
                <c:pt idx="160">
                  <c:v>-46.470000000002528</c:v>
                </c:pt>
                <c:pt idx="161">
                  <c:v>-26.090000000001737</c:v>
                </c:pt>
                <c:pt idx="162">
                  <c:v>-33.279999999999177</c:v>
                </c:pt>
                <c:pt idx="163">
                  <c:v>1.3999999999996362</c:v>
                </c:pt>
                <c:pt idx="164">
                  <c:v>30.39000000000101</c:v>
                </c:pt>
                <c:pt idx="165">
                  <c:v>1.1100000000006958</c:v>
                </c:pt>
                <c:pt idx="166">
                  <c:v>-76.849999999999113</c:v>
                </c:pt>
                <c:pt idx="167">
                  <c:v>-48.72000000000105</c:v>
                </c:pt>
                <c:pt idx="168">
                  <c:v>-0.54000000000041837</c:v>
                </c:pt>
                <c:pt idx="169">
                  <c:v>-3.9600000000010596</c:v>
                </c:pt>
                <c:pt idx="170">
                  <c:v>-14.450000000001523</c:v>
                </c:pt>
                <c:pt idx="171">
                  <c:v>-200.36000000000126</c:v>
                </c:pt>
                <c:pt idx="172">
                  <c:v>-93.680000000000632</c:v>
                </c:pt>
                <c:pt idx="173">
                  <c:v>-59.710000000000491</c:v>
                </c:pt>
                <c:pt idx="174">
                  <c:v>-93.899999999999636</c:v>
                </c:pt>
                <c:pt idx="175">
                  <c:v>-3.529999999999518</c:v>
                </c:pt>
                <c:pt idx="176">
                  <c:v>-60.240000000000236</c:v>
                </c:pt>
                <c:pt idx="177">
                  <c:v>-33.829999999999131</c:v>
                </c:pt>
                <c:pt idx="178">
                  <c:v>-39.660000000000537</c:v>
                </c:pt>
                <c:pt idx="179">
                  <c:v>-4.319999999999709</c:v>
                </c:pt>
                <c:pt idx="180">
                  <c:v>-19.980000000000132</c:v>
                </c:pt>
                <c:pt idx="181">
                  <c:v>-57.710000000001969</c:v>
                </c:pt>
                <c:pt idx="182">
                  <c:v>0.81999999999788997</c:v>
                </c:pt>
                <c:pt idx="183">
                  <c:v>-46.480000000001496</c:v>
                </c:pt>
                <c:pt idx="184">
                  <c:v>-23.420000000000414</c:v>
                </c:pt>
                <c:pt idx="185">
                  <c:v>-52.710000000002651</c:v>
                </c:pt>
                <c:pt idx="186">
                  <c:v>-10.200000000001523</c:v>
                </c:pt>
                <c:pt idx="187">
                  <c:v>-34.950000000000273</c:v>
                </c:pt>
                <c:pt idx="188">
                  <c:v>9.1599999999997408</c:v>
                </c:pt>
                <c:pt idx="189">
                  <c:v>20.110000000002515</c:v>
                </c:pt>
                <c:pt idx="190">
                  <c:v>-2.1700000000013233</c:v>
                </c:pt>
                <c:pt idx="191">
                  <c:v>1.3200000000005048</c:v>
                </c:pt>
                <c:pt idx="192">
                  <c:v>3.8199999999986858</c:v>
                </c:pt>
                <c:pt idx="193">
                  <c:v>26.989999999998531</c:v>
                </c:pt>
                <c:pt idx="194">
                  <c:v>39.849999999998886</c:v>
                </c:pt>
                <c:pt idx="195">
                  <c:v>0.9300000000006321</c:v>
                </c:pt>
                <c:pt idx="196">
                  <c:v>6.9899999999994407</c:v>
                </c:pt>
                <c:pt idx="197">
                  <c:v>-34.150000000000546</c:v>
                </c:pt>
                <c:pt idx="198">
                  <c:v>20.849999999999795</c:v>
                </c:pt>
                <c:pt idx="199">
                  <c:v>-0.93000000000006366</c:v>
                </c:pt>
                <c:pt idx="200">
                  <c:v>-3.8299999999989041</c:v>
                </c:pt>
                <c:pt idx="201">
                  <c:v>-12.810000000001082</c:v>
                </c:pt>
                <c:pt idx="202">
                  <c:v>8.4399999999982356</c:v>
                </c:pt>
                <c:pt idx="203">
                  <c:v>-4.1999999999985675</c:v>
                </c:pt>
                <c:pt idx="204">
                  <c:v>18.979999999999109</c:v>
                </c:pt>
                <c:pt idx="205">
                  <c:v>-7.5400000000003047</c:v>
                </c:pt>
                <c:pt idx="206">
                  <c:v>26.219999999996503</c:v>
                </c:pt>
                <c:pt idx="207">
                  <c:v>12.320000000000391</c:v>
                </c:pt>
                <c:pt idx="208">
                  <c:v>3.1200000000011414</c:v>
                </c:pt>
                <c:pt idx="209">
                  <c:v>-6.5799999999991314</c:v>
                </c:pt>
                <c:pt idx="210">
                  <c:v>22.439999999999259</c:v>
                </c:pt>
                <c:pt idx="211">
                  <c:v>26.499999999998977</c:v>
                </c:pt>
                <c:pt idx="212">
                  <c:v>35.85999999999774</c:v>
                </c:pt>
                <c:pt idx="213">
                  <c:v>38.060000000000969</c:v>
                </c:pt>
                <c:pt idx="214">
                  <c:v>4.2800000000017917</c:v>
                </c:pt>
                <c:pt idx="215">
                  <c:v>41.119999999999322</c:v>
                </c:pt>
                <c:pt idx="216">
                  <c:v>16.949999999998909</c:v>
                </c:pt>
                <c:pt idx="217">
                  <c:v>37.23999999999819</c:v>
                </c:pt>
                <c:pt idx="218">
                  <c:v>-27.310000000002447</c:v>
                </c:pt>
                <c:pt idx="219">
                  <c:v>23.649999999997704</c:v>
                </c:pt>
                <c:pt idx="220">
                  <c:v>-4.8399999999968486</c:v>
                </c:pt>
                <c:pt idx="221">
                  <c:v>-43.430000000001542</c:v>
                </c:pt>
                <c:pt idx="222">
                  <c:v>26.66000000000065</c:v>
                </c:pt>
                <c:pt idx="223">
                  <c:v>-56.340000000001396</c:v>
                </c:pt>
                <c:pt idx="224">
                  <c:v>32.179999999997221</c:v>
                </c:pt>
                <c:pt idx="225">
                  <c:v>26.360000000000468</c:v>
                </c:pt>
                <c:pt idx="226">
                  <c:v>55.549999999999386</c:v>
                </c:pt>
                <c:pt idx="227">
                  <c:v>9.8700000000018235</c:v>
                </c:pt>
                <c:pt idx="228">
                  <c:v>24.370000000002392</c:v>
                </c:pt>
                <c:pt idx="229">
                  <c:v>17.830000000000496</c:v>
                </c:pt>
                <c:pt idx="230">
                  <c:v>-24.429999999998245</c:v>
                </c:pt>
                <c:pt idx="231">
                  <c:v>-16.760000000000559</c:v>
                </c:pt>
                <c:pt idx="232">
                  <c:v>27.209999999999241</c:v>
                </c:pt>
                <c:pt idx="233">
                  <c:v>-5.8499999999986585</c:v>
                </c:pt>
                <c:pt idx="234">
                  <c:v>-18.689999999998236</c:v>
                </c:pt>
                <c:pt idx="235">
                  <c:v>-22.030000000000086</c:v>
                </c:pt>
                <c:pt idx="236">
                  <c:v>-61.610000000001264</c:v>
                </c:pt>
                <c:pt idx="237">
                  <c:v>-69.760000000000218</c:v>
                </c:pt>
                <c:pt idx="238">
                  <c:v>-34.210000000001401</c:v>
                </c:pt>
                <c:pt idx="239">
                  <c:v>44.920000000000982</c:v>
                </c:pt>
                <c:pt idx="240">
                  <c:v>-70.940000000000737</c:v>
                </c:pt>
                <c:pt idx="241">
                  <c:v>16.919999999999845</c:v>
                </c:pt>
                <c:pt idx="242">
                  <c:v>29.400000000001114</c:v>
                </c:pt>
                <c:pt idx="243">
                  <c:v>-19.709999999999241</c:v>
                </c:pt>
                <c:pt idx="244">
                  <c:v>-21.619999999998754</c:v>
                </c:pt>
                <c:pt idx="245">
                  <c:v>5.7399999999979627</c:v>
                </c:pt>
                <c:pt idx="246">
                  <c:v>-16.260000000000673</c:v>
                </c:pt>
                <c:pt idx="247">
                  <c:v>4.6299999999973807</c:v>
                </c:pt>
                <c:pt idx="248">
                  <c:v>28.059999999998126</c:v>
                </c:pt>
                <c:pt idx="249">
                  <c:v>24.240000000002965</c:v>
                </c:pt>
                <c:pt idx="250">
                  <c:v>18.900000000003388</c:v>
                </c:pt>
                <c:pt idx="251">
                  <c:v>21.180000000000405</c:v>
                </c:pt>
                <c:pt idx="252">
                  <c:v>15.680000000000291</c:v>
                </c:pt>
                <c:pt idx="253">
                  <c:v>7.9199999999966622</c:v>
                </c:pt>
                <c:pt idx="254">
                  <c:v>-57.210000000001401</c:v>
                </c:pt>
                <c:pt idx="255">
                  <c:v>2.6400000000014643</c:v>
                </c:pt>
                <c:pt idx="256">
                  <c:v>-4.9000000000029331</c:v>
                </c:pt>
                <c:pt idx="257">
                  <c:v>29.969999999998436</c:v>
                </c:pt>
                <c:pt idx="258">
                  <c:v>27.430000000000405</c:v>
                </c:pt>
                <c:pt idx="259">
                  <c:v>-1.8900000000021464</c:v>
                </c:pt>
                <c:pt idx="260">
                  <c:v>19.859999999998877</c:v>
                </c:pt>
                <c:pt idx="261">
                  <c:v>3.4099999999993997</c:v>
                </c:pt>
                <c:pt idx="262">
                  <c:v>-7.4900000000003502</c:v>
                </c:pt>
                <c:pt idx="263">
                  <c:v>-17.750000000000682</c:v>
                </c:pt>
                <c:pt idx="264">
                  <c:v>-7.159999999998945</c:v>
                </c:pt>
                <c:pt idx="265">
                  <c:v>-34.069999999997776</c:v>
                </c:pt>
                <c:pt idx="266">
                  <c:v>-12.400000000001342</c:v>
                </c:pt>
                <c:pt idx="267">
                  <c:v>-42.999999999997158</c:v>
                </c:pt>
                <c:pt idx="268">
                  <c:v>-62.169999999999618</c:v>
                </c:pt>
                <c:pt idx="269">
                  <c:v>-29.820000000000618</c:v>
                </c:pt>
                <c:pt idx="270">
                  <c:v>-12.139999999999873</c:v>
                </c:pt>
                <c:pt idx="271">
                  <c:v>-14.16000000000065</c:v>
                </c:pt>
                <c:pt idx="272">
                  <c:v>-41.79999999999859</c:v>
                </c:pt>
                <c:pt idx="273">
                  <c:v>-29.920000000000414</c:v>
                </c:pt>
                <c:pt idx="274">
                  <c:v>-0.8499999999986585</c:v>
                </c:pt>
                <c:pt idx="275">
                  <c:v>14.730000000000814</c:v>
                </c:pt>
                <c:pt idx="276">
                  <c:v>2.6500000000029331</c:v>
                </c:pt>
                <c:pt idx="277">
                  <c:v>-6.3599999999995589</c:v>
                </c:pt>
                <c:pt idx="278">
                  <c:v>-72.30999999999699</c:v>
                </c:pt>
                <c:pt idx="279">
                  <c:v>-34.590000000000146</c:v>
                </c:pt>
                <c:pt idx="280">
                  <c:v>-2.7800000000000864</c:v>
                </c:pt>
                <c:pt idx="281">
                  <c:v>9.5800000000014052</c:v>
                </c:pt>
                <c:pt idx="282">
                  <c:v>-6.4300000000007458</c:v>
                </c:pt>
                <c:pt idx="283">
                  <c:v>-2.6600000000016735</c:v>
                </c:pt>
                <c:pt idx="284">
                  <c:v>-38.470000000000596</c:v>
                </c:pt>
                <c:pt idx="285">
                  <c:v>11.859999999997626</c:v>
                </c:pt>
                <c:pt idx="286">
                  <c:v>-17.08000000000186</c:v>
                </c:pt>
                <c:pt idx="287">
                  <c:v>-29.419999999999277</c:v>
                </c:pt>
                <c:pt idx="288">
                  <c:v>-4.92999999999995</c:v>
                </c:pt>
                <c:pt idx="289">
                  <c:v>-25.810000000000969</c:v>
                </c:pt>
                <c:pt idx="290">
                  <c:v>7.5200000000013461</c:v>
                </c:pt>
                <c:pt idx="291">
                  <c:v>9.4999999999979536</c:v>
                </c:pt>
                <c:pt idx="292">
                  <c:v>-5.1500000000014552</c:v>
                </c:pt>
                <c:pt idx="293">
                  <c:v>20.149999999999523</c:v>
                </c:pt>
                <c:pt idx="294">
                  <c:v>24.659999999999059</c:v>
                </c:pt>
                <c:pt idx="295">
                  <c:v>28.479999999998768</c:v>
                </c:pt>
                <c:pt idx="296">
                  <c:v>5.2199999999988904</c:v>
                </c:pt>
                <c:pt idx="297">
                  <c:v>-41.770000000000891</c:v>
                </c:pt>
                <c:pt idx="298">
                  <c:v>17.500000000001819</c:v>
                </c:pt>
                <c:pt idx="299">
                  <c:v>32.779999999999518</c:v>
                </c:pt>
                <c:pt idx="300">
                  <c:v>32.369999999999095</c:v>
                </c:pt>
                <c:pt idx="301">
                  <c:v>-6.2899999999993952</c:v>
                </c:pt>
                <c:pt idx="302">
                  <c:v>35.570000000000505</c:v>
                </c:pt>
                <c:pt idx="303">
                  <c:v>18.869999999999777</c:v>
                </c:pt>
                <c:pt idx="304">
                  <c:v>-25.310000000000969</c:v>
                </c:pt>
                <c:pt idx="305">
                  <c:v>-16.14000000000101</c:v>
                </c:pt>
                <c:pt idx="306">
                  <c:v>-91.119999999999209</c:v>
                </c:pt>
                <c:pt idx="307">
                  <c:v>0.45999999999708052</c:v>
                </c:pt>
                <c:pt idx="308">
                  <c:v>-18.03000000000236</c:v>
                </c:pt>
                <c:pt idx="309">
                  <c:v>9.7400000000003502</c:v>
                </c:pt>
                <c:pt idx="310">
                  <c:v>5.4700000000007094</c:v>
                </c:pt>
                <c:pt idx="311">
                  <c:v>-0.22999999999842657</c:v>
                </c:pt>
                <c:pt idx="312">
                  <c:v>20.460000000001514</c:v>
                </c:pt>
                <c:pt idx="313">
                  <c:v>-0.93999999999948614</c:v>
                </c:pt>
                <c:pt idx="314">
                  <c:v>-6.0699999999991405</c:v>
                </c:pt>
                <c:pt idx="315">
                  <c:v>-12.279999999999291</c:v>
                </c:pt>
                <c:pt idx="316">
                  <c:v>5.0900000000009413</c:v>
                </c:pt>
                <c:pt idx="317">
                  <c:v>-29.109999999998536</c:v>
                </c:pt>
                <c:pt idx="318">
                  <c:v>43.069999999998686</c:v>
                </c:pt>
                <c:pt idx="319">
                  <c:v>-25.249999999998749</c:v>
                </c:pt>
                <c:pt idx="320">
                  <c:v>-83.30999999999915</c:v>
                </c:pt>
                <c:pt idx="321">
                  <c:v>7.4499999999985675</c:v>
                </c:pt>
                <c:pt idx="322">
                  <c:v>6.4999999999972715</c:v>
                </c:pt>
                <c:pt idx="323">
                  <c:v>5.6599999999991724</c:v>
                </c:pt>
                <c:pt idx="324">
                  <c:v>-4.7500000000003411</c:v>
                </c:pt>
                <c:pt idx="325">
                  <c:v>10.539999999997804</c:v>
                </c:pt>
                <c:pt idx="326">
                  <c:v>25.820000000000277</c:v>
                </c:pt>
                <c:pt idx="327">
                  <c:v>-9.9100000000012187</c:v>
                </c:pt>
                <c:pt idx="328">
                  <c:v>3.1600000000006503</c:v>
                </c:pt>
                <c:pt idx="329">
                  <c:v>-9.3299999999995862</c:v>
                </c:pt>
                <c:pt idx="330">
                  <c:v>-17.230000000000132</c:v>
                </c:pt>
                <c:pt idx="331">
                  <c:v>-27.469999999999231</c:v>
                </c:pt>
                <c:pt idx="332">
                  <c:v>-20.239999999999441</c:v>
                </c:pt>
                <c:pt idx="333">
                  <c:v>20.849999999997976</c:v>
                </c:pt>
                <c:pt idx="334">
                  <c:v>-7.32000000000005</c:v>
                </c:pt>
                <c:pt idx="335">
                  <c:v>1.9099999999974671</c:v>
                </c:pt>
                <c:pt idx="336">
                  <c:v>-12.560000000000286</c:v>
                </c:pt>
                <c:pt idx="337">
                  <c:v>-41.62000000000171</c:v>
                </c:pt>
                <c:pt idx="338">
                  <c:v>-15.219999999998663</c:v>
                </c:pt>
                <c:pt idx="339">
                  <c:v>-28.329999999999359</c:v>
                </c:pt>
                <c:pt idx="340">
                  <c:v>-8.2499999999990905</c:v>
                </c:pt>
                <c:pt idx="341">
                  <c:v>3.5500000000012051</c:v>
                </c:pt>
                <c:pt idx="342">
                  <c:v>-4.3799999999993133</c:v>
                </c:pt>
                <c:pt idx="343">
                  <c:v>-31.930000000000859</c:v>
                </c:pt>
                <c:pt idx="344">
                  <c:v>-27.639999999998963</c:v>
                </c:pt>
                <c:pt idx="345">
                  <c:v>-52.310000000001537</c:v>
                </c:pt>
                <c:pt idx="346">
                  <c:v>-3.3599999999993315</c:v>
                </c:pt>
                <c:pt idx="347">
                  <c:v>-23.530000000001451</c:v>
                </c:pt>
                <c:pt idx="348">
                  <c:v>12.110000000001605</c:v>
                </c:pt>
                <c:pt idx="349">
                  <c:v>-3.7799999999992906</c:v>
                </c:pt>
                <c:pt idx="350">
                  <c:v>-35.439999999998804</c:v>
                </c:pt>
                <c:pt idx="351">
                  <c:v>-19.709999999998217</c:v>
                </c:pt>
                <c:pt idx="352">
                  <c:v>3.3199999999986858</c:v>
                </c:pt>
                <c:pt idx="353">
                  <c:v>-24.900000000001114</c:v>
                </c:pt>
                <c:pt idx="354">
                  <c:v>1.2899999999993952</c:v>
                </c:pt>
                <c:pt idx="355">
                  <c:v>19.060000000000628</c:v>
                </c:pt>
                <c:pt idx="356">
                  <c:v>15.609999999997513</c:v>
                </c:pt>
                <c:pt idx="357">
                  <c:v>-60.960000000001855</c:v>
                </c:pt>
                <c:pt idx="358">
                  <c:v>11.039999999999509</c:v>
                </c:pt>
                <c:pt idx="359">
                  <c:v>-54.860000000000241</c:v>
                </c:pt>
                <c:pt idx="360">
                  <c:v>-17.440000000001191</c:v>
                </c:pt>
                <c:pt idx="361">
                  <c:v>40.069999999999141</c:v>
                </c:pt>
                <c:pt idx="362">
                  <c:v>-2.0499999999993861</c:v>
                </c:pt>
                <c:pt idx="363">
                  <c:v>20.169999999997685</c:v>
                </c:pt>
                <c:pt idx="364">
                  <c:v>-40.940000000001305</c:v>
                </c:pt>
                <c:pt idx="365">
                  <c:v>-89.449999999999591</c:v>
                </c:pt>
                <c:pt idx="366">
                  <c:v>-87.6200000000008</c:v>
                </c:pt>
                <c:pt idx="367">
                  <c:v>-37.600000000001387</c:v>
                </c:pt>
                <c:pt idx="368">
                  <c:v>28.339999999998327</c:v>
                </c:pt>
                <c:pt idx="369">
                  <c:v>-12.180000000002451</c:v>
                </c:pt>
                <c:pt idx="370">
                  <c:v>3.7100000000006048</c:v>
                </c:pt>
                <c:pt idx="371">
                  <c:v>-13.189999999999827</c:v>
                </c:pt>
                <c:pt idx="372">
                  <c:v>17.729999999999677</c:v>
                </c:pt>
                <c:pt idx="373">
                  <c:v>8.639999999999759</c:v>
                </c:pt>
                <c:pt idx="374">
                  <c:v>-48.859999999999673</c:v>
                </c:pt>
                <c:pt idx="375">
                  <c:v>-57.269999999999527</c:v>
                </c:pt>
                <c:pt idx="376">
                  <c:v>-26.84999999999809</c:v>
                </c:pt>
                <c:pt idx="377">
                  <c:v>-21.470000000000027</c:v>
                </c:pt>
                <c:pt idx="378">
                  <c:v>-19.71000000000231</c:v>
                </c:pt>
                <c:pt idx="379">
                  <c:v>-44.650000000001683</c:v>
                </c:pt>
                <c:pt idx="380">
                  <c:v>-73.389999999996803</c:v>
                </c:pt>
                <c:pt idx="381">
                  <c:v>2.4800000000016098</c:v>
                </c:pt>
                <c:pt idx="382">
                  <c:v>6.3100000000000591</c:v>
                </c:pt>
                <c:pt idx="383">
                  <c:v>-50.490000000001601</c:v>
                </c:pt>
                <c:pt idx="384">
                  <c:v>-61.52000000000055</c:v>
                </c:pt>
                <c:pt idx="385">
                  <c:v>-12.969999999998549</c:v>
                </c:pt>
                <c:pt idx="386">
                  <c:v>-30.669999999999504</c:v>
                </c:pt>
                <c:pt idx="387">
                  <c:v>19.849999999999568</c:v>
                </c:pt>
                <c:pt idx="388">
                  <c:v>-9.4999999999977263</c:v>
                </c:pt>
                <c:pt idx="389">
                  <c:v>10.320000000001414</c:v>
                </c:pt>
                <c:pt idx="390">
                  <c:v>16.169999999999959</c:v>
                </c:pt>
                <c:pt idx="391">
                  <c:v>48.869999999997958</c:v>
                </c:pt>
                <c:pt idx="392">
                  <c:v>11.619999999998527</c:v>
                </c:pt>
                <c:pt idx="393">
                  <c:v>-20.270000000001119</c:v>
                </c:pt>
                <c:pt idx="394">
                  <c:v>2.5699999999990268</c:v>
                </c:pt>
                <c:pt idx="395">
                  <c:v>-29.459999999999809</c:v>
                </c:pt>
                <c:pt idx="396">
                  <c:v>-57.370000000002278</c:v>
                </c:pt>
                <c:pt idx="397">
                  <c:v>-17.189999999999941</c:v>
                </c:pt>
                <c:pt idx="398">
                  <c:v>-9.8300000000002683</c:v>
                </c:pt>
                <c:pt idx="399">
                  <c:v>-25.690000000001419</c:v>
                </c:pt>
                <c:pt idx="400">
                  <c:v>-43.800000000001774</c:v>
                </c:pt>
                <c:pt idx="401">
                  <c:v>-10.499999999998977</c:v>
                </c:pt>
                <c:pt idx="402">
                  <c:v>-50.270000000000778</c:v>
                </c:pt>
                <c:pt idx="403">
                  <c:v>-21.270000000000095</c:v>
                </c:pt>
                <c:pt idx="404">
                  <c:v>-23.240000000000691</c:v>
                </c:pt>
                <c:pt idx="405">
                  <c:v>1.7799999999999727</c:v>
                </c:pt>
                <c:pt idx="406">
                  <c:v>12.449999999999704</c:v>
                </c:pt>
                <c:pt idx="407">
                  <c:v>16.219999999999118</c:v>
                </c:pt>
                <c:pt idx="408">
                  <c:v>20.409999999999172</c:v>
                </c:pt>
                <c:pt idx="409">
                  <c:v>19.159999999999854</c:v>
                </c:pt>
                <c:pt idx="410">
                  <c:v>7.1999999999993634</c:v>
                </c:pt>
                <c:pt idx="411">
                  <c:v>-93.799999999999727</c:v>
                </c:pt>
                <c:pt idx="412">
                  <c:v>3.7799999999996317</c:v>
                </c:pt>
                <c:pt idx="413">
                  <c:v>-2.1499999999998636</c:v>
                </c:pt>
                <c:pt idx="414">
                  <c:v>-25.829999999999245</c:v>
                </c:pt>
                <c:pt idx="415">
                  <c:v>-30.950000000000841</c:v>
                </c:pt>
                <c:pt idx="416">
                  <c:v>-8.3500000000001364</c:v>
                </c:pt>
                <c:pt idx="417">
                  <c:v>-26.419999999999391</c:v>
                </c:pt>
                <c:pt idx="418">
                  <c:v>-39.329999999999814</c:v>
                </c:pt>
                <c:pt idx="419">
                  <c:v>-114.84000000000128</c:v>
                </c:pt>
                <c:pt idx="420">
                  <c:v>-59.340000000001851</c:v>
                </c:pt>
                <c:pt idx="421">
                  <c:v>-12.740000000001146</c:v>
                </c:pt>
                <c:pt idx="422">
                  <c:v>-0.99999999999874944</c:v>
                </c:pt>
                <c:pt idx="423">
                  <c:v>-44.900000000002592</c:v>
                </c:pt>
                <c:pt idx="424">
                  <c:v>-21.270000000000095</c:v>
                </c:pt>
                <c:pt idx="425">
                  <c:v>-39.149999999999977</c:v>
                </c:pt>
                <c:pt idx="426">
                  <c:v>11.960000000001969</c:v>
                </c:pt>
                <c:pt idx="427">
                  <c:v>-20.949999999999022</c:v>
                </c:pt>
                <c:pt idx="428">
                  <c:v>4.7199999999997999</c:v>
                </c:pt>
                <c:pt idx="429">
                  <c:v>60.689999999999372</c:v>
                </c:pt>
                <c:pt idx="430">
                  <c:v>4.6099999999991041</c:v>
                </c:pt>
                <c:pt idx="431">
                  <c:v>-36.610000000000127</c:v>
                </c:pt>
                <c:pt idx="432">
                  <c:v>61.170000000000073</c:v>
                </c:pt>
                <c:pt idx="433">
                  <c:v>13.549999999999955</c:v>
                </c:pt>
                <c:pt idx="434">
                  <c:v>48.970000000000482</c:v>
                </c:pt>
                <c:pt idx="435">
                  <c:v>124.53999999999894</c:v>
                </c:pt>
                <c:pt idx="436">
                  <c:v>71.480000000001155</c:v>
                </c:pt>
                <c:pt idx="437">
                  <c:v>49.210000000000377</c:v>
                </c:pt>
                <c:pt idx="438">
                  <c:v>44.900000000000887</c:v>
                </c:pt>
                <c:pt idx="439">
                  <c:v>47.320000000001073</c:v>
                </c:pt>
                <c:pt idx="440">
                  <c:v>17.299999999999613</c:v>
                </c:pt>
                <c:pt idx="441">
                  <c:v>27.719999999999459</c:v>
                </c:pt>
                <c:pt idx="442">
                  <c:v>123.84000000000128</c:v>
                </c:pt>
                <c:pt idx="443">
                  <c:v>1.9399999999985766</c:v>
                </c:pt>
                <c:pt idx="444">
                  <c:v>14.209999999999127</c:v>
                </c:pt>
                <c:pt idx="445">
                  <c:v>-57.960000000000719</c:v>
                </c:pt>
                <c:pt idx="446">
                  <c:v>-49.740000000000691</c:v>
                </c:pt>
                <c:pt idx="447">
                  <c:v>7.2599999999996498</c:v>
                </c:pt>
                <c:pt idx="448">
                  <c:v>26.419999999999163</c:v>
                </c:pt>
                <c:pt idx="449">
                  <c:v>5.2000000000005002</c:v>
                </c:pt>
                <c:pt idx="450">
                  <c:v>-6.1300000000003365</c:v>
                </c:pt>
                <c:pt idx="451">
                  <c:v>-49.140000000000441</c:v>
                </c:pt>
                <c:pt idx="452">
                  <c:v>-54.439999999998918</c:v>
                </c:pt>
                <c:pt idx="453">
                  <c:v>-0.55000000000029559</c:v>
                </c:pt>
                <c:pt idx="454">
                  <c:v>-10.609999999998877</c:v>
                </c:pt>
                <c:pt idx="455">
                  <c:v>-52.82000000000005</c:v>
                </c:pt>
                <c:pt idx="456">
                  <c:v>-63.920000000000186</c:v>
                </c:pt>
                <c:pt idx="457">
                  <c:v>-14.980000000000814</c:v>
                </c:pt>
                <c:pt idx="458">
                  <c:v>24.240000000000009</c:v>
                </c:pt>
                <c:pt idx="459">
                  <c:v>-23.919999999999845</c:v>
                </c:pt>
                <c:pt idx="460">
                  <c:v>30.560000000000173</c:v>
                </c:pt>
                <c:pt idx="461">
                  <c:v>14.240000000000805</c:v>
                </c:pt>
                <c:pt idx="462">
                  <c:v>-48.950000000001296</c:v>
                </c:pt>
                <c:pt idx="463">
                  <c:v>-49.660000000000537</c:v>
                </c:pt>
                <c:pt idx="464">
                  <c:v>-54.2199999999998</c:v>
                </c:pt>
                <c:pt idx="465">
                  <c:v>-4.2300000000012687</c:v>
                </c:pt>
                <c:pt idx="466">
                  <c:v>3.0199999999990723</c:v>
                </c:pt>
                <c:pt idx="467">
                  <c:v>-29.349999999999113</c:v>
                </c:pt>
                <c:pt idx="468">
                  <c:v>-4.6200000000006867</c:v>
                </c:pt>
                <c:pt idx="469">
                  <c:v>-34.570000000000846</c:v>
                </c:pt>
                <c:pt idx="470">
                  <c:v>4.110000000000241</c:v>
                </c:pt>
                <c:pt idx="471">
                  <c:v>-9.7199999999987767</c:v>
                </c:pt>
                <c:pt idx="472">
                  <c:v>-28.149999999999977</c:v>
                </c:pt>
                <c:pt idx="473">
                  <c:v>8.1699999999997317</c:v>
                </c:pt>
                <c:pt idx="474">
                  <c:v>-9.3200000000003911</c:v>
                </c:pt>
                <c:pt idx="475">
                  <c:v>-24.529999999999518</c:v>
                </c:pt>
                <c:pt idx="476">
                  <c:v>-2.6200000000002319</c:v>
                </c:pt>
                <c:pt idx="477">
                  <c:v>-15.249999999999318</c:v>
                </c:pt>
                <c:pt idx="478">
                  <c:v>-17.300000000000068</c:v>
                </c:pt>
                <c:pt idx="479">
                  <c:v>14.779999999999291</c:v>
                </c:pt>
                <c:pt idx="480">
                  <c:v>14.429999999998245</c:v>
                </c:pt>
                <c:pt idx="481">
                  <c:v>1.9699999999987767</c:v>
                </c:pt>
                <c:pt idx="482">
                  <c:v>-66.590000000000146</c:v>
                </c:pt>
                <c:pt idx="483">
                  <c:v>31.040000000001442</c:v>
                </c:pt>
                <c:pt idx="484">
                  <c:v>-15.180000000000064</c:v>
                </c:pt>
                <c:pt idx="485">
                  <c:v>-27.940000000000509</c:v>
                </c:pt>
                <c:pt idx="486">
                  <c:v>-38.690000000000055</c:v>
                </c:pt>
                <c:pt idx="487">
                  <c:v>-12.139999999999759</c:v>
                </c:pt>
                <c:pt idx="488">
                  <c:v>-8.8600000000000136</c:v>
                </c:pt>
                <c:pt idx="489">
                  <c:v>-21.360000000000127</c:v>
                </c:pt>
                <c:pt idx="490">
                  <c:v>-8.6499999999998636</c:v>
                </c:pt>
                <c:pt idx="491">
                  <c:v>19.189999999999827</c:v>
                </c:pt>
                <c:pt idx="492">
                  <c:v>6.8100000000002865</c:v>
                </c:pt>
                <c:pt idx="493">
                  <c:v>-53.419999999999845</c:v>
                </c:pt>
                <c:pt idx="494">
                  <c:v>-3.2800000000009959</c:v>
                </c:pt>
                <c:pt idx="495">
                  <c:v>-74.259999999999991</c:v>
                </c:pt>
                <c:pt idx="496">
                  <c:v>-4.8399999999996908</c:v>
                </c:pt>
                <c:pt idx="497">
                  <c:v>9.5600000000014234</c:v>
                </c:pt>
                <c:pt idx="498">
                  <c:v>-21.950000000000614</c:v>
                </c:pt>
                <c:pt idx="499">
                  <c:v>-42.159999999999741</c:v>
                </c:pt>
                <c:pt idx="500">
                  <c:v>2.25</c:v>
                </c:pt>
                <c:pt idx="501">
                  <c:v>-13.210000000001287</c:v>
                </c:pt>
                <c:pt idx="502">
                  <c:v>-12.420000000000528</c:v>
                </c:pt>
                <c:pt idx="503">
                  <c:v>47.069999999999368</c:v>
                </c:pt>
                <c:pt idx="504">
                  <c:v>-10.0400000000011</c:v>
                </c:pt>
                <c:pt idx="505">
                  <c:v>-29.749999999999602</c:v>
                </c:pt>
                <c:pt idx="506">
                  <c:v>2.1300000000007913</c:v>
                </c:pt>
                <c:pt idx="507">
                  <c:v>15.92999999999995</c:v>
                </c:pt>
                <c:pt idx="508">
                  <c:v>12.089999999999122</c:v>
                </c:pt>
                <c:pt idx="509">
                  <c:v>-19.829999999999814</c:v>
                </c:pt>
                <c:pt idx="510">
                  <c:v>-13.620000000001141</c:v>
                </c:pt>
                <c:pt idx="511">
                  <c:v>-16.410000000001162</c:v>
                </c:pt>
                <c:pt idx="512">
                  <c:v>-9.4900000000002933</c:v>
                </c:pt>
                <c:pt idx="513">
                  <c:v>55.279999999999916</c:v>
                </c:pt>
                <c:pt idx="514">
                  <c:v>39.209999999998672</c:v>
                </c:pt>
                <c:pt idx="515">
                  <c:v>11.330000000001178</c:v>
                </c:pt>
                <c:pt idx="516">
                  <c:v>-23.240000000000066</c:v>
                </c:pt>
                <c:pt idx="517">
                  <c:v>22.249999999999773</c:v>
                </c:pt>
                <c:pt idx="518">
                  <c:v>-46.499999999999829</c:v>
                </c:pt>
                <c:pt idx="519">
                  <c:v>-14.650000000000205</c:v>
                </c:pt>
                <c:pt idx="520">
                  <c:v>26.060000000000514</c:v>
                </c:pt>
                <c:pt idx="521">
                  <c:v>18.0199999999993</c:v>
                </c:pt>
                <c:pt idx="522">
                  <c:v>11.110000000000809</c:v>
                </c:pt>
                <c:pt idx="523">
                  <c:v>28.719999999999288</c:v>
                </c:pt>
                <c:pt idx="524">
                  <c:v>-18.549999999999955</c:v>
                </c:pt>
                <c:pt idx="525">
                  <c:v>-6.8799999999998818</c:v>
                </c:pt>
                <c:pt idx="526">
                  <c:v>-4.3699999999990382</c:v>
                </c:pt>
                <c:pt idx="527">
                  <c:v>-15.729999999999961</c:v>
                </c:pt>
                <c:pt idx="528">
                  <c:v>-29.080000000000268</c:v>
                </c:pt>
                <c:pt idx="529">
                  <c:v>2.3700000000009709</c:v>
                </c:pt>
                <c:pt idx="530">
                  <c:v>1.7000000000005002</c:v>
                </c:pt>
                <c:pt idx="531">
                  <c:v>-14.230000000000132</c:v>
                </c:pt>
                <c:pt idx="532">
                  <c:v>-43.419999999998709</c:v>
                </c:pt>
                <c:pt idx="533">
                  <c:v>-16.329999999999359</c:v>
                </c:pt>
                <c:pt idx="534">
                  <c:v>46.340000000001396</c:v>
                </c:pt>
                <c:pt idx="535">
                  <c:v>-45.319999999998799</c:v>
                </c:pt>
                <c:pt idx="536">
                  <c:v>-19.609999999998649</c:v>
                </c:pt>
                <c:pt idx="537">
                  <c:v>-37.720000000000368</c:v>
                </c:pt>
                <c:pt idx="538">
                  <c:v>-0.75000000000022737</c:v>
                </c:pt>
                <c:pt idx="539">
                  <c:v>-16.130000000000109</c:v>
                </c:pt>
                <c:pt idx="540">
                  <c:v>4.6300000000002228</c:v>
                </c:pt>
                <c:pt idx="541">
                  <c:v>-13.300000000000182</c:v>
                </c:pt>
                <c:pt idx="542">
                  <c:v>12.949999999998795</c:v>
                </c:pt>
                <c:pt idx="543">
                  <c:v>13.759999999999764</c:v>
                </c:pt>
                <c:pt idx="544">
                  <c:v>-43.810000000000514</c:v>
                </c:pt>
                <c:pt idx="545">
                  <c:v>-58.340000000001055</c:v>
                </c:pt>
                <c:pt idx="546">
                  <c:v>-25.779999999999518</c:v>
                </c:pt>
                <c:pt idx="547">
                  <c:v>-48.989999999999327</c:v>
                </c:pt>
                <c:pt idx="548">
                  <c:v>-7.2599999999991951</c:v>
                </c:pt>
                <c:pt idx="549">
                  <c:v>-59.090000000000259</c:v>
                </c:pt>
                <c:pt idx="550">
                  <c:v>-25.349999999999113</c:v>
                </c:pt>
                <c:pt idx="551">
                  <c:v>-24.709999999998445</c:v>
                </c:pt>
                <c:pt idx="552">
                  <c:v>19.910000000000196</c:v>
                </c:pt>
                <c:pt idx="553">
                  <c:v>-32.290000000001669</c:v>
                </c:pt>
                <c:pt idx="554">
                  <c:v>27.639999999998963</c:v>
                </c:pt>
                <c:pt idx="555">
                  <c:v>-4.2800000000008822</c:v>
                </c:pt>
                <c:pt idx="556">
                  <c:v>19.330000000000155</c:v>
                </c:pt>
                <c:pt idx="557">
                  <c:v>-2.5000000000012506</c:v>
                </c:pt>
                <c:pt idx="558">
                  <c:v>4</c:v>
                </c:pt>
                <c:pt idx="559">
                  <c:v>-63.519999999999186</c:v>
                </c:pt>
                <c:pt idx="560">
                  <c:v>-24.9399999999996</c:v>
                </c:pt>
                <c:pt idx="561">
                  <c:v>-17.5900000000006</c:v>
                </c:pt>
                <c:pt idx="562">
                  <c:v>-14.819999999999595</c:v>
                </c:pt>
                <c:pt idx="563">
                  <c:v>-67.979999999999905</c:v>
                </c:pt>
                <c:pt idx="564">
                  <c:v>-81.519999999999527</c:v>
                </c:pt>
                <c:pt idx="565">
                  <c:v>-41.139999999999532</c:v>
                </c:pt>
                <c:pt idx="566">
                  <c:v>-24.220000000000368</c:v>
                </c:pt>
                <c:pt idx="567">
                  <c:v>-59.020000000000437</c:v>
                </c:pt>
                <c:pt idx="568">
                  <c:v>-51.460000000000605</c:v>
                </c:pt>
                <c:pt idx="569">
                  <c:v>-3.080000000000723</c:v>
                </c:pt>
                <c:pt idx="570">
                  <c:v>4.7699999999989586</c:v>
                </c:pt>
                <c:pt idx="571">
                  <c:v>9.2900000000006457</c:v>
                </c:pt>
                <c:pt idx="572">
                  <c:v>-12.559999999999263</c:v>
                </c:pt>
                <c:pt idx="573">
                  <c:v>-6.7500000000001137</c:v>
                </c:pt>
                <c:pt idx="574">
                  <c:v>12.790000000000873</c:v>
                </c:pt>
                <c:pt idx="575">
                  <c:v>7.1700000000008686</c:v>
                </c:pt>
                <c:pt idx="576">
                  <c:v>37.939999999999486</c:v>
                </c:pt>
                <c:pt idx="577">
                  <c:v>33.440000000000509</c:v>
                </c:pt>
                <c:pt idx="578">
                  <c:v>9.8700000000008004</c:v>
                </c:pt>
                <c:pt idx="579">
                  <c:v>10.519999999999754</c:v>
                </c:pt>
                <c:pt idx="580">
                  <c:v>-7.6500000000003183</c:v>
                </c:pt>
                <c:pt idx="581">
                  <c:v>-41.269999999999641</c:v>
                </c:pt>
                <c:pt idx="582">
                  <c:v>3.4499999999985675</c:v>
                </c:pt>
                <c:pt idx="583">
                  <c:v>-36.019999999999982</c:v>
                </c:pt>
                <c:pt idx="584">
                  <c:v>-14.300000000000523</c:v>
                </c:pt>
                <c:pt idx="585">
                  <c:v>-21.319999999999823</c:v>
                </c:pt>
                <c:pt idx="586">
                  <c:v>13.710000000000377</c:v>
                </c:pt>
                <c:pt idx="587">
                  <c:v>-5.0399999999998499</c:v>
                </c:pt>
                <c:pt idx="588">
                  <c:v>-14.350000000000136</c:v>
                </c:pt>
                <c:pt idx="589">
                  <c:v>1.0300000000008822</c:v>
                </c:pt>
                <c:pt idx="590">
                  <c:v>-9.7199999999996862</c:v>
                </c:pt>
                <c:pt idx="591">
                  <c:v>-11.990000000000578</c:v>
                </c:pt>
                <c:pt idx="592">
                  <c:v>2.8000000000004093</c:v>
                </c:pt>
                <c:pt idx="593">
                  <c:v>-33.1599999999994</c:v>
                </c:pt>
                <c:pt idx="594">
                  <c:v>-7.9099999999997408</c:v>
                </c:pt>
                <c:pt idx="595">
                  <c:v>-42.730000000000473</c:v>
                </c:pt>
                <c:pt idx="596">
                  <c:v>-26.739999999999327</c:v>
                </c:pt>
                <c:pt idx="597">
                  <c:v>-33.739999999999782</c:v>
                </c:pt>
                <c:pt idx="598">
                  <c:v>-42.980000000000246</c:v>
                </c:pt>
                <c:pt idx="599">
                  <c:v>-15.229999999999563</c:v>
                </c:pt>
                <c:pt idx="600">
                  <c:v>33.599999999999341</c:v>
                </c:pt>
                <c:pt idx="601">
                  <c:v>-50.289999999999509</c:v>
                </c:pt>
                <c:pt idx="602">
                  <c:v>-54.91999999999905</c:v>
                </c:pt>
                <c:pt idx="603">
                  <c:v>6.1400000000002137</c:v>
                </c:pt>
                <c:pt idx="604">
                  <c:v>8.9099999999999682</c:v>
                </c:pt>
                <c:pt idx="605">
                  <c:v>13.770000000000778</c:v>
                </c:pt>
                <c:pt idx="606">
                  <c:v>-32.850000000000591</c:v>
                </c:pt>
                <c:pt idx="607">
                  <c:v>-4.2099999999996953</c:v>
                </c:pt>
                <c:pt idx="608">
                  <c:v>-42.990000000000464</c:v>
                </c:pt>
                <c:pt idx="609">
                  <c:v>-39.029999999999518</c:v>
                </c:pt>
                <c:pt idx="610">
                  <c:v>-4.42999999999995</c:v>
                </c:pt>
                <c:pt idx="611">
                  <c:v>19.190000000000055</c:v>
                </c:pt>
                <c:pt idx="612">
                  <c:v>49.870000000000005</c:v>
                </c:pt>
                <c:pt idx="613">
                  <c:v>-27.919999999998595</c:v>
                </c:pt>
                <c:pt idx="614">
                  <c:v>-31.410000000000309</c:v>
                </c:pt>
                <c:pt idx="615">
                  <c:v>-38.780000000001564</c:v>
                </c:pt>
                <c:pt idx="616">
                  <c:v>-25.779999999999973</c:v>
                </c:pt>
                <c:pt idx="617">
                  <c:v>-8.6500000000015689</c:v>
                </c:pt>
                <c:pt idx="618">
                  <c:v>20.149999999999295</c:v>
                </c:pt>
                <c:pt idx="619">
                  <c:v>14.310000000000741</c:v>
                </c:pt>
                <c:pt idx="620">
                  <c:v>3.9200000000006412</c:v>
                </c:pt>
                <c:pt idx="621">
                  <c:v>-15.260000000000787</c:v>
                </c:pt>
                <c:pt idx="622">
                  <c:v>-15.190000000000623</c:v>
                </c:pt>
                <c:pt idx="623">
                  <c:v>4.4399999999998272</c:v>
                </c:pt>
                <c:pt idx="624">
                  <c:v>-38.580000000001178</c:v>
                </c:pt>
                <c:pt idx="625">
                  <c:v>-8.2600000000007867</c:v>
                </c:pt>
                <c:pt idx="626">
                  <c:v>-13.8700000000008</c:v>
                </c:pt>
                <c:pt idx="627">
                  <c:v>19.660000000000082</c:v>
                </c:pt>
                <c:pt idx="628">
                  <c:v>1.5299999999999727</c:v>
                </c:pt>
                <c:pt idx="629">
                  <c:v>20.269999999999186</c:v>
                </c:pt>
                <c:pt idx="630">
                  <c:v>25.529999999999404</c:v>
                </c:pt>
                <c:pt idx="631">
                  <c:v>6.2200000000007094</c:v>
                </c:pt>
                <c:pt idx="632">
                  <c:v>20.009999999999536</c:v>
                </c:pt>
                <c:pt idx="633">
                  <c:v>4.2300000000007003</c:v>
                </c:pt>
                <c:pt idx="634">
                  <c:v>24.329999999998677</c:v>
                </c:pt>
                <c:pt idx="635">
                  <c:v>11.019999999999982</c:v>
                </c:pt>
                <c:pt idx="636">
                  <c:v>-6.6700000000009823</c:v>
                </c:pt>
                <c:pt idx="637">
                  <c:v>18.170000000000186</c:v>
                </c:pt>
                <c:pt idx="638">
                  <c:v>1.7800000000006548</c:v>
                </c:pt>
                <c:pt idx="639">
                  <c:v>15.219999999999573</c:v>
                </c:pt>
                <c:pt idx="640">
                  <c:v>-8.0500000000002956</c:v>
                </c:pt>
                <c:pt idx="641">
                  <c:v>-2.4399999999995998</c:v>
                </c:pt>
                <c:pt idx="642">
                  <c:v>-4.8199999999998226</c:v>
                </c:pt>
                <c:pt idx="643">
                  <c:v>-3.1800000000006321</c:v>
                </c:pt>
                <c:pt idx="644">
                  <c:v>13.840000000000373</c:v>
                </c:pt>
                <c:pt idx="645">
                  <c:v>21.720000000000255</c:v>
                </c:pt>
                <c:pt idx="646">
                  <c:v>7.2199999999992315</c:v>
                </c:pt>
                <c:pt idx="647">
                  <c:v>-31.440000000000282</c:v>
                </c:pt>
                <c:pt idx="648">
                  <c:v>2.6700000000005275</c:v>
                </c:pt>
                <c:pt idx="649">
                  <c:v>2.0699999999993679</c:v>
                </c:pt>
                <c:pt idx="650">
                  <c:v>32.940000000000737</c:v>
                </c:pt>
                <c:pt idx="651">
                  <c:v>14.390000000000327</c:v>
                </c:pt>
                <c:pt idx="652">
                  <c:v>25.859999999999104</c:v>
                </c:pt>
                <c:pt idx="653">
                  <c:v>70.950000000000159</c:v>
                </c:pt>
                <c:pt idx="654">
                  <c:v>56.259999999999309</c:v>
                </c:pt>
                <c:pt idx="655">
                  <c:v>39.179999999999836</c:v>
                </c:pt>
                <c:pt idx="656">
                  <c:v>51.999999999998636</c:v>
                </c:pt>
                <c:pt idx="657">
                  <c:v>15.619999999999663</c:v>
                </c:pt>
                <c:pt idx="658">
                  <c:v>18.599999999999341</c:v>
                </c:pt>
                <c:pt idx="659">
                  <c:v>38.549999999999955</c:v>
                </c:pt>
                <c:pt idx="660">
                  <c:v>46.099999999999568</c:v>
                </c:pt>
                <c:pt idx="661">
                  <c:v>54.699999999997203</c:v>
                </c:pt>
                <c:pt idx="662">
                  <c:v>7.7600000000018099</c:v>
                </c:pt>
                <c:pt idx="663">
                  <c:v>51.890000000000214</c:v>
                </c:pt>
                <c:pt idx="664">
                  <c:v>95.129999999998404</c:v>
                </c:pt>
                <c:pt idx="665">
                  <c:v>60.630000000001019</c:v>
                </c:pt>
                <c:pt idx="666">
                  <c:v>73.860000000000014</c:v>
                </c:pt>
                <c:pt idx="667">
                  <c:v>54.990000000001942</c:v>
                </c:pt>
                <c:pt idx="668">
                  <c:v>67.080000000000155</c:v>
                </c:pt>
                <c:pt idx="669">
                  <c:v>81.149999999997931</c:v>
                </c:pt>
                <c:pt idx="670">
                  <c:v>70.809999999999945</c:v>
                </c:pt>
                <c:pt idx="671">
                  <c:v>84.800000000001774</c:v>
                </c:pt>
                <c:pt idx="672">
                  <c:v>40.800000000000296</c:v>
                </c:pt>
                <c:pt idx="673">
                  <c:v>75.340000000001737</c:v>
                </c:pt>
                <c:pt idx="674">
                  <c:v>24.309999999999263</c:v>
                </c:pt>
                <c:pt idx="675">
                  <c:v>19.259999999997149</c:v>
                </c:pt>
                <c:pt idx="676">
                  <c:v>43.009999999998854</c:v>
                </c:pt>
                <c:pt idx="677">
                  <c:v>21.829999999997085</c:v>
                </c:pt>
                <c:pt idx="678">
                  <c:v>93.909999999996899</c:v>
                </c:pt>
                <c:pt idx="679">
                  <c:v>126.45999999999708</c:v>
                </c:pt>
                <c:pt idx="680">
                  <c:v>87.089999999999009</c:v>
                </c:pt>
                <c:pt idx="681">
                  <c:v>61.250000000001478</c:v>
                </c:pt>
                <c:pt idx="682">
                  <c:v>83.039999999997804</c:v>
                </c:pt>
                <c:pt idx="683">
                  <c:v>85.509999999998513</c:v>
                </c:pt>
                <c:pt idx="684">
                  <c:v>90.939999999998349</c:v>
                </c:pt>
                <c:pt idx="685">
                  <c:v>20.739999999998872</c:v>
                </c:pt>
                <c:pt idx="686">
                  <c:v>-8.7799999999988358</c:v>
                </c:pt>
                <c:pt idx="687">
                  <c:v>13.09000000000151</c:v>
                </c:pt>
                <c:pt idx="688">
                  <c:v>-45.70999999999799</c:v>
                </c:pt>
                <c:pt idx="689">
                  <c:v>16.409999999999968</c:v>
                </c:pt>
                <c:pt idx="690">
                  <c:v>-2.0099999999981719</c:v>
                </c:pt>
                <c:pt idx="691">
                  <c:v>53.669999999999163</c:v>
                </c:pt>
                <c:pt idx="692">
                  <c:v>23.050000000001432</c:v>
                </c:pt>
                <c:pt idx="693">
                  <c:v>-33.359999999999445</c:v>
                </c:pt>
                <c:pt idx="694">
                  <c:v>-1.5799999999999272</c:v>
                </c:pt>
                <c:pt idx="695">
                  <c:v>-12.35999999999899</c:v>
                </c:pt>
                <c:pt idx="696">
                  <c:v>47.05999999999915</c:v>
                </c:pt>
                <c:pt idx="697">
                  <c:v>-6.8099999999996044</c:v>
                </c:pt>
                <c:pt idx="698">
                  <c:v>20.379999999997949</c:v>
                </c:pt>
                <c:pt idx="699">
                  <c:v>57.359999999999673</c:v>
                </c:pt>
                <c:pt idx="700">
                  <c:v>8.2300000000011551</c:v>
                </c:pt>
                <c:pt idx="701">
                  <c:v>40.450000000001069</c:v>
                </c:pt>
                <c:pt idx="702">
                  <c:v>24.480000000001269</c:v>
                </c:pt>
                <c:pt idx="703">
                  <c:v>10.579999999999018</c:v>
                </c:pt>
                <c:pt idx="704">
                  <c:v>16.460000000002537</c:v>
                </c:pt>
                <c:pt idx="705">
                  <c:v>-26.349999999998886</c:v>
                </c:pt>
                <c:pt idx="706">
                  <c:v>21.840000000001396</c:v>
                </c:pt>
                <c:pt idx="707">
                  <c:v>24.920000000000528</c:v>
                </c:pt>
                <c:pt idx="708">
                  <c:v>-3.1700000000001864</c:v>
                </c:pt>
                <c:pt idx="709">
                  <c:v>3.7000000000022055</c:v>
                </c:pt>
                <c:pt idx="710">
                  <c:v>36.080000000000041</c:v>
                </c:pt>
                <c:pt idx="711">
                  <c:v>27.720000000000255</c:v>
                </c:pt>
                <c:pt idx="712">
                  <c:v>-14.169999999998254</c:v>
                </c:pt>
                <c:pt idx="713">
                  <c:v>-29.619999999997731</c:v>
                </c:pt>
                <c:pt idx="714">
                  <c:v>-79.260000000000105</c:v>
                </c:pt>
                <c:pt idx="715">
                  <c:v>-6.189999999998804</c:v>
                </c:pt>
                <c:pt idx="716">
                  <c:v>21.3299999999997</c:v>
                </c:pt>
                <c:pt idx="717">
                  <c:v>14.939999999999372</c:v>
                </c:pt>
                <c:pt idx="718">
                  <c:v>10.539999999998827</c:v>
                </c:pt>
                <c:pt idx="719">
                  <c:v>29.53999999999894</c:v>
                </c:pt>
                <c:pt idx="720">
                  <c:v>32.770000000002369</c:v>
                </c:pt>
                <c:pt idx="721">
                  <c:v>-9.9599999999999227</c:v>
                </c:pt>
                <c:pt idx="722">
                  <c:v>24.120000000002051</c:v>
                </c:pt>
                <c:pt idx="723">
                  <c:v>38.189999999997553</c:v>
                </c:pt>
                <c:pt idx="724">
                  <c:v>39.490000000000805</c:v>
                </c:pt>
                <c:pt idx="725">
                  <c:v>21.050000000000409</c:v>
                </c:pt>
                <c:pt idx="726">
                  <c:v>39.460000000000605</c:v>
                </c:pt>
                <c:pt idx="727">
                  <c:v>21.260000000002947</c:v>
                </c:pt>
                <c:pt idx="728">
                  <c:v>-7.2499999999997726</c:v>
                </c:pt>
                <c:pt idx="729">
                  <c:v>6.5900000000006003</c:v>
                </c:pt>
                <c:pt idx="730">
                  <c:v>-23.489999999998304</c:v>
                </c:pt>
                <c:pt idx="731">
                  <c:v>15.790000000000646</c:v>
                </c:pt>
                <c:pt idx="732">
                  <c:v>23.390000000000782</c:v>
                </c:pt>
                <c:pt idx="733">
                  <c:v>25.010000000000446</c:v>
                </c:pt>
                <c:pt idx="734">
                  <c:v>24.910000000001787</c:v>
                </c:pt>
                <c:pt idx="735">
                  <c:v>54.899999999998499</c:v>
                </c:pt>
                <c:pt idx="736">
                  <c:v>-13.739999999999668</c:v>
                </c:pt>
                <c:pt idx="737">
                  <c:v>13.959999999996967</c:v>
                </c:pt>
                <c:pt idx="738">
                  <c:v>-28.890000000001123</c:v>
                </c:pt>
                <c:pt idx="739">
                  <c:v>2.7399999999984175</c:v>
                </c:pt>
                <c:pt idx="740">
                  <c:v>-4.0900000000008276</c:v>
                </c:pt>
                <c:pt idx="741">
                  <c:v>1.1799999999997226</c:v>
                </c:pt>
                <c:pt idx="742">
                  <c:v>13.979999999999677</c:v>
                </c:pt>
                <c:pt idx="743">
                  <c:v>29.109999999999559</c:v>
                </c:pt>
                <c:pt idx="744">
                  <c:v>2.3199999999999363</c:v>
                </c:pt>
                <c:pt idx="745">
                  <c:v>12.770000000000209</c:v>
                </c:pt>
                <c:pt idx="746">
                  <c:v>-1.1900000000030104</c:v>
                </c:pt>
                <c:pt idx="747">
                  <c:v>-42.870000000001937</c:v>
                </c:pt>
                <c:pt idx="748">
                  <c:v>-28.129999999999768</c:v>
                </c:pt>
                <c:pt idx="749">
                  <c:v>1.8899999999999864</c:v>
                </c:pt>
                <c:pt idx="750">
                  <c:v>6.8700000000018235</c:v>
                </c:pt>
                <c:pt idx="751">
                  <c:v>40.240000000000464</c:v>
                </c:pt>
                <c:pt idx="752">
                  <c:v>20.739999999999441</c:v>
                </c:pt>
                <c:pt idx="753">
                  <c:v>-11.930000000000859</c:v>
                </c:pt>
                <c:pt idx="754">
                  <c:v>-3.8300000000027694</c:v>
                </c:pt>
                <c:pt idx="755">
                  <c:v>7.0599999999994907</c:v>
                </c:pt>
                <c:pt idx="756">
                  <c:v>-15.350000000001046</c:v>
                </c:pt>
                <c:pt idx="757">
                  <c:v>9.8400000000016234</c:v>
                </c:pt>
                <c:pt idx="758">
                  <c:v>-24.69000000000301</c:v>
                </c:pt>
                <c:pt idx="759">
                  <c:v>5.9899999999995543</c:v>
                </c:pt>
                <c:pt idx="760">
                  <c:v>23.569999999999823</c:v>
                </c:pt>
                <c:pt idx="761">
                  <c:v>-0.8199999999993679</c:v>
                </c:pt>
                <c:pt idx="762">
                  <c:v>-7.1499999999997499</c:v>
                </c:pt>
                <c:pt idx="763">
                  <c:v>17.099999999998658</c:v>
                </c:pt>
                <c:pt idx="764">
                  <c:v>12.479999999998881</c:v>
                </c:pt>
                <c:pt idx="765">
                  <c:v>-3.9400000000011914</c:v>
                </c:pt>
                <c:pt idx="766">
                  <c:v>9.8699999999998909</c:v>
                </c:pt>
                <c:pt idx="767">
                  <c:v>-7.580000000000723</c:v>
                </c:pt>
                <c:pt idx="768">
                  <c:v>5.899999999998613</c:v>
                </c:pt>
                <c:pt idx="769">
                  <c:v>23.399999999999409</c:v>
                </c:pt>
                <c:pt idx="770">
                  <c:v>22.239999999999213</c:v>
                </c:pt>
                <c:pt idx="771">
                  <c:v>10.229999999998199</c:v>
                </c:pt>
                <c:pt idx="772">
                  <c:v>16.179999999998586</c:v>
                </c:pt>
                <c:pt idx="773">
                  <c:v>46.590000000001737</c:v>
                </c:pt>
                <c:pt idx="774">
                  <c:v>32.769999999999186</c:v>
                </c:pt>
                <c:pt idx="775">
                  <c:v>30.450000000000841</c:v>
                </c:pt>
                <c:pt idx="776">
                  <c:v>-6.4199999999989359</c:v>
                </c:pt>
                <c:pt idx="777">
                  <c:v>15.179999999999723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9B-4B45-B8C0-0A57C0776EDB}"/>
            </c:ext>
          </c:extLst>
        </c:ser>
        <c:ser>
          <c:idx val="2"/>
          <c:order val="2"/>
          <c:tx>
            <c:strRef>
              <c:f>'ONE_LAST_QUOTE (2)'!$AK$1</c:f>
              <c:strCache>
                <c:ptCount val="1"/>
                <c:pt idx="0">
                  <c:v>平均值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'ONE_LAST_QUOTE (2)'!$A$2:$A$792</c:f>
              <c:numCache>
                <c:formatCode>m/d/yyyy</c:formatCode>
                <c:ptCount val="791"/>
                <c:pt idx="0">
                  <c:v>44063</c:v>
                </c:pt>
                <c:pt idx="1">
                  <c:v>44064</c:v>
                </c:pt>
                <c:pt idx="2">
                  <c:v>44067</c:v>
                </c:pt>
                <c:pt idx="3">
                  <c:v>44068</c:v>
                </c:pt>
                <c:pt idx="4">
                  <c:v>44069</c:v>
                </c:pt>
                <c:pt idx="5">
                  <c:v>44070</c:v>
                </c:pt>
                <c:pt idx="6">
                  <c:v>44071</c:v>
                </c:pt>
                <c:pt idx="7">
                  <c:v>44074</c:v>
                </c:pt>
                <c:pt idx="8">
                  <c:v>44075</c:v>
                </c:pt>
                <c:pt idx="9">
                  <c:v>44076</c:v>
                </c:pt>
                <c:pt idx="10">
                  <c:v>44077</c:v>
                </c:pt>
                <c:pt idx="11">
                  <c:v>44078</c:v>
                </c:pt>
                <c:pt idx="12">
                  <c:v>44081</c:v>
                </c:pt>
                <c:pt idx="13">
                  <c:v>44082</c:v>
                </c:pt>
                <c:pt idx="14">
                  <c:v>44083</c:v>
                </c:pt>
                <c:pt idx="15">
                  <c:v>44084</c:v>
                </c:pt>
                <c:pt idx="16">
                  <c:v>44085</c:v>
                </c:pt>
                <c:pt idx="17">
                  <c:v>44088</c:v>
                </c:pt>
                <c:pt idx="18">
                  <c:v>44089</c:v>
                </c:pt>
                <c:pt idx="19">
                  <c:v>44090</c:v>
                </c:pt>
                <c:pt idx="20">
                  <c:v>44091</c:v>
                </c:pt>
                <c:pt idx="21">
                  <c:v>44092</c:v>
                </c:pt>
                <c:pt idx="22">
                  <c:v>44095</c:v>
                </c:pt>
                <c:pt idx="23">
                  <c:v>44096</c:v>
                </c:pt>
                <c:pt idx="24">
                  <c:v>44097</c:v>
                </c:pt>
                <c:pt idx="25">
                  <c:v>44098</c:v>
                </c:pt>
                <c:pt idx="26">
                  <c:v>44099</c:v>
                </c:pt>
                <c:pt idx="27">
                  <c:v>44102</c:v>
                </c:pt>
                <c:pt idx="28">
                  <c:v>44103</c:v>
                </c:pt>
                <c:pt idx="29">
                  <c:v>44104</c:v>
                </c:pt>
                <c:pt idx="30">
                  <c:v>44109</c:v>
                </c:pt>
                <c:pt idx="31">
                  <c:v>44110</c:v>
                </c:pt>
                <c:pt idx="32">
                  <c:v>44111</c:v>
                </c:pt>
                <c:pt idx="33">
                  <c:v>44112</c:v>
                </c:pt>
                <c:pt idx="34">
                  <c:v>44116</c:v>
                </c:pt>
                <c:pt idx="35">
                  <c:v>44117</c:v>
                </c:pt>
                <c:pt idx="36">
                  <c:v>44118</c:v>
                </c:pt>
                <c:pt idx="37">
                  <c:v>44119</c:v>
                </c:pt>
                <c:pt idx="38">
                  <c:v>44120</c:v>
                </c:pt>
                <c:pt idx="39">
                  <c:v>44123</c:v>
                </c:pt>
                <c:pt idx="40">
                  <c:v>44124</c:v>
                </c:pt>
                <c:pt idx="41">
                  <c:v>44125</c:v>
                </c:pt>
                <c:pt idx="42">
                  <c:v>44126</c:v>
                </c:pt>
                <c:pt idx="43">
                  <c:v>44127</c:v>
                </c:pt>
                <c:pt idx="44">
                  <c:v>44131</c:v>
                </c:pt>
                <c:pt idx="45">
                  <c:v>44132</c:v>
                </c:pt>
                <c:pt idx="46">
                  <c:v>44133</c:v>
                </c:pt>
                <c:pt idx="47">
                  <c:v>44134</c:v>
                </c:pt>
                <c:pt idx="48">
                  <c:v>44137</c:v>
                </c:pt>
                <c:pt idx="49">
                  <c:v>44138</c:v>
                </c:pt>
                <c:pt idx="50">
                  <c:v>44139</c:v>
                </c:pt>
                <c:pt idx="51">
                  <c:v>44140</c:v>
                </c:pt>
                <c:pt idx="52">
                  <c:v>44141</c:v>
                </c:pt>
                <c:pt idx="53">
                  <c:v>44144</c:v>
                </c:pt>
                <c:pt idx="54">
                  <c:v>44145</c:v>
                </c:pt>
                <c:pt idx="55">
                  <c:v>44146</c:v>
                </c:pt>
                <c:pt idx="56">
                  <c:v>44147</c:v>
                </c:pt>
                <c:pt idx="57">
                  <c:v>44148</c:v>
                </c:pt>
                <c:pt idx="58">
                  <c:v>44151</c:v>
                </c:pt>
                <c:pt idx="59">
                  <c:v>44152</c:v>
                </c:pt>
                <c:pt idx="60">
                  <c:v>44153</c:v>
                </c:pt>
                <c:pt idx="61">
                  <c:v>44154</c:v>
                </c:pt>
                <c:pt idx="62">
                  <c:v>44155</c:v>
                </c:pt>
                <c:pt idx="63">
                  <c:v>44158</c:v>
                </c:pt>
                <c:pt idx="64">
                  <c:v>44159</c:v>
                </c:pt>
                <c:pt idx="65">
                  <c:v>44160</c:v>
                </c:pt>
                <c:pt idx="66">
                  <c:v>44161</c:v>
                </c:pt>
                <c:pt idx="67">
                  <c:v>44162</c:v>
                </c:pt>
                <c:pt idx="68">
                  <c:v>44165</c:v>
                </c:pt>
                <c:pt idx="69">
                  <c:v>44166</c:v>
                </c:pt>
                <c:pt idx="70">
                  <c:v>44167</c:v>
                </c:pt>
                <c:pt idx="71">
                  <c:v>44168</c:v>
                </c:pt>
                <c:pt idx="72">
                  <c:v>44169</c:v>
                </c:pt>
                <c:pt idx="73">
                  <c:v>44172</c:v>
                </c:pt>
                <c:pt idx="74">
                  <c:v>44173</c:v>
                </c:pt>
                <c:pt idx="75">
                  <c:v>44174</c:v>
                </c:pt>
                <c:pt idx="76">
                  <c:v>44175</c:v>
                </c:pt>
                <c:pt idx="77">
                  <c:v>44176</c:v>
                </c:pt>
                <c:pt idx="78">
                  <c:v>44179</c:v>
                </c:pt>
                <c:pt idx="79">
                  <c:v>44180</c:v>
                </c:pt>
                <c:pt idx="80">
                  <c:v>44181</c:v>
                </c:pt>
                <c:pt idx="81">
                  <c:v>44182</c:v>
                </c:pt>
                <c:pt idx="82">
                  <c:v>44183</c:v>
                </c:pt>
                <c:pt idx="83">
                  <c:v>44186</c:v>
                </c:pt>
                <c:pt idx="84">
                  <c:v>44187</c:v>
                </c:pt>
                <c:pt idx="85">
                  <c:v>44188</c:v>
                </c:pt>
                <c:pt idx="86">
                  <c:v>44189</c:v>
                </c:pt>
                <c:pt idx="87">
                  <c:v>44193</c:v>
                </c:pt>
                <c:pt idx="88">
                  <c:v>44194</c:v>
                </c:pt>
                <c:pt idx="89">
                  <c:v>44195</c:v>
                </c:pt>
                <c:pt idx="90">
                  <c:v>44196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44207</c:v>
                </c:pt>
                <c:pt idx="97">
                  <c:v>44208</c:v>
                </c:pt>
                <c:pt idx="98">
                  <c:v>44209</c:v>
                </c:pt>
                <c:pt idx="99">
                  <c:v>44210</c:v>
                </c:pt>
                <c:pt idx="100">
                  <c:v>44211</c:v>
                </c:pt>
                <c:pt idx="101">
                  <c:v>44214</c:v>
                </c:pt>
                <c:pt idx="102">
                  <c:v>44215</c:v>
                </c:pt>
                <c:pt idx="103">
                  <c:v>44216</c:v>
                </c:pt>
                <c:pt idx="104">
                  <c:v>44217</c:v>
                </c:pt>
                <c:pt idx="105">
                  <c:v>44218</c:v>
                </c:pt>
                <c:pt idx="106">
                  <c:v>44221</c:v>
                </c:pt>
                <c:pt idx="107">
                  <c:v>44222</c:v>
                </c:pt>
                <c:pt idx="108">
                  <c:v>44223</c:v>
                </c:pt>
                <c:pt idx="109">
                  <c:v>44224</c:v>
                </c:pt>
                <c:pt idx="110">
                  <c:v>44225</c:v>
                </c:pt>
                <c:pt idx="111">
                  <c:v>44228</c:v>
                </c:pt>
                <c:pt idx="112">
                  <c:v>44229</c:v>
                </c:pt>
                <c:pt idx="113">
                  <c:v>44230</c:v>
                </c:pt>
                <c:pt idx="114">
                  <c:v>44231</c:v>
                </c:pt>
                <c:pt idx="115">
                  <c:v>44232</c:v>
                </c:pt>
                <c:pt idx="116">
                  <c:v>44244</c:v>
                </c:pt>
                <c:pt idx="117">
                  <c:v>44245</c:v>
                </c:pt>
                <c:pt idx="118">
                  <c:v>44246</c:v>
                </c:pt>
                <c:pt idx="119">
                  <c:v>44249</c:v>
                </c:pt>
                <c:pt idx="120">
                  <c:v>44250</c:v>
                </c:pt>
                <c:pt idx="121">
                  <c:v>44251</c:v>
                </c:pt>
                <c:pt idx="122">
                  <c:v>44252</c:v>
                </c:pt>
                <c:pt idx="123">
                  <c:v>44253</c:v>
                </c:pt>
                <c:pt idx="124">
                  <c:v>44257</c:v>
                </c:pt>
                <c:pt idx="125">
                  <c:v>44258</c:v>
                </c:pt>
                <c:pt idx="126">
                  <c:v>44259</c:v>
                </c:pt>
                <c:pt idx="127">
                  <c:v>44260</c:v>
                </c:pt>
                <c:pt idx="128">
                  <c:v>44263</c:v>
                </c:pt>
                <c:pt idx="129">
                  <c:v>44264</c:v>
                </c:pt>
                <c:pt idx="130">
                  <c:v>44265</c:v>
                </c:pt>
                <c:pt idx="131">
                  <c:v>44266</c:v>
                </c:pt>
                <c:pt idx="132">
                  <c:v>44267</c:v>
                </c:pt>
                <c:pt idx="133">
                  <c:v>44270</c:v>
                </c:pt>
                <c:pt idx="134">
                  <c:v>44271</c:v>
                </c:pt>
                <c:pt idx="135">
                  <c:v>44272</c:v>
                </c:pt>
                <c:pt idx="136">
                  <c:v>44273</c:v>
                </c:pt>
                <c:pt idx="137">
                  <c:v>44274</c:v>
                </c:pt>
                <c:pt idx="138">
                  <c:v>44277</c:v>
                </c:pt>
                <c:pt idx="139">
                  <c:v>44278</c:v>
                </c:pt>
                <c:pt idx="140">
                  <c:v>44279</c:v>
                </c:pt>
                <c:pt idx="141">
                  <c:v>44280</c:v>
                </c:pt>
                <c:pt idx="142">
                  <c:v>44281</c:v>
                </c:pt>
                <c:pt idx="143">
                  <c:v>44284</c:v>
                </c:pt>
                <c:pt idx="144">
                  <c:v>44285</c:v>
                </c:pt>
                <c:pt idx="145">
                  <c:v>44286</c:v>
                </c:pt>
                <c:pt idx="146">
                  <c:v>44287</c:v>
                </c:pt>
                <c:pt idx="147">
                  <c:v>44293</c:v>
                </c:pt>
                <c:pt idx="148">
                  <c:v>44294</c:v>
                </c:pt>
                <c:pt idx="149">
                  <c:v>44295</c:v>
                </c:pt>
                <c:pt idx="150">
                  <c:v>44298</c:v>
                </c:pt>
                <c:pt idx="151">
                  <c:v>44299</c:v>
                </c:pt>
                <c:pt idx="152">
                  <c:v>44300</c:v>
                </c:pt>
                <c:pt idx="153">
                  <c:v>44301</c:v>
                </c:pt>
                <c:pt idx="154">
                  <c:v>44302</c:v>
                </c:pt>
                <c:pt idx="155">
                  <c:v>44305</c:v>
                </c:pt>
                <c:pt idx="156">
                  <c:v>44306</c:v>
                </c:pt>
                <c:pt idx="157">
                  <c:v>44307</c:v>
                </c:pt>
                <c:pt idx="158">
                  <c:v>44308</c:v>
                </c:pt>
                <c:pt idx="159">
                  <c:v>44309</c:v>
                </c:pt>
                <c:pt idx="160">
                  <c:v>44312</c:v>
                </c:pt>
                <c:pt idx="161">
                  <c:v>44313</c:v>
                </c:pt>
                <c:pt idx="162">
                  <c:v>44314</c:v>
                </c:pt>
                <c:pt idx="163">
                  <c:v>44315</c:v>
                </c:pt>
                <c:pt idx="164">
                  <c:v>44319</c:v>
                </c:pt>
                <c:pt idx="165">
                  <c:v>44320</c:v>
                </c:pt>
                <c:pt idx="166">
                  <c:v>44321</c:v>
                </c:pt>
                <c:pt idx="167">
                  <c:v>44322</c:v>
                </c:pt>
                <c:pt idx="168">
                  <c:v>44323</c:v>
                </c:pt>
                <c:pt idx="169">
                  <c:v>44326</c:v>
                </c:pt>
                <c:pt idx="170">
                  <c:v>44327</c:v>
                </c:pt>
                <c:pt idx="171">
                  <c:v>44328</c:v>
                </c:pt>
                <c:pt idx="172">
                  <c:v>44329</c:v>
                </c:pt>
                <c:pt idx="173">
                  <c:v>44330</c:v>
                </c:pt>
                <c:pt idx="174">
                  <c:v>44333</c:v>
                </c:pt>
                <c:pt idx="175">
                  <c:v>44334</c:v>
                </c:pt>
                <c:pt idx="176">
                  <c:v>44336</c:v>
                </c:pt>
                <c:pt idx="177">
                  <c:v>44337</c:v>
                </c:pt>
                <c:pt idx="178">
                  <c:v>44340</c:v>
                </c:pt>
                <c:pt idx="179">
                  <c:v>44341</c:v>
                </c:pt>
                <c:pt idx="180">
                  <c:v>44342</c:v>
                </c:pt>
                <c:pt idx="181">
                  <c:v>44343</c:v>
                </c:pt>
                <c:pt idx="182">
                  <c:v>44344</c:v>
                </c:pt>
                <c:pt idx="183">
                  <c:v>44347</c:v>
                </c:pt>
                <c:pt idx="184">
                  <c:v>44348</c:v>
                </c:pt>
                <c:pt idx="185">
                  <c:v>44349</c:v>
                </c:pt>
                <c:pt idx="186">
                  <c:v>44350</c:v>
                </c:pt>
                <c:pt idx="187">
                  <c:v>44351</c:v>
                </c:pt>
                <c:pt idx="188">
                  <c:v>44354</c:v>
                </c:pt>
                <c:pt idx="189">
                  <c:v>44355</c:v>
                </c:pt>
                <c:pt idx="190">
                  <c:v>44356</c:v>
                </c:pt>
                <c:pt idx="191">
                  <c:v>44357</c:v>
                </c:pt>
                <c:pt idx="192">
                  <c:v>44358</c:v>
                </c:pt>
                <c:pt idx="193">
                  <c:v>44362</c:v>
                </c:pt>
                <c:pt idx="194">
                  <c:v>44363</c:v>
                </c:pt>
                <c:pt idx="195">
                  <c:v>44364</c:v>
                </c:pt>
                <c:pt idx="196">
                  <c:v>44365</c:v>
                </c:pt>
                <c:pt idx="197">
                  <c:v>44368</c:v>
                </c:pt>
                <c:pt idx="198">
                  <c:v>44369</c:v>
                </c:pt>
                <c:pt idx="199">
                  <c:v>44370</c:v>
                </c:pt>
                <c:pt idx="200">
                  <c:v>44371</c:v>
                </c:pt>
                <c:pt idx="201">
                  <c:v>44372</c:v>
                </c:pt>
                <c:pt idx="202">
                  <c:v>44375</c:v>
                </c:pt>
                <c:pt idx="203">
                  <c:v>44376</c:v>
                </c:pt>
                <c:pt idx="204">
                  <c:v>44377</c:v>
                </c:pt>
                <c:pt idx="205">
                  <c:v>44379</c:v>
                </c:pt>
                <c:pt idx="206">
                  <c:v>44382</c:v>
                </c:pt>
                <c:pt idx="207">
                  <c:v>44383</c:v>
                </c:pt>
                <c:pt idx="208">
                  <c:v>44384</c:v>
                </c:pt>
                <c:pt idx="209">
                  <c:v>44385</c:v>
                </c:pt>
                <c:pt idx="210">
                  <c:v>44386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44396</c:v>
                </c:pt>
                <c:pt idx="217">
                  <c:v>44397</c:v>
                </c:pt>
                <c:pt idx="218">
                  <c:v>44398</c:v>
                </c:pt>
                <c:pt idx="219">
                  <c:v>44399</c:v>
                </c:pt>
                <c:pt idx="220">
                  <c:v>44400</c:v>
                </c:pt>
                <c:pt idx="221">
                  <c:v>44403</c:v>
                </c:pt>
                <c:pt idx="222">
                  <c:v>44404</c:v>
                </c:pt>
                <c:pt idx="223">
                  <c:v>44405</c:v>
                </c:pt>
                <c:pt idx="224">
                  <c:v>44406</c:v>
                </c:pt>
                <c:pt idx="225">
                  <c:v>44407</c:v>
                </c:pt>
                <c:pt idx="226">
                  <c:v>44410</c:v>
                </c:pt>
                <c:pt idx="227">
                  <c:v>44411</c:v>
                </c:pt>
                <c:pt idx="228">
                  <c:v>44412</c:v>
                </c:pt>
                <c:pt idx="229">
                  <c:v>44413</c:v>
                </c:pt>
                <c:pt idx="230">
                  <c:v>44414</c:v>
                </c:pt>
                <c:pt idx="231">
                  <c:v>44417</c:v>
                </c:pt>
                <c:pt idx="232">
                  <c:v>44418</c:v>
                </c:pt>
                <c:pt idx="233">
                  <c:v>44419</c:v>
                </c:pt>
                <c:pt idx="234">
                  <c:v>44420</c:v>
                </c:pt>
                <c:pt idx="235">
                  <c:v>44421</c:v>
                </c:pt>
                <c:pt idx="236">
                  <c:v>44424</c:v>
                </c:pt>
                <c:pt idx="237">
                  <c:v>44425</c:v>
                </c:pt>
                <c:pt idx="238">
                  <c:v>44426</c:v>
                </c:pt>
                <c:pt idx="239">
                  <c:v>44427</c:v>
                </c:pt>
                <c:pt idx="240">
                  <c:v>44428</c:v>
                </c:pt>
                <c:pt idx="241">
                  <c:v>44431</c:v>
                </c:pt>
                <c:pt idx="242">
                  <c:v>44432</c:v>
                </c:pt>
                <c:pt idx="243">
                  <c:v>44433</c:v>
                </c:pt>
                <c:pt idx="244">
                  <c:v>44434</c:v>
                </c:pt>
                <c:pt idx="245">
                  <c:v>44435</c:v>
                </c:pt>
                <c:pt idx="246">
                  <c:v>44438</c:v>
                </c:pt>
                <c:pt idx="247">
                  <c:v>44439</c:v>
                </c:pt>
                <c:pt idx="248">
                  <c:v>44440</c:v>
                </c:pt>
                <c:pt idx="249">
                  <c:v>44441</c:v>
                </c:pt>
                <c:pt idx="250">
                  <c:v>44442</c:v>
                </c:pt>
                <c:pt idx="251">
                  <c:v>44445</c:v>
                </c:pt>
                <c:pt idx="252">
                  <c:v>44446</c:v>
                </c:pt>
                <c:pt idx="253">
                  <c:v>44447</c:v>
                </c:pt>
                <c:pt idx="254">
                  <c:v>44448</c:v>
                </c:pt>
                <c:pt idx="255">
                  <c:v>44449</c:v>
                </c:pt>
                <c:pt idx="256">
                  <c:v>44452</c:v>
                </c:pt>
                <c:pt idx="257">
                  <c:v>44453</c:v>
                </c:pt>
                <c:pt idx="258">
                  <c:v>44454</c:v>
                </c:pt>
                <c:pt idx="259">
                  <c:v>44455</c:v>
                </c:pt>
                <c:pt idx="260">
                  <c:v>44456</c:v>
                </c:pt>
                <c:pt idx="261">
                  <c:v>44462</c:v>
                </c:pt>
                <c:pt idx="262">
                  <c:v>44463</c:v>
                </c:pt>
                <c:pt idx="263">
                  <c:v>44466</c:v>
                </c:pt>
                <c:pt idx="264">
                  <c:v>44467</c:v>
                </c:pt>
                <c:pt idx="265">
                  <c:v>44468</c:v>
                </c:pt>
                <c:pt idx="266">
                  <c:v>44469</c:v>
                </c:pt>
                <c:pt idx="267">
                  <c:v>44473</c:v>
                </c:pt>
                <c:pt idx="268">
                  <c:v>44474</c:v>
                </c:pt>
                <c:pt idx="269">
                  <c:v>44475</c:v>
                </c:pt>
                <c:pt idx="270">
                  <c:v>44476</c:v>
                </c:pt>
                <c:pt idx="271">
                  <c:v>44477</c:v>
                </c:pt>
                <c:pt idx="272">
                  <c:v>44481</c:v>
                </c:pt>
                <c:pt idx="273">
                  <c:v>44482</c:v>
                </c:pt>
                <c:pt idx="274">
                  <c:v>44484</c:v>
                </c:pt>
                <c:pt idx="275">
                  <c:v>44487</c:v>
                </c:pt>
                <c:pt idx="276">
                  <c:v>44488</c:v>
                </c:pt>
                <c:pt idx="277">
                  <c:v>44489</c:v>
                </c:pt>
                <c:pt idx="278">
                  <c:v>44490</c:v>
                </c:pt>
                <c:pt idx="279">
                  <c:v>44491</c:v>
                </c:pt>
                <c:pt idx="280">
                  <c:v>44494</c:v>
                </c:pt>
                <c:pt idx="281">
                  <c:v>44495</c:v>
                </c:pt>
                <c:pt idx="282">
                  <c:v>44496</c:v>
                </c:pt>
                <c:pt idx="283">
                  <c:v>44497</c:v>
                </c:pt>
                <c:pt idx="284">
                  <c:v>44498</c:v>
                </c:pt>
                <c:pt idx="285">
                  <c:v>44501</c:v>
                </c:pt>
                <c:pt idx="286">
                  <c:v>44502</c:v>
                </c:pt>
                <c:pt idx="287">
                  <c:v>44503</c:v>
                </c:pt>
                <c:pt idx="288">
                  <c:v>44504</c:v>
                </c:pt>
                <c:pt idx="289">
                  <c:v>44505</c:v>
                </c:pt>
                <c:pt idx="290">
                  <c:v>44508</c:v>
                </c:pt>
                <c:pt idx="291">
                  <c:v>44509</c:v>
                </c:pt>
                <c:pt idx="292">
                  <c:v>44510</c:v>
                </c:pt>
                <c:pt idx="293">
                  <c:v>44511</c:v>
                </c:pt>
                <c:pt idx="294">
                  <c:v>44512</c:v>
                </c:pt>
                <c:pt idx="295">
                  <c:v>44515</c:v>
                </c:pt>
                <c:pt idx="296">
                  <c:v>44516</c:v>
                </c:pt>
                <c:pt idx="297">
                  <c:v>44517</c:v>
                </c:pt>
                <c:pt idx="298">
                  <c:v>44518</c:v>
                </c:pt>
                <c:pt idx="299">
                  <c:v>44519</c:v>
                </c:pt>
                <c:pt idx="300">
                  <c:v>44522</c:v>
                </c:pt>
                <c:pt idx="301">
                  <c:v>44523</c:v>
                </c:pt>
                <c:pt idx="302">
                  <c:v>44524</c:v>
                </c:pt>
                <c:pt idx="303">
                  <c:v>44525</c:v>
                </c:pt>
                <c:pt idx="304">
                  <c:v>44526</c:v>
                </c:pt>
                <c:pt idx="305">
                  <c:v>44529</c:v>
                </c:pt>
                <c:pt idx="306">
                  <c:v>44530</c:v>
                </c:pt>
                <c:pt idx="307">
                  <c:v>44531</c:v>
                </c:pt>
                <c:pt idx="308">
                  <c:v>44532</c:v>
                </c:pt>
                <c:pt idx="309">
                  <c:v>44533</c:v>
                </c:pt>
                <c:pt idx="310">
                  <c:v>44536</c:v>
                </c:pt>
                <c:pt idx="311">
                  <c:v>44537</c:v>
                </c:pt>
                <c:pt idx="312">
                  <c:v>44538</c:v>
                </c:pt>
                <c:pt idx="313">
                  <c:v>44539</c:v>
                </c:pt>
                <c:pt idx="314">
                  <c:v>44540</c:v>
                </c:pt>
                <c:pt idx="315">
                  <c:v>44543</c:v>
                </c:pt>
                <c:pt idx="316">
                  <c:v>44544</c:v>
                </c:pt>
                <c:pt idx="317">
                  <c:v>44545</c:v>
                </c:pt>
                <c:pt idx="318">
                  <c:v>44546</c:v>
                </c:pt>
                <c:pt idx="319">
                  <c:v>44547</c:v>
                </c:pt>
                <c:pt idx="320">
                  <c:v>44550</c:v>
                </c:pt>
                <c:pt idx="321">
                  <c:v>44551</c:v>
                </c:pt>
                <c:pt idx="322">
                  <c:v>44552</c:v>
                </c:pt>
                <c:pt idx="323">
                  <c:v>44553</c:v>
                </c:pt>
                <c:pt idx="324">
                  <c:v>44554</c:v>
                </c:pt>
                <c:pt idx="325">
                  <c:v>44558</c:v>
                </c:pt>
                <c:pt idx="326">
                  <c:v>44559</c:v>
                </c:pt>
                <c:pt idx="327">
                  <c:v>44560</c:v>
                </c:pt>
                <c:pt idx="328">
                  <c:v>44564</c:v>
                </c:pt>
                <c:pt idx="329">
                  <c:v>44565</c:v>
                </c:pt>
                <c:pt idx="330">
                  <c:v>44566</c:v>
                </c:pt>
                <c:pt idx="331">
                  <c:v>44567</c:v>
                </c:pt>
                <c:pt idx="332">
                  <c:v>44568</c:v>
                </c:pt>
                <c:pt idx="333">
                  <c:v>44571</c:v>
                </c:pt>
                <c:pt idx="334">
                  <c:v>44572</c:v>
                </c:pt>
                <c:pt idx="335">
                  <c:v>44573</c:v>
                </c:pt>
                <c:pt idx="336">
                  <c:v>44574</c:v>
                </c:pt>
                <c:pt idx="337">
                  <c:v>44575</c:v>
                </c:pt>
                <c:pt idx="338">
                  <c:v>44578</c:v>
                </c:pt>
                <c:pt idx="339">
                  <c:v>44579</c:v>
                </c:pt>
                <c:pt idx="340">
                  <c:v>44580</c:v>
                </c:pt>
                <c:pt idx="341">
                  <c:v>44581</c:v>
                </c:pt>
                <c:pt idx="342">
                  <c:v>44582</c:v>
                </c:pt>
                <c:pt idx="343">
                  <c:v>44585</c:v>
                </c:pt>
                <c:pt idx="344">
                  <c:v>44586</c:v>
                </c:pt>
                <c:pt idx="345">
                  <c:v>44587</c:v>
                </c:pt>
                <c:pt idx="346">
                  <c:v>44599</c:v>
                </c:pt>
                <c:pt idx="347">
                  <c:v>44600</c:v>
                </c:pt>
                <c:pt idx="348">
                  <c:v>44601</c:v>
                </c:pt>
                <c:pt idx="349">
                  <c:v>44602</c:v>
                </c:pt>
                <c:pt idx="350">
                  <c:v>44603</c:v>
                </c:pt>
                <c:pt idx="351">
                  <c:v>44606</c:v>
                </c:pt>
                <c:pt idx="352">
                  <c:v>44607</c:v>
                </c:pt>
                <c:pt idx="353">
                  <c:v>44608</c:v>
                </c:pt>
                <c:pt idx="354">
                  <c:v>44609</c:v>
                </c:pt>
                <c:pt idx="355">
                  <c:v>44610</c:v>
                </c:pt>
                <c:pt idx="356">
                  <c:v>44613</c:v>
                </c:pt>
                <c:pt idx="357">
                  <c:v>44614</c:v>
                </c:pt>
                <c:pt idx="358">
                  <c:v>44615</c:v>
                </c:pt>
                <c:pt idx="359">
                  <c:v>44616</c:v>
                </c:pt>
                <c:pt idx="360">
                  <c:v>44617</c:v>
                </c:pt>
                <c:pt idx="361">
                  <c:v>44621</c:v>
                </c:pt>
                <c:pt idx="362">
                  <c:v>44622</c:v>
                </c:pt>
                <c:pt idx="363">
                  <c:v>44623</c:v>
                </c:pt>
                <c:pt idx="364">
                  <c:v>44624</c:v>
                </c:pt>
                <c:pt idx="365">
                  <c:v>44627</c:v>
                </c:pt>
                <c:pt idx="366">
                  <c:v>44628</c:v>
                </c:pt>
                <c:pt idx="367">
                  <c:v>44629</c:v>
                </c:pt>
                <c:pt idx="368">
                  <c:v>44630</c:v>
                </c:pt>
                <c:pt idx="369">
                  <c:v>44631</c:v>
                </c:pt>
                <c:pt idx="370">
                  <c:v>44634</c:v>
                </c:pt>
                <c:pt idx="371">
                  <c:v>44635</c:v>
                </c:pt>
                <c:pt idx="372">
                  <c:v>44636</c:v>
                </c:pt>
                <c:pt idx="373">
                  <c:v>44637</c:v>
                </c:pt>
                <c:pt idx="374">
                  <c:v>44638</c:v>
                </c:pt>
                <c:pt idx="375">
                  <c:v>44641</c:v>
                </c:pt>
                <c:pt idx="376">
                  <c:v>44642</c:v>
                </c:pt>
                <c:pt idx="377">
                  <c:v>44643</c:v>
                </c:pt>
                <c:pt idx="378">
                  <c:v>44644</c:v>
                </c:pt>
                <c:pt idx="379">
                  <c:v>44645</c:v>
                </c:pt>
                <c:pt idx="380">
                  <c:v>44648</c:v>
                </c:pt>
                <c:pt idx="381">
                  <c:v>44649</c:v>
                </c:pt>
                <c:pt idx="382">
                  <c:v>44650</c:v>
                </c:pt>
                <c:pt idx="383">
                  <c:v>44651</c:v>
                </c:pt>
                <c:pt idx="384">
                  <c:v>44652</c:v>
                </c:pt>
                <c:pt idx="385">
                  <c:v>44657</c:v>
                </c:pt>
                <c:pt idx="386">
                  <c:v>44658</c:v>
                </c:pt>
                <c:pt idx="387">
                  <c:v>44659</c:v>
                </c:pt>
                <c:pt idx="388">
                  <c:v>44662</c:v>
                </c:pt>
                <c:pt idx="389">
                  <c:v>44663</c:v>
                </c:pt>
                <c:pt idx="390">
                  <c:v>44664</c:v>
                </c:pt>
                <c:pt idx="391">
                  <c:v>44665</c:v>
                </c:pt>
                <c:pt idx="392">
                  <c:v>44670</c:v>
                </c:pt>
                <c:pt idx="393">
                  <c:v>44671</c:v>
                </c:pt>
                <c:pt idx="394">
                  <c:v>44672</c:v>
                </c:pt>
                <c:pt idx="395">
                  <c:v>44673</c:v>
                </c:pt>
                <c:pt idx="396">
                  <c:v>44677</c:v>
                </c:pt>
                <c:pt idx="397">
                  <c:v>44678</c:v>
                </c:pt>
                <c:pt idx="398">
                  <c:v>44680</c:v>
                </c:pt>
                <c:pt idx="399">
                  <c:v>44684</c:v>
                </c:pt>
                <c:pt idx="400">
                  <c:v>44685</c:v>
                </c:pt>
                <c:pt idx="401">
                  <c:v>44686</c:v>
                </c:pt>
                <c:pt idx="402">
                  <c:v>44687</c:v>
                </c:pt>
                <c:pt idx="403">
                  <c:v>44690</c:v>
                </c:pt>
                <c:pt idx="404">
                  <c:v>44691</c:v>
                </c:pt>
                <c:pt idx="405">
                  <c:v>44692</c:v>
                </c:pt>
                <c:pt idx="406">
                  <c:v>44693</c:v>
                </c:pt>
                <c:pt idx="407">
                  <c:v>44694</c:v>
                </c:pt>
                <c:pt idx="408">
                  <c:v>44697</c:v>
                </c:pt>
                <c:pt idx="409">
                  <c:v>44698</c:v>
                </c:pt>
                <c:pt idx="410">
                  <c:v>44699</c:v>
                </c:pt>
                <c:pt idx="411">
                  <c:v>44700</c:v>
                </c:pt>
                <c:pt idx="412">
                  <c:v>44701</c:v>
                </c:pt>
                <c:pt idx="413">
                  <c:v>44704</c:v>
                </c:pt>
                <c:pt idx="414">
                  <c:v>44705</c:v>
                </c:pt>
                <c:pt idx="415">
                  <c:v>44706</c:v>
                </c:pt>
                <c:pt idx="416">
                  <c:v>44707</c:v>
                </c:pt>
                <c:pt idx="417">
                  <c:v>44708</c:v>
                </c:pt>
                <c:pt idx="418">
                  <c:v>44711</c:v>
                </c:pt>
                <c:pt idx="419">
                  <c:v>44712</c:v>
                </c:pt>
                <c:pt idx="420">
                  <c:v>44713</c:v>
                </c:pt>
                <c:pt idx="421">
                  <c:v>44714</c:v>
                </c:pt>
                <c:pt idx="422">
                  <c:v>44718</c:v>
                </c:pt>
                <c:pt idx="423">
                  <c:v>44719</c:v>
                </c:pt>
                <c:pt idx="424">
                  <c:v>44720</c:v>
                </c:pt>
                <c:pt idx="425">
                  <c:v>44721</c:v>
                </c:pt>
                <c:pt idx="426">
                  <c:v>44722</c:v>
                </c:pt>
                <c:pt idx="427">
                  <c:v>44725</c:v>
                </c:pt>
                <c:pt idx="428">
                  <c:v>44726</c:v>
                </c:pt>
                <c:pt idx="429">
                  <c:v>44727</c:v>
                </c:pt>
                <c:pt idx="430">
                  <c:v>44728</c:v>
                </c:pt>
                <c:pt idx="431">
                  <c:v>44729</c:v>
                </c:pt>
                <c:pt idx="432">
                  <c:v>44732</c:v>
                </c:pt>
                <c:pt idx="433">
                  <c:v>44733</c:v>
                </c:pt>
                <c:pt idx="434">
                  <c:v>44734</c:v>
                </c:pt>
                <c:pt idx="435">
                  <c:v>44735</c:v>
                </c:pt>
                <c:pt idx="436">
                  <c:v>44736</c:v>
                </c:pt>
                <c:pt idx="437">
                  <c:v>44739</c:v>
                </c:pt>
                <c:pt idx="438">
                  <c:v>44740</c:v>
                </c:pt>
                <c:pt idx="439">
                  <c:v>44741</c:v>
                </c:pt>
                <c:pt idx="440">
                  <c:v>44742</c:v>
                </c:pt>
                <c:pt idx="441">
                  <c:v>44743</c:v>
                </c:pt>
                <c:pt idx="442">
                  <c:v>44746</c:v>
                </c:pt>
                <c:pt idx="443">
                  <c:v>44747</c:v>
                </c:pt>
                <c:pt idx="444">
                  <c:v>44748</c:v>
                </c:pt>
                <c:pt idx="445">
                  <c:v>44749</c:v>
                </c:pt>
                <c:pt idx="446">
                  <c:v>44750</c:v>
                </c:pt>
                <c:pt idx="447">
                  <c:v>44753</c:v>
                </c:pt>
                <c:pt idx="448">
                  <c:v>44754</c:v>
                </c:pt>
                <c:pt idx="449">
                  <c:v>44755</c:v>
                </c:pt>
                <c:pt idx="450">
                  <c:v>44756</c:v>
                </c:pt>
                <c:pt idx="451">
                  <c:v>44757</c:v>
                </c:pt>
                <c:pt idx="452">
                  <c:v>44760</c:v>
                </c:pt>
                <c:pt idx="453">
                  <c:v>44761</c:v>
                </c:pt>
                <c:pt idx="454">
                  <c:v>44762</c:v>
                </c:pt>
                <c:pt idx="455">
                  <c:v>44763</c:v>
                </c:pt>
                <c:pt idx="456">
                  <c:v>44764</c:v>
                </c:pt>
                <c:pt idx="457">
                  <c:v>44767</c:v>
                </c:pt>
                <c:pt idx="458">
                  <c:v>44768</c:v>
                </c:pt>
                <c:pt idx="459">
                  <c:v>44769</c:v>
                </c:pt>
                <c:pt idx="460">
                  <c:v>44770</c:v>
                </c:pt>
                <c:pt idx="461">
                  <c:v>44771</c:v>
                </c:pt>
                <c:pt idx="462">
                  <c:v>44774</c:v>
                </c:pt>
                <c:pt idx="463">
                  <c:v>44775</c:v>
                </c:pt>
                <c:pt idx="464">
                  <c:v>44776</c:v>
                </c:pt>
                <c:pt idx="465">
                  <c:v>44777</c:v>
                </c:pt>
                <c:pt idx="466">
                  <c:v>44778</c:v>
                </c:pt>
                <c:pt idx="467">
                  <c:v>44781</c:v>
                </c:pt>
                <c:pt idx="468">
                  <c:v>44782</c:v>
                </c:pt>
                <c:pt idx="469">
                  <c:v>44783</c:v>
                </c:pt>
                <c:pt idx="470">
                  <c:v>44784</c:v>
                </c:pt>
                <c:pt idx="471">
                  <c:v>44785</c:v>
                </c:pt>
                <c:pt idx="472">
                  <c:v>44788</c:v>
                </c:pt>
                <c:pt idx="473">
                  <c:v>44789</c:v>
                </c:pt>
                <c:pt idx="474">
                  <c:v>44790</c:v>
                </c:pt>
                <c:pt idx="475">
                  <c:v>44791</c:v>
                </c:pt>
                <c:pt idx="476">
                  <c:v>44792</c:v>
                </c:pt>
                <c:pt idx="477">
                  <c:v>44795</c:v>
                </c:pt>
                <c:pt idx="478">
                  <c:v>44796</c:v>
                </c:pt>
                <c:pt idx="479">
                  <c:v>44797</c:v>
                </c:pt>
                <c:pt idx="480">
                  <c:v>44798</c:v>
                </c:pt>
                <c:pt idx="481">
                  <c:v>44799</c:v>
                </c:pt>
                <c:pt idx="482">
                  <c:v>44802</c:v>
                </c:pt>
                <c:pt idx="483">
                  <c:v>44803</c:v>
                </c:pt>
                <c:pt idx="484">
                  <c:v>44804</c:v>
                </c:pt>
                <c:pt idx="485">
                  <c:v>44805</c:v>
                </c:pt>
                <c:pt idx="486">
                  <c:v>44806</c:v>
                </c:pt>
                <c:pt idx="487">
                  <c:v>44809</c:v>
                </c:pt>
                <c:pt idx="488">
                  <c:v>44810</c:v>
                </c:pt>
                <c:pt idx="489">
                  <c:v>44811</c:v>
                </c:pt>
                <c:pt idx="490">
                  <c:v>44812</c:v>
                </c:pt>
                <c:pt idx="491">
                  <c:v>44816</c:v>
                </c:pt>
                <c:pt idx="492">
                  <c:v>44817</c:v>
                </c:pt>
                <c:pt idx="493">
                  <c:v>44818</c:v>
                </c:pt>
                <c:pt idx="494">
                  <c:v>44819</c:v>
                </c:pt>
                <c:pt idx="495">
                  <c:v>44820</c:v>
                </c:pt>
                <c:pt idx="496">
                  <c:v>44823</c:v>
                </c:pt>
                <c:pt idx="497">
                  <c:v>44824</c:v>
                </c:pt>
                <c:pt idx="498">
                  <c:v>44825</c:v>
                </c:pt>
                <c:pt idx="499">
                  <c:v>44826</c:v>
                </c:pt>
                <c:pt idx="500">
                  <c:v>44827</c:v>
                </c:pt>
                <c:pt idx="501">
                  <c:v>44830</c:v>
                </c:pt>
                <c:pt idx="502">
                  <c:v>44831</c:v>
                </c:pt>
                <c:pt idx="503">
                  <c:v>44832</c:v>
                </c:pt>
                <c:pt idx="504">
                  <c:v>44833</c:v>
                </c:pt>
                <c:pt idx="505">
                  <c:v>44834</c:v>
                </c:pt>
                <c:pt idx="506">
                  <c:v>44837</c:v>
                </c:pt>
                <c:pt idx="507">
                  <c:v>44838</c:v>
                </c:pt>
                <c:pt idx="508">
                  <c:v>44839</c:v>
                </c:pt>
                <c:pt idx="509">
                  <c:v>44840</c:v>
                </c:pt>
                <c:pt idx="510">
                  <c:v>44841</c:v>
                </c:pt>
                <c:pt idx="511">
                  <c:v>44845</c:v>
                </c:pt>
                <c:pt idx="512">
                  <c:v>44846</c:v>
                </c:pt>
                <c:pt idx="513">
                  <c:v>44847</c:v>
                </c:pt>
                <c:pt idx="514">
                  <c:v>44848</c:v>
                </c:pt>
                <c:pt idx="515">
                  <c:v>44851</c:v>
                </c:pt>
                <c:pt idx="516">
                  <c:v>44852</c:v>
                </c:pt>
                <c:pt idx="517">
                  <c:v>44853</c:v>
                </c:pt>
                <c:pt idx="518">
                  <c:v>44854</c:v>
                </c:pt>
                <c:pt idx="519">
                  <c:v>44855</c:v>
                </c:pt>
                <c:pt idx="520">
                  <c:v>44858</c:v>
                </c:pt>
                <c:pt idx="521">
                  <c:v>44859</c:v>
                </c:pt>
                <c:pt idx="522">
                  <c:v>44860</c:v>
                </c:pt>
                <c:pt idx="523">
                  <c:v>44861</c:v>
                </c:pt>
                <c:pt idx="524">
                  <c:v>44862</c:v>
                </c:pt>
                <c:pt idx="525">
                  <c:v>44865</c:v>
                </c:pt>
                <c:pt idx="526">
                  <c:v>44866</c:v>
                </c:pt>
                <c:pt idx="527">
                  <c:v>44867</c:v>
                </c:pt>
                <c:pt idx="528">
                  <c:v>44868</c:v>
                </c:pt>
                <c:pt idx="529">
                  <c:v>44869</c:v>
                </c:pt>
                <c:pt idx="530">
                  <c:v>44872</c:v>
                </c:pt>
                <c:pt idx="531">
                  <c:v>44873</c:v>
                </c:pt>
                <c:pt idx="532">
                  <c:v>44874</c:v>
                </c:pt>
                <c:pt idx="533">
                  <c:v>44875</c:v>
                </c:pt>
                <c:pt idx="534">
                  <c:v>44876</c:v>
                </c:pt>
                <c:pt idx="535">
                  <c:v>44879</c:v>
                </c:pt>
                <c:pt idx="536">
                  <c:v>44880</c:v>
                </c:pt>
                <c:pt idx="537">
                  <c:v>44881</c:v>
                </c:pt>
                <c:pt idx="538">
                  <c:v>44882</c:v>
                </c:pt>
                <c:pt idx="539">
                  <c:v>44883</c:v>
                </c:pt>
                <c:pt idx="540">
                  <c:v>44886</c:v>
                </c:pt>
                <c:pt idx="541">
                  <c:v>44887</c:v>
                </c:pt>
                <c:pt idx="542">
                  <c:v>44888</c:v>
                </c:pt>
                <c:pt idx="543">
                  <c:v>44889</c:v>
                </c:pt>
                <c:pt idx="544">
                  <c:v>44890</c:v>
                </c:pt>
                <c:pt idx="545">
                  <c:v>44893</c:v>
                </c:pt>
                <c:pt idx="546">
                  <c:v>44894</c:v>
                </c:pt>
                <c:pt idx="547">
                  <c:v>44895</c:v>
                </c:pt>
                <c:pt idx="548">
                  <c:v>44896</c:v>
                </c:pt>
                <c:pt idx="549">
                  <c:v>44897</c:v>
                </c:pt>
                <c:pt idx="550">
                  <c:v>44900</c:v>
                </c:pt>
                <c:pt idx="551">
                  <c:v>44901</c:v>
                </c:pt>
                <c:pt idx="552">
                  <c:v>44902</c:v>
                </c:pt>
                <c:pt idx="553">
                  <c:v>44903</c:v>
                </c:pt>
                <c:pt idx="554">
                  <c:v>44904</c:v>
                </c:pt>
                <c:pt idx="555">
                  <c:v>44907</c:v>
                </c:pt>
                <c:pt idx="556">
                  <c:v>44908</c:v>
                </c:pt>
                <c:pt idx="557">
                  <c:v>44909</c:v>
                </c:pt>
                <c:pt idx="558">
                  <c:v>44910</c:v>
                </c:pt>
                <c:pt idx="559">
                  <c:v>44911</c:v>
                </c:pt>
                <c:pt idx="560">
                  <c:v>44914</c:v>
                </c:pt>
                <c:pt idx="561">
                  <c:v>44915</c:v>
                </c:pt>
                <c:pt idx="562">
                  <c:v>44916</c:v>
                </c:pt>
                <c:pt idx="563">
                  <c:v>44917</c:v>
                </c:pt>
                <c:pt idx="564">
                  <c:v>44918</c:v>
                </c:pt>
                <c:pt idx="565">
                  <c:v>44921</c:v>
                </c:pt>
                <c:pt idx="566">
                  <c:v>44922</c:v>
                </c:pt>
                <c:pt idx="567">
                  <c:v>44923</c:v>
                </c:pt>
                <c:pt idx="568">
                  <c:v>44924</c:v>
                </c:pt>
                <c:pt idx="569">
                  <c:v>44925</c:v>
                </c:pt>
                <c:pt idx="570">
                  <c:v>44929</c:v>
                </c:pt>
                <c:pt idx="571">
                  <c:v>44930</c:v>
                </c:pt>
                <c:pt idx="572">
                  <c:v>44931</c:v>
                </c:pt>
                <c:pt idx="573">
                  <c:v>44932</c:v>
                </c:pt>
                <c:pt idx="574">
                  <c:v>44935</c:v>
                </c:pt>
                <c:pt idx="575">
                  <c:v>44936</c:v>
                </c:pt>
                <c:pt idx="576">
                  <c:v>44937</c:v>
                </c:pt>
                <c:pt idx="577">
                  <c:v>44938</c:v>
                </c:pt>
                <c:pt idx="578">
                  <c:v>44939</c:v>
                </c:pt>
                <c:pt idx="579">
                  <c:v>44942</c:v>
                </c:pt>
                <c:pt idx="580">
                  <c:v>44943</c:v>
                </c:pt>
                <c:pt idx="581">
                  <c:v>44956</c:v>
                </c:pt>
                <c:pt idx="582">
                  <c:v>44957</c:v>
                </c:pt>
                <c:pt idx="583">
                  <c:v>44958</c:v>
                </c:pt>
                <c:pt idx="584">
                  <c:v>44959</c:v>
                </c:pt>
                <c:pt idx="585">
                  <c:v>44960</c:v>
                </c:pt>
                <c:pt idx="586">
                  <c:v>44963</c:v>
                </c:pt>
                <c:pt idx="587">
                  <c:v>44964</c:v>
                </c:pt>
                <c:pt idx="588">
                  <c:v>44965</c:v>
                </c:pt>
                <c:pt idx="589">
                  <c:v>44966</c:v>
                </c:pt>
                <c:pt idx="590">
                  <c:v>44967</c:v>
                </c:pt>
                <c:pt idx="591">
                  <c:v>44970</c:v>
                </c:pt>
                <c:pt idx="592">
                  <c:v>44971</c:v>
                </c:pt>
                <c:pt idx="593">
                  <c:v>44972</c:v>
                </c:pt>
                <c:pt idx="594">
                  <c:v>44973</c:v>
                </c:pt>
                <c:pt idx="595">
                  <c:v>44974</c:v>
                </c:pt>
                <c:pt idx="596">
                  <c:v>44977</c:v>
                </c:pt>
                <c:pt idx="597">
                  <c:v>44978</c:v>
                </c:pt>
                <c:pt idx="598">
                  <c:v>44979</c:v>
                </c:pt>
                <c:pt idx="599">
                  <c:v>44980</c:v>
                </c:pt>
                <c:pt idx="600">
                  <c:v>44981</c:v>
                </c:pt>
                <c:pt idx="601">
                  <c:v>44986</c:v>
                </c:pt>
                <c:pt idx="602">
                  <c:v>44987</c:v>
                </c:pt>
                <c:pt idx="603">
                  <c:v>44988</c:v>
                </c:pt>
                <c:pt idx="604">
                  <c:v>44991</c:v>
                </c:pt>
                <c:pt idx="605">
                  <c:v>44992</c:v>
                </c:pt>
                <c:pt idx="606">
                  <c:v>44993</c:v>
                </c:pt>
                <c:pt idx="607">
                  <c:v>44994</c:v>
                </c:pt>
                <c:pt idx="608">
                  <c:v>44995</c:v>
                </c:pt>
                <c:pt idx="609">
                  <c:v>44998</c:v>
                </c:pt>
                <c:pt idx="610">
                  <c:v>44999</c:v>
                </c:pt>
                <c:pt idx="611">
                  <c:v>45000</c:v>
                </c:pt>
                <c:pt idx="612">
                  <c:v>45001</c:v>
                </c:pt>
                <c:pt idx="613">
                  <c:v>45002</c:v>
                </c:pt>
                <c:pt idx="614">
                  <c:v>45005</c:v>
                </c:pt>
                <c:pt idx="615">
                  <c:v>45006</c:v>
                </c:pt>
                <c:pt idx="616">
                  <c:v>45007</c:v>
                </c:pt>
                <c:pt idx="617">
                  <c:v>45008</c:v>
                </c:pt>
                <c:pt idx="618">
                  <c:v>45009</c:v>
                </c:pt>
                <c:pt idx="619">
                  <c:v>45012</c:v>
                </c:pt>
                <c:pt idx="620">
                  <c:v>45013</c:v>
                </c:pt>
                <c:pt idx="621">
                  <c:v>45014</c:v>
                </c:pt>
                <c:pt idx="622">
                  <c:v>45015</c:v>
                </c:pt>
                <c:pt idx="623">
                  <c:v>45016</c:v>
                </c:pt>
                <c:pt idx="624">
                  <c:v>45022</c:v>
                </c:pt>
                <c:pt idx="625">
                  <c:v>45023</c:v>
                </c:pt>
                <c:pt idx="626">
                  <c:v>45026</c:v>
                </c:pt>
                <c:pt idx="627">
                  <c:v>45027</c:v>
                </c:pt>
                <c:pt idx="628">
                  <c:v>45028</c:v>
                </c:pt>
                <c:pt idx="629">
                  <c:v>45029</c:v>
                </c:pt>
                <c:pt idx="630">
                  <c:v>45030</c:v>
                </c:pt>
                <c:pt idx="631">
                  <c:v>45033</c:v>
                </c:pt>
                <c:pt idx="632">
                  <c:v>45034</c:v>
                </c:pt>
                <c:pt idx="633">
                  <c:v>45035</c:v>
                </c:pt>
                <c:pt idx="634">
                  <c:v>45036</c:v>
                </c:pt>
                <c:pt idx="635">
                  <c:v>45037</c:v>
                </c:pt>
                <c:pt idx="636">
                  <c:v>45040</c:v>
                </c:pt>
                <c:pt idx="637">
                  <c:v>45041</c:v>
                </c:pt>
                <c:pt idx="638">
                  <c:v>45042</c:v>
                </c:pt>
                <c:pt idx="639">
                  <c:v>45043</c:v>
                </c:pt>
                <c:pt idx="640">
                  <c:v>45044</c:v>
                </c:pt>
                <c:pt idx="641">
                  <c:v>45048</c:v>
                </c:pt>
                <c:pt idx="642">
                  <c:v>45049</c:v>
                </c:pt>
                <c:pt idx="643">
                  <c:v>45050</c:v>
                </c:pt>
                <c:pt idx="644">
                  <c:v>45051</c:v>
                </c:pt>
                <c:pt idx="645">
                  <c:v>45054</c:v>
                </c:pt>
                <c:pt idx="646">
                  <c:v>45055</c:v>
                </c:pt>
                <c:pt idx="647">
                  <c:v>45056</c:v>
                </c:pt>
                <c:pt idx="648">
                  <c:v>45057</c:v>
                </c:pt>
                <c:pt idx="649">
                  <c:v>45058</c:v>
                </c:pt>
                <c:pt idx="650">
                  <c:v>45061</c:v>
                </c:pt>
                <c:pt idx="651">
                  <c:v>45062</c:v>
                </c:pt>
                <c:pt idx="652">
                  <c:v>45063</c:v>
                </c:pt>
                <c:pt idx="653">
                  <c:v>45064</c:v>
                </c:pt>
                <c:pt idx="654">
                  <c:v>45065</c:v>
                </c:pt>
                <c:pt idx="655">
                  <c:v>45068</c:v>
                </c:pt>
                <c:pt idx="656">
                  <c:v>45069</c:v>
                </c:pt>
                <c:pt idx="657">
                  <c:v>45070</c:v>
                </c:pt>
                <c:pt idx="658">
                  <c:v>45071</c:v>
                </c:pt>
                <c:pt idx="659">
                  <c:v>45072</c:v>
                </c:pt>
                <c:pt idx="660">
                  <c:v>45075</c:v>
                </c:pt>
                <c:pt idx="661">
                  <c:v>45076</c:v>
                </c:pt>
                <c:pt idx="662">
                  <c:v>45077</c:v>
                </c:pt>
                <c:pt idx="663">
                  <c:v>45078</c:v>
                </c:pt>
                <c:pt idx="664">
                  <c:v>45079</c:v>
                </c:pt>
                <c:pt idx="665">
                  <c:v>45082</c:v>
                </c:pt>
                <c:pt idx="666">
                  <c:v>45083</c:v>
                </c:pt>
                <c:pt idx="667">
                  <c:v>45084</c:v>
                </c:pt>
                <c:pt idx="668">
                  <c:v>45085</c:v>
                </c:pt>
                <c:pt idx="669">
                  <c:v>45086</c:v>
                </c:pt>
                <c:pt idx="670">
                  <c:v>45089</c:v>
                </c:pt>
                <c:pt idx="671">
                  <c:v>45090</c:v>
                </c:pt>
                <c:pt idx="672">
                  <c:v>45091</c:v>
                </c:pt>
                <c:pt idx="673">
                  <c:v>45092</c:v>
                </c:pt>
                <c:pt idx="674">
                  <c:v>45093</c:v>
                </c:pt>
                <c:pt idx="675">
                  <c:v>45096</c:v>
                </c:pt>
                <c:pt idx="676">
                  <c:v>45097</c:v>
                </c:pt>
                <c:pt idx="677">
                  <c:v>45098</c:v>
                </c:pt>
                <c:pt idx="678">
                  <c:v>45103</c:v>
                </c:pt>
                <c:pt idx="679">
                  <c:v>45104</c:v>
                </c:pt>
                <c:pt idx="680">
                  <c:v>45105</c:v>
                </c:pt>
                <c:pt idx="681">
                  <c:v>45106</c:v>
                </c:pt>
                <c:pt idx="682">
                  <c:v>45107</c:v>
                </c:pt>
                <c:pt idx="683">
                  <c:v>45110</c:v>
                </c:pt>
                <c:pt idx="684">
                  <c:v>45111</c:v>
                </c:pt>
                <c:pt idx="685">
                  <c:v>45112</c:v>
                </c:pt>
                <c:pt idx="686">
                  <c:v>45113</c:v>
                </c:pt>
                <c:pt idx="687">
                  <c:v>45114</c:v>
                </c:pt>
                <c:pt idx="688">
                  <c:v>45117</c:v>
                </c:pt>
                <c:pt idx="689">
                  <c:v>45118</c:v>
                </c:pt>
                <c:pt idx="690">
                  <c:v>45119</c:v>
                </c:pt>
                <c:pt idx="691">
                  <c:v>45120</c:v>
                </c:pt>
                <c:pt idx="692">
                  <c:v>45121</c:v>
                </c:pt>
                <c:pt idx="693">
                  <c:v>45124</c:v>
                </c:pt>
                <c:pt idx="694">
                  <c:v>45125</c:v>
                </c:pt>
                <c:pt idx="695">
                  <c:v>45126</c:v>
                </c:pt>
                <c:pt idx="696">
                  <c:v>45127</c:v>
                </c:pt>
                <c:pt idx="697">
                  <c:v>45128</c:v>
                </c:pt>
                <c:pt idx="698">
                  <c:v>45131</c:v>
                </c:pt>
                <c:pt idx="699">
                  <c:v>45132</c:v>
                </c:pt>
                <c:pt idx="700">
                  <c:v>45133</c:v>
                </c:pt>
                <c:pt idx="701">
                  <c:v>45134</c:v>
                </c:pt>
                <c:pt idx="702">
                  <c:v>45135</c:v>
                </c:pt>
                <c:pt idx="703">
                  <c:v>45138</c:v>
                </c:pt>
                <c:pt idx="704">
                  <c:v>45139</c:v>
                </c:pt>
                <c:pt idx="705">
                  <c:v>45140</c:v>
                </c:pt>
                <c:pt idx="706">
                  <c:v>45142</c:v>
                </c:pt>
                <c:pt idx="707">
                  <c:v>45145</c:v>
                </c:pt>
                <c:pt idx="708">
                  <c:v>45146</c:v>
                </c:pt>
                <c:pt idx="709">
                  <c:v>45147</c:v>
                </c:pt>
                <c:pt idx="710">
                  <c:v>45148</c:v>
                </c:pt>
                <c:pt idx="711">
                  <c:v>45149</c:v>
                </c:pt>
                <c:pt idx="712">
                  <c:v>45152</c:v>
                </c:pt>
                <c:pt idx="713">
                  <c:v>45153</c:v>
                </c:pt>
                <c:pt idx="714">
                  <c:v>45154</c:v>
                </c:pt>
                <c:pt idx="715">
                  <c:v>45155</c:v>
                </c:pt>
                <c:pt idx="716">
                  <c:v>45156</c:v>
                </c:pt>
                <c:pt idx="717">
                  <c:v>45159</c:v>
                </c:pt>
                <c:pt idx="718">
                  <c:v>45160</c:v>
                </c:pt>
                <c:pt idx="719">
                  <c:v>45161</c:v>
                </c:pt>
                <c:pt idx="720">
                  <c:v>45162</c:v>
                </c:pt>
                <c:pt idx="721">
                  <c:v>45163</c:v>
                </c:pt>
                <c:pt idx="722">
                  <c:v>45166</c:v>
                </c:pt>
                <c:pt idx="723">
                  <c:v>45167</c:v>
                </c:pt>
                <c:pt idx="724">
                  <c:v>45168</c:v>
                </c:pt>
                <c:pt idx="725">
                  <c:v>45169</c:v>
                </c:pt>
                <c:pt idx="726">
                  <c:v>45170</c:v>
                </c:pt>
                <c:pt idx="727">
                  <c:v>45173</c:v>
                </c:pt>
                <c:pt idx="728">
                  <c:v>45174</c:v>
                </c:pt>
                <c:pt idx="729">
                  <c:v>45175</c:v>
                </c:pt>
                <c:pt idx="730">
                  <c:v>45176</c:v>
                </c:pt>
                <c:pt idx="731">
                  <c:v>45177</c:v>
                </c:pt>
                <c:pt idx="732">
                  <c:v>45180</c:v>
                </c:pt>
                <c:pt idx="733">
                  <c:v>45181</c:v>
                </c:pt>
                <c:pt idx="734">
                  <c:v>45182</c:v>
                </c:pt>
                <c:pt idx="735">
                  <c:v>45183</c:v>
                </c:pt>
                <c:pt idx="736">
                  <c:v>45184</c:v>
                </c:pt>
                <c:pt idx="737">
                  <c:v>45187</c:v>
                </c:pt>
                <c:pt idx="738">
                  <c:v>45188</c:v>
                </c:pt>
                <c:pt idx="739">
                  <c:v>45189</c:v>
                </c:pt>
                <c:pt idx="740">
                  <c:v>45190</c:v>
                </c:pt>
                <c:pt idx="741">
                  <c:v>45191</c:v>
                </c:pt>
                <c:pt idx="742">
                  <c:v>45194</c:v>
                </c:pt>
                <c:pt idx="743">
                  <c:v>45195</c:v>
                </c:pt>
                <c:pt idx="744">
                  <c:v>45196</c:v>
                </c:pt>
                <c:pt idx="745">
                  <c:v>45197</c:v>
                </c:pt>
                <c:pt idx="746">
                  <c:v>45201</c:v>
                </c:pt>
                <c:pt idx="747">
                  <c:v>45202</c:v>
                </c:pt>
                <c:pt idx="748">
                  <c:v>45203</c:v>
                </c:pt>
                <c:pt idx="749">
                  <c:v>45204</c:v>
                </c:pt>
                <c:pt idx="750">
                  <c:v>45205</c:v>
                </c:pt>
                <c:pt idx="751">
                  <c:v>45210</c:v>
                </c:pt>
                <c:pt idx="752">
                  <c:v>45211</c:v>
                </c:pt>
                <c:pt idx="753">
                  <c:v>45212</c:v>
                </c:pt>
                <c:pt idx="754">
                  <c:v>45215</c:v>
                </c:pt>
                <c:pt idx="755">
                  <c:v>45216</c:v>
                </c:pt>
                <c:pt idx="756">
                  <c:v>45217</c:v>
                </c:pt>
                <c:pt idx="757">
                  <c:v>45218</c:v>
                </c:pt>
                <c:pt idx="758">
                  <c:v>45219</c:v>
                </c:pt>
                <c:pt idx="759">
                  <c:v>45222</c:v>
                </c:pt>
                <c:pt idx="760">
                  <c:v>45223</c:v>
                </c:pt>
                <c:pt idx="761">
                  <c:v>45224</c:v>
                </c:pt>
                <c:pt idx="762">
                  <c:v>45225</c:v>
                </c:pt>
                <c:pt idx="763">
                  <c:v>45226</c:v>
                </c:pt>
                <c:pt idx="764">
                  <c:v>45229</c:v>
                </c:pt>
                <c:pt idx="765">
                  <c:v>45230</c:v>
                </c:pt>
                <c:pt idx="766">
                  <c:v>45231</c:v>
                </c:pt>
                <c:pt idx="767">
                  <c:v>45232</c:v>
                </c:pt>
                <c:pt idx="768">
                  <c:v>45233</c:v>
                </c:pt>
                <c:pt idx="769">
                  <c:v>45236</c:v>
                </c:pt>
                <c:pt idx="770">
                  <c:v>45237</c:v>
                </c:pt>
                <c:pt idx="771">
                  <c:v>45238</c:v>
                </c:pt>
                <c:pt idx="772">
                  <c:v>45239</c:v>
                </c:pt>
                <c:pt idx="773">
                  <c:v>45240</c:v>
                </c:pt>
                <c:pt idx="774">
                  <c:v>45243</c:v>
                </c:pt>
                <c:pt idx="775">
                  <c:v>45244</c:v>
                </c:pt>
                <c:pt idx="776">
                  <c:v>45245</c:v>
                </c:pt>
                <c:pt idx="777">
                  <c:v>45246</c:v>
                </c:pt>
              </c:numCache>
            </c:numRef>
          </c:cat>
          <c:val>
            <c:numRef>
              <c:f>'ONE_LAST_QUOTE (2)'!$AK$2:$AK$792</c:f>
              <c:numCache>
                <c:formatCode>_(* #,##0.00_);_(* \(#,##0.00\);_(* "-"??_);_(@_)</c:formatCode>
                <c:ptCount val="791"/>
                <c:pt idx="0">
                  <c:v>-6.5702056555270953</c:v>
                </c:pt>
                <c:pt idx="1">
                  <c:v>-6.5702056555270953</c:v>
                </c:pt>
                <c:pt idx="2">
                  <c:v>-6.5702056555270953</c:v>
                </c:pt>
                <c:pt idx="3">
                  <c:v>-6.5702056555270953</c:v>
                </c:pt>
                <c:pt idx="4">
                  <c:v>-6.5702056555270953</c:v>
                </c:pt>
                <c:pt idx="5">
                  <c:v>-6.5702056555270953</c:v>
                </c:pt>
                <c:pt idx="6">
                  <c:v>-6.5702056555270953</c:v>
                </c:pt>
                <c:pt idx="7">
                  <c:v>-6.5702056555270953</c:v>
                </c:pt>
                <c:pt idx="8">
                  <c:v>-6.5702056555270953</c:v>
                </c:pt>
                <c:pt idx="9">
                  <c:v>-6.5702056555270953</c:v>
                </c:pt>
                <c:pt idx="10">
                  <c:v>-6.5702056555270953</c:v>
                </c:pt>
                <c:pt idx="11">
                  <c:v>-6.5702056555270953</c:v>
                </c:pt>
                <c:pt idx="12">
                  <c:v>-6.5702056555270953</c:v>
                </c:pt>
                <c:pt idx="13">
                  <c:v>-6.5702056555270953</c:v>
                </c:pt>
                <c:pt idx="14">
                  <c:v>-6.5702056555270953</c:v>
                </c:pt>
                <c:pt idx="15">
                  <c:v>-6.5702056555270953</c:v>
                </c:pt>
                <c:pt idx="16">
                  <c:v>-6.5702056555270953</c:v>
                </c:pt>
                <c:pt idx="17">
                  <c:v>-6.5702056555270953</c:v>
                </c:pt>
                <c:pt idx="18">
                  <c:v>-6.5702056555270953</c:v>
                </c:pt>
                <c:pt idx="19">
                  <c:v>-6.5702056555270953</c:v>
                </c:pt>
                <c:pt idx="20">
                  <c:v>-6.5702056555270953</c:v>
                </c:pt>
                <c:pt idx="21">
                  <c:v>-6.5702056555270953</c:v>
                </c:pt>
                <c:pt idx="22">
                  <c:v>-6.5702056555270953</c:v>
                </c:pt>
                <c:pt idx="23">
                  <c:v>-6.5702056555270953</c:v>
                </c:pt>
                <c:pt idx="24">
                  <c:v>-6.5702056555270953</c:v>
                </c:pt>
                <c:pt idx="25">
                  <c:v>-6.5702056555270953</c:v>
                </c:pt>
                <c:pt idx="26">
                  <c:v>-6.5702056555270953</c:v>
                </c:pt>
                <c:pt idx="27">
                  <c:v>-6.5702056555270953</c:v>
                </c:pt>
                <c:pt idx="28">
                  <c:v>-6.5702056555270953</c:v>
                </c:pt>
                <c:pt idx="29">
                  <c:v>-6.5702056555270953</c:v>
                </c:pt>
                <c:pt idx="30">
                  <c:v>-6.5702056555270953</c:v>
                </c:pt>
                <c:pt idx="31">
                  <c:v>-6.5702056555270953</c:v>
                </c:pt>
                <c:pt idx="32">
                  <c:v>-6.5702056555270953</c:v>
                </c:pt>
                <c:pt idx="33">
                  <c:v>-6.5702056555270953</c:v>
                </c:pt>
                <c:pt idx="34">
                  <c:v>-6.5702056555270953</c:v>
                </c:pt>
                <c:pt idx="35">
                  <c:v>-6.5702056555270953</c:v>
                </c:pt>
                <c:pt idx="36">
                  <c:v>-6.5702056555270953</c:v>
                </c:pt>
                <c:pt idx="37">
                  <c:v>-6.5702056555270953</c:v>
                </c:pt>
                <c:pt idx="38">
                  <c:v>-6.5702056555270953</c:v>
                </c:pt>
                <c:pt idx="39">
                  <c:v>-6.5702056555270953</c:v>
                </c:pt>
                <c:pt idx="40">
                  <c:v>-6.5702056555270953</c:v>
                </c:pt>
                <c:pt idx="41">
                  <c:v>-6.5702056555270953</c:v>
                </c:pt>
                <c:pt idx="42">
                  <c:v>-6.5702056555270953</c:v>
                </c:pt>
                <c:pt idx="43">
                  <c:v>-6.5702056555270953</c:v>
                </c:pt>
                <c:pt idx="44">
                  <c:v>-6.5702056555270953</c:v>
                </c:pt>
                <c:pt idx="45">
                  <c:v>-6.5702056555270953</c:v>
                </c:pt>
                <c:pt idx="46">
                  <c:v>-6.5702056555270953</c:v>
                </c:pt>
                <c:pt idx="47">
                  <c:v>-6.5702056555270953</c:v>
                </c:pt>
                <c:pt idx="48">
                  <c:v>-6.5702056555270953</c:v>
                </c:pt>
                <c:pt idx="49">
                  <c:v>-6.5702056555270953</c:v>
                </c:pt>
                <c:pt idx="50">
                  <c:v>-6.5702056555270953</c:v>
                </c:pt>
                <c:pt idx="51">
                  <c:v>-6.5702056555270953</c:v>
                </c:pt>
                <c:pt idx="52">
                  <c:v>-6.5702056555270953</c:v>
                </c:pt>
                <c:pt idx="53">
                  <c:v>-6.5702056555270953</c:v>
                </c:pt>
                <c:pt idx="54">
                  <c:v>-6.5702056555270953</c:v>
                </c:pt>
                <c:pt idx="55">
                  <c:v>-6.5702056555270953</c:v>
                </c:pt>
                <c:pt idx="56">
                  <c:v>-6.5702056555270953</c:v>
                </c:pt>
                <c:pt idx="57">
                  <c:v>-6.5702056555270953</c:v>
                </c:pt>
                <c:pt idx="58">
                  <c:v>-6.5702056555270953</c:v>
                </c:pt>
                <c:pt idx="59">
                  <c:v>-6.5702056555270953</c:v>
                </c:pt>
                <c:pt idx="60">
                  <c:v>-6.5702056555270953</c:v>
                </c:pt>
                <c:pt idx="61">
                  <c:v>-6.5702056555270953</c:v>
                </c:pt>
                <c:pt idx="62">
                  <c:v>-6.5702056555270953</c:v>
                </c:pt>
                <c:pt idx="63">
                  <c:v>-6.5702056555270953</c:v>
                </c:pt>
                <c:pt idx="64">
                  <c:v>-6.5702056555270953</c:v>
                </c:pt>
                <c:pt idx="65">
                  <c:v>-6.5702056555270953</c:v>
                </c:pt>
                <c:pt idx="66">
                  <c:v>-6.5702056555270953</c:v>
                </c:pt>
                <c:pt idx="67">
                  <c:v>-6.5702056555270953</c:v>
                </c:pt>
                <c:pt idx="68">
                  <c:v>-6.5702056555270953</c:v>
                </c:pt>
                <c:pt idx="69">
                  <c:v>-6.5702056555270953</c:v>
                </c:pt>
                <c:pt idx="70">
                  <c:v>-6.5702056555270953</c:v>
                </c:pt>
                <c:pt idx="71">
                  <c:v>-6.5702056555270953</c:v>
                </c:pt>
                <c:pt idx="72">
                  <c:v>-6.5702056555270953</c:v>
                </c:pt>
                <c:pt idx="73">
                  <c:v>-6.5702056555270953</c:v>
                </c:pt>
                <c:pt idx="74">
                  <c:v>-6.5702056555270953</c:v>
                </c:pt>
                <c:pt idx="75">
                  <c:v>-6.5702056555270953</c:v>
                </c:pt>
                <c:pt idx="76">
                  <c:v>-6.5702056555270953</c:v>
                </c:pt>
                <c:pt idx="77">
                  <c:v>-6.5702056555270953</c:v>
                </c:pt>
                <c:pt idx="78">
                  <c:v>-6.5702056555270953</c:v>
                </c:pt>
                <c:pt idx="79">
                  <c:v>-6.5702056555270953</c:v>
                </c:pt>
                <c:pt idx="80">
                  <c:v>-6.5702056555270953</c:v>
                </c:pt>
                <c:pt idx="81">
                  <c:v>-6.5702056555270953</c:v>
                </c:pt>
                <c:pt idx="82">
                  <c:v>-6.5702056555270953</c:v>
                </c:pt>
                <c:pt idx="83">
                  <c:v>-6.5702056555270953</c:v>
                </c:pt>
                <c:pt idx="84">
                  <c:v>-6.5702056555270953</c:v>
                </c:pt>
                <c:pt idx="85">
                  <c:v>-6.5702056555270953</c:v>
                </c:pt>
                <c:pt idx="86">
                  <c:v>-6.5702056555270953</c:v>
                </c:pt>
                <c:pt idx="87">
                  <c:v>-6.5702056555270953</c:v>
                </c:pt>
                <c:pt idx="88">
                  <c:v>-6.5702056555270953</c:v>
                </c:pt>
                <c:pt idx="89">
                  <c:v>-6.5702056555270953</c:v>
                </c:pt>
                <c:pt idx="90">
                  <c:v>-6.5702056555270953</c:v>
                </c:pt>
                <c:pt idx="91">
                  <c:v>-6.5702056555270953</c:v>
                </c:pt>
                <c:pt idx="92">
                  <c:v>-6.5702056555270953</c:v>
                </c:pt>
                <c:pt idx="93">
                  <c:v>-6.5702056555270953</c:v>
                </c:pt>
                <c:pt idx="94">
                  <c:v>-6.5702056555270953</c:v>
                </c:pt>
                <c:pt idx="95">
                  <c:v>-6.5702056555270953</c:v>
                </c:pt>
                <c:pt idx="96">
                  <c:v>-6.5702056555270953</c:v>
                </c:pt>
                <c:pt idx="97">
                  <c:v>-6.5702056555270953</c:v>
                </c:pt>
                <c:pt idx="98">
                  <c:v>-6.5702056555270953</c:v>
                </c:pt>
                <c:pt idx="99">
                  <c:v>-6.5702056555270953</c:v>
                </c:pt>
                <c:pt idx="100">
                  <c:v>-6.5702056555270953</c:v>
                </c:pt>
                <c:pt idx="101">
                  <c:v>-6.5702056555270953</c:v>
                </c:pt>
                <c:pt idx="102">
                  <c:v>-6.5702056555270953</c:v>
                </c:pt>
                <c:pt idx="103">
                  <c:v>-6.5702056555270953</c:v>
                </c:pt>
                <c:pt idx="104">
                  <c:v>-6.5702056555270953</c:v>
                </c:pt>
                <c:pt idx="105">
                  <c:v>-6.5702056555270953</c:v>
                </c:pt>
                <c:pt idx="106">
                  <c:v>-6.5702056555270953</c:v>
                </c:pt>
                <c:pt idx="107">
                  <c:v>-6.5702056555270953</c:v>
                </c:pt>
                <c:pt idx="108">
                  <c:v>-6.5702056555270953</c:v>
                </c:pt>
                <c:pt idx="109">
                  <c:v>-6.5702056555270953</c:v>
                </c:pt>
                <c:pt idx="110">
                  <c:v>-6.5702056555270953</c:v>
                </c:pt>
                <c:pt idx="111">
                  <c:v>-6.5702056555270953</c:v>
                </c:pt>
                <c:pt idx="112">
                  <c:v>-6.5702056555270953</c:v>
                </c:pt>
                <c:pt idx="113">
                  <c:v>-6.5702056555270953</c:v>
                </c:pt>
                <c:pt idx="114">
                  <c:v>-6.5702056555270953</c:v>
                </c:pt>
                <c:pt idx="115">
                  <c:v>-6.5702056555270953</c:v>
                </c:pt>
                <c:pt idx="116">
                  <c:v>-6.5702056555270953</c:v>
                </c:pt>
                <c:pt idx="117">
                  <c:v>-6.5702056555270953</c:v>
                </c:pt>
                <c:pt idx="118">
                  <c:v>-6.5702056555270953</c:v>
                </c:pt>
                <c:pt idx="119">
                  <c:v>-6.5702056555270953</c:v>
                </c:pt>
                <c:pt idx="120">
                  <c:v>-6.5702056555270953</c:v>
                </c:pt>
                <c:pt idx="121">
                  <c:v>-6.5702056555270953</c:v>
                </c:pt>
                <c:pt idx="122">
                  <c:v>-6.5702056555270953</c:v>
                </c:pt>
                <c:pt idx="123">
                  <c:v>-6.5702056555270953</c:v>
                </c:pt>
                <c:pt idx="124">
                  <c:v>-6.5702056555270953</c:v>
                </c:pt>
                <c:pt idx="125">
                  <c:v>-6.5702056555270953</c:v>
                </c:pt>
                <c:pt idx="126">
                  <c:v>-6.5702056555270953</c:v>
                </c:pt>
                <c:pt idx="127">
                  <c:v>-6.5702056555270953</c:v>
                </c:pt>
                <c:pt idx="128">
                  <c:v>-6.5702056555270953</c:v>
                </c:pt>
                <c:pt idx="129">
                  <c:v>-6.5702056555270953</c:v>
                </c:pt>
                <c:pt idx="130">
                  <c:v>-6.5702056555270953</c:v>
                </c:pt>
                <c:pt idx="131">
                  <c:v>-6.5702056555270953</c:v>
                </c:pt>
                <c:pt idx="132">
                  <c:v>-6.5702056555270953</c:v>
                </c:pt>
                <c:pt idx="133">
                  <c:v>-6.5702056555270953</c:v>
                </c:pt>
                <c:pt idx="134">
                  <c:v>-6.5702056555270953</c:v>
                </c:pt>
                <c:pt idx="135">
                  <c:v>-6.5702056555270953</c:v>
                </c:pt>
                <c:pt idx="136">
                  <c:v>-6.5702056555270953</c:v>
                </c:pt>
                <c:pt idx="137">
                  <c:v>-6.5702056555270953</c:v>
                </c:pt>
                <c:pt idx="138">
                  <c:v>-6.5702056555270953</c:v>
                </c:pt>
                <c:pt idx="139">
                  <c:v>-6.5702056555270953</c:v>
                </c:pt>
                <c:pt idx="140">
                  <c:v>-6.5702056555270953</c:v>
                </c:pt>
                <c:pt idx="141">
                  <c:v>-6.5702056555270953</c:v>
                </c:pt>
                <c:pt idx="142">
                  <c:v>-6.5702056555270953</c:v>
                </c:pt>
                <c:pt idx="143">
                  <c:v>-6.5702056555270953</c:v>
                </c:pt>
                <c:pt idx="144">
                  <c:v>-6.5702056555270953</c:v>
                </c:pt>
                <c:pt idx="145">
                  <c:v>-6.5702056555270953</c:v>
                </c:pt>
                <c:pt idx="146">
                  <c:v>-6.5702056555270953</c:v>
                </c:pt>
                <c:pt idx="147">
                  <c:v>-6.5702056555270953</c:v>
                </c:pt>
                <c:pt idx="148">
                  <c:v>-6.5702056555270953</c:v>
                </c:pt>
                <c:pt idx="149">
                  <c:v>-6.5702056555270953</c:v>
                </c:pt>
                <c:pt idx="150">
                  <c:v>-6.5702056555270953</c:v>
                </c:pt>
                <c:pt idx="151">
                  <c:v>-6.5702056555270953</c:v>
                </c:pt>
                <c:pt idx="152">
                  <c:v>-6.5702056555270953</c:v>
                </c:pt>
                <c:pt idx="153">
                  <c:v>-6.5702056555270953</c:v>
                </c:pt>
                <c:pt idx="154">
                  <c:v>-6.5702056555270953</c:v>
                </c:pt>
                <c:pt idx="155">
                  <c:v>-6.5702056555270953</c:v>
                </c:pt>
                <c:pt idx="156">
                  <c:v>-6.5702056555270953</c:v>
                </c:pt>
                <c:pt idx="157">
                  <c:v>-6.5702056555270953</c:v>
                </c:pt>
                <c:pt idx="158">
                  <c:v>-6.5702056555270953</c:v>
                </c:pt>
                <c:pt idx="159">
                  <c:v>-6.5702056555270953</c:v>
                </c:pt>
                <c:pt idx="160">
                  <c:v>-6.5702056555270953</c:v>
                </c:pt>
                <c:pt idx="161">
                  <c:v>-6.5702056555270953</c:v>
                </c:pt>
                <c:pt idx="162">
                  <c:v>-6.5702056555270953</c:v>
                </c:pt>
                <c:pt idx="163">
                  <c:v>-6.5702056555270953</c:v>
                </c:pt>
                <c:pt idx="164">
                  <c:v>-6.5702056555270953</c:v>
                </c:pt>
                <c:pt idx="165">
                  <c:v>-6.5702056555270953</c:v>
                </c:pt>
                <c:pt idx="166">
                  <c:v>-6.5702056555270953</c:v>
                </c:pt>
                <c:pt idx="167">
                  <c:v>-6.5702056555270953</c:v>
                </c:pt>
                <c:pt idx="168">
                  <c:v>-6.5702056555270953</c:v>
                </c:pt>
                <c:pt idx="169">
                  <c:v>-6.5702056555270953</c:v>
                </c:pt>
                <c:pt idx="170">
                  <c:v>-6.5702056555270953</c:v>
                </c:pt>
                <c:pt idx="171">
                  <c:v>-6.5702056555270953</c:v>
                </c:pt>
                <c:pt idx="172">
                  <c:v>-6.5702056555270953</c:v>
                </c:pt>
                <c:pt idx="173">
                  <c:v>-6.5702056555270953</c:v>
                </c:pt>
                <c:pt idx="174">
                  <c:v>-6.5702056555270953</c:v>
                </c:pt>
                <c:pt idx="175">
                  <c:v>-6.5702056555270953</c:v>
                </c:pt>
                <c:pt idx="176">
                  <c:v>-6.5702056555270953</c:v>
                </c:pt>
                <c:pt idx="177">
                  <c:v>-6.5702056555270953</c:v>
                </c:pt>
                <c:pt idx="178">
                  <c:v>-6.5702056555270953</c:v>
                </c:pt>
                <c:pt idx="179">
                  <c:v>-6.5702056555270953</c:v>
                </c:pt>
                <c:pt idx="180">
                  <c:v>-6.5702056555270953</c:v>
                </c:pt>
                <c:pt idx="181">
                  <c:v>-6.5702056555270953</c:v>
                </c:pt>
                <c:pt idx="182">
                  <c:v>-6.5702056555270953</c:v>
                </c:pt>
                <c:pt idx="183">
                  <c:v>-6.5702056555270953</c:v>
                </c:pt>
                <c:pt idx="184">
                  <c:v>-6.5702056555270953</c:v>
                </c:pt>
                <c:pt idx="185">
                  <c:v>-6.5702056555270953</c:v>
                </c:pt>
                <c:pt idx="186">
                  <c:v>-6.5702056555270953</c:v>
                </c:pt>
                <c:pt idx="187">
                  <c:v>-6.5702056555270953</c:v>
                </c:pt>
                <c:pt idx="188">
                  <c:v>-6.5702056555270953</c:v>
                </c:pt>
                <c:pt idx="189">
                  <c:v>-6.5702056555270953</c:v>
                </c:pt>
                <c:pt idx="190">
                  <c:v>-6.5702056555270953</c:v>
                </c:pt>
                <c:pt idx="191">
                  <c:v>-6.5702056555270953</c:v>
                </c:pt>
                <c:pt idx="192">
                  <c:v>-6.5702056555270953</c:v>
                </c:pt>
                <c:pt idx="193">
                  <c:v>-6.5702056555270953</c:v>
                </c:pt>
                <c:pt idx="194">
                  <c:v>-6.5702056555270953</c:v>
                </c:pt>
                <c:pt idx="195">
                  <c:v>-6.5702056555270953</c:v>
                </c:pt>
                <c:pt idx="196">
                  <c:v>-6.5702056555270953</c:v>
                </c:pt>
                <c:pt idx="197">
                  <c:v>-6.5702056555270953</c:v>
                </c:pt>
                <c:pt idx="198">
                  <c:v>-6.5702056555270953</c:v>
                </c:pt>
                <c:pt idx="199">
                  <c:v>-6.5702056555270953</c:v>
                </c:pt>
                <c:pt idx="200">
                  <c:v>-6.5702056555270953</c:v>
                </c:pt>
                <c:pt idx="201">
                  <c:v>-6.5702056555270953</c:v>
                </c:pt>
                <c:pt idx="202">
                  <c:v>-6.5702056555270953</c:v>
                </c:pt>
                <c:pt idx="203">
                  <c:v>-6.5702056555270953</c:v>
                </c:pt>
                <c:pt idx="204">
                  <c:v>-6.5702056555270953</c:v>
                </c:pt>
                <c:pt idx="205">
                  <c:v>-6.5702056555270953</c:v>
                </c:pt>
                <c:pt idx="206">
                  <c:v>-6.5702056555270953</c:v>
                </c:pt>
                <c:pt idx="207">
                  <c:v>-6.5702056555270953</c:v>
                </c:pt>
                <c:pt idx="208">
                  <c:v>-6.5702056555270953</c:v>
                </c:pt>
                <c:pt idx="209">
                  <c:v>-6.5702056555270953</c:v>
                </c:pt>
                <c:pt idx="210">
                  <c:v>-6.5702056555270953</c:v>
                </c:pt>
                <c:pt idx="211">
                  <c:v>-6.5702056555270953</c:v>
                </c:pt>
                <c:pt idx="212">
                  <c:v>-6.5702056555270953</c:v>
                </c:pt>
                <c:pt idx="213">
                  <c:v>-6.5702056555270953</c:v>
                </c:pt>
                <c:pt idx="214">
                  <c:v>-6.5702056555270953</c:v>
                </c:pt>
                <c:pt idx="215">
                  <c:v>-6.5702056555270953</c:v>
                </c:pt>
                <c:pt idx="216">
                  <c:v>-6.5702056555270953</c:v>
                </c:pt>
                <c:pt idx="217">
                  <c:v>-6.5702056555270953</c:v>
                </c:pt>
                <c:pt idx="218">
                  <c:v>-6.5702056555270953</c:v>
                </c:pt>
                <c:pt idx="219">
                  <c:v>-6.5702056555270953</c:v>
                </c:pt>
                <c:pt idx="220">
                  <c:v>-6.5702056555270953</c:v>
                </c:pt>
                <c:pt idx="221">
                  <c:v>-6.5702056555270953</c:v>
                </c:pt>
                <c:pt idx="222">
                  <c:v>-6.5702056555270953</c:v>
                </c:pt>
                <c:pt idx="223">
                  <c:v>-6.5702056555270953</c:v>
                </c:pt>
                <c:pt idx="224">
                  <c:v>-6.5702056555270953</c:v>
                </c:pt>
                <c:pt idx="225">
                  <c:v>-6.5702056555270953</c:v>
                </c:pt>
                <c:pt idx="226">
                  <c:v>-6.5702056555270953</c:v>
                </c:pt>
                <c:pt idx="227">
                  <c:v>-6.5702056555270953</c:v>
                </c:pt>
                <c:pt idx="228">
                  <c:v>-6.5702056555270953</c:v>
                </c:pt>
                <c:pt idx="229">
                  <c:v>-6.5702056555270953</c:v>
                </c:pt>
                <c:pt idx="230">
                  <c:v>-6.5702056555270953</c:v>
                </c:pt>
                <c:pt idx="231">
                  <c:v>-6.5702056555270953</c:v>
                </c:pt>
                <c:pt idx="232">
                  <c:v>-6.5702056555270953</c:v>
                </c:pt>
                <c:pt idx="233">
                  <c:v>-6.5702056555270953</c:v>
                </c:pt>
                <c:pt idx="234">
                  <c:v>-6.5702056555270953</c:v>
                </c:pt>
                <c:pt idx="235">
                  <c:v>-6.5702056555270953</c:v>
                </c:pt>
                <c:pt idx="236">
                  <c:v>-6.5702056555270953</c:v>
                </c:pt>
                <c:pt idx="237">
                  <c:v>-6.5702056555270953</c:v>
                </c:pt>
                <c:pt idx="238">
                  <c:v>-6.5702056555270953</c:v>
                </c:pt>
                <c:pt idx="239">
                  <c:v>-6.5702056555270953</c:v>
                </c:pt>
                <c:pt idx="240">
                  <c:v>-6.5702056555270953</c:v>
                </c:pt>
                <c:pt idx="241">
                  <c:v>-6.5702056555270953</c:v>
                </c:pt>
                <c:pt idx="242">
                  <c:v>-6.5702056555270953</c:v>
                </c:pt>
                <c:pt idx="243">
                  <c:v>-6.5702056555270953</c:v>
                </c:pt>
                <c:pt idx="244">
                  <c:v>-6.5702056555270953</c:v>
                </c:pt>
                <c:pt idx="245">
                  <c:v>-6.5702056555270953</c:v>
                </c:pt>
                <c:pt idx="246">
                  <c:v>-6.5702056555270953</c:v>
                </c:pt>
                <c:pt idx="247">
                  <c:v>-6.5702056555270953</c:v>
                </c:pt>
                <c:pt idx="248">
                  <c:v>-6.5702056555270953</c:v>
                </c:pt>
                <c:pt idx="249">
                  <c:v>-6.5702056555270953</c:v>
                </c:pt>
                <c:pt idx="250">
                  <c:v>-6.5702056555270953</c:v>
                </c:pt>
                <c:pt idx="251">
                  <c:v>-6.5702056555270953</c:v>
                </c:pt>
                <c:pt idx="252">
                  <c:v>-6.5702056555270953</c:v>
                </c:pt>
                <c:pt idx="253">
                  <c:v>-6.5702056555270953</c:v>
                </c:pt>
                <c:pt idx="254">
                  <c:v>-6.5702056555270953</c:v>
                </c:pt>
                <c:pt idx="255">
                  <c:v>-6.5702056555270953</c:v>
                </c:pt>
                <c:pt idx="256">
                  <c:v>-6.5702056555270953</c:v>
                </c:pt>
                <c:pt idx="257">
                  <c:v>-6.5702056555270953</c:v>
                </c:pt>
                <c:pt idx="258">
                  <c:v>-6.5702056555270953</c:v>
                </c:pt>
                <c:pt idx="259">
                  <c:v>-6.5702056555270953</c:v>
                </c:pt>
                <c:pt idx="260">
                  <c:v>-6.5702056555270953</c:v>
                </c:pt>
                <c:pt idx="261">
                  <c:v>-6.5702056555270953</c:v>
                </c:pt>
                <c:pt idx="262">
                  <c:v>-6.5702056555270953</c:v>
                </c:pt>
                <c:pt idx="263">
                  <c:v>-6.5702056555270953</c:v>
                </c:pt>
                <c:pt idx="264">
                  <c:v>-6.5702056555270953</c:v>
                </c:pt>
                <c:pt idx="265">
                  <c:v>-6.5702056555270953</c:v>
                </c:pt>
                <c:pt idx="266">
                  <c:v>-6.5702056555270953</c:v>
                </c:pt>
                <c:pt idx="267">
                  <c:v>-6.5702056555270953</c:v>
                </c:pt>
                <c:pt idx="268">
                  <c:v>-6.5702056555270953</c:v>
                </c:pt>
                <c:pt idx="269">
                  <c:v>-6.5702056555270953</c:v>
                </c:pt>
                <c:pt idx="270">
                  <c:v>-6.5702056555270953</c:v>
                </c:pt>
                <c:pt idx="271">
                  <c:v>-6.5702056555270953</c:v>
                </c:pt>
                <c:pt idx="272">
                  <c:v>-6.5702056555270953</c:v>
                </c:pt>
                <c:pt idx="273">
                  <c:v>-6.5702056555270953</c:v>
                </c:pt>
                <c:pt idx="274">
                  <c:v>-6.5702056555270953</c:v>
                </c:pt>
                <c:pt idx="275">
                  <c:v>-6.5702056555270953</c:v>
                </c:pt>
                <c:pt idx="276">
                  <c:v>-6.5702056555270953</c:v>
                </c:pt>
                <c:pt idx="277">
                  <c:v>-6.5702056555270953</c:v>
                </c:pt>
                <c:pt idx="278">
                  <c:v>-6.5702056555270953</c:v>
                </c:pt>
                <c:pt idx="279">
                  <c:v>-6.5702056555270953</c:v>
                </c:pt>
                <c:pt idx="280">
                  <c:v>-6.5702056555270953</c:v>
                </c:pt>
                <c:pt idx="281">
                  <c:v>-6.5702056555270953</c:v>
                </c:pt>
                <c:pt idx="282">
                  <c:v>-6.5702056555270953</c:v>
                </c:pt>
                <c:pt idx="283">
                  <c:v>-6.5702056555270953</c:v>
                </c:pt>
                <c:pt idx="284">
                  <c:v>-6.5702056555270953</c:v>
                </c:pt>
                <c:pt idx="285">
                  <c:v>-6.5702056555270953</c:v>
                </c:pt>
                <c:pt idx="286">
                  <c:v>-6.5702056555270953</c:v>
                </c:pt>
                <c:pt idx="287">
                  <c:v>-6.5702056555270953</c:v>
                </c:pt>
                <c:pt idx="288">
                  <c:v>-6.5702056555270953</c:v>
                </c:pt>
                <c:pt idx="289">
                  <c:v>-6.5702056555270953</c:v>
                </c:pt>
                <c:pt idx="290">
                  <c:v>-6.5702056555270953</c:v>
                </c:pt>
                <c:pt idx="291">
                  <c:v>-6.5702056555270953</c:v>
                </c:pt>
                <c:pt idx="292">
                  <c:v>-6.5702056555270953</c:v>
                </c:pt>
                <c:pt idx="293">
                  <c:v>-6.5702056555270953</c:v>
                </c:pt>
                <c:pt idx="294">
                  <c:v>-6.5702056555270953</c:v>
                </c:pt>
                <c:pt idx="295">
                  <c:v>-6.5702056555270953</c:v>
                </c:pt>
                <c:pt idx="296">
                  <c:v>-6.5702056555270953</c:v>
                </c:pt>
                <c:pt idx="297">
                  <c:v>-6.5702056555270953</c:v>
                </c:pt>
                <c:pt idx="298">
                  <c:v>-6.5702056555270953</c:v>
                </c:pt>
                <c:pt idx="299">
                  <c:v>-6.5702056555270953</c:v>
                </c:pt>
                <c:pt idx="300">
                  <c:v>-6.5702056555270953</c:v>
                </c:pt>
                <c:pt idx="301">
                  <c:v>-6.5702056555270953</c:v>
                </c:pt>
                <c:pt idx="302">
                  <c:v>-6.5702056555270953</c:v>
                </c:pt>
                <c:pt idx="303">
                  <c:v>-6.5702056555270953</c:v>
                </c:pt>
                <c:pt idx="304">
                  <c:v>-6.5702056555270953</c:v>
                </c:pt>
                <c:pt idx="305">
                  <c:v>-6.5702056555270953</c:v>
                </c:pt>
                <c:pt idx="306">
                  <c:v>-6.5702056555270953</c:v>
                </c:pt>
                <c:pt idx="307">
                  <c:v>-6.5702056555270953</c:v>
                </c:pt>
                <c:pt idx="308">
                  <c:v>-6.5702056555270953</c:v>
                </c:pt>
                <c:pt idx="309">
                  <c:v>-6.5702056555270953</c:v>
                </c:pt>
                <c:pt idx="310">
                  <c:v>-6.5702056555270953</c:v>
                </c:pt>
                <c:pt idx="311">
                  <c:v>-6.5702056555270953</c:v>
                </c:pt>
                <c:pt idx="312">
                  <c:v>-6.5702056555270953</c:v>
                </c:pt>
                <c:pt idx="313">
                  <c:v>-6.5702056555270953</c:v>
                </c:pt>
                <c:pt idx="314">
                  <c:v>-6.5702056555270953</c:v>
                </c:pt>
                <c:pt idx="315">
                  <c:v>-6.5702056555270953</c:v>
                </c:pt>
                <c:pt idx="316">
                  <c:v>-6.5702056555270953</c:v>
                </c:pt>
                <c:pt idx="317">
                  <c:v>-6.5702056555270953</c:v>
                </c:pt>
                <c:pt idx="318">
                  <c:v>-6.5702056555270953</c:v>
                </c:pt>
                <c:pt idx="319">
                  <c:v>-6.5702056555270953</c:v>
                </c:pt>
                <c:pt idx="320">
                  <c:v>-6.5702056555270953</c:v>
                </c:pt>
                <c:pt idx="321">
                  <c:v>-6.5702056555270953</c:v>
                </c:pt>
                <c:pt idx="322">
                  <c:v>-6.5702056555270953</c:v>
                </c:pt>
                <c:pt idx="323">
                  <c:v>-6.5702056555270953</c:v>
                </c:pt>
                <c:pt idx="324">
                  <c:v>-6.5702056555270953</c:v>
                </c:pt>
                <c:pt idx="325">
                  <c:v>-6.5702056555270953</c:v>
                </c:pt>
                <c:pt idx="326">
                  <c:v>-6.5702056555270953</c:v>
                </c:pt>
                <c:pt idx="327">
                  <c:v>-6.5702056555270953</c:v>
                </c:pt>
                <c:pt idx="328">
                  <c:v>-6.5702056555270953</c:v>
                </c:pt>
                <c:pt idx="329">
                  <c:v>-6.5702056555270953</c:v>
                </c:pt>
                <c:pt idx="330">
                  <c:v>-6.5702056555270953</c:v>
                </c:pt>
                <c:pt idx="331">
                  <c:v>-6.5702056555270953</c:v>
                </c:pt>
                <c:pt idx="332">
                  <c:v>-6.5702056555270953</c:v>
                </c:pt>
                <c:pt idx="333">
                  <c:v>-6.5702056555270953</c:v>
                </c:pt>
                <c:pt idx="334">
                  <c:v>-6.5702056555270953</c:v>
                </c:pt>
                <c:pt idx="335">
                  <c:v>-6.5702056555270953</c:v>
                </c:pt>
                <c:pt idx="336">
                  <c:v>-6.5702056555270953</c:v>
                </c:pt>
                <c:pt idx="337">
                  <c:v>-6.5702056555270953</c:v>
                </c:pt>
                <c:pt idx="338">
                  <c:v>-6.5702056555270953</c:v>
                </c:pt>
                <c:pt idx="339">
                  <c:v>-6.5702056555270953</c:v>
                </c:pt>
                <c:pt idx="340">
                  <c:v>-6.5702056555270953</c:v>
                </c:pt>
                <c:pt idx="341">
                  <c:v>-6.5702056555270953</c:v>
                </c:pt>
                <c:pt idx="342">
                  <c:v>-6.5702056555270953</c:v>
                </c:pt>
                <c:pt idx="343">
                  <c:v>-6.5702056555270953</c:v>
                </c:pt>
                <c:pt idx="344">
                  <c:v>-6.5702056555270953</c:v>
                </c:pt>
                <c:pt idx="345">
                  <c:v>-6.5702056555270953</c:v>
                </c:pt>
                <c:pt idx="346">
                  <c:v>-6.5702056555270953</c:v>
                </c:pt>
                <c:pt idx="347">
                  <c:v>-6.5702056555270953</c:v>
                </c:pt>
                <c:pt idx="348">
                  <c:v>-6.5702056555270953</c:v>
                </c:pt>
                <c:pt idx="349">
                  <c:v>-6.5702056555270953</c:v>
                </c:pt>
                <c:pt idx="350">
                  <c:v>-6.5702056555270953</c:v>
                </c:pt>
                <c:pt idx="351">
                  <c:v>-6.5702056555270953</c:v>
                </c:pt>
                <c:pt idx="352">
                  <c:v>-6.5702056555270953</c:v>
                </c:pt>
                <c:pt idx="353">
                  <c:v>-6.5702056555270953</c:v>
                </c:pt>
                <c:pt idx="354">
                  <c:v>-6.5702056555270953</c:v>
                </c:pt>
                <c:pt idx="355">
                  <c:v>-6.5702056555270953</c:v>
                </c:pt>
                <c:pt idx="356">
                  <c:v>-6.5702056555270953</c:v>
                </c:pt>
                <c:pt idx="357">
                  <c:v>-6.5702056555270953</c:v>
                </c:pt>
                <c:pt idx="358">
                  <c:v>-6.5702056555270953</c:v>
                </c:pt>
                <c:pt idx="359">
                  <c:v>-6.5702056555270953</c:v>
                </c:pt>
                <c:pt idx="360">
                  <c:v>-6.5702056555270953</c:v>
                </c:pt>
                <c:pt idx="361">
                  <c:v>-6.5702056555270953</c:v>
                </c:pt>
                <c:pt idx="362">
                  <c:v>-6.5702056555270953</c:v>
                </c:pt>
                <c:pt idx="363">
                  <c:v>-6.5702056555270953</c:v>
                </c:pt>
                <c:pt idx="364">
                  <c:v>-6.5702056555270953</c:v>
                </c:pt>
                <c:pt idx="365">
                  <c:v>-6.5702056555270953</c:v>
                </c:pt>
                <c:pt idx="366">
                  <c:v>-6.5702056555270953</c:v>
                </c:pt>
                <c:pt idx="367">
                  <c:v>-6.5702056555270953</c:v>
                </c:pt>
                <c:pt idx="368">
                  <c:v>-6.5702056555270953</c:v>
                </c:pt>
                <c:pt idx="369">
                  <c:v>-6.5702056555270953</c:v>
                </c:pt>
                <c:pt idx="370">
                  <c:v>-6.5702056555270953</c:v>
                </c:pt>
                <c:pt idx="371">
                  <c:v>-6.5702056555270953</c:v>
                </c:pt>
                <c:pt idx="372">
                  <c:v>-6.5702056555270953</c:v>
                </c:pt>
                <c:pt idx="373">
                  <c:v>-6.5702056555270953</c:v>
                </c:pt>
                <c:pt idx="374">
                  <c:v>-6.5702056555270953</c:v>
                </c:pt>
                <c:pt idx="375">
                  <c:v>-6.5702056555270953</c:v>
                </c:pt>
                <c:pt idx="376">
                  <c:v>-6.5702056555270953</c:v>
                </c:pt>
                <c:pt idx="377">
                  <c:v>-6.5702056555270953</c:v>
                </c:pt>
                <c:pt idx="378">
                  <c:v>-6.5702056555270953</c:v>
                </c:pt>
                <c:pt idx="379">
                  <c:v>-6.5702056555270953</c:v>
                </c:pt>
                <c:pt idx="380">
                  <c:v>-6.5702056555270953</c:v>
                </c:pt>
                <c:pt idx="381">
                  <c:v>-6.5702056555270953</c:v>
                </c:pt>
                <c:pt idx="382">
                  <c:v>-6.5702056555270953</c:v>
                </c:pt>
                <c:pt idx="383">
                  <c:v>-6.5702056555270953</c:v>
                </c:pt>
                <c:pt idx="384">
                  <c:v>-6.5702056555270953</c:v>
                </c:pt>
                <c:pt idx="385">
                  <c:v>-6.5702056555270953</c:v>
                </c:pt>
                <c:pt idx="386">
                  <c:v>-6.5702056555270953</c:v>
                </c:pt>
                <c:pt idx="387">
                  <c:v>-6.5702056555270953</c:v>
                </c:pt>
                <c:pt idx="388">
                  <c:v>-6.5702056555270953</c:v>
                </c:pt>
                <c:pt idx="389">
                  <c:v>-6.5702056555270953</c:v>
                </c:pt>
                <c:pt idx="390">
                  <c:v>-6.5702056555270953</c:v>
                </c:pt>
                <c:pt idx="391">
                  <c:v>-6.5702056555270953</c:v>
                </c:pt>
                <c:pt idx="392">
                  <c:v>-6.5702056555270953</c:v>
                </c:pt>
                <c:pt idx="393">
                  <c:v>-6.5702056555270953</c:v>
                </c:pt>
                <c:pt idx="394">
                  <c:v>-6.5702056555270953</c:v>
                </c:pt>
                <c:pt idx="395">
                  <c:v>-6.5702056555270953</c:v>
                </c:pt>
                <c:pt idx="396">
                  <c:v>-6.5702056555270953</c:v>
                </c:pt>
                <c:pt idx="397">
                  <c:v>-6.5702056555270953</c:v>
                </c:pt>
                <c:pt idx="398">
                  <c:v>-6.5702056555270953</c:v>
                </c:pt>
                <c:pt idx="399">
                  <c:v>-6.5702056555270953</c:v>
                </c:pt>
                <c:pt idx="400">
                  <c:v>-6.5702056555270953</c:v>
                </c:pt>
                <c:pt idx="401">
                  <c:v>-6.5702056555270953</c:v>
                </c:pt>
                <c:pt idx="402">
                  <c:v>-6.5702056555270953</c:v>
                </c:pt>
                <c:pt idx="403">
                  <c:v>-6.5702056555270953</c:v>
                </c:pt>
                <c:pt idx="404">
                  <c:v>-6.5702056555270953</c:v>
                </c:pt>
                <c:pt idx="405">
                  <c:v>-6.5702056555270953</c:v>
                </c:pt>
                <c:pt idx="406">
                  <c:v>-6.5702056555270953</c:v>
                </c:pt>
                <c:pt idx="407">
                  <c:v>-6.5702056555270953</c:v>
                </c:pt>
                <c:pt idx="408">
                  <c:v>-6.5702056555270953</c:v>
                </c:pt>
                <c:pt idx="409">
                  <c:v>-6.5702056555270953</c:v>
                </c:pt>
                <c:pt idx="410">
                  <c:v>-6.5702056555270953</c:v>
                </c:pt>
                <c:pt idx="411">
                  <c:v>-6.5702056555270953</c:v>
                </c:pt>
                <c:pt idx="412">
                  <c:v>-6.5702056555270953</c:v>
                </c:pt>
                <c:pt idx="413">
                  <c:v>-6.5702056555270953</c:v>
                </c:pt>
                <c:pt idx="414">
                  <c:v>-6.5702056555270953</c:v>
                </c:pt>
                <c:pt idx="415">
                  <c:v>-6.5702056555270953</c:v>
                </c:pt>
                <c:pt idx="416">
                  <c:v>-6.5702056555270953</c:v>
                </c:pt>
                <c:pt idx="417">
                  <c:v>-6.5702056555270953</c:v>
                </c:pt>
                <c:pt idx="418">
                  <c:v>-6.5702056555270953</c:v>
                </c:pt>
                <c:pt idx="419">
                  <c:v>-6.5702056555270953</c:v>
                </c:pt>
                <c:pt idx="420">
                  <c:v>-6.5702056555270953</c:v>
                </c:pt>
                <c:pt idx="421">
                  <c:v>-6.5702056555270953</c:v>
                </c:pt>
                <c:pt idx="422">
                  <c:v>-6.5702056555270953</c:v>
                </c:pt>
                <c:pt idx="423">
                  <c:v>-6.5702056555270953</c:v>
                </c:pt>
                <c:pt idx="424">
                  <c:v>-6.5702056555270953</c:v>
                </c:pt>
                <c:pt idx="425">
                  <c:v>-6.5702056555270953</c:v>
                </c:pt>
                <c:pt idx="426">
                  <c:v>-6.5702056555270953</c:v>
                </c:pt>
                <c:pt idx="427">
                  <c:v>-6.5702056555270953</c:v>
                </c:pt>
                <c:pt idx="428">
                  <c:v>-6.5702056555270953</c:v>
                </c:pt>
                <c:pt idx="429">
                  <c:v>-6.5702056555270953</c:v>
                </c:pt>
                <c:pt idx="430">
                  <c:v>-6.5702056555270953</c:v>
                </c:pt>
                <c:pt idx="431">
                  <c:v>-6.5702056555270953</c:v>
                </c:pt>
                <c:pt idx="432">
                  <c:v>-6.5702056555270953</c:v>
                </c:pt>
                <c:pt idx="433">
                  <c:v>-6.5702056555270953</c:v>
                </c:pt>
                <c:pt idx="434">
                  <c:v>-6.5702056555270953</c:v>
                </c:pt>
                <c:pt idx="435">
                  <c:v>-6.5702056555270953</c:v>
                </c:pt>
                <c:pt idx="436">
                  <c:v>-6.5702056555270953</c:v>
                </c:pt>
                <c:pt idx="437">
                  <c:v>-6.5702056555270953</c:v>
                </c:pt>
                <c:pt idx="438">
                  <c:v>-6.5702056555270953</c:v>
                </c:pt>
                <c:pt idx="439">
                  <c:v>-6.5702056555270953</c:v>
                </c:pt>
                <c:pt idx="440">
                  <c:v>-6.5702056555270953</c:v>
                </c:pt>
                <c:pt idx="441">
                  <c:v>-6.5702056555270953</c:v>
                </c:pt>
                <c:pt idx="442">
                  <c:v>-6.5702056555270953</c:v>
                </c:pt>
                <c:pt idx="443">
                  <c:v>-6.5702056555270953</c:v>
                </c:pt>
                <c:pt idx="444">
                  <c:v>-6.5702056555270953</c:v>
                </c:pt>
                <c:pt idx="445">
                  <c:v>-6.5702056555270953</c:v>
                </c:pt>
                <c:pt idx="446">
                  <c:v>-6.5702056555270953</c:v>
                </c:pt>
                <c:pt idx="447">
                  <c:v>-6.5702056555270953</c:v>
                </c:pt>
                <c:pt idx="448">
                  <c:v>-6.5702056555270953</c:v>
                </c:pt>
                <c:pt idx="449">
                  <c:v>-6.5702056555270953</c:v>
                </c:pt>
                <c:pt idx="450">
                  <c:v>-6.5702056555270953</c:v>
                </c:pt>
                <c:pt idx="451">
                  <c:v>-6.5702056555270953</c:v>
                </c:pt>
                <c:pt idx="452">
                  <c:v>-6.5702056555270953</c:v>
                </c:pt>
                <c:pt idx="453">
                  <c:v>-6.5702056555270953</c:v>
                </c:pt>
                <c:pt idx="454">
                  <c:v>-6.5702056555270953</c:v>
                </c:pt>
                <c:pt idx="455">
                  <c:v>-6.5702056555270953</c:v>
                </c:pt>
                <c:pt idx="456">
                  <c:v>-6.5702056555270953</c:v>
                </c:pt>
                <c:pt idx="457">
                  <c:v>-6.5702056555270953</c:v>
                </c:pt>
                <c:pt idx="458">
                  <c:v>-6.5702056555270953</c:v>
                </c:pt>
                <c:pt idx="459">
                  <c:v>-6.5702056555270953</c:v>
                </c:pt>
                <c:pt idx="460">
                  <c:v>-6.5702056555270953</c:v>
                </c:pt>
                <c:pt idx="461">
                  <c:v>-6.5702056555270953</c:v>
                </c:pt>
                <c:pt idx="462">
                  <c:v>-6.5702056555270953</c:v>
                </c:pt>
                <c:pt idx="463">
                  <c:v>-6.5702056555270953</c:v>
                </c:pt>
                <c:pt idx="464">
                  <c:v>-6.5702056555270953</c:v>
                </c:pt>
                <c:pt idx="465">
                  <c:v>-6.5702056555270953</c:v>
                </c:pt>
                <c:pt idx="466">
                  <c:v>-6.5702056555270953</c:v>
                </c:pt>
                <c:pt idx="467">
                  <c:v>-6.5702056555270953</c:v>
                </c:pt>
                <c:pt idx="468">
                  <c:v>-6.5702056555270953</c:v>
                </c:pt>
                <c:pt idx="469">
                  <c:v>-6.5702056555270953</c:v>
                </c:pt>
                <c:pt idx="470">
                  <c:v>-6.5702056555270953</c:v>
                </c:pt>
                <c:pt idx="471">
                  <c:v>-6.5702056555270953</c:v>
                </c:pt>
                <c:pt idx="472">
                  <c:v>-6.5702056555270953</c:v>
                </c:pt>
                <c:pt idx="473">
                  <c:v>-6.5702056555270953</c:v>
                </c:pt>
                <c:pt idx="474">
                  <c:v>-6.5702056555270953</c:v>
                </c:pt>
                <c:pt idx="475">
                  <c:v>-6.5702056555270953</c:v>
                </c:pt>
                <c:pt idx="476">
                  <c:v>-6.5702056555270953</c:v>
                </c:pt>
                <c:pt idx="477">
                  <c:v>-6.5702056555270953</c:v>
                </c:pt>
                <c:pt idx="478">
                  <c:v>-6.5702056555270953</c:v>
                </c:pt>
                <c:pt idx="479">
                  <c:v>-6.5702056555270953</c:v>
                </c:pt>
                <c:pt idx="480">
                  <c:v>-6.5702056555270953</c:v>
                </c:pt>
                <c:pt idx="481">
                  <c:v>-6.5702056555270953</c:v>
                </c:pt>
                <c:pt idx="482">
                  <c:v>-6.5702056555270953</c:v>
                </c:pt>
                <c:pt idx="483">
                  <c:v>-6.5702056555270953</c:v>
                </c:pt>
                <c:pt idx="484">
                  <c:v>-6.5702056555270953</c:v>
                </c:pt>
                <c:pt idx="485">
                  <c:v>-6.5702056555270953</c:v>
                </c:pt>
                <c:pt idx="486">
                  <c:v>-6.5702056555270953</c:v>
                </c:pt>
                <c:pt idx="487">
                  <c:v>-6.5702056555270953</c:v>
                </c:pt>
                <c:pt idx="488">
                  <c:v>-6.5702056555270953</c:v>
                </c:pt>
                <c:pt idx="489">
                  <c:v>-6.5702056555270953</c:v>
                </c:pt>
                <c:pt idx="490">
                  <c:v>-6.5702056555270953</c:v>
                </c:pt>
                <c:pt idx="491">
                  <c:v>-6.5702056555270953</c:v>
                </c:pt>
                <c:pt idx="492">
                  <c:v>-6.5702056555270953</c:v>
                </c:pt>
                <c:pt idx="493">
                  <c:v>-6.5702056555270953</c:v>
                </c:pt>
                <c:pt idx="494">
                  <c:v>-6.5702056555270953</c:v>
                </c:pt>
                <c:pt idx="495">
                  <c:v>-6.5702056555270953</c:v>
                </c:pt>
                <c:pt idx="496">
                  <c:v>-6.5702056555270953</c:v>
                </c:pt>
                <c:pt idx="497">
                  <c:v>-6.5702056555270953</c:v>
                </c:pt>
                <c:pt idx="498">
                  <c:v>-6.5702056555270953</c:v>
                </c:pt>
                <c:pt idx="499">
                  <c:v>-6.5702056555270953</c:v>
                </c:pt>
                <c:pt idx="500">
                  <c:v>-6.5702056555270953</c:v>
                </c:pt>
                <c:pt idx="501">
                  <c:v>-6.5702056555270953</c:v>
                </c:pt>
                <c:pt idx="502">
                  <c:v>-6.5702056555270953</c:v>
                </c:pt>
                <c:pt idx="503">
                  <c:v>-6.5702056555270953</c:v>
                </c:pt>
                <c:pt idx="504">
                  <c:v>-6.5702056555270953</c:v>
                </c:pt>
                <c:pt idx="505">
                  <c:v>-6.5702056555270953</c:v>
                </c:pt>
                <c:pt idx="506">
                  <c:v>-6.5702056555270953</c:v>
                </c:pt>
                <c:pt idx="507">
                  <c:v>-6.5702056555270953</c:v>
                </c:pt>
                <c:pt idx="508">
                  <c:v>-6.5702056555270953</c:v>
                </c:pt>
                <c:pt idx="509">
                  <c:v>-6.5702056555270953</c:v>
                </c:pt>
                <c:pt idx="510">
                  <c:v>-6.5702056555270953</c:v>
                </c:pt>
                <c:pt idx="511">
                  <c:v>-6.5702056555270953</c:v>
                </c:pt>
                <c:pt idx="512">
                  <c:v>-6.5702056555270953</c:v>
                </c:pt>
                <c:pt idx="513">
                  <c:v>-6.5702056555270953</c:v>
                </c:pt>
                <c:pt idx="514">
                  <c:v>-6.5702056555270953</c:v>
                </c:pt>
                <c:pt idx="515">
                  <c:v>-6.5702056555270953</c:v>
                </c:pt>
                <c:pt idx="516">
                  <c:v>-6.5702056555270953</c:v>
                </c:pt>
                <c:pt idx="517">
                  <c:v>-6.5702056555270953</c:v>
                </c:pt>
                <c:pt idx="518">
                  <c:v>-6.5702056555270953</c:v>
                </c:pt>
                <c:pt idx="519">
                  <c:v>-6.5702056555270953</c:v>
                </c:pt>
                <c:pt idx="520">
                  <c:v>-6.5702056555270953</c:v>
                </c:pt>
                <c:pt idx="521">
                  <c:v>-6.5702056555270953</c:v>
                </c:pt>
                <c:pt idx="522">
                  <c:v>-6.5702056555270953</c:v>
                </c:pt>
                <c:pt idx="523">
                  <c:v>-6.5702056555270953</c:v>
                </c:pt>
                <c:pt idx="524">
                  <c:v>-6.5702056555270953</c:v>
                </c:pt>
                <c:pt idx="525">
                  <c:v>-6.5702056555270953</c:v>
                </c:pt>
                <c:pt idx="526">
                  <c:v>-6.5702056555270953</c:v>
                </c:pt>
                <c:pt idx="527">
                  <c:v>-6.5702056555270953</c:v>
                </c:pt>
                <c:pt idx="528">
                  <c:v>-6.5702056555270953</c:v>
                </c:pt>
                <c:pt idx="529">
                  <c:v>-6.5702056555270953</c:v>
                </c:pt>
                <c:pt idx="530">
                  <c:v>-6.5702056555270953</c:v>
                </c:pt>
                <c:pt idx="531">
                  <c:v>-6.5702056555270953</c:v>
                </c:pt>
                <c:pt idx="532">
                  <c:v>-6.5702056555270953</c:v>
                </c:pt>
                <c:pt idx="533">
                  <c:v>-6.5702056555270953</c:v>
                </c:pt>
                <c:pt idx="534">
                  <c:v>-6.5702056555270953</c:v>
                </c:pt>
                <c:pt idx="535">
                  <c:v>-6.5702056555270953</c:v>
                </c:pt>
                <c:pt idx="536">
                  <c:v>-6.5702056555270953</c:v>
                </c:pt>
                <c:pt idx="537">
                  <c:v>-6.5702056555270953</c:v>
                </c:pt>
                <c:pt idx="538">
                  <c:v>-6.5702056555270953</c:v>
                </c:pt>
                <c:pt idx="539">
                  <c:v>-6.5702056555270953</c:v>
                </c:pt>
                <c:pt idx="540">
                  <c:v>-6.5702056555270953</c:v>
                </c:pt>
                <c:pt idx="541">
                  <c:v>-6.5702056555270953</c:v>
                </c:pt>
                <c:pt idx="542">
                  <c:v>-6.5702056555270953</c:v>
                </c:pt>
                <c:pt idx="543">
                  <c:v>-6.5702056555270953</c:v>
                </c:pt>
                <c:pt idx="544">
                  <c:v>-6.5702056555270953</c:v>
                </c:pt>
                <c:pt idx="545">
                  <c:v>-6.5702056555270953</c:v>
                </c:pt>
                <c:pt idx="546">
                  <c:v>-6.5702056555270953</c:v>
                </c:pt>
                <c:pt idx="547">
                  <c:v>-6.5702056555270953</c:v>
                </c:pt>
                <c:pt idx="548">
                  <c:v>-6.5702056555270953</c:v>
                </c:pt>
                <c:pt idx="549">
                  <c:v>-6.5702056555270953</c:v>
                </c:pt>
                <c:pt idx="550">
                  <c:v>-6.5702056555270953</c:v>
                </c:pt>
                <c:pt idx="551">
                  <c:v>-6.5702056555270953</c:v>
                </c:pt>
                <c:pt idx="552">
                  <c:v>-6.5702056555270953</c:v>
                </c:pt>
                <c:pt idx="553">
                  <c:v>-6.5702056555270953</c:v>
                </c:pt>
                <c:pt idx="554">
                  <c:v>-6.5702056555270953</c:v>
                </c:pt>
                <c:pt idx="555">
                  <c:v>-6.5702056555270953</c:v>
                </c:pt>
                <c:pt idx="556">
                  <c:v>-6.5702056555270953</c:v>
                </c:pt>
                <c:pt idx="557">
                  <c:v>-6.5702056555270953</c:v>
                </c:pt>
                <c:pt idx="558">
                  <c:v>-6.5702056555270953</c:v>
                </c:pt>
                <c:pt idx="559">
                  <c:v>-6.5702056555270953</c:v>
                </c:pt>
                <c:pt idx="560">
                  <c:v>-6.5702056555270953</c:v>
                </c:pt>
                <c:pt idx="561">
                  <c:v>-6.5702056555270953</c:v>
                </c:pt>
                <c:pt idx="562">
                  <c:v>-6.5702056555270953</c:v>
                </c:pt>
                <c:pt idx="563">
                  <c:v>-6.5702056555270953</c:v>
                </c:pt>
                <c:pt idx="564">
                  <c:v>-6.5702056555270953</c:v>
                </c:pt>
                <c:pt idx="565">
                  <c:v>-6.5702056555270953</c:v>
                </c:pt>
                <c:pt idx="566">
                  <c:v>-6.5702056555270953</c:v>
                </c:pt>
                <c:pt idx="567">
                  <c:v>-6.5702056555270953</c:v>
                </c:pt>
                <c:pt idx="568">
                  <c:v>-6.5702056555270953</c:v>
                </c:pt>
                <c:pt idx="569">
                  <c:v>-6.5702056555270953</c:v>
                </c:pt>
                <c:pt idx="570">
                  <c:v>-6.5702056555270953</c:v>
                </c:pt>
                <c:pt idx="571">
                  <c:v>-6.5702056555270953</c:v>
                </c:pt>
                <c:pt idx="572">
                  <c:v>-6.5702056555270953</c:v>
                </c:pt>
                <c:pt idx="573">
                  <c:v>-6.5702056555270953</c:v>
                </c:pt>
                <c:pt idx="574">
                  <c:v>-6.5702056555270953</c:v>
                </c:pt>
                <c:pt idx="575">
                  <c:v>-6.5702056555270953</c:v>
                </c:pt>
                <c:pt idx="576">
                  <c:v>-6.5702056555270953</c:v>
                </c:pt>
                <c:pt idx="577">
                  <c:v>-6.5702056555270953</c:v>
                </c:pt>
                <c:pt idx="578">
                  <c:v>-6.5702056555270953</c:v>
                </c:pt>
                <c:pt idx="579">
                  <c:v>-6.5702056555270953</c:v>
                </c:pt>
                <c:pt idx="580">
                  <c:v>-6.5702056555270953</c:v>
                </c:pt>
                <c:pt idx="581">
                  <c:v>-6.5702056555270953</c:v>
                </c:pt>
                <c:pt idx="582">
                  <c:v>-6.5702056555270953</c:v>
                </c:pt>
                <c:pt idx="583">
                  <c:v>-6.5702056555270953</c:v>
                </c:pt>
                <c:pt idx="584">
                  <c:v>-6.5702056555270953</c:v>
                </c:pt>
                <c:pt idx="585">
                  <c:v>-6.5702056555270953</c:v>
                </c:pt>
                <c:pt idx="586">
                  <c:v>-6.5702056555270953</c:v>
                </c:pt>
                <c:pt idx="587">
                  <c:v>-6.5702056555270953</c:v>
                </c:pt>
                <c:pt idx="588">
                  <c:v>-6.5702056555270953</c:v>
                </c:pt>
                <c:pt idx="589">
                  <c:v>-6.5702056555270953</c:v>
                </c:pt>
                <c:pt idx="590">
                  <c:v>-6.5702056555270953</c:v>
                </c:pt>
                <c:pt idx="591">
                  <c:v>-6.5702056555270953</c:v>
                </c:pt>
                <c:pt idx="592">
                  <c:v>-6.5702056555270953</c:v>
                </c:pt>
                <c:pt idx="593">
                  <c:v>-6.5702056555270953</c:v>
                </c:pt>
                <c:pt idx="594">
                  <c:v>-6.5702056555270953</c:v>
                </c:pt>
                <c:pt idx="595">
                  <c:v>-6.5702056555270953</c:v>
                </c:pt>
                <c:pt idx="596">
                  <c:v>-6.5702056555270953</c:v>
                </c:pt>
                <c:pt idx="597">
                  <c:v>-6.5702056555270953</c:v>
                </c:pt>
                <c:pt idx="598">
                  <c:v>-6.5702056555270953</c:v>
                </c:pt>
                <c:pt idx="599">
                  <c:v>-6.5702056555270953</c:v>
                </c:pt>
                <c:pt idx="600">
                  <c:v>-6.5702056555270953</c:v>
                </c:pt>
                <c:pt idx="601">
                  <c:v>-6.5702056555270953</c:v>
                </c:pt>
                <c:pt idx="602">
                  <c:v>-6.5702056555270953</c:v>
                </c:pt>
                <c:pt idx="603">
                  <c:v>-6.5702056555270953</c:v>
                </c:pt>
                <c:pt idx="604">
                  <c:v>-6.5702056555270953</c:v>
                </c:pt>
                <c:pt idx="605">
                  <c:v>-6.5702056555270953</c:v>
                </c:pt>
                <c:pt idx="606">
                  <c:v>-6.5702056555270953</c:v>
                </c:pt>
                <c:pt idx="607">
                  <c:v>-6.5702056555270953</c:v>
                </c:pt>
                <c:pt idx="608">
                  <c:v>-6.5702056555270953</c:v>
                </c:pt>
                <c:pt idx="609">
                  <c:v>-6.5702056555270953</c:v>
                </c:pt>
                <c:pt idx="610">
                  <c:v>-6.5702056555270953</c:v>
                </c:pt>
                <c:pt idx="611">
                  <c:v>-6.5702056555270953</c:v>
                </c:pt>
                <c:pt idx="612">
                  <c:v>-6.5702056555270953</c:v>
                </c:pt>
                <c:pt idx="613">
                  <c:v>-6.5702056555270953</c:v>
                </c:pt>
                <c:pt idx="614">
                  <c:v>-6.5702056555270953</c:v>
                </c:pt>
                <c:pt idx="615">
                  <c:v>-6.5702056555270953</c:v>
                </c:pt>
                <c:pt idx="616">
                  <c:v>-6.5702056555270953</c:v>
                </c:pt>
                <c:pt idx="617">
                  <c:v>-6.5702056555270953</c:v>
                </c:pt>
                <c:pt idx="618">
                  <c:v>-6.5702056555270953</c:v>
                </c:pt>
                <c:pt idx="619">
                  <c:v>-6.5702056555270953</c:v>
                </c:pt>
                <c:pt idx="620">
                  <c:v>-6.5702056555270953</c:v>
                </c:pt>
                <c:pt idx="621">
                  <c:v>-6.5702056555270953</c:v>
                </c:pt>
                <c:pt idx="622">
                  <c:v>-6.5702056555270953</c:v>
                </c:pt>
                <c:pt idx="623">
                  <c:v>-6.5702056555270953</c:v>
                </c:pt>
                <c:pt idx="624">
                  <c:v>-6.5702056555270953</c:v>
                </c:pt>
                <c:pt idx="625">
                  <c:v>-6.5702056555270953</c:v>
                </c:pt>
                <c:pt idx="626">
                  <c:v>-6.5702056555270953</c:v>
                </c:pt>
                <c:pt idx="627">
                  <c:v>-6.5702056555270953</c:v>
                </c:pt>
                <c:pt idx="628">
                  <c:v>-6.5702056555270953</c:v>
                </c:pt>
                <c:pt idx="629">
                  <c:v>-6.5702056555270953</c:v>
                </c:pt>
                <c:pt idx="630">
                  <c:v>-6.5702056555270953</c:v>
                </c:pt>
                <c:pt idx="631">
                  <c:v>-6.5702056555270953</c:v>
                </c:pt>
                <c:pt idx="632">
                  <c:v>-6.5702056555270953</c:v>
                </c:pt>
                <c:pt idx="633">
                  <c:v>-6.5702056555270953</c:v>
                </c:pt>
                <c:pt idx="634">
                  <c:v>-6.5702056555270953</c:v>
                </c:pt>
                <c:pt idx="635">
                  <c:v>-6.5702056555270953</c:v>
                </c:pt>
                <c:pt idx="636">
                  <c:v>-6.5702056555270953</c:v>
                </c:pt>
                <c:pt idx="637">
                  <c:v>-6.5702056555270953</c:v>
                </c:pt>
                <c:pt idx="638">
                  <c:v>-6.5702056555270953</c:v>
                </c:pt>
                <c:pt idx="639">
                  <c:v>-6.5702056555270953</c:v>
                </c:pt>
                <c:pt idx="640">
                  <c:v>-6.5702056555270953</c:v>
                </c:pt>
                <c:pt idx="641">
                  <c:v>-6.5702056555270953</c:v>
                </c:pt>
                <c:pt idx="642">
                  <c:v>-6.5702056555270953</c:v>
                </c:pt>
                <c:pt idx="643">
                  <c:v>-6.5702056555270953</c:v>
                </c:pt>
                <c:pt idx="644">
                  <c:v>-6.5702056555270953</c:v>
                </c:pt>
                <c:pt idx="645">
                  <c:v>-6.5702056555270953</c:v>
                </c:pt>
                <c:pt idx="646">
                  <c:v>-6.5702056555270953</c:v>
                </c:pt>
                <c:pt idx="647">
                  <c:v>-6.5702056555270953</c:v>
                </c:pt>
                <c:pt idx="648">
                  <c:v>-6.5702056555270953</c:v>
                </c:pt>
                <c:pt idx="649">
                  <c:v>-6.5702056555270953</c:v>
                </c:pt>
                <c:pt idx="650">
                  <c:v>-6.5702056555270953</c:v>
                </c:pt>
                <c:pt idx="651">
                  <c:v>-6.5702056555270953</c:v>
                </c:pt>
                <c:pt idx="652">
                  <c:v>-6.5702056555270953</c:v>
                </c:pt>
                <c:pt idx="653">
                  <c:v>-6.5702056555270953</c:v>
                </c:pt>
                <c:pt idx="654">
                  <c:v>-6.5702056555270953</c:v>
                </c:pt>
                <c:pt idx="655">
                  <c:v>-6.5702056555270953</c:v>
                </c:pt>
                <c:pt idx="656">
                  <c:v>-6.5702056555270953</c:v>
                </c:pt>
                <c:pt idx="657">
                  <c:v>-6.5702056555270953</c:v>
                </c:pt>
                <c:pt idx="658">
                  <c:v>-6.5702056555270953</c:v>
                </c:pt>
                <c:pt idx="659">
                  <c:v>-6.5702056555270953</c:v>
                </c:pt>
                <c:pt idx="660">
                  <c:v>-6.5702056555270953</c:v>
                </c:pt>
                <c:pt idx="661">
                  <c:v>-6.5702056555270953</c:v>
                </c:pt>
                <c:pt idx="662">
                  <c:v>-6.5702056555270953</c:v>
                </c:pt>
                <c:pt idx="663">
                  <c:v>-6.5702056555270953</c:v>
                </c:pt>
                <c:pt idx="664">
                  <c:v>-6.5702056555270953</c:v>
                </c:pt>
                <c:pt idx="665">
                  <c:v>-6.5702056555270953</c:v>
                </c:pt>
                <c:pt idx="666">
                  <c:v>-6.5702056555270953</c:v>
                </c:pt>
                <c:pt idx="667">
                  <c:v>-6.5702056555270953</c:v>
                </c:pt>
                <c:pt idx="668">
                  <c:v>-6.5702056555270953</c:v>
                </c:pt>
                <c:pt idx="669">
                  <c:v>-6.5702056555270953</c:v>
                </c:pt>
                <c:pt idx="670">
                  <c:v>-6.5702056555270953</c:v>
                </c:pt>
                <c:pt idx="671">
                  <c:v>-6.5702056555270953</c:v>
                </c:pt>
                <c:pt idx="672">
                  <c:v>-6.5702056555270953</c:v>
                </c:pt>
                <c:pt idx="673">
                  <c:v>-6.5702056555270953</c:v>
                </c:pt>
                <c:pt idx="674">
                  <c:v>-6.5702056555270953</c:v>
                </c:pt>
                <c:pt idx="675">
                  <c:v>-6.5702056555270953</c:v>
                </c:pt>
                <c:pt idx="676">
                  <c:v>-6.5702056555270953</c:v>
                </c:pt>
                <c:pt idx="677">
                  <c:v>-6.5702056555270953</c:v>
                </c:pt>
                <c:pt idx="678">
                  <c:v>-6.5702056555270953</c:v>
                </c:pt>
                <c:pt idx="679">
                  <c:v>-6.5702056555270953</c:v>
                </c:pt>
                <c:pt idx="680">
                  <c:v>-6.5702056555270953</c:v>
                </c:pt>
                <c:pt idx="681">
                  <c:v>-6.5702056555270953</c:v>
                </c:pt>
                <c:pt idx="682">
                  <c:v>-6.5702056555270953</c:v>
                </c:pt>
                <c:pt idx="683">
                  <c:v>-6.5702056555270953</c:v>
                </c:pt>
                <c:pt idx="684">
                  <c:v>-6.5702056555270953</c:v>
                </c:pt>
                <c:pt idx="685">
                  <c:v>-6.5702056555270953</c:v>
                </c:pt>
                <c:pt idx="686">
                  <c:v>-6.5702056555270953</c:v>
                </c:pt>
                <c:pt idx="687">
                  <c:v>-6.5702056555270953</c:v>
                </c:pt>
                <c:pt idx="688">
                  <c:v>-6.5702056555270953</c:v>
                </c:pt>
                <c:pt idx="689">
                  <c:v>-6.5702056555270953</c:v>
                </c:pt>
                <c:pt idx="690">
                  <c:v>-6.5702056555270953</c:v>
                </c:pt>
                <c:pt idx="691">
                  <c:v>-6.5702056555270953</c:v>
                </c:pt>
                <c:pt idx="692">
                  <c:v>-6.5702056555270953</c:v>
                </c:pt>
                <c:pt idx="693">
                  <c:v>-6.5702056555270953</c:v>
                </c:pt>
                <c:pt idx="694">
                  <c:v>-6.5702056555270953</c:v>
                </c:pt>
                <c:pt idx="695">
                  <c:v>-6.5702056555270953</c:v>
                </c:pt>
                <c:pt idx="696">
                  <c:v>-6.5702056555270953</c:v>
                </c:pt>
                <c:pt idx="697">
                  <c:v>-6.5702056555270953</c:v>
                </c:pt>
                <c:pt idx="698">
                  <c:v>-6.5702056555270953</c:v>
                </c:pt>
                <c:pt idx="699">
                  <c:v>-6.5702056555270953</c:v>
                </c:pt>
                <c:pt idx="700">
                  <c:v>-6.5702056555270953</c:v>
                </c:pt>
                <c:pt idx="701">
                  <c:v>-6.5702056555270953</c:v>
                </c:pt>
                <c:pt idx="702">
                  <c:v>-6.5702056555270953</c:v>
                </c:pt>
                <c:pt idx="703">
                  <c:v>-6.5702056555270953</c:v>
                </c:pt>
                <c:pt idx="704">
                  <c:v>-6.5702056555270953</c:v>
                </c:pt>
                <c:pt idx="705">
                  <c:v>-6.5702056555270953</c:v>
                </c:pt>
                <c:pt idx="706">
                  <c:v>-6.5702056555270953</c:v>
                </c:pt>
                <c:pt idx="707">
                  <c:v>-6.5702056555270953</c:v>
                </c:pt>
                <c:pt idx="708">
                  <c:v>-6.5702056555270953</c:v>
                </c:pt>
                <c:pt idx="709">
                  <c:v>-6.5702056555270953</c:v>
                </c:pt>
                <c:pt idx="710">
                  <c:v>-6.5702056555270953</c:v>
                </c:pt>
                <c:pt idx="711">
                  <c:v>-6.5702056555270953</c:v>
                </c:pt>
                <c:pt idx="712">
                  <c:v>-6.5702056555270953</c:v>
                </c:pt>
                <c:pt idx="713">
                  <c:v>-6.5702056555270953</c:v>
                </c:pt>
                <c:pt idx="714">
                  <c:v>-6.5702056555270953</c:v>
                </c:pt>
                <c:pt idx="715">
                  <c:v>-6.5702056555270953</c:v>
                </c:pt>
                <c:pt idx="716">
                  <c:v>-6.5702056555270953</c:v>
                </c:pt>
                <c:pt idx="717">
                  <c:v>-6.5702056555270953</c:v>
                </c:pt>
                <c:pt idx="718">
                  <c:v>-6.5702056555270953</c:v>
                </c:pt>
                <c:pt idx="719">
                  <c:v>-6.5702056555270953</c:v>
                </c:pt>
                <c:pt idx="720">
                  <c:v>-6.5702056555270953</c:v>
                </c:pt>
                <c:pt idx="721">
                  <c:v>-6.5702056555270953</c:v>
                </c:pt>
                <c:pt idx="722">
                  <c:v>-6.5702056555270953</c:v>
                </c:pt>
                <c:pt idx="723">
                  <c:v>-6.5702056555270953</c:v>
                </c:pt>
                <c:pt idx="724">
                  <c:v>-6.5702056555270953</c:v>
                </c:pt>
                <c:pt idx="725">
                  <c:v>-6.5702056555270953</c:v>
                </c:pt>
                <c:pt idx="726">
                  <c:v>-6.5702056555270953</c:v>
                </c:pt>
                <c:pt idx="727">
                  <c:v>-6.5702056555270953</c:v>
                </c:pt>
                <c:pt idx="728">
                  <c:v>-6.5702056555270953</c:v>
                </c:pt>
                <c:pt idx="729">
                  <c:v>-6.5702056555270953</c:v>
                </c:pt>
                <c:pt idx="730">
                  <c:v>-6.5702056555270953</c:v>
                </c:pt>
                <c:pt idx="731">
                  <c:v>-6.5702056555270953</c:v>
                </c:pt>
                <c:pt idx="732">
                  <c:v>-6.5702056555270953</c:v>
                </c:pt>
                <c:pt idx="733">
                  <c:v>-6.5702056555270953</c:v>
                </c:pt>
                <c:pt idx="734">
                  <c:v>-6.5702056555270953</c:v>
                </c:pt>
                <c:pt idx="735">
                  <c:v>-6.5702056555270953</c:v>
                </c:pt>
                <c:pt idx="736">
                  <c:v>-6.5702056555270953</c:v>
                </c:pt>
                <c:pt idx="737">
                  <c:v>-6.5702056555270953</c:v>
                </c:pt>
                <c:pt idx="738">
                  <c:v>-6.5702056555270953</c:v>
                </c:pt>
                <c:pt idx="739">
                  <c:v>-6.5702056555270953</c:v>
                </c:pt>
                <c:pt idx="740">
                  <c:v>-6.5702056555270953</c:v>
                </c:pt>
                <c:pt idx="741">
                  <c:v>-6.5702056555270953</c:v>
                </c:pt>
                <c:pt idx="742">
                  <c:v>-6.5702056555270953</c:v>
                </c:pt>
                <c:pt idx="743">
                  <c:v>-6.5702056555270953</c:v>
                </c:pt>
                <c:pt idx="744">
                  <c:v>-6.5702056555270953</c:v>
                </c:pt>
                <c:pt idx="745">
                  <c:v>-6.5702056555270953</c:v>
                </c:pt>
                <c:pt idx="746">
                  <c:v>-6.5702056555270953</c:v>
                </c:pt>
                <c:pt idx="747">
                  <c:v>-6.5702056555270953</c:v>
                </c:pt>
                <c:pt idx="748">
                  <c:v>-6.5702056555270953</c:v>
                </c:pt>
                <c:pt idx="749">
                  <c:v>-6.5702056555270953</c:v>
                </c:pt>
                <c:pt idx="750">
                  <c:v>-6.5702056555270953</c:v>
                </c:pt>
                <c:pt idx="751">
                  <c:v>-6.5702056555270953</c:v>
                </c:pt>
                <c:pt idx="752">
                  <c:v>-6.5702056555270953</c:v>
                </c:pt>
                <c:pt idx="753">
                  <c:v>-6.5702056555270953</c:v>
                </c:pt>
                <c:pt idx="754">
                  <c:v>-6.5702056555270953</c:v>
                </c:pt>
                <c:pt idx="755">
                  <c:v>-6.5702056555270953</c:v>
                </c:pt>
                <c:pt idx="756">
                  <c:v>-6.5702056555270953</c:v>
                </c:pt>
                <c:pt idx="757">
                  <c:v>-6.5702056555270953</c:v>
                </c:pt>
                <c:pt idx="758">
                  <c:v>-6.5702056555270953</c:v>
                </c:pt>
                <c:pt idx="759">
                  <c:v>-6.5702056555270953</c:v>
                </c:pt>
                <c:pt idx="760">
                  <c:v>-6.5702056555270953</c:v>
                </c:pt>
                <c:pt idx="761">
                  <c:v>-6.5702056555270953</c:v>
                </c:pt>
                <c:pt idx="762">
                  <c:v>-6.5702056555270953</c:v>
                </c:pt>
                <c:pt idx="763">
                  <c:v>-6.5702056555270953</c:v>
                </c:pt>
                <c:pt idx="764">
                  <c:v>-6.5702056555270953</c:v>
                </c:pt>
                <c:pt idx="765">
                  <c:v>-6.5702056555270953</c:v>
                </c:pt>
                <c:pt idx="766">
                  <c:v>-6.5702056555270953</c:v>
                </c:pt>
                <c:pt idx="767">
                  <c:v>-6.5702056555270953</c:v>
                </c:pt>
                <c:pt idx="768">
                  <c:v>-6.5702056555270953</c:v>
                </c:pt>
                <c:pt idx="769">
                  <c:v>-6.5702056555270953</c:v>
                </c:pt>
                <c:pt idx="770">
                  <c:v>-6.5702056555270953</c:v>
                </c:pt>
                <c:pt idx="771">
                  <c:v>-6.5702056555270953</c:v>
                </c:pt>
                <c:pt idx="772">
                  <c:v>-6.5702056555270953</c:v>
                </c:pt>
                <c:pt idx="773">
                  <c:v>-6.5702056555270953</c:v>
                </c:pt>
                <c:pt idx="774">
                  <c:v>-6.5702056555270953</c:v>
                </c:pt>
                <c:pt idx="775">
                  <c:v>-6.5702056555270953</c:v>
                </c:pt>
                <c:pt idx="776">
                  <c:v>-6.5702056555270953</c:v>
                </c:pt>
                <c:pt idx="777">
                  <c:v>-6.5702056555270953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9B-4B45-B8C0-0A57C0776EDB}"/>
            </c:ext>
          </c:extLst>
        </c:ser>
        <c:ser>
          <c:idx val="3"/>
          <c:order val="3"/>
          <c:tx>
            <c:strRef>
              <c:f>'ONE_LAST_QUOTE (2)'!$AL$1</c:f>
              <c:strCache>
                <c:ptCount val="1"/>
                <c:pt idx="0">
                  <c:v> +1標準差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'ONE_LAST_QUOTE (2)'!$A$2:$A$792</c:f>
              <c:numCache>
                <c:formatCode>m/d/yyyy</c:formatCode>
                <c:ptCount val="791"/>
                <c:pt idx="0">
                  <c:v>44063</c:v>
                </c:pt>
                <c:pt idx="1">
                  <c:v>44064</c:v>
                </c:pt>
                <c:pt idx="2">
                  <c:v>44067</c:v>
                </c:pt>
                <c:pt idx="3">
                  <c:v>44068</c:v>
                </c:pt>
                <c:pt idx="4">
                  <c:v>44069</c:v>
                </c:pt>
                <c:pt idx="5">
                  <c:v>44070</c:v>
                </c:pt>
                <c:pt idx="6">
                  <c:v>44071</c:v>
                </c:pt>
                <c:pt idx="7">
                  <c:v>44074</c:v>
                </c:pt>
                <c:pt idx="8">
                  <c:v>44075</c:v>
                </c:pt>
                <c:pt idx="9">
                  <c:v>44076</c:v>
                </c:pt>
                <c:pt idx="10">
                  <c:v>44077</c:v>
                </c:pt>
                <c:pt idx="11">
                  <c:v>44078</c:v>
                </c:pt>
                <c:pt idx="12">
                  <c:v>44081</c:v>
                </c:pt>
                <c:pt idx="13">
                  <c:v>44082</c:v>
                </c:pt>
                <c:pt idx="14">
                  <c:v>44083</c:v>
                </c:pt>
                <c:pt idx="15">
                  <c:v>44084</c:v>
                </c:pt>
                <c:pt idx="16">
                  <c:v>44085</c:v>
                </c:pt>
                <c:pt idx="17">
                  <c:v>44088</c:v>
                </c:pt>
                <c:pt idx="18">
                  <c:v>44089</c:v>
                </c:pt>
                <c:pt idx="19">
                  <c:v>44090</c:v>
                </c:pt>
                <c:pt idx="20">
                  <c:v>44091</c:v>
                </c:pt>
                <c:pt idx="21">
                  <c:v>44092</c:v>
                </c:pt>
                <c:pt idx="22">
                  <c:v>44095</c:v>
                </c:pt>
                <c:pt idx="23">
                  <c:v>44096</c:v>
                </c:pt>
                <c:pt idx="24">
                  <c:v>44097</c:v>
                </c:pt>
                <c:pt idx="25">
                  <c:v>44098</c:v>
                </c:pt>
                <c:pt idx="26">
                  <c:v>44099</c:v>
                </c:pt>
                <c:pt idx="27">
                  <c:v>44102</c:v>
                </c:pt>
                <c:pt idx="28">
                  <c:v>44103</c:v>
                </c:pt>
                <c:pt idx="29">
                  <c:v>44104</c:v>
                </c:pt>
                <c:pt idx="30">
                  <c:v>44109</c:v>
                </c:pt>
                <c:pt idx="31">
                  <c:v>44110</c:v>
                </c:pt>
                <c:pt idx="32">
                  <c:v>44111</c:v>
                </c:pt>
                <c:pt idx="33">
                  <c:v>44112</c:v>
                </c:pt>
                <c:pt idx="34">
                  <c:v>44116</c:v>
                </c:pt>
                <c:pt idx="35">
                  <c:v>44117</c:v>
                </c:pt>
                <c:pt idx="36">
                  <c:v>44118</c:v>
                </c:pt>
                <c:pt idx="37">
                  <c:v>44119</c:v>
                </c:pt>
                <c:pt idx="38">
                  <c:v>44120</c:v>
                </c:pt>
                <c:pt idx="39">
                  <c:v>44123</c:v>
                </c:pt>
                <c:pt idx="40">
                  <c:v>44124</c:v>
                </c:pt>
                <c:pt idx="41">
                  <c:v>44125</c:v>
                </c:pt>
                <c:pt idx="42">
                  <c:v>44126</c:v>
                </c:pt>
                <c:pt idx="43">
                  <c:v>44127</c:v>
                </c:pt>
                <c:pt idx="44">
                  <c:v>44131</c:v>
                </c:pt>
                <c:pt idx="45">
                  <c:v>44132</c:v>
                </c:pt>
                <c:pt idx="46">
                  <c:v>44133</c:v>
                </c:pt>
                <c:pt idx="47">
                  <c:v>44134</c:v>
                </c:pt>
                <c:pt idx="48">
                  <c:v>44137</c:v>
                </c:pt>
                <c:pt idx="49">
                  <c:v>44138</c:v>
                </c:pt>
                <c:pt idx="50">
                  <c:v>44139</c:v>
                </c:pt>
                <c:pt idx="51">
                  <c:v>44140</c:v>
                </c:pt>
                <c:pt idx="52">
                  <c:v>44141</c:v>
                </c:pt>
                <c:pt idx="53">
                  <c:v>44144</c:v>
                </c:pt>
                <c:pt idx="54">
                  <c:v>44145</c:v>
                </c:pt>
                <c:pt idx="55">
                  <c:v>44146</c:v>
                </c:pt>
                <c:pt idx="56">
                  <c:v>44147</c:v>
                </c:pt>
                <c:pt idx="57">
                  <c:v>44148</c:v>
                </c:pt>
                <c:pt idx="58">
                  <c:v>44151</c:v>
                </c:pt>
                <c:pt idx="59">
                  <c:v>44152</c:v>
                </c:pt>
                <c:pt idx="60">
                  <c:v>44153</c:v>
                </c:pt>
                <c:pt idx="61">
                  <c:v>44154</c:v>
                </c:pt>
                <c:pt idx="62">
                  <c:v>44155</c:v>
                </c:pt>
                <c:pt idx="63">
                  <c:v>44158</c:v>
                </c:pt>
                <c:pt idx="64">
                  <c:v>44159</c:v>
                </c:pt>
                <c:pt idx="65">
                  <c:v>44160</c:v>
                </c:pt>
                <c:pt idx="66">
                  <c:v>44161</c:v>
                </c:pt>
                <c:pt idx="67">
                  <c:v>44162</c:v>
                </c:pt>
                <c:pt idx="68">
                  <c:v>44165</c:v>
                </c:pt>
                <c:pt idx="69">
                  <c:v>44166</c:v>
                </c:pt>
                <c:pt idx="70">
                  <c:v>44167</c:v>
                </c:pt>
                <c:pt idx="71">
                  <c:v>44168</c:v>
                </c:pt>
                <c:pt idx="72">
                  <c:v>44169</c:v>
                </c:pt>
                <c:pt idx="73">
                  <c:v>44172</c:v>
                </c:pt>
                <c:pt idx="74">
                  <c:v>44173</c:v>
                </c:pt>
                <c:pt idx="75">
                  <c:v>44174</c:v>
                </c:pt>
                <c:pt idx="76">
                  <c:v>44175</c:v>
                </c:pt>
                <c:pt idx="77">
                  <c:v>44176</c:v>
                </c:pt>
                <c:pt idx="78">
                  <c:v>44179</c:v>
                </c:pt>
                <c:pt idx="79">
                  <c:v>44180</c:v>
                </c:pt>
                <c:pt idx="80">
                  <c:v>44181</c:v>
                </c:pt>
                <c:pt idx="81">
                  <c:v>44182</c:v>
                </c:pt>
                <c:pt idx="82">
                  <c:v>44183</c:v>
                </c:pt>
                <c:pt idx="83">
                  <c:v>44186</c:v>
                </c:pt>
                <c:pt idx="84">
                  <c:v>44187</c:v>
                </c:pt>
                <c:pt idx="85">
                  <c:v>44188</c:v>
                </c:pt>
                <c:pt idx="86">
                  <c:v>44189</c:v>
                </c:pt>
                <c:pt idx="87">
                  <c:v>44193</c:v>
                </c:pt>
                <c:pt idx="88">
                  <c:v>44194</c:v>
                </c:pt>
                <c:pt idx="89">
                  <c:v>44195</c:v>
                </c:pt>
                <c:pt idx="90">
                  <c:v>44196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44207</c:v>
                </c:pt>
                <c:pt idx="97">
                  <c:v>44208</c:v>
                </c:pt>
                <c:pt idx="98">
                  <c:v>44209</c:v>
                </c:pt>
                <c:pt idx="99">
                  <c:v>44210</c:v>
                </c:pt>
                <c:pt idx="100">
                  <c:v>44211</c:v>
                </c:pt>
                <c:pt idx="101">
                  <c:v>44214</c:v>
                </c:pt>
                <c:pt idx="102">
                  <c:v>44215</c:v>
                </c:pt>
                <c:pt idx="103">
                  <c:v>44216</c:v>
                </c:pt>
                <c:pt idx="104">
                  <c:v>44217</c:v>
                </c:pt>
                <c:pt idx="105">
                  <c:v>44218</c:v>
                </c:pt>
                <c:pt idx="106">
                  <c:v>44221</c:v>
                </c:pt>
                <c:pt idx="107">
                  <c:v>44222</c:v>
                </c:pt>
                <c:pt idx="108">
                  <c:v>44223</c:v>
                </c:pt>
                <c:pt idx="109">
                  <c:v>44224</c:v>
                </c:pt>
                <c:pt idx="110">
                  <c:v>44225</c:v>
                </c:pt>
                <c:pt idx="111">
                  <c:v>44228</c:v>
                </c:pt>
                <c:pt idx="112">
                  <c:v>44229</c:v>
                </c:pt>
                <c:pt idx="113">
                  <c:v>44230</c:v>
                </c:pt>
                <c:pt idx="114">
                  <c:v>44231</c:v>
                </c:pt>
                <c:pt idx="115">
                  <c:v>44232</c:v>
                </c:pt>
                <c:pt idx="116">
                  <c:v>44244</c:v>
                </c:pt>
                <c:pt idx="117">
                  <c:v>44245</c:v>
                </c:pt>
                <c:pt idx="118">
                  <c:v>44246</c:v>
                </c:pt>
                <c:pt idx="119">
                  <c:v>44249</c:v>
                </c:pt>
                <c:pt idx="120">
                  <c:v>44250</c:v>
                </c:pt>
                <c:pt idx="121">
                  <c:v>44251</c:v>
                </c:pt>
                <c:pt idx="122">
                  <c:v>44252</c:v>
                </c:pt>
                <c:pt idx="123">
                  <c:v>44253</c:v>
                </c:pt>
                <c:pt idx="124">
                  <c:v>44257</c:v>
                </c:pt>
                <c:pt idx="125">
                  <c:v>44258</c:v>
                </c:pt>
                <c:pt idx="126">
                  <c:v>44259</c:v>
                </c:pt>
                <c:pt idx="127">
                  <c:v>44260</c:v>
                </c:pt>
                <c:pt idx="128">
                  <c:v>44263</c:v>
                </c:pt>
                <c:pt idx="129">
                  <c:v>44264</c:v>
                </c:pt>
                <c:pt idx="130">
                  <c:v>44265</c:v>
                </c:pt>
                <c:pt idx="131">
                  <c:v>44266</c:v>
                </c:pt>
                <c:pt idx="132">
                  <c:v>44267</c:v>
                </c:pt>
                <c:pt idx="133">
                  <c:v>44270</c:v>
                </c:pt>
                <c:pt idx="134">
                  <c:v>44271</c:v>
                </c:pt>
                <c:pt idx="135">
                  <c:v>44272</c:v>
                </c:pt>
                <c:pt idx="136">
                  <c:v>44273</c:v>
                </c:pt>
                <c:pt idx="137">
                  <c:v>44274</c:v>
                </c:pt>
                <c:pt idx="138">
                  <c:v>44277</c:v>
                </c:pt>
                <c:pt idx="139">
                  <c:v>44278</c:v>
                </c:pt>
                <c:pt idx="140">
                  <c:v>44279</c:v>
                </c:pt>
                <c:pt idx="141">
                  <c:v>44280</c:v>
                </c:pt>
                <c:pt idx="142">
                  <c:v>44281</c:v>
                </c:pt>
                <c:pt idx="143">
                  <c:v>44284</c:v>
                </c:pt>
                <c:pt idx="144">
                  <c:v>44285</c:v>
                </c:pt>
                <c:pt idx="145">
                  <c:v>44286</c:v>
                </c:pt>
                <c:pt idx="146">
                  <c:v>44287</c:v>
                </c:pt>
                <c:pt idx="147">
                  <c:v>44293</c:v>
                </c:pt>
                <c:pt idx="148">
                  <c:v>44294</c:v>
                </c:pt>
                <c:pt idx="149">
                  <c:v>44295</c:v>
                </c:pt>
                <c:pt idx="150">
                  <c:v>44298</c:v>
                </c:pt>
                <c:pt idx="151">
                  <c:v>44299</c:v>
                </c:pt>
                <c:pt idx="152">
                  <c:v>44300</c:v>
                </c:pt>
                <c:pt idx="153">
                  <c:v>44301</c:v>
                </c:pt>
                <c:pt idx="154">
                  <c:v>44302</c:v>
                </c:pt>
                <c:pt idx="155">
                  <c:v>44305</c:v>
                </c:pt>
                <c:pt idx="156">
                  <c:v>44306</c:v>
                </c:pt>
                <c:pt idx="157">
                  <c:v>44307</c:v>
                </c:pt>
                <c:pt idx="158">
                  <c:v>44308</c:v>
                </c:pt>
                <c:pt idx="159">
                  <c:v>44309</c:v>
                </c:pt>
                <c:pt idx="160">
                  <c:v>44312</c:v>
                </c:pt>
                <c:pt idx="161">
                  <c:v>44313</c:v>
                </c:pt>
                <c:pt idx="162">
                  <c:v>44314</c:v>
                </c:pt>
                <c:pt idx="163">
                  <c:v>44315</c:v>
                </c:pt>
                <c:pt idx="164">
                  <c:v>44319</c:v>
                </c:pt>
                <c:pt idx="165">
                  <c:v>44320</c:v>
                </c:pt>
                <c:pt idx="166">
                  <c:v>44321</c:v>
                </c:pt>
                <c:pt idx="167">
                  <c:v>44322</c:v>
                </c:pt>
                <c:pt idx="168">
                  <c:v>44323</c:v>
                </c:pt>
                <c:pt idx="169">
                  <c:v>44326</c:v>
                </c:pt>
                <c:pt idx="170">
                  <c:v>44327</c:v>
                </c:pt>
                <c:pt idx="171">
                  <c:v>44328</c:v>
                </c:pt>
                <c:pt idx="172">
                  <c:v>44329</c:v>
                </c:pt>
                <c:pt idx="173">
                  <c:v>44330</c:v>
                </c:pt>
                <c:pt idx="174">
                  <c:v>44333</c:v>
                </c:pt>
                <c:pt idx="175">
                  <c:v>44334</c:v>
                </c:pt>
                <c:pt idx="176">
                  <c:v>44336</c:v>
                </c:pt>
                <c:pt idx="177">
                  <c:v>44337</c:v>
                </c:pt>
                <c:pt idx="178">
                  <c:v>44340</c:v>
                </c:pt>
                <c:pt idx="179">
                  <c:v>44341</c:v>
                </c:pt>
                <c:pt idx="180">
                  <c:v>44342</c:v>
                </c:pt>
                <c:pt idx="181">
                  <c:v>44343</c:v>
                </c:pt>
                <c:pt idx="182">
                  <c:v>44344</c:v>
                </c:pt>
                <c:pt idx="183">
                  <c:v>44347</c:v>
                </c:pt>
                <c:pt idx="184">
                  <c:v>44348</c:v>
                </c:pt>
                <c:pt idx="185">
                  <c:v>44349</c:v>
                </c:pt>
                <c:pt idx="186">
                  <c:v>44350</c:v>
                </c:pt>
                <c:pt idx="187">
                  <c:v>44351</c:v>
                </c:pt>
                <c:pt idx="188">
                  <c:v>44354</c:v>
                </c:pt>
                <c:pt idx="189">
                  <c:v>44355</c:v>
                </c:pt>
                <c:pt idx="190">
                  <c:v>44356</c:v>
                </c:pt>
                <c:pt idx="191">
                  <c:v>44357</c:v>
                </c:pt>
                <c:pt idx="192">
                  <c:v>44358</c:v>
                </c:pt>
                <c:pt idx="193">
                  <c:v>44362</c:v>
                </c:pt>
                <c:pt idx="194">
                  <c:v>44363</c:v>
                </c:pt>
                <c:pt idx="195">
                  <c:v>44364</c:v>
                </c:pt>
                <c:pt idx="196">
                  <c:v>44365</c:v>
                </c:pt>
                <c:pt idx="197">
                  <c:v>44368</c:v>
                </c:pt>
                <c:pt idx="198">
                  <c:v>44369</c:v>
                </c:pt>
                <c:pt idx="199">
                  <c:v>44370</c:v>
                </c:pt>
                <c:pt idx="200">
                  <c:v>44371</c:v>
                </c:pt>
                <c:pt idx="201">
                  <c:v>44372</c:v>
                </c:pt>
                <c:pt idx="202">
                  <c:v>44375</c:v>
                </c:pt>
                <c:pt idx="203">
                  <c:v>44376</c:v>
                </c:pt>
                <c:pt idx="204">
                  <c:v>44377</c:v>
                </c:pt>
                <c:pt idx="205">
                  <c:v>44379</c:v>
                </c:pt>
                <c:pt idx="206">
                  <c:v>44382</c:v>
                </c:pt>
                <c:pt idx="207">
                  <c:v>44383</c:v>
                </c:pt>
                <c:pt idx="208">
                  <c:v>44384</c:v>
                </c:pt>
                <c:pt idx="209">
                  <c:v>44385</c:v>
                </c:pt>
                <c:pt idx="210">
                  <c:v>44386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44396</c:v>
                </c:pt>
                <c:pt idx="217">
                  <c:v>44397</c:v>
                </c:pt>
                <c:pt idx="218">
                  <c:v>44398</c:v>
                </c:pt>
                <c:pt idx="219">
                  <c:v>44399</c:v>
                </c:pt>
                <c:pt idx="220">
                  <c:v>44400</c:v>
                </c:pt>
                <c:pt idx="221">
                  <c:v>44403</c:v>
                </c:pt>
                <c:pt idx="222">
                  <c:v>44404</c:v>
                </c:pt>
                <c:pt idx="223">
                  <c:v>44405</c:v>
                </c:pt>
                <c:pt idx="224">
                  <c:v>44406</c:v>
                </c:pt>
                <c:pt idx="225">
                  <c:v>44407</c:v>
                </c:pt>
                <c:pt idx="226">
                  <c:v>44410</c:v>
                </c:pt>
                <c:pt idx="227">
                  <c:v>44411</c:v>
                </c:pt>
                <c:pt idx="228">
                  <c:v>44412</c:v>
                </c:pt>
                <c:pt idx="229">
                  <c:v>44413</c:v>
                </c:pt>
                <c:pt idx="230">
                  <c:v>44414</c:v>
                </c:pt>
                <c:pt idx="231">
                  <c:v>44417</c:v>
                </c:pt>
                <c:pt idx="232">
                  <c:v>44418</c:v>
                </c:pt>
                <c:pt idx="233">
                  <c:v>44419</c:v>
                </c:pt>
                <c:pt idx="234">
                  <c:v>44420</c:v>
                </c:pt>
                <c:pt idx="235">
                  <c:v>44421</c:v>
                </c:pt>
                <c:pt idx="236">
                  <c:v>44424</c:v>
                </c:pt>
                <c:pt idx="237">
                  <c:v>44425</c:v>
                </c:pt>
                <c:pt idx="238">
                  <c:v>44426</c:v>
                </c:pt>
                <c:pt idx="239">
                  <c:v>44427</c:v>
                </c:pt>
                <c:pt idx="240">
                  <c:v>44428</c:v>
                </c:pt>
                <c:pt idx="241">
                  <c:v>44431</c:v>
                </c:pt>
                <c:pt idx="242">
                  <c:v>44432</c:v>
                </c:pt>
                <c:pt idx="243">
                  <c:v>44433</c:v>
                </c:pt>
                <c:pt idx="244">
                  <c:v>44434</c:v>
                </c:pt>
                <c:pt idx="245">
                  <c:v>44435</c:v>
                </c:pt>
                <c:pt idx="246">
                  <c:v>44438</c:v>
                </c:pt>
                <c:pt idx="247">
                  <c:v>44439</c:v>
                </c:pt>
                <c:pt idx="248">
                  <c:v>44440</c:v>
                </c:pt>
                <c:pt idx="249">
                  <c:v>44441</c:v>
                </c:pt>
                <c:pt idx="250">
                  <c:v>44442</c:v>
                </c:pt>
                <c:pt idx="251">
                  <c:v>44445</c:v>
                </c:pt>
                <c:pt idx="252">
                  <c:v>44446</c:v>
                </c:pt>
                <c:pt idx="253">
                  <c:v>44447</c:v>
                </c:pt>
                <c:pt idx="254">
                  <c:v>44448</c:v>
                </c:pt>
                <c:pt idx="255">
                  <c:v>44449</c:v>
                </c:pt>
                <c:pt idx="256">
                  <c:v>44452</c:v>
                </c:pt>
                <c:pt idx="257">
                  <c:v>44453</c:v>
                </c:pt>
                <c:pt idx="258">
                  <c:v>44454</c:v>
                </c:pt>
                <c:pt idx="259">
                  <c:v>44455</c:v>
                </c:pt>
                <c:pt idx="260">
                  <c:v>44456</c:v>
                </c:pt>
                <c:pt idx="261">
                  <c:v>44462</c:v>
                </c:pt>
                <c:pt idx="262">
                  <c:v>44463</c:v>
                </c:pt>
                <c:pt idx="263">
                  <c:v>44466</c:v>
                </c:pt>
                <c:pt idx="264">
                  <c:v>44467</c:v>
                </c:pt>
                <c:pt idx="265">
                  <c:v>44468</c:v>
                </c:pt>
                <c:pt idx="266">
                  <c:v>44469</c:v>
                </c:pt>
                <c:pt idx="267">
                  <c:v>44473</c:v>
                </c:pt>
                <c:pt idx="268">
                  <c:v>44474</c:v>
                </c:pt>
                <c:pt idx="269">
                  <c:v>44475</c:v>
                </c:pt>
                <c:pt idx="270">
                  <c:v>44476</c:v>
                </c:pt>
                <c:pt idx="271">
                  <c:v>44477</c:v>
                </c:pt>
                <c:pt idx="272">
                  <c:v>44481</c:v>
                </c:pt>
                <c:pt idx="273">
                  <c:v>44482</c:v>
                </c:pt>
                <c:pt idx="274">
                  <c:v>44484</c:v>
                </c:pt>
                <c:pt idx="275">
                  <c:v>44487</c:v>
                </c:pt>
                <c:pt idx="276">
                  <c:v>44488</c:v>
                </c:pt>
                <c:pt idx="277">
                  <c:v>44489</c:v>
                </c:pt>
                <c:pt idx="278">
                  <c:v>44490</c:v>
                </c:pt>
                <c:pt idx="279">
                  <c:v>44491</c:v>
                </c:pt>
                <c:pt idx="280">
                  <c:v>44494</c:v>
                </c:pt>
                <c:pt idx="281">
                  <c:v>44495</c:v>
                </c:pt>
                <c:pt idx="282">
                  <c:v>44496</c:v>
                </c:pt>
                <c:pt idx="283">
                  <c:v>44497</c:v>
                </c:pt>
                <c:pt idx="284">
                  <c:v>44498</c:v>
                </c:pt>
                <c:pt idx="285">
                  <c:v>44501</c:v>
                </c:pt>
                <c:pt idx="286">
                  <c:v>44502</c:v>
                </c:pt>
                <c:pt idx="287">
                  <c:v>44503</c:v>
                </c:pt>
                <c:pt idx="288">
                  <c:v>44504</c:v>
                </c:pt>
                <c:pt idx="289">
                  <c:v>44505</c:v>
                </c:pt>
                <c:pt idx="290">
                  <c:v>44508</c:v>
                </c:pt>
                <c:pt idx="291">
                  <c:v>44509</c:v>
                </c:pt>
                <c:pt idx="292">
                  <c:v>44510</c:v>
                </c:pt>
                <c:pt idx="293">
                  <c:v>44511</c:v>
                </c:pt>
                <c:pt idx="294">
                  <c:v>44512</c:v>
                </c:pt>
                <c:pt idx="295">
                  <c:v>44515</c:v>
                </c:pt>
                <c:pt idx="296">
                  <c:v>44516</c:v>
                </c:pt>
                <c:pt idx="297">
                  <c:v>44517</c:v>
                </c:pt>
                <c:pt idx="298">
                  <c:v>44518</c:v>
                </c:pt>
                <c:pt idx="299">
                  <c:v>44519</c:v>
                </c:pt>
                <c:pt idx="300">
                  <c:v>44522</c:v>
                </c:pt>
                <c:pt idx="301">
                  <c:v>44523</c:v>
                </c:pt>
                <c:pt idx="302">
                  <c:v>44524</c:v>
                </c:pt>
                <c:pt idx="303">
                  <c:v>44525</c:v>
                </c:pt>
                <c:pt idx="304">
                  <c:v>44526</c:v>
                </c:pt>
                <c:pt idx="305">
                  <c:v>44529</c:v>
                </c:pt>
                <c:pt idx="306">
                  <c:v>44530</c:v>
                </c:pt>
                <c:pt idx="307">
                  <c:v>44531</c:v>
                </c:pt>
                <c:pt idx="308">
                  <c:v>44532</c:v>
                </c:pt>
                <c:pt idx="309">
                  <c:v>44533</c:v>
                </c:pt>
                <c:pt idx="310">
                  <c:v>44536</c:v>
                </c:pt>
                <c:pt idx="311">
                  <c:v>44537</c:v>
                </c:pt>
                <c:pt idx="312">
                  <c:v>44538</c:v>
                </c:pt>
                <c:pt idx="313">
                  <c:v>44539</c:v>
                </c:pt>
                <c:pt idx="314">
                  <c:v>44540</c:v>
                </c:pt>
                <c:pt idx="315">
                  <c:v>44543</c:v>
                </c:pt>
                <c:pt idx="316">
                  <c:v>44544</c:v>
                </c:pt>
                <c:pt idx="317">
                  <c:v>44545</c:v>
                </c:pt>
                <c:pt idx="318">
                  <c:v>44546</c:v>
                </c:pt>
                <c:pt idx="319">
                  <c:v>44547</c:v>
                </c:pt>
                <c:pt idx="320">
                  <c:v>44550</c:v>
                </c:pt>
                <c:pt idx="321">
                  <c:v>44551</c:v>
                </c:pt>
                <c:pt idx="322">
                  <c:v>44552</c:v>
                </c:pt>
                <c:pt idx="323">
                  <c:v>44553</c:v>
                </c:pt>
                <c:pt idx="324">
                  <c:v>44554</c:v>
                </c:pt>
                <c:pt idx="325">
                  <c:v>44558</c:v>
                </c:pt>
                <c:pt idx="326">
                  <c:v>44559</c:v>
                </c:pt>
                <c:pt idx="327">
                  <c:v>44560</c:v>
                </c:pt>
                <c:pt idx="328">
                  <c:v>44564</c:v>
                </c:pt>
                <c:pt idx="329">
                  <c:v>44565</c:v>
                </c:pt>
                <c:pt idx="330">
                  <c:v>44566</c:v>
                </c:pt>
                <c:pt idx="331">
                  <c:v>44567</c:v>
                </c:pt>
                <c:pt idx="332">
                  <c:v>44568</c:v>
                </c:pt>
                <c:pt idx="333">
                  <c:v>44571</c:v>
                </c:pt>
                <c:pt idx="334">
                  <c:v>44572</c:v>
                </c:pt>
                <c:pt idx="335">
                  <c:v>44573</c:v>
                </c:pt>
                <c:pt idx="336">
                  <c:v>44574</c:v>
                </c:pt>
                <c:pt idx="337">
                  <c:v>44575</c:v>
                </c:pt>
                <c:pt idx="338">
                  <c:v>44578</c:v>
                </c:pt>
                <c:pt idx="339">
                  <c:v>44579</c:v>
                </c:pt>
                <c:pt idx="340">
                  <c:v>44580</c:v>
                </c:pt>
                <c:pt idx="341">
                  <c:v>44581</c:v>
                </c:pt>
                <c:pt idx="342">
                  <c:v>44582</c:v>
                </c:pt>
                <c:pt idx="343">
                  <c:v>44585</c:v>
                </c:pt>
                <c:pt idx="344">
                  <c:v>44586</c:v>
                </c:pt>
                <c:pt idx="345">
                  <c:v>44587</c:v>
                </c:pt>
                <c:pt idx="346">
                  <c:v>44599</c:v>
                </c:pt>
                <c:pt idx="347">
                  <c:v>44600</c:v>
                </c:pt>
                <c:pt idx="348">
                  <c:v>44601</c:v>
                </c:pt>
                <c:pt idx="349">
                  <c:v>44602</c:v>
                </c:pt>
                <c:pt idx="350">
                  <c:v>44603</c:v>
                </c:pt>
                <c:pt idx="351">
                  <c:v>44606</c:v>
                </c:pt>
                <c:pt idx="352">
                  <c:v>44607</c:v>
                </c:pt>
                <c:pt idx="353">
                  <c:v>44608</c:v>
                </c:pt>
                <c:pt idx="354">
                  <c:v>44609</c:v>
                </c:pt>
                <c:pt idx="355">
                  <c:v>44610</c:v>
                </c:pt>
                <c:pt idx="356">
                  <c:v>44613</c:v>
                </c:pt>
                <c:pt idx="357">
                  <c:v>44614</c:v>
                </c:pt>
                <c:pt idx="358">
                  <c:v>44615</c:v>
                </c:pt>
                <c:pt idx="359">
                  <c:v>44616</c:v>
                </c:pt>
                <c:pt idx="360">
                  <c:v>44617</c:v>
                </c:pt>
                <c:pt idx="361">
                  <c:v>44621</c:v>
                </c:pt>
                <c:pt idx="362">
                  <c:v>44622</c:v>
                </c:pt>
                <c:pt idx="363">
                  <c:v>44623</c:v>
                </c:pt>
                <c:pt idx="364">
                  <c:v>44624</c:v>
                </c:pt>
                <c:pt idx="365">
                  <c:v>44627</c:v>
                </c:pt>
                <c:pt idx="366">
                  <c:v>44628</c:v>
                </c:pt>
                <c:pt idx="367">
                  <c:v>44629</c:v>
                </c:pt>
                <c:pt idx="368">
                  <c:v>44630</c:v>
                </c:pt>
                <c:pt idx="369">
                  <c:v>44631</c:v>
                </c:pt>
                <c:pt idx="370">
                  <c:v>44634</c:v>
                </c:pt>
                <c:pt idx="371">
                  <c:v>44635</c:v>
                </c:pt>
                <c:pt idx="372">
                  <c:v>44636</c:v>
                </c:pt>
                <c:pt idx="373">
                  <c:v>44637</c:v>
                </c:pt>
                <c:pt idx="374">
                  <c:v>44638</c:v>
                </c:pt>
                <c:pt idx="375">
                  <c:v>44641</c:v>
                </c:pt>
                <c:pt idx="376">
                  <c:v>44642</c:v>
                </c:pt>
                <c:pt idx="377">
                  <c:v>44643</c:v>
                </c:pt>
                <c:pt idx="378">
                  <c:v>44644</c:v>
                </c:pt>
                <c:pt idx="379">
                  <c:v>44645</c:v>
                </c:pt>
                <c:pt idx="380">
                  <c:v>44648</c:v>
                </c:pt>
                <c:pt idx="381">
                  <c:v>44649</c:v>
                </c:pt>
                <c:pt idx="382">
                  <c:v>44650</c:v>
                </c:pt>
                <c:pt idx="383">
                  <c:v>44651</c:v>
                </c:pt>
                <c:pt idx="384">
                  <c:v>44652</c:v>
                </c:pt>
                <c:pt idx="385">
                  <c:v>44657</c:v>
                </c:pt>
                <c:pt idx="386">
                  <c:v>44658</c:v>
                </c:pt>
                <c:pt idx="387">
                  <c:v>44659</c:v>
                </c:pt>
                <c:pt idx="388">
                  <c:v>44662</c:v>
                </c:pt>
                <c:pt idx="389">
                  <c:v>44663</c:v>
                </c:pt>
                <c:pt idx="390">
                  <c:v>44664</c:v>
                </c:pt>
                <c:pt idx="391">
                  <c:v>44665</c:v>
                </c:pt>
                <c:pt idx="392">
                  <c:v>44670</c:v>
                </c:pt>
                <c:pt idx="393">
                  <c:v>44671</c:v>
                </c:pt>
                <c:pt idx="394">
                  <c:v>44672</c:v>
                </c:pt>
                <c:pt idx="395">
                  <c:v>44673</c:v>
                </c:pt>
                <c:pt idx="396">
                  <c:v>44677</c:v>
                </c:pt>
                <c:pt idx="397">
                  <c:v>44678</c:v>
                </c:pt>
                <c:pt idx="398">
                  <c:v>44680</c:v>
                </c:pt>
                <c:pt idx="399">
                  <c:v>44684</c:v>
                </c:pt>
                <c:pt idx="400">
                  <c:v>44685</c:v>
                </c:pt>
                <c:pt idx="401">
                  <c:v>44686</c:v>
                </c:pt>
                <c:pt idx="402">
                  <c:v>44687</c:v>
                </c:pt>
                <c:pt idx="403">
                  <c:v>44690</c:v>
                </c:pt>
                <c:pt idx="404">
                  <c:v>44691</c:v>
                </c:pt>
                <c:pt idx="405">
                  <c:v>44692</c:v>
                </c:pt>
                <c:pt idx="406">
                  <c:v>44693</c:v>
                </c:pt>
                <c:pt idx="407">
                  <c:v>44694</c:v>
                </c:pt>
                <c:pt idx="408">
                  <c:v>44697</c:v>
                </c:pt>
                <c:pt idx="409">
                  <c:v>44698</c:v>
                </c:pt>
                <c:pt idx="410">
                  <c:v>44699</c:v>
                </c:pt>
                <c:pt idx="411">
                  <c:v>44700</c:v>
                </c:pt>
                <c:pt idx="412">
                  <c:v>44701</c:v>
                </c:pt>
                <c:pt idx="413">
                  <c:v>44704</c:v>
                </c:pt>
                <c:pt idx="414">
                  <c:v>44705</c:v>
                </c:pt>
                <c:pt idx="415">
                  <c:v>44706</c:v>
                </c:pt>
                <c:pt idx="416">
                  <c:v>44707</c:v>
                </c:pt>
                <c:pt idx="417">
                  <c:v>44708</c:v>
                </c:pt>
                <c:pt idx="418">
                  <c:v>44711</c:v>
                </c:pt>
                <c:pt idx="419">
                  <c:v>44712</c:v>
                </c:pt>
                <c:pt idx="420">
                  <c:v>44713</c:v>
                </c:pt>
                <c:pt idx="421">
                  <c:v>44714</c:v>
                </c:pt>
                <c:pt idx="422">
                  <c:v>44718</c:v>
                </c:pt>
                <c:pt idx="423">
                  <c:v>44719</c:v>
                </c:pt>
                <c:pt idx="424">
                  <c:v>44720</c:v>
                </c:pt>
                <c:pt idx="425">
                  <c:v>44721</c:v>
                </c:pt>
                <c:pt idx="426">
                  <c:v>44722</c:v>
                </c:pt>
                <c:pt idx="427">
                  <c:v>44725</c:v>
                </c:pt>
                <c:pt idx="428">
                  <c:v>44726</c:v>
                </c:pt>
                <c:pt idx="429">
                  <c:v>44727</c:v>
                </c:pt>
                <c:pt idx="430">
                  <c:v>44728</c:v>
                </c:pt>
                <c:pt idx="431">
                  <c:v>44729</c:v>
                </c:pt>
                <c:pt idx="432">
                  <c:v>44732</c:v>
                </c:pt>
                <c:pt idx="433">
                  <c:v>44733</c:v>
                </c:pt>
                <c:pt idx="434">
                  <c:v>44734</c:v>
                </c:pt>
                <c:pt idx="435">
                  <c:v>44735</c:v>
                </c:pt>
                <c:pt idx="436">
                  <c:v>44736</c:v>
                </c:pt>
                <c:pt idx="437">
                  <c:v>44739</c:v>
                </c:pt>
                <c:pt idx="438">
                  <c:v>44740</c:v>
                </c:pt>
                <c:pt idx="439">
                  <c:v>44741</c:v>
                </c:pt>
                <c:pt idx="440">
                  <c:v>44742</c:v>
                </c:pt>
                <c:pt idx="441">
                  <c:v>44743</c:v>
                </c:pt>
                <c:pt idx="442">
                  <c:v>44746</c:v>
                </c:pt>
                <c:pt idx="443">
                  <c:v>44747</c:v>
                </c:pt>
                <c:pt idx="444">
                  <c:v>44748</c:v>
                </c:pt>
                <c:pt idx="445">
                  <c:v>44749</c:v>
                </c:pt>
                <c:pt idx="446">
                  <c:v>44750</c:v>
                </c:pt>
                <c:pt idx="447">
                  <c:v>44753</c:v>
                </c:pt>
                <c:pt idx="448">
                  <c:v>44754</c:v>
                </c:pt>
                <c:pt idx="449">
                  <c:v>44755</c:v>
                </c:pt>
                <c:pt idx="450">
                  <c:v>44756</c:v>
                </c:pt>
                <c:pt idx="451">
                  <c:v>44757</c:v>
                </c:pt>
                <c:pt idx="452">
                  <c:v>44760</c:v>
                </c:pt>
                <c:pt idx="453">
                  <c:v>44761</c:v>
                </c:pt>
                <c:pt idx="454">
                  <c:v>44762</c:v>
                </c:pt>
                <c:pt idx="455">
                  <c:v>44763</c:v>
                </c:pt>
                <c:pt idx="456">
                  <c:v>44764</c:v>
                </c:pt>
                <c:pt idx="457">
                  <c:v>44767</c:v>
                </c:pt>
                <c:pt idx="458">
                  <c:v>44768</c:v>
                </c:pt>
                <c:pt idx="459">
                  <c:v>44769</c:v>
                </c:pt>
                <c:pt idx="460">
                  <c:v>44770</c:v>
                </c:pt>
                <c:pt idx="461">
                  <c:v>44771</c:v>
                </c:pt>
                <c:pt idx="462">
                  <c:v>44774</c:v>
                </c:pt>
                <c:pt idx="463">
                  <c:v>44775</c:v>
                </c:pt>
                <c:pt idx="464">
                  <c:v>44776</c:v>
                </c:pt>
                <c:pt idx="465">
                  <c:v>44777</c:v>
                </c:pt>
                <c:pt idx="466">
                  <c:v>44778</c:v>
                </c:pt>
                <c:pt idx="467">
                  <c:v>44781</c:v>
                </c:pt>
                <c:pt idx="468">
                  <c:v>44782</c:v>
                </c:pt>
                <c:pt idx="469">
                  <c:v>44783</c:v>
                </c:pt>
                <c:pt idx="470">
                  <c:v>44784</c:v>
                </c:pt>
                <c:pt idx="471">
                  <c:v>44785</c:v>
                </c:pt>
                <c:pt idx="472">
                  <c:v>44788</c:v>
                </c:pt>
                <c:pt idx="473">
                  <c:v>44789</c:v>
                </c:pt>
                <c:pt idx="474">
                  <c:v>44790</c:v>
                </c:pt>
                <c:pt idx="475">
                  <c:v>44791</c:v>
                </c:pt>
                <c:pt idx="476">
                  <c:v>44792</c:v>
                </c:pt>
                <c:pt idx="477">
                  <c:v>44795</c:v>
                </c:pt>
                <c:pt idx="478">
                  <c:v>44796</c:v>
                </c:pt>
                <c:pt idx="479">
                  <c:v>44797</c:v>
                </c:pt>
                <c:pt idx="480">
                  <c:v>44798</c:v>
                </c:pt>
                <c:pt idx="481">
                  <c:v>44799</c:v>
                </c:pt>
                <c:pt idx="482">
                  <c:v>44802</c:v>
                </c:pt>
                <c:pt idx="483">
                  <c:v>44803</c:v>
                </c:pt>
                <c:pt idx="484">
                  <c:v>44804</c:v>
                </c:pt>
                <c:pt idx="485">
                  <c:v>44805</c:v>
                </c:pt>
                <c:pt idx="486">
                  <c:v>44806</c:v>
                </c:pt>
                <c:pt idx="487">
                  <c:v>44809</c:v>
                </c:pt>
                <c:pt idx="488">
                  <c:v>44810</c:v>
                </c:pt>
                <c:pt idx="489">
                  <c:v>44811</c:v>
                </c:pt>
                <c:pt idx="490">
                  <c:v>44812</c:v>
                </c:pt>
                <c:pt idx="491">
                  <c:v>44816</c:v>
                </c:pt>
                <c:pt idx="492">
                  <c:v>44817</c:v>
                </c:pt>
                <c:pt idx="493">
                  <c:v>44818</c:v>
                </c:pt>
                <c:pt idx="494">
                  <c:v>44819</c:v>
                </c:pt>
                <c:pt idx="495">
                  <c:v>44820</c:v>
                </c:pt>
                <c:pt idx="496">
                  <c:v>44823</c:v>
                </c:pt>
                <c:pt idx="497">
                  <c:v>44824</c:v>
                </c:pt>
                <c:pt idx="498">
                  <c:v>44825</c:v>
                </c:pt>
                <c:pt idx="499">
                  <c:v>44826</c:v>
                </c:pt>
                <c:pt idx="500">
                  <c:v>44827</c:v>
                </c:pt>
                <c:pt idx="501">
                  <c:v>44830</c:v>
                </c:pt>
                <c:pt idx="502">
                  <c:v>44831</c:v>
                </c:pt>
                <c:pt idx="503">
                  <c:v>44832</c:v>
                </c:pt>
                <c:pt idx="504">
                  <c:v>44833</c:v>
                </c:pt>
                <c:pt idx="505">
                  <c:v>44834</c:v>
                </c:pt>
                <c:pt idx="506">
                  <c:v>44837</c:v>
                </c:pt>
                <c:pt idx="507">
                  <c:v>44838</c:v>
                </c:pt>
                <c:pt idx="508">
                  <c:v>44839</c:v>
                </c:pt>
                <c:pt idx="509">
                  <c:v>44840</c:v>
                </c:pt>
                <c:pt idx="510">
                  <c:v>44841</c:v>
                </c:pt>
                <c:pt idx="511">
                  <c:v>44845</c:v>
                </c:pt>
                <c:pt idx="512">
                  <c:v>44846</c:v>
                </c:pt>
                <c:pt idx="513">
                  <c:v>44847</c:v>
                </c:pt>
                <c:pt idx="514">
                  <c:v>44848</c:v>
                </c:pt>
                <c:pt idx="515">
                  <c:v>44851</c:v>
                </c:pt>
                <c:pt idx="516">
                  <c:v>44852</c:v>
                </c:pt>
                <c:pt idx="517">
                  <c:v>44853</c:v>
                </c:pt>
                <c:pt idx="518">
                  <c:v>44854</c:v>
                </c:pt>
                <c:pt idx="519">
                  <c:v>44855</c:v>
                </c:pt>
                <c:pt idx="520">
                  <c:v>44858</c:v>
                </c:pt>
                <c:pt idx="521">
                  <c:v>44859</c:v>
                </c:pt>
                <c:pt idx="522">
                  <c:v>44860</c:v>
                </c:pt>
                <c:pt idx="523">
                  <c:v>44861</c:v>
                </c:pt>
                <c:pt idx="524">
                  <c:v>44862</c:v>
                </c:pt>
                <c:pt idx="525">
                  <c:v>44865</c:v>
                </c:pt>
                <c:pt idx="526">
                  <c:v>44866</c:v>
                </c:pt>
                <c:pt idx="527">
                  <c:v>44867</c:v>
                </c:pt>
                <c:pt idx="528">
                  <c:v>44868</c:v>
                </c:pt>
                <c:pt idx="529">
                  <c:v>44869</c:v>
                </c:pt>
                <c:pt idx="530">
                  <c:v>44872</c:v>
                </c:pt>
                <c:pt idx="531">
                  <c:v>44873</c:v>
                </c:pt>
                <c:pt idx="532">
                  <c:v>44874</c:v>
                </c:pt>
                <c:pt idx="533">
                  <c:v>44875</c:v>
                </c:pt>
                <c:pt idx="534">
                  <c:v>44876</c:v>
                </c:pt>
                <c:pt idx="535">
                  <c:v>44879</c:v>
                </c:pt>
                <c:pt idx="536">
                  <c:v>44880</c:v>
                </c:pt>
                <c:pt idx="537">
                  <c:v>44881</c:v>
                </c:pt>
                <c:pt idx="538">
                  <c:v>44882</c:v>
                </c:pt>
                <c:pt idx="539">
                  <c:v>44883</c:v>
                </c:pt>
                <c:pt idx="540">
                  <c:v>44886</c:v>
                </c:pt>
                <c:pt idx="541">
                  <c:v>44887</c:v>
                </c:pt>
                <c:pt idx="542">
                  <c:v>44888</c:v>
                </c:pt>
                <c:pt idx="543">
                  <c:v>44889</c:v>
                </c:pt>
                <c:pt idx="544">
                  <c:v>44890</c:v>
                </c:pt>
                <c:pt idx="545">
                  <c:v>44893</c:v>
                </c:pt>
                <c:pt idx="546">
                  <c:v>44894</c:v>
                </c:pt>
                <c:pt idx="547">
                  <c:v>44895</c:v>
                </c:pt>
                <c:pt idx="548">
                  <c:v>44896</c:v>
                </c:pt>
                <c:pt idx="549">
                  <c:v>44897</c:v>
                </c:pt>
                <c:pt idx="550">
                  <c:v>44900</c:v>
                </c:pt>
                <c:pt idx="551">
                  <c:v>44901</c:v>
                </c:pt>
                <c:pt idx="552">
                  <c:v>44902</c:v>
                </c:pt>
                <c:pt idx="553">
                  <c:v>44903</c:v>
                </c:pt>
                <c:pt idx="554">
                  <c:v>44904</c:v>
                </c:pt>
                <c:pt idx="555">
                  <c:v>44907</c:v>
                </c:pt>
                <c:pt idx="556">
                  <c:v>44908</c:v>
                </c:pt>
                <c:pt idx="557">
                  <c:v>44909</c:v>
                </c:pt>
                <c:pt idx="558">
                  <c:v>44910</c:v>
                </c:pt>
                <c:pt idx="559">
                  <c:v>44911</c:v>
                </c:pt>
                <c:pt idx="560">
                  <c:v>44914</c:v>
                </c:pt>
                <c:pt idx="561">
                  <c:v>44915</c:v>
                </c:pt>
                <c:pt idx="562">
                  <c:v>44916</c:v>
                </c:pt>
                <c:pt idx="563">
                  <c:v>44917</c:v>
                </c:pt>
                <c:pt idx="564">
                  <c:v>44918</c:v>
                </c:pt>
                <c:pt idx="565">
                  <c:v>44921</c:v>
                </c:pt>
                <c:pt idx="566">
                  <c:v>44922</c:v>
                </c:pt>
                <c:pt idx="567">
                  <c:v>44923</c:v>
                </c:pt>
                <c:pt idx="568">
                  <c:v>44924</c:v>
                </c:pt>
                <c:pt idx="569">
                  <c:v>44925</c:v>
                </c:pt>
                <c:pt idx="570">
                  <c:v>44929</c:v>
                </c:pt>
                <c:pt idx="571">
                  <c:v>44930</c:v>
                </c:pt>
                <c:pt idx="572">
                  <c:v>44931</c:v>
                </c:pt>
                <c:pt idx="573">
                  <c:v>44932</c:v>
                </c:pt>
                <c:pt idx="574">
                  <c:v>44935</c:v>
                </c:pt>
                <c:pt idx="575">
                  <c:v>44936</c:v>
                </c:pt>
                <c:pt idx="576">
                  <c:v>44937</c:v>
                </c:pt>
                <c:pt idx="577">
                  <c:v>44938</c:v>
                </c:pt>
                <c:pt idx="578">
                  <c:v>44939</c:v>
                </c:pt>
                <c:pt idx="579">
                  <c:v>44942</c:v>
                </c:pt>
                <c:pt idx="580">
                  <c:v>44943</c:v>
                </c:pt>
                <c:pt idx="581">
                  <c:v>44956</c:v>
                </c:pt>
                <c:pt idx="582">
                  <c:v>44957</c:v>
                </c:pt>
                <c:pt idx="583">
                  <c:v>44958</c:v>
                </c:pt>
                <c:pt idx="584">
                  <c:v>44959</c:v>
                </c:pt>
                <c:pt idx="585">
                  <c:v>44960</c:v>
                </c:pt>
                <c:pt idx="586">
                  <c:v>44963</c:v>
                </c:pt>
                <c:pt idx="587">
                  <c:v>44964</c:v>
                </c:pt>
                <c:pt idx="588">
                  <c:v>44965</c:v>
                </c:pt>
                <c:pt idx="589">
                  <c:v>44966</c:v>
                </c:pt>
                <c:pt idx="590">
                  <c:v>44967</c:v>
                </c:pt>
                <c:pt idx="591">
                  <c:v>44970</c:v>
                </c:pt>
                <c:pt idx="592">
                  <c:v>44971</c:v>
                </c:pt>
                <c:pt idx="593">
                  <c:v>44972</c:v>
                </c:pt>
                <c:pt idx="594">
                  <c:v>44973</c:v>
                </c:pt>
                <c:pt idx="595">
                  <c:v>44974</c:v>
                </c:pt>
                <c:pt idx="596">
                  <c:v>44977</c:v>
                </c:pt>
                <c:pt idx="597">
                  <c:v>44978</c:v>
                </c:pt>
                <c:pt idx="598">
                  <c:v>44979</c:v>
                </c:pt>
                <c:pt idx="599">
                  <c:v>44980</c:v>
                </c:pt>
                <c:pt idx="600">
                  <c:v>44981</c:v>
                </c:pt>
                <c:pt idx="601">
                  <c:v>44986</c:v>
                </c:pt>
                <c:pt idx="602">
                  <c:v>44987</c:v>
                </c:pt>
                <c:pt idx="603">
                  <c:v>44988</c:v>
                </c:pt>
                <c:pt idx="604">
                  <c:v>44991</c:v>
                </c:pt>
                <c:pt idx="605">
                  <c:v>44992</c:v>
                </c:pt>
                <c:pt idx="606">
                  <c:v>44993</c:v>
                </c:pt>
                <c:pt idx="607">
                  <c:v>44994</c:v>
                </c:pt>
                <c:pt idx="608">
                  <c:v>44995</c:v>
                </c:pt>
                <c:pt idx="609">
                  <c:v>44998</c:v>
                </c:pt>
                <c:pt idx="610">
                  <c:v>44999</c:v>
                </c:pt>
                <c:pt idx="611">
                  <c:v>45000</c:v>
                </c:pt>
                <c:pt idx="612">
                  <c:v>45001</c:v>
                </c:pt>
                <c:pt idx="613">
                  <c:v>45002</c:v>
                </c:pt>
                <c:pt idx="614">
                  <c:v>45005</c:v>
                </c:pt>
                <c:pt idx="615">
                  <c:v>45006</c:v>
                </c:pt>
                <c:pt idx="616">
                  <c:v>45007</c:v>
                </c:pt>
                <c:pt idx="617">
                  <c:v>45008</c:v>
                </c:pt>
                <c:pt idx="618">
                  <c:v>45009</c:v>
                </c:pt>
                <c:pt idx="619">
                  <c:v>45012</c:v>
                </c:pt>
                <c:pt idx="620">
                  <c:v>45013</c:v>
                </c:pt>
                <c:pt idx="621">
                  <c:v>45014</c:v>
                </c:pt>
                <c:pt idx="622">
                  <c:v>45015</c:v>
                </c:pt>
                <c:pt idx="623">
                  <c:v>45016</c:v>
                </c:pt>
                <c:pt idx="624">
                  <c:v>45022</c:v>
                </c:pt>
                <c:pt idx="625">
                  <c:v>45023</c:v>
                </c:pt>
                <c:pt idx="626">
                  <c:v>45026</c:v>
                </c:pt>
                <c:pt idx="627">
                  <c:v>45027</c:v>
                </c:pt>
                <c:pt idx="628">
                  <c:v>45028</c:v>
                </c:pt>
                <c:pt idx="629">
                  <c:v>45029</c:v>
                </c:pt>
                <c:pt idx="630">
                  <c:v>45030</c:v>
                </c:pt>
                <c:pt idx="631">
                  <c:v>45033</c:v>
                </c:pt>
                <c:pt idx="632">
                  <c:v>45034</c:v>
                </c:pt>
                <c:pt idx="633">
                  <c:v>45035</c:v>
                </c:pt>
                <c:pt idx="634">
                  <c:v>45036</c:v>
                </c:pt>
                <c:pt idx="635">
                  <c:v>45037</c:v>
                </c:pt>
                <c:pt idx="636">
                  <c:v>45040</c:v>
                </c:pt>
                <c:pt idx="637">
                  <c:v>45041</c:v>
                </c:pt>
                <c:pt idx="638">
                  <c:v>45042</c:v>
                </c:pt>
                <c:pt idx="639">
                  <c:v>45043</c:v>
                </c:pt>
                <c:pt idx="640">
                  <c:v>45044</c:v>
                </c:pt>
                <c:pt idx="641">
                  <c:v>45048</c:v>
                </c:pt>
                <c:pt idx="642">
                  <c:v>45049</c:v>
                </c:pt>
                <c:pt idx="643">
                  <c:v>45050</c:v>
                </c:pt>
                <c:pt idx="644">
                  <c:v>45051</c:v>
                </c:pt>
                <c:pt idx="645">
                  <c:v>45054</c:v>
                </c:pt>
                <c:pt idx="646">
                  <c:v>45055</c:v>
                </c:pt>
                <c:pt idx="647">
                  <c:v>45056</c:v>
                </c:pt>
                <c:pt idx="648">
                  <c:v>45057</c:v>
                </c:pt>
                <c:pt idx="649">
                  <c:v>45058</c:v>
                </c:pt>
                <c:pt idx="650">
                  <c:v>45061</c:v>
                </c:pt>
                <c:pt idx="651">
                  <c:v>45062</c:v>
                </c:pt>
                <c:pt idx="652">
                  <c:v>45063</c:v>
                </c:pt>
                <c:pt idx="653">
                  <c:v>45064</c:v>
                </c:pt>
                <c:pt idx="654">
                  <c:v>45065</c:v>
                </c:pt>
                <c:pt idx="655">
                  <c:v>45068</c:v>
                </c:pt>
                <c:pt idx="656">
                  <c:v>45069</c:v>
                </c:pt>
                <c:pt idx="657">
                  <c:v>45070</c:v>
                </c:pt>
                <c:pt idx="658">
                  <c:v>45071</c:v>
                </c:pt>
                <c:pt idx="659">
                  <c:v>45072</c:v>
                </c:pt>
                <c:pt idx="660">
                  <c:v>45075</c:v>
                </c:pt>
                <c:pt idx="661">
                  <c:v>45076</c:v>
                </c:pt>
                <c:pt idx="662">
                  <c:v>45077</c:v>
                </c:pt>
                <c:pt idx="663">
                  <c:v>45078</c:v>
                </c:pt>
                <c:pt idx="664">
                  <c:v>45079</c:v>
                </c:pt>
                <c:pt idx="665">
                  <c:v>45082</c:v>
                </c:pt>
                <c:pt idx="666">
                  <c:v>45083</c:v>
                </c:pt>
                <c:pt idx="667">
                  <c:v>45084</c:v>
                </c:pt>
                <c:pt idx="668">
                  <c:v>45085</c:v>
                </c:pt>
                <c:pt idx="669">
                  <c:v>45086</c:v>
                </c:pt>
                <c:pt idx="670">
                  <c:v>45089</c:v>
                </c:pt>
                <c:pt idx="671">
                  <c:v>45090</c:v>
                </c:pt>
                <c:pt idx="672">
                  <c:v>45091</c:v>
                </c:pt>
                <c:pt idx="673">
                  <c:v>45092</c:v>
                </c:pt>
                <c:pt idx="674">
                  <c:v>45093</c:v>
                </c:pt>
                <c:pt idx="675">
                  <c:v>45096</c:v>
                </c:pt>
                <c:pt idx="676">
                  <c:v>45097</c:v>
                </c:pt>
                <c:pt idx="677">
                  <c:v>45098</c:v>
                </c:pt>
                <c:pt idx="678">
                  <c:v>45103</c:v>
                </c:pt>
                <c:pt idx="679">
                  <c:v>45104</c:v>
                </c:pt>
                <c:pt idx="680">
                  <c:v>45105</c:v>
                </c:pt>
                <c:pt idx="681">
                  <c:v>45106</c:v>
                </c:pt>
                <c:pt idx="682">
                  <c:v>45107</c:v>
                </c:pt>
                <c:pt idx="683">
                  <c:v>45110</c:v>
                </c:pt>
                <c:pt idx="684">
                  <c:v>45111</c:v>
                </c:pt>
                <c:pt idx="685">
                  <c:v>45112</c:v>
                </c:pt>
                <c:pt idx="686">
                  <c:v>45113</c:v>
                </c:pt>
                <c:pt idx="687">
                  <c:v>45114</c:v>
                </c:pt>
                <c:pt idx="688">
                  <c:v>45117</c:v>
                </c:pt>
                <c:pt idx="689">
                  <c:v>45118</c:v>
                </c:pt>
                <c:pt idx="690">
                  <c:v>45119</c:v>
                </c:pt>
                <c:pt idx="691">
                  <c:v>45120</c:v>
                </c:pt>
                <c:pt idx="692">
                  <c:v>45121</c:v>
                </c:pt>
                <c:pt idx="693">
                  <c:v>45124</c:v>
                </c:pt>
                <c:pt idx="694">
                  <c:v>45125</c:v>
                </c:pt>
                <c:pt idx="695">
                  <c:v>45126</c:v>
                </c:pt>
                <c:pt idx="696">
                  <c:v>45127</c:v>
                </c:pt>
                <c:pt idx="697">
                  <c:v>45128</c:v>
                </c:pt>
                <c:pt idx="698">
                  <c:v>45131</c:v>
                </c:pt>
                <c:pt idx="699">
                  <c:v>45132</c:v>
                </c:pt>
                <c:pt idx="700">
                  <c:v>45133</c:v>
                </c:pt>
                <c:pt idx="701">
                  <c:v>45134</c:v>
                </c:pt>
                <c:pt idx="702">
                  <c:v>45135</c:v>
                </c:pt>
                <c:pt idx="703">
                  <c:v>45138</c:v>
                </c:pt>
                <c:pt idx="704">
                  <c:v>45139</c:v>
                </c:pt>
                <c:pt idx="705">
                  <c:v>45140</c:v>
                </c:pt>
                <c:pt idx="706">
                  <c:v>45142</c:v>
                </c:pt>
                <c:pt idx="707">
                  <c:v>45145</c:v>
                </c:pt>
                <c:pt idx="708">
                  <c:v>45146</c:v>
                </c:pt>
                <c:pt idx="709">
                  <c:v>45147</c:v>
                </c:pt>
                <c:pt idx="710">
                  <c:v>45148</c:v>
                </c:pt>
                <c:pt idx="711">
                  <c:v>45149</c:v>
                </c:pt>
                <c:pt idx="712">
                  <c:v>45152</c:v>
                </c:pt>
                <c:pt idx="713">
                  <c:v>45153</c:v>
                </c:pt>
                <c:pt idx="714">
                  <c:v>45154</c:v>
                </c:pt>
                <c:pt idx="715">
                  <c:v>45155</c:v>
                </c:pt>
                <c:pt idx="716">
                  <c:v>45156</c:v>
                </c:pt>
                <c:pt idx="717">
                  <c:v>45159</c:v>
                </c:pt>
                <c:pt idx="718">
                  <c:v>45160</c:v>
                </c:pt>
                <c:pt idx="719">
                  <c:v>45161</c:v>
                </c:pt>
                <c:pt idx="720">
                  <c:v>45162</c:v>
                </c:pt>
                <c:pt idx="721">
                  <c:v>45163</c:v>
                </c:pt>
                <c:pt idx="722">
                  <c:v>45166</c:v>
                </c:pt>
                <c:pt idx="723">
                  <c:v>45167</c:v>
                </c:pt>
                <c:pt idx="724">
                  <c:v>45168</c:v>
                </c:pt>
                <c:pt idx="725">
                  <c:v>45169</c:v>
                </c:pt>
                <c:pt idx="726">
                  <c:v>45170</c:v>
                </c:pt>
                <c:pt idx="727">
                  <c:v>45173</c:v>
                </c:pt>
                <c:pt idx="728">
                  <c:v>45174</c:v>
                </c:pt>
                <c:pt idx="729">
                  <c:v>45175</c:v>
                </c:pt>
                <c:pt idx="730">
                  <c:v>45176</c:v>
                </c:pt>
                <c:pt idx="731">
                  <c:v>45177</c:v>
                </c:pt>
                <c:pt idx="732">
                  <c:v>45180</c:v>
                </c:pt>
                <c:pt idx="733">
                  <c:v>45181</c:v>
                </c:pt>
                <c:pt idx="734">
                  <c:v>45182</c:v>
                </c:pt>
                <c:pt idx="735">
                  <c:v>45183</c:v>
                </c:pt>
                <c:pt idx="736">
                  <c:v>45184</c:v>
                </c:pt>
                <c:pt idx="737">
                  <c:v>45187</c:v>
                </c:pt>
                <c:pt idx="738">
                  <c:v>45188</c:v>
                </c:pt>
                <c:pt idx="739">
                  <c:v>45189</c:v>
                </c:pt>
                <c:pt idx="740">
                  <c:v>45190</c:v>
                </c:pt>
                <c:pt idx="741">
                  <c:v>45191</c:v>
                </c:pt>
                <c:pt idx="742">
                  <c:v>45194</c:v>
                </c:pt>
                <c:pt idx="743">
                  <c:v>45195</c:v>
                </c:pt>
                <c:pt idx="744">
                  <c:v>45196</c:v>
                </c:pt>
                <c:pt idx="745">
                  <c:v>45197</c:v>
                </c:pt>
                <c:pt idx="746">
                  <c:v>45201</c:v>
                </c:pt>
                <c:pt idx="747">
                  <c:v>45202</c:v>
                </c:pt>
                <c:pt idx="748">
                  <c:v>45203</c:v>
                </c:pt>
                <c:pt idx="749">
                  <c:v>45204</c:v>
                </c:pt>
                <c:pt idx="750">
                  <c:v>45205</c:v>
                </c:pt>
                <c:pt idx="751">
                  <c:v>45210</c:v>
                </c:pt>
                <c:pt idx="752">
                  <c:v>45211</c:v>
                </c:pt>
                <c:pt idx="753">
                  <c:v>45212</c:v>
                </c:pt>
                <c:pt idx="754">
                  <c:v>45215</c:v>
                </c:pt>
                <c:pt idx="755">
                  <c:v>45216</c:v>
                </c:pt>
                <c:pt idx="756">
                  <c:v>45217</c:v>
                </c:pt>
                <c:pt idx="757">
                  <c:v>45218</c:v>
                </c:pt>
                <c:pt idx="758">
                  <c:v>45219</c:v>
                </c:pt>
                <c:pt idx="759">
                  <c:v>45222</c:v>
                </c:pt>
                <c:pt idx="760">
                  <c:v>45223</c:v>
                </c:pt>
                <c:pt idx="761">
                  <c:v>45224</c:v>
                </c:pt>
                <c:pt idx="762">
                  <c:v>45225</c:v>
                </c:pt>
                <c:pt idx="763">
                  <c:v>45226</c:v>
                </c:pt>
                <c:pt idx="764">
                  <c:v>45229</c:v>
                </c:pt>
                <c:pt idx="765">
                  <c:v>45230</c:v>
                </c:pt>
                <c:pt idx="766">
                  <c:v>45231</c:v>
                </c:pt>
                <c:pt idx="767">
                  <c:v>45232</c:v>
                </c:pt>
                <c:pt idx="768">
                  <c:v>45233</c:v>
                </c:pt>
                <c:pt idx="769">
                  <c:v>45236</c:v>
                </c:pt>
                <c:pt idx="770">
                  <c:v>45237</c:v>
                </c:pt>
                <c:pt idx="771">
                  <c:v>45238</c:v>
                </c:pt>
                <c:pt idx="772">
                  <c:v>45239</c:v>
                </c:pt>
                <c:pt idx="773">
                  <c:v>45240</c:v>
                </c:pt>
                <c:pt idx="774">
                  <c:v>45243</c:v>
                </c:pt>
                <c:pt idx="775">
                  <c:v>45244</c:v>
                </c:pt>
                <c:pt idx="776">
                  <c:v>45245</c:v>
                </c:pt>
                <c:pt idx="777">
                  <c:v>45246</c:v>
                </c:pt>
              </c:numCache>
            </c:numRef>
          </c:cat>
          <c:val>
            <c:numRef>
              <c:f>'ONE_LAST_QUOTE (2)'!$AL$2:$AL$792</c:f>
              <c:numCache>
                <c:formatCode>_(* #,##0.00_);_(* \(#,##0.00\);_(* "-"??_);_(@_)</c:formatCode>
                <c:ptCount val="791"/>
                <c:pt idx="0">
                  <c:v>27.965047561412895</c:v>
                </c:pt>
                <c:pt idx="1">
                  <c:v>27.965047561412895</c:v>
                </c:pt>
                <c:pt idx="2">
                  <c:v>27.965047561412895</c:v>
                </c:pt>
                <c:pt idx="3">
                  <c:v>27.965047561412895</c:v>
                </c:pt>
                <c:pt idx="4">
                  <c:v>27.965047561412895</c:v>
                </c:pt>
                <c:pt idx="5">
                  <c:v>27.965047561412895</c:v>
                </c:pt>
                <c:pt idx="6">
                  <c:v>27.965047561412895</c:v>
                </c:pt>
                <c:pt idx="7">
                  <c:v>27.965047561412895</c:v>
                </c:pt>
                <c:pt idx="8">
                  <c:v>27.965047561412895</c:v>
                </c:pt>
                <c:pt idx="9">
                  <c:v>27.965047561412895</c:v>
                </c:pt>
                <c:pt idx="10">
                  <c:v>27.965047561412895</c:v>
                </c:pt>
                <c:pt idx="11">
                  <c:v>27.965047561412895</c:v>
                </c:pt>
                <c:pt idx="12">
                  <c:v>27.965047561412895</c:v>
                </c:pt>
                <c:pt idx="13">
                  <c:v>27.965047561412895</c:v>
                </c:pt>
                <c:pt idx="14">
                  <c:v>27.965047561412895</c:v>
                </c:pt>
                <c:pt idx="15">
                  <c:v>27.965047561412895</c:v>
                </c:pt>
                <c:pt idx="16">
                  <c:v>27.965047561412895</c:v>
                </c:pt>
                <c:pt idx="17">
                  <c:v>27.965047561412895</c:v>
                </c:pt>
                <c:pt idx="18">
                  <c:v>27.965047561412895</c:v>
                </c:pt>
                <c:pt idx="19">
                  <c:v>27.965047561412895</c:v>
                </c:pt>
                <c:pt idx="20">
                  <c:v>27.965047561412895</c:v>
                </c:pt>
                <c:pt idx="21">
                  <c:v>27.965047561412895</c:v>
                </c:pt>
                <c:pt idx="22">
                  <c:v>27.965047561412895</c:v>
                </c:pt>
                <c:pt idx="23">
                  <c:v>27.965047561412895</c:v>
                </c:pt>
                <c:pt idx="24">
                  <c:v>27.965047561412895</c:v>
                </c:pt>
                <c:pt idx="25">
                  <c:v>27.965047561412895</c:v>
                </c:pt>
                <c:pt idx="26">
                  <c:v>27.965047561412895</c:v>
                </c:pt>
                <c:pt idx="27">
                  <c:v>27.965047561412895</c:v>
                </c:pt>
                <c:pt idx="28">
                  <c:v>27.965047561412895</c:v>
                </c:pt>
                <c:pt idx="29">
                  <c:v>27.965047561412895</c:v>
                </c:pt>
                <c:pt idx="30">
                  <c:v>27.965047561412895</c:v>
                </c:pt>
                <c:pt idx="31">
                  <c:v>27.965047561412895</c:v>
                </c:pt>
                <c:pt idx="32">
                  <c:v>27.965047561412895</c:v>
                </c:pt>
                <c:pt idx="33">
                  <c:v>27.965047561412895</c:v>
                </c:pt>
                <c:pt idx="34">
                  <c:v>27.965047561412895</c:v>
                </c:pt>
                <c:pt idx="35">
                  <c:v>27.965047561412895</c:v>
                </c:pt>
                <c:pt idx="36">
                  <c:v>27.965047561412895</c:v>
                </c:pt>
                <c:pt idx="37">
                  <c:v>27.965047561412895</c:v>
                </c:pt>
                <c:pt idx="38">
                  <c:v>27.965047561412895</c:v>
                </c:pt>
                <c:pt idx="39">
                  <c:v>27.965047561412895</c:v>
                </c:pt>
                <c:pt idx="40">
                  <c:v>27.965047561412895</c:v>
                </c:pt>
                <c:pt idx="41">
                  <c:v>27.965047561412895</c:v>
                </c:pt>
                <c:pt idx="42">
                  <c:v>27.965047561412895</c:v>
                </c:pt>
                <c:pt idx="43">
                  <c:v>27.965047561412895</c:v>
                </c:pt>
                <c:pt idx="44">
                  <c:v>27.965047561412895</c:v>
                </c:pt>
                <c:pt idx="45">
                  <c:v>27.965047561412895</c:v>
                </c:pt>
                <c:pt idx="46">
                  <c:v>27.965047561412895</c:v>
                </c:pt>
                <c:pt idx="47">
                  <c:v>27.965047561412895</c:v>
                </c:pt>
                <c:pt idx="48">
                  <c:v>27.965047561412895</c:v>
                </c:pt>
                <c:pt idx="49">
                  <c:v>27.965047561412895</c:v>
                </c:pt>
                <c:pt idx="50">
                  <c:v>27.965047561412895</c:v>
                </c:pt>
                <c:pt idx="51">
                  <c:v>27.965047561412895</c:v>
                </c:pt>
                <c:pt idx="52">
                  <c:v>27.965047561412895</c:v>
                </c:pt>
                <c:pt idx="53">
                  <c:v>27.965047561412895</c:v>
                </c:pt>
                <c:pt idx="54">
                  <c:v>27.965047561412895</c:v>
                </c:pt>
                <c:pt idx="55">
                  <c:v>27.965047561412895</c:v>
                </c:pt>
                <c:pt idx="56">
                  <c:v>27.965047561412895</c:v>
                </c:pt>
                <c:pt idx="57">
                  <c:v>27.965047561412895</c:v>
                </c:pt>
                <c:pt idx="58">
                  <c:v>27.965047561412895</c:v>
                </c:pt>
                <c:pt idx="59">
                  <c:v>27.965047561412895</c:v>
                </c:pt>
                <c:pt idx="60">
                  <c:v>27.965047561412895</c:v>
                </c:pt>
                <c:pt idx="61">
                  <c:v>27.965047561412895</c:v>
                </c:pt>
                <c:pt idx="62">
                  <c:v>27.965047561412895</c:v>
                </c:pt>
                <c:pt idx="63">
                  <c:v>27.965047561412895</c:v>
                </c:pt>
                <c:pt idx="64">
                  <c:v>27.965047561412895</c:v>
                </c:pt>
                <c:pt idx="65">
                  <c:v>27.965047561412895</c:v>
                </c:pt>
                <c:pt idx="66">
                  <c:v>27.965047561412895</c:v>
                </c:pt>
                <c:pt idx="67">
                  <c:v>27.965047561412895</c:v>
                </c:pt>
                <c:pt idx="68">
                  <c:v>27.965047561412895</c:v>
                </c:pt>
                <c:pt idx="69">
                  <c:v>27.965047561412895</c:v>
                </c:pt>
                <c:pt idx="70">
                  <c:v>27.965047561412895</c:v>
                </c:pt>
                <c:pt idx="71">
                  <c:v>27.965047561412895</c:v>
                </c:pt>
                <c:pt idx="72">
                  <c:v>27.965047561412895</c:v>
                </c:pt>
                <c:pt idx="73">
                  <c:v>27.965047561412895</c:v>
                </c:pt>
                <c:pt idx="74">
                  <c:v>27.965047561412895</c:v>
                </c:pt>
                <c:pt idx="75">
                  <c:v>27.965047561412895</c:v>
                </c:pt>
                <c:pt idx="76">
                  <c:v>27.965047561412895</c:v>
                </c:pt>
                <c:pt idx="77">
                  <c:v>27.965047561412895</c:v>
                </c:pt>
                <c:pt idx="78">
                  <c:v>27.965047561412895</c:v>
                </c:pt>
                <c:pt idx="79">
                  <c:v>27.965047561412895</c:v>
                </c:pt>
                <c:pt idx="80">
                  <c:v>27.965047561412895</c:v>
                </c:pt>
                <c:pt idx="81">
                  <c:v>27.965047561412895</c:v>
                </c:pt>
                <c:pt idx="82">
                  <c:v>27.965047561412895</c:v>
                </c:pt>
                <c:pt idx="83">
                  <c:v>27.965047561412895</c:v>
                </c:pt>
                <c:pt idx="84">
                  <c:v>27.965047561412895</c:v>
                </c:pt>
                <c:pt idx="85">
                  <c:v>27.965047561412895</c:v>
                </c:pt>
                <c:pt idx="86">
                  <c:v>27.965047561412895</c:v>
                </c:pt>
                <c:pt idx="87">
                  <c:v>27.965047561412895</c:v>
                </c:pt>
                <c:pt idx="88">
                  <c:v>27.965047561412895</c:v>
                </c:pt>
                <c:pt idx="89">
                  <c:v>27.965047561412895</c:v>
                </c:pt>
                <c:pt idx="90">
                  <c:v>27.965047561412895</c:v>
                </c:pt>
                <c:pt idx="91">
                  <c:v>27.965047561412895</c:v>
                </c:pt>
                <c:pt idx="92">
                  <c:v>27.965047561412895</c:v>
                </c:pt>
                <c:pt idx="93">
                  <c:v>27.965047561412895</c:v>
                </c:pt>
                <c:pt idx="94">
                  <c:v>27.965047561412895</c:v>
                </c:pt>
                <c:pt idx="95">
                  <c:v>27.965047561412895</c:v>
                </c:pt>
                <c:pt idx="96">
                  <c:v>27.965047561412895</c:v>
                </c:pt>
                <c:pt idx="97">
                  <c:v>27.965047561412895</c:v>
                </c:pt>
                <c:pt idx="98">
                  <c:v>27.965047561412895</c:v>
                </c:pt>
                <c:pt idx="99">
                  <c:v>27.965047561412895</c:v>
                </c:pt>
                <c:pt idx="100">
                  <c:v>27.965047561412895</c:v>
                </c:pt>
                <c:pt idx="101">
                  <c:v>27.965047561412895</c:v>
                </c:pt>
                <c:pt idx="102">
                  <c:v>27.965047561412895</c:v>
                </c:pt>
                <c:pt idx="103">
                  <c:v>27.965047561412895</c:v>
                </c:pt>
                <c:pt idx="104">
                  <c:v>27.965047561412895</c:v>
                </c:pt>
                <c:pt idx="105">
                  <c:v>27.965047561412895</c:v>
                </c:pt>
                <c:pt idx="106">
                  <c:v>27.965047561412895</c:v>
                </c:pt>
                <c:pt idx="107">
                  <c:v>27.965047561412895</c:v>
                </c:pt>
                <c:pt idx="108">
                  <c:v>27.965047561412895</c:v>
                </c:pt>
                <c:pt idx="109">
                  <c:v>27.965047561412895</c:v>
                </c:pt>
                <c:pt idx="110">
                  <c:v>27.965047561412895</c:v>
                </c:pt>
                <c:pt idx="111">
                  <c:v>27.965047561412895</c:v>
                </c:pt>
                <c:pt idx="112">
                  <c:v>27.965047561412895</c:v>
                </c:pt>
                <c:pt idx="113">
                  <c:v>27.965047561412895</c:v>
                </c:pt>
                <c:pt idx="114">
                  <c:v>27.965047561412895</c:v>
                </c:pt>
                <c:pt idx="115">
                  <c:v>27.965047561412895</c:v>
                </c:pt>
                <c:pt idx="116">
                  <c:v>27.965047561412895</c:v>
                </c:pt>
                <c:pt idx="117">
                  <c:v>27.965047561412895</c:v>
                </c:pt>
                <c:pt idx="118">
                  <c:v>27.965047561412895</c:v>
                </c:pt>
                <c:pt idx="119">
                  <c:v>27.965047561412895</c:v>
                </c:pt>
                <c:pt idx="120">
                  <c:v>27.965047561412895</c:v>
                </c:pt>
                <c:pt idx="121">
                  <c:v>27.965047561412895</c:v>
                </c:pt>
                <c:pt idx="122">
                  <c:v>27.965047561412895</c:v>
                </c:pt>
                <c:pt idx="123">
                  <c:v>27.965047561412895</c:v>
                </c:pt>
                <c:pt idx="124">
                  <c:v>27.965047561412895</c:v>
                </c:pt>
                <c:pt idx="125">
                  <c:v>27.965047561412895</c:v>
                </c:pt>
                <c:pt idx="126">
                  <c:v>27.965047561412895</c:v>
                </c:pt>
                <c:pt idx="127">
                  <c:v>27.965047561412895</c:v>
                </c:pt>
                <c:pt idx="128">
                  <c:v>27.965047561412895</c:v>
                </c:pt>
                <c:pt idx="129">
                  <c:v>27.965047561412895</c:v>
                </c:pt>
                <c:pt idx="130">
                  <c:v>27.965047561412895</c:v>
                </c:pt>
                <c:pt idx="131">
                  <c:v>27.965047561412895</c:v>
                </c:pt>
                <c:pt idx="132">
                  <c:v>27.965047561412895</c:v>
                </c:pt>
                <c:pt idx="133">
                  <c:v>27.965047561412895</c:v>
                </c:pt>
                <c:pt idx="134">
                  <c:v>27.965047561412895</c:v>
                </c:pt>
                <c:pt idx="135">
                  <c:v>27.965047561412895</c:v>
                </c:pt>
                <c:pt idx="136">
                  <c:v>27.965047561412895</c:v>
                </c:pt>
                <c:pt idx="137">
                  <c:v>27.965047561412895</c:v>
                </c:pt>
                <c:pt idx="138">
                  <c:v>27.965047561412895</c:v>
                </c:pt>
                <c:pt idx="139">
                  <c:v>27.965047561412895</c:v>
                </c:pt>
                <c:pt idx="140">
                  <c:v>27.965047561412895</c:v>
                </c:pt>
                <c:pt idx="141">
                  <c:v>27.965047561412895</c:v>
                </c:pt>
                <c:pt idx="142">
                  <c:v>27.965047561412895</c:v>
                </c:pt>
                <c:pt idx="143">
                  <c:v>27.965047561412895</c:v>
                </c:pt>
                <c:pt idx="144">
                  <c:v>27.965047561412895</c:v>
                </c:pt>
                <c:pt idx="145">
                  <c:v>27.965047561412895</c:v>
                </c:pt>
                <c:pt idx="146">
                  <c:v>27.965047561412895</c:v>
                </c:pt>
                <c:pt idx="147">
                  <c:v>27.965047561412895</c:v>
                </c:pt>
                <c:pt idx="148">
                  <c:v>27.965047561412895</c:v>
                </c:pt>
                <c:pt idx="149">
                  <c:v>27.965047561412895</c:v>
                </c:pt>
                <c:pt idx="150">
                  <c:v>27.965047561412895</c:v>
                </c:pt>
                <c:pt idx="151">
                  <c:v>27.965047561412895</c:v>
                </c:pt>
                <c:pt idx="152">
                  <c:v>27.965047561412895</c:v>
                </c:pt>
                <c:pt idx="153">
                  <c:v>27.965047561412895</c:v>
                </c:pt>
                <c:pt idx="154">
                  <c:v>27.965047561412895</c:v>
                </c:pt>
                <c:pt idx="155">
                  <c:v>27.965047561412895</c:v>
                </c:pt>
                <c:pt idx="156">
                  <c:v>27.965047561412895</c:v>
                </c:pt>
                <c:pt idx="157">
                  <c:v>27.965047561412895</c:v>
                </c:pt>
                <c:pt idx="158">
                  <c:v>27.965047561412895</c:v>
                </c:pt>
                <c:pt idx="159">
                  <c:v>27.965047561412895</c:v>
                </c:pt>
                <c:pt idx="160">
                  <c:v>27.965047561412895</c:v>
                </c:pt>
                <c:pt idx="161">
                  <c:v>27.965047561412895</c:v>
                </c:pt>
                <c:pt idx="162">
                  <c:v>27.965047561412895</c:v>
                </c:pt>
                <c:pt idx="163">
                  <c:v>27.965047561412895</c:v>
                </c:pt>
                <c:pt idx="164">
                  <c:v>27.965047561412895</c:v>
                </c:pt>
                <c:pt idx="165">
                  <c:v>27.965047561412895</c:v>
                </c:pt>
                <c:pt idx="166">
                  <c:v>27.965047561412895</c:v>
                </c:pt>
                <c:pt idx="167">
                  <c:v>27.965047561412895</c:v>
                </c:pt>
                <c:pt idx="168">
                  <c:v>27.965047561412895</c:v>
                </c:pt>
                <c:pt idx="169">
                  <c:v>27.965047561412895</c:v>
                </c:pt>
                <c:pt idx="170">
                  <c:v>27.965047561412895</c:v>
                </c:pt>
                <c:pt idx="171">
                  <c:v>27.965047561412895</c:v>
                </c:pt>
                <c:pt idx="172">
                  <c:v>27.965047561412895</c:v>
                </c:pt>
                <c:pt idx="173">
                  <c:v>27.965047561412895</c:v>
                </c:pt>
                <c:pt idx="174">
                  <c:v>27.965047561412895</c:v>
                </c:pt>
                <c:pt idx="175">
                  <c:v>27.965047561412895</c:v>
                </c:pt>
                <c:pt idx="176">
                  <c:v>27.965047561412895</c:v>
                </c:pt>
                <c:pt idx="177">
                  <c:v>27.965047561412895</c:v>
                </c:pt>
                <c:pt idx="178">
                  <c:v>27.965047561412895</c:v>
                </c:pt>
                <c:pt idx="179">
                  <c:v>27.965047561412895</c:v>
                </c:pt>
                <c:pt idx="180">
                  <c:v>27.965047561412895</c:v>
                </c:pt>
                <c:pt idx="181">
                  <c:v>27.965047561412895</c:v>
                </c:pt>
                <c:pt idx="182">
                  <c:v>27.965047561412895</c:v>
                </c:pt>
                <c:pt idx="183">
                  <c:v>27.965047561412895</c:v>
                </c:pt>
                <c:pt idx="184">
                  <c:v>27.965047561412895</c:v>
                </c:pt>
                <c:pt idx="185">
                  <c:v>27.965047561412895</c:v>
                </c:pt>
                <c:pt idx="186">
                  <c:v>27.965047561412895</c:v>
                </c:pt>
                <c:pt idx="187">
                  <c:v>27.965047561412895</c:v>
                </c:pt>
                <c:pt idx="188">
                  <c:v>27.965047561412895</c:v>
                </c:pt>
                <c:pt idx="189">
                  <c:v>27.965047561412895</c:v>
                </c:pt>
                <c:pt idx="190">
                  <c:v>27.965047561412895</c:v>
                </c:pt>
                <c:pt idx="191">
                  <c:v>27.965047561412895</c:v>
                </c:pt>
                <c:pt idx="192">
                  <c:v>27.965047561412895</c:v>
                </c:pt>
                <c:pt idx="193">
                  <c:v>27.965047561412895</c:v>
                </c:pt>
                <c:pt idx="194">
                  <c:v>27.965047561412895</c:v>
                </c:pt>
                <c:pt idx="195">
                  <c:v>27.965047561412895</c:v>
                </c:pt>
                <c:pt idx="196">
                  <c:v>27.965047561412895</c:v>
                </c:pt>
                <c:pt idx="197">
                  <c:v>27.965047561412895</c:v>
                </c:pt>
                <c:pt idx="198">
                  <c:v>27.965047561412895</c:v>
                </c:pt>
                <c:pt idx="199">
                  <c:v>27.965047561412895</c:v>
                </c:pt>
                <c:pt idx="200">
                  <c:v>27.965047561412895</c:v>
                </c:pt>
                <c:pt idx="201">
                  <c:v>27.965047561412895</c:v>
                </c:pt>
                <c:pt idx="202">
                  <c:v>27.965047561412895</c:v>
                </c:pt>
                <c:pt idx="203">
                  <c:v>27.965047561412895</c:v>
                </c:pt>
                <c:pt idx="204">
                  <c:v>27.965047561412895</c:v>
                </c:pt>
                <c:pt idx="205">
                  <c:v>27.965047561412895</c:v>
                </c:pt>
                <c:pt idx="206">
                  <c:v>27.965047561412895</c:v>
                </c:pt>
                <c:pt idx="207">
                  <c:v>27.965047561412895</c:v>
                </c:pt>
                <c:pt idx="208">
                  <c:v>27.965047561412895</c:v>
                </c:pt>
                <c:pt idx="209">
                  <c:v>27.965047561412895</c:v>
                </c:pt>
                <c:pt idx="210">
                  <c:v>27.965047561412895</c:v>
                </c:pt>
                <c:pt idx="211">
                  <c:v>27.965047561412895</c:v>
                </c:pt>
                <c:pt idx="212">
                  <c:v>27.965047561412895</c:v>
                </c:pt>
                <c:pt idx="213">
                  <c:v>27.965047561412895</c:v>
                </c:pt>
                <c:pt idx="214">
                  <c:v>27.965047561412895</c:v>
                </c:pt>
                <c:pt idx="215">
                  <c:v>27.965047561412895</c:v>
                </c:pt>
                <c:pt idx="216">
                  <c:v>27.965047561412895</c:v>
                </c:pt>
                <c:pt idx="217">
                  <c:v>27.965047561412895</c:v>
                </c:pt>
                <c:pt idx="218">
                  <c:v>27.965047561412895</c:v>
                </c:pt>
                <c:pt idx="219">
                  <c:v>27.965047561412895</c:v>
                </c:pt>
                <c:pt idx="220">
                  <c:v>27.965047561412895</c:v>
                </c:pt>
                <c:pt idx="221">
                  <c:v>27.965047561412895</c:v>
                </c:pt>
                <c:pt idx="222">
                  <c:v>27.965047561412895</c:v>
                </c:pt>
                <c:pt idx="223">
                  <c:v>27.965047561412895</c:v>
                </c:pt>
                <c:pt idx="224">
                  <c:v>27.965047561412895</c:v>
                </c:pt>
                <c:pt idx="225">
                  <c:v>27.965047561412895</c:v>
                </c:pt>
                <c:pt idx="226">
                  <c:v>27.965047561412895</c:v>
                </c:pt>
                <c:pt idx="227">
                  <c:v>27.965047561412895</c:v>
                </c:pt>
                <c:pt idx="228">
                  <c:v>27.965047561412895</c:v>
                </c:pt>
                <c:pt idx="229">
                  <c:v>27.965047561412895</c:v>
                </c:pt>
                <c:pt idx="230">
                  <c:v>27.965047561412895</c:v>
                </c:pt>
                <c:pt idx="231">
                  <c:v>27.965047561412895</c:v>
                </c:pt>
                <c:pt idx="232">
                  <c:v>27.965047561412895</c:v>
                </c:pt>
                <c:pt idx="233">
                  <c:v>27.965047561412895</c:v>
                </c:pt>
                <c:pt idx="234">
                  <c:v>27.965047561412895</c:v>
                </c:pt>
                <c:pt idx="235">
                  <c:v>27.965047561412895</c:v>
                </c:pt>
                <c:pt idx="236">
                  <c:v>27.965047561412895</c:v>
                </c:pt>
                <c:pt idx="237">
                  <c:v>27.965047561412895</c:v>
                </c:pt>
                <c:pt idx="238">
                  <c:v>27.965047561412895</c:v>
                </c:pt>
                <c:pt idx="239">
                  <c:v>27.965047561412895</c:v>
                </c:pt>
                <c:pt idx="240">
                  <c:v>27.965047561412895</c:v>
                </c:pt>
                <c:pt idx="241">
                  <c:v>27.965047561412895</c:v>
                </c:pt>
                <c:pt idx="242">
                  <c:v>27.965047561412895</c:v>
                </c:pt>
                <c:pt idx="243">
                  <c:v>27.965047561412895</c:v>
                </c:pt>
                <c:pt idx="244">
                  <c:v>27.965047561412895</c:v>
                </c:pt>
                <c:pt idx="245">
                  <c:v>27.965047561412895</c:v>
                </c:pt>
                <c:pt idx="246">
                  <c:v>27.965047561412895</c:v>
                </c:pt>
                <c:pt idx="247">
                  <c:v>27.965047561412895</c:v>
                </c:pt>
                <c:pt idx="248">
                  <c:v>27.965047561412895</c:v>
                </c:pt>
                <c:pt idx="249">
                  <c:v>27.965047561412895</c:v>
                </c:pt>
                <c:pt idx="250">
                  <c:v>27.965047561412895</c:v>
                </c:pt>
                <c:pt idx="251">
                  <c:v>27.965047561412895</c:v>
                </c:pt>
                <c:pt idx="252">
                  <c:v>27.965047561412895</c:v>
                </c:pt>
                <c:pt idx="253">
                  <c:v>27.965047561412895</c:v>
                </c:pt>
                <c:pt idx="254">
                  <c:v>27.965047561412895</c:v>
                </c:pt>
                <c:pt idx="255">
                  <c:v>27.965047561412895</c:v>
                </c:pt>
                <c:pt idx="256">
                  <c:v>27.965047561412895</c:v>
                </c:pt>
                <c:pt idx="257">
                  <c:v>27.965047561412895</c:v>
                </c:pt>
                <c:pt idx="258">
                  <c:v>27.965047561412895</c:v>
                </c:pt>
                <c:pt idx="259">
                  <c:v>27.965047561412895</c:v>
                </c:pt>
                <c:pt idx="260">
                  <c:v>27.965047561412895</c:v>
                </c:pt>
                <c:pt idx="261">
                  <c:v>27.965047561412895</c:v>
                </c:pt>
                <c:pt idx="262">
                  <c:v>27.965047561412895</c:v>
                </c:pt>
                <c:pt idx="263">
                  <c:v>27.965047561412895</c:v>
                </c:pt>
                <c:pt idx="264">
                  <c:v>27.965047561412895</c:v>
                </c:pt>
                <c:pt idx="265">
                  <c:v>27.965047561412895</c:v>
                </c:pt>
                <c:pt idx="266">
                  <c:v>27.965047561412895</c:v>
                </c:pt>
                <c:pt idx="267">
                  <c:v>27.965047561412895</c:v>
                </c:pt>
                <c:pt idx="268">
                  <c:v>27.965047561412895</c:v>
                </c:pt>
                <c:pt idx="269">
                  <c:v>27.965047561412895</c:v>
                </c:pt>
                <c:pt idx="270">
                  <c:v>27.965047561412895</c:v>
                </c:pt>
                <c:pt idx="271">
                  <c:v>27.965047561412895</c:v>
                </c:pt>
                <c:pt idx="272">
                  <c:v>27.965047561412895</c:v>
                </c:pt>
                <c:pt idx="273">
                  <c:v>27.965047561412895</c:v>
                </c:pt>
                <c:pt idx="274">
                  <c:v>27.965047561412895</c:v>
                </c:pt>
                <c:pt idx="275">
                  <c:v>27.965047561412895</c:v>
                </c:pt>
                <c:pt idx="276">
                  <c:v>27.965047561412895</c:v>
                </c:pt>
                <c:pt idx="277">
                  <c:v>27.965047561412895</c:v>
                </c:pt>
                <c:pt idx="278">
                  <c:v>27.965047561412895</c:v>
                </c:pt>
                <c:pt idx="279">
                  <c:v>27.965047561412895</c:v>
                </c:pt>
                <c:pt idx="280">
                  <c:v>27.965047561412895</c:v>
                </c:pt>
                <c:pt idx="281">
                  <c:v>27.965047561412895</c:v>
                </c:pt>
                <c:pt idx="282">
                  <c:v>27.965047561412895</c:v>
                </c:pt>
                <c:pt idx="283">
                  <c:v>27.965047561412895</c:v>
                </c:pt>
                <c:pt idx="284">
                  <c:v>27.965047561412895</c:v>
                </c:pt>
                <c:pt idx="285">
                  <c:v>27.965047561412895</c:v>
                </c:pt>
                <c:pt idx="286">
                  <c:v>27.965047561412895</c:v>
                </c:pt>
                <c:pt idx="287">
                  <c:v>27.965047561412895</c:v>
                </c:pt>
                <c:pt idx="288">
                  <c:v>27.965047561412895</c:v>
                </c:pt>
                <c:pt idx="289">
                  <c:v>27.965047561412895</c:v>
                </c:pt>
                <c:pt idx="290">
                  <c:v>27.965047561412895</c:v>
                </c:pt>
                <c:pt idx="291">
                  <c:v>27.965047561412895</c:v>
                </c:pt>
                <c:pt idx="292">
                  <c:v>27.965047561412895</c:v>
                </c:pt>
                <c:pt idx="293">
                  <c:v>27.965047561412895</c:v>
                </c:pt>
                <c:pt idx="294">
                  <c:v>27.965047561412895</c:v>
                </c:pt>
                <c:pt idx="295">
                  <c:v>27.965047561412895</c:v>
                </c:pt>
                <c:pt idx="296">
                  <c:v>27.965047561412895</c:v>
                </c:pt>
                <c:pt idx="297">
                  <c:v>27.965047561412895</c:v>
                </c:pt>
                <c:pt idx="298">
                  <c:v>27.965047561412895</c:v>
                </c:pt>
                <c:pt idx="299">
                  <c:v>27.965047561412895</c:v>
                </c:pt>
                <c:pt idx="300">
                  <c:v>27.965047561412895</c:v>
                </c:pt>
                <c:pt idx="301">
                  <c:v>27.965047561412895</c:v>
                </c:pt>
                <c:pt idx="302">
                  <c:v>27.965047561412895</c:v>
                </c:pt>
                <c:pt idx="303">
                  <c:v>27.965047561412895</c:v>
                </c:pt>
                <c:pt idx="304">
                  <c:v>27.965047561412895</c:v>
                </c:pt>
                <c:pt idx="305">
                  <c:v>27.965047561412895</c:v>
                </c:pt>
                <c:pt idx="306">
                  <c:v>27.965047561412895</c:v>
                </c:pt>
                <c:pt idx="307">
                  <c:v>27.965047561412895</c:v>
                </c:pt>
                <c:pt idx="308">
                  <c:v>27.965047561412895</c:v>
                </c:pt>
                <c:pt idx="309">
                  <c:v>27.965047561412895</c:v>
                </c:pt>
                <c:pt idx="310">
                  <c:v>27.965047561412895</c:v>
                </c:pt>
                <c:pt idx="311">
                  <c:v>27.965047561412895</c:v>
                </c:pt>
                <c:pt idx="312">
                  <c:v>27.965047561412895</c:v>
                </c:pt>
                <c:pt idx="313">
                  <c:v>27.965047561412895</c:v>
                </c:pt>
                <c:pt idx="314">
                  <c:v>27.965047561412895</c:v>
                </c:pt>
                <c:pt idx="315">
                  <c:v>27.965047561412895</c:v>
                </c:pt>
                <c:pt idx="316">
                  <c:v>27.965047561412895</c:v>
                </c:pt>
                <c:pt idx="317">
                  <c:v>27.965047561412895</c:v>
                </c:pt>
                <c:pt idx="318">
                  <c:v>27.965047561412895</c:v>
                </c:pt>
                <c:pt idx="319">
                  <c:v>27.965047561412895</c:v>
                </c:pt>
                <c:pt idx="320">
                  <c:v>27.965047561412895</c:v>
                </c:pt>
                <c:pt idx="321">
                  <c:v>27.965047561412895</c:v>
                </c:pt>
                <c:pt idx="322">
                  <c:v>27.965047561412895</c:v>
                </c:pt>
                <c:pt idx="323">
                  <c:v>27.965047561412895</c:v>
                </c:pt>
                <c:pt idx="324">
                  <c:v>27.965047561412895</c:v>
                </c:pt>
                <c:pt idx="325">
                  <c:v>27.965047561412895</c:v>
                </c:pt>
                <c:pt idx="326">
                  <c:v>27.965047561412895</c:v>
                </c:pt>
                <c:pt idx="327">
                  <c:v>27.965047561412895</c:v>
                </c:pt>
                <c:pt idx="328">
                  <c:v>27.965047561412895</c:v>
                </c:pt>
                <c:pt idx="329">
                  <c:v>27.965047561412895</c:v>
                </c:pt>
                <c:pt idx="330">
                  <c:v>27.965047561412895</c:v>
                </c:pt>
                <c:pt idx="331">
                  <c:v>27.965047561412895</c:v>
                </c:pt>
                <c:pt idx="332">
                  <c:v>27.965047561412895</c:v>
                </c:pt>
                <c:pt idx="333">
                  <c:v>27.965047561412895</c:v>
                </c:pt>
                <c:pt idx="334">
                  <c:v>27.965047561412895</c:v>
                </c:pt>
                <c:pt idx="335">
                  <c:v>27.965047561412895</c:v>
                </c:pt>
                <c:pt idx="336">
                  <c:v>27.965047561412895</c:v>
                </c:pt>
                <c:pt idx="337">
                  <c:v>27.965047561412895</c:v>
                </c:pt>
                <c:pt idx="338">
                  <c:v>27.965047561412895</c:v>
                </c:pt>
                <c:pt idx="339">
                  <c:v>27.965047561412895</c:v>
                </c:pt>
                <c:pt idx="340">
                  <c:v>27.965047561412895</c:v>
                </c:pt>
                <c:pt idx="341">
                  <c:v>27.965047561412895</c:v>
                </c:pt>
                <c:pt idx="342">
                  <c:v>27.965047561412895</c:v>
                </c:pt>
                <c:pt idx="343">
                  <c:v>27.965047561412895</c:v>
                </c:pt>
                <c:pt idx="344">
                  <c:v>27.965047561412895</c:v>
                </c:pt>
                <c:pt idx="345">
                  <c:v>27.965047561412895</c:v>
                </c:pt>
                <c:pt idx="346">
                  <c:v>27.965047561412895</c:v>
                </c:pt>
                <c:pt idx="347">
                  <c:v>27.965047561412895</c:v>
                </c:pt>
                <c:pt idx="348">
                  <c:v>27.965047561412895</c:v>
                </c:pt>
                <c:pt idx="349">
                  <c:v>27.965047561412895</c:v>
                </c:pt>
                <c:pt idx="350">
                  <c:v>27.965047561412895</c:v>
                </c:pt>
                <c:pt idx="351">
                  <c:v>27.965047561412895</c:v>
                </c:pt>
                <c:pt idx="352">
                  <c:v>27.965047561412895</c:v>
                </c:pt>
                <c:pt idx="353">
                  <c:v>27.965047561412895</c:v>
                </c:pt>
                <c:pt idx="354">
                  <c:v>27.965047561412895</c:v>
                </c:pt>
                <c:pt idx="355">
                  <c:v>27.965047561412895</c:v>
                </c:pt>
                <c:pt idx="356">
                  <c:v>27.965047561412895</c:v>
                </c:pt>
                <c:pt idx="357">
                  <c:v>27.965047561412895</c:v>
                </c:pt>
                <c:pt idx="358">
                  <c:v>27.965047561412895</c:v>
                </c:pt>
                <c:pt idx="359">
                  <c:v>27.965047561412895</c:v>
                </c:pt>
                <c:pt idx="360">
                  <c:v>27.965047561412895</c:v>
                </c:pt>
                <c:pt idx="361">
                  <c:v>27.965047561412895</c:v>
                </c:pt>
                <c:pt idx="362">
                  <c:v>27.965047561412895</c:v>
                </c:pt>
                <c:pt idx="363">
                  <c:v>27.965047561412895</c:v>
                </c:pt>
                <c:pt idx="364">
                  <c:v>27.965047561412895</c:v>
                </c:pt>
                <c:pt idx="365">
                  <c:v>27.965047561412895</c:v>
                </c:pt>
                <c:pt idx="366">
                  <c:v>27.965047561412895</c:v>
                </c:pt>
                <c:pt idx="367">
                  <c:v>27.965047561412895</c:v>
                </c:pt>
                <c:pt idx="368">
                  <c:v>27.965047561412895</c:v>
                </c:pt>
                <c:pt idx="369">
                  <c:v>27.965047561412895</c:v>
                </c:pt>
                <c:pt idx="370">
                  <c:v>27.965047561412895</c:v>
                </c:pt>
                <c:pt idx="371">
                  <c:v>27.965047561412895</c:v>
                </c:pt>
                <c:pt idx="372">
                  <c:v>27.965047561412895</c:v>
                </c:pt>
                <c:pt idx="373">
                  <c:v>27.965047561412895</c:v>
                </c:pt>
                <c:pt idx="374">
                  <c:v>27.965047561412895</c:v>
                </c:pt>
                <c:pt idx="375">
                  <c:v>27.965047561412895</c:v>
                </c:pt>
                <c:pt idx="376">
                  <c:v>27.965047561412895</c:v>
                </c:pt>
                <c:pt idx="377">
                  <c:v>27.965047561412895</c:v>
                </c:pt>
                <c:pt idx="378">
                  <c:v>27.965047561412895</c:v>
                </c:pt>
                <c:pt idx="379">
                  <c:v>27.965047561412895</c:v>
                </c:pt>
                <c:pt idx="380">
                  <c:v>27.965047561412895</c:v>
                </c:pt>
                <c:pt idx="381">
                  <c:v>27.965047561412895</c:v>
                </c:pt>
                <c:pt idx="382">
                  <c:v>27.965047561412895</c:v>
                </c:pt>
                <c:pt idx="383">
                  <c:v>27.965047561412895</c:v>
                </c:pt>
                <c:pt idx="384">
                  <c:v>27.965047561412895</c:v>
                </c:pt>
                <c:pt idx="385">
                  <c:v>27.965047561412895</c:v>
                </c:pt>
                <c:pt idx="386">
                  <c:v>27.965047561412895</c:v>
                </c:pt>
                <c:pt idx="387">
                  <c:v>27.965047561412895</c:v>
                </c:pt>
                <c:pt idx="388">
                  <c:v>27.965047561412895</c:v>
                </c:pt>
                <c:pt idx="389">
                  <c:v>27.965047561412895</c:v>
                </c:pt>
                <c:pt idx="390">
                  <c:v>27.965047561412895</c:v>
                </c:pt>
                <c:pt idx="391">
                  <c:v>27.965047561412895</c:v>
                </c:pt>
                <c:pt idx="392">
                  <c:v>27.965047561412895</c:v>
                </c:pt>
                <c:pt idx="393">
                  <c:v>27.965047561412895</c:v>
                </c:pt>
                <c:pt idx="394">
                  <c:v>27.965047561412895</c:v>
                </c:pt>
                <c:pt idx="395">
                  <c:v>27.965047561412895</c:v>
                </c:pt>
                <c:pt idx="396">
                  <c:v>27.965047561412895</c:v>
                </c:pt>
                <c:pt idx="397">
                  <c:v>27.965047561412895</c:v>
                </c:pt>
                <c:pt idx="398">
                  <c:v>27.965047561412895</c:v>
                </c:pt>
                <c:pt idx="399">
                  <c:v>27.965047561412895</c:v>
                </c:pt>
                <c:pt idx="400">
                  <c:v>27.965047561412895</c:v>
                </c:pt>
                <c:pt idx="401">
                  <c:v>27.965047561412895</c:v>
                </c:pt>
                <c:pt idx="402">
                  <c:v>27.965047561412895</c:v>
                </c:pt>
                <c:pt idx="403">
                  <c:v>27.965047561412895</c:v>
                </c:pt>
                <c:pt idx="404">
                  <c:v>27.965047561412895</c:v>
                </c:pt>
                <c:pt idx="405">
                  <c:v>27.965047561412895</c:v>
                </c:pt>
                <c:pt idx="406">
                  <c:v>27.965047561412895</c:v>
                </c:pt>
                <c:pt idx="407">
                  <c:v>27.965047561412895</c:v>
                </c:pt>
                <c:pt idx="408">
                  <c:v>27.965047561412895</c:v>
                </c:pt>
                <c:pt idx="409">
                  <c:v>27.965047561412895</c:v>
                </c:pt>
                <c:pt idx="410">
                  <c:v>27.965047561412895</c:v>
                </c:pt>
                <c:pt idx="411">
                  <c:v>27.965047561412895</c:v>
                </c:pt>
                <c:pt idx="412">
                  <c:v>27.965047561412895</c:v>
                </c:pt>
                <c:pt idx="413">
                  <c:v>27.965047561412895</c:v>
                </c:pt>
                <c:pt idx="414">
                  <c:v>27.965047561412895</c:v>
                </c:pt>
                <c:pt idx="415">
                  <c:v>27.965047561412895</c:v>
                </c:pt>
                <c:pt idx="416">
                  <c:v>27.965047561412895</c:v>
                </c:pt>
                <c:pt idx="417">
                  <c:v>27.965047561412895</c:v>
                </c:pt>
                <c:pt idx="418">
                  <c:v>27.965047561412895</c:v>
                </c:pt>
                <c:pt idx="419">
                  <c:v>27.965047561412895</c:v>
                </c:pt>
                <c:pt idx="420">
                  <c:v>27.965047561412895</c:v>
                </c:pt>
                <c:pt idx="421">
                  <c:v>27.965047561412895</c:v>
                </c:pt>
                <c:pt idx="422">
                  <c:v>27.965047561412895</c:v>
                </c:pt>
                <c:pt idx="423">
                  <c:v>27.965047561412895</c:v>
                </c:pt>
                <c:pt idx="424">
                  <c:v>27.965047561412895</c:v>
                </c:pt>
                <c:pt idx="425">
                  <c:v>27.965047561412895</c:v>
                </c:pt>
                <c:pt idx="426">
                  <c:v>27.965047561412895</c:v>
                </c:pt>
                <c:pt idx="427">
                  <c:v>27.965047561412895</c:v>
                </c:pt>
                <c:pt idx="428">
                  <c:v>27.965047561412895</c:v>
                </c:pt>
                <c:pt idx="429">
                  <c:v>27.965047561412895</c:v>
                </c:pt>
                <c:pt idx="430">
                  <c:v>27.965047561412895</c:v>
                </c:pt>
                <c:pt idx="431">
                  <c:v>27.965047561412895</c:v>
                </c:pt>
                <c:pt idx="432">
                  <c:v>27.965047561412895</c:v>
                </c:pt>
                <c:pt idx="433">
                  <c:v>27.965047561412895</c:v>
                </c:pt>
                <c:pt idx="434">
                  <c:v>27.965047561412895</c:v>
                </c:pt>
                <c:pt idx="435">
                  <c:v>27.965047561412895</c:v>
                </c:pt>
                <c:pt idx="436">
                  <c:v>27.965047561412895</c:v>
                </c:pt>
                <c:pt idx="437">
                  <c:v>27.965047561412895</c:v>
                </c:pt>
                <c:pt idx="438">
                  <c:v>27.965047561412895</c:v>
                </c:pt>
                <c:pt idx="439">
                  <c:v>27.965047561412895</c:v>
                </c:pt>
                <c:pt idx="440">
                  <c:v>27.965047561412895</c:v>
                </c:pt>
                <c:pt idx="441">
                  <c:v>27.965047561412895</c:v>
                </c:pt>
                <c:pt idx="442">
                  <c:v>27.965047561412895</c:v>
                </c:pt>
                <c:pt idx="443">
                  <c:v>27.965047561412895</c:v>
                </c:pt>
                <c:pt idx="444">
                  <c:v>27.965047561412895</c:v>
                </c:pt>
                <c:pt idx="445">
                  <c:v>27.965047561412895</c:v>
                </c:pt>
                <c:pt idx="446">
                  <c:v>27.965047561412895</c:v>
                </c:pt>
                <c:pt idx="447">
                  <c:v>27.965047561412895</c:v>
                </c:pt>
                <c:pt idx="448">
                  <c:v>27.965047561412895</c:v>
                </c:pt>
                <c:pt idx="449">
                  <c:v>27.965047561412895</c:v>
                </c:pt>
                <c:pt idx="450">
                  <c:v>27.965047561412895</c:v>
                </c:pt>
                <c:pt idx="451">
                  <c:v>27.965047561412895</c:v>
                </c:pt>
                <c:pt idx="452">
                  <c:v>27.965047561412895</c:v>
                </c:pt>
                <c:pt idx="453">
                  <c:v>27.965047561412895</c:v>
                </c:pt>
                <c:pt idx="454">
                  <c:v>27.965047561412895</c:v>
                </c:pt>
                <c:pt idx="455">
                  <c:v>27.965047561412895</c:v>
                </c:pt>
                <c:pt idx="456">
                  <c:v>27.965047561412895</c:v>
                </c:pt>
                <c:pt idx="457">
                  <c:v>27.965047561412895</c:v>
                </c:pt>
                <c:pt idx="458">
                  <c:v>27.965047561412895</c:v>
                </c:pt>
                <c:pt idx="459">
                  <c:v>27.965047561412895</c:v>
                </c:pt>
                <c:pt idx="460">
                  <c:v>27.965047561412895</c:v>
                </c:pt>
                <c:pt idx="461">
                  <c:v>27.965047561412895</c:v>
                </c:pt>
                <c:pt idx="462">
                  <c:v>27.965047561412895</c:v>
                </c:pt>
                <c:pt idx="463">
                  <c:v>27.965047561412895</c:v>
                </c:pt>
                <c:pt idx="464">
                  <c:v>27.965047561412895</c:v>
                </c:pt>
                <c:pt idx="465">
                  <c:v>27.965047561412895</c:v>
                </c:pt>
                <c:pt idx="466">
                  <c:v>27.965047561412895</c:v>
                </c:pt>
                <c:pt idx="467">
                  <c:v>27.965047561412895</c:v>
                </c:pt>
                <c:pt idx="468">
                  <c:v>27.965047561412895</c:v>
                </c:pt>
                <c:pt idx="469">
                  <c:v>27.965047561412895</c:v>
                </c:pt>
                <c:pt idx="470">
                  <c:v>27.965047561412895</c:v>
                </c:pt>
                <c:pt idx="471">
                  <c:v>27.965047561412895</c:v>
                </c:pt>
                <c:pt idx="472">
                  <c:v>27.965047561412895</c:v>
                </c:pt>
                <c:pt idx="473">
                  <c:v>27.965047561412895</c:v>
                </c:pt>
                <c:pt idx="474">
                  <c:v>27.965047561412895</c:v>
                </c:pt>
                <c:pt idx="475">
                  <c:v>27.965047561412895</c:v>
                </c:pt>
                <c:pt idx="476">
                  <c:v>27.965047561412895</c:v>
                </c:pt>
                <c:pt idx="477">
                  <c:v>27.965047561412895</c:v>
                </c:pt>
                <c:pt idx="478">
                  <c:v>27.965047561412895</c:v>
                </c:pt>
                <c:pt idx="479">
                  <c:v>27.965047561412895</c:v>
                </c:pt>
                <c:pt idx="480">
                  <c:v>27.965047561412895</c:v>
                </c:pt>
                <c:pt idx="481">
                  <c:v>27.965047561412895</c:v>
                </c:pt>
                <c:pt idx="482">
                  <c:v>27.965047561412895</c:v>
                </c:pt>
                <c:pt idx="483">
                  <c:v>27.965047561412895</c:v>
                </c:pt>
                <c:pt idx="484">
                  <c:v>27.965047561412895</c:v>
                </c:pt>
                <c:pt idx="485">
                  <c:v>27.965047561412895</c:v>
                </c:pt>
                <c:pt idx="486">
                  <c:v>27.965047561412895</c:v>
                </c:pt>
                <c:pt idx="487">
                  <c:v>27.965047561412895</c:v>
                </c:pt>
                <c:pt idx="488">
                  <c:v>27.965047561412895</c:v>
                </c:pt>
                <c:pt idx="489">
                  <c:v>27.965047561412895</c:v>
                </c:pt>
                <c:pt idx="490">
                  <c:v>27.965047561412895</c:v>
                </c:pt>
                <c:pt idx="491">
                  <c:v>27.965047561412895</c:v>
                </c:pt>
                <c:pt idx="492">
                  <c:v>27.965047561412895</c:v>
                </c:pt>
                <c:pt idx="493">
                  <c:v>27.965047561412895</c:v>
                </c:pt>
                <c:pt idx="494">
                  <c:v>27.965047561412895</c:v>
                </c:pt>
                <c:pt idx="495">
                  <c:v>27.965047561412895</c:v>
                </c:pt>
                <c:pt idx="496">
                  <c:v>27.965047561412895</c:v>
                </c:pt>
                <c:pt idx="497">
                  <c:v>27.965047561412895</c:v>
                </c:pt>
                <c:pt idx="498">
                  <c:v>27.965047561412895</c:v>
                </c:pt>
                <c:pt idx="499">
                  <c:v>27.965047561412895</c:v>
                </c:pt>
                <c:pt idx="500">
                  <c:v>27.965047561412895</c:v>
                </c:pt>
                <c:pt idx="501">
                  <c:v>27.965047561412895</c:v>
                </c:pt>
                <c:pt idx="502">
                  <c:v>27.965047561412895</c:v>
                </c:pt>
                <c:pt idx="503">
                  <c:v>27.965047561412895</c:v>
                </c:pt>
                <c:pt idx="504">
                  <c:v>27.965047561412895</c:v>
                </c:pt>
                <c:pt idx="505">
                  <c:v>27.965047561412895</c:v>
                </c:pt>
                <c:pt idx="506">
                  <c:v>27.965047561412895</c:v>
                </c:pt>
                <c:pt idx="507">
                  <c:v>27.965047561412895</c:v>
                </c:pt>
                <c:pt idx="508">
                  <c:v>27.965047561412895</c:v>
                </c:pt>
                <c:pt idx="509">
                  <c:v>27.965047561412895</c:v>
                </c:pt>
                <c:pt idx="510">
                  <c:v>27.965047561412895</c:v>
                </c:pt>
                <c:pt idx="511">
                  <c:v>27.965047561412895</c:v>
                </c:pt>
                <c:pt idx="512">
                  <c:v>27.965047561412895</c:v>
                </c:pt>
                <c:pt idx="513">
                  <c:v>27.965047561412895</c:v>
                </c:pt>
                <c:pt idx="514">
                  <c:v>27.965047561412895</c:v>
                </c:pt>
                <c:pt idx="515">
                  <c:v>27.965047561412895</c:v>
                </c:pt>
                <c:pt idx="516">
                  <c:v>27.965047561412895</c:v>
                </c:pt>
                <c:pt idx="517">
                  <c:v>27.965047561412895</c:v>
                </c:pt>
                <c:pt idx="518">
                  <c:v>27.965047561412895</c:v>
                </c:pt>
                <c:pt idx="519">
                  <c:v>27.965047561412895</c:v>
                </c:pt>
                <c:pt idx="520">
                  <c:v>27.965047561412895</c:v>
                </c:pt>
                <c:pt idx="521">
                  <c:v>27.965047561412895</c:v>
                </c:pt>
                <c:pt idx="522">
                  <c:v>27.965047561412895</c:v>
                </c:pt>
                <c:pt idx="523">
                  <c:v>27.965047561412895</c:v>
                </c:pt>
                <c:pt idx="524">
                  <c:v>27.965047561412895</c:v>
                </c:pt>
                <c:pt idx="525">
                  <c:v>27.965047561412895</c:v>
                </c:pt>
                <c:pt idx="526">
                  <c:v>27.965047561412895</c:v>
                </c:pt>
                <c:pt idx="527">
                  <c:v>27.965047561412895</c:v>
                </c:pt>
                <c:pt idx="528">
                  <c:v>27.965047561412895</c:v>
                </c:pt>
                <c:pt idx="529">
                  <c:v>27.965047561412895</c:v>
                </c:pt>
                <c:pt idx="530">
                  <c:v>27.965047561412895</c:v>
                </c:pt>
                <c:pt idx="531">
                  <c:v>27.965047561412895</c:v>
                </c:pt>
                <c:pt idx="532">
                  <c:v>27.965047561412895</c:v>
                </c:pt>
                <c:pt idx="533">
                  <c:v>27.965047561412895</c:v>
                </c:pt>
                <c:pt idx="534">
                  <c:v>27.965047561412895</c:v>
                </c:pt>
                <c:pt idx="535">
                  <c:v>27.965047561412895</c:v>
                </c:pt>
                <c:pt idx="536">
                  <c:v>27.965047561412895</c:v>
                </c:pt>
                <c:pt idx="537">
                  <c:v>27.965047561412895</c:v>
                </c:pt>
                <c:pt idx="538">
                  <c:v>27.965047561412895</c:v>
                </c:pt>
                <c:pt idx="539">
                  <c:v>27.965047561412895</c:v>
                </c:pt>
                <c:pt idx="540">
                  <c:v>27.965047561412895</c:v>
                </c:pt>
                <c:pt idx="541">
                  <c:v>27.965047561412895</c:v>
                </c:pt>
                <c:pt idx="542">
                  <c:v>27.965047561412895</c:v>
                </c:pt>
                <c:pt idx="543">
                  <c:v>27.965047561412895</c:v>
                </c:pt>
                <c:pt idx="544">
                  <c:v>27.965047561412895</c:v>
                </c:pt>
                <c:pt idx="545">
                  <c:v>27.965047561412895</c:v>
                </c:pt>
                <c:pt idx="546">
                  <c:v>27.965047561412895</c:v>
                </c:pt>
                <c:pt idx="547">
                  <c:v>27.965047561412895</c:v>
                </c:pt>
                <c:pt idx="548">
                  <c:v>27.965047561412895</c:v>
                </c:pt>
                <c:pt idx="549">
                  <c:v>27.965047561412895</c:v>
                </c:pt>
                <c:pt idx="550">
                  <c:v>27.965047561412895</c:v>
                </c:pt>
                <c:pt idx="551">
                  <c:v>27.965047561412895</c:v>
                </c:pt>
                <c:pt idx="552">
                  <c:v>27.965047561412895</c:v>
                </c:pt>
                <c:pt idx="553">
                  <c:v>27.965047561412895</c:v>
                </c:pt>
                <c:pt idx="554">
                  <c:v>27.965047561412895</c:v>
                </c:pt>
                <c:pt idx="555">
                  <c:v>27.965047561412895</c:v>
                </c:pt>
                <c:pt idx="556">
                  <c:v>27.965047561412895</c:v>
                </c:pt>
                <c:pt idx="557">
                  <c:v>27.965047561412895</c:v>
                </c:pt>
                <c:pt idx="558">
                  <c:v>27.965047561412895</c:v>
                </c:pt>
                <c:pt idx="559">
                  <c:v>27.965047561412895</c:v>
                </c:pt>
                <c:pt idx="560">
                  <c:v>27.965047561412895</c:v>
                </c:pt>
                <c:pt idx="561">
                  <c:v>27.965047561412895</c:v>
                </c:pt>
                <c:pt idx="562">
                  <c:v>27.965047561412895</c:v>
                </c:pt>
                <c:pt idx="563">
                  <c:v>27.965047561412895</c:v>
                </c:pt>
                <c:pt idx="564">
                  <c:v>27.965047561412895</c:v>
                </c:pt>
                <c:pt idx="565">
                  <c:v>27.965047561412895</c:v>
                </c:pt>
                <c:pt idx="566">
                  <c:v>27.965047561412895</c:v>
                </c:pt>
                <c:pt idx="567">
                  <c:v>27.965047561412895</c:v>
                </c:pt>
                <c:pt idx="568">
                  <c:v>27.965047561412895</c:v>
                </c:pt>
                <c:pt idx="569">
                  <c:v>27.965047561412895</c:v>
                </c:pt>
                <c:pt idx="570">
                  <c:v>27.965047561412895</c:v>
                </c:pt>
                <c:pt idx="571">
                  <c:v>27.965047561412895</c:v>
                </c:pt>
                <c:pt idx="572">
                  <c:v>27.965047561412895</c:v>
                </c:pt>
                <c:pt idx="573">
                  <c:v>27.965047561412895</c:v>
                </c:pt>
                <c:pt idx="574">
                  <c:v>27.965047561412895</c:v>
                </c:pt>
                <c:pt idx="575">
                  <c:v>27.965047561412895</c:v>
                </c:pt>
                <c:pt idx="576">
                  <c:v>27.965047561412895</c:v>
                </c:pt>
                <c:pt idx="577">
                  <c:v>27.965047561412895</c:v>
                </c:pt>
                <c:pt idx="578">
                  <c:v>27.965047561412895</c:v>
                </c:pt>
                <c:pt idx="579">
                  <c:v>27.965047561412895</c:v>
                </c:pt>
                <c:pt idx="580">
                  <c:v>27.965047561412895</c:v>
                </c:pt>
                <c:pt idx="581">
                  <c:v>27.965047561412895</c:v>
                </c:pt>
                <c:pt idx="582">
                  <c:v>27.965047561412895</c:v>
                </c:pt>
                <c:pt idx="583">
                  <c:v>27.965047561412895</c:v>
                </c:pt>
                <c:pt idx="584">
                  <c:v>27.965047561412895</c:v>
                </c:pt>
                <c:pt idx="585">
                  <c:v>27.965047561412895</c:v>
                </c:pt>
                <c:pt idx="586">
                  <c:v>27.965047561412895</c:v>
                </c:pt>
                <c:pt idx="587">
                  <c:v>27.965047561412895</c:v>
                </c:pt>
                <c:pt idx="588">
                  <c:v>27.965047561412895</c:v>
                </c:pt>
                <c:pt idx="589">
                  <c:v>27.965047561412895</c:v>
                </c:pt>
                <c:pt idx="590">
                  <c:v>27.965047561412895</c:v>
                </c:pt>
                <c:pt idx="591">
                  <c:v>27.965047561412895</c:v>
                </c:pt>
                <c:pt idx="592">
                  <c:v>27.965047561412895</c:v>
                </c:pt>
                <c:pt idx="593">
                  <c:v>27.965047561412895</c:v>
                </c:pt>
                <c:pt idx="594">
                  <c:v>27.965047561412895</c:v>
                </c:pt>
                <c:pt idx="595">
                  <c:v>27.965047561412895</c:v>
                </c:pt>
                <c:pt idx="596">
                  <c:v>27.965047561412895</c:v>
                </c:pt>
                <c:pt idx="597">
                  <c:v>27.965047561412895</c:v>
                </c:pt>
                <c:pt idx="598">
                  <c:v>27.965047561412895</c:v>
                </c:pt>
                <c:pt idx="599">
                  <c:v>27.965047561412895</c:v>
                </c:pt>
                <c:pt idx="600">
                  <c:v>27.965047561412895</c:v>
                </c:pt>
                <c:pt idx="601">
                  <c:v>27.965047561412895</c:v>
                </c:pt>
                <c:pt idx="602">
                  <c:v>27.965047561412895</c:v>
                </c:pt>
                <c:pt idx="603">
                  <c:v>27.965047561412895</c:v>
                </c:pt>
                <c:pt idx="604">
                  <c:v>27.965047561412895</c:v>
                </c:pt>
                <c:pt idx="605">
                  <c:v>27.965047561412895</c:v>
                </c:pt>
                <c:pt idx="606">
                  <c:v>27.965047561412895</c:v>
                </c:pt>
                <c:pt idx="607">
                  <c:v>27.965047561412895</c:v>
                </c:pt>
                <c:pt idx="608">
                  <c:v>27.965047561412895</c:v>
                </c:pt>
                <c:pt idx="609">
                  <c:v>27.965047561412895</c:v>
                </c:pt>
                <c:pt idx="610">
                  <c:v>27.965047561412895</c:v>
                </c:pt>
                <c:pt idx="611">
                  <c:v>27.965047561412895</c:v>
                </c:pt>
                <c:pt idx="612">
                  <c:v>27.965047561412895</c:v>
                </c:pt>
                <c:pt idx="613">
                  <c:v>27.965047561412895</c:v>
                </c:pt>
                <c:pt idx="614">
                  <c:v>27.965047561412895</c:v>
                </c:pt>
                <c:pt idx="615">
                  <c:v>27.965047561412895</c:v>
                </c:pt>
                <c:pt idx="616">
                  <c:v>27.965047561412895</c:v>
                </c:pt>
                <c:pt idx="617">
                  <c:v>27.965047561412895</c:v>
                </c:pt>
                <c:pt idx="618">
                  <c:v>27.965047561412895</c:v>
                </c:pt>
                <c:pt idx="619">
                  <c:v>27.965047561412895</c:v>
                </c:pt>
                <c:pt idx="620">
                  <c:v>27.965047561412895</c:v>
                </c:pt>
                <c:pt idx="621">
                  <c:v>27.965047561412895</c:v>
                </c:pt>
                <c:pt idx="622">
                  <c:v>27.965047561412895</c:v>
                </c:pt>
                <c:pt idx="623">
                  <c:v>27.965047561412895</c:v>
                </c:pt>
                <c:pt idx="624">
                  <c:v>27.965047561412895</c:v>
                </c:pt>
                <c:pt idx="625">
                  <c:v>27.965047561412895</c:v>
                </c:pt>
                <c:pt idx="626">
                  <c:v>27.965047561412895</c:v>
                </c:pt>
                <c:pt idx="627">
                  <c:v>27.965047561412895</c:v>
                </c:pt>
                <c:pt idx="628">
                  <c:v>27.965047561412895</c:v>
                </c:pt>
                <c:pt idx="629">
                  <c:v>27.965047561412895</c:v>
                </c:pt>
                <c:pt idx="630">
                  <c:v>27.965047561412895</c:v>
                </c:pt>
                <c:pt idx="631">
                  <c:v>27.965047561412895</c:v>
                </c:pt>
                <c:pt idx="632">
                  <c:v>27.965047561412895</c:v>
                </c:pt>
                <c:pt idx="633">
                  <c:v>27.965047561412895</c:v>
                </c:pt>
                <c:pt idx="634">
                  <c:v>27.965047561412895</c:v>
                </c:pt>
                <c:pt idx="635">
                  <c:v>27.965047561412895</c:v>
                </c:pt>
                <c:pt idx="636">
                  <c:v>27.965047561412895</c:v>
                </c:pt>
                <c:pt idx="637">
                  <c:v>27.965047561412895</c:v>
                </c:pt>
                <c:pt idx="638">
                  <c:v>27.965047561412895</c:v>
                </c:pt>
                <c:pt idx="639">
                  <c:v>27.965047561412895</c:v>
                </c:pt>
                <c:pt idx="640">
                  <c:v>27.965047561412895</c:v>
                </c:pt>
                <c:pt idx="641">
                  <c:v>27.965047561412895</c:v>
                </c:pt>
                <c:pt idx="642">
                  <c:v>27.965047561412895</c:v>
                </c:pt>
                <c:pt idx="643">
                  <c:v>27.965047561412895</c:v>
                </c:pt>
                <c:pt idx="644">
                  <c:v>27.965047561412895</c:v>
                </c:pt>
                <c:pt idx="645">
                  <c:v>27.965047561412895</c:v>
                </c:pt>
                <c:pt idx="646">
                  <c:v>27.965047561412895</c:v>
                </c:pt>
                <c:pt idx="647">
                  <c:v>27.965047561412895</c:v>
                </c:pt>
                <c:pt idx="648">
                  <c:v>27.965047561412895</c:v>
                </c:pt>
                <c:pt idx="649">
                  <c:v>27.965047561412895</c:v>
                </c:pt>
                <c:pt idx="650">
                  <c:v>27.965047561412895</c:v>
                </c:pt>
                <c:pt idx="651">
                  <c:v>27.965047561412895</c:v>
                </c:pt>
                <c:pt idx="652">
                  <c:v>27.965047561412895</c:v>
                </c:pt>
                <c:pt idx="653">
                  <c:v>27.965047561412895</c:v>
                </c:pt>
                <c:pt idx="654">
                  <c:v>27.965047561412895</c:v>
                </c:pt>
                <c:pt idx="655">
                  <c:v>27.965047561412895</c:v>
                </c:pt>
                <c:pt idx="656">
                  <c:v>27.965047561412895</c:v>
                </c:pt>
                <c:pt idx="657">
                  <c:v>27.965047561412895</c:v>
                </c:pt>
                <c:pt idx="658">
                  <c:v>27.965047561412895</c:v>
                </c:pt>
                <c:pt idx="659">
                  <c:v>27.965047561412895</c:v>
                </c:pt>
                <c:pt idx="660">
                  <c:v>27.965047561412895</c:v>
                </c:pt>
                <c:pt idx="661">
                  <c:v>27.965047561412895</c:v>
                </c:pt>
                <c:pt idx="662">
                  <c:v>27.965047561412895</c:v>
                </c:pt>
                <c:pt idx="663">
                  <c:v>27.965047561412895</c:v>
                </c:pt>
                <c:pt idx="664">
                  <c:v>27.965047561412895</c:v>
                </c:pt>
                <c:pt idx="665">
                  <c:v>27.965047561412895</c:v>
                </c:pt>
                <c:pt idx="666">
                  <c:v>27.965047561412895</c:v>
                </c:pt>
                <c:pt idx="667">
                  <c:v>27.965047561412895</c:v>
                </c:pt>
                <c:pt idx="668">
                  <c:v>27.965047561412895</c:v>
                </c:pt>
                <c:pt idx="669">
                  <c:v>27.965047561412895</c:v>
                </c:pt>
                <c:pt idx="670">
                  <c:v>27.965047561412895</c:v>
                </c:pt>
                <c:pt idx="671">
                  <c:v>27.965047561412895</c:v>
                </c:pt>
                <c:pt idx="672">
                  <c:v>27.965047561412895</c:v>
                </c:pt>
                <c:pt idx="673">
                  <c:v>27.965047561412895</c:v>
                </c:pt>
                <c:pt idx="674">
                  <c:v>27.965047561412895</c:v>
                </c:pt>
                <c:pt idx="675">
                  <c:v>27.965047561412895</c:v>
                </c:pt>
                <c:pt idx="676">
                  <c:v>27.965047561412895</c:v>
                </c:pt>
                <c:pt idx="677">
                  <c:v>27.965047561412895</c:v>
                </c:pt>
                <c:pt idx="678">
                  <c:v>27.965047561412895</c:v>
                </c:pt>
                <c:pt idx="679">
                  <c:v>27.965047561412895</c:v>
                </c:pt>
                <c:pt idx="680">
                  <c:v>27.965047561412895</c:v>
                </c:pt>
                <c:pt idx="681">
                  <c:v>27.965047561412895</c:v>
                </c:pt>
                <c:pt idx="682">
                  <c:v>27.965047561412895</c:v>
                </c:pt>
                <c:pt idx="683">
                  <c:v>27.965047561412895</c:v>
                </c:pt>
                <c:pt idx="684">
                  <c:v>27.965047561412895</c:v>
                </c:pt>
                <c:pt idx="685">
                  <c:v>27.965047561412895</c:v>
                </c:pt>
                <c:pt idx="686">
                  <c:v>27.965047561412895</c:v>
                </c:pt>
                <c:pt idx="687">
                  <c:v>27.965047561412895</c:v>
                </c:pt>
                <c:pt idx="688">
                  <c:v>27.965047561412895</c:v>
                </c:pt>
                <c:pt idx="689">
                  <c:v>27.965047561412895</c:v>
                </c:pt>
                <c:pt idx="690">
                  <c:v>27.965047561412895</c:v>
                </c:pt>
                <c:pt idx="691">
                  <c:v>27.965047561412895</c:v>
                </c:pt>
                <c:pt idx="692">
                  <c:v>27.965047561412895</c:v>
                </c:pt>
                <c:pt idx="693">
                  <c:v>27.965047561412895</c:v>
                </c:pt>
                <c:pt idx="694">
                  <c:v>27.965047561412895</c:v>
                </c:pt>
                <c:pt idx="695">
                  <c:v>27.965047561412895</c:v>
                </c:pt>
                <c:pt idx="696">
                  <c:v>27.965047561412895</c:v>
                </c:pt>
                <c:pt idx="697">
                  <c:v>27.965047561412895</c:v>
                </c:pt>
                <c:pt idx="698">
                  <c:v>27.965047561412895</c:v>
                </c:pt>
                <c:pt idx="699">
                  <c:v>27.965047561412895</c:v>
                </c:pt>
                <c:pt idx="700">
                  <c:v>27.965047561412895</c:v>
                </c:pt>
                <c:pt idx="701">
                  <c:v>27.965047561412895</c:v>
                </c:pt>
                <c:pt idx="702">
                  <c:v>27.965047561412895</c:v>
                </c:pt>
                <c:pt idx="703">
                  <c:v>27.965047561412895</c:v>
                </c:pt>
                <c:pt idx="704">
                  <c:v>27.965047561412895</c:v>
                </c:pt>
                <c:pt idx="705">
                  <c:v>27.965047561412895</c:v>
                </c:pt>
                <c:pt idx="706">
                  <c:v>27.965047561412895</c:v>
                </c:pt>
                <c:pt idx="707">
                  <c:v>27.965047561412895</c:v>
                </c:pt>
                <c:pt idx="708">
                  <c:v>27.965047561412895</c:v>
                </c:pt>
                <c:pt idx="709">
                  <c:v>27.965047561412895</c:v>
                </c:pt>
                <c:pt idx="710">
                  <c:v>27.965047561412895</c:v>
                </c:pt>
                <c:pt idx="711">
                  <c:v>27.965047561412895</c:v>
                </c:pt>
                <c:pt idx="712">
                  <c:v>27.965047561412895</c:v>
                </c:pt>
                <c:pt idx="713">
                  <c:v>27.965047561412895</c:v>
                </c:pt>
                <c:pt idx="714">
                  <c:v>27.965047561412895</c:v>
                </c:pt>
                <c:pt idx="715">
                  <c:v>27.965047561412895</c:v>
                </c:pt>
                <c:pt idx="716">
                  <c:v>27.965047561412895</c:v>
                </c:pt>
                <c:pt idx="717">
                  <c:v>27.965047561412895</c:v>
                </c:pt>
                <c:pt idx="718">
                  <c:v>27.965047561412895</c:v>
                </c:pt>
                <c:pt idx="719">
                  <c:v>27.965047561412895</c:v>
                </c:pt>
                <c:pt idx="720">
                  <c:v>27.965047561412895</c:v>
                </c:pt>
                <c:pt idx="721">
                  <c:v>27.965047561412895</c:v>
                </c:pt>
                <c:pt idx="722">
                  <c:v>27.965047561412895</c:v>
                </c:pt>
                <c:pt idx="723">
                  <c:v>27.965047561412895</c:v>
                </c:pt>
                <c:pt idx="724">
                  <c:v>27.965047561412895</c:v>
                </c:pt>
                <c:pt idx="725">
                  <c:v>27.965047561412895</c:v>
                </c:pt>
                <c:pt idx="726">
                  <c:v>27.965047561412895</c:v>
                </c:pt>
                <c:pt idx="727">
                  <c:v>27.965047561412895</c:v>
                </c:pt>
                <c:pt idx="728">
                  <c:v>27.965047561412895</c:v>
                </c:pt>
                <c:pt idx="729">
                  <c:v>27.965047561412895</c:v>
                </c:pt>
                <c:pt idx="730">
                  <c:v>27.965047561412895</c:v>
                </c:pt>
                <c:pt idx="731">
                  <c:v>27.965047561412895</c:v>
                </c:pt>
                <c:pt idx="732">
                  <c:v>27.965047561412895</c:v>
                </c:pt>
                <c:pt idx="733">
                  <c:v>27.965047561412895</c:v>
                </c:pt>
                <c:pt idx="734">
                  <c:v>27.965047561412895</c:v>
                </c:pt>
                <c:pt idx="735">
                  <c:v>27.965047561412895</c:v>
                </c:pt>
                <c:pt idx="736">
                  <c:v>27.965047561412895</c:v>
                </c:pt>
                <c:pt idx="737">
                  <c:v>27.965047561412895</c:v>
                </c:pt>
                <c:pt idx="738">
                  <c:v>27.965047561412895</c:v>
                </c:pt>
                <c:pt idx="739">
                  <c:v>27.965047561412895</c:v>
                </c:pt>
                <c:pt idx="740">
                  <c:v>27.965047561412895</c:v>
                </c:pt>
                <c:pt idx="741">
                  <c:v>27.965047561412895</c:v>
                </c:pt>
                <c:pt idx="742">
                  <c:v>27.965047561412895</c:v>
                </c:pt>
                <c:pt idx="743">
                  <c:v>27.965047561412895</c:v>
                </c:pt>
                <c:pt idx="744">
                  <c:v>27.965047561412895</c:v>
                </c:pt>
                <c:pt idx="745">
                  <c:v>27.965047561412895</c:v>
                </c:pt>
                <c:pt idx="746">
                  <c:v>27.965047561412895</c:v>
                </c:pt>
                <c:pt idx="747">
                  <c:v>27.965047561412895</c:v>
                </c:pt>
                <c:pt idx="748">
                  <c:v>27.965047561412895</c:v>
                </c:pt>
                <c:pt idx="749">
                  <c:v>27.965047561412895</c:v>
                </c:pt>
                <c:pt idx="750">
                  <c:v>27.965047561412895</c:v>
                </c:pt>
                <c:pt idx="751">
                  <c:v>27.965047561412895</c:v>
                </c:pt>
                <c:pt idx="752">
                  <c:v>27.965047561412895</c:v>
                </c:pt>
                <c:pt idx="753">
                  <c:v>27.965047561412895</c:v>
                </c:pt>
                <c:pt idx="754">
                  <c:v>27.965047561412895</c:v>
                </c:pt>
                <c:pt idx="755">
                  <c:v>27.965047561412895</c:v>
                </c:pt>
                <c:pt idx="756">
                  <c:v>27.965047561412895</c:v>
                </c:pt>
                <c:pt idx="757">
                  <c:v>27.965047561412895</c:v>
                </c:pt>
                <c:pt idx="758">
                  <c:v>27.965047561412895</c:v>
                </c:pt>
                <c:pt idx="759">
                  <c:v>27.965047561412895</c:v>
                </c:pt>
                <c:pt idx="760">
                  <c:v>27.965047561412895</c:v>
                </c:pt>
                <c:pt idx="761">
                  <c:v>27.965047561412895</c:v>
                </c:pt>
                <c:pt idx="762">
                  <c:v>27.965047561412895</c:v>
                </c:pt>
                <c:pt idx="763">
                  <c:v>27.965047561412895</c:v>
                </c:pt>
                <c:pt idx="764">
                  <c:v>27.965047561412895</c:v>
                </c:pt>
                <c:pt idx="765">
                  <c:v>27.965047561412895</c:v>
                </c:pt>
                <c:pt idx="766">
                  <c:v>27.965047561412895</c:v>
                </c:pt>
                <c:pt idx="767">
                  <c:v>27.965047561412895</c:v>
                </c:pt>
                <c:pt idx="768">
                  <c:v>27.965047561412895</c:v>
                </c:pt>
                <c:pt idx="769">
                  <c:v>27.965047561412895</c:v>
                </c:pt>
                <c:pt idx="770">
                  <c:v>27.965047561412895</c:v>
                </c:pt>
                <c:pt idx="771">
                  <c:v>27.965047561412895</c:v>
                </c:pt>
                <c:pt idx="772">
                  <c:v>27.965047561412895</c:v>
                </c:pt>
                <c:pt idx="773">
                  <c:v>27.965047561412895</c:v>
                </c:pt>
                <c:pt idx="774">
                  <c:v>27.965047561412895</c:v>
                </c:pt>
                <c:pt idx="775">
                  <c:v>27.965047561412895</c:v>
                </c:pt>
                <c:pt idx="776">
                  <c:v>27.965047561412895</c:v>
                </c:pt>
                <c:pt idx="777">
                  <c:v>27.965047561412895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39B-4B45-B8C0-0A57C0776EDB}"/>
            </c:ext>
          </c:extLst>
        </c:ser>
        <c:ser>
          <c:idx val="4"/>
          <c:order val="4"/>
          <c:tx>
            <c:strRef>
              <c:f>'ONE_LAST_QUOTE (2)'!$AM$1</c:f>
              <c:strCache>
                <c:ptCount val="1"/>
                <c:pt idx="0">
                  <c:v> -1標準差 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'ONE_LAST_QUOTE (2)'!$A$2:$A$792</c:f>
              <c:numCache>
                <c:formatCode>m/d/yyyy</c:formatCode>
                <c:ptCount val="791"/>
                <c:pt idx="0">
                  <c:v>44063</c:v>
                </c:pt>
                <c:pt idx="1">
                  <c:v>44064</c:v>
                </c:pt>
                <c:pt idx="2">
                  <c:v>44067</c:v>
                </c:pt>
                <c:pt idx="3">
                  <c:v>44068</c:v>
                </c:pt>
                <c:pt idx="4">
                  <c:v>44069</c:v>
                </c:pt>
                <c:pt idx="5">
                  <c:v>44070</c:v>
                </c:pt>
                <c:pt idx="6">
                  <c:v>44071</c:v>
                </c:pt>
                <c:pt idx="7">
                  <c:v>44074</c:v>
                </c:pt>
                <c:pt idx="8">
                  <c:v>44075</c:v>
                </c:pt>
                <c:pt idx="9">
                  <c:v>44076</c:v>
                </c:pt>
                <c:pt idx="10">
                  <c:v>44077</c:v>
                </c:pt>
                <c:pt idx="11">
                  <c:v>44078</c:v>
                </c:pt>
                <c:pt idx="12">
                  <c:v>44081</c:v>
                </c:pt>
                <c:pt idx="13">
                  <c:v>44082</c:v>
                </c:pt>
                <c:pt idx="14">
                  <c:v>44083</c:v>
                </c:pt>
                <c:pt idx="15">
                  <c:v>44084</c:v>
                </c:pt>
                <c:pt idx="16">
                  <c:v>44085</c:v>
                </c:pt>
                <c:pt idx="17">
                  <c:v>44088</c:v>
                </c:pt>
                <c:pt idx="18">
                  <c:v>44089</c:v>
                </c:pt>
                <c:pt idx="19">
                  <c:v>44090</c:v>
                </c:pt>
                <c:pt idx="20">
                  <c:v>44091</c:v>
                </c:pt>
                <c:pt idx="21">
                  <c:v>44092</c:v>
                </c:pt>
                <c:pt idx="22">
                  <c:v>44095</c:v>
                </c:pt>
                <c:pt idx="23">
                  <c:v>44096</c:v>
                </c:pt>
                <c:pt idx="24">
                  <c:v>44097</c:v>
                </c:pt>
                <c:pt idx="25">
                  <c:v>44098</c:v>
                </c:pt>
                <c:pt idx="26">
                  <c:v>44099</c:v>
                </c:pt>
                <c:pt idx="27">
                  <c:v>44102</c:v>
                </c:pt>
                <c:pt idx="28">
                  <c:v>44103</c:v>
                </c:pt>
                <c:pt idx="29">
                  <c:v>44104</c:v>
                </c:pt>
                <c:pt idx="30">
                  <c:v>44109</c:v>
                </c:pt>
                <c:pt idx="31">
                  <c:v>44110</c:v>
                </c:pt>
                <c:pt idx="32">
                  <c:v>44111</c:v>
                </c:pt>
                <c:pt idx="33">
                  <c:v>44112</c:v>
                </c:pt>
                <c:pt idx="34">
                  <c:v>44116</c:v>
                </c:pt>
                <c:pt idx="35">
                  <c:v>44117</c:v>
                </c:pt>
                <c:pt idx="36">
                  <c:v>44118</c:v>
                </c:pt>
                <c:pt idx="37">
                  <c:v>44119</c:v>
                </c:pt>
                <c:pt idx="38">
                  <c:v>44120</c:v>
                </c:pt>
                <c:pt idx="39">
                  <c:v>44123</c:v>
                </c:pt>
                <c:pt idx="40">
                  <c:v>44124</c:v>
                </c:pt>
                <c:pt idx="41">
                  <c:v>44125</c:v>
                </c:pt>
                <c:pt idx="42">
                  <c:v>44126</c:v>
                </c:pt>
                <c:pt idx="43">
                  <c:v>44127</c:v>
                </c:pt>
                <c:pt idx="44">
                  <c:v>44131</c:v>
                </c:pt>
                <c:pt idx="45">
                  <c:v>44132</c:v>
                </c:pt>
                <c:pt idx="46">
                  <c:v>44133</c:v>
                </c:pt>
                <c:pt idx="47">
                  <c:v>44134</c:v>
                </c:pt>
                <c:pt idx="48">
                  <c:v>44137</c:v>
                </c:pt>
                <c:pt idx="49">
                  <c:v>44138</c:v>
                </c:pt>
                <c:pt idx="50">
                  <c:v>44139</c:v>
                </c:pt>
                <c:pt idx="51">
                  <c:v>44140</c:v>
                </c:pt>
                <c:pt idx="52">
                  <c:v>44141</c:v>
                </c:pt>
                <c:pt idx="53">
                  <c:v>44144</c:v>
                </c:pt>
                <c:pt idx="54">
                  <c:v>44145</c:v>
                </c:pt>
                <c:pt idx="55">
                  <c:v>44146</c:v>
                </c:pt>
                <c:pt idx="56">
                  <c:v>44147</c:v>
                </c:pt>
                <c:pt idx="57">
                  <c:v>44148</c:v>
                </c:pt>
                <c:pt idx="58">
                  <c:v>44151</c:v>
                </c:pt>
                <c:pt idx="59">
                  <c:v>44152</c:v>
                </c:pt>
                <c:pt idx="60">
                  <c:v>44153</c:v>
                </c:pt>
                <c:pt idx="61">
                  <c:v>44154</c:v>
                </c:pt>
                <c:pt idx="62">
                  <c:v>44155</c:v>
                </c:pt>
                <c:pt idx="63">
                  <c:v>44158</c:v>
                </c:pt>
                <c:pt idx="64">
                  <c:v>44159</c:v>
                </c:pt>
                <c:pt idx="65">
                  <c:v>44160</c:v>
                </c:pt>
                <c:pt idx="66">
                  <c:v>44161</c:v>
                </c:pt>
                <c:pt idx="67">
                  <c:v>44162</c:v>
                </c:pt>
                <c:pt idx="68">
                  <c:v>44165</c:v>
                </c:pt>
                <c:pt idx="69">
                  <c:v>44166</c:v>
                </c:pt>
                <c:pt idx="70">
                  <c:v>44167</c:v>
                </c:pt>
                <c:pt idx="71">
                  <c:v>44168</c:v>
                </c:pt>
                <c:pt idx="72">
                  <c:v>44169</c:v>
                </c:pt>
                <c:pt idx="73">
                  <c:v>44172</c:v>
                </c:pt>
                <c:pt idx="74">
                  <c:v>44173</c:v>
                </c:pt>
                <c:pt idx="75">
                  <c:v>44174</c:v>
                </c:pt>
                <c:pt idx="76">
                  <c:v>44175</c:v>
                </c:pt>
                <c:pt idx="77">
                  <c:v>44176</c:v>
                </c:pt>
                <c:pt idx="78">
                  <c:v>44179</c:v>
                </c:pt>
                <c:pt idx="79">
                  <c:v>44180</c:v>
                </c:pt>
                <c:pt idx="80">
                  <c:v>44181</c:v>
                </c:pt>
                <c:pt idx="81">
                  <c:v>44182</c:v>
                </c:pt>
                <c:pt idx="82">
                  <c:v>44183</c:v>
                </c:pt>
                <c:pt idx="83">
                  <c:v>44186</c:v>
                </c:pt>
                <c:pt idx="84">
                  <c:v>44187</c:v>
                </c:pt>
                <c:pt idx="85">
                  <c:v>44188</c:v>
                </c:pt>
                <c:pt idx="86">
                  <c:v>44189</c:v>
                </c:pt>
                <c:pt idx="87">
                  <c:v>44193</c:v>
                </c:pt>
                <c:pt idx="88">
                  <c:v>44194</c:v>
                </c:pt>
                <c:pt idx="89">
                  <c:v>44195</c:v>
                </c:pt>
                <c:pt idx="90">
                  <c:v>44196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44207</c:v>
                </c:pt>
                <c:pt idx="97">
                  <c:v>44208</c:v>
                </c:pt>
                <c:pt idx="98">
                  <c:v>44209</c:v>
                </c:pt>
                <c:pt idx="99">
                  <c:v>44210</c:v>
                </c:pt>
                <c:pt idx="100">
                  <c:v>44211</c:v>
                </c:pt>
                <c:pt idx="101">
                  <c:v>44214</c:v>
                </c:pt>
                <c:pt idx="102">
                  <c:v>44215</c:v>
                </c:pt>
                <c:pt idx="103">
                  <c:v>44216</c:v>
                </c:pt>
                <c:pt idx="104">
                  <c:v>44217</c:v>
                </c:pt>
                <c:pt idx="105">
                  <c:v>44218</c:v>
                </c:pt>
                <c:pt idx="106">
                  <c:v>44221</c:v>
                </c:pt>
                <c:pt idx="107">
                  <c:v>44222</c:v>
                </c:pt>
                <c:pt idx="108">
                  <c:v>44223</c:v>
                </c:pt>
                <c:pt idx="109">
                  <c:v>44224</c:v>
                </c:pt>
                <c:pt idx="110">
                  <c:v>44225</c:v>
                </c:pt>
                <c:pt idx="111">
                  <c:v>44228</c:v>
                </c:pt>
                <c:pt idx="112">
                  <c:v>44229</c:v>
                </c:pt>
                <c:pt idx="113">
                  <c:v>44230</c:v>
                </c:pt>
                <c:pt idx="114">
                  <c:v>44231</c:v>
                </c:pt>
                <c:pt idx="115">
                  <c:v>44232</c:v>
                </c:pt>
                <c:pt idx="116">
                  <c:v>44244</c:v>
                </c:pt>
                <c:pt idx="117">
                  <c:v>44245</c:v>
                </c:pt>
                <c:pt idx="118">
                  <c:v>44246</c:v>
                </c:pt>
                <c:pt idx="119">
                  <c:v>44249</c:v>
                </c:pt>
                <c:pt idx="120">
                  <c:v>44250</c:v>
                </c:pt>
                <c:pt idx="121">
                  <c:v>44251</c:v>
                </c:pt>
                <c:pt idx="122">
                  <c:v>44252</c:v>
                </c:pt>
                <c:pt idx="123">
                  <c:v>44253</c:v>
                </c:pt>
                <c:pt idx="124">
                  <c:v>44257</c:v>
                </c:pt>
                <c:pt idx="125">
                  <c:v>44258</c:v>
                </c:pt>
                <c:pt idx="126">
                  <c:v>44259</c:v>
                </c:pt>
                <c:pt idx="127">
                  <c:v>44260</c:v>
                </c:pt>
                <c:pt idx="128">
                  <c:v>44263</c:v>
                </c:pt>
                <c:pt idx="129">
                  <c:v>44264</c:v>
                </c:pt>
                <c:pt idx="130">
                  <c:v>44265</c:v>
                </c:pt>
                <c:pt idx="131">
                  <c:v>44266</c:v>
                </c:pt>
                <c:pt idx="132">
                  <c:v>44267</c:v>
                </c:pt>
                <c:pt idx="133">
                  <c:v>44270</c:v>
                </c:pt>
                <c:pt idx="134">
                  <c:v>44271</c:v>
                </c:pt>
                <c:pt idx="135">
                  <c:v>44272</c:v>
                </c:pt>
                <c:pt idx="136">
                  <c:v>44273</c:v>
                </c:pt>
                <c:pt idx="137">
                  <c:v>44274</c:v>
                </c:pt>
                <c:pt idx="138">
                  <c:v>44277</c:v>
                </c:pt>
                <c:pt idx="139">
                  <c:v>44278</c:v>
                </c:pt>
                <c:pt idx="140">
                  <c:v>44279</c:v>
                </c:pt>
                <c:pt idx="141">
                  <c:v>44280</c:v>
                </c:pt>
                <c:pt idx="142">
                  <c:v>44281</c:v>
                </c:pt>
                <c:pt idx="143">
                  <c:v>44284</c:v>
                </c:pt>
                <c:pt idx="144">
                  <c:v>44285</c:v>
                </c:pt>
                <c:pt idx="145">
                  <c:v>44286</c:v>
                </c:pt>
                <c:pt idx="146">
                  <c:v>44287</c:v>
                </c:pt>
                <c:pt idx="147">
                  <c:v>44293</c:v>
                </c:pt>
                <c:pt idx="148">
                  <c:v>44294</c:v>
                </c:pt>
                <c:pt idx="149">
                  <c:v>44295</c:v>
                </c:pt>
                <c:pt idx="150">
                  <c:v>44298</c:v>
                </c:pt>
                <c:pt idx="151">
                  <c:v>44299</c:v>
                </c:pt>
                <c:pt idx="152">
                  <c:v>44300</c:v>
                </c:pt>
                <c:pt idx="153">
                  <c:v>44301</c:v>
                </c:pt>
                <c:pt idx="154">
                  <c:v>44302</c:v>
                </c:pt>
                <c:pt idx="155">
                  <c:v>44305</c:v>
                </c:pt>
                <c:pt idx="156">
                  <c:v>44306</c:v>
                </c:pt>
                <c:pt idx="157">
                  <c:v>44307</c:v>
                </c:pt>
                <c:pt idx="158">
                  <c:v>44308</c:v>
                </c:pt>
                <c:pt idx="159">
                  <c:v>44309</c:v>
                </c:pt>
                <c:pt idx="160">
                  <c:v>44312</c:v>
                </c:pt>
                <c:pt idx="161">
                  <c:v>44313</c:v>
                </c:pt>
                <c:pt idx="162">
                  <c:v>44314</c:v>
                </c:pt>
                <c:pt idx="163">
                  <c:v>44315</c:v>
                </c:pt>
                <c:pt idx="164">
                  <c:v>44319</c:v>
                </c:pt>
                <c:pt idx="165">
                  <c:v>44320</c:v>
                </c:pt>
                <c:pt idx="166">
                  <c:v>44321</c:v>
                </c:pt>
                <c:pt idx="167">
                  <c:v>44322</c:v>
                </c:pt>
                <c:pt idx="168">
                  <c:v>44323</c:v>
                </c:pt>
                <c:pt idx="169">
                  <c:v>44326</c:v>
                </c:pt>
                <c:pt idx="170">
                  <c:v>44327</c:v>
                </c:pt>
                <c:pt idx="171">
                  <c:v>44328</c:v>
                </c:pt>
                <c:pt idx="172">
                  <c:v>44329</c:v>
                </c:pt>
                <c:pt idx="173">
                  <c:v>44330</c:v>
                </c:pt>
                <c:pt idx="174">
                  <c:v>44333</c:v>
                </c:pt>
                <c:pt idx="175">
                  <c:v>44334</c:v>
                </c:pt>
                <c:pt idx="176">
                  <c:v>44336</c:v>
                </c:pt>
                <c:pt idx="177">
                  <c:v>44337</c:v>
                </c:pt>
                <c:pt idx="178">
                  <c:v>44340</c:v>
                </c:pt>
                <c:pt idx="179">
                  <c:v>44341</c:v>
                </c:pt>
                <c:pt idx="180">
                  <c:v>44342</c:v>
                </c:pt>
                <c:pt idx="181">
                  <c:v>44343</c:v>
                </c:pt>
                <c:pt idx="182">
                  <c:v>44344</c:v>
                </c:pt>
                <c:pt idx="183">
                  <c:v>44347</c:v>
                </c:pt>
                <c:pt idx="184">
                  <c:v>44348</c:v>
                </c:pt>
                <c:pt idx="185">
                  <c:v>44349</c:v>
                </c:pt>
                <c:pt idx="186">
                  <c:v>44350</c:v>
                </c:pt>
                <c:pt idx="187">
                  <c:v>44351</c:v>
                </c:pt>
                <c:pt idx="188">
                  <c:v>44354</c:v>
                </c:pt>
                <c:pt idx="189">
                  <c:v>44355</c:v>
                </c:pt>
                <c:pt idx="190">
                  <c:v>44356</c:v>
                </c:pt>
                <c:pt idx="191">
                  <c:v>44357</c:v>
                </c:pt>
                <c:pt idx="192">
                  <c:v>44358</c:v>
                </c:pt>
                <c:pt idx="193">
                  <c:v>44362</c:v>
                </c:pt>
                <c:pt idx="194">
                  <c:v>44363</c:v>
                </c:pt>
                <c:pt idx="195">
                  <c:v>44364</c:v>
                </c:pt>
                <c:pt idx="196">
                  <c:v>44365</c:v>
                </c:pt>
                <c:pt idx="197">
                  <c:v>44368</c:v>
                </c:pt>
                <c:pt idx="198">
                  <c:v>44369</c:v>
                </c:pt>
                <c:pt idx="199">
                  <c:v>44370</c:v>
                </c:pt>
                <c:pt idx="200">
                  <c:v>44371</c:v>
                </c:pt>
                <c:pt idx="201">
                  <c:v>44372</c:v>
                </c:pt>
                <c:pt idx="202">
                  <c:v>44375</c:v>
                </c:pt>
                <c:pt idx="203">
                  <c:v>44376</c:v>
                </c:pt>
                <c:pt idx="204">
                  <c:v>44377</c:v>
                </c:pt>
                <c:pt idx="205">
                  <c:v>44379</c:v>
                </c:pt>
                <c:pt idx="206">
                  <c:v>44382</c:v>
                </c:pt>
                <c:pt idx="207">
                  <c:v>44383</c:v>
                </c:pt>
                <c:pt idx="208">
                  <c:v>44384</c:v>
                </c:pt>
                <c:pt idx="209">
                  <c:v>44385</c:v>
                </c:pt>
                <c:pt idx="210">
                  <c:v>44386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44396</c:v>
                </c:pt>
                <c:pt idx="217">
                  <c:v>44397</c:v>
                </c:pt>
                <c:pt idx="218">
                  <c:v>44398</c:v>
                </c:pt>
                <c:pt idx="219">
                  <c:v>44399</c:v>
                </c:pt>
                <c:pt idx="220">
                  <c:v>44400</c:v>
                </c:pt>
                <c:pt idx="221">
                  <c:v>44403</c:v>
                </c:pt>
                <c:pt idx="222">
                  <c:v>44404</c:v>
                </c:pt>
                <c:pt idx="223">
                  <c:v>44405</c:v>
                </c:pt>
                <c:pt idx="224">
                  <c:v>44406</c:v>
                </c:pt>
                <c:pt idx="225">
                  <c:v>44407</c:v>
                </c:pt>
                <c:pt idx="226">
                  <c:v>44410</c:v>
                </c:pt>
                <c:pt idx="227">
                  <c:v>44411</c:v>
                </c:pt>
                <c:pt idx="228">
                  <c:v>44412</c:v>
                </c:pt>
                <c:pt idx="229">
                  <c:v>44413</c:v>
                </c:pt>
                <c:pt idx="230">
                  <c:v>44414</c:v>
                </c:pt>
                <c:pt idx="231">
                  <c:v>44417</c:v>
                </c:pt>
                <c:pt idx="232">
                  <c:v>44418</c:v>
                </c:pt>
                <c:pt idx="233">
                  <c:v>44419</c:v>
                </c:pt>
                <c:pt idx="234">
                  <c:v>44420</c:v>
                </c:pt>
                <c:pt idx="235">
                  <c:v>44421</c:v>
                </c:pt>
                <c:pt idx="236">
                  <c:v>44424</c:v>
                </c:pt>
                <c:pt idx="237">
                  <c:v>44425</c:v>
                </c:pt>
                <c:pt idx="238">
                  <c:v>44426</c:v>
                </c:pt>
                <c:pt idx="239">
                  <c:v>44427</c:v>
                </c:pt>
                <c:pt idx="240">
                  <c:v>44428</c:v>
                </c:pt>
                <c:pt idx="241">
                  <c:v>44431</c:v>
                </c:pt>
                <c:pt idx="242">
                  <c:v>44432</c:v>
                </c:pt>
                <c:pt idx="243">
                  <c:v>44433</c:v>
                </c:pt>
                <c:pt idx="244">
                  <c:v>44434</c:v>
                </c:pt>
                <c:pt idx="245">
                  <c:v>44435</c:v>
                </c:pt>
                <c:pt idx="246">
                  <c:v>44438</c:v>
                </c:pt>
                <c:pt idx="247">
                  <c:v>44439</c:v>
                </c:pt>
                <c:pt idx="248">
                  <c:v>44440</c:v>
                </c:pt>
                <c:pt idx="249">
                  <c:v>44441</c:v>
                </c:pt>
                <c:pt idx="250">
                  <c:v>44442</c:v>
                </c:pt>
                <c:pt idx="251">
                  <c:v>44445</c:v>
                </c:pt>
                <c:pt idx="252">
                  <c:v>44446</c:v>
                </c:pt>
                <c:pt idx="253">
                  <c:v>44447</c:v>
                </c:pt>
                <c:pt idx="254">
                  <c:v>44448</c:v>
                </c:pt>
                <c:pt idx="255">
                  <c:v>44449</c:v>
                </c:pt>
                <c:pt idx="256">
                  <c:v>44452</c:v>
                </c:pt>
                <c:pt idx="257">
                  <c:v>44453</c:v>
                </c:pt>
                <c:pt idx="258">
                  <c:v>44454</c:v>
                </c:pt>
                <c:pt idx="259">
                  <c:v>44455</c:v>
                </c:pt>
                <c:pt idx="260">
                  <c:v>44456</c:v>
                </c:pt>
                <c:pt idx="261">
                  <c:v>44462</c:v>
                </c:pt>
                <c:pt idx="262">
                  <c:v>44463</c:v>
                </c:pt>
                <c:pt idx="263">
                  <c:v>44466</c:v>
                </c:pt>
                <c:pt idx="264">
                  <c:v>44467</c:v>
                </c:pt>
                <c:pt idx="265">
                  <c:v>44468</c:v>
                </c:pt>
                <c:pt idx="266">
                  <c:v>44469</c:v>
                </c:pt>
                <c:pt idx="267">
                  <c:v>44473</c:v>
                </c:pt>
                <c:pt idx="268">
                  <c:v>44474</c:v>
                </c:pt>
                <c:pt idx="269">
                  <c:v>44475</c:v>
                </c:pt>
                <c:pt idx="270">
                  <c:v>44476</c:v>
                </c:pt>
                <c:pt idx="271">
                  <c:v>44477</c:v>
                </c:pt>
                <c:pt idx="272">
                  <c:v>44481</c:v>
                </c:pt>
                <c:pt idx="273">
                  <c:v>44482</c:v>
                </c:pt>
                <c:pt idx="274">
                  <c:v>44484</c:v>
                </c:pt>
                <c:pt idx="275">
                  <c:v>44487</c:v>
                </c:pt>
                <c:pt idx="276">
                  <c:v>44488</c:v>
                </c:pt>
                <c:pt idx="277">
                  <c:v>44489</c:v>
                </c:pt>
                <c:pt idx="278">
                  <c:v>44490</c:v>
                </c:pt>
                <c:pt idx="279">
                  <c:v>44491</c:v>
                </c:pt>
                <c:pt idx="280">
                  <c:v>44494</c:v>
                </c:pt>
                <c:pt idx="281">
                  <c:v>44495</c:v>
                </c:pt>
                <c:pt idx="282">
                  <c:v>44496</c:v>
                </c:pt>
                <c:pt idx="283">
                  <c:v>44497</c:v>
                </c:pt>
                <c:pt idx="284">
                  <c:v>44498</c:v>
                </c:pt>
                <c:pt idx="285">
                  <c:v>44501</c:v>
                </c:pt>
                <c:pt idx="286">
                  <c:v>44502</c:v>
                </c:pt>
                <c:pt idx="287">
                  <c:v>44503</c:v>
                </c:pt>
                <c:pt idx="288">
                  <c:v>44504</c:v>
                </c:pt>
                <c:pt idx="289">
                  <c:v>44505</c:v>
                </c:pt>
                <c:pt idx="290">
                  <c:v>44508</c:v>
                </c:pt>
                <c:pt idx="291">
                  <c:v>44509</c:v>
                </c:pt>
                <c:pt idx="292">
                  <c:v>44510</c:v>
                </c:pt>
                <c:pt idx="293">
                  <c:v>44511</c:v>
                </c:pt>
                <c:pt idx="294">
                  <c:v>44512</c:v>
                </c:pt>
                <c:pt idx="295">
                  <c:v>44515</c:v>
                </c:pt>
                <c:pt idx="296">
                  <c:v>44516</c:v>
                </c:pt>
                <c:pt idx="297">
                  <c:v>44517</c:v>
                </c:pt>
                <c:pt idx="298">
                  <c:v>44518</c:v>
                </c:pt>
                <c:pt idx="299">
                  <c:v>44519</c:v>
                </c:pt>
                <c:pt idx="300">
                  <c:v>44522</c:v>
                </c:pt>
                <c:pt idx="301">
                  <c:v>44523</c:v>
                </c:pt>
                <c:pt idx="302">
                  <c:v>44524</c:v>
                </c:pt>
                <c:pt idx="303">
                  <c:v>44525</c:v>
                </c:pt>
                <c:pt idx="304">
                  <c:v>44526</c:v>
                </c:pt>
                <c:pt idx="305">
                  <c:v>44529</c:v>
                </c:pt>
                <c:pt idx="306">
                  <c:v>44530</c:v>
                </c:pt>
                <c:pt idx="307">
                  <c:v>44531</c:v>
                </c:pt>
                <c:pt idx="308">
                  <c:v>44532</c:v>
                </c:pt>
                <c:pt idx="309">
                  <c:v>44533</c:v>
                </c:pt>
                <c:pt idx="310">
                  <c:v>44536</c:v>
                </c:pt>
                <c:pt idx="311">
                  <c:v>44537</c:v>
                </c:pt>
                <c:pt idx="312">
                  <c:v>44538</c:v>
                </c:pt>
                <c:pt idx="313">
                  <c:v>44539</c:v>
                </c:pt>
                <c:pt idx="314">
                  <c:v>44540</c:v>
                </c:pt>
                <c:pt idx="315">
                  <c:v>44543</c:v>
                </c:pt>
                <c:pt idx="316">
                  <c:v>44544</c:v>
                </c:pt>
                <c:pt idx="317">
                  <c:v>44545</c:v>
                </c:pt>
                <c:pt idx="318">
                  <c:v>44546</c:v>
                </c:pt>
                <c:pt idx="319">
                  <c:v>44547</c:v>
                </c:pt>
                <c:pt idx="320">
                  <c:v>44550</c:v>
                </c:pt>
                <c:pt idx="321">
                  <c:v>44551</c:v>
                </c:pt>
                <c:pt idx="322">
                  <c:v>44552</c:v>
                </c:pt>
                <c:pt idx="323">
                  <c:v>44553</c:v>
                </c:pt>
                <c:pt idx="324">
                  <c:v>44554</c:v>
                </c:pt>
                <c:pt idx="325">
                  <c:v>44558</c:v>
                </c:pt>
                <c:pt idx="326">
                  <c:v>44559</c:v>
                </c:pt>
                <c:pt idx="327">
                  <c:v>44560</c:v>
                </c:pt>
                <c:pt idx="328">
                  <c:v>44564</c:v>
                </c:pt>
                <c:pt idx="329">
                  <c:v>44565</c:v>
                </c:pt>
                <c:pt idx="330">
                  <c:v>44566</c:v>
                </c:pt>
                <c:pt idx="331">
                  <c:v>44567</c:v>
                </c:pt>
                <c:pt idx="332">
                  <c:v>44568</c:v>
                </c:pt>
                <c:pt idx="333">
                  <c:v>44571</c:v>
                </c:pt>
                <c:pt idx="334">
                  <c:v>44572</c:v>
                </c:pt>
                <c:pt idx="335">
                  <c:v>44573</c:v>
                </c:pt>
                <c:pt idx="336">
                  <c:v>44574</c:v>
                </c:pt>
                <c:pt idx="337">
                  <c:v>44575</c:v>
                </c:pt>
                <c:pt idx="338">
                  <c:v>44578</c:v>
                </c:pt>
                <c:pt idx="339">
                  <c:v>44579</c:v>
                </c:pt>
                <c:pt idx="340">
                  <c:v>44580</c:v>
                </c:pt>
                <c:pt idx="341">
                  <c:v>44581</c:v>
                </c:pt>
                <c:pt idx="342">
                  <c:v>44582</c:v>
                </c:pt>
                <c:pt idx="343">
                  <c:v>44585</c:v>
                </c:pt>
                <c:pt idx="344">
                  <c:v>44586</c:v>
                </c:pt>
                <c:pt idx="345">
                  <c:v>44587</c:v>
                </c:pt>
                <c:pt idx="346">
                  <c:v>44599</c:v>
                </c:pt>
                <c:pt idx="347">
                  <c:v>44600</c:v>
                </c:pt>
                <c:pt idx="348">
                  <c:v>44601</c:v>
                </c:pt>
                <c:pt idx="349">
                  <c:v>44602</c:v>
                </c:pt>
                <c:pt idx="350">
                  <c:v>44603</c:v>
                </c:pt>
                <c:pt idx="351">
                  <c:v>44606</c:v>
                </c:pt>
                <c:pt idx="352">
                  <c:v>44607</c:v>
                </c:pt>
                <c:pt idx="353">
                  <c:v>44608</c:v>
                </c:pt>
                <c:pt idx="354">
                  <c:v>44609</c:v>
                </c:pt>
                <c:pt idx="355">
                  <c:v>44610</c:v>
                </c:pt>
                <c:pt idx="356">
                  <c:v>44613</c:v>
                </c:pt>
                <c:pt idx="357">
                  <c:v>44614</c:v>
                </c:pt>
                <c:pt idx="358">
                  <c:v>44615</c:v>
                </c:pt>
                <c:pt idx="359">
                  <c:v>44616</c:v>
                </c:pt>
                <c:pt idx="360">
                  <c:v>44617</c:v>
                </c:pt>
                <c:pt idx="361">
                  <c:v>44621</c:v>
                </c:pt>
                <c:pt idx="362">
                  <c:v>44622</c:v>
                </c:pt>
                <c:pt idx="363">
                  <c:v>44623</c:v>
                </c:pt>
                <c:pt idx="364">
                  <c:v>44624</c:v>
                </c:pt>
                <c:pt idx="365">
                  <c:v>44627</c:v>
                </c:pt>
                <c:pt idx="366">
                  <c:v>44628</c:v>
                </c:pt>
                <c:pt idx="367">
                  <c:v>44629</c:v>
                </c:pt>
                <c:pt idx="368">
                  <c:v>44630</c:v>
                </c:pt>
                <c:pt idx="369">
                  <c:v>44631</c:v>
                </c:pt>
                <c:pt idx="370">
                  <c:v>44634</c:v>
                </c:pt>
                <c:pt idx="371">
                  <c:v>44635</c:v>
                </c:pt>
                <c:pt idx="372">
                  <c:v>44636</c:v>
                </c:pt>
                <c:pt idx="373">
                  <c:v>44637</c:v>
                </c:pt>
                <c:pt idx="374">
                  <c:v>44638</c:v>
                </c:pt>
                <c:pt idx="375">
                  <c:v>44641</c:v>
                </c:pt>
                <c:pt idx="376">
                  <c:v>44642</c:v>
                </c:pt>
                <c:pt idx="377">
                  <c:v>44643</c:v>
                </c:pt>
                <c:pt idx="378">
                  <c:v>44644</c:v>
                </c:pt>
                <c:pt idx="379">
                  <c:v>44645</c:v>
                </c:pt>
                <c:pt idx="380">
                  <c:v>44648</c:v>
                </c:pt>
                <c:pt idx="381">
                  <c:v>44649</c:v>
                </c:pt>
                <c:pt idx="382">
                  <c:v>44650</c:v>
                </c:pt>
                <c:pt idx="383">
                  <c:v>44651</c:v>
                </c:pt>
                <c:pt idx="384">
                  <c:v>44652</c:v>
                </c:pt>
                <c:pt idx="385">
                  <c:v>44657</c:v>
                </c:pt>
                <c:pt idx="386">
                  <c:v>44658</c:v>
                </c:pt>
                <c:pt idx="387">
                  <c:v>44659</c:v>
                </c:pt>
                <c:pt idx="388">
                  <c:v>44662</c:v>
                </c:pt>
                <c:pt idx="389">
                  <c:v>44663</c:v>
                </c:pt>
                <c:pt idx="390">
                  <c:v>44664</c:v>
                </c:pt>
                <c:pt idx="391">
                  <c:v>44665</c:v>
                </c:pt>
                <c:pt idx="392">
                  <c:v>44670</c:v>
                </c:pt>
                <c:pt idx="393">
                  <c:v>44671</c:v>
                </c:pt>
                <c:pt idx="394">
                  <c:v>44672</c:v>
                </c:pt>
                <c:pt idx="395">
                  <c:v>44673</c:v>
                </c:pt>
                <c:pt idx="396">
                  <c:v>44677</c:v>
                </c:pt>
                <c:pt idx="397">
                  <c:v>44678</c:v>
                </c:pt>
                <c:pt idx="398">
                  <c:v>44680</c:v>
                </c:pt>
                <c:pt idx="399">
                  <c:v>44684</c:v>
                </c:pt>
                <c:pt idx="400">
                  <c:v>44685</c:v>
                </c:pt>
                <c:pt idx="401">
                  <c:v>44686</c:v>
                </c:pt>
                <c:pt idx="402">
                  <c:v>44687</c:v>
                </c:pt>
                <c:pt idx="403">
                  <c:v>44690</c:v>
                </c:pt>
                <c:pt idx="404">
                  <c:v>44691</c:v>
                </c:pt>
                <c:pt idx="405">
                  <c:v>44692</c:v>
                </c:pt>
                <c:pt idx="406">
                  <c:v>44693</c:v>
                </c:pt>
                <c:pt idx="407">
                  <c:v>44694</c:v>
                </c:pt>
                <c:pt idx="408">
                  <c:v>44697</c:v>
                </c:pt>
                <c:pt idx="409">
                  <c:v>44698</c:v>
                </c:pt>
                <c:pt idx="410">
                  <c:v>44699</c:v>
                </c:pt>
                <c:pt idx="411">
                  <c:v>44700</c:v>
                </c:pt>
                <c:pt idx="412">
                  <c:v>44701</c:v>
                </c:pt>
                <c:pt idx="413">
                  <c:v>44704</c:v>
                </c:pt>
                <c:pt idx="414">
                  <c:v>44705</c:v>
                </c:pt>
                <c:pt idx="415">
                  <c:v>44706</c:v>
                </c:pt>
                <c:pt idx="416">
                  <c:v>44707</c:v>
                </c:pt>
                <c:pt idx="417">
                  <c:v>44708</c:v>
                </c:pt>
                <c:pt idx="418">
                  <c:v>44711</c:v>
                </c:pt>
                <c:pt idx="419">
                  <c:v>44712</c:v>
                </c:pt>
                <c:pt idx="420">
                  <c:v>44713</c:v>
                </c:pt>
                <c:pt idx="421">
                  <c:v>44714</c:v>
                </c:pt>
                <c:pt idx="422">
                  <c:v>44718</c:v>
                </c:pt>
                <c:pt idx="423">
                  <c:v>44719</c:v>
                </c:pt>
                <c:pt idx="424">
                  <c:v>44720</c:v>
                </c:pt>
                <c:pt idx="425">
                  <c:v>44721</c:v>
                </c:pt>
                <c:pt idx="426">
                  <c:v>44722</c:v>
                </c:pt>
                <c:pt idx="427">
                  <c:v>44725</c:v>
                </c:pt>
                <c:pt idx="428">
                  <c:v>44726</c:v>
                </c:pt>
                <c:pt idx="429">
                  <c:v>44727</c:v>
                </c:pt>
                <c:pt idx="430">
                  <c:v>44728</c:v>
                </c:pt>
                <c:pt idx="431">
                  <c:v>44729</c:v>
                </c:pt>
                <c:pt idx="432">
                  <c:v>44732</c:v>
                </c:pt>
                <c:pt idx="433">
                  <c:v>44733</c:v>
                </c:pt>
                <c:pt idx="434">
                  <c:v>44734</c:v>
                </c:pt>
                <c:pt idx="435">
                  <c:v>44735</c:v>
                </c:pt>
                <c:pt idx="436">
                  <c:v>44736</c:v>
                </c:pt>
                <c:pt idx="437">
                  <c:v>44739</c:v>
                </c:pt>
                <c:pt idx="438">
                  <c:v>44740</c:v>
                </c:pt>
                <c:pt idx="439">
                  <c:v>44741</c:v>
                </c:pt>
                <c:pt idx="440">
                  <c:v>44742</c:v>
                </c:pt>
                <c:pt idx="441">
                  <c:v>44743</c:v>
                </c:pt>
                <c:pt idx="442">
                  <c:v>44746</c:v>
                </c:pt>
                <c:pt idx="443">
                  <c:v>44747</c:v>
                </c:pt>
                <c:pt idx="444">
                  <c:v>44748</c:v>
                </c:pt>
                <c:pt idx="445">
                  <c:v>44749</c:v>
                </c:pt>
                <c:pt idx="446">
                  <c:v>44750</c:v>
                </c:pt>
                <c:pt idx="447">
                  <c:v>44753</c:v>
                </c:pt>
                <c:pt idx="448">
                  <c:v>44754</c:v>
                </c:pt>
                <c:pt idx="449">
                  <c:v>44755</c:v>
                </c:pt>
                <c:pt idx="450">
                  <c:v>44756</c:v>
                </c:pt>
                <c:pt idx="451">
                  <c:v>44757</c:v>
                </c:pt>
                <c:pt idx="452">
                  <c:v>44760</c:v>
                </c:pt>
                <c:pt idx="453">
                  <c:v>44761</c:v>
                </c:pt>
                <c:pt idx="454">
                  <c:v>44762</c:v>
                </c:pt>
                <c:pt idx="455">
                  <c:v>44763</c:v>
                </c:pt>
                <c:pt idx="456">
                  <c:v>44764</c:v>
                </c:pt>
                <c:pt idx="457">
                  <c:v>44767</c:v>
                </c:pt>
                <c:pt idx="458">
                  <c:v>44768</c:v>
                </c:pt>
                <c:pt idx="459">
                  <c:v>44769</c:v>
                </c:pt>
                <c:pt idx="460">
                  <c:v>44770</c:v>
                </c:pt>
                <c:pt idx="461">
                  <c:v>44771</c:v>
                </c:pt>
                <c:pt idx="462">
                  <c:v>44774</c:v>
                </c:pt>
                <c:pt idx="463">
                  <c:v>44775</c:v>
                </c:pt>
                <c:pt idx="464">
                  <c:v>44776</c:v>
                </c:pt>
                <c:pt idx="465">
                  <c:v>44777</c:v>
                </c:pt>
                <c:pt idx="466">
                  <c:v>44778</c:v>
                </c:pt>
                <c:pt idx="467">
                  <c:v>44781</c:v>
                </c:pt>
                <c:pt idx="468">
                  <c:v>44782</c:v>
                </c:pt>
                <c:pt idx="469">
                  <c:v>44783</c:v>
                </c:pt>
                <c:pt idx="470">
                  <c:v>44784</c:v>
                </c:pt>
                <c:pt idx="471">
                  <c:v>44785</c:v>
                </c:pt>
                <c:pt idx="472">
                  <c:v>44788</c:v>
                </c:pt>
                <c:pt idx="473">
                  <c:v>44789</c:v>
                </c:pt>
                <c:pt idx="474">
                  <c:v>44790</c:v>
                </c:pt>
                <c:pt idx="475">
                  <c:v>44791</c:v>
                </c:pt>
                <c:pt idx="476">
                  <c:v>44792</c:v>
                </c:pt>
                <c:pt idx="477">
                  <c:v>44795</c:v>
                </c:pt>
                <c:pt idx="478">
                  <c:v>44796</c:v>
                </c:pt>
                <c:pt idx="479">
                  <c:v>44797</c:v>
                </c:pt>
                <c:pt idx="480">
                  <c:v>44798</c:v>
                </c:pt>
                <c:pt idx="481">
                  <c:v>44799</c:v>
                </c:pt>
                <c:pt idx="482">
                  <c:v>44802</c:v>
                </c:pt>
                <c:pt idx="483">
                  <c:v>44803</c:v>
                </c:pt>
                <c:pt idx="484">
                  <c:v>44804</c:v>
                </c:pt>
                <c:pt idx="485">
                  <c:v>44805</c:v>
                </c:pt>
                <c:pt idx="486">
                  <c:v>44806</c:v>
                </c:pt>
                <c:pt idx="487">
                  <c:v>44809</c:v>
                </c:pt>
                <c:pt idx="488">
                  <c:v>44810</c:v>
                </c:pt>
                <c:pt idx="489">
                  <c:v>44811</c:v>
                </c:pt>
                <c:pt idx="490">
                  <c:v>44812</c:v>
                </c:pt>
                <c:pt idx="491">
                  <c:v>44816</c:v>
                </c:pt>
                <c:pt idx="492">
                  <c:v>44817</c:v>
                </c:pt>
                <c:pt idx="493">
                  <c:v>44818</c:v>
                </c:pt>
                <c:pt idx="494">
                  <c:v>44819</c:v>
                </c:pt>
                <c:pt idx="495">
                  <c:v>44820</c:v>
                </c:pt>
                <c:pt idx="496">
                  <c:v>44823</c:v>
                </c:pt>
                <c:pt idx="497">
                  <c:v>44824</c:v>
                </c:pt>
                <c:pt idx="498">
                  <c:v>44825</c:v>
                </c:pt>
                <c:pt idx="499">
                  <c:v>44826</c:v>
                </c:pt>
                <c:pt idx="500">
                  <c:v>44827</c:v>
                </c:pt>
                <c:pt idx="501">
                  <c:v>44830</c:v>
                </c:pt>
                <c:pt idx="502">
                  <c:v>44831</c:v>
                </c:pt>
                <c:pt idx="503">
                  <c:v>44832</c:v>
                </c:pt>
                <c:pt idx="504">
                  <c:v>44833</c:v>
                </c:pt>
                <c:pt idx="505">
                  <c:v>44834</c:v>
                </c:pt>
                <c:pt idx="506">
                  <c:v>44837</c:v>
                </c:pt>
                <c:pt idx="507">
                  <c:v>44838</c:v>
                </c:pt>
                <c:pt idx="508">
                  <c:v>44839</c:v>
                </c:pt>
                <c:pt idx="509">
                  <c:v>44840</c:v>
                </c:pt>
                <c:pt idx="510">
                  <c:v>44841</c:v>
                </c:pt>
                <c:pt idx="511">
                  <c:v>44845</c:v>
                </c:pt>
                <c:pt idx="512">
                  <c:v>44846</c:v>
                </c:pt>
                <c:pt idx="513">
                  <c:v>44847</c:v>
                </c:pt>
                <c:pt idx="514">
                  <c:v>44848</c:v>
                </c:pt>
                <c:pt idx="515">
                  <c:v>44851</c:v>
                </c:pt>
                <c:pt idx="516">
                  <c:v>44852</c:v>
                </c:pt>
                <c:pt idx="517">
                  <c:v>44853</c:v>
                </c:pt>
                <c:pt idx="518">
                  <c:v>44854</c:v>
                </c:pt>
                <c:pt idx="519">
                  <c:v>44855</c:v>
                </c:pt>
                <c:pt idx="520">
                  <c:v>44858</c:v>
                </c:pt>
                <c:pt idx="521">
                  <c:v>44859</c:v>
                </c:pt>
                <c:pt idx="522">
                  <c:v>44860</c:v>
                </c:pt>
                <c:pt idx="523">
                  <c:v>44861</c:v>
                </c:pt>
                <c:pt idx="524">
                  <c:v>44862</c:v>
                </c:pt>
                <c:pt idx="525">
                  <c:v>44865</c:v>
                </c:pt>
                <c:pt idx="526">
                  <c:v>44866</c:v>
                </c:pt>
                <c:pt idx="527">
                  <c:v>44867</c:v>
                </c:pt>
                <c:pt idx="528">
                  <c:v>44868</c:v>
                </c:pt>
                <c:pt idx="529">
                  <c:v>44869</c:v>
                </c:pt>
                <c:pt idx="530">
                  <c:v>44872</c:v>
                </c:pt>
                <c:pt idx="531">
                  <c:v>44873</c:v>
                </c:pt>
                <c:pt idx="532">
                  <c:v>44874</c:v>
                </c:pt>
                <c:pt idx="533">
                  <c:v>44875</c:v>
                </c:pt>
                <c:pt idx="534">
                  <c:v>44876</c:v>
                </c:pt>
                <c:pt idx="535">
                  <c:v>44879</c:v>
                </c:pt>
                <c:pt idx="536">
                  <c:v>44880</c:v>
                </c:pt>
                <c:pt idx="537">
                  <c:v>44881</c:v>
                </c:pt>
                <c:pt idx="538">
                  <c:v>44882</c:v>
                </c:pt>
                <c:pt idx="539">
                  <c:v>44883</c:v>
                </c:pt>
                <c:pt idx="540">
                  <c:v>44886</c:v>
                </c:pt>
                <c:pt idx="541">
                  <c:v>44887</c:v>
                </c:pt>
                <c:pt idx="542">
                  <c:v>44888</c:v>
                </c:pt>
                <c:pt idx="543">
                  <c:v>44889</c:v>
                </c:pt>
                <c:pt idx="544">
                  <c:v>44890</c:v>
                </c:pt>
                <c:pt idx="545">
                  <c:v>44893</c:v>
                </c:pt>
                <c:pt idx="546">
                  <c:v>44894</c:v>
                </c:pt>
                <c:pt idx="547">
                  <c:v>44895</c:v>
                </c:pt>
                <c:pt idx="548">
                  <c:v>44896</c:v>
                </c:pt>
                <c:pt idx="549">
                  <c:v>44897</c:v>
                </c:pt>
                <c:pt idx="550">
                  <c:v>44900</c:v>
                </c:pt>
                <c:pt idx="551">
                  <c:v>44901</c:v>
                </c:pt>
                <c:pt idx="552">
                  <c:v>44902</c:v>
                </c:pt>
                <c:pt idx="553">
                  <c:v>44903</c:v>
                </c:pt>
                <c:pt idx="554">
                  <c:v>44904</c:v>
                </c:pt>
                <c:pt idx="555">
                  <c:v>44907</c:v>
                </c:pt>
                <c:pt idx="556">
                  <c:v>44908</c:v>
                </c:pt>
                <c:pt idx="557">
                  <c:v>44909</c:v>
                </c:pt>
                <c:pt idx="558">
                  <c:v>44910</c:v>
                </c:pt>
                <c:pt idx="559">
                  <c:v>44911</c:v>
                </c:pt>
                <c:pt idx="560">
                  <c:v>44914</c:v>
                </c:pt>
                <c:pt idx="561">
                  <c:v>44915</c:v>
                </c:pt>
                <c:pt idx="562">
                  <c:v>44916</c:v>
                </c:pt>
                <c:pt idx="563">
                  <c:v>44917</c:v>
                </c:pt>
                <c:pt idx="564">
                  <c:v>44918</c:v>
                </c:pt>
                <c:pt idx="565">
                  <c:v>44921</c:v>
                </c:pt>
                <c:pt idx="566">
                  <c:v>44922</c:v>
                </c:pt>
                <c:pt idx="567">
                  <c:v>44923</c:v>
                </c:pt>
                <c:pt idx="568">
                  <c:v>44924</c:v>
                </c:pt>
                <c:pt idx="569">
                  <c:v>44925</c:v>
                </c:pt>
                <c:pt idx="570">
                  <c:v>44929</c:v>
                </c:pt>
                <c:pt idx="571">
                  <c:v>44930</c:v>
                </c:pt>
                <c:pt idx="572">
                  <c:v>44931</c:v>
                </c:pt>
                <c:pt idx="573">
                  <c:v>44932</c:v>
                </c:pt>
                <c:pt idx="574">
                  <c:v>44935</c:v>
                </c:pt>
                <c:pt idx="575">
                  <c:v>44936</c:v>
                </c:pt>
                <c:pt idx="576">
                  <c:v>44937</c:v>
                </c:pt>
                <c:pt idx="577">
                  <c:v>44938</c:v>
                </c:pt>
                <c:pt idx="578">
                  <c:v>44939</c:v>
                </c:pt>
                <c:pt idx="579">
                  <c:v>44942</c:v>
                </c:pt>
                <c:pt idx="580">
                  <c:v>44943</c:v>
                </c:pt>
                <c:pt idx="581">
                  <c:v>44956</c:v>
                </c:pt>
                <c:pt idx="582">
                  <c:v>44957</c:v>
                </c:pt>
                <c:pt idx="583">
                  <c:v>44958</c:v>
                </c:pt>
                <c:pt idx="584">
                  <c:v>44959</c:v>
                </c:pt>
                <c:pt idx="585">
                  <c:v>44960</c:v>
                </c:pt>
                <c:pt idx="586">
                  <c:v>44963</c:v>
                </c:pt>
                <c:pt idx="587">
                  <c:v>44964</c:v>
                </c:pt>
                <c:pt idx="588">
                  <c:v>44965</c:v>
                </c:pt>
                <c:pt idx="589">
                  <c:v>44966</c:v>
                </c:pt>
                <c:pt idx="590">
                  <c:v>44967</c:v>
                </c:pt>
                <c:pt idx="591">
                  <c:v>44970</c:v>
                </c:pt>
                <c:pt idx="592">
                  <c:v>44971</c:v>
                </c:pt>
                <c:pt idx="593">
                  <c:v>44972</c:v>
                </c:pt>
                <c:pt idx="594">
                  <c:v>44973</c:v>
                </c:pt>
                <c:pt idx="595">
                  <c:v>44974</c:v>
                </c:pt>
                <c:pt idx="596">
                  <c:v>44977</c:v>
                </c:pt>
                <c:pt idx="597">
                  <c:v>44978</c:v>
                </c:pt>
                <c:pt idx="598">
                  <c:v>44979</c:v>
                </c:pt>
                <c:pt idx="599">
                  <c:v>44980</c:v>
                </c:pt>
                <c:pt idx="600">
                  <c:v>44981</c:v>
                </c:pt>
                <c:pt idx="601">
                  <c:v>44986</c:v>
                </c:pt>
                <c:pt idx="602">
                  <c:v>44987</c:v>
                </c:pt>
                <c:pt idx="603">
                  <c:v>44988</c:v>
                </c:pt>
                <c:pt idx="604">
                  <c:v>44991</c:v>
                </c:pt>
                <c:pt idx="605">
                  <c:v>44992</c:v>
                </c:pt>
                <c:pt idx="606">
                  <c:v>44993</c:v>
                </c:pt>
                <c:pt idx="607">
                  <c:v>44994</c:v>
                </c:pt>
                <c:pt idx="608">
                  <c:v>44995</c:v>
                </c:pt>
                <c:pt idx="609">
                  <c:v>44998</c:v>
                </c:pt>
                <c:pt idx="610">
                  <c:v>44999</c:v>
                </c:pt>
                <c:pt idx="611">
                  <c:v>45000</c:v>
                </c:pt>
                <c:pt idx="612">
                  <c:v>45001</c:v>
                </c:pt>
                <c:pt idx="613">
                  <c:v>45002</c:v>
                </c:pt>
                <c:pt idx="614">
                  <c:v>45005</c:v>
                </c:pt>
                <c:pt idx="615">
                  <c:v>45006</c:v>
                </c:pt>
                <c:pt idx="616">
                  <c:v>45007</c:v>
                </c:pt>
                <c:pt idx="617">
                  <c:v>45008</c:v>
                </c:pt>
                <c:pt idx="618">
                  <c:v>45009</c:v>
                </c:pt>
                <c:pt idx="619">
                  <c:v>45012</c:v>
                </c:pt>
                <c:pt idx="620">
                  <c:v>45013</c:v>
                </c:pt>
                <c:pt idx="621">
                  <c:v>45014</c:v>
                </c:pt>
                <c:pt idx="622">
                  <c:v>45015</c:v>
                </c:pt>
                <c:pt idx="623">
                  <c:v>45016</c:v>
                </c:pt>
                <c:pt idx="624">
                  <c:v>45022</c:v>
                </c:pt>
                <c:pt idx="625">
                  <c:v>45023</c:v>
                </c:pt>
                <c:pt idx="626">
                  <c:v>45026</c:v>
                </c:pt>
                <c:pt idx="627">
                  <c:v>45027</c:v>
                </c:pt>
                <c:pt idx="628">
                  <c:v>45028</c:v>
                </c:pt>
                <c:pt idx="629">
                  <c:v>45029</c:v>
                </c:pt>
                <c:pt idx="630">
                  <c:v>45030</c:v>
                </c:pt>
                <c:pt idx="631">
                  <c:v>45033</c:v>
                </c:pt>
                <c:pt idx="632">
                  <c:v>45034</c:v>
                </c:pt>
                <c:pt idx="633">
                  <c:v>45035</c:v>
                </c:pt>
                <c:pt idx="634">
                  <c:v>45036</c:v>
                </c:pt>
                <c:pt idx="635">
                  <c:v>45037</c:v>
                </c:pt>
                <c:pt idx="636">
                  <c:v>45040</c:v>
                </c:pt>
                <c:pt idx="637">
                  <c:v>45041</c:v>
                </c:pt>
                <c:pt idx="638">
                  <c:v>45042</c:v>
                </c:pt>
                <c:pt idx="639">
                  <c:v>45043</c:v>
                </c:pt>
                <c:pt idx="640">
                  <c:v>45044</c:v>
                </c:pt>
                <c:pt idx="641">
                  <c:v>45048</c:v>
                </c:pt>
                <c:pt idx="642">
                  <c:v>45049</c:v>
                </c:pt>
                <c:pt idx="643">
                  <c:v>45050</c:v>
                </c:pt>
                <c:pt idx="644">
                  <c:v>45051</c:v>
                </c:pt>
                <c:pt idx="645">
                  <c:v>45054</c:v>
                </c:pt>
                <c:pt idx="646">
                  <c:v>45055</c:v>
                </c:pt>
                <c:pt idx="647">
                  <c:v>45056</c:v>
                </c:pt>
                <c:pt idx="648">
                  <c:v>45057</c:v>
                </c:pt>
                <c:pt idx="649">
                  <c:v>45058</c:v>
                </c:pt>
                <c:pt idx="650">
                  <c:v>45061</c:v>
                </c:pt>
                <c:pt idx="651">
                  <c:v>45062</c:v>
                </c:pt>
                <c:pt idx="652">
                  <c:v>45063</c:v>
                </c:pt>
                <c:pt idx="653">
                  <c:v>45064</c:v>
                </c:pt>
                <c:pt idx="654">
                  <c:v>45065</c:v>
                </c:pt>
                <c:pt idx="655">
                  <c:v>45068</c:v>
                </c:pt>
                <c:pt idx="656">
                  <c:v>45069</c:v>
                </c:pt>
                <c:pt idx="657">
                  <c:v>45070</c:v>
                </c:pt>
                <c:pt idx="658">
                  <c:v>45071</c:v>
                </c:pt>
                <c:pt idx="659">
                  <c:v>45072</c:v>
                </c:pt>
                <c:pt idx="660">
                  <c:v>45075</c:v>
                </c:pt>
                <c:pt idx="661">
                  <c:v>45076</c:v>
                </c:pt>
                <c:pt idx="662">
                  <c:v>45077</c:v>
                </c:pt>
                <c:pt idx="663">
                  <c:v>45078</c:v>
                </c:pt>
                <c:pt idx="664">
                  <c:v>45079</c:v>
                </c:pt>
                <c:pt idx="665">
                  <c:v>45082</c:v>
                </c:pt>
                <c:pt idx="666">
                  <c:v>45083</c:v>
                </c:pt>
                <c:pt idx="667">
                  <c:v>45084</c:v>
                </c:pt>
                <c:pt idx="668">
                  <c:v>45085</c:v>
                </c:pt>
                <c:pt idx="669">
                  <c:v>45086</c:v>
                </c:pt>
                <c:pt idx="670">
                  <c:v>45089</c:v>
                </c:pt>
                <c:pt idx="671">
                  <c:v>45090</c:v>
                </c:pt>
                <c:pt idx="672">
                  <c:v>45091</c:v>
                </c:pt>
                <c:pt idx="673">
                  <c:v>45092</c:v>
                </c:pt>
                <c:pt idx="674">
                  <c:v>45093</c:v>
                </c:pt>
                <c:pt idx="675">
                  <c:v>45096</c:v>
                </c:pt>
                <c:pt idx="676">
                  <c:v>45097</c:v>
                </c:pt>
                <c:pt idx="677">
                  <c:v>45098</c:v>
                </c:pt>
                <c:pt idx="678">
                  <c:v>45103</c:v>
                </c:pt>
                <c:pt idx="679">
                  <c:v>45104</c:v>
                </c:pt>
                <c:pt idx="680">
                  <c:v>45105</c:v>
                </c:pt>
                <c:pt idx="681">
                  <c:v>45106</c:v>
                </c:pt>
                <c:pt idx="682">
                  <c:v>45107</c:v>
                </c:pt>
                <c:pt idx="683">
                  <c:v>45110</c:v>
                </c:pt>
                <c:pt idx="684">
                  <c:v>45111</c:v>
                </c:pt>
                <c:pt idx="685">
                  <c:v>45112</c:v>
                </c:pt>
                <c:pt idx="686">
                  <c:v>45113</c:v>
                </c:pt>
                <c:pt idx="687">
                  <c:v>45114</c:v>
                </c:pt>
                <c:pt idx="688">
                  <c:v>45117</c:v>
                </c:pt>
                <c:pt idx="689">
                  <c:v>45118</c:v>
                </c:pt>
                <c:pt idx="690">
                  <c:v>45119</c:v>
                </c:pt>
                <c:pt idx="691">
                  <c:v>45120</c:v>
                </c:pt>
                <c:pt idx="692">
                  <c:v>45121</c:v>
                </c:pt>
                <c:pt idx="693">
                  <c:v>45124</c:v>
                </c:pt>
                <c:pt idx="694">
                  <c:v>45125</c:v>
                </c:pt>
                <c:pt idx="695">
                  <c:v>45126</c:v>
                </c:pt>
                <c:pt idx="696">
                  <c:v>45127</c:v>
                </c:pt>
                <c:pt idx="697">
                  <c:v>45128</c:v>
                </c:pt>
                <c:pt idx="698">
                  <c:v>45131</c:v>
                </c:pt>
                <c:pt idx="699">
                  <c:v>45132</c:v>
                </c:pt>
                <c:pt idx="700">
                  <c:v>45133</c:v>
                </c:pt>
                <c:pt idx="701">
                  <c:v>45134</c:v>
                </c:pt>
                <c:pt idx="702">
                  <c:v>45135</c:v>
                </c:pt>
                <c:pt idx="703">
                  <c:v>45138</c:v>
                </c:pt>
                <c:pt idx="704">
                  <c:v>45139</c:v>
                </c:pt>
                <c:pt idx="705">
                  <c:v>45140</c:v>
                </c:pt>
                <c:pt idx="706">
                  <c:v>45142</c:v>
                </c:pt>
                <c:pt idx="707">
                  <c:v>45145</c:v>
                </c:pt>
                <c:pt idx="708">
                  <c:v>45146</c:v>
                </c:pt>
                <c:pt idx="709">
                  <c:v>45147</c:v>
                </c:pt>
                <c:pt idx="710">
                  <c:v>45148</c:v>
                </c:pt>
                <c:pt idx="711">
                  <c:v>45149</c:v>
                </c:pt>
                <c:pt idx="712">
                  <c:v>45152</c:v>
                </c:pt>
                <c:pt idx="713">
                  <c:v>45153</c:v>
                </c:pt>
                <c:pt idx="714">
                  <c:v>45154</c:v>
                </c:pt>
                <c:pt idx="715">
                  <c:v>45155</c:v>
                </c:pt>
                <c:pt idx="716">
                  <c:v>45156</c:v>
                </c:pt>
                <c:pt idx="717">
                  <c:v>45159</c:v>
                </c:pt>
                <c:pt idx="718">
                  <c:v>45160</c:v>
                </c:pt>
                <c:pt idx="719">
                  <c:v>45161</c:v>
                </c:pt>
                <c:pt idx="720">
                  <c:v>45162</c:v>
                </c:pt>
                <c:pt idx="721">
                  <c:v>45163</c:v>
                </c:pt>
                <c:pt idx="722">
                  <c:v>45166</c:v>
                </c:pt>
                <c:pt idx="723">
                  <c:v>45167</c:v>
                </c:pt>
                <c:pt idx="724">
                  <c:v>45168</c:v>
                </c:pt>
                <c:pt idx="725">
                  <c:v>45169</c:v>
                </c:pt>
                <c:pt idx="726">
                  <c:v>45170</c:v>
                </c:pt>
                <c:pt idx="727">
                  <c:v>45173</c:v>
                </c:pt>
                <c:pt idx="728">
                  <c:v>45174</c:v>
                </c:pt>
                <c:pt idx="729">
                  <c:v>45175</c:v>
                </c:pt>
                <c:pt idx="730">
                  <c:v>45176</c:v>
                </c:pt>
                <c:pt idx="731">
                  <c:v>45177</c:v>
                </c:pt>
                <c:pt idx="732">
                  <c:v>45180</c:v>
                </c:pt>
                <c:pt idx="733">
                  <c:v>45181</c:v>
                </c:pt>
                <c:pt idx="734">
                  <c:v>45182</c:v>
                </c:pt>
                <c:pt idx="735">
                  <c:v>45183</c:v>
                </c:pt>
                <c:pt idx="736">
                  <c:v>45184</c:v>
                </c:pt>
                <c:pt idx="737">
                  <c:v>45187</c:v>
                </c:pt>
                <c:pt idx="738">
                  <c:v>45188</c:v>
                </c:pt>
                <c:pt idx="739">
                  <c:v>45189</c:v>
                </c:pt>
                <c:pt idx="740">
                  <c:v>45190</c:v>
                </c:pt>
                <c:pt idx="741">
                  <c:v>45191</c:v>
                </c:pt>
                <c:pt idx="742">
                  <c:v>45194</c:v>
                </c:pt>
                <c:pt idx="743">
                  <c:v>45195</c:v>
                </c:pt>
                <c:pt idx="744">
                  <c:v>45196</c:v>
                </c:pt>
                <c:pt idx="745">
                  <c:v>45197</c:v>
                </c:pt>
                <c:pt idx="746">
                  <c:v>45201</c:v>
                </c:pt>
                <c:pt idx="747">
                  <c:v>45202</c:v>
                </c:pt>
                <c:pt idx="748">
                  <c:v>45203</c:v>
                </c:pt>
                <c:pt idx="749">
                  <c:v>45204</c:v>
                </c:pt>
                <c:pt idx="750">
                  <c:v>45205</c:v>
                </c:pt>
                <c:pt idx="751">
                  <c:v>45210</c:v>
                </c:pt>
                <c:pt idx="752">
                  <c:v>45211</c:v>
                </c:pt>
                <c:pt idx="753">
                  <c:v>45212</c:v>
                </c:pt>
                <c:pt idx="754">
                  <c:v>45215</c:v>
                </c:pt>
                <c:pt idx="755">
                  <c:v>45216</c:v>
                </c:pt>
                <c:pt idx="756">
                  <c:v>45217</c:v>
                </c:pt>
                <c:pt idx="757">
                  <c:v>45218</c:v>
                </c:pt>
                <c:pt idx="758">
                  <c:v>45219</c:v>
                </c:pt>
                <c:pt idx="759">
                  <c:v>45222</c:v>
                </c:pt>
                <c:pt idx="760">
                  <c:v>45223</c:v>
                </c:pt>
                <c:pt idx="761">
                  <c:v>45224</c:v>
                </c:pt>
                <c:pt idx="762">
                  <c:v>45225</c:v>
                </c:pt>
                <c:pt idx="763">
                  <c:v>45226</c:v>
                </c:pt>
                <c:pt idx="764">
                  <c:v>45229</c:v>
                </c:pt>
                <c:pt idx="765">
                  <c:v>45230</c:v>
                </c:pt>
                <c:pt idx="766">
                  <c:v>45231</c:v>
                </c:pt>
                <c:pt idx="767">
                  <c:v>45232</c:v>
                </c:pt>
                <c:pt idx="768">
                  <c:v>45233</c:v>
                </c:pt>
                <c:pt idx="769">
                  <c:v>45236</c:v>
                </c:pt>
                <c:pt idx="770">
                  <c:v>45237</c:v>
                </c:pt>
                <c:pt idx="771">
                  <c:v>45238</c:v>
                </c:pt>
                <c:pt idx="772">
                  <c:v>45239</c:v>
                </c:pt>
                <c:pt idx="773">
                  <c:v>45240</c:v>
                </c:pt>
                <c:pt idx="774">
                  <c:v>45243</c:v>
                </c:pt>
                <c:pt idx="775">
                  <c:v>45244</c:v>
                </c:pt>
                <c:pt idx="776">
                  <c:v>45245</c:v>
                </c:pt>
                <c:pt idx="777">
                  <c:v>45246</c:v>
                </c:pt>
              </c:numCache>
            </c:numRef>
          </c:cat>
          <c:val>
            <c:numRef>
              <c:f>'ONE_LAST_QUOTE (2)'!$AM$2:$AM$792</c:f>
              <c:numCache>
                <c:formatCode>_(* #,##0.00_);_(* \(#,##0.00\);_(* "-"??_);_(@_)</c:formatCode>
                <c:ptCount val="791"/>
                <c:pt idx="0">
                  <c:v>-41.105458872467089</c:v>
                </c:pt>
                <c:pt idx="1">
                  <c:v>-41.105458872467089</c:v>
                </c:pt>
                <c:pt idx="2">
                  <c:v>-41.105458872467089</c:v>
                </c:pt>
                <c:pt idx="3">
                  <c:v>-41.105458872467089</c:v>
                </c:pt>
                <c:pt idx="4">
                  <c:v>-41.105458872467089</c:v>
                </c:pt>
                <c:pt idx="5">
                  <c:v>-41.105458872467089</c:v>
                </c:pt>
                <c:pt idx="6">
                  <c:v>-41.105458872467089</c:v>
                </c:pt>
                <c:pt idx="7">
                  <c:v>-41.105458872467089</c:v>
                </c:pt>
                <c:pt idx="8">
                  <c:v>-41.105458872467089</c:v>
                </c:pt>
                <c:pt idx="9">
                  <c:v>-41.105458872467089</c:v>
                </c:pt>
                <c:pt idx="10">
                  <c:v>-41.105458872467089</c:v>
                </c:pt>
                <c:pt idx="11">
                  <c:v>-41.105458872467089</c:v>
                </c:pt>
                <c:pt idx="12">
                  <c:v>-41.105458872467089</c:v>
                </c:pt>
                <c:pt idx="13">
                  <c:v>-41.105458872467089</c:v>
                </c:pt>
                <c:pt idx="14">
                  <c:v>-41.105458872467089</c:v>
                </c:pt>
                <c:pt idx="15">
                  <c:v>-41.105458872467089</c:v>
                </c:pt>
                <c:pt idx="16">
                  <c:v>-41.105458872467089</c:v>
                </c:pt>
                <c:pt idx="17">
                  <c:v>-41.105458872467089</c:v>
                </c:pt>
                <c:pt idx="18">
                  <c:v>-41.105458872467089</c:v>
                </c:pt>
                <c:pt idx="19">
                  <c:v>-41.105458872467089</c:v>
                </c:pt>
                <c:pt idx="20">
                  <c:v>-41.105458872467089</c:v>
                </c:pt>
                <c:pt idx="21">
                  <c:v>-41.105458872467089</c:v>
                </c:pt>
                <c:pt idx="22">
                  <c:v>-41.105458872467089</c:v>
                </c:pt>
                <c:pt idx="23">
                  <c:v>-41.105458872467089</c:v>
                </c:pt>
                <c:pt idx="24">
                  <c:v>-41.105458872467089</c:v>
                </c:pt>
                <c:pt idx="25">
                  <c:v>-41.105458872467089</c:v>
                </c:pt>
                <c:pt idx="26">
                  <c:v>-41.105458872467089</c:v>
                </c:pt>
                <c:pt idx="27">
                  <c:v>-41.105458872467089</c:v>
                </c:pt>
                <c:pt idx="28">
                  <c:v>-41.105458872467089</c:v>
                </c:pt>
                <c:pt idx="29">
                  <c:v>-41.105458872467089</c:v>
                </c:pt>
                <c:pt idx="30">
                  <c:v>-41.105458872467089</c:v>
                </c:pt>
                <c:pt idx="31">
                  <c:v>-41.105458872467089</c:v>
                </c:pt>
                <c:pt idx="32">
                  <c:v>-41.105458872467089</c:v>
                </c:pt>
                <c:pt idx="33">
                  <c:v>-41.105458872467089</c:v>
                </c:pt>
                <c:pt idx="34">
                  <c:v>-41.105458872467089</c:v>
                </c:pt>
                <c:pt idx="35">
                  <c:v>-41.105458872467089</c:v>
                </c:pt>
                <c:pt idx="36">
                  <c:v>-41.105458872467089</c:v>
                </c:pt>
                <c:pt idx="37">
                  <c:v>-41.105458872467089</c:v>
                </c:pt>
                <c:pt idx="38">
                  <c:v>-41.105458872467089</c:v>
                </c:pt>
                <c:pt idx="39">
                  <c:v>-41.105458872467089</c:v>
                </c:pt>
                <c:pt idx="40">
                  <c:v>-41.105458872467089</c:v>
                </c:pt>
                <c:pt idx="41">
                  <c:v>-41.105458872467089</c:v>
                </c:pt>
                <c:pt idx="42">
                  <c:v>-41.105458872467089</c:v>
                </c:pt>
                <c:pt idx="43">
                  <c:v>-41.105458872467089</c:v>
                </c:pt>
                <c:pt idx="44">
                  <c:v>-41.105458872467089</c:v>
                </c:pt>
                <c:pt idx="45">
                  <c:v>-41.105458872467089</c:v>
                </c:pt>
                <c:pt idx="46">
                  <c:v>-41.105458872467089</c:v>
                </c:pt>
                <c:pt idx="47">
                  <c:v>-41.105458872467089</c:v>
                </c:pt>
                <c:pt idx="48">
                  <c:v>-41.105458872467089</c:v>
                </c:pt>
                <c:pt idx="49">
                  <c:v>-41.105458872467089</c:v>
                </c:pt>
                <c:pt idx="50">
                  <c:v>-41.105458872467089</c:v>
                </c:pt>
                <c:pt idx="51">
                  <c:v>-41.105458872467089</c:v>
                </c:pt>
                <c:pt idx="52">
                  <c:v>-41.105458872467089</c:v>
                </c:pt>
                <c:pt idx="53">
                  <c:v>-41.105458872467089</c:v>
                </c:pt>
                <c:pt idx="54">
                  <c:v>-41.105458872467089</c:v>
                </c:pt>
                <c:pt idx="55">
                  <c:v>-41.105458872467089</c:v>
                </c:pt>
                <c:pt idx="56">
                  <c:v>-41.105458872467089</c:v>
                </c:pt>
                <c:pt idx="57">
                  <c:v>-41.105458872467089</c:v>
                </c:pt>
                <c:pt idx="58">
                  <c:v>-41.105458872467089</c:v>
                </c:pt>
                <c:pt idx="59">
                  <c:v>-41.105458872467089</c:v>
                </c:pt>
                <c:pt idx="60">
                  <c:v>-41.105458872467089</c:v>
                </c:pt>
                <c:pt idx="61">
                  <c:v>-41.105458872467089</c:v>
                </c:pt>
                <c:pt idx="62">
                  <c:v>-41.105458872467089</c:v>
                </c:pt>
                <c:pt idx="63">
                  <c:v>-41.105458872467089</c:v>
                </c:pt>
                <c:pt idx="64">
                  <c:v>-41.105458872467089</c:v>
                </c:pt>
                <c:pt idx="65">
                  <c:v>-41.105458872467089</c:v>
                </c:pt>
                <c:pt idx="66">
                  <c:v>-41.105458872467089</c:v>
                </c:pt>
                <c:pt idx="67">
                  <c:v>-41.105458872467089</c:v>
                </c:pt>
                <c:pt idx="68">
                  <c:v>-41.105458872467089</c:v>
                </c:pt>
                <c:pt idx="69">
                  <c:v>-41.105458872467089</c:v>
                </c:pt>
                <c:pt idx="70">
                  <c:v>-41.105458872467089</c:v>
                </c:pt>
                <c:pt idx="71">
                  <c:v>-41.105458872467089</c:v>
                </c:pt>
                <c:pt idx="72">
                  <c:v>-41.105458872467089</c:v>
                </c:pt>
                <c:pt idx="73">
                  <c:v>-41.105458872467089</c:v>
                </c:pt>
                <c:pt idx="74">
                  <c:v>-41.105458872467089</c:v>
                </c:pt>
                <c:pt idx="75">
                  <c:v>-41.105458872467089</c:v>
                </c:pt>
                <c:pt idx="76">
                  <c:v>-41.105458872467089</c:v>
                </c:pt>
                <c:pt idx="77">
                  <c:v>-41.105458872467089</c:v>
                </c:pt>
                <c:pt idx="78">
                  <c:v>-41.105458872467089</c:v>
                </c:pt>
                <c:pt idx="79">
                  <c:v>-41.105458872467089</c:v>
                </c:pt>
                <c:pt idx="80">
                  <c:v>-41.105458872467089</c:v>
                </c:pt>
                <c:pt idx="81">
                  <c:v>-41.105458872467089</c:v>
                </c:pt>
                <c:pt idx="82">
                  <c:v>-41.105458872467089</c:v>
                </c:pt>
                <c:pt idx="83">
                  <c:v>-41.105458872467089</c:v>
                </c:pt>
                <c:pt idx="84">
                  <c:v>-41.105458872467089</c:v>
                </c:pt>
                <c:pt idx="85">
                  <c:v>-41.105458872467089</c:v>
                </c:pt>
                <c:pt idx="86">
                  <c:v>-41.105458872467089</c:v>
                </c:pt>
                <c:pt idx="87">
                  <c:v>-41.105458872467089</c:v>
                </c:pt>
                <c:pt idx="88">
                  <c:v>-41.105458872467089</c:v>
                </c:pt>
                <c:pt idx="89">
                  <c:v>-41.105458872467089</c:v>
                </c:pt>
                <c:pt idx="90">
                  <c:v>-41.105458872467089</c:v>
                </c:pt>
                <c:pt idx="91">
                  <c:v>-41.105458872467089</c:v>
                </c:pt>
                <c:pt idx="92">
                  <c:v>-41.105458872467089</c:v>
                </c:pt>
                <c:pt idx="93">
                  <c:v>-41.105458872467089</c:v>
                </c:pt>
                <c:pt idx="94">
                  <c:v>-41.105458872467089</c:v>
                </c:pt>
                <c:pt idx="95">
                  <c:v>-41.105458872467089</c:v>
                </c:pt>
                <c:pt idx="96">
                  <c:v>-41.105458872467089</c:v>
                </c:pt>
                <c:pt idx="97">
                  <c:v>-41.105458872467089</c:v>
                </c:pt>
                <c:pt idx="98">
                  <c:v>-41.105458872467089</c:v>
                </c:pt>
                <c:pt idx="99">
                  <c:v>-41.105458872467089</c:v>
                </c:pt>
                <c:pt idx="100">
                  <c:v>-41.105458872467089</c:v>
                </c:pt>
                <c:pt idx="101">
                  <c:v>-41.105458872467089</c:v>
                </c:pt>
                <c:pt idx="102">
                  <c:v>-41.105458872467089</c:v>
                </c:pt>
                <c:pt idx="103">
                  <c:v>-41.105458872467089</c:v>
                </c:pt>
                <c:pt idx="104">
                  <c:v>-41.105458872467089</c:v>
                </c:pt>
                <c:pt idx="105">
                  <c:v>-41.105458872467089</c:v>
                </c:pt>
                <c:pt idx="106">
                  <c:v>-41.105458872467089</c:v>
                </c:pt>
                <c:pt idx="107">
                  <c:v>-41.105458872467089</c:v>
                </c:pt>
                <c:pt idx="108">
                  <c:v>-41.105458872467089</c:v>
                </c:pt>
                <c:pt idx="109">
                  <c:v>-41.105458872467089</c:v>
                </c:pt>
                <c:pt idx="110">
                  <c:v>-41.105458872467089</c:v>
                </c:pt>
                <c:pt idx="111">
                  <c:v>-41.105458872467089</c:v>
                </c:pt>
                <c:pt idx="112">
                  <c:v>-41.105458872467089</c:v>
                </c:pt>
                <c:pt idx="113">
                  <c:v>-41.105458872467089</c:v>
                </c:pt>
                <c:pt idx="114">
                  <c:v>-41.105458872467089</c:v>
                </c:pt>
                <c:pt idx="115">
                  <c:v>-41.105458872467089</c:v>
                </c:pt>
                <c:pt idx="116">
                  <c:v>-41.105458872467089</c:v>
                </c:pt>
                <c:pt idx="117">
                  <c:v>-41.105458872467089</c:v>
                </c:pt>
                <c:pt idx="118">
                  <c:v>-41.105458872467089</c:v>
                </c:pt>
                <c:pt idx="119">
                  <c:v>-41.105458872467089</c:v>
                </c:pt>
                <c:pt idx="120">
                  <c:v>-41.105458872467089</c:v>
                </c:pt>
                <c:pt idx="121">
                  <c:v>-41.105458872467089</c:v>
                </c:pt>
                <c:pt idx="122">
                  <c:v>-41.105458872467089</c:v>
                </c:pt>
                <c:pt idx="123">
                  <c:v>-41.105458872467089</c:v>
                </c:pt>
                <c:pt idx="124">
                  <c:v>-41.105458872467089</c:v>
                </c:pt>
                <c:pt idx="125">
                  <c:v>-41.105458872467089</c:v>
                </c:pt>
                <c:pt idx="126">
                  <c:v>-41.105458872467089</c:v>
                </c:pt>
                <c:pt idx="127">
                  <c:v>-41.105458872467089</c:v>
                </c:pt>
                <c:pt idx="128">
                  <c:v>-41.105458872467089</c:v>
                </c:pt>
                <c:pt idx="129">
                  <c:v>-41.105458872467089</c:v>
                </c:pt>
                <c:pt idx="130">
                  <c:v>-41.105458872467089</c:v>
                </c:pt>
                <c:pt idx="131">
                  <c:v>-41.105458872467089</c:v>
                </c:pt>
                <c:pt idx="132">
                  <c:v>-41.105458872467089</c:v>
                </c:pt>
                <c:pt idx="133">
                  <c:v>-41.105458872467089</c:v>
                </c:pt>
                <c:pt idx="134">
                  <c:v>-41.105458872467089</c:v>
                </c:pt>
                <c:pt idx="135">
                  <c:v>-41.105458872467089</c:v>
                </c:pt>
                <c:pt idx="136">
                  <c:v>-41.105458872467089</c:v>
                </c:pt>
                <c:pt idx="137">
                  <c:v>-41.105458872467089</c:v>
                </c:pt>
                <c:pt idx="138">
                  <c:v>-41.105458872467089</c:v>
                </c:pt>
                <c:pt idx="139">
                  <c:v>-41.105458872467089</c:v>
                </c:pt>
                <c:pt idx="140">
                  <c:v>-41.105458872467089</c:v>
                </c:pt>
                <c:pt idx="141">
                  <c:v>-41.105458872467089</c:v>
                </c:pt>
                <c:pt idx="142">
                  <c:v>-41.105458872467089</c:v>
                </c:pt>
                <c:pt idx="143">
                  <c:v>-41.105458872467089</c:v>
                </c:pt>
                <c:pt idx="144">
                  <c:v>-41.105458872467089</c:v>
                </c:pt>
                <c:pt idx="145">
                  <c:v>-41.105458872467089</c:v>
                </c:pt>
                <c:pt idx="146">
                  <c:v>-41.105458872467089</c:v>
                </c:pt>
                <c:pt idx="147">
                  <c:v>-41.105458872467089</c:v>
                </c:pt>
                <c:pt idx="148">
                  <c:v>-41.105458872467089</c:v>
                </c:pt>
                <c:pt idx="149">
                  <c:v>-41.105458872467089</c:v>
                </c:pt>
                <c:pt idx="150">
                  <c:v>-41.105458872467089</c:v>
                </c:pt>
                <c:pt idx="151">
                  <c:v>-41.105458872467089</c:v>
                </c:pt>
                <c:pt idx="152">
                  <c:v>-41.105458872467089</c:v>
                </c:pt>
                <c:pt idx="153">
                  <c:v>-41.105458872467089</c:v>
                </c:pt>
                <c:pt idx="154">
                  <c:v>-41.105458872467089</c:v>
                </c:pt>
                <c:pt idx="155">
                  <c:v>-41.105458872467089</c:v>
                </c:pt>
                <c:pt idx="156">
                  <c:v>-41.105458872467089</c:v>
                </c:pt>
                <c:pt idx="157">
                  <c:v>-41.105458872467089</c:v>
                </c:pt>
                <c:pt idx="158">
                  <c:v>-41.105458872467089</c:v>
                </c:pt>
                <c:pt idx="159">
                  <c:v>-41.105458872467089</c:v>
                </c:pt>
                <c:pt idx="160">
                  <c:v>-41.105458872467089</c:v>
                </c:pt>
                <c:pt idx="161">
                  <c:v>-41.105458872467089</c:v>
                </c:pt>
                <c:pt idx="162">
                  <c:v>-41.105458872467089</c:v>
                </c:pt>
                <c:pt idx="163">
                  <c:v>-41.105458872467089</c:v>
                </c:pt>
                <c:pt idx="164">
                  <c:v>-41.105458872467089</c:v>
                </c:pt>
                <c:pt idx="165">
                  <c:v>-41.105458872467089</c:v>
                </c:pt>
                <c:pt idx="166">
                  <c:v>-41.105458872467089</c:v>
                </c:pt>
                <c:pt idx="167">
                  <c:v>-41.105458872467089</c:v>
                </c:pt>
                <c:pt idx="168">
                  <c:v>-41.105458872467089</c:v>
                </c:pt>
                <c:pt idx="169">
                  <c:v>-41.105458872467089</c:v>
                </c:pt>
                <c:pt idx="170">
                  <c:v>-41.105458872467089</c:v>
                </c:pt>
                <c:pt idx="171">
                  <c:v>-41.105458872467089</c:v>
                </c:pt>
                <c:pt idx="172">
                  <c:v>-41.105458872467089</c:v>
                </c:pt>
                <c:pt idx="173">
                  <c:v>-41.105458872467089</c:v>
                </c:pt>
                <c:pt idx="174">
                  <c:v>-41.105458872467089</c:v>
                </c:pt>
                <c:pt idx="175">
                  <c:v>-41.105458872467089</c:v>
                </c:pt>
                <c:pt idx="176">
                  <c:v>-41.105458872467089</c:v>
                </c:pt>
                <c:pt idx="177">
                  <c:v>-41.105458872467089</c:v>
                </c:pt>
                <c:pt idx="178">
                  <c:v>-41.105458872467089</c:v>
                </c:pt>
                <c:pt idx="179">
                  <c:v>-41.105458872467089</c:v>
                </c:pt>
                <c:pt idx="180">
                  <c:v>-41.105458872467089</c:v>
                </c:pt>
                <c:pt idx="181">
                  <c:v>-41.105458872467089</c:v>
                </c:pt>
                <c:pt idx="182">
                  <c:v>-41.105458872467089</c:v>
                </c:pt>
                <c:pt idx="183">
                  <c:v>-41.105458872467089</c:v>
                </c:pt>
                <c:pt idx="184">
                  <c:v>-41.105458872467089</c:v>
                </c:pt>
                <c:pt idx="185">
                  <c:v>-41.105458872467089</c:v>
                </c:pt>
                <c:pt idx="186">
                  <c:v>-41.105458872467089</c:v>
                </c:pt>
                <c:pt idx="187">
                  <c:v>-41.105458872467089</c:v>
                </c:pt>
                <c:pt idx="188">
                  <c:v>-41.105458872467089</c:v>
                </c:pt>
                <c:pt idx="189">
                  <c:v>-41.105458872467089</c:v>
                </c:pt>
                <c:pt idx="190">
                  <c:v>-41.105458872467089</c:v>
                </c:pt>
                <c:pt idx="191">
                  <c:v>-41.105458872467089</c:v>
                </c:pt>
                <c:pt idx="192">
                  <c:v>-41.105458872467089</c:v>
                </c:pt>
                <c:pt idx="193">
                  <c:v>-41.105458872467089</c:v>
                </c:pt>
                <c:pt idx="194">
                  <c:v>-41.105458872467089</c:v>
                </c:pt>
                <c:pt idx="195">
                  <c:v>-41.105458872467089</c:v>
                </c:pt>
                <c:pt idx="196">
                  <c:v>-41.105458872467089</c:v>
                </c:pt>
                <c:pt idx="197">
                  <c:v>-41.105458872467089</c:v>
                </c:pt>
                <c:pt idx="198">
                  <c:v>-41.105458872467089</c:v>
                </c:pt>
                <c:pt idx="199">
                  <c:v>-41.105458872467089</c:v>
                </c:pt>
                <c:pt idx="200">
                  <c:v>-41.105458872467089</c:v>
                </c:pt>
                <c:pt idx="201">
                  <c:v>-41.105458872467089</c:v>
                </c:pt>
                <c:pt idx="202">
                  <c:v>-41.105458872467089</c:v>
                </c:pt>
                <c:pt idx="203">
                  <c:v>-41.105458872467089</c:v>
                </c:pt>
                <c:pt idx="204">
                  <c:v>-41.105458872467089</c:v>
                </c:pt>
                <c:pt idx="205">
                  <c:v>-41.105458872467089</c:v>
                </c:pt>
                <c:pt idx="206">
                  <c:v>-41.105458872467089</c:v>
                </c:pt>
                <c:pt idx="207">
                  <c:v>-41.105458872467089</c:v>
                </c:pt>
                <c:pt idx="208">
                  <c:v>-41.105458872467089</c:v>
                </c:pt>
                <c:pt idx="209">
                  <c:v>-41.105458872467089</c:v>
                </c:pt>
                <c:pt idx="210">
                  <c:v>-41.105458872467089</c:v>
                </c:pt>
                <c:pt idx="211">
                  <c:v>-41.105458872467089</c:v>
                </c:pt>
                <c:pt idx="212">
                  <c:v>-41.105458872467089</c:v>
                </c:pt>
                <c:pt idx="213">
                  <c:v>-41.105458872467089</c:v>
                </c:pt>
                <c:pt idx="214">
                  <c:v>-41.105458872467089</c:v>
                </c:pt>
                <c:pt idx="215">
                  <c:v>-41.105458872467089</c:v>
                </c:pt>
                <c:pt idx="216">
                  <c:v>-41.105458872467089</c:v>
                </c:pt>
                <c:pt idx="217">
                  <c:v>-41.105458872467089</c:v>
                </c:pt>
                <c:pt idx="218">
                  <c:v>-41.105458872467089</c:v>
                </c:pt>
                <c:pt idx="219">
                  <c:v>-41.105458872467089</c:v>
                </c:pt>
                <c:pt idx="220">
                  <c:v>-41.105458872467089</c:v>
                </c:pt>
                <c:pt idx="221">
                  <c:v>-41.105458872467089</c:v>
                </c:pt>
                <c:pt idx="222">
                  <c:v>-41.105458872467089</c:v>
                </c:pt>
                <c:pt idx="223">
                  <c:v>-41.105458872467089</c:v>
                </c:pt>
                <c:pt idx="224">
                  <c:v>-41.105458872467089</c:v>
                </c:pt>
                <c:pt idx="225">
                  <c:v>-41.105458872467089</c:v>
                </c:pt>
                <c:pt idx="226">
                  <c:v>-41.105458872467089</c:v>
                </c:pt>
                <c:pt idx="227">
                  <c:v>-41.105458872467089</c:v>
                </c:pt>
                <c:pt idx="228">
                  <c:v>-41.105458872467089</c:v>
                </c:pt>
                <c:pt idx="229">
                  <c:v>-41.105458872467089</c:v>
                </c:pt>
                <c:pt idx="230">
                  <c:v>-41.105458872467089</c:v>
                </c:pt>
                <c:pt idx="231">
                  <c:v>-41.105458872467089</c:v>
                </c:pt>
                <c:pt idx="232">
                  <c:v>-41.105458872467089</c:v>
                </c:pt>
                <c:pt idx="233">
                  <c:v>-41.105458872467089</c:v>
                </c:pt>
                <c:pt idx="234">
                  <c:v>-41.105458872467089</c:v>
                </c:pt>
                <c:pt idx="235">
                  <c:v>-41.105458872467089</c:v>
                </c:pt>
                <c:pt idx="236">
                  <c:v>-41.105458872467089</c:v>
                </c:pt>
                <c:pt idx="237">
                  <c:v>-41.105458872467089</c:v>
                </c:pt>
                <c:pt idx="238">
                  <c:v>-41.105458872467089</c:v>
                </c:pt>
                <c:pt idx="239">
                  <c:v>-41.105458872467089</c:v>
                </c:pt>
                <c:pt idx="240">
                  <c:v>-41.105458872467089</c:v>
                </c:pt>
                <c:pt idx="241">
                  <c:v>-41.105458872467089</c:v>
                </c:pt>
                <c:pt idx="242">
                  <c:v>-41.105458872467089</c:v>
                </c:pt>
                <c:pt idx="243">
                  <c:v>-41.105458872467089</c:v>
                </c:pt>
                <c:pt idx="244">
                  <c:v>-41.105458872467089</c:v>
                </c:pt>
                <c:pt idx="245">
                  <c:v>-41.105458872467089</c:v>
                </c:pt>
                <c:pt idx="246">
                  <c:v>-41.105458872467089</c:v>
                </c:pt>
                <c:pt idx="247">
                  <c:v>-41.105458872467089</c:v>
                </c:pt>
                <c:pt idx="248">
                  <c:v>-41.105458872467089</c:v>
                </c:pt>
                <c:pt idx="249">
                  <c:v>-41.105458872467089</c:v>
                </c:pt>
                <c:pt idx="250">
                  <c:v>-41.105458872467089</c:v>
                </c:pt>
                <c:pt idx="251">
                  <c:v>-41.105458872467089</c:v>
                </c:pt>
                <c:pt idx="252">
                  <c:v>-41.105458872467089</c:v>
                </c:pt>
                <c:pt idx="253">
                  <c:v>-41.105458872467089</c:v>
                </c:pt>
                <c:pt idx="254">
                  <c:v>-41.105458872467089</c:v>
                </c:pt>
                <c:pt idx="255">
                  <c:v>-41.105458872467089</c:v>
                </c:pt>
                <c:pt idx="256">
                  <c:v>-41.105458872467089</c:v>
                </c:pt>
                <c:pt idx="257">
                  <c:v>-41.105458872467089</c:v>
                </c:pt>
                <c:pt idx="258">
                  <c:v>-41.105458872467089</c:v>
                </c:pt>
                <c:pt idx="259">
                  <c:v>-41.105458872467089</c:v>
                </c:pt>
                <c:pt idx="260">
                  <c:v>-41.105458872467089</c:v>
                </c:pt>
                <c:pt idx="261">
                  <c:v>-41.105458872467089</c:v>
                </c:pt>
                <c:pt idx="262">
                  <c:v>-41.105458872467089</c:v>
                </c:pt>
                <c:pt idx="263">
                  <c:v>-41.105458872467089</c:v>
                </c:pt>
                <c:pt idx="264">
                  <c:v>-41.105458872467089</c:v>
                </c:pt>
                <c:pt idx="265">
                  <c:v>-41.105458872467089</c:v>
                </c:pt>
                <c:pt idx="266">
                  <c:v>-41.105458872467089</c:v>
                </c:pt>
                <c:pt idx="267">
                  <c:v>-41.105458872467089</c:v>
                </c:pt>
                <c:pt idx="268">
                  <c:v>-41.105458872467089</c:v>
                </c:pt>
                <c:pt idx="269">
                  <c:v>-41.105458872467089</c:v>
                </c:pt>
                <c:pt idx="270">
                  <c:v>-41.105458872467089</c:v>
                </c:pt>
                <c:pt idx="271">
                  <c:v>-41.105458872467089</c:v>
                </c:pt>
                <c:pt idx="272">
                  <c:v>-41.105458872467089</c:v>
                </c:pt>
                <c:pt idx="273">
                  <c:v>-41.105458872467089</c:v>
                </c:pt>
                <c:pt idx="274">
                  <c:v>-41.105458872467089</c:v>
                </c:pt>
                <c:pt idx="275">
                  <c:v>-41.105458872467089</c:v>
                </c:pt>
                <c:pt idx="276">
                  <c:v>-41.105458872467089</c:v>
                </c:pt>
                <c:pt idx="277">
                  <c:v>-41.105458872467089</c:v>
                </c:pt>
                <c:pt idx="278">
                  <c:v>-41.105458872467089</c:v>
                </c:pt>
                <c:pt idx="279">
                  <c:v>-41.105458872467089</c:v>
                </c:pt>
                <c:pt idx="280">
                  <c:v>-41.105458872467089</c:v>
                </c:pt>
                <c:pt idx="281">
                  <c:v>-41.105458872467089</c:v>
                </c:pt>
                <c:pt idx="282">
                  <c:v>-41.105458872467089</c:v>
                </c:pt>
                <c:pt idx="283">
                  <c:v>-41.105458872467089</c:v>
                </c:pt>
                <c:pt idx="284">
                  <c:v>-41.105458872467089</c:v>
                </c:pt>
                <c:pt idx="285">
                  <c:v>-41.105458872467089</c:v>
                </c:pt>
                <c:pt idx="286">
                  <c:v>-41.105458872467089</c:v>
                </c:pt>
                <c:pt idx="287">
                  <c:v>-41.105458872467089</c:v>
                </c:pt>
                <c:pt idx="288">
                  <c:v>-41.105458872467089</c:v>
                </c:pt>
                <c:pt idx="289">
                  <c:v>-41.105458872467089</c:v>
                </c:pt>
                <c:pt idx="290">
                  <c:v>-41.105458872467089</c:v>
                </c:pt>
                <c:pt idx="291">
                  <c:v>-41.105458872467089</c:v>
                </c:pt>
                <c:pt idx="292">
                  <c:v>-41.105458872467089</c:v>
                </c:pt>
                <c:pt idx="293">
                  <c:v>-41.105458872467089</c:v>
                </c:pt>
                <c:pt idx="294">
                  <c:v>-41.105458872467089</c:v>
                </c:pt>
                <c:pt idx="295">
                  <c:v>-41.105458872467089</c:v>
                </c:pt>
                <c:pt idx="296">
                  <c:v>-41.105458872467089</c:v>
                </c:pt>
                <c:pt idx="297">
                  <c:v>-41.105458872467089</c:v>
                </c:pt>
                <c:pt idx="298">
                  <c:v>-41.105458872467089</c:v>
                </c:pt>
                <c:pt idx="299">
                  <c:v>-41.105458872467089</c:v>
                </c:pt>
                <c:pt idx="300">
                  <c:v>-41.105458872467089</c:v>
                </c:pt>
                <c:pt idx="301">
                  <c:v>-41.105458872467089</c:v>
                </c:pt>
                <c:pt idx="302">
                  <c:v>-41.105458872467089</c:v>
                </c:pt>
                <c:pt idx="303">
                  <c:v>-41.105458872467089</c:v>
                </c:pt>
                <c:pt idx="304">
                  <c:v>-41.105458872467089</c:v>
                </c:pt>
                <c:pt idx="305">
                  <c:v>-41.105458872467089</c:v>
                </c:pt>
                <c:pt idx="306">
                  <c:v>-41.105458872467089</c:v>
                </c:pt>
                <c:pt idx="307">
                  <c:v>-41.105458872467089</c:v>
                </c:pt>
                <c:pt idx="308">
                  <c:v>-41.105458872467089</c:v>
                </c:pt>
                <c:pt idx="309">
                  <c:v>-41.105458872467089</c:v>
                </c:pt>
                <c:pt idx="310">
                  <c:v>-41.105458872467089</c:v>
                </c:pt>
                <c:pt idx="311">
                  <c:v>-41.105458872467089</c:v>
                </c:pt>
                <c:pt idx="312">
                  <c:v>-41.105458872467089</c:v>
                </c:pt>
                <c:pt idx="313">
                  <c:v>-41.105458872467089</c:v>
                </c:pt>
                <c:pt idx="314">
                  <c:v>-41.105458872467089</c:v>
                </c:pt>
                <c:pt idx="315">
                  <c:v>-41.105458872467089</c:v>
                </c:pt>
                <c:pt idx="316">
                  <c:v>-41.105458872467089</c:v>
                </c:pt>
                <c:pt idx="317">
                  <c:v>-41.105458872467089</c:v>
                </c:pt>
                <c:pt idx="318">
                  <c:v>-41.105458872467089</c:v>
                </c:pt>
                <c:pt idx="319">
                  <c:v>-41.105458872467089</c:v>
                </c:pt>
                <c:pt idx="320">
                  <c:v>-41.105458872467089</c:v>
                </c:pt>
                <c:pt idx="321">
                  <c:v>-41.105458872467089</c:v>
                </c:pt>
                <c:pt idx="322">
                  <c:v>-41.105458872467089</c:v>
                </c:pt>
                <c:pt idx="323">
                  <c:v>-41.105458872467089</c:v>
                </c:pt>
                <c:pt idx="324">
                  <c:v>-41.105458872467089</c:v>
                </c:pt>
                <c:pt idx="325">
                  <c:v>-41.105458872467089</c:v>
                </c:pt>
                <c:pt idx="326">
                  <c:v>-41.105458872467089</c:v>
                </c:pt>
                <c:pt idx="327">
                  <c:v>-41.105458872467089</c:v>
                </c:pt>
                <c:pt idx="328">
                  <c:v>-41.105458872467089</c:v>
                </c:pt>
                <c:pt idx="329">
                  <c:v>-41.105458872467089</c:v>
                </c:pt>
                <c:pt idx="330">
                  <c:v>-41.105458872467089</c:v>
                </c:pt>
                <c:pt idx="331">
                  <c:v>-41.105458872467089</c:v>
                </c:pt>
                <c:pt idx="332">
                  <c:v>-41.105458872467089</c:v>
                </c:pt>
                <c:pt idx="333">
                  <c:v>-41.105458872467089</c:v>
                </c:pt>
                <c:pt idx="334">
                  <c:v>-41.105458872467089</c:v>
                </c:pt>
                <c:pt idx="335">
                  <c:v>-41.105458872467089</c:v>
                </c:pt>
                <c:pt idx="336">
                  <c:v>-41.105458872467089</c:v>
                </c:pt>
                <c:pt idx="337">
                  <c:v>-41.105458872467089</c:v>
                </c:pt>
                <c:pt idx="338">
                  <c:v>-41.105458872467089</c:v>
                </c:pt>
                <c:pt idx="339">
                  <c:v>-41.105458872467089</c:v>
                </c:pt>
                <c:pt idx="340">
                  <c:v>-41.105458872467089</c:v>
                </c:pt>
                <c:pt idx="341">
                  <c:v>-41.105458872467089</c:v>
                </c:pt>
                <c:pt idx="342">
                  <c:v>-41.105458872467089</c:v>
                </c:pt>
                <c:pt idx="343">
                  <c:v>-41.105458872467089</c:v>
                </c:pt>
                <c:pt idx="344">
                  <c:v>-41.105458872467089</c:v>
                </c:pt>
                <c:pt idx="345">
                  <c:v>-41.105458872467089</c:v>
                </c:pt>
                <c:pt idx="346">
                  <c:v>-41.105458872467089</c:v>
                </c:pt>
                <c:pt idx="347">
                  <c:v>-41.105458872467089</c:v>
                </c:pt>
                <c:pt idx="348">
                  <c:v>-41.105458872467089</c:v>
                </c:pt>
                <c:pt idx="349">
                  <c:v>-41.105458872467089</c:v>
                </c:pt>
                <c:pt idx="350">
                  <c:v>-41.105458872467089</c:v>
                </c:pt>
                <c:pt idx="351">
                  <c:v>-41.105458872467089</c:v>
                </c:pt>
                <c:pt idx="352">
                  <c:v>-41.105458872467089</c:v>
                </c:pt>
                <c:pt idx="353">
                  <c:v>-41.105458872467089</c:v>
                </c:pt>
                <c:pt idx="354">
                  <c:v>-41.105458872467089</c:v>
                </c:pt>
                <c:pt idx="355">
                  <c:v>-41.105458872467089</c:v>
                </c:pt>
                <c:pt idx="356">
                  <c:v>-41.105458872467089</c:v>
                </c:pt>
                <c:pt idx="357">
                  <c:v>-41.105458872467089</c:v>
                </c:pt>
                <c:pt idx="358">
                  <c:v>-41.105458872467089</c:v>
                </c:pt>
                <c:pt idx="359">
                  <c:v>-41.105458872467089</c:v>
                </c:pt>
                <c:pt idx="360">
                  <c:v>-41.105458872467089</c:v>
                </c:pt>
                <c:pt idx="361">
                  <c:v>-41.105458872467089</c:v>
                </c:pt>
                <c:pt idx="362">
                  <c:v>-41.105458872467089</c:v>
                </c:pt>
                <c:pt idx="363">
                  <c:v>-41.105458872467089</c:v>
                </c:pt>
                <c:pt idx="364">
                  <c:v>-41.105458872467089</c:v>
                </c:pt>
                <c:pt idx="365">
                  <c:v>-41.105458872467089</c:v>
                </c:pt>
                <c:pt idx="366">
                  <c:v>-41.105458872467089</c:v>
                </c:pt>
                <c:pt idx="367">
                  <c:v>-41.105458872467089</c:v>
                </c:pt>
                <c:pt idx="368">
                  <c:v>-41.105458872467089</c:v>
                </c:pt>
                <c:pt idx="369">
                  <c:v>-41.105458872467089</c:v>
                </c:pt>
                <c:pt idx="370">
                  <c:v>-41.105458872467089</c:v>
                </c:pt>
                <c:pt idx="371">
                  <c:v>-41.105458872467089</c:v>
                </c:pt>
                <c:pt idx="372">
                  <c:v>-41.105458872467089</c:v>
                </c:pt>
                <c:pt idx="373">
                  <c:v>-41.105458872467089</c:v>
                </c:pt>
                <c:pt idx="374">
                  <c:v>-41.105458872467089</c:v>
                </c:pt>
                <c:pt idx="375">
                  <c:v>-41.105458872467089</c:v>
                </c:pt>
                <c:pt idx="376">
                  <c:v>-41.105458872467089</c:v>
                </c:pt>
                <c:pt idx="377">
                  <c:v>-41.105458872467089</c:v>
                </c:pt>
                <c:pt idx="378">
                  <c:v>-41.105458872467089</c:v>
                </c:pt>
                <c:pt idx="379">
                  <c:v>-41.105458872467089</c:v>
                </c:pt>
                <c:pt idx="380">
                  <c:v>-41.105458872467089</c:v>
                </c:pt>
                <c:pt idx="381">
                  <c:v>-41.105458872467089</c:v>
                </c:pt>
                <c:pt idx="382">
                  <c:v>-41.105458872467089</c:v>
                </c:pt>
                <c:pt idx="383">
                  <c:v>-41.105458872467089</c:v>
                </c:pt>
                <c:pt idx="384">
                  <c:v>-41.105458872467089</c:v>
                </c:pt>
                <c:pt idx="385">
                  <c:v>-41.105458872467089</c:v>
                </c:pt>
                <c:pt idx="386">
                  <c:v>-41.105458872467089</c:v>
                </c:pt>
                <c:pt idx="387">
                  <c:v>-41.105458872467089</c:v>
                </c:pt>
                <c:pt idx="388">
                  <c:v>-41.105458872467089</c:v>
                </c:pt>
                <c:pt idx="389">
                  <c:v>-41.105458872467089</c:v>
                </c:pt>
                <c:pt idx="390">
                  <c:v>-41.105458872467089</c:v>
                </c:pt>
                <c:pt idx="391">
                  <c:v>-41.105458872467089</c:v>
                </c:pt>
                <c:pt idx="392">
                  <c:v>-41.105458872467089</c:v>
                </c:pt>
                <c:pt idx="393">
                  <c:v>-41.105458872467089</c:v>
                </c:pt>
                <c:pt idx="394">
                  <c:v>-41.105458872467089</c:v>
                </c:pt>
                <c:pt idx="395">
                  <c:v>-41.105458872467089</c:v>
                </c:pt>
                <c:pt idx="396">
                  <c:v>-41.105458872467089</c:v>
                </c:pt>
                <c:pt idx="397">
                  <c:v>-41.105458872467089</c:v>
                </c:pt>
                <c:pt idx="398">
                  <c:v>-41.105458872467089</c:v>
                </c:pt>
                <c:pt idx="399">
                  <c:v>-41.105458872467089</c:v>
                </c:pt>
                <c:pt idx="400">
                  <c:v>-41.105458872467089</c:v>
                </c:pt>
                <c:pt idx="401">
                  <c:v>-41.105458872467089</c:v>
                </c:pt>
                <c:pt idx="402">
                  <c:v>-41.105458872467089</c:v>
                </c:pt>
                <c:pt idx="403">
                  <c:v>-41.105458872467089</c:v>
                </c:pt>
                <c:pt idx="404">
                  <c:v>-41.105458872467089</c:v>
                </c:pt>
                <c:pt idx="405">
                  <c:v>-41.105458872467089</c:v>
                </c:pt>
                <c:pt idx="406">
                  <c:v>-41.105458872467089</c:v>
                </c:pt>
                <c:pt idx="407">
                  <c:v>-41.105458872467089</c:v>
                </c:pt>
                <c:pt idx="408">
                  <c:v>-41.105458872467089</c:v>
                </c:pt>
                <c:pt idx="409">
                  <c:v>-41.105458872467089</c:v>
                </c:pt>
                <c:pt idx="410">
                  <c:v>-41.105458872467089</c:v>
                </c:pt>
                <c:pt idx="411">
                  <c:v>-41.105458872467089</c:v>
                </c:pt>
                <c:pt idx="412">
                  <c:v>-41.105458872467089</c:v>
                </c:pt>
                <c:pt idx="413">
                  <c:v>-41.105458872467089</c:v>
                </c:pt>
                <c:pt idx="414">
                  <c:v>-41.105458872467089</c:v>
                </c:pt>
                <c:pt idx="415">
                  <c:v>-41.105458872467089</c:v>
                </c:pt>
                <c:pt idx="416">
                  <c:v>-41.105458872467089</c:v>
                </c:pt>
                <c:pt idx="417">
                  <c:v>-41.105458872467089</c:v>
                </c:pt>
                <c:pt idx="418">
                  <c:v>-41.105458872467089</c:v>
                </c:pt>
                <c:pt idx="419">
                  <c:v>-41.105458872467089</c:v>
                </c:pt>
                <c:pt idx="420">
                  <c:v>-41.105458872467089</c:v>
                </c:pt>
                <c:pt idx="421">
                  <c:v>-41.105458872467089</c:v>
                </c:pt>
                <c:pt idx="422">
                  <c:v>-41.105458872467089</c:v>
                </c:pt>
                <c:pt idx="423">
                  <c:v>-41.105458872467089</c:v>
                </c:pt>
                <c:pt idx="424">
                  <c:v>-41.105458872467089</c:v>
                </c:pt>
                <c:pt idx="425">
                  <c:v>-41.105458872467089</c:v>
                </c:pt>
                <c:pt idx="426">
                  <c:v>-41.105458872467089</c:v>
                </c:pt>
                <c:pt idx="427">
                  <c:v>-41.105458872467089</c:v>
                </c:pt>
                <c:pt idx="428">
                  <c:v>-41.105458872467089</c:v>
                </c:pt>
                <c:pt idx="429">
                  <c:v>-41.105458872467089</c:v>
                </c:pt>
                <c:pt idx="430">
                  <c:v>-41.105458872467089</c:v>
                </c:pt>
                <c:pt idx="431">
                  <c:v>-41.105458872467089</c:v>
                </c:pt>
                <c:pt idx="432">
                  <c:v>-41.105458872467089</c:v>
                </c:pt>
                <c:pt idx="433">
                  <c:v>-41.105458872467089</c:v>
                </c:pt>
                <c:pt idx="434">
                  <c:v>-41.105458872467089</c:v>
                </c:pt>
                <c:pt idx="435">
                  <c:v>-41.105458872467089</c:v>
                </c:pt>
                <c:pt idx="436">
                  <c:v>-41.105458872467089</c:v>
                </c:pt>
                <c:pt idx="437">
                  <c:v>-41.105458872467089</c:v>
                </c:pt>
                <c:pt idx="438">
                  <c:v>-41.105458872467089</c:v>
                </c:pt>
                <c:pt idx="439">
                  <c:v>-41.105458872467089</c:v>
                </c:pt>
                <c:pt idx="440">
                  <c:v>-41.105458872467089</c:v>
                </c:pt>
                <c:pt idx="441">
                  <c:v>-41.105458872467089</c:v>
                </c:pt>
                <c:pt idx="442">
                  <c:v>-41.105458872467089</c:v>
                </c:pt>
                <c:pt idx="443">
                  <c:v>-41.105458872467089</c:v>
                </c:pt>
                <c:pt idx="444">
                  <c:v>-41.105458872467089</c:v>
                </c:pt>
                <c:pt idx="445">
                  <c:v>-41.105458872467089</c:v>
                </c:pt>
                <c:pt idx="446">
                  <c:v>-41.105458872467089</c:v>
                </c:pt>
                <c:pt idx="447">
                  <c:v>-41.105458872467089</c:v>
                </c:pt>
                <c:pt idx="448">
                  <c:v>-41.105458872467089</c:v>
                </c:pt>
                <c:pt idx="449">
                  <c:v>-41.105458872467089</c:v>
                </c:pt>
                <c:pt idx="450">
                  <c:v>-41.105458872467089</c:v>
                </c:pt>
                <c:pt idx="451">
                  <c:v>-41.105458872467089</c:v>
                </c:pt>
                <c:pt idx="452">
                  <c:v>-41.105458872467089</c:v>
                </c:pt>
                <c:pt idx="453">
                  <c:v>-41.105458872467089</c:v>
                </c:pt>
                <c:pt idx="454">
                  <c:v>-41.105458872467089</c:v>
                </c:pt>
                <c:pt idx="455">
                  <c:v>-41.105458872467089</c:v>
                </c:pt>
                <c:pt idx="456">
                  <c:v>-41.105458872467089</c:v>
                </c:pt>
                <c:pt idx="457">
                  <c:v>-41.105458872467089</c:v>
                </c:pt>
                <c:pt idx="458">
                  <c:v>-41.105458872467089</c:v>
                </c:pt>
                <c:pt idx="459">
                  <c:v>-41.105458872467089</c:v>
                </c:pt>
                <c:pt idx="460">
                  <c:v>-41.105458872467089</c:v>
                </c:pt>
                <c:pt idx="461">
                  <c:v>-41.105458872467089</c:v>
                </c:pt>
                <c:pt idx="462">
                  <c:v>-41.105458872467089</c:v>
                </c:pt>
                <c:pt idx="463">
                  <c:v>-41.105458872467089</c:v>
                </c:pt>
                <c:pt idx="464">
                  <c:v>-41.105458872467089</c:v>
                </c:pt>
                <c:pt idx="465">
                  <c:v>-41.105458872467089</c:v>
                </c:pt>
                <c:pt idx="466">
                  <c:v>-41.105458872467089</c:v>
                </c:pt>
                <c:pt idx="467">
                  <c:v>-41.105458872467089</c:v>
                </c:pt>
                <c:pt idx="468">
                  <c:v>-41.105458872467089</c:v>
                </c:pt>
                <c:pt idx="469">
                  <c:v>-41.105458872467089</c:v>
                </c:pt>
                <c:pt idx="470">
                  <c:v>-41.105458872467089</c:v>
                </c:pt>
                <c:pt idx="471">
                  <c:v>-41.105458872467089</c:v>
                </c:pt>
                <c:pt idx="472">
                  <c:v>-41.105458872467089</c:v>
                </c:pt>
                <c:pt idx="473">
                  <c:v>-41.105458872467089</c:v>
                </c:pt>
                <c:pt idx="474">
                  <c:v>-41.105458872467089</c:v>
                </c:pt>
                <c:pt idx="475">
                  <c:v>-41.105458872467089</c:v>
                </c:pt>
                <c:pt idx="476">
                  <c:v>-41.105458872467089</c:v>
                </c:pt>
                <c:pt idx="477">
                  <c:v>-41.105458872467089</c:v>
                </c:pt>
                <c:pt idx="478">
                  <c:v>-41.105458872467089</c:v>
                </c:pt>
                <c:pt idx="479">
                  <c:v>-41.105458872467089</c:v>
                </c:pt>
                <c:pt idx="480">
                  <c:v>-41.105458872467089</c:v>
                </c:pt>
                <c:pt idx="481">
                  <c:v>-41.105458872467089</c:v>
                </c:pt>
                <c:pt idx="482">
                  <c:v>-41.105458872467089</c:v>
                </c:pt>
                <c:pt idx="483">
                  <c:v>-41.105458872467089</c:v>
                </c:pt>
                <c:pt idx="484">
                  <c:v>-41.105458872467089</c:v>
                </c:pt>
                <c:pt idx="485">
                  <c:v>-41.105458872467089</c:v>
                </c:pt>
                <c:pt idx="486">
                  <c:v>-41.105458872467089</c:v>
                </c:pt>
                <c:pt idx="487">
                  <c:v>-41.105458872467089</c:v>
                </c:pt>
                <c:pt idx="488">
                  <c:v>-41.105458872467089</c:v>
                </c:pt>
                <c:pt idx="489">
                  <c:v>-41.105458872467089</c:v>
                </c:pt>
                <c:pt idx="490">
                  <c:v>-41.105458872467089</c:v>
                </c:pt>
                <c:pt idx="491">
                  <c:v>-41.105458872467089</c:v>
                </c:pt>
                <c:pt idx="492">
                  <c:v>-41.105458872467089</c:v>
                </c:pt>
                <c:pt idx="493">
                  <c:v>-41.105458872467089</c:v>
                </c:pt>
                <c:pt idx="494">
                  <c:v>-41.105458872467089</c:v>
                </c:pt>
                <c:pt idx="495">
                  <c:v>-41.105458872467089</c:v>
                </c:pt>
                <c:pt idx="496">
                  <c:v>-41.105458872467089</c:v>
                </c:pt>
                <c:pt idx="497">
                  <c:v>-41.105458872467089</c:v>
                </c:pt>
                <c:pt idx="498">
                  <c:v>-41.105458872467089</c:v>
                </c:pt>
                <c:pt idx="499">
                  <c:v>-41.105458872467089</c:v>
                </c:pt>
                <c:pt idx="500">
                  <c:v>-41.105458872467089</c:v>
                </c:pt>
                <c:pt idx="501">
                  <c:v>-41.105458872467089</c:v>
                </c:pt>
                <c:pt idx="502">
                  <c:v>-41.105458872467089</c:v>
                </c:pt>
                <c:pt idx="503">
                  <c:v>-41.105458872467089</c:v>
                </c:pt>
                <c:pt idx="504">
                  <c:v>-41.105458872467089</c:v>
                </c:pt>
                <c:pt idx="505">
                  <c:v>-41.105458872467089</c:v>
                </c:pt>
                <c:pt idx="506">
                  <c:v>-41.105458872467089</c:v>
                </c:pt>
                <c:pt idx="507">
                  <c:v>-41.105458872467089</c:v>
                </c:pt>
                <c:pt idx="508">
                  <c:v>-41.105458872467089</c:v>
                </c:pt>
                <c:pt idx="509">
                  <c:v>-41.105458872467089</c:v>
                </c:pt>
                <c:pt idx="510">
                  <c:v>-41.105458872467089</c:v>
                </c:pt>
                <c:pt idx="511">
                  <c:v>-41.105458872467089</c:v>
                </c:pt>
                <c:pt idx="512">
                  <c:v>-41.105458872467089</c:v>
                </c:pt>
                <c:pt idx="513">
                  <c:v>-41.105458872467089</c:v>
                </c:pt>
                <c:pt idx="514">
                  <c:v>-41.105458872467089</c:v>
                </c:pt>
                <c:pt idx="515">
                  <c:v>-41.105458872467089</c:v>
                </c:pt>
                <c:pt idx="516">
                  <c:v>-41.105458872467089</c:v>
                </c:pt>
                <c:pt idx="517">
                  <c:v>-41.105458872467089</c:v>
                </c:pt>
                <c:pt idx="518">
                  <c:v>-41.105458872467089</c:v>
                </c:pt>
                <c:pt idx="519">
                  <c:v>-41.105458872467089</c:v>
                </c:pt>
                <c:pt idx="520">
                  <c:v>-41.105458872467089</c:v>
                </c:pt>
                <c:pt idx="521">
                  <c:v>-41.105458872467089</c:v>
                </c:pt>
                <c:pt idx="522">
                  <c:v>-41.105458872467089</c:v>
                </c:pt>
                <c:pt idx="523">
                  <c:v>-41.105458872467089</c:v>
                </c:pt>
                <c:pt idx="524">
                  <c:v>-41.105458872467089</c:v>
                </c:pt>
                <c:pt idx="525">
                  <c:v>-41.105458872467089</c:v>
                </c:pt>
                <c:pt idx="526">
                  <c:v>-41.105458872467089</c:v>
                </c:pt>
                <c:pt idx="527">
                  <c:v>-41.105458872467089</c:v>
                </c:pt>
                <c:pt idx="528">
                  <c:v>-41.105458872467089</c:v>
                </c:pt>
                <c:pt idx="529">
                  <c:v>-41.105458872467089</c:v>
                </c:pt>
                <c:pt idx="530">
                  <c:v>-41.105458872467089</c:v>
                </c:pt>
                <c:pt idx="531">
                  <c:v>-41.105458872467089</c:v>
                </c:pt>
                <c:pt idx="532">
                  <c:v>-41.105458872467089</c:v>
                </c:pt>
                <c:pt idx="533">
                  <c:v>-41.105458872467089</c:v>
                </c:pt>
                <c:pt idx="534">
                  <c:v>-41.105458872467089</c:v>
                </c:pt>
                <c:pt idx="535">
                  <c:v>-41.105458872467089</c:v>
                </c:pt>
                <c:pt idx="536">
                  <c:v>-41.105458872467089</c:v>
                </c:pt>
                <c:pt idx="537">
                  <c:v>-41.105458872467089</c:v>
                </c:pt>
                <c:pt idx="538">
                  <c:v>-41.105458872467089</c:v>
                </c:pt>
                <c:pt idx="539">
                  <c:v>-41.105458872467089</c:v>
                </c:pt>
                <c:pt idx="540">
                  <c:v>-41.105458872467089</c:v>
                </c:pt>
                <c:pt idx="541">
                  <c:v>-41.105458872467089</c:v>
                </c:pt>
                <c:pt idx="542">
                  <c:v>-41.105458872467089</c:v>
                </c:pt>
                <c:pt idx="543">
                  <c:v>-41.105458872467089</c:v>
                </c:pt>
                <c:pt idx="544">
                  <c:v>-41.105458872467089</c:v>
                </c:pt>
                <c:pt idx="545">
                  <c:v>-41.105458872467089</c:v>
                </c:pt>
                <c:pt idx="546">
                  <c:v>-41.105458872467089</c:v>
                </c:pt>
                <c:pt idx="547">
                  <c:v>-41.105458872467089</c:v>
                </c:pt>
                <c:pt idx="548">
                  <c:v>-41.105458872467089</c:v>
                </c:pt>
                <c:pt idx="549">
                  <c:v>-41.105458872467089</c:v>
                </c:pt>
                <c:pt idx="550">
                  <c:v>-41.105458872467089</c:v>
                </c:pt>
                <c:pt idx="551">
                  <c:v>-41.105458872467089</c:v>
                </c:pt>
                <c:pt idx="552">
                  <c:v>-41.105458872467089</c:v>
                </c:pt>
                <c:pt idx="553">
                  <c:v>-41.105458872467089</c:v>
                </c:pt>
                <c:pt idx="554">
                  <c:v>-41.105458872467089</c:v>
                </c:pt>
                <c:pt idx="555">
                  <c:v>-41.105458872467089</c:v>
                </c:pt>
                <c:pt idx="556">
                  <c:v>-41.105458872467089</c:v>
                </c:pt>
                <c:pt idx="557">
                  <c:v>-41.105458872467089</c:v>
                </c:pt>
                <c:pt idx="558">
                  <c:v>-41.105458872467089</c:v>
                </c:pt>
                <c:pt idx="559">
                  <c:v>-41.105458872467089</c:v>
                </c:pt>
                <c:pt idx="560">
                  <c:v>-41.105458872467089</c:v>
                </c:pt>
                <c:pt idx="561">
                  <c:v>-41.105458872467089</c:v>
                </c:pt>
                <c:pt idx="562">
                  <c:v>-41.105458872467089</c:v>
                </c:pt>
                <c:pt idx="563">
                  <c:v>-41.105458872467089</c:v>
                </c:pt>
                <c:pt idx="564">
                  <c:v>-41.105458872467089</c:v>
                </c:pt>
                <c:pt idx="565">
                  <c:v>-41.105458872467089</c:v>
                </c:pt>
                <c:pt idx="566">
                  <c:v>-41.105458872467089</c:v>
                </c:pt>
                <c:pt idx="567">
                  <c:v>-41.105458872467089</c:v>
                </c:pt>
                <c:pt idx="568">
                  <c:v>-41.105458872467089</c:v>
                </c:pt>
                <c:pt idx="569">
                  <c:v>-41.105458872467089</c:v>
                </c:pt>
                <c:pt idx="570">
                  <c:v>-41.105458872467089</c:v>
                </c:pt>
                <c:pt idx="571">
                  <c:v>-41.105458872467089</c:v>
                </c:pt>
                <c:pt idx="572">
                  <c:v>-41.105458872467089</c:v>
                </c:pt>
                <c:pt idx="573">
                  <c:v>-41.105458872467089</c:v>
                </c:pt>
                <c:pt idx="574">
                  <c:v>-41.105458872467089</c:v>
                </c:pt>
                <c:pt idx="575">
                  <c:v>-41.105458872467089</c:v>
                </c:pt>
                <c:pt idx="576">
                  <c:v>-41.105458872467089</c:v>
                </c:pt>
                <c:pt idx="577">
                  <c:v>-41.105458872467089</c:v>
                </c:pt>
                <c:pt idx="578">
                  <c:v>-41.105458872467089</c:v>
                </c:pt>
                <c:pt idx="579">
                  <c:v>-41.105458872467089</c:v>
                </c:pt>
                <c:pt idx="580">
                  <c:v>-41.105458872467089</c:v>
                </c:pt>
                <c:pt idx="581">
                  <c:v>-41.105458872467089</c:v>
                </c:pt>
                <c:pt idx="582">
                  <c:v>-41.105458872467089</c:v>
                </c:pt>
                <c:pt idx="583">
                  <c:v>-41.105458872467089</c:v>
                </c:pt>
                <c:pt idx="584">
                  <c:v>-41.105458872467089</c:v>
                </c:pt>
                <c:pt idx="585">
                  <c:v>-41.105458872467089</c:v>
                </c:pt>
                <c:pt idx="586">
                  <c:v>-41.105458872467089</c:v>
                </c:pt>
                <c:pt idx="587">
                  <c:v>-41.105458872467089</c:v>
                </c:pt>
                <c:pt idx="588">
                  <c:v>-41.105458872467089</c:v>
                </c:pt>
                <c:pt idx="589">
                  <c:v>-41.105458872467089</c:v>
                </c:pt>
                <c:pt idx="590">
                  <c:v>-41.105458872467089</c:v>
                </c:pt>
                <c:pt idx="591">
                  <c:v>-41.105458872467089</c:v>
                </c:pt>
                <c:pt idx="592">
                  <c:v>-41.105458872467089</c:v>
                </c:pt>
                <c:pt idx="593">
                  <c:v>-41.105458872467089</c:v>
                </c:pt>
                <c:pt idx="594">
                  <c:v>-41.105458872467089</c:v>
                </c:pt>
                <c:pt idx="595">
                  <c:v>-41.105458872467089</c:v>
                </c:pt>
                <c:pt idx="596">
                  <c:v>-41.105458872467089</c:v>
                </c:pt>
                <c:pt idx="597">
                  <c:v>-41.105458872467089</c:v>
                </c:pt>
                <c:pt idx="598">
                  <c:v>-41.105458872467089</c:v>
                </c:pt>
                <c:pt idx="599">
                  <c:v>-41.105458872467089</c:v>
                </c:pt>
                <c:pt idx="600">
                  <c:v>-41.105458872467089</c:v>
                </c:pt>
                <c:pt idx="601">
                  <c:v>-41.105458872467089</c:v>
                </c:pt>
                <c:pt idx="602">
                  <c:v>-41.105458872467089</c:v>
                </c:pt>
                <c:pt idx="603">
                  <c:v>-41.105458872467089</c:v>
                </c:pt>
                <c:pt idx="604">
                  <c:v>-41.105458872467089</c:v>
                </c:pt>
                <c:pt idx="605">
                  <c:v>-41.105458872467089</c:v>
                </c:pt>
                <c:pt idx="606">
                  <c:v>-41.105458872467089</c:v>
                </c:pt>
                <c:pt idx="607">
                  <c:v>-41.105458872467089</c:v>
                </c:pt>
                <c:pt idx="608">
                  <c:v>-41.105458872467089</c:v>
                </c:pt>
                <c:pt idx="609">
                  <c:v>-41.105458872467089</c:v>
                </c:pt>
                <c:pt idx="610">
                  <c:v>-41.105458872467089</c:v>
                </c:pt>
                <c:pt idx="611">
                  <c:v>-41.105458872467089</c:v>
                </c:pt>
                <c:pt idx="612">
                  <c:v>-41.105458872467089</c:v>
                </c:pt>
                <c:pt idx="613">
                  <c:v>-41.105458872467089</c:v>
                </c:pt>
                <c:pt idx="614">
                  <c:v>-41.105458872467089</c:v>
                </c:pt>
                <c:pt idx="615">
                  <c:v>-41.105458872467089</c:v>
                </c:pt>
                <c:pt idx="616">
                  <c:v>-41.105458872467089</c:v>
                </c:pt>
                <c:pt idx="617">
                  <c:v>-41.105458872467089</c:v>
                </c:pt>
                <c:pt idx="618">
                  <c:v>-41.105458872467089</c:v>
                </c:pt>
                <c:pt idx="619">
                  <c:v>-41.105458872467089</c:v>
                </c:pt>
                <c:pt idx="620">
                  <c:v>-41.105458872467089</c:v>
                </c:pt>
                <c:pt idx="621">
                  <c:v>-41.105458872467089</c:v>
                </c:pt>
                <c:pt idx="622">
                  <c:v>-41.105458872467089</c:v>
                </c:pt>
                <c:pt idx="623">
                  <c:v>-41.105458872467089</c:v>
                </c:pt>
                <c:pt idx="624">
                  <c:v>-41.105458872467089</c:v>
                </c:pt>
                <c:pt idx="625">
                  <c:v>-41.105458872467089</c:v>
                </c:pt>
                <c:pt idx="626">
                  <c:v>-41.105458872467089</c:v>
                </c:pt>
                <c:pt idx="627">
                  <c:v>-41.105458872467089</c:v>
                </c:pt>
                <c:pt idx="628">
                  <c:v>-41.105458872467089</c:v>
                </c:pt>
                <c:pt idx="629">
                  <c:v>-41.105458872467089</c:v>
                </c:pt>
                <c:pt idx="630">
                  <c:v>-41.105458872467089</c:v>
                </c:pt>
                <c:pt idx="631">
                  <c:v>-41.105458872467089</c:v>
                </c:pt>
                <c:pt idx="632">
                  <c:v>-41.105458872467089</c:v>
                </c:pt>
                <c:pt idx="633">
                  <c:v>-41.105458872467089</c:v>
                </c:pt>
                <c:pt idx="634">
                  <c:v>-41.105458872467089</c:v>
                </c:pt>
                <c:pt idx="635">
                  <c:v>-41.105458872467089</c:v>
                </c:pt>
                <c:pt idx="636">
                  <c:v>-41.105458872467089</c:v>
                </c:pt>
                <c:pt idx="637">
                  <c:v>-41.105458872467089</c:v>
                </c:pt>
                <c:pt idx="638">
                  <c:v>-41.105458872467089</c:v>
                </c:pt>
                <c:pt idx="639">
                  <c:v>-41.105458872467089</c:v>
                </c:pt>
                <c:pt idx="640">
                  <c:v>-41.105458872467089</c:v>
                </c:pt>
                <c:pt idx="641">
                  <c:v>-41.105458872467089</c:v>
                </c:pt>
                <c:pt idx="642">
                  <c:v>-41.105458872467089</c:v>
                </c:pt>
                <c:pt idx="643">
                  <c:v>-41.105458872467089</c:v>
                </c:pt>
                <c:pt idx="644">
                  <c:v>-41.105458872467089</c:v>
                </c:pt>
                <c:pt idx="645">
                  <c:v>-41.105458872467089</c:v>
                </c:pt>
                <c:pt idx="646">
                  <c:v>-41.105458872467089</c:v>
                </c:pt>
                <c:pt idx="647">
                  <c:v>-41.105458872467089</c:v>
                </c:pt>
                <c:pt idx="648">
                  <c:v>-41.105458872467089</c:v>
                </c:pt>
                <c:pt idx="649">
                  <c:v>-41.105458872467089</c:v>
                </c:pt>
                <c:pt idx="650">
                  <c:v>-41.105458872467089</c:v>
                </c:pt>
                <c:pt idx="651">
                  <c:v>-41.105458872467089</c:v>
                </c:pt>
                <c:pt idx="652">
                  <c:v>-41.105458872467089</c:v>
                </c:pt>
                <c:pt idx="653">
                  <c:v>-41.105458872467089</c:v>
                </c:pt>
                <c:pt idx="654">
                  <c:v>-41.105458872467089</c:v>
                </c:pt>
                <c:pt idx="655">
                  <c:v>-41.105458872467089</c:v>
                </c:pt>
                <c:pt idx="656">
                  <c:v>-41.105458872467089</c:v>
                </c:pt>
                <c:pt idx="657">
                  <c:v>-41.105458872467089</c:v>
                </c:pt>
                <c:pt idx="658">
                  <c:v>-41.105458872467089</c:v>
                </c:pt>
                <c:pt idx="659">
                  <c:v>-41.105458872467089</c:v>
                </c:pt>
                <c:pt idx="660">
                  <c:v>-41.105458872467089</c:v>
                </c:pt>
                <c:pt idx="661">
                  <c:v>-41.105458872467089</c:v>
                </c:pt>
                <c:pt idx="662">
                  <c:v>-41.105458872467089</c:v>
                </c:pt>
                <c:pt idx="663">
                  <c:v>-41.105458872467089</c:v>
                </c:pt>
                <c:pt idx="664">
                  <c:v>-41.105458872467089</c:v>
                </c:pt>
                <c:pt idx="665">
                  <c:v>-41.105458872467089</c:v>
                </c:pt>
                <c:pt idx="666">
                  <c:v>-41.105458872467089</c:v>
                </c:pt>
                <c:pt idx="667">
                  <c:v>-41.105458872467089</c:v>
                </c:pt>
                <c:pt idx="668">
                  <c:v>-41.105458872467089</c:v>
                </c:pt>
                <c:pt idx="669">
                  <c:v>-41.105458872467089</c:v>
                </c:pt>
                <c:pt idx="670">
                  <c:v>-41.105458872467089</c:v>
                </c:pt>
                <c:pt idx="671">
                  <c:v>-41.105458872467089</c:v>
                </c:pt>
                <c:pt idx="672">
                  <c:v>-41.105458872467089</c:v>
                </c:pt>
                <c:pt idx="673">
                  <c:v>-41.105458872467089</c:v>
                </c:pt>
                <c:pt idx="674">
                  <c:v>-41.105458872467089</c:v>
                </c:pt>
                <c:pt idx="675">
                  <c:v>-41.105458872467089</c:v>
                </c:pt>
                <c:pt idx="676">
                  <c:v>-41.105458872467089</c:v>
                </c:pt>
                <c:pt idx="677">
                  <c:v>-41.105458872467089</c:v>
                </c:pt>
                <c:pt idx="678">
                  <c:v>-41.105458872467089</c:v>
                </c:pt>
                <c:pt idx="679">
                  <c:v>-41.105458872467089</c:v>
                </c:pt>
                <c:pt idx="680">
                  <c:v>-41.105458872467089</c:v>
                </c:pt>
                <c:pt idx="681">
                  <c:v>-41.105458872467089</c:v>
                </c:pt>
                <c:pt idx="682">
                  <c:v>-41.105458872467089</c:v>
                </c:pt>
                <c:pt idx="683">
                  <c:v>-41.105458872467089</c:v>
                </c:pt>
                <c:pt idx="684">
                  <c:v>-41.105458872467089</c:v>
                </c:pt>
                <c:pt idx="685">
                  <c:v>-41.105458872467089</c:v>
                </c:pt>
                <c:pt idx="686">
                  <c:v>-41.105458872467089</c:v>
                </c:pt>
                <c:pt idx="687">
                  <c:v>-41.105458872467089</c:v>
                </c:pt>
                <c:pt idx="688">
                  <c:v>-41.105458872467089</c:v>
                </c:pt>
                <c:pt idx="689">
                  <c:v>-41.105458872467089</c:v>
                </c:pt>
                <c:pt idx="690">
                  <c:v>-41.105458872467089</c:v>
                </c:pt>
                <c:pt idx="691">
                  <c:v>-41.105458872467089</c:v>
                </c:pt>
                <c:pt idx="692">
                  <c:v>-41.105458872467089</c:v>
                </c:pt>
                <c:pt idx="693">
                  <c:v>-41.105458872467089</c:v>
                </c:pt>
                <c:pt idx="694">
                  <c:v>-41.105458872467089</c:v>
                </c:pt>
                <c:pt idx="695">
                  <c:v>-41.105458872467089</c:v>
                </c:pt>
                <c:pt idx="696">
                  <c:v>-41.105458872467089</c:v>
                </c:pt>
                <c:pt idx="697">
                  <c:v>-41.105458872467089</c:v>
                </c:pt>
                <c:pt idx="698">
                  <c:v>-41.105458872467089</c:v>
                </c:pt>
                <c:pt idx="699">
                  <c:v>-41.105458872467089</c:v>
                </c:pt>
                <c:pt idx="700">
                  <c:v>-41.105458872467089</c:v>
                </c:pt>
                <c:pt idx="701">
                  <c:v>-41.105458872467089</c:v>
                </c:pt>
                <c:pt idx="702">
                  <c:v>-41.105458872467089</c:v>
                </c:pt>
                <c:pt idx="703">
                  <c:v>-41.105458872467089</c:v>
                </c:pt>
                <c:pt idx="704">
                  <c:v>-41.105458872467089</c:v>
                </c:pt>
                <c:pt idx="705">
                  <c:v>-41.105458872467089</c:v>
                </c:pt>
                <c:pt idx="706">
                  <c:v>-41.105458872467089</c:v>
                </c:pt>
                <c:pt idx="707">
                  <c:v>-41.105458872467089</c:v>
                </c:pt>
                <c:pt idx="708">
                  <c:v>-41.105458872467089</c:v>
                </c:pt>
                <c:pt idx="709">
                  <c:v>-41.105458872467089</c:v>
                </c:pt>
                <c:pt idx="710">
                  <c:v>-41.105458872467089</c:v>
                </c:pt>
                <c:pt idx="711">
                  <c:v>-41.105458872467089</c:v>
                </c:pt>
                <c:pt idx="712">
                  <c:v>-41.105458872467089</c:v>
                </c:pt>
                <c:pt idx="713">
                  <c:v>-41.105458872467089</c:v>
                </c:pt>
                <c:pt idx="714">
                  <c:v>-41.105458872467089</c:v>
                </c:pt>
                <c:pt idx="715">
                  <c:v>-41.105458872467089</c:v>
                </c:pt>
                <c:pt idx="716">
                  <c:v>-41.105458872467089</c:v>
                </c:pt>
                <c:pt idx="717">
                  <c:v>-41.105458872467089</c:v>
                </c:pt>
                <c:pt idx="718">
                  <c:v>-41.105458872467089</c:v>
                </c:pt>
                <c:pt idx="719">
                  <c:v>-41.105458872467089</c:v>
                </c:pt>
                <c:pt idx="720">
                  <c:v>-41.105458872467089</c:v>
                </c:pt>
                <c:pt idx="721">
                  <c:v>-41.105458872467089</c:v>
                </c:pt>
                <c:pt idx="722">
                  <c:v>-41.105458872467089</c:v>
                </c:pt>
                <c:pt idx="723">
                  <c:v>-41.105458872467089</c:v>
                </c:pt>
                <c:pt idx="724">
                  <c:v>-41.105458872467089</c:v>
                </c:pt>
                <c:pt idx="725">
                  <c:v>-41.105458872467089</c:v>
                </c:pt>
                <c:pt idx="726">
                  <c:v>-41.105458872467089</c:v>
                </c:pt>
                <c:pt idx="727">
                  <c:v>-41.105458872467089</c:v>
                </c:pt>
                <c:pt idx="728">
                  <c:v>-41.105458872467089</c:v>
                </c:pt>
                <c:pt idx="729">
                  <c:v>-41.105458872467089</c:v>
                </c:pt>
                <c:pt idx="730">
                  <c:v>-41.105458872467089</c:v>
                </c:pt>
                <c:pt idx="731">
                  <c:v>-41.105458872467089</c:v>
                </c:pt>
                <c:pt idx="732">
                  <c:v>-41.105458872467089</c:v>
                </c:pt>
                <c:pt idx="733">
                  <c:v>-41.105458872467089</c:v>
                </c:pt>
                <c:pt idx="734">
                  <c:v>-41.105458872467089</c:v>
                </c:pt>
                <c:pt idx="735">
                  <c:v>-41.105458872467089</c:v>
                </c:pt>
                <c:pt idx="736">
                  <c:v>-41.105458872467089</c:v>
                </c:pt>
                <c:pt idx="737">
                  <c:v>-41.105458872467089</c:v>
                </c:pt>
                <c:pt idx="738">
                  <c:v>-41.105458872467089</c:v>
                </c:pt>
                <c:pt idx="739">
                  <c:v>-41.105458872467089</c:v>
                </c:pt>
                <c:pt idx="740">
                  <c:v>-41.105458872467089</c:v>
                </c:pt>
                <c:pt idx="741">
                  <c:v>-41.105458872467089</c:v>
                </c:pt>
                <c:pt idx="742">
                  <c:v>-41.105458872467089</c:v>
                </c:pt>
                <c:pt idx="743">
                  <c:v>-41.105458872467089</c:v>
                </c:pt>
                <c:pt idx="744">
                  <c:v>-41.105458872467089</c:v>
                </c:pt>
                <c:pt idx="745">
                  <c:v>-41.105458872467089</c:v>
                </c:pt>
                <c:pt idx="746">
                  <c:v>-41.105458872467089</c:v>
                </c:pt>
                <c:pt idx="747">
                  <c:v>-41.105458872467089</c:v>
                </c:pt>
                <c:pt idx="748">
                  <c:v>-41.105458872467089</c:v>
                </c:pt>
                <c:pt idx="749">
                  <c:v>-41.105458872467089</c:v>
                </c:pt>
                <c:pt idx="750">
                  <c:v>-41.105458872467089</c:v>
                </c:pt>
                <c:pt idx="751">
                  <c:v>-41.105458872467089</c:v>
                </c:pt>
                <c:pt idx="752">
                  <c:v>-41.105458872467089</c:v>
                </c:pt>
                <c:pt idx="753">
                  <c:v>-41.105458872467089</c:v>
                </c:pt>
                <c:pt idx="754">
                  <c:v>-41.105458872467089</c:v>
                </c:pt>
                <c:pt idx="755">
                  <c:v>-41.105458872467089</c:v>
                </c:pt>
                <c:pt idx="756">
                  <c:v>-41.105458872467089</c:v>
                </c:pt>
                <c:pt idx="757">
                  <c:v>-41.105458872467089</c:v>
                </c:pt>
                <c:pt idx="758">
                  <c:v>-41.105458872467089</c:v>
                </c:pt>
                <c:pt idx="759">
                  <c:v>-41.105458872467089</c:v>
                </c:pt>
                <c:pt idx="760">
                  <c:v>-41.105458872467089</c:v>
                </c:pt>
                <c:pt idx="761">
                  <c:v>-41.105458872467089</c:v>
                </c:pt>
                <c:pt idx="762">
                  <c:v>-41.105458872467089</c:v>
                </c:pt>
                <c:pt idx="763">
                  <c:v>-41.105458872467089</c:v>
                </c:pt>
                <c:pt idx="764">
                  <c:v>-41.105458872467089</c:v>
                </c:pt>
                <c:pt idx="765">
                  <c:v>-41.105458872467089</c:v>
                </c:pt>
                <c:pt idx="766">
                  <c:v>-41.105458872467089</c:v>
                </c:pt>
                <c:pt idx="767">
                  <c:v>-41.105458872467089</c:v>
                </c:pt>
                <c:pt idx="768">
                  <c:v>-41.105458872467089</c:v>
                </c:pt>
                <c:pt idx="769">
                  <c:v>-41.105458872467089</c:v>
                </c:pt>
                <c:pt idx="770">
                  <c:v>-41.105458872467089</c:v>
                </c:pt>
                <c:pt idx="771">
                  <c:v>-41.105458872467089</c:v>
                </c:pt>
                <c:pt idx="772">
                  <c:v>-41.105458872467089</c:v>
                </c:pt>
                <c:pt idx="773">
                  <c:v>-41.105458872467089</c:v>
                </c:pt>
                <c:pt idx="774">
                  <c:v>-41.105458872467089</c:v>
                </c:pt>
                <c:pt idx="775">
                  <c:v>-41.105458872467089</c:v>
                </c:pt>
                <c:pt idx="776">
                  <c:v>-41.105458872467089</c:v>
                </c:pt>
                <c:pt idx="777">
                  <c:v>-41.105458872467089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39B-4B45-B8C0-0A57C0776E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199584"/>
        <c:axId val="585202912"/>
      </c:lineChart>
      <c:dateAx>
        <c:axId val="585199584"/>
        <c:scaling>
          <c:orientation val="minMax"/>
        </c:scaling>
        <c:delete val="0"/>
        <c:axPos val="b"/>
        <c:numFmt formatCode="yyyy/mm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85202912"/>
        <c:crosses val="autoZero"/>
        <c:auto val="1"/>
        <c:lblOffset val="100"/>
        <c:baseTimeUnit val="days"/>
      </c:dateAx>
      <c:valAx>
        <c:axId val="58520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8519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'ONE_LAST_QUOTE (2)'!$AE$1</c:f>
              <c:strCache>
                <c:ptCount val="1"/>
                <c:pt idx="0">
                  <c:v>相對強弱(絕對)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'ONE_LAST_QUOTE (2)'!$A$2:$A$792</c:f>
              <c:numCache>
                <c:formatCode>m/d/yyyy</c:formatCode>
                <c:ptCount val="791"/>
                <c:pt idx="0">
                  <c:v>44063</c:v>
                </c:pt>
                <c:pt idx="1">
                  <c:v>44064</c:v>
                </c:pt>
                <c:pt idx="2">
                  <c:v>44067</c:v>
                </c:pt>
                <c:pt idx="3">
                  <c:v>44068</c:v>
                </c:pt>
                <c:pt idx="4">
                  <c:v>44069</c:v>
                </c:pt>
                <c:pt idx="5">
                  <c:v>44070</c:v>
                </c:pt>
                <c:pt idx="6">
                  <c:v>44071</c:v>
                </c:pt>
                <c:pt idx="7">
                  <c:v>44074</c:v>
                </c:pt>
                <c:pt idx="8">
                  <c:v>44075</c:v>
                </c:pt>
                <c:pt idx="9">
                  <c:v>44076</c:v>
                </c:pt>
                <c:pt idx="10">
                  <c:v>44077</c:v>
                </c:pt>
                <c:pt idx="11">
                  <c:v>44078</c:v>
                </c:pt>
                <c:pt idx="12">
                  <c:v>44081</c:v>
                </c:pt>
                <c:pt idx="13">
                  <c:v>44082</c:v>
                </c:pt>
                <c:pt idx="14">
                  <c:v>44083</c:v>
                </c:pt>
                <c:pt idx="15">
                  <c:v>44084</c:v>
                </c:pt>
                <c:pt idx="16">
                  <c:v>44085</c:v>
                </c:pt>
                <c:pt idx="17">
                  <c:v>44088</c:v>
                </c:pt>
                <c:pt idx="18">
                  <c:v>44089</c:v>
                </c:pt>
                <c:pt idx="19">
                  <c:v>44090</c:v>
                </c:pt>
                <c:pt idx="20">
                  <c:v>44091</c:v>
                </c:pt>
                <c:pt idx="21">
                  <c:v>44092</c:v>
                </c:pt>
                <c:pt idx="22">
                  <c:v>44095</c:v>
                </c:pt>
                <c:pt idx="23">
                  <c:v>44096</c:v>
                </c:pt>
                <c:pt idx="24">
                  <c:v>44097</c:v>
                </c:pt>
                <c:pt idx="25">
                  <c:v>44098</c:v>
                </c:pt>
                <c:pt idx="26">
                  <c:v>44099</c:v>
                </c:pt>
                <c:pt idx="27">
                  <c:v>44102</c:v>
                </c:pt>
                <c:pt idx="28">
                  <c:v>44103</c:v>
                </c:pt>
                <c:pt idx="29">
                  <c:v>44104</c:v>
                </c:pt>
                <c:pt idx="30">
                  <c:v>44109</c:v>
                </c:pt>
                <c:pt idx="31">
                  <c:v>44110</c:v>
                </c:pt>
                <c:pt idx="32">
                  <c:v>44111</c:v>
                </c:pt>
                <c:pt idx="33">
                  <c:v>44112</c:v>
                </c:pt>
                <c:pt idx="34">
                  <c:v>44116</c:v>
                </c:pt>
                <c:pt idx="35">
                  <c:v>44117</c:v>
                </c:pt>
                <c:pt idx="36">
                  <c:v>44118</c:v>
                </c:pt>
                <c:pt idx="37">
                  <c:v>44119</c:v>
                </c:pt>
                <c:pt idx="38">
                  <c:v>44120</c:v>
                </c:pt>
                <c:pt idx="39">
                  <c:v>44123</c:v>
                </c:pt>
                <c:pt idx="40">
                  <c:v>44124</c:v>
                </c:pt>
                <c:pt idx="41">
                  <c:v>44125</c:v>
                </c:pt>
                <c:pt idx="42">
                  <c:v>44126</c:v>
                </c:pt>
                <c:pt idx="43">
                  <c:v>44127</c:v>
                </c:pt>
                <c:pt idx="44">
                  <c:v>44131</c:v>
                </c:pt>
                <c:pt idx="45">
                  <c:v>44132</c:v>
                </c:pt>
                <c:pt idx="46">
                  <c:v>44133</c:v>
                </c:pt>
                <c:pt idx="47">
                  <c:v>44134</c:v>
                </c:pt>
                <c:pt idx="48">
                  <c:v>44137</c:v>
                </c:pt>
                <c:pt idx="49">
                  <c:v>44138</c:v>
                </c:pt>
                <c:pt idx="50">
                  <c:v>44139</c:v>
                </c:pt>
                <c:pt idx="51">
                  <c:v>44140</c:v>
                </c:pt>
                <c:pt idx="52">
                  <c:v>44141</c:v>
                </c:pt>
                <c:pt idx="53">
                  <c:v>44144</c:v>
                </c:pt>
                <c:pt idx="54">
                  <c:v>44145</c:v>
                </c:pt>
                <c:pt idx="55">
                  <c:v>44146</c:v>
                </c:pt>
                <c:pt idx="56">
                  <c:v>44147</c:v>
                </c:pt>
                <c:pt idx="57">
                  <c:v>44148</c:v>
                </c:pt>
                <c:pt idx="58">
                  <c:v>44151</c:v>
                </c:pt>
                <c:pt idx="59">
                  <c:v>44152</c:v>
                </c:pt>
                <c:pt idx="60">
                  <c:v>44153</c:v>
                </c:pt>
                <c:pt idx="61">
                  <c:v>44154</c:v>
                </c:pt>
                <c:pt idx="62">
                  <c:v>44155</c:v>
                </c:pt>
                <c:pt idx="63">
                  <c:v>44158</c:v>
                </c:pt>
                <c:pt idx="64">
                  <c:v>44159</c:v>
                </c:pt>
                <c:pt idx="65">
                  <c:v>44160</c:v>
                </c:pt>
                <c:pt idx="66">
                  <c:v>44161</c:v>
                </c:pt>
                <c:pt idx="67">
                  <c:v>44162</c:v>
                </c:pt>
                <c:pt idx="68">
                  <c:v>44165</c:v>
                </c:pt>
                <c:pt idx="69">
                  <c:v>44166</c:v>
                </c:pt>
                <c:pt idx="70">
                  <c:v>44167</c:v>
                </c:pt>
                <c:pt idx="71">
                  <c:v>44168</c:v>
                </c:pt>
                <c:pt idx="72">
                  <c:v>44169</c:v>
                </c:pt>
                <c:pt idx="73">
                  <c:v>44172</c:v>
                </c:pt>
                <c:pt idx="74">
                  <c:v>44173</c:v>
                </c:pt>
                <c:pt idx="75">
                  <c:v>44174</c:v>
                </c:pt>
                <c:pt idx="76">
                  <c:v>44175</c:v>
                </c:pt>
                <c:pt idx="77">
                  <c:v>44176</c:v>
                </c:pt>
                <c:pt idx="78">
                  <c:v>44179</c:v>
                </c:pt>
                <c:pt idx="79">
                  <c:v>44180</c:v>
                </c:pt>
                <c:pt idx="80">
                  <c:v>44181</c:v>
                </c:pt>
                <c:pt idx="81">
                  <c:v>44182</c:v>
                </c:pt>
                <c:pt idx="82">
                  <c:v>44183</c:v>
                </c:pt>
                <c:pt idx="83">
                  <c:v>44186</c:v>
                </c:pt>
                <c:pt idx="84">
                  <c:v>44187</c:v>
                </c:pt>
                <c:pt idx="85">
                  <c:v>44188</c:v>
                </c:pt>
                <c:pt idx="86">
                  <c:v>44189</c:v>
                </c:pt>
                <c:pt idx="87">
                  <c:v>44193</c:v>
                </c:pt>
                <c:pt idx="88">
                  <c:v>44194</c:v>
                </c:pt>
                <c:pt idx="89">
                  <c:v>44195</c:v>
                </c:pt>
                <c:pt idx="90">
                  <c:v>44196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44207</c:v>
                </c:pt>
                <c:pt idx="97">
                  <c:v>44208</c:v>
                </c:pt>
                <c:pt idx="98">
                  <c:v>44209</c:v>
                </c:pt>
                <c:pt idx="99">
                  <c:v>44210</c:v>
                </c:pt>
                <c:pt idx="100">
                  <c:v>44211</c:v>
                </c:pt>
                <c:pt idx="101">
                  <c:v>44214</c:v>
                </c:pt>
                <c:pt idx="102">
                  <c:v>44215</c:v>
                </c:pt>
                <c:pt idx="103">
                  <c:v>44216</c:v>
                </c:pt>
                <c:pt idx="104">
                  <c:v>44217</c:v>
                </c:pt>
                <c:pt idx="105">
                  <c:v>44218</c:v>
                </c:pt>
                <c:pt idx="106">
                  <c:v>44221</c:v>
                </c:pt>
                <c:pt idx="107">
                  <c:v>44222</c:v>
                </c:pt>
                <c:pt idx="108">
                  <c:v>44223</c:v>
                </c:pt>
                <c:pt idx="109">
                  <c:v>44224</c:v>
                </c:pt>
                <c:pt idx="110">
                  <c:v>44225</c:v>
                </c:pt>
                <c:pt idx="111">
                  <c:v>44228</c:v>
                </c:pt>
                <c:pt idx="112">
                  <c:v>44229</c:v>
                </c:pt>
                <c:pt idx="113">
                  <c:v>44230</c:v>
                </c:pt>
                <c:pt idx="114">
                  <c:v>44231</c:v>
                </c:pt>
                <c:pt idx="115">
                  <c:v>44232</c:v>
                </c:pt>
                <c:pt idx="116">
                  <c:v>44244</c:v>
                </c:pt>
                <c:pt idx="117">
                  <c:v>44245</c:v>
                </c:pt>
                <c:pt idx="118">
                  <c:v>44246</c:v>
                </c:pt>
                <c:pt idx="119">
                  <c:v>44249</c:v>
                </c:pt>
                <c:pt idx="120">
                  <c:v>44250</c:v>
                </c:pt>
                <c:pt idx="121">
                  <c:v>44251</c:v>
                </c:pt>
                <c:pt idx="122">
                  <c:v>44252</c:v>
                </c:pt>
                <c:pt idx="123">
                  <c:v>44253</c:v>
                </c:pt>
                <c:pt idx="124">
                  <c:v>44257</c:v>
                </c:pt>
                <c:pt idx="125">
                  <c:v>44258</c:v>
                </c:pt>
                <c:pt idx="126">
                  <c:v>44259</c:v>
                </c:pt>
                <c:pt idx="127">
                  <c:v>44260</c:v>
                </c:pt>
                <c:pt idx="128">
                  <c:v>44263</c:v>
                </c:pt>
                <c:pt idx="129">
                  <c:v>44264</c:v>
                </c:pt>
                <c:pt idx="130">
                  <c:v>44265</c:v>
                </c:pt>
                <c:pt idx="131">
                  <c:v>44266</c:v>
                </c:pt>
                <c:pt idx="132">
                  <c:v>44267</c:v>
                </c:pt>
                <c:pt idx="133">
                  <c:v>44270</c:v>
                </c:pt>
                <c:pt idx="134">
                  <c:v>44271</c:v>
                </c:pt>
                <c:pt idx="135">
                  <c:v>44272</c:v>
                </c:pt>
                <c:pt idx="136">
                  <c:v>44273</c:v>
                </c:pt>
                <c:pt idx="137">
                  <c:v>44274</c:v>
                </c:pt>
                <c:pt idx="138">
                  <c:v>44277</c:v>
                </c:pt>
                <c:pt idx="139">
                  <c:v>44278</c:v>
                </c:pt>
                <c:pt idx="140">
                  <c:v>44279</c:v>
                </c:pt>
                <c:pt idx="141">
                  <c:v>44280</c:v>
                </c:pt>
                <c:pt idx="142">
                  <c:v>44281</c:v>
                </c:pt>
                <c:pt idx="143">
                  <c:v>44284</c:v>
                </c:pt>
                <c:pt idx="144">
                  <c:v>44285</c:v>
                </c:pt>
                <c:pt idx="145">
                  <c:v>44286</c:v>
                </c:pt>
                <c:pt idx="146">
                  <c:v>44287</c:v>
                </c:pt>
                <c:pt idx="147">
                  <c:v>44293</c:v>
                </c:pt>
                <c:pt idx="148">
                  <c:v>44294</c:v>
                </c:pt>
                <c:pt idx="149">
                  <c:v>44295</c:v>
                </c:pt>
                <c:pt idx="150">
                  <c:v>44298</c:v>
                </c:pt>
                <c:pt idx="151">
                  <c:v>44299</c:v>
                </c:pt>
                <c:pt idx="152">
                  <c:v>44300</c:v>
                </c:pt>
                <c:pt idx="153">
                  <c:v>44301</c:v>
                </c:pt>
                <c:pt idx="154">
                  <c:v>44302</c:v>
                </c:pt>
                <c:pt idx="155">
                  <c:v>44305</c:v>
                </c:pt>
                <c:pt idx="156">
                  <c:v>44306</c:v>
                </c:pt>
                <c:pt idx="157">
                  <c:v>44307</c:v>
                </c:pt>
                <c:pt idx="158">
                  <c:v>44308</c:v>
                </c:pt>
                <c:pt idx="159">
                  <c:v>44309</c:v>
                </c:pt>
                <c:pt idx="160">
                  <c:v>44312</c:v>
                </c:pt>
                <c:pt idx="161">
                  <c:v>44313</c:v>
                </c:pt>
                <c:pt idx="162">
                  <c:v>44314</c:v>
                </c:pt>
                <c:pt idx="163">
                  <c:v>44315</c:v>
                </c:pt>
                <c:pt idx="164">
                  <c:v>44319</c:v>
                </c:pt>
                <c:pt idx="165">
                  <c:v>44320</c:v>
                </c:pt>
                <c:pt idx="166">
                  <c:v>44321</c:v>
                </c:pt>
                <c:pt idx="167">
                  <c:v>44322</c:v>
                </c:pt>
                <c:pt idx="168">
                  <c:v>44323</c:v>
                </c:pt>
                <c:pt idx="169">
                  <c:v>44326</c:v>
                </c:pt>
                <c:pt idx="170">
                  <c:v>44327</c:v>
                </c:pt>
                <c:pt idx="171">
                  <c:v>44328</c:v>
                </c:pt>
                <c:pt idx="172">
                  <c:v>44329</c:v>
                </c:pt>
                <c:pt idx="173">
                  <c:v>44330</c:v>
                </c:pt>
                <c:pt idx="174">
                  <c:v>44333</c:v>
                </c:pt>
                <c:pt idx="175">
                  <c:v>44334</c:v>
                </c:pt>
                <c:pt idx="176">
                  <c:v>44336</c:v>
                </c:pt>
                <c:pt idx="177">
                  <c:v>44337</c:v>
                </c:pt>
                <c:pt idx="178">
                  <c:v>44340</c:v>
                </c:pt>
                <c:pt idx="179">
                  <c:v>44341</c:v>
                </c:pt>
                <c:pt idx="180">
                  <c:v>44342</c:v>
                </c:pt>
                <c:pt idx="181">
                  <c:v>44343</c:v>
                </c:pt>
                <c:pt idx="182">
                  <c:v>44344</c:v>
                </c:pt>
                <c:pt idx="183">
                  <c:v>44347</c:v>
                </c:pt>
                <c:pt idx="184">
                  <c:v>44348</c:v>
                </c:pt>
                <c:pt idx="185">
                  <c:v>44349</c:v>
                </c:pt>
                <c:pt idx="186">
                  <c:v>44350</c:v>
                </c:pt>
                <c:pt idx="187">
                  <c:v>44351</c:v>
                </c:pt>
                <c:pt idx="188">
                  <c:v>44354</c:v>
                </c:pt>
                <c:pt idx="189">
                  <c:v>44355</c:v>
                </c:pt>
                <c:pt idx="190">
                  <c:v>44356</c:v>
                </c:pt>
                <c:pt idx="191">
                  <c:v>44357</c:v>
                </c:pt>
                <c:pt idx="192">
                  <c:v>44358</c:v>
                </c:pt>
                <c:pt idx="193">
                  <c:v>44362</c:v>
                </c:pt>
                <c:pt idx="194">
                  <c:v>44363</c:v>
                </c:pt>
                <c:pt idx="195">
                  <c:v>44364</c:v>
                </c:pt>
                <c:pt idx="196">
                  <c:v>44365</c:v>
                </c:pt>
                <c:pt idx="197">
                  <c:v>44368</c:v>
                </c:pt>
                <c:pt idx="198">
                  <c:v>44369</c:v>
                </c:pt>
                <c:pt idx="199">
                  <c:v>44370</c:v>
                </c:pt>
                <c:pt idx="200">
                  <c:v>44371</c:v>
                </c:pt>
                <c:pt idx="201">
                  <c:v>44372</c:v>
                </c:pt>
                <c:pt idx="202">
                  <c:v>44375</c:v>
                </c:pt>
                <c:pt idx="203">
                  <c:v>44376</c:v>
                </c:pt>
                <c:pt idx="204">
                  <c:v>44377</c:v>
                </c:pt>
                <c:pt idx="205">
                  <c:v>44379</c:v>
                </c:pt>
                <c:pt idx="206">
                  <c:v>44382</c:v>
                </c:pt>
                <c:pt idx="207">
                  <c:v>44383</c:v>
                </c:pt>
                <c:pt idx="208">
                  <c:v>44384</c:v>
                </c:pt>
                <c:pt idx="209">
                  <c:v>44385</c:v>
                </c:pt>
                <c:pt idx="210">
                  <c:v>44386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44396</c:v>
                </c:pt>
                <c:pt idx="217">
                  <c:v>44397</c:v>
                </c:pt>
                <c:pt idx="218">
                  <c:v>44398</c:v>
                </c:pt>
                <c:pt idx="219">
                  <c:v>44399</c:v>
                </c:pt>
                <c:pt idx="220">
                  <c:v>44400</c:v>
                </c:pt>
                <c:pt idx="221">
                  <c:v>44403</c:v>
                </c:pt>
                <c:pt idx="222">
                  <c:v>44404</c:v>
                </c:pt>
                <c:pt idx="223">
                  <c:v>44405</c:v>
                </c:pt>
                <c:pt idx="224">
                  <c:v>44406</c:v>
                </c:pt>
                <c:pt idx="225">
                  <c:v>44407</c:v>
                </c:pt>
                <c:pt idx="226">
                  <c:v>44410</c:v>
                </c:pt>
                <c:pt idx="227">
                  <c:v>44411</c:v>
                </c:pt>
                <c:pt idx="228">
                  <c:v>44412</c:v>
                </c:pt>
                <c:pt idx="229">
                  <c:v>44413</c:v>
                </c:pt>
                <c:pt idx="230">
                  <c:v>44414</c:v>
                </c:pt>
                <c:pt idx="231">
                  <c:v>44417</c:v>
                </c:pt>
                <c:pt idx="232">
                  <c:v>44418</c:v>
                </c:pt>
                <c:pt idx="233">
                  <c:v>44419</c:v>
                </c:pt>
                <c:pt idx="234">
                  <c:v>44420</c:v>
                </c:pt>
                <c:pt idx="235">
                  <c:v>44421</c:v>
                </c:pt>
                <c:pt idx="236">
                  <c:v>44424</c:v>
                </c:pt>
                <c:pt idx="237">
                  <c:v>44425</c:v>
                </c:pt>
                <c:pt idx="238">
                  <c:v>44426</c:v>
                </c:pt>
                <c:pt idx="239">
                  <c:v>44427</c:v>
                </c:pt>
                <c:pt idx="240">
                  <c:v>44428</c:v>
                </c:pt>
                <c:pt idx="241">
                  <c:v>44431</c:v>
                </c:pt>
                <c:pt idx="242">
                  <c:v>44432</c:v>
                </c:pt>
                <c:pt idx="243">
                  <c:v>44433</c:v>
                </c:pt>
                <c:pt idx="244">
                  <c:v>44434</c:v>
                </c:pt>
                <c:pt idx="245">
                  <c:v>44435</c:v>
                </c:pt>
                <c:pt idx="246">
                  <c:v>44438</c:v>
                </c:pt>
                <c:pt idx="247">
                  <c:v>44439</c:v>
                </c:pt>
                <c:pt idx="248">
                  <c:v>44440</c:v>
                </c:pt>
                <c:pt idx="249">
                  <c:v>44441</c:v>
                </c:pt>
                <c:pt idx="250">
                  <c:v>44442</c:v>
                </c:pt>
                <c:pt idx="251">
                  <c:v>44445</c:v>
                </c:pt>
                <c:pt idx="252">
                  <c:v>44446</c:v>
                </c:pt>
                <c:pt idx="253">
                  <c:v>44447</c:v>
                </c:pt>
                <c:pt idx="254">
                  <c:v>44448</c:v>
                </c:pt>
                <c:pt idx="255">
                  <c:v>44449</c:v>
                </c:pt>
                <c:pt idx="256">
                  <c:v>44452</c:v>
                </c:pt>
                <c:pt idx="257">
                  <c:v>44453</c:v>
                </c:pt>
                <c:pt idx="258">
                  <c:v>44454</c:v>
                </c:pt>
                <c:pt idx="259">
                  <c:v>44455</c:v>
                </c:pt>
                <c:pt idx="260">
                  <c:v>44456</c:v>
                </c:pt>
                <c:pt idx="261">
                  <c:v>44462</c:v>
                </c:pt>
                <c:pt idx="262">
                  <c:v>44463</c:v>
                </c:pt>
                <c:pt idx="263">
                  <c:v>44466</c:v>
                </c:pt>
                <c:pt idx="264">
                  <c:v>44467</c:v>
                </c:pt>
                <c:pt idx="265">
                  <c:v>44468</c:v>
                </c:pt>
                <c:pt idx="266">
                  <c:v>44469</c:v>
                </c:pt>
                <c:pt idx="267">
                  <c:v>44473</c:v>
                </c:pt>
                <c:pt idx="268">
                  <c:v>44474</c:v>
                </c:pt>
                <c:pt idx="269">
                  <c:v>44475</c:v>
                </c:pt>
                <c:pt idx="270">
                  <c:v>44476</c:v>
                </c:pt>
                <c:pt idx="271">
                  <c:v>44477</c:v>
                </c:pt>
                <c:pt idx="272">
                  <c:v>44481</c:v>
                </c:pt>
                <c:pt idx="273">
                  <c:v>44482</c:v>
                </c:pt>
                <c:pt idx="274">
                  <c:v>44484</c:v>
                </c:pt>
                <c:pt idx="275">
                  <c:v>44487</c:v>
                </c:pt>
                <c:pt idx="276">
                  <c:v>44488</c:v>
                </c:pt>
                <c:pt idx="277">
                  <c:v>44489</c:v>
                </c:pt>
                <c:pt idx="278">
                  <c:v>44490</c:v>
                </c:pt>
                <c:pt idx="279">
                  <c:v>44491</c:v>
                </c:pt>
                <c:pt idx="280">
                  <c:v>44494</c:v>
                </c:pt>
                <c:pt idx="281">
                  <c:v>44495</c:v>
                </c:pt>
                <c:pt idx="282">
                  <c:v>44496</c:v>
                </c:pt>
                <c:pt idx="283">
                  <c:v>44497</c:v>
                </c:pt>
                <c:pt idx="284">
                  <c:v>44498</c:v>
                </c:pt>
                <c:pt idx="285">
                  <c:v>44501</c:v>
                </c:pt>
                <c:pt idx="286">
                  <c:v>44502</c:v>
                </c:pt>
                <c:pt idx="287">
                  <c:v>44503</c:v>
                </c:pt>
                <c:pt idx="288">
                  <c:v>44504</c:v>
                </c:pt>
                <c:pt idx="289">
                  <c:v>44505</c:v>
                </c:pt>
                <c:pt idx="290">
                  <c:v>44508</c:v>
                </c:pt>
                <c:pt idx="291">
                  <c:v>44509</c:v>
                </c:pt>
                <c:pt idx="292">
                  <c:v>44510</c:v>
                </c:pt>
                <c:pt idx="293">
                  <c:v>44511</c:v>
                </c:pt>
                <c:pt idx="294">
                  <c:v>44512</c:v>
                </c:pt>
                <c:pt idx="295">
                  <c:v>44515</c:v>
                </c:pt>
                <c:pt idx="296">
                  <c:v>44516</c:v>
                </c:pt>
                <c:pt idx="297">
                  <c:v>44517</c:v>
                </c:pt>
                <c:pt idx="298">
                  <c:v>44518</c:v>
                </c:pt>
                <c:pt idx="299">
                  <c:v>44519</c:v>
                </c:pt>
                <c:pt idx="300">
                  <c:v>44522</c:v>
                </c:pt>
                <c:pt idx="301">
                  <c:v>44523</c:v>
                </c:pt>
                <c:pt idx="302">
                  <c:v>44524</c:v>
                </c:pt>
                <c:pt idx="303">
                  <c:v>44525</c:v>
                </c:pt>
                <c:pt idx="304">
                  <c:v>44526</c:v>
                </c:pt>
                <c:pt idx="305">
                  <c:v>44529</c:v>
                </c:pt>
                <c:pt idx="306">
                  <c:v>44530</c:v>
                </c:pt>
                <c:pt idx="307">
                  <c:v>44531</c:v>
                </c:pt>
                <c:pt idx="308">
                  <c:v>44532</c:v>
                </c:pt>
                <c:pt idx="309">
                  <c:v>44533</c:v>
                </c:pt>
                <c:pt idx="310">
                  <c:v>44536</c:v>
                </c:pt>
                <c:pt idx="311">
                  <c:v>44537</c:v>
                </c:pt>
                <c:pt idx="312">
                  <c:v>44538</c:v>
                </c:pt>
                <c:pt idx="313">
                  <c:v>44539</c:v>
                </c:pt>
                <c:pt idx="314">
                  <c:v>44540</c:v>
                </c:pt>
                <c:pt idx="315">
                  <c:v>44543</c:v>
                </c:pt>
                <c:pt idx="316">
                  <c:v>44544</c:v>
                </c:pt>
                <c:pt idx="317">
                  <c:v>44545</c:v>
                </c:pt>
                <c:pt idx="318">
                  <c:v>44546</c:v>
                </c:pt>
                <c:pt idx="319">
                  <c:v>44547</c:v>
                </c:pt>
                <c:pt idx="320">
                  <c:v>44550</c:v>
                </c:pt>
                <c:pt idx="321">
                  <c:v>44551</c:v>
                </c:pt>
                <c:pt idx="322">
                  <c:v>44552</c:v>
                </c:pt>
                <c:pt idx="323">
                  <c:v>44553</c:v>
                </c:pt>
                <c:pt idx="324">
                  <c:v>44554</c:v>
                </c:pt>
                <c:pt idx="325">
                  <c:v>44558</c:v>
                </c:pt>
                <c:pt idx="326">
                  <c:v>44559</c:v>
                </c:pt>
                <c:pt idx="327">
                  <c:v>44560</c:v>
                </c:pt>
                <c:pt idx="328">
                  <c:v>44564</c:v>
                </c:pt>
                <c:pt idx="329">
                  <c:v>44565</c:v>
                </c:pt>
                <c:pt idx="330">
                  <c:v>44566</c:v>
                </c:pt>
                <c:pt idx="331">
                  <c:v>44567</c:v>
                </c:pt>
                <c:pt idx="332">
                  <c:v>44568</c:v>
                </c:pt>
                <c:pt idx="333">
                  <c:v>44571</c:v>
                </c:pt>
                <c:pt idx="334">
                  <c:v>44572</c:v>
                </c:pt>
                <c:pt idx="335">
                  <c:v>44573</c:v>
                </c:pt>
                <c:pt idx="336">
                  <c:v>44574</c:v>
                </c:pt>
                <c:pt idx="337">
                  <c:v>44575</c:v>
                </c:pt>
                <c:pt idx="338">
                  <c:v>44578</c:v>
                </c:pt>
                <c:pt idx="339">
                  <c:v>44579</c:v>
                </c:pt>
                <c:pt idx="340">
                  <c:v>44580</c:v>
                </c:pt>
                <c:pt idx="341">
                  <c:v>44581</c:v>
                </c:pt>
                <c:pt idx="342">
                  <c:v>44582</c:v>
                </c:pt>
                <c:pt idx="343">
                  <c:v>44585</c:v>
                </c:pt>
                <c:pt idx="344">
                  <c:v>44586</c:v>
                </c:pt>
                <c:pt idx="345">
                  <c:v>44587</c:v>
                </c:pt>
                <c:pt idx="346">
                  <c:v>44599</c:v>
                </c:pt>
                <c:pt idx="347">
                  <c:v>44600</c:v>
                </c:pt>
                <c:pt idx="348">
                  <c:v>44601</c:v>
                </c:pt>
                <c:pt idx="349">
                  <c:v>44602</c:v>
                </c:pt>
                <c:pt idx="350">
                  <c:v>44603</c:v>
                </c:pt>
                <c:pt idx="351">
                  <c:v>44606</c:v>
                </c:pt>
                <c:pt idx="352">
                  <c:v>44607</c:v>
                </c:pt>
                <c:pt idx="353">
                  <c:v>44608</c:v>
                </c:pt>
                <c:pt idx="354">
                  <c:v>44609</c:v>
                </c:pt>
                <c:pt idx="355">
                  <c:v>44610</c:v>
                </c:pt>
                <c:pt idx="356">
                  <c:v>44613</c:v>
                </c:pt>
                <c:pt idx="357">
                  <c:v>44614</c:v>
                </c:pt>
                <c:pt idx="358">
                  <c:v>44615</c:v>
                </c:pt>
                <c:pt idx="359">
                  <c:v>44616</c:v>
                </c:pt>
                <c:pt idx="360">
                  <c:v>44617</c:v>
                </c:pt>
                <c:pt idx="361">
                  <c:v>44621</c:v>
                </c:pt>
                <c:pt idx="362">
                  <c:v>44622</c:v>
                </c:pt>
                <c:pt idx="363">
                  <c:v>44623</c:v>
                </c:pt>
                <c:pt idx="364">
                  <c:v>44624</c:v>
                </c:pt>
                <c:pt idx="365">
                  <c:v>44627</c:v>
                </c:pt>
                <c:pt idx="366">
                  <c:v>44628</c:v>
                </c:pt>
                <c:pt idx="367">
                  <c:v>44629</c:v>
                </c:pt>
                <c:pt idx="368">
                  <c:v>44630</c:v>
                </c:pt>
                <c:pt idx="369">
                  <c:v>44631</c:v>
                </c:pt>
                <c:pt idx="370">
                  <c:v>44634</c:v>
                </c:pt>
                <c:pt idx="371">
                  <c:v>44635</c:v>
                </c:pt>
                <c:pt idx="372">
                  <c:v>44636</c:v>
                </c:pt>
                <c:pt idx="373">
                  <c:v>44637</c:v>
                </c:pt>
                <c:pt idx="374">
                  <c:v>44638</c:v>
                </c:pt>
                <c:pt idx="375">
                  <c:v>44641</c:v>
                </c:pt>
                <c:pt idx="376">
                  <c:v>44642</c:v>
                </c:pt>
                <c:pt idx="377">
                  <c:v>44643</c:v>
                </c:pt>
                <c:pt idx="378">
                  <c:v>44644</c:v>
                </c:pt>
                <c:pt idx="379">
                  <c:v>44645</c:v>
                </c:pt>
                <c:pt idx="380">
                  <c:v>44648</c:v>
                </c:pt>
                <c:pt idx="381">
                  <c:v>44649</c:v>
                </c:pt>
                <c:pt idx="382">
                  <c:v>44650</c:v>
                </c:pt>
                <c:pt idx="383">
                  <c:v>44651</c:v>
                </c:pt>
                <c:pt idx="384">
                  <c:v>44652</c:v>
                </c:pt>
                <c:pt idx="385">
                  <c:v>44657</c:v>
                </c:pt>
                <c:pt idx="386">
                  <c:v>44658</c:v>
                </c:pt>
                <c:pt idx="387">
                  <c:v>44659</c:v>
                </c:pt>
                <c:pt idx="388">
                  <c:v>44662</c:v>
                </c:pt>
                <c:pt idx="389">
                  <c:v>44663</c:v>
                </c:pt>
                <c:pt idx="390">
                  <c:v>44664</c:v>
                </c:pt>
                <c:pt idx="391">
                  <c:v>44665</c:v>
                </c:pt>
                <c:pt idx="392">
                  <c:v>44670</c:v>
                </c:pt>
                <c:pt idx="393">
                  <c:v>44671</c:v>
                </c:pt>
                <c:pt idx="394">
                  <c:v>44672</c:v>
                </c:pt>
                <c:pt idx="395">
                  <c:v>44673</c:v>
                </c:pt>
                <c:pt idx="396">
                  <c:v>44677</c:v>
                </c:pt>
                <c:pt idx="397">
                  <c:v>44678</c:v>
                </c:pt>
                <c:pt idx="398">
                  <c:v>44680</c:v>
                </c:pt>
                <c:pt idx="399">
                  <c:v>44684</c:v>
                </c:pt>
                <c:pt idx="400">
                  <c:v>44685</c:v>
                </c:pt>
                <c:pt idx="401">
                  <c:v>44686</c:v>
                </c:pt>
                <c:pt idx="402">
                  <c:v>44687</c:v>
                </c:pt>
                <c:pt idx="403">
                  <c:v>44690</c:v>
                </c:pt>
                <c:pt idx="404">
                  <c:v>44691</c:v>
                </c:pt>
                <c:pt idx="405">
                  <c:v>44692</c:v>
                </c:pt>
                <c:pt idx="406">
                  <c:v>44693</c:v>
                </c:pt>
                <c:pt idx="407">
                  <c:v>44694</c:v>
                </c:pt>
                <c:pt idx="408">
                  <c:v>44697</c:v>
                </c:pt>
                <c:pt idx="409">
                  <c:v>44698</c:v>
                </c:pt>
                <c:pt idx="410">
                  <c:v>44699</c:v>
                </c:pt>
                <c:pt idx="411">
                  <c:v>44700</c:v>
                </c:pt>
                <c:pt idx="412">
                  <c:v>44701</c:v>
                </c:pt>
                <c:pt idx="413">
                  <c:v>44704</c:v>
                </c:pt>
                <c:pt idx="414">
                  <c:v>44705</c:v>
                </c:pt>
                <c:pt idx="415">
                  <c:v>44706</c:v>
                </c:pt>
                <c:pt idx="416">
                  <c:v>44707</c:v>
                </c:pt>
                <c:pt idx="417">
                  <c:v>44708</c:v>
                </c:pt>
                <c:pt idx="418">
                  <c:v>44711</c:v>
                </c:pt>
                <c:pt idx="419">
                  <c:v>44712</c:v>
                </c:pt>
                <c:pt idx="420">
                  <c:v>44713</c:v>
                </c:pt>
                <c:pt idx="421">
                  <c:v>44714</c:v>
                </c:pt>
                <c:pt idx="422">
                  <c:v>44718</c:v>
                </c:pt>
                <c:pt idx="423">
                  <c:v>44719</c:v>
                </c:pt>
                <c:pt idx="424">
                  <c:v>44720</c:v>
                </c:pt>
                <c:pt idx="425">
                  <c:v>44721</c:v>
                </c:pt>
                <c:pt idx="426">
                  <c:v>44722</c:v>
                </c:pt>
                <c:pt idx="427">
                  <c:v>44725</c:v>
                </c:pt>
                <c:pt idx="428">
                  <c:v>44726</c:v>
                </c:pt>
                <c:pt idx="429">
                  <c:v>44727</c:v>
                </c:pt>
                <c:pt idx="430">
                  <c:v>44728</c:v>
                </c:pt>
                <c:pt idx="431">
                  <c:v>44729</c:v>
                </c:pt>
                <c:pt idx="432">
                  <c:v>44732</c:v>
                </c:pt>
                <c:pt idx="433">
                  <c:v>44733</c:v>
                </c:pt>
                <c:pt idx="434">
                  <c:v>44734</c:v>
                </c:pt>
                <c:pt idx="435">
                  <c:v>44735</c:v>
                </c:pt>
                <c:pt idx="436">
                  <c:v>44736</c:v>
                </c:pt>
                <c:pt idx="437">
                  <c:v>44739</c:v>
                </c:pt>
                <c:pt idx="438">
                  <c:v>44740</c:v>
                </c:pt>
                <c:pt idx="439">
                  <c:v>44741</c:v>
                </c:pt>
                <c:pt idx="440">
                  <c:v>44742</c:v>
                </c:pt>
                <c:pt idx="441">
                  <c:v>44743</c:v>
                </c:pt>
                <c:pt idx="442">
                  <c:v>44746</c:v>
                </c:pt>
                <c:pt idx="443">
                  <c:v>44747</c:v>
                </c:pt>
                <c:pt idx="444">
                  <c:v>44748</c:v>
                </c:pt>
                <c:pt idx="445">
                  <c:v>44749</c:v>
                </c:pt>
                <c:pt idx="446">
                  <c:v>44750</c:v>
                </c:pt>
                <c:pt idx="447">
                  <c:v>44753</c:v>
                </c:pt>
                <c:pt idx="448">
                  <c:v>44754</c:v>
                </c:pt>
                <c:pt idx="449">
                  <c:v>44755</c:v>
                </c:pt>
                <c:pt idx="450">
                  <c:v>44756</c:v>
                </c:pt>
                <c:pt idx="451">
                  <c:v>44757</c:v>
                </c:pt>
                <c:pt idx="452">
                  <c:v>44760</c:v>
                </c:pt>
                <c:pt idx="453">
                  <c:v>44761</c:v>
                </c:pt>
                <c:pt idx="454">
                  <c:v>44762</c:v>
                </c:pt>
                <c:pt idx="455">
                  <c:v>44763</c:v>
                </c:pt>
                <c:pt idx="456">
                  <c:v>44764</c:v>
                </c:pt>
                <c:pt idx="457">
                  <c:v>44767</c:v>
                </c:pt>
                <c:pt idx="458">
                  <c:v>44768</c:v>
                </c:pt>
                <c:pt idx="459">
                  <c:v>44769</c:v>
                </c:pt>
                <c:pt idx="460">
                  <c:v>44770</c:v>
                </c:pt>
                <c:pt idx="461">
                  <c:v>44771</c:v>
                </c:pt>
                <c:pt idx="462">
                  <c:v>44774</c:v>
                </c:pt>
                <c:pt idx="463">
                  <c:v>44775</c:v>
                </c:pt>
                <c:pt idx="464">
                  <c:v>44776</c:v>
                </c:pt>
                <c:pt idx="465">
                  <c:v>44777</c:v>
                </c:pt>
                <c:pt idx="466">
                  <c:v>44778</c:v>
                </c:pt>
                <c:pt idx="467">
                  <c:v>44781</c:v>
                </c:pt>
                <c:pt idx="468">
                  <c:v>44782</c:v>
                </c:pt>
                <c:pt idx="469">
                  <c:v>44783</c:v>
                </c:pt>
                <c:pt idx="470">
                  <c:v>44784</c:v>
                </c:pt>
                <c:pt idx="471">
                  <c:v>44785</c:v>
                </c:pt>
                <c:pt idx="472">
                  <c:v>44788</c:v>
                </c:pt>
                <c:pt idx="473">
                  <c:v>44789</c:v>
                </c:pt>
                <c:pt idx="474">
                  <c:v>44790</c:v>
                </c:pt>
                <c:pt idx="475">
                  <c:v>44791</c:v>
                </c:pt>
                <c:pt idx="476">
                  <c:v>44792</c:v>
                </c:pt>
                <c:pt idx="477">
                  <c:v>44795</c:v>
                </c:pt>
                <c:pt idx="478">
                  <c:v>44796</c:v>
                </c:pt>
                <c:pt idx="479">
                  <c:v>44797</c:v>
                </c:pt>
                <c:pt idx="480">
                  <c:v>44798</c:v>
                </c:pt>
                <c:pt idx="481">
                  <c:v>44799</c:v>
                </c:pt>
                <c:pt idx="482">
                  <c:v>44802</c:v>
                </c:pt>
                <c:pt idx="483">
                  <c:v>44803</c:v>
                </c:pt>
                <c:pt idx="484">
                  <c:v>44804</c:v>
                </c:pt>
                <c:pt idx="485">
                  <c:v>44805</c:v>
                </c:pt>
                <c:pt idx="486">
                  <c:v>44806</c:v>
                </c:pt>
                <c:pt idx="487">
                  <c:v>44809</c:v>
                </c:pt>
                <c:pt idx="488">
                  <c:v>44810</c:v>
                </c:pt>
                <c:pt idx="489">
                  <c:v>44811</c:v>
                </c:pt>
                <c:pt idx="490">
                  <c:v>44812</c:v>
                </c:pt>
                <c:pt idx="491">
                  <c:v>44816</c:v>
                </c:pt>
                <c:pt idx="492">
                  <c:v>44817</c:v>
                </c:pt>
                <c:pt idx="493">
                  <c:v>44818</c:v>
                </c:pt>
                <c:pt idx="494">
                  <c:v>44819</c:v>
                </c:pt>
                <c:pt idx="495">
                  <c:v>44820</c:v>
                </c:pt>
                <c:pt idx="496">
                  <c:v>44823</c:v>
                </c:pt>
                <c:pt idx="497">
                  <c:v>44824</c:v>
                </c:pt>
                <c:pt idx="498">
                  <c:v>44825</c:v>
                </c:pt>
                <c:pt idx="499">
                  <c:v>44826</c:v>
                </c:pt>
                <c:pt idx="500">
                  <c:v>44827</c:v>
                </c:pt>
                <c:pt idx="501">
                  <c:v>44830</c:v>
                </c:pt>
                <c:pt idx="502">
                  <c:v>44831</c:v>
                </c:pt>
                <c:pt idx="503">
                  <c:v>44832</c:v>
                </c:pt>
                <c:pt idx="504">
                  <c:v>44833</c:v>
                </c:pt>
                <c:pt idx="505">
                  <c:v>44834</c:v>
                </c:pt>
                <c:pt idx="506">
                  <c:v>44837</c:v>
                </c:pt>
                <c:pt idx="507">
                  <c:v>44838</c:v>
                </c:pt>
                <c:pt idx="508">
                  <c:v>44839</c:v>
                </c:pt>
                <c:pt idx="509">
                  <c:v>44840</c:v>
                </c:pt>
                <c:pt idx="510">
                  <c:v>44841</c:v>
                </c:pt>
                <c:pt idx="511">
                  <c:v>44845</c:v>
                </c:pt>
                <c:pt idx="512">
                  <c:v>44846</c:v>
                </c:pt>
                <c:pt idx="513">
                  <c:v>44847</c:v>
                </c:pt>
                <c:pt idx="514">
                  <c:v>44848</c:v>
                </c:pt>
                <c:pt idx="515">
                  <c:v>44851</c:v>
                </c:pt>
                <c:pt idx="516">
                  <c:v>44852</c:v>
                </c:pt>
                <c:pt idx="517">
                  <c:v>44853</c:v>
                </c:pt>
                <c:pt idx="518">
                  <c:v>44854</c:v>
                </c:pt>
                <c:pt idx="519">
                  <c:v>44855</c:v>
                </c:pt>
                <c:pt idx="520">
                  <c:v>44858</c:v>
                </c:pt>
                <c:pt idx="521">
                  <c:v>44859</c:v>
                </c:pt>
                <c:pt idx="522">
                  <c:v>44860</c:v>
                </c:pt>
                <c:pt idx="523">
                  <c:v>44861</c:v>
                </c:pt>
                <c:pt idx="524">
                  <c:v>44862</c:v>
                </c:pt>
                <c:pt idx="525">
                  <c:v>44865</c:v>
                </c:pt>
                <c:pt idx="526">
                  <c:v>44866</c:v>
                </c:pt>
                <c:pt idx="527">
                  <c:v>44867</c:v>
                </c:pt>
                <c:pt idx="528">
                  <c:v>44868</c:v>
                </c:pt>
                <c:pt idx="529">
                  <c:v>44869</c:v>
                </c:pt>
                <c:pt idx="530">
                  <c:v>44872</c:v>
                </c:pt>
                <c:pt idx="531">
                  <c:v>44873</c:v>
                </c:pt>
                <c:pt idx="532">
                  <c:v>44874</c:v>
                </c:pt>
                <c:pt idx="533">
                  <c:v>44875</c:v>
                </c:pt>
                <c:pt idx="534">
                  <c:v>44876</c:v>
                </c:pt>
                <c:pt idx="535">
                  <c:v>44879</c:v>
                </c:pt>
                <c:pt idx="536">
                  <c:v>44880</c:v>
                </c:pt>
                <c:pt idx="537">
                  <c:v>44881</c:v>
                </c:pt>
                <c:pt idx="538">
                  <c:v>44882</c:v>
                </c:pt>
                <c:pt idx="539">
                  <c:v>44883</c:v>
                </c:pt>
                <c:pt idx="540">
                  <c:v>44886</c:v>
                </c:pt>
                <c:pt idx="541">
                  <c:v>44887</c:v>
                </c:pt>
                <c:pt idx="542">
                  <c:v>44888</c:v>
                </c:pt>
                <c:pt idx="543">
                  <c:v>44889</c:v>
                </c:pt>
                <c:pt idx="544">
                  <c:v>44890</c:v>
                </c:pt>
                <c:pt idx="545">
                  <c:v>44893</c:v>
                </c:pt>
                <c:pt idx="546">
                  <c:v>44894</c:v>
                </c:pt>
                <c:pt idx="547">
                  <c:v>44895</c:v>
                </c:pt>
                <c:pt idx="548">
                  <c:v>44896</c:v>
                </c:pt>
                <c:pt idx="549">
                  <c:v>44897</c:v>
                </c:pt>
                <c:pt idx="550">
                  <c:v>44900</c:v>
                </c:pt>
                <c:pt idx="551">
                  <c:v>44901</c:v>
                </c:pt>
                <c:pt idx="552">
                  <c:v>44902</c:v>
                </c:pt>
                <c:pt idx="553">
                  <c:v>44903</c:v>
                </c:pt>
                <c:pt idx="554">
                  <c:v>44904</c:v>
                </c:pt>
                <c:pt idx="555">
                  <c:v>44907</c:v>
                </c:pt>
                <c:pt idx="556">
                  <c:v>44908</c:v>
                </c:pt>
                <c:pt idx="557">
                  <c:v>44909</c:v>
                </c:pt>
                <c:pt idx="558">
                  <c:v>44910</c:v>
                </c:pt>
                <c:pt idx="559">
                  <c:v>44911</c:v>
                </c:pt>
                <c:pt idx="560">
                  <c:v>44914</c:v>
                </c:pt>
                <c:pt idx="561">
                  <c:v>44915</c:v>
                </c:pt>
                <c:pt idx="562">
                  <c:v>44916</c:v>
                </c:pt>
                <c:pt idx="563">
                  <c:v>44917</c:v>
                </c:pt>
                <c:pt idx="564">
                  <c:v>44918</c:v>
                </c:pt>
                <c:pt idx="565">
                  <c:v>44921</c:v>
                </c:pt>
                <c:pt idx="566">
                  <c:v>44922</c:v>
                </c:pt>
                <c:pt idx="567">
                  <c:v>44923</c:v>
                </c:pt>
                <c:pt idx="568">
                  <c:v>44924</c:v>
                </c:pt>
                <c:pt idx="569">
                  <c:v>44925</c:v>
                </c:pt>
                <c:pt idx="570">
                  <c:v>44929</c:v>
                </c:pt>
                <c:pt idx="571">
                  <c:v>44930</c:v>
                </c:pt>
                <c:pt idx="572">
                  <c:v>44931</c:v>
                </c:pt>
                <c:pt idx="573">
                  <c:v>44932</c:v>
                </c:pt>
                <c:pt idx="574">
                  <c:v>44935</c:v>
                </c:pt>
                <c:pt idx="575">
                  <c:v>44936</c:v>
                </c:pt>
                <c:pt idx="576">
                  <c:v>44937</c:v>
                </c:pt>
                <c:pt idx="577">
                  <c:v>44938</c:v>
                </c:pt>
                <c:pt idx="578">
                  <c:v>44939</c:v>
                </c:pt>
                <c:pt idx="579">
                  <c:v>44942</c:v>
                </c:pt>
                <c:pt idx="580">
                  <c:v>44943</c:v>
                </c:pt>
                <c:pt idx="581">
                  <c:v>44956</c:v>
                </c:pt>
                <c:pt idx="582">
                  <c:v>44957</c:v>
                </c:pt>
                <c:pt idx="583">
                  <c:v>44958</c:v>
                </c:pt>
                <c:pt idx="584">
                  <c:v>44959</c:v>
                </c:pt>
                <c:pt idx="585">
                  <c:v>44960</c:v>
                </c:pt>
                <c:pt idx="586">
                  <c:v>44963</c:v>
                </c:pt>
                <c:pt idx="587">
                  <c:v>44964</c:v>
                </c:pt>
                <c:pt idx="588">
                  <c:v>44965</c:v>
                </c:pt>
                <c:pt idx="589">
                  <c:v>44966</c:v>
                </c:pt>
                <c:pt idx="590">
                  <c:v>44967</c:v>
                </c:pt>
                <c:pt idx="591">
                  <c:v>44970</c:v>
                </c:pt>
                <c:pt idx="592">
                  <c:v>44971</c:v>
                </c:pt>
                <c:pt idx="593">
                  <c:v>44972</c:v>
                </c:pt>
                <c:pt idx="594">
                  <c:v>44973</c:v>
                </c:pt>
                <c:pt idx="595">
                  <c:v>44974</c:v>
                </c:pt>
                <c:pt idx="596">
                  <c:v>44977</c:v>
                </c:pt>
                <c:pt idx="597">
                  <c:v>44978</c:v>
                </c:pt>
                <c:pt idx="598">
                  <c:v>44979</c:v>
                </c:pt>
                <c:pt idx="599">
                  <c:v>44980</c:v>
                </c:pt>
                <c:pt idx="600">
                  <c:v>44981</c:v>
                </c:pt>
                <c:pt idx="601">
                  <c:v>44986</c:v>
                </c:pt>
                <c:pt idx="602">
                  <c:v>44987</c:v>
                </c:pt>
                <c:pt idx="603">
                  <c:v>44988</c:v>
                </c:pt>
                <c:pt idx="604">
                  <c:v>44991</c:v>
                </c:pt>
                <c:pt idx="605">
                  <c:v>44992</c:v>
                </c:pt>
                <c:pt idx="606">
                  <c:v>44993</c:v>
                </c:pt>
                <c:pt idx="607">
                  <c:v>44994</c:v>
                </c:pt>
                <c:pt idx="608">
                  <c:v>44995</c:v>
                </c:pt>
                <c:pt idx="609">
                  <c:v>44998</c:v>
                </c:pt>
                <c:pt idx="610">
                  <c:v>44999</c:v>
                </c:pt>
                <c:pt idx="611">
                  <c:v>45000</c:v>
                </c:pt>
                <c:pt idx="612">
                  <c:v>45001</c:v>
                </c:pt>
                <c:pt idx="613">
                  <c:v>45002</c:v>
                </c:pt>
                <c:pt idx="614">
                  <c:v>45005</c:v>
                </c:pt>
                <c:pt idx="615">
                  <c:v>45006</c:v>
                </c:pt>
                <c:pt idx="616">
                  <c:v>45007</c:v>
                </c:pt>
                <c:pt idx="617">
                  <c:v>45008</c:v>
                </c:pt>
                <c:pt idx="618">
                  <c:v>45009</c:v>
                </c:pt>
                <c:pt idx="619">
                  <c:v>45012</c:v>
                </c:pt>
                <c:pt idx="620">
                  <c:v>45013</c:v>
                </c:pt>
                <c:pt idx="621">
                  <c:v>45014</c:v>
                </c:pt>
                <c:pt idx="622">
                  <c:v>45015</c:v>
                </c:pt>
                <c:pt idx="623">
                  <c:v>45016</c:v>
                </c:pt>
                <c:pt idx="624">
                  <c:v>45022</c:v>
                </c:pt>
                <c:pt idx="625">
                  <c:v>45023</c:v>
                </c:pt>
                <c:pt idx="626">
                  <c:v>45026</c:v>
                </c:pt>
                <c:pt idx="627">
                  <c:v>45027</c:v>
                </c:pt>
                <c:pt idx="628">
                  <c:v>45028</c:v>
                </c:pt>
                <c:pt idx="629">
                  <c:v>45029</c:v>
                </c:pt>
                <c:pt idx="630">
                  <c:v>45030</c:v>
                </c:pt>
                <c:pt idx="631">
                  <c:v>45033</c:v>
                </c:pt>
                <c:pt idx="632">
                  <c:v>45034</c:v>
                </c:pt>
                <c:pt idx="633">
                  <c:v>45035</c:v>
                </c:pt>
                <c:pt idx="634">
                  <c:v>45036</c:v>
                </c:pt>
                <c:pt idx="635">
                  <c:v>45037</c:v>
                </c:pt>
                <c:pt idx="636">
                  <c:v>45040</c:v>
                </c:pt>
                <c:pt idx="637">
                  <c:v>45041</c:v>
                </c:pt>
                <c:pt idx="638">
                  <c:v>45042</c:v>
                </c:pt>
                <c:pt idx="639">
                  <c:v>45043</c:v>
                </c:pt>
                <c:pt idx="640">
                  <c:v>45044</c:v>
                </c:pt>
                <c:pt idx="641">
                  <c:v>45048</c:v>
                </c:pt>
                <c:pt idx="642">
                  <c:v>45049</c:v>
                </c:pt>
                <c:pt idx="643">
                  <c:v>45050</c:v>
                </c:pt>
                <c:pt idx="644">
                  <c:v>45051</c:v>
                </c:pt>
                <c:pt idx="645">
                  <c:v>45054</c:v>
                </c:pt>
                <c:pt idx="646">
                  <c:v>45055</c:v>
                </c:pt>
                <c:pt idx="647">
                  <c:v>45056</c:v>
                </c:pt>
                <c:pt idx="648">
                  <c:v>45057</c:v>
                </c:pt>
                <c:pt idx="649">
                  <c:v>45058</c:v>
                </c:pt>
                <c:pt idx="650">
                  <c:v>45061</c:v>
                </c:pt>
                <c:pt idx="651">
                  <c:v>45062</c:v>
                </c:pt>
                <c:pt idx="652">
                  <c:v>45063</c:v>
                </c:pt>
                <c:pt idx="653">
                  <c:v>45064</c:v>
                </c:pt>
                <c:pt idx="654">
                  <c:v>45065</c:v>
                </c:pt>
                <c:pt idx="655">
                  <c:v>45068</c:v>
                </c:pt>
                <c:pt idx="656">
                  <c:v>45069</c:v>
                </c:pt>
                <c:pt idx="657">
                  <c:v>45070</c:v>
                </c:pt>
                <c:pt idx="658">
                  <c:v>45071</c:v>
                </c:pt>
                <c:pt idx="659">
                  <c:v>45072</c:v>
                </c:pt>
                <c:pt idx="660">
                  <c:v>45075</c:v>
                </c:pt>
                <c:pt idx="661">
                  <c:v>45076</c:v>
                </c:pt>
                <c:pt idx="662">
                  <c:v>45077</c:v>
                </c:pt>
                <c:pt idx="663">
                  <c:v>45078</c:v>
                </c:pt>
                <c:pt idx="664">
                  <c:v>45079</c:v>
                </c:pt>
                <c:pt idx="665">
                  <c:v>45082</c:v>
                </c:pt>
                <c:pt idx="666">
                  <c:v>45083</c:v>
                </c:pt>
                <c:pt idx="667">
                  <c:v>45084</c:v>
                </c:pt>
                <c:pt idx="668">
                  <c:v>45085</c:v>
                </c:pt>
                <c:pt idx="669">
                  <c:v>45086</c:v>
                </c:pt>
                <c:pt idx="670">
                  <c:v>45089</c:v>
                </c:pt>
                <c:pt idx="671">
                  <c:v>45090</c:v>
                </c:pt>
                <c:pt idx="672">
                  <c:v>45091</c:v>
                </c:pt>
                <c:pt idx="673">
                  <c:v>45092</c:v>
                </c:pt>
                <c:pt idx="674">
                  <c:v>45093</c:v>
                </c:pt>
                <c:pt idx="675">
                  <c:v>45096</c:v>
                </c:pt>
                <c:pt idx="676">
                  <c:v>45097</c:v>
                </c:pt>
                <c:pt idx="677">
                  <c:v>45098</c:v>
                </c:pt>
                <c:pt idx="678">
                  <c:v>45103</c:v>
                </c:pt>
                <c:pt idx="679">
                  <c:v>45104</c:v>
                </c:pt>
                <c:pt idx="680">
                  <c:v>45105</c:v>
                </c:pt>
                <c:pt idx="681">
                  <c:v>45106</c:v>
                </c:pt>
                <c:pt idx="682">
                  <c:v>45107</c:v>
                </c:pt>
                <c:pt idx="683">
                  <c:v>45110</c:v>
                </c:pt>
                <c:pt idx="684">
                  <c:v>45111</c:v>
                </c:pt>
                <c:pt idx="685">
                  <c:v>45112</c:v>
                </c:pt>
                <c:pt idx="686">
                  <c:v>45113</c:v>
                </c:pt>
                <c:pt idx="687">
                  <c:v>45114</c:v>
                </c:pt>
                <c:pt idx="688">
                  <c:v>45117</c:v>
                </c:pt>
                <c:pt idx="689">
                  <c:v>45118</c:v>
                </c:pt>
                <c:pt idx="690">
                  <c:v>45119</c:v>
                </c:pt>
                <c:pt idx="691">
                  <c:v>45120</c:v>
                </c:pt>
                <c:pt idx="692">
                  <c:v>45121</c:v>
                </c:pt>
                <c:pt idx="693">
                  <c:v>45124</c:v>
                </c:pt>
                <c:pt idx="694">
                  <c:v>45125</c:v>
                </c:pt>
                <c:pt idx="695">
                  <c:v>45126</c:v>
                </c:pt>
                <c:pt idx="696">
                  <c:v>45127</c:v>
                </c:pt>
                <c:pt idx="697">
                  <c:v>45128</c:v>
                </c:pt>
                <c:pt idx="698">
                  <c:v>45131</c:v>
                </c:pt>
                <c:pt idx="699">
                  <c:v>45132</c:v>
                </c:pt>
                <c:pt idx="700">
                  <c:v>45133</c:v>
                </c:pt>
                <c:pt idx="701">
                  <c:v>45134</c:v>
                </c:pt>
                <c:pt idx="702">
                  <c:v>45135</c:v>
                </c:pt>
                <c:pt idx="703">
                  <c:v>45138</c:v>
                </c:pt>
                <c:pt idx="704">
                  <c:v>45139</c:v>
                </c:pt>
                <c:pt idx="705">
                  <c:v>45140</c:v>
                </c:pt>
                <c:pt idx="706">
                  <c:v>45142</c:v>
                </c:pt>
                <c:pt idx="707">
                  <c:v>45145</c:v>
                </c:pt>
                <c:pt idx="708">
                  <c:v>45146</c:v>
                </c:pt>
                <c:pt idx="709">
                  <c:v>45147</c:v>
                </c:pt>
                <c:pt idx="710">
                  <c:v>45148</c:v>
                </c:pt>
                <c:pt idx="711">
                  <c:v>45149</c:v>
                </c:pt>
                <c:pt idx="712">
                  <c:v>45152</c:v>
                </c:pt>
                <c:pt idx="713">
                  <c:v>45153</c:v>
                </c:pt>
                <c:pt idx="714">
                  <c:v>45154</c:v>
                </c:pt>
                <c:pt idx="715">
                  <c:v>45155</c:v>
                </c:pt>
                <c:pt idx="716">
                  <c:v>45156</c:v>
                </c:pt>
                <c:pt idx="717">
                  <c:v>45159</c:v>
                </c:pt>
                <c:pt idx="718">
                  <c:v>45160</c:v>
                </c:pt>
                <c:pt idx="719">
                  <c:v>45161</c:v>
                </c:pt>
                <c:pt idx="720">
                  <c:v>45162</c:v>
                </c:pt>
                <c:pt idx="721">
                  <c:v>45163</c:v>
                </c:pt>
                <c:pt idx="722">
                  <c:v>45166</c:v>
                </c:pt>
                <c:pt idx="723">
                  <c:v>45167</c:v>
                </c:pt>
                <c:pt idx="724">
                  <c:v>45168</c:v>
                </c:pt>
                <c:pt idx="725">
                  <c:v>45169</c:v>
                </c:pt>
                <c:pt idx="726">
                  <c:v>45170</c:v>
                </c:pt>
                <c:pt idx="727">
                  <c:v>45173</c:v>
                </c:pt>
                <c:pt idx="728">
                  <c:v>45174</c:v>
                </c:pt>
                <c:pt idx="729">
                  <c:v>45175</c:v>
                </c:pt>
                <c:pt idx="730">
                  <c:v>45176</c:v>
                </c:pt>
                <c:pt idx="731">
                  <c:v>45177</c:v>
                </c:pt>
                <c:pt idx="732">
                  <c:v>45180</c:v>
                </c:pt>
                <c:pt idx="733">
                  <c:v>45181</c:v>
                </c:pt>
                <c:pt idx="734">
                  <c:v>45182</c:v>
                </c:pt>
                <c:pt idx="735">
                  <c:v>45183</c:v>
                </c:pt>
                <c:pt idx="736">
                  <c:v>45184</c:v>
                </c:pt>
                <c:pt idx="737">
                  <c:v>45187</c:v>
                </c:pt>
                <c:pt idx="738">
                  <c:v>45188</c:v>
                </c:pt>
                <c:pt idx="739">
                  <c:v>45189</c:v>
                </c:pt>
                <c:pt idx="740">
                  <c:v>45190</c:v>
                </c:pt>
                <c:pt idx="741">
                  <c:v>45191</c:v>
                </c:pt>
                <c:pt idx="742">
                  <c:v>45194</c:v>
                </c:pt>
                <c:pt idx="743">
                  <c:v>45195</c:v>
                </c:pt>
                <c:pt idx="744">
                  <c:v>45196</c:v>
                </c:pt>
                <c:pt idx="745">
                  <c:v>45197</c:v>
                </c:pt>
                <c:pt idx="746">
                  <c:v>45201</c:v>
                </c:pt>
                <c:pt idx="747">
                  <c:v>45202</c:v>
                </c:pt>
                <c:pt idx="748">
                  <c:v>45203</c:v>
                </c:pt>
                <c:pt idx="749">
                  <c:v>45204</c:v>
                </c:pt>
                <c:pt idx="750">
                  <c:v>45205</c:v>
                </c:pt>
                <c:pt idx="751">
                  <c:v>45210</c:v>
                </c:pt>
                <c:pt idx="752">
                  <c:v>45211</c:v>
                </c:pt>
                <c:pt idx="753">
                  <c:v>45212</c:v>
                </c:pt>
                <c:pt idx="754">
                  <c:v>45215</c:v>
                </c:pt>
                <c:pt idx="755">
                  <c:v>45216</c:v>
                </c:pt>
                <c:pt idx="756">
                  <c:v>45217</c:v>
                </c:pt>
                <c:pt idx="757">
                  <c:v>45218</c:v>
                </c:pt>
                <c:pt idx="758">
                  <c:v>45219</c:v>
                </c:pt>
                <c:pt idx="759">
                  <c:v>45222</c:v>
                </c:pt>
                <c:pt idx="760">
                  <c:v>45223</c:v>
                </c:pt>
                <c:pt idx="761">
                  <c:v>45224</c:v>
                </c:pt>
                <c:pt idx="762">
                  <c:v>45225</c:v>
                </c:pt>
                <c:pt idx="763">
                  <c:v>45226</c:v>
                </c:pt>
                <c:pt idx="764">
                  <c:v>45229</c:v>
                </c:pt>
                <c:pt idx="765">
                  <c:v>45230</c:v>
                </c:pt>
                <c:pt idx="766">
                  <c:v>45231</c:v>
                </c:pt>
                <c:pt idx="767">
                  <c:v>45232</c:v>
                </c:pt>
                <c:pt idx="768">
                  <c:v>45233</c:v>
                </c:pt>
                <c:pt idx="769">
                  <c:v>45236</c:v>
                </c:pt>
                <c:pt idx="770">
                  <c:v>45237</c:v>
                </c:pt>
                <c:pt idx="771">
                  <c:v>45238</c:v>
                </c:pt>
                <c:pt idx="772">
                  <c:v>45239</c:v>
                </c:pt>
                <c:pt idx="773">
                  <c:v>45240</c:v>
                </c:pt>
                <c:pt idx="774">
                  <c:v>45243</c:v>
                </c:pt>
                <c:pt idx="775">
                  <c:v>45244</c:v>
                </c:pt>
                <c:pt idx="776">
                  <c:v>45245</c:v>
                </c:pt>
                <c:pt idx="777">
                  <c:v>45246</c:v>
                </c:pt>
              </c:numCache>
            </c:numRef>
          </c:cat>
          <c:val>
            <c:numRef>
              <c:f>'ONE_LAST_QUOTE (2)'!$AE$2:$AE$792</c:f>
              <c:numCache>
                <c:formatCode>0.00%</c:formatCode>
                <c:ptCount val="791"/>
                <c:pt idx="0">
                  <c:v>-1.8640140029244287E-3</c:v>
                </c:pt>
                <c:pt idx="1">
                  <c:v>-1.5302513097256256E-3</c:v>
                </c:pt>
                <c:pt idx="2">
                  <c:v>-5.6159729725691384E-3</c:v>
                </c:pt>
                <c:pt idx="3">
                  <c:v>-1.7036554087074092E-3</c:v>
                </c:pt>
                <c:pt idx="4">
                  <c:v>-2.0170890843973456E-3</c:v>
                </c:pt>
                <c:pt idx="5">
                  <c:v>-2.7108985734022083E-3</c:v>
                </c:pt>
                <c:pt idx="6">
                  <c:v>5.6978991532565882E-4</c:v>
                </c:pt>
                <c:pt idx="7">
                  <c:v>7.0241244947397358E-3</c:v>
                </c:pt>
                <c:pt idx="8">
                  <c:v>-1.2163414003359362E-3</c:v>
                </c:pt>
                <c:pt idx="9">
                  <c:v>-3.5204750184387892E-4</c:v>
                </c:pt>
                <c:pt idx="10">
                  <c:v>9.6499264947449309E-4</c:v>
                </c:pt>
                <c:pt idx="11">
                  <c:v>-3.8551042292587706E-3</c:v>
                </c:pt>
                <c:pt idx="12">
                  <c:v>-3.5140554613943636E-4</c:v>
                </c:pt>
                <c:pt idx="13">
                  <c:v>2.3352988606043898E-3</c:v>
                </c:pt>
                <c:pt idx="14">
                  <c:v>-1.5725690094756536E-3</c:v>
                </c:pt>
                <c:pt idx="15">
                  <c:v>4.7905949718525295E-3</c:v>
                </c:pt>
                <c:pt idx="16">
                  <c:v>1.478034521274292E-3</c:v>
                </c:pt>
                <c:pt idx="17">
                  <c:v>1.7073430399161269E-3</c:v>
                </c:pt>
                <c:pt idx="18">
                  <c:v>1.2374545595282044E-3</c:v>
                </c:pt>
                <c:pt idx="19">
                  <c:v>-1.2763353300120225E-3</c:v>
                </c:pt>
                <c:pt idx="20">
                  <c:v>-3.0914838211135928E-3</c:v>
                </c:pt>
                <c:pt idx="21">
                  <c:v>-2.1129564399333441E-3</c:v>
                </c:pt>
                <c:pt idx="22">
                  <c:v>3.4846533832433597E-3</c:v>
                </c:pt>
                <c:pt idx="23">
                  <c:v>-6.2656942528456858E-3</c:v>
                </c:pt>
                <c:pt idx="24">
                  <c:v>-5.6973009168585602E-3</c:v>
                </c:pt>
                <c:pt idx="25">
                  <c:v>-7.7045967721317754E-3</c:v>
                </c:pt>
                <c:pt idx="26">
                  <c:v>-2.836470894167378E-3</c:v>
                </c:pt>
                <c:pt idx="27">
                  <c:v>-3.6162330765568814E-3</c:v>
                </c:pt>
                <c:pt idx="28">
                  <c:v>-2.1756165342239663E-3</c:v>
                </c:pt>
                <c:pt idx="29">
                  <c:v>1.4437358291645138E-3</c:v>
                </c:pt>
                <c:pt idx="30">
                  <c:v>1.6991833422706248E-3</c:v>
                </c:pt>
                <c:pt idx="31">
                  <c:v>2.1656331770891872E-3</c:v>
                </c:pt>
                <c:pt idx="32">
                  <c:v>-5.2578384917580556E-4</c:v>
                </c:pt>
                <c:pt idx="33">
                  <c:v>-2.110326788203931E-3</c:v>
                </c:pt>
                <c:pt idx="34">
                  <c:v>1.5276036695026363E-3</c:v>
                </c:pt>
                <c:pt idx="35">
                  <c:v>1.1045795264668936E-3</c:v>
                </c:pt>
                <c:pt idx="36">
                  <c:v>6.7337449905386813E-4</c:v>
                </c:pt>
                <c:pt idx="37">
                  <c:v>6.3050032783905953E-3</c:v>
                </c:pt>
                <c:pt idx="38">
                  <c:v>2.1043227386251806E-3</c:v>
                </c:pt>
                <c:pt idx="39">
                  <c:v>1.2856794364989254E-3</c:v>
                </c:pt>
                <c:pt idx="40">
                  <c:v>1.0732935316164686E-3</c:v>
                </c:pt>
                <c:pt idx="41">
                  <c:v>3.5748757581696997E-3</c:v>
                </c:pt>
                <c:pt idx="42">
                  <c:v>-6.8850153988995744E-3</c:v>
                </c:pt>
                <c:pt idx="43">
                  <c:v>-4.2343224618405558E-3</c:v>
                </c:pt>
                <c:pt idx="44">
                  <c:v>-1.9183637435538099E-3</c:v>
                </c:pt>
                <c:pt idx="45">
                  <c:v>1.9251610739659799E-3</c:v>
                </c:pt>
                <c:pt idx="46">
                  <c:v>-5.5383838242467481E-3</c:v>
                </c:pt>
                <c:pt idx="47">
                  <c:v>-1.0869118508590198E-3</c:v>
                </c:pt>
                <c:pt idx="48">
                  <c:v>3.4243204126263999E-3</c:v>
                </c:pt>
                <c:pt idx="49">
                  <c:v>-8.5154451160707016E-4</c:v>
                </c:pt>
                <c:pt idx="50">
                  <c:v>1.2440182619278433E-3</c:v>
                </c:pt>
                <c:pt idx="51">
                  <c:v>-5.0159013635453949E-3</c:v>
                </c:pt>
                <c:pt idx="52">
                  <c:v>-3.1640589299055015E-3</c:v>
                </c:pt>
                <c:pt idx="53">
                  <c:v>3.9697897816465136E-3</c:v>
                </c:pt>
                <c:pt idx="54">
                  <c:v>-3.1335151223434391E-3</c:v>
                </c:pt>
                <c:pt idx="55">
                  <c:v>2.3473569838412377E-3</c:v>
                </c:pt>
                <c:pt idx="56">
                  <c:v>-2.5585114910875E-3</c:v>
                </c:pt>
                <c:pt idx="57">
                  <c:v>-3.3491680238566498E-3</c:v>
                </c:pt>
                <c:pt idx="58">
                  <c:v>2.614457057425178E-3</c:v>
                </c:pt>
                <c:pt idx="59">
                  <c:v>-2.355346557973721E-3</c:v>
                </c:pt>
                <c:pt idx="60">
                  <c:v>-2.7752500802361228E-3</c:v>
                </c:pt>
                <c:pt idx="61">
                  <c:v>-2.6974856263574988E-3</c:v>
                </c:pt>
                <c:pt idx="62">
                  <c:v>-5.9531786692012048E-4</c:v>
                </c:pt>
                <c:pt idx="63">
                  <c:v>-1.456053469050967E-3</c:v>
                </c:pt>
                <c:pt idx="64">
                  <c:v>-1.5459540369337802E-3</c:v>
                </c:pt>
                <c:pt idx="65">
                  <c:v>-9.8214664935202109E-4</c:v>
                </c:pt>
                <c:pt idx="66">
                  <c:v>-6.9580477422029633E-4</c:v>
                </c:pt>
                <c:pt idx="67">
                  <c:v>7.7149906823298278E-4</c:v>
                </c:pt>
                <c:pt idx="68">
                  <c:v>-2.0768280641380405E-4</c:v>
                </c:pt>
                <c:pt idx="69">
                  <c:v>2.5897498269326605E-3</c:v>
                </c:pt>
                <c:pt idx="70">
                  <c:v>-5.5613687687564267E-4</c:v>
                </c:pt>
                <c:pt idx="71">
                  <c:v>-8.4987129164727283E-4</c:v>
                </c:pt>
                <c:pt idx="72">
                  <c:v>1.1220065236220247E-3</c:v>
                </c:pt>
                <c:pt idx="73">
                  <c:v>7.4373150843977231E-3</c:v>
                </c:pt>
                <c:pt idx="74">
                  <c:v>2.7847515511241652E-3</c:v>
                </c:pt>
                <c:pt idx="75">
                  <c:v>3.8693439594561772E-3</c:v>
                </c:pt>
                <c:pt idx="76">
                  <c:v>2.681104878209458E-3</c:v>
                </c:pt>
                <c:pt idx="77">
                  <c:v>5.4069384540226051E-3</c:v>
                </c:pt>
                <c:pt idx="78">
                  <c:v>2.8998737315452279E-3</c:v>
                </c:pt>
                <c:pt idx="79">
                  <c:v>1.1195012050454691E-3</c:v>
                </c:pt>
                <c:pt idx="80">
                  <c:v>2.6232392718243723E-3</c:v>
                </c:pt>
                <c:pt idx="81">
                  <c:v>-2.2632891946479045E-3</c:v>
                </c:pt>
                <c:pt idx="82">
                  <c:v>-6.7792534475000308E-3</c:v>
                </c:pt>
                <c:pt idx="83">
                  <c:v>-3.6077466493853322E-3</c:v>
                </c:pt>
                <c:pt idx="84">
                  <c:v>-7.9856125407663618E-3</c:v>
                </c:pt>
                <c:pt idx="85">
                  <c:v>-8.2795023772757222E-3</c:v>
                </c:pt>
                <c:pt idx="86">
                  <c:v>-5.4210406513401166E-3</c:v>
                </c:pt>
                <c:pt idx="87">
                  <c:v>-3.1941240047373967E-3</c:v>
                </c:pt>
                <c:pt idx="88">
                  <c:v>-3.5387203147136969E-3</c:v>
                </c:pt>
                <c:pt idx="89">
                  <c:v>-1.9971255971899197E-5</c:v>
                </c:pt>
                <c:pt idx="90">
                  <c:v>6.0262385195705148E-3</c:v>
                </c:pt>
                <c:pt idx="91">
                  <c:v>-8.0744670897088121E-4</c:v>
                </c:pt>
                <c:pt idx="92">
                  <c:v>-1.134258123297724E-3</c:v>
                </c:pt>
                <c:pt idx="93">
                  <c:v>3.2350096834165296E-3</c:v>
                </c:pt>
                <c:pt idx="94">
                  <c:v>-2.4105674338918397E-3</c:v>
                </c:pt>
                <c:pt idx="95">
                  <c:v>2.8898072997102014E-3</c:v>
                </c:pt>
                <c:pt idx="96">
                  <c:v>2.4750064495904678E-4</c:v>
                </c:pt>
                <c:pt idx="97">
                  <c:v>-4.2085704484728378E-4</c:v>
                </c:pt>
                <c:pt idx="98">
                  <c:v>1.4169547506042827E-3</c:v>
                </c:pt>
                <c:pt idx="99">
                  <c:v>-9.9956841376053797E-3</c:v>
                </c:pt>
                <c:pt idx="100">
                  <c:v>-4.8835839266333052E-3</c:v>
                </c:pt>
                <c:pt idx="101">
                  <c:v>2.2821989073155914E-5</c:v>
                </c:pt>
                <c:pt idx="102">
                  <c:v>7.6047608511431691E-4</c:v>
                </c:pt>
                <c:pt idx="103">
                  <c:v>-2.6475400420242312E-3</c:v>
                </c:pt>
                <c:pt idx="104">
                  <c:v>-1.8542845740969595E-3</c:v>
                </c:pt>
                <c:pt idx="105">
                  <c:v>4.1317958927214607E-3</c:v>
                </c:pt>
                <c:pt idx="106">
                  <c:v>-9.6628526560989334E-5</c:v>
                </c:pt>
                <c:pt idx="107">
                  <c:v>-5.1607074369783793E-3</c:v>
                </c:pt>
                <c:pt idx="108">
                  <c:v>-2.4325025449833514E-4</c:v>
                </c:pt>
                <c:pt idx="109">
                  <c:v>-9.1592297322014185E-4</c:v>
                </c:pt>
                <c:pt idx="110">
                  <c:v>-6.5511936609634145E-3</c:v>
                </c:pt>
                <c:pt idx="111">
                  <c:v>1.3274945628525118E-3</c:v>
                </c:pt>
                <c:pt idx="112">
                  <c:v>-3.5929298336721837E-4</c:v>
                </c:pt>
                <c:pt idx="113">
                  <c:v>9.2428302003413833E-4</c:v>
                </c:pt>
                <c:pt idx="114">
                  <c:v>-2.1131313551778523E-3</c:v>
                </c:pt>
                <c:pt idx="115">
                  <c:v>1.1851579596915385E-3</c:v>
                </c:pt>
                <c:pt idx="116">
                  <c:v>-4.8533536792502554E-3</c:v>
                </c:pt>
                <c:pt idx="117">
                  <c:v>2.6071089698647305E-3</c:v>
                </c:pt>
                <c:pt idx="118">
                  <c:v>-3.806898096887485E-3</c:v>
                </c:pt>
                <c:pt idx="119">
                  <c:v>2.9294252528540175E-3</c:v>
                </c:pt>
                <c:pt idx="120">
                  <c:v>2.7558301032613651E-3</c:v>
                </c:pt>
                <c:pt idx="121">
                  <c:v>-4.9371167435330208E-3</c:v>
                </c:pt>
                <c:pt idx="122">
                  <c:v>3.9525675946801894E-5</c:v>
                </c:pt>
                <c:pt idx="123">
                  <c:v>1.1167270149676401E-3</c:v>
                </c:pt>
                <c:pt idx="124">
                  <c:v>-3.6128309767025752E-4</c:v>
                </c:pt>
                <c:pt idx="125">
                  <c:v>1.2748239797116265E-3</c:v>
                </c:pt>
                <c:pt idx="126">
                  <c:v>-9.8639555044788404E-4</c:v>
                </c:pt>
                <c:pt idx="127">
                  <c:v>5.9282684633025686E-3</c:v>
                </c:pt>
                <c:pt idx="128">
                  <c:v>3.750198183266279E-3</c:v>
                </c:pt>
                <c:pt idx="129">
                  <c:v>1.5271103743185006E-3</c:v>
                </c:pt>
                <c:pt idx="130">
                  <c:v>-2.6774717094560293E-4</c:v>
                </c:pt>
                <c:pt idx="131">
                  <c:v>3.2482600010818019E-4</c:v>
                </c:pt>
                <c:pt idx="132">
                  <c:v>9.0712601975391147E-3</c:v>
                </c:pt>
                <c:pt idx="133">
                  <c:v>2.357032542055841E-3</c:v>
                </c:pt>
                <c:pt idx="134">
                  <c:v>1.7429744090338688E-3</c:v>
                </c:pt>
                <c:pt idx="135">
                  <c:v>-1.6781820443632503E-3</c:v>
                </c:pt>
                <c:pt idx="136">
                  <c:v>-8.3802720979535023E-4</c:v>
                </c:pt>
                <c:pt idx="137">
                  <c:v>-5.0846652195965297E-3</c:v>
                </c:pt>
                <c:pt idx="138">
                  <c:v>-2.2082362268317605E-4</c:v>
                </c:pt>
                <c:pt idx="139">
                  <c:v>-2.7662087153415451E-3</c:v>
                </c:pt>
                <c:pt idx="140">
                  <c:v>-2.0453437885246395E-3</c:v>
                </c:pt>
                <c:pt idx="141">
                  <c:v>-2.5326423717033086E-3</c:v>
                </c:pt>
                <c:pt idx="142">
                  <c:v>-4.7212396666452393E-3</c:v>
                </c:pt>
                <c:pt idx="143">
                  <c:v>-5.0959429498423341E-3</c:v>
                </c:pt>
                <c:pt idx="144">
                  <c:v>-7.2620603897213028E-4</c:v>
                </c:pt>
                <c:pt idx="145">
                  <c:v>-2.7025949726095156E-4</c:v>
                </c:pt>
                <c:pt idx="146">
                  <c:v>-5.1470832730890568E-3</c:v>
                </c:pt>
                <c:pt idx="147">
                  <c:v>1.8687875370220351E-3</c:v>
                </c:pt>
                <c:pt idx="148">
                  <c:v>1.2280722478057644E-3</c:v>
                </c:pt>
                <c:pt idx="149">
                  <c:v>-6.5243313391923974E-4</c:v>
                </c:pt>
                <c:pt idx="150">
                  <c:v>-3.9721835699387887E-4</c:v>
                </c:pt>
                <c:pt idx="151">
                  <c:v>-1.8141268890220618E-3</c:v>
                </c:pt>
                <c:pt idx="152">
                  <c:v>-2.2938869962282112E-3</c:v>
                </c:pt>
                <c:pt idx="153">
                  <c:v>-1.7603051440014518E-3</c:v>
                </c:pt>
                <c:pt idx="154">
                  <c:v>4.5362968736826744E-3</c:v>
                </c:pt>
                <c:pt idx="155">
                  <c:v>2.0674502309075498E-3</c:v>
                </c:pt>
                <c:pt idx="156">
                  <c:v>3.5831664669282721E-3</c:v>
                </c:pt>
                <c:pt idx="157">
                  <c:v>3.7941403102807782E-3</c:v>
                </c:pt>
                <c:pt idx="158">
                  <c:v>-1.9618026902411684E-3</c:v>
                </c:pt>
                <c:pt idx="159">
                  <c:v>-1.9947452417996207E-3</c:v>
                </c:pt>
                <c:pt idx="160">
                  <c:v>-3.4624528990824768E-3</c:v>
                </c:pt>
                <c:pt idx="161">
                  <c:v>-2.177702134349104E-3</c:v>
                </c:pt>
                <c:pt idx="162">
                  <c:v>-6.205694296893959E-4</c:v>
                </c:pt>
                <c:pt idx="163">
                  <c:v>-1.5226710158746533E-3</c:v>
                </c:pt>
                <c:pt idx="164">
                  <c:v>-3.1960653470653909E-4</c:v>
                </c:pt>
                <c:pt idx="165">
                  <c:v>5.2289163435999837E-3</c:v>
                </c:pt>
                <c:pt idx="166">
                  <c:v>-2.6245916196162037E-3</c:v>
                </c:pt>
                <c:pt idx="167">
                  <c:v>-2.2881545870445091E-3</c:v>
                </c:pt>
                <c:pt idx="168">
                  <c:v>1.6734376262714471E-3</c:v>
                </c:pt>
                <c:pt idx="169">
                  <c:v>3.1625747655936801E-3</c:v>
                </c:pt>
                <c:pt idx="170">
                  <c:v>9.983512388556404E-3</c:v>
                </c:pt>
                <c:pt idx="171">
                  <c:v>-5.3995228781884737E-3</c:v>
                </c:pt>
                <c:pt idx="172">
                  <c:v>9.8224450589765831E-3</c:v>
                </c:pt>
                <c:pt idx="173">
                  <c:v>-1.8005623121049694E-3</c:v>
                </c:pt>
                <c:pt idx="174">
                  <c:v>-1.0860389365023055E-2</c:v>
                </c:pt>
                <c:pt idx="175">
                  <c:v>-6.8966734166413983E-3</c:v>
                </c:pt>
                <c:pt idx="176">
                  <c:v>-4.0978983018594619E-3</c:v>
                </c:pt>
                <c:pt idx="177">
                  <c:v>-7.8958310441615406E-4</c:v>
                </c:pt>
                <c:pt idx="178">
                  <c:v>-3.4838472474234177E-3</c:v>
                </c:pt>
                <c:pt idx="179">
                  <c:v>-1.6980558237583016E-3</c:v>
                </c:pt>
                <c:pt idx="180">
                  <c:v>7.5262944114816866E-4</c:v>
                </c:pt>
                <c:pt idx="181">
                  <c:v>2.032798056119103E-4</c:v>
                </c:pt>
                <c:pt idx="182">
                  <c:v>5.1792570612432082E-4</c:v>
                </c:pt>
                <c:pt idx="183">
                  <c:v>1.7319663606424228E-3</c:v>
                </c:pt>
                <c:pt idx="184">
                  <c:v>-8.7411149118744316E-4</c:v>
                </c:pt>
                <c:pt idx="185">
                  <c:v>1.0244657286676978E-3</c:v>
                </c:pt>
                <c:pt idx="186">
                  <c:v>2.9714878025740373E-3</c:v>
                </c:pt>
                <c:pt idx="187">
                  <c:v>2.8645961990634104E-3</c:v>
                </c:pt>
                <c:pt idx="188">
                  <c:v>-3.5802800460049376E-3</c:v>
                </c:pt>
                <c:pt idx="189">
                  <c:v>2.0004476203095544E-3</c:v>
                </c:pt>
                <c:pt idx="190">
                  <c:v>1.4994240193818133E-3</c:v>
                </c:pt>
                <c:pt idx="191">
                  <c:v>2.6086138738978422E-3</c:v>
                </c:pt>
                <c:pt idx="192">
                  <c:v>-2.9662013802348537E-4</c:v>
                </c:pt>
                <c:pt idx="193">
                  <c:v>2.4419959200853388E-3</c:v>
                </c:pt>
                <c:pt idx="194">
                  <c:v>3.7950799860795169E-3</c:v>
                </c:pt>
                <c:pt idx="195">
                  <c:v>3.1528405166484485E-3</c:v>
                </c:pt>
                <c:pt idx="196">
                  <c:v>1.9556830671826512E-4</c:v>
                </c:pt>
                <c:pt idx="197">
                  <c:v>-7.4246992103179175E-3</c:v>
                </c:pt>
                <c:pt idx="198">
                  <c:v>2.3440429858863701E-3</c:v>
                </c:pt>
                <c:pt idx="199">
                  <c:v>-5.3163681892426113E-4</c:v>
                </c:pt>
                <c:pt idx="200">
                  <c:v>-3.3287260763113029E-3</c:v>
                </c:pt>
                <c:pt idx="201">
                  <c:v>-1.6035863669039072E-4</c:v>
                </c:pt>
                <c:pt idx="202">
                  <c:v>1.2081553968349688E-3</c:v>
                </c:pt>
                <c:pt idx="203">
                  <c:v>-1.7721673923791726E-3</c:v>
                </c:pt>
                <c:pt idx="204">
                  <c:v>2.4994879134331706E-3</c:v>
                </c:pt>
                <c:pt idx="205">
                  <c:v>1.2106832816011768E-4</c:v>
                </c:pt>
                <c:pt idx="206">
                  <c:v>-3.56116845083876E-3</c:v>
                </c:pt>
                <c:pt idx="207">
                  <c:v>-9.7842176222395078E-4</c:v>
                </c:pt>
                <c:pt idx="208">
                  <c:v>-5.181690196339208E-3</c:v>
                </c:pt>
                <c:pt idx="209">
                  <c:v>6.56290771134965E-3</c:v>
                </c:pt>
                <c:pt idx="210">
                  <c:v>-4.1714354202712573E-3</c:v>
                </c:pt>
                <c:pt idx="211">
                  <c:v>-3.9116234480029415E-3</c:v>
                </c:pt>
                <c:pt idx="212">
                  <c:v>-3.2230280194055177E-3</c:v>
                </c:pt>
                <c:pt idx="213">
                  <c:v>-3.1271082430835455E-3</c:v>
                </c:pt>
                <c:pt idx="214">
                  <c:v>2.2192125765404568E-3</c:v>
                </c:pt>
                <c:pt idx="215">
                  <c:v>1.9251141477629546E-3</c:v>
                </c:pt>
                <c:pt idx="216">
                  <c:v>2.2414302430237534E-3</c:v>
                </c:pt>
                <c:pt idx="217">
                  <c:v>4.5900680373717065E-4</c:v>
                </c:pt>
                <c:pt idx="218">
                  <c:v>-5.1397923667745506E-3</c:v>
                </c:pt>
                <c:pt idx="219">
                  <c:v>-6.1241648550666348E-4</c:v>
                </c:pt>
                <c:pt idx="220">
                  <c:v>1.0272113748390206E-3</c:v>
                </c:pt>
                <c:pt idx="221">
                  <c:v>4.6527954648491118E-3</c:v>
                </c:pt>
                <c:pt idx="222">
                  <c:v>6.6021231516597634E-3</c:v>
                </c:pt>
                <c:pt idx="223">
                  <c:v>-6.2161009341301452E-3</c:v>
                </c:pt>
                <c:pt idx="224">
                  <c:v>3.9505208500680835E-3</c:v>
                </c:pt>
                <c:pt idx="225">
                  <c:v>-2.753791021246804E-3</c:v>
                </c:pt>
                <c:pt idx="226">
                  <c:v>2.711748642169577E-3</c:v>
                </c:pt>
                <c:pt idx="227">
                  <c:v>2.2469872081216772E-3</c:v>
                </c:pt>
                <c:pt idx="228">
                  <c:v>3.3820461154476632E-3</c:v>
                </c:pt>
                <c:pt idx="229">
                  <c:v>4.9280914426885515E-3</c:v>
                </c:pt>
                <c:pt idx="230">
                  <c:v>-3.6273944344499985E-4</c:v>
                </c:pt>
                <c:pt idx="231">
                  <c:v>8.0156680915133868E-4</c:v>
                </c:pt>
                <c:pt idx="232">
                  <c:v>3.8664099992192797E-5</c:v>
                </c:pt>
                <c:pt idx="233">
                  <c:v>3.6752843368404492E-3</c:v>
                </c:pt>
                <c:pt idx="234">
                  <c:v>6.5820431954470072E-4</c:v>
                </c:pt>
                <c:pt idx="235">
                  <c:v>-4.9494798490792304E-4</c:v>
                </c:pt>
                <c:pt idx="236">
                  <c:v>-1.2102293151158156E-3</c:v>
                </c:pt>
                <c:pt idx="237">
                  <c:v>1.5108379676865178E-3</c:v>
                </c:pt>
                <c:pt idx="238">
                  <c:v>1.8607497317946662E-3</c:v>
                </c:pt>
                <c:pt idx="239">
                  <c:v>1.4457085378808254E-2</c:v>
                </c:pt>
                <c:pt idx="240">
                  <c:v>-2.7194963612786542E-3</c:v>
                </c:pt>
                <c:pt idx="241">
                  <c:v>2.4874068343345946E-3</c:v>
                </c:pt>
                <c:pt idx="242">
                  <c:v>2.0524362272434683E-4</c:v>
                </c:pt>
                <c:pt idx="243">
                  <c:v>-3.8868070343131356E-3</c:v>
                </c:pt>
                <c:pt idx="244">
                  <c:v>-3.304397748769056E-3</c:v>
                </c:pt>
                <c:pt idx="245">
                  <c:v>-1.7220852629886319E-5</c:v>
                </c:pt>
                <c:pt idx="246">
                  <c:v>3.1493283068114745E-3</c:v>
                </c:pt>
                <c:pt idx="247">
                  <c:v>3.0329555569733671E-3</c:v>
                </c:pt>
                <c:pt idx="248">
                  <c:v>1.9269727437410534E-3</c:v>
                </c:pt>
                <c:pt idx="249">
                  <c:v>-1.8222548085155966E-3</c:v>
                </c:pt>
                <c:pt idx="250">
                  <c:v>3.9395223748165328E-3</c:v>
                </c:pt>
                <c:pt idx="251">
                  <c:v>-1.1819459998075792E-3</c:v>
                </c:pt>
                <c:pt idx="252">
                  <c:v>3.3103318416868714E-3</c:v>
                </c:pt>
                <c:pt idx="253">
                  <c:v>9.114164190335651E-3</c:v>
                </c:pt>
                <c:pt idx="254">
                  <c:v>-2.1293084154215577E-3</c:v>
                </c:pt>
                <c:pt idx="255">
                  <c:v>2.1974672529490786E-3</c:v>
                </c:pt>
                <c:pt idx="256">
                  <c:v>-2.4900075932715831E-3</c:v>
                </c:pt>
                <c:pt idx="257">
                  <c:v>3.3869548001149337E-3</c:v>
                </c:pt>
                <c:pt idx="258">
                  <c:v>-6.2531941661464778E-4</c:v>
                </c:pt>
                <c:pt idx="259">
                  <c:v>-8.6331182425128915E-4</c:v>
                </c:pt>
                <c:pt idx="260">
                  <c:v>-1.5342636767250561E-3</c:v>
                </c:pt>
                <c:pt idx="261">
                  <c:v>-2.606749565570663E-3</c:v>
                </c:pt>
                <c:pt idx="262">
                  <c:v>1.5827542544896874E-3</c:v>
                </c:pt>
                <c:pt idx="263">
                  <c:v>1.3456019563730787E-3</c:v>
                </c:pt>
                <c:pt idx="264">
                  <c:v>2.3431918421962161E-3</c:v>
                </c:pt>
                <c:pt idx="265">
                  <c:v>-4.6739505821995079E-4</c:v>
                </c:pt>
                <c:pt idx="266">
                  <c:v>1.2920154278629344E-3</c:v>
                </c:pt>
                <c:pt idx="267">
                  <c:v>1.1149706078704275E-3</c:v>
                </c:pt>
                <c:pt idx="268">
                  <c:v>-7.4557183108549512E-4</c:v>
                </c:pt>
                <c:pt idx="269">
                  <c:v>-1.7602051392222619E-3</c:v>
                </c:pt>
                <c:pt idx="270">
                  <c:v>1.4738134829251448E-3</c:v>
                </c:pt>
                <c:pt idx="271">
                  <c:v>-6.4552766162062343E-5</c:v>
                </c:pt>
                <c:pt idx="272">
                  <c:v>-4.9719756370284092E-4</c:v>
                </c:pt>
                <c:pt idx="273">
                  <c:v>-6.9809617433229214E-3</c:v>
                </c:pt>
                <c:pt idx="274">
                  <c:v>7.8434836248995237E-5</c:v>
                </c:pt>
                <c:pt idx="275">
                  <c:v>-6.5107528228060946E-4</c:v>
                </c:pt>
                <c:pt idx="276">
                  <c:v>2.9956033304269573E-4</c:v>
                </c:pt>
                <c:pt idx="277">
                  <c:v>-1.2775395789294654E-3</c:v>
                </c:pt>
                <c:pt idx="278">
                  <c:v>-1.7046715081719946E-3</c:v>
                </c:pt>
                <c:pt idx="279">
                  <c:v>-9.7691163062465711E-4</c:v>
                </c:pt>
                <c:pt idx="280">
                  <c:v>-7.8604465344394171E-5</c:v>
                </c:pt>
                <c:pt idx="281">
                  <c:v>-1.1808974856107211E-4</c:v>
                </c:pt>
                <c:pt idx="282">
                  <c:v>-7.022189654579149E-4</c:v>
                </c:pt>
                <c:pt idx="283">
                  <c:v>-6.2484155348694714E-4</c:v>
                </c:pt>
                <c:pt idx="284">
                  <c:v>1.5082673221366149E-3</c:v>
                </c:pt>
                <c:pt idx="285">
                  <c:v>4.095876099173813E-4</c:v>
                </c:pt>
                <c:pt idx="286">
                  <c:v>1.2619302855068181E-3</c:v>
                </c:pt>
                <c:pt idx="287">
                  <c:v>5.9804123804914518E-4</c:v>
                </c:pt>
                <c:pt idx="288">
                  <c:v>8.8135110311086105E-4</c:v>
                </c:pt>
                <c:pt idx="289">
                  <c:v>1.2873187744431639E-3</c:v>
                </c:pt>
                <c:pt idx="290">
                  <c:v>2.7381988948352125E-5</c:v>
                </c:pt>
                <c:pt idx="291">
                  <c:v>2.0981924807748209E-4</c:v>
                </c:pt>
                <c:pt idx="292">
                  <c:v>3.9797473791694542E-4</c:v>
                </c:pt>
                <c:pt idx="293">
                  <c:v>6.9470211310215368E-4</c:v>
                </c:pt>
                <c:pt idx="294">
                  <c:v>-2.7258278124809242E-4</c:v>
                </c:pt>
                <c:pt idx="295">
                  <c:v>1.671317690031043E-4</c:v>
                </c:pt>
                <c:pt idx="296">
                  <c:v>7.7592757011158071E-4</c:v>
                </c:pt>
                <c:pt idx="297">
                  <c:v>-3.3512538014715586E-3</c:v>
                </c:pt>
                <c:pt idx="298">
                  <c:v>6.9347772545362302E-5</c:v>
                </c:pt>
                <c:pt idx="299">
                  <c:v>-1.3052902333039631E-4</c:v>
                </c:pt>
                <c:pt idx="300">
                  <c:v>1.014382922423808E-3</c:v>
                </c:pt>
                <c:pt idx="301">
                  <c:v>1.2416481716960543E-4</c:v>
                </c:pt>
                <c:pt idx="302">
                  <c:v>-1.1451301640404803E-3</c:v>
                </c:pt>
                <c:pt idx="303">
                  <c:v>7.9293896259706605E-4</c:v>
                </c:pt>
                <c:pt idx="304">
                  <c:v>1.0925651183747687E-3</c:v>
                </c:pt>
                <c:pt idx="305">
                  <c:v>1.074973174347944E-4</c:v>
                </c:pt>
                <c:pt idx="306">
                  <c:v>3.7657548771341115E-3</c:v>
                </c:pt>
                <c:pt idx="307">
                  <c:v>3.1538473243805263E-3</c:v>
                </c:pt>
                <c:pt idx="308">
                  <c:v>2.6204726395512596E-3</c:v>
                </c:pt>
                <c:pt idx="309">
                  <c:v>1.5399997179635953E-3</c:v>
                </c:pt>
                <c:pt idx="310">
                  <c:v>2.4030886025662957E-3</c:v>
                </c:pt>
                <c:pt idx="311">
                  <c:v>2.0817421123243062E-3</c:v>
                </c:pt>
                <c:pt idx="312">
                  <c:v>7.638135212634724E-4</c:v>
                </c:pt>
                <c:pt idx="313">
                  <c:v>4.081703469708208E-3</c:v>
                </c:pt>
                <c:pt idx="314">
                  <c:v>2.5850985850087442E-3</c:v>
                </c:pt>
                <c:pt idx="315">
                  <c:v>2.4254780110454805E-3</c:v>
                </c:pt>
                <c:pt idx="316">
                  <c:v>3.6886999648094313E-3</c:v>
                </c:pt>
                <c:pt idx="317">
                  <c:v>1.0965622334531827E-3</c:v>
                </c:pt>
                <c:pt idx="318">
                  <c:v>2.2607403335449259E-3</c:v>
                </c:pt>
                <c:pt idx="319">
                  <c:v>-1.3413369925937527E-4</c:v>
                </c:pt>
                <c:pt idx="320">
                  <c:v>-1.3999718586954653E-3</c:v>
                </c:pt>
                <c:pt idx="321">
                  <c:v>-4.735374535674083E-4</c:v>
                </c:pt>
                <c:pt idx="322">
                  <c:v>3.0989952981277436E-4</c:v>
                </c:pt>
                <c:pt idx="323">
                  <c:v>2.4746298133289954E-4</c:v>
                </c:pt>
                <c:pt idx="324">
                  <c:v>-2.2741778874986137E-3</c:v>
                </c:pt>
                <c:pt idx="325">
                  <c:v>5.5254413542500365E-4</c:v>
                </c:pt>
                <c:pt idx="326">
                  <c:v>-2.7795649304669483E-4</c:v>
                </c:pt>
                <c:pt idx="327">
                  <c:v>-2.4669959960676715E-3</c:v>
                </c:pt>
                <c:pt idx="328">
                  <c:v>5.7102728410167729E-4</c:v>
                </c:pt>
                <c:pt idx="329">
                  <c:v>1.6423020482266909E-3</c:v>
                </c:pt>
                <c:pt idx="330">
                  <c:v>8.3947646570212966E-4</c:v>
                </c:pt>
                <c:pt idx="331">
                  <c:v>1.2381498845097233E-3</c:v>
                </c:pt>
                <c:pt idx="332">
                  <c:v>1.7448606394071084E-3</c:v>
                </c:pt>
                <c:pt idx="333">
                  <c:v>-3.6482714414811409E-4</c:v>
                </c:pt>
                <c:pt idx="334">
                  <c:v>2.8280590808876425E-4</c:v>
                </c:pt>
                <c:pt idx="335">
                  <c:v>2.5710308993083706E-5</c:v>
                </c:pt>
                <c:pt idx="336">
                  <c:v>-1.4991476198768241E-3</c:v>
                </c:pt>
                <c:pt idx="337">
                  <c:v>-4.3997834371620886E-5</c:v>
                </c:pt>
                <c:pt idx="338">
                  <c:v>2.0331872085463179E-3</c:v>
                </c:pt>
                <c:pt idx="339">
                  <c:v>-1.1375410305785789E-3</c:v>
                </c:pt>
                <c:pt idx="340">
                  <c:v>2.453496349000669E-3</c:v>
                </c:pt>
                <c:pt idx="341">
                  <c:v>-2.6658574378235797E-3</c:v>
                </c:pt>
                <c:pt idx="342">
                  <c:v>-1.691860354832041E-3</c:v>
                </c:pt>
                <c:pt idx="343">
                  <c:v>-1.6288795870887172E-3</c:v>
                </c:pt>
                <c:pt idx="344">
                  <c:v>-2.2626692573348055E-3</c:v>
                </c:pt>
                <c:pt idx="345">
                  <c:v>-5.5466954683441047E-3</c:v>
                </c:pt>
                <c:pt idx="346">
                  <c:v>1.0771559021917104E-3</c:v>
                </c:pt>
                <c:pt idx="347">
                  <c:v>7.7150433751756523E-5</c:v>
                </c:pt>
                <c:pt idx="348">
                  <c:v>4.9385195947107216E-4</c:v>
                </c:pt>
                <c:pt idx="349">
                  <c:v>1.4836839924480769E-4</c:v>
                </c:pt>
                <c:pt idx="350">
                  <c:v>1.3517341474793168E-3</c:v>
                </c:pt>
                <c:pt idx="351">
                  <c:v>1.9162632747560726E-4</c:v>
                </c:pt>
                <c:pt idx="352">
                  <c:v>3.5986518866391187E-4</c:v>
                </c:pt>
                <c:pt idx="353">
                  <c:v>-6.1177032816674734E-4</c:v>
                </c:pt>
                <c:pt idx="354">
                  <c:v>-3.9189438180890101E-4</c:v>
                </c:pt>
                <c:pt idx="355">
                  <c:v>-1.3455821738954351E-3</c:v>
                </c:pt>
                <c:pt idx="356">
                  <c:v>-6.202032067373068E-4</c:v>
                </c:pt>
                <c:pt idx="357">
                  <c:v>-5.4145857185834744E-4</c:v>
                </c:pt>
                <c:pt idx="358">
                  <c:v>-1.324721586987566E-3</c:v>
                </c:pt>
                <c:pt idx="359">
                  <c:v>-2.4590189500643626E-3</c:v>
                </c:pt>
                <c:pt idx="360">
                  <c:v>-3.0177239694803089E-3</c:v>
                </c:pt>
                <c:pt idx="361">
                  <c:v>2.3921203169343665E-3</c:v>
                </c:pt>
                <c:pt idx="362">
                  <c:v>1.7198036821223363E-3</c:v>
                </c:pt>
                <c:pt idx="363">
                  <c:v>2.5082452861551504E-4</c:v>
                </c:pt>
                <c:pt idx="364">
                  <c:v>-4.1286186774873229E-4</c:v>
                </c:pt>
                <c:pt idx="365">
                  <c:v>1.981001215083285E-3</c:v>
                </c:pt>
                <c:pt idx="366">
                  <c:v>1.2351755239094816E-3</c:v>
                </c:pt>
                <c:pt idx="367">
                  <c:v>1.4716017724769304E-3</c:v>
                </c:pt>
                <c:pt idx="368">
                  <c:v>6.8636618026250338E-4</c:v>
                </c:pt>
                <c:pt idx="369">
                  <c:v>-2.085335751798843E-4</c:v>
                </c:pt>
                <c:pt idx="370">
                  <c:v>1.0712955764589696E-3</c:v>
                </c:pt>
                <c:pt idx="371">
                  <c:v>1.7249134576720303E-3</c:v>
                </c:pt>
                <c:pt idx="372">
                  <c:v>-3.082103394799778E-3</c:v>
                </c:pt>
                <c:pt idx="373">
                  <c:v>2.4245398234936711E-4</c:v>
                </c:pt>
                <c:pt idx="374">
                  <c:v>-3.9763626807523848E-4</c:v>
                </c:pt>
                <c:pt idx="375">
                  <c:v>-1.9216494140883323E-3</c:v>
                </c:pt>
                <c:pt idx="376">
                  <c:v>-1.9081065573436087E-3</c:v>
                </c:pt>
                <c:pt idx="377">
                  <c:v>-1.5162507181448429E-3</c:v>
                </c:pt>
                <c:pt idx="378">
                  <c:v>-2.1818490967706198E-3</c:v>
                </c:pt>
                <c:pt idx="379">
                  <c:v>1.4319061446182915E-4</c:v>
                </c:pt>
                <c:pt idx="380">
                  <c:v>-1.5661026218101795E-4</c:v>
                </c:pt>
                <c:pt idx="381">
                  <c:v>-1.9699004629848754E-3</c:v>
                </c:pt>
                <c:pt idx="382">
                  <c:v>6.5953817596323182E-4</c:v>
                </c:pt>
                <c:pt idx="383">
                  <c:v>6.0476150964292302E-4</c:v>
                </c:pt>
                <c:pt idx="384">
                  <c:v>-9.2700759080582146E-4</c:v>
                </c:pt>
                <c:pt idx="385">
                  <c:v>-1.6126688825172874E-3</c:v>
                </c:pt>
                <c:pt idx="386">
                  <c:v>-6.2358014955604278E-4</c:v>
                </c:pt>
                <c:pt idx="387">
                  <c:v>-1.1821074723907038E-3</c:v>
                </c:pt>
                <c:pt idx="388">
                  <c:v>-1.0783911436520918E-4</c:v>
                </c:pt>
                <c:pt idx="389">
                  <c:v>1.2752152290656507E-4</c:v>
                </c:pt>
                <c:pt idx="390">
                  <c:v>1.305084827530461E-3</c:v>
                </c:pt>
                <c:pt idx="391">
                  <c:v>1.5774266137684456E-4</c:v>
                </c:pt>
                <c:pt idx="392">
                  <c:v>2.1694134778955498E-3</c:v>
                </c:pt>
                <c:pt idx="393">
                  <c:v>4.0253878111864237E-3</c:v>
                </c:pt>
                <c:pt idx="394">
                  <c:v>7.7734310852841214E-5</c:v>
                </c:pt>
                <c:pt idx="395">
                  <c:v>-8.413204686959616E-4</c:v>
                </c:pt>
                <c:pt idx="396">
                  <c:v>1.7591164531423169E-6</c:v>
                </c:pt>
                <c:pt idx="397">
                  <c:v>-2.486763263636553E-3</c:v>
                </c:pt>
                <c:pt idx="398">
                  <c:v>1.42197374531251E-3</c:v>
                </c:pt>
                <c:pt idx="399">
                  <c:v>2.6254990008722583E-4</c:v>
                </c:pt>
                <c:pt idx="400">
                  <c:v>1.8917673436320299E-3</c:v>
                </c:pt>
                <c:pt idx="401">
                  <c:v>2.9162427273662721E-4</c:v>
                </c:pt>
                <c:pt idx="402">
                  <c:v>-1.4258818833187128E-4</c:v>
                </c:pt>
                <c:pt idx="403">
                  <c:v>-3.2223404371498716E-4</c:v>
                </c:pt>
                <c:pt idx="404">
                  <c:v>-7.3655656279304792E-4</c:v>
                </c:pt>
                <c:pt idx="405">
                  <c:v>1.7024592234059254E-3</c:v>
                </c:pt>
                <c:pt idx="406">
                  <c:v>-5.8216471947326247E-4</c:v>
                </c:pt>
                <c:pt idx="407">
                  <c:v>6.48407486697305E-4</c:v>
                </c:pt>
                <c:pt idx="408">
                  <c:v>4.2724810171288689E-4</c:v>
                </c:pt>
                <c:pt idx="409">
                  <c:v>1.5782268399478949E-3</c:v>
                </c:pt>
                <c:pt idx="410">
                  <c:v>3.5612305952051945E-3</c:v>
                </c:pt>
                <c:pt idx="411">
                  <c:v>-4.1671527613981307E-4</c:v>
                </c:pt>
                <c:pt idx="412">
                  <c:v>1.1996700262749595E-3</c:v>
                </c:pt>
                <c:pt idx="413">
                  <c:v>-1.2685773533207658E-3</c:v>
                </c:pt>
                <c:pt idx="414">
                  <c:v>-1.9300953276832817E-3</c:v>
                </c:pt>
                <c:pt idx="415">
                  <c:v>-6.2805578747132207E-4</c:v>
                </c:pt>
                <c:pt idx="416">
                  <c:v>-1.7077218482968943E-3</c:v>
                </c:pt>
                <c:pt idx="417">
                  <c:v>-2.0514814430605574E-3</c:v>
                </c:pt>
                <c:pt idx="418">
                  <c:v>-3.9263010516403908E-4</c:v>
                </c:pt>
                <c:pt idx="419">
                  <c:v>-5.3915148619142327E-3</c:v>
                </c:pt>
                <c:pt idx="420">
                  <c:v>-7.5873321822534159E-3</c:v>
                </c:pt>
                <c:pt idx="421">
                  <c:v>-5.3692283351185538E-3</c:v>
                </c:pt>
                <c:pt idx="422">
                  <c:v>-6.4612980950356372E-3</c:v>
                </c:pt>
                <c:pt idx="423">
                  <c:v>-5.443379723939365E-3</c:v>
                </c:pt>
                <c:pt idx="424">
                  <c:v>-2.0621042056437489E-3</c:v>
                </c:pt>
                <c:pt idx="425">
                  <c:v>-4.8589726781512674E-3</c:v>
                </c:pt>
                <c:pt idx="426">
                  <c:v>-6.890892690770198E-3</c:v>
                </c:pt>
                <c:pt idx="427">
                  <c:v>-4.576237134424354E-3</c:v>
                </c:pt>
                <c:pt idx="428">
                  <c:v>-2.8904367910902208E-3</c:v>
                </c:pt>
                <c:pt idx="429">
                  <c:v>-3.5829456744875931E-4</c:v>
                </c:pt>
                <c:pt idx="430">
                  <c:v>-2.7709705865401435E-3</c:v>
                </c:pt>
                <c:pt idx="431">
                  <c:v>-2.9673275177527704E-3</c:v>
                </c:pt>
                <c:pt idx="432">
                  <c:v>-7.9640303768142851E-4</c:v>
                </c:pt>
                <c:pt idx="433">
                  <c:v>-3.5860836175567604E-4</c:v>
                </c:pt>
                <c:pt idx="434">
                  <c:v>3.3465328628195113E-4</c:v>
                </c:pt>
                <c:pt idx="435">
                  <c:v>-4.2371068072806842E-4</c:v>
                </c:pt>
                <c:pt idx="436">
                  <c:v>2.7012783497016354E-4</c:v>
                </c:pt>
                <c:pt idx="437">
                  <c:v>-4.9275303306911241E-4</c:v>
                </c:pt>
                <c:pt idx="438">
                  <c:v>-9.1428200079061994E-4</c:v>
                </c:pt>
                <c:pt idx="439">
                  <c:v>6.4945207492212494E-5</c:v>
                </c:pt>
                <c:pt idx="440">
                  <c:v>5.2759860184218264E-3</c:v>
                </c:pt>
                <c:pt idx="441">
                  <c:v>6.6467562713477743E-3</c:v>
                </c:pt>
                <c:pt idx="442">
                  <c:v>4.8541704879886951E-3</c:v>
                </c:pt>
                <c:pt idx="443">
                  <c:v>1.0410720987969466E-3</c:v>
                </c:pt>
                <c:pt idx="444">
                  <c:v>1.9345159969504275E-3</c:v>
                </c:pt>
                <c:pt idx="445">
                  <c:v>1.7494914013103761E-4</c:v>
                </c:pt>
                <c:pt idx="446">
                  <c:v>3.9043626029162818E-4</c:v>
                </c:pt>
                <c:pt idx="447">
                  <c:v>-4.755081484541302E-4</c:v>
                </c:pt>
                <c:pt idx="448">
                  <c:v>-4.2563233289779137E-4</c:v>
                </c:pt>
                <c:pt idx="449">
                  <c:v>-1.9446379811076436E-3</c:v>
                </c:pt>
                <c:pt idx="450">
                  <c:v>-1.2062875915085204E-3</c:v>
                </c:pt>
                <c:pt idx="451">
                  <c:v>-1.023202295475235E-3</c:v>
                </c:pt>
                <c:pt idx="452">
                  <c:v>-1.5722948668125815E-3</c:v>
                </c:pt>
                <c:pt idx="453">
                  <c:v>-5.3025281626866534E-4</c:v>
                </c:pt>
                <c:pt idx="454">
                  <c:v>-2.122284343277144E-3</c:v>
                </c:pt>
                <c:pt idx="455">
                  <c:v>1.9830702417949521E-4</c:v>
                </c:pt>
                <c:pt idx="456">
                  <c:v>-8.5402610279176503E-4</c:v>
                </c:pt>
                <c:pt idx="457">
                  <c:v>5.0677554172915513E-5</c:v>
                </c:pt>
                <c:pt idx="458">
                  <c:v>1.6341881897497157E-3</c:v>
                </c:pt>
                <c:pt idx="459">
                  <c:v>-1.0615976581866151E-4</c:v>
                </c:pt>
                <c:pt idx="460">
                  <c:v>-1.904943623970653E-4</c:v>
                </c:pt>
                <c:pt idx="461">
                  <c:v>1.5651237449540085E-3</c:v>
                </c:pt>
                <c:pt idx="462">
                  <c:v>-1.3109191187792874E-3</c:v>
                </c:pt>
                <c:pt idx="463">
                  <c:v>-1.5101305794477553E-3</c:v>
                </c:pt>
                <c:pt idx="464">
                  <c:v>-2.2612401254135921E-3</c:v>
                </c:pt>
                <c:pt idx="465">
                  <c:v>-2.5367257420452886E-3</c:v>
                </c:pt>
                <c:pt idx="466">
                  <c:v>-1.3359604583062248E-3</c:v>
                </c:pt>
                <c:pt idx="467">
                  <c:v>-1.4088462591129412E-4</c:v>
                </c:pt>
                <c:pt idx="468">
                  <c:v>1.5901640682433474E-3</c:v>
                </c:pt>
                <c:pt idx="469">
                  <c:v>-7.1316041532925949E-4</c:v>
                </c:pt>
                <c:pt idx="470">
                  <c:v>8.3776038403561939E-4</c:v>
                </c:pt>
                <c:pt idx="471">
                  <c:v>-1.0872085445131395E-3</c:v>
                </c:pt>
                <c:pt idx="472">
                  <c:v>-2.0658798200131707E-3</c:v>
                </c:pt>
                <c:pt idx="473">
                  <c:v>-3.7876320457870549E-4</c:v>
                </c:pt>
                <c:pt idx="474">
                  <c:v>1.0335900043385009E-3</c:v>
                </c:pt>
                <c:pt idx="475">
                  <c:v>-7.8601734585462745E-5</c:v>
                </c:pt>
                <c:pt idx="476">
                  <c:v>-3.4666284014244804E-4</c:v>
                </c:pt>
                <c:pt idx="477">
                  <c:v>-5.1723499731904006E-4</c:v>
                </c:pt>
                <c:pt idx="478">
                  <c:v>-5.4277703601806856E-4</c:v>
                </c:pt>
                <c:pt idx="479">
                  <c:v>5.394580585592675E-4</c:v>
                </c:pt>
                <c:pt idx="480">
                  <c:v>-9.4056254112996943E-4</c:v>
                </c:pt>
                <c:pt idx="481">
                  <c:v>-6.3335649298599432E-4</c:v>
                </c:pt>
                <c:pt idx="482">
                  <c:v>-1.9778495758543055E-3</c:v>
                </c:pt>
                <c:pt idx="483">
                  <c:v>-5.9808858201679509E-4</c:v>
                </c:pt>
                <c:pt idx="484">
                  <c:v>3.0992185212689463E-3</c:v>
                </c:pt>
                <c:pt idx="485">
                  <c:v>2.1751660464423275E-4</c:v>
                </c:pt>
                <c:pt idx="486">
                  <c:v>-5.4449346666618362E-4</c:v>
                </c:pt>
                <c:pt idx="487">
                  <c:v>7.5261182073916514E-4</c:v>
                </c:pt>
                <c:pt idx="488">
                  <c:v>1.3251344873974513E-3</c:v>
                </c:pt>
                <c:pt idx="489">
                  <c:v>-6.5384670066745854E-4</c:v>
                </c:pt>
                <c:pt idx="490">
                  <c:v>-1.4345949973509167E-3</c:v>
                </c:pt>
                <c:pt idx="491">
                  <c:v>7.9396169604270929E-4</c:v>
                </c:pt>
                <c:pt idx="492">
                  <c:v>2.8942514863425002E-3</c:v>
                </c:pt>
                <c:pt idx="493">
                  <c:v>2.8552540573827719E-5</c:v>
                </c:pt>
                <c:pt idx="494">
                  <c:v>-5.354739222372936E-5</c:v>
                </c:pt>
                <c:pt idx="495">
                  <c:v>-2.4000746321425868E-3</c:v>
                </c:pt>
                <c:pt idx="496">
                  <c:v>-7.5632828379211103E-5</c:v>
                </c:pt>
                <c:pt idx="497">
                  <c:v>1.360001081834573E-3</c:v>
                </c:pt>
                <c:pt idx="498">
                  <c:v>-8.1222774841918665E-4</c:v>
                </c:pt>
                <c:pt idx="499">
                  <c:v>-2.3736814831274758E-3</c:v>
                </c:pt>
                <c:pt idx="500">
                  <c:v>-2.8478349558079205E-4</c:v>
                </c:pt>
                <c:pt idx="501">
                  <c:v>-7.7743534448321684E-4</c:v>
                </c:pt>
                <c:pt idx="502">
                  <c:v>-3.7247769007686172E-3</c:v>
                </c:pt>
                <c:pt idx="503">
                  <c:v>-1.2736488238172033E-3</c:v>
                </c:pt>
                <c:pt idx="504">
                  <c:v>2.0366417391645783E-4</c:v>
                </c:pt>
                <c:pt idx="505">
                  <c:v>-1.7836852981001703E-3</c:v>
                </c:pt>
                <c:pt idx="506">
                  <c:v>-1.721894490702874E-3</c:v>
                </c:pt>
                <c:pt idx="507">
                  <c:v>-9.6218158631868121E-4</c:v>
                </c:pt>
                <c:pt idx="508">
                  <c:v>-1.0088037071471329E-3</c:v>
                </c:pt>
                <c:pt idx="509">
                  <c:v>-2.4080524233385109E-4</c:v>
                </c:pt>
                <c:pt idx="510">
                  <c:v>-8.1082166050428634E-4</c:v>
                </c:pt>
                <c:pt idx="511">
                  <c:v>-3.0692629064177366E-3</c:v>
                </c:pt>
                <c:pt idx="512">
                  <c:v>-2.2946983324612746E-3</c:v>
                </c:pt>
                <c:pt idx="513">
                  <c:v>-2.6576316763101803E-3</c:v>
                </c:pt>
                <c:pt idx="514">
                  <c:v>6.3458181624140905E-4</c:v>
                </c:pt>
                <c:pt idx="515">
                  <c:v>-1.3442308447931648E-3</c:v>
                </c:pt>
                <c:pt idx="516">
                  <c:v>1.3055299321214613E-5</c:v>
                </c:pt>
                <c:pt idx="517">
                  <c:v>1.734087842358535E-3</c:v>
                </c:pt>
                <c:pt idx="518">
                  <c:v>-8.4601160610246664E-4</c:v>
                </c:pt>
                <c:pt idx="519">
                  <c:v>-2.4026121994211759E-3</c:v>
                </c:pt>
                <c:pt idx="520">
                  <c:v>-1.9662041405787674E-4</c:v>
                </c:pt>
                <c:pt idx="521">
                  <c:v>-6.4686443813137995E-4</c:v>
                </c:pt>
                <c:pt idx="522">
                  <c:v>-1.1398414073064958E-3</c:v>
                </c:pt>
                <c:pt idx="523">
                  <c:v>1.0275207196227881E-4</c:v>
                </c:pt>
                <c:pt idx="524">
                  <c:v>3.8984501739154692E-3</c:v>
                </c:pt>
                <c:pt idx="525">
                  <c:v>-1.1171379861191345E-3</c:v>
                </c:pt>
                <c:pt idx="526">
                  <c:v>-9.7565182269289906E-4</c:v>
                </c:pt>
                <c:pt idx="527">
                  <c:v>-6.7917270837148346E-4</c:v>
                </c:pt>
                <c:pt idx="528">
                  <c:v>-1.5537435368603225E-3</c:v>
                </c:pt>
                <c:pt idx="529">
                  <c:v>5.8477353873632955E-6</c:v>
                </c:pt>
                <c:pt idx="530">
                  <c:v>6.2883415274422362E-4</c:v>
                </c:pt>
                <c:pt idx="531">
                  <c:v>-3.8212459125692598E-4</c:v>
                </c:pt>
                <c:pt idx="532">
                  <c:v>1.158581397304158E-3</c:v>
                </c:pt>
                <c:pt idx="533">
                  <c:v>1.3915757263983414E-3</c:v>
                </c:pt>
                <c:pt idx="534">
                  <c:v>3.0591790463437747E-3</c:v>
                </c:pt>
                <c:pt idx="535">
                  <c:v>4.7877881263933587E-3</c:v>
                </c:pt>
                <c:pt idx="536">
                  <c:v>3.1582311010667427E-3</c:v>
                </c:pt>
                <c:pt idx="537">
                  <c:v>-1.530495856330701E-3</c:v>
                </c:pt>
                <c:pt idx="538">
                  <c:v>-1.0171104846334765E-3</c:v>
                </c:pt>
                <c:pt idx="539">
                  <c:v>-1.1817306622242021E-3</c:v>
                </c:pt>
                <c:pt idx="540">
                  <c:v>-1.1810367764544512E-3</c:v>
                </c:pt>
                <c:pt idx="541">
                  <c:v>8.428185008451149E-4</c:v>
                </c:pt>
                <c:pt idx="542">
                  <c:v>-1.3531216925524552E-3</c:v>
                </c:pt>
                <c:pt idx="543">
                  <c:v>8.3230599539229407E-4</c:v>
                </c:pt>
                <c:pt idx="544">
                  <c:v>-1.5039488758186951E-3</c:v>
                </c:pt>
                <c:pt idx="545">
                  <c:v>-2.8058701083511733E-3</c:v>
                </c:pt>
                <c:pt idx="546">
                  <c:v>-1.5703766978873302E-3</c:v>
                </c:pt>
                <c:pt idx="547">
                  <c:v>4.7088213856376271E-3</c:v>
                </c:pt>
                <c:pt idx="548">
                  <c:v>2.4702955332484827E-3</c:v>
                </c:pt>
                <c:pt idx="549">
                  <c:v>2.4168590991380514E-3</c:v>
                </c:pt>
                <c:pt idx="550">
                  <c:v>1.1140595728332376E-3</c:v>
                </c:pt>
                <c:pt idx="551">
                  <c:v>8.0738423285939948E-4</c:v>
                </c:pt>
                <c:pt idx="552">
                  <c:v>3.4708076274473539E-3</c:v>
                </c:pt>
                <c:pt idx="553">
                  <c:v>1.4091848825431015E-3</c:v>
                </c:pt>
                <c:pt idx="554">
                  <c:v>2.6260018909479823E-3</c:v>
                </c:pt>
                <c:pt idx="555">
                  <c:v>2.5676623837151179E-3</c:v>
                </c:pt>
                <c:pt idx="556">
                  <c:v>2.4663013232670366E-3</c:v>
                </c:pt>
                <c:pt idx="557">
                  <c:v>5.2819637811664091E-3</c:v>
                </c:pt>
                <c:pt idx="558">
                  <c:v>2.8084690641966919E-3</c:v>
                </c:pt>
                <c:pt idx="559">
                  <c:v>-1.1773049713928664E-3</c:v>
                </c:pt>
                <c:pt idx="560">
                  <c:v>3.6481001734115989E-4</c:v>
                </c:pt>
                <c:pt idx="561">
                  <c:v>-2.2275860637601657E-3</c:v>
                </c:pt>
                <c:pt idx="562">
                  <c:v>-2.3646461956376794E-5</c:v>
                </c:pt>
                <c:pt idx="563">
                  <c:v>-3.6708728634357118E-3</c:v>
                </c:pt>
                <c:pt idx="564">
                  <c:v>-4.3258832391914782E-3</c:v>
                </c:pt>
                <c:pt idx="565">
                  <c:v>-1.7059730499597284E-3</c:v>
                </c:pt>
                <c:pt idx="566">
                  <c:v>-3.5081501228504579E-3</c:v>
                </c:pt>
                <c:pt idx="567">
                  <c:v>-9.2901665821750043E-4</c:v>
                </c:pt>
                <c:pt idx="568">
                  <c:v>-4.8649892813996815E-3</c:v>
                </c:pt>
                <c:pt idx="569">
                  <c:v>-1.3359390650307219E-3</c:v>
                </c:pt>
                <c:pt idx="570">
                  <c:v>-2.0415860457535435E-3</c:v>
                </c:pt>
                <c:pt idx="571">
                  <c:v>-7.951038147470409E-4</c:v>
                </c:pt>
                <c:pt idx="572">
                  <c:v>-1.770053692675363E-3</c:v>
                </c:pt>
                <c:pt idx="573">
                  <c:v>5.5606649956357218E-4</c:v>
                </c:pt>
                <c:pt idx="574">
                  <c:v>8.6698874270369484E-4</c:v>
                </c:pt>
                <c:pt idx="575">
                  <c:v>7.0181309180194986E-4</c:v>
                </c:pt>
                <c:pt idx="576">
                  <c:v>-1.4752687796681973E-4</c:v>
                </c:pt>
                <c:pt idx="577">
                  <c:v>7.2479009487987989E-4</c:v>
                </c:pt>
                <c:pt idx="578">
                  <c:v>6.6580635760754938E-4</c:v>
                </c:pt>
                <c:pt idx="579">
                  <c:v>-6.9607781988279861E-5</c:v>
                </c:pt>
                <c:pt idx="580">
                  <c:v>-5.0502925779140372E-5</c:v>
                </c:pt>
                <c:pt idx="581">
                  <c:v>1.3456032308327218E-3</c:v>
                </c:pt>
                <c:pt idx="582">
                  <c:v>1.1927359876958026E-3</c:v>
                </c:pt>
                <c:pt idx="583">
                  <c:v>9.4583855342415075E-4</c:v>
                </c:pt>
                <c:pt idx="584">
                  <c:v>3.5721450058804694E-4</c:v>
                </c:pt>
                <c:pt idx="585">
                  <c:v>-8.3216045570194349E-4</c:v>
                </c:pt>
                <c:pt idx="586">
                  <c:v>1.3843637290509312E-4</c:v>
                </c:pt>
                <c:pt idx="587">
                  <c:v>-2.1385651253811896E-3</c:v>
                </c:pt>
                <c:pt idx="588">
                  <c:v>-1.2018659638857831E-3</c:v>
                </c:pt>
                <c:pt idx="589">
                  <c:v>-3.4322313928888254E-4</c:v>
                </c:pt>
                <c:pt idx="590">
                  <c:v>-7.3349304548972396E-4</c:v>
                </c:pt>
                <c:pt idx="591">
                  <c:v>-3.1427162070804819E-4</c:v>
                </c:pt>
                <c:pt idx="592">
                  <c:v>-9.4724816640794237E-4</c:v>
                </c:pt>
                <c:pt idx="593">
                  <c:v>6.1285486310658655E-4</c:v>
                </c:pt>
                <c:pt idx="594">
                  <c:v>-1.9674693995208434E-3</c:v>
                </c:pt>
                <c:pt idx="595">
                  <c:v>-2.0255191757422505E-3</c:v>
                </c:pt>
                <c:pt idx="596">
                  <c:v>-1.7514005173506336E-3</c:v>
                </c:pt>
                <c:pt idx="597">
                  <c:v>-9.721357538860706E-4</c:v>
                </c:pt>
                <c:pt idx="598">
                  <c:v>-2.3359496512426413E-3</c:v>
                </c:pt>
                <c:pt idx="599">
                  <c:v>-1.500149606378356E-3</c:v>
                </c:pt>
                <c:pt idx="600">
                  <c:v>-4.4522233343804955E-3</c:v>
                </c:pt>
                <c:pt idx="601">
                  <c:v>-5.4135494898126203E-4</c:v>
                </c:pt>
                <c:pt idx="602">
                  <c:v>-1.4681752261452804E-3</c:v>
                </c:pt>
                <c:pt idx="603">
                  <c:v>-1.1200243683692239E-3</c:v>
                </c:pt>
                <c:pt idx="604">
                  <c:v>4.2339454992087035E-4</c:v>
                </c:pt>
                <c:pt idx="605">
                  <c:v>-2.0366111723598636E-3</c:v>
                </c:pt>
                <c:pt idx="606">
                  <c:v>-2.3292095510319987E-3</c:v>
                </c:pt>
                <c:pt idx="607">
                  <c:v>-3.6165491559255153E-4</c:v>
                </c:pt>
                <c:pt idx="608">
                  <c:v>-4.3231517101945376E-5</c:v>
                </c:pt>
                <c:pt idx="609">
                  <c:v>6.0633049152442964E-4</c:v>
                </c:pt>
                <c:pt idx="610">
                  <c:v>2.7897869071009372E-3</c:v>
                </c:pt>
                <c:pt idx="611">
                  <c:v>3.9795814491918012E-3</c:v>
                </c:pt>
                <c:pt idx="612">
                  <c:v>1.5732726215330532E-3</c:v>
                </c:pt>
                <c:pt idx="613">
                  <c:v>4.8399705879014149E-4</c:v>
                </c:pt>
                <c:pt idx="614">
                  <c:v>-1.8780617337311708E-3</c:v>
                </c:pt>
                <c:pt idx="615">
                  <c:v>-5.625192349980792E-4</c:v>
                </c:pt>
                <c:pt idx="616">
                  <c:v>2.8052457105536368E-4</c:v>
                </c:pt>
                <c:pt idx="617">
                  <c:v>7.6486061295338165E-4</c:v>
                </c:pt>
                <c:pt idx="618">
                  <c:v>5.2085524442691867E-4</c:v>
                </c:pt>
                <c:pt idx="619">
                  <c:v>-1.0095024672819662E-3</c:v>
                </c:pt>
                <c:pt idx="620">
                  <c:v>-4.4634856233012187E-4</c:v>
                </c:pt>
                <c:pt idx="621">
                  <c:v>-1.063140891125351E-3</c:v>
                </c:pt>
                <c:pt idx="622">
                  <c:v>7.4603329119770972E-4</c:v>
                </c:pt>
                <c:pt idx="623">
                  <c:v>-2.2712145173858621E-3</c:v>
                </c:pt>
                <c:pt idx="624">
                  <c:v>-2.3471679221533839E-3</c:v>
                </c:pt>
                <c:pt idx="625">
                  <c:v>-3.4880491197721947E-4</c:v>
                </c:pt>
                <c:pt idx="626">
                  <c:v>1.2175730115117512E-3</c:v>
                </c:pt>
                <c:pt idx="627">
                  <c:v>5.6021792962930768E-4</c:v>
                </c:pt>
                <c:pt idx="628">
                  <c:v>-6.4434458078824859E-4</c:v>
                </c:pt>
                <c:pt idx="629">
                  <c:v>-2.1251648924822965E-4</c:v>
                </c:pt>
                <c:pt idx="630">
                  <c:v>3.7255728857916591E-4</c:v>
                </c:pt>
                <c:pt idx="631">
                  <c:v>2.710133575308752E-5</c:v>
                </c:pt>
                <c:pt idx="632">
                  <c:v>-1.1998029779233157E-3</c:v>
                </c:pt>
                <c:pt idx="633">
                  <c:v>-2.1183929144041132E-4</c:v>
                </c:pt>
                <c:pt idx="634">
                  <c:v>-1.0298933306363276E-3</c:v>
                </c:pt>
                <c:pt idx="635">
                  <c:v>-6.5721612630379833E-5</c:v>
                </c:pt>
                <c:pt idx="636">
                  <c:v>-8.9395659699182317E-4</c:v>
                </c:pt>
                <c:pt idx="637">
                  <c:v>2.1613128692986642E-4</c:v>
                </c:pt>
                <c:pt idx="638">
                  <c:v>-1.5694996160296073E-5</c:v>
                </c:pt>
                <c:pt idx="639">
                  <c:v>1.3810714811083812E-3</c:v>
                </c:pt>
                <c:pt idx="640">
                  <c:v>-1.9259372560067409E-3</c:v>
                </c:pt>
                <c:pt idx="641">
                  <c:v>-1.7074452974717414E-3</c:v>
                </c:pt>
                <c:pt idx="642">
                  <c:v>-9.7623538616870031E-4</c:v>
                </c:pt>
                <c:pt idx="643">
                  <c:v>-2.067221289691419E-3</c:v>
                </c:pt>
                <c:pt idx="644">
                  <c:v>-2.4948677147921239E-3</c:v>
                </c:pt>
                <c:pt idx="645">
                  <c:v>-1.3676603076958204E-3</c:v>
                </c:pt>
                <c:pt idx="646">
                  <c:v>-1.26831736534538E-3</c:v>
                </c:pt>
                <c:pt idx="647">
                  <c:v>-1.4940173325251652E-3</c:v>
                </c:pt>
                <c:pt idx="648">
                  <c:v>-2.5693233921620568E-3</c:v>
                </c:pt>
                <c:pt idx="649">
                  <c:v>-2.4242760173060663E-3</c:v>
                </c:pt>
                <c:pt idx="650">
                  <c:v>-1.1489408172909534E-3</c:v>
                </c:pt>
                <c:pt idx="651">
                  <c:v>-1.8323942708120427E-3</c:v>
                </c:pt>
                <c:pt idx="652">
                  <c:v>-1.3005130672201068E-3</c:v>
                </c:pt>
                <c:pt idx="653">
                  <c:v>1.4874518197990259E-3</c:v>
                </c:pt>
                <c:pt idx="654">
                  <c:v>1.1088987588933909E-3</c:v>
                </c:pt>
                <c:pt idx="655">
                  <c:v>1.4260394478719327E-3</c:v>
                </c:pt>
                <c:pt idx="656">
                  <c:v>2.1596031594046149E-3</c:v>
                </c:pt>
                <c:pt idx="657">
                  <c:v>1.3169401817217262E-3</c:v>
                </c:pt>
                <c:pt idx="658">
                  <c:v>9.6400519866205272E-4</c:v>
                </c:pt>
                <c:pt idx="659">
                  <c:v>3.1805632405958323E-3</c:v>
                </c:pt>
                <c:pt idx="660">
                  <c:v>1.8444917426107721E-3</c:v>
                </c:pt>
                <c:pt idx="661">
                  <c:v>2.8018417506270824E-3</c:v>
                </c:pt>
                <c:pt idx="662">
                  <c:v>-5.4074176716307713E-3</c:v>
                </c:pt>
                <c:pt idx="663">
                  <c:v>-7.3597636760407599E-3</c:v>
                </c:pt>
                <c:pt idx="664">
                  <c:v>-8.2168807333414095E-3</c:v>
                </c:pt>
                <c:pt idx="665">
                  <c:v>-7.8326305547271793E-3</c:v>
                </c:pt>
                <c:pt idx="666">
                  <c:v>-6.4466434607860518E-3</c:v>
                </c:pt>
                <c:pt idx="667">
                  <c:v>-6.9341169316377519E-3</c:v>
                </c:pt>
                <c:pt idx="668">
                  <c:v>-7.8079476335503441E-3</c:v>
                </c:pt>
                <c:pt idx="669">
                  <c:v>-8.8902899250319651E-3</c:v>
                </c:pt>
                <c:pt idx="670">
                  <c:v>-5.4247222480148169E-3</c:v>
                </c:pt>
                <c:pt idx="671">
                  <c:v>-4.9720267383936822E-3</c:v>
                </c:pt>
                <c:pt idx="672">
                  <c:v>-7.3279768436952403E-3</c:v>
                </c:pt>
                <c:pt idx="673">
                  <c:v>-5.7949952665028526E-3</c:v>
                </c:pt>
                <c:pt idx="674">
                  <c:v>-6.6058534250157562E-3</c:v>
                </c:pt>
                <c:pt idx="675">
                  <c:v>-7.9341578028769913E-3</c:v>
                </c:pt>
                <c:pt idx="676">
                  <c:v>-8.9117739530576948E-3</c:v>
                </c:pt>
                <c:pt idx="677">
                  <c:v>-9.197491342141921E-3</c:v>
                </c:pt>
                <c:pt idx="678">
                  <c:v>-1.7330444356882775E-3</c:v>
                </c:pt>
                <c:pt idx="679">
                  <c:v>1.3062956861150657E-3</c:v>
                </c:pt>
                <c:pt idx="680">
                  <c:v>2.2101145178464476E-3</c:v>
                </c:pt>
                <c:pt idx="681">
                  <c:v>2.5734422232205458E-3</c:v>
                </c:pt>
                <c:pt idx="682">
                  <c:v>5.5516309824015873E-3</c:v>
                </c:pt>
                <c:pt idx="683">
                  <c:v>6.2097765522439383E-4</c:v>
                </c:pt>
                <c:pt idx="684">
                  <c:v>2.3687830992813203E-4</c:v>
                </c:pt>
                <c:pt idx="685">
                  <c:v>-1.7909865721767186E-3</c:v>
                </c:pt>
                <c:pt idx="686">
                  <c:v>-2.651825766750761E-3</c:v>
                </c:pt>
                <c:pt idx="687">
                  <c:v>-2.332236747818343E-3</c:v>
                </c:pt>
                <c:pt idx="688">
                  <c:v>-1.5715290108444567E-3</c:v>
                </c:pt>
                <c:pt idx="689">
                  <c:v>9.6087329472019129E-5</c:v>
                </c:pt>
                <c:pt idx="690">
                  <c:v>3.5477243720858601E-4</c:v>
                </c:pt>
                <c:pt idx="691">
                  <c:v>-1.6764164810538751E-3</c:v>
                </c:pt>
                <c:pt idx="692">
                  <c:v>1.0449645693531178E-4</c:v>
                </c:pt>
                <c:pt idx="693">
                  <c:v>-4.3916175596178187E-4</c:v>
                </c:pt>
                <c:pt idx="694">
                  <c:v>-2.5165559541341369E-3</c:v>
                </c:pt>
                <c:pt idx="695">
                  <c:v>-4.3603209140054486E-3</c:v>
                </c:pt>
                <c:pt idx="696">
                  <c:v>-1.8449955493398838E-3</c:v>
                </c:pt>
                <c:pt idx="697">
                  <c:v>-8.9001627743966812E-4</c:v>
                </c:pt>
                <c:pt idx="698">
                  <c:v>3.0015268070718163E-4</c:v>
                </c:pt>
                <c:pt idx="699">
                  <c:v>1.9462666815014513E-3</c:v>
                </c:pt>
                <c:pt idx="700">
                  <c:v>1.2282643968648745E-3</c:v>
                </c:pt>
                <c:pt idx="701">
                  <c:v>2.6717674269489304E-4</c:v>
                </c:pt>
                <c:pt idx="702">
                  <c:v>1.667596316419821E-3</c:v>
                </c:pt>
                <c:pt idx="703">
                  <c:v>9.2730002248128619E-4</c:v>
                </c:pt>
                <c:pt idx="704">
                  <c:v>4.9218700564212462E-4</c:v>
                </c:pt>
                <c:pt idx="705">
                  <c:v>5.6121651999526713E-4</c:v>
                </c:pt>
                <c:pt idx="706">
                  <c:v>-1.5099516081947223E-4</c:v>
                </c:pt>
                <c:pt idx="707">
                  <c:v>-2.9588217805628469E-4</c:v>
                </c:pt>
                <c:pt idx="708">
                  <c:v>6.591267988226827E-5</c:v>
                </c:pt>
                <c:pt idx="709">
                  <c:v>3.6888875424196727E-4</c:v>
                </c:pt>
                <c:pt idx="710">
                  <c:v>-1.1025397207684983E-3</c:v>
                </c:pt>
                <c:pt idx="711">
                  <c:v>-1.2989360762552928E-3</c:v>
                </c:pt>
                <c:pt idx="712">
                  <c:v>-4.8192441965657452E-4</c:v>
                </c:pt>
                <c:pt idx="713">
                  <c:v>-1.8920491617830429E-3</c:v>
                </c:pt>
                <c:pt idx="714">
                  <c:v>-2.4042234528881654E-3</c:v>
                </c:pt>
                <c:pt idx="715">
                  <c:v>1.2874408848001524E-3</c:v>
                </c:pt>
                <c:pt idx="716">
                  <c:v>1.5829787084584033E-3</c:v>
                </c:pt>
                <c:pt idx="717">
                  <c:v>1.639028343812595E-3</c:v>
                </c:pt>
                <c:pt idx="718">
                  <c:v>1.0418557980869392E-3</c:v>
                </c:pt>
                <c:pt idx="719">
                  <c:v>2.8044468969755003E-3</c:v>
                </c:pt>
                <c:pt idx="720">
                  <c:v>3.2003866710446529E-3</c:v>
                </c:pt>
                <c:pt idx="721">
                  <c:v>1.3674646111884767E-3</c:v>
                </c:pt>
                <c:pt idx="722">
                  <c:v>1.6321656782815137E-3</c:v>
                </c:pt>
                <c:pt idx="723">
                  <c:v>1.5003093888689156E-3</c:v>
                </c:pt>
                <c:pt idx="724">
                  <c:v>2.8039947556486797E-3</c:v>
                </c:pt>
                <c:pt idx="725">
                  <c:v>9.3320085529982806E-4</c:v>
                </c:pt>
                <c:pt idx="726">
                  <c:v>2.1471103441194229E-3</c:v>
                </c:pt>
                <c:pt idx="727">
                  <c:v>4.5469557553770665E-4</c:v>
                </c:pt>
                <c:pt idx="728">
                  <c:v>-1.4603471526375635E-3</c:v>
                </c:pt>
                <c:pt idx="729">
                  <c:v>-1.1523275058800762E-3</c:v>
                </c:pt>
                <c:pt idx="730">
                  <c:v>-1.140780905220181E-3</c:v>
                </c:pt>
                <c:pt idx="731">
                  <c:v>-2.3630734655645282E-3</c:v>
                </c:pt>
                <c:pt idx="732">
                  <c:v>5.6102066648523112E-4</c:v>
                </c:pt>
                <c:pt idx="733">
                  <c:v>1.496355299401148E-3</c:v>
                </c:pt>
                <c:pt idx="734">
                  <c:v>1.2446196571426777E-3</c:v>
                </c:pt>
                <c:pt idx="735">
                  <c:v>1.97592265440687E-3</c:v>
                </c:pt>
                <c:pt idx="736">
                  <c:v>1.9216876590208913E-3</c:v>
                </c:pt>
                <c:pt idx="737">
                  <c:v>-9.1336661188819689E-4</c:v>
                </c:pt>
                <c:pt idx="738">
                  <c:v>-1.6145842928694393E-3</c:v>
                </c:pt>
                <c:pt idx="739">
                  <c:v>-1.0172838107762284E-3</c:v>
                </c:pt>
                <c:pt idx="740">
                  <c:v>-5.9337839652287951E-4</c:v>
                </c:pt>
                <c:pt idx="741">
                  <c:v>-1.4600195543259308E-4</c:v>
                </c:pt>
                <c:pt idx="742">
                  <c:v>-6.4221119958574263E-5</c:v>
                </c:pt>
                <c:pt idx="743">
                  <c:v>-7.5155554100372825E-4</c:v>
                </c:pt>
                <c:pt idx="744">
                  <c:v>2.0820186505609937E-3</c:v>
                </c:pt>
                <c:pt idx="745">
                  <c:v>-6.4005020118595394E-4</c:v>
                </c:pt>
                <c:pt idx="746">
                  <c:v>-5.3360050560472255E-4</c:v>
                </c:pt>
                <c:pt idx="747">
                  <c:v>-2.5280528905999777E-3</c:v>
                </c:pt>
                <c:pt idx="748">
                  <c:v>-1.8227288723089905E-3</c:v>
                </c:pt>
                <c:pt idx="749">
                  <c:v>-2.7646483537363694E-3</c:v>
                </c:pt>
                <c:pt idx="750">
                  <c:v>-8.1592839277476372E-4</c:v>
                </c:pt>
                <c:pt idx="751">
                  <c:v>-2.8620058228100934E-4</c:v>
                </c:pt>
                <c:pt idx="752">
                  <c:v>-8.7132655460643777E-4</c:v>
                </c:pt>
                <c:pt idx="753">
                  <c:v>-1.2973659592314254E-3</c:v>
                </c:pt>
                <c:pt idx="754">
                  <c:v>-1.1713334488961907E-3</c:v>
                </c:pt>
                <c:pt idx="755">
                  <c:v>-2.1219538986437839E-4</c:v>
                </c:pt>
                <c:pt idx="756">
                  <c:v>-1.6553443946526398E-3</c:v>
                </c:pt>
                <c:pt idx="757">
                  <c:v>2.2828263634445504E-3</c:v>
                </c:pt>
                <c:pt idx="758">
                  <c:v>9.5659901227977706E-4</c:v>
                </c:pt>
                <c:pt idx="759">
                  <c:v>1.8117780071508715E-3</c:v>
                </c:pt>
                <c:pt idx="760">
                  <c:v>1.3057305893486265E-3</c:v>
                </c:pt>
                <c:pt idx="761">
                  <c:v>-5.9120618284385718E-4</c:v>
                </c:pt>
                <c:pt idx="762">
                  <c:v>-1.7689348312823633E-4</c:v>
                </c:pt>
                <c:pt idx="763">
                  <c:v>8.8096881004395052E-6</c:v>
                </c:pt>
                <c:pt idx="764">
                  <c:v>3.5654670557356688E-3</c:v>
                </c:pt>
                <c:pt idx="765">
                  <c:v>-3.2522002442389344E-4</c:v>
                </c:pt>
                <c:pt idx="766">
                  <c:v>-2.0813083862069957E-3</c:v>
                </c:pt>
                <c:pt idx="767">
                  <c:v>1.0642528630497208E-4</c:v>
                </c:pt>
                <c:pt idx="768">
                  <c:v>-3.296722703430061E-4</c:v>
                </c:pt>
                <c:pt idx="769">
                  <c:v>1.0414210104165769E-3</c:v>
                </c:pt>
                <c:pt idx="770">
                  <c:v>1.0767929360716165E-4</c:v>
                </c:pt>
                <c:pt idx="771">
                  <c:v>-8.0575387569708124E-4</c:v>
                </c:pt>
                <c:pt idx="772">
                  <c:v>-7.945235205793768E-4</c:v>
                </c:pt>
                <c:pt idx="773">
                  <c:v>-1.3453977198156202E-3</c:v>
                </c:pt>
                <c:pt idx="774">
                  <c:v>-9.4482332821397945E-4</c:v>
                </c:pt>
                <c:pt idx="775">
                  <c:v>-9.3168180828444216E-4</c:v>
                </c:pt>
                <c:pt idx="776">
                  <c:v>-1.3122213930912355E-3</c:v>
                </c:pt>
                <c:pt idx="777">
                  <c:v>1.4103861473267567E-3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38-459F-9750-9CC8FD9DC1E9}"/>
            </c:ext>
          </c:extLst>
        </c:ser>
        <c:ser>
          <c:idx val="1"/>
          <c:order val="1"/>
          <c:tx>
            <c:strRef>
              <c:f>'ONE_LAST_QUOTE (2)'!$AF$1</c:f>
              <c:strCache>
                <c:ptCount val="1"/>
                <c:pt idx="0">
                  <c:v>平均值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'ONE_LAST_QUOTE (2)'!$A$2:$A$792</c:f>
              <c:numCache>
                <c:formatCode>m/d/yyyy</c:formatCode>
                <c:ptCount val="791"/>
                <c:pt idx="0">
                  <c:v>44063</c:v>
                </c:pt>
                <c:pt idx="1">
                  <c:v>44064</c:v>
                </c:pt>
                <c:pt idx="2">
                  <c:v>44067</c:v>
                </c:pt>
                <c:pt idx="3">
                  <c:v>44068</c:v>
                </c:pt>
                <c:pt idx="4">
                  <c:v>44069</c:v>
                </c:pt>
                <c:pt idx="5">
                  <c:v>44070</c:v>
                </c:pt>
                <c:pt idx="6">
                  <c:v>44071</c:v>
                </c:pt>
                <c:pt idx="7">
                  <c:v>44074</c:v>
                </c:pt>
                <c:pt idx="8">
                  <c:v>44075</c:v>
                </c:pt>
                <c:pt idx="9">
                  <c:v>44076</c:v>
                </c:pt>
                <c:pt idx="10">
                  <c:v>44077</c:v>
                </c:pt>
                <c:pt idx="11">
                  <c:v>44078</c:v>
                </c:pt>
                <c:pt idx="12">
                  <c:v>44081</c:v>
                </c:pt>
                <c:pt idx="13">
                  <c:v>44082</c:v>
                </c:pt>
                <c:pt idx="14">
                  <c:v>44083</c:v>
                </c:pt>
                <c:pt idx="15">
                  <c:v>44084</c:v>
                </c:pt>
                <c:pt idx="16">
                  <c:v>44085</c:v>
                </c:pt>
                <c:pt idx="17">
                  <c:v>44088</c:v>
                </c:pt>
                <c:pt idx="18">
                  <c:v>44089</c:v>
                </c:pt>
                <c:pt idx="19">
                  <c:v>44090</c:v>
                </c:pt>
                <c:pt idx="20">
                  <c:v>44091</c:v>
                </c:pt>
                <c:pt idx="21">
                  <c:v>44092</c:v>
                </c:pt>
                <c:pt idx="22">
                  <c:v>44095</c:v>
                </c:pt>
                <c:pt idx="23">
                  <c:v>44096</c:v>
                </c:pt>
                <c:pt idx="24">
                  <c:v>44097</c:v>
                </c:pt>
                <c:pt idx="25">
                  <c:v>44098</c:v>
                </c:pt>
                <c:pt idx="26">
                  <c:v>44099</c:v>
                </c:pt>
                <c:pt idx="27">
                  <c:v>44102</c:v>
                </c:pt>
                <c:pt idx="28">
                  <c:v>44103</c:v>
                </c:pt>
                <c:pt idx="29">
                  <c:v>44104</c:v>
                </c:pt>
                <c:pt idx="30">
                  <c:v>44109</c:v>
                </c:pt>
                <c:pt idx="31">
                  <c:v>44110</c:v>
                </c:pt>
                <c:pt idx="32">
                  <c:v>44111</c:v>
                </c:pt>
                <c:pt idx="33">
                  <c:v>44112</c:v>
                </c:pt>
                <c:pt idx="34">
                  <c:v>44116</c:v>
                </c:pt>
                <c:pt idx="35">
                  <c:v>44117</c:v>
                </c:pt>
                <c:pt idx="36">
                  <c:v>44118</c:v>
                </c:pt>
                <c:pt idx="37">
                  <c:v>44119</c:v>
                </c:pt>
                <c:pt idx="38">
                  <c:v>44120</c:v>
                </c:pt>
                <c:pt idx="39">
                  <c:v>44123</c:v>
                </c:pt>
                <c:pt idx="40">
                  <c:v>44124</c:v>
                </c:pt>
                <c:pt idx="41">
                  <c:v>44125</c:v>
                </c:pt>
                <c:pt idx="42">
                  <c:v>44126</c:v>
                </c:pt>
                <c:pt idx="43">
                  <c:v>44127</c:v>
                </c:pt>
                <c:pt idx="44">
                  <c:v>44131</c:v>
                </c:pt>
                <c:pt idx="45">
                  <c:v>44132</c:v>
                </c:pt>
                <c:pt idx="46">
                  <c:v>44133</c:v>
                </c:pt>
                <c:pt idx="47">
                  <c:v>44134</c:v>
                </c:pt>
                <c:pt idx="48">
                  <c:v>44137</c:v>
                </c:pt>
                <c:pt idx="49">
                  <c:v>44138</c:v>
                </c:pt>
                <c:pt idx="50">
                  <c:v>44139</c:v>
                </c:pt>
                <c:pt idx="51">
                  <c:v>44140</c:v>
                </c:pt>
                <c:pt idx="52">
                  <c:v>44141</c:v>
                </c:pt>
                <c:pt idx="53">
                  <c:v>44144</c:v>
                </c:pt>
                <c:pt idx="54">
                  <c:v>44145</c:v>
                </c:pt>
                <c:pt idx="55">
                  <c:v>44146</c:v>
                </c:pt>
                <c:pt idx="56">
                  <c:v>44147</c:v>
                </c:pt>
                <c:pt idx="57">
                  <c:v>44148</c:v>
                </c:pt>
                <c:pt idx="58">
                  <c:v>44151</c:v>
                </c:pt>
                <c:pt idx="59">
                  <c:v>44152</c:v>
                </c:pt>
                <c:pt idx="60">
                  <c:v>44153</c:v>
                </c:pt>
                <c:pt idx="61">
                  <c:v>44154</c:v>
                </c:pt>
                <c:pt idx="62">
                  <c:v>44155</c:v>
                </c:pt>
                <c:pt idx="63">
                  <c:v>44158</c:v>
                </c:pt>
                <c:pt idx="64">
                  <c:v>44159</c:v>
                </c:pt>
                <c:pt idx="65">
                  <c:v>44160</c:v>
                </c:pt>
                <c:pt idx="66">
                  <c:v>44161</c:v>
                </c:pt>
                <c:pt idx="67">
                  <c:v>44162</c:v>
                </c:pt>
                <c:pt idx="68">
                  <c:v>44165</c:v>
                </c:pt>
                <c:pt idx="69">
                  <c:v>44166</c:v>
                </c:pt>
                <c:pt idx="70">
                  <c:v>44167</c:v>
                </c:pt>
                <c:pt idx="71">
                  <c:v>44168</c:v>
                </c:pt>
                <c:pt idx="72">
                  <c:v>44169</c:v>
                </c:pt>
                <c:pt idx="73">
                  <c:v>44172</c:v>
                </c:pt>
                <c:pt idx="74">
                  <c:v>44173</c:v>
                </c:pt>
                <c:pt idx="75">
                  <c:v>44174</c:v>
                </c:pt>
                <c:pt idx="76">
                  <c:v>44175</c:v>
                </c:pt>
                <c:pt idx="77">
                  <c:v>44176</c:v>
                </c:pt>
                <c:pt idx="78">
                  <c:v>44179</c:v>
                </c:pt>
                <c:pt idx="79">
                  <c:v>44180</c:v>
                </c:pt>
                <c:pt idx="80">
                  <c:v>44181</c:v>
                </c:pt>
                <c:pt idx="81">
                  <c:v>44182</c:v>
                </c:pt>
                <c:pt idx="82">
                  <c:v>44183</c:v>
                </c:pt>
                <c:pt idx="83">
                  <c:v>44186</c:v>
                </c:pt>
                <c:pt idx="84">
                  <c:v>44187</c:v>
                </c:pt>
                <c:pt idx="85">
                  <c:v>44188</c:v>
                </c:pt>
                <c:pt idx="86">
                  <c:v>44189</c:v>
                </c:pt>
                <c:pt idx="87">
                  <c:v>44193</c:v>
                </c:pt>
                <c:pt idx="88">
                  <c:v>44194</c:v>
                </c:pt>
                <c:pt idx="89">
                  <c:v>44195</c:v>
                </c:pt>
                <c:pt idx="90">
                  <c:v>44196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44207</c:v>
                </c:pt>
                <c:pt idx="97">
                  <c:v>44208</c:v>
                </c:pt>
                <c:pt idx="98">
                  <c:v>44209</c:v>
                </c:pt>
                <c:pt idx="99">
                  <c:v>44210</c:v>
                </c:pt>
                <c:pt idx="100">
                  <c:v>44211</c:v>
                </c:pt>
                <c:pt idx="101">
                  <c:v>44214</c:v>
                </c:pt>
                <c:pt idx="102">
                  <c:v>44215</c:v>
                </c:pt>
                <c:pt idx="103">
                  <c:v>44216</c:v>
                </c:pt>
                <c:pt idx="104">
                  <c:v>44217</c:v>
                </c:pt>
                <c:pt idx="105">
                  <c:v>44218</c:v>
                </c:pt>
                <c:pt idx="106">
                  <c:v>44221</c:v>
                </c:pt>
                <c:pt idx="107">
                  <c:v>44222</c:v>
                </c:pt>
                <c:pt idx="108">
                  <c:v>44223</c:v>
                </c:pt>
                <c:pt idx="109">
                  <c:v>44224</c:v>
                </c:pt>
                <c:pt idx="110">
                  <c:v>44225</c:v>
                </c:pt>
                <c:pt idx="111">
                  <c:v>44228</c:v>
                </c:pt>
                <c:pt idx="112">
                  <c:v>44229</c:v>
                </c:pt>
                <c:pt idx="113">
                  <c:v>44230</c:v>
                </c:pt>
                <c:pt idx="114">
                  <c:v>44231</c:v>
                </c:pt>
                <c:pt idx="115">
                  <c:v>44232</c:v>
                </c:pt>
                <c:pt idx="116">
                  <c:v>44244</c:v>
                </c:pt>
                <c:pt idx="117">
                  <c:v>44245</c:v>
                </c:pt>
                <c:pt idx="118">
                  <c:v>44246</c:v>
                </c:pt>
                <c:pt idx="119">
                  <c:v>44249</c:v>
                </c:pt>
                <c:pt idx="120">
                  <c:v>44250</c:v>
                </c:pt>
                <c:pt idx="121">
                  <c:v>44251</c:v>
                </c:pt>
                <c:pt idx="122">
                  <c:v>44252</c:v>
                </c:pt>
                <c:pt idx="123">
                  <c:v>44253</c:v>
                </c:pt>
                <c:pt idx="124">
                  <c:v>44257</c:v>
                </c:pt>
                <c:pt idx="125">
                  <c:v>44258</c:v>
                </c:pt>
                <c:pt idx="126">
                  <c:v>44259</c:v>
                </c:pt>
                <c:pt idx="127">
                  <c:v>44260</c:v>
                </c:pt>
                <c:pt idx="128">
                  <c:v>44263</c:v>
                </c:pt>
                <c:pt idx="129">
                  <c:v>44264</c:v>
                </c:pt>
                <c:pt idx="130">
                  <c:v>44265</c:v>
                </c:pt>
                <c:pt idx="131">
                  <c:v>44266</c:v>
                </c:pt>
                <c:pt idx="132">
                  <c:v>44267</c:v>
                </c:pt>
                <c:pt idx="133">
                  <c:v>44270</c:v>
                </c:pt>
                <c:pt idx="134">
                  <c:v>44271</c:v>
                </c:pt>
                <c:pt idx="135">
                  <c:v>44272</c:v>
                </c:pt>
                <c:pt idx="136">
                  <c:v>44273</c:v>
                </c:pt>
                <c:pt idx="137">
                  <c:v>44274</c:v>
                </c:pt>
                <c:pt idx="138">
                  <c:v>44277</c:v>
                </c:pt>
                <c:pt idx="139">
                  <c:v>44278</c:v>
                </c:pt>
                <c:pt idx="140">
                  <c:v>44279</c:v>
                </c:pt>
                <c:pt idx="141">
                  <c:v>44280</c:v>
                </c:pt>
                <c:pt idx="142">
                  <c:v>44281</c:v>
                </c:pt>
                <c:pt idx="143">
                  <c:v>44284</c:v>
                </c:pt>
                <c:pt idx="144">
                  <c:v>44285</c:v>
                </c:pt>
                <c:pt idx="145">
                  <c:v>44286</c:v>
                </c:pt>
                <c:pt idx="146">
                  <c:v>44287</c:v>
                </c:pt>
                <c:pt idx="147">
                  <c:v>44293</c:v>
                </c:pt>
                <c:pt idx="148">
                  <c:v>44294</c:v>
                </c:pt>
                <c:pt idx="149">
                  <c:v>44295</c:v>
                </c:pt>
                <c:pt idx="150">
                  <c:v>44298</c:v>
                </c:pt>
                <c:pt idx="151">
                  <c:v>44299</c:v>
                </c:pt>
                <c:pt idx="152">
                  <c:v>44300</c:v>
                </c:pt>
                <c:pt idx="153">
                  <c:v>44301</c:v>
                </c:pt>
                <c:pt idx="154">
                  <c:v>44302</c:v>
                </c:pt>
                <c:pt idx="155">
                  <c:v>44305</c:v>
                </c:pt>
                <c:pt idx="156">
                  <c:v>44306</c:v>
                </c:pt>
                <c:pt idx="157">
                  <c:v>44307</c:v>
                </c:pt>
                <c:pt idx="158">
                  <c:v>44308</c:v>
                </c:pt>
                <c:pt idx="159">
                  <c:v>44309</c:v>
                </c:pt>
                <c:pt idx="160">
                  <c:v>44312</c:v>
                </c:pt>
                <c:pt idx="161">
                  <c:v>44313</c:v>
                </c:pt>
                <c:pt idx="162">
                  <c:v>44314</c:v>
                </c:pt>
                <c:pt idx="163">
                  <c:v>44315</c:v>
                </c:pt>
                <c:pt idx="164">
                  <c:v>44319</c:v>
                </c:pt>
                <c:pt idx="165">
                  <c:v>44320</c:v>
                </c:pt>
                <c:pt idx="166">
                  <c:v>44321</c:v>
                </c:pt>
                <c:pt idx="167">
                  <c:v>44322</c:v>
                </c:pt>
                <c:pt idx="168">
                  <c:v>44323</c:v>
                </c:pt>
                <c:pt idx="169">
                  <c:v>44326</c:v>
                </c:pt>
                <c:pt idx="170">
                  <c:v>44327</c:v>
                </c:pt>
                <c:pt idx="171">
                  <c:v>44328</c:v>
                </c:pt>
                <c:pt idx="172">
                  <c:v>44329</c:v>
                </c:pt>
                <c:pt idx="173">
                  <c:v>44330</c:v>
                </c:pt>
                <c:pt idx="174">
                  <c:v>44333</c:v>
                </c:pt>
                <c:pt idx="175">
                  <c:v>44334</c:v>
                </c:pt>
                <c:pt idx="176">
                  <c:v>44336</c:v>
                </c:pt>
                <c:pt idx="177">
                  <c:v>44337</c:v>
                </c:pt>
                <c:pt idx="178">
                  <c:v>44340</c:v>
                </c:pt>
                <c:pt idx="179">
                  <c:v>44341</c:v>
                </c:pt>
                <c:pt idx="180">
                  <c:v>44342</c:v>
                </c:pt>
                <c:pt idx="181">
                  <c:v>44343</c:v>
                </c:pt>
                <c:pt idx="182">
                  <c:v>44344</c:v>
                </c:pt>
                <c:pt idx="183">
                  <c:v>44347</c:v>
                </c:pt>
                <c:pt idx="184">
                  <c:v>44348</c:v>
                </c:pt>
                <c:pt idx="185">
                  <c:v>44349</c:v>
                </c:pt>
                <c:pt idx="186">
                  <c:v>44350</c:v>
                </c:pt>
                <c:pt idx="187">
                  <c:v>44351</c:v>
                </c:pt>
                <c:pt idx="188">
                  <c:v>44354</c:v>
                </c:pt>
                <c:pt idx="189">
                  <c:v>44355</c:v>
                </c:pt>
                <c:pt idx="190">
                  <c:v>44356</c:v>
                </c:pt>
                <c:pt idx="191">
                  <c:v>44357</c:v>
                </c:pt>
                <c:pt idx="192">
                  <c:v>44358</c:v>
                </c:pt>
                <c:pt idx="193">
                  <c:v>44362</c:v>
                </c:pt>
                <c:pt idx="194">
                  <c:v>44363</c:v>
                </c:pt>
                <c:pt idx="195">
                  <c:v>44364</c:v>
                </c:pt>
                <c:pt idx="196">
                  <c:v>44365</c:v>
                </c:pt>
                <c:pt idx="197">
                  <c:v>44368</c:v>
                </c:pt>
                <c:pt idx="198">
                  <c:v>44369</c:v>
                </c:pt>
                <c:pt idx="199">
                  <c:v>44370</c:v>
                </c:pt>
                <c:pt idx="200">
                  <c:v>44371</c:v>
                </c:pt>
                <c:pt idx="201">
                  <c:v>44372</c:v>
                </c:pt>
                <c:pt idx="202">
                  <c:v>44375</c:v>
                </c:pt>
                <c:pt idx="203">
                  <c:v>44376</c:v>
                </c:pt>
                <c:pt idx="204">
                  <c:v>44377</c:v>
                </c:pt>
                <c:pt idx="205">
                  <c:v>44379</c:v>
                </c:pt>
                <c:pt idx="206">
                  <c:v>44382</c:v>
                </c:pt>
                <c:pt idx="207">
                  <c:v>44383</c:v>
                </c:pt>
                <c:pt idx="208">
                  <c:v>44384</c:v>
                </c:pt>
                <c:pt idx="209">
                  <c:v>44385</c:v>
                </c:pt>
                <c:pt idx="210">
                  <c:v>44386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44396</c:v>
                </c:pt>
                <c:pt idx="217">
                  <c:v>44397</c:v>
                </c:pt>
                <c:pt idx="218">
                  <c:v>44398</c:v>
                </c:pt>
                <c:pt idx="219">
                  <c:v>44399</c:v>
                </c:pt>
                <c:pt idx="220">
                  <c:v>44400</c:v>
                </c:pt>
                <c:pt idx="221">
                  <c:v>44403</c:v>
                </c:pt>
                <c:pt idx="222">
                  <c:v>44404</c:v>
                </c:pt>
                <c:pt idx="223">
                  <c:v>44405</c:v>
                </c:pt>
                <c:pt idx="224">
                  <c:v>44406</c:v>
                </c:pt>
                <c:pt idx="225">
                  <c:v>44407</c:v>
                </c:pt>
                <c:pt idx="226">
                  <c:v>44410</c:v>
                </c:pt>
                <c:pt idx="227">
                  <c:v>44411</c:v>
                </c:pt>
                <c:pt idx="228">
                  <c:v>44412</c:v>
                </c:pt>
                <c:pt idx="229">
                  <c:v>44413</c:v>
                </c:pt>
                <c:pt idx="230">
                  <c:v>44414</c:v>
                </c:pt>
                <c:pt idx="231">
                  <c:v>44417</c:v>
                </c:pt>
                <c:pt idx="232">
                  <c:v>44418</c:v>
                </c:pt>
                <c:pt idx="233">
                  <c:v>44419</c:v>
                </c:pt>
                <c:pt idx="234">
                  <c:v>44420</c:v>
                </c:pt>
                <c:pt idx="235">
                  <c:v>44421</c:v>
                </c:pt>
                <c:pt idx="236">
                  <c:v>44424</c:v>
                </c:pt>
                <c:pt idx="237">
                  <c:v>44425</c:v>
                </c:pt>
                <c:pt idx="238">
                  <c:v>44426</c:v>
                </c:pt>
                <c:pt idx="239">
                  <c:v>44427</c:v>
                </c:pt>
                <c:pt idx="240">
                  <c:v>44428</c:v>
                </c:pt>
                <c:pt idx="241">
                  <c:v>44431</c:v>
                </c:pt>
                <c:pt idx="242">
                  <c:v>44432</c:v>
                </c:pt>
                <c:pt idx="243">
                  <c:v>44433</c:v>
                </c:pt>
                <c:pt idx="244">
                  <c:v>44434</c:v>
                </c:pt>
                <c:pt idx="245">
                  <c:v>44435</c:v>
                </c:pt>
                <c:pt idx="246">
                  <c:v>44438</c:v>
                </c:pt>
                <c:pt idx="247">
                  <c:v>44439</c:v>
                </c:pt>
                <c:pt idx="248">
                  <c:v>44440</c:v>
                </c:pt>
                <c:pt idx="249">
                  <c:v>44441</c:v>
                </c:pt>
                <c:pt idx="250">
                  <c:v>44442</c:v>
                </c:pt>
                <c:pt idx="251">
                  <c:v>44445</c:v>
                </c:pt>
                <c:pt idx="252">
                  <c:v>44446</c:v>
                </c:pt>
                <c:pt idx="253">
                  <c:v>44447</c:v>
                </c:pt>
                <c:pt idx="254">
                  <c:v>44448</c:v>
                </c:pt>
                <c:pt idx="255">
                  <c:v>44449</c:v>
                </c:pt>
                <c:pt idx="256">
                  <c:v>44452</c:v>
                </c:pt>
                <c:pt idx="257">
                  <c:v>44453</c:v>
                </c:pt>
                <c:pt idx="258">
                  <c:v>44454</c:v>
                </c:pt>
                <c:pt idx="259">
                  <c:v>44455</c:v>
                </c:pt>
                <c:pt idx="260">
                  <c:v>44456</c:v>
                </c:pt>
                <c:pt idx="261">
                  <c:v>44462</c:v>
                </c:pt>
                <c:pt idx="262">
                  <c:v>44463</c:v>
                </c:pt>
                <c:pt idx="263">
                  <c:v>44466</c:v>
                </c:pt>
                <c:pt idx="264">
                  <c:v>44467</c:v>
                </c:pt>
                <c:pt idx="265">
                  <c:v>44468</c:v>
                </c:pt>
                <c:pt idx="266">
                  <c:v>44469</c:v>
                </c:pt>
                <c:pt idx="267">
                  <c:v>44473</c:v>
                </c:pt>
                <c:pt idx="268">
                  <c:v>44474</c:v>
                </c:pt>
                <c:pt idx="269">
                  <c:v>44475</c:v>
                </c:pt>
                <c:pt idx="270">
                  <c:v>44476</c:v>
                </c:pt>
                <c:pt idx="271">
                  <c:v>44477</c:v>
                </c:pt>
                <c:pt idx="272">
                  <c:v>44481</c:v>
                </c:pt>
                <c:pt idx="273">
                  <c:v>44482</c:v>
                </c:pt>
                <c:pt idx="274">
                  <c:v>44484</c:v>
                </c:pt>
                <c:pt idx="275">
                  <c:v>44487</c:v>
                </c:pt>
                <c:pt idx="276">
                  <c:v>44488</c:v>
                </c:pt>
                <c:pt idx="277">
                  <c:v>44489</c:v>
                </c:pt>
                <c:pt idx="278">
                  <c:v>44490</c:v>
                </c:pt>
                <c:pt idx="279">
                  <c:v>44491</c:v>
                </c:pt>
                <c:pt idx="280">
                  <c:v>44494</c:v>
                </c:pt>
                <c:pt idx="281">
                  <c:v>44495</c:v>
                </c:pt>
                <c:pt idx="282">
                  <c:v>44496</c:v>
                </c:pt>
                <c:pt idx="283">
                  <c:v>44497</c:v>
                </c:pt>
                <c:pt idx="284">
                  <c:v>44498</c:v>
                </c:pt>
                <c:pt idx="285">
                  <c:v>44501</c:v>
                </c:pt>
                <c:pt idx="286">
                  <c:v>44502</c:v>
                </c:pt>
                <c:pt idx="287">
                  <c:v>44503</c:v>
                </c:pt>
                <c:pt idx="288">
                  <c:v>44504</c:v>
                </c:pt>
                <c:pt idx="289">
                  <c:v>44505</c:v>
                </c:pt>
                <c:pt idx="290">
                  <c:v>44508</c:v>
                </c:pt>
                <c:pt idx="291">
                  <c:v>44509</c:v>
                </c:pt>
                <c:pt idx="292">
                  <c:v>44510</c:v>
                </c:pt>
                <c:pt idx="293">
                  <c:v>44511</c:v>
                </c:pt>
                <c:pt idx="294">
                  <c:v>44512</c:v>
                </c:pt>
                <c:pt idx="295">
                  <c:v>44515</c:v>
                </c:pt>
                <c:pt idx="296">
                  <c:v>44516</c:v>
                </c:pt>
                <c:pt idx="297">
                  <c:v>44517</c:v>
                </c:pt>
                <c:pt idx="298">
                  <c:v>44518</c:v>
                </c:pt>
                <c:pt idx="299">
                  <c:v>44519</c:v>
                </c:pt>
                <c:pt idx="300">
                  <c:v>44522</c:v>
                </c:pt>
                <c:pt idx="301">
                  <c:v>44523</c:v>
                </c:pt>
                <c:pt idx="302">
                  <c:v>44524</c:v>
                </c:pt>
                <c:pt idx="303">
                  <c:v>44525</c:v>
                </c:pt>
                <c:pt idx="304">
                  <c:v>44526</c:v>
                </c:pt>
                <c:pt idx="305">
                  <c:v>44529</c:v>
                </c:pt>
                <c:pt idx="306">
                  <c:v>44530</c:v>
                </c:pt>
                <c:pt idx="307">
                  <c:v>44531</c:v>
                </c:pt>
                <c:pt idx="308">
                  <c:v>44532</c:v>
                </c:pt>
                <c:pt idx="309">
                  <c:v>44533</c:v>
                </c:pt>
                <c:pt idx="310">
                  <c:v>44536</c:v>
                </c:pt>
                <c:pt idx="311">
                  <c:v>44537</c:v>
                </c:pt>
                <c:pt idx="312">
                  <c:v>44538</c:v>
                </c:pt>
                <c:pt idx="313">
                  <c:v>44539</c:v>
                </c:pt>
                <c:pt idx="314">
                  <c:v>44540</c:v>
                </c:pt>
                <c:pt idx="315">
                  <c:v>44543</c:v>
                </c:pt>
                <c:pt idx="316">
                  <c:v>44544</c:v>
                </c:pt>
                <c:pt idx="317">
                  <c:v>44545</c:v>
                </c:pt>
                <c:pt idx="318">
                  <c:v>44546</c:v>
                </c:pt>
                <c:pt idx="319">
                  <c:v>44547</c:v>
                </c:pt>
                <c:pt idx="320">
                  <c:v>44550</c:v>
                </c:pt>
                <c:pt idx="321">
                  <c:v>44551</c:v>
                </c:pt>
                <c:pt idx="322">
                  <c:v>44552</c:v>
                </c:pt>
                <c:pt idx="323">
                  <c:v>44553</c:v>
                </c:pt>
                <c:pt idx="324">
                  <c:v>44554</c:v>
                </c:pt>
                <c:pt idx="325">
                  <c:v>44558</c:v>
                </c:pt>
                <c:pt idx="326">
                  <c:v>44559</c:v>
                </c:pt>
                <c:pt idx="327">
                  <c:v>44560</c:v>
                </c:pt>
                <c:pt idx="328">
                  <c:v>44564</c:v>
                </c:pt>
                <c:pt idx="329">
                  <c:v>44565</c:v>
                </c:pt>
                <c:pt idx="330">
                  <c:v>44566</c:v>
                </c:pt>
                <c:pt idx="331">
                  <c:v>44567</c:v>
                </c:pt>
                <c:pt idx="332">
                  <c:v>44568</c:v>
                </c:pt>
                <c:pt idx="333">
                  <c:v>44571</c:v>
                </c:pt>
                <c:pt idx="334">
                  <c:v>44572</c:v>
                </c:pt>
                <c:pt idx="335">
                  <c:v>44573</c:v>
                </c:pt>
                <c:pt idx="336">
                  <c:v>44574</c:v>
                </c:pt>
                <c:pt idx="337">
                  <c:v>44575</c:v>
                </c:pt>
                <c:pt idx="338">
                  <c:v>44578</c:v>
                </c:pt>
                <c:pt idx="339">
                  <c:v>44579</c:v>
                </c:pt>
                <c:pt idx="340">
                  <c:v>44580</c:v>
                </c:pt>
                <c:pt idx="341">
                  <c:v>44581</c:v>
                </c:pt>
                <c:pt idx="342">
                  <c:v>44582</c:v>
                </c:pt>
                <c:pt idx="343">
                  <c:v>44585</c:v>
                </c:pt>
                <c:pt idx="344">
                  <c:v>44586</c:v>
                </c:pt>
                <c:pt idx="345">
                  <c:v>44587</c:v>
                </c:pt>
                <c:pt idx="346">
                  <c:v>44599</c:v>
                </c:pt>
                <c:pt idx="347">
                  <c:v>44600</c:v>
                </c:pt>
                <c:pt idx="348">
                  <c:v>44601</c:v>
                </c:pt>
                <c:pt idx="349">
                  <c:v>44602</c:v>
                </c:pt>
                <c:pt idx="350">
                  <c:v>44603</c:v>
                </c:pt>
                <c:pt idx="351">
                  <c:v>44606</c:v>
                </c:pt>
                <c:pt idx="352">
                  <c:v>44607</c:v>
                </c:pt>
                <c:pt idx="353">
                  <c:v>44608</c:v>
                </c:pt>
                <c:pt idx="354">
                  <c:v>44609</c:v>
                </c:pt>
                <c:pt idx="355">
                  <c:v>44610</c:v>
                </c:pt>
                <c:pt idx="356">
                  <c:v>44613</c:v>
                </c:pt>
                <c:pt idx="357">
                  <c:v>44614</c:v>
                </c:pt>
                <c:pt idx="358">
                  <c:v>44615</c:v>
                </c:pt>
                <c:pt idx="359">
                  <c:v>44616</c:v>
                </c:pt>
                <c:pt idx="360">
                  <c:v>44617</c:v>
                </c:pt>
                <c:pt idx="361">
                  <c:v>44621</c:v>
                </c:pt>
                <c:pt idx="362">
                  <c:v>44622</c:v>
                </c:pt>
                <c:pt idx="363">
                  <c:v>44623</c:v>
                </c:pt>
                <c:pt idx="364">
                  <c:v>44624</c:v>
                </c:pt>
                <c:pt idx="365">
                  <c:v>44627</c:v>
                </c:pt>
                <c:pt idx="366">
                  <c:v>44628</c:v>
                </c:pt>
                <c:pt idx="367">
                  <c:v>44629</c:v>
                </c:pt>
                <c:pt idx="368">
                  <c:v>44630</c:v>
                </c:pt>
                <c:pt idx="369">
                  <c:v>44631</c:v>
                </c:pt>
                <c:pt idx="370">
                  <c:v>44634</c:v>
                </c:pt>
                <c:pt idx="371">
                  <c:v>44635</c:v>
                </c:pt>
                <c:pt idx="372">
                  <c:v>44636</c:v>
                </c:pt>
                <c:pt idx="373">
                  <c:v>44637</c:v>
                </c:pt>
                <c:pt idx="374">
                  <c:v>44638</c:v>
                </c:pt>
                <c:pt idx="375">
                  <c:v>44641</c:v>
                </c:pt>
                <c:pt idx="376">
                  <c:v>44642</c:v>
                </c:pt>
                <c:pt idx="377">
                  <c:v>44643</c:v>
                </c:pt>
                <c:pt idx="378">
                  <c:v>44644</c:v>
                </c:pt>
                <c:pt idx="379">
                  <c:v>44645</c:v>
                </c:pt>
                <c:pt idx="380">
                  <c:v>44648</c:v>
                </c:pt>
                <c:pt idx="381">
                  <c:v>44649</c:v>
                </c:pt>
                <c:pt idx="382">
                  <c:v>44650</c:v>
                </c:pt>
                <c:pt idx="383">
                  <c:v>44651</c:v>
                </c:pt>
                <c:pt idx="384">
                  <c:v>44652</c:v>
                </c:pt>
                <c:pt idx="385">
                  <c:v>44657</c:v>
                </c:pt>
                <c:pt idx="386">
                  <c:v>44658</c:v>
                </c:pt>
                <c:pt idx="387">
                  <c:v>44659</c:v>
                </c:pt>
                <c:pt idx="388">
                  <c:v>44662</c:v>
                </c:pt>
                <c:pt idx="389">
                  <c:v>44663</c:v>
                </c:pt>
                <c:pt idx="390">
                  <c:v>44664</c:v>
                </c:pt>
                <c:pt idx="391">
                  <c:v>44665</c:v>
                </c:pt>
                <c:pt idx="392">
                  <c:v>44670</c:v>
                </c:pt>
                <c:pt idx="393">
                  <c:v>44671</c:v>
                </c:pt>
                <c:pt idx="394">
                  <c:v>44672</c:v>
                </c:pt>
                <c:pt idx="395">
                  <c:v>44673</c:v>
                </c:pt>
                <c:pt idx="396">
                  <c:v>44677</c:v>
                </c:pt>
                <c:pt idx="397">
                  <c:v>44678</c:v>
                </c:pt>
                <c:pt idx="398">
                  <c:v>44680</c:v>
                </c:pt>
                <c:pt idx="399">
                  <c:v>44684</c:v>
                </c:pt>
                <c:pt idx="400">
                  <c:v>44685</c:v>
                </c:pt>
                <c:pt idx="401">
                  <c:v>44686</c:v>
                </c:pt>
                <c:pt idx="402">
                  <c:v>44687</c:v>
                </c:pt>
                <c:pt idx="403">
                  <c:v>44690</c:v>
                </c:pt>
                <c:pt idx="404">
                  <c:v>44691</c:v>
                </c:pt>
                <c:pt idx="405">
                  <c:v>44692</c:v>
                </c:pt>
                <c:pt idx="406">
                  <c:v>44693</c:v>
                </c:pt>
                <c:pt idx="407">
                  <c:v>44694</c:v>
                </c:pt>
                <c:pt idx="408">
                  <c:v>44697</c:v>
                </c:pt>
                <c:pt idx="409">
                  <c:v>44698</c:v>
                </c:pt>
                <c:pt idx="410">
                  <c:v>44699</c:v>
                </c:pt>
                <c:pt idx="411">
                  <c:v>44700</c:v>
                </c:pt>
                <c:pt idx="412">
                  <c:v>44701</c:v>
                </c:pt>
                <c:pt idx="413">
                  <c:v>44704</c:v>
                </c:pt>
                <c:pt idx="414">
                  <c:v>44705</c:v>
                </c:pt>
                <c:pt idx="415">
                  <c:v>44706</c:v>
                </c:pt>
                <c:pt idx="416">
                  <c:v>44707</c:v>
                </c:pt>
                <c:pt idx="417">
                  <c:v>44708</c:v>
                </c:pt>
                <c:pt idx="418">
                  <c:v>44711</c:v>
                </c:pt>
                <c:pt idx="419">
                  <c:v>44712</c:v>
                </c:pt>
                <c:pt idx="420">
                  <c:v>44713</c:v>
                </c:pt>
                <c:pt idx="421">
                  <c:v>44714</c:v>
                </c:pt>
                <c:pt idx="422">
                  <c:v>44718</c:v>
                </c:pt>
                <c:pt idx="423">
                  <c:v>44719</c:v>
                </c:pt>
                <c:pt idx="424">
                  <c:v>44720</c:v>
                </c:pt>
                <c:pt idx="425">
                  <c:v>44721</c:v>
                </c:pt>
                <c:pt idx="426">
                  <c:v>44722</c:v>
                </c:pt>
                <c:pt idx="427">
                  <c:v>44725</c:v>
                </c:pt>
                <c:pt idx="428">
                  <c:v>44726</c:v>
                </c:pt>
                <c:pt idx="429">
                  <c:v>44727</c:v>
                </c:pt>
                <c:pt idx="430">
                  <c:v>44728</c:v>
                </c:pt>
                <c:pt idx="431">
                  <c:v>44729</c:v>
                </c:pt>
                <c:pt idx="432">
                  <c:v>44732</c:v>
                </c:pt>
                <c:pt idx="433">
                  <c:v>44733</c:v>
                </c:pt>
                <c:pt idx="434">
                  <c:v>44734</c:v>
                </c:pt>
                <c:pt idx="435">
                  <c:v>44735</c:v>
                </c:pt>
                <c:pt idx="436">
                  <c:v>44736</c:v>
                </c:pt>
                <c:pt idx="437">
                  <c:v>44739</c:v>
                </c:pt>
                <c:pt idx="438">
                  <c:v>44740</c:v>
                </c:pt>
                <c:pt idx="439">
                  <c:v>44741</c:v>
                </c:pt>
                <c:pt idx="440">
                  <c:v>44742</c:v>
                </c:pt>
                <c:pt idx="441">
                  <c:v>44743</c:v>
                </c:pt>
                <c:pt idx="442">
                  <c:v>44746</c:v>
                </c:pt>
                <c:pt idx="443">
                  <c:v>44747</c:v>
                </c:pt>
                <c:pt idx="444">
                  <c:v>44748</c:v>
                </c:pt>
                <c:pt idx="445">
                  <c:v>44749</c:v>
                </c:pt>
                <c:pt idx="446">
                  <c:v>44750</c:v>
                </c:pt>
                <c:pt idx="447">
                  <c:v>44753</c:v>
                </c:pt>
                <c:pt idx="448">
                  <c:v>44754</c:v>
                </c:pt>
                <c:pt idx="449">
                  <c:v>44755</c:v>
                </c:pt>
                <c:pt idx="450">
                  <c:v>44756</c:v>
                </c:pt>
                <c:pt idx="451">
                  <c:v>44757</c:v>
                </c:pt>
                <c:pt idx="452">
                  <c:v>44760</c:v>
                </c:pt>
                <c:pt idx="453">
                  <c:v>44761</c:v>
                </c:pt>
                <c:pt idx="454">
                  <c:v>44762</c:v>
                </c:pt>
                <c:pt idx="455">
                  <c:v>44763</c:v>
                </c:pt>
                <c:pt idx="456">
                  <c:v>44764</c:v>
                </c:pt>
                <c:pt idx="457">
                  <c:v>44767</c:v>
                </c:pt>
                <c:pt idx="458">
                  <c:v>44768</c:v>
                </c:pt>
                <c:pt idx="459">
                  <c:v>44769</c:v>
                </c:pt>
                <c:pt idx="460">
                  <c:v>44770</c:v>
                </c:pt>
                <c:pt idx="461">
                  <c:v>44771</c:v>
                </c:pt>
                <c:pt idx="462">
                  <c:v>44774</c:v>
                </c:pt>
                <c:pt idx="463">
                  <c:v>44775</c:v>
                </c:pt>
                <c:pt idx="464">
                  <c:v>44776</c:v>
                </c:pt>
                <c:pt idx="465">
                  <c:v>44777</c:v>
                </c:pt>
                <c:pt idx="466">
                  <c:v>44778</c:v>
                </c:pt>
                <c:pt idx="467">
                  <c:v>44781</c:v>
                </c:pt>
                <c:pt idx="468">
                  <c:v>44782</c:v>
                </c:pt>
                <c:pt idx="469">
                  <c:v>44783</c:v>
                </c:pt>
                <c:pt idx="470">
                  <c:v>44784</c:v>
                </c:pt>
                <c:pt idx="471">
                  <c:v>44785</c:v>
                </c:pt>
                <c:pt idx="472">
                  <c:v>44788</c:v>
                </c:pt>
                <c:pt idx="473">
                  <c:v>44789</c:v>
                </c:pt>
                <c:pt idx="474">
                  <c:v>44790</c:v>
                </c:pt>
                <c:pt idx="475">
                  <c:v>44791</c:v>
                </c:pt>
                <c:pt idx="476">
                  <c:v>44792</c:v>
                </c:pt>
                <c:pt idx="477">
                  <c:v>44795</c:v>
                </c:pt>
                <c:pt idx="478">
                  <c:v>44796</c:v>
                </c:pt>
                <c:pt idx="479">
                  <c:v>44797</c:v>
                </c:pt>
                <c:pt idx="480">
                  <c:v>44798</c:v>
                </c:pt>
                <c:pt idx="481">
                  <c:v>44799</c:v>
                </c:pt>
                <c:pt idx="482">
                  <c:v>44802</c:v>
                </c:pt>
                <c:pt idx="483">
                  <c:v>44803</c:v>
                </c:pt>
                <c:pt idx="484">
                  <c:v>44804</c:v>
                </c:pt>
                <c:pt idx="485">
                  <c:v>44805</c:v>
                </c:pt>
                <c:pt idx="486">
                  <c:v>44806</c:v>
                </c:pt>
                <c:pt idx="487">
                  <c:v>44809</c:v>
                </c:pt>
                <c:pt idx="488">
                  <c:v>44810</c:v>
                </c:pt>
                <c:pt idx="489">
                  <c:v>44811</c:v>
                </c:pt>
                <c:pt idx="490">
                  <c:v>44812</c:v>
                </c:pt>
                <c:pt idx="491">
                  <c:v>44816</c:v>
                </c:pt>
                <c:pt idx="492">
                  <c:v>44817</c:v>
                </c:pt>
                <c:pt idx="493">
                  <c:v>44818</c:v>
                </c:pt>
                <c:pt idx="494">
                  <c:v>44819</c:v>
                </c:pt>
                <c:pt idx="495">
                  <c:v>44820</c:v>
                </c:pt>
                <c:pt idx="496">
                  <c:v>44823</c:v>
                </c:pt>
                <c:pt idx="497">
                  <c:v>44824</c:v>
                </c:pt>
                <c:pt idx="498">
                  <c:v>44825</c:v>
                </c:pt>
                <c:pt idx="499">
                  <c:v>44826</c:v>
                </c:pt>
                <c:pt idx="500">
                  <c:v>44827</c:v>
                </c:pt>
                <c:pt idx="501">
                  <c:v>44830</c:v>
                </c:pt>
                <c:pt idx="502">
                  <c:v>44831</c:v>
                </c:pt>
                <c:pt idx="503">
                  <c:v>44832</c:v>
                </c:pt>
                <c:pt idx="504">
                  <c:v>44833</c:v>
                </c:pt>
                <c:pt idx="505">
                  <c:v>44834</c:v>
                </c:pt>
                <c:pt idx="506">
                  <c:v>44837</c:v>
                </c:pt>
                <c:pt idx="507">
                  <c:v>44838</c:v>
                </c:pt>
                <c:pt idx="508">
                  <c:v>44839</c:v>
                </c:pt>
                <c:pt idx="509">
                  <c:v>44840</c:v>
                </c:pt>
                <c:pt idx="510">
                  <c:v>44841</c:v>
                </c:pt>
                <c:pt idx="511">
                  <c:v>44845</c:v>
                </c:pt>
                <c:pt idx="512">
                  <c:v>44846</c:v>
                </c:pt>
                <c:pt idx="513">
                  <c:v>44847</c:v>
                </c:pt>
                <c:pt idx="514">
                  <c:v>44848</c:v>
                </c:pt>
                <c:pt idx="515">
                  <c:v>44851</c:v>
                </c:pt>
                <c:pt idx="516">
                  <c:v>44852</c:v>
                </c:pt>
                <c:pt idx="517">
                  <c:v>44853</c:v>
                </c:pt>
                <c:pt idx="518">
                  <c:v>44854</c:v>
                </c:pt>
                <c:pt idx="519">
                  <c:v>44855</c:v>
                </c:pt>
                <c:pt idx="520">
                  <c:v>44858</c:v>
                </c:pt>
                <c:pt idx="521">
                  <c:v>44859</c:v>
                </c:pt>
                <c:pt idx="522">
                  <c:v>44860</c:v>
                </c:pt>
                <c:pt idx="523">
                  <c:v>44861</c:v>
                </c:pt>
                <c:pt idx="524">
                  <c:v>44862</c:v>
                </c:pt>
                <c:pt idx="525">
                  <c:v>44865</c:v>
                </c:pt>
                <c:pt idx="526">
                  <c:v>44866</c:v>
                </c:pt>
                <c:pt idx="527">
                  <c:v>44867</c:v>
                </c:pt>
                <c:pt idx="528">
                  <c:v>44868</c:v>
                </c:pt>
                <c:pt idx="529">
                  <c:v>44869</c:v>
                </c:pt>
                <c:pt idx="530">
                  <c:v>44872</c:v>
                </c:pt>
                <c:pt idx="531">
                  <c:v>44873</c:v>
                </c:pt>
                <c:pt idx="532">
                  <c:v>44874</c:v>
                </c:pt>
                <c:pt idx="533">
                  <c:v>44875</c:v>
                </c:pt>
                <c:pt idx="534">
                  <c:v>44876</c:v>
                </c:pt>
                <c:pt idx="535">
                  <c:v>44879</c:v>
                </c:pt>
                <c:pt idx="536">
                  <c:v>44880</c:v>
                </c:pt>
                <c:pt idx="537">
                  <c:v>44881</c:v>
                </c:pt>
                <c:pt idx="538">
                  <c:v>44882</c:v>
                </c:pt>
                <c:pt idx="539">
                  <c:v>44883</c:v>
                </c:pt>
                <c:pt idx="540">
                  <c:v>44886</c:v>
                </c:pt>
                <c:pt idx="541">
                  <c:v>44887</c:v>
                </c:pt>
                <c:pt idx="542">
                  <c:v>44888</c:v>
                </c:pt>
                <c:pt idx="543">
                  <c:v>44889</c:v>
                </c:pt>
                <c:pt idx="544">
                  <c:v>44890</c:v>
                </c:pt>
                <c:pt idx="545">
                  <c:v>44893</c:v>
                </c:pt>
                <c:pt idx="546">
                  <c:v>44894</c:v>
                </c:pt>
                <c:pt idx="547">
                  <c:v>44895</c:v>
                </c:pt>
                <c:pt idx="548">
                  <c:v>44896</c:v>
                </c:pt>
                <c:pt idx="549">
                  <c:v>44897</c:v>
                </c:pt>
                <c:pt idx="550">
                  <c:v>44900</c:v>
                </c:pt>
                <c:pt idx="551">
                  <c:v>44901</c:v>
                </c:pt>
                <c:pt idx="552">
                  <c:v>44902</c:v>
                </c:pt>
                <c:pt idx="553">
                  <c:v>44903</c:v>
                </c:pt>
                <c:pt idx="554">
                  <c:v>44904</c:v>
                </c:pt>
                <c:pt idx="555">
                  <c:v>44907</c:v>
                </c:pt>
                <c:pt idx="556">
                  <c:v>44908</c:v>
                </c:pt>
                <c:pt idx="557">
                  <c:v>44909</c:v>
                </c:pt>
                <c:pt idx="558">
                  <c:v>44910</c:v>
                </c:pt>
                <c:pt idx="559">
                  <c:v>44911</c:v>
                </c:pt>
                <c:pt idx="560">
                  <c:v>44914</c:v>
                </c:pt>
                <c:pt idx="561">
                  <c:v>44915</c:v>
                </c:pt>
                <c:pt idx="562">
                  <c:v>44916</c:v>
                </c:pt>
                <c:pt idx="563">
                  <c:v>44917</c:v>
                </c:pt>
                <c:pt idx="564">
                  <c:v>44918</c:v>
                </c:pt>
                <c:pt idx="565">
                  <c:v>44921</c:v>
                </c:pt>
                <c:pt idx="566">
                  <c:v>44922</c:v>
                </c:pt>
                <c:pt idx="567">
                  <c:v>44923</c:v>
                </c:pt>
                <c:pt idx="568">
                  <c:v>44924</c:v>
                </c:pt>
                <c:pt idx="569">
                  <c:v>44925</c:v>
                </c:pt>
                <c:pt idx="570">
                  <c:v>44929</c:v>
                </c:pt>
                <c:pt idx="571">
                  <c:v>44930</c:v>
                </c:pt>
                <c:pt idx="572">
                  <c:v>44931</c:v>
                </c:pt>
                <c:pt idx="573">
                  <c:v>44932</c:v>
                </c:pt>
                <c:pt idx="574">
                  <c:v>44935</c:v>
                </c:pt>
                <c:pt idx="575">
                  <c:v>44936</c:v>
                </c:pt>
                <c:pt idx="576">
                  <c:v>44937</c:v>
                </c:pt>
                <c:pt idx="577">
                  <c:v>44938</c:v>
                </c:pt>
                <c:pt idx="578">
                  <c:v>44939</c:v>
                </c:pt>
                <c:pt idx="579">
                  <c:v>44942</c:v>
                </c:pt>
                <c:pt idx="580">
                  <c:v>44943</c:v>
                </c:pt>
                <c:pt idx="581">
                  <c:v>44956</c:v>
                </c:pt>
                <c:pt idx="582">
                  <c:v>44957</c:v>
                </c:pt>
                <c:pt idx="583">
                  <c:v>44958</c:v>
                </c:pt>
                <c:pt idx="584">
                  <c:v>44959</c:v>
                </c:pt>
                <c:pt idx="585">
                  <c:v>44960</c:v>
                </c:pt>
                <c:pt idx="586">
                  <c:v>44963</c:v>
                </c:pt>
                <c:pt idx="587">
                  <c:v>44964</c:v>
                </c:pt>
                <c:pt idx="588">
                  <c:v>44965</c:v>
                </c:pt>
                <c:pt idx="589">
                  <c:v>44966</c:v>
                </c:pt>
                <c:pt idx="590">
                  <c:v>44967</c:v>
                </c:pt>
                <c:pt idx="591">
                  <c:v>44970</c:v>
                </c:pt>
                <c:pt idx="592">
                  <c:v>44971</c:v>
                </c:pt>
                <c:pt idx="593">
                  <c:v>44972</c:v>
                </c:pt>
                <c:pt idx="594">
                  <c:v>44973</c:v>
                </c:pt>
                <c:pt idx="595">
                  <c:v>44974</c:v>
                </c:pt>
                <c:pt idx="596">
                  <c:v>44977</c:v>
                </c:pt>
                <c:pt idx="597">
                  <c:v>44978</c:v>
                </c:pt>
                <c:pt idx="598">
                  <c:v>44979</c:v>
                </c:pt>
                <c:pt idx="599">
                  <c:v>44980</c:v>
                </c:pt>
                <c:pt idx="600">
                  <c:v>44981</c:v>
                </c:pt>
                <c:pt idx="601">
                  <c:v>44986</c:v>
                </c:pt>
                <c:pt idx="602">
                  <c:v>44987</c:v>
                </c:pt>
                <c:pt idx="603">
                  <c:v>44988</c:v>
                </c:pt>
                <c:pt idx="604">
                  <c:v>44991</c:v>
                </c:pt>
                <c:pt idx="605">
                  <c:v>44992</c:v>
                </c:pt>
                <c:pt idx="606">
                  <c:v>44993</c:v>
                </c:pt>
                <c:pt idx="607">
                  <c:v>44994</c:v>
                </c:pt>
                <c:pt idx="608">
                  <c:v>44995</c:v>
                </c:pt>
                <c:pt idx="609">
                  <c:v>44998</c:v>
                </c:pt>
                <c:pt idx="610">
                  <c:v>44999</c:v>
                </c:pt>
                <c:pt idx="611">
                  <c:v>45000</c:v>
                </c:pt>
                <c:pt idx="612">
                  <c:v>45001</c:v>
                </c:pt>
                <c:pt idx="613">
                  <c:v>45002</c:v>
                </c:pt>
                <c:pt idx="614">
                  <c:v>45005</c:v>
                </c:pt>
                <c:pt idx="615">
                  <c:v>45006</c:v>
                </c:pt>
                <c:pt idx="616">
                  <c:v>45007</c:v>
                </c:pt>
                <c:pt idx="617">
                  <c:v>45008</c:v>
                </c:pt>
                <c:pt idx="618">
                  <c:v>45009</c:v>
                </c:pt>
                <c:pt idx="619">
                  <c:v>45012</c:v>
                </c:pt>
                <c:pt idx="620">
                  <c:v>45013</c:v>
                </c:pt>
                <c:pt idx="621">
                  <c:v>45014</c:v>
                </c:pt>
                <c:pt idx="622">
                  <c:v>45015</c:v>
                </c:pt>
                <c:pt idx="623">
                  <c:v>45016</c:v>
                </c:pt>
                <c:pt idx="624">
                  <c:v>45022</c:v>
                </c:pt>
                <c:pt idx="625">
                  <c:v>45023</c:v>
                </c:pt>
                <c:pt idx="626">
                  <c:v>45026</c:v>
                </c:pt>
                <c:pt idx="627">
                  <c:v>45027</c:v>
                </c:pt>
                <c:pt idx="628">
                  <c:v>45028</c:v>
                </c:pt>
                <c:pt idx="629">
                  <c:v>45029</c:v>
                </c:pt>
                <c:pt idx="630">
                  <c:v>45030</c:v>
                </c:pt>
                <c:pt idx="631">
                  <c:v>45033</c:v>
                </c:pt>
                <c:pt idx="632">
                  <c:v>45034</c:v>
                </c:pt>
                <c:pt idx="633">
                  <c:v>45035</c:v>
                </c:pt>
                <c:pt idx="634">
                  <c:v>45036</c:v>
                </c:pt>
                <c:pt idx="635">
                  <c:v>45037</c:v>
                </c:pt>
                <c:pt idx="636">
                  <c:v>45040</c:v>
                </c:pt>
                <c:pt idx="637">
                  <c:v>45041</c:v>
                </c:pt>
                <c:pt idx="638">
                  <c:v>45042</c:v>
                </c:pt>
                <c:pt idx="639">
                  <c:v>45043</c:v>
                </c:pt>
                <c:pt idx="640">
                  <c:v>45044</c:v>
                </c:pt>
                <c:pt idx="641">
                  <c:v>45048</c:v>
                </c:pt>
                <c:pt idx="642">
                  <c:v>45049</c:v>
                </c:pt>
                <c:pt idx="643">
                  <c:v>45050</c:v>
                </c:pt>
                <c:pt idx="644">
                  <c:v>45051</c:v>
                </c:pt>
                <c:pt idx="645">
                  <c:v>45054</c:v>
                </c:pt>
                <c:pt idx="646">
                  <c:v>45055</c:v>
                </c:pt>
                <c:pt idx="647">
                  <c:v>45056</c:v>
                </c:pt>
                <c:pt idx="648">
                  <c:v>45057</c:v>
                </c:pt>
                <c:pt idx="649">
                  <c:v>45058</c:v>
                </c:pt>
                <c:pt idx="650">
                  <c:v>45061</c:v>
                </c:pt>
                <c:pt idx="651">
                  <c:v>45062</c:v>
                </c:pt>
                <c:pt idx="652">
                  <c:v>45063</c:v>
                </c:pt>
                <c:pt idx="653">
                  <c:v>45064</c:v>
                </c:pt>
                <c:pt idx="654">
                  <c:v>45065</c:v>
                </c:pt>
                <c:pt idx="655">
                  <c:v>45068</c:v>
                </c:pt>
                <c:pt idx="656">
                  <c:v>45069</c:v>
                </c:pt>
                <c:pt idx="657">
                  <c:v>45070</c:v>
                </c:pt>
                <c:pt idx="658">
                  <c:v>45071</c:v>
                </c:pt>
                <c:pt idx="659">
                  <c:v>45072</c:v>
                </c:pt>
                <c:pt idx="660">
                  <c:v>45075</c:v>
                </c:pt>
                <c:pt idx="661">
                  <c:v>45076</c:v>
                </c:pt>
                <c:pt idx="662">
                  <c:v>45077</c:v>
                </c:pt>
                <c:pt idx="663">
                  <c:v>45078</c:v>
                </c:pt>
                <c:pt idx="664">
                  <c:v>45079</c:v>
                </c:pt>
                <c:pt idx="665">
                  <c:v>45082</c:v>
                </c:pt>
                <c:pt idx="666">
                  <c:v>45083</c:v>
                </c:pt>
                <c:pt idx="667">
                  <c:v>45084</c:v>
                </c:pt>
                <c:pt idx="668">
                  <c:v>45085</c:v>
                </c:pt>
                <c:pt idx="669">
                  <c:v>45086</c:v>
                </c:pt>
                <c:pt idx="670">
                  <c:v>45089</c:v>
                </c:pt>
                <c:pt idx="671">
                  <c:v>45090</c:v>
                </c:pt>
                <c:pt idx="672">
                  <c:v>45091</c:v>
                </c:pt>
                <c:pt idx="673">
                  <c:v>45092</c:v>
                </c:pt>
                <c:pt idx="674">
                  <c:v>45093</c:v>
                </c:pt>
                <c:pt idx="675">
                  <c:v>45096</c:v>
                </c:pt>
                <c:pt idx="676">
                  <c:v>45097</c:v>
                </c:pt>
                <c:pt idx="677">
                  <c:v>45098</c:v>
                </c:pt>
                <c:pt idx="678">
                  <c:v>45103</c:v>
                </c:pt>
                <c:pt idx="679">
                  <c:v>45104</c:v>
                </c:pt>
                <c:pt idx="680">
                  <c:v>45105</c:v>
                </c:pt>
                <c:pt idx="681">
                  <c:v>45106</c:v>
                </c:pt>
                <c:pt idx="682">
                  <c:v>45107</c:v>
                </c:pt>
                <c:pt idx="683">
                  <c:v>45110</c:v>
                </c:pt>
                <c:pt idx="684">
                  <c:v>45111</c:v>
                </c:pt>
                <c:pt idx="685">
                  <c:v>45112</c:v>
                </c:pt>
                <c:pt idx="686">
                  <c:v>45113</c:v>
                </c:pt>
                <c:pt idx="687">
                  <c:v>45114</c:v>
                </c:pt>
                <c:pt idx="688">
                  <c:v>45117</c:v>
                </c:pt>
                <c:pt idx="689">
                  <c:v>45118</c:v>
                </c:pt>
                <c:pt idx="690">
                  <c:v>45119</c:v>
                </c:pt>
                <c:pt idx="691">
                  <c:v>45120</c:v>
                </c:pt>
                <c:pt idx="692">
                  <c:v>45121</c:v>
                </c:pt>
                <c:pt idx="693">
                  <c:v>45124</c:v>
                </c:pt>
                <c:pt idx="694">
                  <c:v>45125</c:v>
                </c:pt>
                <c:pt idx="695">
                  <c:v>45126</c:v>
                </c:pt>
                <c:pt idx="696">
                  <c:v>45127</c:v>
                </c:pt>
                <c:pt idx="697">
                  <c:v>45128</c:v>
                </c:pt>
                <c:pt idx="698">
                  <c:v>45131</c:v>
                </c:pt>
                <c:pt idx="699">
                  <c:v>45132</c:v>
                </c:pt>
                <c:pt idx="700">
                  <c:v>45133</c:v>
                </c:pt>
                <c:pt idx="701">
                  <c:v>45134</c:v>
                </c:pt>
                <c:pt idx="702">
                  <c:v>45135</c:v>
                </c:pt>
                <c:pt idx="703">
                  <c:v>45138</c:v>
                </c:pt>
                <c:pt idx="704">
                  <c:v>45139</c:v>
                </c:pt>
                <c:pt idx="705">
                  <c:v>45140</c:v>
                </c:pt>
                <c:pt idx="706">
                  <c:v>45142</c:v>
                </c:pt>
                <c:pt idx="707">
                  <c:v>45145</c:v>
                </c:pt>
                <c:pt idx="708">
                  <c:v>45146</c:v>
                </c:pt>
                <c:pt idx="709">
                  <c:v>45147</c:v>
                </c:pt>
                <c:pt idx="710">
                  <c:v>45148</c:v>
                </c:pt>
                <c:pt idx="711">
                  <c:v>45149</c:v>
                </c:pt>
                <c:pt idx="712">
                  <c:v>45152</c:v>
                </c:pt>
                <c:pt idx="713">
                  <c:v>45153</c:v>
                </c:pt>
                <c:pt idx="714">
                  <c:v>45154</c:v>
                </c:pt>
                <c:pt idx="715">
                  <c:v>45155</c:v>
                </c:pt>
                <c:pt idx="716">
                  <c:v>45156</c:v>
                </c:pt>
                <c:pt idx="717">
                  <c:v>45159</c:v>
                </c:pt>
                <c:pt idx="718">
                  <c:v>45160</c:v>
                </c:pt>
                <c:pt idx="719">
                  <c:v>45161</c:v>
                </c:pt>
                <c:pt idx="720">
                  <c:v>45162</c:v>
                </c:pt>
                <c:pt idx="721">
                  <c:v>45163</c:v>
                </c:pt>
                <c:pt idx="722">
                  <c:v>45166</c:v>
                </c:pt>
                <c:pt idx="723">
                  <c:v>45167</c:v>
                </c:pt>
                <c:pt idx="724">
                  <c:v>45168</c:v>
                </c:pt>
                <c:pt idx="725">
                  <c:v>45169</c:v>
                </c:pt>
                <c:pt idx="726">
                  <c:v>45170</c:v>
                </c:pt>
                <c:pt idx="727">
                  <c:v>45173</c:v>
                </c:pt>
                <c:pt idx="728">
                  <c:v>45174</c:v>
                </c:pt>
                <c:pt idx="729">
                  <c:v>45175</c:v>
                </c:pt>
                <c:pt idx="730">
                  <c:v>45176</c:v>
                </c:pt>
                <c:pt idx="731">
                  <c:v>45177</c:v>
                </c:pt>
                <c:pt idx="732">
                  <c:v>45180</c:v>
                </c:pt>
                <c:pt idx="733">
                  <c:v>45181</c:v>
                </c:pt>
                <c:pt idx="734">
                  <c:v>45182</c:v>
                </c:pt>
                <c:pt idx="735">
                  <c:v>45183</c:v>
                </c:pt>
                <c:pt idx="736">
                  <c:v>45184</c:v>
                </c:pt>
                <c:pt idx="737">
                  <c:v>45187</c:v>
                </c:pt>
                <c:pt idx="738">
                  <c:v>45188</c:v>
                </c:pt>
                <c:pt idx="739">
                  <c:v>45189</c:v>
                </c:pt>
                <c:pt idx="740">
                  <c:v>45190</c:v>
                </c:pt>
                <c:pt idx="741">
                  <c:v>45191</c:v>
                </c:pt>
                <c:pt idx="742">
                  <c:v>45194</c:v>
                </c:pt>
                <c:pt idx="743">
                  <c:v>45195</c:v>
                </c:pt>
                <c:pt idx="744">
                  <c:v>45196</c:v>
                </c:pt>
                <c:pt idx="745">
                  <c:v>45197</c:v>
                </c:pt>
                <c:pt idx="746">
                  <c:v>45201</c:v>
                </c:pt>
                <c:pt idx="747">
                  <c:v>45202</c:v>
                </c:pt>
                <c:pt idx="748">
                  <c:v>45203</c:v>
                </c:pt>
                <c:pt idx="749">
                  <c:v>45204</c:v>
                </c:pt>
                <c:pt idx="750">
                  <c:v>45205</c:v>
                </c:pt>
                <c:pt idx="751">
                  <c:v>45210</c:v>
                </c:pt>
                <c:pt idx="752">
                  <c:v>45211</c:v>
                </c:pt>
                <c:pt idx="753">
                  <c:v>45212</c:v>
                </c:pt>
                <c:pt idx="754">
                  <c:v>45215</c:v>
                </c:pt>
                <c:pt idx="755">
                  <c:v>45216</c:v>
                </c:pt>
                <c:pt idx="756">
                  <c:v>45217</c:v>
                </c:pt>
                <c:pt idx="757">
                  <c:v>45218</c:v>
                </c:pt>
                <c:pt idx="758">
                  <c:v>45219</c:v>
                </c:pt>
                <c:pt idx="759">
                  <c:v>45222</c:v>
                </c:pt>
                <c:pt idx="760">
                  <c:v>45223</c:v>
                </c:pt>
                <c:pt idx="761">
                  <c:v>45224</c:v>
                </c:pt>
                <c:pt idx="762">
                  <c:v>45225</c:v>
                </c:pt>
                <c:pt idx="763">
                  <c:v>45226</c:v>
                </c:pt>
                <c:pt idx="764">
                  <c:v>45229</c:v>
                </c:pt>
                <c:pt idx="765">
                  <c:v>45230</c:v>
                </c:pt>
                <c:pt idx="766">
                  <c:v>45231</c:v>
                </c:pt>
                <c:pt idx="767">
                  <c:v>45232</c:v>
                </c:pt>
                <c:pt idx="768">
                  <c:v>45233</c:v>
                </c:pt>
                <c:pt idx="769">
                  <c:v>45236</c:v>
                </c:pt>
                <c:pt idx="770">
                  <c:v>45237</c:v>
                </c:pt>
                <c:pt idx="771">
                  <c:v>45238</c:v>
                </c:pt>
                <c:pt idx="772">
                  <c:v>45239</c:v>
                </c:pt>
                <c:pt idx="773">
                  <c:v>45240</c:v>
                </c:pt>
                <c:pt idx="774">
                  <c:v>45243</c:v>
                </c:pt>
                <c:pt idx="775">
                  <c:v>45244</c:v>
                </c:pt>
                <c:pt idx="776">
                  <c:v>45245</c:v>
                </c:pt>
                <c:pt idx="777">
                  <c:v>45246</c:v>
                </c:pt>
              </c:numCache>
            </c:numRef>
          </c:cat>
          <c:val>
            <c:numRef>
              <c:f>'ONE_LAST_QUOTE (2)'!$AF$2:$AF$792</c:f>
              <c:numCache>
                <c:formatCode>0.00%</c:formatCode>
                <c:ptCount val="791"/>
                <c:pt idx="0">
                  <c:v>-3.2310590462182717E-4</c:v>
                </c:pt>
                <c:pt idx="1">
                  <c:v>-3.2310590462182717E-4</c:v>
                </c:pt>
                <c:pt idx="2">
                  <c:v>-3.2310590462182717E-4</c:v>
                </c:pt>
                <c:pt idx="3">
                  <c:v>-3.2310590462182717E-4</c:v>
                </c:pt>
                <c:pt idx="4">
                  <c:v>-3.2310590462182717E-4</c:v>
                </c:pt>
                <c:pt idx="5">
                  <c:v>-3.2310590462182717E-4</c:v>
                </c:pt>
                <c:pt idx="6">
                  <c:v>-3.2310590462182717E-4</c:v>
                </c:pt>
                <c:pt idx="7">
                  <c:v>-3.2310590462182717E-4</c:v>
                </c:pt>
                <c:pt idx="8">
                  <c:v>-3.2310590462182717E-4</c:v>
                </c:pt>
                <c:pt idx="9">
                  <c:v>-3.2310590462182717E-4</c:v>
                </c:pt>
                <c:pt idx="10">
                  <c:v>-3.2310590462182717E-4</c:v>
                </c:pt>
                <c:pt idx="11">
                  <c:v>-3.2310590462182717E-4</c:v>
                </c:pt>
                <c:pt idx="12">
                  <c:v>-3.2310590462182717E-4</c:v>
                </c:pt>
                <c:pt idx="13">
                  <c:v>-3.2310590462182717E-4</c:v>
                </c:pt>
                <c:pt idx="14">
                  <c:v>-3.2310590462182717E-4</c:v>
                </c:pt>
                <c:pt idx="15">
                  <c:v>-3.2310590462182717E-4</c:v>
                </c:pt>
                <c:pt idx="16">
                  <c:v>-3.2310590462182717E-4</c:v>
                </c:pt>
                <c:pt idx="17">
                  <c:v>-3.2310590462182717E-4</c:v>
                </c:pt>
                <c:pt idx="18">
                  <c:v>-3.2310590462182717E-4</c:v>
                </c:pt>
                <c:pt idx="19">
                  <c:v>-3.2310590462182717E-4</c:v>
                </c:pt>
                <c:pt idx="20">
                  <c:v>-3.2310590462182717E-4</c:v>
                </c:pt>
                <c:pt idx="21">
                  <c:v>-3.2310590462182717E-4</c:v>
                </c:pt>
                <c:pt idx="22">
                  <c:v>-3.2310590462182717E-4</c:v>
                </c:pt>
                <c:pt idx="23">
                  <c:v>-3.2310590462182717E-4</c:v>
                </c:pt>
                <c:pt idx="24">
                  <c:v>-3.2310590462182717E-4</c:v>
                </c:pt>
                <c:pt idx="25">
                  <c:v>-3.2310590462182717E-4</c:v>
                </c:pt>
                <c:pt idx="26">
                  <c:v>-3.2310590462182717E-4</c:v>
                </c:pt>
                <c:pt idx="27">
                  <c:v>-3.2310590462182717E-4</c:v>
                </c:pt>
                <c:pt idx="28">
                  <c:v>-3.2310590462182717E-4</c:v>
                </c:pt>
                <c:pt idx="29">
                  <c:v>-3.2310590462182717E-4</c:v>
                </c:pt>
                <c:pt idx="30">
                  <c:v>-3.2310590462182717E-4</c:v>
                </c:pt>
                <c:pt idx="31">
                  <c:v>-3.2310590462182717E-4</c:v>
                </c:pt>
                <c:pt idx="32">
                  <c:v>-3.2310590462182717E-4</c:v>
                </c:pt>
                <c:pt idx="33">
                  <c:v>-3.2310590462182717E-4</c:v>
                </c:pt>
                <c:pt idx="34">
                  <c:v>-3.2310590462182717E-4</c:v>
                </c:pt>
                <c:pt idx="35">
                  <c:v>-3.2310590462182717E-4</c:v>
                </c:pt>
                <c:pt idx="36">
                  <c:v>-3.2310590462182717E-4</c:v>
                </c:pt>
                <c:pt idx="37">
                  <c:v>-3.2310590462182717E-4</c:v>
                </c:pt>
                <c:pt idx="38">
                  <c:v>-3.2310590462182717E-4</c:v>
                </c:pt>
                <c:pt idx="39">
                  <c:v>-3.2310590462182717E-4</c:v>
                </c:pt>
                <c:pt idx="40">
                  <c:v>-3.2310590462182717E-4</c:v>
                </c:pt>
                <c:pt idx="41">
                  <c:v>-3.2310590462182717E-4</c:v>
                </c:pt>
                <c:pt idx="42">
                  <c:v>-3.2310590462182717E-4</c:v>
                </c:pt>
                <c:pt idx="43">
                  <c:v>-3.2310590462182717E-4</c:v>
                </c:pt>
                <c:pt idx="44">
                  <c:v>-3.2310590462182717E-4</c:v>
                </c:pt>
                <c:pt idx="45">
                  <c:v>-3.2310590462182717E-4</c:v>
                </c:pt>
                <c:pt idx="46">
                  <c:v>-3.2310590462182717E-4</c:v>
                </c:pt>
                <c:pt idx="47">
                  <c:v>-3.2310590462182717E-4</c:v>
                </c:pt>
                <c:pt idx="48">
                  <c:v>-3.2310590462182717E-4</c:v>
                </c:pt>
                <c:pt idx="49">
                  <c:v>-3.2310590462182717E-4</c:v>
                </c:pt>
                <c:pt idx="50">
                  <c:v>-3.2310590462182717E-4</c:v>
                </c:pt>
                <c:pt idx="51">
                  <c:v>-3.2310590462182717E-4</c:v>
                </c:pt>
                <c:pt idx="52">
                  <c:v>-3.2310590462182717E-4</c:v>
                </c:pt>
                <c:pt idx="53">
                  <c:v>-3.2310590462182717E-4</c:v>
                </c:pt>
                <c:pt idx="54">
                  <c:v>-3.2310590462182717E-4</c:v>
                </c:pt>
                <c:pt idx="55">
                  <c:v>-3.2310590462182717E-4</c:v>
                </c:pt>
                <c:pt idx="56">
                  <c:v>-3.2310590462182717E-4</c:v>
                </c:pt>
                <c:pt idx="57">
                  <c:v>-3.2310590462182717E-4</c:v>
                </c:pt>
                <c:pt idx="58">
                  <c:v>-3.2310590462182717E-4</c:v>
                </c:pt>
                <c:pt idx="59">
                  <c:v>-3.2310590462182717E-4</c:v>
                </c:pt>
                <c:pt idx="60">
                  <c:v>-3.2310590462182717E-4</c:v>
                </c:pt>
                <c:pt idx="61">
                  <c:v>-3.2310590462182717E-4</c:v>
                </c:pt>
                <c:pt idx="62">
                  <c:v>-3.2310590462182717E-4</c:v>
                </c:pt>
                <c:pt idx="63">
                  <c:v>-3.2310590462182717E-4</c:v>
                </c:pt>
                <c:pt idx="64">
                  <c:v>-3.2310590462182717E-4</c:v>
                </c:pt>
                <c:pt idx="65">
                  <c:v>-3.2310590462182717E-4</c:v>
                </c:pt>
                <c:pt idx="66">
                  <c:v>-3.2310590462182717E-4</c:v>
                </c:pt>
                <c:pt idx="67">
                  <c:v>-3.2310590462182717E-4</c:v>
                </c:pt>
                <c:pt idx="68">
                  <c:v>-3.2310590462182717E-4</c:v>
                </c:pt>
                <c:pt idx="69">
                  <c:v>-3.2310590462182717E-4</c:v>
                </c:pt>
                <c:pt idx="70">
                  <c:v>-3.2310590462182717E-4</c:v>
                </c:pt>
                <c:pt idx="71">
                  <c:v>-3.2310590462182717E-4</c:v>
                </c:pt>
                <c:pt idx="72">
                  <c:v>-3.2310590462182717E-4</c:v>
                </c:pt>
                <c:pt idx="73">
                  <c:v>-3.2310590462182717E-4</c:v>
                </c:pt>
                <c:pt idx="74">
                  <c:v>-3.2310590462182717E-4</c:v>
                </c:pt>
                <c:pt idx="75">
                  <c:v>-3.2310590462182717E-4</c:v>
                </c:pt>
                <c:pt idx="76">
                  <c:v>-3.2310590462182717E-4</c:v>
                </c:pt>
                <c:pt idx="77">
                  <c:v>-3.2310590462182717E-4</c:v>
                </c:pt>
                <c:pt idx="78">
                  <c:v>-3.2310590462182717E-4</c:v>
                </c:pt>
                <c:pt idx="79">
                  <c:v>-3.2310590462182717E-4</c:v>
                </c:pt>
                <c:pt idx="80">
                  <c:v>-3.2310590462182717E-4</c:v>
                </c:pt>
                <c:pt idx="81">
                  <c:v>-3.2310590462182717E-4</c:v>
                </c:pt>
                <c:pt idx="82">
                  <c:v>-3.2310590462182717E-4</c:v>
                </c:pt>
                <c:pt idx="83">
                  <c:v>-3.2310590462182717E-4</c:v>
                </c:pt>
                <c:pt idx="84">
                  <c:v>-3.2310590462182717E-4</c:v>
                </c:pt>
                <c:pt idx="85">
                  <c:v>-3.2310590462182717E-4</c:v>
                </c:pt>
                <c:pt idx="86">
                  <c:v>-3.2310590462182717E-4</c:v>
                </c:pt>
                <c:pt idx="87">
                  <c:v>-3.2310590462182717E-4</c:v>
                </c:pt>
                <c:pt idx="88">
                  <c:v>-3.2310590462182717E-4</c:v>
                </c:pt>
                <c:pt idx="89">
                  <c:v>-3.2310590462182717E-4</c:v>
                </c:pt>
                <c:pt idx="90">
                  <c:v>-3.2310590462182717E-4</c:v>
                </c:pt>
                <c:pt idx="91">
                  <c:v>-3.2310590462182717E-4</c:v>
                </c:pt>
                <c:pt idx="92">
                  <c:v>-3.2310590462182717E-4</c:v>
                </c:pt>
                <c:pt idx="93">
                  <c:v>-3.2310590462182717E-4</c:v>
                </c:pt>
                <c:pt idx="94">
                  <c:v>-3.2310590462182717E-4</c:v>
                </c:pt>
                <c:pt idx="95">
                  <c:v>-3.2310590462182717E-4</c:v>
                </c:pt>
                <c:pt idx="96">
                  <c:v>-3.2310590462182717E-4</c:v>
                </c:pt>
                <c:pt idx="97">
                  <c:v>-3.2310590462182717E-4</c:v>
                </c:pt>
                <c:pt idx="98">
                  <c:v>-3.2310590462182717E-4</c:v>
                </c:pt>
                <c:pt idx="99">
                  <c:v>-3.2310590462182717E-4</c:v>
                </c:pt>
                <c:pt idx="100">
                  <c:v>-3.2310590462182717E-4</c:v>
                </c:pt>
                <c:pt idx="101">
                  <c:v>-3.2310590462182717E-4</c:v>
                </c:pt>
                <c:pt idx="102">
                  <c:v>-3.2310590462182717E-4</c:v>
                </c:pt>
                <c:pt idx="103">
                  <c:v>-3.2310590462182717E-4</c:v>
                </c:pt>
                <c:pt idx="104">
                  <c:v>-3.2310590462182717E-4</c:v>
                </c:pt>
                <c:pt idx="105">
                  <c:v>-3.2310590462182717E-4</c:v>
                </c:pt>
                <c:pt idx="106">
                  <c:v>-3.2310590462182717E-4</c:v>
                </c:pt>
                <c:pt idx="107">
                  <c:v>-3.2310590462182717E-4</c:v>
                </c:pt>
                <c:pt idx="108">
                  <c:v>-3.2310590462182717E-4</c:v>
                </c:pt>
                <c:pt idx="109">
                  <c:v>-3.2310590462182717E-4</c:v>
                </c:pt>
                <c:pt idx="110">
                  <c:v>-3.2310590462182717E-4</c:v>
                </c:pt>
                <c:pt idx="111">
                  <c:v>-3.2310590462182717E-4</c:v>
                </c:pt>
                <c:pt idx="112">
                  <c:v>-3.2310590462182717E-4</c:v>
                </c:pt>
                <c:pt idx="113">
                  <c:v>-3.2310590462182717E-4</c:v>
                </c:pt>
                <c:pt idx="114">
                  <c:v>-3.2310590462182717E-4</c:v>
                </c:pt>
                <c:pt idx="115">
                  <c:v>-3.2310590462182717E-4</c:v>
                </c:pt>
                <c:pt idx="116">
                  <c:v>-3.2310590462182717E-4</c:v>
                </c:pt>
                <c:pt idx="117">
                  <c:v>-3.2310590462182717E-4</c:v>
                </c:pt>
                <c:pt idx="118">
                  <c:v>-3.2310590462182717E-4</c:v>
                </c:pt>
                <c:pt idx="119">
                  <c:v>-3.2310590462182717E-4</c:v>
                </c:pt>
                <c:pt idx="120">
                  <c:v>-3.2310590462182717E-4</c:v>
                </c:pt>
                <c:pt idx="121">
                  <c:v>-3.2310590462182717E-4</c:v>
                </c:pt>
                <c:pt idx="122">
                  <c:v>-3.2310590462182717E-4</c:v>
                </c:pt>
                <c:pt idx="123">
                  <c:v>-3.2310590462182717E-4</c:v>
                </c:pt>
                <c:pt idx="124">
                  <c:v>-3.2310590462182717E-4</c:v>
                </c:pt>
                <c:pt idx="125">
                  <c:v>-3.2310590462182717E-4</c:v>
                </c:pt>
                <c:pt idx="126">
                  <c:v>-3.2310590462182717E-4</c:v>
                </c:pt>
                <c:pt idx="127">
                  <c:v>-3.2310590462182717E-4</c:v>
                </c:pt>
                <c:pt idx="128">
                  <c:v>-3.2310590462182717E-4</c:v>
                </c:pt>
                <c:pt idx="129">
                  <c:v>-3.2310590462182717E-4</c:v>
                </c:pt>
                <c:pt idx="130">
                  <c:v>-3.2310590462182717E-4</c:v>
                </c:pt>
                <c:pt idx="131">
                  <c:v>-3.2310590462182717E-4</c:v>
                </c:pt>
                <c:pt idx="132">
                  <c:v>-3.2310590462182717E-4</c:v>
                </c:pt>
                <c:pt idx="133">
                  <c:v>-3.2310590462182717E-4</c:v>
                </c:pt>
                <c:pt idx="134">
                  <c:v>-3.2310590462182717E-4</c:v>
                </c:pt>
                <c:pt idx="135">
                  <c:v>-3.2310590462182717E-4</c:v>
                </c:pt>
                <c:pt idx="136">
                  <c:v>-3.2310590462182717E-4</c:v>
                </c:pt>
                <c:pt idx="137">
                  <c:v>-3.2310590462182717E-4</c:v>
                </c:pt>
                <c:pt idx="138">
                  <c:v>-3.2310590462182717E-4</c:v>
                </c:pt>
                <c:pt idx="139">
                  <c:v>-3.2310590462182717E-4</c:v>
                </c:pt>
                <c:pt idx="140">
                  <c:v>-3.2310590462182717E-4</c:v>
                </c:pt>
                <c:pt idx="141">
                  <c:v>-3.2310590462182717E-4</c:v>
                </c:pt>
                <c:pt idx="142">
                  <c:v>-3.2310590462182717E-4</c:v>
                </c:pt>
                <c:pt idx="143">
                  <c:v>-3.2310590462182717E-4</c:v>
                </c:pt>
                <c:pt idx="144">
                  <c:v>-3.2310590462182717E-4</c:v>
                </c:pt>
                <c:pt idx="145">
                  <c:v>-3.2310590462182717E-4</c:v>
                </c:pt>
                <c:pt idx="146">
                  <c:v>-3.2310590462182717E-4</c:v>
                </c:pt>
                <c:pt idx="147">
                  <c:v>-3.2310590462182717E-4</c:v>
                </c:pt>
                <c:pt idx="148">
                  <c:v>-3.2310590462182717E-4</c:v>
                </c:pt>
                <c:pt idx="149">
                  <c:v>-3.2310590462182717E-4</c:v>
                </c:pt>
                <c:pt idx="150">
                  <c:v>-3.2310590462182717E-4</c:v>
                </c:pt>
                <c:pt idx="151">
                  <c:v>-3.2310590462182717E-4</c:v>
                </c:pt>
                <c:pt idx="152">
                  <c:v>-3.2310590462182717E-4</c:v>
                </c:pt>
                <c:pt idx="153">
                  <c:v>-3.2310590462182717E-4</c:v>
                </c:pt>
                <c:pt idx="154">
                  <c:v>-3.2310590462182717E-4</c:v>
                </c:pt>
                <c:pt idx="155">
                  <c:v>-3.2310590462182717E-4</c:v>
                </c:pt>
                <c:pt idx="156">
                  <c:v>-3.2310590462182717E-4</c:v>
                </c:pt>
                <c:pt idx="157">
                  <c:v>-3.2310590462182717E-4</c:v>
                </c:pt>
                <c:pt idx="158">
                  <c:v>-3.2310590462182717E-4</c:v>
                </c:pt>
                <c:pt idx="159">
                  <c:v>-3.2310590462182717E-4</c:v>
                </c:pt>
                <c:pt idx="160">
                  <c:v>-3.2310590462182717E-4</c:v>
                </c:pt>
                <c:pt idx="161">
                  <c:v>-3.2310590462182717E-4</c:v>
                </c:pt>
                <c:pt idx="162">
                  <c:v>-3.2310590462182717E-4</c:v>
                </c:pt>
                <c:pt idx="163">
                  <c:v>-3.2310590462182717E-4</c:v>
                </c:pt>
                <c:pt idx="164">
                  <c:v>-3.2310590462182717E-4</c:v>
                </c:pt>
                <c:pt idx="165">
                  <c:v>-3.2310590462182717E-4</c:v>
                </c:pt>
                <c:pt idx="166">
                  <c:v>-3.2310590462182717E-4</c:v>
                </c:pt>
                <c:pt idx="167">
                  <c:v>-3.2310590462182717E-4</c:v>
                </c:pt>
                <c:pt idx="168">
                  <c:v>-3.2310590462182717E-4</c:v>
                </c:pt>
                <c:pt idx="169">
                  <c:v>-3.2310590462182717E-4</c:v>
                </c:pt>
                <c:pt idx="170">
                  <c:v>-3.2310590462182717E-4</c:v>
                </c:pt>
                <c:pt idx="171">
                  <c:v>-3.2310590462182717E-4</c:v>
                </c:pt>
                <c:pt idx="172">
                  <c:v>-3.2310590462182717E-4</c:v>
                </c:pt>
                <c:pt idx="173">
                  <c:v>-3.2310590462182717E-4</c:v>
                </c:pt>
                <c:pt idx="174">
                  <c:v>-3.2310590462182717E-4</c:v>
                </c:pt>
                <c:pt idx="175">
                  <c:v>-3.2310590462182717E-4</c:v>
                </c:pt>
                <c:pt idx="176">
                  <c:v>-3.2310590462182717E-4</c:v>
                </c:pt>
                <c:pt idx="177">
                  <c:v>-3.2310590462182717E-4</c:v>
                </c:pt>
                <c:pt idx="178">
                  <c:v>-3.2310590462182717E-4</c:v>
                </c:pt>
                <c:pt idx="179">
                  <c:v>-3.2310590462182717E-4</c:v>
                </c:pt>
                <c:pt idx="180">
                  <c:v>-3.2310590462182717E-4</c:v>
                </c:pt>
                <c:pt idx="181">
                  <c:v>-3.2310590462182717E-4</c:v>
                </c:pt>
                <c:pt idx="182">
                  <c:v>-3.2310590462182717E-4</c:v>
                </c:pt>
                <c:pt idx="183">
                  <c:v>-3.2310590462182717E-4</c:v>
                </c:pt>
                <c:pt idx="184">
                  <c:v>-3.2310590462182717E-4</c:v>
                </c:pt>
                <c:pt idx="185">
                  <c:v>-3.2310590462182717E-4</c:v>
                </c:pt>
                <c:pt idx="186">
                  <c:v>-3.2310590462182717E-4</c:v>
                </c:pt>
                <c:pt idx="187">
                  <c:v>-3.2310590462182717E-4</c:v>
                </c:pt>
                <c:pt idx="188">
                  <c:v>-3.2310590462182717E-4</c:v>
                </c:pt>
                <c:pt idx="189">
                  <c:v>-3.2310590462182717E-4</c:v>
                </c:pt>
                <c:pt idx="190">
                  <c:v>-3.2310590462182717E-4</c:v>
                </c:pt>
                <c:pt idx="191">
                  <c:v>-3.2310590462182717E-4</c:v>
                </c:pt>
                <c:pt idx="192">
                  <c:v>-3.2310590462182717E-4</c:v>
                </c:pt>
                <c:pt idx="193">
                  <c:v>-3.2310590462182717E-4</c:v>
                </c:pt>
                <c:pt idx="194">
                  <c:v>-3.2310590462182717E-4</c:v>
                </c:pt>
                <c:pt idx="195">
                  <c:v>-3.2310590462182717E-4</c:v>
                </c:pt>
                <c:pt idx="196">
                  <c:v>-3.2310590462182717E-4</c:v>
                </c:pt>
                <c:pt idx="197">
                  <c:v>-3.2310590462182717E-4</c:v>
                </c:pt>
                <c:pt idx="198">
                  <c:v>-3.2310590462182717E-4</c:v>
                </c:pt>
                <c:pt idx="199">
                  <c:v>-3.2310590462182717E-4</c:v>
                </c:pt>
                <c:pt idx="200">
                  <c:v>-3.2310590462182717E-4</c:v>
                </c:pt>
                <c:pt idx="201">
                  <c:v>-3.2310590462182717E-4</c:v>
                </c:pt>
                <c:pt idx="202">
                  <c:v>-3.2310590462182717E-4</c:v>
                </c:pt>
                <c:pt idx="203">
                  <c:v>-3.2310590462182717E-4</c:v>
                </c:pt>
                <c:pt idx="204">
                  <c:v>-3.2310590462182717E-4</c:v>
                </c:pt>
                <c:pt idx="205">
                  <c:v>-3.2310590462182717E-4</c:v>
                </c:pt>
                <c:pt idx="206">
                  <c:v>-3.2310590462182717E-4</c:v>
                </c:pt>
                <c:pt idx="207">
                  <c:v>-3.2310590462182717E-4</c:v>
                </c:pt>
                <c:pt idx="208">
                  <c:v>-3.2310590462182717E-4</c:v>
                </c:pt>
                <c:pt idx="209">
                  <c:v>-3.2310590462182717E-4</c:v>
                </c:pt>
                <c:pt idx="210">
                  <c:v>-3.2310590462182717E-4</c:v>
                </c:pt>
                <c:pt idx="211">
                  <c:v>-3.2310590462182717E-4</c:v>
                </c:pt>
                <c:pt idx="212">
                  <c:v>-3.2310590462182717E-4</c:v>
                </c:pt>
                <c:pt idx="213">
                  <c:v>-3.2310590462182717E-4</c:v>
                </c:pt>
                <c:pt idx="214">
                  <c:v>-3.2310590462182717E-4</c:v>
                </c:pt>
                <c:pt idx="215">
                  <c:v>-3.2310590462182717E-4</c:v>
                </c:pt>
                <c:pt idx="216">
                  <c:v>-3.2310590462182717E-4</c:v>
                </c:pt>
                <c:pt idx="217">
                  <c:v>-3.2310590462182717E-4</c:v>
                </c:pt>
                <c:pt idx="218">
                  <c:v>-3.2310590462182717E-4</c:v>
                </c:pt>
                <c:pt idx="219">
                  <c:v>-3.2310590462182717E-4</c:v>
                </c:pt>
                <c:pt idx="220">
                  <c:v>-3.2310590462182717E-4</c:v>
                </c:pt>
                <c:pt idx="221">
                  <c:v>-3.2310590462182717E-4</c:v>
                </c:pt>
                <c:pt idx="222">
                  <c:v>-3.2310590462182717E-4</c:v>
                </c:pt>
                <c:pt idx="223">
                  <c:v>-3.2310590462182717E-4</c:v>
                </c:pt>
                <c:pt idx="224">
                  <c:v>-3.2310590462182717E-4</c:v>
                </c:pt>
                <c:pt idx="225">
                  <c:v>-3.2310590462182717E-4</c:v>
                </c:pt>
                <c:pt idx="226">
                  <c:v>-3.2310590462182717E-4</c:v>
                </c:pt>
                <c:pt idx="227">
                  <c:v>-3.2310590462182717E-4</c:v>
                </c:pt>
                <c:pt idx="228">
                  <c:v>-3.2310590462182717E-4</c:v>
                </c:pt>
                <c:pt idx="229">
                  <c:v>-3.2310590462182717E-4</c:v>
                </c:pt>
                <c:pt idx="230">
                  <c:v>-3.2310590462182717E-4</c:v>
                </c:pt>
                <c:pt idx="231">
                  <c:v>-3.2310590462182717E-4</c:v>
                </c:pt>
                <c:pt idx="232">
                  <c:v>-3.2310590462182717E-4</c:v>
                </c:pt>
                <c:pt idx="233">
                  <c:v>-3.2310590462182717E-4</c:v>
                </c:pt>
                <c:pt idx="234">
                  <c:v>-3.2310590462182717E-4</c:v>
                </c:pt>
                <c:pt idx="235">
                  <c:v>-3.2310590462182717E-4</c:v>
                </c:pt>
                <c:pt idx="236">
                  <c:v>-3.2310590462182717E-4</c:v>
                </c:pt>
                <c:pt idx="237">
                  <c:v>-3.2310590462182717E-4</c:v>
                </c:pt>
                <c:pt idx="238">
                  <c:v>-3.2310590462182717E-4</c:v>
                </c:pt>
                <c:pt idx="239">
                  <c:v>-3.2310590462182717E-4</c:v>
                </c:pt>
                <c:pt idx="240">
                  <c:v>-3.2310590462182717E-4</c:v>
                </c:pt>
                <c:pt idx="241">
                  <c:v>-3.2310590462182717E-4</c:v>
                </c:pt>
                <c:pt idx="242">
                  <c:v>-3.2310590462182717E-4</c:v>
                </c:pt>
                <c:pt idx="243">
                  <c:v>-3.2310590462182717E-4</c:v>
                </c:pt>
                <c:pt idx="244">
                  <c:v>-3.2310590462182717E-4</c:v>
                </c:pt>
                <c:pt idx="245">
                  <c:v>-3.2310590462182717E-4</c:v>
                </c:pt>
                <c:pt idx="246">
                  <c:v>-3.2310590462182717E-4</c:v>
                </c:pt>
                <c:pt idx="247">
                  <c:v>-3.2310590462182717E-4</c:v>
                </c:pt>
                <c:pt idx="248">
                  <c:v>-3.2310590462182717E-4</c:v>
                </c:pt>
                <c:pt idx="249">
                  <c:v>-3.2310590462182717E-4</c:v>
                </c:pt>
                <c:pt idx="250">
                  <c:v>-3.2310590462182717E-4</c:v>
                </c:pt>
                <c:pt idx="251">
                  <c:v>-3.2310590462182717E-4</c:v>
                </c:pt>
                <c:pt idx="252">
                  <c:v>-3.2310590462182717E-4</c:v>
                </c:pt>
                <c:pt idx="253">
                  <c:v>-3.2310590462182717E-4</c:v>
                </c:pt>
                <c:pt idx="254">
                  <c:v>-3.2310590462182717E-4</c:v>
                </c:pt>
                <c:pt idx="255">
                  <c:v>-3.2310590462182717E-4</c:v>
                </c:pt>
                <c:pt idx="256">
                  <c:v>-3.2310590462182717E-4</c:v>
                </c:pt>
                <c:pt idx="257">
                  <c:v>-3.2310590462182717E-4</c:v>
                </c:pt>
                <c:pt idx="258">
                  <c:v>-3.2310590462182717E-4</c:v>
                </c:pt>
                <c:pt idx="259">
                  <c:v>-3.2310590462182717E-4</c:v>
                </c:pt>
                <c:pt idx="260">
                  <c:v>-3.2310590462182717E-4</c:v>
                </c:pt>
                <c:pt idx="261">
                  <c:v>-3.2310590462182717E-4</c:v>
                </c:pt>
                <c:pt idx="262">
                  <c:v>-3.2310590462182717E-4</c:v>
                </c:pt>
                <c:pt idx="263">
                  <c:v>-3.2310590462182717E-4</c:v>
                </c:pt>
                <c:pt idx="264">
                  <c:v>-3.2310590462182717E-4</c:v>
                </c:pt>
                <c:pt idx="265">
                  <c:v>-3.2310590462182717E-4</c:v>
                </c:pt>
                <c:pt idx="266">
                  <c:v>-3.2310590462182717E-4</c:v>
                </c:pt>
                <c:pt idx="267">
                  <c:v>-3.2310590462182717E-4</c:v>
                </c:pt>
                <c:pt idx="268">
                  <c:v>-3.2310590462182717E-4</c:v>
                </c:pt>
                <c:pt idx="269">
                  <c:v>-3.2310590462182717E-4</c:v>
                </c:pt>
                <c:pt idx="270">
                  <c:v>-3.2310590462182717E-4</c:v>
                </c:pt>
                <c:pt idx="271">
                  <c:v>-3.2310590462182717E-4</c:v>
                </c:pt>
                <c:pt idx="272">
                  <c:v>-3.2310590462182717E-4</c:v>
                </c:pt>
                <c:pt idx="273">
                  <c:v>-3.2310590462182717E-4</c:v>
                </c:pt>
                <c:pt idx="274">
                  <c:v>-3.2310590462182717E-4</c:v>
                </c:pt>
                <c:pt idx="275">
                  <c:v>-3.2310590462182717E-4</c:v>
                </c:pt>
                <c:pt idx="276">
                  <c:v>-3.2310590462182717E-4</c:v>
                </c:pt>
                <c:pt idx="277">
                  <c:v>-3.2310590462182717E-4</c:v>
                </c:pt>
                <c:pt idx="278">
                  <c:v>-3.2310590462182717E-4</c:v>
                </c:pt>
                <c:pt idx="279">
                  <c:v>-3.2310590462182717E-4</c:v>
                </c:pt>
                <c:pt idx="280">
                  <c:v>-3.2310590462182717E-4</c:v>
                </c:pt>
                <c:pt idx="281">
                  <c:v>-3.2310590462182717E-4</c:v>
                </c:pt>
                <c:pt idx="282">
                  <c:v>-3.2310590462182717E-4</c:v>
                </c:pt>
                <c:pt idx="283">
                  <c:v>-3.2310590462182717E-4</c:v>
                </c:pt>
                <c:pt idx="284">
                  <c:v>-3.2310590462182717E-4</c:v>
                </c:pt>
                <c:pt idx="285">
                  <c:v>-3.2310590462182717E-4</c:v>
                </c:pt>
                <c:pt idx="286">
                  <c:v>-3.2310590462182717E-4</c:v>
                </c:pt>
                <c:pt idx="287">
                  <c:v>-3.2310590462182717E-4</c:v>
                </c:pt>
                <c:pt idx="288">
                  <c:v>-3.2310590462182717E-4</c:v>
                </c:pt>
                <c:pt idx="289">
                  <c:v>-3.2310590462182717E-4</c:v>
                </c:pt>
                <c:pt idx="290">
                  <c:v>-3.2310590462182717E-4</c:v>
                </c:pt>
                <c:pt idx="291">
                  <c:v>-3.2310590462182717E-4</c:v>
                </c:pt>
                <c:pt idx="292">
                  <c:v>-3.2310590462182717E-4</c:v>
                </c:pt>
                <c:pt idx="293">
                  <c:v>-3.2310590462182717E-4</c:v>
                </c:pt>
                <c:pt idx="294">
                  <c:v>-3.2310590462182717E-4</c:v>
                </c:pt>
                <c:pt idx="295">
                  <c:v>-3.2310590462182717E-4</c:v>
                </c:pt>
                <c:pt idx="296">
                  <c:v>-3.2310590462182717E-4</c:v>
                </c:pt>
                <c:pt idx="297">
                  <c:v>-3.2310590462182717E-4</c:v>
                </c:pt>
                <c:pt idx="298">
                  <c:v>-3.2310590462182717E-4</c:v>
                </c:pt>
                <c:pt idx="299">
                  <c:v>-3.2310590462182717E-4</c:v>
                </c:pt>
                <c:pt idx="300">
                  <c:v>-3.2310590462182717E-4</c:v>
                </c:pt>
                <c:pt idx="301">
                  <c:v>-3.2310590462182717E-4</c:v>
                </c:pt>
                <c:pt idx="302">
                  <c:v>-3.2310590462182717E-4</c:v>
                </c:pt>
                <c:pt idx="303">
                  <c:v>-3.2310590462182717E-4</c:v>
                </c:pt>
                <c:pt idx="304">
                  <c:v>-3.2310590462182717E-4</c:v>
                </c:pt>
                <c:pt idx="305">
                  <c:v>-3.2310590462182717E-4</c:v>
                </c:pt>
                <c:pt idx="306">
                  <c:v>-3.2310590462182717E-4</c:v>
                </c:pt>
                <c:pt idx="307">
                  <c:v>-3.2310590462182717E-4</c:v>
                </c:pt>
                <c:pt idx="308">
                  <c:v>-3.2310590462182717E-4</c:v>
                </c:pt>
                <c:pt idx="309">
                  <c:v>-3.2310590462182717E-4</c:v>
                </c:pt>
                <c:pt idx="310">
                  <c:v>-3.2310590462182717E-4</c:v>
                </c:pt>
                <c:pt idx="311">
                  <c:v>-3.2310590462182717E-4</c:v>
                </c:pt>
                <c:pt idx="312">
                  <c:v>-3.2310590462182717E-4</c:v>
                </c:pt>
                <c:pt idx="313">
                  <c:v>-3.2310590462182717E-4</c:v>
                </c:pt>
                <c:pt idx="314">
                  <c:v>-3.2310590462182717E-4</c:v>
                </c:pt>
                <c:pt idx="315">
                  <c:v>-3.2310590462182717E-4</c:v>
                </c:pt>
                <c:pt idx="316">
                  <c:v>-3.2310590462182717E-4</c:v>
                </c:pt>
                <c:pt idx="317">
                  <c:v>-3.2310590462182717E-4</c:v>
                </c:pt>
                <c:pt idx="318">
                  <c:v>-3.2310590462182717E-4</c:v>
                </c:pt>
                <c:pt idx="319">
                  <c:v>-3.2310590462182717E-4</c:v>
                </c:pt>
                <c:pt idx="320">
                  <c:v>-3.2310590462182717E-4</c:v>
                </c:pt>
                <c:pt idx="321">
                  <c:v>-3.2310590462182717E-4</c:v>
                </c:pt>
                <c:pt idx="322">
                  <c:v>-3.2310590462182717E-4</c:v>
                </c:pt>
                <c:pt idx="323">
                  <c:v>-3.2310590462182717E-4</c:v>
                </c:pt>
                <c:pt idx="324">
                  <c:v>-3.2310590462182717E-4</c:v>
                </c:pt>
                <c:pt idx="325">
                  <c:v>-3.2310590462182717E-4</c:v>
                </c:pt>
                <c:pt idx="326">
                  <c:v>-3.2310590462182717E-4</c:v>
                </c:pt>
                <c:pt idx="327">
                  <c:v>-3.2310590462182717E-4</c:v>
                </c:pt>
                <c:pt idx="328">
                  <c:v>-3.2310590462182717E-4</c:v>
                </c:pt>
                <c:pt idx="329">
                  <c:v>-3.2310590462182717E-4</c:v>
                </c:pt>
                <c:pt idx="330">
                  <c:v>-3.2310590462182717E-4</c:v>
                </c:pt>
                <c:pt idx="331">
                  <c:v>-3.2310590462182717E-4</c:v>
                </c:pt>
                <c:pt idx="332">
                  <c:v>-3.2310590462182717E-4</c:v>
                </c:pt>
                <c:pt idx="333">
                  <c:v>-3.2310590462182717E-4</c:v>
                </c:pt>
                <c:pt idx="334">
                  <c:v>-3.2310590462182717E-4</c:v>
                </c:pt>
                <c:pt idx="335">
                  <c:v>-3.2310590462182717E-4</c:v>
                </c:pt>
                <c:pt idx="336">
                  <c:v>-3.2310590462182717E-4</c:v>
                </c:pt>
                <c:pt idx="337">
                  <c:v>-3.2310590462182717E-4</c:v>
                </c:pt>
                <c:pt idx="338">
                  <c:v>-3.2310590462182717E-4</c:v>
                </c:pt>
                <c:pt idx="339">
                  <c:v>-3.2310590462182717E-4</c:v>
                </c:pt>
                <c:pt idx="340">
                  <c:v>-3.2310590462182717E-4</c:v>
                </c:pt>
                <c:pt idx="341">
                  <c:v>-3.2310590462182717E-4</c:v>
                </c:pt>
                <c:pt idx="342">
                  <c:v>-3.2310590462182717E-4</c:v>
                </c:pt>
                <c:pt idx="343">
                  <c:v>-3.2310590462182717E-4</c:v>
                </c:pt>
                <c:pt idx="344">
                  <c:v>-3.2310590462182717E-4</c:v>
                </c:pt>
                <c:pt idx="345">
                  <c:v>-3.2310590462182717E-4</c:v>
                </c:pt>
                <c:pt idx="346">
                  <c:v>-3.2310590462182717E-4</c:v>
                </c:pt>
                <c:pt idx="347">
                  <c:v>-3.2310590462182717E-4</c:v>
                </c:pt>
                <c:pt idx="348">
                  <c:v>-3.2310590462182717E-4</c:v>
                </c:pt>
                <c:pt idx="349">
                  <c:v>-3.2310590462182717E-4</c:v>
                </c:pt>
                <c:pt idx="350">
                  <c:v>-3.2310590462182717E-4</c:v>
                </c:pt>
                <c:pt idx="351">
                  <c:v>-3.2310590462182717E-4</c:v>
                </c:pt>
                <c:pt idx="352">
                  <c:v>-3.2310590462182717E-4</c:v>
                </c:pt>
                <c:pt idx="353">
                  <c:v>-3.2310590462182717E-4</c:v>
                </c:pt>
                <c:pt idx="354">
                  <c:v>-3.2310590462182717E-4</c:v>
                </c:pt>
                <c:pt idx="355">
                  <c:v>-3.2310590462182717E-4</c:v>
                </c:pt>
                <c:pt idx="356">
                  <c:v>-3.2310590462182717E-4</c:v>
                </c:pt>
                <c:pt idx="357">
                  <c:v>-3.2310590462182717E-4</c:v>
                </c:pt>
                <c:pt idx="358">
                  <c:v>-3.2310590462182717E-4</c:v>
                </c:pt>
                <c:pt idx="359">
                  <c:v>-3.2310590462182717E-4</c:v>
                </c:pt>
                <c:pt idx="360">
                  <c:v>-3.2310590462182717E-4</c:v>
                </c:pt>
                <c:pt idx="361">
                  <c:v>-3.2310590462182717E-4</c:v>
                </c:pt>
                <c:pt idx="362">
                  <c:v>-3.2310590462182717E-4</c:v>
                </c:pt>
                <c:pt idx="363">
                  <c:v>-3.2310590462182717E-4</c:v>
                </c:pt>
                <c:pt idx="364">
                  <c:v>-3.2310590462182717E-4</c:v>
                </c:pt>
                <c:pt idx="365">
                  <c:v>-3.2310590462182717E-4</c:v>
                </c:pt>
                <c:pt idx="366">
                  <c:v>-3.2310590462182717E-4</c:v>
                </c:pt>
                <c:pt idx="367">
                  <c:v>-3.2310590462182717E-4</c:v>
                </c:pt>
                <c:pt idx="368">
                  <c:v>-3.2310590462182717E-4</c:v>
                </c:pt>
                <c:pt idx="369">
                  <c:v>-3.2310590462182717E-4</c:v>
                </c:pt>
                <c:pt idx="370">
                  <c:v>-3.2310590462182717E-4</c:v>
                </c:pt>
                <c:pt idx="371">
                  <c:v>-3.2310590462182717E-4</c:v>
                </c:pt>
                <c:pt idx="372">
                  <c:v>-3.2310590462182717E-4</c:v>
                </c:pt>
                <c:pt idx="373">
                  <c:v>-3.2310590462182717E-4</c:v>
                </c:pt>
                <c:pt idx="374">
                  <c:v>-3.2310590462182717E-4</c:v>
                </c:pt>
                <c:pt idx="375">
                  <c:v>-3.2310590462182717E-4</c:v>
                </c:pt>
                <c:pt idx="376">
                  <c:v>-3.2310590462182717E-4</c:v>
                </c:pt>
                <c:pt idx="377">
                  <c:v>-3.2310590462182717E-4</c:v>
                </c:pt>
                <c:pt idx="378">
                  <c:v>-3.2310590462182717E-4</c:v>
                </c:pt>
                <c:pt idx="379">
                  <c:v>-3.2310590462182717E-4</c:v>
                </c:pt>
                <c:pt idx="380">
                  <c:v>-3.2310590462182717E-4</c:v>
                </c:pt>
                <c:pt idx="381">
                  <c:v>-3.2310590462182717E-4</c:v>
                </c:pt>
                <c:pt idx="382">
                  <c:v>-3.2310590462182717E-4</c:v>
                </c:pt>
                <c:pt idx="383">
                  <c:v>-3.2310590462182717E-4</c:v>
                </c:pt>
                <c:pt idx="384">
                  <c:v>-3.2310590462182717E-4</c:v>
                </c:pt>
                <c:pt idx="385">
                  <c:v>-3.2310590462182717E-4</c:v>
                </c:pt>
                <c:pt idx="386">
                  <c:v>-3.2310590462182717E-4</c:v>
                </c:pt>
                <c:pt idx="387">
                  <c:v>-3.2310590462182717E-4</c:v>
                </c:pt>
                <c:pt idx="388">
                  <c:v>-3.2310590462182717E-4</c:v>
                </c:pt>
                <c:pt idx="389">
                  <c:v>-3.2310590462182717E-4</c:v>
                </c:pt>
                <c:pt idx="390">
                  <c:v>-3.2310590462182717E-4</c:v>
                </c:pt>
                <c:pt idx="391">
                  <c:v>-3.2310590462182717E-4</c:v>
                </c:pt>
                <c:pt idx="392">
                  <c:v>-3.2310590462182717E-4</c:v>
                </c:pt>
                <c:pt idx="393">
                  <c:v>-3.2310590462182717E-4</c:v>
                </c:pt>
                <c:pt idx="394">
                  <c:v>-3.2310590462182717E-4</c:v>
                </c:pt>
                <c:pt idx="395">
                  <c:v>-3.2310590462182717E-4</c:v>
                </c:pt>
                <c:pt idx="396">
                  <c:v>-3.2310590462182717E-4</c:v>
                </c:pt>
                <c:pt idx="397">
                  <c:v>-3.2310590462182717E-4</c:v>
                </c:pt>
                <c:pt idx="398">
                  <c:v>-3.2310590462182717E-4</c:v>
                </c:pt>
                <c:pt idx="399">
                  <c:v>-3.2310590462182717E-4</c:v>
                </c:pt>
                <c:pt idx="400">
                  <c:v>-3.2310590462182717E-4</c:v>
                </c:pt>
                <c:pt idx="401">
                  <c:v>-3.2310590462182717E-4</c:v>
                </c:pt>
                <c:pt idx="402">
                  <c:v>-3.2310590462182717E-4</c:v>
                </c:pt>
                <c:pt idx="403">
                  <c:v>-3.2310590462182717E-4</c:v>
                </c:pt>
                <c:pt idx="404">
                  <c:v>-3.2310590462182717E-4</c:v>
                </c:pt>
                <c:pt idx="405">
                  <c:v>-3.2310590462182717E-4</c:v>
                </c:pt>
                <c:pt idx="406">
                  <c:v>-3.2310590462182717E-4</c:v>
                </c:pt>
                <c:pt idx="407">
                  <c:v>-3.2310590462182717E-4</c:v>
                </c:pt>
                <c:pt idx="408">
                  <c:v>-3.2310590462182717E-4</c:v>
                </c:pt>
                <c:pt idx="409">
                  <c:v>-3.2310590462182717E-4</c:v>
                </c:pt>
                <c:pt idx="410">
                  <c:v>-3.2310590462182717E-4</c:v>
                </c:pt>
                <c:pt idx="411">
                  <c:v>-3.2310590462182717E-4</c:v>
                </c:pt>
                <c:pt idx="412">
                  <c:v>-3.2310590462182717E-4</c:v>
                </c:pt>
                <c:pt idx="413">
                  <c:v>-3.2310590462182717E-4</c:v>
                </c:pt>
                <c:pt idx="414">
                  <c:v>-3.2310590462182717E-4</c:v>
                </c:pt>
                <c:pt idx="415">
                  <c:v>-3.2310590462182717E-4</c:v>
                </c:pt>
                <c:pt idx="416">
                  <c:v>-3.2310590462182717E-4</c:v>
                </c:pt>
                <c:pt idx="417">
                  <c:v>-3.2310590462182717E-4</c:v>
                </c:pt>
                <c:pt idx="418">
                  <c:v>-3.2310590462182717E-4</c:v>
                </c:pt>
                <c:pt idx="419">
                  <c:v>-3.2310590462182717E-4</c:v>
                </c:pt>
                <c:pt idx="420">
                  <c:v>-3.2310590462182717E-4</c:v>
                </c:pt>
                <c:pt idx="421">
                  <c:v>-3.2310590462182717E-4</c:v>
                </c:pt>
                <c:pt idx="422">
                  <c:v>-3.2310590462182717E-4</c:v>
                </c:pt>
                <c:pt idx="423">
                  <c:v>-3.2310590462182717E-4</c:v>
                </c:pt>
                <c:pt idx="424">
                  <c:v>-3.2310590462182717E-4</c:v>
                </c:pt>
                <c:pt idx="425">
                  <c:v>-3.2310590462182717E-4</c:v>
                </c:pt>
                <c:pt idx="426">
                  <c:v>-3.2310590462182717E-4</c:v>
                </c:pt>
                <c:pt idx="427">
                  <c:v>-3.2310590462182717E-4</c:v>
                </c:pt>
                <c:pt idx="428">
                  <c:v>-3.2310590462182717E-4</c:v>
                </c:pt>
                <c:pt idx="429">
                  <c:v>-3.2310590462182717E-4</c:v>
                </c:pt>
                <c:pt idx="430">
                  <c:v>-3.2310590462182717E-4</c:v>
                </c:pt>
                <c:pt idx="431">
                  <c:v>-3.2310590462182717E-4</c:v>
                </c:pt>
                <c:pt idx="432">
                  <c:v>-3.2310590462182717E-4</c:v>
                </c:pt>
                <c:pt idx="433">
                  <c:v>-3.2310590462182717E-4</c:v>
                </c:pt>
                <c:pt idx="434">
                  <c:v>-3.2310590462182717E-4</c:v>
                </c:pt>
                <c:pt idx="435">
                  <c:v>-3.2310590462182717E-4</c:v>
                </c:pt>
                <c:pt idx="436">
                  <c:v>-3.2310590462182717E-4</c:v>
                </c:pt>
                <c:pt idx="437">
                  <c:v>-3.2310590462182717E-4</c:v>
                </c:pt>
                <c:pt idx="438">
                  <c:v>-3.2310590462182717E-4</c:v>
                </c:pt>
                <c:pt idx="439">
                  <c:v>-3.2310590462182717E-4</c:v>
                </c:pt>
                <c:pt idx="440">
                  <c:v>-3.2310590462182717E-4</c:v>
                </c:pt>
                <c:pt idx="441">
                  <c:v>-3.2310590462182717E-4</c:v>
                </c:pt>
                <c:pt idx="442">
                  <c:v>-3.2310590462182717E-4</c:v>
                </c:pt>
                <c:pt idx="443">
                  <c:v>-3.2310590462182717E-4</c:v>
                </c:pt>
                <c:pt idx="444">
                  <c:v>-3.2310590462182717E-4</c:v>
                </c:pt>
                <c:pt idx="445">
                  <c:v>-3.2310590462182717E-4</c:v>
                </c:pt>
                <c:pt idx="446">
                  <c:v>-3.2310590462182717E-4</c:v>
                </c:pt>
                <c:pt idx="447">
                  <c:v>-3.2310590462182717E-4</c:v>
                </c:pt>
                <c:pt idx="448">
                  <c:v>-3.2310590462182717E-4</c:v>
                </c:pt>
                <c:pt idx="449">
                  <c:v>-3.2310590462182717E-4</c:v>
                </c:pt>
                <c:pt idx="450">
                  <c:v>-3.2310590462182717E-4</c:v>
                </c:pt>
                <c:pt idx="451">
                  <c:v>-3.2310590462182717E-4</c:v>
                </c:pt>
                <c:pt idx="452">
                  <c:v>-3.2310590462182717E-4</c:v>
                </c:pt>
                <c:pt idx="453">
                  <c:v>-3.2310590462182717E-4</c:v>
                </c:pt>
                <c:pt idx="454">
                  <c:v>-3.2310590462182717E-4</c:v>
                </c:pt>
                <c:pt idx="455">
                  <c:v>-3.2310590462182717E-4</c:v>
                </c:pt>
                <c:pt idx="456">
                  <c:v>-3.2310590462182717E-4</c:v>
                </c:pt>
                <c:pt idx="457">
                  <c:v>-3.2310590462182717E-4</c:v>
                </c:pt>
                <c:pt idx="458">
                  <c:v>-3.2310590462182717E-4</c:v>
                </c:pt>
                <c:pt idx="459">
                  <c:v>-3.2310590462182717E-4</c:v>
                </c:pt>
                <c:pt idx="460">
                  <c:v>-3.2310590462182717E-4</c:v>
                </c:pt>
                <c:pt idx="461">
                  <c:v>-3.2310590462182717E-4</c:v>
                </c:pt>
                <c:pt idx="462">
                  <c:v>-3.2310590462182717E-4</c:v>
                </c:pt>
                <c:pt idx="463">
                  <c:v>-3.2310590462182717E-4</c:v>
                </c:pt>
                <c:pt idx="464">
                  <c:v>-3.2310590462182717E-4</c:v>
                </c:pt>
                <c:pt idx="465">
                  <c:v>-3.2310590462182717E-4</c:v>
                </c:pt>
                <c:pt idx="466">
                  <c:v>-3.2310590462182717E-4</c:v>
                </c:pt>
                <c:pt idx="467">
                  <c:v>-3.2310590462182717E-4</c:v>
                </c:pt>
                <c:pt idx="468">
                  <c:v>-3.2310590462182717E-4</c:v>
                </c:pt>
                <c:pt idx="469">
                  <c:v>-3.2310590462182717E-4</c:v>
                </c:pt>
                <c:pt idx="470">
                  <c:v>-3.2310590462182717E-4</c:v>
                </c:pt>
                <c:pt idx="471">
                  <c:v>-3.2310590462182717E-4</c:v>
                </c:pt>
                <c:pt idx="472">
                  <c:v>-3.2310590462182717E-4</c:v>
                </c:pt>
                <c:pt idx="473">
                  <c:v>-3.2310590462182717E-4</c:v>
                </c:pt>
                <c:pt idx="474">
                  <c:v>-3.2310590462182717E-4</c:v>
                </c:pt>
                <c:pt idx="475">
                  <c:v>-3.2310590462182717E-4</c:v>
                </c:pt>
                <c:pt idx="476">
                  <c:v>-3.2310590462182717E-4</c:v>
                </c:pt>
                <c:pt idx="477">
                  <c:v>-3.2310590462182717E-4</c:v>
                </c:pt>
                <c:pt idx="478">
                  <c:v>-3.2310590462182717E-4</c:v>
                </c:pt>
                <c:pt idx="479">
                  <c:v>-3.2310590462182717E-4</c:v>
                </c:pt>
                <c:pt idx="480">
                  <c:v>-3.2310590462182717E-4</c:v>
                </c:pt>
                <c:pt idx="481">
                  <c:v>-3.2310590462182717E-4</c:v>
                </c:pt>
                <c:pt idx="482">
                  <c:v>-3.2310590462182717E-4</c:v>
                </c:pt>
                <c:pt idx="483">
                  <c:v>-3.2310590462182717E-4</c:v>
                </c:pt>
                <c:pt idx="484">
                  <c:v>-3.2310590462182717E-4</c:v>
                </c:pt>
                <c:pt idx="485">
                  <c:v>-3.2310590462182717E-4</c:v>
                </c:pt>
                <c:pt idx="486">
                  <c:v>-3.2310590462182717E-4</c:v>
                </c:pt>
                <c:pt idx="487">
                  <c:v>-3.2310590462182717E-4</c:v>
                </c:pt>
                <c:pt idx="488">
                  <c:v>-3.2310590462182717E-4</c:v>
                </c:pt>
                <c:pt idx="489">
                  <c:v>-3.2310590462182717E-4</c:v>
                </c:pt>
                <c:pt idx="490">
                  <c:v>-3.2310590462182717E-4</c:v>
                </c:pt>
                <c:pt idx="491">
                  <c:v>-3.2310590462182717E-4</c:v>
                </c:pt>
                <c:pt idx="492">
                  <c:v>-3.2310590462182717E-4</c:v>
                </c:pt>
                <c:pt idx="493">
                  <c:v>-3.2310590462182717E-4</c:v>
                </c:pt>
                <c:pt idx="494">
                  <c:v>-3.2310590462182717E-4</c:v>
                </c:pt>
                <c:pt idx="495">
                  <c:v>-3.2310590462182717E-4</c:v>
                </c:pt>
                <c:pt idx="496">
                  <c:v>-3.2310590462182717E-4</c:v>
                </c:pt>
                <c:pt idx="497">
                  <c:v>-3.2310590462182717E-4</c:v>
                </c:pt>
                <c:pt idx="498">
                  <c:v>-3.2310590462182717E-4</c:v>
                </c:pt>
                <c:pt idx="499">
                  <c:v>-3.2310590462182717E-4</c:v>
                </c:pt>
                <c:pt idx="500">
                  <c:v>-3.2310590462182717E-4</c:v>
                </c:pt>
                <c:pt idx="501">
                  <c:v>-3.2310590462182717E-4</c:v>
                </c:pt>
                <c:pt idx="502">
                  <c:v>-3.2310590462182717E-4</c:v>
                </c:pt>
                <c:pt idx="503">
                  <c:v>-3.2310590462182717E-4</c:v>
                </c:pt>
                <c:pt idx="504">
                  <c:v>-3.2310590462182717E-4</c:v>
                </c:pt>
                <c:pt idx="505">
                  <c:v>-3.2310590462182717E-4</c:v>
                </c:pt>
                <c:pt idx="506">
                  <c:v>-3.2310590462182717E-4</c:v>
                </c:pt>
                <c:pt idx="507">
                  <c:v>-3.2310590462182717E-4</c:v>
                </c:pt>
                <c:pt idx="508">
                  <c:v>-3.2310590462182717E-4</c:v>
                </c:pt>
                <c:pt idx="509">
                  <c:v>-3.2310590462182717E-4</c:v>
                </c:pt>
                <c:pt idx="510">
                  <c:v>-3.2310590462182717E-4</c:v>
                </c:pt>
                <c:pt idx="511">
                  <c:v>-3.2310590462182717E-4</c:v>
                </c:pt>
                <c:pt idx="512">
                  <c:v>-3.2310590462182717E-4</c:v>
                </c:pt>
                <c:pt idx="513">
                  <c:v>-3.2310590462182717E-4</c:v>
                </c:pt>
                <c:pt idx="514">
                  <c:v>-3.2310590462182717E-4</c:v>
                </c:pt>
                <c:pt idx="515">
                  <c:v>-3.2310590462182717E-4</c:v>
                </c:pt>
                <c:pt idx="516">
                  <c:v>-3.2310590462182717E-4</c:v>
                </c:pt>
                <c:pt idx="517">
                  <c:v>-3.2310590462182717E-4</c:v>
                </c:pt>
                <c:pt idx="518">
                  <c:v>-3.2310590462182717E-4</c:v>
                </c:pt>
                <c:pt idx="519">
                  <c:v>-3.2310590462182717E-4</c:v>
                </c:pt>
                <c:pt idx="520">
                  <c:v>-3.2310590462182717E-4</c:v>
                </c:pt>
                <c:pt idx="521">
                  <c:v>-3.2310590462182717E-4</c:v>
                </c:pt>
                <c:pt idx="522">
                  <c:v>-3.2310590462182717E-4</c:v>
                </c:pt>
                <c:pt idx="523">
                  <c:v>-3.2310590462182717E-4</c:v>
                </c:pt>
                <c:pt idx="524">
                  <c:v>-3.2310590462182717E-4</c:v>
                </c:pt>
                <c:pt idx="525">
                  <c:v>-3.2310590462182717E-4</c:v>
                </c:pt>
                <c:pt idx="526">
                  <c:v>-3.2310590462182717E-4</c:v>
                </c:pt>
                <c:pt idx="527">
                  <c:v>-3.2310590462182717E-4</c:v>
                </c:pt>
                <c:pt idx="528">
                  <c:v>-3.2310590462182717E-4</c:v>
                </c:pt>
                <c:pt idx="529">
                  <c:v>-3.2310590462182717E-4</c:v>
                </c:pt>
                <c:pt idx="530">
                  <c:v>-3.2310590462182717E-4</c:v>
                </c:pt>
                <c:pt idx="531">
                  <c:v>-3.2310590462182717E-4</c:v>
                </c:pt>
                <c:pt idx="532">
                  <c:v>-3.2310590462182717E-4</c:v>
                </c:pt>
                <c:pt idx="533">
                  <c:v>-3.2310590462182717E-4</c:v>
                </c:pt>
                <c:pt idx="534">
                  <c:v>-3.2310590462182717E-4</c:v>
                </c:pt>
                <c:pt idx="535">
                  <c:v>-3.2310590462182717E-4</c:v>
                </c:pt>
                <c:pt idx="536">
                  <c:v>-3.2310590462182717E-4</c:v>
                </c:pt>
                <c:pt idx="537">
                  <c:v>-3.2310590462182717E-4</c:v>
                </c:pt>
                <c:pt idx="538">
                  <c:v>-3.2310590462182717E-4</c:v>
                </c:pt>
                <c:pt idx="539">
                  <c:v>-3.2310590462182717E-4</c:v>
                </c:pt>
                <c:pt idx="540">
                  <c:v>-3.2310590462182717E-4</c:v>
                </c:pt>
                <c:pt idx="541">
                  <c:v>-3.2310590462182717E-4</c:v>
                </c:pt>
                <c:pt idx="542">
                  <c:v>-3.2310590462182717E-4</c:v>
                </c:pt>
                <c:pt idx="543">
                  <c:v>-3.2310590462182717E-4</c:v>
                </c:pt>
                <c:pt idx="544">
                  <c:v>-3.2310590462182717E-4</c:v>
                </c:pt>
                <c:pt idx="545">
                  <c:v>-3.2310590462182717E-4</c:v>
                </c:pt>
                <c:pt idx="546">
                  <c:v>-3.2310590462182717E-4</c:v>
                </c:pt>
                <c:pt idx="547">
                  <c:v>-3.2310590462182717E-4</c:v>
                </c:pt>
                <c:pt idx="548">
                  <c:v>-3.2310590462182717E-4</c:v>
                </c:pt>
                <c:pt idx="549">
                  <c:v>-3.2310590462182717E-4</c:v>
                </c:pt>
                <c:pt idx="550">
                  <c:v>-3.2310590462182717E-4</c:v>
                </c:pt>
                <c:pt idx="551">
                  <c:v>-3.2310590462182717E-4</c:v>
                </c:pt>
                <c:pt idx="552">
                  <c:v>-3.2310590462182717E-4</c:v>
                </c:pt>
                <c:pt idx="553">
                  <c:v>-3.2310590462182717E-4</c:v>
                </c:pt>
                <c:pt idx="554">
                  <c:v>-3.2310590462182717E-4</c:v>
                </c:pt>
                <c:pt idx="555">
                  <c:v>-3.2310590462182717E-4</c:v>
                </c:pt>
                <c:pt idx="556">
                  <c:v>-3.2310590462182717E-4</c:v>
                </c:pt>
                <c:pt idx="557">
                  <c:v>-3.2310590462182717E-4</c:v>
                </c:pt>
                <c:pt idx="558">
                  <c:v>-3.2310590462182717E-4</c:v>
                </c:pt>
                <c:pt idx="559">
                  <c:v>-3.2310590462182717E-4</c:v>
                </c:pt>
                <c:pt idx="560">
                  <c:v>-3.2310590462182717E-4</c:v>
                </c:pt>
                <c:pt idx="561">
                  <c:v>-3.2310590462182717E-4</c:v>
                </c:pt>
                <c:pt idx="562">
                  <c:v>-3.2310590462182717E-4</c:v>
                </c:pt>
                <c:pt idx="563">
                  <c:v>-3.2310590462182717E-4</c:v>
                </c:pt>
                <c:pt idx="564">
                  <c:v>-3.2310590462182717E-4</c:v>
                </c:pt>
                <c:pt idx="565">
                  <c:v>-3.2310590462182717E-4</c:v>
                </c:pt>
                <c:pt idx="566">
                  <c:v>-3.2310590462182717E-4</c:v>
                </c:pt>
                <c:pt idx="567">
                  <c:v>-3.2310590462182717E-4</c:v>
                </c:pt>
                <c:pt idx="568">
                  <c:v>-3.2310590462182717E-4</c:v>
                </c:pt>
                <c:pt idx="569">
                  <c:v>-3.2310590462182717E-4</c:v>
                </c:pt>
                <c:pt idx="570">
                  <c:v>-3.2310590462182717E-4</c:v>
                </c:pt>
                <c:pt idx="571">
                  <c:v>-3.2310590462182717E-4</c:v>
                </c:pt>
                <c:pt idx="572">
                  <c:v>-3.2310590462182717E-4</c:v>
                </c:pt>
                <c:pt idx="573">
                  <c:v>-3.2310590462182717E-4</c:v>
                </c:pt>
                <c:pt idx="574">
                  <c:v>-3.2310590462182717E-4</c:v>
                </c:pt>
                <c:pt idx="575">
                  <c:v>-3.2310590462182717E-4</c:v>
                </c:pt>
                <c:pt idx="576">
                  <c:v>-3.2310590462182717E-4</c:v>
                </c:pt>
                <c:pt idx="577">
                  <c:v>-3.2310590462182717E-4</c:v>
                </c:pt>
                <c:pt idx="578">
                  <c:v>-3.2310590462182717E-4</c:v>
                </c:pt>
                <c:pt idx="579">
                  <c:v>-3.2310590462182717E-4</c:v>
                </c:pt>
                <c:pt idx="580">
                  <c:v>-3.2310590462182717E-4</c:v>
                </c:pt>
                <c:pt idx="581">
                  <c:v>-3.2310590462182717E-4</c:v>
                </c:pt>
                <c:pt idx="582">
                  <c:v>-3.2310590462182717E-4</c:v>
                </c:pt>
                <c:pt idx="583">
                  <c:v>-3.2310590462182717E-4</c:v>
                </c:pt>
                <c:pt idx="584">
                  <c:v>-3.2310590462182717E-4</c:v>
                </c:pt>
                <c:pt idx="585">
                  <c:v>-3.2310590462182717E-4</c:v>
                </c:pt>
                <c:pt idx="586">
                  <c:v>-3.2310590462182717E-4</c:v>
                </c:pt>
                <c:pt idx="587">
                  <c:v>-3.2310590462182717E-4</c:v>
                </c:pt>
                <c:pt idx="588">
                  <c:v>-3.2310590462182717E-4</c:v>
                </c:pt>
                <c:pt idx="589">
                  <c:v>-3.2310590462182717E-4</c:v>
                </c:pt>
                <c:pt idx="590">
                  <c:v>-3.2310590462182717E-4</c:v>
                </c:pt>
                <c:pt idx="591">
                  <c:v>-3.2310590462182717E-4</c:v>
                </c:pt>
                <c:pt idx="592">
                  <c:v>-3.2310590462182717E-4</c:v>
                </c:pt>
                <c:pt idx="593">
                  <c:v>-3.2310590462182717E-4</c:v>
                </c:pt>
                <c:pt idx="594">
                  <c:v>-3.2310590462182717E-4</c:v>
                </c:pt>
                <c:pt idx="595">
                  <c:v>-3.2310590462182717E-4</c:v>
                </c:pt>
                <c:pt idx="596">
                  <c:v>-3.2310590462182717E-4</c:v>
                </c:pt>
                <c:pt idx="597">
                  <c:v>-3.2310590462182717E-4</c:v>
                </c:pt>
                <c:pt idx="598">
                  <c:v>-3.2310590462182717E-4</c:v>
                </c:pt>
                <c:pt idx="599">
                  <c:v>-3.2310590462182717E-4</c:v>
                </c:pt>
                <c:pt idx="600">
                  <c:v>-3.2310590462182717E-4</c:v>
                </c:pt>
                <c:pt idx="601">
                  <c:v>-3.2310590462182717E-4</c:v>
                </c:pt>
                <c:pt idx="602">
                  <c:v>-3.2310590462182717E-4</c:v>
                </c:pt>
                <c:pt idx="603">
                  <c:v>-3.2310590462182717E-4</c:v>
                </c:pt>
                <c:pt idx="604">
                  <c:v>-3.2310590462182717E-4</c:v>
                </c:pt>
                <c:pt idx="605">
                  <c:v>-3.2310590462182717E-4</c:v>
                </c:pt>
                <c:pt idx="606">
                  <c:v>-3.2310590462182717E-4</c:v>
                </c:pt>
                <c:pt idx="607">
                  <c:v>-3.2310590462182717E-4</c:v>
                </c:pt>
                <c:pt idx="608">
                  <c:v>-3.2310590462182717E-4</c:v>
                </c:pt>
                <c:pt idx="609">
                  <c:v>-3.2310590462182717E-4</c:v>
                </c:pt>
                <c:pt idx="610">
                  <c:v>-3.2310590462182717E-4</c:v>
                </c:pt>
                <c:pt idx="611">
                  <c:v>-3.2310590462182717E-4</c:v>
                </c:pt>
                <c:pt idx="612">
                  <c:v>-3.2310590462182717E-4</c:v>
                </c:pt>
                <c:pt idx="613">
                  <c:v>-3.2310590462182717E-4</c:v>
                </c:pt>
                <c:pt idx="614">
                  <c:v>-3.2310590462182717E-4</c:v>
                </c:pt>
                <c:pt idx="615">
                  <c:v>-3.2310590462182717E-4</c:v>
                </c:pt>
                <c:pt idx="616">
                  <c:v>-3.2310590462182717E-4</c:v>
                </c:pt>
                <c:pt idx="617">
                  <c:v>-3.2310590462182717E-4</c:v>
                </c:pt>
                <c:pt idx="618">
                  <c:v>-3.2310590462182717E-4</c:v>
                </c:pt>
                <c:pt idx="619">
                  <c:v>-3.2310590462182717E-4</c:v>
                </c:pt>
                <c:pt idx="620">
                  <c:v>-3.2310590462182717E-4</c:v>
                </c:pt>
                <c:pt idx="621">
                  <c:v>-3.2310590462182717E-4</c:v>
                </c:pt>
                <c:pt idx="622">
                  <c:v>-3.2310590462182717E-4</c:v>
                </c:pt>
                <c:pt idx="623">
                  <c:v>-3.2310590462182717E-4</c:v>
                </c:pt>
                <c:pt idx="624">
                  <c:v>-3.2310590462182717E-4</c:v>
                </c:pt>
                <c:pt idx="625">
                  <c:v>-3.2310590462182717E-4</c:v>
                </c:pt>
                <c:pt idx="626">
                  <c:v>-3.2310590462182717E-4</c:v>
                </c:pt>
                <c:pt idx="627">
                  <c:v>-3.2310590462182717E-4</c:v>
                </c:pt>
                <c:pt idx="628">
                  <c:v>-3.2310590462182717E-4</c:v>
                </c:pt>
                <c:pt idx="629">
                  <c:v>-3.2310590462182717E-4</c:v>
                </c:pt>
                <c:pt idx="630">
                  <c:v>-3.2310590462182717E-4</c:v>
                </c:pt>
                <c:pt idx="631">
                  <c:v>-3.2310590462182717E-4</c:v>
                </c:pt>
                <c:pt idx="632">
                  <c:v>-3.2310590462182717E-4</c:v>
                </c:pt>
                <c:pt idx="633">
                  <c:v>-3.2310590462182717E-4</c:v>
                </c:pt>
                <c:pt idx="634">
                  <c:v>-3.2310590462182717E-4</c:v>
                </c:pt>
                <c:pt idx="635">
                  <c:v>-3.2310590462182717E-4</c:v>
                </c:pt>
                <c:pt idx="636">
                  <c:v>-3.2310590462182717E-4</c:v>
                </c:pt>
                <c:pt idx="637">
                  <c:v>-3.2310590462182717E-4</c:v>
                </c:pt>
                <c:pt idx="638">
                  <c:v>-3.2310590462182717E-4</c:v>
                </c:pt>
                <c:pt idx="639">
                  <c:v>-3.2310590462182717E-4</c:v>
                </c:pt>
                <c:pt idx="640">
                  <c:v>-3.2310590462182717E-4</c:v>
                </c:pt>
                <c:pt idx="641">
                  <c:v>-3.2310590462182717E-4</c:v>
                </c:pt>
                <c:pt idx="642">
                  <c:v>-3.2310590462182717E-4</c:v>
                </c:pt>
                <c:pt idx="643">
                  <c:v>-3.2310590462182717E-4</c:v>
                </c:pt>
                <c:pt idx="644">
                  <c:v>-3.2310590462182717E-4</c:v>
                </c:pt>
                <c:pt idx="645">
                  <c:v>-3.2310590462182717E-4</c:v>
                </c:pt>
                <c:pt idx="646">
                  <c:v>-3.2310590462182717E-4</c:v>
                </c:pt>
                <c:pt idx="647">
                  <c:v>-3.2310590462182717E-4</c:v>
                </c:pt>
                <c:pt idx="648">
                  <c:v>-3.2310590462182717E-4</c:v>
                </c:pt>
                <c:pt idx="649">
                  <c:v>-3.2310590462182717E-4</c:v>
                </c:pt>
                <c:pt idx="650">
                  <c:v>-3.2310590462182717E-4</c:v>
                </c:pt>
                <c:pt idx="651">
                  <c:v>-3.2310590462182717E-4</c:v>
                </c:pt>
                <c:pt idx="652">
                  <c:v>-3.2310590462182717E-4</c:v>
                </c:pt>
                <c:pt idx="653">
                  <c:v>-3.2310590462182717E-4</c:v>
                </c:pt>
                <c:pt idx="654">
                  <c:v>-3.2310590462182717E-4</c:v>
                </c:pt>
                <c:pt idx="655">
                  <c:v>-3.2310590462182717E-4</c:v>
                </c:pt>
                <c:pt idx="656">
                  <c:v>-3.2310590462182717E-4</c:v>
                </c:pt>
                <c:pt idx="657">
                  <c:v>-3.2310590462182717E-4</c:v>
                </c:pt>
                <c:pt idx="658">
                  <c:v>-3.2310590462182717E-4</c:v>
                </c:pt>
                <c:pt idx="659">
                  <c:v>-3.2310590462182717E-4</c:v>
                </c:pt>
                <c:pt idx="660">
                  <c:v>-3.2310590462182717E-4</c:v>
                </c:pt>
                <c:pt idx="661">
                  <c:v>-3.2310590462182717E-4</c:v>
                </c:pt>
                <c:pt idx="662">
                  <c:v>-3.2310590462182717E-4</c:v>
                </c:pt>
                <c:pt idx="663">
                  <c:v>-3.2310590462182717E-4</c:v>
                </c:pt>
                <c:pt idx="664">
                  <c:v>-3.2310590462182717E-4</c:v>
                </c:pt>
                <c:pt idx="665">
                  <c:v>-3.2310590462182717E-4</c:v>
                </c:pt>
                <c:pt idx="666">
                  <c:v>-3.2310590462182717E-4</c:v>
                </c:pt>
                <c:pt idx="667">
                  <c:v>-3.2310590462182717E-4</c:v>
                </c:pt>
                <c:pt idx="668">
                  <c:v>-3.2310590462182717E-4</c:v>
                </c:pt>
                <c:pt idx="669">
                  <c:v>-3.2310590462182717E-4</c:v>
                </c:pt>
                <c:pt idx="670">
                  <c:v>-3.2310590462182717E-4</c:v>
                </c:pt>
                <c:pt idx="671">
                  <c:v>-3.2310590462182717E-4</c:v>
                </c:pt>
                <c:pt idx="672">
                  <c:v>-3.2310590462182717E-4</c:v>
                </c:pt>
                <c:pt idx="673">
                  <c:v>-3.2310590462182717E-4</c:v>
                </c:pt>
                <c:pt idx="674">
                  <c:v>-3.2310590462182717E-4</c:v>
                </c:pt>
                <c:pt idx="675">
                  <c:v>-3.2310590462182717E-4</c:v>
                </c:pt>
                <c:pt idx="676">
                  <c:v>-3.2310590462182717E-4</c:v>
                </c:pt>
                <c:pt idx="677">
                  <c:v>-3.2310590462182717E-4</c:v>
                </c:pt>
                <c:pt idx="678">
                  <c:v>-3.2310590462182717E-4</c:v>
                </c:pt>
                <c:pt idx="679">
                  <c:v>-3.2310590462182717E-4</c:v>
                </c:pt>
                <c:pt idx="680">
                  <c:v>-3.2310590462182717E-4</c:v>
                </c:pt>
                <c:pt idx="681">
                  <c:v>-3.2310590462182717E-4</c:v>
                </c:pt>
                <c:pt idx="682">
                  <c:v>-3.2310590462182717E-4</c:v>
                </c:pt>
                <c:pt idx="683">
                  <c:v>-3.2310590462182717E-4</c:v>
                </c:pt>
                <c:pt idx="684">
                  <c:v>-3.2310590462182717E-4</c:v>
                </c:pt>
                <c:pt idx="685">
                  <c:v>-3.2310590462182717E-4</c:v>
                </c:pt>
                <c:pt idx="686">
                  <c:v>-3.2310590462182717E-4</c:v>
                </c:pt>
                <c:pt idx="687">
                  <c:v>-3.2310590462182717E-4</c:v>
                </c:pt>
                <c:pt idx="688">
                  <c:v>-3.2310590462182717E-4</c:v>
                </c:pt>
                <c:pt idx="689">
                  <c:v>-3.2310590462182717E-4</c:v>
                </c:pt>
                <c:pt idx="690">
                  <c:v>-3.2310590462182717E-4</c:v>
                </c:pt>
                <c:pt idx="691">
                  <c:v>-3.2310590462182717E-4</c:v>
                </c:pt>
                <c:pt idx="692">
                  <c:v>-3.2310590462182717E-4</c:v>
                </c:pt>
                <c:pt idx="693">
                  <c:v>-3.2310590462182717E-4</c:v>
                </c:pt>
                <c:pt idx="694">
                  <c:v>-3.2310590462182717E-4</c:v>
                </c:pt>
                <c:pt idx="695">
                  <c:v>-3.2310590462182717E-4</c:v>
                </c:pt>
                <c:pt idx="696">
                  <c:v>-3.2310590462182717E-4</c:v>
                </c:pt>
                <c:pt idx="697">
                  <c:v>-3.2310590462182717E-4</c:v>
                </c:pt>
                <c:pt idx="698">
                  <c:v>-3.2310590462182717E-4</c:v>
                </c:pt>
                <c:pt idx="699">
                  <c:v>-3.2310590462182717E-4</c:v>
                </c:pt>
                <c:pt idx="700">
                  <c:v>-3.2310590462182717E-4</c:v>
                </c:pt>
                <c:pt idx="701">
                  <c:v>-3.2310590462182717E-4</c:v>
                </c:pt>
                <c:pt idx="702">
                  <c:v>-3.2310590462182717E-4</c:v>
                </c:pt>
                <c:pt idx="703">
                  <c:v>-3.2310590462182717E-4</c:v>
                </c:pt>
                <c:pt idx="704">
                  <c:v>-3.2310590462182717E-4</c:v>
                </c:pt>
                <c:pt idx="705">
                  <c:v>-3.2310590462182717E-4</c:v>
                </c:pt>
                <c:pt idx="706">
                  <c:v>-3.2310590462182717E-4</c:v>
                </c:pt>
                <c:pt idx="707">
                  <c:v>-3.2310590462182717E-4</c:v>
                </c:pt>
                <c:pt idx="708">
                  <c:v>-3.2310590462182717E-4</c:v>
                </c:pt>
                <c:pt idx="709">
                  <c:v>-3.2310590462182717E-4</c:v>
                </c:pt>
                <c:pt idx="710">
                  <c:v>-3.2310590462182717E-4</c:v>
                </c:pt>
                <c:pt idx="711">
                  <c:v>-3.2310590462182717E-4</c:v>
                </c:pt>
                <c:pt idx="712">
                  <c:v>-3.2310590462182717E-4</c:v>
                </c:pt>
                <c:pt idx="713">
                  <c:v>-3.2310590462182717E-4</c:v>
                </c:pt>
                <c:pt idx="714">
                  <c:v>-3.2310590462182717E-4</c:v>
                </c:pt>
                <c:pt idx="715">
                  <c:v>-3.2310590462182717E-4</c:v>
                </c:pt>
                <c:pt idx="716">
                  <c:v>-3.2310590462182717E-4</c:v>
                </c:pt>
                <c:pt idx="717">
                  <c:v>-3.2310590462182717E-4</c:v>
                </c:pt>
                <c:pt idx="718">
                  <c:v>-3.2310590462182717E-4</c:v>
                </c:pt>
                <c:pt idx="719">
                  <c:v>-3.2310590462182717E-4</c:v>
                </c:pt>
                <c:pt idx="720">
                  <c:v>-3.2310590462182717E-4</c:v>
                </c:pt>
                <c:pt idx="721">
                  <c:v>-3.2310590462182717E-4</c:v>
                </c:pt>
                <c:pt idx="722">
                  <c:v>-3.2310590462182717E-4</c:v>
                </c:pt>
                <c:pt idx="723">
                  <c:v>-3.2310590462182717E-4</c:v>
                </c:pt>
                <c:pt idx="724">
                  <c:v>-3.2310590462182717E-4</c:v>
                </c:pt>
                <c:pt idx="725">
                  <c:v>-3.2310590462182717E-4</c:v>
                </c:pt>
                <c:pt idx="726">
                  <c:v>-3.2310590462182717E-4</c:v>
                </c:pt>
                <c:pt idx="727">
                  <c:v>-3.2310590462182717E-4</c:v>
                </c:pt>
                <c:pt idx="728">
                  <c:v>-3.2310590462182717E-4</c:v>
                </c:pt>
                <c:pt idx="729">
                  <c:v>-3.2310590462182717E-4</c:v>
                </c:pt>
                <c:pt idx="730">
                  <c:v>-3.2310590462182717E-4</c:v>
                </c:pt>
                <c:pt idx="731">
                  <c:v>-3.2310590462182717E-4</c:v>
                </c:pt>
                <c:pt idx="732">
                  <c:v>-3.2310590462182717E-4</c:v>
                </c:pt>
                <c:pt idx="733">
                  <c:v>-3.2310590462182717E-4</c:v>
                </c:pt>
                <c:pt idx="734">
                  <c:v>-3.2310590462182717E-4</c:v>
                </c:pt>
                <c:pt idx="735">
                  <c:v>-3.2310590462182717E-4</c:v>
                </c:pt>
                <c:pt idx="736">
                  <c:v>-3.2310590462182717E-4</c:v>
                </c:pt>
                <c:pt idx="737">
                  <c:v>-3.2310590462182717E-4</c:v>
                </c:pt>
                <c:pt idx="738">
                  <c:v>-3.2310590462182717E-4</c:v>
                </c:pt>
                <c:pt idx="739">
                  <c:v>-3.2310590462182717E-4</c:v>
                </c:pt>
                <c:pt idx="740">
                  <c:v>-3.2310590462182717E-4</c:v>
                </c:pt>
                <c:pt idx="741">
                  <c:v>-3.2310590462182717E-4</c:v>
                </c:pt>
                <c:pt idx="742">
                  <c:v>-3.2310590462182717E-4</c:v>
                </c:pt>
                <c:pt idx="743">
                  <c:v>-3.2310590462182717E-4</c:v>
                </c:pt>
                <c:pt idx="744">
                  <c:v>-3.2310590462182717E-4</c:v>
                </c:pt>
                <c:pt idx="745">
                  <c:v>-3.2310590462182717E-4</c:v>
                </c:pt>
                <c:pt idx="746">
                  <c:v>-3.2310590462182717E-4</c:v>
                </c:pt>
                <c:pt idx="747">
                  <c:v>-3.2310590462182717E-4</c:v>
                </c:pt>
                <c:pt idx="748">
                  <c:v>-3.2310590462182717E-4</c:v>
                </c:pt>
                <c:pt idx="749">
                  <c:v>-3.2310590462182717E-4</c:v>
                </c:pt>
                <c:pt idx="750">
                  <c:v>-3.2310590462182717E-4</c:v>
                </c:pt>
                <c:pt idx="751">
                  <c:v>-3.2310590462182717E-4</c:v>
                </c:pt>
                <c:pt idx="752">
                  <c:v>-3.2310590462182717E-4</c:v>
                </c:pt>
                <c:pt idx="753">
                  <c:v>-3.2310590462182717E-4</c:v>
                </c:pt>
                <c:pt idx="754">
                  <c:v>-3.2310590462182717E-4</c:v>
                </c:pt>
                <c:pt idx="755">
                  <c:v>-3.2310590462182717E-4</c:v>
                </c:pt>
                <c:pt idx="756">
                  <c:v>-3.2310590462182717E-4</c:v>
                </c:pt>
                <c:pt idx="757">
                  <c:v>-3.2310590462182717E-4</c:v>
                </c:pt>
                <c:pt idx="758">
                  <c:v>-3.2310590462182717E-4</c:v>
                </c:pt>
                <c:pt idx="759">
                  <c:v>-3.2310590462182717E-4</c:v>
                </c:pt>
                <c:pt idx="760">
                  <c:v>-3.2310590462182717E-4</c:v>
                </c:pt>
                <c:pt idx="761">
                  <c:v>-3.2310590462182717E-4</c:v>
                </c:pt>
                <c:pt idx="762">
                  <c:v>-3.2310590462182717E-4</c:v>
                </c:pt>
                <c:pt idx="763">
                  <c:v>-3.2310590462182717E-4</c:v>
                </c:pt>
                <c:pt idx="764">
                  <c:v>-3.2310590462182717E-4</c:v>
                </c:pt>
                <c:pt idx="765">
                  <c:v>-3.2310590462182717E-4</c:v>
                </c:pt>
                <c:pt idx="766">
                  <c:v>-3.2310590462182717E-4</c:v>
                </c:pt>
                <c:pt idx="767">
                  <c:v>-3.2310590462182717E-4</c:v>
                </c:pt>
                <c:pt idx="768">
                  <c:v>-3.2310590462182717E-4</c:v>
                </c:pt>
                <c:pt idx="769">
                  <c:v>-3.2310590462182717E-4</c:v>
                </c:pt>
                <c:pt idx="770">
                  <c:v>-3.2310590462182717E-4</c:v>
                </c:pt>
                <c:pt idx="771">
                  <c:v>-3.2310590462182717E-4</c:v>
                </c:pt>
                <c:pt idx="772">
                  <c:v>-3.2310590462182717E-4</c:v>
                </c:pt>
                <c:pt idx="773">
                  <c:v>-3.2310590462182717E-4</c:v>
                </c:pt>
                <c:pt idx="774">
                  <c:v>-3.2310590462182717E-4</c:v>
                </c:pt>
                <c:pt idx="775">
                  <c:v>-3.2310590462182717E-4</c:v>
                </c:pt>
                <c:pt idx="776">
                  <c:v>-3.2310590462182717E-4</c:v>
                </c:pt>
                <c:pt idx="777">
                  <c:v>-3.2310590462182717E-4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38-459F-9750-9CC8FD9DC1E9}"/>
            </c:ext>
          </c:extLst>
        </c:ser>
        <c:ser>
          <c:idx val="2"/>
          <c:order val="2"/>
          <c:tx>
            <c:strRef>
              <c:f>'ONE_LAST_QUOTE (2)'!$AG$1</c:f>
              <c:strCache>
                <c:ptCount val="1"/>
                <c:pt idx="0">
                  <c:v>+1.5標準差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'ONE_LAST_QUOTE (2)'!$A$2:$A$792</c:f>
              <c:numCache>
                <c:formatCode>m/d/yyyy</c:formatCode>
                <c:ptCount val="791"/>
                <c:pt idx="0">
                  <c:v>44063</c:v>
                </c:pt>
                <c:pt idx="1">
                  <c:v>44064</c:v>
                </c:pt>
                <c:pt idx="2">
                  <c:v>44067</c:v>
                </c:pt>
                <c:pt idx="3">
                  <c:v>44068</c:v>
                </c:pt>
                <c:pt idx="4">
                  <c:v>44069</c:v>
                </c:pt>
                <c:pt idx="5">
                  <c:v>44070</c:v>
                </c:pt>
                <c:pt idx="6">
                  <c:v>44071</c:v>
                </c:pt>
                <c:pt idx="7">
                  <c:v>44074</c:v>
                </c:pt>
                <c:pt idx="8">
                  <c:v>44075</c:v>
                </c:pt>
                <c:pt idx="9">
                  <c:v>44076</c:v>
                </c:pt>
                <c:pt idx="10">
                  <c:v>44077</c:v>
                </c:pt>
                <c:pt idx="11">
                  <c:v>44078</c:v>
                </c:pt>
                <c:pt idx="12">
                  <c:v>44081</c:v>
                </c:pt>
                <c:pt idx="13">
                  <c:v>44082</c:v>
                </c:pt>
                <c:pt idx="14">
                  <c:v>44083</c:v>
                </c:pt>
                <c:pt idx="15">
                  <c:v>44084</c:v>
                </c:pt>
                <c:pt idx="16">
                  <c:v>44085</c:v>
                </c:pt>
                <c:pt idx="17">
                  <c:v>44088</c:v>
                </c:pt>
                <c:pt idx="18">
                  <c:v>44089</c:v>
                </c:pt>
                <c:pt idx="19">
                  <c:v>44090</c:v>
                </c:pt>
                <c:pt idx="20">
                  <c:v>44091</c:v>
                </c:pt>
                <c:pt idx="21">
                  <c:v>44092</c:v>
                </c:pt>
                <c:pt idx="22">
                  <c:v>44095</c:v>
                </c:pt>
                <c:pt idx="23">
                  <c:v>44096</c:v>
                </c:pt>
                <c:pt idx="24">
                  <c:v>44097</c:v>
                </c:pt>
                <c:pt idx="25">
                  <c:v>44098</c:v>
                </c:pt>
                <c:pt idx="26">
                  <c:v>44099</c:v>
                </c:pt>
                <c:pt idx="27">
                  <c:v>44102</c:v>
                </c:pt>
                <c:pt idx="28">
                  <c:v>44103</c:v>
                </c:pt>
                <c:pt idx="29">
                  <c:v>44104</c:v>
                </c:pt>
                <c:pt idx="30">
                  <c:v>44109</c:v>
                </c:pt>
                <c:pt idx="31">
                  <c:v>44110</c:v>
                </c:pt>
                <c:pt idx="32">
                  <c:v>44111</c:v>
                </c:pt>
                <c:pt idx="33">
                  <c:v>44112</c:v>
                </c:pt>
                <c:pt idx="34">
                  <c:v>44116</c:v>
                </c:pt>
                <c:pt idx="35">
                  <c:v>44117</c:v>
                </c:pt>
                <c:pt idx="36">
                  <c:v>44118</c:v>
                </c:pt>
                <c:pt idx="37">
                  <c:v>44119</c:v>
                </c:pt>
                <c:pt idx="38">
                  <c:v>44120</c:v>
                </c:pt>
                <c:pt idx="39">
                  <c:v>44123</c:v>
                </c:pt>
                <c:pt idx="40">
                  <c:v>44124</c:v>
                </c:pt>
                <c:pt idx="41">
                  <c:v>44125</c:v>
                </c:pt>
                <c:pt idx="42">
                  <c:v>44126</c:v>
                </c:pt>
                <c:pt idx="43">
                  <c:v>44127</c:v>
                </c:pt>
                <c:pt idx="44">
                  <c:v>44131</c:v>
                </c:pt>
                <c:pt idx="45">
                  <c:v>44132</c:v>
                </c:pt>
                <c:pt idx="46">
                  <c:v>44133</c:v>
                </c:pt>
                <c:pt idx="47">
                  <c:v>44134</c:v>
                </c:pt>
                <c:pt idx="48">
                  <c:v>44137</c:v>
                </c:pt>
                <c:pt idx="49">
                  <c:v>44138</c:v>
                </c:pt>
                <c:pt idx="50">
                  <c:v>44139</c:v>
                </c:pt>
                <c:pt idx="51">
                  <c:v>44140</c:v>
                </c:pt>
                <c:pt idx="52">
                  <c:v>44141</c:v>
                </c:pt>
                <c:pt idx="53">
                  <c:v>44144</c:v>
                </c:pt>
                <c:pt idx="54">
                  <c:v>44145</c:v>
                </c:pt>
                <c:pt idx="55">
                  <c:v>44146</c:v>
                </c:pt>
                <c:pt idx="56">
                  <c:v>44147</c:v>
                </c:pt>
                <c:pt idx="57">
                  <c:v>44148</c:v>
                </c:pt>
                <c:pt idx="58">
                  <c:v>44151</c:v>
                </c:pt>
                <c:pt idx="59">
                  <c:v>44152</c:v>
                </c:pt>
                <c:pt idx="60">
                  <c:v>44153</c:v>
                </c:pt>
                <c:pt idx="61">
                  <c:v>44154</c:v>
                </c:pt>
                <c:pt idx="62">
                  <c:v>44155</c:v>
                </c:pt>
                <c:pt idx="63">
                  <c:v>44158</c:v>
                </c:pt>
                <c:pt idx="64">
                  <c:v>44159</c:v>
                </c:pt>
                <c:pt idx="65">
                  <c:v>44160</c:v>
                </c:pt>
                <c:pt idx="66">
                  <c:v>44161</c:v>
                </c:pt>
                <c:pt idx="67">
                  <c:v>44162</c:v>
                </c:pt>
                <c:pt idx="68">
                  <c:v>44165</c:v>
                </c:pt>
                <c:pt idx="69">
                  <c:v>44166</c:v>
                </c:pt>
                <c:pt idx="70">
                  <c:v>44167</c:v>
                </c:pt>
                <c:pt idx="71">
                  <c:v>44168</c:v>
                </c:pt>
                <c:pt idx="72">
                  <c:v>44169</c:v>
                </c:pt>
                <c:pt idx="73">
                  <c:v>44172</c:v>
                </c:pt>
                <c:pt idx="74">
                  <c:v>44173</c:v>
                </c:pt>
                <c:pt idx="75">
                  <c:v>44174</c:v>
                </c:pt>
                <c:pt idx="76">
                  <c:v>44175</c:v>
                </c:pt>
                <c:pt idx="77">
                  <c:v>44176</c:v>
                </c:pt>
                <c:pt idx="78">
                  <c:v>44179</c:v>
                </c:pt>
                <c:pt idx="79">
                  <c:v>44180</c:v>
                </c:pt>
                <c:pt idx="80">
                  <c:v>44181</c:v>
                </c:pt>
                <c:pt idx="81">
                  <c:v>44182</c:v>
                </c:pt>
                <c:pt idx="82">
                  <c:v>44183</c:v>
                </c:pt>
                <c:pt idx="83">
                  <c:v>44186</c:v>
                </c:pt>
                <c:pt idx="84">
                  <c:v>44187</c:v>
                </c:pt>
                <c:pt idx="85">
                  <c:v>44188</c:v>
                </c:pt>
                <c:pt idx="86">
                  <c:v>44189</c:v>
                </c:pt>
                <c:pt idx="87">
                  <c:v>44193</c:v>
                </c:pt>
                <c:pt idx="88">
                  <c:v>44194</c:v>
                </c:pt>
                <c:pt idx="89">
                  <c:v>44195</c:v>
                </c:pt>
                <c:pt idx="90">
                  <c:v>44196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44207</c:v>
                </c:pt>
                <c:pt idx="97">
                  <c:v>44208</c:v>
                </c:pt>
                <c:pt idx="98">
                  <c:v>44209</c:v>
                </c:pt>
                <c:pt idx="99">
                  <c:v>44210</c:v>
                </c:pt>
                <c:pt idx="100">
                  <c:v>44211</c:v>
                </c:pt>
                <c:pt idx="101">
                  <c:v>44214</c:v>
                </c:pt>
                <c:pt idx="102">
                  <c:v>44215</c:v>
                </c:pt>
                <c:pt idx="103">
                  <c:v>44216</c:v>
                </c:pt>
                <c:pt idx="104">
                  <c:v>44217</c:v>
                </c:pt>
                <c:pt idx="105">
                  <c:v>44218</c:v>
                </c:pt>
                <c:pt idx="106">
                  <c:v>44221</c:v>
                </c:pt>
                <c:pt idx="107">
                  <c:v>44222</c:v>
                </c:pt>
                <c:pt idx="108">
                  <c:v>44223</c:v>
                </c:pt>
                <c:pt idx="109">
                  <c:v>44224</c:v>
                </c:pt>
                <c:pt idx="110">
                  <c:v>44225</c:v>
                </c:pt>
                <c:pt idx="111">
                  <c:v>44228</c:v>
                </c:pt>
                <c:pt idx="112">
                  <c:v>44229</c:v>
                </c:pt>
                <c:pt idx="113">
                  <c:v>44230</c:v>
                </c:pt>
                <c:pt idx="114">
                  <c:v>44231</c:v>
                </c:pt>
                <c:pt idx="115">
                  <c:v>44232</c:v>
                </c:pt>
                <c:pt idx="116">
                  <c:v>44244</c:v>
                </c:pt>
                <c:pt idx="117">
                  <c:v>44245</c:v>
                </c:pt>
                <c:pt idx="118">
                  <c:v>44246</c:v>
                </c:pt>
                <c:pt idx="119">
                  <c:v>44249</c:v>
                </c:pt>
                <c:pt idx="120">
                  <c:v>44250</c:v>
                </c:pt>
                <c:pt idx="121">
                  <c:v>44251</c:v>
                </c:pt>
                <c:pt idx="122">
                  <c:v>44252</c:v>
                </c:pt>
                <c:pt idx="123">
                  <c:v>44253</c:v>
                </c:pt>
                <c:pt idx="124">
                  <c:v>44257</c:v>
                </c:pt>
                <c:pt idx="125">
                  <c:v>44258</c:v>
                </c:pt>
                <c:pt idx="126">
                  <c:v>44259</c:v>
                </c:pt>
                <c:pt idx="127">
                  <c:v>44260</c:v>
                </c:pt>
                <c:pt idx="128">
                  <c:v>44263</c:v>
                </c:pt>
                <c:pt idx="129">
                  <c:v>44264</c:v>
                </c:pt>
                <c:pt idx="130">
                  <c:v>44265</c:v>
                </c:pt>
                <c:pt idx="131">
                  <c:v>44266</c:v>
                </c:pt>
                <c:pt idx="132">
                  <c:v>44267</c:v>
                </c:pt>
                <c:pt idx="133">
                  <c:v>44270</c:v>
                </c:pt>
                <c:pt idx="134">
                  <c:v>44271</c:v>
                </c:pt>
                <c:pt idx="135">
                  <c:v>44272</c:v>
                </c:pt>
                <c:pt idx="136">
                  <c:v>44273</c:v>
                </c:pt>
                <c:pt idx="137">
                  <c:v>44274</c:v>
                </c:pt>
                <c:pt idx="138">
                  <c:v>44277</c:v>
                </c:pt>
                <c:pt idx="139">
                  <c:v>44278</c:v>
                </c:pt>
                <c:pt idx="140">
                  <c:v>44279</c:v>
                </c:pt>
                <c:pt idx="141">
                  <c:v>44280</c:v>
                </c:pt>
                <c:pt idx="142">
                  <c:v>44281</c:v>
                </c:pt>
                <c:pt idx="143">
                  <c:v>44284</c:v>
                </c:pt>
                <c:pt idx="144">
                  <c:v>44285</c:v>
                </c:pt>
                <c:pt idx="145">
                  <c:v>44286</c:v>
                </c:pt>
                <c:pt idx="146">
                  <c:v>44287</c:v>
                </c:pt>
                <c:pt idx="147">
                  <c:v>44293</c:v>
                </c:pt>
                <c:pt idx="148">
                  <c:v>44294</c:v>
                </c:pt>
                <c:pt idx="149">
                  <c:v>44295</c:v>
                </c:pt>
                <c:pt idx="150">
                  <c:v>44298</c:v>
                </c:pt>
                <c:pt idx="151">
                  <c:v>44299</c:v>
                </c:pt>
                <c:pt idx="152">
                  <c:v>44300</c:v>
                </c:pt>
                <c:pt idx="153">
                  <c:v>44301</c:v>
                </c:pt>
                <c:pt idx="154">
                  <c:v>44302</c:v>
                </c:pt>
                <c:pt idx="155">
                  <c:v>44305</c:v>
                </c:pt>
                <c:pt idx="156">
                  <c:v>44306</c:v>
                </c:pt>
                <c:pt idx="157">
                  <c:v>44307</c:v>
                </c:pt>
                <c:pt idx="158">
                  <c:v>44308</c:v>
                </c:pt>
                <c:pt idx="159">
                  <c:v>44309</c:v>
                </c:pt>
                <c:pt idx="160">
                  <c:v>44312</c:v>
                </c:pt>
                <c:pt idx="161">
                  <c:v>44313</c:v>
                </c:pt>
                <c:pt idx="162">
                  <c:v>44314</c:v>
                </c:pt>
                <c:pt idx="163">
                  <c:v>44315</c:v>
                </c:pt>
                <c:pt idx="164">
                  <c:v>44319</c:v>
                </c:pt>
                <c:pt idx="165">
                  <c:v>44320</c:v>
                </c:pt>
                <c:pt idx="166">
                  <c:v>44321</c:v>
                </c:pt>
                <c:pt idx="167">
                  <c:v>44322</c:v>
                </c:pt>
                <c:pt idx="168">
                  <c:v>44323</c:v>
                </c:pt>
                <c:pt idx="169">
                  <c:v>44326</c:v>
                </c:pt>
                <c:pt idx="170">
                  <c:v>44327</c:v>
                </c:pt>
                <c:pt idx="171">
                  <c:v>44328</c:v>
                </c:pt>
                <c:pt idx="172">
                  <c:v>44329</c:v>
                </c:pt>
                <c:pt idx="173">
                  <c:v>44330</c:v>
                </c:pt>
                <c:pt idx="174">
                  <c:v>44333</c:v>
                </c:pt>
                <c:pt idx="175">
                  <c:v>44334</c:v>
                </c:pt>
                <c:pt idx="176">
                  <c:v>44336</c:v>
                </c:pt>
                <c:pt idx="177">
                  <c:v>44337</c:v>
                </c:pt>
                <c:pt idx="178">
                  <c:v>44340</c:v>
                </c:pt>
                <c:pt idx="179">
                  <c:v>44341</c:v>
                </c:pt>
                <c:pt idx="180">
                  <c:v>44342</c:v>
                </c:pt>
                <c:pt idx="181">
                  <c:v>44343</c:v>
                </c:pt>
                <c:pt idx="182">
                  <c:v>44344</c:v>
                </c:pt>
                <c:pt idx="183">
                  <c:v>44347</c:v>
                </c:pt>
                <c:pt idx="184">
                  <c:v>44348</c:v>
                </c:pt>
                <c:pt idx="185">
                  <c:v>44349</c:v>
                </c:pt>
                <c:pt idx="186">
                  <c:v>44350</c:v>
                </c:pt>
                <c:pt idx="187">
                  <c:v>44351</c:v>
                </c:pt>
                <c:pt idx="188">
                  <c:v>44354</c:v>
                </c:pt>
                <c:pt idx="189">
                  <c:v>44355</c:v>
                </c:pt>
                <c:pt idx="190">
                  <c:v>44356</c:v>
                </c:pt>
                <c:pt idx="191">
                  <c:v>44357</c:v>
                </c:pt>
                <c:pt idx="192">
                  <c:v>44358</c:v>
                </c:pt>
                <c:pt idx="193">
                  <c:v>44362</c:v>
                </c:pt>
                <c:pt idx="194">
                  <c:v>44363</c:v>
                </c:pt>
                <c:pt idx="195">
                  <c:v>44364</c:v>
                </c:pt>
                <c:pt idx="196">
                  <c:v>44365</c:v>
                </c:pt>
                <c:pt idx="197">
                  <c:v>44368</c:v>
                </c:pt>
                <c:pt idx="198">
                  <c:v>44369</c:v>
                </c:pt>
                <c:pt idx="199">
                  <c:v>44370</c:v>
                </c:pt>
                <c:pt idx="200">
                  <c:v>44371</c:v>
                </c:pt>
                <c:pt idx="201">
                  <c:v>44372</c:v>
                </c:pt>
                <c:pt idx="202">
                  <c:v>44375</c:v>
                </c:pt>
                <c:pt idx="203">
                  <c:v>44376</c:v>
                </c:pt>
                <c:pt idx="204">
                  <c:v>44377</c:v>
                </c:pt>
                <c:pt idx="205">
                  <c:v>44379</c:v>
                </c:pt>
                <c:pt idx="206">
                  <c:v>44382</c:v>
                </c:pt>
                <c:pt idx="207">
                  <c:v>44383</c:v>
                </c:pt>
                <c:pt idx="208">
                  <c:v>44384</c:v>
                </c:pt>
                <c:pt idx="209">
                  <c:v>44385</c:v>
                </c:pt>
                <c:pt idx="210">
                  <c:v>44386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44396</c:v>
                </c:pt>
                <c:pt idx="217">
                  <c:v>44397</c:v>
                </c:pt>
                <c:pt idx="218">
                  <c:v>44398</c:v>
                </c:pt>
                <c:pt idx="219">
                  <c:v>44399</c:v>
                </c:pt>
                <c:pt idx="220">
                  <c:v>44400</c:v>
                </c:pt>
                <c:pt idx="221">
                  <c:v>44403</c:v>
                </c:pt>
                <c:pt idx="222">
                  <c:v>44404</c:v>
                </c:pt>
                <c:pt idx="223">
                  <c:v>44405</c:v>
                </c:pt>
                <c:pt idx="224">
                  <c:v>44406</c:v>
                </c:pt>
                <c:pt idx="225">
                  <c:v>44407</c:v>
                </c:pt>
                <c:pt idx="226">
                  <c:v>44410</c:v>
                </c:pt>
                <c:pt idx="227">
                  <c:v>44411</c:v>
                </c:pt>
                <c:pt idx="228">
                  <c:v>44412</c:v>
                </c:pt>
                <c:pt idx="229">
                  <c:v>44413</c:v>
                </c:pt>
                <c:pt idx="230">
                  <c:v>44414</c:v>
                </c:pt>
                <c:pt idx="231">
                  <c:v>44417</c:v>
                </c:pt>
                <c:pt idx="232">
                  <c:v>44418</c:v>
                </c:pt>
                <c:pt idx="233">
                  <c:v>44419</c:v>
                </c:pt>
                <c:pt idx="234">
                  <c:v>44420</c:v>
                </c:pt>
                <c:pt idx="235">
                  <c:v>44421</c:v>
                </c:pt>
                <c:pt idx="236">
                  <c:v>44424</c:v>
                </c:pt>
                <c:pt idx="237">
                  <c:v>44425</c:v>
                </c:pt>
                <c:pt idx="238">
                  <c:v>44426</c:v>
                </c:pt>
                <c:pt idx="239">
                  <c:v>44427</c:v>
                </c:pt>
                <c:pt idx="240">
                  <c:v>44428</c:v>
                </c:pt>
                <c:pt idx="241">
                  <c:v>44431</c:v>
                </c:pt>
                <c:pt idx="242">
                  <c:v>44432</c:v>
                </c:pt>
                <c:pt idx="243">
                  <c:v>44433</c:v>
                </c:pt>
                <c:pt idx="244">
                  <c:v>44434</c:v>
                </c:pt>
                <c:pt idx="245">
                  <c:v>44435</c:v>
                </c:pt>
                <c:pt idx="246">
                  <c:v>44438</c:v>
                </c:pt>
                <c:pt idx="247">
                  <c:v>44439</c:v>
                </c:pt>
                <c:pt idx="248">
                  <c:v>44440</c:v>
                </c:pt>
                <c:pt idx="249">
                  <c:v>44441</c:v>
                </c:pt>
                <c:pt idx="250">
                  <c:v>44442</c:v>
                </c:pt>
                <c:pt idx="251">
                  <c:v>44445</c:v>
                </c:pt>
                <c:pt idx="252">
                  <c:v>44446</c:v>
                </c:pt>
                <c:pt idx="253">
                  <c:v>44447</c:v>
                </c:pt>
                <c:pt idx="254">
                  <c:v>44448</c:v>
                </c:pt>
                <c:pt idx="255">
                  <c:v>44449</c:v>
                </c:pt>
                <c:pt idx="256">
                  <c:v>44452</c:v>
                </c:pt>
                <c:pt idx="257">
                  <c:v>44453</c:v>
                </c:pt>
                <c:pt idx="258">
                  <c:v>44454</c:v>
                </c:pt>
                <c:pt idx="259">
                  <c:v>44455</c:v>
                </c:pt>
                <c:pt idx="260">
                  <c:v>44456</c:v>
                </c:pt>
                <c:pt idx="261">
                  <c:v>44462</c:v>
                </c:pt>
                <c:pt idx="262">
                  <c:v>44463</c:v>
                </c:pt>
                <c:pt idx="263">
                  <c:v>44466</c:v>
                </c:pt>
                <c:pt idx="264">
                  <c:v>44467</c:v>
                </c:pt>
                <c:pt idx="265">
                  <c:v>44468</c:v>
                </c:pt>
                <c:pt idx="266">
                  <c:v>44469</c:v>
                </c:pt>
                <c:pt idx="267">
                  <c:v>44473</c:v>
                </c:pt>
                <c:pt idx="268">
                  <c:v>44474</c:v>
                </c:pt>
                <c:pt idx="269">
                  <c:v>44475</c:v>
                </c:pt>
                <c:pt idx="270">
                  <c:v>44476</c:v>
                </c:pt>
                <c:pt idx="271">
                  <c:v>44477</c:v>
                </c:pt>
                <c:pt idx="272">
                  <c:v>44481</c:v>
                </c:pt>
                <c:pt idx="273">
                  <c:v>44482</c:v>
                </c:pt>
                <c:pt idx="274">
                  <c:v>44484</c:v>
                </c:pt>
                <c:pt idx="275">
                  <c:v>44487</c:v>
                </c:pt>
                <c:pt idx="276">
                  <c:v>44488</c:v>
                </c:pt>
                <c:pt idx="277">
                  <c:v>44489</c:v>
                </c:pt>
                <c:pt idx="278">
                  <c:v>44490</c:v>
                </c:pt>
                <c:pt idx="279">
                  <c:v>44491</c:v>
                </c:pt>
                <c:pt idx="280">
                  <c:v>44494</c:v>
                </c:pt>
                <c:pt idx="281">
                  <c:v>44495</c:v>
                </c:pt>
                <c:pt idx="282">
                  <c:v>44496</c:v>
                </c:pt>
                <c:pt idx="283">
                  <c:v>44497</c:v>
                </c:pt>
                <c:pt idx="284">
                  <c:v>44498</c:v>
                </c:pt>
                <c:pt idx="285">
                  <c:v>44501</c:v>
                </c:pt>
                <c:pt idx="286">
                  <c:v>44502</c:v>
                </c:pt>
                <c:pt idx="287">
                  <c:v>44503</c:v>
                </c:pt>
                <c:pt idx="288">
                  <c:v>44504</c:v>
                </c:pt>
                <c:pt idx="289">
                  <c:v>44505</c:v>
                </c:pt>
                <c:pt idx="290">
                  <c:v>44508</c:v>
                </c:pt>
                <c:pt idx="291">
                  <c:v>44509</c:v>
                </c:pt>
                <c:pt idx="292">
                  <c:v>44510</c:v>
                </c:pt>
                <c:pt idx="293">
                  <c:v>44511</c:v>
                </c:pt>
                <c:pt idx="294">
                  <c:v>44512</c:v>
                </c:pt>
                <c:pt idx="295">
                  <c:v>44515</c:v>
                </c:pt>
                <c:pt idx="296">
                  <c:v>44516</c:v>
                </c:pt>
                <c:pt idx="297">
                  <c:v>44517</c:v>
                </c:pt>
                <c:pt idx="298">
                  <c:v>44518</c:v>
                </c:pt>
                <c:pt idx="299">
                  <c:v>44519</c:v>
                </c:pt>
                <c:pt idx="300">
                  <c:v>44522</c:v>
                </c:pt>
                <c:pt idx="301">
                  <c:v>44523</c:v>
                </c:pt>
                <c:pt idx="302">
                  <c:v>44524</c:v>
                </c:pt>
                <c:pt idx="303">
                  <c:v>44525</c:v>
                </c:pt>
                <c:pt idx="304">
                  <c:v>44526</c:v>
                </c:pt>
                <c:pt idx="305">
                  <c:v>44529</c:v>
                </c:pt>
                <c:pt idx="306">
                  <c:v>44530</c:v>
                </c:pt>
                <c:pt idx="307">
                  <c:v>44531</c:v>
                </c:pt>
                <c:pt idx="308">
                  <c:v>44532</c:v>
                </c:pt>
                <c:pt idx="309">
                  <c:v>44533</c:v>
                </c:pt>
                <c:pt idx="310">
                  <c:v>44536</c:v>
                </c:pt>
                <c:pt idx="311">
                  <c:v>44537</c:v>
                </c:pt>
                <c:pt idx="312">
                  <c:v>44538</c:v>
                </c:pt>
                <c:pt idx="313">
                  <c:v>44539</c:v>
                </c:pt>
                <c:pt idx="314">
                  <c:v>44540</c:v>
                </c:pt>
                <c:pt idx="315">
                  <c:v>44543</c:v>
                </c:pt>
                <c:pt idx="316">
                  <c:v>44544</c:v>
                </c:pt>
                <c:pt idx="317">
                  <c:v>44545</c:v>
                </c:pt>
                <c:pt idx="318">
                  <c:v>44546</c:v>
                </c:pt>
                <c:pt idx="319">
                  <c:v>44547</c:v>
                </c:pt>
                <c:pt idx="320">
                  <c:v>44550</c:v>
                </c:pt>
                <c:pt idx="321">
                  <c:v>44551</c:v>
                </c:pt>
                <c:pt idx="322">
                  <c:v>44552</c:v>
                </c:pt>
                <c:pt idx="323">
                  <c:v>44553</c:v>
                </c:pt>
                <c:pt idx="324">
                  <c:v>44554</c:v>
                </c:pt>
                <c:pt idx="325">
                  <c:v>44558</c:v>
                </c:pt>
                <c:pt idx="326">
                  <c:v>44559</c:v>
                </c:pt>
                <c:pt idx="327">
                  <c:v>44560</c:v>
                </c:pt>
                <c:pt idx="328">
                  <c:v>44564</c:v>
                </c:pt>
                <c:pt idx="329">
                  <c:v>44565</c:v>
                </c:pt>
                <c:pt idx="330">
                  <c:v>44566</c:v>
                </c:pt>
                <c:pt idx="331">
                  <c:v>44567</c:v>
                </c:pt>
                <c:pt idx="332">
                  <c:v>44568</c:v>
                </c:pt>
                <c:pt idx="333">
                  <c:v>44571</c:v>
                </c:pt>
                <c:pt idx="334">
                  <c:v>44572</c:v>
                </c:pt>
                <c:pt idx="335">
                  <c:v>44573</c:v>
                </c:pt>
                <c:pt idx="336">
                  <c:v>44574</c:v>
                </c:pt>
                <c:pt idx="337">
                  <c:v>44575</c:v>
                </c:pt>
                <c:pt idx="338">
                  <c:v>44578</c:v>
                </c:pt>
                <c:pt idx="339">
                  <c:v>44579</c:v>
                </c:pt>
                <c:pt idx="340">
                  <c:v>44580</c:v>
                </c:pt>
                <c:pt idx="341">
                  <c:v>44581</c:v>
                </c:pt>
                <c:pt idx="342">
                  <c:v>44582</c:v>
                </c:pt>
                <c:pt idx="343">
                  <c:v>44585</c:v>
                </c:pt>
                <c:pt idx="344">
                  <c:v>44586</c:v>
                </c:pt>
                <c:pt idx="345">
                  <c:v>44587</c:v>
                </c:pt>
                <c:pt idx="346">
                  <c:v>44599</c:v>
                </c:pt>
                <c:pt idx="347">
                  <c:v>44600</c:v>
                </c:pt>
                <c:pt idx="348">
                  <c:v>44601</c:v>
                </c:pt>
                <c:pt idx="349">
                  <c:v>44602</c:v>
                </c:pt>
                <c:pt idx="350">
                  <c:v>44603</c:v>
                </c:pt>
                <c:pt idx="351">
                  <c:v>44606</c:v>
                </c:pt>
                <c:pt idx="352">
                  <c:v>44607</c:v>
                </c:pt>
                <c:pt idx="353">
                  <c:v>44608</c:v>
                </c:pt>
                <c:pt idx="354">
                  <c:v>44609</c:v>
                </c:pt>
                <c:pt idx="355">
                  <c:v>44610</c:v>
                </c:pt>
                <c:pt idx="356">
                  <c:v>44613</c:v>
                </c:pt>
                <c:pt idx="357">
                  <c:v>44614</c:v>
                </c:pt>
                <c:pt idx="358">
                  <c:v>44615</c:v>
                </c:pt>
                <c:pt idx="359">
                  <c:v>44616</c:v>
                </c:pt>
                <c:pt idx="360">
                  <c:v>44617</c:v>
                </c:pt>
                <c:pt idx="361">
                  <c:v>44621</c:v>
                </c:pt>
                <c:pt idx="362">
                  <c:v>44622</c:v>
                </c:pt>
                <c:pt idx="363">
                  <c:v>44623</c:v>
                </c:pt>
                <c:pt idx="364">
                  <c:v>44624</c:v>
                </c:pt>
                <c:pt idx="365">
                  <c:v>44627</c:v>
                </c:pt>
                <c:pt idx="366">
                  <c:v>44628</c:v>
                </c:pt>
                <c:pt idx="367">
                  <c:v>44629</c:v>
                </c:pt>
                <c:pt idx="368">
                  <c:v>44630</c:v>
                </c:pt>
                <c:pt idx="369">
                  <c:v>44631</c:v>
                </c:pt>
                <c:pt idx="370">
                  <c:v>44634</c:v>
                </c:pt>
                <c:pt idx="371">
                  <c:v>44635</c:v>
                </c:pt>
                <c:pt idx="372">
                  <c:v>44636</c:v>
                </c:pt>
                <c:pt idx="373">
                  <c:v>44637</c:v>
                </c:pt>
                <c:pt idx="374">
                  <c:v>44638</c:v>
                </c:pt>
                <c:pt idx="375">
                  <c:v>44641</c:v>
                </c:pt>
                <c:pt idx="376">
                  <c:v>44642</c:v>
                </c:pt>
                <c:pt idx="377">
                  <c:v>44643</c:v>
                </c:pt>
                <c:pt idx="378">
                  <c:v>44644</c:v>
                </c:pt>
                <c:pt idx="379">
                  <c:v>44645</c:v>
                </c:pt>
                <c:pt idx="380">
                  <c:v>44648</c:v>
                </c:pt>
                <c:pt idx="381">
                  <c:v>44649</c:v>
                </c:pt>
                <c:pt idx="382">
                  <c:v>44650</c:v>
                </c:pt>
                <c:pt idx="383">
                  <c:v>44651</c:v>
                </c:pt>
                <c:pt idx="384">
                  <c:v>44652</c:v>
                </c:pt>
                <c:pt idx="385">
                  <c:v>44657</c:v>
                </c:pt>
                <c:pt idx="386">
                  <c:v>44658</c:v>
                </c:pt>
                <c:pt idx="387">
                  <c:v>44659</c:v>
                </c:pt>
                <c:pt idx="388">
                  <c:v>44662</c:v>
                </c:pt>
                <c:pt idx="389">
                  <c:v>44663</c:v>
                </c:pt>
                <c:pt idx="390">
                  <c:v>44664</c:v>
                </c:pt>
                <c:pt idx="391">
                  <c:v>44665</c:v>
                </c:pt>
                <c:pt idx="392">
                  <c:v>44670</c:v>
                </c:pt>
                <c:pt idx="393">
                  <c:v>44671</c:v>
                </c:pt>
                <c:pt idx="394">
                  <c:v>44672</c:v>
                </c:pt>
                <c:pt idx="395">
                  <c:v>44673</c:v>
                </c:pt>
                <c:pt idx="396">
                  <c:v>44677</c:v>
                </c:pt>
                <c:pt idx="397">
                  <c:v>44678</c:v>
                </c:pt>
                <c:pt idx="398">
                  <c:v>44680</c:v>
                </c:pt>
                <c:pt idx="399">
                  <c:v>44684</c:v>
                </c:pt>
                <c:pt idx="400">
                  <c:v>44685</c:v>
                </c:pt>
                <c:pt idx="401">
                  <c:v>44686</c:v>
                </c:pt>
                <c:pt idx="402">
                  <c:v>44687</c:v>
                </c:pt>
                <c:pt idx="403">
                  <c:v>44690</c:v>
                </c:pt>
                <c:pt idx="404">
                  <c:v>44691</c:v>
                </c:pt>
                <c:pt idx="405">
                  <c:v>44692</c:v>
                </c:pt>
                <c:pt idx="406">
                  <c:v>44693</c:v>
                </c:pt>
                <c:pt idx="407">
                  <c:v>44694</c:v>
                </c:pt>
                <c:pt idx="408">
                  <c:v>44697</c:v>
                </c:pt>
                <c:pt idx="409">
                  <c:v>44698</c:v>
                </c:pt>
                <c:pt idx="410">
                  <c:v>44699</c:v>
                </c:pt>
                <c:pt idx="411">
                  <c:v>44700</c:v>
                </c:pt>
                <c:pt idx="412">
                  <c:v>44701</c:v>
                </c:pt>
                <c:pt idx="413">
                  <c:v>44704</c:v>
                </c:pt>
                <c:pt idx="414">
                  <c:v>44705</c:v>
                </c:pt>
                <c:pt idx="415">
                  <c:v>44706</c:v>
                </c:pt>
                <c:pt idx="416">
                  <c:v>44707</c:v>
                </c:pt>
                <c:pt idx="417">
                  <c:v>44708</c:v>
                </c:pt>
                <c:pt idx="418">
                  <c:v>44711</c:v>
                </c:pt>
                <c:pt idx="419">
                  <c:v>44712</c:v>
                </c:pt>
                <c:pt idx="420">
                  <c:v>44713</c:v>
                </c:pt>
                <c:pt idx="421">
                  <c:v>44714</c:v>
                </c:pt>
                <c:pt idx="422">
                  <c:v>44718</c:v>
                </c:pt>
                <c:pt idx="423">
                  <c:v>44719</c:v>
                </c:pt>
                <c:pt idx="424">
                  <c:v>44720</c:v>
                </c:pt>
                <c:pt idx="425">
                  <c:v>44721</c:v>
                </c:pt>
                <c:pt idx="426">
                  <c:v>44722</c:v>
                </c:pt>
                <c:pt idx="427">
                  <c:v>44725</c:v>
                </c:pt>
                <c:pt idx="428">
                  <c:v>44726</c:v>
                </c:pt>
                <c:pt idx="429">
                  <c:v>44727</c:v>
                </c:pt>
                <c:pt idx="430">
                  <c:v>44728</c:v>
                </c:pt>
                <c:pt idx="431">
                  <c:v>44729</c:v>
                </c:pt>
                <c:pt idx="432">
                  <c:v>44732</c:v>
                </c:pt>
                <c:pt idx="433">
                  <c:v>44733</c:v>
                </c:pt>
                <c:pt idx="434">
                  <c:v>44734</c:v>
                </c:pt>
                <c:pt idx="435">
                  <c:v>44735</c:v>
                </c:pt>
                <c:pt idx="436">
                  <c:v>44736</c:v>
                </c:pt>
                <c:pt idx="437">
                  <c:v>44739</c:v>
                </c:pt>
                <c:pt idx="438">
                  <c:v>44740</c:v>
                </c:pt>
                <c:pt idx="439">
                  <c:v>44741</c:v>
                </c:pt>
                <c:pt idx="440">
                  <c:v>44742</c:v>
                </c:pt>
                <c:pt idx="441">
                  <c:v>44743</c:v>
                </c:pt>
                <c:pt idx="442">
                  <c:v>44746</c:v>
                </c:pt>
                <c:pt idx="443">
                  <c:v>44747</c:v>
                </c:pt>
                <c:pt idx="444">
                  <c:v>44748</c:v>
                </c:pt>
                <c:pt idx="445">
                  <c:v>44749</c:v>
                </c:pt>
                <c:pt idx="446">
                  <c:v>44750</c:v>
                </c:pt>
                <c:pt idx="447">
                  <c:v>44753</c:v>
                </c:pt>
                <c:pt idx="448">
                  <c:v>44754</c:v>
                </c:pt>
                <c:pt idx="449">
                  <c:v>44755</c:v>
                </c:pt>
                <c:pt idx="450">
                  <c:v>44756</c:v>
                </c:pt>
                <c:pt idx="451">
                  <c:v>44757</c:v>
                </c:pt>
                <c:pt idx="452">
                  <c:v>44760</c:v>
                </c:pt>
                <c:pt idx="453">
                  <c:v>44761</c:v>
                </c:pt>
                <c:pt idx="454">
                  <c:v>44762</c:v>
                </c:pt>
                <c:pt idx="455">
                  <c:v>44763</c:v>
                </c:pt>
                <c:pt idx="456">
                  <c:v>44764</c:v>
                </c:pt>
                <c:pt idx="457">
                  <c:v>44767</c:v>
                </c:pt>
                <c:pt idx="458">
                  <c:v>44768</c:v>
                </c:pt>
                <c:pt idx="459">
                  <c:v>44769</c:v>
                </c:pt>
                <c:pt idx="460">
                  <c:v>44770</c:v>
                </c:pt>
                <c:pt idx="461">
                  <c:v>44771</c:v>
                </c:pt>
                <c:pt idx="462">
                  <c:v>44774</c:v>
                </c:pt>
                <c:pt idx="463">
                  <c:v>44775</c:v>
                </c:pt>
                <c:pt idx="464">
                  <c:v>44776</c:v>
                </c:pt>
                <c:pt idx="465">
                  <c:v>44777</c:v>
                </c:pt>
                <c:pt idx="466">
                  <c:v>44778</c:v>
                </c:pt>
                <c:pt idx="467">
                  <c:v>44781</c:v>
                </c:pt>
                <c:pt idx="468">
                  <c:v>44782</c:v>
                </c:pt>
                <c:pt idx="469">
                  <c:v>44783</c:v>
                </c:pt>
                <c:pt idx="470">
                  <c:v>44784</c:v>
                </c:pt>
                <c:pt idx="471">
                  <c:v>44785</c:v>
                </c:pt>
                <c:pt idx="472">
                  <c:v>44788</c:v>
                </c:pt>
                <c:pt idx="473">
                  <c:v>44789</c:v>
                </c:pt>
                <c:pt idx="474">
                  <c:v>44790</c:v>
                </c:pt>
                <c:pt idx="475">
                  <c:v>44791</c:v>
                </c:pt>
                <c:pt idx="476">
                  <c:v>44792</c:v>
                </c:pt>
                <c:pt idx="477">
                  <c:v>44795</c:v>
                </c:pt>
                <c:pt idx="478">
                  <c:v>44796</c:v>
                </c:pt>
                <c:pt idx="479">
                  <c:v>44797</c:v>
                </c:pt>
                <c:pt idx="480">
                  <c:v>44798</c:v>
                </c:pt>
                <c:pt idx="481">
                  <c:v>44799</c:v>
                </c:pt>
                <c:pt idx="482">
                  <c:v>44802</c:v>
                </c:pt>
                <c:pt idx="483">
                  <c:v>44803</c:v>
                </c:pt>
                <c:pt idx="484">
                  <c:v>44804</c:v>
                </c:pt>
                <c:pt idx="485">
                  <c:v>44805</c:v>
                </c:pt>
                <c:pt idx="486">
                  <c:v>44806</c:v>
                </c:pt>
                <c:pt idx="487">
                  <c:v>44809</c:v>
                </c:pt>
                <c:pt idx="488">
                  <c:v>44810</c:v>
                </c:pt>
                <c:pt idx="489">
                  <c:v>44811</c:v>
                </c:pt>
                <c:pt idx="490">
                  <c:v>44812</c:v>
                </c:pt>
                <c:pt idx="491">
                  <c:v>44816</c:v>
                </c:pt>
                <c:pt idx="492">
                  <c:v>44817</c:v>
                </c:pt>
                <c:pt idx="493">
                  <c:v>44818</c:v>
                </c:pt>
                <c:pt idx="494">
                  <c:v>44819</c:v>
                </c:pt>
                <c:pt idx="495">
                  <c:v>44820</c:v>
                </c:pt>
                <c:pt idx="496">
                  <c:v>44823</c:v>
                </c:pt>
                <c:pt idx="497">
                  <c:v>44824</c:v>
                </c:pt>
                <c:pt idx="498">
                  <c:v>44825</c:v>
                </c:pt>
                <c:pt idx="499">
                  <c:v>44826</c:v>
                </c:pt>
                <c:pt idx="500">
                  <c:v>44827</c:v>
                </c:pt>
                <c:pt idx="501">
                  <c:v>44830</c:v>
                </c:pt>
                <c:pt idx="502">
                  <c:v>44831</c:v>
                </c:pt>
                <c:pt idx="503">
                  <c:v>44832</c:v>
                </c:pt>
                <c:pt idx="504">
                  <c:v>44833</c:v>
                </c:pt>
                <c:pt idx="505">
                  <c:v>44834</c:v>
                </c:pt>
                <c:pt idx="506">
                  <c:v>44837</c:v>
                </c:pt>
                <c:pt idx="507">
                  <c:v>44838</c:v>
                </c:pt>
                <c:pt idx="508">
                  <c:v>44839</c:v>
                </c:pt>
                <c:pt idx="509">
                  <c:v>44840</c:v>
                </c:pt>
                <c:pt idx="510">
                  <c:v>44841</c:v>
                </c:pt>
                <c:pt idx="511">
                  <c:v>44845</c:v>
                </c:pt>
                <c:pt idx="512">
                  <c:v>44846</c:v>
                </c:pt>
                <c:pt idx="513">
                  <c:v>44847</c:v>
                </c:pt>
                <c:pt idx="514">
                  <c:v>44848</c:v>
                </c:pt>
                <c:pt idx="515">
                  <c:v>44851</c:v>
                </c:pt>
                <c:pt idx="516">
                  <c:v>44852</c:v>
                </c:pt>
                <c:pt idx="517">
                  <c:v>44853</c:v>
                </c:pt>
                <c:pt idx="518">
                  <c:v>44854</c:v>
                </c:pt>
                <c:pt idx="519">
                  <c:v>44855</c:v>
                </c:pt>
                <c:pt idx="520">
                  <c:v>44858</c:v>
                </c:pt>
                <c:pt idx="521">
                  <c:v>44859</c:v>
                </c:pt>
                <c:pt idx="522">
                  <c:v>44860</c:v>
                </c:pt>
                <c:pt idx="523">
                  <c:v>44861</c:v>
                </c:pt>
                <c:pt idx="524">
                  <c:v>44862</c:v>
                </c:pt>
                <c:pt idx="525">
                  <c:v>44865</c:v>
                </c:pt>
                <c:pt idx="526">
                  <c:v>44866</c:v>
                </c:pt>
                <c:pt idx="527">
                  <c:v>44867</c:v>
                </c:pt>
                <c:pt idx="528">
                  <c:v>44868</c:v>
                </c:pt>
                <c:pt idx="529">
                  <c:v>44869</c:v>
                </c:pt>
                <c:pt idx="530">
                  <c:v>44872</c:v>
                </c:pt>
                <c:pt idx="531">
                  <c:v>44873</c:v>
                </c:pt>
                <c:pt idx="532">
                  <c:v>44874</c:v>
                </c:pt>
                <c:pt idx="533">
                  <c:v>44875</c:v>
                </c:pt>
                <c:pt idx="534">
                  <c:v>44876</c:v>
                </c:pt>
                <c:pt idx="535">
                  <c:v>44879</c:v>
                </c:pt>
                <c:pt idx="536">
                  <c:v>44880</c:v>
                </c:pt>
                <c:pt idx="537">
                  <c:v>44881</c:v>
                </c:pt>
                <c:pt idx="538">
                  <c:v>44882</c:v>
                </c:pt>
                <c:pt idx="539">
                  <c:v>44883</c:v>
                </c:pt>
                <c:pt idx="540">
                  <c:v>44886</c:v>
                </c:pt>
                <c:pt idx="541">
                  <c:v>44887</c:v>
                </c:pt>
                <c:pt idx="542">
                  <c:v>44888</c:v>
                </c:pt>
                <c:pt idx="543">
                  <c:v>44889</c:v>
                </c:pt>
                <c:pt idx="544">
                  <c:v>44890</c:v>
                </c:pt>
                <c:pt idx="545">
                  <c:v>44893</c:v>
                </c:pt>
                <c:pt idx="546">
                  <c:v>44894</c:v>
                </c:pt>
                <c:pt idx="547">
                  <c:v>44895</c:v>
                </c:pt>
                <c:pt idx="548">
                  <c:v>44896</c:v>
                </c:pt>
                <c:pt idx="549">
                  <c:v>44897</c:v>
                </c:pt>
                <c:pt idx="550">
                  <c:v>44900</c:v>
                </c:pt>
                <c:pt idx="551">
                  <c:v>44901</c:v>
                </c:pt>
                <c:pt idx="552">
                  <c:v>44902</c:v>
                </c:pt>
                <c:pt idx="553">
                  <c:v>44903</c:v>
                </c:pt>
                <c:pt idx="554">
                  <c:v>44904</c:v>
                </c:pt>
                <c:pt idx="555">
                  <c:v>44907</c:v>
                </c:pt>
                <c:pt idx="556">
                  <c:v>44908</c:v>
                </c:pt>
                <c:pt idx="557">
                  <c:v>44909</c:v>
                </c:pt>
                <c:pt idx="558">
                  <c:v>44910</c:v>
                </c:pt>
                <c:pt idx="559">
                  <c:v>44911</c:v>
                </c:pt>
                <c:pt idx="560">
                  <c:v>44914</c:v>
                </c:pt>
                <c:pt idx="561">
                  <c:v>44915</c:v>
                </c:pt>
                <c:pt idx="562">
                  <c:v>44916</c:v>
                </c:pt>
                <c:pt idx="563">
                  <c:v>44917</c:v>
                </c:pt>
                <c:pt idx="564">
                  <c:v>44918</c:v>
                </c:pt>
                <c:pt idx="565">
                  <c:v>44921</c:v>
                </c:pt>
                <c:pt idx="566">
                  <c:v>44922</c:v>
                </c:pt>
                <c:pt idx="567">
                  <c:v>44923</c:v>
                </c:pt>
                <c:pt idx="568">
                  <c:v>44924</c:v>
                </c:pt>
                <c:pt idx="569">
                  <c:v>44925</c:v>
                </c:pt>
                <c:pt idx="570">
                  <c:v>44929</c:v>
                </c:pt>
                <c:pt idx="571">
                  <c:v>44930</c:v>
                </c:pt>
                <c:pt idx="572">
                  <c:v>44931</c:v>
                </c:pt>
                <c:pt idx="573">
                  <c:v>44932</c:v>
                </c:pt>
                <c:pt idx="574">
                  <c:v>44935</c:v>
                </c:pt>
                <c:pt idx="575">
                  <c:v>44936</c:v>
                </c:pt>
                <c:pt idx="576">
                  <c:v>44937</c:v>
                </c:pt>
                <c:pt idx="577">
                  <c:v>44938</c:v>
                </c:pt>
                <c:pt idx="578">
                  <c:v>44939</c:v>
                </c:pt>
                <c:pt idx="579">
                  <c:v>44942</c:v>
                </c:pt>
                <c:pt idx="580">
                  <c:v>44943</c:v>
                </c:pt>
                <c:pt idx="581">
                  <c:v>44956</c:v>
                </c:pt>
                <c:pt idx="582">
                  <c:v>44957</c:v>
                </c:pt>
                <c:pt idx="583">
                  <c:v>44958</c:v>
                </c:pt>
                <c:pt idx="584">
                  <c:v>44959</c:v>
                </c:pt>
                <c:pt idx="585">
                  <c:v>44960</c:v>
                </c:pt>
                <c:pt idx="586">
                  <c:v>44963</c:v>
                </c:pt>
                <c:pt idx="587">
                  <c:v>44964</c:v>
                </c:pt>
                <c:pt idx="588">
                  <c:v>44965</c:v>
                </c:pt>
                <c:pt idx="589">
                  <c:v>44966</c:v>
                </c:pt>
                <c:pt idx="590">
                  <c:v>44967</c:v>
                </c:pt>
                <c:pt idx="591">
                  <c:v>44970</c:v>
                </c:pt>
                <c:pt idx="592">
                  <c:v>44971</c:v>
                </c:pt>
                <c:pt idx="593">
                  <c:v>44972</c:v>
                </c:pt>
                <c:pt idx="594">
                  <c:v>44973</c:v>
                </c:pt>
                <c:pt idx="595">
                  <c:v>44974</c:v>
                </c:pt>
                <c:pt idx="596">
                  <c:v>44977</c:v>
                </c:pt>
                <c:pt idx="597">
                  <c:v>44978</c:v>
                </c:pt>
                <c:pt idx="598">
                  <c:v>44979</c:v>
                </c:pt>
                <c:pt idx="599">
                  <c:v>44980</c:v>
                </c:pt>
                <c:pt idx="600">
                  <c:v>44981</c:v>
                </c:pt>
                <c:pt idx="601">
                  <c:v>44986</c:v>
                </c:pt>
                <c:pt idx="602">
                  <c:v>44987</c:v>
                </c:pt>
                <c:pt idx="603">
                  <c:v>44988</c:v>
                </c:pt>
                <c:pt idx="604">
                  <c:v>44991</c:v>
                </c:pt>
                <c:pt idx="605">
                  <c:v>44992</c:v>
                </c:pt>
                <c:pt idx="606">
                  <c:v>44993</c:v>
                </c:pt>
                <c:pt idx="607">
                  <c:v>44994</c:v>
                </c:pt>
                <c:pt idx="608">
                  <c:v>44995</c:v>
                </c:pt>
                <c:pt idx="609">
                  <c:v>44998</c:v>
                </c:pt>
                <c:pt idx="610">
                  <c:v>44999</c:v>
                </c:pt>
                <c:pt idx="611">
                  <c:v>45000</c:v>
                </c:pt>
                <c:pt idx="612">
                  <c:v>45001</c:v>
                </c:pt>
                <c:pt idx="613">
                  <c:v>45002</c:v>
                </c:pt>
                <c:pt idx="614">
                  <c:v>45005</c:v>
                </c:pt>
                <c:pt idx="615">
                  <c:v>45006</c:v>
                </c:pt>
                <c:pt idx="616">
                  <c:v>45007</c:v>
                </c:pt>
                <c:pt idx="617">
                  <c:v>45008</c:v>
                </c:pt>
                <c:pt idx="618">
                  <c:v>45009</c:v>
                </c:pt>
                <c:pt idx="619">
                  <c:v>45012</c:v>
                </c:pt>
                <c:pt idx="620">
                  <c:v>45013</c:v>
                </c:pt>
                <c:pt idx="621">
                  <c:v>45014</c:v>
                </c:pt>
                <c:pt idx="622">
                  <c:v>45015</c:v>
                </c:pt>
                <c:pt idx="623">
                  <c:v>45016</c:v>
                </c:pt>
                <c:pt idx="624">
                  <c:v>45022</c:v>
                </c:pt>
                <c:pt idx="625">
                  <c:v>45023</c:v>
                </c:pt>
                <c:pt idx="626">
                  <c:v>45026</c:v>
                </c:pt>
                <c:pt idx="627">
                  <c:v>45027</c:v>
                </c:pt>
                <c:pt idx="628">
                  <c:v>45028</c:v>
                </c:pt>
                <c:pt idx="629">
                  <c:v>45029</c:v>
                </c:pt>
                <c:pt idx="630">
                  <c:v>45030</c:v>
                </c:pt>
                <c:pt idx="631">
                  <c:v>45033</c:v>
                </c:pt>
                <c:pt idx="632">
                  <c:v>45034</c:v>
                </c:pt>
                <c:pt idx="633">
                  <c:v>45035</c:v>
                </c:pt>
                <c:pt idx="634">
                  <c:v>45036</c:v>
                </c:pt>
                <c:pt idx="635">
                  <c:v>45037</c:v>
                </c:pt>
                <c:pt idx="636">
                  <c:v>45040</c:v>
                </c:pt>
                <c:pt idx="637">
                  <c:v>45041</c:v>
                </c:pt>
                <c:pt idx="638">
                  <c:v>45042</c:v>
                </c:pt>
                <c:pt idx="639">
                  <c:v>45043</c:v>
                </c:pt>
                <c:pt idx="640">
                  <c:v>45044</c:v>
                </c:pt>
                <c:pt idx="641">
                  <c:v>45048</c:v>
                </c:pt>
                <c:pt idx="642">
                  <c:v>45049</c:v>
                </c:pt>
                <c:pt idx="643">
                  <c:v>45050</c:v>
                </c:pt>
                <c:pt idx="644">
                  <c:v>45051</c:v>
                </c:pt>
                <c:pt idx="645">
                  <c:v>45054</c:v>
                </c:pt>
                <c:pt idx="646">
                  <c:v>45055</c:v>
                </c:pt>
                <c:pt idx="647">
                  <c:v>45056</c:v>
                </c:pt>
                <c:pt idx="648">
                  <c:v>45057</c:v>
                </c:pt>
                <c:pt idx="649">
                  <c:v>45058</c:v>
                </c:pt>
                <c:pt idx="650">
                  <c:v>45061</c:v>
                </c:pt>
                <c:pt idx="651">
                  <c:v>45062</c:v>
                </c:pt>
                <c:pt idx="652">
                  <c:v>45063</c:v>
                </c:pt>
                <c:pt idx="653">
                  <c:v>45064</c:v>
                </c:pt>
                <c:pt idx="654">
                  <c:v>45065</c:v>
                </c:pt>
                <c:pt idx="655">
                  <c:v>45068</c:v>
                </c:pt>
                <c:pt idx="656">
                  <c:v>45069</c:v>
                </c:pt>
                <c:pt idx="657">
                  <c:v>45070</c:v>
                </c:pt>
                <c:pt idx="658">
                  <c:v>45071</c:v>
                </c:pt>
                <c:pt idx="659">
                  <c:v>45072</c:v>
                </c:pt>
                <c:pt idx="660">
                  <c:v>45075</c:v>
                </c:pt>
                <c:pt idx="661">
                  <c:v>45076</c:v>
                </c:pt>
                <c:pt idx="662">
                  <c:v>45077</c:v>
                </c:pt>
                <c:pt idx="663">
                  <c:v>45078</c:v>
                </c:pt>
                <c:pt idx="664">
                  <c:v>45079</c:v>
                </c:pt>
                <c:pt idx="665">
                  <c:v>45082</c:v>
                </c:pt>
                <c:pt idx="666">
                  <c:v>45083</c:v>
                </c:pt>
                <c:pt idx="667">
                  <c:v>45084</c:v>
                </c:pt>
                <c:pt idx="668">
                  <c:v>45085</c:v>
                </c:pt>
                <c:pt idx="669">
                  <c:v>45086</c:v>
                </c:pt>
                <c:pt idx="670">
                  <c:v>45089</c:v>
                </c:pt>
                <c:pt idx="671">
                  <c:v>45090</c:v>
                </c:pt>
                <c:pt idx="672">
                  <c:v>45091</c:v>
                </c:pt>
                <c:pt idx="673">
                  <c:v>45092</c:v>
                </c:pt>
                <c:pt idx="674">
                  <c:v>45093</c:v>
                </c:pt>
                <c:pt idx="675">
                  <c:v>45096</c:v>
                </c:pt>
                <c:pt idx="676">
                  <c:v>45097</c:v>
                </c:pt>
                <c:pt idx="677">
                  <c:v>45098</c:v>
                </c:pt>
                <c:pt idx="678">
                  <c:v>45103</c:v>
                </c:pt>
                <c:pt idx="679">
                  <c:v>45104</c:v>
                </c:pt>
                <c:pt idx="680">
                  <c:v>45105</c:v>
                </c:pt>
                <c:pt idx="681">
                  <c:v>45106</c:v>
                </c:pt>
                <c:pt idx="682">
                  <c:v>45107</c:v>
                </c:pt>
                <c:pt idx="683">
                  <c:v>45110</c:v>
                </c:pt>
                <c:pt idx="684">
                  <c:v>45111</c:v>
                </c:pt>
                <c:pt idx="685">
                  <c:v>45112</c:v>
                </c:pt>
                <c:pt idx="686">
                  <c:v>45113</c:v>
                </c:pt>
                <c:pt idx="687">
                  <c:v>45114</c:v>
                </c:pt>
                <c:pt idx="688">
                  <c:v>45117</c:v>
                </c:pt>
                <c:pt idx="689">
                  <c:v>45118</c:v>
                </c:pt>
                <c:pt idx="690">
                  <c:v>45119</c:v>
                </c:pt>
                <c:pt idx="691">
                  <c:v>45120</c:v>
                </c:pt>
                <c:pt idx="692">
                  <c:v>45121</c:v>
                </c:pt>
                <c:pt idx="693">
                  <c:v>45124</c:v>
                </c:pt>
                <c:pt idx="694">
                  <c:v>45125</c:v>
                </c:pt>
                <c:pt idx="695">
                  <c:v>45126</c:v>
                </c:pt>
                <c:pt idx="696">
                  <c:v>45127</c:v>
                </c:pt>
                <c:pt idx="697">
                  <c:v>45128</c:v>
                </c:pt>
                <c:pt idx="698">
                  <c:v>45131</c:v>
                </c:pt>
                <c:pt idx="699">
                  <c:v>45132</c:v>
                </c:pt>
                <c:pt idx="700">
                  <c:v>45133</c:v>
                </c:pt>
                <c:pt idx="701">
                  <c:v>45134</c:v>
                </c:pt>
                <c:pt idx="702">
                  <c:v>45135</c:v>
                </c:pt>
                <c:pt idx="703">
                  <c:v>45138</c:v>
                </c:pt>
                <c:pt idx="704">
                  <c:v>45139</c:v>
                </c:pt>
                <c:pt idx="705">
                  <c:v>45140</c:v>
                </c:pt>
                <c:pt idx="706">
                  <c:v>45142</c:v>
                </c:pt>
                <c:pt idx="707">
                  <c:v>45145</c:v>
                </c:pt>
                <c:pt idx="708">
                  <c:v>45146</c:v>
                </c:pt>
                <c:pt idx="709">
                  <c:v>45147</c:v>
                </c:pt>
                <c:pt idx="710">
                  <c:v>45148</c:v>
                </c:pt>
                <c:pt idx="711">
                  <c:v>45149</c:v>
                </c:pt>
                <c:pt idx="712">
                  <c:v>45152</c:v>
                </c:pt>
                <c:pt idx="713">
                  <c:v>45153</c:v>
                </c:pt>
                <c:pt idx="714">
                  <c:v>45154</c:v>
                </c:pt>
                <c:pt idx="715">
                  <c:v>45155</c:v>
                </c:pt>
                <c:pt idx="716">
                  <c:v>45156</c:v>
                </c:pt>
                <c:pt idx="717">
                  <c:v>45159</c:v>
                </c:pt>
                <c:pt idx="718">
                  <c:v>45160</c:v>
                </c:pt>
                <c:pt idx="719">
                  <c:v>45161</c:v>
                </c:pt>
                <c:pt idx="720">
                  <c:v>45162</c:v>
                </c:pt>
                <c:pt idx="721">
                  <c:v>45163</c:v>
                </c:pt>
                <c:pt idx="722">
                  <c:v>45166</c:v>
                </c:pt>
                <c:pt idx="723">
                  <c:v>45167</c:v>
                </c:pt>
                <c:pt idx="724">
                  <c:v>45168</c:v>
                </c:pt>
                <c:pt idx="725">
                  <c:v>45169</c:v>
                </c:pt>
                <c:pt idx="726">
                  <c:v>45170</c:v>
                </c:pt>
                <c:pt idx="727">
                  <c:v>45173</c:v>
                </c:pt>
                <c:pt idx="728">
                  <c:v>45174</c:v>
                </c:pt>
                <c:pt idx="729">
                  <c:v>45175</c:v>
                </c:pt>
                <c:pt idx="730">
                  <c:v>45176</c:v>
                </c:pt>
                <c:pt idx="731">
                  <c:v>45177</c:v>
                </c:pt>
                <c:pt idx="732">
                  <c:v>45180</c:v>
                </c:pt>
                <c:pt idx="733">
                  <c:v>45181</c:v>
                </c:pt>
                <c:pt idx="734">
                  <c:v>45182</c:v>
                </c:pt>
                <c:pt idx="735">
                  <c:v>45183</c:v>
                </c:pt>
                <c:pt idx="736">
                  <c:v>45184</c:v>
                </c:pt>
                <c:pt idx="737">
                  <c:v>45187</c:v>
                </c:pt>
                <c:pt idx="738">
                  <c:v>45188</c:v>
                </c:pt>
                <c:pt idx="739">
                  <c:v>45189</c:v>
                </c:pt>
                <c:pt idx="740">
                  <c:v>45190</c:v>
                </c:pt>
                <c:pt idx="741">
                  <c:v>45191</c:v>
                </c:pt>
                <c:pt idx="742">
                  <c:v>45194</c:v>
                </c:pt>
                <c:pt idx="743">
                  <c:v>45195</c:v>
                </c:pt>
                <c:pt idx="744">
                  <c:v>45196</c:v>
                </c:pt>
                <c:pt idx="745">
                  <c:v>45197</c:v>
                </c:pt>
                <c:pt idx="746">
                  <c:v>45201</c:v>
                </c:pt>
                <c:pt idx="747">
                  <c:v>45202</c:v>
                </c:pt>
                <c:pt idx="748">
                  <c:v>45203</c:v>
                </c:pt>
                <c:pt idx="749">
                  <c:v>45204</c:v>
                </c:pt>
                <c:pt idx="750">
                  <c:v>45205</c:v>
                </c:pt>
                <c:pt idx="751">
                  <c:v>45210</c:v>
                </c:pt>
                <c:pt idx="752">
                  <c:v>45211</c:v>
                </c:pt>
                <c:pt idx="753">
                  <c:v>45212</c:v>
                </c:pt>
                <c:pt idx="754">
                  <c:v>45215</c:v>
                </c:pt>
                <c:pt idx="755">
                  <c:v>45216</c:v>
                </c:pt>
                <c:pt idx="756">
                  <c:v>45217</c:v>
                </c:pt>
                <c:pt idx="757">
                  <c:v>45218</c:v>
                </c:pt>
                <c:pt idx="758">
                  <c:v>45219</c:v>
                </c:pt>
                <c:pt idx="759">
                  <c:v>45222</c:v>
                </c:pt>
                <c:pt idx="760">
                  <c:v>45223</c:v>
                </c:pt>
                <c:pt idx="761">
                  <c:v>45224</c:v>
                </c:pt>
                <c:pt idx="762">
                  <c:v>45225</c:v>
                </c:pt>
                <c:pt idx="763">
                  <c:v>45226</c:v>
                </c:pt>
                <c:pt idx="764">
                  <c:v>45229</c:v>
                </c:pt>
                <c:pt idx="765">
                  <c:v>45230</c:v>
                </c:pt>
                <c:pt idx="766">
                  <c:v>45231</c:v>
                </c:pt>
                <c:pt idx="767">
                  <c:v>45232</c:v>
                </c:pt>
                <c:pt idx="768">
                  <c:v>45233</c:v>
                </c:pt>
                <c:pt idx="769">
                  <c:v>45236</c:v>
                </c:pt>
                <c:pt idx="770">
                  <c:v>45237</c:v>
                </c:pt>
                <c:pt idx="771">
                  <c:v>45238</c:v>
                </c:pt>
                <c:pt idx="772">
                  <c:v>45239</c:v>
                </c:pt>
                <c:pt idx="773">
                  <c:v>45240</c:v>
                </c:pt>
                <c:pt idx="774">
                  <c:v>45243</c:v>
                </c:pt>
                <c:pt idx="775">
                  <c:v>45244</c:v>
                </c:pt>
                <c:pt idx="776">
                  <c:v>45245</c:v>
                </c:pt>
                <c:pt idx="777">
                  <c:v>45246</c:v>
                </c:pt>
              </c:numCache>
            </c:numRef>
          </c:cat>
          <c:val>
            <c:numRef>
              <c:f>'ONE_LAST_QUOTE (2)'!$AG$2:$AG$792</c:f>
              <c:numCache>
                <c:formatCode>0.00%</c:formatCode>
                <c:ptCount val="791"/>
                <c:pt idx="0">
                  <c:v>3.7520229614794163E-3</c:v>
                </c:pt>
                <c:pt idx="1">
                  <c:v>3.7520229614794163E-3</c:v>
                </c:pt>
                <c:pt idx="2">
                  <c:v>3.7520229614794163E-3</c:v>
                </c:pt>
                <c:pt idx="3">
                  <c:v>3.7520229614794163E-3</c:v>
                </c:pt>
                <c:pt idx="4">
                  <c:v>3.7520229614794163E-3</c:v>
                </c:pt>
                <c:pt idx="5">
                  <c:v>3.7520229614794163E-3</c:v>
                </c:pt>
                <c:pt idx="6">
                  <c:v>3.7520229614794163E-3</c:v>
                </c:pt>
                <c:pt idx="7">
                  <c:v>3.7520229614794163E-3</c:v>
                </c:pt>
                <c:pt idx="8">
                  <c:v>3.7520229614794163E-3</c:v>
                </c:pt>
                <c:pt idx="9">
                  <c:v>3.7520229614794163E-3</c:v>
                </c:pt>
                <c:pt idx="10">
                  <c:v>3.7520229614794163E-3</c:v>
                </c:pt>
                <c:pt idx="11">
                  <c:v>3.7520229614794163E-3</c:v>
                </c:pt>
                <c:pt idx="12">
                  <c:v>3.7520229614794163E-3</c:v>
                </c:pt>
                <c:pt idx="13">
                  <c:v>3.7520229614794163E-3</c:v>
                </c:pt>
                <c:pt idx="14">
                  <c:v>3.7520229614794163E-3</c:v>
                </c:pt>
                <c:pt idx="15">
                  <c:v>3.7520229614794163E-3</c:v>
                </c:pt>
                <c:pt idx="16">
                  <c:v>3.7520229614794163E-3</c:v>
                </c:pt>
                <c:pt idx="17">
                  <c:v>3.7520229614794163E-3</c:v>
                </c:pt>
                <c:pt idx="18">
                  <c:v>3.7520229614794163E-3</c:v>
                </c:pt>
                <c:pt idx="19">
                  <c:v>3.7520229614794163E-3</c:v>
                </c:pt>
                <c:pt idx="20">
                  <c:v>3.7520229614794163E-3</c:v>
                </c:pt>
                <c:pt idx="21">
                  <c:v>3.7520229614794163E-3</c:v>
                </c:pt>
                <c:pt idx="22">
                  <c:v>3.7520229614794163E-3</c:v>
                </c:pt>
                <c:pt idx="23">
                  <c:v>3.7520229614794163E-3</c:v>
                </c:pt>
                <c:pt idx="24">
                  <c:v>3.7520229614794163E-3</c:v>
                </c:pt>
                <c:pt idx="25">
                  <c:v>3.7520229614794163E-3</c:v>
                </c:pt>
                <c:pt idx="26">
                  <c:v>3.7520229614794163E-3</c:v>
                </c:pt>
                <c:pt idx="27">
                  <c:v>3.7520229614794163E-3</c:v>
                </c:pt>
                <c:pt idx="28">
                  <c:v>3.7520229614794163E-3</c:v>
                </c:pt>
                <c:pt idx="29">
                  <c:v>3.7520229614794163E-3</c:v>
                </c:pt>
                <c:pt idx="30">
                  <c:v>3.7520229614794163E-3</c:v>
                </c:pt>
                <c:pt idx="31">
                  <c:v>3.7520229614794163E-3</c:v>
                </c:pt>
                <c:pt idx="32">
                  <c:v>3.7520229614794163E-3</c:v>
                </c:pt>
                <c:pt idx="33">
                  <c:v>3.7520229614794163E-3</c:v>
                </c:pt>
                <c:pt idx="34">
                  <c:v>3.7520229614794163E-3</c:v>
                </c:pt>
                <c:pt idx="35">
                  <c:v>3.7520229614794163E-3</c:v>
                </c:pt>
                <c:pt idx="36">
                  <c:v>3.7520229614794163E-3</c:v>
                </c:pt>
                <c:pt idx="37">
                  <c:v>3.7520229614794163E-3</c:v>
                </c:pt>
                <c:pt idx="38">
                  <c:v>3.7520229614794163E-3</c:v>
                </c:pt>
                <c:pt idx="39">
                  <c:v>3.7520229614794163E-3</c:v>
                </c:pt>
                <c:pt idx="40">
                  <c:v>3.7520229614794163E-3</c:v>
                </c:pt>
                <c:pt idx="41">
                  <c:v>3.7520229614794163E-3</c:v>
                </c:pt>
                <c:pt idx="42">
                  <c:v>3.7520229614794163E-3</c:v>
                </c:pt>
                <c:pt idx="43">
                  <c:v>3.7520229614794163E-3</c:v>
                </c:pt>
                <c:pt idx="44">
                  <c:v>3.7520229614794163E-3</c:v>
                </c:pt>
                <c:pt idx="45">
                  <c:v>3.7520229614794163E-3</c:v>
                </c:pt>
                <c:pt idx="46">
                  <c:v>3.7520229614794163E-3</c:v>
                </c:pt>
                <c:pt idx="47">
                  <c:v>3.7520229614794163E-3</c:v>
                </c:pt>
                <c:pt idx="48">
                  <c:v>3.7520229614794163E-3</c:v>
                </c:pt>
                <c:pt idx="49">
                  <c:v>3.7520229614794163E-3</c:v>
                </c:pt>
                <c:pt idx="50">
                  <c:v>3.7520229614794163E-3</c:v>
                </c:pt>
                <c:pt idx="51">
                  <c:v>3.7520229614794163E-3</c:v>
                </c:pt>
                <c:pt idx="52">
                  <c:v>3.7520229614794163E-3</c:v>
                </c:pt>
                <c:pt idx="53">
                  <c:v>3.7520229614794163E-3</c:v>
                </c:pt>
                <c:pt idx="54">
                  <c:v>3.7520229614794163E-3</c:v>
                </c:pt>
                <c:pt idx="55">
                  <c:v>3.7520229614794163E-3</c:v>
                </c:pt>
                <c:pt idx="56">
                  <c:v>3.7520229614794163E-3</c:v>
                </c:pt>
                <c:pt idx="57">
                  <c:v>3.7520229614794163E-3</c:v>
                </c:pt>
                <c:pt idx="58">
                  <c:v>3.7520229614794163E-3</c:v>
                </c:pt>
                <c:pt idx="59">
                  <c:v>3.7520229614794163E-3</c:v>
                </c:pt>
                <c:pt idx="60">
                  <c:v>3.7520229614794163E-3</c:v>
                </c:pt>
                <c:pt idx="61">
                  <c:v>3.7520229614794163E-3</c:v>
                </c:pt>
                <c:pt idx="62">
                  <c:v>3.7520229614794163E-3</c:v>
                </c:pt>
                <c:pt idx="63">
                  <c:v>3.7520229614794163E-3</c:v>
                </c:pt>
                <c:pt idx="64">
                  <c:v>3.7520229614794163E-3</c:v>
                </c:pt>
                <c:pt idx="65">
                  <c:v>3.7520229614794163E-3</c:v>
                </c:pt>
                <c:pt idx="66">
                  <c:v>3.7520229614794163E-3</c:v>
                </c:pt>
                <c:pt idx="67">
                  <c:v>3.7520229614794163E-3</c:v>
                </c:pt>
                <c:pt idx="68">
                  <c:v>3.7520229614794163E-3</c:v>
                </c:pt>
                <c:pt idx="69">
                  <c:v>3.7520229614794163E-3</c:v>
                </c:pt>
                <c:pt idx="70">
                  <c:v>3.7520229614794163E-3</c:v>
                </c:pt>
                <c:pt idx="71">
                  <c:v>3.7520229614794163E-3</c:v>
                </c:pt>
                <c:pt idx="72">
                  <c:v>3.7520229614794163E-3</c:v>
                </c:pt>
                <c:pt idx="73">
                  <c:v>3.7520229614794163E-3</c:v>
                </c:pt>
                <c:pt idx="74">
                  <c:v>3.7520229614794163E-3</c:v>
                </c:pt>
                <c:pt idx="75">
                  <c:v>3.7520229614794163E-3</c:v>
                </c:pt>
                <c:pt idx="76">
                  <c:v>3.7520229614794163E-3</c:v>
                </c:pt>
                <c:pt idx="77">
                  <c:v>3.7520229614794163E-3</c:v>
                </c:pt>
                <c:pt idx="78">
                  <c:v>3.7520229614794163E-3</c:v>
                </c:pt>
                <c:pt idx="79">
                  <c:v>3.7520229614794163E-3</c:v>
                </c:pt>
                <c:pt idx="80">
                  <c:v>3.7520229614794163E-3</c:v>
                </c:pt>
                <c:pt idx="81">
                  <c:v>3.7520229614794163E-3</c:v>
                </c:pt>
                <c:pt idx="82">
                  <c:v>3.7520229614794163E-3</c:v>
                </c:pt>
                <c:pt idx="83">
                  <c:v>3.7520229614794163E-3</c:v>
                </c:pt>
                <c:pt idx="84">
                  <c:v>3.7520229614794163E-3</c:v>
                </c:pt>
                <c:pt idx="85">
                  <c:v>3.7520229614794163E-3</c:v>
                </c:pt>
                <c:pt idx="86">
                  <c:v>3.7520229614794163E-3</c:v>
                </c:pt>
                <c:pt idx="87">
                  <c:v>3.7520229614794163E-3</c:v>
                </c:pt>
                <c:pt idx="88">
                  <c:v>3.7520229614794163E-3</c:v>
                </c:pt>
                <c:pt idx="89">
                  <c:v>3.7520229614794163E-3</c:v>
                </c:pt>
                <c:pt idx="90">
                  <c:v>3.7520229614794163E-3</c:v>
                </c:pt>
                <c:pt idx="91">
                  <c:v>3.7520229614794163E-3</c:v>
                </c:pt>
                <c:pt idx="92">
                  <c:v>3.7520229614794163E-3</c:v>
                </c:pt>
                <c:pt idx="93">
                  <c:v>3.7520229614794163E-3</c:v>
                </c:pt>
                <c:pt idx="94">
                  <c:v>3.7520229614794163E-3</c:v>
                </c:pt>
                <c:pt idx="95">
                  <c:v>3.7520229614794163E-3</c:v>
                </c:pt>
                <c:pt idx="96">
                  <c:v>3.7520229614794163E-3</c:v>
                </c:pt>
                <c:pt idx="97">
                  <c:v>3.7520229614794163E-3</c:v>
                </c:pt>
                <c:pt idx="98">
                  <c:v>3.7520229614794163E-3</c:v>
                </c:pt>
                <c:pt idx="99">
                  <c:v>3.7520229614794163E-3</c:v>
                </c:pt>
                <c:pt idx="100">
                  <c:v>3.7520229614794163E-3</c:v>
                </c:pt>
                <c:pt idx="101">
                  <c:v>3.7520229614794163E-3</c:v>
                </c:pt>
                <c:pt idx="102">
                  <c:v>3.7520229614794163E-3</c:v>
                </c:pt>
                <c:pt idx="103">
                  <c:v>3.7520229614794163E-3</c:v>
                </c:pt>
                <c:pt idx="104">
                  <c:v>3.7520229614794163E-3</c:v>
                </c:pt>
                <c:pt idx="105">
                  <c:v>3.7520229614794163E-3</c:v>
                </c:pt>
                <c:pt idx="106">
                  <c:v>3.7520229614794163E-3</c:v>
                </c:pt>
                <c:pt idx="107">
                  <c:v>3.7520229614794163E-3</c:v>
                </c:pt>
                <c:pt idx="108">
                  <c:v>3.7520229614794163E-3</c:v>
                </c:pt>
                <c:pt idx="109">
                  <c:v>3.7520229614794163E-3</c:v>
                </c:pt>
                <c:pt idx="110">
                  <c:v>3.7520229614794163E-3</c:v>
                </c:pt>
                <c:pt idx="111">
                  <c:v>3.7520229614794163E-3</c:v>
                </c:pt>
                <c:pt idx="112">
                  <c:v>3.7520229614794163E-3</c:v>
                </c:pt>
                <c:pt idx="113">
                  <c:v>3.7520229614794163E-3</c:v>
                </c:pt>
                <c:pt idx="114">
                  <c:v>3.7520229614794163E-3</c:v>
                </c:pt>
                <c:pt idx="115">
                  <c:v>3.7520229614794163E-3</c:v>
                </c:pt>
                <c:pt idx="116">
                  <c:v>3.7520229614794163E-3</c:v>
                </c:pt>
                <c:pt idx="117">
                  <c:v>3.7520229614794163E-3</c:v>
                </c:pt>
                <c:pt idx="118">
                  <c:v>3.7520229614794163E-3</c:v>
                </c:pt>
                <c:pt idx="119">
                  <c:v>3.7520229614794163E-3</c:v>
                </c:pt>
                <c:pt idx="120">
                  <c:v>3.7520229614794163E-3</c:v>
                </c:pt>
                <c:pt idx="121">
                  <c:v>3.7520229614794163E-3</c:v>
                </c:pt>
                <c:pt idx="122">
                  <c:v>3.7520229614794163E-3</c:v>
                </c:pt>
                <c:pt idx="123">
                  <c:v>3.7520229614794163E-3</c:v>
                </c:pt>
                <c:pt idx="124">
                  <c:v>3.7520229614794163E-3</c:v>
                </c:pt>
                <c:pt idx="125">
                  <c:v>3.7520229614794163E-3</c:v>
                </c:pt>
                <c:pt idx="126">
                  <c:v>3.7520229614794163E-3</c:v>
                </c:pt>
                <c:pt idx="127">
                  <c:v>3.7520229614794163E-3</c:v>
                </c:pt>
                <c:pt idx="128">
                  <c:v>3.7520229614794163E-3</c:v>
                </c:pt>
                <c:pt idx="129">
                  <c:v>3.7520229614794163E-3</c:v>
                </c:pt>
                <c:pt idx="130">
                  <c:v>3.7520229614794163E-3</c:v>
                </c:pt>
                <c:pt idx="131">
                  <c:v>3.7520229614794163E-3</c:v>
                </c:pt>
                <c:pt idx="132">
                  <c:v>3.7520229614794163E-3</c:v>
                </c:pt>
                <c:pt idx="133">
                  <c:v>3.7520229614794163E-3</c:v>
                </c:pt>
                <c:pt idx="134">
                  <c:v>3.7520229614794163E-3</c:v>
                </c:pt>
                <c:pt idx="135">
                  <c:v>3.7520229614794163E-3</c:v>
                </c:pt>
                <c:pt idx="136">
                  <c:v>3.7520229614794163E-3</c:v>
                </c:pt>
                <c:pt idx="137">
                  <c:v>3.7520229614794163E-3</c:v>
                </c:pt>
                <c:pt idx="138">
                  <c:v>3.7520229614794163E-3</c:v>
                </c:pt>
                <c:pt idx="139">
                  <c:v>3.7520229614794163E-3</c:v>
                </c:pt>
                <c:pt idx="140">
                  <c:v>3.7520229614794163E-3</c:v>
                </c:pt>
                <c:pt idx="141">
                  <c:v>3.7520229614794163E-3</c:v>
                </c:pt>
                <c:pt idx="142">
                  <c:v>3.7520229614794163E-3</c:v>
                </c:pt>
                <c:pt idx="143">
                  <c:v>3.7520229614794163E-3</c:v>
                </c:pt>
                <c:pt idx="144">
                  <c:v>3.7520229614794163E-3</c:v>
                </c:pt>
                <c:pt idx="145">
                  <c:v>3.7520229614794163E-3</c:v>
                </c:pt>
                <c:pt idx="146">
                  <c:v>3.7520229614794163E-3</c:v>
                </c:pt>
                <c:pt idx="147">
                  <c:v>3.7520229614794163E-3</c:v>
                </c:pt>
                <c:pt idx="148">
                  <c:v>3.7520229614794163E-3</c:v>
                </c:pt>
                <c:pt idx="149">
                  <c:v>3.7520229614794163E-3</c:v>
                </c:pt>
                <c:pt idx="150">
                  <c:v>3.7520229614794163E-3</c:v>
                </c:pt>
                <c:pt idx="151">
                  <c:v>3.7520229614794163E-3</c:v>
                </c:pt>
                <c:pt idx="152">
                  <c:v>3.7520229614794163E-3</c:v>
                </c:pt>
                <c:pt idx="153">
                  <c:v>3.7520229614794163E-3</c:v>
                </c:pt>
                <c:pt idx="154">
                  <c:v>3.7520229614794163E-3</c:v>
                </c:pt>
                <c:pt idx="155">
                  <c:v>3.7520229614794163E-3</c:v>
                </c:pt>
                <c:pt idx="156">
                  <c:v>3.7520229614794163E-3</c:v>
                </c:pt>
                <c:pt idx="157">
                  <c:v>3.7520229614794163E-3</c:v>
                </c:pt>
                <c:pt idx="158">
                  <c:v>3.7520229614794163E-3</c:v>
                </c:pt>
                <c:pt idx="159">
                  <c:v>3.7520229614794163E-3</c:v>
                </c:pt>
                <c:pt idx="160">
                  <c:v>3.7520229614794163E-3</c:v>
                </c:pt>
                <c:pt idx="161">
                  <c:v>3.7520229614794163E-3</c:v>
                </c:pt>
                <c:pt idx="162">
                  <c:v>3.7520229614794163E-3</c:v>
                </c:pt>
                <c:pt idx="163">
                  <c:v>3.7520229614794163E-3</c:v>
                </c:pt>
                <c:pt idx="164">
                  <c:v>3.7520229614794163E-3</c:v>
                </c:pt>
                <c:pt idx="165">
                  <c:v>3.7520229614794163E-3</c:v>
                </c:pt>
                <c:pt idx="166">
                  <c:v>3.7520229614794163E-3</c:v>
                </c:pt>
                <c:pt idx="167">
                  <c:v>3.7520229614794163E-3</c:v>
                </c:pt>
                <c:pt idx="168">
                  <c:v>3.7520229614794163E-3</c:v>
                </c:pt>
                <c:pt idx="169">
                  <c:v>3.7520229614794163E-3</c:v>
                </c:pt>
                <c:pt idx="170">
                  <c:v>3.7520229614794163E-3</c:v>
                </c:pt>
                <c:pt idx="171">
                  <c:v>3.7520229614794163E-3</c:v>
                </c:pt>
                <c:pt idx="172">
                  <c:v>3.7520229614794163E-3</c:v>
                </c:pt>
                <c:pt idx="173">
                  <c:v>3.7520229614794163E-3</c:v>
                </c:pt>
                <c:pt idx="174">
                  <c:v>3.7520229614794163E-3</c:v>
                </c:pt>
                <c:pt idx="175">
                  <c:v>3.7520229614794163E-3</c:v>
                </c:pt>
                <c:pt idx="176">
                  <c:v>3.7520229614794163E-3</c:v>
                </c:pt>
                <c:pt idx="177">
                  <c:v>3.7520229614794163E-3</c:v>
                </c:pt>
                <c:pt idx="178">
                  <c:v>3.7520229614794163E-3</c:v>
                </c:pt>
                <c:pt idx="179">
                  <c:v>3.7520229614794163E-3</c:v>
                </c:pt>
                <c:pt idx="180">
                  <c:v>3.7520229614794163E-3</c:v>
                </c:pt>
                <c:pt idx="181">
                  <c:v>3.7520229614794163E-3</c:v>
                </c:pt>
                <c:pt idx="182">
                  <c:v>3.7520229614794163E-3</c:v>
                </c:pt>
                <c:pt idx="183">
                  <c:v>3.7520229614794163E-3</c:v>
                </c:pt>
                <c:pt idx="184">
                  <c:v>3.7520229614794163E-3</c:v>
                </c:pt>
                <c:pt idx="185">
                  <c:v>3.7520229614794163E-3</c:v>
                </c:pt>
                <c:pt idx="186">
                  <c:v>3.7520229614794163E-3</c:v>
                </c:pt>
                <c:pt idx="187">
                  <c:v>3.7520229614794163E-3</c:v>
                </c:pt>
                <c:pt idx="188">
                  <c:v>3.7520229614794163E-3</c:v>
                </c:pt>
                <c:pt idx="189">
                  <c:v>3.7520229614794163E-3</c:v>
                </c:pt>
                <c:pt idx="190">
                  <c:v>3.7520229614794163E-3</c:v>
                </c:pt>
                <c:pt idx="191">
                  <c:v>3.7520229614794163E-3</c:v>
                </c:pt>
                <c:pt idx="192">
                  <c:v>3.7520229614794163E-3</c:v>
                </c:pt>
                <c:pt idx="193">
                  <c:v>3.7520229614794163E-3</c:v>
                </c:pt>
                <c:pt idx="194">
                  <c:v>3.7520229614794163E-3</c:v>
                </c:pt>
                <c:pt idx="195">
                  <c:v>3.7520229614794163E-3</c:v>
                </c:pt>
                <c:pt idx="196">
                  <c:v>3.7520229614794163E-3</c:v>
                </c:pt>
                <c:pt idx="197">
                  <c:v>3.7520229614794163E-3</c:v>
                </c:pt>
                <c:pt idx="198">
                  <c:v>3.7520229614794163E-3</c:v>
                </c:pt>
                <c:pt idx="199">
                  <c:v>3.7520229614794163E-3</c:v>
                </c:pt>
                <c:pt idx="200">
                  <c:v>3.7520229614794163E-3</c:v>
                </c:pt>
                <c:pt idx="201">
                  <c:v>3.7520229614794163E-3</c:v>
                </c:pt>
                <c:pt idx="202">
                  <c:v>3.7520229614794163E-3</c:v>
                </c:pt>
                <c:pt idx="203">
                  <c:v>3.7520229614794163E-3</c:v>
                </c:pt>
                <c:pt idx="204">
                  <c:v>3.7520229614794163E-3</c:v>
                </c:pt>
                <c:pt idx="205">
                  <c:v>3.7520229614794163E-3</c:v>
                </c:pt>
                <c:pt idx="206">
                  <c:v>3.7520229614794163E-3</c:v>
                </c:pt>
                <c:pt idx="207">
                  <c:v>3.7520229614794163E-3</c:v>
                </c:pt>
                <c:pt idx="208">
                  <c:v>3.7520229614794163E-3</c:v>
                </c:pt>
                <c:pt idx="209">
                  <c:v>3.7520229614794163E-3</c:v>
                </c:pt>
                <c:pt idx="210">
                  <c:v>3.7520229614794163E-3</c:v>
                </c:pt>
                <c:pt idx="211">
                  <c:v>3.7520229614794163E-3</c:v>
                </c:pt>
                <c:pt idx="212">
                  <c:v>3.7520229614794163E-3</c:v>
                </c:pt>
                <c:pt idx="213">
                  <c:v>3.7520229614794163E-3</c:v>
                </c:pt>
                <c:pt idx="214">
                  <c:v>3.7520229614794163E-3</c:v>
                </c:pt>
                <c:pt idx="215">
                  <c:v>3.7520229614794163E-3</c:v>
                </c:pt>
                <c:pt idx="216">
                  <c:v>3.7520229614794163E-3</c:v>
                </c:pt>
                <c:pt idx="217">
                  <c:v>3.7520229614794163E-3</c:v>
                </c:pt>
                <c:pt idx="218">
                  <c:v>3.7520229614794163E-3</c:v>
                </c:pt>
                <c:pt idx="219">
                  <c:v>3.7520229614794163E-3</c:v>
                </c:pt>
                <c:pt idx="220">
                  <c:v>3.7520229614794163E-3</c:v>
                </c:pt>
                <c:pt idx="221">
                  <c:v>3.7520229614794163E-3</c:v>
                </c:pt>
                <c:pt idx="222">
                  <c:v>3.7520229614794163E-3</c:v>
                </c:pt>
                <c:pt idx="223">
                  <c:v>3.7520229614794163E-3</c:v>
                </c:pt>
                <c:pt idx="224">
                  <c:v>3.7520229614794163E-3</c:v>
                </c:pt>
                <c:pt idx="225">
                  <c:v>3.7520229614794163E-3</c:v>
                </c:pt>
                <c:pt idx="226">
                  <c:v>3.7520229614794163E-3</c:v>
                </c:pt>
                <c:pt idx="227">
                  <c:v>3.7520229614794163E-3</c:v>
                </c:pt>
                <c:pt idx="228">
                  <c:v>3.7520229614794163E-3</c:v>
                </c:pt>
                <c:pt idx="229">
                  <c:v>3.7520229614794163E-3</c:v>
                </c:pt>
                <c:pt idx="230">
                  <c:v>3.7520229614794163E-3</c:v>
                </c:pt>
                <c:pt idx="231">
                  <c:v>3.7520229614794163E-3</c:v>
                </c:pt>
                <c:pt idx="232">
                  <c:v>3.7520229614794163E-3</c:v>
                </c:pt>
                <c:pt idx="233">
                  <c:v>3.7520229614794163E-3</c:v>
                </c:pt>
                <c:pt idx="234">
                  <c:v>3.7520229614794163E-3</c:v>
                </c:pt>
                <c:pt idx="235">
                  <c:v>3.7520229614794163E-3</c:v>
                </c:pt>
                <c:pt idx="236">
                  <c:v>3.7520229614794163E-3</c:v>
                </c:pt>
                <c:pt idx="237">
                  <c:v>3.7520229614794163E-3</c:v>
                </c:pt>
                <c:pt idx="238">
                  <c:v>3.7520229614794163E-3</c:v>
                </c:pt>
                <c:pt idx="239">
                  <c:v>3.7520229614794163E-3</c:v>
                </c:pt>
                <c:pt idx="240">
                  <c:v>3.7520229614794163E-3</c:v>
                </c:pt>
                <c:pt idx="241">
                  <c:v>3.7520229614794163E-3</c:v>
                </c:pt>
                <c:pt idx="242">
                  <c:v>3.7520229614794163E-3</c:v>
                </c:pt>
                <c:pt idx="243">
                  <c:v>3.7520229614794163E-3</c:v>
                </c:pt>
                <c:pt idx="244">
                  <c:v>3.7520229614794163E-3</c:v>
                </c:pt>
                <c:pt idx="245">
                  <c:v>3.7520229614794163E-3</c:v>
                </c:pt>
                <c:pt idx="246">
                  <c:v>3.7520229614794163E-3</c:v>
                </c:pt>
                <c:pt idx="247">
                  <c:v>3.7520229614794163E-3</c:v>
                </c:pt>
                <c:pt idx="248">
                  <c:v>3.7520229614794163E-3</c:v>
                </c:pt>
                <c:pt idx="249">
                  <c:v>3.7520229614794163E-3</c:v>
                </c:pt>
                <c:pt idx="250">
                  <c:v>3.7520229614794163E-3</c:v>
                </c:pt>
                <c:pt idx="251">
                  <c:v>3.7520229614794163E-3</c:v>
                </c:pt>
                <c:pt idx="252">
                  <c:v>3.7520229614794163E-3</c:v>
                </c:pt>
                <c:pt idx="253">
                  <c:v>3.7520229614794163E-3</c:v>
                </c:pt>
                <c:pt idx="254">
                  <c:v>3.7520229614794163E-3</c:v>
                </c:pt>
                <c:pt idx="255">
                  <c:v>3.7520229614794163E-3</c:v>
                </c:pt>
                <c:pt idx="256">
                  <c:v>3.7520229614794163E-3</c:v>
                </c:pt>
                <c:pt idx="257">
                  <c:v>3.7520229614794163E-3</c:v>
                </c:pt>
                <c:pt idx="258">
                  <c:v>3.7520229614794163E-3</c:v>
                </c:pt>
                <c:pt idx="259">
                  <c:v>3.7520229614794163E-3</c:v>
                </c:pt>
                <c:pt idx="260">
                  <c:v>3.7520229614794163E-3</c:v>
                </c:pt>
                <c:pt idx="261">
                  <c:v>3.7520229614794163E-3</c:v>
                </c:pt>
                <c:pt idx="262">
                  <c:v>3.7520229614794163E-3</c:v>
                </c:pt>
                <c:pt idx="263">
                  <c:v>3.7520229614794163E-3</c:v>
                </c:pt>
                <c:pt idx="264">
                  <c:v>3.7520229614794163E-3</c:v>
                </c:pt>
                <c:pt idx="265">
                  <c:v>3.7520229614794163E-3</c:v>
                </c:pt>
                <c:pt idx="266">
                  <c:v>3.7520229614794163E-3</c:v>
                </c:pt>
                <c:pt idx="267">
                  <c:v>3.7520229614794163E-3</c:v>
                </c:pt>
                <c:pt idx="268">
                  <c:v>3.7520229614794163E-3</c:v>
                </c:pt>
                <c:pt idx="269">
                  <c:v>3.7520229614794163E-3</c:v>
                </c:pt>
                <c:pt idx="270">
                  <c:v>3.7520229614794163E-3</c:v>
                </c:pt>
                <c:pt idx="271">
                  <c:v>3.7520229614794163E-3</c:v>
                </c:pt>
                <c:pt idx="272">
                  <c:v>3.7520229614794163E-3</c:v>
                </c:pt>
                <c:pt idx="273">
                  <c:v>3.7520229614794163E-3</c:v>
                </c:pt>
                <c:pt idx="274">
                  <c:v>3.7520229614794163E-3</c:v>
                </c:pt>
                <c:pt idx="275">
                  <c:v>3.7520229614794163E-3</c:v>
                </c:pt>
                <c:pt idx="276">
                  <c:v>3.7520229614794163E-3</c:v>
                </c:pt>
                <c:pt idx="277">
                  <c:v>3.7520229614794163E-3</c:v>
                </c:pt>
                <c:pt idx="278">
                  <c:v>3.7520229614794163E-3</c:v>
                </c:pt>
                <c:pt idx="279">
                  <c:v>3.7520229614794163E-3</c:v>
                </c:pt>
                <c:pt idx="280">
                  <c:v>3.7520229614794163E-3</c:v>
                </c:pt>
                <c:pt idx="281">
                  <c:v>3.7520229614794163E-3</c:v>
                </c:pt>
                <c:pt idx="282">
                  <c:v>3.7520229614794163E-3</c:v>
                </c:pt>
                <c:pt idx="283">
                  <c:v>3.7520229614794163E-3</c:v>
                </c:pt>
                <c:pt idx="284">
                  <c:v>3.7520229614794163E-3</c:v>
                </c:pt>
                <c:pt idx="285">
                  <c:v>3.7520229614794163E-3</c:v>
                </c:pt>
                <c:pt idx="286">
                  <c:v>3.7520229614794163E-3</c:v>
                </c:pt>
                <c:pt idx="287">
                  <c:v>3.7520229614794163E-3</c:v>
                </c:pt>
                <c:pt idx="288">
                  <c:v>3.7520229614794163E-3</c:v>
                </c:pt>
                <c:pt idx="289">
                  <c:v>3.7520229614794163E-3</c:v>
                </c:pt>
                <c:pt idx="290">
                  <c:v>3.7520229614794163E-3</c:v>
                </c:pt>
                <c:pt idx="291">
                  <c:v>3.7520229614794163E-3</c:v>
                </c:pt>
                <c:pt idx="292">
                  <c:v>3.7520229614794163E-3</c:v>
                </c:pt>
                <c:pt idx="293">
                  <c:v>3.7520229614794163E-3</c:v>
                </c:pt>
                <c:pt idx="294">
                  <c:v>3.7520229614794163E-3</c:v>
                </c:pt>
                <c:pt idx="295">
                  <c:v>3.7520229614794163E-3</c:v>
                </c:pt>
                <c:pt idx="296">
                  <c:v>3.7520229614794163E-3</c:v>
                </c:pt>
                <c:pt idx="297">
                  <c:v>3.7520229614794163E-3</c:v>
                </c:pt>
                <c:pt idx="298">
                  <c:v>3.7520229614794163E-3</c:v>
                </c:pt>
                <c:pt idx="299">
                  <c:v>3.7520229614794163E-3</c:v>
                </c:pt>
                <c:pt idx="300">
                  <c:v>3.7520229614794163E-3</c:v>
                </c:pt>
                <c:pt idx="301">
                  <c:v>3.7520229614794163E-3</c:v>
                </c:pt>
                <c:pt idx="302">
                  <c:v>3.7520229614794163E-3</c:v>
                </c:pt>
                <c:pt idx="303">
                  <c:v>3.7520229614794163E-3</c:v>
                </c:pt>
                <c:pt idx="304">
                  <c:v>3.7520229614794163E-3</c:v>
                </c:pt>
                <c:pt idx="305">
                  <c:v>3.7520229614794163E-3</c:v>
                </c:pt>
                <c:pt idx="306">
                  <c:v>3.7520229614794163E-3</c:v>
                </c:pt>
                <c:pt idx="307">
                  <c:v>3.7520229614794163E-3</c:v>
                </c:pt>
                <c:pt idx="308">
                  <c:v>3.7520229614794163E-3</c:v>
                </c:pt>
                <c:pt idx="309">
                  <c:v>3.7520229614794163E-3</c:v>
                </c:pt>
                <c:pt idx="310">
                  <c:v>3.7520229614794163E-3</c:v>
                </c:pt>
                <c:pt idx="311">
                  <c:v>3.7520229614794163E-3</c:v>
                </c:pt>
                <c:pt idx="312">
                  <c:v>3.7520229614794163E-3</c:v>
                </c:pt>
                <c:pt idx="313">
                  <c:v>3.7520229614794163E-3</c:v>
                </c:pt>
                <c:pt idx="314">
                  <c:v>3.7520229614794163E-3</c:v>
                </c:pt>
                <c:pt idx="315">
                  <c:v>3.7520229614794163E-3</c:v>
                </c:pt>
                <c:pt idx="316">
                  <c:v>3.7520229614794163E-3</c:v>
                </c:pt>
                <c:pt idx="317">
                  <c:v>3.7520229614794163E-3</c:v>
                </c:pt>
                <c:pt idx="318">
                  <c:v>3.7520229614794163E-3</c:v>
                </c:pt>
                <c:pt idx="319">
                  <c:v>3.7520229614794163E-3</c:v>
                </c:pt>
                <c:pt idx="320">
                  <c:v>3.7520229614794163E-3</c:v>
                </c:pt>
                <c:pt idx="321">
                  <c:v>3.7520229614794163E-3</c:v>
                </c:pt>
                <c:pt idx="322">
                  <c:v>3.7520229614794163E-3</c:v>
                </c:pt>
                <c:pt idx="323">
                  <c:v>3.7520229614794163E-3</c:v>
                </c:pt>
                <c:pt idx="324">
                  <c:v>3.7520229614794163E-3</c:v>
                </c:pt>
                <c:pt idx="325">
                  <c:v>3.7520229614794163E-3</c:v>
                </c:pt>
                <c:pt idx="326">
                  <c:v>3.7520229614794163E-3</c:v>
                </c:pt>
                <c:pt idx="327">
                  <c:v>3.7520229614794163E-3</c:v>
                </c:pt>
                <c:pt idx="328">
                  <c:v>3.7520229614794163E-3</c:v>
                </c:pt>
                <c:pt idx="329">
                  <c:v>3.7520229614794163E-3</c:v>
                </c:pt>
                <c:pt idx="330">
                  <c:v>3.7520229614794163E-3</c:v>
                </c:pt>
                <c:pt idx="331">
                  <c:v>3.7520229614794163E-3</c:v>
                </c:pt>
                <c:pt idx="332">
                  <c:v>3.7520229614794163E-3</c:v>
                </c:pt>
                <c:pt idx="333">
                  <c:v>3.7520229614794163E-3</c:v>
                </c:pt>
                <c:pt idx="334">
                  <c:v>3.7520229614794163E-3</c:v>
                </c:pt>
                <c:pt idx="335">
                  <c:v>3.7520229614794163E-3</c:v>
                </c:pt>
                <c:pt idx="336">
                  <c:v>3.7520229614794163E-3</c:v>
                </c:pt>
                <c:pt idx="337">
                  <c:v>3.7520229614794163E-3</c:v>
                </c:pt>
                <c:pt idx="338">
                  <c:v>3.7520229614794163E-3</c:v>
                </c:pt>
                <c:pt idx="339">
                  <c:v>3.7520229614794163E-3</c:v>
                </c:pt>
                <c:pt idx="340">
                  <c:v>3.7520229614794163E-3</c:v>
                </c:pt>
                <c:pt idx="341">
                  <c:v>3.7520229614794163E-3</c:v>
                </c:pt>
                <c:pt idx="342">
                  <c:v>3.7520229614794163E-3</c:v>
                </c:pt>
                <c:pt idx="343">
                  <c:v>3.7520229614794163E-3</c:v>
                </c:pt>
                <c:pt idx="344">
                  <c:v>3.7520229614794163E-3</c:v>
                </c:pt>
                <c:pt idx="345">
                  <c:v>3.7520229614794163E-3</c:v>
                </c:pt>
                <c:pt idx="346">
                  <c:v>3.7520229614794163E-3</c:v>
                </c:pt>
                <c:pt idx="347">
                  <c:v>3.7520229614794163E-3</c:v>
                </c:pt>
                <c:pt idx="348">
                  <c:v>3.7520229614794163E-3</c:v>
                </c:pt>
                <c:pt idx="349">
                  <c:v>3.7520229614794163E-3</c:v>
                </c:pt>
                <c:pt idx="350">
                  <c:v>3.7520229614794163E-3</c:v>
                </c:pt>
                <c:pt idx="351">
                  <c:v>3.7520229614794163E-3</c:v>
                </c:pt>
                <c:pt idx="352">
                  <c:v>3.7520229614794163E-3</c:v>
                </c:pt>
                <c:pt idx="353">
                  <c:v>3.7520229614794163E-3</c:v>
                </c:pt>
                <c:pt idx="354">
                  <c:v>3.7520229614794163E-3</c:v>
                </c:pt>
                <c:pt idx="355">
                  <c:v>3.7520229614794163E-3</c:v>
                </c:pt>
                <c:pt idx="356">
                  <c:v>3.7520229614794163E-3</c:v>
                </c:pt>
                <c:pt idx="357">
                  <c:v>3.7520229614794163E-3</c:v>
                </c:pt>
                <c:pt idx="358">
                  <c:v>3.7520229614794163E-3</c:v>
                </c:pt>
                <c:pt idx="359">
                  <c:v>3.7520229614794163E-3</c:v>
                </c:pt>
                <c:pt idx="360">
                  <c:v>3.7520229614794163E-3</c:v>
                </c:pt>
                <c:pt idx="361">
                  <c:v>3.7520229614794163E-3</c:v>
                </c:pt>
                <c:pt idx="362">
                  <c:v>3.7520229614794163E-3</c:v>
                </c:pt>
                <c:pt idx="363">
                  <c:v>3.7520229614794163E-3</c:v>
                </c:pt>
                <c:pt idx="364">
                  <c:v>3.7520229614794163E-3</c:v>
                </c:pt>
                <c:pt idx="365">
                  <c:v>3.7520229614794163E-3</c:v>
                </c:pt>
                <c:pt idx="366">
                  <c:v>3.7520229614794163E-3</c:v>
                </c:pt>
                <c:pt idx="367">
                  <c:v>3.7520229614794163E-3</c:v>
                </c:pt>
                <c:pt idx="368">
                  <c:v>3.7520229614794163E-3</c:v>
                </c:pt>
                <c:pt idx="369">
                  <c:v>3.7520229614794163E-3</c:v>
                </c:pt>
                <c:pt idx="370">
                  <c:v>3.7520229614794163E-3</c:v>
                </c:pt>
                <c:pt idx="371">
                  <c:v>3.7520229614794163E-3</c:v>
                </c:pt>
                <c:pt idx="372">
                  <c:v>3.7520229614794163E-3</c:v>
                </c:pt>
                <c:pt idx="373">
                  <c:v>3.7520229614794163E-3</c:v>
                </c:pt>
                <c:pt idx="374">
                  <c:v>3.7520229614794163E-3</c:v>
                </c:pt>
                <c:pt idx="375">
                  <c:v>3.7520229614794163E-3</c:v>
                </c:pt>
                <c:pt idx="376">
                  <c:v>3.7520229614794163E-3</c:v>
                </c:pt>
                <c:pt idx="377">
                  <c:v>3.7520229614794163E-3</c:v>
                </c:pt>
                <c:pt idx="378">
                  <c:v>3.7520229614794163E-3</c:v>
                </c:pt>
                <c:pt idx="379">
                  <c:v>3.7520229614794163E-3</c:v>
                </c:pt>
                <c:pt idx="380">
                  <c:v>3.7520229614794163E-3</c:v>
                </c:pt>
                <c:pt idx="381">
                  <c:v>3.7520229614794163E-3</c:v>
                </c:pt>
                <c:pt idx="382">
                  <c:v>3.7520229614794163E-3</c:v>
                </c:pt>
                <c:pt idx="383">
                  <c:v>3.7520229614794163E-3</c:v>
                </c:pt>
                <c:pt idx="384">
                  <c:v>3.7520229614794163E-3</c:v>
                </c:pt>
                <c:pt idx="385">
                  <c:v>3.7520229614794163E-3</c:v>
                </c:pt>
                <c:pt idx="386">
                  <c:v>3.7520229614794163E-3</c:v>
                </c:pt>
                <c:pt idx="387">
                  <c:v>3.7520229614794163E-3</c:v>
                </c:pt>
                <c:pt idx="388">
                  <c:v>3.7520229614794163E-3</c:v>
                </c:pt>
                <c:pt idx="389">
                  <c:v>3.7520229614794163E-3</c:v>
                </c:pt>
                <c:pt idx="390">
                  <c:v>3.7520229614794163E-3</c:v>
                </c:pt>
                <c:pt idx="391">
                  <c:v>3.7520229614794163E-3</c:v>
                </c:pt>
                <c:pt idx="392">
                  <c:v>3.7520229614794163E-3</c:v>
                </c:pt>
                <c:pt idx="393">
                  <c:v>3.7520229614794163E-3</c:v>
                </c:pt>
                <c:pt idx="394">
                  <c:v>3.7520229614794163E-3</c:v>
                </c:pt>
                <c:pt idx="395">
                  <c:v>3.7520229614794163E-3</c:v>
                </c:pt>
                <c:pt idx="396">
                  <c:v>3.7520229614794163E-3</c:v>
                </c:pt>
                <c:pt idx="397">
                  <c:v>3.7520229614794163E-3</c:v>
                </c:pt>
                <c:pt idx="398">
                  <c:v>3.7520229614794163E-3</c:v>
                </c:pt>
                <c:pt idx="399">
                  <c:v>3.7520229614794163E-3</c:v>
                </c:pt>
                <c:pt idx="400">
                  <c:v>3.7520229614794163E-3</c:v>
                </c:pt>
                <c:pt idx="401">
                  <c:v>3.7520229614794163E-3</c:v>
                </c:pt>
                <c:pt idx="402">
                  <c:v>3.7520229614794163E-3</c:v>
                </c:pt>
                <c:pt idx="403">
                  <c:v>3.7520229614794163E-3</c:v>
                </c:pt>
                <c:pt idx="404">
                  <c:v>3.7520229614794163E-3</c:v>
                </c:pt>
                <c:pt idx="405">
                  <c:v>3.7520229614794163E-3</c:v>
                </c:pt>
                <c:pt idx="406">
                  <c:v>3.7520229614794163E-3</c:v>
                </c:pt>
                <c:pt idx="407">
                  <c:v>3.7520229614794163E-3</c:v>
                </c:pt>
                <c:pt idx="408">
                  <c:v>3.7520229614794163E-3</c:v>
                </c:pt>
                <c:pt idx="409">
                  <c:v>3.7520229614794163E-3</c:v>
                </c:pt>
                <c:pt idx="410">
                  <c:v>3.7520229614794163E-3</c:v>
                </c:pt>
                <c:pt idx="411">
                  <c:v>3.7520229614794163E-3</c:v>
                </c:pt>
                <c:pt idx="412">
                  <c:v>3.7520229614794163E-3</c:v>
                </c:pt>
                <c:pt idx="413">
                  <c:v>3.7520229614794163E-3</c:v>
                </c:pt>
                <c:pt idx="414">
                  <c:v>3.7520229614794163E-3</c:v>
                </c:pt>
                <c:pt idx="415">
                  <c:v>3.7520229614794163E-3</c:v>
                </c:pt>
                <c:pt idx="416">
                  <c:v>3.7520229614794163E-3</c:v>
                </c:pt>
                <c:pt idx="417">
                  <c:v>3.7520229614794163E-3</c:v>
                </c:pt>
                <c:pt idx="418">
                  <c:v>3.7520229614794163E-3</c:v>
                </c:pt>
                <c:pt idx="419">
                  <c:v>3.7520229614794163E-3</c:v>
                </c:pt>
                <c:pt idx="420">
                  <c:v>3.7520229614794163E-3</c:v>
                </c:pt>
                <c:pt idx="421">
                  <c:v>3.7520229614794163E-3</c:v>
                </c:pt>
                <c:pt idx="422">
                  <c:v>3.7520229614794163E-3</c:v>
                </c:pt>
                <c:pt idx="423">
                  <c:v>3.7520229614794163E-3</c:v>
                </c:pt>
                <c:pt idx="424">
                  <c:v>3.7520229614794163E-3</c:v>
                </c:pt>
                <c:pt idx="425">
                  <c:v>3.7520229614794163E-3</c:v>
                </c:pt>
                <c:pt idx="426">
                  <c:v>3.7520229614794163E-3</c:v>
                </c:pt>
                <c:pt idx="427">
                  <c:v>3.7520229614794163E-3</c:v>
                </c:pt>
                <c:pt idx="428">
                  <c:v>3.7520229614794163E-3</c:v>
                </c:pt>
                <c:pt idx="429">
                  <c:v>3.7520229614794163E-3</c:v>
                </c:pt>
                <c:pt idx="430">
                  <c:v>3.7520229614794163E-3</c:v>
                </c:pt>
                <c:pt idx="431">
                  <c:v>3.7520229614794163E-3</c:v>
                </c:pt>
                <c:pt idx="432">
                  <c:v>3.7520229614794163E-3</c:v>
                </c:pt>
                <c:pt idx="433">
                  <c:v>3.7520229614794163E-3</c:v>
                </c:pt>
                <c:pt idx="434">
                  <c:v>3.7520229614794163E-3</c:v>
                </c:pt>
                <c:pt idx="435">
                  <c:v>3.7520229614794163E-3</c:v>
                </c:pt>
                <c:pt idx="436">
                  <c:v>3.7520229614794163E-3</c:v>
                </c:pt>
                <c:pt idx="437">
                  <c:v>3.7520229614794163E-3</c:v>
                </c:pt>
                <c:pt idx="438">
                  <c:v>3.7520229614794163E-3</c:v>
                </c:pt>
                <c:pt idx="439">
                  <c:v>3.7520229614794163E-3</c:v>
                </c:pt>
                <c:pt idx="440">
                  <c:v>3.7520229614794163E-3</c:v>
                </c:pt>
                <c:pt idx="441">
                  <c:v>3.7520229614794163E-3</c:v>
                </c:pt>
                <c:pt idx="442">
                  <c:v>3.7520229614794163E-3</c:v>
                </c:pt>
                <c:pt idx="443">
                  <c:v>3.7520229614794163E-3</c:v>
                </c:pt>
                <c:pt idx="444">
                  <c:v>3.7520229614794163E-3</c:v>
                </c:pt>
                <c:pt idx="445">
                  <c:v>3.7520229614794163E-3</c:v>
                </c:pt>
                <c:pt idx="446">
                  <c:v>3.7520229614794163E-3</c:v>
                </c:pt>
                <c:pt idx="447">
                  <c:v>3.7520229614794163E-3</c:v>
                </c:pt>
                <c:pt idx="448">
                  <c:v>3.7520229614794163E-3</c:v>
                </c:pt>
                <c:pt idx="449">
                  <c:v>3.7520229614794163E-3</c:v>
                </c:pt>
                <c:pt idx="450">
                  <c:v>3.7520229614794163E-3</c:v>
                </c:pt>
                <c:pt idx="451">
                  <c:v>3.7520229614794163E-3</c:v>
                </c:pt>
                <c:pt idx="452">
                  <c:v>3.7520229614794163E-3</c:v>
                </c:pt>
                <c:pt idx="453">
                  <c:v>3.7520229614794163E-3</c:v>
                </c:pt>
                <c:pt idx="454">
                  <c:v>3.7520229614794163E-3</c:v>
                </c:pt>
                <c:pt idx="455">
                  <c:v>3.7520229614794163E-3</c:v>
                </c:pt>
                <c:pt idx="456">
                  <c:v>3.7520229614794163E-3</c:v>
                </c:pt>
                <c:pt idx="457">
                  <c:v>3.7520229614794163E-3</c:v>
                </c:pt>
                <c:pt idx="458">
                  <c:v>3.7520229614794163E-3</c:v>
                </c:pt>
                <c:pt idx="459">
                  <c:v>3.7520229614794163E-3</c:v>
                </c:pt>
                <c:pt idx="460">
                  <c:v>3.7520229614794163E-3</c:v>
                </c:pt>
                <c:pt idx="461">
                  <c:v>3.7520229614794163E-3</c:v>
                </c:pt>
                <c:pt idx="462">
                  <c:v>3.7520229614794163E-3</c:v>
                </c:pt>
                <c:pt idx="463">
                  <c:v>3.7520229614794163E-3</c:v>
                </c:pt>
                <c:pt idx="464">
                  <c:v>3.7520229614794163E-3</c:v>
                </c:pt>
                <c:pt idx="465">
                  <c:v>3.7520229614794163E-3</c:v>
                </c:pt>
                <c:pt idx="466">
                  <c:v>3.7520229614794163E-3</c:v>
                </c:pt>
                <c:pt idx="467">
                  <c:v>3.7520229614794163E-3</c:v>
                </c:pt>
                <c:pt idx="468">
                  <c:v>3.7520229614794163E-3</c:v>
                </c:pt>
                <c:pt idx="469">
                  <c:v>3.7520229614794163E-3</c:v>
                </c:pt>
                <c:pt idx="470">
                  <c:v>3.7520229614794163E-3</c:v>
                </c:pt>
                <c:pt idx="471">
                  <c:v>3.7520229614794163E-3</c:v>
                </c:pt>
                <c:pt idx="472">
                  <c:v>3.7520229614794163E-3</c:v>
                </c:pt>
                <c:pt idx="473">
                  <c:v>3.7520229614794163E-3</c:v>
                </c:pt>
                <c:pt idx="474">
                  <c:v>3.7520229614794163E-3</c:v>
                </c:pt>
                <c:pt idx="475">
                  <c:v>3.7520229614794163E-3</c:v>
                </c:pt>
                <c:pt idx="476">
                  <c:v>3.7520229614794163E-3</c:v>
                </c:pt>
                <c:pt idx="477">
                  <c:v>3.7520229614794163E-3</c:v>
                </c:pt>
                <c:pt idx="478">
                  <c:v>3.7520229614794163E-3</c:v>
                </c:pt>
                <c:pt idx="479">
                  <c:v>3.7520229614794163E-3</c:v>
                </c:pt>
                <c:pt idx="480">
                  <c:v>3.7520229614794163E-3</c:v>
                </c:pt>
                <c:pt idx="481">
                  <c:v>3.7520229614794163E-3</c:v>
                </c:pt>
                <c:pt idx="482">
                  <c:v>3.7520229614794163E-3</c:v>
                </c:pt>
                <c:pt idx="483">
                  <c:v>3.7520229614794163E-3</c:v>
                </c:pt>
                <c:pt idx="484">
                  <c:v>3.7520229614794163E-3</c:v>
                </c:pt>
                <c:pt idx="485">
                  <c:v>3.7520229614794163E-3</c:v>
                </c:pt>
                <c:pt idx="486">
                  <c:v>3.7520229614794163E-3</c:v>
                </c:pt>
                <c:pt idx="487">
                  <c:v>3.7520229614794163E-3</c:v>
                </c:pt>
                <c:pt idx="488">
                  <c:v>3.7520229614794163E-3</c:v>
                </c:pt>
                <c:pt idx="489">
                  <c:v>3.7520229614794163E-3</c:v>
                </c:pt>
                <c:pt idx="490">
                  <c:v>3.7520229614794163E-3</c:v>
                </c:pt>
                <c:pt idx="491">
                  <c:v>3.7520229614794163E-3</c:v>
                </c:pt>
                <c:pt idx="492">
                  <c:v>3.7520229614794163E-3</c:v>
                </c:pt>
                <c:pt idx="493">
                  <c:v>3.7520229614794163E-3</c:v>
                </c:pt>
                <c:pt idx="494">
                  <c:v>3.7520229614794163E-3</c:v>
                </c:pt>
                <c:pt idx="495">
                  <c:v>3.7520229614794163E-3</c:v>
                </c:pt>
                <c:pt idx="496">
                  <c:v>3.7520229614794163E-3</c:v>
                </c:pt>
                <c:pt idx="497">
                  <c:v>3.7520229614794163E-3</c:v>
                </c:pt>
                <c:pt idx="498">
                  <c:v>3.7520229614794163E-3</c:v>
                </c:pt>
                <c:pt idx="499">
                  <c:v>3.7520229614794163E-3</c:v>
                </c:pt>
                <c:pt idx="500">
                  <c:v>3.7520229614794163E-3</c:v>
                </c:pt>
                <c:pt idx="501">
                  <c:v>3.7520229614794163E-3</c:v>
                </c:pt>
                <c:pt idx="502">
                  <c:v>3.7520229614794163E-3</c:v>
                </c:pt>
                <c:pt idx="503">
                  <c:v>3.7520229614794163E-3</c:v>
                </c:pt>
                <c:pt idx="504">
                  <c:v>3.7520229614794163E-3</c:v>
                </c:pt>
                <c:pt idx="505">
                  <c:v>3.7520229614794163E-3</c:v>
                </c:pt>
                <c:pt idx="506">
                  <c:v>3.7520229614794163E-3</c:v>
                </c:pt>
                <c:pt idx="507">
                  <c:v>3.7520229614794163E-3</c:v>
                </c:pt>
                <c:pt idx="508">
                  <c:v>3.7520229614794163E-3</c:v>
                </c:pt>
                <c:pt idx="509">
                  <c:v>3.7520229614794163E-3</c:v>
                </c:pt>
                <c:pt idx="510">
                  <c:v>3.7520229614794163E-3</c:v>
                </c:pt>
                <c:pt idx="511">
                  <c:v>3.7520229614794163E-3</c:v>
                </c:pt>
                <c:pt idx="512">
                  <c:v>3.7520229614794163E-3</c:v>
                </c:pt>
                <c:pt idx="513">
                  <c:v>3.7520229614794163E-3</c:v>
                </c:pt>
                <c:pt idx="514">
                  <c:v>3.7520229614794163E-3</c:v>
                </c:pt>
                <c:pt idx="515">
                  <c:v>3.7520229614794163E-3</c:v>
                </c:pt>
                <c:pt idx="516">
                  <c:v>3.7520229614794163E-3</c:v>
                </c:pt>
                <c:pt idx="517">
                  <c:v>3.7520229614794163E-3</c:v>
                </c:pt>
                <c:pt idx="518">
                  <c:v>3.7520229614794163E-3</c:v>
                </c:pt>
                <c:pt idx="519">
                  <c:v>3.7520229614794163E-3</c:v>
                </c:pt>
                <c:pt idx="520">
                  <c:v>3.7520229614794163E-3</c:v>
                </c:pt>
                <c:pt idx="521">
                  <c:v>3.7520229614794163E-3</c:v>
                </c:pt>
                <c:pt idx="522">
                  <c:v>3.7520229614794163E-3</c:v>
                </c:pt>
                <c:pt idx="523">
                  <c:v>3.7520229614794163E-3</c:v>
                </c:pt>
                <c:pt idx="524">
                  <c:v>3.7520229614794163E-3</c:v>
                </c:pt>
                <c:pt idx="525">
                  <c:v>3.7520229614794163E-3</c:v>
                </c:pt>
                <c:pt idx="526">
                  <c:v>3.7520229614794163E-3</c:v>
                </c:pt>
                <c:pt idx="527">
                  <c:v>3.7520229614794163E-3</c:v>
                </c:pt>
                <c:pt idx="528">
                  <c:v>3.7520229614794163E-3</c:v>
                </c:pt>
                <c:pt idx="529">
                  <c:v>3.7520229614794163E-3</c:v>
                </c:pt>
                <c:pt idx="530">
                  <c:v>3.7520229614794163E-3</c:v>
                </c:pt>
                <c:pt idx="531">
                  <c:v>3.7520229614794163E-3</c:v>
                </c:pt>
                <c:pt idx="532">
                  <c:v>3.7520229614794163E-3</c:v>
                </c:pt>
                <c:pt idx="533">
                  <c:v>3.7520229614794163E-3</c:v>
                </c:pt>
                <c:pt idx="534">
                  <c:v>3.7520229614794163E-3</c:v>
                </c:pt>
                <c:pt idx="535">
                  <c:v>3.7520229614794163E-3</c:v>
                </c:pt>
                <c:pt idx="536">
                  <c:v>3.7520229614794163E-3</c:v>
                </c:pt>
                <c:pt idx="537">
                  <c:v>3.7520229614794163E-3</c:v>
                </c:pt>
                <c:pt idx="538">
                  <c:v>3.7520229614794163E-3</c:v>
                </c:pt>
                <c:pt idx="539">
                  <c:v>3.7520229614794163E-3</c:v>
                </c:pt>
                <c:pt idx="540">
                  <c:v>3.7520229614794163E-3</c:v>
                </c:pt>
                <c:pt idx="541">
                  <c:v>3.7520229614794163E-3</c:v>
                </c:pt>
                <c:pt idx="542">
                  <c:v>3.7520229614794163E-3</c:v>
                </c:pt>
                <c:pt idx="543">
                  <c:v>3.7520229614794163E-3</c:v>
                </c:pt>
                <c:pt idx="544">
                  <c:v>3.7520229614794163E-3</c:v>
                </c:pt>
                <c:pt idx="545">
                  <c:v>3.7520229614794163E-3</c:v>
                </c:pt>
                <c:pt idx="546">
                  <c:v>3.7520229614794163E-3</c:v>
                </c:pt>
                <c:pt idx="547">
                  <c:v>3.7520229614794163E-3</c:v>
                </c:pt>
                <c:pt idx="548">
                  <c:v>3.7520229614794163E-3</c:v>
                </c:pt>
                <c:pt idx="549">
                  <c:v>3.7520229614794163E-3</c:v>
                </c:pt>
                <c:pt idx="550">
                  <c:v>3.7520229614794163E-3</c:v>
                </c:pt>
                <c:pt idx="551">
                  <c:v>3.7520229614794163E-3</c:v>
                </c:pt>
                <c:pt idx="552">
                  <c:v>3.7520229614794163E-3</c:v>
                </c:pt>
                <c:pt idx="553">
                  <c:v>3.7520229614794163E-3</c:v>
                </c:pt>
                <c:pt idx="554">
                  <c:v>3.7520229614794163E-3</c:v>
                </c:pt>
                <c:pt idx="555">
                  <c:v>3.7520229614794163E-3</c:v>
                </c:pt>
                <c:pt idx="556">
                  <c:v>3.7520229614794163E-3</c:v>
                </c:pt>
                <c:pt idx="557">
                  <c:v>3.7520229614794163E-3</c:v>
                </c:pt>
                <c:pt idx="558">
                  <c:v>3.7520229614794163E-3</c:v>
                </c:pt>
                <c:pt idx="559">
                  <c:v>3.7520229614794163E-3</c:v>
                </c:pt>
                <c:pt idx="560">
                  <c:v>3.7520229614794163E-3</c:v>
                </c:pt>
                <c:pt idx="561">
                  <c:v>3.7520229614794163E-3</c:v>
                </c:pt>
                <c:pt idx="562">
                  <c:v>3.7520229614794163E-3</c:v>
                </c:pt>
                <c:pt idx="563">
                  <c:v>3.7520229614794163E-3</c:v>
                </c:pt>
                <c:pt idx="564">
                  <c:v>3.7520229614794163E-3</c:v>
                </c:pt>
                <c:pt idx="565">
                  <c:v>3.7520229614794163E-3</c:v>
                </c:pt>
                <c:pt idx="566">
                  <c:v>3.7520229614794163E-3</c:v>
                </c:pt>
                <c:pt idx="567">
                  <c:v>3.7520229614794163E-3</c:v>
                </c:pt>
                <c:pt idx="568">
                  <c:v>3.7520229614794163E-3</c:v>
                </c:pt>
                <c:pt idx="569">
                  <c:v>3.7520229614794163E-3</c:v>
                </c:pt>
                <c:pt idx="570">
                  <c:v>3.7520229614794163E-3</c:v>
                </c:pt>
                <c:pt idx="571">
                  <c:v>3.7520229614794163E-3</c:v>
                </c:pt>
                <c:pt idx="572">
                  <c:v>3.7520229614794163E-3</c:v>
                </c:pt>
                <c:pt idx="573">
                  <c:v>3.7520229614794163E-3</c:v>
                </c:pt>
                <c:pt idx="574">
                  <c:v>3.7520229614794163E-3</c:v>
                </c:pt>
                <c:pt idx="575">
                  <c:v>3.7520229614794163E-3</c:v>
                </c:pt>
                <c:pt idx="576">
                  <c:v>3.7520229614794163E-3</c:v>
                </c:pt>
                <c:pt idx="577">
                  <c:v>3.7520229614794163E-3</c:v>
                </c:pt>
                <c:pt idx="578">
                  <c:v>3.7520229614794163E-3</c:v>
                </c:pt>
                <c:pt idx="579">
                  <c:v>3.7520229614794163E-3</c:v>
                </c:pt>
                <c:pt idx="580">
                  <c:v>3.7520229614794163E-3</c:v>
                </c:pt>
                <c:pt idx="581">
                  <c:v>3.7520229614794163E-3</c:v>
                </c:pt>
                <c:pt idx="582">
                  <c:v>3.7520229614794163E-3</c:v>
                </c:pt>
                <c:pt idx="583">
                  <c:v>3.7520229614794163E-3</c:v>
                </c:pt>
                <c:pt idx="584">
                  <c:v>3.7520229614794163E-3</c:v>
                </c:pt>
                <c:pt idx="585">
                  <c:v>3.7520229614794163E-3</c:v>
                </c:pt>
                <c:pt idx="586">
                  <c:v>3.7520229614794163E-3</c:v>
                </c:pt>
                <c:pt idx="587">
                  <c:v>3.7520229614794163E-3</c:v>
                </c:pt>
                <c:pt idx="588">
                  <c:v>3.7520229614794163E-3</c:v>
                </c:pt>
                <c:pt idx="589">
                  <c:v>3.7520229614794163E-3</c:v>
                </c:pt>
                <c:pt idx="590">
                  <c:v>3.7520229614794163E-3</c:v>
                </c:pt>
                <c:pt idx="591">
                  <c:v>3.7520229614794163E-3</c:v>
                </c:pt>
                <c:pt idx="592">
                  <c:v>3.7520229614794163E-3</c:v>
                </c:pt>
                <c:pt idx="593">
                  <c:v>3.7520229614794163E-3</c:v>
                </c:pt>
                <c:pt idx="594">
                  <c:v>3.7520229614794163E-3</c:v>
                </c:pt>
                <c:pt idx="595">
                  <c:v>3.7520229614794163E-3</c:v>
                </c:pt>
                <c:pt idx="596">
                  <c:v>3.7520229614794163E-3</c:v>
                </c:pt>
                <c:pt idx="597">
                  <c:v>3.7520229614794163E-3</c:v>
                </c:pt>
                <c:pt idx="598">
                  <c:v>3.7520229614794163E-3</c:v>
                </c:pt>
                <c:pt idx="599">
                  <c:v>3.7520229614794163E-3</c:v>
                </c:pt>
                <c:pt idx="600">
                  <c:v>3.7520229614794163E-3</c:v>
                </c:pt>
                <c:pt idx="601">
                  <c:v>3.7520229614794163E-3</c:v>
                </c:pt>
                <c:pt idx="602">
                  <c:v>3.7520229614794163E-3</c:v>
                </c:pt>
                <c:pt idx="603">
                  <c:v>3.7520229614794163E-3</c:v>
                </c:pt>
                <c:pt idx="604">
                  <c:v>3.7520229614794163E-3</c:v>
                </c:pt>
                <c:pt idx="605">
                  <c:v>3.7520229614794163E-3</c:v>
                </c:pt>
                <c:pt idx="606">
                  <c:v>3.7520229614794163E-3</c:v>
                </c:pt>
                <c:pt idx="607">
                  <c:v>3.7520229614794163E-3</c:v>
                </c:pt>
                <c:pt idx="608">
                  <c:v>3.7520229614794163E-3</c:v>
                </c:pt>
                <c:pt idx="609">
                  <c:v>3.7520229614794163E-3</c:v>
                </c:pt>
                <c:pt idx="610">
                  <c:v>3.7520229614794163E-3</c:v>
                </c:pt>
                <c:pt idx="611">
                  <c:v>3.7520229614794163E-3</c:v>
                </c:pt>
                <c:pt idx="612">
                  <c:v>3.7520229614794163E-3</c:v>
                </c:pt>
                <c:pt idx="613">
                  <c:v>3.7520229614794163E-3</c:v>
                </c:pt>
                <c:pt idx="614">
                  <c:v>3.7520229614794163E-3</c:v>
                </c:pt>
                <c:pt idx="615">
                  <c:v>3.7520229614794163E-3</c:v>
                </c:pt>
                <c:pt idx="616">
                  <c:v>3.7520229614794163E-3</c:v>
                </c:pt>
                <c:pt idx="617">
                  <c:v>3.7520229614794163E-3</c:v>
                </c:pt>
                <c:pt idx="618">
                  <c:v>3.7520229614794163E-3</c:v>
                </c:pt>
                <c:pt idx="619">
                  <c:v>3.7520229614794163E-3</c:v>
                </c:pt>
                <c:pt idx="620">
                  <c:v>3.7520229614794163E-3</c:v>
                </c:pt>
                <c:pt idx="621">
                  <c:v>3.7520229614794163E-3</c:v>
                </c:pt>
                <c:pt idx="622">
                  <c:v>3.7520229614794163E-3</c:v>
                </c:pt>
                <c:pt idx="623">
                  <c:v>3.7520229614794163E-3</c:v>
                </c:pt>
                <c:pt idx="624">
                  <c:v>3.7520229614794163E-3</c:v>
                </c:pt>
                <c:pt idx="625">
                  <c:v>3.7520229614794163E-3</c:v>
                </c:pt>
                <c:pt idx="626">
                  <c:v>3.7520229614794163E-3</c:v>
                </c:pt>
                <c:pt idx="627">
                  <c:v>3.7520229614794163E-3</c:v>
                </c:pt>
                <c:pt idx="628">
                  <c:v>3.7520229614794163E-3</c:v>
                </c:pt>
                <c:pt idx="629">
                  <c:v>3.7520229614794163E-3</c:v>
                </c:pt>
                <c:pt idx="630">
                  <c:v>3.7520229614794163E-3</c:v>
                </c:pt>
                <c:pt idx="631">
                  <c:v>3.7520229614794163E-3</c:v>
                </c:pt>
                <c:pt idx="632">
                  <c:v>3.7520229614794163E-3</c:v>
                </c:pt>
                <c:pt idx="633">
                  <c:v>3.7520229614794163E-3</c:v>
                </c:pt>
                <c:pt idx="634">
                  <c:v>3.7520229614794163E-3</c:v>
                </c:pt>
                <c:pt idx="635">
                  <c:v>3.7520229614794163E-3</c:v>
                </c:pt>
                <c:pt idx="636">
                  <c:v>3.7520229614794163E-3</c:v>
                </c:pt>
                <c:pt idx="637">
                  <c:v>3.7520229614794163E-3</c:v>
                </c:pt>
                <c:pt idx="638">
                  <c:v>3.7520229614794163E-3</c:v>
                </c:pt>
                <c:pt idx="639">
                  <c:v>3.7520229614794163E-3</c:v>
                </c:pt>
                <c:pt idx="640">
                  <c:v>3.7520229614794163E-3</c:v>
                </c:pt>
                <c:pt idx="641">
                  <c:v>3.7520229614794163E-3</c:v>
                </c:pt>
                <c:pt idx="642">
                  <c:v>3.7520229614794163E-3</c:v>
                </c:pt>
                <c:pt idx="643">
                  <c:v>3.7520229614794163E-3</c:v>
                </c:pt>
                <c:pt idx="644">
                  <c:v>3.7520229614794163E-3</c:v>
                </c:pt>
                <c:pt idx="645">
                  <c:v>3.7520229614794163E-3</c:v>
                </c:pt>
                <c:pt idx="646">
                  <c:v>3.7520229614794163E-3</c:v>
                </c:pt>
                <c:pt idx="647">
                  <c:v>3.7520229614794163E-3</c:v>
                </c:pt>
                <c:pt idx="648">
                  <c:v>3.7520229614794163E-3</c:v>
                </c:pt>
                <c:pt idx="649">
                  <c:v>3.7520229614794163E-3</c:v>
                </c:pt>
                <c:pt idx="650">
                  <c:v>3.7520229614794163E-3</c:v>
                </c:pt>
                <c:pt idx="651">
                  <c:v>3.7520229614794163E-3</c:v>
                </c:pt>
                <c:pt idx="652">
                  <c:v>3.7520229614794163E-3</c:v>
                </c:pt>
                <c:pt idx="653">
                  <c:v>3.7520229614794163E-3</c:v>
                </c:pt>
                <c:pt idx="654">
                  <c:v>3.7520229614794163E-3</c:v>
                </c:pt>
                <c:pt idx="655">
                  <c:v>3.7520229614794163E-3</c:v>
                </c:pt>
                <c:pt idx="656">
                  <c:v>3.7520229614794163E-3</c:v>
                </c:pt>
                <c:pt idx="657">
                  <c:v>3.7520229614794163E-3</c:v>
                </c:pt>
                <c:pt idx="658">
                  <c:v>3.7520229614794163E-3</c:v>
                </c:pt>
                <c:pt idx="659">
                  <c:v>3.7520229614794163E-3</c:v>
                </c:pt>
                <c:pt idx="660">
                  <c:v>3.7520229614794163E-3</c:v>
                </c:pt>
                <c:pt idx="661">
                  <c:v>3.7520229614794163E-3</c:v>
                </c:pt>
                <c:pt idx="662">
                  <c:v>3.7520229614794163E-3</c:v>
                </c:pt>
                <c:pt idx="663">
                  <c:v>3.7520229614794163E-3</c:v>
                </c:pt>
                <c:pt idx="664">
                  <c:v>3.7520229614794163E-3</c:v>
                </c:pt>
                <c:pt idx="665">
                  <c:v>3.7520229614794163E-3</c:v>
                </c:pt>
                <c:pt idx="666">
                  <c:v>3.7520229614794163E-3</c:v>
                </c:pt>
                <c:pt idx="667">
                  <c:v>3.7520229614794163E-3</c:v>
                </c:pt>
                <c:pt idx="668">
                  <c:v>3.7520229614794163E-3</c:v>
                </c:pt>
                <c:pt idx="669">
                  <c:v>3.7520229614794163E-3</c:v>
                </c:pt>
                <c:pt idx="670">
                  <c:v>3.7520229614794163E-3</c:v>
                </c:pt>
                <c:pt idx="671">
                  <c:v>3.7520229614794163E-3</c:v>
                </c:pt>
                <c:pt idx="672">
                  <c:v>3.7520229614794163E-3</c:v>
                </c:pt>
                <c:pt idx="673">
                  <c:v>3.7520229614794163E-3</c:v>
                </c:pt>
                <c:pt idx="674">
                  <c:v>3.7520229614794163E-3</c:v>
                </c:pt>
                <c:pt idx="675">
                  <c:v>3.7520229614794163E-3</c:v>
                </c:pt>
                <c:pt idx="676">
                  <c:v>3.7520229614794163E-3</c:v>
                </c:pt>
                <c:pt idx="677">
                  <c:v>3.7520229614794163E-3</c:v>
                </c:pt>
                <c:pt idx="678">
                  <c:v>3.7520229614794163E-3</c:v>
                </c:pt>
                <c:pt idx="679">
                  <c:v>3.7520229614794163E-3</c:v>
                </c:pt>
                <c:pt idx="680">
                  <c:v>3.7520229614794163E-3</c:v>
                </c:pt>
                <c:pt idx="681">
                  <c:v>3.7520229614794163E-3</c:v>
                </c:pt>
                <c:pt idx="682">
                  <c:v>3.7520229614794163E-3</c:v>
                </c:pt>
                <c:pt idx="683">
                  <c:v>3.7520229614794163E-3</c:v>
                </c:pt>
                <c:pt idx="684">
                  <c:v>3.7520229614794163E-3</c:v>
                </c:pt>
                <c:pt idx="685">
                  <c:v>3.7520229614794163E-3</c:v>
                </c:pt>
                <c:pt idx="686">
                  <c:v>3.7520229614794163E-3</c:v>
                </c:pt>
                <c:pt idx="687">
                  <c:v>3.7520229614794163E-3</c:v>
                </c:pt>
                <c:pt idx="688">
                  <c:v>3.7520229614794163E-3</c:v>
                </c:pt>
                <c:pt idx="689">
                  <c:v>3.7520229614794163E-3</c:v>
                </c:pt>
                <c:pt idx="690">
                  <c:v>3.7520229614794163E-3</c:v>
                </c:pt>
                <c:pt idx="691">
                  <c:v>3.7520229614794163E-3</c:v>
                </c:pt>
                <c:pt idx="692">
                  <c:v>3.7520229614794163E-3</c:v>
                </c:pt>
                <c:pt idx="693">
                  <c:v>3.7520229614794163E-3</c:v>
                </c:pt>
                <c:pt idx="694">
                  <c:v>3.7520229614794163E-3</c:v>
                </c:pt>
                <c:pt idx="695">
                  <c:v>3.7520229614794163E-3</c:v>
                </c:pt>
                <c:pt idx="696">
                  <c:v>3.7520229614794163E-3</c:v>
                </c:pt>
                <c:pt idx="697">
                  <c:v>3.7520229614794163E-3</c:v>
                </c:pt>
                <c:pt idx="698">
                  <c:v>3.7520229614794163E-3</c:v>
                </c:pt>
                <c:pt idx="699">
                  <c:v>3.7520229614794163E-3</c:v>
                </c:pt>
                <c:pt idx="700">
                  <c:v>3.7520229614794163E-3</c:v>
                </c:pt>
                <c:pt idx="701">
                  <c:v>3.7520229614794163E-3</c:v>
                </c:pt>
                <c:pt idx="702">
                  <c:v>3.7520229614794163E-3</c:v>
                </c:pt>
                <c:pt idx="703">
                  <c:v>3.7520229614794163E-3</c:v>
                </c:pt>
                <c:pt idx="704">
                  <c:v>3.7520229614794163E-3</c:v>
                </c:pt>
                <c:pt idx="705">
                  <c:v>3.7520229614794163E-3</c:v>
                </c:pt>
                <c:pt idx="706">
                  <c:v>3.7520229614794163E-3</c:v>
                </c:pt>
                <c:pt idx="707">
                  <c:v>3.7520229614794163E-3</c:v>
                </c:pt>
                <c:pt idx="708">
                  <c:v>3.7520229614794163E-3</c:v>
                </c:pt>
                <c:pt idx="709">
                  <c:v>3.7520229614794163E-3</c:v>
                </c:pt>
                <c:pt idx="710">
                  <c:v>3.7520229614794163E-3</c:v>
                </c:pt>
                <c:pt idx="711">
                  <c:v>3.7520229614794163E-3</c:v>
                </c:pt>
                <c:pt idx="712">
                  <c:v>3.7520229614794163E-3</c:v>
                </c:pt>
                <c:pt idx="713">
                  <c:v>3.7520229614794163E-3</c:v>
                </c:pt>
                <c:pt idx="714">
                  <c:v>3.7520229614794163E-3</c:v>
                </c:pt>
                <c:pt idx="715">
                  <c:v>3.7520229614794163E-3</c:v>
                </c:pt>
                <c:pt idx="716">
                  <c:v>3.7520229614794163E-3</c:v>
                </c:pt>
                <c:pt idx="717">
                  <c:v>3.7520229614794163E-3</c:v>
                </c:pt>
                <c:pt idx="718">
                  <c:v>3.7520229614794163E-3</c:v>
                </c:pt>
                <c:pt idx="719">
                  <c:v>3.7520229614794163E-3</c:v>
                </c:pt>
                <c:pt idx="720">
                  <c:v>3.7520229614794163E-3</c:v>
                </c:pt>
                <c:pt idx="721">
                  <c:v>3.7520229614794163E-3</c:v>
                </c:pt>
                <c:pt idx="722">
                  <c:v>3.7520229614794163E-3</c:v>
                </c:pt>
                <c:pt idx="723">
                  <c:v>3.7520229614794163E-3</c:v>
                </c:pt>
                <c:pt idx="724">
                  <c:v>3.7520229614794163E-3</c:v>
                </c:pt>
                <c:pt idx="725">
                  <c:v>3.7520229614794163E-3</c:v>
                </c:pt>
                <c:pt idx="726">
                  <c:v>3.7520229614794163E-3</c:v>
                </c:pt>
                <c:pt idx="727">
                  <c:v>3.7520229614794163E-3</c:v>
                </c:pt>
                <c:pt idx="728">
                  <c:v>3.7520229614794163E-3</c:v>
                </c:pt>
                <c:pt idx="729">
                  <c:v>3.7520229614794163E-3</c:v>
                </c:pt>
                <c:pt idx="730">
                  <c:v>3.7520229614794163E-3</c:v>
                </c:pt>
                <c:pt idx="731">
                  <c:v>3.7520229614794163E-3</c:v>
                </c:pt>
                <c:pt idx="732">
                  <c:v>3.7520229614794163E-3</c:v>
                </c:pt>
                <c:pt idx="733">
                  <c:v>3.7520229614794163E-3</c:v>
                </c:pt>
                <c:pt idx="734">
                  <c:v>3.7520229614794163E-3</c:v>
                </c:pt>
                <c:pt idx="735">
                  <c:v>3.7520229614794163E-3</c:v>
                </c:pt>
                <c:pt idx="736">
                  <c:v>3.7520229614794163E-3</c:v>
                </c:pt>
                <c:pt idx="737">
                  <c:v>3.7520229614794163E-3</c:v>
                </c:pt>
                <c:pt idx="738">
                  <c:v>3.7520229614794163E-3</c:v>
                </c:pt>
                <c:pt idx="739">
                  <c:v>3.7520229614794163E-3</c:v>
                </c:pt>
                <c:pt idx="740">
                  <c:v>3.7520229614794163E-3</c:v>
                </c:pt>
                <c:pt idx="741">
                  <c:v>3.7520229614794163E-3</c:v>
                </c:pt>
                <c:pt idx="742">
                  <c:v>3.7520229614794163E-3</c:v>
                </c:pt>
                <c:pt idx="743">
                  <c:v>3.7520229614794163E-3</c:v>
                </c:pt>
                <c:pt idx="744">
                  <c:v>3.7520229614794163E-3</c:v>
                </c:pt>
                <c:pt idx="745">
                  <c:v>3.7520229614794163E-3</c:v>
                </c:pt>
                <c:pt idx="746">
                  <c:v>3.7520229614794163E-3</c:v>
                </c:pt>
                <c:pt idx="747">
                  <c:v>3.7520229614794163E-3</c:v>
                </c:pt>
                <c:pt idx="748">
                  <c:v>3.7520229614794163E-3</c:v>
                </c:pt>
                <c:pt idx="749">
                  <c:v>3.7520229614794163E-3</c:v>
                </c:pt>
                <c:pt idx="750">
                  <c:v>3.7520229614794163E-3</c:v>
                </c:pt>
                <c:pt idx="751">
                  <c:v>3.7520229614794163E-3</c:v>
                </c:pt>
                <c:pt idx="752">
                  <c:v>3.7520229614794163E-3</c:v>
                </c:pt>
                <c:pt idx="753">
                  <c:v>3.7520229614794163E-3</c:v>
                </c:pt>
                <c:pt idx="754">
                  <c:v>3.7520229614794163E-3</c:v>
                </c:pt>
                <c:pt idx="755">
                  <c:v>3.7520229614794163E-3</c:v>
                </c:pt>
                <c:pt idx="756">
                  <c:v>3.7520229614794163E-3</c:v>
                </c:pt>
                <c:pt idx="757">
                  <c:v>3.7520229614794163E-3</c:v>
                </c:pt>
                <c:pt idx="758">
                  <c:v>3.7520229614794163E-3</c:v>
                </c:pt>
                <c:pt idx="759">
                  <c:v>3.7520229614794163E-3</c:v>
                </c:pt>
                <c:pt idx="760">
                  <c:v>3.7520229614794163E-3</c:v>
                </c:pt>
                <c:pt idx="761">
                  <c:v>3.7520229614794163E-3</c:v>
                </c:pt>
                <c:pt idx="762">
                  <c:v>3.7520229614794163E-3</c:v>
                </c:pt>
                <c:pt idx="763">
                  <c:v>3.7520229614794163E-3</c:v>
                </c:pt>
                <c:pt idx="764">
                  <c:v>3.7520229614794163E-3</c:v>
                </c:pt>
                <c:pt idx="765">
                  <c:v>3.7520229614794163E-3</c:v>
                </c:pt>
                <c:pt idx="766">
                  <c:v>3.7520229614794163E-3</c:v>
                </c:pt>
                <c:pt idx="767">
                  <c:v>3.7520229614794163E-3</c:v>
                </c:pt>
                <c:pt idx="768">
                  <c:v>3.7520229614794163E-3</c:v>
                </c:pt>
                <c:pt idx="769">
                  <c:v>3.7520229614794163E-3</c:v>
                </c:pt>
                <c:pt idx="770">
                  <c:v>3.7520229614794163E-3</c:v>
                </c:pt>
                <c:pt idx="771">
                  <c:v>3.7520229614794163E-3</c:v>
                </c:pt>
                <c:pt idx="772">
                  <c:v>3.7520229614794163E-3</c:v>
                </c:pt>
                <c:pt idx="773">
                  <c:v>3.7520229614794163E-3</c:v>
                </c:pt>
                <c:pt idx="774">
                  <c:v>3.7520229614794163E-3</c:v>
                </c:pt>
                <c:pt idx="775">
                  <c:v>3.7520229614794163E-3</c:v>
                </c:pt>
                <c:pt idx="776">
                  <c:v>3.7520229614794163E-3</c:v>
                </c:pt>
                <c:pt idx="777">
                  <c:v>3.7520229614794163E-3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38-459F-9750-9CC8FD9DC1E9}"/>
            </c:ext>
          </c:extLst>
        </c:ser>
        <c:ser>
          <c:idx val="3"/>
          <c:order val="3"/>
          <c:tx>
            <c:strRef>
              <c:f>'ONE_LAST_QUOTE (2)'!$AH$1</c:f>
              <c:strCache>
                <c:ptCount val="1"/>
                <c:pt idx="0">
                  <c:v>-1.5標準差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'ONE_LAST_QUOTE (2)'!$A$2:$A$792</c:f>
              <c:numCache>
                <c:formatCode>m/d/yyyy</c:formatCode>
                <c:ptCount val="791"/>
                <c:pt idx="0">
                  <c:v>44063</c:v>
                </c:pt>
                <c:pt idx="1">
                  <c:v>44064</c:v>
                </c:pt>
                <c:pt idx="2">
                  <c:v>44067</c:v>
                </c:pt>
                <c:pt idx="3">
                  <c:v>44068</c:v>
                </c:pt>
                <c:pt idx="4">
                  <c:v>44069</c:v>
                </c:pt>
                <c:pt idx="5">
                  <c:v>44070</c:v>
                </c:pt>
                <c:pt idx="6">
                  <c:v>44071</c:v>
                </c:pt>
                <c:pt idx="7">
                  <c:v>44074</c:v>
                </c:pt>
                <c:pt idx="8">
                  <c:v>44075</c:v>
                </c:pt>
                <c:pt idx="9">
                  <c:v>44076</c:v>
                </c:pt>
                <c:pt idx="10">
                  <c:v>44077</c:v>
                </c:pt>
                <c:pt idx="11">
                  <c:v>44078</c:v>
                </c:pt>
                <c:pt idx="12">
                  <c:v>44081</c:v>
                </c:pt>
                <c:pt idx="13">
                  <c:v>44082</c:v>
                </c:pt>
                <c:pt idx="14">
                  <c:v>44083</c:v>
                </c:pt>
                <c:pt idx="15">
                  <c:v>44084</c:v>
                </c:pt>
                <c:pt idx="16">
                  <c:v>44085</c:v>
                </c:pt>
                <c:pt idx="17">
                  <c:v>44088</c:v>
                </c:pt>
                <c:pt idx="18">
                  <c:v>44089</c:v>
                </c:pt>
                <c:pt idx="19">
                  <c:v>44090</c:v>
                </c:pt>
                <c:pt idx="20">
                  <c:v>44091</c:v>
                </c:pt>
                <c:pt idx="21">
                  <c:v>44092</c:v>
                </c:pt>
                <c:pt idx="22">
                  <c:v>44095</c:v>
                </c:pt>
                <c:pt idx="23">
                  <c:v>44096</c:v>
                </c:pt>
                <c:pt idx="24">
                  <c:v>44097</c:v>
                </c:pt>
                <c:pt idx="25">
                  <c:v>44098</c:v>
                </c:pt>
                <c:pt idx="26">
                  <c:v>44099</c:v>
                </c:pt>
                <c:pt idx="27">
                  <c:v>44102</c:v>
                </c:pt>
                <c:pt idx="28">
                  <c:v>44103</c:v>
                </c:pt>
                <c:pt idx="29">
                  <c:v>44104</c:v>
                </c:pt>
                <c:pt idx="30">
                  <c:v>44109</c:v>
                </c:pt>
                <c:pt idx="31">
                  <c:v>44110</c:v>
                </c:pt>
                <c:pt idx="32">
                  <c:v>44111</c:v>
                </c:pt>
                <c:pt idx="33">
                  <c:v>44112</c:v>
                </c:pt>
                <c:pt idx="34">
                  <c:v>44116</c:v>
                </c:pt>
                <c:pt idx="35">
                  <c:v>44117</c:v>
                </c:pt>
                <c:pt idx="36">
                  <c:v>44118</c:v>
                </c:pt>
                <c:pt idx="37">
                  <c:v>44119</c:v>
                </c:pt>
                <c:pt idx="38">
                  <c:v>44120</c:v>
                </c:pt>
                <c:pt idx="39">
                  <c:v>44123</c:v>
                </c:pt>
                <c:pt idx="40">
                  <c:v>44124</c:v>
                </c:pt>
                <c:pt idx="41">
                  <c:v>44125</c:v>
                </c:pt>
                <c:pt idx="42">
                  <c:v>44126</c:v>
                </c:pt>
                <c:pt idx="43">
                  <c:v>44127</c:v>
                </c:pt>
                <c:pt idx="44">
                  <c:v>44131</c:v>
                </c:pt>
                <c:pt idx="45">
                  <c:v>44132</c:v>
                </c:pt>
                <c:pt idx="46">
                  <c:v>44133</c:v>
                </c:pt>
                <c:pt idx="47">
                  <c:v>44134</c:v>
                </c:pt>
                <c:pt idx="48">
                  <c:v>44137</c:v>
                </c:pt>
                <c:pt idx="49">
                  <c:v>44138</c:v>
                </c:pt>
                <c:pt idx="50">
                  <c:v>44139</c:v>
                </c:pt>
                <c:pt idx="51">
                  <c:v>44140</c:v>
                </c:pt>
                <c:pt idx="52">
                  <c:v>44141</c:v>
                </c:pt>
                <c:pt idx="53">
                  <c:v>44144</c:v>
                </c:pt>
                <c:pt idx="54">
                  <c:v>44145</c:v>
                </c:pt>
                <c:pt idx="55">
                  <c:v>44146</c:v>
                </c:pt>
                <c:pt idx="56">
                  <c:v>44147</c:v>
                </c:pt>
                <c:pt idx="57">
                  <c:v>44148</c:v>
                </c:pt>
                <c:pt idx="58">
                  <c:v>44151</c:v>
                </c:pt>
                <c:pt idx="59">
                  <c:v>44152</c:v>
                </c:pt>
                <c:pt idx="60">
                  <c:v>44153</c:v>
                </c:pt>
                <c:pt idx="61">
                  <c:v>44154</c:v>
                </c:pt>
                <c:pt idx="62">
                  <c:v>44155</c:v>
                </c:pt>
                <c:pt idx="63">
                  <c:v>44158</c:v>
                </c:pt>
                <c:pt idx="64">
                  <c:v>44159</c:v>
                </c:pt>
                <c:pt idx="65">
                  <c:v>44160</c:v>
                </c:pt>
                <c:pt idx="66">
                  <c:v>44161</c:v>
                </c:pt>
                <c:pt idx="67">
                  <c:v>44162</c:v>
                </c:pt>
                <c:pt idx="68">
                  <c:v>44165</c:v>
                </c:pt>
                <c:pt idx="69">
                  <c:v>44166</c:v>
                </c:pt>
                <c:pt idx="70">
                  <c:v>44167</c:v>
                </c:pt>
                <c:pt idx="71">
                  <c:v>44168</c:v>
                </c:pt>
                <c:pt idx="72">
                  <c:v>44169</c:v>
                </c:pt>
                <c:pt idx="73">
                  <c:v>44172</c:v>
                </c:pt>
                <c:pt idx="74">
                  <c:v>44173</c:v>
                </c:pt>
                <c:pt idx="75">
                  <c:v>44174</c:v>
                </c:pt>
                <c:pt idx="76">
                  <c:v>44175</c:v>
                </c:pt>
                <c:pt idx="77">
                  <c:v>44176</c:v>
                </c:pt>
                <c:pt idx="78">
                  <c:v>44179</c:v>
                </c:pt>
                <c:pt idx="79">
                  <c:v>44180</c:v>
                </c:pt>
                <c:pt idx="80">
                  <c:v>44181</c:v>
                </c:pt>
                <c:pt idx="81">
                  <c:v>44182</c:v>
                </c:pt>
                <c:pt idx="82">
                  <c:v>44183</c:v>
                </c:pt>
                <c:pt idx="83">
                  <c:v>44186</c:v>
                </c:pt>
                <c:pt idx="84">
                  <c:v>44187</c:v>
                </c:pt>
                <c:pt idx="85">
                  <c:v>44188</c:v>
                </c:pt>
                <c:pt idx="86">
                  <c:v>44189</c:v>
                </c:pt>
                <c:pt idx="87">
                  <c:v>44193</c:v>
                </c:pt>
                <c:pt idx="88">
                  <c:v>44194</c:v>
                </c:pt>
                <c:pt idx="89">
                  <c:v>44195</c:v>
                </c:pt>
                <c:pt idx="90">
                  <c:v>44196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44207</c:v>
                </c:pt>
                <c:pt idx="97">
                  <c:v>44208</c:v>
                </c:pt>
                <c:pt idx="98">
                  <c:v>44209</c:v>
                </c:pt>
                <c:pt idx="99">
                  <c:v>44210</c:v>
                </c:pt>
                <c:pt idx="100">
                  <c:v>44211</c:v>
                </c:pt>
                <c:pt idx="101">
                  <c:v>44214</c:v>
                </c:pt>
                <c:pt idx="102">
                  <c:v>44215</c:v>
                </c:pt>
                <c:pt idx="103">
                  <c:v>44216</c:v>
                </c:pt>
                <c:pt idx="104">
                  <c:v>44217</c:v>
                </c:pt>
                <c:pt idx="105">
                  <c:v>44218</c:v>
                </c:pt>
                <c:pt idx="106">
                  <c:v>44221</c:v>
                </c:pt>
                <c:pt idx="107">
                  <c:v>44222</c:v>
                </c:pt>
                <c:pt idx="108">
                  <c:v>44223</c:v>
                </c:pt>
                <c:pt idx="109">
                  <c:v>44224</c:v>
                </c:pt>
                <c:pt idx="110">
                  <c:v>44225</c:v>
                </c:pt>
                <c:pt idx="111">
                  <c:v>44228</c:v>
                </c:pt>
                <c:pt idx="112">
                  <c:v>44229</c:v>
                </c:pt>
                <c:pt idx="113">
                  <c:v>44230</c:v>
                </c:pt>
                <c:pt idx="114">
                  <c:v>44231</c:v>
                </c:pt>
                <c:pt idx="115">
                  <c:v>44232</c:v>
                </c:pt>
                <c:pt idx="116">
                  <c:v>44244</c:v>
                </c:pt>
                <c:pt idx="117">
                  <c:v>44245</c:v>
                </c:pt>
                <c:pt idx="118">
                  <c:v>44246</c:v>
                </c:pt>
                <c:pt idx="119">
                  <c:v>44249</c:v>
                </c:pt>
                <c:pt idx="120">
                  <c:v>44250</c:v>
                </c:pt>
                <c:pt idx="121">
                  <c:v>44251</c:v>
                </c:pt>
                <c:pt idx="122">
                  <c:v>44252</c:v>
                </c:pt>
                <c:pt idx="123">
                  <c:v>44253</c:v>
                </c:pt>
                <c:pt idx="124">
                  <c:v>44257</c:v>
                </c:pt>
                <c:pt idx="125">
                  <c:v>44258</c:v>
                </c:pt>
                <c:pt idx="126">
                  <c:v>44259</c:v>
                </c:pt>
                <c:pt idx="127">
                  <c:v>44260</c:v>
                </c:pt>
                <c:pt idx="128">
                  <c:v>44263</c:v>
                </c:pt>
                <c:pt idx="129">
                  <c:v>44264</c:v>
                </c:pt>
                <c:pt idx="130">
                  <c:v>44265</c:v>
                </c:pt>
                <c:pt idx="131">
                  <c:v>44266</c:v>
                </c:pt>
                <c:pt idx="132">
                  <c:v>44267</c:v>
                </c:pt>
                <c:pt idx="133">
                  <c:v>44270</c:v>
                </c:pt>
                <c:pt idx="134">
                  <c:v>44271</c:v>
                </c:pt>
                <c:pt idx="135">
                  <c:v>44272</c:v>
                </c:pt>
                <c:pt idx="136">
                  <c:v>44273</c:v>
                </c:pt>
                <c:pt idx="137">
                  <c:v>44274</c:v>
                </c:pt>
                <c:pt idx="138">
                  <c:v>44277</c:v>
                </c:pt>
                <c:pt idx="139">
                  <c:v>44278</c:v>
                </c:pt>
                <c:pt idx="140">
                  <c:v>44279</c:v>
                </c:pt>
                <c:pt idx="141">
                  <c:v>44280</c:v>
                </c:pt>
                <c:pt idx="142">
                  <c:v>44281</c:v>
                </c:pt>
                <c:pt idx="143">
                  <c:v>44284</c:v>
                </c:pt>
                <c:pt idx="144">
                  <c:v>44285</c:v>
                </c:pt>
                <c:pt idx="145">
                  <c:v>44286</c:v>
                </c:pt>
                <c:pt idx="146">
                  <c:v>44287</c:v>
                </c:pt>
                <c:pt idx="147">
                  <c:v>44293</c:v>
                </c:pt>
                <c:pt idx="148">
                  <c:v>44294</c:v>
                </c:pt>
                <c:pt idx="149">
                  <c:v>44295</c:v>
                </c:pt>
                <c:pt idx="150">
                  <c:v>44298</c:v>
                </c:pt>
                <c:pt idx="151">
                  <c:v>44299</c:v>
                </c:pt>
                <c:pt idx="152">
                  <c:v>44300</c:v>
                </c:pt>
                <c:pt idx="153">
                  <c:v>44301</c:v>
                </c:pt>
                <c:pt idx="154">
                  <c:v>44302</c:v>
                </c:pt>
                <c:pt idx="155">
                  <c:v>44305</c:v>
                </c:pt>
                <c:pt idx="156">
                  <c:v>44306</c:v>
                </c:pt>
                <c:pt idx="157">
                  <c:v>44307</c:v>
                </c:pt>
                <c:pt idx="158">
                  <c:v>44308</c:v>
                </c:pt>
                <c:pt idx="159">
                  <c:v>44309</c:v>
                </c:pt>
                <c:pt idx="160">
                  <c:v>44312</c:v>
                </c:pt>
                <c:pt idx="161">
                  <c:v>44313</c:v>
                </c:pt>
                <c:pt idx="162">
                  <c:v>44314</c:v>
                </c:pt>
                <c:pt idx="163">
                  <c:v>44315</c:v>
                </c:pt>
                <c:pt idx="164">
                  <c:v>44319</c:v>
                </c:pt>
                <c:pt idx="165">
                  <c:v>44320</c:v>
                </c:pt>
                <c:pt idx="166">
                  <c:v>44321</c:v>
                </c:pt>
                <c:pt idx="167">
                  <c:v>44322</c:v>
                </c:pt>
                <c:pt idx="168">
                  <c:v>44323</c:v>
                </c:pt>
                <c:pt idx="169">
                  <c:v>44326</c:v>
                </c:pt>
                <c:pt idx="170">
                  <c:v>44327</c:v>
                </c:pt>
                <c:pt idx="171">
                  <c:v>44328</c:v>
                </c:pt>
                <c:pt idx="172">
                  <c:v>44329</c:v>
                </c:pt>
                <c:pt idx="173">
                  <c:v>44330</c:v>
                </c:pt>
                <c:pt idx="174">
                  <c:v>44333</c:v>
                </c:pt>
                <c:pt idx="175">
                  <c:v>44334</c:v>
                </c:pt>
                <c:pt idx="176">
                  <c:v>44336</c:v>
                </c:pt>
                <c:pt idx="177">
                  <c:v>44337</c:v>
                </c:pt>
                <c:pt idx="178">
                  <c:v>44340</c:v>
                </c:pt>
                <c:pt idx="179">
                  <c:v>44341</c:v>
                </c:pt>
                <c:pt idx="180">
                  <c:v>44342</c:v>
                </c:pt>
                <c:pt idx="181">
                  <c:v>44343</c:v>
                </c:pt>
                <c:pt idx="182">
                  <c:v>44344</c:v>
                </c:pt>
                <c:pt idx="183">
                  <c:v>44347</c:v>
                </c:pt>
                <c:pt idx="184">
                  <c:v>44348</c:v>
                </c:pt>
                <c:pt idx="185">
                  <c:v>44349</c:v>
                </c:pt>
                <c:pt idx="186">
                  <c:v>44350</c:v>
                </c:pt>
                <c:pt idx="187">
                  <c:v>44351</c:v>
                </c:pt>
                <c:pt idx="188">
                  <c:v>44354</c:v>
                </c:pt>
                <c:pt idx="189">
                  <c:v>44355</c:v>
                </c:pt>
                <c:pt idx="190">
                  <c:v>44356</c:v>
                </c:pt>
                <c:pt idx="191">
                  <c:v>44357</c:v>
                </c:pt>
                <c:pt idx="192">
                  <c:v>44358</c:v>
                </c:pt>
                <c:pt idx="193">
                  <c:v>44362</c:v>
                </c:pt>
                <c:pt idx="194">
                  <c:v>44363</c:v>
                </c:pt>
                <c:pt idx="195">
                  <c:v>44364</c:v>
                </c:pt>
                <c:pt idx="196">
                  <c:v>44365</c:v>
                </c:pt>
                <c:pt idx="197">
                  <c:v>44368</c:v>
                </c:pt>
                <c:pt idx="198">
                  <c:v>44369</c:v>
                </c:pt>
                <c:pt idx="199">
                  <c:v>44370</c:v>
                </c:pt>
                <c:pt idx="200">
                  <c:v>44371</c:v>
                </c:pt>
                <c:pt idx="201">
                  <c:v>44372</c:v>
                </c:pt>
                <c:pt idx="202">
                  <c:v>44375</c:v>
                </c:pt>
                <c:pt idx="203">
                  <c:v>44376</c:v>
                </c:pt>
                <c:pt idx="204">
                  <c:v>44377</c:v>
                </c:pt>
                <c:pt idx="205">
                  <c:v>44379</c:v>
                </c:pt>
                <c:pt idx="206">
                  <c:v>44382</c:v>
                </c:pt>
                <c:pt idx="207">
                  <c:v>44383</c:v>
                </c:pt>
                <c:pt idx="208">
                  <c:v>44384</c:v>
                </c:pt>
                <c:pt idx="209">
                  <c:v>44385</c:v>
                </c:pt>
                <c:pt idx="210">
                  <c:v>44386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44396</c:v>
                </c:pt>
                <c:pt idx="217">
                  <c:v>44397</c:v>
                </c:pt>
                <c:pt idx="218">
                  <c:v>44398</c:v>
                </c:pt>
                <c:pt idx="219">
                  <c:v>44399</c:v>
                </c:pt>
                <c:pt idx="220">
                  <c:v>44400</c:v>
                </c:pt>
                <c:pt idx="221">
                  <c:v>44403</c:v>
                </c:pt>
                <c:pt idx="222">
                  <c:v>44404</c:v>
                </c:pt>
                <c:pt idx="223">
                  <c:v>44405</c:v>
                </c:pt>
                <c:pt idx="224">
                  <c:v>44406</c:v>
                </c:pt>
                <c:pt idx="225">
                  <c:v>44407</c:v>
                </c:pt>
                <c:pt idx="226">
                  <c:v>44410</c:v>
                </c:pt>
                <c:pt idx="227">
                  <c:v>44411</c:v>
                </c:pt>
                <c:pt idx="228">
                  <c:v>44412</c:v>
                </c:pt>
                <c:pt idx="229">
                  <c:v>44413</c:v>
                </c:pt>
                <c:pt idx="230">
                  <c:v>44414</c:v>
                </c:pt>
                <c:pt idx="231">
                  <c:v>44417</c:v>
                </c:pt>
                <c:pt idx="232">
                  <c:v>44418</c:v>
                </c:pt>
                <c:pt idx="233">
                  <c:v>44419</c:v>
                </c:pt>
                <c:pt idx="234">
                  <c:v>44420</c:v>
                </c:pt>
                <c:pt idx="235">
                  <c:v>44421</c:v>
                </c:pt>
                <c:pt idx="236">
                  <c:v>44424</c:v>
                </c:pt>
                <c:pt idx="237">
                  <c:v>44425</c:v>
                </c:pt>
                <c:pt idx="238">
                  <c:v>44426</c:v>
                </c:pt>
                <c:pt idx="239">
                  <c:v>44427</c:v>
                </c:pt>
                <c:pt idx="240">
                  <c:v>44428</c:v>
                </c:pt>
                <c:pt idx="241">
                  <c:v>44431</c:v>
                </c:pt>
                <c:pt idx="242">
                  <c:v>44432</c:v>
                </c:pt>
                <c:pt idx="243">
                  <c:v>44433</c:v>
                </c:pt>
                <c:pt idx="244">
                  <c:v>44434</c:v>
                </c:pt>
                <c:pt idx="245">
                  <c:v>44435</c:v>
                </c:pt>
                <c:pt idx="246">
                  <c:v>44438</c:v>
                </c:pt>
                <c:pt idx="247">
                  <c:v>44439</c:v>
                </c:pt>
                <c:pt idx="248">
                  <c:v>44440</c:v>
                </c:pt>
                <c:pt idx="249">
                  <c:v>44441</c:v>
                </c:pt>
                <c:pt idx="250">
                  <c:v>44442</c:v>
                </c:pt>
                <c:pt idx="251">
                  <c:v>44445</c:v>
                </c:pt>
                <c:pt idx="252">
                  <c:v>44446</c:v>
                </c:pt>
                <c:pt idx="253">
                  <c:v>44447</c:v>
                </c:pt>
                <c:pt idx="254">
                  <c:v>44448</c:v>
                </c:pt>
                <c:pt idx="255">
                  <c:v>44449</c:v>
                </c:pt>
                <c:pt idx="256">
                  <c:v>44452</c:v>
                </c:pt>
                <c:pt idx="257">
                  <c:v>44453</c:v>
                </c:pt>
                <c:pt idx="258">
                  <c:v>44454</c:v>
                </c:pt>
                <c:pt idx="259">
                  <c:v>44455</c:v>
                </c:pt>
                <c:pt idx="260">
                  <c:v>44456</c:v>
                </c:pt>
                <c:pt idx="261">
                  <c:v>44462</c:v>
                </c:pt>
                <c:pt idx="262">
                  <c:v>44463</c:v>
                </c:pt>
                <c:pt idx="263">
                  <c:v>44466</c:v>
                </c:pt>
                <c:pt idx="264">
                  <c:v>44467</c:v>
                </c:pt>
                <c:pt idx="265">
                  <c:v>44468</c:v>
                </c:pt>
                <c:pt idx="266">
                  <c:v>44469</c:v>
                </c:pt>
                <c:pt idx="267">
                  <c:v>44473</c:v>
                </c:pt>
                <c:pt idx="268">
                  <c:v>44474</c:v>
                </c:pt>
                <c:pt idx="269">
                  <c:v>44475</c:v>
                </c:pt>
                <c:pt idx="270">
                  <c:v>44476</c:v>
                </c:pt>
                <c:pt idx="271">
                  <c:v>44477</c:v>
                </c:pt>
                <c:pt idx="272">
                  <c:v>44481</c:v>
                </c:pt>
                <c:pt idx="273">
                  <c:v>44482</c:v>
                </c:pt>
                <c:pt idx="274">
                  <c:v>44484</c:v>
                </c:pt>
                <c:pt idx="275">
                  <c:v>44487</c:v>
                </c:pt>
                <c:pt idx="276">
                  <c:v>44488</c:v>
                </c:pt>
                <c:pt idx="277">
                  <c:v>44489</c:v>
                </c:pt>
                <c:pt idx="278">
                  <c:v>44490</c:v>
                </c:pt>
                <c:pt idx="279">
                  <c:v>44491</c:v>
                </c:pt>
                <c:pt idx="280">
                  <c:v>44494</c:v>
                </c:pt>
                <c:pt idx="281">
                  <c:v>44495</c:v>
                </c:pt>
                <c:pt idx="282">
                  <c:v>44496</c:v>
                </c:pt>
                <c:pt idx="283">
                  <c:v>44497</c:v>
                </c:pt>
                <c:pt idx="284">
                  <c:v>44498</c:v>
                </c:pt>
                <c:pt idx="285">
                  <c:v>44501</c:v>
                </c:pt>
                <c:pt idx="286">
                  <c:v>44502</c:v>
                </c:pt>
                <c:pt idx="287">
                  <c:v>44503</c:v>
                </c:pt>
                <c:pt idx="288">
                  <c:v>44504</c:v>
                </c:pt>
                <c:pt idx="289">
                  <c:v>44505</c:v>
                </c:pt>
                <c:pt idx="290">
                  <c:v>44508</c:v>
                </c:pt>
                <c:pt idx="291">
                  <c:v>44509</c:v>
                </c:pt>
                <c:pt idx="292">
                  <c:v>44510</c:v>
                </c:pt>
                <c:pt idx="293">
                  <c:v>44511</c:v>
                </c:pt>
                <c:pt idx="294">
                  <c:v>44512</c:v>
                </c:pt>
                <c:pt idx="295">
                  <c:v>44515</c:v>
                </c:pt>
                <c:pt idx="296">
                  <c:v>44516</c:v>
                </c:pt>
                <c:pt idx="297">
                  <c:v>44517</c:v>
                </c:pt>
                <c:pt idx="298">
                  <c:v>44518</c:v>
                </c:pt>
                <c:pt idx="299">
                  <c:v>44519</c:v>
                </c:pt>
                <c:pt idx="300">
                  <c:v>44522</c:v>
                </c:pt>
                <c:pt idx="301">
                  <c:v>44523</c:v>
                </c:pt>
                <c:pt idx="302">
                  <c:v>44524</c:v>
                </c:pt>
                <c:pt idx="303">
                  <c:v>44525</c:v>
                </c:pt>
                <c:pt idx="304">
                  <c:v>44526</c:v>
                </c:pt>
                <c:pt idx="305">
                  <c:v>44529</c:v>
                </c:pt>
                <c:pt idx="306">
                  <c:v>44530</c:v>
                </c:pt>
                <c:pt idx="307">
                  <c:v>44531</c:v>
                </c:pt>
                <c:pt idx="308">
                  <c:v>44532</c:v>
                </c:pt>
                <c:pt idx="309">
                  <c:v>44533</c:v>
                </c:pt>
                <c:pt idx="310">
                  <c:v>44536</c:v>
                </c:pt>
                <c:pt idx="311">
                  <c:v>44537</c:v>
                </c:pt>
                <c:pt idx="312">
                  <c:v>44538</c:v>
                </c:pt>
                <c:pt idx="313">
                  <c:v>44539</c:v>
                </c:pt>
                <c:pt idx="314">
                  <c:v>44540</c:v>
                </c:pt>
                <c:pt idx="315">
                  <c:v>44543</c:v>
                </c:pt>
                <c:pt idx="316">
                  <c:v>44544</c:v>
                </c:pt>
                <c:pt idx="317">
                  <c:v>44545</c:v>
                </c:pt>
                <c:pt idx="318">
                  <c:v>44546</c:v>
                </c:pt>
                <c:pt idx="319">
                  <c:v>44547</c:v>
                </c:pt>
                <c:pt idx="320">
                  <c:v>44550</c:v>
                </c:pt>
                <c:pt idx="321">
                  <c:v>44551</c:v>
                </c:pt>
                <c:pt idx="322">
                  <c:v>44552</c:v>
                </c:pt>
                <c:pt idx="323">
                  <c:v>44553</c:v>
                </c:pt>
                <c:pt idx="324">
                  <c:v>44554</c:v>
                </c:pt>
                <c:pt idx="325">
                  <c:v>44558</c:v>
                </c:pt>
                <c:pt idx="326">
                  <c:v>44559</c:v>
                </c:pt>
                <c:pt idx="327">
                  <c:v>44560</c:v>
                </c:pt>
                <c:pt idx="328">
                  <c:v>44564</c:v>
                </c:pt>
                <c:pt idx="329">
                  <c:v>44565</c:v>
                </c:pt>
                <c:pt idx="330">
                  <c:v>44566</c:v>
                </c:pt>
                <c:pt idx="331">
                  <c:v>44567</c:v>
                </c:pt>
                <c:pt idx="332">
                  <c:v>44568</c:v>
                </c:pt>
                <c:pt idx="333">
                  <c:v>44571</c:v>
                </c:pt>
                <c:pt idx="334">
                  <c:v>44572</c:v>
                </c:pt>
                <c:pt idx="335">
                  <c:v>44573</c:v>
                </c:pt>
                <c:pt idx="336">
                  <c:v>44574</c:v>
                </c:pt>
                <c:pt idx="337">
                  <c:v>44575</c:v>
                </c:pt>
                <c:pt idx="338">
                  <c:v>44578</c:v>
                </c:pt>
                <c:pt idx="339">
                  <c:v>44579</c:v>
                </c:pt>
                <c:pt idx="340">
                  <c:v>44580</c:v>
                </c:pt>
                <c:pt idx="341">
                  <c:v>44581</c:v>
                </c:pt>
                <c:pt idx="342">
                  <c:v>44582</c:v>
                </c:pt>
                <c:pt idx="343">
                  <c:v>44585</c:v>
                </c:pt>
                <c:pt idx="344">
                  <c:v>44586</c:v>
                </c:pt>
                <c:pt idx="345">
                  <c:v>44587</c:v>
                </c:pt>
                <c:pt idx="346">
                  <c:v>44599</c:v>
                </c:pt>
                <c:pt idx="347">
                  <c:v>44600</c:v>
                </c:pt>
                <c:pt idx="348">
                  <c:v>44601</c:v>
                </c:pt>
                <c:pt idx="349">
                  <c:v>44602</c:v>
                </c:pt>
                <c:pt idx="350">
                  <c:v>44603</c:v>
                </c:pt>
                <c:pt idx="351">
                  <c:v>44606</c:v>
                </c:pt>
                <c:pt idx="352">
                  <c:v>44607</c:v>
                </c:pt>
                <c:pt idx="353">
                  <c:v>44608</c:v>
                </c:pt>
                <c:pt idx="354">
                  <c:v>44609</c:v>
                </c:pt>
                <c:pt idx="355">
                  <c:v>44610</c:v>
                </c:pt>
                <c:pt idx="356">
                  <c:v>44613</c:v>
                </c:pt>
                <c:pt idx="357">
                  <c:v>44614</c:v>
                </c:pt>
                <c:pt idx="358">
                  <c:v>44615</c:v>
                </c:pt>
                <c:pt idx="359">
                  <c:v>44616</c:v>
                </c:pt>
                <c:pt idx="360">
                  <c:v>44617</c:v>
                </c:pt>
                <c:pt idx="361">
                  <c:v>44621</c:v>
                </c:pt>
                <c:pt idx="362">
                  <c:v>44622</c:v>
                </c:pt>
                <c:pt idx="363">
                  <c:v>44623</c:v>
                </c:pt>
                <c:pt idx="364">
                  <c:v>44624</c:v>
                </c:pt>
                <c:pt idx="365">
                  <c:v>44627</c:v>
                </c:pt>
                <c:pt idx="366">
                  <c:v>44628</c:v>
                </c:pt>
                <c:pt idx="367">
                  <c:v>44629</c:v>
                </c:pt>
                <c:pt idx="368">
                  <c:v>44630</c:v>
                </c:pt>
                <c:pt idx="369">
                  <c:v>44631</c:v>
                </c:pt>
                <c:pt idx="370">
                  <c:v>44634</c:v>
                </c:pt>
                <c:pt idx="371">
                  <c:v>44635</c:v>
                </c:pt>
                <c:pt idx="372">
                  <c:v>44636</c:v>
                </c:pt>
                <c:pt idx="373">
                  <c:v>44637</c:v>
                </c:pt>
                <c:pt idx="374">
                  <c:v>44638</c:v>
                </c:pt>
                <c:pt idx="375">
                  <c:v>44641</c:v>
                </c:pt>
                <c:pt idx="376">
                  <c:v>44642</c:v>
                </c:pt>
                <c:pt idx="377">
                  <c:v>44643</c:v>
                </c:pt>
                <c:pt idx="378">
                  <c:v>44644</c:v>
                </c:pt>
                <c:pt idx="379">
                  <c:v>44645</c:v>
                </c:pt>
                <c:pt idx="380">
                  <c:v>44648</c:v>
                </c:pt>
                <c:pt idx="381">
                  <c:v>44649</c:v>
                </c:pt>
                <c:pt idx="382">
                  <c:v>44650</c:v>
                </c:pt>
                <c:pt idx="383">
                  <c:v>44651</c:v>
                </c:pt>
                <c:pt idx="384">
                  <c:v>44652</c:v>
                </c:pt>
                <c:pt idx="385">
                  <c:v>44657</c:v>
                </c:pt>
                <c:pt idx="386">
                  <c:v>44658</c:v>
                </c:pt>
                <c:pt idx="387">
                  <c:v>44659</c:v>
                </c:pt>
                <c:pt idx="388">
                  <c:v>44662</c:v>
                </c:pt>
                <c:pt idx="389">
                  <c:v>44663</c:v>
                </c:pt>
                <c:pt idx="390">
                  <c:v>44664</c:v>
                </c:pt>
                <c:pt idx="391">
                  <c:v>44665</c:v>
                </c:pt>
                <c:pt idx="392">
                  <c:v>44670</c:v>
                </c:pt>
                <c:pt idx="393">
                  <c:v>44671</c:v>
                </c:pt>
                <c:pt idx="394">
                  <c:v>44672</c:v>
                </c:pt>
                <c:pt idx="395">
                  <c:v>44673</c:v>
                </c:pt>
                <c:pt idx="396">
                  <c:v>44677</c:v>
                </c:pt>
                <c:pt idx="397">
                  <c:v>44678</c:v>
                </c:pt>
                <c:pt idx="398">
                  <c:v>44680</c:v>
                </c:pt>
                <c:pt idx="399">
                  <c:v>44684</c:v>
                </c:pt>
                <c:pt idx="400">
                  <c:v>44685</c:v>
                </c:pt>
                <c:pt idx="401">
                  <c:v>44686</c:v>
                </c:pt>
                <c:pt idx="402">
                  <c:v>44687</c:v>
                </c:pt>
                <c:pt idx="403">
                  <c:v>44690</c:v>
                </c:pt>
                <c:pt idx="404">
                  <c:v>44691</c:v>
                </c:pt>
                <c:pt idx="405">
                  <c:v>44692</c:v>
                </c:pt>
                <c:pt idx="406">
                  <c:v>44693</c:v>
                </c:pt>
                <c:pt idx="407">
                  <c:v>44694</c:v>
                </c:pt>
                <c:pt idx="408">
                  <c:v>44697</c:v>
                </c:pt>
                <c:pt idx="409">
                  <c:v>44698</c:v>
                </c:pt>
                <c:pt idx="410">
                  <c:v>44699</c:v>
                </c:pt>
                <c:pt idx="411">
                  <c:v>44700</c:v>
                </c:pt>
                <c:pt idx="412">
                  <c:v>44701</c:v>
                </c:pt>
                <c:pt idx="413">
                  <c:v>44704</c:v>
                </c:pt>
                <c:pt idx="414">
                  <c:v>44705</c:v>
                </c:pt>
                <c:pt idx="415">
                  <c:v>44706</c:v>
                </c:pt>
                <c:pt idx="416">
                  <c:v>44707</c:v>
                </c:pt>
                <c:pt idx="417">
                  <c:v>44708</c:v>
                </c:pt>
                <c:pt idx="418">
                  <c:v>44711</c:v>
                </c:pt>
                <c:pt idx="419">
                  <c:v>44712</c:v>
                </c:pt>
                <c:pt idx="420">
                  <c:v>44713</c:v>
                </c:pt>
                <c:pt idx="421">
                  <c:v>44714</c:v>
                </c:pt>
                <c:pt idx="422">
                  <c:v>44718</c:v>
                </c:pt>
                <c:pt idx="423">
                  <c:v>44719</c:v>
                </c:pt>
                <c:pt idx="424">
                  <c:v>44720</c:v>
                </c:pt>
                <c:pt idx="425">
                  <c:v>44721</c:v>
                </c:pt>
                <c:pt idx="426">
                  <c:v>44722</c:v>
                </c:pt>
                <c:pt idx="427">
                  <c:v>44725</c:v>
                </c:pt>
                <c:pt idx="428">
                  <c:v>44726</c:v>
                </c:pt>
                <c:pt idx="429">
                  <c:v>44727</c:v>
                </c:pt>
                <c:pt idx="430">
                  <c:v>44728</c:v>
                </c:pt>
                <c:pt idx="431">
                  <c:v>44729</c:v>
                </c:pt>
                <c:pt idx="432">
                  <c:v>44732</c:v>
                </c:pt>
                <c:pt idx="433">
                  <c:v>44733</c:v>
                </c:pt>
                <c:pt idx="434">
                  <c:v>44734</c:v>
                </c:pt>
                <c:pt idx="435">
                  <c:v>44735</c:v>
                </c:pt>
                <c:pt idx="436">
                  <c:v>44736</c:v>
                </c:pt>
                <c:pt idx="437">
                  <c:v>44739</c:v>
                </c:pt>
                <c:pt idx="438">
                  <c:v>44740</c:v>
                </c:pt>
                <c:pt idx="439">
                  <c:v>44741</c:v>
                </c:pt>
                <c:pt idx="440">
                  <c:v>44742</c:v>
                </c:pt>
                <c:pt idx="441">
                  <c:v>44743</c:v>
                </c:pt>
                <c:pt idx="442">
                  <c:v>44746</c:v>
                </c:pt>
                <c:pt idx="443">
                  <c:v>44747</c:v>
                </c:pt>
                <c:pt idx="444">
                  <c:v>44748</c:v>
                </c:pt>
                <c:pt idx="445">
                  <c:v>44749</c:v>
                </c:pt>
                <c:pt idx="446">
                  <c:v>44750</c:v>
                </c:pt>
                <c:pt idx="447">
                  <c:v>44753</c:v>
                </c:pt>
                <c:pt idx="448">
                  <c:v>44754</c:v>
                </c:pt>
                <c:pt idx="449">
                  <c:v>44755</c:v>
                </c:pt>
                <c:pt idx="450">
                  <c:v>44756</c:v>
                </c:pt>
                <c:pt idx="451">
                  <c:v>44757</c:v>
                </c:pt>
                <c:pt idx="452">
                  <c:v>44760</c:v>
                </c:pt>
                <c:pt idx="453">
                  <c:v>44761</c:v>
                </c:pt>
                <c:pt idx="454">
                  <c:v>44762</c:v>
                </c:pt>
                <c:pt idx="455">
                  <c:v>44763</c:v>
                </c:pt>
                <c:pt idx="456">
                  <c:v>44764</c:v>
                </c:pt>
                <c:pt idx="457">
                  <c:v>44767</c:v>
                </c:pt>
                <c:pt idx="458">
                  <c:v>44768</c:v>
                </c:pt>
                <c:pt idx="459">
                  <c:v>44769</c:v>
                </c:pt>
                <c:pt idx="460">
                  <c:v>44770</c:v>
                </c:pt>
                <c:pt idx="461">
                  <c:v>44771</c:v>
                </c:pt>
                <c:pt idx="462">
                  <c:v>44774</c:v>
                </c:pt>
                <c:pt idx="463">
                  <c:v>44775</c:v>
                </c:pt>
                <c:pt idx="464">
                  <c:v>44776</c:v>
                </c:pt>
                <c:pt idx="465">
                  <c:v>44777</c:v>
                </c:pt>
                <c:pt idx="466">
                  <c:v>44778</c:v>
                </c:pt>
                <c:pt idx="467">
                  <c:v>44781</c:v>
                </c:pt>
                <c:pt idx="468">
                  <c:v>44782</c:v>
                </c:pt>
                <c:pt idx="469">
                  <c:v>44783</c:v>
                </c:pt>
                <c:pt idx="470">
                  <c:v>44784</c:v>
                </c:pt>
                <c:pt idx="471">
                  <c:v>44785</c:v>
                </c:pt>
                <c:pt idx="472">
                  <c:v>44788</c:v>
                </c:pt>
                <c:pt idx="473">
                  <c:v>44789</c:v>
                </c:pt>
                <c:pt idx="474">
                  <c:v>44790</c:v>
                </c:pt>
                <c:pt idx="475">
                  <c:v>44791</c:v>
                </c:pt>
                <c:pt idx="476">
                  <c:v>44792</c:v>
                </c:pt>
                <c:pt idx="477">
                  <c:v>44795</c:v>
                </c:pt>
                <c:pt idx="478">
                  <c:v>44796</c:v>
                </c:pt>
                <c:pt idx="479">
                  <c:v>44797</c:v>
                </c:pt>
                <c:pt idx="480">
                  <c:v>44798</c:v>
                </c:pt>
                <c:pt idx="481">
                  <c:v>44799</c:v>
                </c:pt>
                <c:pt idx="482">
                  <c:v>44802</c:v>
                </c:pt>
                <c:pt idx="483">
                  <c:v>44803</c:v>
                </c:pt>
                <c:pt idx="484">
                  <c:v>44804</c:v>
                </c:pt>
                <c:pt idx="485">
                  <c:v>44805</c:v>
                </c:pt>
                <c:pt idx="486">
                  <c:v>44806</c:v>
                </c:pt>
                <c:pt idx="487">
                  <c:v>44809</c:v>
                </c:pt>
                <c:pt idx="488">
                  <c:v>44810</c:v>
                </c:pt>
                <c:pt idx="489">
                  <c:v>44811</c:v>
                </c:pt>
                <c:pt idx="490">
                  <c:v>44812</c:v>
                </c:pt>
                <c:pt idx="491">
                  <c:v>44816</c:v>
                </c:pt>
                <c:pt idx="492">
                  <c:v>44817</c:v>
                </c:pt>
                <c:pt idx="493">
                  <c:v>44818</c:v>
                </c:pt>
                <c:pt idx="494">
                  <c:v>44819</c:v>
                </c:pt>
                <c:pt idx="495">
                  <c:v>44820</c:v>
                </c:pt>
                <c:pt idx="496">
                  <c:v>44823</c:v>
                </c:pt>
                <c:pt idx="497">
                  <c:v>44824</c:v>
                </c:pt>
                <c:pt idx="498">
                  <c:v>44825</c:v>
                </c:pt>
                <c:pt idx="499">
                  <c:v>44826</c:v>
                </c:pt>
                <c:pt idx="500">
                  <c:v>44827</c:v>
                </c:pt>
                <c:pt idx="501">
                  <c:v>44830</c:v>
                </c:pt>
                <c:pt idx="502">
                  <c:v>44831</c:v>
                </c:pt>
                <c:pt idx="503">
                  <c:v>44832</c:v>
                </c:pt>
                <c:pt idx="504">
                  <c:v>44833</c:v>
                </c:pt>
                <c:pt idx="505">
                  <c:v>44834</c:v>
                </c:pt>
                <c:pt idx="506">
                  <c:v>44837</c:v>
                </c:pt>
                <c:pt idx="507">
                  <c:v>44838</c:v>
                </c:pt>
                <c:pt idx="508">
                  <c:v>44839</c:v>
                </c:pt>
                <c:pt idx="509">
                  <c:v>44840</c:v>
                </c:pt>
                <c:pt idx="510">
                  <c:v>44841</c:v>
                </c:pt>
                <c:pt idx="511">
                  <c:v>44845</c:v>
                </c:pt>
                <c:pt idx="512">
                  <c:v>44846</c:v>
                </c:pt>
                <c:pt idx="513">
                  <c:v>44847</c:v>
                </c:pt>
                <c:pt idx="514">
                  <c:v>44848</c:v>
                </c:pt>
                <c:pt idx="515">
                  <c:v>44851</c:v>
                </c:pt>
                <c:pt idx="516">
                  <c:v>44852</c:v>
                </c:pt>
                <c:pt idx="517">
                  <c:v>44853</c:v>
                </c:pt>
                <c:pt idx="518">
                  <c:v>44854</c:v>
                </c:pt>
                <c:pt idx="519">
                  <c:v>44855</c:v>
                </c:pt>
                <c:pt idx="520">
                  <c:v>44858</c:v>
                </c:pt>
                <c:pt idx="521">
                  <c:v>44859</c:v>
                </c:pt>
                <c:pt idx="522">
                  <c:v>44860</c:v>
                </c:pt>
                <c:pt idx="523">
                  <c:v>44861</c:v>
                </c:pt>
                <c:pt idx="524">
                  <c:v>44862</c:v>
                </c:pt>
                <c:pt idx="525">
                  <c:v>44865</c:v>
                </c:pt>
                <c:pt idx="526">
                  <c:v>44866</c:v>
                </c:pt>
                <c:pt idx="527">
                  <c:v>44867</c:v>
                </c:pt>
                <c:pt idx="528">
                  <c:v>44868</c:v>
                </c:pt>
                <c:pt idx="529">
                  <c:v>44869</c:v>
                </c:pt>
                <c:pt idx="530">
                  <c:v>44872</c:v>
                </c:pt>
                <c:pt idx="531">
                  <c:v>44873</c:v>
                </c:pt>
                <c:pt idx="532">
                  <c:v>44874</c:v>
                </c:pt>
                <c:pt idx="533">
                  <c:v>44875</c:v>
                </c:pt>
                <c:pt idx="534">
                  <c:v>44876</c:v>
                </c:pt>
                <c:pt idx="535">
                  <c:v>44879</c:v>
                </c:pt>
                <c:pt idx="536">
                  <c:v>44880</c:v>
                </c:pt>
                <c:pt idx="537">
                  <c:v>44881</c:v>
                </c:pt>
                <c:pt idx="538">
                  <c:v>44882</c:v>
                </c:pt>
                <c:pt idx="539">
                  <c:v>44883</c:v>
                </c:pt>
                <c:pt idx="540">
                  <c:v>44886</c:v>
                </c:pt>
                <c:pt idx="541">
                  <c:v>44887</c:v>
                </c:pt>
                <c:pt idx="542">
                  <c:v>44888</c:v>
                </c:pt>
                <c:pt idx="543">
                  <c:v>44889</c:v>
                </c:pt>
                <c:pt idx="544">
                  <c:v>44890</c:v>
                </c:pt>
                <c:pt idx="545">
                  <c:v>44893</c:v>
                </c:pt>
                <c:pt idx="546">
                  <c:v>44894</c:v>
                </c:pt>
                <c:pt idx="547">
                  <c:v>44895</c:v>
                </c:pt>
                <c:pt idx="548">
                  <c:v>44896</c:v>
                </c:pt>
                <c:pt idx="549">
                  <c:v>44897</c:v>
                </c:pt>
                <c:pt idx="550">
                  <c:v>44900</c:v>
                </c:pt>
                <c:pt idx="551">
                  <c:v>44901</c:v>
                </c:pt>
                <c:pt idx="552">
                  <c:v>44902</c:v>
                </c:pt>
                <c:pt idx="553">
                  <c:v>44903</c:v>
                </c:pt>
                <c:pt idx="554">
                  <c:v>44904</c:v>
                </c:pt>
                <c:pt idx="555">
                  <c:v>44907</c:v>
                </c:pt>
                <c:pt idx="556">
                  <c:v>44908</c:v>
                </c:pt>
                <c:pt idx="557">
                  <c:v>44909</c:v>
                </c:pt>
                <c:pt idx="558">
                  <c:v>44910</c:v>
                </c:pt>
                <c:pt idx="559">
                  <c:v>44911</c:v>
                </c:pt>
                <c:pt idx="560">
                  <c:v>44914</c:v>
                </c:pt>
                <c:pt idx="561">
                  <c:v>44915</c:v>
                </c:pt>
                <c:pt idx="562">
                  <c:v>44916</c:v>
                </c:pt>
                <c:pt idx="563">
                  <c:v>44917</c:v>
                </c:pt>
                <c:pt idx="564">
                  <c:v>44918</c:v>
                </c:pt>
                <c:pt idx="565">
                  <c:v>44921</c:v>
                </c:pt>
                <c:pt idx="566">
                  <c:v>44922</c:v>
                </c:pt>
                <c:pt idx="567">
                  <c:v>44923</c:v>
                </c:pt>
                <c:pt idx="568">
                  <c:v>44924</c:v>
                </c:pt>
                <c:pt idx="569">
                  <c:v>44925</c:v>
                </c:pt>
                <c:pt idx="570">
                  <c:v>44929</c:v>
                </c:pt>
                <c:pt idx="571">
                  <c:v>44930</c:v>
                </c:pt>
                <c:pt idx="572">
                  <c:v>44931</c:v>
                </c:pt>
                <c:pt idx="573">
                  <c:v>44932</c:v>
                </c:pt>
                <c:pt idx="574">
                  <c:v>44935</c:v>
                </c:pt>
                <c:pt idx="575">
                  <c:v>44936</c:v>
                </c:pt>
                <c:pt idx="576">
                  <c:v>44937</c:v>
                </c:pt>
                <c:pt idx="577">
                  <c:v>44938</c:v>
                </c:pt>
                <c:pt idx="578">
                  <c:v>44939</c:v>
                </c:pt>
                <c:pt idx="579">
                  <c:v>44942</c:v>
                </c:pt>
                <c:pt idx="580">
                  <c:v>44943</c:v>
                </c:pt>
                <c:pt idx="581">
                  <c:v>44956</c:v>
                </c:pt>
                <c:pt idx="582">
                  <c:v>44957</c:v>
                </c:pt>
                <c:pt idx="583">
                  <c:v>44958</c:v>
                </c:pt>
                <c:pt idx="584">
                  <c:v>44959</c:v>
                </c:pt>
                <c:pt idx="585">
                  <c:v>44960</c:v>
                </c:pt>
                <c:pt idx="586">
                  <c:v>44963</c:v>
                </c:pt>
                <c:pt idx="587">
                  <c:v>44964</c:v>
                </c:pt>
                <c:pt idx="588">
                  <c:v>44965</c:v>
                </c:pt>
                <c:pt idx="589">
                  <c:v>44966</c:v>
                </c:pt>
                <c:pt idx="590">
                  <c:v>44967</c:v>
                </c:pt>
                <c:pt idx="591">
                  <c:v>44970</c:v>
                </c:pt>
                <c:pt idx="592">
                  <c:v>44971</c:v>
                </c:pt>
                <c:pt idx="593">
                  <c:v>44972</c:v>
                </c:pt>
                <c:pt idx="594">
                  <c:v>44973</c:v>
                </c:pt>
                <c:pt idx="595">
                  <c:v>44974</c:v>
                </c:pt>
                <c:pt idx="596">
                  <c:v>44977</c:v>
                </c:pt>
                <c:pt idx="597">
                  <c:v>44978</c:v>
                </c:pt>
                <c:pt idx="598">
                  <c:v>44979</c:v>
                </c:pt>
                <c:pt idx="599">
                  <c:v>44980</c:v>
                </c:pt>
                <c:pt idx="600">
                  <c:v>44981</c:v>
                </c:pt>
                <c:pt idx="601">
                  <c:v>44986</c:v>
                </c:pt>
                <c:pt idx="602">
                  <c:v>44987</c:v>
                </c:pt>
                <c:pt idx="603">
                  <c:v>44988</c:v>
                </c:pt>
                <c:pt idx="604">
                  <c:v>44991</c:v>
                </c:pt>
                <c:pt idx="605">
                  <c:v>44992</c:v>
                </c:pt>
                <c:pt idx="606">
                  <c:v>44993</c:v>
                </c:pt>
                <c:pt idx="607">
                  <c:v>44994</c:v>
                </c:pt>
                <c:pt idx="608">
                  <c:v>44995</c:v>
                </c:pt>
                <c:pt idx="609">
                  <c:v>44998</c:v>
                </c:pt>
                <c:pt idx="610">
                  <c:v>44999</c:v>
                </c:pt>
                <c:pt idx="611">
                  <c:v>45000</c:v>
                </c:pt>
                <c:pt idx="612">
                  <c:v>45001</c:v>
                </c:pt>
                <c:pt idx="613">
                  <c:v>45002</c:v>
                </c:pt>
                <c:pt idx="614">
                  <c:v>45005</c:v>
                </c:pt>
                <c:pt idx="615">
                  <c:v>45006</c:v>
                </c:pt>
                <c:pt idx="616">
                  <c:v>45007</c:v>
                </c:pt>
                <c:pt idx="617">
                  <c:v>45008</c:v>
                </c:pt>
                <c:pt idx="618">
                  <c:v>45009</c:v>
                </c:pt>
                <c:pt idx="619">
                  <c:v>45012</c:v>
                </c:pt>
                <c:pt idx="620">
                  <c:v>45013</c:v>
                </c:pt>
                <c:pt idx="621">
                  <c:v>45014</c:v>
                </c:pt>
                <c:pt idx="622">
                  <c:v>45015</c:v>
                </c:pt>
                <c:pt idx="623">
                  <c:v>45016</c:v>
                </c:pt>
                <c:pt idx="624">
                  <c:v>45022</c:v>
                </c:pt>
                <c:pt idx="625">
                  <c:v>45023</c:v>
                </c:pt>
                <c:pt idx="626">
                  <c:v>45026</c:v>
                </c:pt>
                <c:pt idx="627">
                  <c:v>45027</c:v>
                </c:pt>
                <c:pt idx="628">
                  <c:v>45028</c:v>
                </c:pt>
                <c:pt idx="629">
                  <c:v>45029</c:v>
                </c:pt>
                <c:pt idx="630">
                  <c:v>45030</c:v>
                </c:pt>
                <c:pt idx="631">
                  <c:v>45033</c:v>
                </c:pt>
                <c:pt idx="632">
                  <c:v>45034</c:v>
                </c:pt>
                <c:pt idx="633">
                  <c:v>45035</c:v>
                </c:pt>
                <c:pt idx="634">
                  <c:v>45036</c:v>
                </c:pt>
                <c:pt idx="635">
                  <c:v>45037</c:v>
                </c:pt>
                <c:pt idx="636">
                  <c:v>45040</c:v>
                </c:pt>
                <c:pt idx="637">
                  <c:v>45041</c:v>
                </c:pt>
                <c:pt idx="638">
                  <c:v>45042</c:v>
                </c:pt>
                <c:pt idx="639">
                  <c:v>45043</c:v>
                </c:pt>
                <c:pt idx="640">
                  <c:v>45044</c:v>
                </c:pt>
                <c:pt idx="641">
                  <c:v>45048</c:v>
                </c:pt>
                <c:pt idx="642">
                  <c:v>45049</c:v>
                </c:pt>
                <c:pt idx="643">
                  <c:v>45050</c:v>
                </c:pt>
                <c:pt idx="644">
                  <c:v>45051</c:v>
                </c:pt>
                <c:pt idx="645">
                  <c:v>45054</c:v>
                </c:pt>
                <c:pt idx="646">
                  <c:v>45055</c:v>
                </c:pt>
                <c:pt idx="647">
                  <c:v>45056</c:v>
                </c:pt>
                <c:pt idx="648">
                  <c:v>45057</c:v>
                </c:pt>
                <c:pt idx="649">
                  <c:v>45058</c:v>
                </c:pt>
                <c:pt idx="650">
                  <c:v>45061</c:v>
                </c:pt>
                <c:pt idx="651">
                  <c:v>45062</c:v>
                </c:pt>
                <c:pt idx="652">
                  <c:v>45063</c:v>
                </c:pt>
                <c:pt idx="653">
                  <c:v>45064</c:v>
                </c:pt>
                <c:pt idx="654">
                  <c:v>45065</c:v>
                </c:pt>
                <c:pt idx="655">
                  <c:v>45068</c:v>
                </c:pt>
                <c:pt idx="656">
                  <c:v>45069</c:v>
                </c:pt>
                <c:pt idx="657">
                  <c:v>45070</c:v>
                </c:pt>
                <c:pt idx="658">
                  <c:v>45071</c:v>
                </c:pt>
                <c:pt idx="659">
                  <c:v>45072</c:v>
                </c:pt>
                <c:pt idx="660">
                  <c:v>45075</c:v>
                </c:pt>
                <c:pt idx="661">
                  <c:v>45076</c:v>
                </c:pt>
                <c:pt idx="662">
                  <c:v>45077</c:v>
                </c:pt>
                <c:pt idx="663">
                  <c:v>45078</c:v>
                </c:pt>
                <c:pt idx="664">
                  <c:v>45079</c:v>
                </c:pt>
                <c:pt idx="665">
                  <c:v>45082</c:v>
                </c:pt>
                <c:pt idx="666">
                  <c:v>45083</c:v>
                </c:pt>
                <c:pt idx="667">
                  <c:v>45084</c:v>
                </c:pt>
                <c:pt idx="668">
                  <c:v>45085</c:v>
                </c:pt>
                <c:pt idx="669">
                  <c:v>45086</c:v>
                </c:pt>
                <c:pt idx="670">
                  <c:v>45089</c:v>
                </c:pt>
                <c:pt idx="671">
                  <c:v>45090</c:v>
                </c:pt>
                <c:pt idx="672">
                  <c:v>45091</c:v>
                </c:pt>
                <c:pt idx="673">
                  <c:v>45092</c:v>
                </c:pt>
                <c:pt idx="674">
                  <c:v>45093</c:v>
                </c:pt>
                <c:pt idx="675">
                  <c:v>45096</c:v>
                </c:pt>
                <c:pt idx="676">
                  <c:v>45097</c:v>
                </c:pt>
                <c:pt idx="677">
                  <c:v>45098</c:v>
                </c:pt>
                <c:pt idx="678">
                  <c:v>45103</c:v>
                </c:pt>
                <c:pt idx="679">
                  <c:v>45104</c:v>
                </c:pt>
                <c:pt idx="680">
                  <c:v>45105</c:v>
                </c:pt>
                <c:pt idx="681">
                  <c:v>45106</c:v>
                </c:pt>
                <c:pt idx="682">
                  <c:v>45107</c:v>
                </c:pt>
                <c:pt idx="683">
                  <c:v>45110</c:v>
                </c:pt>
                <c:pt idx="684">
                  <c:v>45111</c:v>
                </c:pt>
                <c:pt idx="685">
                  <c:v>45112</c:v>
                </c:pt>
                <c:pt idx="686">
                  <c:v>45113</c:v>
                </c:pt>
                <c:pt idx="687">
                  <c:v>45114</c:v>
                </c:pt>
                <c:pt idx="688">
                  <c:v>45117</c:v>
                </c:pt>
                <c:pt idx="689">
                  <c:v>45118</c:v>
                </c:pt>
                <c:pt idx="690">
                  <c:v>45119</c:v>
                </c:pt>
                <c:pt idx="691">
                  <c:v>45120</c:v>
                </c:pt>
                <c:pt idx="692">
                  <c:v>45121</c:v>
                </c:pt>
                <c:pt idx="693">
                  <c:v>45124</c:v>
                </c:pt>
                <c:pt idx="694">
                  <c:v>45125</c:v>
                </c:pt>
                <c:pt idx="695">
                  <c:v>45126</c:v>
                </c:pt>
                <c:pt idx="696">
                  <c:v>45127</c:v>
                </c:pt>
                <c:pt idx="697">
                  <c:v>45128</c:v>
                </c:pt>
                <c:pt idx="698">
                  <c:v>45131</c:v>
                </c:pt>
                <c:pt idx="699">
                  <c:v>45132</c:v>
                </c:pt>
                <c:pt idx="700">
                  <c:v>45133</c:v>
                </c:pt>
                <c:pt idx="701">
                  <c:v>45134</c:v>
                </c:pt>
                <c:pt idx="702">
                  <c:v>45135</c:v>
                </c:pt>
                <c:pt idx="703">
                  <c:v>45138</c:v>
                </c:pt>
                <c:pt idx="704">
                  <c:v>45139</c:v>
                </c:pt>
                <c:pt idx="705">
                  <c:v>45140</c:v>
                </c:pt>
                <c:pt idx="706">
                  <c:v>45142</c:v>
                </c:pt>
                <c:pt idx="707">
                  <c:v>45145</c:v>
                </c:pt>
                <c:pt idx="708">
                  <c:v>45146</c:v>
                </c:pt>
                <c:pt idx="709">
                  <c:v>45147</c:v>
                </c:pt>
                <c:pt idx="710">
                  <c:v>45148</c:v>
                </c:pt>
                <c:pt idx="711">
                  <c:v>45149</c:v>
                </c:pt>
                <c:pt idx="712">
                  <c:v>45152</c:v>
                </c:pt>
                <c:pt idx="713">
                  <c:v>45153</c:v>
                </c:pt>
                <c:pt idx="714">
                  <c:v>45154</c:v>
                </c:pt>
                <c:pt idx="715">
                  <c:v>45155</c:v>
                </c:pt>
                <c:pt idx="716">
                  <c:v>45156</c:v>
                </c:pt>
                <c:pt idx="717">
                  <c:v>45159</c:v>
                </c:pt>
                <c:pt idx="718">
                  <c:v>45160</c:v>
                </c:pt>
                <c:pt idx="719">
                  <c:v>45161</c:v>
                </c:pt>
                <c:pt idx="720">
                  <c:v>45162</c:v>
                </c:pt>
                <c:pt idx="721">
                  <c:v>45163</c:v>
                </c:pt>
                <c:pt idx="722">
                  <c:v>45166</c:v>
                </c:pt>
                <c:pt idx="723">
                  <c:v>45167</c:v>
                </c:pt>
                <c:pt idx="724">
                  <c:v>45168</c:v>
                </c:pt>
                <c:pt idx="725">
                  <c:v>45169</c:v>
                </c:pt>
                <c:pt idx="726">
                  <c:v>45170</c:v>
                </c:pt>
                <c:pt idx="727">
                  <c:v>45173</c:v>
                </c:pt>
                <c:pt idx="728">
                  <c:v>45174</c:v>
                </c:pt>
                <c:pt idx="729">
                  <c:v>45175</c:v>
                </c:pt>
                <c:pt idx="730">
                  <c:v>45176</c:v>
                </c:pt>
                <c:pt idx="731">
                  <c:v>45177</c:v>
                </c:pt>
                <c:pt idx="732">
                  <c:v>45180</c:v>
                </c:pt>
                <c:pt idx="733">
                  <c:v>45181</c:v>
                </c:pt>
                <c:pt idx="734">
                  <c:v>45182</c:v>
                </c:pt>
                <c:pt idx="735">
                  <c:v>45183</c:v>
                </c:pt>
                <c:pt idx="736">
                  <c:v>45184</c:v>
                </c:pt>
                <c:pt idx="737">
                  <c:v>45187</c:v>
                </c:pt>
                <c:pt idx="738">
                  <c:v>45188</c:v>
                </c:pt>
                <c:pt idx="739">
                  <c:v>45189</c:v>
                </c:pt>
                <c:pt idx="740">
                  <c:v>45190</c:v>
                </c:pt>
                <c:pt idx="741">
                  <c:v>45191</c:v>
                </c:pt>
                <c:pt idx="742">
                  <c:v>45194</c:v>
                </c:pt>
                <c:pt idx="743">
                  <c:v>45195</c:v>
                </c:pt>
                <c:pt idx="744">
                  <c:v>45196</c:v>
                </c:pt>
                <c:pt idx="745">
                  <c:v>45197</c:v>
                </c:pt>
                <c:pt idx="746">
                  <c:v>45201</c:v>
                </c:pt>
                <c:pt idx="747">
                  <c:v>45202</c:v>
                </c:pt>
                <c:pt idx="748">
                  <c:v>45203</c:v>
                </c:pt>
                <c:pt idx="749">
                  <c:v>45204</c:v>
                </c:pt>
                <c:pt idx="750">
                  <c:v>45205</c:v>
                </c:pt>
                <c:pt idx="751">
                  <c:v>45210</c:v>
                </c:pt>
                <c:pt idx="752">
                  <c:v>45211</c:v>
                </c:pt>
                <c:pt idx="753">
                  <c:v>45212</c:v>
                </c:pt>
                <c:pt idx="754">
                  <c:v>45215</c:v>
                </c:pt>
                <c:pt idx="755">
                  <c:v>45216</c:v>
                </c:pt>
                <c:pt idx="756">
                  <c:v>45217</c:v>
                </c:pt>
                <c:pt idx="757">
                  <c:v>45218</c:v>
                </c:pt>
                <c:pt idx="758">
                  <c:v>45219</c:v>
                </c:pt>
                <c:pt idx="759">
                  <c:v>45222</c:v>
                </c:pt>
                <c:pt idx="760">
                  <c:v>45223</c:v>
                </c:pt>
                <c:pt idx="761">
                  <c:v>45224</c:v>
                </c:pt>
                <c:pt idx="762">
                  <c:v>45225</c:v>
                </c:pt>
                <c:pt idx="763">
                  <c:v>45226</c:v>
                </c:pt>
                <c:pt idx="764">
                  <c:v>45229</c:v>
                </c:pt>
                <c:pt idx="765">
                  <c:v>45230</c:v>
                </c:pt>
                <c:pt idx="766">
                  <c:v>45231</c:v>
                </c:pt>
                <c:pt idx="767">
                  <c:v>45232</c:v>
                </c:pt>
                <c:pt idx="768">
                  <c:v>45233</c:v>
                </c:pt>
                <c:pt idx="769">
                  <c:v>45236</c:v>
                </c:pt>
                <c:pt idx="770">
                  <c:v>45237</c:v>
                </c:pt>
                <c:pt idx="771">
                  <c:v>45238</c:v>
                </c:pt>
                <c:pt idx="772">
                  <c:v>45239</c:v>
                </c:pt>
                <c:pt idx="773">
                  <c:v>45240</c:v>
                </c:pt>
                <c:pt idx="774">
                  <c:v>45243</c:v>
                </c:pt>
                <c:pt idx="775">
                  <c:v>45244</c:v>
                </c:pt>
                <c:pt idx="776">
                  <c:v>45245</c:v>
                </c:pt>
                <c:pt idx="777">
                  <c:v>45246</c:v>
                </c:pt>
              </c:numCache>
            </c:numRef>
          </c:cat>
          <c:val>
            <c:numRef>
              <c:f>'ONE_LAST_QUOTE (2)'!$AH$2:$AH$792</c:f>
              <c:numCache>
                <c:formatCode>0.00%</c:formatCode>
                <c:ptCount val="791"/>
                <c:pt idx="0">
                  <c:v>-4.3982347707230704E-3</c:v>
                </c:pt>
                <c:pt idx="1">
                  <c:v>-4.3982347707230704E-3</c:v>
                </c:pt>
                <c:pt idx="2">
                  <c:v>-4.3982347707230704E-3</c:v>
                </c:pt>
                <c:pt idx="3">
                  <c:v>-4.3982347707230704E-3</c:v>
                </c:pt>
                <c:pt idx="4">
                  <c:v>-4.3982347707230704E-3</c:v>
                </c:pt>
                <c:pt idx="5">
                  <c:v>-4.3982347707230704E-3</c:v>
                </c:pt>
                <c:pt idx="6">
                  <c:v>-4.3982347707230704E-3</c:v>
                </c:pt>
                <c:pt idx="7">
                  <c:v>-4.3982347707230704E-3</c:v>
                </c:pt>
                <c:pt idx="8">
                  <c:v>-4.3982347707230704E-3</c:v>
                </c:pt>
                <c:pt idx="9">
                  <c:v>-4.3982347707230704E-3</c:v>
                </c:pt>
                <c:pt idx="10">
                  <c:v>-4.3982347707230704E-3</c:v>
                </c:pt>
                <c:pt idx="11">
                  <c:v>-4.3982347707230704E-3</c:v>
                </c:pt>
                <c:pt idx="12">
                  <c:v>-4.3982347707230704E-3</c:v>
                </c:pt>
                <c:pt idx="13">
                  <c:v>-4.3982347707230704E-3</c:v>
                </c:pt>
                <c:pt idx="14">
                  <c:v>-4.3982347707230704E-3</c:v>
                </c:pt>
                <c:pt idx="15">
                  <c:v>-4.3982347707230704E-3</c:v>
                </c:pt>
                <c:pt idx="16">
                  <c:v>-4.3982347707230704E-3</c:v>
                </c:pt>
                <c:pt idx="17">
                  <c:v>-4.3982347707230704E-3</c:v>
                </c:pt>
                <c:pt idx="18">
                  <c:v>-4.3982347707230704E-3</c:v>
                </c:pt>
                <c:pt idx="19">
                  <c:v>-4.3982347707230704E-3</c:v>
                </c:pt>
                <c:pt idx="20">
                  <c:v>-4.3982347707230704E-3</c:v>
                </c:pt>
                <c:pt idx="21">
                  <c:v>-4.3982347707230704E-3</c:v>
                </c:pt>
                <c:pt idx="22">
                  <c:v>-4.3982347707230704E-3</c:v>
                </c:pt>
                <c:pt idx="23">
                  <c:v>-4.3982347707230704E-3</c:v>
                </c:pt>
                <c:pt idx="24">
                  <c:v>-4.3982347707230704E-3</c:v>
                </c:pt>
                <c:pt idx="25">
                  <c:v>-4.3982347707230704E-3</c:v>
                </c:pt>
                <c:pt idx="26">
                  <c:v>-4.3982347707230704E-3</c:v>
                </c:pt>
                <c:pt idx="27">
                  <c:v>-4.3982347707230704E-3</c:v>
                </c:pt>
                <c:pt idx="28">
                  <c:v>-4.3982347707230704E-3</c:v>
                </c:pt>
                <c:pt idx="29">
                  <c:v>-4.3982347707230704E-3</c:v>
                </c:pt>
                <c:pt idx="30">
                  <c:v>-4.3982347707230704E-3</c:v>
                </c:pt>
                <c:pt idx="31">
                  <c:v>-4.3982347707230704E-3</c:v>
                </c:pt>
                <c:pt idx="32">
                  <c:v>-4.3982347707230704E-3</c:v>
                </c:pt>
                <c:pt idx="33">
                  <c:v>-4.3982347707230704E-3</c:v>
                </c:pt>
                <c:pt idx="34">
                  <c:v>-4.3982347707230704E-3</c:v>
                </c:pt>
                <c:pt idx="35">
                  <c:v>-4.3982347707230704E-3</c:v>
                </c:pt>
                <c:pt idx="36">
                  <c:v>-4.3982347707230704E-3</c:v>
                </c:pt>
                <c:pt idx="37">
                  <c:v>-4.3982347707230704E-3</c:v>
                </c:pt>
                <c:pt idx="38">
                  <c:v>-4.3982347707230704E-3</c:v>
                </c:pt>
                <c:pt idx="39">
                  <c:v>-4.3982347707230704E-3</c:v>
                </c:pt>
                <c:pt idx="40">
                  <c:v>-4.3982347707230704E-3</c:v>
                </c:pt>
                <c:pt idx="41">
                  <c:v>-4.3982347707230704E-3</c:v>
                </c:pt>
                <c:pt idx="42">
                  <c:v>-4.3982347707230704E-3</c:v>
                </c:pt>
                <c:pt idx="43">
                  <c:v>-4.3982347707230704E-3</c:v>
                </c:pt>
                <c:pt idx="44">
                  <c:v>-4.3982347707230704E-3</c:v>
                </c:pt>
                <c:pt idx="45">
                  <c:v>-4.3982347707230704E-3</c:v>
                </c:pt>
                <c:pt idx="46">
                  <c:v>-4.3982347707230704E-3</c:v>
                </c:pt>
                <c:pt idx="47">
                  <c:v>-4.3982347707230704E-3</c:v>
                </c:pt>
                <c:pt idx="48">
                  <c:v>-4.3982347707230704E-3</c:v>
                </c:pt>
                <c:pt idx="49">
                  <c:v>-4.3982347707230704E-3</c:v>
                </c:pt>
                <c:pt idx="50">
                  <c:v>-4.3982347707230704E-3</c:v>
                </c:pt>
                <c:pt idx="51">
                  <c:v>-4.3982347707230704E-3</c:v>
                </c:pt>
                <c:pt idx="52">
                  <c:v>-4.3982347707230704E-3</c:v>
                </c:pt>
                <c:pt idx="53">
                  <c:v>-4.3982347707230704E-3</c:v>
                </c:pt>
                <c:pt idx="54">
                  <c:v>-4.3982347707230704E-3</c:v>
                </c:pt>
                <c:pt idx="55">
                  <c:v>-4.3982347707230704E-3</c:v>
                </c:pt>
                <c:pt idx="56">
                  <c:v>-4.3982347707230704E-3</c:v>
                </c:pt>
                <c:pt idx="57">
                  <c:v>-4.3982347707230704E-3</c:v>
                </c:pt>
                <c:pt idx="58">
                  <c:v>-4.3982347707230704E-3</c:v>
                </c:pt>
                <c:pt idx="59">
                  <c:v>-4.3982347707230704E-3</c:v>
                </c:pt>
                <c:pt idx="60">
                  <c:v>-4.3982347707230704E-3</c:v>
                </c:pt>
                <c:pt idx="61">
                  <c:v>-4.3982347707230704E-3</c:v>
                </c:pt>
                <c:pt idx="62">
                  <c:v>-4.3982347707230704E-3</c:v>
                </c:pt>
                <c:pt idx="63">
                  <c:v>-4.3982347707230704E-3</c:v>
                </c:pt>
                <c:pt idx="64">
                  <c:v>-4.3982347707230704E-3</c:v>
                </c:pt>
                <c:pt idx="65">
                  <c:v>-4.3982347707230704E-3</c:v>
                </c:pt>
                <c:pt idx="66">
                  <c:v>-4.3982347707230704E-3</c:v>
                </c:pt>
                <c:pt idx="67">
                  <c:v>-4.3982347707230704E-3</c:v>
                </c:pt>
                <c:pt idx="68">
                  <c:v>-4.3982347707230704E-3</c:v>
                </c:pt>
                <c:pt idx="69">
                  <c:v>-4.3982347707230704E-3</c:v>
                </c:pt>
                <c:pt idx="70">
                  <c:v>-4.3982347707230704E-3</c:v>
                </c:pt>
                <c:pt idx="71">
                  <c:v>-4.3982347707230704E-3</c:v>
                </c:pt>
                <c:pt idx="72">
                  <c:v>-4.3982347707230704E-3</c:v>
                </c:pt>
                <c:pt idx="73">
                  <c:v>-4.3982347707230704E-3</c:v>
                </c:pt>
                <c:pt idx="74">
                  <c:v>-4.3982347707230704E-3</c:v>
                </c:pt>
                <c:pt idx="75">
                  <c:v>-4.3982347707230704E-3</c:v>
                </c:pt>
                <c:pt idx="76">
                  <c:v>-4.3982347707230704E-3</c:v>
                </c:pt>
                <c:pt idx="77">
                  <c:v>-4.3982347707230704E-3</c:v>
                </c:pt>
                <c:pt idx="78">
                  <c:v>-4.3982347707230704E-3</c:v>
                </c:pt>
                <c:pt idx="79">
                  <c:v>-4.3982347707230704E-3</c:v>
                </c:pt>
                <c:pt idx="80">
                  <c:v>-4.3982347707230704E-3</c:v>
                </c:pt>
                <c:pt idx="81">
                  <c:v>-4.3982347707230704E-3</c:v>
                </c:pt>
                <c:pt idx="82">
                  <c:v>-4.3982347707230704E-3</c:v>
                </c:pt>
                <c:pt idx="83">
                  <c:v>-4.3982347707230704E-3</c:v>
                </c:pt>
                <c:pt idx="84">
                  <c:v>-4.3982347707230704E-3</c:v>
                </c:pt>
                <c:pt idx="85">
                  <c:v>-4.3982347707230704E-3</c:v>
                </c:pt>
                <c:pt idx="86">
                  <c:v>-4.3982347707230704E-3</c:v>
                </c:pt>
                <c:pt idx="87">
                  <c:v>-4.3982347707230704E-3</c:v>
                </c:pt>
                <c:pt idx="88">
                  <c:v>-4.3982347707230704E-3</c:v>
                </c:pt>
                <c:pt idx="89">
                  <c:v>-4.3982347707230704E-3</c:v>
                </c:pt>
                <c:pt idx="90">
                  <c:v>-4.3982347707230704E-3</c:v>
                </c:pt>
                <c:pt idx="91">
                  <c:v>-4.3982347707230704E-3</c:v>
                </c:pt>
                <c:pt idx="92">
                  <c:v>-4.3982347707230704E-3</c:v>
                </c:pt>
                <c:pt idx="93">
                  <c:v>-4.3982347707230704E-3</c:v>
                </c:pt>
                <c:pt idx="94">
                  <c:v>-4.3982347707230704E-3</c:v>
                </c:pt>
                <c:pt idx="95">
                  <c:v>-4.3982347707230704E-3</c:v>
                </c:pt>
                <c:pt idx="96">
                  <c:v>-4.3982347707230704E-3</c:v>
                </c:pt>
                <c:pt idx="97">
                  <c:v>-4.3982347707230704E-3</c:v>
                </c:pt>
                <c:pt idx="98">
                  <c:v>-4.3982347707230704E-3</c:v>
                </c:pt>
                <c:pt idx="99">
                  <c:v>-4.3982347707230704E-3</c:v>
                </c:pt>
                <c:pt idx="100">
                  <c:v>-4.3982347707230704E-3</c:v>
                </c:pt>
                <c:pt idx="101">
                  <c:v>-4.3982347707230704E-3</c:v>
                </c:pt>
                <c:pt idx="102">
                  <c:v>-4.3982347707230704E-3</c:v>
                </c:pt>
                <c:pt idx="103">
                  <c:v>-4.3982347707230704E-3</c:v>
                </c:pt>
                <c:pt idx="104">
                  <c:v>-4.3982347707230704E-3</c:v>
                </c:pt>
                <c:pt idx="105">
                  <c:v>-4.3982347707230704E-3</c:v>
                </c:pt>
                <c:pt idx="106">
                  <c:v>-4.3982347707230704E-3</c:v>
                </c:pt>
                <c:pt idx="107">
                  <c:v>-4.3982347707230704E-3</c:v>
                </c:pt>
                <c:pt idx="108">
                  <c:v>-4.3982347707230704E-3</c:v>
                </c:pt>
                <c:pt idx="109">
                  <c:v>-4.3982347707230704E-3</c:v>
                </c:pt>
                <c:pt idx="110">
                  <c:v>-4.3982347707230704E-3</c:v>
                </c:pt>
                <c:pt idx="111">
                  <c:v>-4.3982347707230704E-3</c:v>
                </c:pt>
                <c:pt idx="112">
                  <c:v>-4.3982347707230704E-3</c:v>
                </c:pt>
                <c:pt idx="113">
                  <c:v>-4.3982347707230704E-3</c:v>
                </c:pt>
                <c:pt idx="114">
                  <c:v>-4.3982347707230704E-3</c:v>
                </c:pt>
                <c:pt idx="115">
                  <c:v>-4.3982347707230704E-3</c:v>
                </c:pt>
                <c:pt idx="116">
                  <c:v>-4.3982347707230704E-3</c:v>
                </c:pt>
                <c:pt idx="117">
                  <c:v>-4.3982347707230704E-3</c:v>
                </c:pt>
                <c:pt idx="118">
                  <c:v>-4.3982347707230704E-3</c:v>
                </c:pt>
                <c:pt idx="119">
                  <c:v>-4.3982347707230704E-3</c:v>
                </c:pt>
                <c:pt idx="120">
                  <c:v>-4.3982347707230704E-3</c:v>
                </c:pt>
                <c:pt idx="121">
                  <c:v>-4.3982347707230704E-3</c:v>
                </c:pt>
                <c:pt idx="122">
                  <c:v>-4.3982347707230704E-3</c:v>
                </c:pt>
                <c:pt idx="123">
                  <c:v>-4.3982347707230704E-3</c:v>
                </c:pt>
                <c:pt idx="124">
                  <c:v>-4.3982347707230704E-3</c:v>
                </c:pt>
                <c:pt idx="125">
                  <c:v>-4.3982347707230704E-3</c:v>
                </c:pt>
                <c:pt idx="126">
                  <c:v>-4.3982347707230704E-3</c:v>
                </c:pt>
                <c:pt idx="127">
                  <c:v>-4.3982347707230704E-3</c:v>
                </c:pt>
                <c:pt idx="128">
                  <c:v>-4.3982347707230704E-3</c:v>
                </c:pt>
                <c:pt idx="129">
                  <c:v>-4.3982347707230704E-3</c:v>
                </c:pt>
                <c:pt idx="130">
                  <c:v>-4.3982347707230704E-3</c:v>
                </c:pt>
                <c:pt idx="131">
                  <c:v>-4.3982347707230704E-3</c:v>
                </c:pt>
                <c:pt idx="132">
                  <c:v>-4.3982347707230704E-3</c:v>
                </c:pt>
                <c:pt idx="133">
                  <c:v>-4.3982347707230704E-3</c:v>
                </c:pt>
                <c:pt idx="134">
                  <c:v>-4.3982347707230704E-3</c:v>
                </c:pt>
                <c:pt idx="135">
                  <c:v>-4.3982347707230704E-3</c:v>
                </c:pt>
                <c:pt idx="136">
                  <c:v>-4.3982347707230704E-3</c:v>
                </c:pt>
                <c:pt idx="137">
                  <c:v>-4.3982347707230704E-3</c:v>
                </c:pt>
                <c:pt idx="138">
                  <c:v>-4.3982347707230704E-3</c:v>
                </c:pt>
                <c:pt idx="139">
                  <c:v>-4.3982347707230704E-3</c:v>
                </c:pt>
                <c:pt idx="140">
                  <c:v>-4.3982347707230704E-3</c:v>
                </c:pt>
                <c:pt idx="141">
                  <c:v>-4.3982347707230704E-3</c:v>
                </c:pt>
                <c:pt idx="142">
                  <c:v>-4.3982347707230704E-3</c:v>
                </c:pt>
                <c:pt idx="143">
                  <c:v>-4.3982347707230704E-3</c:v>
                </c:pt>
                <c:pt idx="144">
                  <c:v>-4.3982347707230704E-3</c:v>
                </c:pt>
                <c:pt idx="145">
                  <c:v>-4.3982347707230704E-3</c:v>
                </c:pt>
                <c:pt idx="146">
                  <c:v>-4.3982347707230704E-3</c:v>
                </c:pt>
                <c:pt idx="147">
                  <c:v>-4.3982347707230704E-3</c:v>
                </c:pt>
                <c:pt idx="148">
                  <c:v>-4.3982347707230704E-3</c:v>
                </c:pt>
                <c:pt idx="149">
                  <c:v>-4.3982347707230704E-3</c:v>
                </c:pt>
                <c:pt idx="150">
                  <c:v>-4.3982347707230704E-3</c:v>
                </c:pt>
                <c:pt idx="151">
                  <c:v>-4.3982347707230704E-3</c:v>
                </c:pt>
                <c:pt idx="152">
                  <c:v>-4.3982347707230704E-3</c:v>
                </c:pt>
                <c:pt idx="153">
                  <c:v>-4.3982347707230704E-3</c:v>
                </c:pt>
                <c:pt idx="154">
                  <c:v>-4.3982347707230704E-3</c:v>
                </c:pt>
                <c:pt idx="155">
                  <c:v>-4.3982347707230704E-3</c:v>
                </c:pt>
                <c:pt idx="156">
                  <c:v>-4.3982347707230704E-3</c:v>
                </c:pt>
                <c:pt idx="157">
                  <c:v>-4.3982347707230704E-3</c:v>
                </c:pt>
                <c:pt idx="158">
                  <c:v>-4.3982347707230704E-3</c:v>
                </c:pt>
                <c:pt idx="159">
                  <c:v>-4.3982347707230704E-3</c:v>
                </c:pt>
                <c:pt idx="160">
                  <c:v>-4.3982347707230704E-3</c:v>
                </c:pt>
                <c:pt idx="161">
                  <c:v>-4.3982347707230704E-3</c:v>
                </c:pt>
                <c:pt idx="162">
                  <c:v>-4.3982347707230704E-3</c:v>
                </c:pt>
                <c:pt idx="163">
                  <c:v>-4.3982347707230704E-3</c:v>
                </c:pt>
                <c:pt idx="164">
                  <c:v>-4.3982347707230704E-3</c:v>
                </c:pt>
                <c:pt idx="165">
                  <c:v>-4.3982347707230704E-3</c:v>
                </c:pt>
                <c:pt idx="166">
                  <c:v>-4.3982347707230704E-3</c:v>
                </c:pt>
                <c:pt idx="167">
                  <c:v>-4.3982347707230704E-3</c:v>
                </c:pt>
                <c:pt idx="168">
                  <c:v>-4.3982347707230704E-3</c:v>
                </c:pt>
                <c:pt idx="169">
                  <c:v>-4.3982347707230704E-3</c:v>
                </c:pt>
                <c:pt idx="170">
                  <c:v>-4.3982347707230704E-3</c:v>
                </c:pt>
                <c:pt idx="171">
                  <c:v>-4.3982347707230704E-3</c:v>
                </c:pt>
                <c:pt idx="172">
                  <c:v>-4.3982347707230704E-3</c:v>
                </c:pt>
                <c:pt idx="173">
                  <c:v>-4.3982347707230704E-3</c:v>
                </c:pt>
                <c:pt idx="174">
                  <c:v>-4.3982347707230704E-3</c:v>
                </c:pt>
                <c:pt idx="175">
                  <c:v>-4.3982347707230704E-3</c:v>
                </c:pt>
                <c:pt idx="176">
                  <c:v>-4.3982347707230704E-3</c:v>
                </c:pt>
                <c:pt idx="177">
                  <c:v>-4.3982347707230704E-3</c:v>
                </c:pt>
                <c:pt idx="178">
                  <c:v>-4.3982347707230704E-3</c:v>
                </c:pt>
                <c:pt idx="179">
                  <c:v>-4.3982347707230704E-3</c:v>
                </c:pt>
                <c:pt idx="180">
                  <c:v>-4.3982347707230704E-3</c:v>
                </c:pt>
                <c:pt idx="181">
                  <c:v>-4.3982347707230704E-3</c:v>
                </c:pt>
                <c:pt idx="182">
                  <c:v>-4.3982347707230704E-3</c:v>
                </c:pt>
                <c:pt idx="183">
                  <c:v>-4.3982347707230704E-3</c:v>
                </c:pt>
                <c:pt idx="184">
                  <c:v>-4.3982347707230704E-3</c:v>
                </c:pt>
                <c:pt idx="185">
                  <c:v>-4.3982347707230704E-3</c:v>
                </c:pt>
                <c:pt idx="186">
                  <c:v>-4.3982347707230704E-3</c:v>
                </c:pt>
                <c:pt idx="187">
                  <c:v>-4.3982347707230704E-3</c:v>
                </c:pt>
                <c:pt idx="188">
                  <c:v>-4.3982347707230704E-3</c:v>
                </c:pt>
                <c:pt idx="189">
                  <c:v>-4.3982347707230704E-3</c:v>
                </c:pt>
                <c:pt idx="190">
                  <c:v>-4.3982347707230704E-3</c:v>
                </c:pt>
                <c:pt idx="191">
                  <c:v>-4.3982347707230704E-3</c:v>
                </c:pt>
                <c:pt idx="192">
                  <c:v>-4.3982347707230704E-3</c:v>
                </c:pt>
                <c:pt idx="193">
                  <c:v>-4.3982347707230704E-3</c:v>
                </c:pt>
                <c:pt idx="194">
                  <c:v>-4.3982347707230704E-3</c:v>
                </c:pt>
                <c:pt idx="195">
                  <c:v>-4.3982347707230704E-3</c:v>
                </c:pt>
                <c:pt idx="196">
                  <c:v>-4.3982347707230704E-3</c:v>
                </c:pt>
                <c:pt idx="197">
                  <c:v>-4.3982347707230704E-3</c:v>
                </c:pt>
                <c:pt idx="198">
                  <c:v>-4.3982347707230704E-3</c:v>
                </c:pt>
                <c:pt idx="199">
                  <c:v>-4.3982347707230704E-3</c:v>
                </c:pt>
                <c:pt idx="200">
                  <c:v>-4.3982347707230704E-3</c:v>
                </c:pt>
                <c:pt idx="201">
                  <c:v>-4.3982347707230704E-3</c:v>
                </c:pt>
                <c:pt idx="202">
                  <c:v>-4.3982347707230704E-3</c:v>
                </c:pt>
                <c:pt idx="203">
                  <c:v>-4.3982347707230704E-3</c:v>
                </c:pt>
                <c:pt idx="204">
                  <c:v>-4.3982347707230704E-3</c:v>
                </c:pt>
                <c:pt idx="205">
                  <c:v>-4.3982347707230704E-3</c:v>
                </c:pt>
                <c:pt idx="206">
                  <c:v>-4.3982347707230704E-3</c:v>
                </c:pt>
                <c:pt idx="207">
                  <c:v>-4.3982347707230704E-3</c:v>
                </c:pt>
                <c:pt idx="208">
                  <c:v>-4.3982347707230704E-3</c:v>
                </c:pt>
                <c:pt idx="209">
                  <c:v>-4.3982347707230704E-3</c:v>
                </c:pt>
                <c:pt idx="210">
                  <c:v>-4.3982347707230704E-3</c:v>
                </c:pt>
                <c:pt idx="211">
                  <c:v>-4.3982347707230704E-3</c:v>
                </c:pt>
                <c:pt idx="212">
                  <c:v>-4.3982347707230704E-3</c:v>
                </c:pt>
                <c:pt idx="213">
                  <c:v>-4.3982347707230704E-3</c:v>
                </c:pt>
                <c:pt idx="214">
                  <c:v>-4.3982347707230704E-3</c:v>
                </c:pt>
                <c:pt idx="215">
                  <c:v>-4.3982347707230704E-3</c:v>
                </c:pt>
                <c:pt idx="216">
                  <c:v>-4.3982347707230704E-3</c:v>
                </c:pt>
                <c:pt idx="217">
                  <c:v>-4.3982347707230704E-3</c:v>
                </c:pt>
                <c:pt idx="218">
                  <c:v>-4.3982347707230704E-3</c:v>
                </c:pt>
                <c:pt idx="219">
                  <c:v>-4.3982347707230704E-3</c:v>
                </c:pt>
                <c:pt idx="220">
                  <c:v>-4.3982347707230704E-3</c:v>
                </c:pt>
                <c:pt idx="221">
                  <c:v>-4.3982347707230704E-3</c:v>
                </c:pt>
                <c:pt idx="222">
                  <c:v>-4.3982347707230704E-3</c:v>
                </c:pt>
                <c:pt idx="223">
                  <c:v>-4.3982347707230704E-3</c:v>
                </c:pt>
                <c:pt idx="224">
                  <c:v>-4.3982347707230704E-3</c:v>
                </c:pt>
                <c:pt idx="225">
                  <c:v>-4.3982347707230704E-3</c:v>
                </c:pt>
                <c:pt idx="226">
                  <c:v>-4.3982347707230704E-3</c:v>
                </c:pt>
                <c:pt idx="227">
                  <c:v>-4.3982347707230704E-3</c:v>
                </c:pt>
                <c:pt idx="228">
                  <c:v>-4.3982347707230704E-3</c:v>
                </c:pt>
                <c:pt idx="229">
                  <c:v>-4.3982347707230704E-3</c:v>
                </c:pt>
                <c:pt idx="230">
                  <c:v>-4.3982347707230704E-3</c:v>
                </c:pt>
                <c:pt idx="231">
                  <c:v>-4.3982347707230704E-3</c:v>
                </c:pt>
                <c:pt idx="232">
                  <c:v>-4.3982347707230704E-3</c:v>
                </c:pt>
                <c:pt idx="233">
                  <c:v>-4.3982347707230704E-3</c:v>
                </c:pt>
                <c:pt idx="234">
                  <c:v>-4.3982347707230704E-3</c:v>
                </c:pt>
                <c:pt idx="235">
                  <c:v>-4.3982347707230704E-3</c:v>
                </c:pt>
                <c:pt idx="236">
                  <c:v>-4.3982347707230704E-3</c:v>
                </c:pt>
                <c:pt idx="237">
                  <c:v>-4.3982347707230704E-3</c:v>
                </c:pt>
                <c:pt idx="238">
                  <c:v>-4.3982347707230704E-3</c:v>
                </c:pt>
                <c:pt idx="239">
                  <c:v>-4.3982347707230704E-3</c:v>
                </c:pt>
                <c:pt idx="240">
                  <c:v>-4.3982347707230704E-3</c:v>
                </c:pt>
                <c:pt idx="241">
                  <c:v>-4.3982347707230704E-3</c:v>
                </c:pt>
                <c:pt idx="242">
                  <c:v>-4.3982347707230704E-3</c:v>
                </c:pt>
                <c:pt idx="243">
                  <c:v>-4.3982347707230704E-3</c:v>
                </c:pt>
                <c:pt idx="244">
                  <c:v>-4.3982347707230704E-3</c:v>
                </c:pt>
                <c:pt idx="245">
                  <c:v>-4.3982347707230704E-3</c:v>
                </c:pt>
                <c:pt idx="246">
                  <c:v>-4.3982347707230704E-3</c:v>
                </c:pt>
                <c:pt idx="247">
                  <c:v>-4.3982347707230704E-3</c:v>
                </c:pt>
                <c:pt idx="248">
                  <c:v>-4.3982347707230704E-3</c:v>
                </c:pt>
                <c:pt idx="249">
                  <c:v>-4.3982347707230704E-3</c:v>
                </c:pt>
                <c:pt idx="250">
                  <c:v>-4.3982347707230704E-3</c:v>
                </c:pt>
                <c:pt idx="251">
                  <c:v>-4.3982347707230704E-3</c:v>
                </c:pt>
                <c:pt idx="252">
                  <c:v>-4.3982347707230704E-3</c:v>
                </c:pt>
                <c:pt idx="253">
                  <c:v>-4.3982347707230704E-3</c:v>
                </c:pt>
                <c:pt idx="254">
                  <c:v>-4.3982347707230704E-3</c:v>
                </c:pt>
                <c:pt idx="255">
                  <c:v>-4.3982347707230704E-3</c:v>
                </c:pt>
                <c:pt idx="256">
                  <c:v>-4.3982347707230704E-3</c:v>
                </c:pt>
                <c:pt idx="257">
                  <c:v>-4.3982347707230704E-3</c:v>
                </c:pt>
                <c:pt idx="258">
                  <c:v>-4.3982347707230704E-3</c:v>
                </c:pt>
                <c:pt idx="259">
                  <c:v>-4.3982347707230704E-3</c:v>
                </c:pt>
                <c:pt idx="260">
                  <c:v>-4.3982347707230704E-3</c:v>
                </c:pt>
                <c:pt idx="261">
                  <c:v>-4.3982347707230704E-3</c:v>
                </c:pt>
                <c:pt idx="262">
                  <c:v>-4.3982347707230704E-3</c:v>
                </c:pt>
                <c:pt idx="263">
                  <c:v>-4.3982347707230704E-3</c:v>
                </c:pt>
                <c:pt idx="264">
                  <c:v>-4.3982347707230704E-3</c:v>
                </c:pt>
                <c:pt idx="265">
                  <c:v>-4.3982347707230704E-3</c:v>
                </c:pt>
                <c:pt idx="266">
                  <c:v>-4.3982347707230704E-3</c:v>
                </c:pt>
                <c:pt idx="267">
                  <c:v>-4.3982347707230704E-3</c:v>
                </c:pt>
                <c:pt idx="268">
                  <c:v>-4.3982347707230704E-3</c:v>
                </c:pt>
                <c:pt idx="269">
                  <c:v>-4.3982347707230704E-3</c:v>
                </c:pt>
                <c:pt idx="270">
                  <c:v>-4.3982347707230704E-3</c:v>
                </c:pt>
                <c:pt idx="271">
                  <c:v>-4.3982347707230704E-3</c:v>
                </c:pt>
                <c:pt idx="272">
                  <c:v>-4.3982347707230704E-3</c:v>
                </c:pt>
                <c:pt idx="273">
                  <c:v>-4.3982347707230704E-3</c:v>
                </c:pt>
                <c:pt idx="274">
                  <c:v>-4.3982347707230704E-3</c:v>
                </c:pt>
                <c:pt idx="275">
                  <c:v>-4.3982347707230704E-3</c:v>
                </c:pt>
                <c:pt idx="276">
                  <c:v>-4.3982347707230704E-3</c:v>
                </c:pt>
                <c:pt idx="277">
                  <c:v>-4.3982347707230704E-3</c:v>
                </c:pt>
                <c:pt idx="278">
                  <c:v>-4.3982347707230704E-3</c:v>
                </c:pt>
                <c:pt idx="279">
                  <c:v>-4.3982347707230704E-3</c:v>
                </c:pt>
                <c:pt idx="280">
                  <c:v>-4.3982347707230704E-3</c:v>
                </c:pt>
                <c:pt idx="281">
                  <c:v>-4.3982347707230704E-3</c:v>
                </c:pt>
                <c:pt idx="282">
                  <c:v>-4.3982347707230704E-3</c:v>
                </c:pt>
                <c:pt idx="283">
                  <c:v>-4.3982347707230704E-3</c:v>
                </c:pt>
                <c:pt idx="284">
                  <c:v>-4.3982347707230704E-3</c:v>
                </c:pt>
                <c:pt idx="285">
                  <c:v>-4.3982347707230704E-3</c:v>
                </c:pt>
                <c:pt idx="286">
                  <c:v>-4.3982347707230704E-3</c:v>
                </c:pt>
                <c:pt idx="287">
                  <c:v>-4.3982347707230704E-3</c:v>
                </c:pt>
                <c:pt idx="288">
                  <c:v>-4.3982347707230704E-3</c:v>
                </c:pt>
                <c:pt idx="289">
                  <c:v>-4.3982347707230704E-3</c:v>
                </c:pt>
                <c:pt idx="290">
                  <c:v>-4.3982347707230704E-3</c:v>
                </c:pt>
                <c:pt idx="291">
                  <c:v>-4.3982347707230704E-3</c:v>
                </c:pt>
                <c:pt idx="292">
                  <c:v>-4.3982347707230704E-3</c:v>
                </c:pt>
                <c:pt idx="293">
                  <c:v>-4.3982347707230704E-3</c:v>
                </c:pt>
                <c:pt idx="294">
                  <c:v>-4.3982347707230704E-3</c:v>
                </c:pt>
                <c:pt idx="295">
                  <c:v>-4.3982347707230704E-3</c:v>
                </c:pt>
                <c:pt idx="296">
                  <c:v>-4.3982347707230704E-3</c:v>
                </c:pt>
                <c:pt idx="297">
                  <c:v>-4.3982347707230704E-3</c:v>
                </c:pt>
                <c:pt idx="298">
                  <c:v>-4.3982347707230704E-3</c:v>
                </c:pt>
                <c:pt idx="299">
                  <c:v>-4.3982347707230704E-3</c:v>
                </c:pt>
                <c:pt idx="300">
                  <c:v>-4.3982347707230704E-3</c:v>
                </c:pt>
                <c:pt idx="301">
                  <c:v>-4.3982347707230704E-3</c:v>
                </c:pt>
                <c:pt idx="302">
                  <c:v>-4.3982347707230704E-3</c:v>
                </c:pt>
                <c:pt idx="303">
                  <c:v>-4.3982347707230704E-3</c:v>
                </c:pt>
                <c:pt idx="304">
                  <c:v>-4.3982347707230704E-3</c:v>
                </c:pt>
                <c:pt idx="305">
                  <c:v>-4.3982347707230704E-3</c:v>
                </c:pt>
                <c:pt idx="306">
                  <c:v>-4.3982347707230704E-3</c:v>
                </c:pt>
                <c:pt idx="307">
                  <c:v>-4.3982347707230704E-3</c:v>
                </c:pt>
                <c:pt idx="308">
                  <c:v>-4.3982347707230704E-3</c:v>
                </c:pt>
                <c:pt idx="309">
                  <c:v>-4.3982347707230704E-3</c:v>
                </c:pt>
                <c:pt idx="310">
                  <c:v>-4.3982347707230704E-3</c:v>
                </c:pt>
                <c:pt idx="311">
                  <c:v>-4.3982347707230704E-3</c:v>
                </c:pt>
                <c:pt idx="312">
                  <c:v>-4.3982347707230704E-3</c:v>
                </c:pt>
                <c:pt idx="313">
                  <c:v>-4.3982347707230704E-3</c:v>
                </c:pt>
                <c:pt idx="314">
                  <c:v>-4.3982347707230704E-3</c:v>
                </c:pt>
                <c:pt idx="315">
                  <c:v>-4.3982347707230704E-3</c:v>
                </c:pt>
                <c:pt idx="316">
                  <c:v>-4.3982347707230704E-3</c:v>
                </c:pt>
                <c:pt idx="317">
                  <c:v>-4.3982347707230704E-3</c:v>
                </c:pt>
                <c:pt idx="318">
                  <c:v>-4.3982347707230704E-3</c:v>
                </c:pt>
                <c:pt idx="319">
                  <c:v>-4.3982347707230704E-3</c:v>
                </c:pt>
                <c:pt idx="320">
                  <c:v>-4.3982347707230704E-3</c:v>
                </c:pt>
                <c:pt idx="321">
                  <c:v>-4.3982347707230704E-3</c:v>
                </c:pt>
                <c:pt idx="322">
                  <c:v>-4.3982347707230704E-3</c:v>
                </c:pt>
                <c:pt idx="323">
                  <c:v>-4.3982347707230704E-3</c:v>
                </c:pt>
                <c:pt idx="324">
                  <c:v>-4.3982347707230704E-3</c:v>
                </c:pt>
                <c:pt idx="325">
                  <c:v>-4.3982347707230704E-3</c:v>
                </c:pt>
                <c:pt idx="326">
                  <c:v>-4.3982347707230704E-3</c:v>
                </c:pt>
                <c:pt idx="327">
                  <c:v>-4.3982347707230704E-3</c:v>
                </c:pt>
                <c:pt idx="328">
                  <c:v>-4.3982347707230704E-3</c:v>
                </c:pt>
                <c:pt idx="329">
                  <c:v>-4.3982347707230704E-3</c:v>
                </c:pt>
                <c:pt idx="330">
                  <c:v>-4.3982347707230704E-3</c:v>
                </c:pt>
                <c:pt idx="331">
                  <c:v>-4.3982347707230704E-3</c:v>
                </c:pt>
                <c:pt idx="332">
                  <c:v>-4.3982347707230704E-3</c:v>
                </c:pt>
                <c:pt idx="333">
                  <c:v>-4.3982347707230704E-3</c:v>
                </c:pt>
                <c:pt idx="334">
                  <c:v>-4.3982347707230704E-3</c:v>
                </c:pt>
                <c:pt idx="335">
                  <c:v>-4.3982347707230704E-3</c:v>
                </c:pt>
                <c:pt idx="336">
                  <c:v>-4.3982347707230704E-3</c:v>
                </c:pt>
                <c:pt idx="337">
                  <c:v>-4.3982347707230704E-3</c:v>
                </c:pt>
                <c:pt idx="338">
                  <c:v>-4.3982347707230704E-3</c:v>
                </c:pt>
                <c:pt idx="339">
                  <c:v>-4.3982347707230704E-3</c:v>
                </c:pt>
                <c:pt idx="340">
                  <c:v>-4.3982347707230704E-3</c:v>
                </c:pt>
                <c:pt idx="341">
                  <c:v>-4.3982347707230704E-3</c:v>
                </c:pt>
                <c:pt idx="342">
                  <c:v>-4.3982347707230704E-3</c:v>
                </c:pt>
                <c:pt idx="343">
                  <c:v>-4.3982347707230704E-3</c:v>
                </c:pt>
                <c:pt idx="344">
                  <c:v>-4.3982347707230704E-3</c:v>
                </c:pt>
                <c:pt idx="345">
                  <c:v>-4.3982347707230704E-3</c:v>
                </c:pt>
                <c:pt idx="346">
                  <c:v>-4.3982347707230704E-3</c:v>
                </c:pt>
                <c:pt idx="347">
                  <c:v>-4.3982347707230704E-3</c:v>
                </c:pt>
                <c:pt idx="348">
                  <c:v>-4.3982347707230704E-3</c:v>
                </c:pt>
                <c:pt idx="349">
                  <c:v>-4.3982347707230704E-3</c:v>
                </c:pt>
                <c:pt idx="350">
                  <c:v>-4.3982347707230704E-3</c:v>
                </c:pt>
                <c:pt idx="351">
                  <c:v>-4.3982347707230704E-3</c:v>
                </c:pt>
                <c:pt idx="352">
                  <c:v>-4.3982347707230704E-3</c:v>
                </c:pt>
                <c:pt idx="353">
                  <c:v>-4.3982347707230704E-3</c:v>
                </c:pt>
                <c:pt idx="354">
                  <c:v>-4.3982347707230704E-3</c:v>
                </c:pt>
                <c:pt idx="355">
                  <c:v>-4.3982347707230704E-3</c:v>
                </c:pt>
                <c:pt idx="356">
                  <c:v>-4.3982347707230704E-3</c:v>
                </c:pt>
                <c:pt idx="357">
                  <c:v>-4.3982347707230704E-3</c:v>
                </c:pt>
                <c:pt idx="358">
                  <c:v>-4.3982347707230704E-3</c:v>
                </c:pt>
                <c:pt idx="359">
                  <c:v>-4.3982347707230704E-3</c:v>
                </c:pt>
                <c:pt idx="360">
                  <c:v>-4.3982347707230704E-3</c:v>
                </c:pt>
                <c:pt idx="361">
                  <c:v>-4.3982347707230704E-3</c:v>
                </c:pt>
                <c:pt idx="362">
                  <c:v>-4.3982347707230704E-3</c:v>
                </c:pt>
                <c:pt idx="363">
                  <c:v>-4.3982347707230704E-3</c:v>
                </c:pt>
                <c:pt idx="364">
                  <c:v>-4.3982347707230704E-3</c:v>
                </c:pt>
                <c:pt idx="365">
                  <c:v>-4.3982347707230704E-3</c:v>
                </c:pt>
                <c:pt idx="366">
                  <c:v>-4.3982347707230704E-3</c:v>
                </c:pt>
                <c:pt idx="367">
                  <c:v>-4.3982347707230704E-3</c:v>
                </c:pt>
                <c:pt idx="368">
                  <c:v>-4.3982347707230704E-3</c:v>
                </c:pt>
                <c:pt idx="369">
                  <c:v>-4.3982347707230704E-3</c:v>
                </c:pt>
                <c:pt idx="370">
                  <c:v>-4.3982347707230704E-3</c:v>
                </c:pt>
                <c:pt idx="371">
                  <c:v>-4.3982347707230704E-3</c:v>
                </c:pt>
                <c:pt idx="372">
                  <c:v>-4.3982347707230704E-3</c:v>
                </c:pt>
                <c:pt idx="373">
                  <c:v>-4.3982347707230704E-3</c:v>
                </c:pt>
                <c:pt idx="374">
                  <c:v>-4.3982347707230704E-3</c:v>
                </c:pt>
                <c:pt idx="375">
                  <c:v>-4.3982347707230704E-3</c:v>
                </c:pt>
                <c:pt idx="376">
                  <c:v>-4.3982347707230704E-3</c:v>
                </c:pt>
                <c:pt idx="377">
                  <c:v>-4.3982347707230704E-3</c:v>
                </c:pt>
                <c:pt idx="378">
                  <c:v>-4.3982347707230704E-3</c:v>
                </c:pt>
                <c:pt idx="379">
                  <c:v>-4.3982347707230704E-3</c:v>
                </c:pt>
                <c:pt idx="380">
                  <c:v>-4.3982347707230704E-3</c:v>
                </c:pt>
                <c:pt idx="381">
                  <c:v>-4.3982347707230704E-3</c:v>
                </c:pt>
                <c:pt idx="382">
                  <c:v>-4.3982347707230704E-3</c:v>
                </c:pt>
                <c:pt idx="383">
                  <c:v>-4.3982347707230704E-3</c:v>
                </c:pt>
                <c:pt idx="384">
                  <c:v>-4.3982347707230704E-3</c:v>
                </c:pt>
                <c:pt idx="385">
                  <c:v>-4.3982347707230704E-3</c:v>
                </c:pt>
                <c:pt idx="386">
                  <c:v>-4.3982347707230704E-3</c:v>
                </c:pt>
                <c:pt idx="387">
                  <c:v>-4.3982347707230704E-3</c:v>
                </c:pt>
                <c:pt idx="388">
                  <c:v>-4.3982347707230704E-3</c:v>
                </c:pt>
                <c:pt idx="389">
                  <c:v>-4.3982347707230704E-3</c:v>
                </c:pt>
                <c:pt idx="390">
                  <c:v>-4.3982347707230704E-3</c:v>
                </c:pt>
                <c:pt idx="391">
                  <c:v>-4.3982347707230704E-3</c:v>
                </c:pt>
                <c:pt idx="392">
                  <c:v>-4.3982347707230704E-3</c:v>
                </c:pt>
                <c:pt idx="393">
                  <c:v>-4.3982347707230704E-3</c:v>
                </c:pt>
                <c:pt idx="394">
                  <c:v>-4.3982347707230704E-3</c:v>
                </c:pt>
                <c:pt idx="395">
                  <c:v>-4.3982347707230704E-3</c:v>
                </c:pt>
                <c:pt idx="396">
                  <c:v>-4.3982347707230704E-3</c:v>
                </c:pt>
                <c:pt idx="397">
                  <c:v>-4.3982347707230704E-3</c:v>
                </c:pt>
                <c:pt idx="398">
                  <c:v>-4.3982347707230704E-3</c:v>
                </c:pt>
                <c:pt idx="399">
                  <c:v>-4.3982347707230704E-3</c:v>
                </c:pt>
                <c:pt idx="400">
                  <c:v>-4.3982347707230704E-3</c:v>
                </c:pt>
                <c:pt idx="401">
                  <c:v>-4.3982347707230704E-3</c:v>
                </c:pt>
                <c:pt idx="402">
                  <c:v>-4.3982347707230704E-3</c:v>
                </c:pt>
                <c:pt idx="403">
                  <c:v>-4.3982347707230704E-3</c:v>
                </c:pt>
                <c:pt idx="404">
                  <c:v>-4.3982347707230704E-3</c:v>
                </c:pt>
                <c:pt idx="405">
                  <c:v>-4.3982347707230704E-3</c:v>
                </c:pt>
                <c:pt idx="406">
                  <c:v>-4.3982347707230704E-3</c:v>
                </c:pt>
                <c:pt idx="407">
                  <c:v>-4.3982347707230704E-3</c:v>
                </c:pt>
                <c:pt idx="408">
                  <c:v>-4.3982347707230704E-3</c:v>
                </c:pt>
                <c:pt idx="409">
                  <c:v>-4.3982347707230704E-3</c:v>
                </c:pt>
                <c:pt idx="410">
                  <c:v>-4.3982347707230704E-3</c:v>
                </c:pt>
                <c:pt idx="411">
                  <c:v>-4.3982347707230704E-3</c:v>
                </c:pt>
                <c:pt idx="412">
                  <c:v>-4.3982347707230704E-3</c:v>
                </c:pt>
                <c:pt idx="413">
                  <c:v>-4.3982347707230704E-3</c:v>
                </c:pt>
                <c:pt idx="414">
                  <c:v>-4.3982347707230704E-3</c:v>
                </c:pt>
                <c:pt idx="415">
                  <c:v>-4.3982347707230704E-3</c:v>
                </c:pt>
                <c:pt idx="416">
                  <c:v>-4.3982347707230704E-3</c:v>
                </c:pt>
                <c:pt idx="417">
                  <c:v>-4.3982347707230704E-3</c:v>
                </c:pt>
                <c:pt idx="418">
                  <c:v>-4.3982347707230704E-3</c:v>
                </c:pt>
                <c:pt idx="419">
                  <c:v>-4.3982347707230704E-3</c:v>
                </c:pt>
                <c:pt idx="420">
                  <c:v>-4.3982347707230704E-3</c:v>
                </c:pt>
                <c:pt idx="421">
                  <c:v>-4.3982347707230704E-3</c:v>
                </c:pt>
                <c:pt idx="422">
                  <c:v>-4.3982347707230704E-3</c:v>
                </c:pt>
                <c:pt idx="423">
                  <c:v>-4.3982347707230704E-3</c:v>
                </c:pt>
                <c:pt idx="424">
                  <c:v>-4.3982347707230704E-3</c:v>
                </c:pt>
                <c:pt idx="425">
                  <c:v>-4.3982347707230704E-3</c:v>
                </c:pt>
                <c:pt idx="426">
                  <c:v>-4.3982347707230704E-3</c:v>
                </c:pt>
                <c:pt idx="427">
                  <c:v>-4.3982347707230704E-3</c:v>
                </c:pt>
                <c:pt idx="428">
                  <c:v>-4.3982347707230704E-3</c:v>
                </c:pt>
                <c:pt idx="429">
                  <c:v>-4.3982347707230704E-3</c:v>
                </c:pt>
                <c:pt idx="430">
                  <c:v>-4.3982347707230704E-3</c:v>
                </c:pt>
                <c:pt idx="431">
                  <c:v>-4.3982347707230704E-3</c:v>
                </c:pt>
                <c:pt idx="432">
                  <c:v>-4.3982347707230704E-3</c:v>
                </c:pt>
                <c:pt idx="433">
                  <c:v>-4.3982347707230704E-3</c:v>
                </c:pt>
                <c:pt idx="434">
                  <c:v>-4.3982347707230704E-3</c:v>
                </c:pt>
                <c:pt idx="435">
                  <c:v>-4.3982347707230704E-3</c:v>
                </c:pt>
                <c:pt idx="436">
                  <c:v>-4.3982347707230704E-3</c:v>
                </c:pt>
                <c:pt idx="437">
                  <c:v>-4.3982347707230704E-3</c:v>
                </c:pt>
                <c:pt idx="438">
                  <c:v>-4.3982347707230704E-3</c:v>
                </c:pt>
                <c:pt idx="439">
                  <c:v>-4.3982347707230704E-3</c:v>
                </c:pt>
                <c:pt idx="440">
                  <c:v>-4.3982347707230704E-3</c:v>
                </c:pt>
                <c:pt idx="441">
                  <c:v>-4.3982347707230704E-3</c:v>
                </c:pt>
                <c:pt idx="442">
                  <c:v>-4.3982347707230704E-3</c:v>
                </c:pt>
                <c:pt idx="443">
                  <c:v>-4.3982347707230704E-3</c:v>
                </c:pt>
                <c:pt idx="444">
                  <c:v>-4.3982347707230704E-3</c:v>
                </c:pt>
                <c:pt idx="445">
                  <c:v>-4.3982347707230704E-3</c:v>
                </c:pt>
                <c:pt idx="446">
                  <c:v>-4.3982347707230704E-3</c:v>
                </c:pt>
                <c:pt idx="447">
                  <c:v>-4.3982347707230704E-3</c:v>
                </c:pt>
                <c:pt idx="448">
                  <c:v>-4.3982347707230704E-3</c:v>
                </c:pt>
                <c:pt idx="449">
                  <c:v>-4.3982347707230704E-3</c:v>
                </c:pt>
                <c:pt idx="450">
                  <c:v>-4.3982347707230704E-3</c:v>
                </c:pt>
                <c:pt idx="451">
                  <c:v>-4.3982347707230704E-3</c:v>
                </c:pt>
                <c:pt idx="452">
                  <c:v>-4.3982347707230704E-3</c:v>
                </c:pt>
                <c:pt idx="453">
                  <c:v>-4.3982347707230704E-3</c:v>
                </c:pt>
                <c:pt idx="454">
                  <c:v>-4.3982347707230704E-3</c:v>
                </c:pt>
                <c:pt idx="455">
                  <c:v>-4.3982347707230704E-3</c:v>
                </c:pt>
                <c:pt idx="456">
                  <c:v>-4.3982347707230704E-3</c:v>
                </c:pt>
                <c:pt idx="457">
                  <c:v>-4.3982347707230704E-3</c:v>
                </c:pt>
                <c:pt idx="458">
                  <c:v>-4.3982347707230704E-3</c:v>
                </c:pt>
                <c:pt idx="459">
                  <c:v>-4.3982347707230704E-3</c:v>
                </c:pt>
                <c:pt idx="460">
                  <c:v>-4.3982347707230704E-3</c:v>
                </c:pt>
                <c:pt idx="461">
                  <c:v>-4.3982347707230704E-3</c:v>
                </c:pt>
                <c:pt idx="462">
                  <c:v>-4.3982347707230704E-3</c:v>
                </c:pt>
                <c:pt idx="463">
                  <c:v>-4.3982347707230704E-3</c:v>
                </c:pt>
                <c:pt idx="464">
                  <c:v>-4.3982347707230704E-3</c:v>
                </c:pt>
                <c:pt idx="465">
                  <c:v>-4.3982347707230704E-3</c:v>
                </c:pt>
                <c:pt idx="466">
                  <c:v>-4.3982347707230704E-3</c:v>
                </c:pt>
                <c:pt idx="467">
                  <c:v>-4.3982347707230704E-3</c:v>
                </c:pt>
                <c:pt idx="468">
                  <c:v>-4.3982347707230704E-3</c:v>
                </c:pt>
                <c:pt idx="469">
                  <c:v>-4.3982347707230704E-3</c:v>
                </c:pt>
                <c:pt idx="470">
                  <c:v>-4.3982347707230704E-3</c:v>
                </c:pt>
                <c:pt idx="471">
                  <c:v>-4.3982347707230704E-3</c:v>
                </c:pt>
                <c:pt idx="472">
                  <c:v>-4.3982347707230704E-3</c:v>
                </c:pt>
                <c:pt idx="473">
                  <c:v>-4.3982347707230704E-3</c:v>
                </c:pt>
                <c:pt idx="474">
                  <c:v>-4.3982347707230704E-3</c:v>
                </c:pt>
                <c:pt idx="475">
                  <c:v>-4.3982347707230704E-3</c:v>
                </c:pt>
                <c:pt idx="476">
                  <c:v>-4.3982347707230704E-3</c:v>
                </c:pt>
                <c:pt idx="477">
                  <c:v>-4.3982347707230704E-3</c:v>
                </c:pt>
                <c:pt idx="478">
                  <c:v>-4.3982347707230704E-3</c:v>
                </c:pt>
                <c:pt idx="479">
                  <c:v>-4.3982347707230704E-3</c:v>
                </c:pt>
                <c:pt idx="480">
                  <c:v>-4.3982347707230704E-3</c:v>
                </c:pt>
                <c:pt idx="481">
                  <c:v>-4.3982347707230704E-3</c:v>
                </c:pt>
                <c:pt idx="482">
                  <c:v>-4.3982347707230704E-3</c:v>
                </c:pt>
                <c:pt idx="483">
                  <c:v>-4.3982347707230704E-3</c:v>
                </c:pt>
                <c:pt idx="484">
                  <c:v>-4.3982347707230704E-3</c:v>
                </c:pt>
                <c:pt idx="485">
                  <c:v>-4.3982347707230704E-3</c:v>
                </c:pt>
                <c:pt idx="486">
                  <c:v>-4.3982347707230704E-3</c:v>
                </c:pt>
                <c:pt idx="487">
                  <c:v>-4.3982347707230704E-3</c:v>
                </c:pt>
                <c:pt idx="488">
                  <c:v>-4.3982347707230704E-3</c:v>
                </c:pt>
                <c:pt idx="489">
                  <c:v>-4.3982347707230704E-3</c:v>
                </c:pt>
                <c:pt idx="490">
                  <c:v>-4.3982347707230704E-3</c:v>
                </c:pt>
                <c:pt idx="491">
                  <c:v>-4.3982347707230704E-3</c:v>
                </c:pt>
                <c:pt idx="492">
                  <c:v>-4.3982347707230704E-3</c:v>
                </c:pt>
                <c:pt idx="493">
                  <c:v>-4.3982347707230704E-3</c:v>
                </c:pt>
                <c:pt idx="494">
                  <c:v>-4.3982347707230704E-3</c:v>
                </c:pt>
                <c:pt idx="495">
                  <c:v>-4.3982347707230704E-3</c:v>
                </c:pt>
                <c:pt idx="496">
                  <c:v>-4.3982347707230704E-3</c:v>
                </c:pt>
                <c:pt idx="497">
                  <c:v>-4.3982347707230704E-3</c:v>
                </c:pt>
                <c:pt idx="498">
                  <c:v>-4.3982347707230704E-3</c:v>
                </c:pt>
                <c:pt idx="499">
                  <c:v>-4.3982347707230704E-3</c:v>
                </c:pt>
                <c:pt idx="500">
                  <c:v>-4.3982347707230704E-3</c:v>
                </c:pt>
                <c:pt idx="501">
                  <c:v>-4.3982347707230704E-3</c:v>
                </c:pt>
                <c:pt idx="502">
                  <c:v>-4.3982347707230704E-3</c:v>
                </c:pt>
                <c:pt idx="503">
                  <c:v>-4.3982347707230704E-3</c:v>
                </c:pt>
                <c:pt idx="504">
                  <c:v>-4.3982347707230704E-3</c:v>
                </c:pt>
                <c:pt idx="505">
                  <c:v>-4.3982347707230704E-3</c:v>
                </c:pt>
                <c:pt idx="506">
                  <c:v>-4.3982347707230704E-3</c:v>
                </c:pt>
                <c:pt idx="507">
                  <c:v>-4.3982347707230704E-3</c:v>
                </c:pt>
                <c:pt idx="508">
                  <c:v>-4.3982347707230704E-3</c:v>
                </c:pt>
                <c:pt idx="509">
                  <c:v>-4.3982347707230704E-3</c:v>
                </c:pt>
                <c:pt idx="510">
                  <c:v>-4.3982347707230704E-3</c:v>
                </c:pt>
                <c:pt idx="511">
                  <c:v>-4.3982347707230704E-3</c:v>
                </c:pt>
                <c:pt idx="512">
                  <c:v>-4.3982347707230704E-3</c:v>
                </c:pt>
                <c:pt idx="513">
                  <c:v>-4.3982347707230704E-3</c:v>
                </c:pt>
                <c:pt idx="514">
                  <c:v>-4.3982347707230704E-3</c:v>
                </c:pt>
                <c:pt idx="515">
                  <c:v>-4.3982347707230704E-3</c:v>
                </c:pt>
                <c:pt idx="516">
                  <c:v>-4.3982347707230704E-3</c:v>
                </c:pt>
                <c:pt idx="517">
                  <c:v>-4.3982347707230704E-3</c:v>
                </c:pt>
                <c:pt idx="518">
                  <c:v>-4.3982347707230704E-3</c:v>
                </c:pt>
                <c:pt idx="519">
                  <c:v>-4.3982347707230704E-3</c:v>
                </c:pt>
                <c:pt idx="520">
                  <c:v>-4.3982347707230704E-3</c:v>
                </c:pt>
                <c:pt idx="521">
                  <c:v>-4.3982347707230704E-3</c:v>
                </c:pt>
                <c:pt idx="522">
                  <c:v>-4.3982347707230704E-3</c:v>
                </c:pt>
                <c:pt idx="523">
                  <c:v>-4.3982347707230704E-3</c:v>
                </c:pt>
                <c:pt idx="524">
                  <c:v>-4.3982347707230704E-3</c:v>
                </c:pt>
                <c:pt idx="525">
                  <c:v>-4.3982347707230704E-3</c:v>
                </c:pt>
                <c:pt idx="526">
                  <c:v>-4.3982347707230704E-3</c:v>
                </c:pt>
                <c:pt idx="527">
                  <c:v>-4.3982347707230704E-3</c:v>
                </c:pt>
                <c:pt idx="528">
                  <c:v>-4.3982347707230704E-3</c:v>
                </c:pt>
                <c:pt idx="529">
                  <c:v>-4.3982347707230704E-3</c:v>
                </c:pt>
                <c:pt idx="530">
                  <c:v>-4.3982347707230704E-3</c:v>
                </c:pt>
                <c:pt idx="531">
                  <c:v>-4.3982347707230704E-3</c:v>
                </c:pt>
                <c:pt idx="532">
                  <c:v>-4.3982347707230704E-3</c:v>
                </c:pt>
                <c:pt idx="533">
                  <c:v>-4.3982347707230704E-3</c:v>
                </c:pt>
                <c:pt idx="534">
                  <c:v>-4.3982347707230704E-3</c:v>
                </c:pt>
                <c:pt idx="535">
                  <c:v>-4.3982347707230704E-3</c:v>
                </c:pt>
                <c:pt idx="536">
                  <c:v>-4.3982347707230704E-3</c:v>
                </c:pt>
                <c:pt idx="537">
                  <c:v>-4.3982347707230704E-3</c:v>
                </c:pt>
                <c:pt idx="538">
                  <c:v>-4.3982347707230704E-3</c:v>
                </c:pt>
                <c:pt idx="539">
                  <c:v>-4.3982347707230704E-3</c:v>
                </c:pt>
                <c:pt idx="540">
                  <c:v>-4.3982347707230704E-3</c:v>
                </c:pt>
                <c:pt idx="541">
                  <c:v>-4.3982347707230704E-3</c:v>
                </c:pt>
                <c:pt idx="542">
                  <c:v>-4.3982347707230704E-3</c:v>
                </c:pt>
                <c:pt idx="543">
                  <c:v>-4.3982347707230704E-3</c:v>
                </c:pt>
                <c:pt idx="544">
                  <c:v>-4.3982347707230704E-3</c:v>
                </c:pt>
                <c:pt idx="545">
                  <c:v>-4.3982347707230704E-3</c:v>
                </c:pt>
                <c:pt idx="546">
                  <c:v>-4.3982347707230704E-3</c:v>
                </c:pt>
                <c:pt idx="547">
                  <c:v>-4.3982347707230704E-3</c:v>
                </c:pt>
                <c:pt idx="548">
                  <c:v>-4.3982347707230704E-3</c:v>
                </c:pt>
                <c:pt idx="549">
                  <c:v>-4.3982347707230704E-3</c:v>
                </c:pt>
                <c:pt idx="550">
                  <c:v>-4.3982347707230704E-3</c:v>
                </c:pt>
                <c:pt idx="551">
                  <c:v>-4.3982347707230704E-3</c:v>
                </c:pt>
                <c:pt idx="552">
                  <c:v>-4.3982347707230704E-3</c:v>
                </c:pt>
                <c:pt idx="553">
                  <c:v>-4.3982347707230704E-3</c:v>
                </c:pt>
                <c:pt idx="554">
                  <c:v>-4.3982347707230704E-3</c:v>
                </c:pt>
                <c:pt idx="555">
                  <c:v>-4.3982347707230704E-3</c:v>
                </c:pt>
                <c:pt idx="556">
                  <c:v>-4.3982347707230704E-3</c:v>
                </c:pt>
                <c:pt idx="557">
                  <c:v>-4.3982347707230704E-3</c:v>
                </c:pt>
                <c:pt idx="558">
                  <c:v>-4.3982347707230704E-3</c:v>
                </c:pt>
                <c:pt idx="559">
                  <c:v>-4.3982347707230704E-3</c:v>
                </c:pt>
                <c:pt idx="560">
                  <c:v>-4.3982347707230704E-3</c:v>
                </c:pt>
                <c:pt idx="561">
                  <c:v>-4.3982347707230704E-3</c:v>
                </c:pt>
                <c:pt idx="562">
                  <c:v>-4.3982347707230704E-3</c:v>
                </c:pt>
                <c:pt idx="563">
                  <c:v>-4.3982347707230704E-3</c:v>
                </c:pt>
                <c:pt idx="564">
                  <c:v>-4.3982347707230704E-3</c:v>
                </c:pt>
                <c:pt idx="565">
                  <c:v>-4.3982347707230704E-3</c:v>
                </c:pt>
                <c:pt idx="566">
                  <c:v>-4.3982347707230704E-3</c:v>
                </c:pt>
                <c:pt idx="567">
                  <c:v>-4.3982347707230704E-3</c:v>
                </c:pt>
                <c:pt idx="568">
                  <c:v>-4.3982347707230704E-3</c:v>
                </c:pt>
                <c:pt idx="569">
                  <c:v>-4.3982347707230704E-3</c:v>
                </c:pt>
                <c:pt idx="570">
                  <c:v>-4.3982347707230704E-3</c:v>
                </c:pt>
                <c:pt idx="571">
                  <c:v>-4.3982347707230704E-3</c:v>
                </c:pt>
                <c:pt idx="572">
                  <c:v>-4.3982347707230704E-3</c:v>
                </c:pt>
                <c:pt idx="573">
                  <c:v>-4.3982347707230704E-3</c:v>
                </c:pt>
                <c:pt idx="574">
                  <c:v>-4.3982347707230704E-3</c:v>
                </c:pt>
                <c:pt idx="575">
                  <c:v>-4.3982347707230704E-3</c:v>
                </c:pt>
                <c:pt idx="576">
                  <c:v>-4.3982347707230704E-3</c:v>
                </c:pt>
                <c:pt idx="577">
                  <c:v>-4.3982347707230704E-3</c:v>
                </c:pt>
                <c:pt idx="578">
                  <c:v>-4.3982347707230704E-3</c:v>
                </c:pt>
                <c:pt idx="579">
                  <c:v>-4.3982347707230704E-3</c:v>
                </c:pt>
                <c:pt idx="580">
                  <c:v>-4.3982347707230704E-3</c:v>
                </c:pt>
                <c:pt idx="581">
                  <c:v>-4.3982347707230704E-3</c:v>
                </c:pt>
                <c:pt idx="582">
                  <c:v>-4.3982347707230704E-3</c:v>
                </c:pt>
                <c:pt idx="583">
                  <c:v>-4.3982347707230704E-3</c:v>
                </c:pt>
                <c:pt idx="584">
                  <c:v>-4.3982347707230704E-3</c:v>
                </c:pt>
                <c:pt idx="585">
                  <c:v>-4.3982347707230704E-3</c:v>
                </c:pt>
                <c:pt idx="586">
                  <c:v>-4.3982347707230704E-3</c:v>
                </c:pt>
                <c:pt idx="587">
                  <c:v>-4.3982347707230704E-3</c:v>
                </c:pt>
                <c:pt idx="588">
                  <c:v>-4.3982347707230704E-3</c:v>
                </c:pt>
                <c:pt idx="589">
                  <c:v>-4.3982347707230704E-3</c:v>
                </c:pt>
                <c:pt idx="590">
                  <c:v>-4.3982347707230704E-3</c:v>
                </c:pt>
                <c:pt idx="591">
                  <c:v>-4.3982347707230704E-3</c:v>
                </c:pt>
                <c:pt idx="592">
                  <c:v>-4.3982347707230704E-3</c:v>
                </c:pt>
                <c:pt idx="593">
                  <c:v>-4.3982347707230704E-3</c:v>
                </c:pt>
                <c:pt idx="594">
                  <c:v>-4.3982347707230704E-3</c:v>
                </c:pt>
                <c:pt idx="595">
                  <c:v>-4.3982347707230704E-3</c:v>
                </c:pt>
                <c:pt idx="596">
                  <c:v>-4.3982347707230704E-3</c:v>
                </c:pt>
                <c:pt idx="597">
                  <c:v>-4.3982347707230704E-3</c:v>
                </c:pt>
                <c:pt idx="598">
                  <c:v>-4.3982347707230704E-3</c:v>
                </c:pt>
                <c:pt idx="599">
                  <c:v>-4.3982347707230704E-3</c:v>
                </c:pt>
                <c:pt idx="600">
                  <c:v>-4.3982347707230704E-3</c:v>
                </c:pt>
                <c:pt idx="601">
                  <c:v>-4.3982347707230704E-3</c:v>
                </c:pt>
                <c:pt idx="602">
                  <c:v>-4.3982347707230704E-3</c:v>
                </c:pt>
                <c:pt idx="603">
                  <c:v>-4.3982347707230704E-3</c:v>
                </c:pt>
                <c:pt idx="604">
                  <c:v>-4.3982347707230704E-3</c:v>
                </c:pt>
                <c:pt idx="605">
                  <c:v>-4.3982347707230704E-3</c:v>
                </c:pt>
                <c:pt idx="606">
                  <c:v>-4.3982347707230704E-3</c:v>
                </c:pt>
                <c:pt idx="607">
                  <c:v>-4.3982347707230704E-3</c:v>
                </c:pt>
                <c:pt idx="608">
                  <c:v>-4.3982347707230704E-3</c:v>
                </c:pt>
                <c:pt idx="609">
                  <c:v>-4.3982347707230704E-3</c:v>
                </c:pt>
                <c:pt idx="610">
                  <c:v>-4.3982347707230704E-3</c:v>
                </c:pt>
                <c:pt idx="611">
                  <c:v>-4.3982347707230704E-3</c:v>
                </c:pt>
                <c:pt idx="612">
                  <c:v>-4.3982347707230704E-3</c:v>
                </c:pt>
                <c:pt idx="613">
                  <c:v>-4.3982347707230704E-3</c:v>
                </c:pt>
                <c:pt idx="614">
                  <c:v>-4.3982347707230704E-3</c:v>
                </c:pt>
                <c:pt idx="615">
                  <c:v>-4.3982347707230704E-3</c:v>
                </c:pt>
                <c:pt idx="616">
                  <c:v>-4.3982347707230704E-3</c:v>
                </c:pt>
                <c:pt idx="617">
                  <c:v>-4.3982347707230704E-3</c:v>
                </c:pt>
                <c:pt idx="618">
                  <c:v>-4.3982347707230704E-3</c:v>
                </c:pt>
                <c:pt idx="619">
                  <c:v>-4.3982347707230704E-3</c:v>
                </c:pt>
                <c:pt idx="620">
                  <c:v>-4.3982347707230704E-3</c:v>
                </c:pt>
                <c:pt idx="621">
                  <c:v>-4.3982347707230704E-3</c:v>
                </c:pt>
                <c:pt idx="622">
                  <c:v>-4.3982347707230704E-3</c:v>
                </c:pt>
                <c:pt idx="623">
                  <c:v>-4.3982347707230704E-3</c:v>
                </c:pt>
                <c:pt idx="624">
                  <c:v>-4.3982347707230704E-3</c:v>
                </c:pt>
                <c:pt idx="625">
                  <c:v>-4.3982347707230704E-3</c:v>
                </c:pt>
                <c:pt idx="626">
                  <c:v>-4.3982347707230704E-3</c:v>
                </c:pt>
                <c:pt idx="627">
                  <c:v>-4.3982347707230704E-3</c:v>
                </c:pt>
                <c:pt idx="628">
                  <c:v>-4.3982347707230704E-3</c:v>
                </c:pt>
                <c:pt idx="629">
                  <c:v>-4.3982347707230704E-3</c:v>
                </c:pt>
                <c:pt idx="630">
                  <c:v>-4.3982347707230704E-3</c:v>
                </c:pt>
                <c:pt idx="631">
                  <c:v>-4.3982347707230704E-3</c:v>
                </c:pt>
                <c:pt idx="632">
                  <c:v>-4.3982347707230704E-3</c:v>
                </c:pt>
                <c:pt idx="633">
                  <c:v>-4.3982347707230704E-3</c:v>
                </c:pt>
                <c:pt idx="634">
                  <c:v>-4.3982347707230704E-3</c:v>
                </c:pt>
                <c:pt idx="635">
                  <c:v>-4.3982347707230704E-3</c:v>
                </c:pt>
                <c:pt idx="636">
                  <c:v>-4.3982347707230704E-3</c:v>
                </c:pt>
                <c:pt idx="637">
                  <c:v>-4.3982347707230704E-3</c:v>
                </c:pt>
                <c:pt idx="638">
                  <c:v>-4.3982347707230704E-3</c:v>
                </c:pt>
                <c:pt idx="639">
                  <c:v>-4.3982347707230704E-3</c:v>
                </c:pt>
                <c:pt idx="640">
                  <c:v>-4.3982347707230704E-3</c:v>
                </c:pt>
                <c:pt idx="641">
                  <c:v>-4.3982347707230704E-3</c:v>
                </c:pt>
                <c:pt idx="642">
                  <c:v>-4.3982347707230704E-3</c:v>
                </c:pt>
                <c:pt idx="643">
                  <c:v>-4.3982347707230704E-3</c:v>
                </c:pt>
                <c:pt idx="644">
                  <c:v>-4.3982347707230704E-3</c:v>
                </c:pt>
                <c:pt idx="645">
                  <c:v>-4.3982347707230704E-3</c:v>
                </c:pt>
                <c:pt idx="646">
                  <c:v>-4.3982347707230704E-3</c:v>
                </c:pt>
                <c:pt idx="647">
                  <c:v>-4.3982347707230704E-3</c:v>
                </c:pt>
                <c:pt idx="648">
                  <c:v>-4.3982347707230704E-3</c:v>
                </c:pt>
                <c:pt idx="649">
                  <c:v>-4.3982347707230704E-3</c:v>
                </c:pt>
                <c:pt idx="650">
                  <c:v>-4.3982347707230704E-3</c:v>
                </c:pt>
                <c:pt idx="651">
                  <c:v>-4.3982347707230704E-3</c:v>
                </c:pt>
                <c:pt idx="652">
                  <c:v>-4.3982347707230704E-3</c:v>
                </c:pt>
                <c:pt idx="653">
                  <c:v>-4.3982347707230704E-3</c:v>
                </c:pt>
                <c:pt idx="654">
                  <c:v>-4.3982347707230704E-3</c:v>
                </c:pt>
                <c:pt idx="655">
                  <c:v>-4.3982347707230704E-3</c:v>
                </c:pt>
                <c:pt idx="656">
                  <c:v>-4.3982347707230704E-3</c:v>
                </c:pt>
                <c:pt idx="657">
                  <c:v>-4.3982347707230704E-3</c:v>
                </c:pt>
                <c:pt idx="658">
                  <c:v>-4.3982347707230704E-3</c:v>
                </c:pt>
                <c:pt idx="659">
                  <c:v>-4.3982347707230704E-3</c:v>
                </c:pt>
                <c:pt idx="660">
                  <c:v>-4.3982347707230704E-3</c:v>
                </c:pt>
                <c:pt idx="661">
                  <c:v>-4.3982347707230704E-3</c:v>
                </c:pt>
                <c:pt idx="662">
                  <c:v>-4.3982347707230704E-3</c:v>
                </c:pt>
                <c:pt idx="663">
                  <c:v>-4.3982347707230704E-3</c:v>
                </c:pt>
                <c:pt idx="664">
                  <c:v>-4.3982347707230704E-3</c:v>
                </c:pt>
                <c:pt idx="665">
                  <c:v>-4.3982347707230704E-3</c:v>
                </c:pt>
                <c:pt idx="666">
                  <c:v>-4.3982347707230704E-3</c:v>
                </c:pt>
                <c:pt idx="667">
                  <c:v>-4.3982347707230704E-3</c:v>
                </c:pt>
                <c:pt idx="668">
                  <c:v>-4.3982347707230704E-3</c:v>
                </c:pt>
                <c:pt idx="669">
                  <c:v>-4.3982347707230704E-3</c:v>
                </c:pt>
                <c:pt idx="670">
                  <c:v>-4.3982347707230704E-3</c:v>
                </c:pt>
                <c:pt idx="671">
                  <c:v>-4.3982347707230704E-3</c:v>
                </c:pt>
                <c:pt idx="672">
                  <c:v>-4.3982347707230704E-3</c:v>
                </c:pt>
                <c:pt idx="673">
                  <c:v>-4.3982347707230704E-3</c:v>
                </c:pt>
                <c:pt idx="674">
                  <c:v>-4.3982347707230704E-3</c:v>
                </c:pt>
                <c:pt idx="675">
                  <c:v>-4.3982347707230704E-3</c:v>
                </c:pt>
                <c:pt idx="676">
                  <c:v>-4.3982347707230704E-3</c:v>
                </c:pt>
                <c:pt idx="677">
                  <c:v>-4.3982347707230704E-3</c:v>
                </c:pt>
                <c:pt idx="678">
                  <c:v>-4.3982347707230704E-3</c:v>
                </c:pt>
                <c:pt idx="679">
                  <c:v>-4.3982347707230704E-3</c:v>
                </c:pt>
                <c:pt idx="680">
                  <c:v>-4.3982347707230704E-3</c:v>
                </c:pt>
                <c:pt idx="681">
                  <c:v>-4.3982347707230704E-3</c:v>
                </c:pt>
                <c:pt idx="682">
                  <c:v>-4.3982347707230704E-3</c:v>
                </c:pt>
                <c:pt idx="683">
                  <c:v>-4.3982347707230704E-3</c:v>
                </c:pt>
                <c:pt idx="684">
                  <c:v>-4.3982347707230704E-3</c:v>
                </c:pt>
                <c:pt idx="685">
                  <c:v>-4.3982347707230704E-3</c:v>
                </c:pt>
                <c:pt idx="686">
                  <c:v>-4.3982347707230704E-3</c:v>
                </c:pt>
                <c:pt idx="687">
                  <c:v>-4.3982347707230704E-3</c:v>
                </c:pt>
                <c:pt idx="688">
                  <c:v>-4.3982347707230704E-3</c:v>
                </c:pt>
                <c:pt idx="689">
                  <c:v>-4.3982347707230704E-3</c:v>
                </c:pt>
                <c:pt idx="690">
                  <c:v>-4.3982347707230704E-3</c:v>
                </c:pt>
                <c:pt idx="691">
                  <c:v>-4.3982347707230704E-3</c:v>
                </c:pt>
                <c:pt idx="692">
                  <c:v>-4.3982347707230704E-3</c:v>
                </c:pt>
                <c:pt idx="693">
                  <c:v>-4.3982347707230704E-3</c:v>
                </c:pt>
                <c:pt idx="694">
                  <c:v>-4.3982347707230704E-3</c:v>
                </c:pt>
                <c:pt idx="695">
                  <c:v>-4.3982347707230704E-3</c:v>
                </c:pt>
                <c:pt idx="696">
                  <c:v>-4.3982347707230704E-3</c:v>
                </c:pt>
                <c:pt idx="697">
                  <c:v>-4.3982347707230704E-3</c:v>
                </c:pt>
                <c:pt idx="698">
                  <c:v>-4.3982347707230704E-3</c:v>
                </c:pt>
                <c:pt idx="699">
                  <c:v>-4.3982347707230704E-3</c:v>
                </c:pt>
                <c:pt idx="700">
                  <c:v>-4.3982347707230704E-3</c:v>
                </c:pt>
                <c:pt idx="701">
                  <c:v>-4.3982347707230704E-3</c:v>
                </c:pt>
                <c:pt idx="702">
                  <c:v>-4.3982347707230704E-3</c:v>
                </c:pt>
                <c:pt idx="703">
                  <c:v>-4.3982347707230704E-3</c:v>
                </c:pt>
                <c:pt idx="704">
                  <c:v>-4.3982347707230704E-3</c:v>
                </c:pt>
                <c:pt idx="705">
                  <c:v>-4.3982347707230704E-3</c:v>
                </c:pt>
                <c:pt idx="706">
                  <c:v>-4.3982347707230704E-3</c:v>
                </c:pt>
                <c:pt idx="707">
                  <c:v>-4.3982347707230704E-3</c:v>
                </c:pt>
                <c:pt idx="708">
                  <c:v>-4.3982347707230704E-3</c:v>
                </c:pt>
                <c:pt idx="709">
                  <c:v>-4.3982347707230704E-3</c:v>
                </c:pt>
                <c:pt idx="710">
                  <c:v>-4.3982347707230704E-3</c:v>
                </c:pt>
                <c:pt idx="711">
                  <c:v>-4.3982347707230704E-3</c:v>
                </c:pt>
                <c:pt idx="712">
                  <c:v>-4.3982347707230704E-3</c:v>
                </c:pt>
                <c:pt idx="713">
                  <c:v>-4.3982347707230704E-3</c:v>
                </c:pt>
                <c:pt idx="714">
                  <c:v>-4.3982347707230704E-3</c:v>
                </c:pt>
                <c:pt idx="715">
                  <c:v>-4.3982347707230704E-3</c:v>
                </c:pt>
                <c:pt idx="716">
                  <c:v>-4.3982347707230704E-3</c:v>
                </c:pt>
                <c:pt idx="717">
                  <c:v>-4.3982347707230704E-3</c:v>
                </c:pt>
                <c:pt idx="718">
                  <c:v>-4.3982347707230704E-3</c:v>
                </c:pt>
                <c:pt idx="719">
                  <c:v>-4.3982347707230704E-3</c:v>
                </c:pt>
                <c:pt idx="720">
                  <c:v>-4.3982347707230704E-3</c:v>
                </c:pt>
                <c:pt idx="721">
                  <c:v>-4.3982347707230704E-3</c:v>
                </c:pt>
                <c:pt idx="722">
                  <c:v>-4.3982347707230704E-3</c:v>
                </c:pt>
                <c:pt idx="723">
                  <c:v>-4.3982347707230704E-3</c:v>
                </c:pt>
                <c:pt idx="724">
                  <c:v>-4.3982347707230704E-3</c:v>
                </c:pt>
                <c:pt idx="725">
                  <c:v>-4.3982347707230704E-3</c:v>
                </c:pt>
                <c:pt idx="726">
                  <c:v>-4.3982347707230704E-3</c:v>
                </c:pt>
                <c:pt idx="727">
                  <c:v>-4.3982347707230704E-3</c:v>
                </c:pt>
                <c:pt idx="728">
                  <c:v>-4.3982347707230704E-3</c:v>
                </c:pt>
                <c:pt idx="729">
                  <c:v>-4.3982347707230704E-3</c:v>
                </c:pt>
                <c:pt idx="730">
                  <c:v>-4.3982347707230704E-3</c:v>
                </c:pt>
                <c:pt idx="731">
                  <c:v>-4.3982347707230704E-3</c:v>
                </c:pt>
                <c:pt idx="732">
                  <c:v>-4.3982347707230704E-3</c:v>
                </c:pt>
                <c:pt idx="733">
                  <c:v>-4.3982347707230704E-3</c:v>
                </c:pt>
                <c:pt idx="734">
                  <c:v>-4.3982347707230704E-3</c:v>
                </c:pt>
                <c:pt idx="735">
                  <c:v>-4.3982347707230704E-3</c:v>
                </c:pt>
                <c:pt idx="736">
                  <c:v>-4.3982347707230704E-3</c:v>
                </c:pt>
                <c:pt idx="737">
                  <c:v>-4.3982347707230704E-3</c:v>
                </c:pt>
                <c:pt idx="738">
                  <c:v>-4.3982347707230704E-3</c:v>
                </c:pt>
                <c:pt idx="739">
                  <c:v>-4.3982347707230704E-3</c:v>
                </c:pt>
                <c:pt idx="740">
                  <c:v>-4.3982347707230704E-3</c:v>
                </c:pt>
                <c:pt idx="741">
                  <c:v>-4.3982347707230704E-3</c:v>
                </c:pt>
                <c:pt idx="742">
                  <c:v>-4.3982347707230704E-3</c:v>
                </c:pt>
                <c:pt idx="743">
                  <c:v>-4.3982347707230704E-3</c:v>
                </c:pt>
                <c:pt idx="744">
                  <c:v>-4.3982347707230704E-3</c:v>
                </c:pt>
                <c:pt idx="745">
                  <c:v>-4.3982347707230704E-3</c:v>
                </c:pt>
                <c:pt idx="746">
                  <c:v>-4.3982347707230704E-3</c:v>
                </c:pt>
                <c:pt idx="747">
                  <c:v>-4.3982347707230704E-3</c:v>
                </c:pt>
                <c:pt idx="748">
                  <c:v>-4.3982347707230704E-3</c:v>
                </c:pt>
                <c:pt idx="749">
                  <c:v>-4.3982347707230704E-3</c:v>
                </c:pt>
                <c:pt idx="750">
                  <c:v>-4.3982347707230704E-3</c:v>
                </c:pt>
                <c:pt idx="751">
                  <c:v>-4.3982347707230704E-3</c:v>
                </c:pt>
                <c:pt idx="752">
                  <c:v>-4.3982347707230704E-3</c:v>
                </c:pt>
                <c:pt idx="753">
                  <c:v>-4.3982347707230704E-3</c:v>
                </c:pt>
                <c:pt idx="754">
                  <c:v>-4.3982347707230704E-3</c:v>
                </c:pt>
                <c:pt idx="755">
                  <c:v>-4.3982347707230704E-3</c:v>
                </c:pt>
                <c:pt idx="756">
                  <c:v>-4.3982347707230704E-3</c:v>
                </c:pt>
                <c:pt idx="757">
                  <c:v>-4.3982347707230704E-3</c:v>
                </c:pt>
                <c:pt idx="758">
                  <c:v>-4.3982347707230704E-3</c:v>
                </c:pt>
                <c:pt idx="759">
                  <c:v>-4.3982347707230704E-3</c:v>
                </c:pt>
                <c:pt idx="760">
                  <c:v>-4.3982347707230704E-3</c:v>
                </c:pt>
                <c:pt idx="761">
                  <c:v>-4.3982347707230704E-3</c:v>
                </c:pt>
                <c:pt idx="762">
                  <c:v>-4.3982347707230704E-3</c:v>
                </c:pt>
                <c:pt idx="763">
                  <c:v>-4.3982347707230704E-3</c:v>
                </c:pt>
                <c:pt idx="764">
                  <c:v>-4.3982347707230704E-3</c:v>
                </c:pt>
                <c:pt idx="765">
                  <c:v>-4.3982347707230704E-3</c:v>
                </c:pt>
                <c:pt idx="766">
                  <c:v>-4.3982347707230704E-3</c:v>
                </c:pt>
                <c:pt idx="767">
                  <c:v>-4.3982347707230704E-3</c:v>
                </c:pt>
                <c:pt idx="768">
                  <c:v>-4.3982347707230704E-3</c:v>
                </c:pt>
                <c:pt idx="769">
                  <c:v>-4.3982347707230704E-3</c:v>
                </c:pt>
                <c:pt idx="770">
                  <c:v>-4.3982347707230704E-3</c:v>
                </c:pt>
                <c:pt idx="771">
                  <c:v>-4.3982347707230704E-3</c:v>
                </c:pt>
                <c:pt idx="772">
                  <c:v>-4.3982347707230704E-3</c:v>
                </c:pt>
                <c:pt idx="773">
                  <c:v>-4.3982347707230704E-3</c:v>
                </c:pt>
                <c:pt idx="774">
                  <c:v>-4.3982347707230704E-3</c:v>
                </c:pt>
                <c:pt idx="775">
                  <c:v>-4.3982347707230704E-3</c:v>
                </c:pt>
                <c:pt idx="776">
                  <c:v>-4.3982347707230704E-3</c:v>
                </c:pt>
                <c:pt idx="777">
                  <c:v>-4.3982347707230704E-3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38-459F-9750-9CC8FD9DC1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3832704"/>
        <c:axId val="503833120"/>
      </c:lineChart>
      <c:dateAx>
        <c:axId val="503832704"/>
        <c:scaling>
          <c:orientation val="minMax"/>
        </c:scaling>
        <c:delete val="0"/>
        <c:axPos val="b"/>
        <c:numFmt formatCode="yyyy/mm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03833120"/>
        <c:crosses val="autoZero"/>
        <c:auto val="1"/>
        <c:lblOffset val="100"/>
        <c:baseTimeUnit val="days"/>
      </c:dateAx>
      <c:valAx>
        <c:axId val="50383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0383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S1_new!$D$1</c:f>
              <c:strCache>
                <c:ptCount val="1"/>
                <c:pt idx="0">
                  <c:v>相對強弱(絕對)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S1_new!$A$2:$A$792</c:f>
              <c:numCache>
                <c:formatCode>m/d/yyyy</c:formatCode>
                <c:ptCount val="791"/>
                <c:pt idx="0">
                  <c:v>44063</c:v>
                </c:pt>
                <c:pt idx="1">
                  <c:v>44064</c:v>
                </c:pt>
                <c:pt idx="2">
                  <c:v>44067</c:v>
                </c:pt>
                <c:pt idx="3">
                  <c:v>44068</c:v>
                </c:pt>
                <c:pt idx="4">
                  <c:v>44069</c:v>
                </c:pt>
                <c:pt idx="5">
                  <c:v>44070</c:v>
                </c:pt>
                <c:pt idx="6">
                  <c:v>44071</c:v>
                </c:pt>
                <c:pt idx="7">
                  <c:v>44074</c:v>
                </c:pt>
                <c:pt idx="8">
                  <c:v>44075</c:v>
                </c:pt>
                <c:pt idx="9">
                  <c:v>44076</c:v>
                </c:pt>
                <c:pt idx="10">
                  <c:v>44077</c:v>
                </c:pt>
                <c:pt idx="11">
                  <c:v>44078</c:v>
                </c:pt>
                <c:pt idx="12">
                  <c:v>44081</c:v>
                </c:pt>
                <c:pt idx="13">
                  <c:v>44082</c:v>
                </c:pt>
                <c:pt idx="14">
                  <c:v>44083</c:v>
                </c:pt>
                <c:pt idx="15">
                  <c:v>44084</c:v>
                </c:pt>
                <c:pt idx="16">
                  <c:v>44085</c:v>
                </c:pt>
                <c:pt idx="17">
                  <c:v>44088</c:v>
                </c:pt>
                <c:pt idx="18">
                  <c:v>44089</c:v>
                </c:pt>
                <c:pt idx="19">
                  <c:v>44090</c:v>
                </c:pt>
                <c:pt idx="20">
                  <c:v>44091</c:v>
                </c:pt>
                <c:pt idx="21">
                  <c:v>44092</c:v>
                </c:pt>
                <c:pt idx="22">
                  <c:v>44095</c:v>
                </c:pt>
                <c:pt idx="23">
                  <c:v>44096</c:v>
                </c:pt>
                <c:pt idx="24">
                  <c:v>44097</c:v>
                </c:pt>
                <c:pt idx="25">
                  <c:v>44098</c:v>
                </c:pt>
                <c:pt idx="26">
                  <c:v>44099</c:v>
                </c:pt>
                <c:pt idx="27">
                  <c:v>44102</c:v>
                </c:pt>
                <c:pt idx="28">
                  <c:v>44103</c:v>
                </c:pt>
                <c:pt idx="29">
                  <c:v>44104</c:v>
                </c:pt>
                <c:pt idx="30">
                  <c:v>44109</c:v>
                </c:pt>
                <c:pt idx="31">
                  <c:v>44110</c:v>
                </c:pt>
                <c:pt idx="32">
                  <c:v>44111</c:v>
                </c:pt>
                <c:pt idx="33">
                  <c:v>44112</c:v>
                </c:pt>
                <c:pt idx="34">
                  <c:v>44116</c:v>
                </c:pt>
                <c:pt idx="35">
                  <c:v>44117</c:v>
                </c:pt>
                <c:pt idx="36">
                  <c:v>44118</c:v>
                </c:pt>
                <c:pt idx="37">
                  <c:v>44119</c:v>
                </c:pt>
                <c:pt idx="38">
                  <c:v>44120</c:v>
                </c:pt>
                <c:pt idx="39">
                  <c:v>44123</c:v>
                </c:pt>
                <c:pt idx="40">
                  <c:v>44124</c:v>
                </c:pt>
                <c:pt idx="41">
                  <c:v>44125</c:v>
                </c:pt>
                <c:pt idx="42">
                  <c:v>44126</c:v>
                </c:pt>
                <c:pt idx="43">
                  <c:v>44127</c:v>
                </c:pt>
                <c:pt idx="44">
                  <c:v>44131</c:v>
                </c:pt>
                <c:pt idx="45">
                  <c:v>44132</c:v>
                </c:pt>
                <c:pt idx="46">
                  <c:v>44133</c:v>
                </c:pt>
                <c:pt idx="47">
                  <c:v>44134</c:v>
                </c:pt>
                <c:pt idx="48">
                  <c:v>44137</c:v>
                </c:pt>
                <c:pt idx="49">
                  <c:v>44138</c:v>
                </c:pt>
                <c:pt idx="50">
                  <c:v>44139</c:v>
                </c:pt>
                <c:pt idx="51">
                  <c:v>44140</c:v>
                </c:pt>
                <c:pt idx="52">
                  <c:v>44141</c:v>
                </c:pt>
                <c:pt idx="53">
                  <c:v>44144</c:v>
                </c:pt>
                <c:pt idx="54">
                  <c:v>44145</c:v>
                </c:pt>
                <c:pt idx="55">
                  <c:v>44146</c:v>
                </c:pt>
                <c:pt idx="56">
                  <c:v>44147</c:v>
                </c:pt>
                <c:pt idx="57">
                  <c:v>44148</c:v>
                </c:pt>
                <c:pt idx="58">
                  <c:v>44151</c:v>
                </c:pt>
                <c:pt idx="59">
                  <c:v>44152</c:v>
                </c:pt>
                <c:pt idx="60">
                  <c:v>44153</c:v>
                </c:pt>
                <c:pt idx="61">
                  <c:v>44154</c:v>
                </c:pt>
                <c:pt idx="62">
                  <c:v>44155</c:v>
                </c:pt>
                <c:pt idx="63">
                  <c:v>44158</c:v>
                </c:pt>
                <c:pt idx="64">
                  <c:v>44159</c:v>
                </c:pt>
                <c:pt idx="65">
                  <c:v>44160</c:v>
                </c:pt>
                <c:pt idx="66">
                  <c:v>44161</c:v>
                </c:pt>
                <c:pt idx="67">
                  <c:v>44162</c:v>
                </c:pt>
                <c:pt idx="68">
                  <c:v>44165</c:v>
                </c:pt>
                <c:pt idx="69">
                  <c:v>44166</c:v>
                </c:pt>
                <c:pt idx="70">
                  <c:v>44167</c:v>
                </c:pt>
                <c:pt idx="71">
                  <c:v>44168</c:v>
                </c:pt>
                <c:pt idx="72">
                  <c:v>44169</c:v>
                </c:pt>
                <c:pt idx="73">
                  <c:v>44172</c:v>
                </c:pt>
                <c:pt idx="74">
                  <c:v>44173</c:v>
                </c:pt>
                <c:pt idx="75">
                  <c:v>44174</c:v>
                </c:pt>
                <c:pt idx="76">
                  <c:v>44175</c:v>
                </c:pt>
                <c:pt idx="77">
                  <c:v>44176</c:v>
                </c:pt>
                <c:pt idx="78">
                  <c:v>44179</c:v>
                </c:pt>
                <c:pt idx="79">
                  <c:v>44180</c:v>
                </c:pt>
                <c:pt idx="80">
                  <c:v>44181</c:v>
                </c:pt>
                <c:pt idx="81">
                  <c:v>44182</c:v>
                </c:pt>
                <c:pt idx="82">
                  <c:v>44183</c:v>
                </c:pt>
                <c:pt idx="83">
                  <c:v>44186</c:v>
                </c:pt>
                <c:pt idx="84">
                  <c:v>44187</c:v>
                </c:pt>
                <c:pt idx="85">
                  <c:v>44188</c:v>
                </c:pt>
                <c:pt idx="86">
                  <c:v>44189</c:v>
                </c:pt>
                <c:pt idx="87">
                  <c:v>44193</c:v>
                </c:pt>
                <c:pt idx="88">
                  <c:v>44194</c:v>
                </c:pt>
                <c:pt idx="89">
                  <c:v>44195</c:v>
                </c:pt>
                <c:pt idx="90">
                  <c:v>44196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44207</c:v>
                </c:pt>
                <c:pt idx="97">
                  <c:v>44208</c:v>
                </c:pt>
                <c:pt idx="98">
                  <c:v>44209</c:v>
                </c:pt>
                <c:pt idx="99">
                  <c:v>44210</c:v>
                </c:pt>
                <c:pt idx="100">
                  <c:v>44211</c:v>
                </c:pt>
                <c:pt idx="101">
                  <c:v>44214</c:v>
                </c:pt>
                <c:pt idx="102">
                  <c:v>44215</c:v>
                </c:pt>
                <c:pt idx="103">
                  <c:v>44216</c:v>
                </c:pt>
                <c:pt idx="104">
                  <c:v>44217</c:v>
                </c:pt>
                <c:pt idx="105">
                  <c:v>44218</c:v>
                </c:pt>
                <c:pt idx="106">
                  <c:v>44221</c:v>
                </c:pt>
                <c:pt idx="107">
                  <c:v>44222</c:v>
                </c:pt>
                <c:pt idx="108">
                  <c:v>44223</c:v>
                </c:pt>
                <c:pt idx="109">
                  <c:v>44224</c:v>
                </c:pt>
                <c:pt idx="110">
                  <c:v>44225</c:v>
                </c:pt>
                <c:pt idx="111">
                  <c:v>44228</c:v>
                </c:pt>
                <c:pt idx="112">
                  <c:v>44229</c:v>
                </c:pt>
                <c:pt idx="113">
                  <c:v>44230</c:v>
                </c:pt>
                <c:pt idx="114">
                  <c:v>44231</c:v>
                </c:pt>
                <c:pt idx="115">
                  <c:v>44232</c:v>
                </c:pt>
                <c:pt idx="116">
                  <c:v>44244</c:v>
                </c:pt>
                <c:pt idx="117">
                  <c:v>44245</c:v>
                </c:pt>
                <c:pt idx="118">
                  <c:v>44246</c:v>
                </c:pt>
                <c:pt idx="119">
                  <c:v>44249</c:v>
                </c:pt>
                <c:pt idx="120">
                  <c:v>44250</c:v>
                </c:pt>
                <c:pt idx="121">
                  <c:v>44251</c:v>
                </c:pt>
                <c:pt idx="122">
                  <c:v>44252</c:v>
                </c:pt>
                <c:pt idx="123">
                  <c:v>44253</c:v>
                </c:pt>
                <c:pt idx="124">
                  <c:v>44257</c:v>
                </c:pt>
                <c:pt idx="125">
                  <c:v>44258</c:v>
                </c:pt>
                <c:pt idx="126">
                  <c:v>44259</c:v>
                </c:pt>
                <c:pt idx="127">
                  <c:v>44260</c:v>
                </c:pt>
                <c:pt idx="128">
                  <c:v>44263</c:v>
                </c:pt>
                <c:pt idx="129">
                  <c:v>44264</c:v>
                </c:pt>
                <c:pt idx="130">
                  <c:v>44265</c:v>
                </c:pt>
                <c:pt idx="131">
                  <c:v>44266</c:v>
                </c:pt>
                <c:pt idx="132">
                  <c:v>44267</c:v>
                </c:pt>
                <c:pt idx="133">
                  <c:v>44270</c:v>
                </c:pt>
                <c:pt idx="134">
                  <c:v>44271</c:v>
                </c:pt>
                <c:pt idx="135">
                  <c:v>44272</c:v>
                </c:pt>
                <c:pt idx="136">
                  <c:v>44273</c:v>
                </c:pt>
                <c:pt idx="137">
                  <c:v>44274</c:v>
                </c:pt>
                <c:pt idx="138">
                  <c:v>44277</c:v>
                </c:pt>
                <c:pt idx="139">
                  <c:v>44278</c:v>
                </c:pt>
                <c:pt idx="140">
                  <c:v>44279</c:v>
                </c:pt>
                <c:pt idx="141">
                  <c:v>44280</c:v>
                </c:pt>
                <c:pt idx="142">
                  <c:v>44281</c:v>
                </c:pt>
                <c:pt idx="143">
                  <c:v>44284</c:v>
                </c:pt>
                <c:pt idx="144">
                  <c:v>44285</c:v>
                </c:pt>
                <c:pt idx="145">
                  <c:v>44286</c:v>
                </c:pt>
                <c:pt idx="146">
                  <c:v>44287</c:v>
                </c:pt>
                <c:pt idx="147">
                  <c:v>44293</c:v>
                </c:pt>
                <c:pt idx="148">
                  <c:v>44294</c:v>
                </c:pt>
                <c:pt idx="149">
                  <c:v>44295</c:v>
                </c:pt>
                <c:pt idx="150">
                  <c:v>44298</c:v>
                </c:pt>
                <c:pt idx="151">
                  <c:v>44299</c:v>
                </c:pt>
                <c:pt idx="152">
                  <c:v>44300</c:v>
                </c:pt>
                <c:pt idx="153">
                  <c:v>44301</c:v>
                </c:pt>
                <c:pt idx="154">
                  <c:v>44302</c:v>
                </c:pt>
                <c:pt idx="155">
                  <c:v>44305</c:v>
                </c:pt>
                <c:pt idx="156">
                  <c:v>44306</c:v>
                </c:pt>
                <c:pt idx="157">
                  <c:v>44307</c:v>
                </c:pt>
                <c:pt idx="158">
                  <c:v>44308</c:v>
                </c:pt>
                <c:pt idx="159">
                  <c:v>44309</c:v>
                </c:pt>
                <c:pt idx="160">
                  <c:v>44312</c:v>
                </c:pt>
                <c:pt idx="161">
                  <c:v>44313</c:v>
                </c:pt>
                <c:pt idx="162">
                  <c:v>44314</c:v>
                </c:pt>
                <c:pt idx="163">
                  <c:v>44315</c:v>
                </c:pt>
                <c:pt idx="164">
                  <c:v>44319</c:v>
                </c:pt>
                <c:pt idx="165">
                  <c:v>44320</c:v>
                </c:pt>
                <c:pt idx="166">
                  <c:v>44321</c:v>
                </c:pt>
                <c:pt idx="167">
                  <c:v>44322</c:v>
                </c:pt>
                <c:pt idx="168">
                  <c:v>44323</c:v>
                </c:pt>
                <c:pt idx="169">
                  <c:v>44326</c:v>
                </c:pt>
                <c:pt idx="170">
                  <c:v>44327</c:v>
                </c:pt>
                <c:pt idx="171">
                  <c:v>44328</c:v>
                </c:pt>
                <c:pt idx="172">
                  <c:v>44329</c:v>
                </c:pt>
                <c:pt idx="173">
                  <c:v>44330</c:v>
                </c:pt>
                <c:pt idx="174">
                  <c:v>44333</c:v>
                </c:pt>
                <c:pt idx="175">
                  <c:v>44334</c:v>
                </c:pt>
                <c:pt idx="176">
                  <c:v>44336</c:v>
                </c:pt>
                <c:pt idx="177">
                  <c:v>44337</c:v>
                </c:pt>
                <c:pt idx="178">
                  <c:v>44340</c:v>
                </c:pt>
                <c:pt idx="179">
                  <c:v>44341</c:v>
                </c:pt>
                <c:pt idx="180">
                  <c:v>44342</c:v>
                </c:pt>
                <c:pt idx="181">
                  <c:v>44343</c:v>
                </c:pt>
                <c:pt idx="182">
                  <c:v>44344</c:v>
                </c:pt>
                <c:pt idx="183">
                  <c:v>44347</c:v>
                </c:pt>
                <c:pt idx="184">
                  <c:v>44348</c:v>
                </c:pt>
                <c:pt idx="185">
                  <c:v>44349</c:v>
                </c:pt>
                <c:pt idx="186">
                  <c:v>44350</c:v>
                </c:pt>
                <c:pt idx="187">
                  <c:v>44351</c:v>
                </c:pt>
                <c:pt idx="188">
                  <c:v>44354</c:v>
                </c:pt>
                <c:pt idx="189">
                  <c:v>44355</c:v>
                </c:pt>
                <c:pt idx="190">
                  <c:v>44356</c:v>
                </c:pt>
                <c:pt idx="191">
                  <c:v>44357</c:v>
                </c:pt>
                <c:pt idx="192">
                  <c:v>44358</c:v>
                </c:pt>
                <c:pt idx="193">
                  <c:v>44362</c:v>
                </c:pt>
                <c:pt idx="194">
                  <c:v>44363</c:v>
                </c:pt>
                <c:pt idx="195">
                  <c:v>44364</c:v>
                </c:pt>
                <c:pt idx="196">
                  <c:v>44365</c:v>
                </c:pt>
                <c:pt idx="197">
                  <c:v>44368</c:v>
                </c:pt>
                <c:pt idx="198">
                  <c:v>44369</c:v>
                </c:pt>
                <c:pt idx="199">
                  <c:v>44370</c:v>
                </c:pt>
                <c:pt idx="200">
                  <c:v>44371</c:v>
                </c:pt>
                <c:pt idx="201">
                  <c:v>44372</c:v>
                </c:pt>
                <c:pt idx="202">
                  <c:v>44375</c:v>
                </c:pt>
                <c:pt idx="203">
                  <c:v>44376</c:v>
                </c:pt>
                <c:pt idx="204">
                  <c:v>44377</c:v>
                </c:pt>
                <c:pt idx="205">
                  <c:v>44379</c:v>
                </c:pt>
                <c:pt idx="206">
                  <c:v>44382</c:v>
                </c:pt>
                <c:pt idx="207">
                  <c:v>44383</c:v>
                </c:pt>
                <c:pt idx="208">
                  <c:v>44384</c:v>
                </c:pt>
                <c:pt idx="209">
                  <c:v>44385</c:v>
                </c:pt>
                <c:pt idx="210">
                  <c:v>44386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44396</c:v>
                </c:pt>
                <c:pt idx="217">
                  <c:v>44397</c:v>
                </c:pt>
                <c:pt idx="218">
                  <c:v>44398</c:v>
                </c:pt>
                <c:pt idx="219">
                  <c:v>44399</c:v>
                </c:pt>
                <c:pt idx="220">
                  <c:v>44400</c:v>
                </c:pt>
                <c:pt idx="221">
                  <c:v>44403</c:v>
                </c:pt>
                <c:pt idx="222">
                  <c:v>44404</c:v>
                </c:pt>
                <c:pt idx="223">
                  <c:v>44405</c:v>
                </c:pt>
                <c:pt idx="224">
                  <c:v>44406</c:v>
                </c:pt>
                <c:pt idx="225">
                  <c:v>44407</c:v>
                </c:pt>
                <c:pt idx="226">
                  <c:v>44410</c:v>
                </c:pt>
                <c:pt idx="227">
                  <c:v>44411</c:v>
                </c:pt>
                <c:pt idx="228">
                  <c:v>44412</c:v>
                </c:pt>
                <c:pt idx="229">
                  <c:v>44413</c:v>
                </c:pt>
                <c:pt idx="230">
                  <c:v>44414</c:v>
                </c:pt>
                <c:pt idx="231">
                  <c:v>44417</c:v>
                </c:pt>
                <c:pt idx="232">
                  <c:v>44418</c:v>
                </c:pt>
                <c:pt idx="233">
                  <c:v>44419</c:v>
                </c:pt>
                <c:pt idx="234">
                  <c:v>44420</c:v>
                </c:pt>
                <c:pt idx="235">
                  <c:v>44421</c:v>
                </c:pt>
                <c:pt idx="236">
                  <c:v>44424</c:v>
                </c:pt>
                <c:pt idx="237">
                  <c:v>44425</c:v>
                </c:pt>
                <c:pt idx="238">
                  <c:v>44426</c:v>
                </c:pt>
                <c:pt idx="239">
                  <c:v>44427</c:v>
                </c:pt>
                <c:pt idx="240">
                  <c:v>44428</c:v>
                </c:pt>
                <c:pt idx="241">
                  <c:v>44431</c:v>
                </c:pt>
                <c:pt idx="242">
                  <c:v>44432</c:v>
                </c:pt>
                <c:pt idx="243">
                  <c:v>44433</c:v>
                </c:pt>
                <c:pt idx="244">
                  <c:v>44434</c:v>
                </c:pt>
                <c:pt idx="245">
                  <c:v>44435</c:v>
                </c:pt>
                <c:pt idx="246">
                  <c:v>44438</c:v>
                </c:pt>
                <c:pt idx="247">
                  <c:v>44439</c:v>
                </c:pt>
                <c:pt idx="248">
                  <c:v>44440</c:v>
                </c:pt>
                <c:pt idx="249">
                  <c:v>44441</c:v>
                </c:pt>
                <c:pt idx="250">
                  <c:v>44442</c:v>
                </c:pt>
                <c:pt idx="251">
                  <c:v>44445</c:v>
                </c:pt>
                <c:pt idx="252">
                  <c:v>44446</c:v>
                </c:pt>
                <c:pt idx="253">
                  <c:v>44447</c:v>
                </c:pt>
                <c:pt idx="254">
                  <c:v>44448</c:v>
                </c:pt>
                <c:pt idx="255">
                  <c:v>44449</c:v>
                </c:pt>
                <c:pt idx="256">
                  <c:v>44452</c:v>
                </c:pt>
                <c:pt idx="257">
                  <c:v>44453</c:v>
                </c:pt>
                <c:pt idx="258">
                  <c:v>44454</c:v>
                </c:pt>
                <c:pt idx="259">
                  <c:v>44455</c:v>
                </c:pt>
                <c:pt idx="260">
                  <c:v>44456</c:v>
                </c:pt>
                <c:pt idx="261">
                  <c:v>44462</c:v>
                </c:pt>
                <c:pt idx="262">
                  <c:v>44463</c:v>
                </c:pt>
                <c:pt idx="263">
                  <c:v>44466</c:v>
                </c:pt>
                <c:pt idx="264">
                  <c:v>44467</c:v>
                </c:pt>
                <c:pt idx="265">
                  <c:v>44468</c:v>
                </c:pt>
                <c:pt idx="266">
                  <c:v>44469</c:v>
                </c:pt>
                <c:pt idx="267">
                  <c:v>44473</c:v>
                </c:pt>
                <c:pt idx="268">
                  <c:v>44474</c:v>
                </c:pt>
                <c:pt idx="269">
                  <c:v>44475</c:v>
                </c:pt>
                <c:pt idx="270">
                  <c:v>44476</c:v>
                </c:pt>
                <c:pt idx="271">
                  <c:v>44477</c:v>
                </c:pt>
                <c:pt idx="272">
                  <c:v>44481</c:v>
                </c:pt>
                <c:pt idx="273">
                  <c:v>44482</c:v>
                </c:pt>
                <c:pt idx="274">
                  <c:v>44484</c:v>
                </c:pt>
                <c:pt idx="275">
                  <c:v>44487</c:v>
                </c:pt>
                <c:pt idx="276">
                  <c:v>44488</c:v>
                </c:pt>
                <c:pt idx="277">
                  <c:v>44489</c:v>
                </c:pt>
                <c:pt idx="278">
                  <c:v>44490</c:v>
                </c:pt>
                <c:pt idx="279">
                  <c:v>44491</c:v>
                </c:pt>
                <c:pt idx="280">
                  <c:v>44494</c:v>
                </c:pt>
                <c:pt idx="281">
                  <c:v>44495</c:v>
                </c:pt>
                <c:pt idx="282">
                  <c:v>44496</c:v>
                </c:pt>
                <c:pt idx="283">
                  <c:v>44497</c:v>
                </c:pt>
                <c:pt idx="284">
                  <c:v>44498</c:v>
                </c:pt>
                <c:pt idx="285">
                  <c:v>44501</c:v>
                </c:pt>
                <c:pt idx="286">
                  <c:v>44502</c:v>
                </c:pt>
                <c:pt idx="287">
                  <c:v>44503</c:v>
                </c:pt>
                <c:pt idx="288">
                  <c:v>44504</c:v>
                </c:pt>
                <c:pt idx="289">
                  <c:v>44505</c:v>
                </c:pt>
                <c:pt idx="290">
                  <c:v>44508</c:v>
                </c:pt>
                <c:pt idx="291">
                  <c:v>44509</c:v>
                </c:pt>
                <c:pt idx="292">
                  <c:v>44510</c:v>
                </c:pt>
                <c:pt idx="293">
                  <c:v>44511</c:v>
                </c:pt>
                <c:pt idx="294">
                  <c:v>44512</c:v>
                </c:pt>
                <c:pt idx="295">
                  <c:v>44515</c:v>
                </c:pt>
                <c:pt idx="296">
                  <c:v>44516</c:v>
                </c:pt>
                <c:pt idx="297">
                  <c:v>44517</c:v>
                </c:pt>
                <c:pt idx="298">
                  <c:v>44518</c:v>
                </c:pt>
                <c:pt idx="299">
                  <c:v>44519</c:v>
                </c:pt>
                <c:pt idx="300">
                  <c:v>44522</c:v>
                </c:pt>
                <c:pt idx="301">
                  <c:v>44523</c:v>
                </c:pt>
                <c:pt idx="302">
                  <c:v>44524</c:v>
                </c:pt>
                <c:pt idx="303">
                  <c:v>44525</c:v>
                </c:pt>
                <c:pt idx="304">
                  <c:v>44526</c:v>
                </c:pt>
                <c:pt idx="305">
                  <c:v>44529</c:v>
                </c:pt>
                <c:pt idx="306">
                  <c:v>44530</c:v>
                </c:pt>
                <c:pt idx="307">
                  <c:v>44531</c:v>
                </c:pt>
                <c:pt idx="308">
                  <c:v>44532</c:v>
                </c:pt>
                <c:pt idx="309">
                  <c:v>44533</c:v>
                </c:pt>
                <c:pt idx="310">
                  <c:v>44536</c:v>
                </c:pt>
                <c:pt idx="311">
                  <c:v>44537</c:v>
                </c:pt>
                <c:pt idx="312">
                  <c:v>44538</c:v>
                </c:pt>
                <c:pt idx="313">
                  <c:v>44539</c:v>
                </c:pt>
                <c:pt idx="314">
                  <c:v>44540</c:v>
                </c:pt>
                <c:pt idx="315">
                  <c:v>44543</c:v>
                </c:pt>
                <c:pt idx="316">
                  <c:v>44544</c:v>
                </c:pt>
                <c:pt idx="317">
                  <c:v>44545</c:v>
                </c:pt>
                <c:pt idx="318">
                  <c:v>44546</c:v>
                </c:pt>
                <c:pt idx="319">
                  <c:v>44547</c:v>
                </c:pt>
                <c:pt idx="320">
                  <c:v>44550</c:v>
                </c:pt>
                <c:pt idx="321">
                  <c:v>44551</c:v>
                </c:pt>
                <c:pt idx="322">
                  <c:v>44552</c:v>
                </c:pt>
                <c:pt idx="323">
                  <c:v>44553</c:v>
                </c:pt>
                <c:pt idx="324">
                  <c:v>44554</c:v>
                </c:pt>
                <c:pt idx="325">
                  <c:v>44558</c:v>
                </c:pt>
                <c:pt idx="326">
                  <c:v>44559</c:v>
                </c:pt>
                <c:pt idx="327">
                  <c:v>44560</c:v>
                </c:pt>
                <c:pt idx="328">
                  <c:v>44564</c:v>
                </c:pt>
                <c:pt idx="329">
                  <c:v>44565</c:v>
                </c:pt>
                <c:pt idx="330">
                  <c:v>44566</c:v>
                </c:pt>
                <c:pt idx="331">
                  <c:v>44567</c:v>
                </c:pt>
                <c:pt idx="332">
                  <c:v>44568</c:v>
                </c:pt>
                <c:pt idx="333">
                  <c:v>44571</c:v>
                </c:pt>
                <c:pt idx="334">
                  <c:v>44572</c:v>
                </c:pt>
                <c:pt idx="335">
                  <c:v>44573</c:v>
                </c:pt>
                <c:pt idx="336">
                  <c:v>44574</c:v>
                </c:pt>
                <c:pt idx="337">
                  <c:v>44575</c:v>
                </c:pt>
                <c:pt idx="338">
                  <c:v>44578</c:v>
                </c:pt>
                <c:pt idx="339">
                  <c:v>44579</c:v>
                </c:pt>
                <c:pt idx="340">
                  <c:v>44580</c:v>
                </c:pt>
                <c:pt idx="341">
                  <c:v>44581</c:v>
                </c:pt>
                <c:pt idx="342">
                  <c:v>44582</c:v>
                </c:pt>
                <c:pt idx="343">
                  <c:v>44585</c:v>
                </c:pt>
                <c:pt idx="344">
                  <c:v>44586</c:v>
                </c:pt>
                <c:pt idx="345">
                  <c:v>44587</c:v>
                </c:pt>
                <c:pt idx="346">
                  <c:v>44599</c:v>
                </c:pt>
                <c:pt idx="347">
                  <c:v>44600</c:v>
                </c:pt>
                <c:pt idx="348">
                  <c:v>44601</c:v>
                </c:pt>
                <c:pt idx="349">
                  <c:v>44602</c:v>
                </c:pt>
                <c:pt idx="350">
                  <c:v>44603</c:v>
                </c:pt>
                <c:pt idx="351">
                  <c:v>44606</c:v>
                </c:pt>
                <c:pt idx="352">
                  <c:v>44607</c:v>
                </c:pt>
                <c:pt idx="353">
                  <c:v>44608</c:v>
                </c:pt>
                <c:pt idx="354">
                  <c:v>44609</c:v>
                </c:pt>
                <c:pt idx="355">
                  <c:v>44610</c:v>
                </c:pt>
                <c:pt idx="356">
                  <c:v>44613</c:v>
                </c:pt>
                <c:pt idx="357">
                  <c:v>44614</c:v>
                </c:pt>
                <c:pt idx="358">
                  <c:v>44615</c:v>
                </c:pt>
                <c:pt idx="359">
                  <c:v>44616</c:v>
                </c:pt>
                <c:pt idx="360">
                  <c:v>44617</c:v>
                </c:pt>
                <c:pt idx="361">
                  <c:v>44621</c:v>
                </c:pt>
                <c:pt idx="362">
                  <c:v>44622</c:v>
                </c:pt>
                <c:pt idx="363">
                  <c:v>44623</c:v>
                </c:pt>
                <c:pt idx="364">
                  <c:v>44624</c:v>
                </c:pt>
                <c:pt idx="365">
                  <c:v>44627</c:v>
                </c:pt>
                <c:pt idx="366">
                  <c:v>44628</c:v>
                </c:pt>
                <c:pt idx="367">
                  <c:v>44629</c:v>
                </c:pt>
                <c:pt idx="368">
                  <c:v>44630</c:v>
                </c:pt>
                <c:pt idx="369">
                  <c:v>44631</c:v>
                </c:pt>
                <c:pt idx="370">
                  <c:v>44634</c:v>
                </c:pt>
                <c:pt idx="371">
                  <c:v>44635</c:v>
                </c:pt>
                <c:pt idx="372">
                  <c:v>44636</c:v>
                </c:pt>
                <c:pt idx="373">
                  <c:v>44637</c:v>
                </c:pt>
                <c:pt idx="374">
                  <c:v>44638</c:v>
                </c:pt>
                <c:pt idx="375">
                  <c:v>44641</c:v>
                </c:pt>
                <c:pt idx="376">
                  <c:v>44642</c:v>
                </c:pt>
                <c:pt idx="377">
                  <c:v>44643</c:v>
                </c:pt>
                <c:pt idx="378">
                  <c:v>44644</c:v>
                </c:pt>
                <c:pt idx="379">
                  <c:v>44645</c:v>
                </c:pt>
                <c:pt idx="380">
                  <c:v>44648</c:v>
                </c:pt>
                <c:pt idx="381">
                  <c:v>44649</c:v>
                </c:pt>
                <c:pt idx="382">
                  <c:v>44650</c:v>
                </c:pt>
                <c:pt idx="383">
                  <c:v>44651</c:v>
                </c:pt>
                <c:pt idx="384">
                  <c:v>44652</c:v>
                </c:pt>
                <c:pt idx="385">
                  <c:v>44657</c:v>
                </c:pt>
                <c:pt idx="386">
                  <c:v>44658</c:v>
                </c:pt>
                <c:pt idx="387">
                  <c:v>44659</c:v>
                </c:pt>
                <c:pt idx="388">
                  <c:v>44662</c:v>
                </c:pt>
                <c:pt idx="389">
                  <c:v>44663</c:v>
                </c:pt>
                <c:pt idx="390">
                  <c:v>44664</c:v>
                </c:pt>
                <c:pt idx="391">
                  <c:v>44665</c:v>
                </c:pt>
                <c:pt idx="392">
                  <c:v>44670</c:v>
                </c:pt>
                <c:pt idx="393">
                  <c:v>44671</c:v>
                </c:pt>
                <c:pt idx="394">
                  <c:v>44672</c:v>
                </c:pt>
                <c:pt idx="395">
                  <c:v>44673</c:v>
                </c:pt>
                <c:pt idx="396">
                  <c:v>44677</c:v>
                </c:pt>
                <c:pt idx="397">
                  <c:v>44678</c:v>
                </c:pt>
                <c:pt idx="398">
                  <c:v>44680</c:v>
                </c:pt>
                <c:pt idx="399">
                  <c:v>44684</c:v>
                </c:pt>
                <c:pt idx="400">
                  <c:v>44685</c:v>
                </c:pt>
                <c:pt idx="401">
                  <c:v>44686</c:v>
                </c:pt>
                <c:pt idx="402">
                  <c:v>44687</c:v>
                </c:pt>
                <c:pt idx="403">
                  <c:v>44690</c:v>
                </c:pt>
                <c:pt idx="404">
                  <c:v>44691</c:v>
                </c:pt>
                <c:pt idx="405">
                  <c:v>44692</c:v>
                </c:pt>
                <c:pt idx="406">
                  <c:v>44693</c:v>
                </c:pt>
                <c:pt idx="407">
                  <c:v>44694</c:v>
                </c:pt>
                <c:pt idx="408">
                  <c:v>44697</c:v>
                </c:pt>
                <c:pt idx="409">
                  <c:v>44698</c:v>
                </c:pt>
                <c:pt idx="410">
                  <c:v>44699</c:v>
                </c:pt>
                <c:pt idx="411">
                  <c:v>44700</c:v>
                </c:pt>
                <c:pt idx="412">
                  <c:v>44701</c:v>
                </c:pt>
                <c:pt idx="413">
                  <c:v>44704</c:v>
                </c:pt>
                <c:pt idx="414">
                  <c:v>44705</c:v>
                </c:pt>
                <c:pt idx="415">
                  <c:v>44706</c:v>
                </c:pt>
                <c:pt idx="416">
                  <c:v>44707</c:v>
                </c:pt>
                <c:pt idx="417">
                  <c:v>44708</c:v>
                </c:pt>
                <c:pt idx="418">
                  <c:v>44711</c:v>
                </c:pt>
                <c:pt idx="419">
                  <c:v>44712</c:v>
                </c:pt>
                <c:pt idx="420">
                  <c:v>44713</c:v>
                </c:pt>
                <c:pt idx="421">
                  <c:v>44714</c:v>
                </c:pt>
                <c:pt idx="422">
                  <c:v>44718</c:v>
                </c:pt>
                <c:pt idx="423">
                  <c:v>44719</c:v>
                </c:pt>
                <c:pt idx="424">
                  <c:v>44720</c:v>
                </c:pt>
                <c:pt idx="425">
                  <c:v>44721</c:v>
                </c:pt>
                <c:pt idx="426">
                  <c:v>44722</c:v>
                </c:pt>
                <c:pt idx="427">
                  <c:v>44725</c:v>
                </c:pt>
                <c:pt idx="428">
                  <c:v>44726</c:v>
                </c:pt>
                <c:pt idx="429">
                  <c:v>44727</c:v>
                </c:pt>
                <c:pt idx="430">
                  <c:v>44728</c:v>
                </c:pt>
                <c:pt idx="431">
                  <c:v>44729</c:v>
                </c:pt>
                <c:pt idx="432">
                  <c:v>44732</c:v>
                </c:pt>
                <c:pt idx="433">
                  <c:v>44733</c:v>
                </c:pt>
                <c:pt idx="434">
                  <c:v>44734</c:v>
                </c:pt>
                <c:pt idx="435">
                  <c:v>44735</c:v>
                </c:pt>
                <c:pt idx="436">
                  <c:v>44736</c:v>
                </c:pt>
                <c:pt idx="437">
                  <c:v>44739</c:v>
                </c:pt>
                <c:pt idx="438">
                  <c:v>44740</c:v>
                </c:pt>
                <c:pt idx="439">
                  <c:v>44741</c:v>
                </c:pt>
                <c:pt idx="440">
                  <c:v>44742</c:v>
                </c:pt>
                <c:pt idx="441">
                  <c:v>44743</c:v>
                </c:pt>
                <c:pt idx="442">
                  <c:v>44746</c:v>
                </c:pt>
                <c:pt idx="443">
                  <c:v>44747</c:v>
                </c:pt>
                <c:pt idx="444">
                  <c:v>44748</c:v>
                </c:pt>
                <c:pt idx="445">
                  <c:v>44749</c:v>
                </c:pt>
                <c:pt idx="446">
                  <c:v>44750</c:v>
                </c:pt>
                <c:pt idx="447">
                  <c:v>44753</c:v>
                </c:pt>
                <c:pt idx="448">
                  <c:v>44754</c:v>
                </c:pt>
                <c:pt idx="449">
                  <c:v>44755</c:v>
                </c:pt>
                <c:pt idx="450">
                  <c:v>44756</c:v>
                </c:pt>
                <c:pt idx="451">
                  <c:v>44757</c:v>
                </c:pt>
                <c:pt idx="452">
                  <c:v>44760</c:v>
                </c:pt>
                <c:pt idx="453">
                  <c:v>44761</c:v>
                </c:pt>
                <c:pt idx="454">
                  <c:v>44762</c:v>
                </c:pt>
                <c:pt idx="455">
                  <c:v>44763</c:v>
                </c:pt>
                <c:pt idx="456">
                  <c:v>44764</c:v>
                </c:pt>
                <c:pt idx="457">
                  <c:v>44767</c:v>
                </c:pt>
                <c:pt idx="458">
                  <c:v>44768</c:v>
                </c:pt>
                <c:pt idx="459">
                  <c:v>44769</c:v>
                </c:pt>
                <c:pt idx="460">
                  <c:v>44770</c:v>
                </c:pt>
                <c:pt idx="461">
                  <c:v>44771</c:v>
                </c:pt>
                <c:pt idx="462">
                  <c:v>44774</c:v>
                </c:pt>
                <c:pt idx="463">
                  <c:v>44775</c:v>
                </c:pt>
                <c:pt idx="464">
                  <c:v>44776</c:v>
                </c:pt>
                <c:pt idx="465">
                  <c:v>44777</c:v>
                </c:pt>
                <c:pt idx="466">
                  <c:v>44778</c:v>
                </c:pt>
                <c:pt idx="467">
                  <c:v>44781</c:v>
                </c:pt>
                <c:pt idx="468">
                  <c:v>44782</c:v>
                </c:pt>
                <c:pt idx="469">
                  <c:v>44783</c:v>
                </c:pt>
                <c:pt idx="470">
                  <c:v>44784</c:v>
                </c:pt>
                <c:pt idx="471">
                  <c:v>44785</c:v>
                </c:pt>
                <c:pt idx="472">
                  <c:v>44788</c:v>
                </c:pt>
                <c:pt idx="473">
                  <c:v>44789</c:v>
                </c:pt>
                <c:pt idx="474">
                  <c:v>44790</c:v>
                </c:pt>
                <c:pt idx="475">
                  <c:v>44791</c:v>
                </c:pt>
                <c:pt idx="476">
                  <c:v>44792</c:v>
                </c:pt>
                <c:pt idx="477">
                  <c:v>44795</c:v>
                </c:pt>
                <c:pt idx="478">
                  <c:v>44796</c:v>
                </c:pt>
                <c:pt idx="479">
                  <c:v>44797</c:v>
                </c:pt>
                <c:pt idx="480">
                  <c:v>44798</c:v>
                </c:pt>
                <c:pt idx="481">
                  <c:v>44799</c:v>
                </c:pt>
                <c:pt idx="482">
                  <c:v>44802</c:v>
                </c:pt>
                <c:pt idx="483">
                  <c:v>44803</c:v>
                </c:pt>
                <c:pt idx="484">
                  <c:v>44804</c:v>
                </c:pt>
                <c:pt idx="485">
                  <c:v>44805</c:v>
                </c:pt>
                <c:pt idx="486">
                  <c:v>44806</c:v>
                </c:pt>
                <c:pt idx="487">
                  <c:v>44809</c:v>
                </c:pt>
                <c:pt idx="488">
                  <c:v>44810</c:v>
                </c:pt>
                <c:pt idx="489">
                  <c:v>44811</c:v>
                </c:pt>
                <c:pt idx="490">
                  <c:v>44812</c:v>
                </c:pt>
                <c:pt idx="491">
                  <c:v>44816</c:v>
                </c:pt>
                <c:pt idx="492">
                  <c:v>44817</c:v>
                </c:pt>
                <c:pt idx="493">
                  <c:v>44818</c:v>
                </c:pt>
                <c:pt idx="494">
                  <c:v>44819</c:v>
                </c:pt>
                <c:pt idx="495">
                  <c:v>44820</c:v>
                </c:pt>
                <c:pt idx="496">
                  <c:v>44823</c:v>
                </c:pt>
                <c:pt idx="497">
                  <c:v>44824</c:v>
                </c:pt>
                <c:pt idx="498">
                  <c:v>44825</c:v>
                </c:pt>
                <c:pt idx="499">
                  <c:v>44826</c:v>
                </c:pt>
                <c:pt idx="500">
                  <c:v>44827</c:v>
                </c:pt>
                <c:pt idx="501">
                  <c:v>44830</c:v>
                </c:pt>
                <c:pt idx="502">
                  <c:v>44831</c:v>
                </c:pt>
                <c:pt idx="503">
                  <c:v>44832</c:v>
                </c:pt>
                <c:pt idx="504">
                  <c:v>44833</c:v>
                </c:pt>
                <c:pt idx="505">
                  <c:v>44834</c:v>
                </c:pt>
                <c:pt idx="506">
                  <c:v>44837</c:v>
                </c:pt>
                <c:pt idx="507">
                  <c:v>44838</c:v>
                </c:pt>
                <c:pt idx="508">
                  <c:v>44839</c:v>
                </c:pt>
                <c:pt idx="509">
                  <c:v>44840</c:v>
                </c:pt>
                <c:pt idx="510">
                  <c:v>44841</c:v>
                </c:pt>
                <c:pt idx="511">
                  <c:v>44845</c:v>
                </c:pt>
                <c:pt idx="512">
                  <c:v>44846</c:v>
                </c:pt>
                <c:pt idx="513">
                  <c:v>44847</c:v>
                </c:pt>
                <c:pt idx="514">
                  <c:v>44848</c:v>
                </c:pt>
                <c:pt idx="515">
                  <c:v>44851</c:v>
                </c:pt>
                <c:pt idx="516">
                  <c:v>44852</c:v>
                </c:pt>
                <c:pt idx="517">
                  <c:v>44853</c:v>
                </c:pt>
                <c:pt idx="518">
                  <c:v>44854</c:v>
                </c:pt>
                <c:pt idx="519">
                  <c:v>44855</c:v>
                </c:pt>
                <c:pt idx="520">
                  <c:v>44858</c:v>
                </c:pt>
                <c:pt idx="521">
                  <c:v>44859</c:v>
                </c:pt>
                <c:pt idx="522">
                  <c:v>44860</c:v>
                </c:pt>
                <c:pt idx="523">
                  <c:v>44861</c:v>
                </c:pt>
                <c:pt idx="524">
                  <c:v>44862</c:v>
                </c:pt>
                <c:pt idx="525">
                  <c:v>44865</c:v>
                </c:pt>
                <c:pt idx="526">
                  <c:v>44866</c:v>
                </c:pt>
                <c:pt idx="527">
                  <c:v>44867</c:v>
                </c:pt>
                <c:pt idx="528">
                  <c:v>44868</c:v>
                </c:pt>
                <c:pt idx="529">
                  <c:v>44869</c:v>
                </c:pt>
                <c:pt idx="530">
                  <c:v>44872</c:v>
                </c:pt>
                <c:pt idx="531">
                  <c:v>44873</c:v>
                </c:pt>
                <c:pt idx="532">
                  <c:v>44874</c:v>
                </c:pt>
                <c:pt idx="533">
                  <c:v>44875</c:v>
                </c:pt>
                <c:pt idx="534">
                  <c:v>44876</c:v>
                </c:pt>
                <c:pt idx="535">
                  <c:v>44879</c:v>
                </c:pt>
                <c:pt idx="536">
                  <c:v>44880</c:v>
                </c:pt>
                <c:pt idx="537">
                  <c:v>44881</c:v>
                </c:pt>
                <c:pt idx="538">
                  <c:v>44882</c:v>
                </c:pt>
                <c:pt idx="539">
                  <c:v>44883</c:v>
                </c:pt>
                <c:pt idx="540">
                  <c:v>44886</c:v>
                </c:pt>
                <c:pt idx="541">
                  <c:v>44887</c:v>
                </c:pt>
                <c:pt idx="542">
                  <c:v>44888</c:v>
                </c:pt>
                <c:pt idx="543">
                  <c:v>44889</c:v>
                </c:pt>
                <c:pt idx="544">
                  <c:v>44890</c:v>
                </c:pt>
                <c:pt idx="545">
                  <c:v>44893</c:v>
                </c:pt>
                <c:pt idx="546">
                  <c:v>44894</c:v>
                </c:pt>
                <c:pt idx="547">
                  <c:v>44895</c:v>
                </c:pt>
                <c:pt idx="548">
                  <c:v>44896</c:v>
                </c:pt>
                <c:pt idx="549">
                  <c:v>44897</c:v>
                </c:pt>
                <c:pt idx="550">
                  <c:v>44900</c:v>
                </c:pt>
                <c:pt idx="551">
                  <c:v>44901</c:v>
                </c:pt>
                <c:pt idx="552">
                  <c:v>44902</c:v>
                </c:pt>
                <c:pt idx="553">
                  <c:v>44903</c:v>
                </c:pt>
                <c:pt idx="554">
                  <c:v>44904</c:v>
                </c:pt>
                <c:pt idx="555">
                  <c:v>44907</c:v>
                </c:pt>
                <c:pt idx="556">
                  <c:v>44908</c:v>
                </c:pt>
                <c:pt idx="557">
                  <c:v>44909</c:v>
                </c:pt>
                <c:pt idx="558">
                  <c:v>44910</c:v>
                </c:pt>
                <c:pt idx="559">
                  <c:v>44911</c:v>
                </c:pt>
                <c:pt idx="560">
                  <c:v>44914</c:v>
                </c:pt>
                <c:pt idx="561">
                  <c:v>44915</c:v>
                </c:pt>
                <c:pt idx="562">
                  <c:v>44916</c:v>
                </c:pt>
                <c:pt idx="563">
                  <c:v>44917</c:v>
                </c:pt>
                <c:pt idx="564">
                  <c:v>44918</c:v>
                </c:pt>
                <c:pt idx="565">
                  <c:v>44921</c:v>
                </c:pt>
                <c:pt idx="566">
                  <c:v>44922</c:v>
                </c:pt>
                <c:pt idx="567">
                  <c:v>44923</c:v>
                </c:pt>
                <c:pt idx="568">
                  <c:v>44924</c:v>
                </c:pt>
                <c:pt idx="569">
                  <c:v>44925</c:v>
                </c:pt>
                <c:pt idx="570">
                  <c:v>44929</c:v>
                </c:pt>
                <c:pt idx="571">
                  <c:v>44930</c:v>
                </c:pt>
                <c:pt idx="572">
                  <c:v>44931</c:v>
                </c:pt>
                <c:pt idx="573">
                  <c:v>44932</c:v>
                </c:pt>
                <c:pt idx="574">
                  <c:v>44935</c:v>
                </c:pt>
                <c:pt idx="575">
                  <c:v>44936</c:v>
                </c:pt>
                <c:pt idx="576">
                  <c:v>44937</c:v>
                </c:pt>
                <c:pt idx="577">
                  <c:v>44938</c:v>
                </c:pt>
                <c:pt idx="578">
                  <c:v>44939</c:v>
                </c:pt>
                <c:pt idx="579">
                  <c:v>44942</c:v>
                </c:pt>
                <c:pt idx="580">
                  <c:v>44943</c:v>
                </c:pt>
                <c:pt idx="581">
                  <c:v>44956</c:v>
                </c:pt>
                <c:pt idx="582">
                  <c:v>44957</c:v>
                </c:pt>
                <c:pt idx="583">
                  <c:v>44958</c:v>
                </c:pt>
                <c:pt idx="584">
                  <c:v>44959</c:v>
                </c:pt>
                <c:pt idx="585">
                  <c:v>44960</c:v>
                </c:pt>
                <c:pt idx="586">
                  <c:v>44963</c:v>
                </c:pt>
                <c:pt idx="587">
                  <c:v>44964</c:v>
                </c:pt>
                <c:pt idx="588">
                  <c:v>44965</c:v>
                </c:pt>
                <c:pt idx="589">
                  <c:v>44966</c:v>
                </c:pt>
                <c:pt idx="590">
                  <c:v>44967</c:v>
                </c:pt>
                <c:pt idx="591">
                  <c:v>44970</c:v>
                </c:pt>
                <c:pt idx="592">
                  <c:v>44971</c:v>
                </c:pt>
                <c:pt idx="593">
                  <c:v>44972</c:v>
                </c:pt>
                <c:pt idx="594">
                  <c:v>44973</c:v>
                </c:pt>
                <c:pt idx="595">
                  <c:v>44974</c:v>
                </c:pt>
                <c:pt idx="596">
                  <c:v>44977</c:v>
                </c:pt>
                <c:pt idx="597">
                  <c:v>44978</c:v>
                </c:pt>
                <c:pt idx="598">
                  <c:v>44979</c:v>
                </c:pt>
                <c:pt idx="599">
                  <c:v>44980</c:v>
                </c:pt>
                <c:pt idx="600">
                  <c:v>44981</c:v>
                </c:pt>
                <c:pt idx="601">
                  <c:v>44986</c:v>
                </c:pt>
                <c:pt idx="602">
                  <c:v>44987</c:v>
                </c:pt>
                <c:pt idx="603">
                  <c:v>44988</c:v>
                </c:pt>
                <c:pt idx="604">
                  <c:v>44991</c:v>
                </c:pt>
                <c:pt idx="605">
                  <c:v>44992</c:v>
                </c:pt>
                <c:pt idx="606">
                  <c:v>44993</c:v>
                </c:pt>
                <c:pt idx="607">
                  <c:v>44994</c:v>
                </c:pt>
                <c:pt idx="608">
                  <c:v>44995</c:v>
                </c:pt>
                <c:pt idx="609">
                  <c:v>44998</c:v>
                </c:pt>
                <c:pt idx="610">
                  <c:v>44999</c:v>
                </c:pt>
                <c:pt idx="611">
                  <c:v>45000</c:v>
                </c:pt>
                <c:pt idx="612">
                  <c:v>45001</c:v>
                </c:pt>
                <c:pt idx="613">
                  <c:v>45002</c:v>
                </c:pt>
                <c:pt idx="614">
                  <c:v>45005</c:v>
                </c:pt>
                <c:pt idx="615">
                  <c:v>45006</c:v>
                </c:pt>
                <c:pt idx="616">
                  <c:v>45007</c:v>
                </c:pt>
                <c:pt idx="617">
                  <c:v>45008</c:v>
                </c:pt>
                <c:pt idx="618">
                  <c:v>45009</c:v>
                </c:pt>
                <c:pt idx="619">
                  <c:v>45012</c:v>
                </c:pt>
                <c:pt idx="620">
                  <c:v>45013</c:v>
                </c:pt>
                <c:pt idx="621">
                  <c:v>45014</c:v>
                </c:pt>
                <c:pt idx="622">
                  <c:v>45015</c:v>
                </c:pt>
                <c:pt idx="623">
                  <c:v>45016</c:v>
                </c:pt>
                <c:pt idx="624">
                  <c:v>45022</c:v>
                </c:pt>
                <c:pt idx="625">
                  <c:v>45023</c:v>
                </c:pt>
                <c:pt idx="626">
                  <c:v>45026</c:v>
                </c:pt>
                <c:pt idx="627">
                  <c:v>45027</c:v>
                </c:pt>
                <c:pt idx="628">
                  <c:v>45028</c:v>
                </c:pt>
                <c:pt idx="629">
                  <c:v>45029</c:v>
                </c:pt>
                <c:pt idx="630">
                  <c:v>45030</c:v>
                </c:pt>
                <c:pt idx="631">
                  <c:v>45033</c:v>
                </c:pt>
                <c:pt idx="632">
                  <c:v>45034</c:v>
                </c:pt>
                <c:pt idx="633">
                  <c:v>45035</c:v>
                </c:pt>
                <c:pt idx="634">
                  <c:v>45036</c:v>
                </c:pt>
                <c:pt idx="635">
                  <c:v>45037</c:v>
                </c:pt>
                <c:pt idx="636">
                  <c:v>45040</c:v>
                </c:pt>
                <c:pt idx="637">
                  <c:v>45041</c:v>
                </c:pt>
                <c:pt idx="638">
                  <c:v>45042</c:v>
                </c:pt>
                <c:pt idx="639">
                  <c:v>45043</c:v>
                </c:pt>
                <c:pt idx="640">
                  <c:v>45044</c:v>
                </c:pt>
                <c:pt idx="641">
                  <c:v>45048</c:v>
                </c:pt>
                <c:pt idx="642">
                  <c:v>45049</c:v>
                </c:pt>
                <c:pt idx="643">
                  <c:v>45050</c:v>
                </c:pt>
                <c:pt idx="644">
                  <c:v>45051</c:v>
                </c:pt>
                <c:pt idx="645">
                  <c:v>45054</c:v>
                </c:pt>
                <c:pt idx="646">
                  <c:v>45055</c:v>
                </c:pt>
                <c:pt idx="647">
                  <c:v>45056</c:v>
                </c:pt>
                <c:pt idx="648">
                  <c:v>45057</c:v>
                </c:pt>
                <c:pt idx="649">
                  <c:v>45058</c:v>
                </c:pt>
                <c:pt idx="650">
                  <c:v>45061</c:v>
                </c:pt>
                <c:pt idx="651">
                  <c:v>45062</c:v>
                </c:pt>
                <c:pt idx="652">
                  <c:v>45063</c:v>
                </c:pt>
                <c:pt idx="653">
                  <c:v>45064</c:v>
                </c:pt>
                <c:pt idx="654">
                  <c:v>45065</c:v>
                </c:pt>
                <c:pt idx="655">
                  <c:v>45068</c:v>
                </c:pt>
                <c:pt idx="656">
                  <c:v>45069</c:v>
                </c:pt>
                <c:pt idx="657">
                  <c:v>45070</c:v>
                </c:pt>
                <c:pt idx="658">
                  <c:v>45071</c:v>
                </c:pt>
                <c:pt idx="659">
                  <c:v>45072</c:v>
                </c:pt>
                <c:pt idx="660">
                  <c:v>45075</c:v>
                </c:pt>
                <c:pt idx="661">
                  <c:v>45076</c:v>
                </c:pt>
                <c:pt idx="662">
                  <c:v>45077</c:v>
                </c:pt>
                <c:pt idx="663">
                  <c:v>45078</c:v>
                </c:pt>
                <c:pt idx="664">
                  <c:v>45079</c:v>
                </c:pt>
                <c:pt idx="665">
                  <c:v>45082</c:v>
                </c:pt>
                <c:pt idx="666">
                  <c:v>45083</c:v>
                </c:pt>
                <c:pt idx="667">
                  <c:v>45084</c:v>
                </c:pt>
                <c:pt idx="668">
                  <c:v>45085</c:v>
                </c:pt>
                <c:pt idx="669">
                  <c:v>45086</c:v>
                </c:pt>
                <c:pt idx="670">
                  <c:v>45089</c:v>
                </c:pt>
                <c:pt idx="671">
                  <c:v>45090</c:v>
                </c:pt>
                <c:pt idx="672">
                  <c:v>45091</c:v>
                </c:pt>
                <c:pt idx="673">
                  <c:v>45092</c:v>
                </c:pt>
                <c:pt idx="674">
                  <c:v>45093</c:v>
                </c:pt>
                <c:pt idx="675">
                  <c:v>45096</c:v>
                </c:pt>
                <c:pt idx="676">
                  <c:v>45097</c:v>
                </c:pt>
                <c:pt idx="677">
                  <c:v>45098</c:v>
                </c:pt>
                <c:pt idx="678">
                  <c:v>45103</c:v>
                </c:pt>
                <c:pt idx="679">
                  <c:v>45104</c:v>
                </c:pt>
                <c:pt idx="680">
                  <c:v>45105</c:v>
                </c:pt>
                <c:pt idx="681">
                  <c:v>45106</c:v>
                </c:pt>
                <c:pt idx="682">
                  <c:v>45107</c:v>
                </c:pt>
                <c:pt idx="683">
                  <c:v>45110</c:v>
                </c:pt>
                <c:pt idx="684">
                  <c:v>45111</c:v>
                </c:pt>
                <c:pt idx="685">
                  <c:v>45112</c:v>
                </c:pt>
                <c:pt idx="686">
                  <c:v>45113</c:v>
                </c:pt>
                <c:pt idx="687">
                  <c:v>45114</c:v>
                </c:pt>
                <c:pt idx="688">
                  <c:v>45117</c:v>
                </c:pt>
                <c:pt idx="689">
                  <c:v>45118</c:v>
                </c:pt>
                <c:pt idx="690">
                  <c:v>45119</c:v>
                </c:pt>
                <c:pt idx="691">
                  <c:v>45120</c:v>
                </c:pt>
                <c:pt idx="692">
                  <c:v>45121</c:v>
                </c:pt>
                <c:pt idx="693">
                  <c:v>45124</c:v>
                </c:pt>
                <c:pt idx="694">
                  <c:v>45125</c:v>
                </c:pt>
                <c:pt idx="695">
                  <c:v>45126</c:v>
                </c:pt>
                <c:pt idx="696">
                  <c:v>45127</c:v>
                </c:pt>
                <c:pt idx="697">
                  <c:v>45128</c:v>
                </c:pt>
                <c:pt idx="698">
                  <c:v>45131</c:v>
                </c:pt>
                <c:pt idx="699">
                  <c:v>45132</c:v>
                </c:pt>
                <c:pt idx="700">
                  <c:v>45133</c:v>
                </c:pt>
                <c:pt idx="701">
                  <c:v>45134</c:v>
                </c:pt>
                <c:pt idx="702">
                  <c:v>45135</c:v>
                </c:pt>
                <c:pt idx="703">
                  <c:v>45138</c:v>
                </c:pt>
                <c:pt idx="704">
                  <c:v>45139</c:v>
                </c:pt>
                <c:pt idx="705">
                  <c:v>45140</c:v>
                </c:pt>
                <c:pt idx="706">
                  <c:v>45142</c:v>
                </c:pt>
                <c:pt idx="707">
                  <c:v>45145</c:v>
                </c:pt>
                <c:pt idx="708">
                  <c:v>45146</c:v>
                </c:pt>
                <c:pt idx="709">
                  <c:v>45147</c:v>
                </c:pt>
                <c:pt idx="710">
                  <c:v>45148</c:v>
                </c:pt>
                <c:pt idx="711">
                  <c:v>45149</c:v>
                </c:pt>
                <c:pt idx="712">
                  <c:v>45152</c:v>
                </c:pt>
                <c:pt idx="713">
                  <c:v>45153</c:v>
                </c:pt>
                <c:pt idx="714">
                  <c:v>45154</c:v>
                </c:pt>
                <c:pt idx="715">
                  <c:v>45155</c:v>
                </c:pt>
                <c:pt idx="716">
                  <c:v>45156</c:v>
                </c:pt>
                <c:pt idx="717">
                  <c:v>45159</c:v>
                </c:pt>
                <c:pt idx="718">
                  <c:v>45160</c:v>
                </c:pt>
                <c:pt idx="719">
                  <c:v>45161</c:v>
                </c:pt>
                <c:pt idx="720">
                  <c:v>45162</c:v>
                </c:pt>
                <c:pt idx="721">
                  <c:v>45163</c:v>
                </c:pt>
                <c:pt idx="722">
                  <c:v>45166</c:v>
                </c:pt>
                <c:pt idx="723">
                  <c:v>45167</c:v>
                </c:pt>
                <c:pt idx="724">
                  <c:v>45168</c:v>
                </c:pt>
                <c:pt idx="725">
                  <c:v>45169</c:v>
                </c:pt>
                <c:pt idx="726">
                  <c:v>45170</c:v>
                </c:pt>
                <c:pt idx="727">
                  <c:v>45173</c:v>
                </c:pt>
                <c:pt idx="728">
                  <c:v>45174</c:v>
                </c:pt>
                <c:pt idx="729">
                  <c:v>45175</c:v>
                </c:pt>
                <c:pt idx="730">
                  <c:v>45176</c:v>
                </c:pt>
                <c:pt idx="731">
                  <c:v>45177</c:v>
                </c:pt>
                <c:pt idx="732">
                  <c:v>45180</c:v>
                </c:pt>
                <c:pt idx="733">
                  <c:v>45181</c:v>
                </c:pt>
                <c:pt idx="734">
                  <c:v>45182</c:v>
                </c:pt>
                <c:pt idx="735">
                  <c:v>45183</c:v>
                </c:pt>
                <c:pt idx="736">
                  <c:v>45184</c:v>
                </c:pt>
                <c:pt idx="737">
                  <c:v>45187</c:v>
                </c:pt>
                <c:pt idx="738">
                  <c:v>45188</c:v>
                </c:pt>
                <c:pt idx="739">
                  <c:v>45189</c:v>
                </c:pt>
                <c:pt idx="740">
                  <c:v>45190</c:v>
                </c:pt>
                <c:pt idx="741">
                  <c:v>45191</c:v>
                </c:pt>
                <c:pt idx="742">
                  <c:v>45194</c:v>
                </c:pt>
                <c:pt idx="743">
                  <c:v>45195</c:v>
                </c:pt>
                <c:pt idx="744">
                  <c:v>45196</c:v>
                </c:pt>
                <c:pt idx="745">
                  <c:v>45197</c:v>
                </c:pt>
                <c:pt idx="746">
                  <c:v>45201</c:v>
                </c:pt>
                <c:pt idx="747">
                  <c:v>45202</c:v>
                </c:pt>
                <c:pt idx="748">
                  <c:v>45203</c:v>
                </c:pt>
                <c:pt idx="749">
                  <c:v>45204</c:v>
                </c:pt>
                <c:pt idx="750">
                  <c:v>45205</c:v>
                </c:pt>
                <c:pt idx="751">
                  <c:v>45210</c:v>
                </c:pt>
                <c:pt idx="752">
                  <c:v>45211</c:v>
                </c:pt>
                <c:pt idx="753">
                  <c:v>45212</c:v>
                </c:pt>
                <c:pt idx="754">
                  <c:v>45215</c:v>
                </c:pt>
                <c:pt idx="755">
                  <c:v>45216</c:v>
                </c:pt>
                <c:pt idx="756">
                  <c:v>45217</c:v>
                </c:pt>
                <c:pt idx="757">
                  <c:v>45218</c:v>
                </c:pt>
                <c:pt idx="758">
                  <c:v>45219</c:v>
                </c:pt>
                <c:pt idx="759">
                  <c:v>45222</c:v>
                </c:pt>
                <c:pt idx="760">
                  <c:v>45223</c:v>
                </c:pt>
                <c:pt idx="761">
                  <c:v>45224</c:v>
                </c:pt>
                <c:pt idx="762">
                  <c:v>45225</c:v>
                </c:pt>
                <c:pt idx="763">
                  <c:v>45226</c:v>
                </c:pt>
                <c:pt idx="764">
                  <c:v>45229</c:v>
                </c:pt>
                <c:pt idx="765">
                  <c:v>45230</c:v>
                </c:pt>
                <c:pt idx="766">
                  <c:v>45231</c:v>
                </c:pt>
                <c:pt idx="767">
                  <c:v>45232</c:v>
                </c:pt>
                <c:pt idx="768">
                  <c:v>45233</c:v>
                </c:pt>
                <c:pt idx="769">
                  <c:v>45236</c:v>
                </c:pt>
                <c:pt idx="770">
                  <c:v>45237</c:v>
                </c:pt>
                <c:pt idx="771">
                  <c:v>45238</c:v>
                </c:pt>
                <c:pt idx="772">
                  <c:v>45239</c:v>
                </c:pt>
                <c:pt idx="773">
                  <c:v>45240</c:v>
                </c:pt>
                <c:pt idx="774">
                  <c:v>45243</c:v>
                </c:pt>
                <c:pt idx="775">
                  <c:v>45244</c:v>
                </c:pt>
                <c:pt idx="776">
                  <c:v>45245</c:v>
                </c:pt>
                <c:pt idx="777">
                  <c:v>45246</c:v>
                </c:pt>
              </c:numCache>
            </c:numRef>
          </c:cat>
          <c:val>
            <c:numRef>
              <c:f>S1_new!$D$2:$D$792</c:f>
              <c:numCache>
                <c:formatCode>0.00%</c:formatCode>
                <c:ptCount val="791"/>
                <c:pt idx="0">
                  <c:v>-1.8640140029244287E-3</c:v>
                </c:pt>
                <c:pt idx="1">
                  <c:v>-1.5302513097256256E-3</c:v>
                </c:pt>
                <c:pt idx="2">
                  <c:v>-5.6159729725691384E-3</c:v>
                </c:pt>
                <c:pt idx="3">
                  <c:v>-1.7036554087074092E-3</c:v>
                </c:pt>
                <c:pt idx="4">
                  <c:v>-2.0170890843973456E-3</c:v>
                </c:pt>
                <c:pt idx="5">
                  <c:v>-2.7108985734022083E-3</c:v>
                </c:pt>
                <c:pt idx="6">
                  <c:v>5.6978991532565882E-4</c:v>
                </c:pt>
                <c:pt idx="7">
                  <c:v>7.0241244947397358E-3</c:v>
                </c:pt>
                <c:pt idx="8">
                  <c:v>-1.2163414003359362E-3</c:v>
                </c:pt>
                <c:pt idx="9">
                  <c:v>-3.5204750184387892E-4</c:v>
                </c:pt>
                <c:pt idx="10">
                  <c:v>9.6499264947449309E-4</c:v>
                </c:pt>
                <c:pt idx="11">
                  <c:v>-3.8551042292587706E-3</c:v>
                </c:pt>
                <c:pt idx="12">
                  <c:v>-3.5140554613943636E-4</c:v>
                </c:pt>
                <c:pt idx="13">
                  <c:v>2.3352988606043898E-3</c:v>
                </c:pt>
                <c:pt idx="14">
                  <c:v>-1.5725690094756536E-3</c:v>
                </c:pt>
                <c:pt idx="15">
                  <c:v>4.7905949718525295E-3</c:v>
                </c:pt>
                <c:pt idx="16">
                  <c:v>1.478034521274292E-3</c:v>
                </c:pt>
                <c:pt idx="17">
                  <c:v>1.7073430399161269E-3</c:v>
                </c:pt>
                <c:pt idx="18">
                  <c:v>1.2374545595282044E-3</c:v>
                </c:pt>
                <c:pt idx="19">
                  <c:v>-1.2763353300120225E-3</c:v>
                </c:pt>
                <c:pt idx="20">
                  <c:v>-3.0914838211135928E-3</c:v>
                </c:pt>
                <c:pt idx="21">
                  <c:v>-2.1129564399333441E-3</c:v>
                </c:pt>
                <c:pt idx="22">
                  <c:v>3.4846533832433597E-3</c:v>
                </c:pt>
                <c:pt idx="23">
                  <c:v>-6.2656942528456858E-3</c:v>
                </c:pt>
                <c:pt idx="24">
                  <c:v>-5.6973009168585602E-3</c:v>
                </c:pt>
                <c:pt idx="25">
                  <c:v>-7.7045967721317754E-3</c:v>
                </c:pt>
                <c:pt idx="26">
                  <c:v>-2.836470894167378E-3</c:v>
                </c:pt>
                <c:pt idx="27">
                  <c:v>-3.6162330765568814E-3</c:v>
                </c:pt>
                <c:pt idx="28">
                  <c:v>-2.1756165342239663E-3</c:v>
                </c:pt>
                <c:pt idx="29">
                  <c:v>1.4437358291645138E-3</c:v>
                </c:pt>
                <c:pt idx="30">
                  <c:v>1.6991833422706248E-3</c:v>
                </c:pt>
                <c:pt idx="31">
                  <c:v>2.1656331770891872E-3</c:v>
                </c:pt>
                <c:pt idx="32">
                  <c:v>-5.2578384917580556E-4</c:v>
                </c:pt>
                <c:pt idx="33">
                  <c:v>-2.110326788203931E-3</c:v>
                </c:pt>
                <c:pt idx="34">
                  <c:v>1.5276036695026363E-3</c:v>
                </c:pt>
                <c:pt idx="35">
                  <c:v>1.1045795264668936E-3</c:v>
                </c:pt>
                <c:pt idx="36">
                  <c:v>6.7337449905386813E-4</c:v>
                </c:pt>
                <c:pt idx="37">
                  <c:v>6.3050032783905953E-3</c:v>
                </c:pt>
                <c:pt idx="38">
                  <c:v>2.1043227386251806E-3</c:v>
                </c:pt>
                <c:pt idx="39">
                  <c:v>1.2856794364989254E-3</c:v>
                </c:pt>
                <c:pt idx="40">
                  <c:v>1.0732935316164686E-3</c:v>
                </c:pt>
                <c:pt idx="41">
                  <c:v>3.5748757581696997E-3</c:v>
                </c:pt>
                <c:pt idx="42">
                  <c:v>-6.8850153988995744E-3</c:v>
                </c:pt>
                <c:pt idx="43">
                  <c:v>-4.2343224618405558E-3</c:v>
                </c:pt>
                <c:pt idx="44">
                  <c:v>-1.9183637435538099E-3</c:v>
                </c:pt>
                <c:pt idx="45">
                  <c:v>1.9251610739659799E-3</c:v>
                </c:pt>
                <c:pt idx="46">
                  <c:v>-5.5383838242467481E-3</c:v>
                </c:pt>
                <c:pt idx="47">
                  <c:v>-1.0869118508590198E-3</c:v>
                </c:pt>
                <c:pt idx="48">
                  <c:v>3.4243204126263999E-3</c:v>
                </c:pt>
                <c:pt idx="49">
                  <c:v>-8.5154451160707016E-4</c:v>
                </c:pt>
                <c:pt idx="50">
                  <c:v>1.2440182619278433E-3</c:v>
                </c:pt>
                <c:pt idx="51">
                  <c:v>-5.0159013635453949E-3</c:v>
                </c:pt>
                <c:pt idx="52">
                  <c:v>-3.1640589299055015E-3</c:v>
                </c:pt>
                <c:pt idx="53">
                  <c:v>3.9697897816465136E-3</c:v>
                </c:pt>
                <c:pt idx="54">
                  <c:v>-3.1335151223434391E-3</c:v>
                </c:pt>
                <c:pt idx="55">
                  <c:v>2.3473569838412377E-3</c:v>
                </c:pt>
                <c:pt idx="56">
                  <c:v>-2.5585114910875E-3</c:v>
                </c:pt>
                <c:pt idx="57">
                  <c:v>-3.3491680238566498E-3</c:v>
                </c:pt>
                <c:pt idx="58">
                  <c:v>2.614457057425178E-3</c:v>
                </c:pt>
                <c:pt idx="59">
                  <c:v>-2.355346557973721E-3</c:v>
                </c:pt>
                <c:pt idx="60">
                  <c:v>-2.7752500802361228E-3</c:v>
                </c:pt>
                <c:pt idx="61">
                  <c:v>-2.6974856263574988E-3</c:v>
                </c:pt>
                <c:pt idx="62">
                  <c:v>-5.9531786692012048E-4</c:v>
                </c:pt>
                <c:pt idx="63">
                  <c:v>-1.456053469050967E-3</c:v>
                </c:pt>
                <c:pt idx="64">
                  <c:v>-1.5459540369337802E-3</c:v>
                </c:pt>
                <c:pt idx="65">
                  <c:v>-9.8214664935202109E-4</c:v>
                </c:pt>
                <c:pt idx="66">
                  <c:v>-6.9580477422029633E-4</c:v>
                </c:pt>
                <c:pt idx="67">
                  <c:v>7.7149906823298278E-4</c:v>
                </c:pt>
                <c:pt idx="68">
                  <c:v>-2.0768280641380405E-4</c:v>
                </c:pt>
                <c:pt idx="69">
                  <c:v>2.5897498269326605E-3</c:v>
                </c:pt>
                <c:pt idx="70">
                  <c:v>-5.5613687687564267E-4</c:v>
                </c:pt>
                <c:pt idx="71">
                  <c:v>-8.4987129164727283E-4</c:v>
                </c:pt>
                <c:pt idx="72">
                  <c:v>1.1220065236220247E-3</c:v>
                </c:pt>
                <c:pt idx="73">
                  <c:v>7.4373150843977231E-3</c:v>
                </c:pt>
                <c:pt idx="74">
                  <c:v>2.7847515511241652E-3</c:v>
                </c:pt>
                <c:pt idx="75">
                  <c:v>3.8693439594561772E-3</c:v>
                </c:pt>
                <c:pt idx="76">
                  <c:v>2.681104878209458E-3</c:v>
                </c:pt>
                <c:pt idx="77">
                  <c:v>5.4069384540226051E-3</c:v>
                </c:pt>
                <c:pt idx="78">
                  <c:v>2.8998737315452279E-3</c:v>
                </c:pt>
                <c:pt idx="79">
                  <c:v>1.1195012050454691E-3</c:v>
                </c:pt>
                <c:pt idx="80">
                  <c:v>2.6232392718243723E-3</c:v>
                </c:pt>
                <c:pt idx="81">
                  <c:v>-2.2632891946479045E-3</c:v>
                </c:pt>
                <c:pt idx="82">
                  <c:v>-6.7792534475000308E-3</c:v>
                </c:pt>
                <c:pt idx="83">
                  <c:v>-3.6077466493853322E-3</c:v>
                </c:pt>
                <c:pt idx="84">
                  <c:v>-7.9856125407663618E-3</c:v>
                </c:pt>
                <c:pt idx="85">
                  <c:v>-8.2795023772757222E-3</c:v>
                </c:pt>
                <c:pt idx="86">
                  <c:v>-5.4210406513401166E-3</c:v>
                </c:pt>
                <c:pt idx="87">
                  <c:v>-3.1941240047373967E-3</c:v>
                </c:pt>
                <c:pt idx="88">
                  <c:v>-3.5387203147136969E-3</c:v>
                </c:pt>
                <c:pt idx="89">
                  <c:v>-1.9971255971899197E-5</c:v>
                </c:pt>
                <c:pt idx="90">
                  <c:v>6.0262385195705148E-3</c:v>
                </c:pt>
                <c:pt idx="91">
                  <c:v>-8.0744670897088121E-4</c:v>
                </c:pt>
                <c:pt idx="92">
                  <c:v>-1.134258123297724E-3</c:v>
                </c:pt>
                <c:pt idx="93">
                  <c:v>3.2350096834165296E-3</c:v>
                </c:pt>
                <c:pt idx="94">
                  <c:v>-2.4105674338918397E-3</c:v>
                </c:pt>
                <c:pt idx="95">
                  <c:v>2.8898072997102014E-3</c:v>
                </c:pt>
                <c:pt idx="96">
                  <c:v>2.4750064495904678E-4</c:v>
                </c:pt>
                <c:pt idx="97">
                  <c:v>-4.2085704484728378E-4</c:v>
                </c:pt>
                <c:pt idx="98">
                  <c:v>1.4169547506042827E-3</c:v>
                </c:pt>
                <c:pt idx="99">
                  <c:v>-9.9956841376053797E-3</c:v>
                </c:pt>
                <c:pt idx="100">
                  <c:v>-4.8835839266333052E-3</c:v>
                </c:pt>
                <c:pt idx="101">
                  <c:v>2.2821989073155914E-5</c:v>
                </c:pt>
                <c:pt idx="102">
                  <c:v>7.6047608511431691E-4</c:v>
                </c:pt>
                <c:pt idx="103">
                  <c:v>-2.6475400420242312E-3</c:v>
                </c:pt>
                <c:pt idx="104">
                  <c:v>-1.8542845740969595E-3</c:v>
                </c:pt>
                <c:pt idx="105">
                  <c:v>4.1317958927214607E-3</c:v>
                </c:pt>
                <c:pt idx="106">
                  <c:v>-9.6628526560989334E-5</c:v>
                </c:pt>
                <c:pt idx="107">
                  <c:v>-5.1607074369783793E-3</c:v>
                </c:pt>
                <c:pt idx="108">
                  <c:v>-2.4325025449833514E-4</c:v>
                </c:pt>
                <c:pt idx="109">
                  <c:v>-9.1592297322014185E-4</c:v>
                </c:pt>
                <c:pt idx="110">
                  <c:v>-6.5511936609634145E-3</c:v>
                </c:pt>
                <c:pt idx="111">
                  <c:v>1.3274945628525118E-3</c:v>
                </c:pt>
                <c:pt idx="112">
                  <c:v>-3.5929298336721837E-4</c:v>
                </c:pt>
                <c:pt idx="113">
                  <c:v>9.2428302003413833E-4</c:v>
                </c:pt>
                <c:pt idx="114">
                  <c:v>-2.1131313551778523E-3</c:v>
                </c:pt>
                <c:pt idx="115">
                  <c:v>1.1851579596915385E-3</c:v>
                </c:pt>
                <c:pt idx="116">
                  <c:v>-4.8533536792502554E-3</c:v>
                </c:pt>
                <c:pt idx="117">
                  <c:v>2.6071089698647305E-3</c:v>
                </c:pt>
                <c:pt idx="118">
                  <c:v>-3.806898096887485E-3</c:v>
                </c:pt>
                <c:pt idx="119">
                  <c:v>2.9294252528540175E-3</c:v>
                </c:pt>
                <c:pt idx="120">
                  <c:v>2.7558301032613651E-3</c:v>
                </c:pt>
                <c:pt idx="121">
                  <c:v>-4.9371167435330208E-3</c:v>
                </c:pt>
                <c:pt idx="122">
                  <c:v>3.9525675946801894E-5</c:v>
                </c:pt>
                <c:pt idx="123">
                  <c:v>1.1167270149676401E-3</c:v>
                </c:pt>
                <c:pt idx="124">
                  <c:v>-3.6128309767025752E-4</c:v>
                </c:pt>
                <c:pt idx="125">
                  <c:v>1.2748239797116265E-3</c:v>
                </c:pt>
                <c:pt idx="126">
                  <c:v>-9.8639555044788404E-4</c:v>
                </c:pt>
                <c:pt idx="127">
                  <c:v>5.9282684633025686E-3</c:v>
                </c:pt>
                <c:pt idx="128">
                  <c:v>3.750198183266279E-3</c:v>
                </c:pt>
                <c:pt idx="129">
                  <c:v>1.5271103743185006E-3</c:v>
                </c:pt>
                <c:pt idx="130">
                  <c:v>-2.6774717094560293E-4</c:v>
                </c:pt>
                <c:pt idx="131">
                  <c:v>3.2482600010818019E-4</c:v>
                </c:pt>
                <c:pt idx="132">
                  <c:v>9.0712601975391147E-3</c:v>
                </c:pt>
                <c:pt idx="133">
                  <c:v>2.357032542055841E-3</c:v>
                </c:pt>
                <c:pt idx="134">
                  <c:v>1.7429744090338688E-3</c:v>
                </c:pt>
                <c:pt idx="135">
                  <c:v>-1.6781820443632503E-3</c:v>
                </c:pt>
                <c:pt idx="136">
                  <c:v>-8.3802720979535023E-4</c:v>
                </c:pt>
                <c:pt idx="137">
                  <c:v>-5.0846652195965297E-3</c:v>
                </c:pt>
                <c:pt idx="138">
                  <c:v>-2.2082362268317605E-4</c:v>
                </c:pt>
                <c:pt idx="139">
                  <c:v>-2.7662087153415451E-3</c:v>
                </c:pt>
                <c:pt idx="140">
                  <c:v>-2.0453437885246395E-3</c:v>
                </c:pt>
                <c:pt idx="141">
                  <c:v>-2.5326423717033086E-3</c:v>
                </c:pt>
                <c:pt idx="142">
                  <c:v>-4.7212396666452393E-3</c:v>
                </c:pt>
                <c:pt idx="143">
                  <c:v>-5.0959429498423341E-3</c:v>
                </c:pt>
                <c:pt idx="144">
                  <c:v>-7.2620603897213028E-4</c:v>
                </c:pt>
                <c:pt idx="145">
                  <c:v>-2.7025949726095156E-4</c:v>
                </c:pt>
                <c:pt idx="146">
                  <c:v>-5.1470832730890568E-3</c:v>
                </c:pt>
                <c:pt idx="147">
                  <c:v>1.8687875370220351E-3</c:v>
                </c:pt>
                <c:pt idx="148">
                  <c:v>1.2280722478057644E-3</c:v>
                </c:pt>
                <c:pt idx="149">
                  <c:v>-6.5243313391923974E-4</c:v>
                </c:pt>
                <c:pt idx="150">
                  <c:v>-3.9721835699387887E-4</c:v>
                </c:pt>
                <c:pt idx="151">
                  <c:v>-1.8141268890220618E-3</c:v>
                </c:pt>
                <c:pt idx="152">
                  <c:v>-2.2938869962282112E-3</c:v>
                </c:pt>
                <c:pt idx="153">
                  <c:v>-1.7603051440014518E-3</c:v>
                </c:pt>
                <c:pt idx="154">
                  <c:v>4.5362968736826744E-3</c:v>
                </c:pt>
                <c:pt idx="155">
                  <c:v>2.0674502309075498E-3</c:v>
                </c:pt>
                <c:pt idx="156">
                  <c:v>3.5831664669282721E-3</c:v>
                </c:pt>
                <c:pt idx="157">
                  <c:v>3.7941403102807782E-3</c:v>
                </c:pt>
                <c:pt idx="158">
                  <c:v>-1.9618026902411684E-3</c:v>
                </c:pt>
                <c:pt idx="159">
                  <c:v>-1.9947452417996207E-3</c:v>
                </c:pt>
                <c:pt idx="160">
                  <c:v>-3.4624528990824768E-3</c:v>
                </c:pt>
                <c:pt idx="161">
                  <c:v>-2.177702134349104E-3</c:v>
                </c:pt>
                <c:pt idx="162">
                  <c:v>-6.205694296893959E-4</c:v>
                </c:pt>
                <c:pt idx="163">
                  <c:v>-1.5226710158746533E-3</c:v>
                </c:pt>
                <c:pt idx="164">
                  <c:v>-3.1960653470653909E-4</c:v>
                </c:pt>
                <c:pt idx="165">
                  <c:v>5.2289163435999837E-3</c:v>
                </c:pt>
                <c:pt idx="166">
                  <c:v>-2.6245916196162037E-3</c:v>
                </c:pt>
                <c:pt idx="167">
                  <c:v>-2.2881545870445091E-3</c:v>
                </c:pt>
                <c:pt idx="168">
                  <c:v>1.6734376262714471E-3</c:v>
                </c:pt>
                <c:pt idx="169">
                  <c:v>3.1625747655936801E-3</c:v>
                </c:pt>
                <c:pt idx="170">
                  <c:v>9.983512388556404E-3</c:v>
                </c:pt>
                <c:pt idx="171">
                  <c:v>-5.3995228781884737E-3</c:v>
                </c:pt>
                <c:pt idx="172">
                  <c:v>9.8224450589765831E-3</c:v>
                </c:pt>
                <c:pt idx="173">
                  <c:v>-1.8005623121049694E-3</c:v>
                </c:pt>
                <c:pt idx="174">
                  <c:v>-1.0860389365023055E-2</c:v>
                </c:pt>
                <c:pt idx="175">
                  <c:v>-6.8966734166413983E-3</c:v>
                </c:pt>
                <c:pt idx="176">
                  <c:v>-4.0978983018594619E-3</c:v>
                </c:pt>
                <c:pt idx="177">
                  <c:v>-7.8958310441615406E-4</c:v>
                </c:pt>
                <c:pt idx="178">
                  <c:v>-3.4838472474234177E-3</c:v>
                </c:pt>
                <c:pt idx="179">
                  <c:v>-1.6980558237583016E-3</c:v>
                </c:pt>
                <c:pt idx="180">
                  <c:v>7.5262944114816866E-4</c:v>
                </c:pt>
                <c:pt idx="181">
                  <c:v>2.032798056119103E-4</c:v>
                </c:pt>
                <c:pt idx="182">
                  <c:v>5.1792570612432082E-4</c:v>
                </c:pt>
                <c:pt idx="183">
                  <c:v>1.7319663606424228E-3</c:v>
                </c:pt>
                <c:pt idx="184">
                  <c:v>-8.7411149118744316E-4</c:v>
                </c:pt>
                <c:pt idx="185">
                  <c:v>1.0244657286676978E-3</c:v>
                </c:pt>
                <c:pt idx="186">
                  <c:v>2.9714878025740373E-3</c:v>
                </c:pt>
                <c:pt idx="187">
                  <c:v>2.8645961990634104E-3</c:v>
                </c:pt>
                <c:pt idx="188">
                  <c:v>-3.5802800460049376E-3</c:v>
                </c:pt>
                <c:pt idx="189">
                  <c:v>2.0004476203095544E-3</c:v>
                </c:pt>
                <c:pt idx="190">
                  <c:v>1.4994240193818133E-3</c:v>
                </c:pt>
                <c:pt idx="191">
                  <c:v>2.6086138738978422E-3</c:v>
                </c:pt>
                <c:pt idx="192">
                  <c:v>-2.9662013802348537E-4</c:v>
                </c:pt>
                <c:pt idx="193">
                  <c:v>2.4419959200853388E-3</c:v>
                </c:pt>
                <c:pt idx="194">
                  <c:v>3.7950799860795169E-3</c:v>
                </c:pt>
                <c:pt idx="195">
                  <c:v>3.1528405166484485E-3</c:v>
                </c:pt>
                <c:pt idx="196">
                  <c:v>1.9556830671826512E-4</c:v>
                </c:pt>
                <c:pt idx="197">
                  <c:v>-7.4246992103179175E-3</c:v>
                </c:pt>
                <c:pt idx="198">
                  <c:v>2.3440429858863701E-3</c:v>
                </c:pt>
                <c:pt idx="199">
                  <c:v>-5.3163681892426113E-4</c:v>
                </c:pt>
                <c:pt idx="200">
                  <c:v>-3.3287260763113029E-3</c:v>
                </c:pt>
                <c:pt idx="201">
                  <c:v>-1.6035863669039072E-4</c:v>
                </c:pt>
                <c:pt idx="202">
                  <c:v>1.2081553968349688E-3</c:v>
                </c:pt>
                <c:pt idx="203">
                  <c:v>-1.7721673923791726E-3</c:v>
                </c:pt>
                <c:pt idx="204">
                  <c:v>2.4994879134331706E-3</c:v>
                </c:pt>
                <c:pt idx="205">
                  <c:v>1.2106832816011768E-4</c:v>
                </c:pt>
                <c:pt idx="206">
                  <c:v>-3.56116845083876E-3</c:v>
                </c:pt>
                <c:pt idx="207">
                  <c:v>-9.7842176222395078E-4</c:v>
                </c:pt>
                <c:pt idx="208">
                  <c:v>-5.181690196339208E-3</c:v>
                </c:pt>
                <c:pt idx="209">
                  <c:v>6.56290771134965E-3</c:v>
                </c:pt>
                <c:pt idx="210">
                  <c:v>-4.1714354202712573E-3</c:v>
                </c:pt>
                <c:pt idx="211">
                  <c:v>-3.9116234480029415E-3</c:v>
                </c:pt>
                <c:pt idx="212">
                  <c:v>-3.2230280194055177E-3</c:v>
                </c:pt>
                <c:pt idx="213">
                  <c:v>-3.1271082430835455E-3</c:v>
                </c:pt>
                <c:pt idx="214">
                  <c:v>2.2192125765404568E-3</c:v>
                </c:pt>
                <c:pt idx="215">
                  <c:v>1.9251141477629546E-3</c:v>
                </c:pt>
                <c:pt idx="216">
                  <c:v>2.2414302430237534E-3</c:v>
                </c:pt>
                <c:pt idx="217">
                  <c:v>4.5900680373717065E-4</c:v>
                </c:pt>
                <c:pt idx="218">
                  <c:v>-5.1397923667745506E-3</c:v>
                </c:pt>
                <c:pt idx="219">
                  <c:v>-6.1241648550666348E-4</c:v>
                </c:pt>
                <c:pt idx="220">
                  <c:v>1.0272113748390206E-3</c:v>
                </c:pt>
                <c:pt idx="221">
                  <c:v>4.6527954648491118E-3</c:v>
                </c:pt>
                <c:pt idx="222">
                  <c:v>6.6021231516597634E-3</c:v>
                </c:pt>
                <c:pt idx="223">
                  <c:v>-6.2161009341301452E-3</c:v>
                </c:pt>
                <c:pt idx="224">
                  <c:v>3.9505208500680835E-3</c:v>
                </c:pt>
                <c:pt idx="225">
                  <c:v>-2.753791021246804E-3</c:v>
                </c:pt>
                <c:pt idx="226">
                  <c:v>2.711748642169577E-3</c:v>
                </c:pt>
                <c:pt idx="227">
                  <c:v>2.2469872081216772E-3</c:v>
                </c:pt>
                <c:pt idx="228">
                  <c:v>3.3820461154476632E-3</c:v>
                </c:pt>
                <c:pt idx="229">
                  <c:v>4.9280914426885515E-3</c:v>
                </c:pt>
                <c:pt idx="230">
                  <c:v>-3.6273944344499985E-4</c:v>
                </c:pt>
                <c:pt idx="231">
                  <c:v>8.0156680915133868E-4</c:v>
                </c:pt>
                <c:pt idx="232">
                  <c:v>3.8664099992192797E-5</c:v>
                </c:pt>
                <c:pt idx="233">
                  <c:v>3.6752843368404492E-3</c:v>
                </c:pt>
                <c:pt idx="234">
                  <c:v>6.5820431954470072E-4</c:v>
                </c:pt>
                <c:pt idx="235">
                  <c:v>-4.9494798490792304E-4</c:v>
                </c:pt>
                <c:pt idx="236">
                  <c:v>-1.2102293151158156E-3</c:v>
                </c:pt>
                <c:pt idx="237">
                  <c:v>1.5108379676865178E-3</c:v>
                </c:pt>
                <c:pt idx="238">
                  <c:v>1.8607497317946662E-3</c:v>
                </c:pt>
                <c:pt idx="239">
                  <c:v>1.4457085378808254E-2</c:v>
                </c:pt>
                <c:pt idx="240">
                  <c:v>-2.7194963612786542E-3</c:v>
                </c:pt>
                <c:pt idx="241">
                  <c:v>2.4874068343345946E-3</c:v>
                </c:pt>
                <c:pt idx="242">
                  <c:v>2.0524362272434683E-4</c:v>
                </c:pt>
                <c:pt idx="243">
                  <c:v>-3.8868070343131356E-3</c:v>
                </c:pt>
                <c:pt idx="244">
                  <c:v>-3.304397748769056E-3</c:v>
                </c:pt>
                <c:pt idx="245">
                  <c:v>-1.7220852629886319E-5</c:v>
                </c:pt>
                <c:pt idx="246">
                  <c:v>3.1493283068114745E-3</c:v>
                </c:pt>
                <c:pt idx="247">
                  <c:v>3.0329555569733671E-3</c:v>
                </c:pt>
                <c:pt idx="248">
                  <c:v>1.9269727437410534E-3</c:v>
                </c:pt>
                <c:pt idx="249">
                  <c:v>-1.8222548085155966E-3</c:v>
                </c:pt>
                <c:pt idx="250">
                  <c:v>3.9395223748165328E-3</c:v>
                </c:pt>
                <c:pt idx="251">
                  <c:v>-1.1819459998075792E-3</c:v>
                </c:pt>
                <c:pt idx="252">
                  <c:v>3.3103318416868714E-3</c:v>
                </c:pt>
                <c:pt idx="253">
                  <c:v>9.114164190335651E-3</c:v>
                </c:pt>
                <c:pt idx="254">
                  <c:v>-2.1293084154215577E-3</c:v>
                </c:pt>
                <c:pt idx="255">
                  <c:v>2.1974672529490786E-3</c:v>
                </c:pt>
                <c:pt idx="256">
                  <c:v>-2.4900075932715831E-3</c:v>
                </c:pt>
                <c:pt idx="257">
                  <c:v>3.3869548001149337E-3</c:v>
                </c:pt>
                <c:pt idx="258">
                  <c:v>-6.2531941661464778E-4</c:v>
                </c:pt>
                <c:pt idx="259">
                  <c:v>-8.6331182425128915E-4</c:v>
                </c:pt>
                <c:pt idx="260">
                  <c:v>-1.5342636767250561E-3</c:v>
                </c:pt>
                <c:pt idx="261">
                  <c:v>-2.606749565570663E-3</c:v>
                </c:pt>
                <c:pt idx="262">
                  <c:v>1.5827542544896874E-3</c:v>
                </c:pt>
                <c:pt idx="263">
                  <c:v>1.3456019563730787E-3</c:v>
                </c:pt>
                <c:pt idx="264">
                  <c:v>2.3431918421962161E-3</c:v>
                </c:pt>
                <c:pt idx="265">
                  <c:v>-4.6739505821995079E-4</c:v>
                </c:pt>
                <c:pt idx="266">
                  <c:v>1.2920154278629344E-3</c:v>
                </c:pt>
                <c:pt idx="267">
                  <c:v>1.1149706078704275E-3</c:v>
                </c:pt>
                <c:pt idx="268">
                  <c:v>-7.4557183108549512E-4</c:v>
                </c:pt>
                <c:pt idx="269">
                  <c:v>-1.7602051392222619E-3</c:v>
                </c:pt>
                <c:pt idx="270">
                  <c:v>1.4738134829251448E-3</c:v>
                </c:pt>
                <c:pt idx="271">
                  <c:v>-6.4552766162062343E-5</c:v>
                </c:pt>
                <c:pt idx="272">
                  <c:v>-4.9719756370284092E-4</c:v>
                </c:pt>
                <c:pt idx="273">
                  <c:v>-6.9809617433229214E-3</c:v>
                </c:pt>
                <c:pt idx="274">
                  <c:v>7.8434836248995237E-5</c:v>
                </c:pt>
                <c:pt idx="275">
                  <c:v>-6.5107528228060946E-4</c:v>
                </c:pt>
                <c:pt idx="276">
                  <c:v>2.9956033304269573E-4</c:v>
                </c:pt>
                <c:pt idx="277">
                  <c:v>-1.2775395789294654E-3</c:v>
                </c:pt>
                <c:pt idx="278">
                  <c:v>-1.7046715081719946E-3</c:v>
                </c:pt>
                <c:pt idx="279">
                  <c:v>-9.7691163062465711E-4</c:v>
                </c:pt>
                <c:pt idx="280">
                  <c:v>-7.8604465344394171E-5</c:v>
                </c:pt>
                <c:pt idx="281">
                  <c:v>-1.1808974856107211E-4</c:v>
                </c:pt>
                <c:pt idx="282">
                  <c:v>-7.022189654579149E-4</c:v>
                </c:pt>
                <c:pt idx="283">
                  <c:v>-6.2484155348694714E-4</c:v>
                </c:pt>
                <c:pt idx="284">
                  <c:v>1.5082673221366149E-3</c:v>
                </c:pt>
                <c:pt idx="285">
                  <c:v>4.095876099173813E-4</c:v>
                </c:pt>
                <c:pt idx="286">
                  <c:v>1.2619302855068181E-3</c:v>
                </c:pt>
                <c:pt idx="287">
                  <c:v>5.9804123804914518E-4</c:v>
                </c:pt>
                <c:pt idx="288">
                  <c:v>8.8135110311086105E-4</c:v>
                </c:pt>
                <c:pt idx="289">
                  <c:v>1.2873187744431639E-3</c:v>
                </c:pt>
                <c:pt idx="290">
                  <c:v>2.7381988948352125E-5</c:v>
                </c:pt>
                <c:pt idx="291">
                  <c:v>2.0981924807748209E-4</c:v>
                </c:pt>
                <c:pt idx="292">
                  <c:v>3.9797473791694542E-4</c:v>
                </c:pt>
                <c:pt idx="293">
                  <c:v>6.9470211310215368E-4</c:v>
                </c:pt>
                <c:pt idx="294">
                  <c:v>-2.7258278124809242E-4</c:v>
                </c:pt>
                <c:pt idx="295">
                  <c:v>1.671317690031043E-4</c:v>
                </c:pt>
                <c:pt idx="296">
                  <c:v>7.7592757011158071E-4</c:v>
                </c:pt>
                <c:pt idx="297">
                  <c:v>-3.3512538014715586E-3</c:v>
                </c:pt>
                <c:pt idx="298">
                  <c:v>6.9347772545362302E-5</c:v>
                </c:pt>
                <c:pt idx="299">
                  <c:v>-1.3052902333039631E-4</c:v>
                </c:pt>
                <c:pt idx="300">
                  <c:v>1.014382922423808E-3</c:v>
                </c:pt>
                <c:pt idx="301">
                  <c:v>1.2416481716960543E-4</c:v>
                </c:pt>
                <c:pt idx="302">
                  <c:v>-1.1451301640404803E-3</c:v>
                </c:pt>
                <c:pt idx="303">
                  <c:v>7.9293896259706605E-4</c:v>
                </c:pt>
                <c:pt idx="304">
                  <c:v>1.0925651183747687E-3</c:v>
                </c:pt>
                <c:pt idx="305">
                  <c:v>1.074973174347944E-4</c:v>
                </c:pt>
                <c:pt idx="306">
                  <c:v>3.7657548771341115E-3</c:v>
                </c:pt>
                <c:pt idx="307">
                  <c:v>3.1538473243805263E-3</c:v>
                </c:pt>
                <c:pt idx="308">
                  <c:v>2.6204726395512596E-3</c:v>
                </c:pt>
                <c:pt idx="309">
                  <c:v>1.5399997179635953E-3</c:v>
                </c:pt>
                <c:pt idx="310">
                  <c:v>2.4030886025662957E-3</c:v>
                </c:pt>
                <c:pt idx="311">
                  <c:v>2.0817421123243062E-3</c:v>
                </c:pt>
                <c:pt idx="312">
                  <c:v>7.638135212634724E-4</c:v>
                </c:pt>
                <c:pt idx="313">
                  <c:v>4.081703469708208E-3</c:v>
                </c:pt>
                <c:pt idx="314">
                  <c:v>2.5850985850087442E-3</c:v>
                </c:pt>
                <c:pt idx="315">
                  <c:v>2.4254780110454805E-3</c:v>
                </c:pt>
                <c:pt idx="316">
                  <c:v>3.6886999648094313E-3</c:v>
                </c:pt>
                <c:pt idx="317">
                  <c:v>1.0965622334531827E-3</c:v>
                </c:pt>
                <c:pt idx="318">
                  <c:v>2.2607403335449259E-3</c:v>
                </c:pt>
                <c:pt idx="319">
                  <c:v>-1.3413369925937527E-4</c:v>
                </c:pt>
                <c:pt idx="320">
                  <c:v>-1.3999718586954653E-3</c:v>
                </c:pt>
                <c:pt idx="321">
                  <c:v>-4.735374535674083E-4</c:v>
                </c:pt>
                <c:pt idx="322">
                  <c:v>3.0989952981277436E-4</c:v>
                </c:pt>
                <c:pt idx="323">
                  <c:v>2.4746298133289954E-4</c:v>
                </c:pt>
                <c:pt idx="324">
                  <c:v>-2.2741778874986137E-3</c:v>
                </c:pt>
                <c:pt idx="325">
                  <c:v>5.5254413542500365E-4</c:v>
                </c:pt>
                <c:pt idx="326">
                  <c:v>-2.7795649304669483E-4</c:v>
                </c:pt>
                <c:pt idx="327">
                  <c:v>-2.4669959960676715E-3</c:v>
                </c:pt>
                <c:pt idx="328">
                  <c:v>5.7102728410167729E-4</c:v>
                </c:pt>
                <c:pt idx="329">
                  <c:v>1.6423020482266909E-3</c:v>
                </c:pt>
                <c:pt idx="330">
                  <c:v>8.3947646570212966E-4</c:v>
                </c:pt>
                <c:pt idx="331">
                  <c:v>1.2381498845097233E-3</c:v>
                </c:pt>
                <c:pt idx="332">
                  <c:v>1.7448606394071084E-3</c:v>
                </c:pt>
                <c:pt idx="333">
                  <c:v>-3.6482714414811409E-4</c:v>
                </c:pt>
                <c:pt idx="334">
                  <c:v>2.8280590808876425E-4</c:v>
                </c:pt>
                <c:pt idx="335">
                  <c:v>2.5710308993083706E-5</c:v>
                </c:pt>
                <c:pt idx="336">
                  <c:v>-1.4991476198768241E-3</c:v>
                </c:pt>
                <c:pt idx="337">
                  <c:v>-4.3997834371620886E-5</c:v>
                </c:pt>
                <c:pt idx="338">
                  <c:v>2.0331872085463179E-3</c:v>
                </c:pt>
                <c:pt idx="339">
                  <c:v>-1.1375410305785789E-3</c:v>
                </c:pt>
                <c:pt idx="340">
                  <c:v>2.453496349000669E-3</c:v>
                </c:pt>
                <c:pt idx="341">
                  <c:v>-2.6658574378235797E-3</c:v>
                </c:pt>
                <c:pt idx="342">
                  <c:v>-1.691860354832041E-3</c:v>
                </c:pt>
                <c:pt idx="343">
                  <c:v>-1.6288795870887172E-3</c:v>
                </c:pt>
                <c:pt idx="344">
                  <c:v>-2.2626692573348055E-3</c:v>
                </c:pt>
                <c:pt idx="345">
                  <c:v>-5.5466954683441047E-3</c:v>
                </c:pt>
                <c:pt idx="346">
                  <c:v>1.0771559021917104E-3</c:v>
                </c:pt>
                <c:pt idx="347">
                  <c:v>7.7150433751756523E-5</c:v>
                </c:pt>
                <c:pt idx="348">
                  <c:v>4.9385195947107216E-4</c:v>
                </c:pt>
                <c:pt idx="349">
                  <c:v>1.4836839924480769E-4</c:v>
                </c:pt>
                <c:pt idx="350">
                  <c:v>1.3517341474793168E-3</c:v>
                </c:pt>
                <c:pt idx="351">
                  <c:v>1.9162632747560726E-4</c:v>
                </c:pt>
                <c:pt idx="352">
                  <c:v>3.5986518866391187E-4</c:v>
                </c:pt>
                <c:pt idx="353">
                  <c:v>-6.1177032816674734E-4</c:v>
                </c:pt>
                <c:pt idx="354">
                  <c:v>-3.9189438180890101E-4</c:v>
                </c:pt>
                <c:pt idx="355">
                  <c:v>-1.3455821738954351E-3</c:v>
                </c:pt>
                <c:pt idx="356">
                  <c:v>-6.202032067373068E-4</c:v>
                </c:pt>
                <c:pt idx="357">
                  <c:v>-5.4145857185834744E-4</c:v>
                </c:pt>
                <c:pt idx="358">
                  <c:v>-1.324721586987566E-3</c:v>
                </c:pt>
                <c:pt idx="359">
                  <c:v>-2.4590189500643626E-3</c:v>
                </c:pt>
                <c:pt idx="360">
                  <c:v>-3.0177239694803089E-3</c:v>
                </c:pt>
                <c:pt idx="361">
                  <c:v>2.3921203169343665E-3</c:v>
                </c:pt>
                <c:pt idx="362">
                  <c:v>1.7198036821223363E-3</c:v>
                </c:pt>
                <c:pt idx="363">
                  <c:v>2.5082452861551504E-4</c:v>
                </c:pt>
                <c:pt idx="364">
                  <c:v>-4.1286186774873229E-4</c:v>
                </c:pt>
                <c:pt idx="365">
                  <c:v>1.981001215083285E-3</c:v>
                </c:pt>
                <c:pt idx="366">
                  <c:v>1.2351755239094816E-3</c:v>
                </c:pt>
                <c:pt idx="367">
                  <c:v>1.4716017724769304E-3</c:v>
                </c:pt>
                <c:pt idx="368">
                  <c:v>6.8636618026250338E-4</c:v>
                </c:pt>
                <c:pt idx="369">
                  <c:v>-2.085335751798843E-4</c:v>
                </c:pt>
                <c:pt idx="370">
                  <c:v>1.0712955764589696E-3</c:v>
                </c:pt>
                <c:pt idx="371">
                  <c:v>1.7249134576720303E-3</c:v>
                </c:pt>
                <c:pt idx="372">
                  <c:v>-3.082103394799778E-3</c:v>
                </c:pt>
                <c:pt idx="373">
                  <c:v>2.4245398234936711E-4</c:v>
                </c:pt>
                <c:pt idx="374">
                  <c:v>-3.9763626807523848E-4</c:v>
                </c:pt>
                <c:pt idx="375">
                  <c:v>-1.9216494140883323E-3</c:v>
                </c:pt>
                <c:pt idx="376">
                  <c:v>-1.9081065573436087E-3</c:v>
                </c:pt>
                <c:pt idx="377">
                  <c:v>-1.5162507181448429E-3</c:v>
                </c:pt>
                <c:pt idx="378">
                  <c:v>-2.1818490967706198E-3</c:v>
                </c:pt>
                <c:pt idx="379">
                  <c:v>1.4319061446182915E-4</c:v>
                </c:pt>
                <c:pt idx="380">
                  <c:v>-1.5661026218101795E-4</c:v>
                </c:pt>
                <c:pt idx="381">
                  <c:v>-1.9699004629848754E-3</c:v>
                </c:pt>
                <c:pt idx="382">
                  <c:v>6.5953817596323182E-4</c:v>
                </c:pt>
                <c:pt idx="383">
                  <c:v>6.0476150964292302E-4</c:v>
                </c:pt>
                <c:pt idx="384">
                  <c:v>-9.2700759080582146E-4</c:v>
                </c:pt>
                <c:pt idx="385">
                  <c:v>-1.6126688825172874E-3</c:v>
                </c:pt>
                <c:pt idx="386">
                  <c:v>-6.2358014955604278E-4</c:v>
                </c:pt>
                <c:pt idx="387">
                  <c:v>-1.1821074723907038E-3</c:v>
                </c:pt>
                <c:pt idx="388">
                  <c:v>-1.0783911436520918E-4</c:v>
                </c:pt>
                <c:pt idx="389">
                  <c:v>1.2752152290656507E-4</c:v>
                </c:pt>
                <c:pt idx="390">
                  <c:v>1.305084827530461E-3</c:v>
                </c:pt>
                <c:pt idx="391">
                  <c:v>1.5774266137684456E-4</c:v>
                </c:pt>
                <c:pt idx="392">
                  <c:v>2.1694134778955498E-3</c:v>
                </c:pt>
                <c:pt idx="393">
                  <c:v>4.0253878111864237E-3</c:v>
                </c:pt>
                <c:pt idx="394">
                  <c:v>7.7734310852841214E-5</c:v>
                </c:pt>
                <c:pt idx="395">
                  <c:v>-8.413204686959616E-4</c:v>
                </c:pt>
                <c:pt idx="396">
                  <c:v>1.7591164531423169E-6</c:v>
                </c:pt>
                <c:pt idx="397">
                  <c:v>-2.486763263636553E-3</c:v>
                </c:pt>
                <c:pt idx="398">
                  <c:v>1.42197374531251E-3</c:v>
                </c:pt>
                <c:pt idx="399">
                  <c:v>2.6254990008722583E-4</c:v>
                </c:pt>
                <c:pt idx="400">
                  <c:v>1.8917673436320299E-3</c:v>
                </c:pt>
                <c:pt idx="401">
                  <c:v>2.9162427273662721E-4</c:v>
                </c:pt>
                <c:pt idx="402">
                  <c:v>-1.4258818833187128E-4</c:v>
                </c:pt>
                <c:pt idx="403">
                  <c:v>-3.2223404371498716E-4</c:v>
                </c:pt>
                <c:pt idx="404">
                  <c:v>-7.3655656279304792E-4</c:v>
                </c:pt>
                <c:pt idx="405">
                  <c:v>1.7024592234059254E-3</c:v>
                </c:pt>
                <c:pt idx="406">
                  <c:v>-5.8216471947326247E-4</c:v>
                </c:pt>
                <c:pt idx="407">
                  <c:v>6.48407486697305E-4</c:v>
                </c:pt>
                <c:pt idx="408">
                  <c:v>4.2724810171288689E-4</c:v>
                </c:pt>
                <c:pt idx="409">
                  <c:v>1.5782268399478949E-3</c:v>
                </c:pt>
                <c:pt idx="410">
                  <c:v>3.5612305952051945E-3</c:v>
                </c:pt>
                <c:pt idx="411">
                  <c:v>-4.1671527613981307E-4</c:v>
                </c:pt>
                <c:pt idx="412">
                  <c:v>1.1996700262749595E-3</c:v>
                </c:pt>
                <c:pt idx="413">
                  <c:v>-1.2685773533207658E-3</c:v>
                </c:pt>
                <c:pt idx="414">
                  <c:v>-1.9300953276832817E-3</c:v>
                </c:pt>
                <c:pt idx="415">
                  <c:v>-6.2805578747132207E-4</c:v>
                </c:pt>
                <c:pt idx="416">
                  <c:v>-1.7077218482968943E-3</c:v>
                </c:pt>
                <c:pt idx="417">
                  <c:v>-2.0514814430605574E-3</c:v>
                </c:pt>
                <c:pt idx="418">
                  <c:v>-3.9263010516403908E-4</c:v>
                </c:pt>
                <c:pt idx="419">
                  <c:v>-5.3915148619142327E-3</c:v>
                </c:pt>
                <c:pt idx="420">
                  <c:v>-7.5873321822534159E-3</c:v>
                </c:pt>
                <c:pt idx="421">
                  <c:v>-5.3692283351185538E-3</c:v>
                </c:pt>
                <c:pt idx="422">
                  <c:v>-6.4612980950356372E-3</c:v>
                </c:pt>
                <c:pt idx="423">
                  <c:v>-5.443379723939365E-3</c:v>
                </c:pt>
                <c:pt idx="424">
                  <c:v>-2.0621042056437489E-3</c:v>
                </c:pt>
                <c:pt idx="425">
                  <c:v>-4.8589726781512674E-3</c:v>
                </c:pt>
                <c:pt idx="426">
                  <c:v>-6.890892690770198E-3</c:v>
                </c:pt>
                <c:pt idx="427">
                  <c:v>-4.576237134424354E-3</c:v>
                </c:pt>
                <c:pt idx="428">
                  <c:v>-2.8904367910902208E-3</c:v>
                </c:pt>
                <c:pt idx="429">
                  <c:v>-3.5829456744875931E-4</c:v>
                </c:pt>
                <c:pt idx="430">
                  <c:v>-2.7709705865401435E-3</c:v>
                </c:pt>
                <c:pt idx="431">
                  <c:v>-2.9673275177527704E-3</c:v>
                </c:pt>
                <c:pt idx="432">
                  <c:v>-7.9640303768142851E-4</c:v>
                </c:pt>
                <c:pt idx="433">
                  <c:v>-3.5860836175567604E-4</c:v>
                </c:pt>
                <c:pt idx="434">
                  <c:v>3.3465328628195113E-4</c:v>
                </c:pt>
                <c:pt idx="435">
                  <c:v>-4.2371068072806842E-4</c:v>
                </c:pt>
                <c:pt idx="436">
                  <c:v>2.7012783497016354E-4</c:v>
                </c:pt>
                <c:pt idx="437">
                  <c:v>-4.9275303306911241E-4</c:v>
                </c:pt>
                <c:pt idx="438">
                  <c:v>-9.1428200079061994E-4</c:v>
                </c:pt>
                <c:pt idx="439">
                  <c:v>6.4945207492212494E-5</c:v>
                </c:pt>
                <c:pt idx="440">
                  <c:v>5.2759860184218264E-3</c:v>
                </c:pt>
                <c:pt idx="441">
                  <c:v>6.6467562713477743E-3</c:v>
                </c:pt>
                <c:pt idx="442">
                  <c:v>4.8541704879886951E-3</c:v>
                </c:pt>
                <c:pt idx="443">
                  <c:v>1.0410720987969466E-3</c:v>
                </c:pt>
                <c:pt idx="444">
                  <c:v>1.9345159969504275E-3</c:v>
                </c:pt>
                <c:pt idx="445">
                  <c:v>1.7494914013103761E-4</c:v>
                </c:pt>
                <c:pt idx="446">
                  <c:v>3.9043626029162818E-4</c:v>
                </c:pt>
                <c:pt idx="447">
                  <c:v>-4.755081484541302E-4</c:v>
                </c:pt>
                <c:pt idx="448">
                  <c:v>-4.2563233289779137E-4</c:v>
                </c:pt>
                <c:pt idx="449">
                  <c:v>-1.9446379811076436E-3</c:v>
                </c:pt>
                <c:pt idx="450">
                  <c:v>-1.2062875915085204E-3</c:v>
                </c:pt>
                <c:pt idx="451">
                  <c:v>-1.023202295475235E-3</c:v>
                </c:pt>
                <c:pt idx="452">
                  <c:v>-1.5722948668125815E-3</c:v>
                </c:pt>
                <c:pt idx="453">
                  <c:v>-5.3025281626866534E-4</c:v>
                </c:pt>
                <c:pt idx="454">
                  <c:v>-2.122284343277144E-3</c:v>
                </c:pt>
                <c:pt idx="455">
                  <c:v>1.9830702417949521E-4</c:v>
                </c:pt>
                <c:pt idx="456">
                  <c:v>-8.5402610279176503E-4</c:v>
                </c:pt>
                <c:pt idx="457">
                  <c:v>5.0677554172915513E-5</c:v>
                </c:pt>
                <c:pt idx="458">
                  <c:v>1.6341881897497157E-3</c:v>
                </c:pt>
                <c:pt idx="459">
                  <c:v>-1.0615976581866151E-4</c:v>
                </c:pt>
                <c:pt idx="460">
                  <c:v>-1.904943623970653E-4</c:v>
                </c:pt>
                <c:pt idx="461">
                  <c:v>1.5651237449540085E-3</c:v>
                </c:pt>
                <c:pt idx="462">
                  <c:v>-1.3109191187792874E-3</c:v>
                </c:pt>
                <c:pt idx="463">
                  <c:v>-1.5101305794477553E-3</c:v>
                </c:pt>
                <c:pt idx="464">
                  <c:v>-2.2612401254135921E-3</c:v>
                </c:pt>
                <c:pt idx="465">
                  <c:v>-2.5367257420452886E-3</c:v>
                </c:pt>
                <c:pt idx="466">
                  <c:v>-1.3359604583062248E-3</c:v>
                </c:pt>
                <c:pt idx="467">
                  <c:v>-1.4088462591129412E-4</c:v>
                </c:pt>
                <c:pt idx="468">
                  <c:v>1.5901640682433474E-3</c:v>
                </c:pt>
                <c:pt idx="469">
                  <c:v>-7.1316041532925949E-4</c:v>
                </c:pt>
                <c:pt idx="470">
                  <c:v>8.3776038403561939E-4</c:v>
                </c:pt>
                <c:pt idx="471">
                  <c:v>-1.0872085445131395E-3</c:v>
                </c:pt>
                <c:pt idx="472">
                  <c:v>-2.0658798200131707E-3</c:v>
                </c:pt>
                <c:pt idx="473">
                  <c:v>-3.7876320457870549E-4</c:v>
                </c:pt>
                <c:pt idx="474">
                  <c:v>1.0335900043385009E-3</c:v>
                </c:pt>
                <c:pt idx="475">
                  <c:v>-7.8601734585462745E-5</c:v>
                </c:pt>
                <c:pt idx="476">
                  <c:v>-3.4666284014244804E-4</c:v>
                </c:pt>
                <c:pt idx="477">
                  <c:v>-5.1723499731904006E-4</c:v>
                </c:pt>
                <c:pt idx="478">
                  <c:v>-5.4277703601806856E-4</c:v>
                </c:pt>
                <c:pt idx="479">
                  <c:v>5.394580585592675E-4</c:v>
                </c:pt>
                <c:pt idx="480">
                  <c:v>-9.4056254112996943E-4</c:v>
                </c:pt>
                <c:pt idx="481">
                  <c:v>-6.3335649298599432E-4</c:v>
                </c:pt>
                <c:pt idx="482">
                  <c:v>-1.9778495758543055E-3</c:v>
                </c:pt>
                <c:pt idx="483">
                  <c:v>-5.9808858201679509E-4</c:v>
                </c:pt>
                <c:pt idx="484">
                  <c:v>3.0992185212689463E-3</c:v>
                </c:pt>
                <c:pt idx="485">
                  <c:v>2.1751660464423275E-4</c:v>
                </c:pt>
                <c:pt idx="486">
                  <c:v>-5.4449346666618362E-4</c:v>
                </c:pt>
                <c:pt idx="487">
                  <c:v>7.5261182073916514E-4</c:v>
                </c:pt>
                <c:pt idx="488">
                  <c:v>1.3251344873974513E-3</c:v>
                </c:pt>
                <c:pt idx="489">
                  <c:v>-6.5384670066745854E-4</c:v>
                </c:pt>
                <c:pt idx="490">
                  <c:v>-1.4345949973509167E-3</c:v>
                </c:pt>
                <c:pt idx="491">
                  <c:v>7.9396169604270929E-4</c:v>
                </c:pt>
                <c:pt idx="492">
                  <c:v>2.8942514863425002E-3</c:v>
                </c:pt>
                <c:pt idx="493">
                  <c:v>2.8552540573827719E-5</c:v>
                </c:pt>
                <c:pt idx="494">
                  <c:v>-5.354739222372936E-5</c:v>
                </c:pt>
                <c:pt idx="495">
                  <c:v>-2.4000746321425868E-3</c:v>
                </c:pt>
                <c:pt idx="496">
                  <c:v>-7.5632828379211103E-5</c:v>
                </c:pt>
                <c:pt idx="497">
                  <c:v>1.360001081834573E-3</c:v>
                </c:pt>
                <c:pt idx="498">
                  <c:v>-8.1222774841918665E-4</c:v>
                </c:pt>
                <c:pt idx="499">
                  <c:v>-2.3736814831274758E-3</c:v>
                </c:pt>
                <c:pt idx="500">
                  <c:v>-2.8478349558079205E-4</c:v>
                </c:pt>
                <c:pt idx="501">
                  <c:v>-7.7743534448321684E-4</c:v>
                </c:pt>
                <c:pt idx="502">
                  <c:v>-3.7247769007686172E-3</c:v>
                </c:pt>
                <c:pt idx="503">
                  <c:v>-1.2736488238172033E-3</c:v>
                </c:pt>
                <c:pt idx="504">
                  <c:v>2.0366417391645783E-4</c:v>
                </c:pt>
                <c:pt idx="505">
                  <c:v>-1.7836852981001703E-3</c:v>
                </c:pt>
                <c:pt idx="506">
                  <c:v>-1.721894490702874E-3</c:v>
                </c:pt>
                <c:pt idx="507">
                  <c:v>-9.6218158631868121E-4</c:v>
                </c:pt>
                <c:pt idx="508">
                  <c:v>-1.0088037071471329E-3</c:v>
                </c:pt>
                <c:pt idx="509">
                  <c:v>-2.4080524233385109E-4</c:v>
                </c:pt>
                <c:pt idx="510">
                  <c:v>-8.1082166050428634E-4</c:v>
                </c:pt>
                <c:pt idx="511">
                  <c:v>-3.0692629064177366E-3</c:v>
                </c:pt>
                <c:pt idx="512">
                  <c:v>-2.2946983324612746E-3</c:v>
                </c:pt>
                <c:pt idx="513">
                  <c:v>-2.6576316763101803E-3</c:v>
                </c:pt>
                <c:pt idx="514">
                  <c:v>6.3458181624140905E-4</c:v>
                </c:pt>
                <c:pt idx="515">
                  <c:v>-1.3442308447931648E-3</c:v>
                </c:pt>
                <c:pt idx="516">
                  <c:v>1.3055299321214613E-5</c:v>
                </c:pt>
                <c:pt idx="517">
                  <c:v>1.734087842358535E-3</c:v>
                </c:pt>
                <c:pt idx="518">
                  <c:v>-8.4601160610246664E-4</c:v>
                </c:pt>
                <c:pt idx="519">
                  <c:v>-2.4026121994211759E-3</c:v>
                </c:pt>
                <c:pt idx="520">
                  <c:v>-1.9662041405787674E-4</c:v>
                </c:pt>
                <c:pt idx="521">
                  <c:v>-6.4686443813137995E-4</c:v>
                </c:pt>
                <c:pt idx="522">
                  <c:v>-1.1398414073064958E-3</c:v>
                </c:pt>
                <c:pt idx="523">
                  <c:v>1.0275207196227881E-4</c:v>
                </c:pt>
                <c:pt idx="524">
                  <c:v>3.8984501739154692E-3</c:v>
                </c:pt>
                <c:pt idx="525">
                  <c:v>-1.1171379861191345E-3</c:v>
                </c:pt>
                <c:pt idx="526">
                  <c:v>-9.7565182269289906E-4</c:v>
                </c:pt>
                <c:pt idx="527">
                  <c:v>-6.7917270837148346E-4</c:v>
                </c:pt>
                <c:pt idx="528">
                  <c:v>-1.5537435368603225E-3</c:v>
                </c:pt>
                <c:pt idx="529">
                  <c:v>5.8477353873632955E-6</c:v>
                </c:pt>
                <c:pt idx="530">
                  <c:v>6.2883415274422362E-4</c:v>
                </c:pt>
                <c:pt idx="531">
                  <c:v>-3.8212459125692598E-4</c:v>
                </c:pt>
                <c:pt idx="532">
                  <c:v>1.158581397304158E-3</c:v>
                </c:pt>
                <c:pt idx="533">
                  <c:v>1.3915757263983414E-3</c:v>
                </c:pt>
                <c:pt idx="534">
                  <c:v>3.0591790463437747E-3</c:v>
                </c:pt>
                <c:pt idx="535">
                  <c:v>4.7877881263933587E-3</c:v>
                </c:pt>
                <c:pt idx="536">
                  <c:v>3.1582311010667427E-3</c:v>
                </c:pt>
                <c:pt idx="537">
                  <c:v>-1.530495856330701E-3</c:v>
                </c:pt>
                <c:pt idx="538">
                  <c:v>-1.0171104846334765E-3</c:v>
                </c:pt>
                <c:pt idx="539">
                  <c:v>-1.1817306622242021E-3</c:v>
                </c:pt>
                <c:pt idx="540">
                  <c:v>-1.1810367764544512E-3</c:v>
                </c:pt>
                <c:pt idx="541">
                  <c:v>8.428185008451149E-4</c:v>
                </c:pt>
                <c:pt idx="542">
                  <c:v>-1.3531216925524552E-3</c:v>
                </c:pt>
                <c:pt idx="543">
                  <c:v>8.3230599539229407E-4</c:v>
                </c:pt>
                <c:pt idx="544">
                  <c:v>-1.5039488758186951E-3</c:v>
                </c:pt>
                <c:pt idx="545">
                  <c:v>-2.8058701083511733E-3</c:v>
                </c:pt>
                <c:pt idx="546">
                  <c:v>-1.5703766978873302E-3</c:v>
                </c:pt>
                <c:pt idx="547">
                  <c:v>4.7088213856376271E-3</c:v>
                </c:pt>
                <c:pt idx="548">
                  <c:v>2.4702955332484827E-3</c:v>
                </c:pt>
                <c:pt idx="549">
                  <c:v>2.4168590991380514E-3</c:v>
                </c:pt>
                <c:pt idx="550">
                  <c:v>1.1140595728332376E-3</c:v>
                </c:pt>
                <c:pt idx="551">
                  <c:v>8.0738423285939948E-4</c:v>
                </c:pt>
                <c:pt idx="552">
                  <c:v>3.4708076274473539E-3</c:v>
                </c:pt>
                <c:pt idx="553">
                  <c:v>1.4091848825431015E-3</c:v>
                </c:pt>
                <c:pt idx="554">
                  <c:v>2.6260018909479823E-3</c:v>
                </c:pt>
                <c:pt idx="555">
                  <c:v>2.5676623837151179E-3</c:v>
                </c:pt>
                <c:pt idx="556">
                  <c:v>2.4663013232670366E-3</c:v>
                </c:pt>
                <c:pt idx="557">
                  <c:v>5.2819637811664091E-3</c:v>
                </c:pt>
                <c:pt idx="558">
                  <c:v>2.8084690641966919E-3</c:v>
                </c:pt>
                <c:pt idx="559">
                  <c:v>-1.1773049713928664E-3</c:v>
                </c:pt>
                <c:pt idx="560">
                  <c:v>3.6481001734115989E-4</c:v>
                </c:pt>
                <c:pt idx="561">
                  <c:v>-2.2275860637601657E-3</c:v>
                </c:pt>
                <c:pt idx="562">
                  <c:v>-2.3646461956376794E-5</c:v>
                </c:pt>
                <c:pt idx="563">
                  <c:v>-3.6708728634357118E-3</c:v>
                </c:pt>
                <c:pt idx="564">
                  <c:v>-4.3258832391914782E-3</c:v>
                </c:pt>
                <c:pt idx="565">
                  <c:v>-1.7059730499597284E-3</c:v>
                </c:pt>
                <c:pt idx="566">
                  <c:v>-3.5081501228504579E-3</c:v>
                </c:pt>
                <c:pt idx="567">
                  <c:v>-9.2901665821750043E-4</c:v>
                </c:pt>
                <c:pt idx="568">
                  <c:v>-4.8649892813996815E-3</c:v>
                </c:pt>
                <c:pt idx="569">
                  <c:v>-1.3359390650307219E-3</c:v>
                </c:pt>
                <c:pt idx="570">
                  <c:v>-2.0415860457535435E-3</c:v>
                </c:pt>
                <c:pt idx="571">
                  <c:v>-7.951038147470409E-4</c:v>
                </c:pt>
                <c:pt idx="572">
                  <c:v>-1.770053692675363E-3</c:v>
                </c:pt>
                <c:pt idx="573">
                  <c:v>5.5606649956357218E-4</c:v>
                </c:pt>
                <c:pt idx="574">
                  <c:v>8.6698874270369484E-4</c:v>
                </c:pt>
                <c:pt idx="575">
                  <c:v>7.0181309180194986E-4</c:v>
                </c:pt>
                <c:pt idx="576">
                  <c:v>-1.4752687796681973E-4</c:v>
                </c:pt>
                <c:pt idx="577">
                  <c:v>7.2479009487987989E-4</c:v>
                </c:pt>
                <c:pt idx="578">
                  <c:v>6.6580635760754938E-4</c:v>
                </c:pt>
                <c:pt idx="579">
                  <c:v>-6.9607781988279861E-5</c:v>
                </c:pt>
                <c:pt idx="580">
                  <c:v>-5.0502925779140372E-5</c:v>
                </c:pt>
                <c:pt idx="581">
                  <c:v>1.3456032308327218E-3</c:v>
                </c:pt>
                <c:pt idx="582">
                  <c:v>1.1927359876958026E-3</c:v>
                </c:pt>
                <c:pt idx="583">
                  <c:v>9.4583855342415075E-4</c:v>
                </c:pt>
                <c:pt idx="584">
                  <c:v>3.5721450058804694E-4</c:v>
                </c:pt>
                <c:pt idx="585">
                  <c:v>-8.3216045570194349E-4</c:v>
                </c:pt>
                <c:pt idx="586">
                  <c:v>1.3843637290509312E-4</c:v>
                </c:pt>
                <c:pt idx="587">
                  <c:v>-2.1385651253811896E-3</c:v>
                </c:pt>
                <c:pt idx="588">
                  <c:v>-1.2018659638857831E-3</c:v>
                </c:pt>
                <c:pt idx="589">
                  <c:v>-3.4322313928888254E-4</c:v>
                </c:pt>
                <c:pt idx="590">
                  <c:v>-7.3349304548972396E-4</c:v>
                </c:pt>
                <c:pt idx="591">
                  <c:v>-3.1427162070804819E-4</c:v>
                </c:pt>
                <c:pt idx="592">
                  <c:v>-9.4724816640794237E-4</c:v>
                </c:pt>
                <c:pt idx="593">
                  <c:v>6.1285486310658655E-4</c:v>
                </c:pt>
                <c:pt idx="594">
                  <c:v>-1.9674693995208434E-3</c:v>
                </c:pt>
                <c:pt idx="595">
                  <c:v>-2.0255191757422505E-3</c:v>
                </c:pt>
                <c:pt idx="596">
                  <c:v>-1.7514005173506336E-3</c:v>
                </c:pt>
                <c:pt idx="597">
                  <c:v>-9.721357538860706E-4</c:v>
                </c:pt>
                <c:pt idx="598">
                  <c:v>-2.3359496512426413E-3</c:v>
                </c:pt>
                <c:pt idx="599">
                  <c:v>-1.500149606378356E-3</c:v>
                </c:pt>
                <c:pt idx="600">
                  <c:v>-4.4522233343804955E-3</c:v>
                </c:pt>
                <c:pt idx="601">
                  <c:v>-5.4135494898126203E-4</c:v>
                </c:pt>
                <c:pt idx="602">
                  <c:v>-1.4681752261452804E-3</c:v>
                </c:pt>
                <c:pt idx="603">
                  <c:v>-1.1200243683692239E-3</c:v>
                </c:pt>
                <c:pt idx="604">
                  <c:v>4.2339454992087035E-4</c:v>
                </c:pt>
                <c:pt idx="605">
                  <c:v>-2.0366111723598636E-3</c:v>
                </c:pt>
                <c:pt idx="606">
                  <c:v>-2.3292095510319987E-3</c:v>
                </c:pt>
                <c:pt idx="607">
                  <c:v>-3.6165491559255153E-4</c:v>
                </c:pt>
                <c:pt idx="608">
                  <c:v>-4.3231517101945376E-5</c:v>
                </c:pt>
                <c:pt idx="609">
                  <c:v>6.0633049152442964E-4</c:v>
                </c:pt>
                <c:pt idx="610">
                  <c:v>2.7897869071009372E-3</c:v>
                </c:pt>
                <c:pt idx="611">
                  <c:v>3.9795814491918012E-3</c:v>
                </c:pt>
                <c:pt idx="612">
                  <c:v>1.5732726215330532E-3</c:v>
                </c:pt>
                <c:pt idx="613">
                  <c:v>4.8399705879014149E-4</c:v>
                </c:pt>
                <c:pt idx="614">
                  <c:v>-1.8780617337311708E-3</c:v>
                </c:pt>
                <c:pt idx="615">
                  <c:v>-5.625192349980792E-4</c:v>
                </c:pt>
                <c:pt idx="616">
                  <c:v>2.8052457105536368E-4</c:v>
                </c:pt>
                <c:pt idx="617">
                  <c:v>7.6486061295338165E-4</c:v>
                </c:pt>
                <c:pt idx="618">
                  <c:v>5.2085524442691867E-4</c:v>
                </c:pt>
                <c:pt idx="619">
                  <c:v>-1.0095024672819662E-3</c:v>
                </c:pt>
                <c:pt idx="620">
                  <c:v>-4.4634856233012187E-4</c:v>
                </c:pt>
                <c:pt idx="621">
                  <c:v>-1.063140891125351E-3</c:v>
                </c:pt>
                <c:pt idx="622">
                  <c:v>7.4603329119770972E-4</c:v>
                </c:pt>
                <c:pt idx="623">
                  <c:v>-2.2712145173858621E-3</c:v>
                </c:pt>
                <c:pt idx="624">
                  <c:v>-2.3471679221533839E-3</c:v>
                </c:pt>
                <c:pt idx="625">
                  <c:v>-3.4880491197721947E-4</c:v>
                </c:pt>
                <c:pt idx="626">
                  <c:v>1.2175730115117512E-3</c:v>
                </c:pt>
                <c:pt idx="627">
                  <c:v>5.6021792962930768E-4</c:v>
                </c:pt>
                <c:pt idx="628">
                  <c:v>-6.4434458078824859E-4</c:v>
                </c:pt>
                <c:pt idx="629">
                  <c:v>-2.1251648924822965E-4</c:v>
                </c:pt>
                <c:pt idx="630">
                  <c:v>3.7255728857916591E-4</c:v>
                </c:pt>
                <c:pt idx="631">
                  <c:v>2.710133575308752E-5</c:v>
                </c:pt>
                <c:pt idx="632">
                  <c:v>-1.1998029779233157E-3</c:v>
                </c:pt>
                <c:pt idx="633">
                  <c:v>-2.1183929144041132E-4</c:v>
                </c:pt>
                <c:pt idx="634">
                  <c:v>-1.0298933306363276E-3</c:v>
                </c:pt>
                <c:pt idx="635">
                  <c:v>-6.5721612630379833E-5</c:v>
                </c:pt>
                <c:pt idx="636">
                  <c:v>-8.9395659699182317E-4</c:v>
                </c:pt>
                <c:pt idx="637">
                  <c:v>2.1613128692986642E-4</c:v>
                </c:pt>
                <c:pt idx="638">
                  <c:v>-1.5694996160296073E-5</c:v>
                </c:pt>
                <c:pt idx="639">
                  <c:v>1.3810714811083812E-3</c:v>
                </c:pt>
                <c:pt idx="640">
                  <c:v>-1.9259372560067409E-3</c:v>
                </c:pt>
                <c:pt idx="641">
                  <c:v>-1.7074452974717414E-3</c:v>
                </c:pt>
                <c:pt idx="642">
                  <c:v>-9.7623538616870031E-4</c:v>
                </c:pt>
                <c:pt idx="643">
                  <c:v>-2.067221289691419E-3</c:v>
                </c:pt>
                <c:pt idx="644">
                  <c:v>-2.4948677147921239E-3</c:v>
                </c:pt>
                <c:pt idx="645">
                  <c:v>-1.3676603076958204E-3</c:v>
                </c:pt>
                <c:pt idx="646">
                  <c:v>-1.26831736534538E-3</c:v>
                </c:pt>
                <c:pt idx="647">
                  <c:v>-1.4940173325251652E-3</c:v>
                </c:pt>
                <c:pt idx="648">
                  <c:v>-2.5693233921620568E-3</c:v>
                </c:pt>
                <c:pt idx="649">
                  <c:v>-2.4242760173060663E-3</c:v>
                </c:pt>
                <c:pt idx="650">
                  <c:v>-1.1489408172909534E-3</c:v>
                </c:pt>
                <c:pt idx="651">
                  <c:v>-1.8323942708120427E-3</c:v>
                </c:pt>
                <c:pt idx="652">
                  <c:v>-1.3005130672201068E-3</c:v>
                </c:pt>
                <c:pt idx="653">
                  <c:v>1.4874518197990259E-3</c:v>
                </c:pt>
                <c:pt idx="654">
                  <c:v>1.1088987588933909E-3</c:v>
                </c:pt>
                <c:pt idx="655">
                  <c:v>1.4260394478719327E-3</c:v>
                </c:pt>
                <c:pt idx="656">
                  <c:v>2.1596031594046149E-3</c:v>
                </c:pt>
                <c:pt idx="657">
                  <c:v>1.3169401817217262E-3</c:v>
                </c:pt>
                <c:pt idx="658">
                  <c:v>9.6400519866205272E-4</c:v>
                </c:pt>
                <c:pt idx="659">
                  <c:v>3.1805632405958323E-3</c:v>
                </c:pt>
                <c:pt idx="660">
                  <c:v>1.8444917426107721E-3</c:v>
                </c:pt>
                <c:pt idx="661">
                  <c:v>2.8018417506270824E-3</c:v>
                </c:pt>
                <c:pt idx="662">
                  <c:v>-5.4074176716307713E-3</c:v>
                </c:pt>
                <c:pt idx="663">
                  <c:v>-7.3597636760407599E-3</c:v>
                </c:pt>
                <c:pt idx="664">
                  <c:v>-8.2168807333414095E-3</c:v>
                </c:pt>
                <c:pt idx="665">
                  <c:v>-7.8326305547271793E-3</c:v>
                </c:pt>
                <c:pt idx="666">
                  <c:v>-6.4466434607860518E-3</c:v>
                </c:pt>
                <c:pt idx="667">
                  <c:v>-6.9341169316377519E-3</c:v>
                </c:pt>
                <c:pt idx="668">
                  <c:v>-7.8079476335503441E-3</c:v>
                </c:pt>
                <c:pt idx="669">
                  <c:v>-8.8902899250319651E-3</c:v>
                </c:pt>
                <c:pt idx="670">
                  <c:v>-5.4247222480148169E-3</c:v>
                </c:pt>
                <c:pt idx="671">
                  <c:v>-4.9720267383936822E-3</c:v>
                </c:pt>
                <c:pt idx="672">
                  <c:v>-7.3279768436952403E-3</c:v>
                </c:pt>
                <c:pt idx="673">
                  <c:v>-5.7949952665028526E-3</c:v>
                </c:pt>
                <c:pt idx="674">
                  <c:v>-6.6058534250157562E-3</c:v>
                </c:pt>
                <c:pt idx="675">
                  <c:v>-7.9341578028769913E-3</c:v>
                </c:pt>
                <c:pt idx="676">
                  <c:v>-8.9117739530576948E-3</c:v>
                </c:pt>
                <c:pt idx="677">
                  <c:v>-9.197491342141921E-3</c:v>
                </c:pt>
                <c:pt idx="678">
                  <c:v>-1.7330444356882775E-3</c:v>
                </c:pt>
                <c:pt idx="679">
                  <c:v>1.3062956861150657E-3</c:v>
                </c:pt>
                <c:pt idx="680">
                  <c:v>2.2101145178464476E-3</c:v>
                </c:pt>
                <c:pt idx="681">
                  <c:v>2.5734422232205458E-3</c:v>
                </c:pt>
                <c:pt idx="682">
                  <c:v>5.5516309824015873E-3</c:v>
                </c:pt>
                <c:pt idx="683">
                  <c:v>6.2097765522439383E-4</c:v>
                </c:pt>
                <c:pt idx="684">
                  <c:v>2.3687830992813203E-4</c:v>
                </c:pt>
                <c:pt idx="685">
                  <c:v>-1.7909865721767186E-3</c:v>
                </c:pt>
                <c:pt idx="686">
                  <c:v>-2.651825766750761E-3</c:v>
                </c:pt>
                <c:pt idx="687">
                  <c:v>-2.332236747818343E-3</c:v>
                </c:pt>
                <c:pt idx="688">
                  <c:v>-1.5715290108444567E-3</c:v>
                </c:pt>
                <c:pt idx="689">
                  <c:v>9.6087329472019129E-5</c:v>
                </c:pt>
                <c:pt idx="690">
                  <c:v>3.5477243720858601E-4</c:v>
                </c:pt>
                <c:pt idx="691">
                  <c:v>-1.6764164810538751E-3</c:v>
                </c:pt>
                <c:pt idx="692">
                  <c:v>1.0449645693531178E-4</c:v>
                </c:pt>
                <c:pt idx="693">
                  <c:v>-4.3916175596178187E-4</c:v>
                </c:pt>
                <c:pt idx="694">
                  <c:v>-2.5165559541341369E-3</c:v>
                </c:pt>
                <c:pt idx="695">
                  <c:v>-4.3603209140054486E-3</c:v>
                </c:pt>
                <c:pt idx="696">
                  <c:v>-1.8449955493398838E-3</c:v>
                </c:pt>
                <c:pt idx="697">
                  <c:v>-8.9001627743966812E-4</c:v>
                </c:pt>
                <c:pt idx="698">
                  <c:v>3.0015268070718163E-4</c:v>
                </c:pt>
                <c:pt idx="699">
                  <c:v>1.9462666815014513E-3</c:v>
                </c:pt>
                <c:pt idx="700">
                  <c:v>1.2282643968648745E-3</c:v>
                </c:pt>
                <c:pt idx="701">
                  <c:v>2.6717674269489304E-4</c:v>
                </c:pt>
                <c:pt idx="702">
                  <c:v>1.667596316419821E-3</c:v>
                </c:pt>
                <c:pt idx="703">
                  <c:v>9.2730002248128619E-4</c:v>
                </c:pt>
                <c:pt idx="704">
                  <c:v>4.9218700564212462E-4</c:v>
                </c:pt>
                <c:pt idx="705">
                  <c:v>5.6121651999526713E-4</c:v>
                </c:pt>
                <c:pt idx="706">
                  <c:v>-1.5099516081947223E-4</c:v>
                </c:pt>
                <c:pt idx="707">
                  <c:v>-2.9588217805628469E-4</c:v>
                </c:pt>
                <c:pt idx="708">
                  <c:v>6.591267988226827E-5</c:v>
                </c:pt>
                <c:pt idx="709">
                  <c:v>3.6888875424196727E-4</c:v>
                </c:pt>
                <c:pt idx="710">
                  <c:v>-1.1025397207684983E-3</c:v>
                </c:pt>
                <c:pt idx="711">
                  <c:v>-1.2989360762552928E-3</c:v>
                </c:pt>
                <c:pt idx="712">
                  <c:v>-4.8192441965657452E-4</c:v>
                </c:pt>
                <c:pt idx="713">
                  <c:v>-1.8920491617830429E-3</c:v>
                </c:pt>
                <c:pt idx="714">
                  <c:v>-2.4042234528881654E-3</c:v>
                </c:pt>
                <c:pt idx="715">
                  <c:v>1.2874408848001524E-3</c:v>
                </c:pt>
                <c:pt idx="716">
                  <c:v>1.5829787084584033E-3</c:v>
                </c:pt>
                <c:pt idx="717">
                  <c:v>1.639028343812595E-3</c:v>
                </c:pt>
                <c:pt idx="718">
                  <c:v>1.0418557980869392E-3</c:v>
                </c:pt>
                <c:pt idx="719">
                  <c:v>2.8044468969755003E-3</c:v>
                </c:pt>
                <c:pt idx="720">
                  <c:v>3.2003866710446529E-3</c:v>
                </c:pt>
                <c:pt idx="721">
                  <c:v>1.3674646111884767E-3</c:v>
                </c:pt>
                <c:pt idx="722">
                  <c:v>1.6321656782815137E-3</c:v>
                </c:pt>
                <c:pt idx="723">
                  <c:v>1.5003093888689156E-3</c:v>
                </c:pt>
                <c:pt idx="724">
                  <c:v>2.8039947556486797E-3</c:v>
                </c:pt>
                <c:pt idx="725">
                  <c:v>9.3320085529982806E-4</c:v>
                </c:pt>
                <c:pt idx="726">
                  <c:v>2.1471103441194229E-3</c:v>
                </c:pt>
                <c:pt idx="727">
                  <c:v>4.5469557553770665E-4</c:v>
                </c:pt>
                <c:pt idx="728">
                  <c:v>-1.4603471526375635E-3</c:v>
                </c:pt>
                <c:pt idx="729">
                  <c:v>-1.1523275058800762E-3</c:v>
                </c:pt>
                <c:pt idx="730">
                  <c:v>-1.140780905220181E-3</c:v>
                </c:pt>
                <c:pt idx="731">
                  <c:v>-2.3630734655645282E-3</c:v>
                </c:pt>
                <c:pt idx="732">
                  <c:v>5.6102066648523112E-4</c:v>
                </c:pt>
                <c:pt idx="733">
                  <c:v>1.496355299401148E-3</c:v>
                </c:pt>
                <c:pt idx="734">
                  <c:v>1.2446196571426777E-3</c:v>
                </c:pt>
                <c:pt idx="735">
                  <c:v>1.97592265440687E-3</c:v>
                </c:pt>
                <c:pt idx="736">
                  <c:v>1.9216876590208913E-3</c:v>
                </c:pt>
                <c:pt idx="737">
                  <c:v>-9.1336661188819689E-4</c:v>
                </c:pt>
                <c:pt idx="738">
                  <c:v>-1.6145842928694393E-3</c:v>
                </c:pt>
                <c:pt idx="739">
                  <c:v>-1.0172838107762284E-3</c:v>
                </c:pt>
                <c:pt idx="740">
                  <c:v>-5.9337839652287951E-4</c:v>
                </c:pt>
                <c:pt idx="741">
                  <c:v>-1.4600195543259308E-4</c:v>
                </c:pt>
                <c:pt idx="742">
                  <c:v>-6.4221119958574263E-5</c:v>
                </c:pt>
                <c:pt idx="743">
                  <c:v>-7.5155554100372825E-4</c:v>
                </c:pt>
                <c:pt idx="744">
                  <c:v>2.0820186505609937E-3</c:v>
                </c:pt>
                <c:pt idx="745">
                  <c:v>-6.4005020118595394E-4</c:v>
                </c:pt>
                <c:pt idx="746">
                  <c:v>-5.3360050560472255E-4</c:v>
                </c:pt>
                <c:pt idx="747">
                  <c:v>-2.5280528905999777E-3</c:v>
                </c:pt>
                <c:pt idx="748">
                  <c:v>-1.8227288723089905E-3</c:v>
                </c:pt>
                <c:pt idx="749">
                  <c:v>-2.7646483537363694E-3</c:v>
                </c:pt>
                <c:pt idx="750">
                  <c:v>-8.1592839277476372E-4</c:v>
                </c:pt>
                <c:pt idx="751">
                  <c:v>-2.8620058228100934E-4</c:v>
                </c:pt>
                <c:pt idx="752">
                  <c:v>-8.7132655460643777E-4</c:v>
                </c:pt>
                <c:pt idx="753">
                  <c:v>-1.2973659592314254E-3</c:v>
                </c:pt>
                <c:pt idx="754">
                  <c:v>-1.1713334488961907E-3</c:v>
                </c:pt>
                <c:pt idx="755">
                  <c:v>-2.1219538986437839E-4</c:v>
                </c:pt>
                <c:pt idx="756">
                  <c:v>-1.6553443946526398E-3</c:v>
                </c:pt>
                <c:pt idx="757">
                  <c:v>2.2828263634445504E-3</c:v>
                </c:pt>
                <c:pt idx="758">
                  <c:v>9.5659901227977706E-4</c:v>
                </c:pt>
                <c:pt idx="759">
                  <c:v>1.8117780071508715E-3</c:v>
                </c:pt>
                <c:pt idx="760">
                  <c:v>1.3057305893486265E-3</c:v>
                </c:pt>
                <c:pt idx="761">
                  <c:v>-5.9120618284385718E-4</c:v>
                </c:pt>
                <c:pt idx="762">
                  <c:v>-1.7689348312823633E-4</c:v>
                </c:pt>
                <c:pt idx="763">
                  <c:v>8.8096881004395052E-6</c:v>
                </c:pt>
                <c:pt idx="764">
                  <c:v>3.5654670557356688E-3</c:v>
                </c:pt>
                <c:pt idx="765">
                  <c:v>-3.2522002442389344E-4</c:v>
                </c:pt>
                <c:pt idx="766">
                  <c:v>-2.0813083862069957E-3</c:v>
                </c:pt>
                <c:pt idx="767">
                  <c:v>1.0642528630497208E-4</c:v>
                </c:pt>
                <c:pt idx="768">
                  <c:v>-3.296722703430061E-4</c:v>
                </c:pt>
                <c:pt idx="769">
                  <c:v>1.0414210104165769E-3</c:v>
                </c:pt>
                <c:pt idx="770">
                  <c:v>1.0767929360716165E-4</c:v>
                </c:pt>
                <c:pt idx="771">
                  <c:v>-8.0575387569708124E-4</c:v>
                </c:pt>
                <c:pt idx="772">
                  <c:v>-7.945235205793768E-4</c:v>
                </c:pt>
                <c:pt idx="773">
                  <c:v>-1.3453977198156202E-3</c:v>
                </c:pt>
                <c:pt idx="774">
                  <c:v>-9.4482332821397945E-4</c:v>
                </c:pt>
                <c:pt idx="775">
                  <c:v>-9.3168180828444216E-4</c:v>
                </c:pt>
                <c:pt idx="776">
                  <c:v>-1.3122213930912355E-3</c:v>
                </c:pt>
                <c:pt idx="777">
                  <c:v>1.4103861473267567E-3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B4-4C22-96ED-DC18ECF87CAF}"/>
            </c:ext>
          </c:extLst>
        </c:ser>
        <c:ser>
          <c:idx val="1"/>
          <c:order val="1"/>
          <c:tx>
            <c:strRef>
              <c:f>S1_new!$E$1</c:f>
              <c:strCache>
                <c:ptCount val="1"/>
                <c:pt idx="0">
                  <c:v>平均值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S1_new!$A$2:$A$792</c:f>
              <c:numCache>
                <c:formatCode>m/d/yyyy</c:formatCode>
                <c:ptCount val="791"/>
                <c:pt idx="0">
                  <c:v>44063</c:v>
                </c:pt>
                <c:pt idx="1">
                  <c:v>44064</c:v>
                </c:pt>
                <c:pt idx="2">
                  <c:v>44067</c:v>
                </c:pt>
                <c:pt idx="3">
                  <c:v>44068</c:v>
                </c:pt>
                <c:pt idx="4">
                  <c:v>44069</c:v>
                </c:pt>
                <c:pt idx="5">
                  <c:v>44070</c:v>
                </c:pt>
                <c:pt idx="6">
                  <c:v>44071</c:v>
                </c:pt>
                <c:pt idx="7">
                  <c:v>44074</c:v>
                </c:pt>
                <c:pt idx="8">
                  <c:v>44075</c:v>
                </c:pt>
                <c:pt idx="9">
                  <c:v>44076</c:v>
                </c:pt>
                <c:pt idx="10">
                  <c:v>44077</c:v>
                </c:pt>
                <c:pt idx="11">
                  <c:v>44078</c:v>
                </c:pt>
                <c:pt idx="12">
                  <c:v>44081</c:v>
                </c:pt>
                <c:pt idx="13">
                  <c:v>44082</c:v>
                </c:pt>
                <c:pt idx="14">
                  <c:v>44083</c:v>
                </c:pt>
                <c:pt idx="15">
                  <c:v>44084</c:v>
                </c:pt>
                <c:pt idx="16">
                  <c:v>44085</c:v>
                </c:pt>
                <c:pt idx="17">
                  <c:v>44088</c:v>
                </c:pt>
                <c:pt idx="18">
                  <c:v>44089</c:v>
                </c:pt>
                <c:pt idx="19">
                  <c:v>44090</c:v>
                </c:pt>
                <c:pt idx="20">
                  <c:v>44091</c:v>
                </c:pt>
                <c:pt idx="21">
                  <c:v>44092</c:v>
                </c:pt>
                <c:pt idx="22">
                  <c:v>44095</c:v>
                </c:pt>
                <c:pt idx="23">
                  <c:v>44096</c:v>
                </c:pt>
                <c:pt idx="24">
                  <c:v>44097</c:v>
                </c:pt>
                <c:pt idx="25">
                  <c:v>44098</c:v>
                </c:pt>
                <c:pt idx="26">
                  <c:v>44099</c:v>
                </c:pt>
                <c:pt idx="27">
                  <c:v>44102</c:v>
                </c:pt>
                <c:pt idx="28">
                  <c:v>44103</c:v>
                </c:pt>
                <c:pt idx="29">
                  <c:v>44104</c:v>
                </c:pt>
                <c:pt idx="30">
                  <c:v>44109</c:v>
                </c:pt>
                <c:pt idx="31">
                  <c:v>44110</c:v>
                </c:pt>
                <c:pt idx="32">
                  <c:v>44111</c:v>
                </c:pt>
                <c:pt idx="33">
                  <c:v>44112</c:v>
                </c:pt>
                <c:pt idx="34">
                  <c:v>44116</c:v>
                </c:pt>
                <c:pt idx="35">
                  <c:v>44117</c:v>
                </c:pt>
                <c:pt idx="36">
                  <c:v>44118</c:v>
                </c:pt>
                <c:pt idx="37">
                  <c:v>44119</c:v>
                </c:pt>
                <c:pt idx="38">
                  <c:v>44120</c:v>
                </c:pt>
                <c:pt idx="39">
                  <c:v>44123</c:v>
                </c:pt>
                <c:pt idx="40">
                  <c:v>44124</c:v>
                </c:pt>
                <c:pt idx="41">
                  <c:v>44125</c:v>
                </c:pt>
                <c:pt idx="42">
                  <c:v>44126</c:v>
                </c:pt>
                <c:pt idx="43">
                  <c:v>44127</c:v>
                </c:pt>
                <c:pt idx="44">
                  <c:v>44131</c:v>
                </c:pt>
                <c:pt idx="45">
                  <c:v>44132</c:v>
                </c:pt>
                <c:pt idx="46">
                  <c:v>44133</c:v>
                </c:pt>
                <c:pt idx="47">
                  <c:v>44134</c:v>
                </c:pt>
                <c:pt idx="48">
                  <c:v>44137</c:v>
                </c:pt>
                <c:pt idx="49">
                  <c:v>44138</c:v>
                </c:pt>
                <c:pt idx="50">
                  <c:v>44139</c:v>
                </c:pt>
                <c:pt idx="51">
                  <c:v>44140</c:v>
                </c:pt>
                <c:pt idx="52">
                  <c:v>44141</c:v>
                </c:pt>
                <c:pt idx="53">
                  <c:v>44144</c:v>
                </c:pt>
                <c:pt idx="54">
                  <c:v>44145</c:v>
                </c:pt>
                <c:pt idx="55">
                  <c:v>44146</c:v>
                </c:pt>
                <c:pt idx="56">
                  <c:v>44147</c:v>
                </c:pt>
                <c:pt idx="57">
                  <c:v>44148</c:v>
                </c:pt>
                <c:pt idx="58">
                  <c:v>44151</c:v>
                </c:pt>
                <c:pt idx="59">
                  <c:v>44152</c:v>
                </c:pt>
                <c:pt idx="60">
                  <c:v>44153</c:v>
                </c:pt>
                <c:pt idx="61">
                  <c:v>44154</c:v>
                </c:pt>
                <c:pt idx="62">
                  <c:v>44155</c:v>
                </c:pt>
                <c:pt idx="63">
                  <c:v>44158</c:v>
                </c:pt>
                <c:pt idx="64">
                  <c:v>44159</c:v>
                </c:pt>
                <c:pt idx="65">
                  <c:v>44160</c:v>
                </c:pt>
                <c:pt idx="66">
                  <c:v>44161</c:v>
                </c:pt>
                <c:pt idx="67">
                  <c:v>44162</c:v>
                </c:pt>
                <c:pt idx="68">
                  <c:v>44165</c:v>
                </c:pt>
                <c:pt idx="69">
                  <c:v>44166</c:v>
                </c:pt>
                <c:pt idx="70">
                  <c:v>44167</c:v>
                </c:pt>
                <c:pt idx="71">
                  <c:v>44168</c:v>
                </c:pt>
                <c:pt idx="72">
                  <c:v>44169</c:v>
                </c:pt>
                <c:pt idx="73">
                  <c:v>44172</c:v>
                </c:pt>
                <c:pt idx="74">
                  <c:v>44173</c:v>
                </c:pt>
                <c:pt idx="75">
                  <c:v>44174</c:v>
                </c:pt>
                <c:pt idx="76">
                  <c:v>44175</c:v>
                </c:pt>
                <c:pt idx="77">
                  <c:v>44176</c:v>
                </c:pt>
                <c:pt idx="78">
                  <c:v>44179</c:v>
                </c:pt>
                <c:pt idx="79">
                  <c:v>44180</c:v>
                </c:pt>
                <c:pt idx="80">
                  <c:v>44181</c:v>
                </c:pt>
                <c:pt idx="81">
                  <c:v>44182</c:v>
                </c:pt>
                <c:pt idx="82">
                  <c:v>44183</c:v>
                </c:pt>
                <c:pt idx="83">
                  <c:v>44186</c:v>
                </c:pt>
                <c:pt idx="84">
                  <c:v>44187</c:v>
                </c:pt>
                <c:pt idx="85">
                  <c:v>44188</c:v>
                </c:pt>
                <c:pt idx="86">
                  <c:v>44189</c:v>
                </c:pt>
                <c:pt idx="87">
                  <c:v>44193</c:v>
                </c:pt>
                <c:pt idx="88">
                  <c:v>44194</c:v>
                </c:pt>
                <c:pt idx="89">
                  <c:v>44195</c:v>
                </c:pt>
                <c:pt idx="90">
                  <c:v>44196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44207</c:v>
                </c:pt>
                <c:pt idx="97">
                  <c:v>44208</c:v>
                </c:pt>
                <c:pt idx="98">
                  <c:v>44209</c:v>
                </c:pt>
                <c:pt idx="99">
                  <c:v>44210</c:v>
                </c:pt>
                <c:pt idx="100">
                  <c:v>44211</c:v>
                </c:pt>
                <c:pt idx="101">
                  <c:v>44214</c:v>
                </c:pt>
                <c:pt idx="102">
                  <c:v>44215</c:v>
                </c:pt>
                <c:pt idx="103">
                  <c:v>44216</c:v>
                </c:pt>
                <c:pt idx="104">
                  <c:v>44217</c:v>
                </c:pt>
                <c:pt idx="105">
                  <c:v>44218</c:v>
                </c:pt>
                <c:pt idx="106">
                  <c:v>44221</c:v>
                </c:pt>
                <c:pt idx="107">
                  <c:v>44222</c:v>
                </c:pt>
                <c:pt idx="108">
                  <c:v>44223</c:v>
                </c:pt>
                <c:pt idx="109">
                  <c:v>44224</c:v>
                </c:pt>
                <c:pt idx="110">
                  <c:v>44225</c:v>
                </c:pt>
                <c:pt idx="111">
                  <c:v>44228</c:v>
                </c:pt>
                <c:pt idx="112">
                  <c:v>44229</c:v>
                </c:pt>
                <c:pt idx="113">
                  <c:v>44230</c:v>
                </c:pt>
                <c:pt idx="114">
                  <c:v>44231</c:v>
                </c:pt>
                <c:pt idx="115">
                  <c:v>44232</c:v>
                </c:pt>
                <c:pt idx="116">
                  <c:v>44244</c:v>
                </c:pt>
                <c:pt idx="117">
                  <c:v>44245</c:v>
                </c:pt>
                <c:pt idx="118">
                  <c:v>44246</c:v>
                </c:pt>
                <c:pt idx="119">
                  <c:v>44249</c:v>
                </c:pt>
                <c:pt idx="120">
                  <c:v>44250</c:v>
                </c:pt>
                <c:pt idx="121">
                  <c:v>44251</c:v>
                </c:pt>
                <c:pt idx="122">
                  <c:v>44252</c:v>
                </c:pt>
                <c:pt idx="123">
                  <c:v>44253</c:v>
                </c:pt>
                <c:pt idx="124">
                  <c:v>44257</c:v>
                </c:pt>
                <c:pt idx="125">
                  <c:v>44258</c:v>
                </c:pt>
                <c:pt idx="126">
                  <c:v>44259</c:v>
                </c:pt>
                <c:pt idx="127">
                  <c:v>44260</c:v>
                </c:pt>
                <c:pt idx="128">
                  <c:v>44263</c:v>
                </c:pt>
                <c:pt idx="129">
                  <c:v>44264</c:v>
                </c:pt>
                <c:pt idx="130">
                  <c:v>44265</c:v>
                </c:pt>
                <c:pt idx="131">
                  <c:v>44266</c:v>
                </c:pt>
                <c:pt idx="132">
                  <c:v>44267</c:v>
                </c:pt>
                <c:pt idx="133">
                  <c:v>44270</c:v>
                </c:pt>
                <c:pt idx="134">
                  <c:v>44271</c:v>
                </c:pt>
                <c:pt idx="135">
                  <c:v>44272</c:v>
                </c:pt>
                <c:pt idx="136">
                  <c:v>44273</c:v>
                </c:pt>
                <c:pt idx="137">
                  <c:v>44274</c:v>
                </c:pt>
                <c:pt idx="138">
                  <c:v>44277</c:v>
                </c:pt>
                <c:pt idx="139">
                  <c:v>44278</c:v>
                </c:pt>
                <c:pt idx="140">
                  <c:v>44279</c:v>
                </c:pt>
                <c:pt idx="141">
                  <c:v>44280</c:v>
                </c:pt>
                <c:pt idx="142">
                  <c:v>44281</c:v>
                </c:pt>
                <c:pt idx="143">
                  <c:v>44284</c:v>
                </c:pt>
                <c:pt idx="144">
                  <c:v>44285</c:v>
                </c:pt>
                <c:pt idx="145">
                  <c:v>44286</c:v>
                </c:pt>
                <c:pt idx="146">
                  <c:v>44287</c:v>
                </c:pt>
                <c:pt idx="147">
                  <c:v>44293</c:v>
                </c:pt>
                <c:pt idx="148">
                  <c:v>44294</c:v>
                </c:pt>
                <c:pt idx="149">
                  <c:v>44295</c:v>
                </c:pt>
                <c:pt idx="150">
                  <c:v>44298</c:v>
                </c:pt>
                <c:pt idx="151">
                  <c:v>44299</c:v>
                </c:pt>
                <c:pt idx="152">
                  <c:v>44300</c:v>
                </c:pt>
                <c:pt idx="153">
                  <c:v>44301</c:v>
                </c:pt>
                <c:pt idx="154">
                  <c:v>44302</c:v>
                </c:pt>
                <c:pt idx="155">
                  <c:v>44305</c:v>
                </c:pt>
                <c:pt idx="156">
                  <c:v>44306</c:v>
                </c:pt>
                <c:pt idx="157">
                  <c:v>44307</c:v>
                </c:pt>
                <c:pt idx="158">
                  <c:v>44308</c:v>
                </c:pt>
                <c:pt idx="159">
                  <c:v>44309</c:v>
                </c:pt>
                <c:pt idx="160">
                  <c:v>44312</c:v>
                </c:pt>
                <c:pt idx="161">
                  <c:v>44313</c:v>
                </c:pt>
                <c:pt idx="162">
                  <c:v>44314</c:v>
                </c:pt>
                <c:pt idx="163">
                  <c:v>44315</c:v>
                </c:pt>
                <c:pt idx="164">
                  <c:v>44319</c:v>
                </c:pt>
                <c:pt idx="165">
                  <c:v>44320</c:v>
                </c:pt>
                <c:pt idx="166">
                  <c:v>44321</c:v>
                </c:pt>
                <c:pt idx="167">
                  <c:v>44322</c:v>
                </c:pt>
                <c:pt idx="168">
                  <c:v>44323</c:v>
                </c:pt>
                <c:pt idx="169">
                  <c:v>44326</c:v>
                </c:pt>
                <c:pt idx="170">
                  <c:v>44327</c:v>
                </c:pt>
                <c:pt idx="171">
                  <c:v>44328</c:v>
                </c:pt>
                <c:pt idx="172">
                  <c:v>44329</c:v>
                </c:pt>
                <c:pt idx="173">
                  <c:v>44330</c:v>
                </c:pt>
                <c:pt idx="174">
                  <c:v>44333</c:v>
                </c:pt>
                <c:pt idx="175">
                  <c:v>44334</c:v>
                </c:pt>
                <c:pt idx="176">
                  <c:v>44336</c:v>
                </c:pt>
                <c:pt idx="177">
                  <c:v>44337</c:v>
                </c:pt>
                <c:pt idx="178">
                  <c:v>44340</c:v>
                </c:pt>
                <c:pt idx="179">
                  <c:v>44341</c:v>
                </c:pt>
                <c:pt idx="180">
                  <c:v>44342</c:v>
                </c:pt>
                <c:pt idx="181">
                  <c:v>44343</c:v>
                </c:pt>
                <c:pt idx="182">
                  <c:v>44344</c:v>
                </c:pt>
                <c:pt idx="183">
                  <c:v>44347</c:v>
                </c:pt>
                <c:pt idx="184">
                  <c:v>44348</c:v>
                </c:pt>
                <c:pt idx="185">
                  <c:v>44349</c:v>
                </c:pt>
                <c:pt idx="186">
                  <c:v>44350</c:v>
                </c:pt>
                <c:pt idx="187">
                  <c:v>44351</c:v>
                </c:pt>
                <c:pt idx="188">
                  <c:v>44354</c:v>
                </c:pt>
                <c:pt idx="189">
                  <c:v>44355</c:v>
                </c:pt>
                <c:pt idx="190">
                  <c:v>44356</c:v>
                </c:pt>
                <c:pt idx="191">
                  <c:v>44357</c:v>
                </c:pt>
                <c:pt idx="192">
                  <c:v>44358</c:v>
                </c:pt>
                <c:pt idx="193">
                  <c:v>44362</c:v>
                </c:pt>
                <c:pt idx="194">
                  <c:v>44363</c:v>
                </c:pt>
                <c:pt idx="195">
                  <c:v>44364</c:v>
                </c:pt>
                <c:pt idx="196">
                  <c:v>44365</c:v>
                </c:pt>
                <c:pt idx="197">
                  <c:v>44368</c:v>
                </c:pt>
                <c:pt idx="198">
                  <c:v>44369</c:v>
                </c:pt>
                <c:pt idx="199">
                  <c:v>44370</c:v>
                </c:pt>
                <c:pt idx="200">
                  <c:v>44371</c:v>
                </c:pt>
                <c:pt idx="201">
                  <c:v>44372</c:v>
                </c:pt>
                <c:pt idx="202">
                  <c:v>44375</c:v>
                </c:pt>
                <c:pt idx="203">
                  <c:v>44376</c:v>
                </c:pt>
                <c:pt idx="204">
                  <c:v>44377</c:v>
                </c:pt>
                <c:pt idx="205">
                  <c:v>44379</c:v>
                </c:pt>
                <c:pt idx="206">
                  <c:v>44382</c:v>
                </c:pt>
                <c:pt idx="207">
                  <c:v>44383</c:v>
                </c:pt>
                <c:pt idx="208">
                  <c:v>44384</c:v>
                </c:pt>
                <c:pt idx="209">
                  <c:v>44385</c:v>
                </c:pt>
                <c:pt idx="210">
                  <c:v>44386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44396</c:v>
                </c:pt>
                <c:pt idx="217">
                  <c:v>44397</c:v>
                </c:pt>
                <c:pt idx="218">
                  <c:v>44398</c:v>
                </c:pt>
                <c:pt idx="219">
                  <c:v>44399</c:v>
                </c:pt>
                <c:pt idx="220">
                  <c:v>44400</c:v>
                </c:pt>
                <c:pt idx="221">
                  <c:v>44403</c:v>
                </c:pt>
                <c:pt idx="222">
                  <c:v>44404</c:v>
                </c:pt>
                <c:pt idx="223">
                  <c:v>44405</c:v>
                </c:pt>
                <c:pt idx="224">
                  <c:v>44406</c:v>
                </c:pt>
                <c:pt idx="225">
                  <c:v>44407</c:v>
                </c:pt>
                <c:pt idx="226">
                  <c:v>44410</c:v>
                </c:pt>
                <c:pt idx="227">
                  <c:v>44411</c:v>
                </c:pt>
                <c:pt idx="228">
                  <c:v>44412</c:v>
                </c:pt>
                <c:pt idx="229">
                  <c:v>44413</c:v>
                </c:pt>
                <c:pt idx="230">
                  <c:v>44414</c:v>
                </c:pt>
                <c:pt idx="231">
                  <c:v>44417</c:v>
                </c:pt>
                <c:pt idx="232">
                  <c:v>44418</c:v>
                </c:pt>
                <c:pt idx="233">
                  <c:v>44419</c:v>
                </c:pt>
                <c:pt idx="234">
                  <c:v>44420</c:v>
                </c:pt>
                <c:pt idx="235">
                  <c:v>44421</c:v>
                </c:pt>
                <c:pt idx="236">
                  <c:v>44424</c:v>
                </c:pt>
                <c:pt idx="237">
                  <c:v>44425</c:v>
                </c:pt>
                <c:pt idx="238">
                  <c:v>44426</c:v>
                </c:pt>
                <c:pt idx="239">
                  <c:v>44427</c:v>
                </c:pt>
                <c:pt idx="240">
                  <c:v>44428</c:v>
                </c:pt>
                <c:pt idx="241">
                  <c:v>44431</c:v>
                </c:pt>
                <c:pt idx="242">
                  <c:v>44432</c:v>
                </c:pt>
                <c:pt idx="243">
                  <c:v>44433</c:v>
                </c:pt>
                <c:pt idx="244">
                  <c:v>44434</c:v>
                </c:pt>
                <c:pt idx="245">
                  <c:v>44435</c:v>
                </c:pt>
                <c:pt idx="246">
                  <c:v>44438</c:v>
                </c:pt>
                <c:pt idx="247">
                  <c:v>44439</c:v>
                </c:pt>
                <c:pt idx="248">
                  <c:v>44440</c:v>
                </c:pt>
                <c:pt idx="249">
                  <c:v>44441</c:v>
                </c:pt>
                <c:pt idx="250">
                  <c:v>44442</c:v>
                </c:pt>
                <c:pt idx="251">
                  <c:v>44445</c:v>
                </c:pt>
                <c:pt idx="252">
                  <c:v>44446</c:v>
                </c:pt>
                <c:pt idx="253">
                  <c:v>44447</c:v>
                </c:pt>
                <c:pt idx="254">
                  <c:v>44448</c:v>
                </c:pt>
                <c:pt idx="255">
                  <c:v>44449</c:v>
                </c:pt>
                <c:pt idx="256">
                  <c:v>44452</c:v>
                </c:pt>
                <c:pt idx="257">
                  <c:v>44453</c:v>
                </c:pt>
                <c:pt idx="258">
                  <c:v>44454</c:v>
                </c:pt>
                <c:pt idx="259">
                  <c:v>44455</c:v>
                </c:pt>
                <c:pt idx="260">
                  <c:v>44456</c:v>
                </c:pt>
                <c:pt idx="261">
                  <c:v>44462</c:v>
                </c:pt>
                <c:pt idx="262">
                  <c:v>44463</c:v>
                </c:pt>
                <c:pt idx="263">
                  <c:v>44466</c:v>
                </c:pt>
                <c:pt idx="264">
                  <c:v>44467</c:v>
                </c:pt>
                <c:pt idx="265">
                  <c:v>44468</c:v>
                </c:pt>
                <c:pt idx="266">
                  <c:v>44469</c:v>
                </c:pt>
                <c:pt idx="267">
                  <c:v>44473</c:v>
                </c:pt>
                <c:pt idx="268">
                  <c:v>44474</c:v>
                </c:pt>
                <c:pt idx="269">
                  <c:v>44475</c:v>
                </c:pt>
                <c:pt idx="270">
                  <c:v>44476</c:v>
                </c:pt>
                <c:pt idx="271">
                  <c:v>44477</c:v>
                </c:pt>
                <c:pt idx="272">
                  <c:v>44481</c:v>
                </c:pt>
                <c:pt idx="273">
                  <c:v>44482</c:v>
                </c:pt>
                <c:pt idx="274">
                  <c:v>44484</c:v>
                </c:pt>
                <c:pt idx="275">
                  <c:v>44487</c:v>
                </c:pt>
                <c:pt idx="276">
                  <c:v>44488</c:v>
                </c:pt>
                <c:pt idx="277">
                  <c:v>44489</c:v>
                </c:pt>
                <c:pt idx="278">
                  <c:v>44490</c:v>
                </c:pt>
                <c:pt idx="279">
                  <c:v>44491</c:v>
                </c:pt>
                <c:pt idx="280">
                  <c:v>44494</c:v>
                </c:pt>
                <c:pt idx="281">
                  <c:v>44495</c:v>
                </c:pt>
                <c:pt idx="282">
                  <c:v>44496</c:v>
                </c:pt>
                <c:pt idx="283">
                  <c:v>44497</c:v>
                </c:pt>
                <c:pt idx="284">
                  <c:v>44498</c:v>
                </c:pt>
                <c:pt idx="285">
                  <c:v>44501</c:v>
                </c:pt>
                <c:pt idx="286">
                  <c:v>44502</c:v>
                </c:pt>
                <c:pt idx="287">
                  <c:v>44503</c:v>
                </c:pt>
                <c:pt idx="288">
                  <c:v>44504</c:v>
                </c:pt>
                <c:pt idx="289">
                  <c:v>44505</c:v>
                </c:pt>
                <c:pt idx="290">
                  <c:v>44508</c:v>
                </c:pt>
                <c:pt idx="291">
                  <c:v>44509</c:v>
                </c:pt>
                <c:pt idx="292">
                  <c:v>44510</c:v>
                </c:pt>
                <c:pt idx="293">
                  <c:v>44511</c:v>
                </c:pt>
                <c:pt idx="294">
                  <c:v>44512</c:v>
                </c:pt>
                <c:pt idx="295">
                  <c:v>44515</c:v>
                </c:pt>
                <c:pt idx="296">
                  <c:v>44516</c:v>
                </c:pt>
                <c:pt idx="297">
                  <c:v>44517</c:v>
                </c:pt>
                <c:pt idx="298">
                  <c:v>44518</c:v>
                </c:pt>
                <c:pt idx="299">
                  <c:v>44519</c:v>
                </c:pt>
                <c:pt idx="300">
                  <c:v>44522</c:v>
                </c:pt>
                <c:pt idx="301">
                  <c:v>44523</c:v>
                </c:pt>
                <c:pt idx="302">
                  <c:v>44524</c:v>
                </c:pt>
                <c:pt idx="303">
                  <c:v>44525</c:v>
                </c:pt>
                <c:pt idx="304">
                  <c:v>44526</c:v>
                </c:pt>
                <c:pt idx="305">
                  <c:v>44529</c:v>
                </c:pt>
                <c:pt idx="306">
                  <c:v>44530</c:v>
                </c:pt>
                <c:pt idx="307">
                  <c:v>44531</c:v>
                </c:pt>
                <c:pt idx="308">
                  <c:v>44532</c:v>
                </c:pt>
                <c:pt idx="309">
                  <c:v>44533</c:v>
                </c:pt>
                <c:pt idx="310">
                  <c:v>44536</c:v>
                </c:pt>
                <c:pt idx="311">
                  <c:v>44537</c:v>
                </c:pt>
                <c:pt idx="312">
                  <c:v>44538</c:v>
                </c:pt>
                <c:pt idx="313">
                  <c:v>44539</c:v>
                </c:pt>
                <c:pt idx="314">
                  <c:v>44540</c:v>
                </c:pt>
                <c:pt idx="315">
                  <c:v>44543</c:v>
                </c:pt>
                <c:pt idx="316">
                  <c:v>44544</c:v>
                </c:pt>
                <c:pt idx="317">
                  <c:v>44545</c:v>
                </c:pt>
                <c:pt idx="318">
                  <c:v>44546</c:v>
                </c:pt>
                <c:pt idx="319">
                  <c:v>44547</c:v>
                </c:pt>
                <c:pt idx="320">
                  <c:v>44550</c:v>
                </c:pt>
                <c:pt idx="321">
                  <c:v>44551</c:v>
                </c:pt>
                <c:pt idx="322">
                  <c:v>44552</c:v>
                </c:pt>
                <c:pt idx="323">
                  <c:v>44553</c:v>
                </c:pt>
                <c:pt idx="324">
                  <c:v>44554</c:v>
                </c:pt>
                <c:pt idx="325">
                  <c:v>44558</c:v>
                </c:pt>
                <c:pt idx="326">
                  <c:v>44559</c:v>
                </c:pt>
                <c:pt idx="327">
                  <c:v>44560</c:v>
                </c:pt>
                <c:pt idx="328">
                  <c:v>44564</c:v>
                </c:pt>
                <c:pt idx="329">
                  <c:v>44565</c:v>
                </c:pt>
                <c:pt idx="330">
                  <c:v>44566</c:v>
                </c:pt>
                <c:pt idx="331">
                  <c:v>44567</c:v>
                </c:pt>
                <c:pt idx="332">
                  <c:v>44568</c:v>
                </c:pt>
                <c:pt idx="333">
                  <c:v>44571</c:v>
                </c:pt>
                <c:pt idx="334">
                  <c:v>44572</c:v>
                </c:pt>
                <c:pt idx="335">
                  <c:v>44573</c:v>
                </c:pt>
                <c:pt idx="336">
                  <c:v>44574</c:v>
                </c:pt>
                <c:pt idx="337">
                  <c:v>44575</c:v>
                </c:pt>
                <c:pt idx="338">
                  <c:v>44578</c:v>
                </c:pt>
                <c:pt idx="339">
                  <c:v>44579</c:v>
                </c:pt>
                <c:pt idx="340">
                  <c:v>44580</c:v>
                </c:pt>
                <c:pt idx="341">
                  <c:v>44581</c:v>
                </c:pt>
                <c:pt idx="342">
                  <c:v>44582</c:v>
                </c:pt>
                <c:pt idx="343">
                  <c:v>44585</c:v>
                </c:pt>
                <c:pt idx="344">
                  <c:v>44586</c:v>
                </c:pt>
                <c:pt idx="345">
                  <c:v>44587</c:v>
                </c:pt>
                <c:pt idx="346">
                  <c:v>44599</c:v>
                </c:pt>
                <c:pt idx="347">
                  <c:v>44600</c:v>
                </c:pt>
                <c:pt idx="348">
                  <c:v>44601</c:v>
                </c:pt>
                <c:pt idx="349">
                  <c:v>44602</c:v>
                </c:pt>
                <c:pt idx="350">
                  <c:v>44603</c:v>
                </c:pt>
                <c:pt idx="351">
                  <c:v>44606</c:v>
                </c:pt>
                <c:pt idx="352">
                  <c:v>44607</c:v>
                </c:pt>
                <c:pt idx="353">
                  <c:v>44608</c:v>
                </c:pt>
                <c:pt idx="354">
                  <c:v>44609</c:v>
                </c:pt>
                <c:pt idx="355">
                  <c:v>44610</c:v>
                </c:pt>
                <c:pt idx="356">
                  <c:v>44613</c:v>
                </c:pt>
                <c:pt idx="357">
                  <c:v>44614</c:v>
                </c:pt>
                <c:pt idx="358">
                  <c:v>44615</c:v>
                </c:pt>
                <c:pt idx="359">
                  <c:v>44616</c:v>
                </c:pt>
                <c:pt idx="360">
                  <c:v>44617</c:v>
                </c:pt>
                <c:pt idx="361">
                  <c:v>44621</c:v>
                </c:pt>
                <c:pt idx="362">
                  <c:v>44622</c:v>
                </c:pt>
                <c:pt idx="363">
                  <c:v>44623</c:v>
                </c:pt>
                <c:pt idx="364">
                  <c:v>44624</c:v>
                </c:pt>
                <c:pt idx="365">
                  <c:v>44627</c:v>
                </c:pt>
                <c:pt idx="366">
                  <c:v>44628</c:v>
                </c:pt>
                <c:pt idx="367">
                  <c:v>44629</c:v>
                </c:pt>
                <c:pt idx="368">
                  <c:v>44630</c:v>
                </c:pt>
                <c:pt idx="369">
                  <c:v>44631</c:v>
                </c:pt>
                <c:pt idx="370">
                  <c:v>44634</c:v>
                </c:pt>
                <c:pt idx="371">
                  <c:v>44635</c:v>
                </c:pt>
                <c:pt idx="372">
                  <c:v>44636</c:v>
                </c:pt>
                <c:pt idx="373">
                  <c:v>44637</c:v>
                </c:pt>
                <c:pt idx="374">
                  <c:v>44638</c:v>
                </c:pt>
                <c:pt idx="375">
                  <c:v>44641</c:v>
                </c:pt>
                <c:pt idx="376">
                  <c:v>44642</c:v>
                </c:pt>
                <c:pt idx="377">
                  <c:v>44643</c:v>
                </c:pt>
                <c:pt idx="378">
                  <c:v>44644</c:v>
                </c:pt>
                <c:pt idx="379">
                  <c:v>44645</c:v>
                </c:pt>
                <c:pt idx="380">
                  <c:v>44648</c:v>
                </c:pt>
                <c:pt idx="381">
                  <c:v>44649</c:v>
                </c:pt>
                <c:pt idx="382">
                  <c:v>44650</c:v>
                </c:pt>
                <c:pt idx="383">
                  <c:v>44651</c:v>
                </c:pt>
                <c:pt idx="384">
                  <c:v>44652</c:v>
                </c:pt>
                <c:pt idx="385">
                  <c:v>44657</c:v>
                </c:pt>
                <c:pt idx="386">
                  <c:v>44658</c:v>
                </c:pt>
                <c:pt idx="387">
                  <c:v>44659</c:v>
                </c:pt>
                <c:pt idx="388">
                  <c:v>44662</c:v>
                </c:pt>
                <c:pt idx="389">
                  <c:v>44663</c:v>
                </c:pt>
                <c:pt idx="390">
                  <c:v>44664</c:v>
                </c:pt>
                <c:pt idx="391">
                  <c:v>44665</c:v>
                </c:pt>
                <c:pt idx="392">
                  <c:v>44670</c:v>
                </c:pt>
                <c:pt idx="393">
                  <c:v>44671</c:v>
                </c:pt>
                <c:pt idx="394">
                  <c:v>44672</c:v>
                </c:pt>
                <c:pt idx="395">
                  <c:v>44673</c:v>
                </c:pt>
                <c:pt idx="396">
                  <c:v>44677</c:v>
                </c:pt>
                <c:pt idx="397">
                  <c:v>44678</c:v>
                </c:pt>
                <c:pt idx="398">
                  <c:v>44680</c:v>
                </c:pt>
                <c:pt idx="399">
                  <c:v>44684</c:v>
                </c:pt>
                <c:pt idx="400">
                  <c:v>44685</c:v>
                </c:pt>
                <c:pt idx="401">
                  <c:v>44686</c:v>
                </c:pt>
                <c:pt idx="402">
                  <c:v>44687</c:v>
                </c:pt>
                <c:pt idx="403">
                  <c:v>44690</c:v>
                </c:pt>
                <c:pt idx="404">
                  <c:v>44691</c:v>
                </c:pt>
                <c:pt idx="405">
                  <c:v>44692</c:v>
                </c:pt>
                <c:pt idx="406">
                  <c:v>44693</c:v>
                </c:pt>
                <c:pt idx="407">
                  <c:v>44694</c:v>
                </c:pt>
                <c:pt idx="408">
                  <c:v>44697</c:v>
                </c:pt>
                <c:pt idx="409">
                  <c:v>44698</c:v>
                </c:pt>
                <c:pt idx="410">
                  <c:v>44699</c:v>
                </c:pt>
                <c:pt idx="411">
                  <c:v>44700</c:v>
                </c:pt>
                <c:pt idx="412">
                  <c:v>44701</c:v>
                </c:pt>
                <c:pt idx="413">
                  <c:v>44704</c:v>
                </c:pt>
                <c:pt idx="414">
                  <c:v>44705</c:v>
                </c:pt>
                <c:pt idx="415">
                  <c:v>44706</c:v>
                </c:pt>
                <c:pt idx="416">
                  <c:v>44707</c:v>
                </c:pt>
                <c:pt idx="417">
                  <c:v>44708</c:v>
                </c:pt>
                <c:pt idx="418">
                  <c:v>44711</c:v>
                </c:pt>
                <c:pt idx="419">
                  <c:v>44712</c:v>
                </c:pt>
                <c:pt idx="420">
                  <c:v>44713</c:v>
                </c:pt>
                <c:pt idx="421">
                  <c:v>44714</c:v>
                </c:pt>
                <c:pt idx="422">
                  <c:v>44718</c:v>
                </c:pt>
                <c:pt idx="423">
                  <c:v>44719</c:v>
                </c:pt>
                <c:pt idx="424">
                  <c:v>44720</c:v>
                </c:pt>
                <c:pt idx="425">
                  <c:v>44721</c:v>
                </c:pt>
                <c:pt idx="426">
                  <c:v>44722</c:v>
                </c:pt>
                <c:pt idx="427">
                  <c:v>44725</c:v>
                </c:pt>
                <c:pt idx="428">
                  <c:v>44726</c:v>
                </c:pt>
                <c:pt idx="429">
                  <c:v>44727</c:v>
                </c:pt>
                <c:pt idx="430">
                  <c:v>44728</c:v>
                </c:pt>
                <c:pt idx="431">
                  <c:v>44729</c:v>
                </c:pt>
                <c:pt idx="432">
                  <c:v>44732</c:v>
                </c:pt>
                <c:pt idx="433">
                  <c:v>44733</c:v>
                </c:pt>
                <c:pt idx="434">
                  <c:v>44734</c:v>
                </c:pt>
                <c:pt idx="435">
                  <c:v>44735</c:v>
                </c:pt>
                <c:pt idx="436">
                  <c:v>44736</c:v>
                </c:pt>
                <c:pt idx="437">
                  <c:v>44739</c:v>
                </c:pt>
                <c:pt idx="438">
                  <c:v>44740</c:v>
                </c:pt>
                <c:pt idx="439">
                  <c:v>44741</c:v>
                </c:pt>
                <c:pt idx="440">
                  <c:v>44742</c:v>
                </c:pt>
                <c:pt idx="441">
                  <c:v>44743</c:v>
                </c:pt>
                <c:pt idx="442">
                  <c:v>44746</c:v>
                </c:pt>
                <c:pt idx="443">
                  <c:v>44747</c:v>
                </c:pt>
                <c:pt idx="444">
                  <c:v>44748</c:v>
                </c:pt>
                <c:pt idx="445">
                  <c:v>44749</c:v>
                </c:pt>
                <c:pt idx="446">
                  <c:v>44750</c:v>
                </c:pt>
                <c:pt idx="447">
                  <c:v>44753</c:v>
                </c:pt>
                <c:pt idx="448">
                  <c:v>44754</c:v>
                </c:pt>
                <c:pt idx="449">
                  <c:v>44755</c:v>
                </c:pt>
                <c:pt idx="450">
                  <c:v>44756</c:v>
                </c:pt>
                <c:pt idx="451">
                  <c:v>44757</c:v>
                </c:pt>
                <c:pt idx="452">
                  <c:v>44760</c:v>
                </c:pt>
                <c:pt idx="453">
                  <c:v>44761</c:v>
                </c:pt>
                <c:pt idx="454">
                  <c:v>44762</c:v>
                </c:pt>
                <c:pt idx="455">
                  <c:v>44763</c:v>
                </c:pt>
                <c:pt idx="456">
                  <c:v>44764</c:v>
                </c:pt>
                <c:pt idx="457">
                  <c:v>44767</c:v>
                </c:pt>
                <c:pt idx="458">
                  <c:v>44768</c:v>
                </c:pt>
                <c:pt idx="459">
                  <c:v>44769</c:v>
                </c:pt>
                <c:pt idx="460">
                  <c:v>44770</c:v>
                </c:pt>
                <c:pt idx="461">
                  <c:v>44771</c:v>
                </c:pt>
                <c:pt idx="462">
                  <c:v>44774</c:v>
                </c:pt>
                <c:pt idx="463">
                  <c:v>44775</c:v>
                </c:pt>
                <c:pt idx="464">
                  <c:v>44776</c:v>
                </c:pt>
                <c:pt idx="465">
                  <c:v>44777</c:v>
                </c:pt>
                <c:pt idx="466">
                  <c:v>44778</c:v>
                </c:pt>
                <c:pt idx="467">
                  <c:v>44781</c:v>
                </c:pt>
                <c:pt idx="468">
                  <c:v>44782</c:v>
                </c:pt>
                <c:pt idx="469">
                  <c:v>44783</c:v>
                </c:pt>
                <c:pt idx="470">
                  <c:v>44784</c:v>
                </c:pt>
                <c:pt idx="471">
                  <c:v>44785</c:v>
                </c:pt>
                <c:pt idx="472">
                  <c:v>44788</c:v>
                </c:pt>
                <c:pt idx="473">
                  <c:v>44789</c:v>
                </c:pt>
                <c:pt idx="474">
                  <c:v>44790</c:v>
                </c:pt>
                <c:pt idx="475">
                  <c:v>44791</c:v>
                </c:pt>
                <c:pt idx="476">
                  <c:v>44792</c:v>
                </c:pt>
                <c:pt idx="477">
                  <c:v>44795</c:v>
                </c:pt>
                <c:pt idx="478">
                  <c:v>44796</c:v>
                </c:pt>
                <c:pt idx="479">
                  <c:v>44797</c:v>
                </c:pt>
                <c:pt idx="480">
                  <c:v>44798</c:v>
                </c:pt>
                <c:pt idx="481">
                  <c:v>44799</c:v>
                </c:pt>
                <c:pt idx="482">
                  <c:v>44802</c:v>
                </c:pt>
                <c:pt idx="483">
                  <c:v>44803</c:v>
                </c:pt>
                <c:pt idx="484">
                  <c:v>44804</c:v>
                </c:pt>
                <c:pt idx="485">
                  <c:v>44805</c:v>
                </c:pt>
                <c:pt idx="486">
                  <c:v>44806</c:v>
                </c:pt>
                <c:pt idx="487">
                  <c:v>44809</c:v>
                </c:pt>
                <c:pt idx="488">
                  <c:v>44810</c:v>
                </c:pt>
                <c:pt idx="489">
                  <c:v>44811</c:v>
                </c:pt>
                <c:pt idx="490">
                  <c:v>44812</c:v>
                </c:pt>
                <c:pt idx="491">
                  <c:v>44816</c:v>
                </c:pt>
                <c:pt idx="492">
                  <c:v>44817</c:v>
                </c:pt>
                <c:pt idx="493">
                  <c:v>44818</c:v>
                </c:pt>
                <c:pt idx="494">
                  <c:v>44819</c:v>
                </c:pt>
                <c:pt idx="495">
                  <c:v>44820</c:v>
                </c:pt>
                <c:pt idx="496">
                  <c:v>44823</c:v>
                </c:pt>
                <c:pt idx="497">
                  <c:v>44824</c:v>
                </c:pt>
                <c:pt idx="498">
                  <c:v>44825</c:v>
                </c:pt>
                <c:pt idx="499">
                  <c:v>44826</c:v>
                </c:pt>
                <c:pt idx="500">
                  <c:v>44827</c:v>
                </c:pt>
                <c:pt idx="501">
                  <c:v>44830</c:v>
                </c:pt>
                <c:pt idx="502">
                  <c:v>44831</c:v>
                </c:pt>
                <c:pt idx="503">
                  <c:v>44832</c:v>
                </c:pt>
                <c:pt idx="504">
                  <c:v>44833</c:v>
                </c:pt>
                <c:pt idx="505">
                  <c:v>44834</c:v>
                </c:pt>
                <c:pt idx="506">
                  <c:v>44837</c:v>
                </c:pt>
                <c:pt idx="507">
                  <c:v>44838</c:v>
                </c:pt>
                <c:pt idx="508">
                  <c:v>44839</c:v>
                </c:pt>
                <c:pt idx="509">
                  <c:v>44840</c:v>
                </c:pt>
                <c:pt idx="510">
                  <c:v>44841</c:v>
                </c:pt>
                <c:pt idx="511">
                  <c:v>44845</c:v>
                </c:pt>
                <c:pt idx="512">
                  <c:v>44846</c:v>
                </c:pt>
                <c:pt idx="513">
                  <c:v>44847</c:v>
                </c:pt>
                <c:pt idx="514">
                  <c:v>44848</c:v>
                </c:pt>
                <c:pt idx="515">
                  <c:v>44851</c:v>
                </c:pt>
                <c:pt idx="516">
                  <c:v>44852</c:v>
                </c:pt>
                <c:pt idx="517">
                  <c:v>44853</c:v>
                </c:pt>
                <c:pt idx="518">
                  <c:v>44854</c:v>
                </c:pt>
                <c:pt idx="519">
                  <c:v>44855</c:v>
                </c:pt>
                <c:pt idx="520">
                  <c:v>44858</c:v>
                </c:pt>
                <c:pt idx="521">
                  <c:v>44859</c:v>
                </c:pt>
                <c:pt idx="522">
                  <c:v>44860</c:v>
                </c:pt>
                <c:pt idx="523">
                  <c:v>44861</c:v>
                </c:pt>
                <c:pt idx="524">
                  <c:v>44862</c:v>
                </c:pt>
                <c:pt idx="525">
                  <c:v>44865</c:v>
                </c:pt>
                <c:pt idx="526">
                  <c:v>44866</c:v>
                </c:pt>
                <c:pt idx="527">
                  <c:v>44867</c:v>
                </c:pt>
                <c:pt idx="528">
                  <c:v>44868</c:v>
                </c:pt>
                <c:pt idx="529">
                  <c:v>44869</c:v>
                </c:pt>
                <c:pt idx="530">
                  <c:v>44872</c:v>
                </c:pt>
                <c:pt idx="531">
                  <c:v>44873</c:v>
                </c:pt>
                <c:pt idx="532">
                  <c:v>44874</c:v>
                </c:pt>
                <c:pt idx="533">
                  <c:v>44875</c:v>
                </c:pt>
                <c:pt idx="534">
                  <c:v>44876</c:v>
                </c:pt>
                <c:pt idx="535">
                  <c:v>44879</c:v>
                </c:pt>
                <c:pt idx="536">
                  <c:v>44880</c:v>
                </c:pt>
                <c:pt idx="537">
                  <c:v>44881</c:v>
                </c:pt>
                <c:pt idx="538">
                  <c:v>44882</c:v>
                </c:pt>
                <c:pt idx="539">
                  <c:v>44883</c:v>
                </c:pt>
                <c:pt idx="540">
                  <c:v>44886</c:v>
                </c:pt>
                <c:pt idx="541">
                  <c:v>44887</c:v>
                </c:pt>
                <c:pt idx="542">
                  <c:v>44888</c:v>
                </c:pt>
                <c:pt idx="543">
                  <c:v>44889</c:v>
                </c:pt>
                <c:pt idx="544">
                  <c:v>44890</c:v>
                </c:pt>
                <c:pt idx="545">
                  <c:v>44893</c:v>
                </c:pt>
                <c:pt idx="546">
                  <c:v>44894</c:v>
                </c:pt>
                <c:pt idx="547">
                  <c:v>44895</c:v>
                </c:pt>
                <c:pt idx="548">
                  <c:v>44896</c:v>
                </c:pt>
                <c:pt idx="549">
                  <c:v>44897</c:v>
                </c:pt>
                <c:pt idx="550">
                  <c:v>44900</c:v>
                </c:pt>
                <c:pt idx="551">
                  <c:v>44901</c:v>
                </c:pt>
                <c:pt idx="552">
                  <c:v>44902</c:v>
                </c:pt>
                <c:pt idx="553">
                  <c:v>44903</c:v>
                </c:pt>
                <c:pt idx="554">
                  <c:v>44904</c:v>
                </c:pt>
                <c:pt idx="555">
                  <c:v>44907</c:v>
                </c:pt>
                <c:pt idx="556">
                  <c:v>44908</c:v>
                </c:pt>
                <c:pt idx="557">
                  <c:v>44909</c:v>
                </c:pt>
                <c:pt idx="558">
                  <c:v>44910</c:v>
                </c:pt>
                <c:pt idx="559">
                  <c:v>44911</c:v>
                </c:pt>
                <c:pt idx="560">
                  <c:v>44914</c:v>
                </c:pt>
                <c:pt idx="561">
                  <c:v>44915</c:v>
                </c:pt>
                <c:pt idx="562">
                  <c:v>44916</c:v>
                </c:pt>
                <c:pt idx="563">
                  <c:v>44917</c:v>
                </c:pt>
                <c:pt idx="564">
                  <c:v>44918</c:v>
                </c:pt>
                <c:pt idx="565">
                  <c:v>44921</c:v>
                </c:pt>
                <c:pt idx="566">
                  <c:v>44922</c:v>
                </c:pt>
                <c:pt idx="567">
                  <c:v>44923</c:v>
                </c:pt>
                <c:pt idx="568">
                  <c:v>44924</c:v>
                </c:pt>
                <c:pt idx="569">
                  <c:v>44925</c:v>
                </c:pt>
                <c:pt idx="570">
                  <c:v>44929</c:v>
                </c:pt>
                <c:pt idx="571">
                  <c:v>44930</c:v>
                </c:pt>
                <c:pt idx="572">
                  <c:v>44931</c:v>
                </c:pt>
                <c:pt idx="573">
                  <c:v>44932</c:v>
                </c:pt>
                <c:pt idx="574">
                  <c:v>44935</c:v>
                </c:pt>
                <c:pt idx="575">
                  <c:v>44936</c:v>
                </c:pt>
                <c:pt idx="576">
                  <c:v>44937</c:v>
                </c:pt>
                <c:pt idx="577">
                  <c:v>44938</c:v>
                </c:pt>
                <c:pt idx="578">
                  <c:v>44939</c:v>
                </c:pt>
                <c:pt idx="579">
                  <c:v>44942</c:v>
                </c:pt>
                <c:pt idx="580">
                  <c:v>44943</c:v>
                </c:pt>
                <c:pt idx="581">
                  <c:v>44956</c:v>
                </c:pt>
                <c:pt idx="582">
                  <c:v>44957</c:v>
                </c:pt>
                <c:pt idx="583">
                  <c:v>44958</c:v>
                </c:pt>
                <c:pt idx="584">
                  <c:v>44959</c:v>
                </c:pt>
                <c:pt idx="585">
                  <c:v>44960</c:v>
                </c:pt>
                <c:pt idx="586">
                  <c:v>44963</c:v>
                </c:pt>
                <c:pt idx="587">
                  <c:v>44964</c:v>
                </c:pt>
                <c:pt idx="588">
                  <c:v>44965</c:v>
                </c:pt>
                <c:pt idx="589">
                  <c:v>44966</c:v>
                </c:pt>
                <c:pt idx="590">
                  <c:v>44967</c:v>
                </c:pt>
                <c:pt idx="591">
                  <c:v>44970</c:v>
                </c:pt>
                <c:pt idx="592">
                  <c:v>44971</c:v>
                </c:pt>
                <c:pt idx="593">
                  <c:v>44972</c:v>
                </c:pt>
                <c:pt idx="594">
                  <c:v>44973</c:v>
                </c:pt>
                <c:pt idx="595">
                  <c:v>44974</c:v>
                </c:pt>
                <c:pt idx="596">
                  <c:v>44977</c:v>
                </c:pt>
                <c:pt idx="597">
                  <c:v>44978</c:v>
                </c:pt>
                <c:pt idx="598">
                  <c:v>44979</c:v>
                </c:pt>
                <c:pt idx="599">
                  <c:v>44980</c:v>
                </c:pt>
                <c:pt idx="600">
                  <c:v>44981</c:v>
                </c:pt>
                <c:pt idx="601">
                  <c:v>44986</c:v>
                </c:pt>
                <c:pt idx="602">
                  <c:v>44987</c:v>
                </c:pt>
                <c:pt idx="603">
                  <c:v>44988</c:v>
                </c:pt>
                <c:pt idx="604">
                  <c:v>44991</c:v>
                </c:pt>
                <c:pt idx="605">
                  <c:v>44992</c:v>
                </c:pt>
                <c:pt idx="606">
                  <c:v>44993</c:v>
                </c:pt>
                <c:pt idx="607">
                  <c:v>44994</c:v>
                </c:pt>
                <c:pt idx="608">
                  <c:v>44995</c:v>
                </c:pt>
                <c:pt idx="609">
                  <c:v>44998</c:v>
                </c:pt>
                <c:pt idx="610">
                  <c:v>44999</c:v>
                </c:pt>
                <c:pt idx="611">
                  <c:v>45000</c:v>
                </c:pt>
                <c:pt idx="612">
                  <c:v>45001</c:v>
                </c:pt>
                <c:pt idx="613">
                  <c:v>45002</c:v>
                </c:pt>
                <c:pt idx="614">
                  <c:v>45005</c:v>
                </c:pt>
                <c:pt idx="615">
                  <c:v>45006</c:v>
                </c:pt>
                <c:pt idx="616">
                  <c:v>45007</c:v>
                </c:pt>
                <c:pt idx="617">
                  <c:v>45008</c:v>
                </c:pt>
                <c:pt idx="618">
                  <c:v>45009</c:v>
                </c:pt>
                <c:pt idx="619">
                  <c:v>45012</c:v>
                </c:pt>
                <c:pt idx="620">
                  <c:v>45013</c:v>
                </c:pt>
                <c:pt idx="621">
                  <c:v>45014</c:v>
                </c:pt>
                <c:pt idx="622">
                  <c:v>45015</c:v>
                </c:pt>
                <c:pt idx="623">
                  <c:v>45016</c:v>
                </c:pt>
                <c:pt idx="624">
                  <c:v>45022</c:v>
                </c:pt>
                <c:pt idx="625">
                  <c:v>45023</c:v>
                </c:pt>
                <c:pt idx="626">
                  <c:v>45026</c:v>
                </c:pt>
                <c:pt idx="627">
                  <c:v>45027</c:v>
                </c:pt>
                <c:pt idx="628">
                  <c:v>45028</c:v>
                </c:pt>
                <c:pt idx="629">
                  <c:v>45029</c:v>
                </c:pt>
                <c:pt idx="630">
                  <c:v>45030</c:v>
                </c:pt>
                <c:pt idx="631">
                  <c:v>45033</c:v>
                </c:pt>
                <c:pt idx="632">
                  <c:v>45034</c:v>
                </c:pt>
                <c:pt idx="633">
                  <c:v>45035</c:v>
                </c:pt>
                <c:pt idx="634">
                  <c:v>45036</c:v>
                </c:pt>
                <c:pt idx="635">
                  <c:v>45037</c:v>
                </c:pt>
                <c:pt idx="636">
                  <c:v>45040</c:v>
                </c:pt>
                <c:pt idx="637">
                  <c:v>45041</c:v>
                </c:pt>
                <c:pt idx="638">
                  <c:v>45042</c:v>
                </c:pt>
                <c:pt idx="639">
                  <c:v>45043</c:v>
                </c:pt>
                <c:pt idx="640">
                  <c:v>45044</c:v>
                </c:pt>
                <c:pt idx="641">
                  <c:v>45048</c:v>
                </c:pt>
                <c:pt idx="642">
                  <c:v>45049</c:v>
                </c:pt>
                <c:pt idx="643">
                  <c:v>45050</c:v>
                </c:pt>
                <c:pt idx="644">
                  <c:v>45051</c:v>
                </c:pt>
                <c:pt idx="645">
                  <c:v>45054</c:v>
                </c:pt>
                <c:pt idx="646">
                  <c:v>45055</c:v>
                </c:pt>
                <c:pt idx="647">
                  <c:v>45056</c:v>
                </c:pt>
                <c:pt idx="648">
                  <c:v>45057</c:v>
                </c:pt>
                <c:pt idx="649">
                  <c:v>45058</c:v>
                </c:pt>
                <c:pt idx="650">
                  <c:v>45061</c:v>
                </c:pt>
                <c:pt idx="651">
                  <c:v>45062</c:v>
                </c:pt>
                <c:pt idx="652">
                  <c:v>45063</c:v>
                </c:pt>
                <c:pt idx="653">
                  <c:v>45064</c:v>
                </c:pt>
                <c:pt idx="654">
                  <c:v>45065</c:v>
                </c:pt>
                <c:pt idx="655">
                  <c:v>45068</c:v>
                </c:pt>
                <c:pt idx="656">
                  <c:v>45069</c:v>
                </c:pt>
                <c:pt idx="657">
                  <c:v>45070</c:v>
                </c:pt>
                <c:pt idx="658">
                  <c:v>45071</c:v>
                </c:pt>
                <c:pt idx="659">
                  <c:v>45072</c:v>
                </c:pt>
                <c:pt idx="660">
                  <c:v>45075</c:v>
                </c:pt>
                <c:pt idx="661">
                  <c:v>45076</c:v>
                </c:pt>
                <c:pt idx="662">
                  <c:v>45077</c:v>
                </c:pt>
                <c:pt idx="663">
                  <c:v>45078</c:v>
                </c:pt>
                <c:pt idx="664">
                  <c:v>45079</c:v>
                </c:pt>
                <c:pt idx="665">
                  <c:v>45082</c:v>
                </c:pt>
                <c:pt idx="666">
                  <c:v>45083</c:v>
                </c:pt>
                <c:pt idx="667">
                  <c:v>45084</c:v>
                </c:pt>
                <c:pt idx="668">
                  <c:v>45085</c:v>
                </c:pt>
                <c:pt idx="669">
                  <c:v>45086</c:v>
                </c:pt>
                <c:pt idx="670">
                  <c:v>45089</c:v>
                </c:pt>
                <c:pt idx="671">
                  <c:v>45090</c:v>
                </c:pt>
                <c:pt idx="672">
                  <c:v>45091</c:v>
                </c:pt>
                <c:pt idx="673">
                  <c:v>45092</c:v>
                </c:pt>
                <c:pt idx="674">
                  <c:v>45093</c:v>
                </c:pt>
                <c:pt idx="675">
                  <c:v>45096</c:v>
                </c:pt>
                <c:pt idx="676">
                  <c:v>45097</c:v>
                </c:pt>
                <c:pt idx="677">
                  <c:v>45098</c:v>
                </c:pt>
                <c:pt idx="678">
                  <c:v>45103</c:v>
                </c:pt>
                <c:pt idx="679">
                  <c:v>45104</c:v>
                </c:pt>
                <c:pt idx="680">
                  <c:v>45105</c:v>
                </c:pt>
                <c:pt idx="681">
                  <c:v>45106</c:v>
                </c:pt>
                <c:pt idx="682">
                  <c:v>45107</c:v>
                </c:pt>
                <c:pt idx="683">
                  <c:v>45110</c:v>
                </c:pt>
                <c:pt idx="684">
                  <c:v>45111</c:v>
                </c:pt>
                <c:pt idx="685">
                  <c:v>45112</c:v>
                </c:pt>
                <c:pt idx="686">
                  <c:v>45113</c:v>
                </c:pt>
                <c:pt idx="687">
                  <c:v>45114</c:v>
                </c:pt>
                <c:pt idx="688">
                  <c:v>45117</c:v>
                </c:pt>
                <c:pt idx="689">
                  <c:v>45118</c:v>
                </c:pt>
                <c:pt idx="690">
                  <c:v>45119</c:v>
                </c:pt>
                <c:pt idx="691">
                  <c:v>45120</c:v>
                </c:pt>
                <c:pt idx="692">
                  <c:v>45121</c:v>
                </c:pt>
                <c:pt idx="693">
                  <c:v>45124</c:v>
                </c:pt>
                <c:pt idx="694">
                  <c:v>45125</c:v>
                </c:pt>
                <c:pt idx="695">
                  <c:v>45126</c:v>
                </c:pt>
                <c:pt idx="696">
                  <c:v>45127</c:v>
                </c:pt>
                <c:pt idx="697">
                  <c:v>45128</c:v>
                </c:pt>
                <c:pt idx="698">
                  <c:v>45131</c:v>
                </c:pt>
                <c:pt idx="699">
                  <c:v>45132</c:v>
                </c:pt>
                <c:pt idx="700">
                  <c:v>45133</c:v>
                </c:pt>
                <c:pt idx="701">
                  <c:v>45134</c:v>
                </c:pt>
                <c:pt idx="702">
                  <c:v>45135</c:v>
                </c:pt>
                <c:pt idx="703">
                  <c:v>45138</c:v>
                </c:pt>
                <c:pt idx="704">
                  <c:v>45139</c:v>
                </c:pt>
                <c:pt idx="705">
                  <c:v>45140</c:v>
                </c:pt>
                <c:pt idx="706">
                  <c:v>45142</c:v>
                </c:pt>
                <c:pt idx="707">
                  <c:v>45145</c:v>
                </c:pt>
                <c:pt idx="708">
                  <c:v>45146</c:v>
                </c:pt>
                <c:pt idx="709">
                  <c:v>45147</c:v>
                </c:pt>
                <c:pt idx="710">
                  <c:v>45148</c:v>
                </c:pt>
                <c:pt idx="711">
                  <c:v>45149</c:v>
                </c:pt>
                <c:pt idx="712">
                  <c:v>45152</c:v>
                </c:pt>
                <c:pt idx="713">
                  <c:v>45153</c:v>
                </c:pt>
                <c:pt idx="714">
                  <c:v>45154</c:v>
                </c:pt>
                <c:pt idx="715">
                  <c:v>45155</c:v>
                </c:pt>
                <c:pt idx="716">
                  <c:v>45156</c:v>
                </c:pt>
                <c:pt idx="717">
                  <c:v>45159</c:v>
                </c:pt>
                <c:pt idx="718">
                  <c:v>45160</c:v>
                </c:pt>
                <c:pt idx="719">
                  <c:v>45161</c:v>
                </c:pt>
                <c:pt idx="720">
                  <c:v>45162</c:v>
                </c:pt>
                <c:pt idx="721">
                  <c:v>45163</c:v>
                </c:pt>
                <c:pt idx="722">
                  <c:v>45166</c:v>
                </c:pt>
                <c:pt idx="723">
                  <c:v>45167</c:v>
                </c:pt>
                <c:pt idx="724">
                  <c:v>45168</c:v>
                </c:pt>
                <c:pt idx="725">
                  <c:v>45169</c:v>
                </c:pt>
                <c:pt idx="726">
                  <c:v>45170</c:v>
                </c:pt>
                <c:pt idx="727">
                  <c:v>45173</c:v>
                </c:pt>
                <c:pt idx="728">
                  <c:v>45174</c:v>
                </c:pt>
                <c:pt idx="729">
                  <c:v>45175</c:v>
                </c:pt>
                <c:pt idx="730">
                  <c:v>45176</c:v>
                </c:pt>
                <c:pt idx="731">
                  <c:v>45177</c:v>
                </c:pt>
                <c:pt idx="732">
                  <c:v>45180</c:v>
                </c:pt>
                <c:pt idx="733">
                  <c:v>45181</c:v>
                </c:pt>
                <c:pt idx="734">
                  <c:v>45182</c:v>
                </c:pt>
                <c:pt idx="735">
                  <c:v>45183</c:v>
                </c:pt>
                <c:pt idx="736">
                  <c:v>45184</c:v>
                </c:pt>
                <c:pt idx="737">
                  <c:v>45187</c:v>
                </c:pt>
                <c:pt idx="738">
                  <c:v>45188</c:v>
                </c:pt>
                <c:pt idx="739">
                  <c:v>45189</c:v>
                </c:pt>
                <c:pt idx="740">
                  <c:v>45190</c:v>
                </c:pt>
                <c:pt idx="741">
                  <c:v>45191</c:v>
                </c:pt>
                <c:pt idx="742">
                  <c:v>45194</c:v>
                </c:pt>
                <c:pt idx="743">
                  <c:v>45195</c:v>
                </c:pt>
                <c:pt idx="744">
                  <c:v>45196</c:v>
                </c:pt>
                <c:pt idx="745">
                  <c:v>45197</c:v>
                </c:pt>
                <c:pt idx="746">
                  <c:v>45201</c:v>
                </c:pt>
                <c:pt idx="747">
                  <c:v>45202</c:v>
                </c:pt>
                <c:pt idx="748">
                  <c:v>45203</c:v>
                </c:pt>
                <c:pt idx="749">
                  <c:v>45204</c:v>
                </c:pt>
                <c:pt idx="750">
                  <c:v>45205</c:v>
                </c:pt>
                <c:pt idx="751">
                  <c:v>45210</c:v>
                </c:pt>
                <c:pt idx="752">
                  <c:v>45211</c:v>
                </c:pt>
                <c:pt idx="753">
                  <c:v>45212</c:v>
                </c:pt>
                <c:pt idx="754">
                  <c:v>45215</c:v>
                </c:pt>
                <c:pt idx="755">
                  <c:v>45216</c:v>
                </c:pt>
                <c:pt idx="756">
                  <c:v>45217</c:v>
                </c:pt>
                <c:pt idx="757">
                  <c:v>45218</c:v>
                </c:pt>
                <c:pt idx="758">
                  <c:v>45219</c:v>
                </c:pt>
                <c:pt idx="759">
                  <c:v>45222</c:v>
                </c:pt>
                <c:pt idx="760">
                  <c:v>45223</c:v>
                </c:pt>
                <c:pt idx="761">
                  <c:v>45224</c:v>
                </c:pt>
                <c:pt idx="762">
                  <c:v>45225</c:v>
                </c:pt>
                <c:pt idx="763">
                  <c:v>45226</c:v>
                </c:pt>
                <c:pt idx="764">
                  <c:v>45229</c:v>
                </c:pt>
                <c:pt idx="765">
                  <c:v>45230</c:v>
                </c:pt>
                <c:pt idx="766">
                  <c:v>45231</c:v>
                </c:pt>
                <c:pt idx="767">
                  <c:v>45232</c:v>
                </c:pt>
                <c:pt idx="768">
                  <c:v>45233</c:v>
                </c:pt>
                <c:pt idx="769">
                  <c:v>45236</c:v>
                </c:pt>
                <c:pt idx="770">
                  <c:v>45237</c:v>
                </c:pt>
                <c:pt idx="771">
                  <c:v>45238</c:v>
                </c:pt>
                <c:pt idx="772">
                  <c:v>45239</c:v>
                </c:pt>
                <c:pt idx="773">
                  <c:v>45240</c:v>
                </c:pt>
                <c:pt idx="774">
                  <c:v>45243</c:v>
                </c:pt>
                <c:pt idx="775">
                  <c:v>45244</c:v>
                </c:pt>
                <c:pt idx="776">
                  <c:v>45245</c:v>
                </c:pt>
                <c:pt idx="777">
                  <c:v>45246</c:v>
                </c:pt>
              </c:numCache>
            </c:numRef>
          </c:cat>
          <c:val>
            <c:numRef>
              <c:f>S1_new!$E$2:$E$792</c:f>
              <c:numCache>
                <c:formatCode>0.00%</c:formatCode>
                <c:ptCount val="791"/>
                <c:pt idx="0">
                  <c:v>-3.2310590462182717E-4</c:v>
                </c:pt>
                <c:pt idx="1">
                  <c:v>-3.2310590462182717E-4</c:v>
                </c:pt>
                <c:pt idx="2">
                  <c:v>-3.2310590462182717E-4</c:v>
                </c:pt>
                <c:pt idx="3">
                  <c:v>-3.2310590462182717E-4</c:v>
                </c:pt>
                <c:pt idx="4">
                  <c:v>-3.2310590462182717E-4</c:v>
                </c:pt>
                <c:pt idx="5">
                  <c:v>-3.2310590462182717E-4</c:v>
                </c:pt>
                <c:pt idx="6">
                  <c:v>-3.2310590462182717E-4</c:v>
                </c:pt>
                <c:pt idx="7">
                  <c:v>-3.2310590462182717E-4</c:v>
                </c:pt>
                <c:pt idx="8">
                  <c:v>-3.2310590462182717E-4</c:v>
                </c:pt>
                <c:pt idx="9">
                  <c:v>-3.2310590462182717E-4</c:v>
                </c:pt>
                <c:pt idx="10">
                  <c:v>-3.2310590462182717E-4</c:v>
                </c:pt>
                <c:pt idx="11">
                  <c:v>-3.2310590462182717E-4</c:v>
                </c:pt>
                <c:pt idx="12">
                  <c:v>-3.2310590462182717E-4</c:v>
                </c:pt>
                <c:pt idx="13">
                  <c:v>-3.2310590462182717E-4</c:v>
                </c:pt>
                <c:pt idx="14">
                  <c:v>-3.2310590462182717E-4</c:v>
                </c:pt>
                <c:pt idx="15">
                  <c:v>-3.2310590462182717E-4</c:v>
                </c:pt>
                <c:pt idx="16">
                  <c:v>-3.2310590462182717E-4</c:v>
                </c:pt>
                <c:pt idx="17">
                  <c:v>-3.2310590462182717E-4</c:v>
                </c:pt>
                <c:pt idx="18">
                  <c:v>-3.2310590462182717E-4</c:v>
                </c:pt>
                <c:pt idx="19">
                  <c:v>-3.2310590462182717E-4</c:v>
                </c:pt>
                <c:pt idx="20">
                  <c:v>-3.2310590462182717E-4</c:v>
                </c:pt>
                <c:pt idx="21">
                  <c:v>-3.2310590462182717E-4</c:v>
                </c:pt>
                <c:pt idx="22">
                  <c:v>-3.2310590462182717E-4</c:v>
                </c:pt>
                <c:pt idx="23">
                  <c:v>-3.2310590462182717E-4</c:v>
                </c:pt>
                <c:pt idx="24">
                  <c:v>-3.2310590462182717E-4</c:v>
                </c:pt>
                <c:pt idx="25">
                  <c:v>-3.2310590462182717E-4</c:v>
                </c:pt>
                <c:pt idx="26">
                  <c:v>-3.2310590462182717E-4</c:v>
                </c:pt>
                <c:pt idx="27">
                  <c:v>-3.2310590462182717E-4</c:v>
                </c:pt>
                <c:pt idx="28">
                  <c:v>-3.2310590462182717E-4</c:v>
                </c:pt>
                <c:pt idx="29">
                  <c:v>-3.2310590462182717E-4</c:v>
                </c:pt>
                <c:pt idx="30">
                  <c:v>-3.2310590462182717E-4</c:v>
                </c:pt>
                <c:pt idx="31">
                  <c:v>-3.2310590462182717E-4</c:v>
                </c:pt>
                <c:pt idx="32">
                  <c:v>-3.2310590462182717E-4</c:v>
                </c:pt>
                <c:pt idx="33">
                  <c:v>-3.2310590462182717E-4</c:v>
                </c:pt>
                <c:pt idx="34">
                  <c:v>-3.2310590462182717E-4</c:v>
                </c:pt>
                <c:pt idx="35">
                  <c:v>-3.2310590462182717E-4</c:v>
                </c:pt>
                <c:pt idx="36">
                  <c:v>-3.2310590462182717E-4</c:v>
                </c:pt>
                <c:pt idx="37">
                  <c:v>-3.2310590462182717E-4</c:v>
                </c:pt>
                <c:pt idx="38">
                  <c:v>-3.2310590462182717E-4</c:v>
                </c:pt>
                <c:pt idx="39">
                  <c:v>-3.2310590462182717E-4</c:v>
                </c:pt>
                <c:pt idx="40">
                  <c:v>-3.2310590462182717E-4</c:v>
                </c:pt>
                <c:pt idx="41">
                  <c:v>-3.2310590462182717E-4</c:v>
                </c:pt>
                <c:pt idx="42">
                  <c:v>-3.2310590462182717E-4</c:v>
                </c:pt>
                <c:pt idx="43">
                  <c:v>-3.2310590462182717E-4</c:v>
                </c:pt>
                <c:pt idx="44">
                  <c:v>-3.2310590462182717E-4</c:v>
                </c:pt>
                <c:pt idx="45">
                  <c:v>-3.2310590462182717E-4</c:v>
                </c:pt>
                <c:pt idx="46">
                  <c:v>-3.2310590462182717E-4</c:v>
                </c:pt>
                <c:pt idx="47">
                  <c:v>-3.2310590462182717E-4</c:v>
                </c:pt>
                <c:pt idx="48">
                  <c:v>-3.2310590462182717E-4</c:v>
                </c:pt>
                <c:pt idx="49">
                  <c:v>-3.2310590462182717E-4</c:v>
                </c:pt>
                <c:pt idx="50">
                  <c:v>-3.2310590462182717E-4</c:v>
                </c:pt>
                <c:pt idx="51">
                  <c:v>-3.2310590462182717E-4</c:v>
                </c:pt>
                <c:pt idx="52">
                  <c:v>-3.2310590462182717E-4</c:v>
                </c:pt>
                <c:pt idx="53">
                  <c:v>-3.2310590462182717E-4</c:v>
                </c:pt>
                <c:pt idx="54">
                  <c:v>-3.2310590462182717E-4</c:v>
                </c:pt>
                <c:pt idx="55">
                  <c:v>-3.2310590462182717E-4</c:v>
                </c:pt>
                <c:pt idx="56">
                  <c:v>-3.2310590462182717E-4</c:v>
                </c:pt>
                <c:pt idx="57">
                  <c:v>-3.2310590462182717E-4</c:v>
                </c:pt>
                <c:pt idx="58">
                  <c:v>-3.2310590462182717E-4</c:v>
                </c:pt>
                <c:pt idx="59">
                  <c:v>-3.2310590462182717E-4</c:v>
                </c:pt>
                <c:pt idx="60">
                  <c:v>-3.2310590462182717E-4</c:v>
                </c:pt>
                <c:pt idx="61">
                  <c:v>-3.2310590462182717E-4</c:v>
                </c:pt>
                <c:pt idx="62">
                  <c:v>-3.2310590462182717E-4</c:v>
                </c:pt>
                <c:pt idx="63">
                  <c:v>-3.2310590462182717E-4</c:v>
                </c:pt>
                <c:pt idx="64">
                  <c:v>-3.2310590462182717E-4</c:v>
                </c:pt>
                <c:pt idx="65">
                  <c:v>-3.2310590462182717E-4</c:v>
                </c:pt>
                <c:pt idx="66">
                  <c:v>-3.2310590462182717E-4</c:v>
                </c:pt>
                <c:pt idx="67">
                  <c:v>-3.2310590462182717E-4</c:v>
                </c:pt>
                <c:pt idx="68">
                  <c:v>-3.2310590462182717E-4</c:v>
                </c:pt>
                <c:pt idx="69">
                  <c:v>-3.2310590462182717E-4</c:v>
                </c:pt>
                <c:pt idx="70">
                  <c:v>-3.2310590462182717E-4</c:v>
                </c:pt>
                <c:pt idx="71">
                  <c:v>-3.2310590462182717E-4</c:v>
                </c:pt>
                <c:pt idx="72">
                  <c:v>-3.2310590462182717E-4</c:v>
                </c:pt>
                <c:pt idx="73">
                  <c:v>-3.2310590462182717E-4</c:v>
                </c:pt>
                <c:pt idx="74">
                  <c:v>-3.2310590462182717E-4</c:v>
                </c:pt>
                <c:pt idx="75">
                  <c:v>-3.2310590462182717E-4</c:v>
                </c:pt>
                <c:pt idx="76">
                  <c:v>-3.2310590462182717E-4</c:v>
                </c:pt>
                <c:pt idx="77">
                  <c:v>-3.2310590462182717E-4</c:v>
                </c:pt>
                <c:pt idx="78">
                  <c:v>-3.2310590462182717E-4</c:v>
                </c:pt>
                <c:pt idx="79">
                  <c:v>-3.2310590462182717E-4</c:v>
                </c:pt>
                <c:pt idx="80">
                  <c:v>-3.2310590462182717E-4</c:v>
                </c:pt>
                <c:pt idx="81">
                  <c:v>-3.2310590462182717E-4</c:v>
                </c:pt>
                <c:pt idx="82">
                  <c:v>-3.2310590462182717E-4</c:v>
                </c:pt>
                <c:pt idx="83">
                  <c:v>-3.2310590462182717E-4</c:v>
                </c:pt>
                <c:pt idx="84">
                  <c:v>-3.2310590462182717E-4</c:v>
                </c:pt>
                <c:pt idx="85">
                  <c:v>-3.2310590462182717E-4</c:v>
                </c:pt>
                <c:pt idx="86">
                  <c:v>-3.2310590462182717E-4</c:v>
                </c:pt>
                <c:pt idx="87">
                  <c:v>-3.2310590462182717E-4</c:v>
                </c:pt>
                <c:pt idx="88">
                  <c:v>-3.2310590462182717E-4</c:v>
                </c:pt>
                <c:pt idx="89">
                  <c:v>-3.2310590462182717E-4</c:v>
                </c:pt>
                <c:pt idx="90">
                  <c:v>-3.2310590462182717E-4</c:v>
                </c:pt>
                <c:pt idx="91">
                  <c:v>-3.2310590462182717E-4</c:v>
                </c:pt>
                <c:pt idx="92">
                  <c:v>-3.2310590462182717E-4</c:v>
                </c:pt>
                <c:pt idx="93">
                  <c:v>-3.2310590462182717E-4</c:v>
                </c:pt>
                <c:pt idx="94">
                  <c:v>-3.2310590462182717E-4</c:v>
                </c:pt>
                <c:pt idx="95">
                  <c:v>-3.2310590462182717E-4</c:v>
                </c:pt>
                <c:pt idx="96">
                  <c:v>-3.2310590462182717E-4</c:v>
                </c:pt>
                <c:pt idx="97">
                  <c:v>-3.2310590462182717E-4</c:v>
                </c:pt>
                <c:pt idx="98">
                  <c:v>-3.2310590462182717E-4</c:v>
                </c:pt>
                <c:pt idx="99">
                  <c:v>-3.2310590462182717E-4</c:v>
                </c:pt>
                <c:pt idx="100">
                  <c:v>-3.2310590462182717E-4</c:v>
                </c:pt>
                <c:pt idx="101">
                  <c:v>-3.2310590462182717E-4</c:v>
                </c:pt>
                <c:pt idx="102">
                  <c:v>-3.2310590462182717E-4</c:v>
                </c:pt>
                <c:pt idx="103">
                  <c:v>-3.2310590462182717E-4</c:v>
                </c:pt>
                <c:pt idx="104">
                  <c:v>-3.2310590462182717E-4</c:v>
                </c:pt>
                <c:pt idx="105">
                  <c:v>-3.2310590462182717E-4</c:v>
                </c:pt>
                <c:pt idx="106">
                  <c:v>-3.2310590462182717E-4</c:v>
                </c:pt>
                <c:pt idx="107">
                  <c:v>-3.2310590462182717E-4</c:v>
                </c:pt>
                <c:pt idx="108">
                  <c:v>-3.2310590462182717E-4</c:v>
                </c:pt>
                <c:pt idx="109">
                  <c:v>-3.2310590462182717E-4</c:v>
                </c:pt>
                <c:pt idx="110">
                  <c:v>-3.2310590462182717E-4</c:v>
                </c:pt>
                <c:pt idx="111">
                  <c:v>-3.2310590462182717E-4</c:v>
                </c:pt>
                <c:pt idx="112">
                  <c:v>-3.2310590462182717E-4</c:v>
                </c:pt>
                <c:pt idx="113">
                  <c:v>-3.2310590462182717E-4</c:v>
                </c:pt>
                <c:pt idx="114">
                  <c:v>-3.2310590462182717E-4</c:v>
                </c:pt>
                <c:pt idx="115">
                  <c:v>-3.2310590462182717E-4</c:v>
                </c:pt>
                <c:pt idx="116">
                  <c:v>-3.2310590462182717E-4</c:v>
                </c:pt>
                <c:pt idx="117">
                  <c:v>-3.2310590462182717E-4</c:v>
                </c:pt>
                <c:pt idx="118">
                  <c:v>-3.2310590462182717E-4</c:v>
                </c:pt>
                <c:pt idx="119">
                  <c:v>-3.2310590462182717E-4</c:v>
                </c:pt>
                <c:pt idx="120">
                  <c:v>-3.2310590462182717E-4</c:v>
                </c:pt>
                <c:pt idx="121">
                  <c:v>-3.2310590462182717E-4</c:v>
                </c:pt>
                <c:pt idx="122">
                  <c:v>-3.2310590462182717E-4</c:v>
                </c:pt>
                <c:pt idx="123">
                  <c:v>-3.2310590462182717E-4</c:v>
                </c:pt>
                <c:pt idx="124">
                  <c:v>-3.2310590462182717E-4</c:v>
                </c:pt>
                <c:pt idx="125">
                  <c:v>-3.2310590462182717E-4</c:v>
                </c:pt>
                <c:pt idx="126">
                  <c:v>-3.2310590462182717E-4</c:v>
                </c:pt>
                <c:pt idx="127">
                  <c:v>-3.2310590462182717E-4</c:v>
                </c:pt>
                <c:pt idx="128">
                  <c:v>-3.2310590462182717E-4</c:v>
                </c:pt>
                <c:pt idx="129">
                  <c:v>-3.2310590462182717E-4</c:v>
                </c:pt>
                <c:pt idx="130">
                  <c:v>-3.2310590462182717E-4</c:v>
                </c:pt>
                <c:pt idx="131">
                  <c:v>-3.2310590462182717E-4</c:v>
                </c:pt>
                <c:pt idx="132">
                  <c:v>-3.2310590462182717E-4</c:v>
                </c:pt>
                <c:pt idx="133">
                  <c:v>-3.2310590462182717E-4</c:v>
                </c:pt>
                <c:pt idx="134">
                  <c:v>-3.2310590462182717E-4</c:v>
                </c:pt>
                <c:pt idx="135">
                  <c:v>-3.2310590462182717E-4</c:v>
                </c:pt>
                <c:pt idx="136">
                  <c:v>-3.2310590462182717E-4</c:v>
                </c:pt>
                <c:pt idx="137">
                  <c:v>-3.2310590462182717E-4</c:v>
                </c:pt>
                <c:pt idx="138">
                  <c:v>-3.2310590462182717E-4</c:v>
                </c:pt>
                <c:pt idx="139">
                  <c:v>-3.2310590462182717E-4</c:v>
                </c:pt>
                <c:pt idx="140">
                  <c:v>-3.2310590462182717E-4</c:v>
                </c:pt>
                <c:pt idx="141">
                  <c:v>-3.2310590462182717E-4</c:v>
                </c:pt>
                <c:pt idx="142">
                  <c:v>-3.2310590462182717E-4</c:v>
                </c:pt>
                <c:pt idx="143">
                  <c:v>-3.2310590462182717E-4</c:v>
                </c:pt>
                <c:pt idx="144">
                  <c:v>-3.2310590462182717E-4</c:v>
                </c:pt>
                <c:pt idx="145">
                  <c:v>-3.2310590462182717E-4</c:v>
                </c:pt>
                <c:pt idx="146">
                  <c:v>-3.2310590462182717E-4</c:v>
                </c:pt>
                <c:pt idx="147">
                  <c:v>-3.2310590462182717E-4</c:v>
                </c:pt>
                <c:pt idx="148">
                  <c:v>-3.2310590462182717E-4</c:v>
                </c:pt>
                <c:pt idx="149">
                  <c:v>-3.2310590462182717E-4</c:v>
                </c:pt>
                <c:pt idx="150">
                  <c:v>-3.2310590462182717E-4</c:v>
                </c:pt>
                <c:pt idx="151">
                  <c:v>-3.2310590462182717E-4</c:v>
                </c:pt>
                <c:pt idx="152">
                  <c:v>-3.2310590462182717E-4</c:v>
                </c:pt>
                <c:pt idx="153">
                  <c:v>-3.2310590462182717E-4</c:v>
                </c:pt>
                <c:pt idx="154">
                  <c:v>-3.2310590462182717E-4</c:v>
                </c:pt>
                <c:pt idx="155">
                  <c:v>-3.2310590462182717E-4</c:v>
                </c:pt>
                <c:pt idx="156">
                  <c:v>-3.2310590462182717E-4</c:v>
                </c:pt>
                <c:pt idx="157">
                  <c:v>-3.2310590462182717E-4</c:v>
                </c:pt>
                <c:pt idx="158">
                  <c:v>-3.2310590462182717E-4</c:v>
                </c:pt>
                <c:pt idx="159">
                  <c:v>-3.2310590462182717E-4</c:v>
                </c:pt>
                <c:pt idx="160">
                  <c:v>-3.2310590462182717E-4</c:v>
                </c:pt>
                <c:pt idx="161">
                  <c:v>-3.2310590462182717E-4</c:v>
                </c:pt>
                <c:pt idx="162">
                  <c:v>-3.2310590462182717E-4</c:v>
                </c:pt>
                <c:pt idx="163">
                  <c:v>-3.2310590462182717E-4</c:v>
                </c:pt>
                <c:pt idx="164">
                  <c:v>-3.2310590462182717E-4</c:v>
                </c:pt>
                <c:pt idx="165">
                  <c:v>-3.2310590462182717E-4</c:v>
                </c:pt>
                <c:pt idx="166">
                  <c:v>-3.2310590462182717E-4</c:v>
                </c:pt>
                <c:pt idx="167">
                  <c:v>-3.2310590462182717E-4</c:v>
                </c:pt>
                <c:pt idx="168">
                  <c:v>-3.2310590462182717E-4</c:v>
                </c:pt>
                <c:pt idx="169">
                  <c:v>-3.2310590462182717E-4</c:v>
                </c:pt>
                <c:pt idx="170">
                  <c:v>-3.2310590462182717E-4</c:v>
                </c:pt>
                <c:pt idx="171">
                  <c:v>-3.2310590462182717E-4</c:v>
                </c:pt>
                <c:pt idx="172">
                  <c:v>-3.2310590462182717E-4</c:v>
                </c:pt>
                <c:pt idx="173">
                  <c:v>-3.2310590462182717E-4</c:v>
                </c:pt>
                <c:pt idx="174">
                  <c:v>-3.2310590462182717E-4</c:v>
                </c:pt>
                <c:pt idx="175">
                  <c:v>-3.2310590462182717E-4</c:v>
                </c:pt>
                <c:pt idx="176">
                  <c:v>-3.2310590462182717E-4</c:v>
                </c:pt>
                <c:pt idx="177">
                  <c:v>-3.2310590462182717E-4</c:v>
                </c:pt>
                <c:pt idx="178">
                  <c:v>-3.2310590462182717E-4</c:v>
                </c:pt>
                <c:pt idx="179">
                  <c:v>-3.2310590462182717E-4</c:v>
                </c:pt>
                <c:pt idx="180">
                  <c:v>-3.2310590462182717E-4</c:v>
                </c:pt>
                <c:pt idx="181">
                  <c:v>-3.2310590462182717E-4</c:v>
                </c:pt>
                <c:pt idx="182">
                  <c:v>-3.2310590462182717E-4</c:v>
                </c:pt>
                <c:pt idx="183">
                  <c:v>-3.2310590462182717E-4</c:v>
                </c:pt>
                <c:pt idx="184">
                  <c:v>-3.2310590462182717E-4</c:v>
                </c:pt>
                <c:pt idx="185">
                  <c:v>-3.2310590462182717E-4</c:v>
                </c:pt>
                <c:pt idx="186">
                  <c:v>-3.2310590462182717E-4</c:v>
                </c:pt>
                <c:pt idx="187">
                  <c:v>-3.2310590462182717E-4</c:v>
                </c:pt>
                <c:pt idx="188">
                  <c:v>-3.2310590462182717E-4</c:v>
                </c:pt>
                <c:pt idx="189">
                  <c:v>-3.2310590462182717E-4</c:v>
                </c:pt>
                <c:pt idx="190">
                  <c:v>-3.2310590462182717E-4</c:v>
                </c:pt>
                <c:pt idx="191">
                  <c:v>-3.2310590462182717E-4</c:v>
                </c:pt>
                <c:pt idx="192">
                  <c:v>-3.2310590462182717E-4</c:v>
                </c:pt>
                <c:pt idx="193">
                  <c:v>-3.2310590462182717E-4</c:v>
                </c:pt>
                <c:pt idx="194">
                  <c:v>-3.2310590462182717E-4</c:v>
                </c:pt>
                <c:pt idx="195">
                  <c:v>-3.2310590462182717E-4</c:v>
                </c:pt>
                <c:pt idx="196">
                  <c:v>-3.2310590462182717E-4</c:v>
                </c:pt>
                <c:pt idx="197">
                  <c:v>-3.2310590462182717E-4</c:v>
                </c:pt>
                <c:pt idx="198">
                  <c:v>-3.2310590462182717E-4</c:v>
                </c:pt>
                <c:pt idx="199">
                  <c:v>-3.2310590462182717E-4</c:v>
                </c:pt>
                <c:pt idx="200">
                  <c:v>-3.2310590462182717E-4</c:v>
                </c:pt>
                <c:pt idx="201">
                  <c:v>-3.2310590462182717E-4</c:v>
                </c:pt>
                <c:pt idx="202">
                  <c:v>-3.2310590462182717E-4</c:v>
                </c:pt>
                <c:pt idx="203">
                  <c:v>-3.2310590462182717E-4</c:v>
                </c:pt>
                <c:pt idx="204">
                  <c:v>-3.2310590462182717E-4</c:v>
                </c:pt>
                <c:pt idx="205">
                  <c:v>-3.2310590462182717E-4</c:v>
                </c:pt>
                <c:pt idx="206">
                  <c:v>-3.2310590462182717E-4</c:v>
                </c:pt>
                <c:pt idx="207">
                  <c:v>-3.2310590462182717E-4</c:v>
                </c:pt>
                <c:pt idx="208">
                  <c:v>-3.2310590462182717E-4</c:v>
                </c:pt>
                <c:pt idx="209">
                  <c:v>-3.2310590462182717E-4</c:v>
                </c:pt>
                <c:pt idx="210">
                  <c:v>-3.2310590462182717E-4</c:v>
                </c:pt>
                <c:pt idx="211">
                  <c:v>-3.2310590462182717E-4</c:v>
                </c:pt>
                <c:pt idx="212">
                  <c:v>-3.2310590462182717E-4</c:v>
                </c:pt>
                <c:pt idx="213">
                  <c:v>-3.2310590462182717E-4</c:v>
                </c:pt>
                <c:pt idx="214">
                  <c:v>-3.2310590462182717E-4</c:v>
                </c:pt>
                <c:pt idx="215">
                  <c:v>-3.2310590462182717E-4</c:v>
                </c:pt>
                <c:pt idx="216">
                  <c:v>-3.2310590462182717E-4</c:v>
                </c:pt>
                <c:pt idx="217">
                  <c:v>-3.2310590462182717E-4</c:v>
                </c:pt>
                <c:pt idx="218">
                  <c:v>-3.2310590462182717E-4</c:v>
                </c:pt>
                <c:pt idx="219">
                  <c:v>-3.2310590462182717E-4</c:v>
                </c:pt>
                <c:pt idx="220">
                  <c:v>-3.2310590462182717E-4</c:v>
                </c:pt>
                <c:pt idx="221">
                  <c:v>-3.2310590462182717E-4</c:v>
                </c:pt>
                <c:pt idx="222">
                  <c:v>-3.2310590462182717E-4</c:v>
                </c:pt>
                <c:pt idx="223">
                  <c:v>-3.2310590462182717E-4</c:v>
                </c:pt>
                <c:pt idx="224">
                  <c:v>-3.2310590462182717E-4</c:v>
                </c:pt>
                <c:pt idx="225">
                  <c:v>-3.2310590462182717E-4</c:v>
                </c:pt>
                <c:pt idx="226">
                  <c:v>-3.2310590462182717E-4</c:v>
                </c:pt>
                <c:pt idx="227">
                  <c:v>-3.2310590462182717E-4</c:v>
                </c:pt>
                <c:pt idx="228">
                  <c:v>-3.2310590462182717E-4</c:v>
                </c:pt>
                <c:pt idx="229">
                  <c:v>-3.2310590462182717E-4</c:v>
                </c:pt>
                <c:pt idx="230">
                  <c:v>-3.2310590462182717E-4</c:v>
                </c:pt>
                <c:pt idx="231">
                  <c:v>-3.2310590462182717E-4</c:v>
                </c:pt>
                <c:pt idx="232">
                  <c:v>-3.2310590462182717E-4</c:v>
                </c:pt>
                <c:pt idx="233">
                  <c:v>-3.2310590462182717E-4</c:v>
                </c:pt>
                <c:pt idx="234">
                  <c:v>-3.2310590462182717E-4</c:v>
                </c:pt>
                <c:pt idx="235">
                  <c:v>-3.2310590462182717E-4</c:v>
                </c:pt>
                <c:pt idx="236">
                  <c:v>-3.2310590462182717E-4</c:v>
                </c:pt>
                <c:pt idx="237">
                  <c:v>-3.2310590462182717E-4</c:v>
                </c:pt>
                <c:pt idx="238">
                  <c:v>-3.2310590462182717E-4</c:v>
                </c:pt>
                <c:pt idx="239">
                  <c:v>-3.2310590462182717E-4</c:v>
                </c:pt>
                <c:pt idx="240">
                  <c:v>-3.2310590462182717E-4</c:v>
                </c:pt>
                <c:pt idx="241">
                  <c:v>-3.2310590462182717E-4</c:v>
                </c:pt>
                <c:pt idx="242">
                  <c:v>-3.2310590462182717E-4</c:v>
                </c:pt>
                <c:pt idx="243">
                  <c:v>-3.2310590462182717E-4</c:v>
                </c:pt>
                <c:pt idx="244">
                  <c:v>-3.2310590462182717E-4</c:v>
                </c:pt>
                <c:pt idx="245">
                  <c:v>-3.2310590462182717E-4</c:v>
                </c:pt>
                <c:pt idx="246">
                  <c:v>-3.2310590462182717E-4</c:v>
                </c:pt>
                <c:pt idx="247">
                  <c:v>-3.2310590462182717E-4</c:v>
                </c:pt>
                <c:pt idx="248">
                  <c:v>-3.2310590462182717E-4</c:v>
                </c:pt>
                <c:pt idx="249">
                  <c:v>-3.2310590462182717E-4</c:v>
                </c:pt>
                <c:pt idx="250">
                  <c:v>-3.2310590462182717E-4</c:v>
                </c:pt>
                <c:pt idx="251">
                  <c:v>-3.2310590462182717E-4</c:v>
                </c:pt>
                <c:pt idx="252">
                  <c:v>-3.2310590462182717E-4</c:v>
                </c:pt>
                <c:pt idx="253">
                  <c:v>-3.2310590462182717E-4</c:v>
                </c:pt>
                <c:pt idx="254">
                  <c:v>-3.2310590462182717E-4</c:v>
                </c:pt>
                <c:pt idx="255">
                  <c:v>-3.2310590462182717E-4</c:v>
                </c:pt>
                <c:pt idx="256">
                  <c:v>-3.2310590462182717E-4</c:v>
                </c:pt>
                <c:pt idx="257">
                  <c:v>-3.2310590462182717E-4</c:v>
                </c:pt>
                <c:pt idx="258">
                  <c:v>-3.2310590462182717E-4</c:v>
                </c:pt>
                <c:pt idx="259">
                  <c:v>-3.2310590462182717E-4</c:v>
                </c:pt>
                <c:pt idx="260">
                  <c:v>-3.2310590462182717E-4</c:v>
                </c:pt>
                <c:pt idx="261">
                  <c:v>-3.2310590462182717E-4</c:v>
                </c:pt>
                <c:pt idx="262">
                  <c:v>-3.2310590462182717E-4</c:v>
                </c:pt>
                <c:pt idx="263">
                  <c:v>-3.2310590462182717E-4</c:v>
                </c:pt>
                <c:pt idx="264">
                  <c:v>-3.2310590462182717E-4</c:v>
                </c:pt>
                <c:pt idx="265">
                  <c:v>-3.2310590462182717E-4</c:v>
                </c:pt>
                <c:pt idx="266">
                  <c:v>-3.2310590462182717E-4</c:v>
                </c:pt>
                <c:pt idx="267">
                  <c:v>-3.2310590462182717E-4</c:v>
                </c:pt>
                <c:pt idx="268">
                  <c:v>-3.2310590462182717E-4</c:v>
                </c:pt>
                <c:pt idx="269">
                  <c:v>-3.2310590462182717E-4</c:v>
                </c:pt>
                <c:pt idx="270">
                  <c:v>-3.2310590462182717E-4</c:v>
                </c:pt>
                <c:pt idx="271">
                  <c:v>-3.2310590462182717E-4</c:v>
                </c:pt>
                <c:pt idx="272">
                  <c:v>-3.2310590462182717E-4</c:v>
                </c:pt>
                <c:pt idx="273">
                  <c:v>-3.2310590462182717E-4</c:v>
                </c:pt>
                <c:pt idx="274">
                  <c:v>-3.2310590462182717E-4</c:v>
                </c:pt>
                <c:pt idx="275">
                  <c:v>-3.2310590462182717E-4</c:v>
                </c:pt>
                <c:pt idx="276">
                  <c:v>-3.2310590462182717E-4</c:v>
                </c:pt>
                <c:pt idx="277">
                  <c:v>-3.2310590462182717E-4</c:v>
                </c:pt>
                <c:pt idx="278">
                  <c:v>-3.2310590462182717E-4</c:v>
                </c:pt>
                <c:pt idx="279">
                  <c:v>-3.2310590462182717E-4</c:v>
                </c:pt>
                <c:pt idx="280">
                  <c:v>-3.2310590462182717E-4</c:v>
                </c:pt>
                <c:pt idx="281">
                  <c:v>-3.2310590462182717E-4</c:v>
                </c:pt>
                <c:pt idx="282">
                  <c:v>-3.2310590462182717E-4</c:v>
                </c:pt>
                <c:pt idx="283">
                  <c:v>-3.2310590462182717E-4</c:v>
                </c:pt>
                <c:pt idx="284">
                  <c:v>-3.2310590462182717E-4</c:v>
                </c:pt>
                <c:pt idx="285">
                  <c:v>-3.2310590462182717E-4</c:v>
                </c:pt>
                <c:pt idx="286">
                  <c:v>-3.2310590462182717E-4</c:v>
                </c:pt>
                <c:pt idx="287">
                  <c:v>-3.2310590462182717E-4</c:v>
                </c:pt>
                <c:pt idx="288">
                  <c:v>-3.2310590462182717E-4</c:v>
                </c:pt>
                <c:pt idx="289">
                  <c:v>-3.2310590462182717E-4</c:v>
                </c:pt>
                <c:pt idx="290">
                  <c:v>-3.2310590462182717E-4</c:v>
                </c:pt>
                <c:pt idx="291">
                  <c:v>-3.2310590462182717E-4</c:v>
                </c:pt>
                <c:pt idx="292">
                  <c:v>-3.2310590462182717E-4</c:v>
                </c:pt>
                <c:pt idx="293">
                  <c:v>-3.2310590462182717E-4</c:v>
                </c:pt>
                <c:pt idx="294">
                  <c:v>-3.2310590462182717E-4</c:v>
                </c:pt>
                <c:pt idx="295">
                  <c:v>-3.2310590462182717E-4</c:v>
                </c:pt>
                <c:pt idx="296">
                  <c:v>-3.2310590462182717E-4</c:v>
                </c:pt>
                <c:pt idx="297">
                  <c:v>-3.2310590462182717E-4</c:v>
                </c:pt>
                <c:pt idx="298">
                  <c:v>-3.2310590462182717E-4</c:v>
                </c:pt>
                <c:pt idx="299">
                  <c:v>-3.2310590462182717E-4</c:v>
                </c:pt>
                <c:pt idx="300">
                  <c:v>-3.2310590462182717E-4</c:v>
                </c:pt>
                <c:pt idx="301">
                  <c:v>-3.2310590462182717E-4</c:v>
                </c:pt>
                <c:pt idx="302">
                  <c:v>-3.2310590462182717E-4</c:v>
                </c:pt>
                <c:pt idx="303">
                  <c:v>-3.2310590462182717E-4</c:v>
                </c:pt>
                <c:pt idx="304">
                  <c:v>-3.2310590462182717E-4</c:v>
                </c:pt>
                <c:pt idx="305">
                  <c:v>-3.2310590462182717E-4</c:v>
                </c:pt>
                <c:pt idx="306">
                  <c:v>-3.2310590462182717E-4</c:v>
                </c:pt>
                <c:pt idx="307">
                  <c:v>-3.2310590462182717E-4</c:v>
                </c:pt>
                <c:pt idx="308">
                  <c:v>-3.2310590462182717E-4</c:v>
                </c:pt>
                <c:pt idx="309">
                  <c:v>-3.2310590462182717E-4</c:v>
                </c:pt>
                <c:pt idx="310">
                  <c:v>-3.2310590462182717E-4</c:v>
                </c:pt>
                <c:pt idx="311">
                  <c:v>-3.2310590462182717E-4</c:v>
                </c:pt>
                <c:pt idx="312">
                  <c:v>-3.2310590462182717E-4</c:v>
                </c:pt>
                <c:pt idx="313">
                  <c:v>-3.2310590462182717E-4</c:v>
                </c:pt>
                <c:pt idx="314">
                  <c:v>-3.2310590462182717E-4</c:v>
                </c:pt>
                <c:pt idx="315">
                  <c:v>-3.2310590462182717E-4</c:v>
                </c:pt>
                <c:pt idx="316">
                  <c:v>-3.2310590462182717E-4</c:v>
                </c:pt>
                <c:pt idx="317">
                  <c:v>-3.2310590462182717E-4</c:v>
                </c:pt>
                <c:pt idx="318">
                  <c:v>-3.2310590462182717E-4</c:v>
                </c:pt>
                <c:pt idx="319">
                  <c:v>-3.2310590462182717E-4</c:v>
                </c:pt>
                <c:pt idx="320">
                  <c:v>-3.2310590462182717E-4</c:v>
                </c:pt>
                <c:pt idx="321">
                  <c:v>-3.2310590462182717E-4</c:v>
                </c:pt>
                <c:pt idx="322">
                  <c:v>-3.2310590462182717E-4</c:v>
                </c:pt>
                <c:pt idx="323">
                  <c:v>-3.2310590462182717E-4</c:v>
                </c:pt>
                <c:pt idx="324">
                  <c:v>-3.2310590462182717E-4</c:v>
                </c:pt>
                <c:pt idx="325">
                  <c:v>-3.2310590462182717E-4</c:v>
                </c:pt>
                <c:pt idx="326">
                  <c:v>-3.2310590462182717E-4</c:v>
                </c:pt>
                <c:pt idx="327">
                  <c:v>-3.2310590462182717E-4</c:v>
                </c:pt>
                <c:pt idx="328">
                  <c:v>-3.2310590462182717E-4</c:v>
                </c:pt>
                <c:pt idx="329">
                  <c:v>-3.2310590462182717E-4</c:v>
                </c:pt>
                <c:pt idx="330">
                  <c:v>-3.2310590462182717E-4</c:v>
                </c:pt>
                <c:pt idx="331">
                  <c:v>-3.2310590462182717E-4</c:v>
                </c:pt>
                <c:pt idx="332">
                  <c:v>-3.2310590462182717E-4</c:v>
                </c:pt>
                <c:pt idx="333">
                  <c:v>-3.2310590462182717E-4</c:v>
                </c:pt>
                <c:pt idx="334">
                  <c:v>-3.2310590462182717E-4</c:v>
                </c:pt>
                <c:pt idx="335">
                  <c:v>-3.2310590462182717E-4</c:v>
                </c:pt>
                <c:pt idx="336">
                  <c:v>-3.2310590462182717E-4</c:v>
                </c:pt>
                <c:pt idx="337">
                  <c:v>-3.2310590462182717E-4</c:v>
                </c:pt>
                <c:pt idx="338">
                  <c:v>-3.2310590462182717E-4</c:v>
                </c:pt>
                <c:pt idx="339">
                  <c:v>-3.2310590462182717E-4</c:v>
                </c:pt>
                <c:pt idx="340">
                  <c:v>-3.2310590462182717E-4</c:v>
                </c:pt>
                <c:pt idx="341">
                  <c:v>-3.2310590462182717E-4</c:v>
                </c:pt>
                <c:pt idx="342">
                  <c:v>-3.2310590462182717E-4</c:v>
                </c:pt>
                <c:pt idx="343">
                  <c:v>-3.2310590462182717E-4</c:v>
                </c:pt>
                <c:pt idx="344">
                  <c:v>-3.2310590462182717E-4</c:v>
                </c:pt>
                <c:pt idx="345">
                  <c:v>-3.2310590462182717E-4</c:v>
                </c:pt>
                <c:pt idx="346">
                  <c:v>-3.2310590462182717E-4</c:v>
                </c:pt>
                <c:pt idx="347">
                  <c:v>-3.2310590462182717E-4</c:v>
                </c:pt>
                <c:pt idx="348">
                  <c:v>-3.2310590462182717E-4</c:v>
                </c:pt>
                <c:pt idx="349">
                  <c:v>-3.2310590462182717E-4</c:v>
                </c:pt>
                <c:pt idx="350">
                  <c:v>-3.2310590462182717E-4</c:v>
                </c:pt>
                <c:pt idx="351">
                  <c:v>-3.2310590462182717E-4</c:v>
                </c:pt>
                <c:pt idx="352">
                  <c:v>-3.2310590462182717E-4</c:v>
                </c:pt>
                <c:pt idx="353">
                  <c:v>-3.2310590462182717E-4</c:v>
                </c:pt>
                <c:pt idx="354">
                  <c:v>-3.2310590462182717E-4</c:v>
                </c:pt>
                <c:pt idx="355">
                  <c:v>-3.2310590462182717E-4</c:v>
                </c:pt>
                <c:pt idx="356">
                  <c:v>-3.2310590462182717E-4</c:v>
                </c:pt>
                <c:pt idx="357">
                  <c:v>-3.2310590462182717E-4</c:v>
                </c:pt>
                <c:pt idx="358">
                  <c:v>-3.2310590462182717E-4</c:v>
                </c:pt>
                <c:pt idx="359">
                  <c:v>-3.2310590462182717E-4</c:v>
                </c:pt>
                <c:pt idx="360">
                  <c:v>-3.2310590462182717E-4</c:v>
                </c:pt>
                <c:pt idx="361">
                  <c:v>-3.2310590462182717E-4</c:v>
                </c:pt>
                <c:pt idx="362">
                  <c:v>-3.2310590462182717E-4</c:v>
                </c:pt>
                <c:pt idx="363">
                  <c:v>-3.2310590462182717E-4</c:v>
                </c:pt>
                <c:pt idx="364">
                  <c:v>-3.2310590462182717E-4</c:v>
                </c:pt>
                <c:pt idx="365">
                  <c:v>-3.2310590462182717E-4</c:v>
                </c:pt>
                <c:pt idx="366">
                  <c:v>-3.2310590462182717E-4</c:v>
                </c:pt>
                <c:pt idx="367">
                  <c:v>-3.2310590462182717E-4</c:v>
                </c:pt>
                <c:pt idx="368">
                  <c:v>-3.2310590462182717E-4</c:v>
                </c:pt>
                <c:pt idx="369">
                  <c:v>-3.2310590462182717E-4</c:v>
                </c:pt>
                <c:pt idx="370">
                  <c:v>-3.2310590462182717E-4</c:v>
                </c:pt>
                <c:pt idx="371">
                  <c:v>-3.2310590462182717E-4</c:v>
                </c:pt>
                <c:pt idx="372">
                  <c:v>-3.2310590462182717E-4</c:v>
                </c:pt>
                <c:pt idx="373">
                  <c:v>-3.2310590462182717E-4</c:v>
                </c:pt>
                <c:pt idx="374">
                  <c:v>-3.2310590462182717E-4</c:v>
                </c:pt>
                <c:pt idx="375">
                  <c:v>-3.2310590462182717E-4</c:v>
                </c:pt>
                <c:pt idx="376">
                  <c:v>-3.2310590462182717E-4</c:v>
                </c:pt>
                <c:pt idx="377">
                  <c:v>-3.2310590462182717E-4</c:v>
                </c:pt>
                <c:pt idx="378">
                  <c:v>-3.2310590462182717E-4</c:v>
                </c:pt>
                <c:pt idx="379">
                  <c:v>-3.2310590462182717E-4</c:v>
                </c:pt>
                <c:pt idx="380">
                  <c:v>-3.2310590462182717E-4</c:v>
                </c:pt>
                <c:pt idx="381">
                  <c:v>-3.2310590462182717E-4</c:v>
                </c:pt>
                <c:pt idx="382">
                  <c:v>-3.2310590462182717E-4</c:v>
                </c:pt>
                <c:pt idx="383">
                  <c:v>-3.2310590462182717E-4</c:v>
                </c:pt>
                <c:pt idx="384">
                  <c:v>-3.2310590462182717E-4</c:v>
                </c:pt>
                <c:pt idx="385">
                  <c:v>-3.2310590462182717E-4</c:v>
                </c:pt>
                <c:pt idx="386">
                  <c:v>-3.2310590462182717E-4</c:v>
                </c:pt>
                <c:pt idx="387">
                  <c:v>-3.2310590462182717E-4</c:v>
                </c:pt>
                <c:pt idx="388">
                  <c:v>-3.2310590462182717E-4</c:v>
                </c:pt>
                <c:pt idx="389">
                  <c:v>-3.2310590462182717E-4</c:v>
                </c:pt>
                <c:pt idx="390">
                  <c:v>-3.2310590462182717E-4</c:v>
                </c:pt>
                <c:pt idx="391">
                  <c:v>-3.2310590462182717E-4</c:v>
                </c:pt>
                <c:pt idx="392">
                  <c:v>-3.2310590462182717E-4</c:v>
                </c:pt>
                <c:pt idx="393">
                  <c:v>-3.2310590462182717E-4</c:v>
                </c:pt>
                <c:pt idx="394">
                  <c:v>-3.2310590462182717E-4</c:v>
                </c:pt>
                <c:pt idx="395">
                  <c:v>-3.2310590462182717E-4</c:v>
                </c:pt>
                <c:pt idx="396">
                  <c:v>-3.2310590462182717E-4</c:v>
                </c:pt>
                <c:pt idx="397">
                  <c:v>-3.2310590462182717E-4</c:v>
                </c:pt>
                <c:pt idx="398">
                  <c:v>-3.2310590462182717E-4</c:v>
                </c:pt>
                <c:pt idx="399">
                  <c:v>-3.2310590462182717E-4</c:v>
                </c:pt>
                <c:pt idx="400">
                  <c:v>-3.2310590462182717E-4</c:v>
                </c:pt>
                <c:pt idx="401">
                  <c:v>-3.2310590462182717E-4</c:v>
                </c:pt>
                <c:pt idx="402">
                  <c:v>-3.2310590462182717E-4</c:v>
                </c:pt>
                <c:pt idx="403">
                  <c:v>-3.2310590462182717E-4</c:v>
                </c:pt>
                <c:pt idx="404">
                  <c:v>-3.2310590462182717E-4</c:v>
                </c:pt>
                <c:pt idx="405">
                  <c:v>-3.2310590462182717E-4</c:v>
                </c:pt>
                <c:pt idx="406">
                  <c:v>-3.2310590462182717E-4</c:v>
                </c:pt>
                <c:pt idx="407">
                  <c:v>-3.2310590462182717E-4</c:v>
                </c:pt>
                <c:pt idx="408">
                  <c:v>-3.2310590462182717E-4</c:v>
                </c:pt>
                <c:pt idx="409">
                  <c:v>-3.2310590462182717E-4</c:v>
                </c:pt>
                <c:pt idx="410">
                  <c:v>-3.2310590462182717E-4</c:v>
                </c:pt>
                <c:pt idx="411">
                  <c:v>-3.2310590462182717E-4</c:v>
                </c:pt>
                <c:pt idx="412">
                  <c:v>-3.2310590462182717E-4</c:v>
                </c:pt>
                <c:pt idx="413">
                  <c:v>-3.2310590462182717E-4</c:v>
                </c:pt>
                <c:pt idx="414">
                  <c:v>-3.2310590462182717E-4</c:v>
                </c:pt>
                <c:pt idx="415">
                  <c:v>-3.2310590462182717E-4</c:v>
                </c:pt>
                <c:pt idx="416">
                  <c:v>-3.2310590462182717E-4</c:v>
                </c:pt>
                <c:pt idx="417">
                  <c:v>-3.2310590462182717E-4</c:v>
                </c:pt>
                <c:pt idx="418">
                  <c:v>-3.2310590462182717E-4</c:v>
                </c:pt>
                <c:pt idx="419">
                  <c:v>-3.2310590462182717E-4</c:v>
                </c:pt>
                <c:pt idx="420">
                  <c:v>-3.2310590462182717E-4</c:v>
                </c:pt>
                <c:pt idx="421">
                  <c:v>-3.2310590462182717E-4</c:v>
                </c:pt>
                <c:pt idx="422">
                  <c:v>-3.2310590462182717E-4</c:v>
                </c:pt>
                <c:pt idx="423">
                  <c:v>-3.2310590462182717E-4</c:v>
                </c:pt>
                <c:pt idx="424">
                  <c:v>-3.2310590462182717E-4</c:v>
                </c:pt>
                <c:pt idx="425">
                  <c:v>-3.2310590462182717E-4</c:v>
                </c:pt>
                <c:pt idx="426">
                  <c:v>-3.2310590462182717E-4</c:v>
                </c:pt>
                <c:pt idx="427">
                  <c:v>-3.2310590462182717E-4</c:v>
                </c:pt>
                <c:pt idx="428">
                  <c:v>-3.2310590462182717E-4</c:v>
                </c:pt>
                <c:pt idx="429">
                  <c:v>-3.2310590462182717E-4</c:v>
                </c:pt>
                <c:pt idx="430">
                  <c:v>-3.2310590462182717E-4</c:v>
                </c:pt>
                <c:pt idx="431">
                  <c:v>-3.2310590462182717E-4</c:v>
                </c:pt>
                <c:pt idx="432">
                  <c:v>-3.2310590462182717E-4</c:v>
                </c:pt>
                <c:pt idx="433">
                  <c:v>-3.2310590462182717E-4</c:v>
                </c:pt>
                <c:pt idx="434">
                  <c:v>-3.2310590462182717E-4</c:v>
                </c:pt>
                <c:pt idx="435">
                  <c:v>-3.2310590462182717E-4</c:v>
                </c:pt>
                <c:pt idx="436">
                  <c:v>-3.2310590462182717E-4</c:v>
                </c:pt>
                <c:pt idx="437">
                  <c:v>-3.2310590462182717E-4</c:v>
                </c:pt>
                <c:pt idx="438">
                  <c:v>-3.2310590462182717E-4</c:v>
                </c:pt>
                <c:pt idx="439">
                  <c:v>-3.2310590462182717E-4</c:v>
                </c:pt>
                <c:pt idx="440">
                  <c:v>-3.2310590462182717E-4</c:v>
                </c:pt>
                <c:pt idx="441">
                  <c:v>-3.2310590462182717E-4</c:v>
                </c:pt>
                <c:pt idx="442">
                  <c:v>-3.2310590462182717E-4</c:v>
                </c:pt>
                <c:pt idx="443">
                  <c:v>-3.2310590462182717E-4</c:v>
                </c:pt>
                <c:pt idx="444">
                  <c:v>-3.2310590462182717E-4</c:v>
                </c:pt>
                <c:pt idx="445">
                  <c:v>-3.2310590462182717E-4</c:v>
                </c:pt>
                <c:pt idx="446">
                  <c:v>-3.2310590462182717E-4</c:v>
                </c:pt>
                <c:pt idx="447">
                  <c:v>-3.2310590462182717E-4</c:v>
                </c:pt>
                <c:pt idx="448">
                  <c:v>-3.2310590462182717E-4</c:v>
                </c:pt>
                <c:pt idx="449">
                  <c:v>-3.2310590462182717E-4</c:v>
                </c:pt>
                <c:pt idx="450">
                  <c:v>-3.2310590462182717E-4</c:v>
                </c:pt>
                <c:pt idx="451">
                  <c:v>-3.2310590462182717E-4</c:v>
                </c:pt>
                <c:pt idx="452">
                  <c:v>-3.2310590462182717E-4</c:v>
                </c:pt>
                <c:pt idx="453">
                  <c:v>-3.2310590462182717E-4</c:v>
                </c:pt>
                <c:pt idx="454">
                  <c:v>-3.2310590462182717E-4</c:v>
                </c:pt>
                <c:pt idx="455">
                  <c:v>-3.2310590462182717E-4</c:v>
                </c:pt>
                <c:pt idx="456">
                  <c:v>-3.2310590462182717E-4</c:v>
                </c:pt>
                <c:pt idx="457">
                  <c:v>-3.2310590462182717E-4</c:v>
                </c:pt>
                <c:pt idx="458">
                  <c:v>-3.2310590462182717E-4</c:v>
                </c:pt>
                <c:pt idx="459">
                  <c:v>-3.2310590462182717E-4</c:v>
                </c:pt>
                <c:pt idx="460">
                  <c:v>-3.2310590462182717E-4</c:v>
                </c:pt>
                <c:pt idx="461">
                  <c:v>-3.2310590462182717E-4</c:v>
                </c:pt>
                <c:pt idx="462">
                  <c:v>-3.2310590462182717E-4</c:v>
                </c:pt>
                <c:pt idx="463">
                  <c:v>-3.2310590462182717E-4</c:v>
                </c:pt>
                <c:pt idx="464">
                  <c:v>-3.2310590462182717E-4</c:v>
                </c:pt>
                <c:pt idx="465">
                  <c:v>-3.2310590462182717E-4</c:v>
                </c:pt>
                <c:pt idx="466">
                  <c:v>-3.2310590462182717E-4</c:v>
                </c:pt>
                <c:pt idx="467">
                  <c:v>-3.2310590462182717E-4</c:v>
                </c:pt>
                <c:pt idx="468">
                  <c:v>-3.2310590462182717E-4</c:v>
                </c:pt>
                <c:pt idx="469">
                  <c:v>-3.2310590462182717E-4</c:v>
                </c:pt>
                <c:pt idx="470">
                  <c:v>-3.2310590462182717E-4</c:v>
                </c:pt>
                <c:pt idx="471">
                  <c:v>-3.2310590462182717E-4</c:v>
                </c:pt>
                <c:pt idx="472">
                  <c:v>-3.2310590462182717E-4</c:v>
                </c:pt>
                <c:pt idx="473">
                  <c:v>-3.2310590462182717E-4</c:v>
                </c:pt>
                <c:pt idx="474">
                  <c:v>-3.2310590462182717E-4</c:v>
                </c:pt>
                <c:pt idx="475">
                  <c:v>-3.2310590462182717E-4</c:v>
                </c:pt>
                <c:pt idx="476">
                  <c:v>-3.2310590462182717E-4</c:v>
                </c:pt>
                <c:pt idx="477">
                  <c:v>-3.2310590462182717E-4</c:v>
                </c:pt>
                <c:pt idx="478">
                  <c:v>-3.2310590462182717E-4</c:v>
                </c:pt>
                <c:pt idx="479">
                  <c:v>-3.2310590462182717E-4</c:v>
                </c:pt>
                <c:pt idx="480">
                  <c:v>-3.2310590462182717E-4</c:v>
                </c:pt>
                <c:pt idx="481">
                  <c:v>-3.2310590462182717E-4</c:v>
                </c:pt>
                <c:pt idx="482">
                  <c:v>-3.2310590462182717E-4</c:v>
                </c:pt>
                <c:pt idx="483">
                  <c:v>-3.2310590462182717E-4</c:v>
                </c:pt>
                <c:pt idx="484">
                  <c:v>-3.2310590462182717E-4</c:v>
                </c:pt>
                <c:pt idx="485">
                  <c:v>-3.2310590462182717E-4</c:v>
                </c:pt>
                <c:pt idx="486">
                  <c:v>-3.2310590462182717E-4</c:v>
                </c:pt>
                <c:pt idx="487">
                  <c:v>-3.2310590462182717E-4</c:v>
                </c:pt>
                <c:pt idx="488">
                  <c:v>-3.2310590462182717E-4</c:v>
                </c:pt>
                <c:pt idx="489">
                  <c:v>-3.2310590462182717E-4</c:v>
                </c:pt>
                <c:pt idx="490">
                  <c:v>-3.2310590462182717E-4</c:v>
                </c:pt>
                <c:pt idx="491">
                  <c:v>-3.2310590462182717E-4</c:v>
                </c:pt>
                <c:pt idx="492">
                  <c:v>-3.2310590462182717E-4</c:v>
                </c:pt>
                <c:pt idx="493">
                  <c:v>-3.2310590462182717E-4</c:v>
                </c:pt>
                <c:pt idx="494">
                  <c:v>-3.2310590462182717E-4</c:v>
                </c:pt>
                <c:pt idx="495">
                  <c:v>-3.2310590462182717E-4</c:v>
                </c:pt>
                <c:pt idx="496">
                  <c:v>-3.2310590462182717E-4</c:v>
                </c:pt>
                <c:pt idx="497">
                  <c:v>-3.2310590462182717E-4</c:v>
                </c:pt>
                <c:pt idx="498">
                  <c:v>-3.2310590462182717E-4</c:v>
                </c:pt>
                <c:pt idx="499">
                  <c:v>-3.2310590462182717E-4</c:v>
                </c:pt>
                <c:pt idx="500">
                  <c:v>-3.2310590462182717E-4</c:v>
                </c:pt>
                <c:pt idx="501">
                  <c:v>-3.2310590462182717E-4</c:v>
                </c:pt>
                <c:pt idx="502">
                  <c:v>-3.2310590462182717E-4</c:v>
                </c:pt>
                <c:pt idx="503">
                  <c:v>-3.2310590462182717E-4</c:v>
                </c:pt>
                <c:pt idx="504">
                  <c:v>-3.2310590462182717E-4</c:v>
                </c:pt>
                <c:pt idx="505">
                  <c:v>-3.2310590462182717E-4</c:v>
                </c:pt>
                <c:pt idx="506">
                  <c:v>-3.2310590462182717E-4</c:v>
                </c:pt>
                <c:pt idx="507">
                  <c:v>-3.2310590462182717E-4</c:v>
                </c:pt>
                <c:pt idx="508">
                  <c:v>-3.2310590462182717E-4</c:v>
                </c:pt>
                <c:pt idx="509">
                  <c:v>-3.2310590462182717E-4</c:v>
                </c:pt>
                <c:pt idx="510">
                  <c:v>-3.2310590462182717E-4</c:v>
                </c:pt>
                <c:pt idx="511">
                  <c:v>-3.2310590462182717E-4</c:v>
                </c:pt>
                <c:pt idx="512">
                  <c:v>-3.2310590462182717E-4</c:v>
                </c:pt>
                <c:pt idx="513">
                  <c:v>-3.2310590462182717E-4</c:v>
                </c:pt>
                <c:pt idx="514">
                  <c:v>-3.2310590462182717E-4</c:v>
                </c:pt>
                <c:pt idx="515">
                  <c:v>-3.2310590462182717E-4</c:v>
                </c:pt>
                <c:pt idx="516">
                  <c:v>-3.2310590462182717E-4</c:v>
                </c:pt>
                <c:pt idx="517">
                  <c:v>-3.2310590462182717E-4</c:v>
                </c:pt>
                <c:pt idx="518">
                  <c:v>-3.2310590462182717E-4</c:v>
                </c:pt>
                <c:pt idx="519">
                  <c:v>-3.2310590462182717E-4</c:v>
                </c:pt>
                <c:pt idx="520">
                  <c:v>-3.2310590462182717E-4</c:v>
                </c:pt>
                <c:pt idx="521">
                  <c:v>-3.2310590462182717E-4</c:v>
                </c:pt>
                <c:pt idx="522">
                  <c:v>-3.2310590462182717E-4</c:v>
                </c:pt>
                <c:pt idx="523">
                  <c:v>-3.2310590462182717E-4</c:v>
                </c:pt>
                <c:pt idx="524">
                  <c:v>-3.2310590462182717E-4</c:v>
                </c:pt>
                <c:pt idx="525">
                  <c:v>-3.2310590462182717E-4</c:v>
                </c:pt>
                <c:pt idx="526">
                  <c:v>-3.2310590462182717E-4</c:v>
                </c:pt>
                <c:pt idx="527">
                  <c:v>-3.2310590462182717E-4</c:v>
                </c:pt>
                <c:pt idx="528">
                  <c:v>-3.2310590462182717E-4</c:v>
                </c:pt>
                <c:pt idx="529">
                  <c:v>-3.2310590462182717E-4</c:v>
                </c:pt>
                <c:pt idx="530">
                  <c:v>-3.2310590462182717E-4</c:v>
                </c:pt>
                <c:pt idx="531">
                  <c:v>-3.2310590462182717E-4</c:v>
                </c:pt>
                <c:pt idx="532">
                  <c:v>-3.2310590462182717E-4</c:v>
                </c:pt>
                <c:pt idx="533">
                  <c:v>-3.2310590462182717E-4</c:v>
                </c:pt>
                <c:pt idx="534">
                  <c:v>-3.2310590462182717E-4</c:v>
                </c:pt>
                <c:pt idx="535">
                  <c:v>-3.2310590462182717E-4</c:v>
                </c:pt>
                <c:pt idx="536">
                  <c:v>-3.2310590462182717E-4</c:v>
                </c:pt>
                <c:pt idx="537">
                  <c:v>-3.2310590462182717E-4</c:v>
                </c:pt>
                <c:pt idx="538">
                  <c:v>-3.2310590462182717E-4</c:v>
                </c:pt>
                <c:pt idx="539">
                  <c:v>-3.2310590462182717E-4</c:v>
                </c:pt>
                <c:pt idx="540">
                  <c:v>-3.2310590462182717E-4</c:v>
                </c:pt>
                <c:pt idx="541">
                  <c:v>-3.2310590462182717E-4</c:v>
                </c:pt>
                <c:pt idx="542">
                  <c:v>-3.2310590462182717E-4</c:v>
                </c:pt>
                <c:pt idx="543">
                  <c:v>-3.2310590462182717E-4</c:v>
                </c:pt>
                <c:pt idx="544">
                  <c:v>-3.2310590462182717E-4</c:v>
                </c:pt>
                <c:pt idx="545">
                  <c:v>-3.2310590462182717E-4</c:v>
                </c:pt>
                <c:pt idx="546">
                  <c:v>-3.2310590462182717E-4</c:v>
                </c:pt>
                <c:pt idx="547">
                  <c:v>-3.2310590462182717E-4</c:v>
                </c:pt>
                <c:pt idx="548">
                  <c:v>-3.2310590462182717E-4</c:v>
                </c:pt>
                <c:pt idx="549">
                  <c:v>-3.2310590462182717E-4</c:v>
                </c:pt>
                <c:pt idx="550">
                  <c:v>-3.2310590462182717E-4</c:v>
                </c:pt>
                <c:pt idx="551">
                  <c:v>-3.2310590462182717E-4</c:v>
                </c:pt>
                <c:pt idx="552">
                  <c:v>-3.2310590462182717E-4</c:v>
                </c:pt>
                <c:pt idx="553">
                  <c:v>-3.2310590462182717E-4</c:v>
                </c:pt>
                <c:pt idx="554">
                  <c:v>-3.2310590462182717E-4</c:v>
                </c:pt>
                <c:pt idx="555">
                  <c:v>-3.2310590462182717E-4</c:v>
                </c:pt>
                <c:pt idx="556">
                  <c:v>-3.2310590462182717E-4</c:v>
                </c:pt>
                <c:pt idx="557">
                  <c:v>-3.2310590462182717E-4</c:v>
                </c:pt>
                <c:pt idx="558">
                  <c:v>-3.2310590462182717E-4</c:v>
                </c:pt>
                <c:pt idx="559">
                  <c:v>-3.2310590462182717E-4</c:v>
                </c:pt>
                <c:pt idx="560">
                  <c:v>-3.2310590462182717E-4</c:v>
                </c:pt>
                <c:pt idx="561">
                  <c:v>-3.2310590462182717E-4</c:v>
                </c:pt>
                <c:pt idx="562">
                  <c:v>-3.2310590462182717E-4</c:v>
                </c:pt>
                <c:pt idx="563">
                  <c:v>-3.2310590462182717E-4</c:v>
                </c:pt>
                <c:pt idx="564">
                  <c:v>-3.2310590462182717E-4</c:v>
                </c:pt>
                <c:pt idx="565">
                  <c:v>-3.2310590462182717E-4</c:v>
                </c:pt>
                <c:pt idx="566">
                  <c:v>-3.2310590462182717E-4</c:v>
                </c:pt>
                <c:pt idx="567">
                  <c:v>-3.2310590462182717E-4</c:v>
                </c:pt>
                <c:pt idx="568">
                  <c:v>-3.2310590462182717E-4</c:v>
                </c:pt>
                <c:pt idx="569">
                  <c:v>-3.2310590462182717E-4</c:v>
                </c:pt>
                <c:pt idx="570">
                  <c:v>-3.2310590462182717E-4</c:v>
                </c:pt>
                <c:pt idx="571">
                  <c:v>-3.2310590462182717E-4</c:v>
                </c:pt>
                <c:pt idx="572">
                  <c:v>-3.2310590462182717E-4</c:v>
                </c:pt>
                <c:pt idx="573">
                  <c:v>-3.2310590462182717E-4</c:v>
                </c:pt>
                <c:pt idx="574">
                  <c:v>-3.2310590462182717E-4</c:v>
                </c:pt>
                <c:pt idx="575">
                  <c:v>-3.2310590462182717E-4</c:v>
                </c:pt>
                <c:pt idx="576">
                  <c:v>-3.2310590462182717E-4</c:v>
                </c:pt>
                <c:pt idx="577">
                  <c:v>-3.2310590462182717E-4</c:v>
                </c:pt>
                <c:pt idx="578">
                  <c:v>-3.2310590462182717E-4</c:v>
                </c:pt>
                <c:pt idx="579">
                  <c:v>-3.2310590462182717E-4</c:v>
                </c:pt>
                <c:pt idx="580">
                  <c:v>-3.2310590462182717E-4</c:v>
                </c:pt>
                <c:pt idx="581">
                  <c:v>-3.2310590462182717E-4</c:v>
                </c:pt>
                <c:pt idx="582">
                  <c:v>-3.2310590462182717E-4</c:v>
                </c:pt>
                <c:pt idx="583">
                  <c:v>-3.2310590462182717E-4</c:v>
                </c:pt>
                <c:pt idx="584">
                  <c:v>-3.2310590462182717E-4</c:v>
                </c:pt>
                <c:pt idx="585">
                  <c:v>-3.2310590462182717E-4</c:v>
                </c:pt>
                <c:pt idx="586">
                  <c:v>-3.2310590462182717E-4</c:v>
                </c:pt>
                <c:pt idx="587">
                  <c:v>-3.2310590462182717E-4</c:v>
                </c:pt>
                <c:pt idx="588">
                  <c:v>-3.2310590462182717E-4</c:v>
                </c:pt>
                <c:pt idx="589">
                  <c:v>-3.2310590462182717E-4</c:v>
                </c:pt>
                <c:pt idx="590">
                  <c:v>-3.2310590462182717E-4</c:v>
                </c:pt>
                <c:pt idx="591">
                  <c:v>-3.2310590462182717E-4</c:v>
                </c:pt>
                <c:pt idx="592">
                  <c:v>-3.2310590462182717E-4</c:v>
                </c:pt>
                <c:pt idx="593">
                  <c:v>-3.2310590462182717E-4</c:v>
                </c:pt>
                <c:pt idx="594">
                  <c:v>-3.2310590462182717E-4</c:v>
                </c:pt>
                <c:pt idx="595">
                  <c:v>-3.2310590462182717E-4</c:v>
                </c:pt>
                <c:pt idx="596">
                  <c:v>-3.2310590462182717E-4</c:v>
                </c:pt>
                <c:pt idx="597">
                  <c:v>-3.2310590462182717E-4</c:v>
                </c:pt>
                <c:pt idx="598">
                  <c:v>-3.2310590462182717E-4</c:v>
                </c:pt>
                <c:pt idx="599">
                  <c:v>-3.2310590462182717E-4</c:v>
                </c:pt>
                <c:pt idx="600">
                  <c:v>-3.2310590462182717E-4</c:v>
                </c:pt>
                <c:pt idx="601">
                  <c:v>-3.2310590462182717E-4</c:v>
                </c:pt>
                <c:pt idx="602">
                  <c:v>-3.2310590462182717E-4</c:v>
                </c:pt>
                <c:pt idx="603">
                  <c:v>-3.2310590462182717E-4</c:v>
                </c:pt>
                <c:pt idx="604">
                  <c:v>-3.2310590462182717E-4</c:v>
                </c:pt>
                <c:pt idx="605">
                  <c:v>-3.2310590462182717E-4</c:v>
                </c:pt>
                <c:pt idx="606">
                  <c:v>-3.2310590462182717E-4</c:v>
                </c:pt>
                <c:pt idx="607">
                  <c:v>-3.2310590462182717E-4</c:v>
                </c:pt>
                <c:pt idx="608">
                  <c:v>-3.2310590462182717E-4</c:v>
                </c:pt>
                <c:pt idx="609">
                  <c:v>-3.2310590462182717E-4</c:v>
                </c:pt>
                <c:pt idx="610">
                  <c:v>-3.2310590462182717E-4</c:v>
                </c:pt>
                <c:pt idx="611">
                  <c:v>-3.2310590462182717E-4</c:v>
                </c:pt>
                <c:pt idx="612">
                  <c:v>-3.2310590462182717E-4</c:v>
                </c:pt>
                <c:pt idx="613">
                  <c:v>-3.2310590462182717E-4</c:v>
                </c:pt>
                <c:pt idx="614">
                  <c:v>-3.2310590462182717E-4</c:v>
                </c:pt>
                <c:pt idx="615">
                  <c:v>-3.2310590462182717E-4</c:v>
                </c:pt>
                <c:pt idx="616">
                  <c:v>-3.2310590462182717E-4</c:v>
                </c:pt>
                <c:pt idx="617">
                  <c:v>-3.2310590462182717E-4</c:v>
                </c:pt>
                <c:pt idx="618">
                  <c:v>-3.2310590462182717E-4</c:v>
                </c:pt>
                <c:pt idx="619">
                  <c:v>-3.2310590462182717E-4</c:v>
                </c:pt>
                <c:pt idx="620">
                  <c:v>-3.2310590462182717E-4</c:v>
                </c:pt>
                <c:pt idx="621">
                  <c:v>-3.2310590462182717E-4</c:v>
                </c:pt>
                <c:pt idx="622">
                  <c:v>-3.2310590462182717E-4</c:v>
                </c:pt>
                <c:pt idx="623">
                  <c:v>-3.2310590462182717E-4</c:v>
                </c:pt>
                <c:pt idx="624">
                  <c:v>-3.2310590462182717E-4</c:v>
                </c:pt>
                <c:pt idx="625">
                  <c:v>-3.2310590462182717E-4</c:v>
                </c:pt>
                <c:pt idx="626">
                  <c:v>-3.2310590462182717E-4</c:v>
                </c:pt>
                <c:pt idx="627">
                  <c:v>-3.2310590462182717E-4</c:v>
                </c:pt>
                <c:pt idx="628">
                  <c:v>-3.2310590462182717E-4</c:v>
                </c:pt>
                <c:pt idx="629">
                  <c:v>-3.2310590462182717E-4</c:v>
                </c:pt>
                <c:pt idx="630">
                  <c:v>-3.2310590462182717E-4</c:v>
                </c:pt>
                <c:pt idx="631">
                  <c:v>-3.2310590462182717E-4</c:v>
                </c:pt>
                <c:pt idx="632">
                  <c:v>-3.2310590462182717E-4</c:v>
                </c:pt>
                <c:pt idx="633">
                  <c:v>-3.2310590462182717E-4</c:v>
                </c:pt>
                <c:pt idx="634">
                  <c:v>-3.2310590462182717E-4</c:v>
                </c:pt>
                <c:pt idx="635">
                  <c:v>-3.2310590462182717E-4</c:v>
                </c:pt>
                <c:pt idx="636">
                  <c:v>-3.2310590462182717E-4</c:v>
                </c:pt>
                <c:pt idx="637">
                  <c:v>-3.2310590462182717E-4</c:v>
                </c:pt>
                <c:pt idx="638">
                  <c:v>-3.2310590462182717E-4</c:v>
                </c:pt>
                <c:pt idx="639">
                  <c:v>-3.2310590462182717E-4</c:v>
                </c:pt>
                <c:pt idx="640">
                  <c:v>-3.2310590462182717E-4</c:v>
                </c:pt>
                <c:pt idx="641">
                  <c:v>-3.2310590462182717E-4</c:v>
                </c:pt>
                <c:pt idx="642">
                  <c:v>-3.2310590462182717E-4</c:v>
                </c:pt>
                <c:pt idx="643">
                  <c:v>-3.2310590462182717E-4</c:v>
                </c:pt>
                <c:pt idx="644">
                  <c:v>-3.2310590462182717E-4</c:v>
                </c:pt>
                <c:pt idx="645">
                  <c:v>-3.2310590462182717E-4</c:v>
                </c:pt>
                <c:pt idx="646">
                  <c:v>-3.2310590462182717E-4</c:v>
                </c:pt>
                <c:pt idx="647">
                  <c:v>-3.2310590462182717E-4</c:v>
                </c:pt>
                <c:pt idx="648">
                  <c:v>-3.2310590462182717E-4</c:v>
                </c:pt>
                <c:pt idx="649">
                  <c:v>-3.2310590462182717E-4</c:v>
                </c:pt>
                <c:pt idx="650">
                  <c:v>-3.2310590462182717E-4</c:v>
                </c:pt>
                <c:pt idx="651">
                  <c:v>-3.2310590462182717E-4</c:v>
                </c:pt>
                <c:pt idx="652">
                  <c:v>-3.2310590462182717E-4</c:v>
                </c:pt>
                <c:pt idx="653">
                  <c:v>-3.2310590462182717E-4</c:v>
                </c:pt>
                <c:pt idx="654">
                  <c:v>-3.2310590462182717E-4</c:v>
                </c:pt>
                <c:pt idx="655">
                  <c:v>-3.2310590462182717E-4</c:v>
                </c:pt>
                <c:pt idx="656">
                  <c:v>-3.2310590462182717E-4</c:v>
                </c:pt>
                <c:pt idx="657">
                  <c:v>-3.2310590462182717E-4</c:v>
                </c:pt>
                <c:pt idx="658">
                  <c:v>-3.2310590462182717E-4</c:v>
                </c:pt>
                <c:pt idx="659">
                  <c:v>-3.2310590462182717E-4</c:v>
                </c:pt>
                <c:pt idx="660">
                  <c:v>-3.2310590462182717E-4</c:v>
                </c:pt>
                <c:pt idx="661">
                  <c:v>-3.2310590462182717E-4</c:v>
                </c:pt>
                <c:pt idx="662">
                  <c:v>-3.2310590462182717E-4</c:v>
                </c:pt>
                <c:pt idx="663">
                  <c:v>-3.2310590462182717E-4</c:v>
                </c:pt>
                <c:pt idx="664">
                  <c:v>-3.2310590462182717E-4</c:v>
                </c:pt>
                <c:pt idx="665">
                  <c:v>-3.2310590462182717E-4</c:v>
                </c:pt>
                <c:pt idx="666">
                  <c:v>-3.2310590462182717E-4</c:v>
                </c:pt>
                <c:pt idx="667">
                  <c:v>-3.2310590462182717E-4</c:v>
                </c:pt>
                <c:pt idx="668">
                  <c:v>-3.2310590462182717E-4</c:v>
                </c:pt>
                <c:pt idx="669">
                  <c:v>-3.2310590462182717E-4</c:v>
                </c:pt>
                <c:pt idx="670">
                  <c:v>-3.2310590462182717E-4</c:v>
                </c:pt>
                <c:pt idx="671">
                  <c:v>-3.2310590462182717E-4</c:v>
                </c:pt>
                <c:pt idx="672">
                  <c:v>-3.2310590462182717E-4</c:v>
                </c:pt>
                <c:pt idx="673">
                  <c:v>-3.2310590462182717E-4</c:v>
                </c:pt>
                <c:pt idx="674">
                  <c:v>-3.2310590462182717E-4</c:v>
                </c:pt>
                <c:pt idx="675">
                  <c:v>-3.2310590462182717E-4</c:v>
                </c:pt>
                <c:pt idx="676">
                  <c:v>-3.2310590462182717E-4</c:v>
                </c:pt>
                <c:pt idx="677">
                  <c:v>-3.2310590462182717E-4</c:v>
                </c:pt>
                <c:pt idx="678">
                  <c:v>-3.2310590462182717E-4</c:v>
                </c:pt>
                <c:pt idx="679">
                  <c:v>-3.2310590462182717E-4</c:v>
                </c:pt>
                <c:pt idx="680">
                  <c:v>-3.2310590462182717E-4</c:v>
                </c:pt>
                <c:pt idx="681">
                  <c:v>-3.2310590462182717E-4</c:v>
                </c:pt>
                <c:pt idx="682">
                  <c:v>-3.2310590462182717E-4</c:v>
                </c:pt>
                <c:pt idx="683">
                  <c:v>-3.2310590462182717E-4</c:v>
                </c:pt>
                <c:pt idx="684">
                  <c:v>-3.2310590462182717E-4</c:v>
                </c:pt>
                <c:pt idx="685">
                  <c:v>-3.2310590462182717E-4</c:v>
                </c:pt>
                <c:pt idx="686">
                  <c:v>-3.2310590462182717E-4</c:v>
                </c:pt>
                <c:pt idx="687">
                  <c:v>-3.2310590462182717E-4</c:v>
                </c:pt>
                <c:pt idx="688">
                  <c:v>-3.2310590462182717E-4</c:v>
                </c:pt>
                <c:pt idx="689">
                  <c:v>-3.2310590462182717E-4</c:v>
                </c:pt>
                <c:pt idx="690">
                  <c:v>-3.2310590462182717E-4</c:v>
                </c:pt>
                <c:pt idx="691">
                  <c:v>-3.2310590462182717E-4</c:v>
                </c:pt>
                <c:pt idx="692">
                  <c:v>-3.2310590462182717E-4</c:v>
                </c:pt>
                <c:pt idx="693">
                  <c:v>-3.2310590462182717E-4</c:v>
                </c:pt>
                <c:pt idx="694">
                  <c:v>-3.2310590462182717E-4</c:v>
                </c:pt>
                <c:pt idx="695">
                  <c:v>-3.2310590462182717E-4</c:v>
                </c:pt>
                <c:pt idx="696">
                  <c:v>-3.2310590462182717E-4</c:v>
                </c:pt>
                <c:pt idx="697">
                  <c:v>-3.2310590462182717E-4</c:v>
                </c:pt>
                <c:pt idx="698">
                  <c:v>-3.2310590462182717E-4</c:v>
                </c:pt>
                <c:pt idx="699">
                  <c:v>-3.2310590462182717E-4</c:v>
                </c:pt>
                <c:pt idx="700">
                  <c:v>-3.2310590462182717E-4</c:v>
                </c:pt>
                <c:pt idx="701">
                  <c:v>-3.2310590462182717E-4</c:v>
                </c:pt>
                <c:pt idx="702">
                  <c:v>-3.2310590462182717E-4</c:v>
                </c:pt>
                <c:pt idx="703">
                  <c:v>-3.2310590462182717E-4</c:v>
                </c:pt>
                <c:pt idx="704">
                  <c:v>-3.2310590462182717E-4</c:v>
                </c:pt>
                <c:pt idx="705">
                  <c:v>-3.2310590462182717E-4</c:v>
                </c:pt>
                <c:pt idx="706">
                  <c:v>-3.2310590462182717E-4</c:v>
                </c:pt>
                <c:pt idx="707">
                  <c:v>-3.2310590462182717E-4</c:v>
                </c:pt>
                <c:pt idx="708">
                  <c:v>-3.2310590462182717E-4</c:v>
                </c:pt>
                <c:pt idx="709">
                  <c:v>-3.2310590462182717E-4</c:v>
                </c:pt>
                <c:pt idx="710">
                  <c:v>-3.2310590462182717E-4</c:v>
                </c:pt>
                <c:pt idx="711">
                  <c:v>-3.2310590462182717E-4</c:v>
                </c:pt>
                <c:pt idx="712">
                  <c:v>-3.2310590462182717E-4</c:v>
                </c:pt>
                <c:pt idx="713">
                  <c:v>-3.2310590462182717E-4</c:v>
                </c:pt>
                <c:pt idx="714">
                  <c:v>-3.2310590462182717E-4</c:v>
                </c:pt>
                <c:pt idx="715">
                  <c:v>-3.2310590462182717E-4</c:v>
                </c:pt>
                <c:pt idx="716">
                  <c:v>-3.2310590462182717E-4</c:v>
                </c:pt>
                <c:pt idx="717">
                  <c:v>-3.2310590462182717E-4</c:v>
                </c:pt>
                <c:pt idx="718">
                  <c:v>-3.2310590462182717E-4</c:v>
                </c:pt>
                <c:pt idx="719">
                  <c:v>-3.2310590462182717E-4</c:v>
                </c:pt>
                <c:pt idx="720">
                  <c:v>-3.2310590462182717E-4</c:v>
                </c:pt>
                <c:pt idx="721">
                  <c:v>-3.2310590462182717E-4</c:v>
                </c:pt>
                <c:pt idx="722">
                  <c:v>-3.2310590462182717E-4</c:v>
                </c:pt>
                <c:pt idx="723">
                  <c:v>-3.2310590462182717E-4</c:v>
                </c:pt>
                <c:pt idx="724">
                  <c:v>-3.2310590462182717E-4</c:v>
                </c:pt>
                <c:pt idx="725">
                  <c:v>-3.2310590462182717E-4</c:v>
                </c:pt>
                <c:pt idx="726">
                  <c:v>-3.2310590462182717E-4</c:v>
                </c:pt>
                <c:pt idx="727">
                  <c:v>-3.2310590462182717E-4</c:v>
                </c:pt>
                <c:pt idx="728">
                  <c:v>-3.2310590462182717E-4</c:v>
                </c:pt>
                <c:pt idx="729">
                  <c:v>-3.2310590462182717E-4</c:v>
                </c:pt>
                <c:pt idx="730">
                  <c:v>-3.2310590462182717E-4</c:v>
                </c:pt>
                <c:pt idx="731">
                  <c:v>-3.2310590462182717E-4</c:v>
                </c:pt>
                <c:pt idx="732">
                  <c:v>-3.2310590462182717E-4</c:v>
                </c:pt>
                <c:pt idx="733">
                  <c:v>-3.2310590462182717E-4</c:v>
                </c:pt>
                <c:pt idx="734">
                  <c:v>-3.2310590462182717E-4</c:v>
                </c:pt>
                <c:pt idx="735">
                  <c:v>-3.2310590462182717E-4</c:v>
                </c:pt>
                <c:pt idx="736">
                  <c:v>-3.2310590462182717E-4</c:v>
                </c:pt>
                <c:pt idx="737">
                  <c:v>-3.2310590462182717E-4</c:v>
                </c:pt>
                <c:pt idx="738">
                  <c:v>-3.2310590462182717E-4</c:v>
                </c:pt>
                <c:pt idx="739">
                  <c:v>-3.2310590462182717E-4</c:v>
                </c:pt>
                <c:pt idx="740">
                  <c:v>-3.2310590462182717E-4</c:v>
                </c:pt>
                <c:pt idx="741">
                  <c:v>-3.2310590462182717E-4</c:v>
                </c:pt>
                <c:pt idx="742">
                  <c:v>-3.2310590462182717E-4</c:v>
                </c:pt>
                <c:pt idx="743">
                  <c:v>-3.2310590462182717E-4</c:v>
                </c:pt>
                <c:pt idx="744">
                  <c:v>-3.2310590462182717E-4</c:v>
                </c:pt>
                <c:pt idx="745">
                  <c:v>-3.2310590462182717E-4</c:v>
                </c:pt>
                <c:pt idx="746">
                  <c:v>-3.2310590462182717E-4</c:v>
                </c:pt>
                <c:pt idx="747">
                  <c:v>-3.2310590462182717E-4</c:v>
                </c:pt>
                <c:pt idx="748">
                  <c:v>-3.2310590462182717E-4</c:v>
                </c:pt>
                <c:pt idx="749">
                  <c:v>-3.2310590462182717E-4</c:v>
                </c:pt>
                <c:pt idx="750">
                  <c:v>-3.2310590462182717E-4</c:v>
                </c:pt>
                <c:pt idx="751">
                  <c:v>-3.2310590462182717E-4</c:v>
                </c:pt>
                <c:pt idx="752">
                  <c:v>-3.2310590462182717E-4</c:v>
                </c:pt>
                <c:pt idx="753">
                  <c:v>-3.2310590462182717E-4</c:v>
                </c:pt>
                <c:pt idx="754">
                  <c:v>-3.2310590462182717E-4</c:v>
                </c:pt>
                <c:pt idx="755">
                  <c:v>-3.2310590462182717E-4</c:v>
                </c:pt>
                <c:pt idx="756">
                  <c:v>-3.2310590462182717E-4</c:v>
                </c:pt>
                <c:pt idx="757">
                  <c:v>-3.2310590462182717E-4</c:v>
                </c:pt>
                <c:pt idx="758">
                  <c:v>-3.2310590462182717E-4</c:v>
                </c:pt>
                <c:pt idx="759">
                  <c:v>-3.2310590462182717E-4</c:v>
                </c:pt>
                <c:pt idx="760">
                  <c:v>-3.2310590462182717E-4</c:v>
                </c:pt>
                <c:pt idx="761">
                  <c:v>-3.2310590462182717E-4</c:v>
                </c:pt>
                <c:pt idx="762">
                  <c:v>-3.2310590462182717E-4</c:v>
                </c:pt>
                <c:pt idx="763">
                  <c:v>-3.2310590462182717E-4</c:v>
                </c:pt>
                <c:pt idx="764">
                  <c:v>-3.2310590462182717E-4</c:v>
                </c:pt>
                <c:pt idx="765">
                  <c:v>-3.2310590462182717E-4</c:v>
                </c:pt>
                <c:pt idx="766">
                  <c:v>-3.2310590462182717E-4</c:v>
                </c:pt>
                <c:pt idx="767">
                  <c:v>-3.2310590462182717E-4</c:v>
                </c:pt>
                <c:pt idx="768">
                  <c:v>-3.2310590462182717E-4</c:v>
                </c:pt>
                <c:pt idx="769">
                  <c:v>-3.2310590462182717E-4</c:v>
                </c:pt>
                <c:pt idx="770">
                  <c:v>-3.2310590462182717E-4</c:v>
                </c:pt>
                <c:pt idx="771">
                  <c:v>-3.2310590462182717E-4</c:v>
                </c:pt>
                <c:pt idx="772">
                  <c:v>-3.2310590462182717E-4</c:v>
                </c:pt>
                <c:pt idx="773">
                  <c:v>-3.2310590462182717E-4</c:v>
                </c:pt>
                <c:pt idx="774">
                  <c:v>-3.2310590462182717E-4</c:v>
                </c:pt>
                <c:pt idx="775">
                  <c:v>-3.2310590462182717E-4</c:v>
                </c:pt>
                <c:pt idx="776">
                  <c:v>-3.2310590462182717E-4</c:v>
                </c:pt>
                <c:pt idx="777">
                  <c:v>-3.2310590462182717E-4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B4-4C22-96ED-DC18ECF87CAF}"/>
            </c:ext>
          </c:extLst>
        </c:ser>
        <c:ser>
          <c:idx val="2"/>
          <c:order val="2"/>
          <c:tx>
            <c:strRef>
              <c:f>S1_new!$F$1</c:f>
              <c:strCache>
                <c:ptCount val="1"/>
                <c:pt idx="0">
                  <c:v>+1.5標準差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S1_new!$A$2:$A$792</c:f>
              <c:numCache>
                <c:formatCode>m/d/yyyy</c:formatCode>
                <c:ptCount val="791"/>
                <c:pt idx="0">
                  <c:v>44063</c:v>
                </c:pt>
                <c:pt idx="1">
                  <c:v>44064</c:v>
                </c:pt>
                <c:pt idx="2">
                  <c:v>44067</c:v>
                </c:pt>
                <c:pt idx="3">
                  <c:v>44068</c:v>
                </c:pt>
                <c:pt idx="4">
                  <c:v>44069</c:v>
                </c:pt>
                <c:pt idx="5">
                  <c:v>44070</c:v>
                </c:pt>
                <c:pt idx="6">
                  <c:v>44071</c:v>
                </c:pt>
                <c:pt idx="7">
                  <c:v>44074</c:v>
                </c:pt>
                <c:pt idx="8">
                  <c:v>44075</c:v>
                </c:pt>
                <c:pt idx="9">
                  <c:v>44076</c:v>
                </c:pt>
                <c:pt idx="10">
                  <c:v>44077</c:v>
                </c:pt>
                <c:pt idx="11">
                  <c:v>44078</c:v>
                </c:pt>
                <c:pt idx="12">
                  <c:v>44081</c:v>
                </c:pt>
                <c:pt idx="13">
                  <c:v>44082</c:v>
                </c:pt>
                <c:pt idx="14">
                  <c:v>44083</c:v>
                </c:pt>
                <c:pt idx="15">
                  <c:v>44084</c:v>
                </c:pt>
                <c:pt idx="16">
                  <c:v>44085</c:v>
                </c:pt>
                <c:pt idx="17">
                  <c:v>44088</c:v>
                </c:pt>
                <c:pt idx="18">
                  <c:v>44089</c:v>
                </c:pt>
                <c:pt idx="19">
                  <c:v>44090</c:v>
                </c:pt>
                <c:pt idx="20">
                  <c:v>44091</c:v>
                </c:pt>
                <c:pt idx="21">
                  <c:v>44092</c:v>
                </c:pt>
                <c:pt idx="22">
                  <c:v>44095</c:v>
                </c:pt>
                <c:pt idx="23">
                  <c:v>44096</c:v>
                </c:pt>
                <c:pt idx="24">
                  <c:v>44097</c:v>
                </c:pt>
                <c:pt idx="25">
                  <c:v>44098</c:v>
                </c:pt>
                <c:pt idx="26">
                  <c:v>44099</c:v>
                </c:pt>
                <c:pt idx="27">
                  <c:v>44102</c:v>
                </c:pt>
                <c:pt idx="28">
                  <c:v>44103</c:v>
                </c:pt>
                <c:pt idx="29">
                  <c:v>44104</c:v>
                </c:pt>
                <c:pt idx="30">
                  <c:v>44109</c:v>
                </c:pt>
                <c:pt idx="31">
                  <c:v>44110</c:v>
                </c:pt>
                <c:pt idx="32">
                  <c:v>44111</c:v>
                </c:pt>
                <c:pt idx="33">
                  <c:v>44112</c:v>
                </c:pt>
                <c:pt idx="34">
                  <c:v>44116</c:v>
                </c:pt>
                <c:pt idx="35">
                  <c:v>44117</c:v>
                </c:pt>
                <c:pt idx="36">
                  <c:v>44118</c:v>
                </c:pt>
                <c:pt idx="37">
                  <c:v>44119</c:v>
                </c:pt>
                <c:pt idx="38">
                  <c:v>44120</c:v>
                </c:pt>
                <c:pt idx="39">
                  <c:v>44123</c:v>
                </c:pt>
                <c:pt idx="40">
                  <c:v>44124</c:v>
                </c:pt>
                <c:pt idx="41">
                  <c:v>44125</c:v>
                </c:pt>
                <c:pt idx="42">
                  <c:v>44126</c:v>
                </c:pt>
                <c:pt idx="43">
                  <c:v>44127</c:v>
                </c:pt>
                <c:pt idx="44">
                  <c:v>44131</c:v>
                </c:pt>
                <c:pt idx="45">
                  <c:v>44132</c:v>
                </c:pt>
                <c:pt idx="46">
                  <c:v>44133</c:v>
                </c:pt>
                <c:pt idx="47">
                  <c:v>44134</c:v>
                </c:pt>
                <c:pt idx="48">
                  <c:v>44137</c:v>
                </c:pt>
                <c:pt idx="49">
                  <c:v>44138</c:v>
                </c:pt>
                <c:pt idx="50">
                  <c:v>44139</c:v>
                </c:pt>
                <c:pt idx="51">
                  <c:v>44140</c:v>
                </c:pt>
                <c:pt idx="52">
                  <c:v>44141</c:v>
                </c:pt>
                <c:pt idx="53">
                  <c:v>44144</c:v>
                </c:pt>
                <c:pt idx="54">
                  <c:v>44145</c:v>
                </c:pt>
                <c:pt idx="55">
                  <c:v>44146</c:v>
                </c:pt>
                <c:pt idx="56">
                  <c:v>44147</c:v>
                </c:pt>
                <c:pt idx="57">
                  <c:v>44148</c:v>
                </c:pt>
                <c:pt idx="58">
                  <c:v>44151</c:v>
                </c:pt>
                <c:pt idx="59">
                  <c:v>44152</c:v>
                </c:pt>
                <c:pt idx="60">
                  <c:v>44153</c:v>
                </c:pt>
                <c:pt idx="61">
                  <c:v>44154</c:v>
                </c:pt>
                <c:pt idx="62">
                  <c:v>44155</c:v>
                </c:pt>
                <c:pt idx="63">
                  <c:v>44158</c:v>
                </c:pt>
                <c:pt idx="64">
                  <c:v>44159</c:v>
                </c:pt>
                <c:pt idx="65">
                  <c:v>44160</c:v>
                </c:pt>
                <c:pt idx="66">
                  <c:v>44161</c:v>
                </c:pt>
                <c:pt idx="67">
                  <c:v>44162</c:v>
                </c:pt>
                <c:pt idx="68">
                  <c:v>44165</c:v>
                </c:pt>
                <c:pt idx="69">
                  <c:v>44166</c:v>
                </c:pt>
                <c:pt idx="70">
                  <c:v>44167</c:v>
                </c:pt>
                <c:pt idx="71">
                  <c:v>44168</c:v>
                </c:pt>
                <c:pt idx="72">
                  <c:v>44169</c:v>
                </c:pt>
                <c:pt idx="73">
                  <c:v>44172</c:v>
                </c:pt>
                <c:pt idx="74">
                  <c:v>44173</c:v>
                </c:pt>
                <c:pt idx="75">
                  <c:v>44174</c:v>
                </c:pt>
                <c:pt idx="76">
                  <c:v>44175</c:v>
                </c:pt>
                <c:pt idx="77">
                  <c:v>44176</c:v>
                </c:pt>
                <c:pt idx="78">
                  <c:v>44179</c:v>
                </c:pt>
                <c:pt idx="79">
                  <c:v>44180</c:v>
                </c:pt>
                <c:pt idx="80">
                  <c:v>44181</c:v>
                </c:pt>
                <c:pt idx="81">
                  <c:v>44182</c:v>
                </c:pt>
                <c:pt idx="82">
                  <c:v>44183</c:v>
                </c:pt>
                <c:pt idx="83">
                  <c:v>44186</c:v>
                </c:pt>
                <c:pt idx="84">
                  <c:v>44187</c:v>
                </c:pt>
                <c:pt idx="85">
                  <c:v>44188</c:v>
                </c:pt>
                <c:pt idx="86">
                  <c:v>44189</c:v>
                </c:pt>
                <c:pt idx="87">
                  <c:v>44193</c:v>
                </c:pt>
                <c:pt idx="88">
                  <c:v>44194</c:v>
                </c:pt>
                <c:pt idx="89">
                  <c:v>44195</c:v>
                </c:pt>
                <c:pt idx="90">
                  <c:v>44196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44207</c:v>
                </c:pt>
                <c:pt idx="97">
                  <c:v>44208</c:v>
                </c:pt>
                <c:pt idx="98">
                  <c:v>44209</c:v>
                </c:pt>
                <c:pt idx="99">
                  <c:v>44210</c:v>
                </c:pt>
                <c:pt idx="100">
                  <c:v>44211</c:v>
                </c:pt>
                <c:pt idx="101">
                  <c:v>44214</c:v>
                </c:pt>
                <c:pt idx="102">
                  <c:v>44215</c:v>
                </c:pt>
                <c:pt idx="103">
                  <c:v>44216</c:v>
                </c:pt>
                <c:pt idx="104">
                  <c:v>44217</c:v>
                </c:pt>
                <c:pt idx="105">
                  <c:v>44218</c:v>
                </c:pt>
                <c:pt idx="106">
                  <c:v>44221</c:v>
                </c:pt>
                <c:pt idx="107">
                  <c:v>44222</c:v>
                </c:pt>
                <c:pt idx="108">
                  <c:v>44223</c:v>
                </c:pt>
                <c:pt idx="109">
                  <c:v>44224</c:v>
                </c:pt>
                <c:pt idx="110">
                  <c:v>44225</c:v>
                </c:pt>
                <c:pt idx="111">
                  <c:v>44228</c:v>
                </c:pt>
                <c:pt idx="112">
                  <c:v>44229</c:v>
                </c:pt>
                <c:pt idx="113">
                  <c:v>44230</c:v>
                </c:pt>
                <c:pt idx="114">
                  <c:v>44231</c:v>
                </c:pt>
                <c:pt idx="115">
                  <c:v>44232</c:v>
                </c:pt>
                <c:pt idx="116">
                  <c:v>44244</c:v>
                </c:pt>
                <c:pt idx="117">
                  <c:v>44245</c:v>
                </c:pt>
                <c:pt idx="118">
                  <c:v>44246</c:v>
                </c:pt>
                <c:pt idx="119">
                  <c:v>44249</c:v>
                </c:pt>
                <c:pt idx="120">
                  <c:v>44250</c:v>
                </c:pt>
                <c:pt idx="121">
                  <c:v>44251</c:v>
                </c:pt>
                <c:pt idx="122">
                  <c:v>44252</c:v>
                </c:pt>
                <c:pt idx="123">
                  <c:v>44253</c:v>
                </c:pt>
                <c:pt idx="124">
                  <c:v>44257</c:v>
                </c:pt>
                <c:pt idx="125">
                  <c:v>44258</c:v>
                </c:pt>
                <c:pt idx="126">
                  <c:v>44259</c:v>
                </c:pt>
                <c:pt idx="127">
                  <c:v>44260</c:v>
                </c:pt>
                <c:pt idx="128">
                  <c:v>44263</c:v>
                </c:pt>
                <c:pt idx="129">
                  <c:v>44264</c:v>
                </c:pt>
                <c:pt idx="130">
                  <c:v>44265</c:v>
                </c:pt>
                <c:pt idx="131">
                  <c:v>44266</c:v>
                </c:pt>
                <c:pt idx="132">
                  <c:v>44267</c:v>
                </c:pt>
                <c:pt idx="133">
                  <c:v>44270</c:v>
                </c:pt>
                <c:pt idx="134">
                  <c:v>44271</c:v>
                </c:pt>
                <c:pt idx="135">
                  <c:v>44272</c:v>
                </c:pt>
                <c:pt idx="136">
                  <c:v>44273</c:v>
                </c:pt>
                <c:pt idx="137">
                  <c:v>44274</c:v>
                </c:pt>
                <c:pt idx="138">
                  <c:v>44277</c:v>
                </c:pt>
                <c:pt idx="139">
                  <c:v>44278</c:v>
                </c:pt>
                <c:pt idx="140">
                  <c:v>44279</c:v>
                </c:pt>
                <c:pt idx="141">
                  <c:v>44280</c:v>
                </c:pt>
                <c:pt idx="142">
                  <c:v>44281</c:v>
                </c:pt>
                <c:pt idx="143">
                  <c:v>44284</c:v>
                </c:pt>
                <c:pt idx="144">
                  <c:v>44285</c:v>
                </c:pt>
                <c:pt idx="145">
                  <c:v>44286</c:v>
                </c:pt>
                <c:pt idx="146">
                  <c:v>44287</c:v>
                </c:pt>
                <c:pt idx="147">
                  <c:v>44293</c:v>
                </c:pt>
                <c:pt idx="148">
                  <c:v>44294</c:v>
                </c:pt>
                <c:pt idx="149">
                  <c:v>44295</c:v>
                </c:pt>
                <c:pt idx="150">
                  <c:v>44298</c:v>
                </c:pt>
                <c:pt idx="151">
                  <c:v>44299</c:v>
                </c:pt>
                <c:pt idx="152">
                  <c:v>44300</c:v>
                </c:pt>
                <c:pt idx="153">
                  <c:v>44301</c:v>
                </c:pt>
                <c:pt idx="154">
                  <c:v>44302</c:v>
                </c:pt>
                <c:pt idx="155">
                  <c:v>44305</c:v>
                </c:pt>
                <c:pt idx="156">
                  <c:v>44306</c:v>
                </c:pt>
                <c:pt idx="157">
                  <c:v>44307</c:v>
                </c:pt>
                <c:pt idx="158">
                  <c:v>44308</c:v>
                </c:pt>
                <c:pt idx="159">
                  <c:v>44309</c:v>
                </c:pt>
                <c:pt idx="160">
                  <c:v>44312</c:v>
                </c:pt>
                <c:pt idx="161">
                  <c:v>44313</c:v>
                </c:pt>
                <c:pt idx="162">
                  <c:v>44314</c:v>
                </c:pt>
                <c:pt idx="163">
                  <c:v>44315</c:v>
                </c:pt>
                <c:pt idx="164">
                  <c:v>44319</c:v>
                </c:pt>
                <c:pt idx="165">
                  <c:v>44320</c:v>
                </c:pt>
                <c:pt idx="166">
                  <c:v>44321</c:v>
                </c:pt>
                <c:pt idx="167">
                  <c:v>44322</c:v>
                </c:pt>
                <c:pt idx="168">
                  <c:v>44323</c:v>
                </c:pt>
                <c:pt idx="169">
                  <c:v>44326</c:v>
                </c:pt>
                <c:pt idx="170">
                  <c:v>44327</c:v>
                </c:pt>
                <c:pt idx="171">
                  <c:v>44328</c:v>
                </c:pt>
                <c:pt idx="172">
                  <c:v>44329</c:v>
                </c:pt>
                <c:pt idx="173">
                  <c:v>44330</c:v>
                </c:pt>
                <c:pt idx="174">
                  <c:v>44333</c:v>
                </c:pt>
                <c:pt idx="175">
                  <c:v>44334</c:v>
                </c:pt>
                <c:pt idx="176">
                  <c:v>44336</c:v>
                </c:pt>
                <c:pt idx="177">
                  <c:v>44337</c:v>
                </c:pt>
                <c:pt idx="178">
                  <c:v>44340</c:v>
                </c:pt>
                <c:pt idx="179">
                  <c:v>44341</c:v>
                </c:pt>
                <c:pt idx="180">
                  <c:v>44342</c:v>
                </c:pt>
                <c:pt idx="181">
                  <c:v>44343</c:v>
                </c:pt>
                <c:pt idx="182">
                  <c:v>44344</c:v>
                </c:pt>
                <c:pt idx="183">
                  <c:v>44347</c:v>
                </c:pt>
                <c:pt idx="184">
                  <c:v>44348</c:v>
                </c:pt>
                <c:pt idx="185">
                  <c:v>44349</c:v>
                </c:pt>
                <c:pt idx="186">
                  <c:v>44350</c:v>
                </c:pt>
                <c:pt idx="187">
                  <c:v>44351</c:v>
                </c:pt>
                <c:pt idx="188">
                  <c:v>44354</c:v>
                </c:pt>
                <c:pt idx="189">
                  <c:v>44355</c:v>
                </c:pt>
                <c:pt idx="190">
                  <c:v>44356</c:v>
                </c:pt>
                <c:pt idx="191">
                  <c:v>44357</c:v>
                </c:pt>
                <c:pt idx="192">
                  <c:v>44358</c:v>
                </c:pt>
                <c:pt idx="193">
                  <c:v>44362</c:v>
                </c:pt>
                <c:pt idx="194">
                  <c:v>44363</c:v>
                </c:pt>
                <c:pt idx="195">
                  <c:v>44364</c:v>
                </c:pt>
                <c:pt idx="196">
                  <c:v>44365</c:v>
                </c:pt>
                <c:pt idx="197">
                  <c:v>44368</c:v>
                </c:pt>
                <c:pt idx="198">
                  <c:v>44369</c:v>
                </c:pt>
                <c:pt idx="199">
                  <c:v>44370</c:v>
                </c:pt>
                <c:pt idx="200">
                  <c:v>44371</c:v>
                </c:pt>
                <c:pt idx="201">
                  <c:v>44372</c:v>
                </c:pt>
                <c:pt idx="202">
                  <c:v>44375</c:v>
                </c:pt>
                <c:pt idx="203">
                  <c:v>44376</c:v>
                </c:pt>
                <c:pt idx="204">
                  <c:v>44377</c:v>
                </c:pt>
                <c:pt idx="205">
                  <c:v>44379</c:v>
                </c:pt>
                <c:pt idx="206">
                  <c:v>44382</c:v>
                </c:pt>
                <c:pt idx="207">
                  <c:v>44383</c:v>
                </c:pt>
                <c:pt idx="208">
                  <c:v>44384</c:v>
                </c:pt>
                <c:pt idx="209">
                  <c:v>44385</c:v>
                </c:pt>
                <c:pt idx="210">
                  <c:v>44386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44396</c:v>
                </c:pt>
                <c:pt idx="217">
                  <c:v>44397</c:v>
                </c:pt>
                <c:pt idx="218">
                  <c:v>44398</c:v>
                </c:pt>
                <c:pt idx="219">
                  <c:v>44399</c:v>
                </c:pt>
                <c:pt idx="220">
                  <c:v>44400</c:v>
                </c:pt>
                <c:pt idx="221">
                  <c:v>44403</c:v>
                </c:pt>
                <c:pt idx="222">
                  <c:v>44404</c:v>
                </c:pt>
                <c:pt idx="223">
                  <c:v>44405</c:v>
                </c:pt>
                <c:pt idx="224">
                  <c:v>44406</c:v>
                </c:pt>
                <c:pt idx="225">
                  <c:v>44407</c:v>
                </c:pt>
                <c:pt idx="226">
                  <c:v>44410</c:v>
                </c:pt>
                <c:pt idx="227">
                  <c:v>44411</c:v>
                </c:pt>
                <c:pt idx="228">
                  <c:v>44412</c:v>
                </c:pt>
                <c:pt idx="229">
                  <c:v>44413</c:v>
                </c:pt>
                <c:pt idx="230">
                  <c:v>44414</c:v>
                </c:pt>
                <c:pt idx="231">
                  <c:v>44417</c:v>
                </c:pt>
                <c:pt idx="232">
                  <c:v>44418</c:v>
                </c:pt>
                <c:pt idx="233">
                  <c:v>44419</c:v>
                </c:pt>
                <c:pt idx="234">
                  <c:v>44420</c:v>
                </c:pt>
                <c:pt idx="235">
                  <c:v>44421</c:v>
                </c:pt>
                <c:pt idx="236">
                  <c:v>44424</c:v>
                </c:pt>
                <c:pt idx="237">
                  <c:v>44425</c:v>
                </c:pt>
                <c:pt idx="238">
                  <c:v>44426</c:v>
                </c:pt>
                <c:pt idx="239">
                  <c:v>44427</c:v>
                </c:pt>
                <c:pt idx="240">
                  <c:v>44428</c:v>
                </c:pt>
                <c:pt idx="241">
                  <c:v>44431</c:v>
                </c:pt>
                <c:pt idx="242">
                  <c:v>44432</c:v>
                </c:pt>
                <c:pt idx="243">
                  <c:v>44433</c:v>
                </c:pt>
                <c:pt idx="244">
                  <c:v>44434</c:v>
                </c:pt>
                <c:pt idx="245">
                  <c:v>44435</c:v>
                </c:pt>
                <c:pt idx="246">
                  <c:v>44438</c:v>
                </c:pt>
                <c:pt idx="247">
                  <c:v>44439</c:v>
                </c:pt>
                <c:pt idx="248">
                  <c:v>44440</c:v>
                </c:pt>
                <c:pt idx="249">
                  <c:v>44441</c:v>
                </c:pt>
                <c:pt idx="250">
                  <c:v>44442</c:v>
                </c:pt>
                <c:pt idx="251">
                  <c:v>44445</c:v>
                </c:pt>
                <c:pt idx="252">
                  <c:v>44446</c:v>
                </c:pt>
                <c:pt idx="253">
                  <c:v>44447</c:v>
                </c:pt>
                <c:pt idx="254">
                  <c:v>44448</c:v>
                </c:pt>
                <c:pt idx="255">
                  <c:v>44449</c:v>
                </c:pt>
                <c:pt idx="256">
                  <c:v>44452</c:v>
                </c:pt>
                <c:pt idx="257">
                  <c:v>44453</c:v>
                </c:pt>
                <c:pt idx="258">
                  <c:v>44454</c:v>
                </c:pt>
                <c:pt idx="259">
                  <c:v>44455</c:v>
                </c:pt>
                <c:pt idx="260">
                  <c:v>44456</c:v>
                </c:pt>
                <c:pt idx="261">
                  <c:v>44462</c:v>
                </c:pt>
                <c:pt idx="262">
                  <c:v>44463</c:v>
                </c:pt>
                <c:pt idx="263">
                  <c:v>44466</c:v>
                </c:pt>
                <c:pt idx="264">
                  <c:v>44467</c:v>
                </c:pt>
                <c:pt idx="265">
                  <c:v>44468</c:v>
                </c:pt>
                <c:pt idx="266">
                  <c:v>44469</c:v>
                </c:pt>
                <c:pt idx="267">
                  <c:v>44473</c:v>
                </c:pt>
                <c:pt idx="268">
                  <c:v>44474</c:v>
                </c:pt>
                <c:pt idx="269">
                  <c:v>44475</c:v>
                </c:pt>
                <c:pt idx="270">
                  <c:v>44476</c:v>
                </c:pt>
                <c:pt idx="271">
                  <c:v>44477</c:v>
                </c:pt>
                <c:pt idx="272">
                  <c:v>44481</c:v>
                </c:pt>
                <c:pt idx="273">
                  <c:v>44482</c:v>
                </c:pt>
                <c:pt idx="274">
                  <c:v>44484</c:v>
                </c:pt>
                <c:pt idx="275">
                  <c:v>44487</c:v>
                </c:pt>
                <c:pt idx="276">
                  <c:v>44488</c:v>
                </c:pt>
                <c:pt idx="277">
                  <c:v>44489</c:v>
                </c:pt>
                <c:pt idx="278">
                  <c:v>44490</c:v>
                </c:pt>
                <c:pt idx="279">
                  <c:v>44491</c:v>
                </c:pt>
                <c:pt idx="280">
                  <c:v>44494</c:v>
                </c:pt>
                <c:pt idx="281">
                  <c:v>44495</c:v>
                </c:pt>
                <c:pt idx="282">
                  <c:v>44496</c:v>
                </c:pt>
                <c:pt idx="283">
                  <c:v>44497</c:v>
                </c:pt>
                <c:pt idx="284">
                  <c:v>44498</c:v>
                </c:pt>
                <c:pt idx="285">
                  <c:v>44501</c:v>
                </c:pt>
                <c:pt idx="286">
                  <c:v>44502</c:v>
                </c:pt>
                <c:pt idx="287">
                  <c:v>44503</c:v>
                </c:pt>
                <c:pt idx="288">
                  <c:v>44504</c:v>
                </c:pt>
                <c:pt idx="289">
                  <c:v>44505</c:v>
                </c:pt>
                <c:pt idx="290">
                  <c:v>44508</c:v>
                </c:pt>
                <c:pt idx="291">
                  <c:v>44509</c:v>
                </c:pt>
                <c:pt idx="292">
                  <c:v>44510</c:v>
                </c:pt>
                <c:pt idx="293">
                  <c:v>44511</c:v>
                </c:pt>
                <c:pt idx="294">
                  <c:v>44512</c:v>
                </c:pt>
                <c:pt idx="295">
                  <c:v>44515</c:v>
                </c:pt>
                <c:pt idx="296">
                  <c:v>44516</c:v>
                </c:pt>
                <c:pt idx="297">
                  <c:v>44517</c:v>
                </c:pt>
                <c:pt idx="298">
                  <c:v>44518</c:v>
                </c:pt>
                <c:pt idx="299">
                  <c:v>44519</c:v>
                </c:pt>
                <c:pt idx="300">
                  <c:v>44522</c:v>
                </c:pt>
                <c:pt idx="301">
                  <c:v>44523</c:v>
                </c:pt>
                <c:pt idx="302">
                  <c:v>44524</c:v>
                </c:pt>
                <c:pt idx="303">
                  <c:v>44525</c:v>
                </c:pt>
                <c:pt idx="304">
                  <c:v>44526</c:v>
                </c:pt>
                <c:pt idx="305">
                  <c:v>44529</c:v>
                </c:pt>
                <c:pt idx="306">
                  <c:v>44530</c:v>
                </c:pt>
                <c:pt idx="307">
                  <c:v>44531</c:v>
                </c:pt>
                <c:pt idx="308">
                  <c:v>44532</c:v>
                </c:pt>
                <c:pt idx="309">
                  <c:v>44533</c:v>
                </c:pt>
                <c:pt idx="310">
                  <c:v>44536</c:v>
                </c:pt>
                <c:pt idx="311">
                  <c:v>44537</c:v>
                </c:pt>
                <c:pt idx="312">
                  <c:v>44538</c:v>
                </c:pt>
                <c:pt idx="313">
                  <c:v>44539</c:v>
                </c:pt>
                <c:pt idx="314">
                  <c:v>44540</c:v>
                </c:pt>
                <c:pt idx="315">
                  <c:v>44543</c:v>
                </c:pt>
                <c:pt idx="316">
                  <c:v>44544</c:v>
                </c:pt>
                <c:pt idx="317">
                  <c:v>44545</c:v>
                </c:pt>
                <c:pt idx="318">
                  <c:v>44546</c:v>
                </c:pt>
                <c:pt idx="319">
                  <c:v>44547</c:v>
                </c:pt>
                <c:pt idx="320">
                  <c:v>44550</c:v>
                </c:pt>
                <c:pt idx="321">
                  <c:v>44551</c:v>
                </c:pt>
                <c:pt idx="322">
                  <c:v>44552</c:v>
                </c:pt>
                <c:pt idx="323">
                  <c:v>44553</c:v>
                </c:pt>
                <c:pt idx="324">
                  <c:v>44554</c:v>
                </c:pt>
                <c:pt idx="325">
                  <c:v>44558</c:v>
                </c:pt>
                <c:pt idx="326">
                  <c:v>44559</c:v>
                </c:pt>
                <c:pt idx="327">
                  <c:v>44560</c:v>
                </c:pt>
                <c:pt idx="328">
                  <c:v>44564</c:v>
                </c:pt>
                <c:pt idx="329">
                  <c:v>44565</c:v>
                </c:pt>
                <c:pt idx="330">
                  <c:v>44566</c:v>
                </c:pt>
                <c:pt idx="331">
                  <c:v>44567</c:v>
                </c:pt>
                <c:pt idx="332">
                  <c:v>44568</c:v>
                </c:pt>
                <c:pt idx="333">
                  <c:v>44571</c:v>
                </c:pt>
                <c:pt idx="334">
                  <c:v>44572</c:v>
                </c:pt>
                <c:pt idx="335">
                  <c:v>44573</c:v>
                </c:pt>
                <c:pt idx="336">
                  <c:v>44574</c:v>
                </c:pt>
                <c:pt idx="337">
                  <c:v>44575</c:v>
                </c:pt>
                <c:pt idx="338">
                  <c:v>44578</c:v>
                </c:pt>
                <c:pt idx="339">
                  <c:v>44579</c:v>
                </c:pt>
                <c:pt idx="340">
                  <c:v>44580</c:v>
                </c:pt>
                <c:pt idx="341">
                  <c:v>44581</c:v>
                </c:pt>
                <c:pt idx="342">
                  <c:v>44582</c:v>
                </c:pt>
                <c:pt idx="343">
                  <c:v>44585</c:v>
                </c:pt>
                <c:pt idx="344">
                  <c:v>44586</c:v>
                </c:pt>
                <c:pt idx="345">
                  <c:v>44587</c:v>
                </c:pt>
                <c:pt idx="346">
                  <c:v>44599</c:v>
                </c:pt>
                <c:pt idx="347">
                  <c:v>44600</c:v>
                </c:pt>
                <c:pt idx="348">
                  <c:v>44601</c:v>
                </c:pt>
                <c:pt idx="349">
                  <c:v>44602</c:v>
                </c:pt>
                <c:pt idx="350">
                  <c:v>44603</c:v>
                </c:pt>
                <c:pt idx="351">
                  <c:v>44606</c:v>
                </c:pt>
                <c:pt idx="352">
                  <c:v>44607</c:v>
                </c:pt>
                <c:pt idx="353">
                  <c:v>44608</c:v>
                </c:pt>
                <c:pt idx="354">
                  <c:v>44609</c:v>
                </c:pt>
                <c:pt idx="355">
                  <c:v>44610</c:v>
                </c:pt>
                <c:pt idx="356">
                  <c:v>44613</c:v>
                </c:pt>
                <c:pt idx="357">
                  <c:v>44614</c:v>
                </c:pt>
                <c:pt idx="358">
                  <c:v>44615</c:v>
                </c:pt>
                <c:pt idx="359">
                  <c:v>44616</c:v>
                </c:pt>
                <c:pt idx="360">
                  <c:v>44617</c:v>
                </c:pt>
                <c:pt idx="361">
                  <c:v>44621</c:v>
                </c:pt>
                <c:pt idx="362">
                  <c:v>44622</c:v>
                </c:pt>
                <c:pt idx="363">
                  <c:v>44623</c:v>
                </c:pt>
                <c:pt idx="364">
                  <c:v>44624</c:v>
                </c:pt>
                <c:pt idx="365">
                  <c:v>44627</c:v>
                </c:pt>
                <c:pt idx="366">
                  <c:v>44628</c:v>
                </c:pt>
                <c:pt idx="367">
                  <c:v>44629</c:v>
                </c:pt>
                <c:pt idx="368">
                  <c:v>44630</c:v>
                </c:pt>
                <c:pt idx="369">
                  <c:v>44631</c:v>
                </c:pt>
                <c:pt idx="370">
                  <c:v>44634</c:v>
                </c:pt>
                <c:pt idx="371">
                  <c:v>44635</c:v>
                </c:pt>
                <c:pt idx="372">
                  <c:v>44636</c:v>
                </c:pt>
                <c:pt idx="373">
                  <c:v>44637</c:v>
                </c:pt>
                <c:pt idx="374">
                  <c:v>44638</c:v>
                </c:pt>
                <c:pt idx="375">
                  <c:v>44641</c:v>
                </c:pt>
                <c:pt idx="376">
                  <c:v>44642</c:v>
                </c:pt>
                <c:pt idx="377">
                  <c:v>44643</c:v>
                </c:pt>
                <c:pt idx="378">
                  <c:v>44644</c:v>
                </c:pt>
                <c:pt idx="379">
                  <c:v>44645</c:v>
                </c:pt>
                <c:pt idx="380">
                  <c:v>44648</c:v>
                </c:pt>
                <c:pt idx="381">
                  <c:v>44649</c:v>
                </c:pt>
                <c:pt idx="382">
                  <c:v>44650</c:v>
                </c:pt>
                <c:pt idx="383">
                  <c:v>44651</c:v>
                </c:pt>
                <c:pt idx="384">
                  <c:v>44652</c:v>
                </c:pt>
                <c:pt idx="385">
                  <c:v>44657</c:v>
                </c:pt>
                <c:pt idx="386">
                  <c:v>44658</c:v>
                </c:pt>
                <c:pt idx="387">
                  <c:v>44659</c:v>
                </c:pt>
                <c:pt idx="388">
                  <c:v>44662</c:v>
                </c:pt>
                <c:pt idx="389">
                  <c:v>44663</c:v>
                </c:pt>
                <c:pt idx="390">
                  <c:v>44664</c:v>
                </c:pt>
                <c:pt idx="391">
                  <c:v>44665</c:v>
                </c:pt>
                <c:pt idx="392">
                  <c:v>44670</c:v>
                </c:pt>
                <c:pt idx="393">
                  <c:v>44671</c:v>
                </c:pt>
                <c:pt idx="394">
                  <c:v>44672</c:v>
                </c:pt>
                <c:pt idx="395">
                  <c:v>44673</c:v>
                </c:pt>
                <c:pt idx="396">
                  <c:v>44677</c:v>
                </c:pt>
                <c:pt idx="397">
                  <c:v>44678</c:v>
                </c:pt>
                <c:pt idx="398">
                  <c:v>44680</c:v>
                </c:pt>
                <c:pt idx="399">
                  <c:v>44684</c:v>
                </c:pt>
                <c:pt idx="400">
                  <c:v>44685</c:v>
                </c:pt>
                <c:pt idx="401">
                  <c:v>44686</c:v>
                </c:pt>
                <c:pt idx="402">
                  <c:v>44687</c:v>
                </c:pt>
                <c:pt idx="403">
                  <c:v>44690</c:v>
                </c:pt>
                <c:pt idx="404">
                  <c:v>44691</c:v>
                </c:pt>
                <c:pt idx="405">
                  <c:v>44692</c:v>
                </c:pt>
                <c:pt idx="406">
                  <c:v>44693</c:v>
                </c:pt>
                <c:pt idx="407">
                  <c:v>44694</c:v>
                </c:pt>
                <c:pt idx="408">
                  <c:v>44697</c:v>
                </c:pt>
                <c:pt idx="409">
                  <c:v>44698</c:v>
                </c:pt>
                <c:pt idx="410">
                  <c:v>44699</c:v>
                </c:pt>
                <c:pt idx="411">
                  <c:v>44700</c:v>
                </c:pt>
                <c:pt idx="412">
                  <c:v>44701</c:v>
                </c:pt>
                <c:pt idx="413">
                  <c:v>44704</c:v>
                </c:pt>
                <c:pt idx="414">
                  <c:v>44705</c:v>
                </c:pt>
                <c:pt idx="415">
                  <c:v>44706</c:v>
                </c:pt>
                <c:pt idx="416">
                  <c:v>44707</c:v>
                </c:pt>
                <c:pt idx="417">
                  <c:v>44708</c:v>
                </c:pt>
                <c:pt idx="418">
                  <c:v>44711</c:v>
                </c:pt>
                <c:pt idx="419">
                  <c:v>44712</c:v>
                </c:pt>
                <c:pt idx="420">
                  <c:v>44713</c:v>
                </c:pt>
                <c:pt idx="421">
                  <c:v>44714</c:v>
                </c:pt>
                <c:pt idx="422">
                  <c:v>44718</c:v>
                </c:pt>
                <c:pt idx="423">
                  <c:v>44719</c:v>
                </c:pt>
                <c:pt idx="424">
                  <c:v>44720</c:v>
                </c:pt>
                <c:pt idx="425">
                  <c:v>44721</c:v>
                </c:pt>
                <c:pt idx="426">
                  <c:v>44722</c:v>
                </c:pt>
                <c:pt idx="427">
                  <c:v>44725</c:v>
                </c:pt>
                <c:pt idx="428">
                  <c:v>44726</c:v>
                </c:pt>
                <c:pt idx="429">
                  <c:v>44727</c:v>
                </c:pt>
                <c:pt idx="430">
                  <c:v>44728</c:v>
                </c:pt>
                <c:pt idx="431">
                  <c:v>44729</c:v>
                </c:pt>
                <c:pt idx="432">
                  <c:v>44732</c:v>
                </c:pt>
                <c:pt idx="433">
                  <c:v>44733</c:v>
                </c:pt>
                <c:pt idx="434">
                  <c:v>44734</c:v>
                </c:pt>
                <c:pt idx="435">
                  <c:v>44735</c:v>
                </c:pt>
                <c:pt idx="436">
                  <c:v>44736</c:v>
                </c:pt>
                <c:pt idx="437">
                  <c:v>44739</c:v>
                </c:pt>
                <c:pt idx="438">
                  <c:v>44740</c:v>
                </c:pt>
                <c:pt idx="439">
                  <c:v>44741</c:v>
                </c:pt>
                <c:pt idx="440">
                  <c:v>44742</c:v>
                </c:pt>
                <c:pt idx="441">
                  <c:v>44743</c:v>
                </c:pt>
                <c:pt idx="442">
                  <c:v>44746</c:v>
                </c:pt>
                <c:pt idx="443">
                  <c:v>44747</c:v>
                </c:pt>
                <c:pt idx="444">
                  <c:v>44748</c:v>
                </c:pt>
                <c:pt idx="445">
                  <c:v>44749</c:v>
                </c:pt>
                <c:pt idx="446">
                  <c:v>44750</c:v>
                </c:pt>
                <c:pt idx="447">
                  <c:v>44753</c:v>
                </c:pt>
                <c:pt idx="448">
                  <c:v>44754</c:v>
                </c:pt>
                <c:pt idx="449">
                  <c:v>44755</c:v>
                </c:pt>
                <c:pt idx="450">
                  <c:v>44756</c:v>
                </c:pt>
                <c:pt idx="451">
                  <c:v>44757</c:v>
                </c:pt>
                <c:pt idx="452">
                  <c:v>44760</c:v>
                </c:pt>
                <c:pt idx="453">
                  <c:v>44761</c:v>
                </c:pt>
                <c:pt idx="454">
                  <c:v>44762</c:v>
                </c:pt>
                <c:pt idx="455">
                  <c:v>44763</c:v>
                </c:pt>
                <c:pt idx="456">
                  <c:v>44764</c:v>
                </c:pt>
                <c:pt idx="457">
                  <c:v>44767</c:v>
                </c:pt>
                <c:pt idx="458">
                  <c:v>44768</c:v>
                </c:pt>
                <c:pt idx="459">
                  <c:v>44769</c:v>
                </c:pt>
                <c:pt idx="460">
                  <c:v>44770</c:v>
                </c:pt>
                <c:pt idx="461">
                  <c:v>44771</c:v>
                </c:pt>
                <c:pt idx="462">
                  <c:v>44774</c:v>
                </c:pt>
                <c:pt idx="463">
                  <c:v>44775</c:v>
                </c:pt>
                <c:pt idx="464">
                  <c:v>44776</c:v>
                </c:pt>
                <c:pt idx="465">
                  <c:v>44777</c:v>
                </c:pt>
                <c:pt idx="466">
                  <c:v>44778</c:v>
                </c:pt>
                <c:pt idx="467">
                  <c:v>44781</c:v>
                </c:pt>
                <c:pt idx="468">
                  <c:v>44782</c:v>
                </c:pt>
                <c:pt idx="469">
                  <c:v>44783</c:v>
                </c:pt>
                <c:pt idx="470">
                  <c:v>44784</c:v>
                </c:pt>
                <c:pt idx="471">
                  <c:v>44785</c:v>
                </c:pt>
                <c:pt idx="472">
                  <c:v>44788</c:v>
                </c:pt>
                <c:pt idx="473">
                  <c:v>44789</c:v>
                </c:pt>
                <c:pt idx="474">
                  <c:v>44790</c:v>
                </c:pt>
                <c:pt idx="475">
                  <c:v>44791</c:v>
                </c:pt>
                <c:pt idx="476">
                  <c:v>44792</c:v>
                </c:pt>
                <c:pt idx="477">
                  <c:v>44795</c:v>
                </c:pt>
                <c:pt idx="478">
                  <c:v>44796</c:v>
                </c:pt>
                <c:pt idx="479">
                  <c:v>44797</c:v>
                </c:pt>
                <c:pt idx="480">
                  <c:v>44798</c:v>
                </c:pt>
                <c:pt idx="481">
                  <c:v>44799</c:v>
                </c:pt>
                <c:pt idx="482">
                  <c:v>44802</c:v>
                </c:pt>
                <c:pt idx="483">
                  <c:v>44803</c:v>
                </c:pt>
                <c:pt idx="484">
                  <c:v>44804</c:v>
                </c:pt>
                <c:pt idx="485">
                  <c:v>44805</c:v>
                </c:pt>
                <c:pt idx="486">
                  <c:v>44806</c:v>
                </c:pt>
                <c:pt idx="487">
                  <c:v>44809</c:v>
                </c:pt>
                <c:pt idx="488">
                  <c:v>44810</c:v>
                </c:pt>
                <c:pt idx="489">
                  <c:v>44811</c:v>
                </c:pt>
                <c:pt idx="490">
                  <c:v>44812</c:v>
                </c:pt>
                <c:pt idx="491">
                  <c:v>44816</c:v>
                </c:pt>
                <c:pt idx="492">
                  <c:v>44817</c:v>
                </c:pt>
                <c:pt idx="493">
                  <c:v>44818</c:v>
                </c:pt>
                <c:pt idx="494">
                  <c:v>44819</c:v>
                </c:pt>
                <c:pt idx="495">
                  <c:v>44820</c:v>
                </c:pt>
                <c:pt idx="496">
                  <c:v>44823</c:v>
                </c:pt>
                <c:pt idx="497">
                  <c:v>44824</c:v>
                </c:pt>
                <c:pt idx="498">
                  <c:v>44825</c:v>
                </c:pt>
                <c:pt idx="499">
                  <c:v>44826</c:v>
                </c:pt>
                <c:pt idx="500">
                  <c:v>44827</c:v>
                </c:pt>
                <c:pt idx="501">
                  <c:v>44830</c:v>
                </c:pt>
                <c:pt idx="502">
                  <c:v>44831</c:v>
                </c:pt>
                <c:pt idx="503">
                  <c:v>44832</c:v>
                </c:pt>
                <c:pt idx="504">
                  <c:v>44833</c:v>
                </c:pt>
                <c:pt idx="505">
                  <c:v>44834</c:v>
                </c:pt>
                <c:pt idx="506">
                  <c:v>44837</c:v>
                </c:pt>
                <c:pt idx="507">
                  <c:v>44838</c:v>
                </c:pt>
                <c:pt idx="508">
                  <c:v>44839</c:v>
                </c:pt>
                <c:pt idx="509">
                  <c:v>44840</c:v>
                </c:pt>
                <c:pt idx="510">
                  <c:v>44841</c:v>
                </c:pt>
                <c:pt idx="511">
                  <c:v>44845</c:v>
                </c:pt>
                <c:pt idx="512">
                  <c:v>44846</c:v>
                </c:pt>
                <c:pt idx="513">
                  <c:v>44847</c:v>
                </c:pt>
                <c:pt idx="514">
                  <c:v>44848</c:v>
                </c:pt>
                <c:pt idx="515">
                  <c:v>44851</c:v>
                </c:pt>
                <c:pt idx="516">
                  <c:v>44852</c:v>
                </c:pt>
                <c:pt idx="517">
                  <c:v>44853</c:v>
                </c:pt>
                <c:pt idx="518">
                  <c:v>44854</c:v>
                </c:pt>
                <c:pt idx="519">
                  <c:v>44855</c:v>
                </c:pt>
                <c:pt idx="520">
                  <c:v>44858</c:v>
                </c:pt>
                <c:pt idx="521">
                  <c:v>44859</c:v>
                </c:pt>
                <c:pt idx="522">
                  <c:v>44860</c:v>
                </c:pt>
                <c:pt idx="523">
                  <c:v>44861</c:v>
                </c:pt>
                <c:pt idx="524">
                  <c:v>44862</c:v>
                </c:pt>
                <c:pt idx="525">
                  <c:v>44865</c:v>
                </c:pt>
                <c:pt idx="526">
                  <c:v>44866</c:v>
                </c:pt>
                <c:pt idx="527">
                  <c:v>44867</c:v>
                </c:pt>
                <c:pt idx="528">
                  <c:v>44868</c:v>
                </c:pt>
                <c:pt idx="529">
                  <c:v>44869</c:v>
                </c:pt>
                <c:pt idx="530">
                  <c:v>44872</c:v>
                </c:pt>
                <c:pt idx="531">
                  <c:v>44873</c:v>
                </c:pt>
                <c:pt idx="532">
                  <c:v>44874</c:v>
                </c:pt>
                <c:pt idx="533">
                  <c:v>44875</c:v>
                </c:pt>
                <c:pt idx="534">
                  <c:v>44876</c:v>
                </c:pt>
                <c:pt idx="535">
                  <c:v>44879</c:v>
                </c:pt>
                <c:pt idx="536">
                  <c:v>44880</c:v>
                </c:pt>
                <c:pt idx="537">
                  <c:v>44881</c:v>
                </c:pt>
                <c:pt idx="538">
                  <c:v>44882</c:v>
                </c:pt>
                <c:pt idx="539">
                  <c:v>44883</c:v>
                </c:pt>
                <c:pt idx="540">
                  <c:v>44886</c:v>
                </c:pt>
                <c:pt idx="541">
                  <c:v>44887</c:v>
                </c:pt>
                <c:pt idx="542">
                  <c:v>44888</c:v>
                </c:pt>
                <c:pt idx="543">
                  <c:v>44889</c:v>
                </c:pt>
                <c:pt idx="544">
                  <c:v>44890</c:v>
                </c:pt>
                <c:pt idx="545">
                  <c:v>44893</c:v>
                </c:pt>
                <c:pt idx="546">
                  <c:v>44894</c:v>
                </c:pt>
                <c:pt idx="547">
                  <c:v>44895</c:v>
                </c:pt>
                <c:pt idx="548">
                  <c:v>44896</c:v>
                </c:pt>
                <c:pt idx="549">
                  <c:v>44897</c:v>
                </c:pt>
                <c:pt idx="550">
                  <c:v>44900</c:v>
                </c:pt>
                <c:pt idx="551">
                  <c:v>44901</c:v>
                </c:pt>
                <c:pt idx="552">
                  <c:v>44902</c:v>
                </c:pt>
                <c:pt idx="553">
                  <c:v>44903</c:v>
                </c:pt>
                <c:pt idx="554">
                  <c:v>44904</c:v>
                </c:pt>
                <c:pt idx="555">
                  <c:v>44907</c:v>
                </c:pt>
                <c:pt idx="556">
                  <c:v>44908</c:v>
                </c:pt>
                <c:pt idx="557">
                  <c:v>44909</c:v>
                </c:pt>
                <c:pt idx="558">
                  <c:v>44910</c:v>
                </c:pt>
                <c:pt idx="559">
                  <c:v>44911</c:v>
                </c:pt>
                <c:pt idx="560">
                  <c:v>44914</c:v>
                </c:pt>
                <c:pt idx="561">
                  <c:v>44915</c:v>
                </c:pt>
                <c:pt idx="562">
                  <c:v>44916</c:v>
                </c:pt>
                <c:pt idx="563">
                  <c:v>44917</c:v>
                </c:pt>
                <c:pt idx="564">
                  <c:v>44918</c:v>
                </c:pt>
                <c:pt idx="565">
                  <c:v>44921</c:v>
                </c:pt>
                <c:pt idx="566">
                  <c:v>44922</c:v>
                </c:pt>
                <c:pt idx="567">
                  <c:v>44923</c:v>
                </c:pt>
                <c:pt idx="568">
                  <c:v>44924</c:v>
                </c:pt>
                <c:pt idx="569">
                  <c:v>44925</c:v>
                </c:pt>
                <c:pt idx="570">
                  <c:v>44929</c:v>
                </c:pt>
                <c:pt idx="571">
                  <c:v>44930</c:v>
                </c:pt>
                <c:pt idx="572">
                  <c:v>44931</c:v>
                </c:pt>
                <c:pt idx="573">
                  <c:v>44932</c:v>
                </c:pt>
                <c:pt idx="574">
                  <c:v>44935</c:v>
                </c:pt>
                <c:pt idx="575">
                  <c:v>44936</c:v>
                </c:pt>
                <c:pt idx="576">
                  <c:v>44937</c:v>
                </c:pt>
                <c:pt idx="577">
                  <c:v>44938</c:v>
                </c:pt>
                <c:pt idx="578">
                  <c:v>44939</c:v>
                </c:pt>
                <c:pt idx="579">
                  <c:v>44942</c:v>
                </c:pt>
                <c:pt idx="580">
                  <c:v>44943</c:v>
                </c:pt>
                <c:pt idx="581">
                  <c:v>44956</c:v>
                </c:pt>
                <c:pt idx="582">
                  <c:v>44957</c:v>
                </c:pt>
                <c:pt idx="583">
                  <c:v>44958</c:v>
                </c:pt>
                <c:pt idx="584">
                  <c:v>44959</c:v>
                </c:pt>
                <c:pt idx="585">
                  <c:v>44960</c:v>
                </c:pt>
                <c:pt idx="586">
                  <c:v>44963</c:v>
                </c:pt>
                <c:pt idx="587">
                  <c:v>44964</c:v>
                </c:pt>
                <c:pt idx="588">
                  <c:v>44965</c:v>
                </c:pt>
                <c:pt idx="589">
                  <c:v>44966</c:v>
                </c:pt>
                <c:pt idx="590">
                  <c:v>44967</c:v>
                </c:pt>
                <c:pt idx="591">
                  <c:v>44970</c:v>
                </c:pt>
                <c:pt idx="592">
                  <c:v>44971</c:v>
                </c:pt>
                <c:pt idx="593">
                  <c:v>44972</c:v>
                </c:pt>
                <c:pt idx="594">
                  <c:v>44973</c:v>
                </c:pt>
                <c:pt idx="595">
                  <c:v>44974</c:v>
                </c:pt>
                <c:pt idx="596">
                  <c:v>44977</c:v>
                </c:pt>
                <c:pt idx="597">
                  <c:v>44978</c:v>
                </c:pt>
                <c:pt idx="598">
                  <c:v>44979</c:v>
                </c:pt>
                <c:pt idx="599">
                  <c:v>44980</c:v>
                </c:pt>
                <c:pt idx="600">
                  <c:v>44981</c:v>
                </c:pt>
                <c:pt idx="601">
                  <c:v>44986</c:v>
                </c:pt>
                <c:pt idx="602">
                  <c:v>44987</c:v>
                </c:pt>
                <c:pt idx="603">
                  <c:v>44988</c:v>
                </c:pt>
                <c:pt idx="604">
                  <c:v>44991</c:v>
                </c:pt>
                <c:pt idx="605">
                  <c:v>44992</c:v>
                </c:pt>
                <c:pt idx="606">
                  <c:v>44993</c:v>
                </c:pt>
                <c:pt idx="607">
                  <c:v>44994</c:v>
                </c:pt>
                <c:pt idx="608">
                  <c:v>44995</c:v>
                </c:pt>
                <c:pt idx="609">
                  <c:v>44998</c:v>
                </c:pt>
                <c:pt idx="610">
                  <c:v>44999</c:v>
                </c:pt>
                <c:pt idx="611">
                  <c:v>45000</c:v>
                </c:pt>
                <c:pt idx="612">
                  <c:v>45001</c:v>
                </c:pt>
                <c:pt idx="613">
                  <c:v>45002</c:v>
                </c:pt>
                <c:pt idx="614">
                  <c:v>45005</c:v>
                </c:pt>
                <c:pt idx="615">
                  <c:v>45006</c:v>
                </c:pt>
                <c:pt idx="616">
                  <c:v>45007</c:v>
                </c:pt>
                <c:pt idx="617">
                  <c:v>45008</c:v>
                </c:pt>
                <c:pt idx="618">
                  <c:v>45009</c:v>
                </c:pt>
                <c:pt idx="619">
                  <c:v>45012</c:v>
                </c:pt>
                <c:pt idx="620">
                  <c:v>45013</c:v>
                </c:pt>
                <c:pt idx="621">
                  <c:v>45014</c:v>
                </c:pt>
                <c:pt idx="622">
                  <c:v>45015</c:v>
                </c:pt>
                <c:pt idx="623">
                  <c:v>45016</c:v>
                </c:pt>
                <c:pt idx="624">
                  <c:v>45022</c:v>
                </c:pt>
                <c:pt idx="625">
                  <c:v>45023</c:v>
                </c:pt>
                <c:pt idx="626">
                  <c:v>45026</c:v>
                </c:pt>
                <c:pt idx="627">
                  <c:v>45027</c:v>
                </c:pt>
                <c:pt idx="628">
                  <c:v>45028</c:v>
                </c:pt>
                <c:pt idx="629">
                  <c:v>45029</c:v>
                </c:pt>
                <c:pt idx="630">
                  <c:v>45030</c:v>
                </c:pt>
                <c:pt idx="631">
                  <c:v>45033</c:v>
                </c:pt>
                <c:pt idx="632">
                  <c:v>45034</c:v>
                </c:pt>
                <c:pt idx="633">
                  <c:v>45035</c:v>
                </c:pt>
                <c:pt idx="634">
                  <c:v>45036</c:v>
                </c:pt>
                <c:pt idx="635">
                  <c:v>45037</c:v>
                </c:pt>
                <c:pt idx="636">
                  <c:v>45040</c:v>
                </c:pt>
                <c:pt idx="637">
                  <c:v>45041</c:v>
                </c:pt>
                <c:pt idx="638">
                  <c:v>45042</c:v>
                </c:pt>
                <c:pt idx="639">
                  <c:v>45043</c:v>
                </c:pt>
                <c:pt idx="640">
                  <c:v>45044</c:v>
                </c:pt>
                <c:pt idx="641">
                  <c:v>45048</c:v>
                </c:pt>
                <c:pt idx="642">
                  <c:v>45049</c:v>
                </c:pt>
                <c:pt idx="643">
                  <c:v>45050</c:v>
                </c:pt>
                <c:pt idx="644">
                  <c:v>45051</c:v>
                </c:pt>
                <c:pt idx="645">
                  <c:v>45054</c:v>
                </c:pt>
                <c:pt idx="646">
                  <c:v>45055</c:v>
                </c:pt>
                <c:pt idx="647">
                  <c:v>45056</c:v>
                </c:pt>
                <c:pt idx="648">
                  <c:v>45057</c:v>
                </c:pt>
                <c:pt idx="649">
                  <c:v>45058</c:v>
                </c:pt>
                <c:pt idx="650">
                  <c:v>45061</c:v>
                </c:pt>
                <c:pt idx="651">
                  <c:v>45062</c:v>
                </c:pt>
                <c:pt idx="652">
                  <c:v>45063</c:v>
                </c:pt>
                <c:pt idx="653">
                  <c:v>45064</c:v>
                </c:pt>
                <c:pt idx="654">
                  <c:v>45065</c:v>
                </c:pt>
                <c:pt idx="655">
                  <c:v>45068</c:v>
                </c:pt>
                <c:pt idx="656">
                  <c:v>45069</c:v>
                </c:pt>
                <c:pt idx="657">
                  <c:v>45070</c:v>
                </c:pt>
                <c:pt idx="658">
                  <c:v>45071</c:v>
                </c:pt>
                <c:pt idx="659">
                  <c:v>45072</c:v>
                </c:pt>
                <c:pt idx="660">
                  <c:v>45075</c:v>
                </c:pt>
                <c:pt idx="661">
                  <c:v>45076</c:v>
                </c:pt>
                <c:pt idx="662">
                  <c:v>45077</c:v>
                </c:pt>
                <c:pt idx="663">
                  <c:v>45078</c:v>
                </c:pt>
                <c:pt idx="664">
                  <c:v>45079</c:v>
                </c:pt>
                <c:pt idx="665">
                  <c:v>45082</c:v>
                </c:pt>
                <c:pt idx="666">
                  <c:v>45083</c:v>
                </c:pt>
                <c:pt idx="667">
                  <c:v>45084</c:v>
                </c:pt>
                <c:pt idx="668">
                  <c:v>45085</c:v>
                </c:pt>
                <c:pt idx="669">
                  <c:v>45086</c:v>
                </c:pt>
                <c:pt idx="670">
                  <c:v>45089</c:v>
                </c:pt>
                <c:pt idx="671">
                  <c:v>45090</c:v>
                </c:pt>
                <c:pt idx="672">
                  <c:v>45091</c:v>
                </c:pt>
                <c:pt idx="673">
                  <c:v>45092</c:v>
                </c:pt>
                <c:pt idx="674">
                  <c:v>45093</c:v>
                </c:pt>
                <c:pt idx="675">
                  <c:v>45096</c:v>
                </c:pt>
                <c:pt idx="676">
                  <c:v>45097</c:v>
                </c:pt>
                <c:pt idx="677">
                  <c:v>45098</c:v>
                </c:pt>
                <c:pt idx="678">
                  <c:v>45103</c:v>
                </c:pt>
                <c:pt idx="679">
                  <c:v>45104</c:v>
                </c:pt>
                <c:pt idx="680">
                  <c:v>45105</c:v>
                </c:pt>
                <c:pt idx="681">
                  <c:v>45106</c:v>
                </c:pt>
                <c:pt idx="682">
                  <c:v>45107</c:v>
                </c:pt>
                <c:pt idx="683">
                  <c:v>45110</c:v>
                </c:pt>
                <c:pt idx="684">
                  <c:v>45111</c:v>
                </c:pt>
                <c:pt idx="685">
                  <c:v>45112</c:v>
                </c:pt>
                <c:pt idx="686">
                  <c:v>45113</c:v>
                </c:pt>
                <c:pt idx="687">
                  <c:v>45114</c:v>
                </c:pt>
                <c:pt idx="688">
                  <c:v>45117</c:v>
                </c:pt>
                <c:pt idx="689">
                  <c:v>45118</c:v>
                </c:pt>
                <c:pt idx="690">
                  <c:v>45119</c:v>
                </c:pt>
                <c:pt idx="691">
                  <c:v>45120</c:v>
                </c:pt>
                <c:pt idx="692">
                  <c:v>45121</c:v>
                </c:pt>
                <c:pt idx="693">
                  <c:v>45124</c:v>
                </c:pt>
                <c:pt idx="694">
                  <c:v>45125</c:v>
                </c:pt>
                <c:pt idx="695">
                  <c:v>45126</c:v>
                </c:pt>
                <c:pt idx="696">
                  <c:v>45127</c:v>
                </c:pt>
                <c:pt idx="697">
                  <c:v>45128</c:v>
                </c:pt>
                <c:pt idx="698">
                  <c:v>45131</c:v>
                </c:pt>
                <c:pt idx="699">
                  <c:v>45132</c:v>
                </c:pt>
                <c:pt idx="700">
                  <c:v>45133</c:v>
                </c:pt>
                <c:pt idx="701">
                  <c:v>45134</c:v>
                </c:pt>
                <c:pt idx="702">
                  <c:v>45135</c:v>
                </c:pt>
                <c:pt idx="703">
                  <c:v>45138</c:v>
                </c:pt>
                <c:pt idx="704">
                  <c:v>45139</c:v>
                </c:pt>
                <c:pt idx="705">
                  <c:v>45140</c:v>
                </c:pt>
                <c:pt idx="706">
                  <c:v>45142</c:v>
                </c:pt>
                <c:pt idx="707">
                  <c:v>45145</c:v>
                </c:pt>
                <c:pt idx="708">
                  <c:v>45146</c:v>
                </c:pt>
                <c:pt idx="709">
                  <c:v>45147</c:v>
                </c:pt>
                <c:pt idx="710">
                  <c:v>45148</c:v>
                </c:pt>
                <c:pt idx="711">
                  <c:v>45149</c:v>
                </c:pt>
                <c:pt idx="712">
                  <c:v>45152</c:v>
                </c:pt>
                <c:pt idx="713">
                  <c:v>45153</c:v>
                </c:pt>
                <c:pt idx="714">
                  <c:v>45154</c:v>
                </c:pt>
                <c:pt idx="715">
                  <c:v>45155</c:v>
                </c:pt>
                <c:pt idx="716">
                  <c:v>45156</c:v>
                </c:pt>
                <c:pt idx="717">
                  <c:v>45159</c:v>
                </c:pt>
                <c:pt idx="718">
                  <c:v>45160</c:v>
                </c:pt>
                <c:pt idx="719">
                  <c:v>45161</c:v>
                </c:pt>
                <c:pt idx="720">
                  <c:v>45162</c:v>
                </c:pt>
                <c:pt idx="721">
                  <c:v>45163</c:v>
                </c:pt>
                <c:pt idx="722">
                  <c:v>45166</c:v>
                </c:pt>
                <c:pt idx="723">
                  <c:v>45167</c:v>
                </c:pt>
                <c:pt idx="724">
                  <c:v>45168</c:v>
                </c:pt>
                <c:pt idx="725">
                  <c:v>45169</c:v>
                </c:pt>
                <c:pt idx="726">
                  <c:v>45170</c:v>
                </c:pt>
                <c:pt idx="727">
                  <c:v>45173</c:v>
                </c:pt>
                <c:pt idx="728">
                  <c:v>45174</c:v>
                </c:pt>
                <c:pt idx="729">
                  <c:v>45175</c:v>
                </c:pt>
                <c:pt idx="730">
                  <c:v>45176</c:v>
                </c:pt>
                <c:pt idx="731">
                  <c:v>45177</c:v>
                </c:pt>
                <c:pt idx="732">
                  <c:v>45180</c:v>
                </c:pt>
                <c:pt idx="733">
                  <c:v>45181</c:v>
                </c:pt>
                <c:pt idx="734">
                  <c:v>45182</c:v>
                </c:pt>
                <c:pt idx="735">
                  <c:v>45183</c:v>
                </c:pt>
                <c:pt idx="736">
                  <c:v>45184</c:v>
                </c:pt>
                <c:pt idx="737">
                  <c:v>45187</c:v>
                </c:pt>
                <c:pt idx="738">
                  <c:v>45188</c:v>
                </c:pt>
                <c:pt idx="739">
                  <c:v>45189</c:v>
                </c:pt>
                <c:pt idx="740">
                  <c:v>45190</c:v>
                </c:pt>
                <c:pt idx="741">
                  <c:v>45191</c:v>
                </c:pt>
                <c:pt idx="742">
                  <c:v>45194</c:v>
                </c:pt>
                <c:pt idx="743">
                  <c:v>45195</c:v>
                </c:pt>
                <c:pt idx="744">
                  <c:v>45196</c:v>
                </c:pt>
                <c:pt idx="745">
                  <c:v>45197</c:v>
                </c:pt>
                <c:pt idx="746">
                  <c:v>45201</c:v>
                </c:pt>
                <c:pt idx="747">
                  <c:v>45202</c:v>
                </c:pt>
                <c:pt idx="748">
                  <c:v>45203</c:v>
                </c:pt>
                <c:pt idx="749">
                  <c:v>45204</c:v>
                </c:pt>
                <c:pt idx="750">
                  <c:v>45205</c:v>
                </c:pt>
                <c:pt idx="751">
                  <c:v>45210</c:v>
                </c:pt>
                <c:pt idx="752">
                  <c:v>45211</c:v>
                </c:pt>
                <c:pt idx="753">
                  <c:v>45212</c:v>
                </c:pt>
                <c:pt idx="754">
                  <c:v>45215</c:v>
                </c:pt>
                <c:pt idx="755">
                  <c:v>45216</c:v>
                </c:pt>
                <c:pt idx="756">
                  <c:v>45217</c:v>
                </c:pt>
                <c:pt idx="757">
                  <c:v>45218</c:v>
                </c:pt>
                <c:pt idx="758">
                  <c:v>45219</c:v>
                </c:pt>
                <c:pt idx="759">
                  <c:v>45222</c:v>
                </c:pt>
                <c:pt idx="760">
                  <c:v>45223</c:v>
                </c:pt>
                <c:pt idx="761">
                  <c:v>45224</c:v>
                </c:pt>
                <c:pt idx="762">
                  <c:v>45225</c:v>
                </c:pt>
                <c:pt idx="763">
                  <c:v>45226</c:v>
                </c:pt>
                <c:pt idx="764">
                  <c:v>45229</c:v>
                </c:pt>
                <c:pt idx="765">
                  <c:v>45230</c:v>
                </c:pt>
                <c:pt idx="766">
                  <c:v>45231</c:v>
                </c:pt>
                <c:pt idx="767">
                  <c:v>45232</c:v>
                </c:pt>
                <c:pt idx="768">
                  <c:v>45233</c:v>
                </c:pt>
                <c:pt idx="769">
                  <c:v>45236</c:v>
                </c:pt>
                <c:pt idx="770">
                  <c:v>45237</c:v>
                </c:pt>
                <c:pt idx="771">
                  <c:v>45238</c:v>
                </c:pt>
                <c:pt idx="772">
                  <c:v>45239</c:v>
                </c:pt>
                <c:pt idx="773">
                  <c:v>45240</c:v>
                </c:pt>
                <c:pt idx="774">
                  <c:v>45243</c:v>
                </c:pt>
                <c:pt idx="775">
                  <c:v>45244</c:v>
                </c:pt>
                <c:pt idx="776">
                  <c:v>45245</c:v>
                </c:pt>
                <c:pt idx="777">
                  <c:v>45246</c:v>
                </c:pt>
              </c:numCache>
            </c:numRef>
          </c:cat>
          <c:val>
            <c:numRef>
              <c:f>S1_new!$F$2:$F$792</c:f>
              <c:numCache>
                <c:formatCode>0.00%</c:formatCode>
                <c:ptCount val="791"/>
                <c:pt idx="0">
                  <c:v>3.7520229614794163E-3</c:v>
                </c:pt>
                <c:pt idx="1">
                  <c:v>3.7520229614794163E-3</c:v>
                </c:pt>
                <c:pt idx="2">
                  <c:v>3.7520229614794163E-3</c:v>
                </c:pt>
                <c:pt idx="3">
                  <c:v>3.7520229614794163E-3</c:v>
                </c:pt>
                <c:pt idx="4">
                  <c:v>3.7520229614794163E-3</c:v>
                </c:pt>
                <c:pt idx="5">
                  <c:v>3.7520229614794163E-3</c:v>
                </c:pt>
                <c:pt idx="6">
                  <c:v>3.7520229614794163E-3</c:v>
                </c:pt>
                <c:pt idx="7">
                  <c:v>3.7520229614794163E-3</c:v>
                </c:pt>
                <c:pt idx="8">
                  <c:v>3.7520229614794163E-3</c:v>
                </c:pt>
                <c:pt idx="9">
                  <c:v>3.7520229614794163E-3</c:v>
                </c:pt>
                <c:pt idx="10">
                  <c:v>3.7520229614794163E-3</c:v>
                </c:pt>
                <c:pt idx="11">
                  <c:v>3.7520229614794163E-3</c:v>
                </c:pt>
                <c:pt idx="12">
                  <c:v>3.7520229614794163E-3</c:v>
                </c:pt>
                <c:pt idx="13">
                  <c:v>3.7520229614794163E-3</c:v>
                </c:pt>
                <c:pt idx="14">
                  <c:v>3.7520229614794163E-3</c:v>
                </c:pt>
                <c:pt idx="15">
                  <c:v>3.7520229614794163E-3</c:v>
                </c:pt>
                <c:pt idx="16">
                  <c:v>3.7520229614794163E-3</c:v>
                </c:pt>
                <c:pt idx="17">
                  <c:v>3.7520229614794163E-3</c:v>
                </c:pt>
                <c:pt idx="18">
                  <c:v>3.7520229614794163E-3</c:v>
                </c:pt>
                <c:pt idx="19">
                  <c:v>3.7520229614794163E-3</c:v>
                </c:pt>
                <c:pt idx="20">
                  <c:v>3.7520229614794163E-3</c:v>
                </c:pt>
                <c:pt idx="21">
                  <c:v>3.7520229614794163E-3</c:v>
                </c:pt>
                <c:pt idx="22">
                  <c:v>3.7520229614794163E-3</c:v>
                </c:pt>
                <c:pt idx="23">
                  <c:v>3.7520229614794163E-3</c:v>
                </c:pt>
                <c:pt idx="24">
                  <c:v>3.7520229614794163E-3</c:v>
                </c:pt>
                <c:pt idx="25">
                  <c:v>3.7520229614794163E-3</c:v>
                </c:pt>
                <c:pt idx="26">
                  <c:v>3.7520229614794163E-3</c:v>
                </c:pt>
                <c:pt idx="27">
                  <c:v>3.7520229614794163E-3</c:v>
                </c:pt>
                <c:pt idx="28">
                  <c:v>3.7520229614794163E-3</c:v>
                </c:pt>
                <c:pt idx="29">
                  <c:v>3.7520229614794163E-3</c:v>
                </c:pt>
                <c:pt idx="30">
                  <c:v>3.7520229614794163E-3</c:v>
                </c:pt>
                <c:pt idx="31">
                  <c:v>3.7520229614794163E-3</c:v>
                </c:pt>
                <c:pt idx="32">
                  <c:v>3.7520229614794163E-3</c:v>
                </c:pt>
                <c:pt idx="33">
                  <c:v>3.7520229614794163E-3</c:v>
                </c:pt>
                <c:pt idx="34">
                  <c:v>3.7520229614794163E-3</c:v>
                </c:pt>
                <c:pt idx="35">
                  <c:v>3.7520229614794163E-3</c:v>
                </c:pt>
                <c:pt idx="36">
                  <c:v>3.7520229614794163E-3</c:v>
                </c:pt>
                <c:pt idx="37">
                  <c:v>3.7520229614794163E-3</c:v>
                </c:pt>
                <c:pt idx="38">
                  <c:v>3.7520229614794163E-3</c:v>
                </c:pt>
                <c:pt idx="39">
                  <c:v>3.7520229614794163E-3</c:v>
                </c:pt>
                <c:pt idx="40">
                  <c:v>3.7520229614794163E-3</c:v>
                </c:pt>
                <c:pt idx="41">
                  <c:v>3.7520229614794163E-3</c:v>
                </c:pt>
                <c:pt idx="42">
                  <c:v>3.7520229614794163E-3</c:v>
                </c:pt>
                <c:pt idx="43">
                  <c:v>3.7520229614794163E-3</c:v>
                </c:pt>
                <c:pt idx="44">
                  <c:v>3.7520229614794163E-3</c:v>
                </c:pt>
                <c:pt idx="45">
                  <c:v>3.7520229614794163E-3</c:v>
                </c:pt>
                <c:pt idx="46">
                  <c:v>3.7520229614794163E-3</c:v>
                </c:pt>
                <c:pt idx="47">
                  <c:v>3.7520229614794163E-3</c:v>
                </c:pt>
                <c:pt idx="48">
                  <c:v>3.7520229614794163E-3</c:v>
                </c:pt>
                <c:pt idx="49">
                  <c:v>3.7520229614794163E-3</c:v>
                </c:pt>
                <c:pt idx="50">
                  <c:v>3.7520229614794163E-3</c:v>
                </c:pt>
                <c:pt idx="51">
                  <c:v>3.7520229614794163E-3</c:v>
                </c:pt>
                <c:pt idx="52">
                  <c:v>3.7520229614794163E-3</c:v>
                </c:pt>
                <c:pt idx="53">
                  <c:v>3.7520229614794163E-3</c:v>
                </c:pt>
                <c:pt idx="54">
                  <c:v>3.7520229614794163E-3</c:v>
                </c:pt>
                <c:pt idx="55">
                  <c:v>3.7520229614794163E-3</c:v>
                </c:pt>
                <c:pt idx="56">
                  <c:v>3.7520229614794163E-3</c:v>
                </c:pt>
                <c:pt idx="57">
                  <c:v>3.7520229614794163E-3</c:v>
                </c:pt>
                <c:pt idx="58">
                  <c:v>3.7520229614794163E-3</c:v>
                </c:pt>
                <c:pt idx="59">
                  <c:v>3.7520229614794163E-3</c:v>
                </c:pt>
                <c:pt idx="60">
                  <c:v>3.7520229614794163E-3</c:v>
                </c:pt>
                <c:pt idx="61">
                  <c:v>3.7520229614794163E-3</c:v>
                </c:pt>
                <c:pt idx="62">
                  <c:v>3.7520229614794163E-3</c:v>
                </c:pt>
                <c:pt idx="63">
                  <c:v>3.7520229614794163E-3</c:v>
                </c:pt>
                <c:pt idx="64">
                  <c:v>3.7520229614794163E-3</c:v>
                </c:pt>
                <c:pt idx="65">
                  <c:v>3.7520229614794163E-3</c:v>
                </c:pt>
                <c:pt idx="66">
                  <c:v>3.7520229614794163E-3</c:v>
                </c:pt>
                <c:pt idx="67">
                  <c:v>3.7520229614794163E-3</c:v>
                </c:pt>
                <c:pt idx="68">
                  <c:v>3.7520229614794163E-3</c:v>
                </c:pt>
                <c:pt idx="69">
                  <c:v>3.7520229614794163E-3</c:v>
                </c:pt>
                <c:pt idx="70">
                  <c:v>3.7520229614794163E-3</c:v>
                </c:pt>
                <c:pt idx="71">
                  <c:v>3.7520229614794163E-3</c:v>
                </c:pt>
                <c:pt idx="72">
                  <c:v>3.7520229614794163E-3</c:v>
                </c:pt>
                <c:pt idx="73">
                  <c:v>3.7520229614794163E-3</c:v>
                </c:pt>
                <c:pt idx="74">
                  <c:v>3.7520229614794163E-3</c:v>
                </c:pt>
                <c:pt idx="75">
                  <c:v>3.7520229614794163E-3</c:v>
                </c:pt>
                <c:pt idx="76">
                  <c:v>3.7520229614794163E-3</c:v>
                </c:pt>
                <c:pt idx="77">
                  <c:v>3.7520229614794163E-3</c:v>
                </c:pt>
                <c:pt idx="78">
                  <c:v>3.7520229614794163E-3</c:v>
                </c:pt>
                <c:pt idx="79">
                  <c:v>3.7520229614794163E-3</c:v>
                </c:pt>
                <c:pt idx="80">
                  <c:v>3.7520229614794163E-3</c:v>
                </c:pt>
                <c:pt idx="81">
                  <c:v>3.7520229614794163E-3</c:v>
                </c:pt>
                <c:pt idx="82">
                  <c:v>3.7520229614794163E-3</c:v>
                </c:pt>
                <c:pt idx="83">
                  <c:v>3.7520229614794163E-3</c:v>
                </c:pt>
                <c:pt idx="84">
                  <c:v>3.7520229614794163E-3</c:v>
                </c:pt>
                <c:pt idx="85">
                  <c:v>3.7520229614794163E-3</c:v>
                </c:pt>
                <c:pt idx="86">
                  <c:v>3.7520229614794163E-3</c:v>
                </c:pt>
                <c:pt idx="87">
                  <c:v>3.7520229614794163E-3</c:v>
                </c:pt>
                <c:pt idx="88">
                  <c:v>3.7520229614794163E-3</c:v>
                </c:pt>
                <c:pt idx="89">
                  <c:v>3.7520229614794163E-3</c:v>
                </c:pt>
                <c:pt idx="90">
                  <c:v>3.7520229614794163E-3</c:v>
                </c:pt>
                <c:pt idx="91">
                  <c:v>3.7520229614794163E-3</c:v>
                </c:pt>
                <c:pt idx="92">
                  <c:v>3.7520229614794163E-3</c:v>
                </c:pt>
                <c:pt idx="93">
                  <c:v>3.7520229614794163E-3</c:v>
                </c:pt>
                <c:pt idx="94">
                  <c:v>3.7520229614794163E-3</c:v>
                </c:pt>
                <c:pt idx="95">
                  <c:v>3.7520229614794163E-3</c:v>
                </c:pt>
                <c:pt idx="96">
                  <c:v>3.7520229614794163E-3</c:v>
                </c:pt>
                <c:pt idx="97">
                  <c:v>3.7520229614794163E-3</c:v>
                </c:pt>
                <c:pt idx="98">
                  <c:v>3.7520229614794163E-3</c:v>
                </c:pt>
                <c:pt idx="99">
                  <c:v>3.7520229614794163E-3</c:v>
                </c:pt>
                <c:pt idx="100">
                  <c:v>3.7520229614794163E-3</c:v>
                </c:pt>
                <c:pt idx="101">
                  <c:v>3.7520229614794163E-3</c:v>
                </c:pt>
                <c:pt idx="102">
                  <c:v>3.7520229614794163E-3</c:v>
                </c:pt>
                <c:pt idx="103">
                  <c:v>3.7520229614794163E-3</c:v>
                </c:pt>
                <c:pt idx="104">
                  <c:v>3.7520229614794163E-3</c:v>
                </c:pt>
                <c:pt idx="105">
                  <c:v>3.7520229614794163E-3</c:v>
                </c:pt>
                <c:pt idx="106">
                  <c:v>3.7520229614794163E-3</c:v>
                </c:pt>
                <c:pt idx="107">
                  <c:v>3.7520229614794163E-3</c:v>
                </c:pt>
                <c:pt idx="108">
                  <c:v>3.7520229614794163E-3</c:v>
                </c:pt>
                <c:pt idx="109">
                  <c:v>3.7520229614794163E-3</c:v>
                </c:pt>
                <c:pt idx="110">
                  <c:v>3.7520229614794163E-3</c:v>
                </c:pt>
                <c:pt idx="111">
                  <c:v>3.7520229614794163E-3</c:v>
                </c:pt>
                <c:pt idx="112">
                  <c:v>3.7520229614794163E-3</c:v>
                </c:pt>
                <c:pt idx="113">
                  <c:v>3.7520229614794163E-3</c:v>
                </c:pt>
                <c:pt idx="114">
                  <c:v>3.7520229614794163E-3</c:v>
                </c:pt>
                <c:pt idx="115">
                  <c:v>3.7520229614794163E-3</c:v>
                </c:pt>
                <c:pt idx="116">
                  <c:v>3.7520229614794163E-3</c:v>
                </c:pt>
                <c:pt idx="117">
                  <c:v>3.7520229614794163E-3</c:v>
                </c:pt>
                <c:pt idx="118">
                  <c:v>3.7520229614794163E-3</c:v>
                </c:pt>
                <c:pt idx="119">
                  <c:v>3.7520229614794163E-3</c:v>
                </c:pt>
                <c:pt idx="120">
                  <c:v>3.7520229614794163E-3</c:v>
                </c:pt>
                <c:pt idx="121">
                  <c:v>3.7520229614794163E-3</c:v>
                </c:pt>
                <c:pt idx="122">
                  <c:v>3.7520229614794163E-3</c:v>
                </c:pt>
                <c:pt idx="123">
                  <c:v>3.7520229614794163E-3</c:v>
                </c:pt>
                <c:pt idx="124">
                  <c:v>3.7520229614794163E-3</c:v>
                </c:pt>
                <c:pt idx="125">
                  <c:v>3.7520229614794163E-3</c:v>
                </c:pt>
                <c:pt idx="126">
                  <c:v>3.7520229614794163E-3</c:v>
                </c:pt>
                <c:pt idx="127">
                  <c:v>3.7520229614794163E-3</c:v>
                </c:pt>
                <c:pt idx="128">
                  <c:v>3.7520229614794163E-3</c:v>
                </c:pt>
                <c:pt idx="129">
                  <c:v>3.7520229614794163E-3</c:v>
                </c:pt>
                <c:pt idx="130">
                  <c:v>3.7520229614794163E-3</c:v>
                </c:pt>
                <c:pt idx="131">
                  <c:v>3.7520229614794163E-3</c:v>
                </c:pt>
                <c:pt idx="132">
                  <c:v>3.7520229614794163E-3</c:v>
                </c:pt>
                <c:pt idx="133">
                  <c:v>3.7520229614794163E-3</c:v>
                </c:pt>
                <c:pt idx="134">
                  <c:v>3.7520229614794163E-3</c:v>
                </c:pt>
                <c:pt idx="135">
                  <c:v>3.7520229614794163E-3</c:v>
                </c:pt>
                <c:pt idx="136">
                  <c:v>3.7520229614794163E-3</c:v>
                </c:pt>
                <c:pt idx="137">
                  <c:v>3.7520229614794163E-3</c:v>
                </c:pt>
                <c:pt idx="138">
                  <c:v>3.7520229614794163E-3</c:v>
                </c:pt>
                <c:pt idx="139">
                  <c:v>3.7520229614794163E-3</c:v>
                </c:pt>
                <c:pt idx="140">
                  <c:v>3.7520229614794163E-3</c:v>
                </c:pt>
                <c:pt idx="141">
                  <c:v>3.7520229614794163E-3</c:v>
                </c:pt>
                <c:pt idx="142">
                  <c:v>3.7520229614794163E-3</c:v>
                </c:pt>
                <c:pt idx="143">
                  <c:v>3.7520229614794163E-3</c:v>
                </c:pt>
                <c:pt idx="144">
                  <c:v>3.7520229614794163E-3</c:v>
                </c:pt>
                <c:pt idx="145">
                  <c:v>3.7520229614794163E-3</c:v>
                </c:pt>
                <c:pt idx="146">
                  <c:v>3.7520229614794163E-3</c:v>
                </c:pt>
                <c:pt idx="147">
                  <c:v>3.7520229614794163E-3</c:v>
                </c:pt>
                <c:pt idx="148">
                  <c:v>3.7520229614794163E-3</c:v>
                </c:pt>
                <c:pt idx="149">
                  <c:v>3.7520229614794163E-3</c:v>
                </c:pt>
                <c:pt idx="150">
                  <c:v>3.7520229614794163E-3</c:v>
                </c:pt>
                <c:pt idx="151">
                  <c:v>3.7520229614794163E-3</c:v>
                </c:pt>
                <c:pt idx="152">
                  <c:v>3.7520229614794163E-3</c:v>
                </c:pt>
                <c:pt idx="153">
                  <c:v>3.7520229614794163E-3</c:v>
                </c:pt>
                <c:pt idx="154">
                  <c:v>3.7520229614794163E-3</c:v>
                </c:pt>
                <c:pt idx="155">
                  <c:v>3.7520229614794163E-3</c:v>
                </c:pt>
                <c:pt idx="156">
                  <c:v>3.7520229614794163E-3</c:v>
                </c:pt>
                <c:pt idx="157">
                  <c:v>3.7520229614794163E-3</c:v>
                </c:pt>
                <c:pt idx="158">
                  <c:v>3.7520229614794163E-3</c:v>
                </c:pt>
                <c:pt idx="159">
                  <c:v>3.7520229614794163E-3</c:v>
                </c:pt>
                <c:pt idx="160">
                  <c:v>3.7520229614794163E-3</c:v>
                </c:pt>
                <c:pt idx="161">
                  <c:v>3.7520229614794163E-3</c:v>
                </c:pt>
                <c:pt idx="162">
                  <c:v>3.7520229614794163E-3</c:v>
                </c:pt>
                <c:pt idx="163">
                  <c:v>3.7520229614794163E-3</c:v>
                </c:pt>
                <c:pt idx="164">
                  <c:v>3.7520229614794163E-3</c:v>
                </c:pt>
                <c:pt idx="165">
                  <c:v>3.7520229614794163E-3</c:v>
                </c:pt>
                <c:pt idx="166">
                  <c:v>3.7520229614794163E-3</c:v>
                </c:pt>
                <c:pt idx="167">
                  <c:v>3.7520229614794163E-3</c:v>
                </c:pt>
                <c:pt idx="168">
                  <c:v>3.7520229614794163E-3</c:v>
                </c:pt>
                <c:pt idx="169">
                  <c:v>3.7520229614794163E-3</c:v>
                </c:pt>
                <c:pt idx="170">
                  <c:v>3.7520229614794163E-3</c:v>
                </c:pt>
                <c:pt idx="171">
                  <c:v>3.7520229614794163E-3</c:v>
                </c:pt>
                <c:pt idx="172">
                  <c:v>3.7520229614794163E-3</c:v>
                </c:pt>
                <c:pt idx="173">
                  <c:v>3.7520229614794163E-3</c:v>
                </c:pt>
                <c:pt idx="174">
                  <c:v>3.7520229614794163E-3</c:v>
                </c:pt>
                <c:pt idx="175">
                  <c:v>3.7520229614794163E-3</c:v>
                </c:pt>
                <c:pt idx="176">
                  <c:v>3.7520229614794163E-3</c:v>
                </c:pt>
                <c:pt idx="177">
                  <c:v>3.7520229614794163E-3</c:v>
                </c:pt>
                <c:pt idx="178">
                  <c:v>3.7520229614794163E-3</c:v>
                </c:pt>
                <c:pt idx="179">
                  <c:v>3.7520229614794163E-3</c:v>
                </c:pt>
                <c:pt idx="180">
                  <c:v>3.7520229614794163E-3</c:v>
                </c:pt>
                <c:pt idx="181">
                  <c:v>3.7520229614794163E-3</c:v>
                </c:pt>
                <c:pt idx="182">
                  <c:v>3.7520229614794163E-3</c:v>
                </c:pt>
                <c:pt idx="183">
                  <c:v>3.7520229614794163E-3</c:v>
                </c:pt>
                <c:pt idx="184">
                  <c:v>3.7520229614794163E-3</c:v>
                </c:pt>
                <c:pt idx="185">
                  <c:v>3.7520229614794163E-3</c:v>
                </c:pt>
                <c:pt idx="186">
                  <c:v>3.7520229614794163E-3</c:v>
                </c:pt>
                <c:pt idx="187">
                  <c:v>3.7520229614794163E-3</c:v>
                </c:pt>
                <c:pt idx="188">
                  <c:v>3.7520229614794163E-3</c:v>
                </c:pt>
                <c:pt idx="189">
                  <c:v>3.7520229614794163E-3</c:v>
                </c:pt>
                <c:pt idx="190">
                  <c:v>3.7520229614794163E-3</c:v>
                </c:pt>
                <c:pt idx="191">
                  <c:v>3.7520229614794163E-3</c:v>
                </c:pt>
                <c:pt idx="192">
                  <c:v>3.7520229614794163E-3</c:v>
                </c:pt>
                <c:pt idx="193">
                  <c:v>3.7520229614794163E-3</c:v>
                </c:pt>
                <c:pt idx="194">
                  <c:v>3.7520229614794163E-3</c:v>
                </c:pt>
                <c:pt idx="195">
                  <c:v>3.7520229614794163E-3</c:v>
                </c:pt>
                <c:pt idx="196">
                  <c:v>3.7520229614794163E-3</c:v>
                </c:pt>
                <c:pt idx="197">
                  <c:v>3.7520229614794163E-3</c:v>
                </c:pt>
                <c:pt idx="198">
                  <c:v>3.7520229614794163E-3</c:v>
                </c:pt>
                <c:pt idx="199">
                  <c:v>3.7520229614794163E-3</c:v>
                </c:pt>
                <c:pt idx="200">
                  <c:v>3.7520229614794163E-3</c:v>
                </c:pt>
                <c:pt idx="201">
                  <c:v>3.7520229614794163E-3</c:v>
                </c:pt>
                <c:pt idx="202">
                  <c:v>3.7520229614794163E-3</c:v>
                </c:pt>
                <c:pt idx="203">
                  <c:v>3.7520229614794163E-3</c:v>
                </c:pt>
                <c:pt idx="204">
                  <c:v>3.7520229614794163E-3</c:v>
                </c:pt>
                <c:pt idx="205">
                  <c:v>3.7520229614794163E-3</c:v>
                </c:pt>
                <c:pt idx="206">
                  <c:v>3.7520229614794163E-3</c:v>
                </c:pt>
                <c:pt idx="207">
                  <c:v>3.7520229614794163E-3</c:v>
                </c:pt>
                <c:pt idx="208">
                  <c:v>3.7520229614794163E-3</c:v>
                </c:pt>
                <c:pt idx="209">
                  <c:v>3.7520229614794163E-3</c:v>
                </c:pt>
                <c:pt idx="210">
                  <c:v>3.7520229614794163E-3</c:v>
                </c:pt>
                <c:pt idx="211">
                  <c:v>3.7520229614794163E-3</c:v>
                </c:pt>
                <c:pt idx="212">
                  <c:v>3.7520229614794163E-3</c:v>
                </c:pt>
                <c:pt idx="213">
                  <c:v>3.7520229614794163E-3</c:v>
                </c:pt>
                <c:pt idx="214">
                  <c:v>3.7520229614794163E-3</c:v>
                </c:pt>
                <c:pt idx="215">
                  <c:v>3.7520229614794163E-3</c:v>
                </c:pt>
                <c:pt idx="216">
                  <c:v>3.7520229614794163E-3</c:v>
                </c:pt>
                <c:pt idx="217">
                  <c:v>3.7520229614794163E-3</c:v>
                </c:pt>
                <c:pt idx="218">
                  <c:v>3.7520229614794163E-3</c:v>
                </c:pt>
                <c:pt idx="219">
                  <c:v>3.7520229614794163E-3</c:v>
                </c:pt>
                <c:pt idx="220">
                  <c:v>3.7520229614794163E-3</c:v>
                </c:pt>
                <c:pt idx="221">
                  <c:v>3.7520229614794163E-3</c:v>
                </c:pt>
                <c:pt idx="222">
                  <c:v>3.7520229614794163E-3</c:v>
                </c:pt>
                <c:pt idx="223">
                  <c:v>3.7520229614794163E-3</c:v>
                </c:pt>
                <c:pt idx="224">
                  <c:v>3.7520229614794163E-3</c:v>
                </c:pt>
                <c:pt idx="225">
                  <c:v>3.7520229614794163E-3</c:v>
                </c:pt>
                <c:pt idx="226">
                  <c:v>3.7520229614794163E-3</c:v>
                </c:pt>
                <c:pt idx="227">
                  <c:v>3.7520229614794163E-3</c:v>
                </c:pt>
                <c:pt idx="228">
                  <c:v>3.7520229614794163E-3</c:v>
                </c:pt>
                <c:pt idx="229">
                  <c:v>3.7520229614794163E-3</c:v>
                </c:pt>
                <c:pt idx="230">
                  <c:v>3.7520229614794163E-3</c:v>
                </c:pt>
                <c:pt idx="231">
                  <c:v>3.7520229614794163E-3</c:v>
                </c:pt>
                <c:pt idx="232">
                  <c:v>3.7520229614794163E-3</c:v>
                </c:pt>
                <c:pt idx="233">
                  <c:v>3.7520229614794163E-3</c:v>
                </c:pt>
                <c:pt idx="234">
                  <c:v>3.7520229614794163E-3</c:v>
                </c:pt>
                <c:pt idx="235">
                  <c:v>3.7520229614794163E-3</c:v>
                </c:pt>
                <c:pt idx="236">
                  <c:v>3.7520229614794163E-3</c:v>
                </c:pt>
                <c:pt idx="237">
                  <c:v>3.7520229614794163E-3</c:v>
                </c:pt>
                <c:pt idx="238">
                  <c:v>3.7520229614794163E-3</c:v>
                </c:pt>
                <c:pt idx="239">
                  <c:v>3.7520229614794163E-3</c:v>
                </c:pt>
                <c:pt idx="240">
                  <c:v>3.7520229614794163E-3</c:v>
                </c:pt>
                <c:pt idx="241">
                  <c:v>3.7520229614794163E-3</c:v>
                </c:pt>
                <c:pt idx="242">
                  <c:v>3.7520229614794163E-3</c:v>
                </c:pt>
                <c:pt idx="243">
                  <c:v>3.7520229614794163E-3</c:v>
                </c:pt>
                <c:pt idx="244">
                  <c:v>3.7520229614794163E-3</c:v>
                </c:pt>
                <c:pt idx="245">
                  <c:v>3.7520229614794163E-3</c:v>
                </c:pt>
                <c:pt idx="246">
                  <c:v>3.7520229614794163E-3</c:v>
                </c:pt>
                <c:pt idx="247">
                  <c:v>3.7520229614794163E-3</c:v>
                </c:pt>
                <c:pt idx="248">
                  <c:v>3.7520229614794163E-3</c:v>
                </c:pt>
                <c:pt idx="249">
                  <c:v>3.7520229614794163E-3</c:v>
                </c:pt>
                <c:pt idx="250">
                  <c:v>3.7520229614794163E-3</c:v>
                </c:pt>
                <c:pt idx="251">
                  <c:v>3.7520229614794163E-3</c:v>
                </c:pt>
                <c:pt idx="252">
                  <c:v>3.7520229614794163E-3</c:v>
                </c:pt>
                <c:pt idx="253">
                  <c:v>3.7520229614794163E-3</c:v>
                </c:pt>
                <c:pt idx="254">
                  <c:v>3.7520229614794163E-3</c:v>
                </c:pt>
                <c:pt idx="255">
                  <c:v>3.7520229614794163E-3</c:v>
                </c:pt>
                <c:pt idx="256">
                  <c:v>3.7520229614794163E-3</c:v>
                </c:pt>
                <c:pt idx="257">
                  <c:v>3.7520229614794163E-3</c:v>
                </c:pt>
                <c:pt idx="258">
                  <c:v>3.7520229614794163E-3</c:v>
                </c:pt>
                <c:pt idx="259">
                  <c:v>3.7520229614794163E-3</c:v>
                </c:pt>
                <c:pt idx="260">
                  <c:v>3.7520229614794163E-3</c:v>
                </c:pt>
                <c:pt idx="261">
                  <c:v>3.7520229614794163E-3</c:v>
                </c:pt>
                <c:pt idx="262">
                  <c:v>3.7520229614794163E-3</c:v>
                </c:pt>
                <c:pt idx="263">
                  <c:v>3.7520229614794163E-3</c:v>
                </c:pt>
                <c:pt idx="264">
                  <c:v>3.7520229614794163E-3</c:v>
                </c:pt>
                <c:pt idx="265">
                  <c:v>3.7520229614794163E-3</c:v>
                </c:pt>
                <c:pt idx="266">
                  <c:v>3.7520229614794163E-3</c:v>
                </c:pt>
                <c:pt idx="267">
                  <c:v>3.7520229614794163E-3</c:v>
                </c:pt>
                <c:pt idx="268">
                  <c:v>3.7520229614794163E-3</c:v>
                </c:pt>
                <c:pt idx="269">
                  <c:v>3.7520229614794163E-3</c:v>
                </c:pt>
                <c:pt idx="270">
                  <c:v>3.7520229614794163E-3</c:v>
                </c:pt>
                <c:pt idx="271">
                  <c:v>3.7520229614794163E-3</c:v>
                </c:pt>
                <c:pt idx="272">
                  <c:v>3.7520229614794163E-3</c:v>
                </c:pt>
                <c:pt idx="273">
                  <c:v>3.7520229614794163E-3</c:v>
                </c:pt>
                <c:pt idx="274">
                  <c:v>3.7520229614794163E-3</c:v>
                </c:pt>
                <c:pt idx="275">
                  <c:v>3.7520229614794163E-3</c:v>
                </c:pt>
                <c:pt idx="276">
                  <c:v>3.7520229614794163E-3</c:v>
                </c:pt>
                <c:pt idx="277">
                  <c:v>3.7520229614794163E-3</c:v>
                </c:pt>
                <c:pt idx="278">
                  <c:v>3.7520229614794163E-3</c:v>
                </c:pt>
                <c:pt idx="279">
                  <c:v>3.7520229614794163E-3</c:v>
                </c:pt>
                <c:pt idx="280">
                  <c:v>3.7520229614794163E-3</c:v>
                </c:pt>
                <c:pt idx="281">
                  <c:v>3.7520229614794163E-3</c:v>
                </c:pt>
                <c:pt idx="282">
                  <c:v>3.7520229614794163E-3</c:v>
                </c:pt>
                <c:pt idx="283">
                  <c:v>3.7520229614794163E-3</c:v>
                </c:pt>
                <c:pt idx="284">
                  <c:v>3.7520229614794163E-3</c:v>
                </c:pt>
                <c:pt idx="285">
                  <c:v>3.7520229614794163E-3</c:v>
                </c:pt>
                <c:pt idx="286">
                  <c:v>3.7520229614794163E-3</c:v>
                </c:pt>
                <c:pt idx="287">
                  <c:v>3.7520229614794163E-3</c:v>
                </c:pt>
                <c:pt idx="288">
                  <c:v>3.7520229614794163E-3</c:v>
                </c:pt>
                <c:pt idx="289">
                  <c:v>3.7520229614794163E-3</c:v>
                </c:pt>
                <c:pt idx="290">
                  <c:v>3.7520229614794163E-3</c:v>
                </c:pt>
                <c:pt idx="291">
                  <c:v>3.7520229614794163E-3</c:v>
                </c:pt>
                <c:pt idx="292">
                  <c:v>3.7520229614794163E-3</c:v>
                </c:pt>
                <c:pt idx="293">
                  <c:v>3.7520229614794163E-3</c:v>
                </c:pt>
                <c:pt idx="294">
                  <c:v>3.7520229614794163E-3</c:v>
                </c:pt>
                <c:pt idx="295">
                  <c:v>3.7520229614794163E-3</c:v>
                </c:pt>
                <c:pt idx="296">
                  <c:v>3.7520229614794163E-3</c:v>
                </c:pt>
                <c:pt idx="297">
                  <c:v>3.7520229614794163E-3</c:v>
                </c:pt>
                <c:pt idx="298">
                  <c:v>3.7520229614794163E-3</c:v>
                </c:pt>
                <c:pt idx="299">
                  <c:v>3.7520229614794163E-3</c:v>
                </c:pt>
                <c:pt idx="300">
                  <c:v>3.7520229614794163E-3</c:v>
                </c:pt>
                <c:pt idx="301">
                  <c:v>3.7520229614794163E-3</c:v>
                </c:pt>
                <c:pt idx="302">
                  <c:v>3.7520229614794163E-3</c:v>
                </c:pt>
                <c:pt idx="303">
                  <c:v>3.7520229614794163E-3</c:v>
                </c:pt>
                <c:pt idx="304">
                  <c:v>3.7520229614794163E-3</c:v>
                </c:pt>
                <c:pt idx="305">
                  <c:v>3.7520229614794163E-3</c:v>
                </c:pt>
                <c:pt idx="306">
                  <c:v>3.7520229614794163E-3</c:v>
                </c:pt>
                <c:pt idx="307">
                  <c:v>3.7520229614794163E-3</c:v>
                </c:pt>
                <c:pt idx="308">
                  <c:v>3.7520229614794163E-3</c:v>
                </c:pt>
                <c:pt idx="309">
                  <c:v>3.7520229614794163E-3</c:v>
                </c:pt>
                <c:pt idx="310">
                  <c:v>3.7520229614794163E-3</c:v>
                </c:pt>
                <c:pt idx="311">
                  <c:v>3.7520229614794163E-3</c:v>
                </c:pt>
                <c:pt idx="312">
                  <c:v>3.7520229614794163E-3</c:v>
                </c:pt>
                <c:pt idx="313">
                  <c:v>3.7520229614794163E-3</c:v>
                </c:pt>
                <c:pt idx="314">
                  <c:v>3.7520229614794163E-3</c:v>
                </c:pt>
                <c:pt idx="315">
                  <c:v>3.7520229614794163E-3</c:v>
                </c:pt>
                <c:pt idx="316">
                  <c:v>3.7520229614794163E-3</c:v>
                </c:pt>
                <c:pt idx="317">
                  <c:v>3.7520229614794163E-3</c:v>
                </c:pt>
                <c:pt idx="318">
                  <c:v>3.7520229614794163E-3</c:v>
                </c:pt>
                <c:pt idx="319">
                  <c:v>3.7520229614794163E-3</c:v>
                </c:pt>
                <c:pt idx="320">
                  <c:v>3.7520229614794163E-3</c:v>
                </c:pt>
                <c:pt idx="321">
                  <c:v>3.7520229614794163E-3</c:v>
                </c:pt>
                <c:pt idx="322">
                  <c:v>3.7520229614794163E-3</c:v>
                </c:pt>
                <c:pt idx="323">
                  <c:v>3.7520229614794163E-3</c:v>
                </c:pt>
                <c:pt idx="324">
                  <c:v>3.7520229614794163E-3</c:v>
                </c:pt>
                <c:pt idx="325">
                  <c:v>3.7520229614794163E-3</c:v>
                </c:pt>
                <c:pt idx="326">
                  <c:v>3.7520229614794163E-3</c:v>
                </c:pt>
                <c:pt idx="327">
                  <c:v>3.7520229614794163E-3</c:v>
                </c:pt>
                <c:pt idx="328">
                  <c:v>3.7520229614794163E-3</c:v>
                </c:pt>
                <c:pt idx="329">
                  <c:v>3.7520229614794163E-3</c:v>
                </c:pt>
                <c:pt idx="330">
                  <c:v>3.7520229614794163E-3</c:v>
                </c:pt>
                <c:pt idx="331">
                  <c:v>3.7520229614794163E-3</c:v>
                </c:pt>
                <c:pt idx="332">
                  <c:v>3.7520229614794163E-3</c:v>
                </c:pt>
                <c:pt idx="333">
                  <c:v>3.7520229614794163E-3</c:v>
                </c:pt>
                <c:pt idx="334">
                  <c:v>3.7520229614794163E-3</c:v>
                </c:pt>
                <c:pt idx="335">
                  <c:v>3.7520229614794163E-3</c:v>
                </c:pt>
                <c:pt idx="336">
                  <c:v>3.7520229614794163E-3</c:v>
                </c:pt>
                <c:pt idx="337">
                  <c:v>3.7520229614794163E-3</c:v>
                </c:pt>
                <c:pt idx="338">
                  <c:v>3.7520229614794163E-3</c:v>
                </c:pt>
                <c:pt idx="339">
                  <c:v>3.7520229614794163E-3</c:v>
                </c:pt>
                <c:pt idx="340">
                  <c:v>3.7520229614794163E-3</c:v>
                </c:pt>
                <c:pt idx="341">
                  <c:v>3.7520229614794163E-3</c:v>
                </c:pt>
                <c:pt idx="342">
                  <c:v>3.7520229614794163E-3</c:v>
                </c:pt>
                <c:pt idx="343">
                  <c:v>3.7520229614794163E-3</c:v>
                </c:pt>
                <c:pt idx="344">
                  <c:v>3.7520229614794163E-3</c:v>
                </c:pt>
                <c:pt idx="345">
                  <c:v>3.7520229614794163E-3</c:v>
                </c:pt>
                <c:pt idx="346">
                  <c:v>3.7520229614794163E-3</c:v>
                </c:pt>
                <c:pt idx="347">
                  <c:v>3.7520229614794163E-3</c:v>
                </c:pt>
                <c:pt idx="348">
                  <c:v>3.7520229614794163E-3</c:v>
                </c:pt>
                <c:pt idx="349">
                  <c:v>3.7520229614794163E-3</c:v>
                </c:pt>
                <c:pt idx="350">
                  <c:v>3.7520229614794163E-3</c:v>
                </c:pt>
                <c:pt idx="351">
                  <c:v>3.7520229614794163E-3</c:v>
                </c:pt>
                <c:pt idx="352">
                  <c:v>3.7520229614794163E-3</c:v>
                </c:pt>
                <c:pt idx="353">
                  <c:v>3.7520229614794163E-3</c:v>
                </c:pt>
                <c:pt idx="354">
                  <c:v>3.7520229614794163E-3</c:v>
                </c:pt>
                <c:pt idx="355">
                  <c:v>3.7520229614794163E-3</c:v>
                </c:pt>
                <c:pt idx="356">
                  <c:v>3.7520229614794163E-3</c:v>
                </c:pt>
                <c:pt idx="357">
                  <c:v>3.7520229614794163E-3</c:v>
                </c:pt>
                <c:pt idx="358">
                  <c:v>3.7520229614794163E-3</c:v>
                </c:pt>
                <c:pt idx="359">
                  <c:v>3.7520229614794163E-3</c:v>
                </c:pt>
                <c:pt idx="360">
                  <c:v>3.7520229614794163E-3</c:v>
                </c:pt>
                <c:pt idx="361">
                  <c:v>3.7520229614794163E-3</c:v>
                </c:pt>
                <c:pt idx="362">
                  <c:v>3.7520229614794163E-3</c:v>
                </c:pt>
                <c:pt idx="363">
                  <c:v>3.7520229614794163E-3</c:v>
                </c:pt>
                <c:pt idx="364">
                  <c:v>3.7520229614794163E-3</c:v>
                </c:pt>
                <c:pt idx="365">
                  <c:v>3.7520229614794163E-3</c:v>
                </c:pt>
                <c:pt idx="366">
                  <c:v>3.7520229614794163E-3</c:v>
                </c:pt>
                <c:pt idx="367">
                  <c:v>3.7520229614794163E-3</c:v>
                </c:pt>
                <c:pt idx="368">
                  <c:v>3.7520229614794163E-3</c:v>
                </c:pt>
                <c:pt idx="369">
                  <c:v>3.7520229614794163E-3</c:v>
                </c:pt>
                <c:pt idx="370">
                  <c:v>3.7520229614794163E-3</c:v>
                </c:pt>
                <c:pt idx="371">
                  <c:v>3.7520229614794163E-3</c:v>
                </c:pt>
                <c:pt idx="372">
                  <c:v>3.7520229614794163E-3</c:v>
                </c:pt>
                <c:pt idx="373">
                  <c:v>3.7520229614794163E-3</c:v>
                </c:pt>
                <c:pt idx="374">
                  <c:v>3.7520229614794163E-3</c:v>
                </c:pt>
                <c:pt idx="375">
                  <c:v>3.7520229614794163E-3</c:v>
                </c:pt>
                <c:pt idx="376">
                  <c:v>3.7520229614794163E-3</c:v>
                </c:pt>
                <c:pt idx="377">
                  <c:v>3.7520229614794163E-3</c:v>
                </c:pt>
                <c:pt idx="378">
                  <c:v>3.7520229614794163E-3</c:v>
                </c:pt>
                <c:pt idx="379">
                  <c:v>3.7520229614794163E-3</c:v>
                </c:pt>
                <c:pt idx="380">
                  <c:v>3.7520229614794163E-3</c:v>
                </c:pt>
                <c:pt idx="381">
                  <c:v>3.7520229614794163E-3</c:v>
                </c:pt>
                <c:pt idx="382">
                  <c:v>3.7520229614794163E-3</c:v>
                </c:pt>
                <c:pt idx="383">
                  <c:v>3.7520229614794163E-3</c:v>
                </c:pt>
                <c:pt idx="384">
                  <c:v>3.7520229614794163E-3</c:v>
                </c:pt>
                <c:pt idx="385">
                  <c:v>3.7520229614794163E-3</c:v>
                </c:pt>
                <c:pt idx="386">
                  <c:v>3.7520229614794163E-3</c:v>
                </c:pt>
                <c:pt idx="387">
                  <c:v>3.7520229614794163E-3</c:v>
                </c:pt>
                <c:pt idx="388">
                  <c:v>3.7520229614794163E-3</c:v>
                </c:pt>
                <c:pt idx="389">
                  <c:v>3.7520229614794163E-3</c:v>
                </c:pt>
                <c:pt idx="390">
                  <c:v>3.7520229614794163E-3</c:v>
                </c:pt>
                <c:pt idx="391">
                  <c:v>3.7520229614794163E-3</c:v>
                </c:pt>
                <c:pt idx="392">
                  <c:v>3.7520229614794163E-3</c:v>
                </c:pt>
                <c:pt idx="393">
                  <c:v>3.7520229614794163E-3</c:v>
                </c:pt>
                <c:pt idx="394">
                  <c:v>3.7520229614794163E-3</c:v>
                </c:pt>
                <c:pt idx="395">
                  <c:v>3.7520229614794163E-3</c:v>
                </c:pt>
                <c:pt idx="396">
                  <c:v>3.7520229614794163E-3</c:v>
                </c:pt>
                <c:pt idx="397">
                  <c:v>3.7520229614794163E-3</c:v>
                </c:pt>
                <c:pt idx="398">
                  <c:v>3.7520229614794163E-3</c:v>
                </c:pt>
                <c:pt idx="399">
                  <c:v>3.7520229614794163E-3</c:v>
                </c:pt>
                <c:pt idx="400">
                  <c:v>3.7520229614794163E-3</c:v>
                </c:pt>
                <c:pt idx="401">
                  <c:v>3.7520229614794163E-3</c:v>
                </c:pt>
                <c:pt idx="402">
                  <c:v>3.7520229614794163E-3</c:v>
                </c:pt>
                <c:pt idx="403">
                  <c:v>3.7520229614794163E-3</c:v>
                </c:pt>
                <c:pt idx="404">
                  <c:v>3.7520229614794163E-3</c:v>
                </c:pt>
                <c:pt idx="405">
                  <c:v>3.7520229614794163E-3</c:v>
                </c:pt>
                <c:pt idx="406">
                  <c:v>3.7520229614794163E-3</c:v>
                </c:pt>
                <c:pt idx="407">
                  <c:v>3.7520229614794163E-3</c:v>
                </c:pt>
                <c:pt idx="408">
                  <c:v>3.7520229614794163E-3</c:v>
                </c:pt>
                <c:pt idx="409">
                  <c:v>3.7520229614794163E-3</c:v>
                </c:pt>
                <c:pt idx="410">
                  <c:v>3.7520229614794163E-3</c:v>
                </c:pt>
                <c:pt idx="411">
                  <c:v>3.7520229614794163E-3</c:v>
                </c:pt>
                <c:pt idx="412">
                  <c:v>3.7520229614794163E-3</c:v>
                </c:pt>
                <c:pt idx="413">
                  <c:v>3.7520229614794163E-3</c:v>
                </c:pt>
                <c:pt idx="414">
                  <c:v>3.7520229614794163E-3</c:v>
                </c:pt>
                <c:pt idx="415">
                  <c:v>3.7520229614794163E-3</c:v>
                </c:pt>
                <c:pt idx="416">
                  <c:v>3.7520229614794163E-3</c:v>
                </c:pt>
                <c:pt idx="417">
                  <c:v>3.7520229614794163E-3</c:v>
                </c:pt>
                <c:pt idx="418">
                  <c:v>3.7520229614794163E-3</c:v>
                </c:pt>
                <c:pt idx="419">
                  <c:v>3.7520229614794163E-3</c:v>
                </c:pt>
                <c:pt idx="420">
                  <c:v>3.7520229614794163E-3</c:v>
                </c:pt>
                <c:pt idx="421">
                  <c:v>3.7520229614794163E-3</c:v>
                </c:pt>
                <c:pt idx="422">
                  <c:v>3.7520229614794163E-3</c:v>
                </c:pt>
                <c:pt idx="423">
                  <c:v>3.7520229614794163E-3</c:v>
                </c:pt>
                <c:pt idx="424">
                  <c:v>3.7520229614794163E-3</c:v>
                </c:pt>
                <c:pt idx="425">
                  <c:v>3.7520229614794163E-3</c:v>
                </c:pt>
                <c:pt idx="426">
                  <c:v>3.7520229614794163E-3</c:v>
                </c:pt>
                <c:pt idx="427">
                  <c:v>3.7520229614794163E-3</c:v>
                </c:pt>
                <c:pt idx="428">
                  <c:v>3.7520229614794163E-3</c:v>
                </c:pt>
                <c:pt idx="429">
                  <c:v>3.7520229614794163E-3</c:v>
                </c:pt>
                <c:pt idx="430">
                  <c:v>3.7520229614794163E-3</c:v>
                </c:pt>
                <c:pt idx="431">
                  <c:v>3.7520229614794163E-3</c:v>
                </c:pt>
                <c:pt idx="432">
                  <c:v>3.7520229614794163E-3</c:v>
                </c:pt>
                <c:pt idx="433">
                  <c:v>3.7520229614794163E-3</c:v>
                </c:pt>
                <c:pt idx="434">
                  <c:v>3.7520229614794163E-3</c:v>
                </c:pt>
                <c:pt idx="435">
                  <c:v>3.7520229614794163E-3</c:v>
                </c:pt>
                <c:pt idx="436">
                  <c:v>3.7520229614794163E-3</c:v>
                </c:pt>
                <c:pt idx="437">
                  <c:v>3.7520229614794163E-3</c:v>
                </c:pt>
                <c:pt idx="438">
                  <c:v>3.7520229614794163E-3</c:v>
                </c:pt>
                <c:pt idx="439">
                  <c:v>3.7520229614794163E-3</c:v>
                </c:pt>
                <c:pt idx="440">
                  <c:v>3.7520229614794163E-3</c:v>
                </c:pt>
                <c:pt idx="441">
                  <c:v>3.7520229614794163E-3</c:v>
                </c:pt>
                <c:pt idx="442">
                  <c:v>3.7520229614794163E-3</c:v>
                </c:pt>
                <c:pt idx="443">
                  <c:v>3.7520229614794163E-3</c:v>
                </c:pt>
                <c:pt idx="444">
                  <c:v>3.7520229614794163E-3</c:v>
                </c:pt>
                <c:pt idx="445">
                  <c:v>3.7520229614794163E-3</c:v>
                </c:pt>
                <c:pt idx="446">
                  <c:v>3.7520229614794163E-3</c:v>
                </c:pt>
                <c:pt idx="447">
                  <c:v>3.7520229614794163E-3</c:v>
                </c:pt>
                <c:pt idx="448">
                  <c:v>3.7520229614794163E-3</c:v>
                </c:pt>
                <c:pt idx="449">
                  <c:v>3.7520229614794163E-3</c:v>
                </c:pt>
                <c:pt idx="450">
                  <c:v>3.7520229614794163E-3</c:v>
                </c:pt>
                <c:pt idx="451">
                  <c:v>3.7520229614794163E-3</c:v>
                </c:pt>
                <c:pt idx="452">
                  <c:v>3.7520229614794163E-3</c:v>
                </c:pt>
                <c:pt idx="453">
                  <c:v>3.7520229614794163E-3</c:v>
                </c:pt>
                <c:pt idx="454">
                  <c:v>3.7520229614794163E-3</c:v>
                </c:pt>
                <c:pt idx="455">
                  <c:v>3.7520229614794163E-3</c:v>
                </c:pt>
                <c:pt idx="456">
                  <c:v>3.7520229614794163E-3</c:v>
                </c:pt>
                <c:pt idx="457">
                  <c:v>3.7520229614794163E-3</c:v>
                </c:pt>
                <c:pt idx="458">
                  <c:v>3.7520229614794163E-3</c:v>
                </c:pt>
                <c:pt idx="459">
                  <c:v>3.7520229614794163E-3</c:v>
                </c:pt>
                <c:pt idx="460">
                  <c:v>3.7520229614794163E-3</c:v>
                </c:pt>
                <c:pt idx="461">
                  <c:v>3.7520229614794163E-3</c:v>
                </c:pt>
                <c:pt idx="462">
                  <c:v>3.7520229614794163E-3</c:v>
                </c:pt>
                <c:pt idx="463">
                  <c:v>3.7520229614794163E-3</c:v>
                </c:pt>
                <c:pt idx="464">
                  <c:v>3.7520229614794163E-3</c:v>
                </c:pt>
                <c:pt idx="465">
                  <c:v>3.7520229614794163E-3</c:v>
                </c:pt>
                <c:pt idx="466">
                  <c:v>3.7520229614794163E-3</c:v>
                </c:pt>
                <c:pt idx="467">
                  <c:v>3.7520229614794163E-3</c:v>
                </c:pt>
                <c:pt idx="468">
                  <c:v>3.7520229614794163E-3</c:v>
                </c:pt>
                <c:pt idx="469">
                  <c:v>3.7520229614794163E-3</c:v>
                </c:pt>
                <c:pt idx="470">
                  <c:v>3.7520229614794163E-3</c:v>
                </c:pt>
                <c:pt idx="471">
                  <c:v>3.7520229614794163E-3</c:v>
                </c:pt>
                <c:pt idx="472">
                  <c:v>3.7520229614794163E-3</c:v>
                </c:pt>
                <c:pt idx="473">
                  <c:v>3.7520229614794163E-3</c:v>
                </c:pt>
                <c:pt idx="474">
                  <c:v>3.7520229614794163E-3</c:v>
                </c:pt>
                <c:pt idx="475">
                  <c:v>3.7520229614794163E-3</c:v>
                </c:pt>
                <c:pt idx="476">
                  <c:v>3.7520229614794163E-3</c:v>
                </c:pt>
                <c:pt idx="477">
                  <c:v>3.7520229614794163E-3</c:v>
                </c:pt>
                <c:pt idx="478">
                  <c:v>3.7520229614794163E-3</c:v>
                </c:pt>
                <c:pt idx="479">
                  <c:v>3.7520229614794163E-3</c:v>
                </c:pt>
                <c:pt idx="480">
                  <c:v>3.7520229614794163E-3</c:v>
                </c:pt>
                <c:pt idx="481">
                  <c:v>3.7520229614794163E-3</c:v>
                </c:pt>
                <c:pt idx="482">
                  <c:v>3.7520229614794163E-3</c:v>
                </c:pt>
                <c:pt idx="483">
                  <c:v>3.7520229614794163E-3</c:v>
                </c:pt>
                <c:pt idx="484">
                  <c:v>3.7520229614794163E-3</c:v>
                </c:pt>
                <c:pt idx="485">
                  <c:v>3.7520229614794163E-3</c:v>
                </c:pt>
                <c:pt idx="486">
                  <c:v>3.7520229614794163E-3</c:v>
                </c:pt>
                <c:pt idx="487">
                  <c:v>3.7520229614794163E-3</c:v>
                </c:pt>
                <c:pt idx="488">
                  <c:v>3.7520229614794163E-3</c:v>
                </c:pt>
                <c:pt idx="489">
                  <c:v>3.7520229614794163E-3</c:v>
                </c:pt>
                <c:pt idx="490">
                  <c:v>3.7520229614794163E-3</c:v>
                </c:pt>
                <c:pt idx="491">
                  <c:v>3.7520229614794163E-3</c:v>
                </c:pt>
                <c:pt idx="492">
                  <c:v>3.7520229614794163E-3</c:v>
                </c:pt>
                <c:pt idx="493">
                  <c:v>3.7520229614794163E-3</c:v>
                </c:pt>
                <c:pt idx="494">
                  <c:v>3.7520229614794163E-3</c:v>
                </c:pt>
                <c:pt idx="495">
                  <c:v>3.7520229614794163E-3</c:v>
                </c:pt>
                <c:pt idx="496">
                  <c:v>3.7520229614794163E-3</c:v>
                </c:pt>
                <c:pt idx="497">
                  <c:v>3.7520229614794163E-3</c:v>
                </c:pt>
                <c:pt idx="498">
                  <c:v>3.7520229614794163E-3</c:v>
                </c:pt>
                <c:pt idx="499">
                  <c:v>3.7520229614794163E-3</c:v>
                </c:pt>
                <c:pt idx="500">
                  <c:v>3.7520229614794163E-3</c:v>
                </c:pt>
                <c:pt idx="501">
                  <c:v>3.7520229614794163E-3</c:v>
                </c:pt>
                <c:pt idx="502">
                  <c:v>3.7520229614794163E-3</c:v>
                </c:pt>
                <c:pt idx="503">
                  <c:v>3.7520229614794163E-3</c:v>
                </c:pt>
                <c:pt idx="504">
                  <c:v>3.7520229614794163E-3</c:v>
                </c:pt>
                <c:pt idx="505">
                  <c:v>3.7520229614794163E-3</c:v>
                </c:pt>
                <c:pt idx="506">
                  <c:v>3.7520229614794163E-3</c:v>
                </c:pt>
                <c:pt idx="507">
                  <c:v>3.7520229614794163E-3</c:v>
                </c:pt>
                <c:pt idx="508">
                  <c:v>3.7520229614794163E-3</c:v>
                </c:pt>
                <c:pt idx="509">
                  <c:v>3.7520229614794163E-3</c:v>
                </c:pt>
                <c:pt idx="510">
                  <c:v>3.7520229614794163E-3</c:v>
                </c:pt>
                <c:pt idx="511">
                  <c:v>3.7520229614794163E-3</c:v>
                </c:pt>
                <c:pt idx="512">
                  <c:v>3.7520229614794163E-3</c:v>
                </c:pt>
                <c:pt idx="513">
                  <c:v>3.7520229614794163E-3</c:v>
                </c:pt>
                <c:pt idx="514">
                  <c:v>3.7520229614794163E-3</c:v>
                </c:pt>
                <c:pt idx="515">
                  <c:v>3.7520229614794163E-3</c:v>
                </c:pt>
                <c:pt idx="516">
                  <c:v>3.7520229614794163E-3</c:v>
                </c:pt>
                <c:pt idx="517">
                  <c:v>3.7520229614794163E-3</c:v>
                </c:pt>
                <c:pt idx="518">
                  <c:v>3.7520229614794163E-3</c:v>
                </c:pt>
                <c:pt idx="519">
                  <c:v>3.7520229614794163E-3</c:v>
                </c:pt>
                <c:pt idx="520">
                  <c:v>3.7520229614794163E-3</c:v>
                </c:pt>
                <c:pt idx="521">
                  <c:v>3.7520229614794163E-3</c:v>
                </c:pt>
                <c:pt idx="522">
                  <c:v>3.7520229614794163E-3</c:v>
                </c:pt>
                <c:pt idx="523">
                  <c:v>3.7520229614794163E-3</c:v>
                </c:pt>
                <c:pt idx="524">
                  <c:v>3.7520229614794163E-3</c:v>
                </c:pt>
                <c:pt idx="525">
                  <c:v>3.7520229614794163E-3</c:v>
                </c:pt>
                <c:pt idx="526">
                  <c:v>3.7520229614794163E-3</c:v>
                </c:pt>
                <c:pt idx="527">
                  <c:v>3.7520229614794163E-3</c:v>
                </c:pt>
                <c:pt idx="528">
                  <c:v>3.7520229614794163E-3</c:v>
                </c:pt>
                <c:pt idx="529">
                  <c:v>3.7520229614794163E-3</c:v>
                </c:pt>
                <c:pt idx="530">
                  <c:v>3.7520229614794163E-3</c:v>
                </c:pt>
                <c:pt idx="531">
                  <c:v>3.7520229614794163E-3</c:v>
                </c:pt>
                <c:pt idx="532">
                  <c:v>3.7520229614794163E-3</c:v>
                </c:pt>
                <c:pt idx="533">
                  <c:v>3.7520229614794163E-3</c:v>
                </c:pt>
                <c:pt idx="534">
                  <c:v>3.7520229614794163E-3</c:v>
                </c:pt>
                <c:pt idx="535">
                  <c:v>3.7520229614794163E-3</c:v>
                </c:pt>
                <c:pt idx="536">
                  <c:v>3.7520229614794163E-3</c:v>
                </c:pt>
                <c:pt idx="537">
                  <c:v>3.7520229614794163E-3</c:v>
                </c:pt>
                <c:pt idx="538">
                  <c:v>3.7520229614794163E-3</c:v>
                </c:pt>
                <c:pt idx="539">
                  <c:v>3.7520229614794163E-3</c:v>
                </c:pt>
                <c:pt idx="540">
                  <c:v>3.7520229614794163E-3</c:v>
                </c:pt>
                <c:pt idx="541">
                  <c:v>3.7520229614794163E-3</c:v>
                </c:pt>
                <c:pt idx="542">
                  <c:v>3.7520229614794163E-3</c:v>
                </c:pt>
                <c:pt idx="543">
                  <c:v>3.7520229614794163E-3</c:v>
                </c:pt>
                <c:pt idx="544">
                  <c:v>3.7520229614794163E-3</c:v>
                </c:pt>
                <c:pt idx="545">
                  <c:v>3.7520229614794163E-3</c:v>
                </c:pt>
                <c:pt idx="546">
                  <c:v>3.7520229614794163E-3</c:v>
                </c:pt>
                <c:pt idx="547">
                  <c:v>3.7520229614794163E-3</c:v>
                </c:pt>
                <c:pt idx="548">
                  <c:v>3.7520229614794163E-3</c:v>
                </c:pt>
                <c:pt idx="549">
                  <c:v>3.7520229614794163E-3</c:v>
                </c:pt>
                <c:pt idx="550">
                  <c:v>3.7520229614794163E-3</c:v>
                </c:pt>
                <c:pt idx="551">
                  <c:v>3.7520229614794163E-3</c:v>
                </c:pt>
                <c:pt idx="552">
                  <c:v>3.7520229614794163E-3</c:v>
                </c:pt>
                <c:pt idx="553">
                  <c:v>3.7520229614794163E-3</c:v>
                </c:pt>
                <c:pt idx="554">
                  <c:v>3.7520229614794163E-3</c:v>
                </c:pt>
                <c:pt idx="555">
                  <c:v>3.7520229614794163E-3</c:v>
                </c:pt>
                <c:pt idx="556">
                  <c:v>3.7520229614794163E-3</c:v>
                </c:pt>
                <c:pt idx="557">
                  <c:v>3.7520229614794163E-3</c:v>
                </c:pt>
                <c:pt idx="558">
                  <c:v>3.7520229614794163E-3</c:v>
                </c:pt>
                <c:pt idx="559">
                  <c:v>3.7520229614794163E-3</c:v>
                </c:pt>
                <c:pt idx="560">
                  <c:v>3.7520229614794163E-3</c:v>
                </c:pt>
                <c:pt idx="561">
                  <c:v>3.7520229614794163E-3</c:v>
                </c:pt>
                <c:pt idx="562">
                  <c:v>3.7520229614794163E-3</c:v>
                </c:pt>
                <c:pt idx="563">
                  <c:v>3.7520229614794163E-3</c:v>
                </c:pt>
                <c:pt idx="564">
                  <c:v>3.7520229614794163E-3</c:v>
                </c:pt>
                <c:pt idx="565">
                  <c:v>3.7520229614794163E-3</c:v>
                </c:pt>
                <c:pt idx="566">
                  <c:v>3.7520229614794163E-3</c:v>
                </c:pt>
                <c:pt idx="567">
                  <c:v>3.7520229614794163E-3</c:v>
                </c:pt>
                <c:pt idx="568">
                  <c:v>3.7520229614794163E-3</c:v>
                </c:pt>
                <c:pt idx="569">
                  <c:v>3.7520229614794163E-3</c:v>
                </c:pt>
                <c:pt idx="570">
                  <c:v>3.7520229614794163E-3</c:v>
                </c:pt>
                <c:pt idx="571">
                  <c:v>3.7520229614794163E-3</c:v>
                </c:pt>
                <c:pt idx="572">
                  <c:v>3.7520229614794163E-3</c:v>
                </c:pt>
                <c:pt idx="573">
                  <c:v>3.7520229614794163E-3</c:v>
                </c:pt>
                <c:pt idx="574">
                  <c:v>3.7520229614794163E-3</c:v>
                </c:pt>
                <c:pt idx="575">
                  <c:v>3.7520229614794163E-3</c:v>
                </c:pt>
                <c:pt idx="576">
                  <c:v>3.7520229614794163E-3</c:v>
                </c:pt>
                <c:pt idx="577">
                  <c:v>3.7520229614794163E-3</c:v>
                </c:pt>
                <c:pt idx="578">
                  <c:v>3.7520229614794163E-3</c:v>
                </c:pt>
                <c:pt idx="579">
                  <c:v>3.7520229614794163E-3</c:v>
                </c:pt>
                <c:pt idx="580">
                  <c:v>3.7520229614794163E-3</c:v>
                </c:pt>
                <c:pt idx="581">
                  <c:v>3.7520229614794163E-3</c:v>
                </c:pt>
                <c:pt idx="582">
                  <c:v>3.7520229614794163E-3</c:v>
                </c:pt>
                <c:pt idx="583">
                  <c:v>3.7520229614794163E-3</c:v>
                </c:pt>
                <c:pt idx="584">
                  <c:v>3.7520229614794163E-3</c:v>
                </c:pt>
                <c:pt idx="585">
                  <c:v>3.7520229614794163E-3</c:v>
                </c:pt>
                <c:pt idx="586">
                  <c:v>3.7520229614794163E-3</c:v>
                </c:pt>
                <c:pt idx="587">
                  <c:v>3.7520229614794163E-3</c:v>
                </c:pt>
                <c:pt idx="588">
                  <c:v>3.7520229614794163E-3</c:v>
                </c:pt>
                <c:pt idx="589">
                  <c:v>3.7520229614794163E-3</c:v>
                </c:pt>
                <c:pt idx="590">
                  <c:v>3.7520229614794163E-3</c:v>
                </c:pt>
                <c:pt idx="591">
                  <c:v>3.7520229614794163E-3</c:v>
                </c:pt>
                <c:pt idx="592">
                  <c:v>3.7520229614794163E-3</c:v>
                </c:pt>
                <c:pt idx="593">
                  <c:v>3.7520229614794163E-3</c:v>
                </c:pt>
                <c:pt idx="594">
                  <c:v>3.7520229614794163E-3</c:v>
                </c:pt>
                <c:pt idx="595">
                  <c:v>3.7520229614794163E-3</c:v>
                </c:pt>
                <c:pt idx="596">
                  <c:v>3.7520229614794163E-3</c:v>
                </c:pt>
                <c:pt idx="597">
                  <c:v>3.7520229614794163E-3</c:v>
                </c:pt>
                <c:pt idx="598">
                  <c:v>3.7520229614794163E-3</c:v>
                </c:pt>
                <c:pt idx="599">
                  <c:v>3.7520229614794163E-3</c:v>
                </c:pt>
                <c:pt idx="600">
                  <c:v>3.7520229614794163E-3</c:v>
                </c:pt>
                <c:pt idx="601">
                  <c:v>3.7520229614794163E-3</c:v>
                </c:pt>
                <c:pt idx="602">
                  <c:v>3.7520229614794163E-3</c:v>
                </c:pt>
                <c:pt idx="603">
                  <c:v>3.7520229614794163E-3</c:v>
                </c:pt>
                <c:pt idx="604">
                  <c:v>3.7520229614794163E-3</c:v>
                </c:pt>
                <c:pt idx="605">
                  <c:v>3.7520229614794163E-3</c:v>
                </c:pt>
                <c:pt idx="606">
                  <c:v>3.7520229614794163E-3</c:v>
                </c:pt>
                <c:pt idx="607">
                  <c:v>3.7520229614794163E-3</c:v>
                </c:pt>
                <c:pt idx="608">
                  <c:v>3.7520229614794163E-3</c:v>
                </c:pt>
                <c:pt idx="609">
                  <c:v>3.7520229614794163E-3</c:v>
                </c:pt>
                <c:pt idx="610">
                  <c:v>3.7520229614794163E-3</c:v>
                </c:pt>
                <c:pt idx="611">
                  <c:v>3.7520229614794163E-3</c:v>
                </c:pt>
                <c:pt idx="612">
                  <c:v>3.7520229614794163E-3</c:v>
                </c:pt>
                <c:pt idx="613">
                  <c:v>3.7520229614794163E-3</c:v>
                </c:pt>
                <c:pt idx="614">
                  <c:v>3.7520229614794163E-3</c:v>
                </c:pt>
                <c:pt idx="615">
                  <c:v>3.7520229614794163E-3</c:v>
                </c:pt>
                <c:pt idx="616">
                  <c:v>3.7520229614794163E-3</c:v>
                </c:pt>
                <c:pt idx="617">
                  <c:v>3.7520229614794163E-3</c:v>
                </c:pt>
                <c:pt idx="618">
                  <c:v>3.7520229614794163E-3</c:v>
                </c:pt>
                <c:pt idx="619">
                  <c:v>3.7520229614794163E-3</c:v>
                </c:pt>
                <c:pt idx="620">
                  <c:v>3.7520229614794163E-3</c:v>
                </c:pt>
                <c:pt idx="621">
                  <c:v>3.7520229614794163E-3</c:v>
                </c:pt>
                <c:pt idx="622">
                  <c:v>3.7520229614794163E-3</c:v>
                </c:pt>
                <c:pt idx="623">
                  <c:v>3.7520229614794163E-3</c:v>
                </c:pt>
                <c:pt idx="624">
                  <c:v>3.7520229614794163E-3</c:v>
                </c:pt>
                <c:pt idx="625">
                  <c:v>3.7520229614794163E-3</c:v>
                </c:pt>
                <c:pt idx="626">
                  <c:v>3.7520229614794163E-3</c:v>
                </c:pt>
                <c:pt idx="627">
                  <c:v>3.7520229614794163E-3</c:v>
                </c:pt>
                <c:pt idx="628">
                  <c:v>3.7520229614794163E-3</c:v>
                </c:pt>
                <c:pt idx="629">
                  <c:v>3.7520229614794163E-3</c:v>
                </c:pt>
                <c:pt idx="630">
                  <c:v>3.7520229614794163E-3</c:v>
                </c:pt>
                <c:pt idx="631">
                  <c:v>3.7520229614794163E-3</c:v>
                </c:pt>
                <c:pt idx="632">
                  <c:v>3.7520229614794163E-3</c:v>
                </c:pt>
                <c:pt idx="633">
                  <c:v>3.7520229614794163E-3</c:v>
                </c:pt>
                <c:pt idx="634">
                  <c:v>3.7520229614794163E-3</c:v>
                </c:pt>
                <c:pt idx="635">
                  <c:v>3.7520229614794163E-3</c:v>
                </c:pt>
                <c:pt idx="636">
                  <c:v>3.7520229614794163E-3</c:v>
                </c:pt>
                <c:pt idx="637">
                  <c:v>3.7520229614794163E-3</c:v>
                </c:pt>
                <c:pt idx="638">
                  <c:v>3.7520229614794163E-3</c:v>
                </c:pt>
                <c:pt idx="639">
                  <c:v>3.7520229614794163E-3</c:v>
                </c:pt>
                <c:pt idx="640">
                  <c:v>3.7520229614794163E-3</c:v>
                </c:pt>
                <c:pt idx="641">
                  <c:v>3.7520229614794163E-3</c:v>
                </c:pt>
                <c:pt idx="642">
                  <c:v>3.7520229614794163E-3</c:v>
                </c:pt>
                <c:pt idx="643">
                  <c:v>3.7520229614794163E-3</c:v>
                </c:pt>
                <c:pt idx="644">
                  <c:v>3.7520229614794163E-3</c:v>
                </c:pt>
                <c:pt idx="645">
                  <c:v>3.7520229614794163E-3</c:v>
                </c:pt>
                <c:pt idx="646">
                  <c:v>3.7520229614794163E-3</c:v>
                </c:pt>
                <c:pt idx="647">
                  <c:v>3.7520229614794163E-3</c:v>
                </c:pt>
                <c:pt idx="648">
                  <c:v>3.7520229614794163E-3</c:v>
                </c:pt>
                <c:pt idx="649">
                  <c:v>3.7520229614794163E-3</c:v>
                </c:pt>
                <c:pt idx="650">
                  <c:v>3.7520229614794163E-3</c:v>
                </c:pt>
                <c:pt idx="651">
                  <c:v>3.7520229614794163E-3</c:v>
                </c:pt>
                <c:pt idx="652">
                  <c:v>3.7520229614794163E-3</c:v>
                </c:pt>
                <c:pt idx="653">
                  <c:v>3.7520229614794163E-3</c:v>
                </c:pt>
                <c:pt idx="654">
                  <c:v>3.7520229614794163E-3</c:v>
                </c:pt>
                <c:pt idx="655">
                  <c:v>3.7520229614794163E-3</c:v>
                </c:pt>
                <c:pt idx="656">
                  <c:v>3.7520229614794163E-3</c:v>
                </c:pt>
                <c:pt idx="657">
                  <c:v>3.7520229614794163E-3</c:v>
                </c:pt>
                <c:pt idx="658">
                  <c:v>3.7520229614794163E-3</c:v>
                </c:pt>
                <c:pt idx="659">
                  <c:v>3.7520229614794163E-3</c:v>
                </c:pt>
                <c:pt idx="660">
                  <c:v>3.7520229614794163E-3</c:v>
                </c:pt>
                <c:pt idx="661">
                  <c:v>3.7520229614794163E-3</c:v>
                </c:pt>
                <c:pt idx="662">
                  <c:v>3.7520229614794163E-3</c:v>
                </c:pt>
                <c:pt idx="663">
                  <c:v>3.7520229614794163E-3</c:v>
                </c:pt>
                <c:pt idx="664">
                  <c:v>3.7520229614794163E-3</c:v>
                </c:pt>
                <c:pt idx="665">
                  <c:v>3.7520229614794163E-3</c:v>
                </c:pt>
                <c:pt idx="666">
                  <c:v>3.7520229614794163E-3</c:v>
                </c:pt>
                <c:pt idx="667">
                  <c:v>3.7520229614794163E-3</c:v>
                </c:pt>
                <c:pt idx="668">
                  <c:v>3.7520229614794163E-3</c:v>
                </c:pt>
                <c:pt idx="669">
                  <c:v>3.7520229614794163E-3</c:v>
                </c:pt>
                <c:pt idx="670">
                  <c:v>3.7520229614794163E-3</c:v>
                </c:pt>
                <c:pt idx="671">
                  <c:v>3.7520229614794163E-3</c:v>
                </c:pt>
                <c:pt idx="672">
                  <c:v>3.7520229614794163E-3</c:v>
                </c:pt>
                <c:pt idx="673">
                  <c:v>3.7520229614794163E-3</c:v>
                </c:pt>
                <c:pt idx="674">
                  <c:v>3.7520229614794163E-3</c:v>
                </c:pt>
                <c:pt idx="675">
                  <c:v>3.7520229614794163E-3</c:v>
                </c:pt>
                <c:pt idx="676">
                  <c:v>3.7520229614794163E-3</c:v>
                </c:pt>
                <c:pt idx="677">
                  <c:v>3.7520229614794163E-3</c:v>
                </c:pt>
                <c:pt idx="678">
                  <c:v>3.7520229614794163E-3</c:v>
                </c:pt>
                <c:pt idx="679">
                  <c:v>3.7520229614794163E-3</c:v>
                </c:pt>
                <c:pt idx="680">
                  <c:v>3.7520229614794163E-3</c:v>
                </c:pt>
                <c:pt idx="681">
                  <c:v>3.7520229614794163E-3</c:v>
                </c:pt>
                <c:pt idx="682">
                  <c:v>3.7520229614794163E-3</c:v>
                </c:pt>
                <c:pt idx="683">
                  <c:v>3.7520229614794163E-3</c:v>
                </c:pt>
                <c:pt idx="684">
                  <c:v>3.7520229614794163E-3</c:v>
                </c:pt>
                <c:pt idx="685">
                  <c:v>3.7520229614794163E-3</c:v>
                </c:pt>
                <c:pt idx="686">
                  <c:v>3.7520229614794163E-3</c:v>
                </c:pt>
                <c:pt idx="687">
                  <c:v>3.7520229614794163E-3</c:v>
                </c:pt>
                <c:pt idx="688">
                  <c:v>3.7520229614794163E-3</c:v>
                </c:pt>
                <c:pt idx="689">
                  <c:v>3.7520229614794163E-3</c:v>
                </c:pt>
                <c:pt idx="690">
                  <c:v>3.7520229614794163E-3</c:v>
                </c:pt>
                <c:pt idx="691">
                  <c:v>3.7520229614794163E-3</c:v>
                </c:pt>
                <c:pt idx="692">
                  <c:v>3.7520229614794163E-3</c:v>
                </c:pt>
                <c:pt idx="693">
                  <c:v>3.7520229614794163E-3</c:v>
                </c:pt>
                <c:pt idx="694">
                  <c:v>3.7520229614794163E-3</c:v>
                </c:pt>
                <c:pt idx="695">
                  <c:v>3.7520229614794163E-3</c:v>
                </c:pt>
                <c:pt idx="696">
                  <c:v>3.7520229614794163E-3</c:v>
                </c:pt>
                <c:pt idx="697">
                  <c:v>3.7520229614794163E-3</c:v>
                </c:pt>
                <c:pt idx="698">
                  <c:v>3.7520229614794163E-3</c:v>
                </c:pt>
                <c:pt idx="699">
                  <c:v>3.7520229614794163E-3</c:v>
                </c:pt>
                <c:pt idx="700">
                  <c:v>3.7520229614794163E-3</c:v>
                </c:pt>
                <c:pt idx="701">
                  <c:v>3.7520229614794163E-3</c:v>
                </c:pt>
                <c:pt idx="702">
                  <c:v>3.7520229614794163E-3</c:v>
                </c:pt>
                <c:pt idx="703">
                  <c:v>3.7520229614794163E-3</c:v>
                </c:pt>
                <c:pt idx="704">
                  <c:v>3.7520229614794163E-3</c:v>
                </c:pt>
                <c:pt idx="705">
                  <c:v>3.7520229614794163E-3</c:v>
                </c:pt>
                <c:pt idx="706">
                  <c:v>3.7520229614794163E-3</c:v>
                </c:pt>
                <c:pt idx="707">
                  <c:v>3.7520229614794163E-3</c:v>
                </c:pt>
                <c:pt idx="708">
                  <c:v>3.7520229614794163E-3</c:v>
                </c:pt>
                <c:pt idx="709">
                  <c:v>3.7520229614794163E-3</c:v>
                </c:pt>
                <c:pt idx="710">
                  <c:v>3.7520229614794163E-3</c:v>
                </c:pt>
                <c:pt idx="711">
                  <c:v>3.7520229614794163E-3</c:v>
                </c:pt>
                <c:pt idx="712">
                  <c:v>3.7520229614794163E-3</c:v>
                </c:pt>
                <c:pt idx="713">
                  <c:v>3.7520229614794163E-3</c:v>
                </c:pt>
                <c:pt idx="714">
                  <c:v>3.7520229614794163E-3</c:v>
                </c:pt>
                <c:pt idx="715">
                  <c:v>3.7520229614794163E-3</c:v>
                </c:pt>
                <c:pt idx="716">
                  <c:v>3.7520229614794163E-3</c:v>
                </c:pt>
                <c:pt idx="717">
                  <c:v>3.7520229614794163E-3</c:v>
                </c:pt>
                <c:pt idx="718">
                  <c:v>3.7520229614794163E-3</c:v>
                </c:pt>
                <c:pt idx="719">
                  <c:v>3.7520229614794163E-3</c:v>
                </c:pt>
                <c:pt idx="720">
                  <c:v>3.7520229614794163E-3</c:v>
                </c:pt>
                <c:pt idx="721">
                  <c:v>3.7520229614794163E-3</c:v>
                </c:pt>
                <c:pt idx="722">
                  <c:v>3.7520229614794163E-3</c:v>
                </c:pt>
                <c:pt idx="723">
                  <c:v>3.7520229614794163E-3</c:v>
                </c:pt>
                <c:pt idx="724">
                  <c:v>3.7520229614794163E-3</c:v>
                </c:pt>
                <c:pt idx="725">
                  <c:v>3.7520229614794163E-3</c:v>
                </c:pt>
                <c:pt idx="726">
                  <c:v>3.7520229614794163E-3</c:v>
                </c:pt>
                <c:pt idx="727">
                  <c:v>3.7520229614794163E-3</c:v>
                </c:pt>
                <c:pt idx="728">
                  <c:v>3.7520229614794163E-3</c:v>
                </c:pt>
                <c:pt idx="729">
                  <c:v>3.7520229614794163E-3</c:v>
                </c:pt>
                <c:pt idx="730">
                  <c:v>3.7520229614794163E-3</c:v>
                </c:pt>
                <c:pt idx="731">
                  <c:v>3.7520229614794163E-3</c:v>
                </c:pt>
                <c:pt idx="732">
                  <c:v>3.7520229614794163E-3</c:v>
                </c:pt>
                <c:pt idx="733">
                  <c:v>3.7520229614794163E-3</c:v>
                </c:pt>
                <c:pt idx="734">
                  <c:v>3.7520229614794163E-3</c:v>
                </c:pt>
                <c:pt idx="735">
                  <c:v>3.7520229614794163E-3</c:v>
                </c:pt>
                <c:pt idx="736">
                  <c:v>3.7520229614794163E-3</c:v>
                </c:pt>
                <c:pt idx="737">
                  <c:v>3.7520229614794163E-3</c:v>
                </c:pt>
                <c:pt idx="738">
                  <c:v>3.7520229614794163E-3</c:v>
                </c:pt>
                <c:pt idx="739">
                  <c:v>3.7520229614794163E-3</c:v>
                </c:pt>
                <c:pt idx="740">
                  <c:v>3.7520229614794163E-3</c:v>
                </c:pt>
                <c:pt idx="741">
                  <c:v>3.7520229614794163E-3</c:v>
                </c:pt>
                <c:pt idx="742">
                  <c:v>3.7520229614794163E-3</c:v>
                </c:pt>
                <c:pt idx="743">
                  <c:v>3.7520229614794163E-3</c:v>
                </c:pt>
                <c:pt idx="744">
                  <c:v>3.7520229614794163E-3</c:v>
                </c:pt>
                <c:pt idx="745">
                  <c:v>3.7520229614794163E-3</c:v>
                </c:pt>
                <c:pt idx="746">
                  <c:v>3.7520229614794163E-3</c:v>
                </c:pt>
                <c:pt idx="747">
                  <c:v>3.7520229614794163E-3</c:v>
                </c:pt>
                <c:pt idx="748">
                  <c:v>3.7520229614794163E-3</c:v>
                </c:pt>
                <c:pt idx="749">
                  <c:v>3.7520229614794163E-3</c:v>
                </c:pt>
                <c:pt idx="750">
                  <c:v>3.7520229614794163E-3</c:v>
                </c:pt>
                <c:pt idx="751">
                  <c:v>3.7520229614794163E-3</c:v>
                </c:pt>
                <c:pt idx="752">
                  <c:v>3.7520229614794163E-3</c:v>
                </c:pt>
                <c:pt idx="753">
                  <c:v>3.7520229614794163E-3</c:v>
                </c:pt>
                <c:pt idx="754">
                  <c:v>3.7520229614794163E-3</c:v>
                </c:pt>
                <c:pt idx="755">
                  <c:v>3.7520229614794163E-3</c:v>
                </c:pt>
                <c:pt idx="756">
                  <c:v>3.7520229614794163E-3</c:v>
                </c:pt>
                <c:pt idx="757">
                  <c:v>3.7520229614794163E-3</c:v>
                </c:pt>
                <c:pt idx="758">
                  <c:v>3.7520229614794163E-3</c:v>
                </c:pt>
                <c:pt idx="759">
                  <c:v>3.7520229614794163E-3</c:v>
                </c:pt>
                <c:pt idx="760">
                  <c:v>3.7520229614794163E-3</c:v>
                </c:pt>
                <c:pt idx="761">
                  <c:v>3.7520229614794163E-3</c:v>
                </c:pt>
                <c:pt idx="762">
                  <c:v>3.7520229614794163E-3</c:v>
                </c:pt>
                <c:pt idx="763">
                  <c:v>3.7520229614794163E-3</c:v>
                </c:pt>
                <c:pt idx="764">
                  <c:v>3.7520229614794163E-3</c:v>
                </c:pt>
                <c:pt idx="765">
                  <c:v>3.7520229614794163E-3</c:v>
                </c:pt>
                <c:pt idx="766">
                  <c:v>3.7520229614794163E-3</c:v>
                </c:pt>
                <c:pt idx="767">
                  <c:v>3.7520229614794163E-3</c:v>
                </c:pt>
                <c:pt idx="768">
                  <c:v>3.7520229614794163E-3</c:v>
                </c:pt>
                <c:pt idx="769">
                  <c:v>3.7520229614794163E-3</c:v>
                </c:pt>
                <c:pt idx="770">
                  <c:v>3.7520229614794163E-3</c:v>
                </c:pt>
                <c:pt idx="771">
                  <c:v>3.7520229614794163E-3</c:v>
                </c:pt>
                <c:pt idx="772">
                  <c:v>3.7520229614794163E-3</c:v>
                </c:pt>
                <c:pt idx="773">
                  <c:v>3.7520229614794163E-3</c:v>
                </c:pt>
                <c:pt idx="774">
                  <c:v>3.7520229614794163E-3</c:v>
                </c:pt>
                <c:pt idx="775">
                  <c:v>3.7520229614794163E-3</c:v>
                </c:pt>
                <c:pt idx="776">
                  <c:v>3.7520229614794163E-3</c:v>
                </c:pt>
                <c:pt idx="777">
                  <c:v>3.7520229614794163E-3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B4-4C22-96ED-DC18ECF87CAF}"/>
            </c:ext>
          </c:extLst>
        </c:ser>
        <c:ser>
          <c:idx val="3"/>
          <c:order val="3"/>
          <c:tx>
            <c:strRef>
              <c:f>S1_new!$G$1</c:f>
              <c:strCache>
                <c:ptCount val="1"/>
                <c:pt idx="0">
                  <c:v>-1.5標準差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S1_new!$A$2:$A$792</c:f>
              <c:numCache>
                <c:formatCode>m/d/yyyy</c:formatCode>
                <c:ptCount val="791"/>
                <c:pt idx="0">
                  <c:v>44063</c:v>
                </c:pt>
                <c:pt idx="1">
                  <c:v>44064</c:v>
                </c:pt>
                <c:pt idx="2">
                  <c:v>44067</c:v>
                </c:pt>
                <c:pt idx="3">
                  <c:v>44068</c:v>
                </c:pt>
                <c:pt idx="4">
                  <c:v>44069</c:v>
                </c:pt>
                <c:pt idx="5">
                  <c:v>44070</c:v>
                </c:pt>
                <c:pt idx="6">
                  <c:v>44071</c:v>
                </c:pt>
                <c:pt idx="7">
                  <c:v>44074</c:v>
                </c:pt>
                <c:pt idx="8">
                  <c:v>44075</c:v>
                </c:pt>
                <c:pt idx="9">
                  <c:v>44076</c:v>
                </c:pt>
                <c:pt idx="10">
                  <c:v>44077</c:v>
                </c:pt>
                <c:pt idx="11">
                  <c:v>44078</c:v>
                </c:pt>
                <c:pt idx="12">
                  <c:v>44081</c:v>
                </c:pt>
                <c:pt idx="13">
                  <c:v>44082</c:v>
                </c:pt>
                <c:pt idx="14">
                  <c:v>44083</c:v>
                </c:pt>
                <c:pt idx="15">
                  <c:v>44084</c:v>
                </c:pt>
                <c:pt idx="16">
                  <c:v>44085</c:v>
                </c:pt>
                <c:pt idx="17">
                  <c:v>44088</c:v>
                </c:pt>
                <c:pt idx="18">
                  <c:v>44089</c:v>
                </c:pt>
                <c:pt idx="19">
                  <c:v>44090</c:v>
                </c:pt>
                <c:pt idx="20">
                  <c:v>44091</c:v>
                </c:pt>
                <c:pt idx="21">
                  <c:v>44092</c:v>
                </c:pt>
                <c:pt idx="22">
                  <c:v>44095</c:v>
                </c:pt>
                <c:pt idx="23">
                  <c:v>44096</c:v>
                </c:pt>
                <c:pt idx="24">
                  <c:v>44097</c:v>
                </c:pt>
                <c:pt idx="25">
                  <c:v>44098</c:v>
                </c:pt>
                <c:pt idx="26">
                  <c:v>44099</c:v>
                </c:pt>
                <c:pt idx="27">
                  <c:v>44102</c:v>
                </c:pt>
                <c:pt idx="28">
                  <c:v>44103</c:v>
                </c:pt>
                <c:pt idx="29">
                  <c:v>44104</c:v>
                </c:pt>
                <c:pt idx="30">
                  <c:v>44109</c:v>
                </c:pt>
                <c:pt idx="31">
                  <c:v>44110</c:v>
                </c:pt>
                <c:pt idx="32">
                  <c:v>44111</c:v>
                </c:pt>
                <c:pt idx="33">
                  <c:v>44112</c:v>
                </c:pt>
                <c:pt idx="34">
                  <c:v>44116</c:v>
                </c:pt>
                <c:pt idx="35">
                  <c:v>44117</c:v>
                </c:pt>
                <c:pt idx="36">
                  <c:v>44118</c:v>
                </c:pt>
                <c:pt idx="37">
                  <c:v>44119</c:v>
                </c:pt>
                <c:pt idx="38">
                  <c:v>44120</c:v>
                </c:pt>
                <c:pt idx="39">
                  <c:v>44123</c:v>
                </c:pt>
                <c:pt idx="40">
                  <c:v>44124</c:v>
                </c:pt>
                <c:pt idx="41">
                  <c:v>44125</c:v>
                </c:pt>
                <c:pt idx="42">
                  <c:v>44126</c:v>
                </c:pt>
                <c:pt idx="43">
                  <c:v>44127</c:v>
                </c:pt>
                <c:pt idx="44">
                  <c:v>44131</c:v>
                </c:pt>
                <c:pt idx="45">
                  <c:v>44132</c:v>
                </c:pt>
                <c:pt idx="46">
                  <c:v>44133</c:v>
                </c:pt>
                <c:pt idx="47">
                  <c:v>44134</c:v>
                </c:pt>
                <c:pt idx="48">
                  <c:v>44137</c:v>
                </c:pt>
                <c:pt idx="49">
                  <c:v>44138</c:v>
                </c:pt>
                <c:pt idx="50">
                  <c:v>44139</c:v>
                </c:pt>
                <c:pt idx="51">
                  <c:v>44140</c:v>
                </c:pt>
                <c:pt idx="52">
                  <c:v>44141</c:v>
                </c:pt>
                <c:pt idx="53">
                  <c:v>44144</c:v>
                </c:pt>
                <c:pt idx="54">
                  <c:v>44145</c:v>
                </c:pt>
                <c:pt idx="55">
                  <c:v>44146</c:v>
                </c:pt>
                <c:pt idx="56">
                  <c:v>44147</c:v>
                </c:pt>
                <c:pt idx="57">
                  <c:v>44148</c:v>
                </c:pt>
                <c:pt idx="58">
                  <c:v>44151</c:v>
                </c:pt>
                <c:pt idx="59">
                  <c:v>44152</c:v>
                </c:pt>
                <c:pt idx="60">
                  <c:v>44153</c:v>
                </c:pt>
                <c:pt idx="61">
                  <c:v>44154</c:v>
                </c:pt>
                <c:pt idx="62">
                  <c:v>44155</c:v>
                </c:pt>
                <c:pt idx="63">
                  <c:v>44158</c:v>
                </c:pt>
                <c:pt idx="64">
                  <c:v>44159</c:v>
                </c:pt>
                <c:pt idx="65">
                  <c:v>44160</c:v>
                </c:pt>
                <c:pt idx="66">
                  <c:v>44161</c:v>
                </c:pt>
                <c:pt idx="67">
                  <c:v>44162</c:v>
                </c:pt>
                <c:pt idx="68">
                  <c:v>44165</c:v>
                </c:pt>
                <c:pt idx="69">
                  <c:v>44166</c:v>
                </c:pt>
                <c:pt idx="70">
                  <c:v>44167</c:v>
                </c:pt>
                <c:pt idx="71">
                  <c:v>44168</c:v>
                </c:pt>
                <c:pt idx="72">
                  <c:v>44169</c:v>
                </c:pt>
                <c:pt idx="73">
                  <c:v>44172</c:v>
                </c:pt>
                <c:pt idx="74">
                  <c:v>44173</c:v>
                </c:pt>
                <c:pt idx="75">
                  <c:v>44174</c:v>
                </c:pt>
                <c:pt idx="76">
                  <c:v>44175</c:v>
                </c:pt>
                <c:pt idx="77">
                  <c:v>44176</c:v>
                </c:pt>
                <c:pt idx="78">
                  <c:v>44179</c:v>
                </c:pt>
                <c:pt idx="79">
                  <c:v>44180</c:v>
                </c:pt>
                <c:pt idx="80">
                  <c:v>44181</c:v>
                </c:pt>
                <c:pt idx="81">
                  <c:v>44182</c:v>
                </c:pt>
                <c:pt idx="82">
                  <c:v>44183</c:v>
                </c:pt>
                <c:pt idx="83">
                  <c:v>44186</c:v>
                </c:pt>
                <c:pt idx="84">
                  <c:v>44187</c:v>
                </c:pt>
                <c:pt idx="85">
                  <c:v>44188</c:v>
                </c:pt>
                <c:pt idx="86">
                  <c:v>44189</c:v>
                </c:pt>
                <c:pt idx="87">
                  <c:v>44193</c:v>
                </c:pt>
                <c:pt idx="88">
                  <c:v>44194</c:v>
                </c:pt>
                <c:pt idx="89">
                  <c:v>44195</c:v>
                </c:pt>
                <c:pt idx="90">
                  <c:v>44196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44207</c:v>
                </c:pt>
                <c:pt idx="97">
                  <c:v>44208</c:v>
                </c:pt>
                <c:pt idx="98">
                  <c:v>44209</c:v>
                </c:pt>
                <c:pt idx="99">
                  <c:v>44210</c:v>
                </c:pt>
                <c:pt idx="100">
                  <c:v>44211</c:v>
                </c:pt>
                <c:pt idx="101">
                  <c:v>44214</c:v>
                </c:pt>
                <c:pt idx="102">
                  <c:v>44215</c:v>
                </c:pt>
                <c:pt idx="103">
                  <c:v>44216</c:v>
                </c:pt>
                <c:pt idx="104">
                  <c:v>44217</c:v>
                </c:pt>
                <c:pt idx="105">
                  <c:v>44218</c:v>
                </c:pt>
                <c:pt idx="106">
                  <c:v>44221</c:v>
                </c:pt>
                <c:pt idx="107">
                  <c:v>44222</c:v>
                </c:pt>
                <c:pt idx="108">
                  <c:v>44223</c:v>
                </c:pt>
                <c:pt idx="109">
                  <c:v>44224</c:v>
                </c:pt>
                <c:pt idx="110">
                  <c:v>44225</c:v>
                </c:pt>
                <c:pt idx="111">
                  <c:v>44228</c:v>
                </c:pt>
                <c:pt idx="112">
                  <c:v>44229</c:v>
                </c:pt>
                <c:pt idx="113">
                  <c:v>44230</c:v>
                </c:pt>
                <c:pt idx="114">
                  <c:v>44231</c:v>
                </c:pt>
                <c:pt idx="115">
                  <c:v>44232</c:v>
                </c:pt>
                <c:pt idx="116">
                  <c:v>44244</c:v>
                </c:pt>
                <c:pt idx="117">
                  <c:v>44245</c:v>
                </c:pt>
                <c:pt idx="118">
                  <c:v>44246</c:v>
                </c:pt>
                <c:pt idx="119">
                  <c:v>44249</c:v>
                </c:pt>
                <c:pt idx="120">
                  <c:v>44250</c:v>
                </c:pt>
                <c:pt idx="121">
                  <c:v>44251</c:v>
                </c:pt>
                <c:pt idx="122">
                  <c:v>44252</c:v>
                </c:pt>
                <c:pt idx="123">
                  <c:v>44253</c:v>
                </c:pt>
                <c:pt idx="124">
                  <c:v>44257</c:v>
                </c:pt>
                <c:pt idx="125">
                  <c:v>44258</c:v>
                </c:pt>
                <c:pt idx="126">
                  <c:v>44259</c:v>
                </c:pt>
                <c:pt idx="127">
                  <c:v>44260</c:v>
                </c:pt>
                <c:pt idx="128">
                  <c:v>44263</c:v>
                </c:pt>
                <c:pt idx="129">
                  <c:v>44264</c:v>
                </c:pt>
                <c:pt idx="130">
                  <c:v>44265</c:v>
                </c:pt>
                <c:pt idx="131">
                  <c:v>44266</c:v>
                </c:pt>
                <c:pt idx="132">
                  <c:v>44267</c:v>
                </c:pt>
                <c:pt idx="133">
                  <c:v>44270</c:v>
                </c:pt>
                <c:pt idx="134">
                  <c:v>44271</c:v>
                </c:pt>
                <c:pt idx="135">
                  <c:v>44272</c:v>
                </c:pt>
                <c:pt idx="136">
                  <c:v>44273</c:v>
                </c:pt>
                <c:pt idx="137">
                  <c:v>44274</c:v>
                </c:pt>
                <c:pt idx="138">
                  <c:v>44277</c:v>
                </c:pt>
                <c:pt idx="139">
                  <c:v>44278</c:v>
                </c:pt>
                <c:pt idx="140">
                  <c:v>44279</c:v>
                </c:pt>
                <c:pt idx="141">
                  <c:v>44280</c:v>
                </c:pt>
                <c:pt idx="142">
                  <c:v>44281</c:v>
                </c:pt>
                <c:pt idx="143">
                  <c:v>44284</c:v>
                </c:pt>
                <c:pt idx="144">
                  <c:v>44285</c:v>
                </c:pt>
                <c:pt idx="145">
                  <c:v>44286</c:v>
                </c:pt>
                <c:pt idx="146">
                  <c:v>44287</c:v>
                </c:pt>
                <c:pt idx="147">
                  <c:v>44293</c:v>
                </c:pt>
                <c:pt idx="148">
                  <c:v>44294</c:v>
                </c:pt>
                <c:pt idx="149">
                  <c:v>44295</c:v>
                </c:pt>
                <c:pt idx="150">
                  <c:v>44298</c:v>
                </c:pt>
                <c:pt idx="151">
                  <c:v>44299</c:v>
                </c:pt>
                <c:pt idx="152">
                  <c:v>44300</c:v>
                </c:pt>
                <c:pt idx="153">
                  <c:v>44301</c:v>
                </c:pt>
                <c:pt idx="154">
                  <c:v>44302</c:v>
                </c:pt>
                <c:pt idx="155">
                  <c:v>44305</c:v>
                </c:pt>
                <c:pt idx="156">
                  <c:v>44306</c:v>
                </c:pt>
                <c:pt idx="157">
                  <c:v>44307</c:v>
                </c:pt>
                <c:pt idx="158">
                  <c:v>44308</c:v>
                </c:pt>
                <c:pt idx="159">
                  <c:v>44309</c:v>
                </c:pt>
                <c:pt idx="160">
                  <c:v>44312</c:v>
                </c:pt>
                <c:pt idx="161">
                  <c:v>44313</c:v>
                </c:pt>
                <c:pt idx="162">
                  <c:v>44314</c:v>
                </c:pt>
                <c:pt idx="163">
                  <c:v>44315</c:v>
                </c:pt>
                <c:pt idx="164">
                  <c:v>44319</c:v>
                </c:pt>
                <c:pt idx="165">
                  <c:v>44320</c:v>
                </c:pt>
                <c:pt idx="166">
                  <c:v>44321</c:v>
                </c:pt>
                <c:pt idx="167">
                  <c:v>44322</c:v>
                </c:pt>
                <c:pt idx="168">
                  <c:v>44323</c:v>
                </c:pt>
                <c:pt idx="169">
                  <c:v>44326</c:v>
                </c:pt>
                <c:pt idx="170">
                  <c:v>44327</c:v>
                </c:pt>
                <c:pt idx="171">
                  <c:v>44328</c:v>
                </c:pt>
                <c:pt idx="172">
                  <c:v>44329</c:v>
                </c:pt>
                <c:pt idx="173">
                  <c:v>44330</c:v>
                </c:pt>
                <c:pt idx="174">
                  <c:v>44333</c:v>
                </c:pt>
                <c:pt idx="175">
                  <c:v>44334</c:v>
                </c:pt>
                <c:pt idx="176">
                  <c:v>44336</c:v>
                </c:pt>
                <c:pt idx="177">
                  <c:v>44337</c:v>
                </c:pt>
                <c:pt idx="178">
                  <c:v>44340</c:v>
                </c:pt>
                <c:pt idx="179">
                  <c:v>44341</c:v>
                </c:pt>
                <c:pt idx="180">
                  <c:v>44342</c:v>
                </c:pt>
                <c:pt idx="181">
                  <c:v>44343</c:v>
                </c:pt>
                <c:pt idx="182">
                  <c:v>44344</c:v>
                </c:pt>
                <c:pt idx="183">
                  <c:v>44347</c:v>
                </c:pt>
                <c:pt idx="184">
                  <c:v>44348</c:v>
                </c:pt>
                <c:pt idx="185">
                  <c:v>44349</c:v>
                </c:pt>
                <c:pt idx="186">
                  <c:v>44350</c:v>
                </c:pt>
                <c:pt idx="187">
                  <c:v>44351</c:v>
                </c:pt>
                <c:pt idx="188">
                  <c:v>44354</c:v>
                </c:pt>
                <c:pt idx="189">
                  <c:v>44355</c:v>
                </c:pt>
                <c:pt idx="190">
                  <c:v>44356</c:v>
                </c:pt>
                <c:pt idx="191">
                  <c:v>44357</c:v>
                </c:pt>
                <c:pt idx="192">
                  <c:v>44358</c:v>
                </c:pt>
                <c:pt idx="193">
                  <c:v>44362</c:v>
                </c:pt>
                <c:pt idx="194">
                  <c:v>44363</c:v>
                </c:pt>
                <c:pt idx="195">
                  <c:v>44364</c:v>
                </c:pt>
                <c:pt idx="196">
                  <c:v>44365</c:v>
                </c:pt>
                <c:pt idx="197">
                  <c:v>44368</c:v>
                </c:pt>
                <c:pt idx="198">
                  <c:v>44369</c:v>
                </c:pt>
                <c:pt idx="199">
                  <c:v>44370</c:v>
                </c:pt>
                <c:pt idx="200">
                  <c:v>44371</c:v>
                </c:pt>
                <c:pt idx="201">
                  <c:v>44372</c:v>
                </c:pt>
                <c:pt idx="202">
                  <c:v>44375</c:v>
                </c:pt>
                <c:pt idx="203">
                  <c:v>44376</c:v>
                </c:pt>
                <c:pt idx="204">
                  <c:v>44377</c:v>
                </c:pt>
                <c:pt idx="205">
                  <c:v>44379</c:v>
                </c:pt>
                <c:pt idx="206">
                  <c:v>44382</c:v>
                </c:pt>
                <c:pt idx="207">
                  <c:v>44383</c:v>
                </c:pt>
                <c:pt idx="208">
                  <c:v>44384</c:v>
                </c:pt>
                <c:pt idx="209">
                  <c:v>44385</c:v>
                </c:pt>
                <c:pt idx="210">
                  <c:v>44386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44396</c:v>
                </c:pt>
                <c:pt idx="217">
                  <c:v>44397</c:v>
                </c:pt>
                <c:pt idx="218">
                  <c:v>44398</c:v>
                </c:pt>
                <c:pt idx="219">
                  <c:v>44399</c:v>
                </c:pt>
                <c:pt idx="220">
                  <c:v>44400</c:v>
                </c:pt>
                <c:pt idx="221">
                  <c:v>44403</c:v>
                </c:pt>
                <c:pt idx="222">
                  <c:v>44404</c:v>
                </c:pt>
                <c:pt idx="223">
                  <c:v>44405</c:v>
                </c:pt>
                <c:pt idx="224">
                  <c:v>44406</c:v>
                </c:pt>
                <c:pt idx="225">
                  <c:v>44407</c:v>
                </c:pt>
                <c:pt idx="226">
                  <c:v>44410</c:v>
                </c:pt>
                <c:pt idx="227">
                  <c:v>44411</c:v>
                </c:pt>
                <c:pt idx="228">
                  <c:v>44412</c:v>
                </c:pt>
                <c:pt idx="229">
                  <c:v>44413</c:v>
                </c:pt>
                <c:pt idx="230">
                  <c:v>44414</c:v>
                </c:pt>
                <c:pt idx="231">
                  <c:v>44417</c:v>
                </c:pt>
                <c:pt idx="232">
                  <c:v>44418</c:v>
                </c:pt>
                <c:pt idx="233">
                  <c:v>44419</c:v>
                </c:pt>
                <c:pt idx="234">
                  <c:v>44420</c:v>
                </c:pt>
                <c:pt idx="235">
                  <c:v>44421</c:v>
                </c:pt>
                <c:pt idx="236">
                  <c:v>44424</c:v>
                </c:pt>
                <c:pt idx="237">
                  <c:v>44425</c:v>
                </c:pt>
                <c:pt idx="238">
                  <c:v>44426</c:v>
                </c:pt>
                <c:pt idx="239">
                  <c:v>44427</c:v>
                </c:pt>
                <c:pt idx="240">
                  <c:v>44428</c:v>
                </c:pt>
                <c:pt idx="241">
                  <c:v>44431</c:v>
                </c:pt>
                <c:pt idx="242">
                  <c:v>44432</c:v>
                </c:pt>
                <c:pt idx="243">
                  <c:v>44433</c:v>
                </c:pt>
                <c:pt idx="244">
                  <c:v>44434</c:v>
                </c:pt>
                <c:pt idx="245">
                  <c:v>44435</c:v>
                </c:pt>
                <c:pt idx="246">
                  <c:v>44438</c:v>
                </c:pt>
                <c:pt idx="247">
                  <c:v>44439</c:v>
                </c:pt>
                <c:pt idx="248">
                  <c:v>44440</c:v>
                </c:pt>
                <c:pt idx="249">
                  <c:v>44441</c:v>
                </c:pt>
                <c:pt idx="250">
                  <c:v>44442</c:v>
                </c:pt>
                <c:pt idx="251">
                  <c:v>44445</c:v>
                </c:pt>
                <c:pt idx="252">
                  <c:v>44446</c:v>
                </c:pt>
                <c:pt idx="253">
                  <c:v>44447</c:v>
                </c:pt>
                <c:pt idx="254">
                  <c:v>44448</c:v>
                </c:pt>
                <c:pt idx="255">
                  <c:v>44449</c:v>
                </c:pt>
                <c:pt idx="256">
                  <c:v>44452</c:v>
                </c:pt>
                <c:pt idx="257">
                  <c:v>44453</c:v>
                </c:pt>
                <c:pt idx="258">
                  <c:v>44454</c:v>
                </c:pt>
                <c:pt idx="259">
                  <c:v>44455</c:v>
                </c:pt>
                <c:pt idx="260">
                  <c:v>44456</c:v>
                </c:pt>
                <c:pt idx="261">
                  <c:v>44462</c:v>
                </c:pt>
                <c:pt idx="262">
                  <c:v>44463</c:v>
                </c:pt>
                <c:pt idx="263">
                  <c:v>44466</c:v>
                </c:pt>
                <c:pt idx="264">
                  <c:v>44467</c:v>
                </c:pt>
                <c:pt idx="265">
                  <c:v>44468</c:v>
                </c:pt>
                <c:pt idx="266">
                  <c:v>44469</c:v>
                </c:pt>
                <c:pt idx="267">
                  <c:v>44473</c:v>
                </c:pt>
                <c:pt idx="268">
                  <c:v>44474</c:v>
                </c:pt>
                <c:pt idx="269">
                  <c:v>44475</c:v>
                </c:pt>
                <c:pt idx="270">
                  <c:v>44476</c:v>
                </c:pt>
                <c:pt idx="271">
                  <c:v>44477</c:v>
                </c:pt>
                <c:pt idx="272">
                  <c:v>44481</c:v>
                </c:pt>
                <c:pt idx="273">
                  <c:v>44482</c:v>
                </c:pt>
                <c:pt idx="274">
                  <c:v>44484</c:v>
                </c:pt>
                <c:pt idx="275">
                  <c:v>44487</c:v>
                </c:pt>
                <c:pt idx="276">
                  <c:v>44488</c:v>
                </c:pt>
                <c:pt idx="277">
                  <c:v>44489</c:v>
                </c:pt>
                <c:pt idx="278">
                  <c:v>44490</c:v>
                </c:pt>
                <c:pt idx="279">
                  <c:v>44491</c:v>
                </c:pt>
                <c:pt idx="280">
                  <c:v>44494</c:v>
                </c:pt>
                <c:pt idx="281">
                  <c:v>44495</c:v>
                </c:pt>
                <c:pt idx="282">
                  <c:v>44496</c:v>
                </c:pt>
                <c:pt idx="283">
                  <c:v>44497</c:v>
                </c:pt>
                <c:pt idx="284">
                  <c:v>44498</c:v>
                </c:pt>
                <c:pt idx="285">
                  <c:v>44501</c:v>
                </c:pt>
                <c:pt idx="286">
                  <c:v>44502</c:v>
                </c:pt>
                <c:pt idx="287">
                  <c:v>44503</c:v>
                </c:pt>
                <c:pt idx="288">
                  <c:v>44504</c:v>
                </c:pt>
                <c:pt idx="289">
                  <c:v>44505</c:v>
                </c:pt>
                <c:pt idx="290">
                  <c:v>44508</c:v>
                </c:pt>
                <c:pt idx="291">
                  <c:v>44509</c:v>
                </c:pt>
                <c:pt idx="292">
                  <c:v>44510</c:v>
                </c:pt>
                <c:pt idx="293">
                  <c:v>44511</c:v>
                </c:pt>
                <c:pt idx="294">
                  <c:v>44512</c:v>
                </c:pt>
                <c:pt idx="295">
                  <c:v>44515</c:v>
                </c:pt>
                <c:pt idx="296">
                  <c:v>44516</c:v>
                </c:pt>
                <c:pt idx="297">
                  <c:v>44517</c:v>
                </c:pt>
                <c:pt idx="298">
                  <c:v>44518</c:v>
                </c:pt>
                <c:pt idx="299">
                  <c:v>44519</c:v>
                </c:pt>
                <c:pt idx="300">
                  <c:v>44522</c:v>
                </c:pt>
                <c:pt idx="301">
                  <c:v>44523</c:v>
                </c:pt>
                <c:pt idx="302">
                  <c:v>44524</c:v>
                </c:pt>
                <c:pt idx="303">
                  <c:v>44525</c:v>
                </c:pt>
                <c:pt idx="304">
                  <c:v>44526</c:v>
                </c:pt>
                <c:pt idx="305">
                  <c:v>44529</c:v>
                </c:pt>
                <c:pt idx="306">
                  <c:v>44530</c:v>
                </c:pt>
                <c:pt idx="307">
                  <c:v>44531</c:v>
                </c:pt>
                <c:pt idx="308">
                  <c:v>44532</c:v>
                </c:pt>
                <c:pt idx="309">
                  <c:v>44533</c:v>
                </c:pt>
                <c:pt idx="310">
                  <c:v>44536</c:v>
                </c:pt>
                <c:pt idx="311">
                  <c:v>44537</c:v>
                </c:pt>
                <c:pt idx="312">
                  <c:v>44538</c:v>
                </c:pt>
                <c:pt idx="313">
                  <c:v>44539</c:v>
                </c:pt>
                <c:pt idx="314">
                  <c:v>44540</c:v>
                </c:pt>
                <c:pt idx="315">
                  <c:v>44543</c:v>
                </c:pt>
                <c:pt idx="316">
                  <c:v>44544</c:v>
                </c:pt>
                <c:pt idx="317">
                  <c:v>44545</c:v>
                </c:pt>
                <c:pt idx="318">
                  <c:v>44546</c:v>
                </c:pt>
                <c:pt idx="319">
                  <c:v>44547</c:v>
                </c:pt>
                <c:pt idx="320">
                  <c:v>44550</c:v>
                </c:pt>
                <c:pt idx="321">
                  <c:v>44551</c:v>
                </c:pt>
                <c:pt idx="322">
                  <c:v>44552</c:v>
                </c:pt>
                <c:pt idx="323">
                  <c:v>44553</c:v>
                </c:pt>
                <c:pt idx="324">
                  <c:v>44554</c:v>
                </c:pt>
                <c:pt idx="325">
                  <c:v>44558</c:v>
                </c:pt>
                <c:pt idx="326">
                  <c:v>44559</c:v>
                </c:pt>
                <c:pt idx="327">
                  <c:v>44560</c:v>
                </c:pt>
                <c:pt idx="328">
                  <c:v>44564</c:v>
                </c:pt>
                <c:pt idx="329">
                  <c:v>44565</c:v>
                </c:pt>
                <c:pt idx="330">
                  <c:v>44566</c:v>
                </c:pt>
                <c:pt idx="331">
                  <c:v>44567</c:v>
                </c:pt>
                <c:pt idx="332">
                  <c:v>44568</c:v>
                </c:pt>
                <c:pt idx="333">
                  <c:v>44571</c:v>
                </c:pt>
                <c:pt idx="334">
                  <c:v>44572</c:v>
                </c:pt>
                <c:pt idx="335">
                  <c:v>44573</c:v>
                </c:pt>
                <c:pt idx="336">
                  <c:v>44574</c:v>
                </c:pt>
                <c:pt idx="337">
                  <c:v>44575</c:v>
                </c:pt>
                <c:pt idx="338">
                  <c:v>44578</c:v>
                </c:pt>
                <c:pt idx="339">
                  <c:v>44579</c:v>
                </c:pt>
                <c:pt idx="340">
                  <c:v>44580</c:v>
                </c:pt>
                <c:pt idx="341">
                  <c:v>44581</c:v>
                </c:pt>
                <c:pt idx="342">
                  <c:v>44582</c:v>
                </c:pt>
                <c:pt idx="343">
                  <c:v>44585</c:v>
                </c:pt>
                <c:pt idx="344">
                  <c:v>44586</c:v>
                </c:pt>
                <c:pt idx="345">
                  <c:v>44587</c:v>
                </c:pt>
                <c:pt idx="346">
                  <c:v>44599</c:v>
                </c:pt>
                <c:pt idx="347">
                  <c:v>44600</c:v>
                </c:pt>
                <c:pt idx="348">
                  <c:v>44601</c:v>
                </c:pt>
                <c:pt idx="349">
                  <c:v>44602</c:v>
                </c:pt>
                <c:pt idx="350">
                  <c:v>44603</c:v>
                </c:pt>
                <c:pt idx="351">
                  <c:v>44606</c:v>
                </c:pt>
                <c:pt idx="352">
                  <c:v>44607</c:v>
                </c:pt>
                <c:pt idx="353">
                  <c:v>44608</c:v>
                </c:pt>
                <c:pt idx="354">
                  <c:v>44609</c:v>
                </c:pt>
                <c:pt idx="355">
                  <c:v>44610</c:v>
                </c:pt>
                <c:pt idx="356">
                  <c:v>44613</c:v>
                </c:pt>
                <c:pt idx="357">
                  <c:v>44614</c:v>
                </c:pt>
                <c:pt idx="358">
                  <c:v>44615</c:v>
                </c:pt>
                <c:pt idx="359">
                  <c:v>44616</c:v>
                </c:pt>
                <c:pt idx="360">
                  <c:v>44617</c:v>
                </c:pt>
                <c:pt idx="361">
                  <c:v>44621</c:v>
                </c:pt>
                <c:pt idx="362">
                  <c:v>44622</c:v>
                </c:pt>
                <c:pt idx="363">
                  <c:v>44623</c:v>
                </c:pt>
                <c:pt idx="364">
                  <c:v>44624</c:v>
                </c:pt>
                <c:pt idx="365">
                  <c:v>44627</c:v>
                </c:pt>
                <c:pt idx="366">
                  <c:v>44628</c:v>
                </c:pt>
                <c:pt idx="367">
                  <c:v>44629</c:v>
                </c:pt>
                <c:pt idx="368">
                  <c:v>44630</c:v>
                </c:pt>
                <c:pt idx="369">
                  <c:v>44631</c:v>
                </c:pt>
                <c:pt idx="370">
                  <c:v>44634</c:v>
                </c:pt>
                <c:pt idx="371">
                  <c:v>44635</c:v>
                </c:pt>
                <c:pt idx="372">
                  <c:v>44636</c:v>
                </c:pt>
                <c:pt idx="373">
                  <c:v>44637</c:v>
                </c:pt>
                <c:pt idx="374">
                  <c:v>44638</c:v>
                </c:pt>
                <c:pt idx="375">
                  <c:v>44641</c:v>
                </c:pt>
                <c:pt idx="376">
                  <c:v>44642</c:v>
                </c:pt>
                <c:pt idx="377">
                  <c:v>44643</c:v>
                </c:pt>
                <c:pt idx="378">
                  <c:v>44644</c:v>
                </c:pt>
                <c:pt idx="379">
                  <c:v>44645</c:v>
                </c:pt>
                <c:pt idx="380">
                  <c:v>44648</c:v>
                </c:pt>
                <c:pt idx="381">
                  <c:v>44649</c:v>
                </c:pt>
                <c:pt idx="382">
                  <c:v>44650</c:v>
                </c:pt>
                <c:pt idx="383">
                  <c:v>44651</c:v>
                </c:pt>
                <c:pt idx="384">
                  <c:v>44652</c:v>
                </c:pt>
                <c:pt idx="385">
                  <c:v>44657</c:v>
                </c:pt>
                <c:pt idx="386">
                  <c:v>44658</c:v>
                </c:pt>
                <c:pt idx="387">
                  <c:v>44659</c:v>
                </c:pt>
                <c:pt idx="388">
                  <c:v>44662</c:v>
                </c:pt>
                <c:pt idx="389">
                  <c:v>44663</c:v>
                </c:pt>
                <c:pt idx="390">
                  <c:v>44664</c:v>
                </c:pt>
                <c:pt idx="391">
                  <c:v>44665</c:v>
                </c:pt>
                <c:pt idx="392">
                  <c:v>44670</c:v>
                </c:pt>
                <c:pt idx="393">
                  <c:v>44671</c:v>
                </c:pt>
                <c:pt idx="394">
                  <c:v>44672</c:v>
                </c:pt>
                <c:pt idx="395">
                  <c:v>44673</c:v>
                </c:pt>
                <c:pt idx="396">
                  <c:v>44677</c:v>
                </c:pt>
                <c:pt idx="397">
                  <c:v>44678</c:v>
                </c:pt>
                <c:pt idx="398">
                  <c:v>44680</c:v>
                </c:pt>
                <c:pt idx="399">
                  <c:v>44684</c:v>
                </c:pt>
                <c:pt idx="400">
                  <c:v>44685</c:v>
                </c:pt>
                <c:pt idx="401">
                  <c:v>44686</c:v>
                </c:pt>
                <c:pt idx="402">
                  <c:v>44687</c:v>
                </c:pt>
                <c:pt idx="403">
                  <c:v>44690</c:v>
                </c:pt>
                <c:pt idx="404">
                  <c:v>44691</c:v>
                </c:pt>
                <c:pt idx="405">
                  <c:v>44692</c:v>
                </c:pt>
                <c:pt idx="406">
                  <c:v>44693</c:v>
                </c:pt>
                <c:pt idx="407">
                  <c:v>44694</c:v>
                </c:pt>
                <c:pt idx="408">
                  <c:v>44697</c:v>
                </c:pt>
                <c:pt idx="409">
                  <c:v>44698</c:v>
                </c:pt>
                <c:pt idx="410">
                  <c:v>44699</c:v>
                </c:pt>
                <c:pt idx="411">
                  <c:v>44700</c:v>
                </c:pt>
                <c:pt idx="412">
                  <c:v>44701</c:v>
                </c:pt>
                <c:pt idx="413">
                  <c:v>44704</c:v>
                </c:pt>
                <c:pt idx="414">
                  <c:v>44705</c:v>
                </c:pt>
                <c:pt idx="415">
                  <c:v>44706</c:v>
                </c:pt>
                <c:pt idx="416">
                  <c:v>44707</c:v>
                </c:pt>
                <c:pt idx="417">
                  <c:v>44708</c:v>
                </c:pt>
                <c:pt idx="418">
                  <c:v>44711</c:v>
                </c:pt>
                <c:pt idx="419">
                  <c:v>44712</c:v>
                </c:pt>
                <c:pt idx="420">
                  <c:v>44713</c:v>
                </c:pt>
                <c:pt idx="421">
                  <c:v>44714</c:v>
                </c:pt>
                <c:pt idx="422">
                  <c:v>44718</c:v>
                </c:pt>
                <c:pt idx="423">
                  <c:v>44719</c:v>
                </c:pt>
                <c:pt idx="424">
                  <c:v>44720</c:v>
                </c:pt>
                <c:pt idx="425">
                  <c:v>44721</c:v>
                </c:pt>
                <c:pt idx="426">
                  <c:v>44722</c:v>
                </c:pt>
                <c:pt idx="427">
                  <c:v>44725</c:v>
                </c:pt>
                <c:pt idx="428">
                  <c:v>44726</c:v>
                </c:pt>
                <c:pt idx="429">
                  <c:v>44727</c:v>
                </c:pt>
                <c:pt idx="430">
                  <c:v>44728</c:v>
                </c:pt>
                <c:pt idx="431">
                  <c:v>44729</c:v>
                </c:pt>
                <c:pt idx="432">
                  <c:v>44732</c:v>
                </c:pt>
                <c:pt idx="433">
                  <c:v>44733</c:v>
                </c:pt>
                <c:pt idx="434">
                  <c:v>44734</c:v>
                </c:pt>
                <c:pt idx="435">
                  <c:v>44735</c:v>
                </c:pt>
                <c:pt idx="436">
                  <c:v>44736</c:v>
                </c:pt>
                <c:pt idx="437">
                  <c:v>44739</c:v>
                </c:pt>
                <c:pt idx="438">
                  <c:v>44740</c:v>
                </c:pt>
                <c:pt idx="439">
                  <c:v>44741</c:v>
                </c:pt>
                <c:pt idx="440">
                  <c:v>44742</c:v>
                </c:pt>
                <c:pt idx="441">
                  <c:v>44743</c:v>
                </c:pt>
                <c:pt idx="442">
                  <c:v>44746</c:v>
                </c:pt>
                <c:pt idx="443">
                  <c:v>44747</c:v>
                </c:pt>
                <c:pt idx="444">
                  <c:v>44748</c:v>
                </c:pt>
                <c:pt idx="445">
                  <c:v>44749</c:v>
                </c:pt>
                <c:pt idx="446">
                  <c:v>44750</c:v>
                </c:pt>
                <c:pt idx="447">
                  <c:v>44753</c:v>
                </c:pt>
                <c:pt idx="448">
                  <c:v>44754</c:v>
                </c:pt>
                <c:pt idx="449">
                  <c:v>44755</c:v>
                </c:pt>
                <c:pt idx="450">
                  <c:v>44756</c:v>
                </c:pt>
                <c:pt idx="451">
                  <c:v>44757</c:v>
                </c:pt>
                <c:pt idx="452">
                  <c:v>44760</c:v>
                </c:pt>
                <c:pt idx="453">
                  <c:v>44761</c:v>
                </c:pt>
                <c:pt idx="454">
                  <c:v>44762</c:v>
                </c:pt>
                <c:pt idx="455">
                  <c:v>44763</c:v>
                </c:pt>
                <c:pt idx="456">
                  <c:v>44764</c:v>
                </c:pt>
                <c:pt idx="457">
                  <c:v>44767</c:v>
                </c:pt>
                <c:pt idx="458">
                  <c:v>44768</c:v>
                </c:pt>
                <c:pt idx="459">
                  <c:v>44769</c:v>
                </c:pt>
                <c:pt idx="460">
                  <c:v>44770</c:v>
                </c:pt>
                <c:pt idx="461">
                  <c:v>44771</c:v>
                </c:pt>
                <c:pt idx="462">
                  <c:v>44774</c:v>
                </c:pt>
                <c:pt idx="463">
                  <c:v>44775</c:v>
                </c:pt>
                <c:pt idx="464">
                  <c:v>44776</c:v>
                </c:pt>
                <c:pt idx="465">
                  <c:v>44777</c:v>
                </c:pt>
                <c:pt idx="466">
                  <c:v>44778</c:v>
                </c:pt>
                <c:pt idx="467">
                  <c:v>44781</c:v>
                </c:pt>
                <c:pt idx="468">
                  <c:v>44782</c:v>
                </c:pt>
                <c:pt idx="469">
                  <c:v>44783</c:v>
                </c:pt>
                <c:pt idx="470">
                  <c:v>44784</c:v>
                </c:pt>
                <c:pt idx="471">
                  <c:v>44785</c:v>
                </c:pt>
                <c:pt idx="472">
                  <c:v>44788</c:v>
                </c:pt>
                <c:pt idx="473">
                  <c:v>44789</c:v>
                </c:pt>
                <c:pt idx="474">
                  <c:v>44790</c:v>
                </c:pt>
                <c:pt idx="475">
                  <c:v>44791</c:v>
                </c:pt>
                <c:pt idx="476">
                  <c:v>44792</c:v>
                </c:pt>
                <c:pt idx="477">
                  <c:v>44795</c:v>
                </c:pt>
                <c:pt idx="478">
                  <c:v>44796</c:v>
                </c:pt>
                <c:pt idx="479">
                  <c:v>44797</c:v>
                </c:pt>
                <c:pt idx="480">
                  <c:v>44798</c:v>
                </c:pt>
                <c:pt idx="481">
                  <c:v>44799</c:v>
                </c:pt>
                <c:pt idx="482">
                  <c:v>44802</c:v>
                </c:pt>
                <c:pt idx="483">
                  <c:v>44803</c:v>
                </c:pt>
                <c:pt idx="484">
                  <c:v>44804</c:v>
                </c:pt>
                <c:pt idx="485">
                  <c:v>44805</c:v>
                </c:pt>
                <c:pt idx="486">
                  <c:v>44806</c:v>
                </c:pt>
                <c:pt idx="487">
                  <c:v>44809</c:v>
                </c:pt>
                <c:pt idx="488">
                  <c:v>44810</c:v>
                </c:pt>
                <c:pt idx="489">
                  <c:v>44811</c:v>
                </c:pt>
                <c:pt idx="490">
                  <c:v>44812</c:v>
                </c:pt>
                <c:pt idx="491">
                  <c:v>44816</c:v>
                </c:pt>
                <c:pt idx="492">
                  <c:v>44817</c:v>
                </c:pt>
                <c:pt idx="493">
                  <c:v>44818</c:v>
                </c:pt>
                <c:pt idx="494">
                  <c:v>44819</c:v>
                </c:pt>
                <c:pt idx="495">
                  <c:v>44820</c:v>
                </c:pt>
                <c:pt idx="496">
                  <c:v>44823</c:v>
                </c:pt>
                <c:pt idx="497">
                  <c:v>44824</c:v>
                </c:pt>
                <c:pt idx="498">
                  <c:v>44825</c:v>
                </c:pt>
                <c:pt idx="499">
                  <c:v>44826</c:v>
                </c:pt>
                <c:pt idx="500">
                  <c:v>44827</c:v>
                </c:pt>
                <c:pt idx="501">
                  <c:v>44830</c:v>
                </c:pt>
                <c:pt idx="502">
                  <c:v>44831</c:v>
                </c:pt>
                <c:pt idx="503">
                  <c:v>44832</c:v>
                </c:pt>
                <c:pt idx="504">
                  <c:v>44833</c:v>
                </c:pt>
                <c:pt idx="505">
                  <c:v>44834</c:v>
                </c:pt>
                <c:pt idx="506">
                  <c:v>44837</c:v>
                </c:pt>
                <c:pt idx="507">
                  <c:v>44838</c:v>
                </c:pt>
                <c:pt idx="508">
                  <c:v>44839</c:v>
                </c:pt>
                <c:pt idx="509">
                  <c:v>44840</c:v>
                </c:pt>
                <c:pt idx="510">
                  <c:v>44841</c:v>
                </c:pt>
                <c:pt idx="511">
                  <c:v>44845</c:v>
                </c:pt>
                <c:pt idx="512">
                  <c:v>44846</c:v>
                </c:pt>
                <c:pt idx="513">
                  <c:v>44847</c:v>
                </c:pt>
                <c:pt idx="514">
                  <c:v>44848</c:v>
                </c:pt>
                <c:pt idx="515">
                  <c:v>44851</c:v>
                </c:pt>
                <c:pt idx="516">
                  <c:v>44852</c:v>
                </c:pt>
                <c:pt idx="517">
                  <c:v>44853</c:v>
                </c:pt>
                <c:pt idx="518">
                  <c:v>44854</c:v>
                </c:pt>
                <c:pt idx="519">
                  <c:v>44855</c:v>
                </c:pt>
                <c:pt idx="520">
                  <c:v>44858</c:v>
                </c:pt>
                <c:pt idx="521">
                  <c:v>44859</c:v>
                </c:pt>
                <c:pt idx="522">
                  <c:v>44860</c:v>
                </c:pt>
                <c:pt idx="523">
                  <c:v>44861</c:v>
                </c:pt>
                <c:pt idx="524">
                  <c:v>44862</c:v>
                </c:pt>
                <c:pt idx="525">
                  <c:v>44865</c:v>
                </c:pt>
                <c:pt idx="526">
                  <c:v>44866</c:v>
                </c:pt>
                <c:pt idx="527">
                  <c:v>44867</c:v>
                </c:pt>
                <c:pt idx="528">
                  <c:v>44868</c:v>
                </c:pt>
                <c:pt idx="529">
                  <c:v>44869</c:v>
                </c:pt>
                <c:pt idx="530">
                  <c:v>44872</c:v>
                </c:pt>
                <c:pt idx="531">
                  <c:v>44873</c:v>
                </c:pt>
                <c:pt idx="532">
                  <c:v>44874</c:v>
                </c:pt>
                <c:pt idx="533">
                  <c:v>44875</c:v>
                </c:pt>
                <c:pt idx="534">
                  <c:v>44876</c:v>
                </c:pt>
                <c:pt idx="535">
                  <c:v>44879</c:v>
                </c:pt>
                <c:pt idx="536">
                  <c:v>44880</c:v>
                </c:pt>
                <c:pt idx="537">
                  <c:v>44881</c:v>
                </c:pt>
                <c:pt idx="538">
                  <c:v>44882</c:v>
                </c:pt>
                <c:pt idx="539">
                  <c:v>44883</c:v>
                </c:pt>
                <c:pt idx="540">
                  <c:v>44886</c:v>
                </c:pt>
                <c:pt idx="541">
                  <c:v>44887</c:v>
                </c:pt>
                <c:pt idx="542">
                  <c:v>44888</c:v>
                </c:pt>
                <c:pt idx="543">
                  <c:v>44889</c:v>
                </c:pt>
                <c:pt idx="544">
                  <c:v>44890</c:v>
                </c:pt>
                <c:pt idx="545">
                  <c:v>44893</c:v>
                </c:pt>
                <c:pt idx="546">
                  <c:v>44894</c:v>
                </c:pt>
                <c:pt idx="547">
                  <c:v>44895</c:v>
                </c:pt>
                <c:pt idx="548">
                  <c:v>44896</c:v>
                </c:pt>
                <c:pt idx="549">
                  <c:v>44897</c:v>
                </c:pt>
                <c:pt idx="550">
                  <c:v>44900</c:v>
                </c:pt>
                <c:pt idx="551">
                  <c:v>44901</c:v>
                </c:pt>
                <c:pt idx="552">
                  <c:v>44902</c:v>
                </c:pt>
                <c:pt idx="553">
                  <c:v>44903</c:v>
                </c:pt>
                <c:pt idx="554">
                  <c:v>44904</c:v>
                </c:pt>
                <c:pt idx="555">
                  <c:v>44907</c:v>
                </c:pt>
                <c:pt idx="556">
                  <c:v>44908</c:v>
                </c:pt>
                <c:pt idx="557">
                  <c:v>44909</c:v>
                </c:pt>
                <c:pt idx="558">
                  <c:v>44910</c:v>
                </c:pt>
                <c:pt idx="559">
                  <c:v>44911</c:v>
                </c:pt>
                <c:pt idx="560">
                  <c:v>44914</c:v>
                </c:pt>
                <c:pt idx="561">
                  <c:v>44915</c:v>
                </c:pt>
                <c:pt idx="562">
                  <c:v>44916</c:v>
                </c:pt>
                <c:pt idx="563">
                  <c:v>44917</c:v>
                </c:pt>
                <c:pt idx="564">
                  <c:v>44918</c:v>
                </c:pt>
                <c:pt idx="565">
                  <c:v>44921</c:v>
                </c:pt>
                <c:pt idx="566">
                  <c:v>44922</c:v>
                </c:pt>
                <c:pt idx="567">
                  <c:v>44923</c:v>
                </c:pt>
                <c:pt idx="568">
                  <c:v>44924</c:v>
                </c:pt>
                <c:pt idx="569">
                  <c:v>44925</c:v>
                </c:pt>
                <c:pt idx="570">
                  <c:v>44929</c:v>
                </c:pt>
                <c:pt idx="571">
                  <c:v>44930</c:v>
                </c:pt>
                <c:pt idx="572">
                  <c:v>44931</c:v>
                </c:pt>
                <c:pt idx="573">
                  <c:v>44932</c:v>
                </c:pt>
                <c:pt idx="574">
                  <c:v>44935</c:v>
                </c:pt>
                <c:pt idx="575">
                  <c:v>44936</c:v>
                </c:pt>
                <c:pt idx="576">
                  <c:v>44937</c:v>
                </c:pt>
                <c:pt idx="577">
                  <c:v>44938</c:v>
                </c:pt>
                <c:pt idx="578">
                  <c:v>44939</c:v>
                </c:pt>
                <c:pt idx="579">
                  <c:v>44942</c:v>
                </c:pt>
                <c:pt idx="580">
                  <c:v>44943</c:v>
                </c:pt>
                <c:pt idx="581">
                  <c:v>44956</c:v>
                </c:pt>
                <c:pt idx="582">
                  <c:v>44957</c:v>
                </c:pt>
                <c:pt idx="583">
                  <c:v>44958</c:v>
                </c:pt>
                <c:pt idx="584">
                  <c:v>44959</c:v>
                </c:pt>
                <c:pt idx="585">
                  <c:v>44960</c:v>
                </c:pt>
                <c:pt idx="586">
                  <c:v>44963</c:v>
                </c:pt>
                <c:pt idx="587">
                  <c:v>44964</c:v>
                </c:pt>
                <c:pt idx="588">
                  <c:v>44965</c:v>
                </c:pt>
                <c:pt idx="589">
                  <c:v>44966</c:v>
                </c:pt>
                <c:pt idx="590">
                  <c:v>44967</c:v>
                </c:pt>
                <c:pt idx="591">
                  <c:v>44970</c:v>
                </c:pt>
                <c:pt idx="592">
                  <c:v>44971</c:v>
                </c:pt>
                <c:pt idx="593">
                  <c:v>44972</c:v>
                </c:pt>
                <c:pt idx="594">
                  <c:v>44973</c:v>
                </c:pt>
                <c:pt idx="595">
                  <c:v>44974</c:v>
                </c:pt>
                <c:pt idx="596">
                  <c:v>44977</c:v>
                </c:pt>
                <c:pt idx="597">
                  <c:v>44978</c:v>
                </c:pt>
                <c:pt idx="598">
                  <c:v>44979</c:v>
                </c:pt>
                <c:pt idx="599">
                  <c:v>44980</c:v>
                </c:pt>
                <c:pt idx="600">
                  <c:v>44981</c:v>
                </c:pt>
                <c:pt idx="601">
                  <c:v>44986</c:v>
                </c:pt>
                <c:pt idx="602">
                  <c:v>44987</c:v>
                </c:pt>
                <c:pt idx="603">
                  <c:v>44988</c:v>
                </c:pt>
                <c:pt idx="604">
                  <c:v>44991</c:v>
                </c:pt>
                <c:pt idx="605">
                  <c:v>44992</c:v>
                </c:pt>
                <c:pt idx="606">
                  <c:v>44993</c:v>
                </c:pt>
                <c:pt idx="607">
                  <c:v>44994</c:v>
                </c:pt>
                <c:pt idx="608">
                  <c:v>44995</c:v>
                </c:pt>
                <c:pt idx="609">
                  <c:v>44998</c:v>
                </c:pt>
                <c:pt idx="610">
                  <c:v>44999</c:v>
                </c:pt>
                <c:pt idx="611">
                  <c:v>45000</c:v>
                </c:pt>
                <c:pt idx="612">
                  <c:v>45001</c:v>
                </c:pt>
                <c:pt idx="613">
                  <c:v>45002</c:v>
                </c:pt>
                <c:pt idx="614">
                  <c:v>45005</c:v>
                </c:pt>
                <c:pt idx="615">
                  <c:v>45006</c:v>
                </c:pt>
                <c:pt idx="616">
                  <c:v>45007</c:v>
                </c:pt>
                <c:pt idx="617">
                  <c:v>45008</c:v>
                </c:pt>
                <c:pt idx="618">
                  <c:v>45009</c:v>
                </c:pt>
                <c:pt idx="619">
                  <c:v>45012</c:v>
                </c:pt>
                <c:pt idx="620">
                  <c:v>45013</c:v>
                </c:pt>
                <c:pt idx="621">
                  <c:v>45014</c:v>
                </c:pt>
                <c:pt idx="622">
                  <c:v>45015</c:v>
                </c:pt>
                <c:pt idx="623">
                  <c:v>45016</c:v>
                </c:pt>
                <c:pt idx="624">
                  <c:v>45022</c:v>
                </c:pt>
                <c:pt idx="625">
                  <c:v>45023</c:v>
                </c:pt>
                <c:pt idx="626">
                  <c:v>45026</c:v>
                </c:pt>
                <c:pt idx="627">
                  <c:v>45027</c:v>
                </c:pt>
                <c:pt idx="628">
                  <c:v>45028</c:v>
                </c:pt>
                <c:pt idx="629">
                  <c:v>45029</c:v>
                </c:pt>
                <c:pt idx="630">
                  <c:v>45030</c:v>
                </c:pt>
                <c:pt idx="631">
                  <c:v>45033</c:v>
                </c:pt>
                <c:pt idx="632">
                  <c:v>45034</c:v>
                </c:pt>
                <c:pt idx="633">
                  <c:v>45035</c:v>
                </c:pt>
                <c:pt idx="634">
                  <c:v>45036</c:v>
                </c:pt>
                <c:pt idx="635">
                  <c:v>45037</c:v>
                </c:pt>
                <c:pt idx="636">
                  <c:v>45040</c:v>
                </c:pt>
                <c:pt idx="637">
                  <c:v>45041</c:v>
                </c:pt>
                <c:pt idx="638">
                  <c:v>45042</c:v>
                </c:pt>
                <c:pt idx="639">
                  <c:v>45043</c:v>
                </c:pt>
                <c:pt idx="640">
                  <c:v>45044</c:v>
                </c:pt>
                <c:pt idx="641">
                  <c:v>45048</c:v>
                </c:pt>
                <c:pt idx="642">
                  <c:v>45049</c:v>
                </c:pt>
                <c:pt idx="643">
                  <c:v>45050</c:v>
                </c:pt>
                <c:pt idx="644">
                  <c:v>45051</c:v>
                </c:pt>
                <c:pt idx="645">
                  <c:v>45054</c:v>
                </c:pt>
                <c:pt idx="646">
                  <c:v>45055</c:v>
                </c:pt>
                <c:pt idx="647">
                  <c:v>45056</c:v>
                </c:pt>
                <c:pt idx="648">
                  <c:v>45057</c:v>
                </c:pt>
                <c:pt idx="649">
                  <c:v>45058</c:v>
                </c:pt>
                <c:pt idx="650">
                  <c:v>45061</c:v>
                </c:pt>
                <c:pt idx="651">
                  <c:v>45062</c:v>
                </c:pt>
                <c:pt idx="652">
                  <c:v>45063</c:v>
                </c:pt>
                <c:pt idx="653">
                  <c:v>45064</c:v>
                </c:pt>
                <c:pt idx="654">
                  <c:v>45065</c:v>
                </c:pt>
                <c:pt idx="655">
                  <c:v>45068</c:v>
                </c:pt>
                <c:pt idx="656">
                  <c:v>45069</c:v>
                </c:pt>
                <c:pt idx="657">
                  <c:v>45070</c:v>
                </c:pt>
                <c:pt idx="658">
                  <c:v>45071</c:v>
                </c:pt>
                <c:pt idx="659">
                  <c:v>45072</c:v>
                </c:pt>
                <c:pt idx="660">
                  <c:v>45075</c:v>
                </c:pt>
                <c:pt idx="661">
                  <c:v>45076</c:v>
                </c:pt>
                <c:pt idx="662">
                  <c:v>45077</c:v>
                </c:pt>
                <c:pt idx="663">
                  <c:v>45078</c:v>
                </c:pt>
                <c:pt idx="664">
                  <c:v>45079</c:v>
                </c:pt>
                <c:pt idx="665">
                  <c:v>45082</c:v>
                </c:pt>
                <c:pt idx="666">
                  <c:v>45083</c:v>
                </c:pt>
                <c:pt idx="667">
                  <c:v>45084</c:v>
                </c:pt>
                <c:pt idx="668">
                  <c:v>45085</c:v>
                </c:pt>
                <c:pt idx="669">
                  <c:v>45086</c:v>
                </c:pt>
                <c:pt idx="670">
                  <c:v>45089</c:v>
                </c:pt>
                <c:pt idx="671">
                  <c:v>45090</c:v>
                </c:pt>
                <c:pt idx="672">
                  <c:v>45091</c:v>
                </c:pt>
                <c:pt idx="673">
                  <c:v>45092</c:v>
                </c:pt>
                <c:pt idx="674">
                  <c:v>45093</c:v>
                </c:pt>
                <c:pt idx="675">
                  <c:v>45096</c:v>
                </c:pt>
                <c:pt idx="676">
                  <c:v>45097</c:v>
                </c:pt>
                <c:pt idx="677">
                  <c:v>45098</c:v>
                </c:pt>
                <c:pt idx="678">
                  <c:v>45103</c:v>
                </c:pt>
                <c:pt idx="679">
                  <c:v>45104</c:v>
                </c:pt>
                <c:pt idx="680">
                  <c:v>45105</c:v>
                </c:pt>
                <c:pt idx="681">
                  <c:v>45106</c:v>
                </c:pt>
                <c:pt idx="682">
                  <c:v>45107</c:v>
                </c:pt>
                <c:pt idx="683">
                  <c:v>45110</c:v>
                </c:pt>
                <c:pt idx="684">
                  <c:v>45111</c:v>
                </c:pt>
                <c:pt idx="685">
                  <c:v>45112</c:v>
                </c:pt>
                <c:pt idx="686">
                  <c:v>45113</c:v>
                </c:pt>
                <c:pt idx="687">
                  <c:v>45114</c:v>
                </c:pt>
                <c:pt idx="688">
                  <c:v>45117</c:v>
                </c:pt>
                <c:pt idx="689">
                  <c:v>45118</c:v>
                </c:pt>
                <c:pt idx="690">
                  <c:v>45119</c:v>
                </c:pt>
                <c:pt idx="691">
                  <c:v>45120</c:v>
                </c:pt>
                <c:pt idx="692">
                  <c:v>45121</c:v>
                </c:pt>
                <c:pt idx="693">
                  <c:v>45124</c:v>
                </c:pt>
                <c:pt idx="694">
                  <c:v>45125</c:v>
                </c:pt>
                <c:pt idx="695">
                  <c:v>45126</c:v>
                </c:pt>
                <c:pt idx="696">
                  <c:v>45127</c:v>
                </c:pt>
                <c:pt idx="697">
                  <c:v>45128</c:v>
                </c:pt>
                <c:pt idx="698">
                  <c:v>45131</c:v>
                </c:pt>
                <c:pt idx="699">
                  <c:v>45132</c:v>
                </c:pt>
                <c:pt idx="700">
                  <c:v>45133</c:v>
                </c:pt>
                <c:pt idx="701">
                  <c:v>45134</c:v>
                </c:pt>
                <c:pt idx="702">
                  <c:v>45135</c:v>
                </c:pt>
                <c:pt idx="703">
                  <c:v>45138</c:v>
                </c:pt>
                <c:pt idx="704">
                  <c:v>45139</c:v>
                </c:pt>
                <c:pt idx="705">
                  <c:v>45140</c:v>
                </c:pt>
                <c:pt idx="706">
                  <c:v>45142</c:v>
                </c:pt>
                <c:pt idx="707">
                  <c:v>45145</c:v>
                </c:pt>
                <c:pt idx="708">
                  <c:v>45146</c:v>
                </c:pt>
                <c:pt idx="709">
                  <c:v>45147</c:v>
                </c:pt>
                <c:pt idx="710">
                  <c:v>45148</c:v>
                </c:pt>
                <c:pt idx="711">
                  <c:v>45149</c:v>
                </c:pt>
                <c:pt idx="712">
                  <c:v>45152</c:v>
                </c:pt>
                <c:pt idx="713">
                  <c:v>45153</c:v>
                </c:pt>
                <c:pt idx="714">
                  <c:v>45154</c:v>
                </c:pt>
                <c:pt idx="715">
                  <c:v>45155</c:v>
                </c:pt>
                <c:pt idx="716">
                  <c:v>45156</c:v>
                </c:pt>
                <c:pt idx="717">
                  <c:v>45159</c:v>
                </c:pt>
                <c:pt idx="718">
                  <c:v>45160</c:v>
                </c:pt>
                <c:pt idx="719">
                  <c:v>45161</c:v>
                </c:pt>
                <c:pt idx="720">
                  <c:v>45162</c:v>
                </c:pt>
                <c:pt idx="721">
                  <c:v>45163</c:v>
                </c:pt>
                <c:pt idx="722">
                  <c:v>45166</c:v>
                </c:pt>
                <c:pt idx="723">
                  <c:v>45167</c:v>
                </c:pt>
                <c:pt idx="724">
                  <c:v>45168</c:v>
                </c:pt>
                <c:pt idx="725">
                  <c:v>45169</c:v>
                </c:pt>
                <c:pt idx="726">
                  <c:v>45170</c:v>
                </c:pt>
                <c:pt idx="727">
                  <c:v>45173</c:v>
                </c:pt>
                <c:pt idx="728">
                  <c:v>45174</c:v>
                </c:pt>
                <c:pt idx="729">
                  <c:v>45175</c:v>
                </c:pt>
                <c:pt idx="730">
                  <c:v>45176</c:v>
                </c:pt>
                <c:pt idx="731">
                  <c:v>45177</c:v>
                </c:pt>
                <c:pt idx="732">
                  <c:v>45180</c:v>
                </c:pt>
                <c:pt idx="733">
                  <c:v>45181</c:v>
                </c:pt>
                <c:pt idx="734">
                  <c:v>45182</c:v>
                </c:pt>
                <c:pt idx="735">
                  <c:v>45183</c:v>
                </c:pt>
                <c:pt idx="736">
                  <c:v>45184</c:v>
                </c:pt>
                <c:pt idx="737">
                  <c:v>45187</c:v>
                </c:pt>
                <c:pt idx="738">
                  <c:v>45188</c:v>
                </c:pt>
                <c:pt idx="739">
                  <c:v>45189</c:v>
                </c:pt>
                <c:pt idx="740">
                  <c:v>45190</c:v>
                </c:pt>
                <c:pt idx="741">
                  <c:v>45191</c:v>
                </c:pt>
                <c:pt idx="742">
                  <c:v>45194</c:v>
                </c:pt>
                <c:pt idx="743">
                  <c:v>45195</c:v>
                </c:pt>
                <c:pt idx="744">
                  <c:v>45196</c:v>
                </c:pt>
                <c:pt idx="745">
                  <c:v>45197</c:v>
                </c:pt>
                <c:pt idx="746">
                  <c:v>45201</c:v>
                </c:pt>
                <c:pt idx="747">
                  <c:v>45202</c:v>
                </c:pt>
                <c:pt idx="748">
                  <c:v>45203</c:v>
                </c:pt>
                <c:pt idx="749">
                  <c:v>45204</c:v>
                </c:pt>
                <c:pt idx="750">
                  <c:v>45205</c:v>
                </c:pt>
                <c:pt idx="751">
                  <c:v>45210</c:v>
                </c:pt>
                <c:pt idx="752">
                  <c:v>45211</c:v>
                </c:pt>
                <c:pt idx="753">
                  <c:v>45212</c:v>
                </c:pt>
                <c:pt idx="754">
                  <c:v>45215</c:v>
                </c:pt>
                <c:pt idx="755">
                  <c:v>45216</c:v>
                </c:pt>
                <c:pt idx="756">
                  <c:v>45217</c:v>
                </c:pt>
                <c:pt idx="757">
                  <c:v>45218</c:v>
                </c:pt>
                <c:pt idx="758">
                  <c:v>45219</c:v>
                </c:pt>
                <c:pt idx="759">
                  <c:v>45222</c:v>
                </c:pt>
                <c:pt idx="760">
                  <c:v>45223</c:v>
                </c:pt>
                <c:pt idx="761">
                  <c:v>45224</c:v>
                </c:pt>
                <c:pt idx="762">
                  <c:v>45225</c:v>
                </c:pt>
                <c:pt idx="763">
                  <c:v>45226</c:v>
                </c:pt>
                <c:pt idx="764">
                  <c:v>45229</c:v>
                </c:pt>
                <c:pt idx="765">
                  <c:v>45230</c:v>
                </c:pt>
                <c:pt idx="766">
                  <c:v>45231</c:v>
                </c:pt>
                <c:pt idx="767">
                  <c:v>45232</c:v>
                </c:pt>
                <c:pt idx="768">
                  <c:v>45233</c:v>
                </c:pt>
                <c:pt idx="769">
                  <c:v>45236</c:v>
                </c:pt>
                <c:pt idx="770">
                  <c:v>45237</c:v>
                </c:pt>
                <c:pt idx="771">
                  <c:v>45238</c:v>
                </c:pt>
                <c:pt idx="772">
                  <c:v>45239</c:v>
                </c:pt>
                <c:pt idx="773">
                  <c:v>45240</c:v>
                </c:pt>
                <c:pt idx="774">
                  <c:v>45243</c:v>
                </c:pt>
                <c:pt idx="775">
                  <c:v>45244</c:v>
                </c:pt>
                <c:pt idx="776">
                  <c:v>45245</c:v>
                </c:pt>
                <c:pt idx="777">
                  <c:v>45246</c:v>
                </c:pt>
              </c:numCache>
            </c:numRef>
          </c:cat>
          <c:val>
            <c:numRef>
              <c:f>S1_new!$G$2:$G$792</c:f>
              <c:numCache>
                <c:formatCode>0.00%</c:formatCode>
                <c:ptCount val="791"/>
                <c:pt idx="0">
                  <c:v>-4.3982347707230704E-3</c:v>
                </c:pt>
                <c:pt idx="1">
                  <c:v>-4.3982347707230704E-3</c:v>
                </c:pt>
                <c:pt idx="2">
                  <c:v>-4.3982347707230704E-3</c:v>
                </c:pt>
                <c:pt idx="3">
                  <c:v>-4.3982347707230704E-3</c:v>
                </c:pt>
                <c:pt idx="4">
                  <c:v>-4.3982347707230704E-3</c:v>
                </c:pt>
                <c:pt idx="5">
                  <c:v>-4.3982347707230704E-3</c:v>
                </c:pt>
                <c:pt idx="6">
                  <c:v>-4.3982347707230704E-3</c:v>
                </c:pt>
                <c:pt idx="7">
                  <c:v>-4.3982347707230704E-3</c:v>
                </c:pt>
                <c:pt idx="8">
                  <c:v>-4.3982347707230704E-3</c:v>
                </c:pt>
                <c:pt idx="9">
                  <c:v>-4.3982347707230704E-3</c:v>
                </c:pt>
                <c:pt idx="10">
                  <c:v>-4.3982347707230704E-3</c:v>
                </c:pt>
                <c:pt idx="11">
                  <c:v>-4.3982347707230704E-3</c:v>
                </c:pt>
                <c:pt idx="12">
                  <c:v>-4.3982347707230704E-3</c:v>
                </c:pt>
                <c:pt idx="13">
                  <c:v>-4.3982347707230704E-3</c:v>
                </c:pt>
                <c:pt idx="14">
                  <c:v>-4.3982347707230704E-3</c:v>
                </c:pt>
                <c:pt idx="15">
                  <c:v>-4.3982347707230704E-3</c:v>
                </c:pt>
                <c:pt idx="16">
                  <c:v>-4.3982347707230704E-3</c:v>
                </c:pt>
                <c:pt idx="17">
                  <c:v>-4.3982347707230704E-3</c:v>
                </c:pt>
                <c:pt idx="18">
                  <c:v>-4.3982347707230704E-3</c:v>
                </c:pt>
                <c:pt idx="19">
                  <c:v>-4.3982347707230704E-3</c:v>
                </c:pt>
                <c:pt idx="20">
                  <c:v>-4.3982347707230704E-3</c:v>
                </c:pt>
                <c:pt idx="21">
                  <c:v>-4.3982347707230704E-3</c:v>
                </c:pt>
                <c:pt idx="22">
                  <c:v>-4.3982347707230704E-3</c:v>
                </c:pt>
                <c:pt idx="23">
                  <c:v>-4.3982347707230704E-3</c:v>
                </c:pt>
                <c:pt idx="24">
                  <c:v>-4.3982347707230704E-3</c:v>
                </c:pt>
                <c:pt idx="25">
                  <c:v>-4.3982347707230704E-3</c:v>
                </c:pt>
                <c:pt idx="26">
                  <c:v>-4.3982347707230704E-3</c:v>
                </c:pt>
                <c:pt idx="27">
                  <c:v>-4.3982347707230704E-3</c:v>
                </c:pt>
                <c:pt idx="28">
                  <c:v>-4.3982347707230704E-3</c:v>
                </c:pt>
                <c:pt idx="29">
                  <c:v>-4.3982347707230704E-3</c:v>
                </c:pt>
                <c:pt idx="30">
                  <c:v>-4.3982347707230704E-3</c:v>
                </c:pt>
                <c:pt idx="31">
                  <c:v>-4.3982347707230704E-3</c:v>
                </c:pt>
                <c:pt idx="32">
                  <c:v>-4.3982347707230704E-3</c:v>
                </c:pt>
                <c:pt idx="33">
                  <c:v>-4.3982347707230704E-3</c:v>
                </c:pt>
                <c:pt idx="34">
                  <c:v>-4.3982347707230704E-3</c:v>
                </c:pt>
                <c:pt idx="35">
                  <c:v>-4.3982347707230704E-3</c:v>
                </c:pt>
                <c:pt idx="36">
                  <c:v>-4.3982347707230704E-3</c:v>
                </c:pt>
                <c:pt idx="37">
                  <c:v>-4.3982347707230704E-3</c:v>
                </c:pt>
                <c:pt idx="38">
                  <c:v>-4.3982347707230704E-3</c:v>
                </c:pt>
                <c:pt idx="39">
                  <c:v>-4.3982347707230704E-3</c:v>
                </c:pt>
                <c:pt idx="40">
                  <c:v>-4.3982347707230704E-3</c:v>
                </c:pt>
                <c:pt idx="41">
                  <c:v>-4.3982347707230704E-3</c:v>
                </c:pt>
                <c:pt idx="42">
                  <c:v>-4.3982347707230704E-3</c:v>
                </c:pt>
                <c:pt idx="43">
                  <c:v>-4.3982347707230704E-3</c:v>
                </c:pt>
                <c:pt idx="44">
                  <c:v>-4.3982347707230704E-3</c:v>
                </c:pt>
                <c:pt idx="45">
                  <c:v>-4.3982347707230704E-3</c:v>
                </c:pt>
                <c:pt idx="46">
                  <c:v>-4.3982347707230704E-3</c:v>
                </c:pt>
                <c:pt idx="47">
                  <c:v>-4.3982347707230704E-3</c:v>
                </c:pt>
                <c:pt idx="48">
                  <c:v>-4.3982347707230704E-3</c:v>
                </c:pt>
                <c:pt idx="49">
                  <c:v>-4.3982347707230704E-3</c:v>
                </c:pt>
                <c:pt idx="50">
                  <c:v>-4.3982347707230704E-3</c:v>
                </c:pt>
                <c:pt idx="51">
                  <c:v>-4.3982347707230704E-3</c:v>
                </c:pt>
                <c:pt idx="52">
                  <c:v>-4.3982347707230704E-3</c:v>
                </c:pt>
                <c:pt idx="53">
                  <c:v>-4.3982347707230704E-3</c:v>
                </c:pt>
                <c:pt idx="54">
                  <c:v>-4.3982347707230704E-3</c:v>
                </c:pt>
                <c:pt idx="55">
                  <c:v>-4.3982347707230704E-3</c:v>
                </c:pt>
                <c:pt idx="56">
                  <c:v>-4.3982347707230704E-3</c:v>
                </c:pt>
                <c:pt idx="57">
                  <c:v>-4.3982347707230704E-3</c:v>
                </c:pt>
                <c:pt idx="58">
                  <c:v>-4.3982347707230704E-3</c:v>
                </c:pt>
                <c:pt idx="59">
                  <c:v>-4.3982347707230704E-3</c:v>
                </c:pt>
                <c:pt idx="60">
                  <c:v>-4.3982347707230704E-3</c:v>
                </c:pt>
                <c:pt idx="61">
                  <c:v>-4.3982347707230704E-3</c:v>
                </c:pt>
                <c:pt idx="62">
                  <c:v>-4.3982347707230704E-3</c:v>
                </c:pt>
                <c:pt idx="63">
                  <c:v>-4.3982347707230704E-3</c:v>
                </c:pt>
                <c:pt idx="64">
                  <c:v>-4.3982347707230704E-3</c:v>
                </c:pt>
                <c:pt idx="65">
                  <c:v>-4.3982347707230704E-3</c:v>
                </c:pt>
                <c:pt idx="66">
                  <c:v>-4.3982347707230704E-3</c:v>
                </c:pt>
                <c:pt idx="67">
                  <c:v>-4.3982347707230704E-3</c:v>
                </c:pt>
                <c:pt idx="68">
                  <c:v>-4.3982347707230704E-3</c:v>
                </c:pt>
                <c:pt idx="69">
                  <c:v>-4.3982347707230704E-3</c:v>
                </c:pt>
                <c:pt idx="70">
                  <c:v>-4.3982347707230704E-3</c:v>
                </c:pt>
                <c:pt idx="71">
                  <c:v>-4.3982347707230704E-3</c:v>
                </c:pt>
                <c:pt idx="72">
                  <c:v>-4.3982347707230704E-3</c:v>
                </c:pt>
                <c:pt idx="73">
                  <c:v>-4.3982347707230704E-3</c:v>
                </c:pt>
                <c:pt idx="74">
                  <c:v>-4.3982347707230704E-3</c:v>
                </c:pt>
                <c:pt idx="75">
                  <c:v>-4.3982347707230704E-3</c:v>
                </c:pt>
                <c:pt idx="76">
                  <c:v>-4.3982347707230704E-3</c:v>
                </c:pt>
                <c:pt idx="77">
                  <c:v>-4.3982347707230704E-3</c:v>
                </c:pt>
                <c:pt idx="78">
                  <c:v>-4.3982347707230704E-3</c:v>
                </c:pt>
                <c:pt idx="79">
                  <c:v>-4.3982347707230704E-3</c:v>
                </c:pt>
                <c:pt idx="80">
                  <c:v>-4.3982347707230704E-3</c:v>
                </c:pt>
                <c:pt idx="81">
                  <c:v>-4.3982347707230704E-3</c:v>
                </c:pt>
                <c:pt idx="82">
                  <c:v>-4.3982347707230704E-3</c:v>
                </c:pt>
                <c:pt idx="83">
                  <c:v>-4.3982347707230704E-3</c:v>
                </c:pt>
                <c:pt idx="84">
                  <c:v>-4.3982347707230704E-3</c:v>
                </c:pt>
                <c:pt idx="85">
                  <c:v>-4.3982347707230704E-3</c:v>
                </c:pt>
                <c:pt idx="86">
                  <c:v>-4.3982347707230704E-3</c:v>
                </c:pt>
                <c:pt idx="87">
                  <c:v>-4.3982347707230704E-3</c:v>
                </c:pt>
                <c:pt idx="88">
                  <c:v>-4.3982347707230704E-3</c:v>
                </c:pt>
                <c:pt idx="89">
                  <c:v>-4.3982347707230704E-3</c:v>
                </c:pt>
                <c:pt idx="90">
                  <c:v>-4.3982347707230704E-3</c:v>
                </c:pt>
                <c:pt idx="91">
                  <c:v>-4.3982347707230704E-3</c:v>
                </c:pt>
                <c:pt idx="92">
                  <c:v>-4.3982347707230704E-3</c:v>
                </c:pt>
                <c:pt idx="93">
                  <c:v>-4.3982347707230704E-3</c:v>
                </c:pt>
                <c:pt idx="94">
                  <c:v>-4.3982347707230704E-3</c:v>
                </c:pt>
                <c:pt idx="95">
                  <c:v>-4.3982347707230704E-3</c:v>
                </c:pt>
                <c:pt idx="96">
                  <c:v>-4.3982347707230704E-3</c:v>
                </c:pt>
                <c:pt idx="97">
                  <c:v>-4.3982347707230704E-3</c:v>
                </c:pt>
                <c:pt idx="98">
                  <c:v>-4.3982347707230704E-3</c:v>
                </c:pt>
                <c:pt idx="99">
                  <c:v>-4.3982347707230704E-3</c:v>
                </c:pt>
                <c:pt idx="100">
                  <c:v>-4.3982347707230704E-3</c:v>
                </c:pt>
                <c:pt idx="101">
                  <c:v>-4.3982347707230704E-3</c:v>
                </c:pt>
                <c:pt idx="102">
                  <c:v>-4.3982347707230704E-3</c:v>
                </c:pt>
                <c:pt idx="103">
                  <c:v>-4.3982347707230704E-3</c:v>
                </c:pt>
                <c:pt idx="104">
                  <c:v>-4.3982347707230704E-3</c:v>
                </c:pt>
                <c:pt idx="105">
                  <c:v>-4.3982347707230704E-3</c:v>
                </c:pt>
                <c:pt idx="106">
                  <c:v>-4.3982347707230704E-3</c:v>
                </c:pt>
                <c:pt idx="107">
                  <c:v>-4.3982347707230704E-3</c:v>
                </c:pt>
                <c:pt idx="108">
                  <c:v>-4.3982347707230704E-3</c:v>
                </c:pt>
                <c:pt idx="109">
                  <c:v>-4.3982347707230704E-3</c:v>
                </c:pt>
                <c:pt idx="110">
                  <c:v>-4.3982347707230704E-3</c:v>
                </c:pt>
                <c:pt idx="111">
                  <c:v>-4.3982347707230704E-3</c:v>
                </c:pt>
                <c:pt idx="112">
                  <c:v>-4.3982347707230704E-3</c:v>
                </c:pt>
                <c:pt idx="113">
                  <c:v>-4.3982347707230704E-3</c:v>
                </c:pt>
                <c:pt idx="114">
                  <c:v>-4.3982347707230704E-3</c:v>
                </c:pt>
                <c:pt idx="115">
                  <c:v>-4.3982347707230704E-3</c:v>
                </c:pt>
                <c:pt idx="116">
                  <c:v>-4.3982347707230704E-3</c:v>
                </c:pt>
                <c:pt idx="117">
                  <c:v>-4.3982347707230704E-3</c:v>
                </c:pt>
                <c:pt idx="118">
                  <c:v>-4.3982347707230704E-3</c:v>
                </c:pt>
                <c:pt idx="119">
                  <c:v>-4.3982347707230704E-3</c:v>
                </c:pt>
                <c:pt idx="120">
                  <c:v>-4.3982347707230704E-3</c:v>
                </c:pt>
                <c:pt idx="121">
                  <c:v>-4.3982347707230704E-3</c:v>
                </c:pt>
                <c:pt idx="122">
                  <c:v>-4.3982347707230704E-3</c:v>
                </c:pt>
                <c:pt idx="123">
                  <c:v>-4.3982347707230704E-3</c:v>
                </c:pt>
                <c:pt idx="124">
                  <c:v>-4.3982347707230704E-3</c:v>
                </c:pt>
                <c:pt idx="125">
                  <c:v>-4.3982347707230704E-3</c:v>
                </c:pt>
                <c:pt idx="126">
                  <c:v>-4.3982347707230704E-3</c:v>
                </c:pt>
                <c:pt idx="127">
                  <c:v>-4.3982347707230704E-3</c:v>
                </c:pt>
                <c:pt idx="128">
                  <c:v>-4.3982347707230704E-3</c:v>
                </c:pt>
                <c:pt idx="129">
                  <c:v>-4.3982347707230704E-3</c:v>
                </c:pt>
                <c:pt idx="130">
                  <c:v>-4.3982347707230704E-3</c:v>
                </c:pt>
                <c:pt idx="131">
                  <c:v>-4.3982347707230704E-3</c:v>
                </c:pt>
                <c:pt idx="132">
                  <c:v>-4.3982347707230704E-3</c:v>
                </c:pt>
                <c:pt idx="133">
                  <c:v>-4.3982347707230704E-3</c:v>
                </c:pt>
                <c:pt idx="134">
                  <c:v>-4.3982347707230704E-3</c:v>
                </c:pt>
                <c:pt idx="135">
                  <c:v>-4.3982347707230704E-3</c:v>
                </c:pt>
                <c:pt idx="136">
                  <c:v>-4.3982347707230704E-3</c:v>
                </c:pt>
                <c:pt idx="137">
                  <c:v>-4.3982347707230704E-3</c:v>
                </c:pt>
                <c:pt idx="138">
                  <c:v>-4.3982347707230704E-3</c:v>
                </c:pt>
                <c:pt idx="139">
                  <c:v>-4.3982347707230704E-3</c:v>
                </c:pt>
                <c:pt idx="140">
                  <c:v>-4.3982347707230704E-3</c:v>
                </c:pt>
                <c:pt idx="141">
                  <c:v>-4.3982347707230704E-3</c:v>
                </c:pt>
                <c:pt idx="142">
                  <c:v>-4.3982347707230704E-3</c:v>
                </c:pt>
                <c:pt idx="143">
                  <c:v>-4.3982347707230704E-3</c:v>
                </c:pt>
                <c:pt idx="144">
                  <c:v>-4.3982347707230704E-3</c:v>
                </c:pt>
                <c:pt idx="145">
                  <c:v>-4.3982347707230704E-3</c:v>
                </c:pt>
                <c:pt idx="146">
                  <c:v>-4.3982347707230704E-3</c:v>
                </c:pt>
                <c:pt idx="147">
                  <c:v>-4.3982347707230704E-3</c:v>
                </c:pt>
                <c:pt idx="148">
                  <c:v>-4.3982347707230704E-3</c:v>
                </c:pt>
                <c:pt idx="149">
                  <c:v>-4.3982347707230704E-3</c:v>
                </c:pt>
                <c:pt idx="150">
                  <c:v>-4.3982347707230704E-3</c:v>
                </c:pt>
                <c:pt idx="151">
                  <c:v>-4.3982347707230704E-3</c:v>
                </c:pt>
                <c:pt idx="152">
                  <c:v>-4.3982347707230704E-3</c:v>
                </c:pt>
                <c:pt idx="153">
                  <c:v>-4.3982347707230704E-3</c:v>
                </c:pt>
                <c:pt idx="154">
                  <c:v>-4.3982347707230704E-3</c:v>
                </c:pt>
                <c:pt idx="155">
                  <c:v>-4.3982347707230704E-3</c:v>
                </c:pt>
                <c:pt idx="156">
                  <c:v>-4.3982347707230704E-3</c:v>
                </c:pt>
                <c:pt idx="157">
                  <c:v>-4.3982347707230704E-3</c:v>
                </c:pt>
                <c:pt idx="158">
                  <c:v>-4.3982347707230704E-3</c:v>
                </c:pt>
                <c:pt idx="159">
                  <c:v>-4.3982347707230704E-3</c:v>
                </c:pt>
                <c:pt idx="160">
                  <c:v>-4.3982347707230704E-3</c:v>
                </c:pt>
                <c:pt idx="161">
                  <c:v>-4.3982347707230704E-3</c:v>
                </c:pt>
                <c:pt idx="162">
                  <c:v>-4.3982347707230704E-3</c:v>
                </c:pt>
                <c:pt idx="163">
                  <c:v>-4.3982347707230704E-3</c:v>
                </c:pt>
                <c:pt idx="164">
                  <c:v>-4.3982347707230704E-3</c:v>
                </c:pt>
                <c:pt idx="165">
                  <c:v>-4.3982347707230704E-3</c:v>
                </c:pt>
                <c:pt idx="166">
                  <c:v>-4.3982347707230704E-3</c:v>
                </c:pt>
                <c:pt idx="167">
                  <c:v>-4.3982347707230704E-3</c:v>
                </c:pt>
                <c:pt idx="168">
                  <c:v>-4.3982347707230704E-3</c:v>
                </c:pt>
                <c:pt idx="169">
                  <c:v>-4.3982347707230704E-3</c:v>
                </c:pt>
                <c:pt idx="170">
                  <c:v>-4.3982347707230704E-3</c:v>
                </c:pt>
                <c:pt idx="171">
                  <c:v>-4.3982347707230704E-3</c:v>
                </c:pt>
                <c:pt idx="172">
                  <c:v>-4.3982347707230704E-3</c:v>
                </c:pt>
                <c:pt idx="173">
                  <c:v>-4.3982347707230704E-3</c:v>
                </c:pt>
                <c:pt idx="174">
                  <c:v>-4.3982347707230704E-3</c:v>
                </c:pt>
                <c:pt idx="175">
                  <c:v>-4.3982347707230704E-3</c:v>
                </c:pt>
                <c:pt idx="176">
                  <c:v>-4.3982347707230704E-3</c:v>
                </c:pt>
                <c:pt idx="177">
                  <c:v>-4.3982347707230704E-3</c:v>
                </c:pt>
                <c:pt idx="178">
                  <c:v>-4.3982347707230704E-3</c:v>
                </c:pt>
                <c:pt idx="179">
                  <c:v>-4.3982347707230704E-3</c:v>
                </c:pt>
                <c:pt idx="180">
                  <c:v>-4.3982347707230704E-3</c:v>
                </c:pt>
                <c:pt idx="181">
                  <c:v>-4.3982347707230704E-3</c:v>
                </c:pt>
                <c:pt idx="182">
                  <c:v>-4.3982347707230704E-3</c:v>
                </c:pt>
                <c:pt idx="183">
                  <c:v>-4.3982347707230704E-3</c:v>
                </c:pt>
                <c:pt idx="184">
                  <c:v>-4.3982347707230704E-3</c:v>
                </c:pt>
                <c:pt idx="185">
                  <c:v>-4.3982347707230704E-3</c:v>
                </c:pt>
                <c:pt idx="186">
                  <c:v>-4.3982347707230704E-3</c:v>
                </c:pt>
                <c:pt idx="187">
                  <c:v>-4.3982347707230704E-3</c:v>
                </c:pt>
                <c:pt idx="188">
                  <c:v>-4.3982347707230704E-3</c:v>
                </c:pt>
                <c:pt idx="189">
                  <c:v>-4.3982347707230704E-3</c:v>
                </c:pt>
                <c:pt idx="190">
                  <c:v>-4.3982347707230704E-3</c:v>
                </c:pt>
                <c:pt idx="191">
                  <c:v>-4.3982347707230704E-3</c:v>
                </c:pt>
                <c:pt idx="192">
                  <c:v>-4.3982347707230704E-3</c:v>
                </c:pt>
                <c:pt idx="193">
                  <c:v>-4.3982347707230704E-3</c:v>
                </c:pt>
                <c:pt idx="194">
                  <c:v>-4.3982347707230704E-3</c:v>
                </c:pt>
                <c:pt idx="195">
                  <c:v>-4.3982347707230704E-3</c:v>
                </c:pt>
                <c:pt idx="196">
                  <c:v>-4.3982347707230704E-3</c:v>
                </c:pt>
                <c:pt idx="197">
                  <c:v>-4.3982347707230704E-3</c:v>
                </c:pt>
                <c:pt idx="198">
                  <c:v>-4.3982347707230704E-3</c:v>
                </c:pt>
                <c:pt idx="199">
                  <c:v>-4.3982347707230704E-3</c:v>
                </c:pt>
                <c:pt idx="200">
                  <c:v>-4.3982347707230704E-3</c:v>
                </c:pt>
                <c:pt idx="201">
                  <c:v>-4.3982347707230704E-3</c:v>
                </c:pt>
                <c:pt idx="202">
                  <c:v>-4.3982347707230704E-3</c:v>
                </c:pt>
                <c:pt idx="203">
                  <c:v>-4.3982347707230704E-3</c:v>
                </c:pt>
                <c:pt idx="204">
                  <c:v>-4.3982347707230704E-3</c:v>
                </c:pt>
                <c:pt idx="205">
                  <c:v>-4.3982347707230704E-3</c:v>
                </c:pt>
                <c:pt idx="206">
                  <c:v>-4.3982347707230704E-3</c:v>
                </c:pt>
                <c:pt idx="207">
                  <c:v>-4.3982347707230704E-3</c:v>
                </c:pt>
                <c:pt idx="208">
                  <c:v>-4.3982347707230704E-3</c:v>
                </c:pt>
                <c:pt idx="209">
                  <c:v>-4.3982347707230704E-3</c:v>
                </c:pt>
                <c:pt idx="210">
                  <c:v>-4.3982347707230704E-3</c:v>
                </c:pt>
                <c:pt idx="211">
                  <c:v>-4.3982347707230704E-3</c:v>
                </c:pt>
                <c:pt idx="212">
                  <c:v>-4.3982347707230704E-3</c:v>
                </c:pt>
                <c:pt idx="213">
                  <c:v>-4.3982347707230704E-3</c:v>
                </c:pt>
                <c:pt idx="214">
                  <c:v>-4.3982347707230704E-3</c:v>
                </c:pt>
                <c:pt idx="215">
                  <c:v>-4.3982347707230704E-3</c:v>
                </c:pt>
                <c:pt idx="216">
                  <c:v>-4.3982347707230704E-3</c:v>
                </c:pt>
                <c:pt idx="217">
                  <c:v>-4.3982347707230704E-3</c:v>
                </c:pt>
                <c:pt idx="218">
                  <c:v>-4.3982347707230704E-3</c:v>
                </c:pt>
                <c:pt idx="219">
                  <c:v>-4.3982347707230704E-3</c:v>
                </c:pt>
                <c:pt idx="220">
                  <c:v>-4.3982347707230704E-3</c:v>
                </c:pt>
                <c:pt idx="221">
                  <c:v>-4.3982347707230704E-3</c:v>
                </c:pt>
                <c:pt idx="222">
                  <c:v>-4.3982347707230704E-3</c:v>
                </c:pt>
                <c:pt idx="223">
                  <c:v>-4.3982347707230704E-3</c:v>
                </c:pt>
                <c:pt idx="224">
                  <c:v>-4.3982347707230704E-3</c:v>
                </c:pt>
                <c:pt idx="225">
                  <c:v>-4.3982347707230704E-3</c:v>
                </c:pt>
                <c:pt idx="226">
                  <c:v>-4.3982347707230704E-3</c:v>
                </c:pt>
                <c:pt idx="227">
                  <c:v>-4.3982347707230704E-3</c:v>
                </c:pt>
                <c:pt idx="228">
                  <c:v>-4.3982347707230704E-3</c:v>
                </c:pt>
                <c:pt idx="229">
                  <c:v>-4.3982347707230704E-3</c:v>
                </c:pt>
                <c:pt idx="230">
                  <c:v>-4.3982347707230704E-3</c:v>
                </c:pt>
                <c:pt idx="231">
                  <c:v>-4.3982347707230704E-3</c:v>
                </c:pt>
                <c:pt idx="232">
                  <c:v>-4.3982347707230704E-3</c:v>
                </c:pt>
                <c:pt idx="233">
                  <c:v>-4.3982347707230704E-3</c:v>
                </c:pt>
                <c:pt idx="234">
                  <c:v>-4.3982347707230704E-3</c:v>
                </c:pt>
                <c:pt idx="235">
                  <c:v>-4.3982347707230704E-3</c:v>
                </c:pt>
                <c:pt idx="236">
                  <c:v>-4.3982347707230704E-3</c:v>
                </c:pt>
                <c:pt idx="237">
                  <c:v>-4.3982347707230704E-3</c:v>
                </c:pt>
                <c:pt idx="238">
                  <c:v>-4.3982347707230704E-3</c:v>
                </c:pt>
                <c:pt idx="239">
                  <c:v>-4.3982347707230704E-3</c:v>
                </c:pt>
                <c:pt idx="240">
                  <c:v>-4.3982347707230704E-3</c:v>
                </c:pt>
                <c:pt idx="241">
                  <c:v>-4.3982347707230704E-3</c:v>
                </c:pt>
                <c:pt idx="242">
                  <c:v>-4.3982347707230704E-3</c:v>
                </c:pt>
                <c:pt idx="243">
                  <c:v>-4.3982347707230704E-3</c:v>
                </c:pt>
                <c:pt idx="244">
                  <c:v>-4.3982347707230704E-3</c:v>
                </c:pt>
                <c:pt idx="245">
                  <c:v>-4.3982347707230704E-3</c:v>
                </c:pt>
                <c:pt idx="246">
                  <c:v>-4.3982347707230704E-3</c:v>
                </c:pt>
                <c:pt idx="247">
                  <c:v>-4.3982347707230704E-3</c:v>
                </c:pt>
                <c:pt idx="248">
                  <c:v>-4.3982347707230704E-3</c:v>
                </c:pt>
                <c:pt idx="249">
                  <c:v>-4.3982347707230704E-3</c:v>
                </c:pt>
                <c:pt idx="250">
                  <c:v>-4.3982347707230704E-3</c:v>
                </c:pt>
                <c:pt idx="251">
                  <c:v>-4.3982347707230704E-3</c:v>
                </c:pt>
                <c:pt idx="252">
                  <c:v>-4.3982347707230704E-3</c:v>
                </c:pt>
                <c:pt idx="253">
                  <c:v>-4.3982347707230704E-3</c:v>
                </c:pt>
                <c:pt idx="254">
                  <c:v>-4.3982347707230704E-3</c:v>
                </c:pt>
                <c:pt idx="255">
                  <c:v>-4.3982347707230704E-3</c:v>
                </c:pt>
                <c:pt idx="256">
                  <c:v>-4.3982347707230704E-3</c:v>
                </c:pt>
                <c:pt idx="257">
                  <c:v>-4.3982347707230704E-3</c:v>
                </c:pt>
                <c:pt idx="258">
                  <c:v>-4.3982347707230704E-3</c:v>
                </c:pt>
                <c:pt idx="259">
                  <c:v>-4.3982347707230704E-3</c:v>
                </c:pt>
                <c:pt idx="260">
                  <c:v>-4.3982347707230704E-3</c:v>
                </c:pt>
                <c:pt idx="261">
                  <c:v>-4.3982347707230704E-3</c:v>
                </c:pt>
                <c:pt idx="262">
                  <c:v>-4.3982347707230704E-3</c:v>
                </c:pt>
                <c:pt idx="263">
                  <c:v>-4.3982347707230704E-3</c:v>
                </c:pt>
                <c:pt idx="264">
                  <c:v>-4.3982347707230704E-3</c:v>
                </c:pt>
                <c:pt idx="265">
                  <c:v>-4.3982347707230704E-3</c:v>
                </c:pt>
                <c:pt idx="266">
                  <c:v>-4.3982347707230704E-3</c:v>
                </c:pt>
                <c:pt idx="267">
                  <c:v>-4.3982347707230704E-3</c:v>
                </c:pt>
                <c:pt idx="268">
                  <c:v>-4.3982347707230704E-3</c:v>
                </c:pt>
                <c:pt idx="269">
                  <c:v>-4.3982347707230704E-3</c:v>
                </c:pt>
                <c:pt idx="270">
                  <c:v>-4.3982347707230704E-3</c:v>
                </c:pt>
                <c:pt idx="271">
                  <c:v>-4.3982347707230704E-3</c:v>
                </c:pt>
                <c:pt idx="272">
                  <c:v>-4.3982347707230704E-3</c:v>
                </c:pt>
                <c:pt idx="273">
                  <c:v>-4.3982347707230704E-3</c:v>
                </c:pt>
                <c:pt idx="274">
                  <c:v>-4.3982347707230704E-3</c:v>
                </c:pt>
                <c:pt idx="275">
                  <c:v>-4.3982347707230704E-3</c:v>
                </c:pt>
                <c:pt idx="276">
                  <c:v>-4.3982347707230704E-3</c:v>
                </c:pt>
                <c:pt idx="277">
                  <c:v>-4.3982347707230704E-3</c:v>
                </c:pt>
                <c:pt idx="278">
                  <c:v>-4.3982347707230704E-3</c:v>
                </c:pt>
                <c:pt idx="279">
                  <c:v>-4.3982347707230704E-3</c:v>
                </c:pt>
                <c:pt idx="280">
                  <c:v>-4.3982347707230704E-3</c:v>
                </c:pt>
                <c:pt idx="281">
                  <c:v>-4.3982347707230704E-3</c:v>
                </c:pt>
                <c:pt idx="282">
                  <c:v>-4.3982347707230704E-3</c:v>
                </c:pt>
                <c:pt idx="283">
                  <c:v>-4.3982347707230704E-3</c:v>
                </c:pt>
                <c:pt idx="284">
                  <c:v>-4.3982347707230704E-3</c:v>
                </c:pt>
                <c:pt idx="285">
                  <c:v>-4.3982347707230704E-3</c:v>
                </c:pt>
                <c:pt idx="286">
                  <c:v>-4.3982347707230704E-3</c:v>
                </c:pt>
                <c:pt idx="287">
                  <c:v>-4.3982347707230704E-3</c:v>
                </c:pt>
                <c:pt idx="288">
                  <c:v>-4.3982347707230704E-3</c:v>
                </c:pt>
                <c:pt idx="289">
                  <c:v>-4.3982347707230704E-3</c:v>
                </c:pt>
                <c:pt idx="290">
                  <c:v>-4.3982347707230704E-3</c:v>
                </c:pt>
                <c:pt idx="291">
                  <c:v>-4.3982347707230704E-3</c:v>
                </c:pt>
                <c:pt idx="292">
                  <c:v>-4.3982347707230704E-3</c:v>
                </c:pt>
                <c:pt idx="293">
                  <c:v>-4.3982347707230704E-3</c:v>
                </c:pt>
                <c:pt idx="294">
                  <c:v>-4.3982347707230704E-3</c:v>
                </c:pt>
                <c:pt idx="295">
                  <c:v>-4.3982347707230704E-3</c:v>
                </c:pt>
                <c:pt idx="296">
                  <c:v>-4.3982347707230704E-3</c:v>
                </c:pt>
                <c:pt idx="297">
                  <c:v>-4.3982347707230704E-3</c:v>
                </c:pt>
                <c:pt idx="298">
                  <c:v>-4.3982347707230704E-3</c:v>
                </c:pt>
                <c:pt idx="299">
                  <c:v>-4.3982347707230704E-3</c:v>
                </c:pt>
                <c:pt idx="300">
                  <c:v>-4.3982347707230704E-3</c:v>
                </c:pt>
                <c:pt idx="301">
                  <c:v>-4.3982347707230704E-3</c:v>
                </c:pt>
                <c:pt idx="302">
                  <c:v>-4.3982347707230704E-3</c:v>
                </c:pt>
                <c:pt idx="303">
                  <c:v>-4.3982347707230704E-3</c:v>
                </c:pt>
                <c:pt idx="304">
                  <c:v>-4.3982347707230704E-3</c:v>
                </c:pt>
                <c:pt idx="305">
                  <c:v>-4.3982347707230704E-3</c:v>
                </c:pt>
                <c:pt idx="306">
                  <c:v>-4.3982347707230704E-3</c:v>
                </c:pt>
                <c:pt idx="307">
                  <c:v>-4.3982347707230704E-3</c:v>
                </c:pt>
                <c:pt idx="308">
                  <c:v>-4.3982347707230704E-3</c:v>
                </c:pt>
                <c:pt idx="309">
                  <c:v>-4.3982347707230704E-3</c:v>
                </c:pt>
                <c:pt idx="310">
                  <c:v>-4.3982347707230704E-3</c:v>
                </c:pt>
                <c:pt idx="311">
                  <c:v>-4.3982347707230704E-3</c:v>
                </c:pt>
                <c:pt idx="312">
                  <c:v>-4.3982347707230704E-3</c:v>
                </c:pt>
                <c:pt idx="313">
                  <c:v>-4.3982347707230704E-3</c:v>
                </c:pt>
                <c:pt idx="314">
                  <c:v>-4.3982347707230704E-3</c:v>
                </c:pt>
                <c:pt idx="315">
                  <c:v>-4.3982347707230704E-3</c:v>
                </c:pt>
                <c:pt idx="316">
                  <c:v>-4.3982347707230704E-3</c:v>
                </c:pt>
                <c:pt idx="317">
                  <c:v>-4.3982347707230704E-3</c:v>
                </c:pt>
                <c:pt idx="318">
                  <c:v>-4.3982347707230704E-3</c:v>
                </c:pt>
                <c:pt idx="319">
                  <c:v>-4.3982347707230704E-3</c:v>
                </c:pt>
                <c:pt idx="320">
                  <c:v>-4.3982347707230704E-3</c:v>
                </c:pt>
                <c:pt idx="321">
                  <c:v>-4.3982347707230704E-3</c:v>
                </c:pt>
                <c:pt idx="322">
                  <c:v>-4.3982347707230704E-3</c:v>
                </c:pt>
                <c:pt idx="323">
                  <c:v>-4.3982347707230704E-3</c:v>
                </c:pt>
                <c:pt idx="324">
                  <c:v>-4.3982347707230704E-3</c:v>
                </c:pt>
                <c:pt idx="325">
                  <c:v>-4.3982347707230704E-3</c:v>
                </c:pt>
                <c:pt idx="326">
                  <c:v>-4.3982347707230704E-3</c:v>
                </c:pt>
                <c:pt idx="327">
                  <c:v>-4.3982347707230704E-3</c:v>
                </c:pt>
                <c:pt idx="328">
                  <c:v>-4.3982347707230704E-3</c:v>
                </c:pt>
                <c:pt idx="329">
                  <c:v>-4.3982347707230704E-3</c:v>
                </c:pt>
                <c:pt idx="330">
                  <c:v>-4.3982347707230704E-3</c:v>
                </c:pt>
                <c:pt idx="331">
                  <c:v>-4.3982347707230704E-3</c:v>
                </c:pt>
                <c:pt idx="332">
                  <c:v>-4.3982347707230704E-3</c:v>
                </c:pt>
                <c:pt idx="333">
                  <c:v>-4.3982347707230704E-3</c:v>
                </c:pt>
                <c:pt idx="334">
                  <c:v>-4.3982347707230704E-3</c:v>
                </c:pt>
                <c:pt idx="335">
                  <c:v>-4.3982347707230704E-3</c:v>
                </c:pt>
                <c:pt idx="336">
                  <c:v>-4.3982347707230704E-3</c:v>
                </c:pt>
                <c:pt idx="337">
                  <c:v>-4.3982347707230704E-3</c:v>
                </c:pt>
                <c:pt idx="338">
                  <c:v>-4.3982347707230704E-3</c:v>
                </c:pt>
                <c:pt idx="339">
                  <c:v>-4.3982347707230704E-3</c:v>
                </c:pt>
                <c:pt idx="340">
                  <c:v>-4.3982347707230704E-3</c:v>
                </c:pt>
                <c:pt idx="341">
                  <c:v>-4.3982347707230704E-3</c:v>
                </c:pt>
                <c:pt idx="342">
                  <c:v>-4.3982347707230704E-3</c:v>
                </c:pt>
                <c:pt idx="343">
                  <c:v>-4.3982347707230704E-3</c:v>
                </c:pt>
                <c:pt idx="344">
                  <c:v>-4.3982347707230704E-3</c:v>
                </c:pt>
                <c:pt idx="345">
                  <c:v>-4.3982347707230704E-3</c:v>
                </c:pt>
                <c:pt idx="346">
                  <c:v>-4.3982347707230704E-3</c:v>
                </c:pt>
                <c:pt idx="347">
                  <c:v>-4.3982347707230704E-3</c:v>
                </c:pt>
                <c:pt idx="348">
                  <c:v>-4.3982347707230704E-3</c:v>
                </c:pt>
                <c:pt idx="349">
                  <c:v>-4.3982347707230704E-3</c:v>
                </c:pt>
                <c:pt idx="350">
                  <c:v>-4.3982347707230704E-3</c:v>
                </c:pt>
                <c:pt idx="351">
                  <c:v>-4.3982347707230704E-3</c:v>
                </c:pt>
                <c:pt idx="352">
                  <c:v>-4.3982347707230704E-3</c:v>
                </c:pt>
                <c:pt idx="353">
                  <c:v>-4.3982347707230704E-3</c:v>
                </c:pt>
                <c:pt idx="354">
                  <c:v>-4.3982347707230704E-3</c:v>
                </c:pt>
                <c:pt idx="355">
                  <c:v>-4.3982347707230704E-3</c:v>
                </c:pt>
                <c:pt idx="356">
                  <c:v>-4.3982347707230704E-3</c:v>
                </c:pt>
                <c:pt idx="357">
                  <c:v>-4.3982347707230704E-3</c:v>
                </c:pt>
                <c:pt idx="358">
                  <c:v>-4.3982347707230704E-3</c:v>
                </c:pt>
                <c:pt idx="359">
                  <c:v>-4.3982347707230704E-3</c:v>
                </c:pt>
                <c:pt idx="360">
                  <c:v>-4.3982347707230704E-3</c:v>
                </c:pt>
                <c:pt idx="361">
                  <c:v>-4.3982347707230704E-3</c:v>
                </c:pt>
                <c:pt idx="362">
                  <c:v>-4.3982347707230704E-3</c:v>
                </c:pt>
                <c:pt idx="363">
                  <c:v>-4.3982347707230704E-3</c:v>
                </c:pt>
                <c:pt idx="364">
                  <c:v>-4.3982347707230704E-3</c:v>
                </c:pt>
                <c:pt idx="365">
                  <c:v>-4.3982347707230704E-3</c:v>
                </c:pt>
                <c:pt idx="366">
                  <c:v>-4.3982347707230704E-3</c:v>
                </c:pt>
                <c:pt idx="367">
                  <c:v>-4.3982347707230704E-3</c:v>
                </c:pt>
                <c:pt idx="368">
                  <c:v>-4.3982347707230704E-3</c:v>
                </c:pt>
                <c:pt idx="369">
                  <c:v>-4.3982347707230704E-3</c:v>
                </c:pt>
                <c:pt idx="370">
                  <c:v>-4.3982347707230704E-3</c:v>
                </c:pt>
                <c:pt idx="371">
                  <c:v>-4.3982347707230704E-3</c:v>
                </c:pt>
                <c:pt idx="372">
                  <c:v>-4.3982347707230704E-3</c:v>
                </c:pt>
                <c:pt idx="373">
                  <c:v>-4.3982347707230704E-3</c:v>
                </c:pt>
                <c:pt idx="374">
                  <c:v>-4.3982347707230704E-3</c:v>
                </c:pt>
                <c:pt idx="375">
                  <c:v>-4.3982347707230704E-3</c:v>
                </c:pt>
                <c:pt idx="376">
                  <c:v>-4.3982347707230704E-3</c:v>
                </c:pt>
                <c:pt idx="377">
                  <c:v>-4.3982347707230704E-3</c:v>
                </c:pt>
                <c:pt idx="378">
                  <c:v>-4.3982347707230704E-3</c:v>
                </c:pt>
                <c:pt idx="379">
                  <c:v>-4.3982347707230704E-3</c:v>
                </c:pt>
                <c:pt idx="380">
                  <c:v>-4.3982347707230704E-3</c:v>
                </c:pt>
                <c:pt idx="381">
                  <c:v>-4.3982347707230704E-3</c:v>
                </c:pt>
                <c:pt idx="382">
                  <c:v>-4.3982347707230704E-3</c:v>
                </c:pt>
                <c:pt idx="383">
                  <c:v>-4.3982347707230704E-3</c:v>
                </c:pt>
                <c:pt idx="384">
                  <c:v>-4.3982347707230704E-3</c:v>
                </c:pt>
                <c:pt idx="385">
                  <c:v>-4.3982347707230704E-3</c:v>
                </c:pt>
                <c:pt idx="386">
                  <c:v>-4.3982347707230704E-3</c:v>
                </c:pt>
                <c:pt idx="387">
                  <c:v>-4.3982347707230704E-3</c:v>
                </c:pt>
                <c:pt idx="388">
                  <c:v>-4.3982347707230704E-3</c:v>
                </c:pt>
                <c:pt idx="389">
                  <c:v>-4.3982347707230704E-3</c:v>
                </c:pt>
                <c:pt idx="390">
                  <c:v>-4.3982347707230704E-3</c:v>
                </c:pt>
                <c:pt idx="391">
                  <c:v>-4.3982347707230704E-3</c:v>
                </c:pt>
                <c:pt idx="392">
                  <c:v>-4.3982347707230704E-3</c:v>
                </c:pt>
                <c:pt idx="393">
                  <c:v>-4.3982347707230704E-3</c:v>
                </c:pt>
                <c:pt idx="394">
                  <c:v>-4.3982347707230704E-3</c:v>
                </c:pt>
                <c:pt idx="395">
                  <c:v>-4.3982347707230704E-3</c:v>
                </c:pt>
                <c:pt idx="396">
                  <c:v>-4.3982347707230704E-3</c:v>
                </c:pt>
                <c:pt idx="397">
                  <c:v>-4.3982347707230704E-3</c:v>
                </c:pt>
                <c:pt idx="398">
                  <c:v>-4.3982347707230704E-3</c:v>
                </c:pt>
                <c:pt idx="399">
                  <c:v>-4.3982347707230704E-3</c:v>
                </c:pt>
                <c:pt idx="400">
                  <c:v>-4.3982347707230704E-3</c:v>
                </c:pt>
                <c:pt idx="401">
                  <c:v>-4.3982347707230704E-3</c:v>
                </c:pt>
                <c:pt idx="402">
                  <c:v>-4.3982347707230704E-3</c:v>
                </c:pt>
                <c:pt idx="403">
                  <c:v>-4.3982347707230704E-3</c:v>
                </c:pt>
                <c:pt idx="404">
                  <c:v>-4.3982347707230704E-3</c:v>
                </c:pt>
                <c:pt idx="405">
                  <c:v>-4.3982347707230704E-3</c:v>
                </c:pt>
                <c:pt idx="406">
                  <c:v>-4.3982347707230704E-3</c:v>
                </c:pt>
                <c:pt idx="407">
                  <c:v>-4.3982347707230704E-3</c:v>
                </c:pt>
                <c:pt idx="408">
                  <c:v>-4.3982347707230704E-3</c:v>
                </c:pt>
                <c:pt idx="409">
                  <c:v>-4.3982347707230704E-3</c:v>
                </c:pt>
                <c:pt idx="410">
                  <c:v>-4.3982347707230704E-3</c:v>
                </c:pt>
                <c:pt idx="411">
                  <c:v>-4.3982347707230704E-3</c:v>
                </c:pt>
                <c:pt idx="412">
                  <c:v>-4.3982347707230704E-3</c:v>
                </c:pt>
                <c:pt idx="413">
                  <c:v>-4.3982347707230704E-3</c:v>
                </c:pt>
                <c:pt idx="414">
                  <c:v>-4.3982347707230704E-3</c:v>
                </c:pt>
                <c:pt idx="415">
                  <c:v>-4.3982347707230704E-3</c:v>
                </c:pt>
                <c:pt idx="416">
                  <c:v>-4.3982347707230704E-3</c:v>
                </c:pt>
                <c:pt idx="417">
                  <c:v>-4.3982347707230704E-3</c:v>
                </c:pt>
                <c:pt idx="418">
                  <c:v>-4.3982347707230704E-3</c:v>
                </c:pt>
                <c:pt idx="419">
                  <c:v>-4.3982347707230704E-3</c:v>
                </c:pt>
                <c:pt idx="420">
                  <c:v>-4.3982347707230704E-3</c:v>
                </c:pt>
                <c:pt idx="421">
                  <c:v>-4.3982347707230704E-3</c:v>
                </c:pt>
                <c:pt idx="422">
                  <c:v>-4.3982347707230704E-3</c:v>
                </c:pt>
                <c:pt idx="423">
                  <c:v>-4.3982347707230704E-3</c:v>
                </c:pt>
                <c:pt idx="424">
                  <c:v>-4.3982347707230704E-3</c:v>
                </c:pt>
                <c:pt idx="425">
                  <c:v>-4.3982347707230704E-3</c:v>
                </c:pt>
                <c:pt idx="426">
                  <c:v>-4.3982347707230704E-3</c:v>
                </c:pt>
                <c:pt idx="427">
                  <c:v>-4.3982347707230704E-3</c:v>
                </c:pt>
                <c:pt idx="428">
                  <c:v>-4.3982347707230704E-3</c:v>
                </c:pt>
                <c:pt idx="429">
                  <c:v>-4.3982347707230704E-3</c:v>
                </c:pt>
                <c:pt idx="430">
                  <c:v>-4.3982347707230704E-3</c:v>
                </c:pt>
                <c:pt idx="431">
                  <c:v>-4.3982347707230704E-3</c:v>
                </c:pt>
                <c:pt idx="432">
                  <c:v>-4.3982347707230704E-3</c:v>
                </c:pt>
                <c:pt idx="433">
                  <c:v>-4.3982347707230704E-3</c:v>
                </c:pt>
                <c:pt idx="434">
                  <c:v>-4.3982347707230704E-3</c:v>
                </c:pt>
                <c:pt idx="435">
                  <c:v>-4.3982347707230704E-3</c:v>
                </c:pt>
                <c:pt idx="436">
                  <c:v>-4.3982347707230704E-3</c:v>
                </c:pt>
                <c:pt idx="437">
                  <c:v>-4.3982347707230704E-3</c:v>
                </c:pt>
                <c:pt idx="438">
                  <c:v>-4.3982347707230704E-3</c:v>
                </c:pt>
                <c:pt idx="439">
                  <c:v>-4.3982347707230704E-3</c:v>
                </c:pt>
                <c:pt idx="440">
                  <c:v>-4.3982347707230704E-3</c:v>
                </c:pt>
                <c:pt idx="441">
                  <c:v>-4.3982347707230704E-3</c:v>
                </c:pt>
                <c:pt idx="442">
                  <c:v>-4.3982347707230704E-3</c:v>
                </c:pt>
                <c:pt idx="443">
                  <c:v>-4.3982347707230704E-3</c:v>
                </c:pt>
                <c:pt idx="444">
                  <c:v>-4.3982347707230704E-3</c:v>
                </c:pt>
                <c:pt idx="445">
                  <c:v>-4.3982347707230704E-3</c:v>
                </c:pt>
                <c:pt idx="446">
                  <c:v>-4.3982347707230704E-3</c:v>
                </c:pt>
                <c:pt idx="447">
                  <c:v>-4.3982347707230704E-3</c:v>
                </c:pt>
                <c:pt idx="448">
                  <c:v>-4.3982347707230704E-3</c:v>
                </c:pt>
                <c:pt idx="449">
                  <c:v>-4.3982347707230704E-3</c:v>
                </c:pt>
                <c:pt idx="450">
                  <c:v>-4.3982347707230704E-3</c:v>
                </c:pt>
                <c:pt idx="451">
                  <c:v>-4.3982347707230704E-3</c:v>
                </c:pt>
                <c:pt idx="452">
                  <c:v>-4.3982347707230704E-3</c:v>
                </c:pt>
                <c:pt idx="453">
                  <c:v>-4.3982347707230704E-3</c:v>
                </c:pt>
                <c:pt idx="454">
                  <c:v>-4.3982347707230704E-3</c:v>
                </c:pt>
                <c:pt idx="455">
                  <c:v>-4.3982347707230704E-3</c:v>
                </c:pt>
                <c:pt idx="456">
                  <c:v>-4.3982347707230704E-3</c:v>
                </c:pt>
                <c:pt idx="457">
                  <c:v>-4.3982347707230704E-3</c:v>
                </c:pt>
                <c:pt idx="458">
                  <c:v>-4.3982347707230704E-3</c:v>
                </c:pt>
                <c:pt idx="459">
                  <c:v>-4.3982347707230704E-3</c:v>
                </c:pt>
                <c:pt idx="460">
                  <c:v>-4.3982347707230704E-3</c:v>
                </c:pt>
                <c:pt idx="461">
                  <c:v>-4.3982347707230704E-3</c:v>
                </c:pt>
                <c:pt idx="462">
                  <c:v>-4.3982347707230704E-3</c:v>
                </c:pt>
                <c:pt idx="463">
                  <c:v>-4.3982347707230704E-3</c:v>
                </c:pt>
                <c:pt idx="464">
                  <c:v>-4.3982347707230704E-3</c:v>
                </c:pt>
                <c:pt idx="465">
                  <c:v>-4.3982347707230704E-3</c:v>
                </c:pt>
                <c:pt idx="466">
                  <c:v>-4.3982347707230704E-3</c:v>
                </c:pt>
                <c:pt idx="467">
                  <c:v>-4.3982347707230704E-3</c:v>
                </c:pt>
                <c:pt idx="468">
                  <c:v>-4.3982347707230704E-3</c:v>
                </c:pt>
                <c:pt idx="469">
                  <c:v>-4.3982347707230704E-3</c:v>
                </c:pt>
                <c:pt idx="470">
                  <c:v>-4.3982347707230704E-3</c:v>
                </c:pt>
                <c:pt idx="471">
                  <c:v>-4.3982347707230704E-3</c:v>
                </c:pt>
                <c:pt idx="472">
                  <c:v>-4.3982347707230704E-3</c:v>
                </c:pt>
                <c:pt idx="473">
                  <c:v>-4.3982347707230704E-3</c:v>
                </c:pt>
                <c:pt idx="474">
                  <c:v>-4.3982347707230704E-3</c:v>
                </c:pt>
                <c:pt idx="475">
                  <c:v>-4.3982347707230704E-3</c:v>
                </c:pt>
                <c:pt idx="476">
                  <c:v>-4.3982347707230704E-3</c:v>
                </c:pt>
                <c:pt idx="477">
                  <c:v>-4.3982347707230704E-3</c:v>
                </c:pt>
                <c:pt idx="478">
                  <c:v>-4.3982347707230704E-3</c:v>
                </c:pt>
                <c:pt idx="479">
                  <c:v>-4.3982347707230704E-3</c:v>
                </c:pt>
                <c:pt idx="480">
                  <c:v>-4.3982347707230704E-3</c:v>
                </c:pt>
                <c:pt idx="481">
                  <c:v>-4.3982347707230704E-3</c:v>
                </c:pt>
                <c:pt idx="482">
                  <c:v>-4.3982347707230704E-3</c:v>
                </c:pt>
                <c:pt idx="483">
                  <c:v>-4.3982347707230704E-3</c:v>
                </c:pt>
                <c:pt idx="484">
                  <c:v>-4.3982347707230704E-3</c:v>
                </c:pt>
                <c:pt idx="485">
                  <c:v>-4.3982347707230704E-3</c:v>
                </c:pt>
                <c:pt idx="486">
                  <c:v>-4.3982347707230704E-3</c:v>
                </c:pt>
                <c:pt idx="487">
                  <c:v>-4.3982347707230704E-3</c:v>
                </c:pt>
                <c:pt idx="488">
                  <c:v>-4.3982347707230704E-3</c:v>
                </c:pt>
                <c:pt idx="489">
                  <c:v>-4.3982347707230704E-3</c:v>
                </c:pt>
                <c:pt idx="490">
                  <c:v>-4.3982347707230704E-3</c:v>
                </c:pt>
                <c:pt idx="491">
                  <c:v>-4.3982347707230704E-3</c:v>
                </c:pt>
                <c:pt idx="492">
                  <c:v>-4.3982347707230704E-3</c:v>
                </c:pt>
                <c:pt idx="493">
                  <c:v>-4.3982347707230704E-3</c:v>
                </c:pt>
                <c:pt idx="494">
                  <c:v>-4.3982347707230704E-3</c:v>
                </c:pt>
                <c:pt idx="495">
                  <c:v>-4.3982347707230704E-3</c:v>
                </c:pt>
                <c:pt idx="496">
                  <c:v>-4.3982347707230704E-3</c:v>
                </c:pt>
                <c:pt idx="497">
                  <c:v>-4.3982347707230704E-3</c:v>
                </c:pt>
                <c:pt idx="498">
                  <c:v>-4.3982347707230704E-3</c:v>
                </c:pt>
                <c:pt idx="499">
                  <c:v>-4.3982347707230704E-3</c:v>
                </c:pt>
                <c:pt idx="500">
                  <c:v>-4.3982347707230704E-3</c:v>
                </c:pt>
                <c:pt idx="501">
                  <c:v>-4.3982347707230704E-3</c:v>
                </c:pt>
                <c:pt idx="502">
                  <c:v>-4.3982347707230704E-3</c:v>
                </c:pt>
                <c:pt idx="503">
                  <c:v>-4.3982347707230704E-3</c:v>
                </c:pt>
                <c:pt idx="504">
                  <c:v>-4.3982347707230704E-3</c:v>
                </c:pt>
                <c:pt idx="505">
                  <c:v>-4.3982347707230704E-3</c:v>
                </c:pt>
                <c:pt idx="506">
                  <c:v>-4.3982347707230704E-3</c:v>
                </c:pt>
                <c:pt idx="507">
                  <c:v>-4.3982347707230704E-3</c:v>
                </c:pt>
                <c:pt idx="508">
                  <c:v>-4.3982347707230704E-3</c:v>
                </c:pt>
                <c:pt idx="509">
                  <c:v>-4.3982347707230704E-3</c:v>
                </c:pt>
                <c:pt idx="510">
                  <c:v>-4.3982347707230704E-3</c:v>
                </c:pt>
                <c:pt idx="511">
                  <c:v>-4.3982347707230704E-3</c:v>
                </c:pt>
                <c:pt idx="512">
                  <c:v>-4.3982347707230704E-3</c:v>
                </c:pt>
                <c:pt idx="513">
                  <c:v>-4.3982347707230704E-3</c:v>
                </c:pt>
                <c:pt idx="514">
                  <c:v>-4.3982347707230704E-3</c:v>
                </c:pt>
                <c:pt idx="515">
                  <c:v>-4.3982347707230704E-3</c:v>
                </c:pt>
                <c:pt idx="516">
                  <c:v>-4.3982347707230704E-3</c:v>
                </c:pt>
                <c:pt idx="517">
                  <c:v>-4.3982347707230704E-3</c:v>
                </c:pt>
                <c:pt idx="518">
                  <c:v>-4.3982347707230704E-3</c:v>
                </c:pt>
                <c:pt idx="519">
                  <c:v>-4.3982347707230704E-3</c:v>
                </c:pt>
                <c:pt idx="520">
                  <c:v>-4.3982347707230704E-3</c:v>
                </c:pt>
                <c:pt idx="521">
                  <c:v>-4.3982347707230704E-3</c:v>
                </c:pt>
                <c:pt idx="522">
                  <c:v>-4.3982347707230704E-3</c:v>
                </c:pt>
                <c:pt idx="523">
                  <c:v>-4.3982347707230704E-3</c:v>
                </c:pt>
                <c:pt idx="524">
                  <c:v>-4.3982347707230704E-3</c:v>
                </c:pt>
                <c:pt idx="525">
                  <c:v>-4.3982347707230704E-3</c:v>
                </c:pt>
                <c:pt idx="526">
                  <c:v>-4.3982347707230704E-3</c:v>
                </c:pt>
                <c:pt idx="527">
                  <c:v>-4.3982347707230704E-3</c:v>
                </c:pt>
                <c:pt idx="528">
                  <c:v>-4.3982347707230704E-3</c:v>
                </c:pt>
                <c:pt idx="529">
                  <c:v>-4.3982347707230704E-3</c:v>
                </c:pt>
                <c:pt idx="530">
                  <c:v>-4.3982347707230704E-3</c:v>
                </c:pt>
                <c:pt idx="531">
                  <c:v>-4.3982347707230704E-3</c:v>
                </c:pt>
                <c:pt idx="532">
                  <c:v>-4.3982347707230704E-3</c:v>
                </c:pt>
                <c:pt idx="533">
                  <c:v>-4.3982347707230704E-3</c:v>
                </c:pt>
                <c:pt idx="534">
                  <c:v>-4.3982347707230704E-3</c:v>
                </c:pt>
                <c:pt idx="535">
                  <c:v>-4.3982347707230704E-3</c:v>
                </c:pt>
                <c:pt idx="536">
                  <c:v>-4.3982347707230704E-3</c:v>
                </c:pt>
                <c:pt idx="537">
                  <c:v>-4.3982347707230704E-3</c:v>
                </c:pt>
                <c:pt idx="538">
                  <c:v>-4.3982347707230704E-3</c:v>
                </c:pt>
                <c:pt idx="539">
                  <c:v>-4.3982347707230704E-3</c:v>
                </c:pt>
                <c:pt idx="540">
                  <c:v>-4.3982347707230704E-3</c:v>
                </c:pt>
                <c:pt idx="541">
                  <c:v>-4.3982347707230704E-3</c:v>
                </c:pt>
                <c:pt idx="542">
                  <c:v>-4.3982347707230704E-3</c:v>
                </c:pt>
                <c:pt idx="543">
                  <c:v>-4.3982347707230704E-3</c:v>
                </c:pt>
                <c:pt idx="544">
                  <c:v>-4.3982347707230704E-3</c:v>
                </c:pt>
                <c:pt idx="545">
                  <c:v>-4.3982347707230704E-3</c:v>
                </c:pt>
                <c:pt idx="546">
                  <c:v>-4.3982347707230704E-3</c:v>
                </c:pt>
                <c:pt idx="547">
                  <c:v>-4.3982347707230704E-3</c:v>
                </c:pt>
                <c:pt idx="548">
                  <c:v>-4.3982347707230704E-3</c:v>
                </c:pt>
                <c:pt idx="549">
                  <c:v>-4.3982347707230704E-3</c:v>
                </c:pt>
                <c:pt idx="550">
                  <c:v>-4.3982347707230704E-3</c:v>
                </c:pt>
                <c:pt idx="551">
                  <c:v>-4.3982347707230704E-3</c:v>
                </c:pt>
                <c:pt idx="552">
                  <c:v>-4.3982347707230704E-3</c:v>
                </c:pt>
                <c:pt idx="553">
                  <c:v>-4.3982347707230704E-3</c:v>
                </c:pt>
                <c:pt idx="554">
                  <c:v>-4.3982347707230704E-3</c:v>
                </c:pt>
                <c:pt idx="555">
                  <c:v>-4.3982347707230704E-3</c:v>
                </c:pt>
                <c:pt idx="556">
                  <c:v>-4.3982347707230704E-3</c:v>
                </c:pt>
                <c:pt idx="557">
                  <c:v>-4.3982347707230704E-3</c:v>
                </c:pt>
                <c:pt idx="558">
                  <c:v>-4.3982347707230704E-3</c:v>
                </c:pt>
                <c:pt idx="559">
                  <c:v>-4.3982347707230704E-3</c:v>
                </c:pt>
                <c:pt idx="560">
                  <c:v>-4.3982347707230704E-3</c:v>
                </c:pt>
                <c:pt idx="561">
                  <c:v>-4.3982347707230704E-3</c:v>
                </c:pt>
                <c:pt idx="562">
                  <c:v>-4.3982347707230704E-3</c:v>
                </c:pt>
                <c:pt idx="563">
                  <c:v>-4.3982347707230704E-3</c:v>
                </c:pt>
                <c:pt idx="564">
                  <c:v>-4.3982347707230704E-3</c:v>
                </c:pt>
                <c:pt idx="565">
                  <c:v>-4.3982347707230704E-3</c:v>
                </c:pt>
                <c:pt idx="566">
                  <c:v>-4.3982347707230704E-3</c:v>
                </c:pt>
                <c:pt idx="567">
                  <c:v>-4.3982347707230704E-3</c:v>
                </c:pt>
                <c:pt idx="568">
                  <c:v>-4.3982347707230704E-3</c:v>
                </c:pt>
                <c:pt idx="569">
                  <c:v>-4.3982347707230704E-3</c:v>
                </c:pt>
                <c:pt idx="570">
                  <c:v>-4.3982347707230704E-3</c:v>
                </c:pt>
                <c:pt idx="571">
                  <c:v>-4.3982347707230704E-3</c:v>
                </c:pt>
                <c:pt idx="572">
                  <c:v>-4.3982347707230704E-3</c:v>
                </c:pt>
                <c:pt idx="573">
                  <c:v>-4.3982347707230704E-3</c:v>
                </c:pt>
                <c:pt idx="574">
                  <c:v>-4.3982347707230704E-3</c:v>
                </c:pt>
                <c:pt idx="575">
                  <c:v>-4.3982347707230704E-3</c:v>
                </c:pt>
                <c:pt idx="576">
                  <c:v>-4.3982347707230704E-3</c:v>
                </c:pt>
                <c:pt idx="577">
                  <c:v>-4.3982347707230704E-3</c:v>
                </c:pt>
                <c:pt idx="578">
                  <c:v>-4.3982347707230704E-3</c:v>
                </c:pt>
                <c:pt idx="579">
                  <c:v>-4.3982347707230704E-3</c:v>
                </c:pt>
                <c:pt idx="580">
                  <c:v>-4.3982347707230704E-3</c:v>
                </c:pt>
                <c:pt idx="581">
                  <c:v>-4.3982347707230704E-3</c:v>
                </c:pt>
                <c:pt idx="582">
                  <c:v>-4.3982347707230704E-3</c:v>
                </c:pt>
                <c:pt idx="583">
                  <c:v>-4.3982347707230704E-3</c:v>
                </c:pt>
                <c:pt idx="584">
                  <c:v>-4.3982347707230704E-3</c:v>
                </c:pt>
                <c:pt idx="585">
                  <c:v>-4.3982347707230704E-3</c:v>
                </c:pt>
                <c:pt idx="586">
                  <c:v>-4.3982347707230704E-3</c:v>
                </c:pt>
                <c:pt idx="587">
                  <c:v>-4.3982347707230704E-3</c:v>
                </c:pt>
                <c:pt idx="588">
                  <c:v>-4.3982347707230704E-3</c:v>
                </c:pt>
                <c:pt idx="589">
                  <c:v>-4.3982347707230704E-3</c:v>
                </c:pt>
                <c:pt idx="590">
                  <c:v>-4.3982347707230704E-3</c:v>
                </c:pt>
                <c:pt idx="591">
                  <c:v>-4.3982347707230704E-3</c:v>
                </c:pt>
                <c:pt idx="592">
                  <c:v>-4.3982347707230704E-3</c:v>
                </c:pt>
                <c:pt idx="593">
                  <c:v>-4.3982347707230704E-3</c:v>
                </c:pt>
                <c:pt idx="594">
                  <c:v>-4.3982347707230704E-3</c:v>
                </c:pt>
                <c:pt idx="595">
                  <c:v>-4.3982347707230704E-3</c:v>
                </c:pt>
                <c:pt idx="596">
                  <c:v>-4.3982347707230704E-3</c:v>
                </c:pt>
                <c:pt idx="597">
                  <c:v>-4.3982347707230704E-3</c:v>
                </c:pt>
                <c:pt idx="598">
                  <c:v>-4.3982347707230704E-3</c:v>
                </c:pt>
                <c:pt idx="599">
                  <c:v>-4.3982347707230704E-3</c:v>
                </c:pt>
                <c:pt idx="600">
                  <c:v>-4.3982347707230704E-3</c:v>
                </c:pt>
                <c:pt idx="601">
                  <c:v>-4.3982347707230704E-3</c:v>
                </c:pt>
                <c:pt idx="602">
                  <c:v>-4.3982347707230704E-3</c:v>
                </c:pt>
                <c:pt idx="603">
                  <c:v>-4.3982347707230704E-3</c:v>
                </c:pt>
                <c:pt idx="604">
                  <c:v>-4.3982347707230704E-3</c:v>
                </c:pt>
                <c:pt idx="605">
                  <c:v>-4.3982347707230704E-3</c:v>
                </c:pt>
                <c:pt idx="606">
                  <c:v>-4.3982347707230704E-3</c:v>
                </c:pt>
                <c:pt idx="607">
                  <c:v>-4.3982347707230704E-3</c:v>
                </c:pt>
                <c:pt idx="608">
                  <c:v>-4.3982347707230704E-3</c:v>
                </c:pt>
                <c:pt idx="609">
                  <c:v>-4.3982347707230704E-3</c:v>
                </c:pt>
                <c:pt idx="610">
                  <c:v>-4.3982347707230704E-3</c:v>
                </c:pt>
                <c:pt idx="611">
                  <c:v>-4.3982347707230704E-3</c:v>
                </c:pt>
                <c:pt idx="612">
                  <c:v>-4.3982347707230704E-3</c:v>
                </c:pt>
                <c:pt idx="613">
                  <c:v>-4.3982347707230704E-3</c:v>
                </c:pt>
                <c:pt idx="614">
                  <c:v>-4.3982347707230704E-3</c:v>
                </c:pt>
                <c:pt idx="615">
                  <c:v>-4.3982347707230704E-3</c:v>
                </c:pt>
                <c:pt idx="616">
                  <c:v>-4.3982347707230704E-3</c:v>
                </c:pt>
                <c:pt idx="617">
                  <c:v>-4.3982347707230704E-3</c:v>
                </c:pt>
                <c:pt idx="618">
                  <c:v>-4.3982347707230704E-3</c:v>
                </c:pt>
                <c:pt idx="619">
                  <c:v>-4.3982347707230704E-3</c:v>
                </c:pt>
                <c:pt idx="620">
                  <c:v>-4.3982347707230704E-3</c:v>
                </c:pt>
                <c:pt idx="621">
                  <c:v>-4.3982347707230704E-3</c:v>
                </c:pt>
                <c:pt idx="622">
                  <c:v>-4.3982347707230704E-3</c:v>
                </c:pt>
                <c:pt idx="623">
                  <c:v>-4.3982347707230704E-3</c:v>
                </c:pt>
                <c:pt idx="624">
                  <c:v>-4.3982347707230704E-3</c:v>
                </c:pt>
                <c:pt idx="625">
                  <c:v>-4.3982347707230704E-3</c:v>
                </c:pt>
                <c:pt idx="626">
                  <c:v>-4.3982347707230704E-3</c:v>
                </c:pt>
                <c:pt idx="627">
                  <c:v>-4.3982347707230704E-3</c:v>
                </c:pt>
                <c:pt idx="628">
                  <c:v>-4.3982347707230704E-3</c:v>
                </c:pt>
                <c:pt idx="629">
                  <c:v>-4.3982347707230704E-3</c:v>
                </c:pt>
                <c:pt idx="630">
                  <c:v>-4.3982347707230704E-3</c:v>
                </c:pt>
                <c:pt idx="631">
                  <c:v>-4.3982347707230704E-3</c:v>
                </c:pt>
                <c:pt idx="632">
                  <c:v>-4.3982347707230704E-3</c:v>
                </c:pt>
                <c:pt idx="633">
                  <c:v>-4.3982347707230704E-3</c:v>
                </c:pt>
                <c:pt idx="634">
                  <c:v>-4.3982347707230704E-3</c:v>
                </c:pt>
                <c:pt idx="635">
                  <c:v>-4.3982347707230704E-3</c:v>
                </c:pt>
                <c:pt idx="636">
                  <c:v>-4.3982347707230704E-3</c:v>
                </c:pt>
                <c:pt idx="637">
                  <c:v>-4.3982347707230704E-3</c:v>
                </c:pt>
                <c:pt idx="638">
                  <c:v>-4.3982347707230704E-3</c:v>
                </c:pt>
                <c:pt idx="639">
                  <c:v>-4.3982347707230704E-3</c:v>
                </c:pt>
                <c:pt idx="640">
                  <c:v>-4.3982347707230704E-3</c:v>
                </c:pt>
                <c:pt idx="641">
                  <c:v>-4.3982347707230704E-3</c:v>
                </c:pt>
                <c:pt idx="642">
                  <c:v>-4.3982347707230704E-3</c:v>
                </c:pt>
                <c:pt idx="643">
                  <c:v>-4.3982347707230704E-3</c:v>
                </c:pt>
                <c:pt idx="644">
                  <c:v>-4.3982347707230704E-3</c:v>
                </c:pt>
                <c:pt idx="645">
                  <c:v>-4.3982347707230704E-3</c:v>
                </c:pt>
                <c:pt idx="646">
                  <c:v>-4.3982347707230704E-3</c:v>
                </c:pt>
                <c:pt idx="647">
                  <c:v>-4.3982347707230704E-3</c:v>
                </c:pt>
                <c:pt idx="648">
                  <c:v>-4.3982347707230704E-3</c:v>
                </c:pt>
                <c:pt idx="649">
                  <c:v>-4.3982347707230704E-3</c:v>
                </c:pt>
                <c:pt idx="650">
                  <c:v>-4.3982347707230704E-3</c:v>
                </c:pt>
                <c:pt idx="651">
                  <c:v>-4.3982347707230704E-3</c:v>
                </c:pt>
                <c:pt idx="652">
                  <c:v>-4.3982347707230704E-3</c:v>
                </c:pt>
                <c:pt idx="653">
                  <c:v>-4.3982347707230704E-3</c:v>
                </c:pt>
                <c:pt idx="654">
                  <c:v>-4.3982347707230704E-3</c:v>
                </c:pt>
                <c:pt idx="655">
                  <c:v>-4.3982347707230704E-3</c:v>
                </c:pt>
                <c:pt idx="656">
                  <c:v>-4.3982347707230704E-3</c:v>
                </c:pt>
                <c:pt idx="657">
                  <c:v>-4.3982347707230704E-3</c:v>
                </c:pt>
                <c:pt idx="658">
                  <c:v>-4.3982347707230704E-3</c:v>
                </c:pt>
                <c:pt idx="659">
                  <c:v>-4.3982347707230704E-3</c:v>
                </c:pt>
                <c:pt idx="660">
                  <c:v>-4.3982347707230704E-3</c:v>
                </c:pt>
                <c:pt idx="661">
                  <c:v>-4.3982347707230704E-3</c:v>
                </c:pt>
                <c:pt idx="662">
                  <c:v>-4.3982347707230704E-3</c:v>
                </c:pt>
                <c:pt idx="663">
                  <c:v>-4.3982347707230704E-3</c:v>
                </c:pt>
                <c:pt idx="664">
                  <c:v>-4.3982347707230704E-3</c:v>
                </c:pt>
                <c:pt idx="665">
                  <c:v>-4.3982347707230704E-3</c:v>
                </c:pt>
                <c:pt idx="666">
                  <c:v>-4.3982347707230704E-3</c:v>
                </c:pt>
                <c:pt idx="667">
                  <c:v>-4.3982347707230704E-3</c:v>
                </c:pt>
                <c:pt idx="668">
                  <c:v>-4.3982347707230704E-3</c:v>
                </c:pt>
                <c:pt idx="669">
                  <c:v>-4.3982347707230704E-3</c:v>
                </c:pt>
                <c:pt idx="670">
                  <c:v>-4.3982347707230704E-3</c:v>
                </c:pt>
                <c:pt idx="671">
                  <c:v>-4.3982347707230704E-3</c:v>
                </c:pt>
                <c:pt idx="672">
                  <c:v>-4.3982347707230704E-3</c:v>
                </c:pt>
                <c:pt idx="673">
                  <c:v>-4.3982347707230704E-3</c:v>
                </c:pt>
                <c:pt idx="674">
                  <c:v>-4.3982347707230704E-3</c:v>
                </c:pt>
                <c:pt idx="675">
                  <c:v>-4.3982347707230704E-3</c:v>
                </c:pt>
                <c:pt idx="676">
                  <c:v>-4.3982347707230704E-3</c:v>
                </c:pt>
                <c:pt idx="677">
                  <c:v>-4.3982347707230704E-3</c:v>
                </c:pt>
                <c:pt idx="678">
                  <c:v>-4.3982347707230704E-3</c:v>
                </c:pt>
                <c:pt idx="679">
                  <c:v>-4.3982347707230704E-3</c:v>
                </c:pt>
                <c:pt idx="680">
                  <c:v>-4.3982347707230704E-3</c:v>
                </c:pt>
                <c:pt idx="681">
                  <c:v>-4.3982347707230704E-3</c:v>
                </c:pt>
                <c:pt idx="682">
                  <c:v>-4.3982347707230704E-3</c:v>
                </c:pt>
                <c:pt idx="683">
                  <c:v>-4.3982347707230704E-3</c:v>
                </c:pt>
                <c:pt idx="684">
                  <c:v>-4.3982347707230704E-3</c:v>
                </c:pt>
                <c:pt idx="685">
                  <c:v>-4.3982347707230704E-3</c:v>
                </c:pt>
                <c:pt idx="686">
                  <c:v>-4.3982347707230704E-3</c:v>
                </c:pt>
                <c:pt idx="687">
                  <c:v>-4.3982347707230704E-3</c:v>
                </c:pt>
                <c:pt idx="688">
                  <c:v>-4.3982347707230704E-3</c:v>
                </c:pt>
                <c:pt idx="689">
                  <c:v>-4.3982347707230704E-3</c:v>
                </c:pt>
                <c:pt idx="690">
                  <c:v>-4.3982347707230704E-3</c:v>
                </c:pt>
                <c:pt idx="691">
                  <c:v>-4.3982347707230704E-3</c:v>
                </c:pt>
                <c:pt idx="692">
                  <c:v>-4.3982347707230704E-3</c:v>
                </c:pt>
                <c:pt idx="693">
                  <c:v>-4.3982347707230704E-3</c:v>
                </c:pt>
                <c:pt idx="694">
                  <c:v>-4.3982347707230704E-3</c:v>
                </c:pt>
                <c:pt idx="695">
                  <c:v>-4.3982347707230704E-3</c:v>
                </c:pt>
                <c:pt idx="696">
                  <c:v>-4.3982347707230704E-3</c:v>
                </c:pt>
                <c:pt idx="697">
                  <c:v>-4.3982347707230704E-3</c:v>
                </c:pt>
                <c:pt idx="698">
                  <c:v>-4.3982347707230704E-3</c:v>
                </c:pt>
                <c:pt idx="699">
                  <c:v>-4.3982347707230704E-3</c:v>
                </c:pt>
                <c:pt idx="700">
                  <c:v>-4.3982347707230704E-3</c:v>
                </c:pt>
                <c:pt idx="701">
                  <c:v>-4.3982347707230704E-3</c:v>
                </c:pt>
                <c:pt idx="702">
                  <c:v>-4.3982347707230704E-3</c:v>
                </c:pt>
                <c:pt idx="703">
                  <c:v>-4.3982347707230704E-3</c:v>
                </c:pt>
                <c:pt idx="704">
                  <c:v>-4.3982347707230704E-3</c:v>
                </c:pt>
                <c:pt idx="705">
                  <c:v>-4.3982347707230704E-3</c:v>
                </c:pt>
                <c:pt idx="706">
                  <c:v>-4.3982347707230704E-3</c:v>
                </c:pt>
                <c:pt idx="707">
                  <c:v>-4.3982347707230704E-3</c:v>
                </c:pt>
                <c:pt idx="708">
                  <c:v>-4.3982347707230704E-3</c:v>
                </c:pt>
                <c:pt idx="709">
                  <c:v>-4.3982347707230704E-3</c:v>
                </c:pt>
                <c:pt idx="710">
                  <c:v>-4.3982347707230704E-3</c:v>
                </c:pt>
                <c:pt idx="711">
                  <c:v>-4.3982347707230704E-3</c:v>
                </c:pt>
                <c:pt idx="712">
                  <c:v>-4.3982347707230704E-3</c:v>
                </c:pt>
                <c:pt idx="713">
                  <c:v>-4.3982347707230704E-3</c:v>
                </c:pt>
                <c:pt idx="714">
                  <c:v>-4.3982347707230704E-3</c:v>
                </c:pt>
                <c:pt idx="715">
                  <c:v>-4.3982347707230704E-3</c:v>
                </c:pt>
                <c:pt idx="716">
                  <c:v>-4.3982347707230704E-3</c:v>
                </c:pt>
                <c:pt idx="717">
                  <c:v>-4.3982347707230704E-3</c:v>
                </c:pt>
                <c:pt idx="718">
                  <c:v>-4.3982347707230704E-3</c:v>
                </c:pt>
                <c:pt idx="719">
                  <c:v>-4.3982347707230704E-3</c:v>
                </c:pt>
                <c:pt idx="720">
                  <c:v>-4.3982347707230704E-3</c:v>
                </c:pt>
                <c:pt idx="721">
                  <c:v>-4.3982347707230704E-3</c:v>
                </c:pt>
                <c:pt idx="722">
                  <c:v>-4.3982347707230704E-3</c:v>
                </c:pt>
                <c:pt idx="723">
                  <c:v>-4.3982347707230704E-3</c:v>
                </c:pt>
                <c:pt idx="724">
                  <c:v>-4.3982347707230704E-3</c:v>
                </c:pt>
                <c:pt idx="725">
                  <c:v>-4.3982347707230704E-3</c:v>
                </c:pt>
                <c:pt idx="726">
                  <c:v>-4.3982347707230704E-3</c:v>
                </c:pt>
                <c:pt idx="727">
                  <c:v>-4.3982347707230704E-3</c:v>
                </c:pt>
                <c:pt idx="728">
                  <c:v>-4.3982347707230704E-3</c:v>
                </c:pt>
                <c:pt idx="729">
                  <c:v>-4.3982347707230704E-3</c:v>
                </c:pt>
                <c:pt idx="730">
                  <c:v>-4.3982347707230704E-3</c:v>
                </c:pt>
                <c:pt idx="731">
                  <c:v>-4.3982347707230704E-3</c:v>
                </c:pt>
                <c:pt idx="732">
                  <c:v>-4.3982347707230704E-3</c:v>
                </c:pt>
                <c:pt idx="733">
                  <c:v>-4.3982347707230704E-3</c:v>
                </c:pt>
                <c:pt idx="734">
                  <c:v>-4.3982347707230704E-3</c:v>
                </c:pt>
                <c:pt idx="735">
                  <c:v>-4.3982347707230704E-3</c:v>
                </c:pt>
                <c:pt idx="736">
                  <c:v>-4.3982347707230704E-3</c:v>
                </c:pt>
                <c:pt idx="737">
                  <c:v>-4.3982347707230704E-3</c:v>
                </c:pt>
                <c:pt idx="738">
                  <c:v>-4.3982347707230704E-3</c:v>
                </c:pt>
                <c:pt idx="739">
                  <c:v>-4.3982347707230704E-3</c:v>
                </c:pt>
                <c:pt idx="740">
                  <c:v>-4.3982347707230704E-3</c:v>
                </c:pt>
                <c:pt idx="741">
                  <c:v>-4.3982347707230704E-3</c:v>
                </c:pt>
                <c:pt idx="742">
                  <c:v>-4.3982347707230704E-3</c:v>
                </c:pt>
                <c:pt idx="743">
                  <c:v>-4.3982347707230704E-3</c:v>
                </c:pt>
                <c:pt idx="744">
                  <c:v>-4.3982347707230704E-3</c:v>
                </c:pt>
                <c:pt idx="745">
                  <c:v>-4.3982347707230704E-3</c:v>
                </c:pt>
                <c:pt idx="746">
                  <c:v>-4.3982347707230704E-3</c:v>
                </c:pt>
                <c:pt idx="747">
                  <c:v>-4.3982347707230704E-3</c:v>
                </c:pt>
                <c:pt idx="748">
                  <c:v>-4.3982347707230704E-3</c:v>
                </c:pt>
                <c:pt idx="749">
                  <c:v>-4.3982347707230704E-3</c:v>
                </c:pt>
                <c:pt idx="750">
                  <c:v>-4.3982347707230704E-3</c:v>
                </c:pt>
                <c:pt idx="751">
                  <c:v>-4.3982347707230704E-3</c:v>
                </c:pt>
                <c:pt idx="752">
                  <c:v>-4.3982347707230704E-3</c:v>
                </c:pt>
                <c:pt idx="753">
                  <c:v>-4.3982347707230704E-3</c:v>
                </c:pt>
                <c:pt idx="754">
                  <c:v>-4.3982347707230704E-3</c:v>
                </c:pt>
                <c:pt idx="755">
                  <c:v>-4.3982347707230704E-3</c:v>
                </c:pt>
                <c:pt idx="756">
                  <c:v>-4.3982347707230704E-3</c:v>
                </c:pt>
                <c:pt idx="757">
                  <c:v>-4.3982347707230704E-3</c:v>
                </c:pt>
                <c:pt idx="758">
                  <c:v>-4.3982347707230704E-3</c:v>
                </c:pt>
                <c:pt idx="759">
                  <c:v>-4.3982347707230704E-3</c:v>
                </c:pt>
                <c:pt idx="760">
                  <c:v>-4.3982347707230704E-3</c:v>
                </c:pt>
                <c:pt idx="761">
                  <c:v>-4.3982347707230704E-3</c:v>
                </c:pt>
                <c:pt idx="762">
                  <c:v>-4.3982347707230704E-3</c:v>
                </c:pt>
                <c:pt idx="763">
                  <c:v>-4.3982347707230704E-3</c:v>
                </c:pt>
                <c:pt idx="764">
                  <c:v>-4.3982347707230704E-3</c:v>
                </c:pt>
                <c:pt idx="765">
                  <c:v>-4.3982347707230704E-3</c:v>
                </c:pt>
                <c:pt idx="766">
                  <c:v>-4.3982347707230704E-3</c:v>
                </c:pt>
                <c:pt idx="767">
                  <c:v>-4.3982347707230704E-3</c:v>
                </c:pt>
                <c:pt idx="768">
                  <c:v>-4.3982347707230704E-3</c:v>
                </c:pt>
                <c:pt idx="769">
                  <c:v>-4.3982347707230704E-3</c:v>
                </c:pt>
                <c:pt idx="770">
                  <c:v>-4.3982347707230704E-3</c:v>
                </c:pt>
                <c:pt idx="771">
                  <c:v>-4.3982347707230704E-3</c:v>
                </c:pt>
                <c:pt idx="772">
                  <c:v>-4.3982347707230704E-3</c:v>
                </c:pt>
                <c:pt idx="773">
                  <c:v>-4.3982347707230704E-3</c:v>
                </c:pt>
                <c:pt idx="774">
                  <c:v>-4.3982347707230704E-3</c:v>
                </c:pt>
                <c:pt idx="775">
                  <c:v>-4.3982347707230704E-3</c:v>
                </c:pt>
                <c:pt idx="776">
                  <c:v>-4.3982347707230704E-3</c:v>
                </c:pt>
                <c:pt idx="777">
                  <c:v>-4.3982347707230704E-3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B4-4C22-96ED-DC18ECF87C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8371216"/>
        <c:axId val="228359152"/>
      </c:lineChart>
      <c:dateAx>
        <c:axId val="228371216"/>
        <c:scaling>
          <c:orientation val="minMax"/>
        </c:scaling>
        <c:delete val="0"/>
        <c:axPos val="b"/>
        <c:numFmt formatCode="yyyy/mm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28359152"/>
        <c:crosses val="autoZero"/>
        <c:auto val="1"/>
        <c:lblOffset val="100"/>
        <c:baseTimeUnit val="days"/>
      </c:dateAx>
      <c:valAx>
        <c:axId val="22835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2837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'S1_new (2)'!$F$1</c:f>
              <c:strCache>
                <c:ptCount val="1"/>
                <c:pt idx="0">
                  <c:v>相對強弱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'S1_new (2)'!$A$2:$A$792</c:f>
              <c:numCache>
                <c:formatCode>m/d/yyyy</c:formatCode>
                <c:ptCount val="791"/>
                <c:pt idx="0">
                  <c:v>44063</c:v>
                </c:pt>
                <c:pt idx="1">
                  <c:v>44064</c:v>
                </c:pt>
                <c:pt idx="2">
                  <c:v>44067</c:v>
                </c:pt>
                <c:pt idx="3">
                  <c:v>44068</c:v>
                </c:pt>
                <c:pt idx="4">
                  <c:v>44069</c:v>
                </c:pt>
                <c:pt idx="5">
                  <c:v>44070</c:v>
                </c:pt>
                <c:pt idx="6">
                  <c:v>44071</c:v>
                </c:pt>
                <c:pt idx="7">
                  <c:v>44074</c:v>
                </c:pt>
                <c:pt idx="8">
                  <c:v>44075</c:v>
                </c:pt>
                <c:pt idx="9">
                  <c:v>44076</c:v>
                </c:pt>
                <c:pt idx="10">
                  <c:v>44077</c:v>
                </c:pt>
                <c:pt idx="11">
                  <c:v>44078</c:v>
                </c:pt>
                <c:pt idx="12">
                  <c:v>44081</c:v>
                </c:pt>
                <c:pt idx="13">
                  <c:v>44082</c:v>
                </c:pt>
                <c:pt idx="14">
                  <c:v>44083</c:v>
                </c:pt>
                <c:pt idx="15">
                  <c:v>44084</c:v>
                </c:pt>
                <c:pt idx="16">
                  <c:v>44085</c:v>
                </c:pt>
                <c:pt idx="17">
                  <c:v>44088</c:v>
                </c:pt>
                <c:pt idx="18">
                  <c:v>44089</c:v>
                </c:pt>
                <c:pt idx="19">
                  <c:v>44090</c:v>
                </c:pt>
                <c:pt idx="20">
                  <c:v>44091</c:v>
                </c:pt>
                <c:pt idx="21">
                  <c:v>44092</c:v>
                </c:pt>
                <c:pt idx="22">
                  <c:v>44095</c:v>
                </c:pt>
                <c:pt idx="23">
                  <c:v>44096</c:v>
                </c:pt>
                <c:pt idx="24">
                  <c:v>44097</c:v>
                </c:pt>
                <c:pt idx="25">
                  <c:v>44098</c:v>
                </c:pt>
                <c:pt idx="26">
                  <c:v>44099</c:v>
                </c:pt>
                <c:pt idx="27">
                  <c:v>44102</c:v>
                </c:pt>
                <c:pt idx="28">
                  <c:v>44103</c:v>
                </c:pt>
                <c:pt idx="29">
                  <c:v>44104</c:v>
                </c:pt>
                <c:pt idx="30">
                  <c:v>44109</c:v>
                </c:pt>
                <c:pt idx="31">
                  <c:v>44110</c:v>
                </c:pt>
                <c:pt idx="32">
                  <c:v>44111</c:v>
                </c:pt>
                <c:pt idx="33">
                  <c:v>44112</c:v>
                </c:pt>
                <c:pt idx="34">
                  <c:v>44116</c:v>
                </c:pt>
                <c:pt idx="35">
                  <c:v>44117</c:v>
                </c:pt>
                <c:pt idx="36">
                  <c:v>44118</c:v>
                </c:pt>
                <c:pt idx="37">
                  <c:v>44119</c:v>
                </c:pt>
                <c:pt idx="38">
                  <c:v>44120</c:v>
                </c:pt>
                <c:pt idx="39">
                  <c:v>44123</c:v>
                </c:pt>
                <c:pt idx="40">
                  <c:v>44124</c:v>
                </c:pt>
                <c:pt idx="41">
                  <c:v>44125</c:v>
                </c:pt>
                <c:pt idx="42">
                  <c:v>44126</c:v>
                </c:pt>
                <c:pt idx="43">
                  <c:v>44127</c:v>
                </c:pt>
                <c:pt idx="44">
                  <c:v>44131</c:v>
                </c:pt>
                <c:pt idx="45">
                  <c:v>44132</c:v>
                </c:pt>
                <c:pt idx="46">
                  <c:v>44133</c:v>
                </c:pt>
                <c:pt idx="47">
                  <c:v>44134</c:v>
                </c:pt>
                <c:pt idx="48">
                  <c:v>44137</c:v>
                </c:pt>
                <c:pt idx="49">
                  <c:v>44138</c:v>
                </c:pt>
                <c:pt idx="50">
                  <c:v>44139</c:v>
                </c:pt>
                <c:pt idx="51">
                  <c:v>44140</c:v>
                </c:pt>
                <c:pt idx="52">
                  <c:v>44141</c:v>
                </c:pt>
                <c:pt idx="53">
                  <c:v>44144</c:v>
                </c:pt>
                <c:pt idx="54">
                  <c:v>44145</c:v>
                </c:pt>
                <c:pt idx="55">
                  <c:v>44146</c:v>
                </c:pt>
                <c:pt idx="56">
                  <c:v>44147</c:v>
                </c:pt>
                <c:pt idx="57">
                  <c:v>44148</c:v>
                </c:pt>
                <c:pt idx="58">
                  <c:v>44151</c:v>
                </c:pt>
                <c:pt idx="59">
                  <c:v>44152</c:v>
                </c:pt>
                <c:pt idx="60">
                  <c:v>44153</c:v>
                </c:pt>
                <c:pt idx="61">
                  <c:v>44154</c:v>
                </c:pt>
                <c:pt idx="62">
                  <c:v>44155</c:v>
                </c:pt>
                <c:pt idx="63">
                  <c:v>44158</c:v>
                </c:pt>
                <c:pt idx="64">
                  <c:v>44159</c:v>
                </c:pt>
                <c:pt idx="65">
                  <c:v>44160</c:v>
                </c:pt>
                <c:pt idx="66">
                  <c:v>44161</c:v>
                </c:pt>
                <c:pt idx="67">
                  <c:v>44162</c:v>
                </c:pt>
                <c:pt idx="68">
                  <c:v>44165</c:v>
                </c:pt>
                <c:pt idx="69">
                  <c:v>44166</c:v>
                </c:pt>
                <c:pt idx="70">
                  <c:v>44167</c:v>
                </c:pt>
                <c:pt idx="71">
                  <c:v>44168</c:v>
                </c:pt>
                <c:pt idx="72">
                  <c:v>44169</c:v>
                </c:pt>
                <c:pt idx="73">
                  <c:v>44172</c:v>
                </c:pt>
                <c:pt idx="74">
                  <c:v>44173</c:v>
                </c:pt>
                <c:pt idx="75">
                  <c:v>44174</c:v>
                </c:pt>
                <c:pt idx="76">
                  <c:v>44175</c:v>
                </c:pt>
                <c:pt idx="77">
                  <c:v>44176</c:v>
                </c:pt>
                <c:pt idx="78">
                  <c:v>44179</c:v>
                </c:pt>
                <c:pt idx="79">
                  <c:v>44180</c:v>
                </c:pt>
                <c:pt idx="80">
                  <c:v>44181</c:v>
                </c:pt>
                <c:pt idx="81">
                  <c:v>44182</c:v>
                </c:pt>
                <c:pt idx="82">
                  <c:v>44183</c:v>
                </c:pt>
                <c:pt idx="83">
                  <c:v>44186</c:v>
                </c:pt>
                <c:pt idx="84">
                  <c:v>44187</c:v>
                </c:pt>
                <c:pt idx="85">
                  <c:v>44188</c:v>
                </c:pt>
                <c:pt idx="86">
                  <c:v>44189</c:v>
                </c:pt>
                <c:pt idx="87">
                  <c:v>44193</c:v>
                </c:pt>
                <c:pt idx="88">
                  <c:v>44194</c:v>
                </c:pt>
                <c:pt idx="89">
                  <c:v>44195</c:v>
                </c:pt>
                <c:pt idx="90">
                  <c:v>44196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44207</c:v>
                </c:pt>
                <c:pt idx="97">
                  <c:v>44208</c:v>
                </c:pt>
                <c:pt idx="98">
                  <c:v>44209</c:v>
                </c:pt>
                <c:pt idx="99">
                  <c:v>44210</c:v>
                </c:pt>
                <c:pt idx="100">
                  <c:v>44211</c:v>
                </c:pt>
                <c:pt idx="101">
                  <c:v>44214</c:v>
                </c:pt>
                <c:pt idx="102">
                  <c:v>44215</c:v>
                </c:pt>
                <c:pt idx="103">
                  <c:v>44216</c:v>
                </c:pt>
                <c:pt idx="104">
                  <c:v>44217</c:v>
                </c:pt>
                <c:pt idx="105">
                  <c:v>44218</c:v>
                </c:pt>
                <c:pt idx="106">
                  <c:v>44221</c:v>
                </c:pt>
                <c:pt idx="107">
                  <c:v>44222</c:v>
                </c:pt>
                <c:pt idx="108">
                  <c:v>44223</c:v>
                </c:pt>
                <c:pt idx="109">
                  <c:v>44224</c:v>
                </c:pt>
                <c:pt idx="110">
                  <c:v>44225</c:v>
                </c:pt>
                <c:pt idx="111">
                  <c:v>44228</c:v>
                </c:pt>
                <c:pt idx="112">
                  <c:v>44229</c:v>
                </c:pt>
                <c:pt idx="113">
                  <c:v>44230</c:v>
                </c:pt>
                <c:pt idx="114">
                  <c:v>44231</c:v>
                </c:pt>
                <c:pt idx="115">
                  <c:v>44232</c:v>
                </c:pt>
                <c:pt idx="116">
                  <c:v>44244</c:v>
                </c:pt>
                <c:pt idx="117">
                  <c:v>44245</c:v>
                </c:pt>
                <c:pt idx="118">
                  <c:v>44246</c:v>
                </c:pt>
                <c:pt idx="119">
                  <c:v>44249</c:v>
                </c:pt>
                <c:pt idx="120">
                  <c:v>44250</c:v>
                </c:pt>
                <c:pt idx="121">
                  <c:v>44251</c:v>
                </c:pt>
                <c:pt idx="122">
                  <c:v>44252</c:v>
                </c:pt>
                <c:pt idx="123">
                  <c:v>44253</c:v>
                </c:pt>
                <c:pt idx="124">
                  <c:v>44257</c:v>
                </c:pt>
                <c:pt idx="125">
                  <c:v>44258</c:v>
                </c:pt>
                <c:pt idx="126">
                  <c:v>44259</c:v>
                </c:pt>
                <c:pt idx="127">
                  <c:v>44260</c:v>
                </c:pt>
                <c:pt idx="128">
                  <c:v>44263</c:v>
                </c:pt>
                <c:pt idx="129">
                  <c:v>44264</c:v>
                </c:pt>
                <c:pt idx="130">
                  <c:v>44265</c:v>
                </c:pt>
                <c:pt idx="131">
                  <c:v>44266</c:v>
                </c:pt>
                <c:pt idx="132">
                  <c:v>44267</c:v>
                </c:pt>
                <c:pt idx="133">
                  <c:v>44270</c:v>
                </c:pt>
                <c:pt idx="134">
                  <c:v>44271</c:v>
                </c:pt>
                <c:pt idx="135">
                  <c:v>44272</c:v>
                </c:pt>
                <c:pt idx="136">
                  <c:v>44273</c:v>
                </c:pt>
                <c:pt idx="137">
                  <c:v>44274</c:v>
                </c:pt>
                <c:pt idx="138">
                  <c:v>44277</c:v>
                </c:pt>
                <c:pt idx="139">
                  <c:v>44278</c:v>
                </c:pt>
                <c:pt idx="140">
                  <c:v>44279</c:v>
                </c:pt>
                <c:pt idx="141">
                  <c:v>44280</c:v>
                </c:pt>
                <c:pt idx="142">
                  <c:v>44281</c:v>
                </c:pt>
                <c:pt idx="143">
                  <c:v>44284</c:v>
                </c:pt>
                <c:pt idx="144">
                  <c:v>44285</c:v>
                </c:pt>
                <c:pt idx="145">
                  <c:v>44286</c:v>
                </c:pt>
                <c:pt idx="146">
                  <c:v>44287</c:v>
                </c:pt>
                <c:pt idx="147">
                  <c:v>44293</c:v>
                </c:pt>
                <c:pt idx="148">
                  <c:v>44294</c:v>
                </c:pt>
                <c:pt idx="149">
                  <c:v>44295</c:v>
                </c:pt>
                <c:pt idx="150">
                  <c:v>44298</c:v>
                </c:pt>
                <c:pt idx="151">
                  <c:v>44299</c:v>
                </c:pt>
                <c:pt idx="152">
                  <c:v>44300</c:v>
                </c:pt>
                <c:pt idx="153">
                  <c:v>44301</c:v>
                </c:pt>
                <c:pt idx="154">
                  <c:v>44302</c:v>
                </c:pt>
                <c:pt idx="155">
                  <c:v>44305</c:v>
                </c:pt>
                <c:pt idx="156">
                  <c:v>44306</c:v>
                </c:pt>
                <c:pt idx="157">
                  <c:v>44307</c:v>
                </c:pt>
                <c:pt idx="158">
                  <c:v>44308</c:v>
                </c:pt>
                <c:pt idx="159">
                  <c:v>44309</c:v>
                </c:pt>
                <c:pt idx="160">
                  <c:v>44312</c:v>
                </c:pt>
                <c:pt idx="161">
                  <c:v>44313</c:v>
                </c:pt>
                <c:pt idx="162">
                  <c:v>44314</c:v>
                </c:pt>
                <c:pt idx="163">
                  <c:v>44315</c:v>
                </c:pt>
                <c:pt idx="164">
                  <c:v>44319</c:v>
                </c:pt>
                <c:pt idx="165">
                  <c:v>44320</c:v>
                </c:pt>
                <c:pt idx="166">
                  <c:v>44321</c:v>
                </c:pt>
                <c:pt idx="167">
                  <c:v>44322</c:v>
                </c:pt>
                <c:pt idx="168">
                  <c:v>44323</c:v>
                </c:pt>
                <c:pt idx="169">
                  <c:v>44326</c:v>
                </c:pt>
                <c:pt idx="170">
                  <c:v>44327</c:v>
                </c:pt>
                <c:pt idx="171">
                  <c:v>44328</c:v>
                </c:pt>
                <c:pt idx="172">
                  <c:v>44329</c:v>
                </c:pt>
                <c:pt idx="173">
                  <c:v>44330</c:v>
                </c:pt>
                <c:pt idx="174">
                  <c:v>44333</c:v>
                </c:pt>
                <c:pt idx="175">
                  <c:v>44334</c:v>
                </c:pt>
                <c:pt idx="176">
                  <c:v>44336</c:v>
                </c:pt>
                <c:pt idx="177">
                  <c:v>44337</c:v>
                </c:pt>
                <c:pt idx="178">
                  <c:v>44340</c:v>
                </c:pt>
                <c:pt idx="179">
                  <c:v>44341</c:v>
                </c:pt>
                <c:pt idx="180">
                  <c:v>44342</c:v>
                </c:pt>
                <c:pt idx="181">
                  <c:v>44343</c:v>
                </c:pt>
                <c:pt idx="182">
                  <c:v>44344</c:v>
                </c:pt>
                <c:pt idx="183">
                  <c:v>44347</c:v>
                </c:pt>
                <c:pt idx="184">
                  <c:v>44348</c:v>
                </c:pt>
                <c:pt idx="185">
                  <c:v>44349</c:v>
                </c:pt>
                <c:pt idx="186">
                  <c:v>44350</c:v>
                </c:pt>
                <c:pt idx="187">
                  <c:v>44351</c:v>
                </c:pt>
                <c:pt idx="188">
                  <c:v>44354</c:v>
                </c:pt>
                <c:pt idx="189">
                  <c:v>44355</c:v>
                </c:pt>
                <c:pt idx="190">
                  <c:v>44356</c:v>
                </c:pt>
                <c:pt idx="191">
                  <c:v>44357</c:v>
                </c:pt>
                <c:pt idx="192">
                  <c:v>44358</c:v>
                </c:pt>
                <c:pt idx="193">
                  <c:v>44362</c:v>
                </c:pt>
                <c:pt idx="194">
                  <c:v>44363</c:v>
                </c:pt>
                <c:pt idx="195">
                  <c:v>44364</c:v>
                </c:pt>
                <c:pt idx="196">
                  <c:v>44365</c:v>
                </c:pt>
                <c:pt idx="197">
                  <c:v>44368</c:v>
                </c:pt>
                <c:pt idx="198">
                  <c:v>44369</c:v>
                </c:pt>
                <c:pt idx="199">
                  <c:v>44370</c:v>
                </c:pt>
                <c:pt idx="200">
                  <c:v>44371</c:v>
                </c:pt>
                <c:pt idx="201">
                  <c:v>44372</c:v>
                </c:pt>
                <c:pt idx="202">
                  <c:v>44375</c:v>
                </c:pt>
                <c:pt idx="203">
                  <c:v>44376</c:v>
                </c:pt>
                <c:pt idx="204">
                  <c:v>44377</c:v>
                </c:pt>
                <c:pt idx="205">
                  <c:v>44379</c:v>
                </c:pt>
                <c:pt idx="206">
                  <c:v>44382</c:v>
                </c:pt>
                <c:pt idx="207">
                  <c:v>44383</c:v>
                </c:pt>
                <c:pt idx="208">
                  <c:v>44384</c:v>
                </c:pt>
                <c:pt idx="209">
                  <c:v>44385</c:v>
                </c:pt>
                <c:pt idx="210">
                  <c:v>44386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44396</c:v>
                </c:pt>
                <c:pt idx="217">
                  <c:v>44397</c:v>
                </c:pt>
                <c:pt idx="218">
                  <c:v>44398</c:v>
                </c:pt>
                <c:pt idx="219">
                  <c:v>44399</c:v>
                </c:pt>
                <c:pt idx="220">
                  <c:v>44400</c:v>
                </c:pt>
                <c:pt idx="221">
                  <c:v>44403</c:v>
                </c:pt>
                <c:pt idx="222">
                  <c:v>44404</c:v>
                </c:pt>
                <c:pt idx="223">
                  <c:v>44405</c:v>
                </c:pt>
                <c:pt idx="224">
                  <c:v>44406</c:v>
                </c:pt>
                <c:pt idx="225">
                  <c:v>44407</c:v>
                </c:pt>
                <c:pt idx="226">
                  <c:v>44410</c:v>
                </c:pt>
                <c:pt idx="227">
                  <c:v>44411</c:v>
                </c:pt>
                <c:pt idx="228">
                  <c:v>44412</c:v>
                </c:pt>
                <c:pt idx="229">
                  <c:v>44413</c:v>
                </c:pt>
                <c:pt idx="230">
                  <c:v>44414</c:v>
                </c:pt>
                <c:pt idx="231">
                  <c:v>44417</c:v>
                </c:pt>
                <c:pt idx="232">
                  <c:v>44418</c:v>
                </c:pt>
                <c:pt idx="233">
                  <c:v>44419</c:v>
                </c:pt>
                <c:pt idx="234">
                  <c:v>44420</c:v>
                </c:pt>
                <c:pt idx="235">
                  <c:v>44421</c:v>
                </c:pt>
                <c:pt idx="236">
                  <c:v>44424</c:v>
                </c:pt>
                <c:pt idx="237">
                  <c:v>44425</c:v>
                </c:pt>
                <c:pt idx="238">
                  <c:v>44426</c:v>
                </c:pt>
                <c:pt idx="239">
                  <c:v>44427</c:v>
                </c:pt>
                <c:pt idx="240">
                  <c:v>44428</c:v>
                </c:pt>
                <c:pt idx="241">
                  <c:v>44431</c:v>
                </c:pt>
                <c:pt idx="242">
                  <c:v>44432</c:v>
                </c:pt>
                <c:pt idx="243">
                  <c:v>44433</c:v>
                </c:pt>
                <c:pt idx="244">
                  <c:v>44434</c:v>
                </c:pt>
                <c:pt idx="245">
                  <c:v>44435</c:v>
                </c:pt>
                <c:pt idx="246">
                  <c:v>44438</c:v>
                </c:pt>
                <c:pt idx="247">
                  <c:v>44439</c:v>
                </c:pt>
                <c:pt idx="248">
                  <c:v>44440</c:v>
                </c:pt>
                <c:pt idx="249">
                  <c:v>44441</c:v>
                </c:pt>
                <c:pt idx="250">
                  <c:v>44442</c:v>
                </c:pt>
                <c:pt idx="251">
                  <c:v>44445</c:v>
                </c:pt>
                <c:pt idx="252">
                  <c:v>44446</c:v>
                </c:pt>
                <c:pt idx="253">
                  <c:v>44447</c:v>
                </c:pt>
                <c:pt idx="254">
                  <c:v>44448</c:v>
                </c:pt>
                <c:pt idx="255">
                  <c:v>44449</c:v>
                </c:pt>
                <c:pt idx="256">
                  <c:v>44452</c:v>
                </c:pt>
                <c:pt idx="257">
                  <c:v>44453</c:v>
                </c:pt>
                <c:pt idx="258">
                  <c:v>44454</c:v>
                </c:pt>
                <c:pt idx="259">
                  <c:v>44455</c:v>
                </c:pt>
                <c:pt idx="260">
                  <c:v>44456</c:v>
                </c:pt>
                <c:pt idx="261">
                  <c:v>44462</c:v>
                </c:pt>
                <c:pt idx="262">
                  <c:v>44463</c:v>
                </c:pt>
                <c:pt idx="263">
                  <c:v>44466</c:v>
                </c:pt>
                <c:pt idx="264">
                  <c:v>44467</c:v>
                </c:pt>
                <c:pt idx="265">
                  <c:v>44468</c:v>
                </c:pt>
                <c:pt idx="266">
                  <c:v>44469</c:v>
                </c:pt>
                <c:pt idx="267">
                  <c:v>44473</c:v>
                </c:pt>
                <c:pt idx="268">
                  <c:v>44474</c:v>
                </c:pt>
                <c:pt idx="269">
                  <c:v>44475</c:v>
                </c:pt>
                <c:pt idx="270">
                  <c:v>44476</c:v>
                </c:pt>
                <c:pt idx="271">
                  <c:v>44477</c:v>
                </c:pt>
                <c:pt idx="272">
                  <c:v>44481</c:v>
                </c:pt>
                <c:pt idx="273">
                  <c:v>44482</c:v>
                </c:pt>
                <c:pt idx="274">
                  <c:v>44484</c:v>
                </c:pt>
                <c:pt idx="275">
                  <c:v>44487</c:v>
                </c:pt>
                <c:pt idx="276">
                  <c:v>44488</c:v>
                </c:pt>
                <c:pt idx="277">
                  <c:v>44489</c:v>
                </c:pt>
                <c:pt idx="278">
                  <c:v>44490</c:v>
                </c:pt>
                <c:pt idx="279">
                  <c:v>44491</c:v>
                </c:pt>
                <c:pt idx="280">
                  <c:v>44494</c:v>
                </c:pt>
                <c:pt idx="281">
                  <c:v>44495</c:v>
                </c:pt>
                <c:pt idx="282">
                  <c:v>44496</c:v>
                </c:pt>
                <c:pt idx="283">
                  <c:v>44497</c:v>
                </c:pt>
                <c:pt idx="284">
                  <c:v>44498</c:v>
                </c:pt>
                <c:pt idx="285">
                  <c:v>44501</c:v>
                </c:pt>
                <c:pt idx="286">
                  <c:v>44502</c:v>
                </c:pt>
                <c:pt idx="287">
                  <c:v>44503</c:v>
                </c:pt>
                <c:pt idx="288">
                  <c:v>44504</c:v>
                </c:pt>
                <c:pt idx="289">
                  <c:v>44505</c:v>
                </c:pt>
                <c:pt idx="290">
                  <c:v>44508</c:v>
                </c:pt>
                <c:pt idx="291">
                  <c:v>44509</c:v>
                </c:pt>
                <c:pt idx="292">
                  <c:v>44510</c:v>
                </c:pt>
                <c:pt idx="293">
                  <c:v>44511</c:v>
                </c:pt>
                <c:pt idx="294">
                  <c:v>44512</c:v>
                </c:pt>
                <c:pt idx="295">
                  <c:v>44515</c:v>
                </c:pt>
                <c:pt idx="296">
                  <c:v>44516</c:v>
                </c:pt>
                <c:pt idx="297">
                  <c:v>44517</c:v>
                </c:pt>
                <c:pt idx="298">
                  <c:v>44518</c:v>
                </c:pt>
                <c:pt idx="299">
                  <c:v>44519</c:v>
                </c:pt>
                <c:pt idx="300">
                  <c:v>44522</c:v>
                </c:pt>
                <c:pt idx="301">
                  <c:v>44523</c:v>
                </c:pt>
                <c:pt idx="302">
                  <c:v>44524</c:v>
                </c:pt>
                <c:pt idx="303">
                  <c:v>44525</c:v>
                </c:pt>
                <c:pt idx="304">
                  <c:v>44526</c:v>
                </c:pt>
                <c:pt idx="305">
                  <c:v>44529</c:v>
                </c:pt>
                <c:pt idx="306">
                  <c:v>44530</c:v>
                </c:pt>
                <c:pt idx="307">
                  <c:v>44531</c:v>
                </c:pt>
                <c:pt idx="308">
                  <c:v>44532</c:v>
                </c:pt>
                <c:pt idx="309">
                  <c:v>44533</c:v>
                </c:pt>
                <c:pt idx="310">
                  <c:v>44536</c:v>
                </c:pt>
                <c:pt idx="311">
                  <c:v>44537</c:v>
                </c:pt>
                <c:pt idx="312">
                  <c:v>44538</c:v>
                </c:pt>
                <c:pt idx="313">
                  <c:v>44539</c:v>
                </c:pt>
                <c:pt idx="314">
                  <c:v>44540</c:v>
                </c:pt>
                <c:pt idx="315">
                  <c:v>44543</c:v>
                </c:pt>
                <c:pt idx="316">
                  <c:v>44544</c:v>
                </c:pt>
                <c:pt idx="317">
                  <c:v>44545</c:v>
                </c:pt>
                <c:pt idx="318">
                  <c:v>44546</c:v>
                </c:pt>
                <c:pt idx="319">
                  <c:v>44547</c:v>
                </c:pt>
                <c:pt idx="320">
                  <c:v>44550</c:v>
                </c:pt>
                <c:pt idx="321">
                  <c:v>44551</c:v>
                </c:pt>
                <c:pt idx="322">
                  <c:v>44552</c:v>
                </c:pt>
                <c:pt idx="323">
                  <c:v>44553</c:v>
                </c:pt>
                <c:pt idx="324">
                  <c:v>44554</c:v>
                </c:pt>
                <c:pt idx="325">
                  <c:v>44558</c:v>
                </c:pt>
                <c:pt idx="326">
                  <c:v>44559</c:v>
                </c:pt>
                <c:pt idx="327">
                  <c:v>44560</c:v>
                </c:pt>
                <c:pt idx="328">
                  <c:v>44564</c:v>
                </c:pt>
                <c:pt idx="329">
                  <c:v>44565</c:v>
                </c:pt>
                <c:pt idx="330">
                  <c:v>44566</c:v>
                </c:pt>
                <c:pt idx="331">
                  <c:v>44567</c:v>
                </c:pt>
                <c:pt idx="332">
                  <c:v>44568</c:v>
                </c:pt>
                <c:pt idx="333">
                  <c:v>44571</c:v>
                </c:pt>
                <c:pt idx="334">
                  <c:v>44572</c:v>
                </c:pt>
                <c:pt idx="335">
                  <c:v>44573</c:v>
                </c:pt>
                <c:pt idx="336">
                  <c:v>44574</c:v>
                </c:pt>
                <c:pt idx="337">
                  <c:v>44575</c:v>
                </c:pt>
                <c:pt idx="338">
                  <c:v>44578</c:v>
                </c:pt>
                <c:pt idx="339">
                  <c:v>44579</c:v>
                </c:pt>
                <c:pt idx="340">
                  <c:v>44580</c:v>
                </c:pt>
                <c:pt idx="341">
                  <c:v>44581</c:v>
                </c:pt>
                <c:pt idx="342">
                  <c:v>44582</c:v>
                </c:pt>
                <c:pt idx="343">
                  <c:v>44585</c:v>
                </c:pt>
                <c:pt idx="344">
                  <c:v>44586</c:v>
                </c:pt>
                <c:pt idx="345">
                  <c:v>44587</c:v>
                </c:pt>
                <c:pt idx="346">
                  <c:v>44599</c:v>
                </c:pt>
                <c:pt idx="347">
                  <c:v>44600</c:v>
                </c:pt>
                <c:pt idx="348">
                  <c:v>44601</c:v>
                </c:pt>
                <c:pt idx="349">
                  <c:v>44602</c:v>
                </c:pt>
                <c:pt idx="350">
                  <c:v>44603</c:v>
                </c:pt>
                <c:pt idx="351">
                  <c:v>44606</c:v>
                </c:pt>
                <c:pt idx="352">
                  <c:v>44607</c:v>
                </c:pt>
                <c:pt idx="353">
                  <c:v>44608</c:v>
                </c:pt>
                <c:pt idx="354">
                  <c:v>44609</c:v>
                </c:pt>
                <c:pt idx="355">
                  <c:v>44610</c:v>
                </c:pt>
                <c:pt idx="356">
                  <c:v>44613</c:v>
                </c:pt>
                <c:pt idx="357">
                  <c:v>44614</c:v>
                </c:pt>
                <c:pt idx="358">
                  <c:v>44615</c:v>
                </c:pt>
                <c:pt idx="359">
                  <c:v>44616</c:v>
                </c:pt>
                <c:pt idx="360">
                  <c:v>44617</c:v>
                </c:pt>
                <c:pt idx="361">
                  <c:v>44621</c:v>
                </c:pt>
                <c:pt idx="362">
                  <c:v>44622</c:v>
                </c:pt>
                <c:pt idx="363">
                  <c:v>44623</c:v>
                </c:pt>
                <c:pt idx="364">
                  <c:v>44624</c:v>
                </c:pt>
                <c:pt idx="365">
                  <c:v>44627</c:v>
                </c:pt>
                <c:pt idx="366">
                  <c:v>44628</c:v>
                </c:pt>
                <c:pt idx="367">
                  <c:v>44629</c:v>
                </c:pt>
                <c:pt idx="368">
                  <c:v>44630</c:v>
                </c:pt>
                <c:pt idx="369">
                  <c:v>44631</c:v>
                </c:pt>
                <c:pt idx="370">
                  <c:v>44634</c:v>
                </c:pt>
                <c:pt idx="371">
                  <c:v>44635</c:v>
                </c:pt>
                <c:pt idx="372">
                  <c:v>44636</c:v>
                </c:pt>
                <c:pt idx="373">
                  <c:v>44637</c:v>
                </c:pt>
                <c:pt idx="374">
                  <c:v>44638</c:v>
                </c:pt>
                <c:pt idx="375">
                  <c:v>44641</c:v>
                </c:pt>
                <c:pt idx="376">
                  <c:v>44642</c:v>
                </c:pt>
                <c:pt idx="377">
                  <c:v>44643</c:v>
                </c:pt>
                <c:pt idx="378">
                  <c:v>44644</c:v>
                </c:pt>
                <c:pt idx="379">
                  <c:v>44645</c:v>
                </c:pt>
                <c:pt idx="380">
                  <c:v>44648</c:v>
                </c:pt>
                <c:pt idx="381">
                  <c:v>44649</c:v>
                </c:pt>
                <c:pt idx="382">
                  <c:v>44650</c:v>
                </c:pt>
                <c:pt idx="383">
                  <c:v>44651</c:v>
                </c:pt>
                <c:pt idx="384">
                  <c:v>44652</c:v>
                </c:pt>
                <c:pt idx="385">
                  <c:v>44657</c:v>
                </c:pt>
                <c:pt idx="386">
                  <c:v>44658</c:v>
                </c:pt>
                <c:pt idx="387">
                  <c:v>44659</c:v>
                </c:pt>
                <c:pt idx="388">
                  <c:v>44662</c:v>
                </c:pt>
                <c:pt idx="389">
                  <c:v>44663</c:v>
                </c:pt>
                <c:pt idx="390">
                  <c:v>44664</c:v>
                </c:pt>
                <c:pt idx="391">
                  <c:v>44665</c:v>
                </c:pt>
                <c:pt idx="392">
                  <c:v>44670</c:v>
                </c:pt>
                <c:pt idx="393">
                  <c:v>44671</c:v>
                </c:pt>
                <c:pt idx="394">
                  <c:v>44672</c:v>
                </c:pt>
                <c:pt idx="395">
                  <c:v>44673</c:v>
                </c:pt>
                <c:pt idx="396">
                  <c:v>44677</c:v>
                </c:pt>
                <c:pt idx="397">
                  <c:v>44678</c:v>
                </c:pt>
                <c:pt idx="398">
                  <c:v>44680</c:v>
                </c:pt>
                <c:pt idx="399">
                  <c:v>44684</c:v>
                </c:pt>
                <c:pt idx="400">
                  <c:v>44685</c:v>
                </c:pt>
                <c:pt idx="401">
                  <c:v>44686</c:v>
                </c:pt>
                <c:pt idx="402">
                  <c:v>44687</c:v>
                </c:pt>
                <c:pt idx="403">
                  <c:v>44690</c:v>
                </c:pt>
                <c:pt idx="404">
                  <c:v>44691</c:v>
                </c:pt>
                <c:pt idx="405">
                  <c:v>44692</c:v>
                </c:pt>
                <c:pt idx="406">
                  <c:v>44693</c:v>
                </c:pt>
                <c:pt idx="407">
                  <c:v>44694</c:v>
                </c:pt>
                <c:pt idx="408">
                  <c:v>44697</c:v>
                </c:pt>
                <c:pt idx="409">
                  <c:v>44698</c:v>
                </c:pt>
                <c:pt idx="410">
                  <c:v>44699</c:v>
                </c:pt>
                <c:pt idx="411">
                  <c:v>44700</c:v>
                </c:pt>
                <c:pt idx="412">
                  <c:v>44701</c:v>
                </c:pt>
                <c:pt idx="413">
                  <c:v>44704</c:v>
                </c:pt>
                <c:pt idx="414">
                  <c:v>44705</c:v>
                </c:pt>
                <c:pt idx="415">
                  <c:v>44706</c:v>
                </c:pt>
                <c:pt idx="416">
                  <c:v>44707</c:v>
                </c:pt>
                <c:pt idx="417">
                  <c:v>44708</c:v>
                </c:pt>
                <c:pt idx="418">
                  <c:v>44711</c:v>
                </c:pt>
                <c:pt idx="419">
                  <c:v>44712</c:v>
                </c:pt>
                <c:pt idx="420">
                  <c:v>44713</c:v>
                </c:pt>
                <c:pt idx="421">
                  <c:v>44714</c:v>
                </c:pt>
                <c:pt idx="422">
                  <c:v>44718</c:v>
                </c:pt>
                <c:pt idx="423">
                  <c:v>44719</c:v>
                </c:pt>
                <c:pt idx="424">
                  <c:v>44720</c:v>
                </c:pt>
                <c:pt idx="425">
                  <c:v>44721</c:v>
                </c:pt>
                <c:pt idx="426">
                  <c:v>44722</c:v>
                </c:pt>
                <c:pt idx="427">
                  <c:v>44725</c:v>
                </c:pt>
                <c:pt idx="428">
                  <c:v>44726</c:v>
                </c:pt>
                <c:pt idx="429">
                  <c:v>44727</c:v>
                </c:pt>
                <c:pt idx="430">
                  <c:v>44728</c:v>
                </c:pt>
                <c:pt idx="431">
                  <c:v>44729</c:v>
                </c:pt>
                <c:pt idx="432">
                  <c:v>44732</c:v>
                </c:pt>
                <c:pt idx="433">
                  <c:v>44733</c:v>
                </c:pt>
                <c:pt idx="434">
                  <c:v>44734</c:v>
                </c:pt>
                <c:pt idx="435">
                  <c:v>44735</c:v>
                </c:pt>
                <c:pt idx="436">
                  <c:v>44736</c:v>
                </c:pt>
                <c:pt idx="437">
                  <c:v>44739</c:v>
                </c:pt>
                <c:pt idx="438">
                  <c:v>44740</c:v>
                </c:pt>
                <c:pt idx="439">
                  <c:v>44741</c:v>
                </c:pt>
                <c:pt idx="440">
                  <c:v>44742</c:v>
                </c:pt>
                <c:pt idx="441">
                  <c:v>44743</c:v>
                </c:pt>
                <c:pt idx="442">
                  <c:v>44746</c:v>
                </c:pt>
                <c:pt idx="443">
                  <c:v>44747</c:v>
                </c:pt>
                <c:pt idx="444">
                  <c:v>44748</c:v>
                </c:pt>
                <c:pt idx="445">
                  <c:v>44749</c:v>
                </c:pt>
                <c:pt idx="446">
                  <c:v>44750</c:v>
                </c:pt>
                <c:pt idx="447">
                  <c:v>44753</c:v>
                </c:pt>
                <c:pt idx="448">
                  <c:v>44754</c:v>
                </c:pt>
                <c:pt idx="449">
                  <c:v>44755</c:v>
                </c:pt>
                <c:pt idx="450">
                  <c:v>44756</c:v>
                </c:pt>
                <c:pt idx="451">
                  <c:v>44757</c:v>
                </c:pt>
                <c:pt idx="452">
                  <c:v>44760</c:v>
                </c:pt>
                <c:pt idx="453">
                  <c:v>44761</c:v>
                </c:pt>
                <c:pt idx="454">
                  <c:v>44762</c:v>
                </c:pt>
                <c:pt idx="455">
                  <c:v>44763</c:v>
                </c:pt>
                <c:pt idx="456">
                  <c:v>44764</c:v>
                </c:pt>
                <c:pt idx="457">
                  <c:v>44767</c:v>
                </c:pt>
                <c:pt idx="458">
                  <c:v>44768</c:v>
                </c:pt>
                <c:pt idx="459">
                  <c:v>44769</c:v>
                </c:pt>
                <c:pt idx="460">
                  <c:v>44770</c:v>
                </c:pt>
                <c:pt idx="461">
                  <c:v>44771</c:v>
                </c:pt>
                <c:pt idx="462">
                  <c:v>44774</c:v>
                </c:pt>
                <c:pt idx="463">
                  <c:v>44775</c:v>
                </c:pt>
                <c:pt idx="464">
                  <c:v>44776</c:v>
                </c:pt>
                <c:pt idx="465">
                  <c:v>44777</c:v>
                </c:pt>
                <c:pt idx="466">
                  <c:v>44778</c:v>
                </c:pt>
                <c:pt idx="467">
                  <c:v>44781</c:v>
                </c:pt>
                <c:pt idx="468">
                  <c:v>44782</c:v>
                </c:pt>
                <c:pt idx="469">
                  <c:v>44783</c:v>
                </c:pt>
                <c:pt idx="470">
                  <c:v>44784</c:v>
                </c:pt>
                <c:pt idx="471">
                  <c:v>44785</c:v>
                </c:pt>
                <c:pt idx="472">
                  <c:v>44788</c:v>
                </c:pt>
                <c:pt idx="473">
                  <c:v>44789</c:v>
                </c:pt>
                <c:pt idx="474">
                  <c:v>44790</c:v>
                </c:pt>
                <c:pt idx="475">
                  <c:v>44791</c:v>
                </c:pt>
                <c:pt idx="476">
                  <c:v>44792</c:v>
                </c:pt>
                <c:pt idx="477">
                  <c:v>44795</c:v>
                </c:pt>
                <c:pt idx="478">
                  <c:v>44796</c:v>
                </c:pt>
                <c:pt idx="479">
                  <c:v>44797</c:v>
                </c:pt>
                <c:pt idx="480">
                  <c:v>44798</c:v>
                </c:pt>
                <c:pt idx="481">
                  <c:v>44799</c:v>
                </c:pt>
                <c:pt idx="482">
                  <c:v>44802</c:v>
                </c:pt>
                <c:pt idx="483">
                  <c:v>44803</c:v>
                </c:pt>
                <c:pt idx="484">
                  <c:v>44804</c:v>
                </c:pt>
                <c:pt idx="485">
                  <c:v>44805</c:v>
                </c:pt>
                <c:pt idx="486">
                  <c:v>44806</c:v>
                </c:pt>
                <c:pt idx="487">
                  <c:v>44809</c:v>
                </c:pt>
                <c:pt idx="488">
                  <c:v>44810</c:v>
                </c:pt>
                <c:pt idx="489">
                  <c:v>44811</c:v>
                </c:pt>
                <c:pt idx="490">
                  <c:v>44812</c:v>
                </c:pt>
                <c:pt idx="491">
                  <c:v>44816</c:v>
                </c:pt>
                <c:pt idx="492">
                  <c:v>44817</c:v>
                </c:pt>
                <c:pt idx="493">
                  <c:v>44818</c:v>
                </c:pt>
                <c:pt idx="494">
                  <c:v>44819</c:v>
                </c:pt>
                <c:pt idx="495">
                  <c:v>44820</c:v>
                </c:pt>
                <c:pt idx="496">
                  <c:v>44823</c:v>
                </c:pt>
                <c:pt idx="497">
                  <c:v>44824</c:v>
                </c:pt>
                <c:pt idx="498">
                  <c:v>44825</c:v>
                </c:pt>
                <c:pt idx="499">
                  <c:v>44826</c:v>
                </c:pt>
                <c:pt idx="500">
                  <c:v>44827</c:v>
                </c:pt>
                <c:pt idx="501">
                  <c:v>44830</c:v>
                </c:pt>
                <c:pt idx="502">
                  <c:v>44831</c:v>
                </c:pt>
                <c:pt idx="503">
                  <c:v>44832</c:v>
                </c:pt>
                <c:pt idx="504">
                  <c:v>44833</c:v>
                </c:pt>
                <c:pt idx="505">
                  <c:v>44834</c:v>
                </c:pt>
                <c:pt idx="506">
                  <c:v>44837</c:v>
                </c:pt>
                <c:pt idx="507">
                  <c:v>44838</c:v>
                </c:pt>
                <c:pt idx="508">
                  <c:v>44839</c:v>
                </c:pt>
                <c:pt idx="509">
                  <c:v>44840</c:v>
                </c:pt>
                <c:pt idx="510">
                  <c:v>44841</c:v>
                </c:pt>
                <c:pt idx="511">
                  <c:v>44845</c:v>
                </c:pt>
                <c:pt idx="512">
                  <c:v>44846</c:v>
                </c:pt>
                <c:pt idx="513">
                  <c:v>44847</c:v>
                </c:pt>
                <c:pt idx="514">
                  <c:v>44848</c:v>
                </c:pt>
                <c:pt idx="515">
                  <c:v>44851</c:v>
                </c:pt>
                <c:pt idx="516">
                  <c:v>44852</c:v>
                </c:pt>
                <c:pt idx="517">
                  <c:v>44853</c:v>
                </c:pt>
                <c:pt idx="518">
                  <c:v>44854</c:v>
                </c:pt>
                <c:pt idx="519">
                  <c:v>44855</c:v>
                </c:pt>
                <c:pt idx="520">
                  <c:v>44858</c:v>
                </c:pt>
                <c:pt idx="521">
                  <c:v>44859</c:v>
                </c:pt>
                <c:pt idx="522">
                  <c:v>44860</c:v>
                </c:pt>
                <c:pt idx="523">
                  <c:v>44861</c:v>
                </c:pt>
                <c:pt idx="524">
                  <c:v>44862</c:v>
                </c:pt>
                <c:pt idx="525">
                  <c:v>44865</c:v>
                </c:pt>
                <c:pt idx="526">
                  <c:v>44866</c:v>
                </c:pt>
                <c:pt idx="527">
                  <c:v>44867</c:v>
                </c:pt>
                <c:pt idx="528">
                  <c:v>44868</c:v>
                </c:pt>
                <c:pt idx="529">
                  <c:v>44869</c:v>
                </c:pt>
                <c:pt idx="530">
                  <c:v>44872</c:v>
                </c:pt>
                <c:pt idx="531">
                  <c:v>44873</c:v>
                </c:pt>
                <c:pt idx="532">
                  <c:v>44874</c:v>
                </c:pt>
                <c:pt idx="533">
                  <c:v>44875</c:v>
                </c:pt>
                <c:pt idx="534">
                  <c:v>44876</c:v>
                </c:pt>
                <c:pt idx="535">
                  <c:v>44879</c:v>
                </c:pt>
                <c:pt idx="536">
                  <c:v>44880</c:v>
                </c:pt>
                <c:pt idx="537">
                  <c:v>44881</c:v>
                </c:pt>
                <c:pt idx="538">
                  <c:v>44882</c:v>
                </c:pt>
                <c:pt idx="539">
                  <c:v>44883</c:v>
                </c:pt>
                <c:pt idx="540">
                  <c:v>44886</c:v>
                </c:pt>
                <c:pt idx="541">
                  <c:v>44887</c:v>
                </c:pt>
                <c:pt idx="542">
                  <c:v>44888</c:v>
                </c:pt>
                <c:pt idx="543">
                  <c:v>44889</c:v>
                </c:pt>
                <c:pt idx="544">
                  <c:v>44890</c:v>
                </c:pt>
                <c:pt idx="545">
                  <c:v>44893</c:v>
                </c:pt>
                <c:pt idx="546">
                  <c:v>44894</c:v>
                </c:pt>
                <c:pt idx="547">
                  <c:v>44895</c:v>
                </c:pt>
                <c:pt idx="548">
                  <c:v>44896</c:v>
                </c:pt>
                <c:pt idx="549">
                  <c:v>44897</c:v>
                </c:pt>
                <c:pt idx="550">
                  <c:v>44900</c:v>
                </c:pt>
                <c:pt idx="551">
                  <c:v>44901</c:v>
                </c:pt>
                <c:pt idx="552">
                  <c:v>44902</c:v>
                </c:pt>
                <c:pt idx="553">
                  <c:v>44903</c:v>
                </c:pt>
                <c:pt idx="554">
                  <c:v>44904</c:v>
                </c:pt>
                <c:pt idx="555">
                  <c:v>44907</c:v>
                </c:pt>
                <c:pt idx="556">
                  <c:v>44908</c:v>
                </c:pt>
                <c:pt idx="557">
                  <c:v>44909</c:v>
                </c:pt>
                <c:pt idx="558">
                  <c:v>44910</c:v>
                </c:pt>
                <c:pt idx="559">
                  <c:v>44911</c:v>
                </c:pt>
                <c:pt idx="560">
                  <c:v>44914</c:v>
                </c:pt>
                <c:pt idx="561">
                  <c:v>44915</c:v>
                </c:pt>
                <c:pt idx="562">
                  <c:v>44916</c:v>
                </c:pt>
                <c:pt idx="563">
                  <c:v>44917</c:v>
                </c:pt>
                <c:pt idx="564">
                  <c:v>44918</c:v>
                </c:pt>
                <c:pt idx="565">
                  <c:v>44921</c:v>
                </c:pt>
                <c:pt idx="566">
                  <c:v>44922</c:v>
                </c:pt>
                <c:pt idx="567">
                  <c:v>44923</c:v>
                </c:pt>
                <c:pt idx="568">
                  <c:v>44924</c:v>
                </c:pt>
                <c:pt idx="569">
                  <c:v>44925</c:v>
                </c:pt>
                <c:pt idx="570">
                  <c:v>44929</c:v>
                </c:pt>
                <c:pt idx="571">
                  <c:v>44930</c:v>
                </c:pt>
                <c:pt idx="572">
                  <c:v>44931</c:v>
                </c:pt>
                <c:pt idx="573">
                  <c:v>44932</c:v>
                </c:pt>
                <c:pt idx="574">
                  <c:v>44935</c:v>
                </c:pt>
                <c:pt idx="575">
                  <c:v>44936</c:v>
                </c:pt>
                <c:pt idx="576">
                  <c:v>44937</c:v>
                </c:pt>
                <c:pt idx="577">
                  <c:v>44938</c:v>
                </c:pt>
                <c:pt idx="578">
                  <c:v>44939</c:v>
                </c:pt>
                <c:pt idx="579">
                  <c:v>44942</c:v>
                </c:pt>
                <c:pt idx="580">
                  <c:v>44943</c:v>
                </c:pt>
                <c:pt idx="581">
                  <c:v>44956</c:v>
                </c:pt>
                <c:pt idx="582">
                  <c:v>44957</c:v>
                </c:pt>
                <c:pt idx="583">
                  <c:v>44958</c:v>
                </c:pt>
                <c:pt idx="584">
                  <c:v>44959</c:v>
                </c:pt>
                <c:pt idx="585">
                  <c:v>44960</c:v>
                </c:pt>
                <c:pt idx="586">
                  <c:v>44963</c:v>
                </c:pt>
                <c:pt idx="587">
                  <c:v>44964</c:v>
                </c:pt>
                <c:pt idx="588">
                  <c:v>44965</c:v>
                </c:pt>
                <c:pt idx="589">
                  <c:v>44966</c:v>
                </c:pt>
                <c:pt idx="590">
                  <c:v>44967</c:v>
                </c:pt>
                <c:pt idx="591">
                  <c:v>44970</c:v>
                </c:pt>
                <c:pt idx="592">
                  <c:v>44971</c:v>
                </c:pt>
                <c:pt idx="593">
                  <c:v>44972</c:v>
                </c:pt>
                <c:pt idx="594">
                  <c:v>44973</c:v>
                </c:pt>
                <c:pt idx="595">
                  <c:v>44974</c:v>
                </c:pt>
                <c:pt idx="596">
                  <c:v>44977</c:v>
                </c:pt>
                <c:pt idx="597">
                  <c:v>44978</c:v>
                </c:pt>
                <c:pt idx="598">
                  <c:v>44979</c:v>
                </c:pt>
                <c:pt idx="599">
                  <c:v>44980</c:v>
                </c:pt>
                <c:pt idx="600">
                  <c:v>44981</c:v>
                </c:pt>
                <c:pt idx="601">
                  <c:v>44986</c:v>
                </c:pt>
                <c:pt idx="602">
                  <c:v>44987</c:v>
                </c:pt>
                <c:pt idx="603">
                  <c:v>44988</c:v>
                </c:pt>
                <c:pt idx="604">
                  <c:v>44991</c:v>
                </c:pt>
                <c:pt idx="605">
                  <c:v>44992</c:v>
                </c:pt>
                <c:pt idx="606">
                  <c:v>44993</c:v>
                </c:pt>
                <c:pt idx="607">
                  <c:v>44994</c:v>
                </c:pt>
                <c:pt idx="608">
                  <c:v>44995</c:v>
                </c:pt>
                <c:pt idx="609">
                  <c:v>44998</c:v>
                </c:pt>
                <c:pt idx="610">
                  <c:v>44999</c:v>
                </c:pt>
                <c:pt idx="611">
                  <c:v>45000</c:v>
                </c:pt>
                <c:pt idx="612">
                  <c:v>45001</c:v>
                </c:pt>
                <c:pt idx="613">
                  <c:v>45002</c:v>
                </c:pt>
                <c:pt idx="614">
                  <c:v>45005</c:v>
                </c:pt>
                <c:pt idx="615">
                  <c:v>45006</c:v>
                </c:pt>
                <c:pt idx="616">
                  <c:v>45007</c:v>
                </c:pt>
                <c:pt idx="617">
                  <c:v>45008</c:v>
                </c:pt>
                <c:pt idx="618">
                  <c:v>45009</c:v>
                </c:pt>
                <c:pt idx="619">
                  <c:v>45012</c:v>
                </c:pt>
                <c:pt idx="620">
                  <c:v>45013</c:v>
                </c:pt>
                <c:pt idx="621">
                  <c:v>45014</c:v>
                </c:pt>
                <c:pt idx="622">
                  <c:v>45015</c:v>
                </c:pt>
                <c:pt idx="623">
                  <c:v>45016</c:v>
                </c:pt>
                <c:pt idx="624">
                  <c:v>45022</c:v>
                </c:pt>
                <c:pt idx="625">
                  <c:v>45023</c:v>
                </c:pt>
                <c:pt idx="626">
                  <c:v>45026</c:v>
                </c:pt>
                <c:pt idx="627">
                  <c:v>45027</c:v>
                </c:pt>
                <c:pt idx="628">
                  <c:v>45028</c:v>
                </c:pt>
                <c:pt idx="629">
                  <c:v>45029</c:v>
                </c:pt>
                <c:pt idx="630">
                  <c:v>45030</c:v>
                </c:pt>
                <c:pt idx="631">
                  <c:v>45033</c:v>
                </c:pt>
                <c:pt idx="632">
                  <c:v>45034</c:v>
                </c:pt>
                <c:pt idx="633">
                  <c:v>45035</c:v>
                </c:pt>
                <c:pt idx="634">
                  <c:v>45036</c:v>
                </c:pt>
                <c:pt idx="635">
                  <c:v>45037</c:v>
                </c:pt>
                <c:pt idx="636">
                  <c:v>45040</c:v>
                </c:pt>
                <c:pt idx="637">
                  <c:v>45041</c:v>
                </c:pt>
                <c:pt idx="638">
                  <c:v>45042</c:v>
                </c:pt>
                <c:pt idx="639">
                  <c:v>45043</c:v>
                </c:pt>
                <c:pt idx="640">
                  <c:v>45044</c:v>
                </c:pt>
                <c:pt idx="641">
                  <c:v>45048</c:v>
                </c:pt>
                <c:pt idx="642">
                  <c:v>45049</c:v>
                </c:pt>
                <c:pt idx="643">
                  <c:v>45050</c:v>
                </c:pt>
                <c:pt idx="644">
                  <c:v>45051</c:v>
                </c:pt>
                <c:pt idx="645">
                  <c:v>45054</c:v>
                </c:pt>
                <c:pt idx="646">
                  <c:v>45055</c:v>
                </c:pt>
                <c:pt idx="647">
                  <c:v>45056</c:v>
                </c:pt>
                <c:pt idx="648">
                  <c:v>45057</c:v>
                </c:pt>
                <c:pt idx="649">
                  <c:v>45058</c:v>
                </c:pt>
                <c:pt idx="650">
                  <c:v>45061</c:v>
                </c:pt>
                <c:pt idx="651">
                  <c:v>45062</c:v>
                </c:pt>
                <c:pt idx="652">
                  <c:v>45063</c:v>
                </c:pt>
                <c:pt idx="653">
                  <c:v>45064</c:v>
                </c:pt>
                <c:pt idx="654">
                  <c:v>45065</c:v>
                </c:pt>
                <c:pt idx="655">
                  <c:v>45068</c:v>
                </c:pt>
                <c:pt idx="656">
                  <c:v>45069</c:v>
                </c:pt>
                <c:pt idx="657">
                  <c:v>45070</c:v>
                </c:pt>
                <c:pt idx="658">
                  <c:v>45071</c:v>
                </c:pt>
                <c:pt idx="659">
                  <c:v>45072</c:v>
                </c:pt>
                <c:pt idx="660">
                  <c:v>45075</c:v>
                </c:pt>
                <c:pt idx="661">
                  <c:v>45076</c:v>
                </c:pt>
                <c:pt idx="662">
                  <c:v>45077</c:v>
                </c:pt>
                <c:pt idx="663">
                  <c:v>45078</c:v>
                </c:pt>
                <c:pt idx="664">
                  <c:v>45079</c:v>
                </c:pt>
                <c:pt idx="665">
                  <c:v>45082</c:v>
                </c:pt>
                <c:pt idx="666">
                  <c:v>45083</c:v>
                </c:pt>
                <c:pt idx="667">
                  <c:v>45084</c:v>
                </c:pt>
                <c:pt idx="668">
                  <c:v>45085</c:v>
                </c:pt>
                <c:pt idx="669">
                  <c:v>45086</c:v>
                </c:pt>
                <c:pt idx="670">
                  <c:v>45089</c:v>
                </c:pt>
                <c:pt idx="671">
                  <c:v>45090</c:v>
                </c:pt>
                <c:pt idx="672">
                  <c:v>45091</c:v>
                </c:pt>
                <c:pt idx="673">
                  <c:v>45092</c:v>
                </c:pt>
                <c:pt idx="674">
                  <c:v>45093</c:v>
                </c:pt>
                <c:pt idx="675">
                  <c:v>45096</c:v>
                </c:pt>
                <c:pt idx="676">
                  <c:v>45097</c:v>
                </c:pt>
                <c:pt idx="677">
                  <c:v>45098</c:v>
                </c:pt>
                <c:pt idx="678">
                  <c:v>45103</c:v>
                </c:pt>
                <c:pt idx="679">
                  <c:v>45104</c:v>
                </c:pt>
                <c:pt idx="680">
                  <c:v>45105</c:v>
                </c:pt>
                <c:pt idx="681">
                  <c:v>45106</c:v>
                </c:pt>
                <c:pt idx="682">
                  <c:v>45107</c:v>
                </c:pt>
                <c:pt idx="683">
                  <c:v>45110</c:v>
                </c:pt>
                <c:pt idx="684">
                  <c:v>45111</c:v>
                </c:pt>
                <c:pt idx="685">
                  <c:v>45112</c:v>
                </c:pt>
                <c:pt idx="686">
                  <c:v>45113</c:v>
                </c:pt>
                <c:pt idx="687">
                  <c:v>45114</c:v>
                </c:pt>
                <c:pt idx="688">
                  <c:v>45117</c:v>
                </c:pt>
                <c:pt idx="689">
                  <c:v>45118</c:v>
                </c:pt>
                <c:pt idx="690">
                  <c:v>45119</c:v>
                </c:pt>
                <c:pt idx="691">
                  <c:v>45120</c:v>
                </c:pt>
                <c:pt idx="692">
                  <c:v>45121</c:v>
                </c:pt>
                <c:pt idx="693">
                  <c:v>45124</c:v>
                </c:pt>
                <c:pt idx="694">
                  <c:v>45125</c:v>
                </c:pt>
                <c:pt idx="695">
                  <c:v>45126</c:v>
                </c:pt>
                <c:pt idx="696">
                  <c:v>45127</c:v>
                </c:pt>
                <c:pt idx="697">
                  <c:v>45128</c:v>
                </c:pt>
                <c:pt idx="698">
                  <c:v>45131</c:v>
                </c:pt>
                <c:pt idx="699">
                  <c:v>45132</c:v>
                </c:pt>
                <c:pt idx="700">
                  <c:v>45133</c:v>
                </c:pt>
                <c:pt idx="701">
                  <c:v>45134</c:v>
                </c:pt>
                <c:pt idx="702">
                  <c:v>45135</c:v>
                </c:pt>
                <c:pt idx="703">
                  <c:v>45138</c:v>
                </c:pt>
                <c:pt idx="704">
                  <c:v>45139</c:v>
                </c:pt>
                <c:pt idx="705">
                  <c:v>45140</c:v>
                </c:pt>
                <c:pt idx="706">
                  <c:v>45142</c:v>
                </c:pt>
                <c:pt idx="707">
                  <c:v>45145</c:v>
                </c:pt>
                <c:pt idx="708">
                  <c:v>45146</c:v>
                </c:pt>
                <c:pt idx="709">
                  <c:v>45147</c:v>
                </c:pt>
                <c:pt idx="710">
                  <c:v>45148</c:v>
                </c:pt>
                <c:pt idx="711">
                  <c:v>45149</c:v>
                </c:pt>
                <c:pt idx="712">
                  <c:v>45152</c:v>
                </c:pt>
                <c:pt idx="713">
                  <c:v>45153</c:v>
                </c:pt>
                <c:pt idx="714">
                  <c:v>45154</c:v>
                </c:pt>
                <c:pt idx="715">
                  <c:v>45155</c:v>
                </c:pt>
                <c:pt idx="716">
                  <c:v>45156</c:v>
                </c:pt>
                <c:pt idx="717">
                  <c:v>45159</c:v>
                </c:pt>
                <c:pt idx="718">
                  <c:v>45160</c:v>
                </c:pt>
                <c:pt idx="719">
                  <c:v>45161</c:v>
                </c:pt>
                <c:pt idx="720">
                  <c:v>45162</c:v>
                </c:pt>
                <c:pt idx="721">
                  <c:v>45163</c:v>
                </c:pt>
                <c:pt idx="722">
                  <c:v>45166</c:v>
                </c:pt>
                <c:pt idx="723">
                  <c:v>45167</c:v>
                </c:pt>
                <c:pt idx="724">
                  <c:v>45168</c:v>
                </c:pt>
                <c:pt idx="725">
                  <c:v>45169</c:v>
                </c:pt>
                <c:pt idx="726">
                  <c:v>45170</c:v>
                </c:pt>
                <c:pt idx="727">
                  <c:v>45173</c:v>
                </c:pt>
                <c:pt idx="728">
                  <c:v>45174</c:v>
                </c:pt>
                <c:pt idx="729">
                  <c:v>45175</c:v>
                </c:pt>
                <c:pt idx="730">
                  <c:v>45176</c:v>
                </c:pt>
                <c:pt idx="731">
                  <c:v>45177</c:v>
                </c:pt>
                <c:pt idx="732">
                  <c:v>45180</c:v>
                </c:pt>
                <c:pt idx="733">
                  <c:v>45181</c:v>
                </c:pt>
                <c:pt idx="734">
                  <c:v>45182</c:v>
                </c:pt>
                <c:pt idx="735">
                  <c:v>45183</c:v>
                </c:pt>
                <c:pt idx="736">
                  <c:v>45184</c:v>
                </c:pt>
                <c:pt idx="737">
                  <c:v>45187</c:v>
                </c:pt>
                <c:pt idx="738">
                  <c:v>45188</c:v>
                </c:pt>
                <c:pt idx="739">
                  <c:v>45189</c:v>
                </c:pt>
                <c:pt idx="740">
                  <c:v>45190</c:v>
                </c:pt>
                <c:pt idx="741">
                  <c:v>45191</c:v>
                </c:pt>
                <c:pt idx="742">
                  <c:v>45194</c:v>
                </c:pt>
                <c:pt idx="743">
                  <c:v>45195</c:v>
                </c:pt>
                <c:pt idx="744">
                  <c:v>45196</c:v>
                </c:pt>
                <c:pt idx="745">
                  <c:v>45197</c:v>
                </c:pt>
                <c:pt idx="746">
                  <c:v>45201</c:v>
                </c:pt>
                <c:pt idx="747">
                  <c:v>45202</c:v>
                </c:pt>
                <c:pt idx="748">
                  <c:v>45203</c:v>
                </c:pt>
                <c:pt idx="749">
                  <c:v>45204</c:v>
                </c:pt>
                <c:pt idx="750">
                  <c:v>45205</c:v>
                </c:pt>
                <c:pt idx="751">
                  <c:v>45210</c:v>
                </c:pt>
                <c:pt idx="752">
                  <c:v>45211</c:v>
                </c:pt>
                <c:pt idx="753">
                  <c:v>45212</c:v>
                </c:pt>
                <c:pt idx="754">
                  <c:v>45215</c:v>
                </c:pt>
                <c:pt idx="755">
                  <c:v>45216</c:v>
                </c:pt>
                <c:pt idx="756">
                  <c:v>45217</c:v>
                </c:pt>
                <c:pt idx="757">
                  <c:v>45218</c:v>
                </c:pt>
                <c:pt idx="758">
                  <c:v>45219</c:v>
                </c:pt>
                <c:pt idx="759">
                  <c:v>45222</c:v>
                </c:pt>
                <c:pt idx="760">
                  <c:v>45223</c:v>
                </c:pt>
                <c:pt idx="761">
                  <c:v>45224</c:v>
                </c:pt>
                <c:pt idx="762">
                  <c:v>45225</c:v>
                </c:pt>
                <c:pt idx="763">
                  <c:v>45226</c:v>
                </c:pt>
                <c:pt idx="764">
                  <c:v>45229</c:v>
                </c:pt>
                <c:pt idx="765">
                  <c:v>45230</c:v>
                </c:pt>
                <c:pt idx="766">
                  <c:v>45231</c:v>
                </c:pt>
                <c:pt idx="767">
                  <c:v>45232</c:v>
                </c:pt>
                <c:pt idx="768">
                  <c:v>45233</c:v>
                </c:pt>
                <c:pt idx="769">
                  <c:v>45236</c:v>
                </c:pt>
                <c:pt idx="770">
                  <c:v>45237</c:v>
                </c:pt>
                <c:pt idx="771">
                  <c:v>45238</c:v>
                </c:pt>
                <c:pt idx="772">
                  <c:v>45239</c:v>
                </c:pt>
                <c:pt idx="773">
                  <c:v>45240</c:v>
                </c:pt>
                <c:pt idx="774">
                  <c:v>45243</c:v>
                </c:pt>
                <c:pt idx="775">
                  <c:v>45244</c:v>
                </c:pt>
                <c:pt idx="776">
                  <c:v>45245</c:v>
                </c:pt>
                <c:pt idx="777">
                  <c:v>45246</c:v>
                </c:pt>
              </c:numCache>
            </c:numRef>
          </c:cat>
          <c:val>
            <c:numRef>
              <c:f>'S1_new (2)'!$F$2:$F$792</c:f>
              <c:numCache>
                <c:formatCode>0.00%</c:formatCode>
                <c:ptCount val="791"/>
                <c:pt idx="0">
                  <c:v>-1.86401400292443E-3</c:v>
                </c:pt>
                <c:pt idx="1">
                  <c:v>-1.5302513097256256E-3</c:v>
                </c:pt>
                <c:pt idx="2">
                  <c:v>-5.6159729725691384E-3</c:v>
                </c:pt>
                <c:pt idx="3">
                  <c:v>-1.7036554087074092E-3</c:v>
                </c:pt>
                <c:pt idx="4">
                  <c:v>-2.0170890843973456E-3</c:v>
                </c:pt>
                <c:pt idx="5">
                  <c:v>-2.7108985734022083E-3</c:v>
                </c:pt>
                <c:pt idx="6">
                  <c:v>5.6978991532565882E-4</c:v>
                </c:pt>
                <c:pt idx="7">
                  <c:v>7.0241244947397358E-3</c:v>
                </c:pt>
                <c:pt idx="8">
                  <c:v>-1.2163414003359362E-3</c:v>
                </c:pt>
                <c:pt idx="9">
                  <c:v>-3.5204750184387892E-4</c:v>
                </c:pt>
                <c:pt idx="10">
                  <c:v>9.6499264947449309E-4</c:v>
                </c:pt>
                <c:pt idx="11">
                  <c:v>-3.8551042292587706E-3</c:v>
                </c:pt>
                <c:pt idx="12">
                  <c:v>-3.5140554613943636E-4</c:v>
                </c:pt>
                <c:pt idx="13">
                  <c:v>2.3352988606043898E-3</c:v>
                </c:pt>
                <c:pt idx="14">
                  <c:v>-1.5725690094756536E-3</c:v>
                </c:pt>
                <c:pt idx="15">
                  <c:v>4.7905949718525295E-3</c:v>
                </c:pt>
                <c:pt idx="16">
                  <c:v>1.478034521274292E-3</c:v>
                </c:pt>
                <c:pt idx="17">
                  <c:v>1.7073430399161269E-3</c:v>
                </c:pt>
                <c:pt idx="18">
                  <c:v>1.2374545595282044E-3</c:v>
                </c:pt>
                <c:pt idx="19">
                  <c:v>-1.2763353300120225E-3</c:v>
                </c:pt>
                <c:pt idx="20">
                  <c:v>-3.0914838211135928E-3</c:v>
                </c:pt>
                <c:pt idx="21">
                  <c:v>-2.1129564399333441E-3</c:v>
                </c:pt>
                <c:pt idx="22">
                  <c:v>3.4846533832433597E-3</c:v>
                </c:pt>
                <c:pt idx="23">
                  <c:v>-6.2656942528456858E-3</c:v>
                </c:pt>
                <c:pt idx="24">
                  <c:v>-5.6973009168585602E-3</c:v>
                </c:pt>
                <c:pt idx="25">
                  <c:v>-7.7045967721317754E-3</c:v>
                </c:pt>
                <c:pt idx="26">
                  <c:v>-2.836470894167378E-3</c:v>
                </c:pt>
                <c:pt idx="27">
                  <c:v>-3.6162330765568814E-3</c:v>
                </c:pt>
                <c:pt idx="28">
                  <c:v>-2.1756165342239663E-3</c:v>
                </c:pt>
                <c:pt idx="29">
                  <c:v>1.4437358291645138E-3</c:v>
                </c:pt>
                <c:pt idx="30">
                  <c:v>1.6991833422706248E-3</c:v>
                </c:pt>
                <c:pt idx="31">
                  <c:v>2.1656331770891872E-3</c:v>
                </c:pt>
                <c:pt idx="32">
                  <c:v>-5.2578384917580556E-4</c:v>
                </c:pt>
                <c:pt idx="33">
                  <c:v>-2.110326788203931E-3</c:v>
                </c:pt>
                <c:pt idx="34">
                  <c:v>1.5276036695026363E-3</c:v>
                </c:pt>
                <c:pt idx="35">
                  <c:v>1.1045795264668936E-3</c:v>
                </c:pt>
                <c:pt idx="36">
                  <c:v>6.7337449905386813E-4</c:v>
                </c:pt>
                <c:pt idx="37">
                  <c:v>6.3050032783905953E-3</c:v>
                </c:pt>
                <c:pt idx="38">
                  <c:v>2.1043227386251806E-3</c:v>
                </c:pt>
                <c:pt idx="39">
                  <c:v>1.2856794364989254E-3</c:v>
                </c:pt>
                <c:pt idx="40">
                  <c:v>1.0732935316164686E-3</c:v>
                </c:pt>
                <c:pt idx="41">
                  <c:v>3.5748757581696997E-3</c:v>
                </c:pt>
                <c:pt idx="42">
                  <c:v>-6.8850153988995744E-3</c:v>
                </c:pt>
                <c:pt idx="43">
                  <c:v>-4.2343224618405558E-3</c:v>
                </c:pt>
                <c:pt idx="44">
                  <c:v>-1.9183637435538099E-3</c:v>
                </c:pt>
                <c:pt idx="45">
                  <c:v>1.9251610739659799E-3</c:v>
                </c:pt>
                <c:pt idx="46">
                  <c:v>-5.5383838242467481E-3</c:v>
                </c:pt>
                <c:pt idx="47">
                  <c:v>-1.0869118508590198E-3</c:v>
                </c:pt>
                <c:pt idx="48">
                  <c:v>3.4243204126263999E-3</c:v>
                </c:pt>
                <c:pt idx="49">
                  <c:v>-8.5154451160707016E-4</c:v>
                </c:pt>
                <c:pt idx="50">
                  <c:v>1.2440182619278433E-3</c:v>
                </c:pt>
                <c:pt idx="51">
                  <c:v>-5.0159013635453949E-3</c:v>
                </c:pt>
                <c:pt idx="52">
                  <c:v>-3.1640589299055015E-3</c:v>
                </c:pt>
                <c:pt idx="53">
                  <c:v>3.9697897816465136E-3</c:v>
                </c:pt>
                <c:pt idx="54">
                  <c:v>-3.1335151223434391E-3</c:v>
                </c:pt>
                <c:pt idx="55">
                  <c:v>2.3473569838412377E-3</c:v>
                </c:pt>
                <c:pt idx="56">
                  <c:v>-2.5585114910875E-3</c:v>
                </c:pt>
                <c:pt idx="57">
                  <c:v>-3.3491680238566498E-3</c:v>
                </c:pt>
                <c:pt idx="58">
                  <c:v>2.614457057425178E-3</c:v>
                </c:pt>
                <c:pt idx="59">
                  <c:v>-2.355346557973721E-3</c:v>
                </c:pt>
                <c:pt idx="60">
                  <c:v>-2.7752500802361228E-3</c:v>
                </c:pt>
                <c:pt idx="61">
                  <c:v>-2.6974856263574988E-3</c:v>
                </c:pt>
                <c:pt idx="62">
                  <c:v>-5.9531786692012048E-4</c:v>
                </c:pt>
                <c:pt idx="63">
                  <c:v>-1.456053469050967E-3</c:v>
                </c:pt>
                <c:pt idx="64">
                  <c:v>-1.5459540369337802E-3</c:v>
                </c:pt>
                <c:pt idx="65">
                  <c:v>-9.8214664935202109E-4</c:v>
                </c:pt>
                <c:pt idx="66">
                  <c:v>-6.9580477422029633E-4</c:v>
                </c:pt>
                <c:pt idx="67">
                  <c:v>7.7149906823298278E-4</c:v>
                </c:pt>
                <c:pt idx="68">
                  <c:v>-2.0768280641380405E-4</c:v>
                </c:pt>
                <c:pt idx="69">
                  <c:v>2.5897498269326605E-3</c:v>
                </c:pt>
                <c:pt idx="70">
                  <c:v>-5.5613687687564267E-4</c:v>
                </c:pt>
                <c:pt idx="71">
                  <c:v>-8.4987129164727283E-4</c:v>
                </c:pt>
                <c:pt idx="72">
                  <c:v>1.1220065236220247E-3</c:v>
                </c:pt>
                <c:pt idx="73">
                  <c:v>7.4373150843977231E-3</c:v>
                </c:pt>
                <c:pt idx="74">
                  <c:v>2.7847515511241652E-3</c:v>
                </c:pt>
                <c:pt idx="75">
                  <c:v>3.8693439594561772E-3</c:v>
                </c:pt>
                <c:pt idx="76">
                  <c:v>2.681104878209458E-3</c:v>
                </c:pt>
                <c:pt idx="77">
                  <c:v>5.4069384540226051E-3</c:v>
                </c:pt>
                <c:pt idx="78">
                  <c:v>2.8998737315452279E-3</c:v>
                </c:pt>
                <c:pt idx="79">
                  <c:v>1.1195012050454691E-3</c:v>
                </c:pt>
                <c:pt idx="80">
                  <c:v>2.6232392718243723E-3</c:v>
                </c:pt>
                <c:pt idx="81">
                  <c:v>-2.2632891946479045E-3</c:v>
                </c:pt>
                <c:pt idx="82">
                  <c:v>-6.7792534475000308E-3</c:v>
                </c:pt>
                <c:pt idx="83">
                  <c:v>-3.6077466493853322E-3</c:v>
                </c:pt>
                <c:pt idx="84">
                  <c:v>-7.9856125407663618E-3</c:v>
                </c:pt>
                <c:pt idx="85">
                  <c:v>-8.2795023772757222E-3</c:v>
                </c:pt>
                <c:pt idx="86">
                  <c:v>-5.4210406513401166E-3</c:v>
                </c:pt>
                <c:pt idx="87">
                  <c:v>-3.1941240047373967E-3</c:v>
                </c:pt>
                <c:pt idx="88">
                  <c:v>-3.5387203147136969E-3</c:v>
                </c:pt>
                <c:pt idx="89">
                  <c:v>-1.9971255971899197E-5</c:v>
                </c:pt>
                <c:pt idx="90">
                  <c:v>6.0262385195705148E-3</c:v>
                </c:pt>
                <c:pt idx="91">
                  <c:v>-8.0744670897088121E-4</c:v>
                </c:pt>
                <c:pt idx="92">
                  <c:v>-1.134258123297724E-3</c:v>
                </c:pt>
                <c:pt idx="93">
                  <c:v>3.2350096834165296E-3</c:v>
                </c:pt>
                <c:pt idx="94">
                  <c:v>-2.4105674338918397E-3</c:v>
                </c:pt>
                <c:pt idx="95">
                  <c:v>2.8898072997102014E-3</c:v>
                </c:pt>
                <c:pt idx="96">
                  <c:v>2.4750064495904678E-4</c:v>
                </c:pt>
                <c:pt idx="97">
                  <c:v>-4.2085704484728378E-4</c:v>
                </c:pt>
                <c:pt idx="98">
                  <c:v>1.4169547506042827E-3</c:v>
                </c:pt>
                <c:pt idx="99">
                  <c:v>-9.9956841376053797E-3</c:v>
                </c:pt>
                <c:pt idx="100">
                  <c:v>-4.8835839266333052E-3</c:v>
                </c:pt>
                <c:pt idx="101">
                  <c:v>2.2821989073155914E-5</c:v>
                </c:pt>
                <c:pt idx="102">
                  <c:v>7.6047608511431691E-4</c:v>
                </c:pt>
                <c:pt idx="103">
                  <c:v>-2.6475400420242312E-3</c:v>
                </c:pt>
                <c:pt idx="104">
                  <c:v>-1.8542845740969595E-3</c:v>
                </c:pt>
                <c:pt idx="105">
                  <c:v>4.1317958927214607E-3</c:v>
                </c:pt>
                <c:pt idx="106">
                  <c:v>-9.6628526560989334E-5</c:v>
                </c:pt>
                <c:pt idx="107">
                  <c:v>-5.1607074369783793E-3</c:v>
                </c:pt>
                <c:pt idx="108">
                  <c:v>-2.4325025449833514E-4</c:v>
                </c:pt>
                <c:pt idx="109">
                  <c:v>-9.1592297322014185E-4</c:v>
                </c:pt>
                <c:pt idx="110">
                  <c:v>-6.5511936609634145E-3</c:v>
                </c:pt>
                <c:pt idx="111">
                  <c:v>1.3274945628525118E-3</c:v>
                </c:pt>
                <c:pt idx="112">
                  <c:v>-3.5929298336721837E-4</c:v>
                </c:pt>
                <c:pt idx="113">
                  <c:v>9.2428302003413833E-4</c:v>
                </c:pt>
                <c:pt idx="114">
                  <c:v>-2.1131313551778523E-3</c:v>
                </c:pt>
                <c:pt idx="115">
                  <c:v>1.1851579596915385E-3</c:v>
                </c:pt>
                <c:pt idx="116">
                  <c:v>-4.8533536792502554E-3</c:v>
                </c:pt>
                <c:pt idx="117">
                  <c:v>2.6071089698647305E-3</c:v>
                </c:pt>
                <c:pt idx="118">
                  <c:v>-3.806898096887485E-3</c:v>
                </c:pt>
                <c:pt idx="119">
                  <c:v>2.9294252528540175E-3</c:v>
                </c:pt>
                <c:pt idx="120">
                  <c:v>2.7558301032613651E-3</c:v>
                </c:pt>
                <c:pt idx="121">
                  <c:v>-4.9371167435330208E-3</c:v>
                </c:pt>
                <c:pt idx="122">
                  <c:v>3.9525675946801894E-5</c:v>
                </c:pt>
                <c:pt idx="123">
                  <c:v>1.1167270149676401E-3</c:v>
                </c:pt>
                <c:pt idx="124">
                  <c:v>-3.6128309767025752E-4</c:v>
                </c:pt>
                <c:pt idx="125">
                  <c:v>1.2748239797116265E-3</c:v>
                </c:pt>
                <c:pt idx="126">
                  <c:v>-9.8639555044788404E-4</c:v>
                </c:pt>
                <c:pt idx="127">
                  <c:v>5.9282684633025686E-3</c:v>
                </c:pt>
                <c:pt idx="128">
                  <c:v>3.750198183266279E-3</c:v>
                </c:pt>
                <c:pt idx="129">
                  <c:v>1.5271103743185006E-3</c:v>
                </c:pt>
                <c:pt idx="130">
                  <c:v>-2.6774717094560293E-4</c:v>
                </c:pt>
                <c:pt idx="131">
                  <c:v>3.2482600010818019E-4</c:v>
                </c:pt>
                <c:pt idx="132">
                  <c:v>9.0712601975391147E-3</c:v>
                </c:pt>
                <c:pt idx="133">
                  <c:v>2.357032542055841E-3</c:v>
                </c:pt>
                <c:pt idx="134">
                  <c:v>1.7429744090338688E-3</c:v>
                </c:pt>
                <c:pt idx="135">
                  <c:v>-1.6781820443632503E-3</c:v>
                </c:pt>
                <c:pt idx="136">
                  <c:v>-8.3802720979535023E-4</c:v>
                </c:pt>
                <c:pt idx="137">
                  <c:v>-5.0846652195965297E-3</c:v>
                </c:pt>
                <c:pt idx="138">
                  <c:v>-2.2082362268317605E-4</c:v>
                </c:pt>
                <c:pt idx="139">
                  <c:v>-2.7662087153415451E-3</c:v>
                </c:pt>
                <c:pt idx="140">
                  <c:v>-2.0453437885246395E-3</c:v>
                </c:pt>
                <c:pt idx="141">
                  <c:v>-2.5326423717033086E-3</c:v>
                </c:pt>
                <c:pt idx="142">
                  <c:v>-4.7212396666452393E-3</c:v>
                </c:pt>
                <c:pt idx="143">
                  <c:v>-5.0959429498423341E-3</c:v>
                </c:pt>
                <c:pt idx="144">
                  <c:v>-7.2620603897213028E-4</c:v>
                </c:pt>
                <c:pt idx="145">
                  <c:v>-2.7025949726095156E-4</c:v>
                </c:pt>
                <c:pt idx="146">
                  <c:v>-5.1470832730890568E-3</c:v>
                </c:pt>
                <c:pt idx="147">
                  <c:v>1.8687875370220351E-3</c:v>
                </c:pt>
                <c:pt idx="148">
                  <c:v>1.2280722478057644E-3</c:v>
                </c:pt>
                <c:pt idx="149">
                  <c:v>-6.5243313391923974E-4</c:v>
                </c:pt>
                <c:pt idx="150">
                  <c:v>-3.9721835699387887E-4</c:v>
                </c:pt>
                <c:pt idx="151">
                  <c:v>-1.8141268890220618E-3</c:v>
                </c:pt>
                <c:pt idx="152">
                  <c:v>-2.2938869962282112E-3</c:v>
                </c:pt>
                <c:pt idx="153">
                  <c:v>-1.7603051440014518E-3</c:v>
                </c:pt>
                <c:pt idx="154">
                  <c:v>4.5362968736826744E-3</c:v>
                </c:pt>
                <c:pt idx="155">
                  <c:v>2.0674502309075498E-3</c:v>
                </c:pt>
                <c:pt idx="156">
                  <c:v>3.5831664669282721E-3</c:v>
                </c:pt>
                <c:pt idx="157">
                  <c:v>3.7941403102807782E-3</c:v>
                </c:pt>
                <c:pt idx="158">
                  <c:v>-1.9618026902411684E-3</c:v>
                </c:pt>
                <c:pt idx="159">
                  <c:v>-1.9947452417996207E-3</c:v>
                </c:pt>
                <c:pt idx="160">
                  <c:v>-3.4624528990824768E-3</c:v>
                </c:pt>
                <c:pt idx="161">
                  <c:v>-2.177702134349104E-3</c:v>
                </c:pt>
                <c:pt idx="162">
                  <c:v>-6.205694296893959E-4</c:v>
                </c:pt>
                <c:pt idx="163">
                  <c:v>-1.5226710158746533E-3</c:v>
                </c:pt>
                <c:pt idx="164">
                  <c:v>-3.1960653470653909E-4</c:v>
                </c:pt>
                <c:pt idx="165">
                  <c:v>5.2289163435999837E-3</c:v>
                </c:pt>
                <c:pt idx="166">
                  <c:v>-2.6245916196162037E-3</c:v>
                </c:pt>
                <c:pt idx="167">
                  <c:v>-2.2881545870445091E-3</c:v>
                </c:pt>
                <c:pt idx="168">
                  <c:v>1.6734376262714471E-3</c:v>
                </c:pt>
                <c:pt idx="169">
                  <c:v>3.1625747655936801E-3</c:v>
                </c:pt>
                <c:pt idx="170">
                  <c:v>9.983512388556404E-3</c:v>
                </c:pt>
                <c:pt idx="171">
                  <c:v>-5.3995228781884737E-3</c:v>
                </c:pt>
                <c:pt idx="172">
                  <c:v>9.8224450589765831E-3</c:v>
                </c:pt>
                <c:pt idx="173">
                  <c:v>-1.8005623121049694E-3</c:v>
                </c:pt>
                <c:pt idx="174">
                  <c:v>-1.0860389365023055E-2</c:v>
                </c:pt>
                <c:pt idx="175">
                  <c:v>-6.8966734166413983E-3</c:v>
                </c:pt>
                <c:pt idx="176">
                  <c:v>-4.0978983018594619E-3</c:v>
                </c:pt>
                <c:pt idx="177">
                  <c:v>-7.8958310441615406E-4</c:v>
                </c:pt>
                <c:pt idx="178">
                  <c:v>-3.4838472474234177E-3</c:v>
                </c:pt>
                <c:pt idx="179">
                  <c:v>-1.6980558237583016E-3</c:v>
                </c:pt>
                <c:pt idx="180">
                  <c:v>7.5262944114816866E-4</c:v>
                </c:pt>
                <c:pt idx="181">
                  <c:v>2.032798056119103E-4</c:v>
                </c:pt>
                <c:pt idx="182">
                  <c:v>5.1792570612432082E-4</c:v>
                </c:pt>
                <c:pt idx="183">
                  <c:v>1.7319663606424228E-3</c:v>
                </c:pt>
                <c:pt idx="184">
                  <c:v>-8.7411149118744316E-4</c:v>
                </c:pt>
                <c:pt idx="185">
                  <c:v>1.0244657286676978E-3</c:v>
                </c:pt>
                <c:pt idx="186">
                  <c:v>2.9714878025740373E-3</c:v>
                </c:pt>
                <c:pt idx="187">
                  <c:v>2.8645961990634104E-3</c:v>
                </c:pt>
                <c:pt idx="188">
                  <c:v>-3.5802800460049376E-3</c:v>
                </c:pt>
                <c:pt idx="189">
                  <c:v>2.0004476203095544E-3</c:v>
                </c:pt>
                <c:pt idx="190">
                  <c:v>1.4994240193818133E-3</c:v>
                </c:pt>
                <c:pt idx="191">
                  <c:v>2.6086138738978422E-3</c:v>
                </c:pt>
                <c:pt idx="192">
                  <c:v>-2.9662013802348537E-4</c:v>
                </c:pt>
                <c:pt idx="193">
                  <c:v>2.4419959200853388E-3</c:v>
                </c:pt>
                <c:pt idx="194">
                  <c:v>3.7950799860795169E-3</c:v>
                </c:pt>
                <c:pt idx="195">
                  <c:v>3.1528405166484485E-3</c:v>
                </c:pt>
                <c:pt idx="196">
                  <c:v>1.9556830671826512E-4</c:v>
                </c:pt>
                <c:pt idx="197">
                  <c:v>-7.4246992103179175E-3</c:v>
                </c:pt>
                <c:pt idx="198">
                  <c:v>2.3440429858863701E-3</c:v>
                </c:pt>
                <c:pt idx="199">
                  <c:v>-5.3163681892426113E-4</c:v>
                </c:pt>
                <c:pt idx="200">
                  <c:v>-3.3287260763113029E-3</c:v>
                </c:pt>
                <c:pt idx="201">
                  <c:v>-1.6035863669039072E-4</c:v>
                </c:pt>
                <c:pt idx="202">
                  <c:v>1.2081553968349688E-3</c:v>
                </c:pt>
                <c:pt idx="203">
                  <c:v>-1.7721673923791726E-3</c:v>
                </c:pt>
                <c:pt idx="204">
                  <c:v>2.4994879134331706E-3</c:v>
                </c:pt>
                <c:pt idx="205">
                  <c:v>1.2106832816011768E-4</c:v>
                </c:pt>
                <c:pt idx="206">
                  <c:v>-3.56116845083876E-3</c:v>
                </c:pt>
                <c:pt idx="207">
                  <c:v>-9.7842176222395078E-4</c:v>
                </c:pt>
                <c:pt idx="208">
                  <c:v>-5.181690196339208E-3</c:v>
                </c:pt>
                <c:pt idx="209">
                  <c:v>6.56290771134965E-3</c:v>
                </c:pt>
                <c:pt idx="210">
                  <c:v>-4.1714354202712573E-3</c:v>
                </c:pt>
                <c:pt idx="211">
                  <c:v>-3.9116234480029415E-3</c:v>
                </c:pt>
                <c:pt idx="212">
                  <c:v>-3.2230280194055177E-3</c:v>
                </c:pt>
                <c:pt idx="213">
                  <c:v>-3.1271082430835455E-3</c:v>
                </c:pt>
                <c:pt idx="214">
                  <c:v>2.2192125765404568E-3</c:v>
                </c:pt>
                <c:pt idx="215">
                  <c:v>1.9251141477629546E-3</c:v>
                </c:pt>
                <c:pt idx="216">
                  <c:v>2.2414302430237534E-3</c:v>
                </c:pt>
                <c:pt idx="217">
                  <c:v>4.5900680373717065E-4</c:v>
                </c:pt>
                <c:pt idx="218">
                  <c:v>-5.1397923667745506E-3</c:v>
                </c:pt>
                <c:pt idx="219">
                  <c:v>-6.1241648550666348E-4</c:v>
                </c:pt>
                <c:pt idx="220">
                  <c:v>1.0272113748390206E-3</c:v>
                </c:pt>
                <c:pt idx="221">
                  <c:v>4.6527954648491118E-3</c:v>
                </c:pt>
                <c:pt idx="222">
                  <c:v>6.6021231516597634E-3</c:v>
                </c:pt>
                <c:pt idx="223">
                  <c:v>-6.2161009341301452E-3</c:v>
                </c:pt>
                <c:pt idx="224">
                  <c:v>3.9505208500680835E-3</c:v>
                </c:pt>
                <c:pt idx="225">
                  <c:v>-2.753791021246804E-3</c:v>
                </c:pt>
                <c:pt idx="226">
                  <c:v>2.711748642169577E-3</c:v>
                </c:pt>
                <c:pt idx="227">
                  <c:v>2.2469872081216772E-3</c:v>
                </c:pt>
                <c:pt idx="228">
                  <c:v>3.3820461154476632E-3</c:v>
                </c:pt>
                <c:pt idx="229">
                  <c:v>4.9280914426885515E-3</c:v>
                </c:pt>
                <c:pt idx="230">
                  <c:v>-3.6273944344499985E-4</c:v>
                </c:pt>
                <c:pt idx="231">
                  <c:v>8.0156680915133868E-4</c:v>
                </c:pt>
                <c:pt idx="232">
                  <c:v>3.8664099992192797E-5</c:v>
                </c:pt>
                <c:pt idx="233">
                  <c:v>3.6752843368404492E-3</c:v>
                </c:pt>
                <c:pt idx="234">
                  <c:v>6.5820431954470072E-4</c:v>
                </c:pt>
                <c:pt idx="235">
                  <c:v>-4.9494798490792304E-4</c:v>
                </c:pt>
                <c:pt idx="236">
                  <c:v>-1.2102293151158156E-3</c:v>
                </c:pt>
                <c:pt idx="237">
                  <c:v>1.5108379676865178E-3</c:v>
                </c:pt>
                <c:pt idx="238">
                  <c:v>1.8607497317946662E-3</c:v>
                </c:pt>
                <c:pt idx="239">
                  <c:v>1.4457085378808254E-2</c:v>
                </c:pt>
                <c:pt idx="240">
                  <c:v>-2.7194963612786542E-3</c:v>
                </c:pt>
                <c:pt idx="241">
                  <c:v>2.4874068343345946E-3</c:v>
                </c:pt>
                <c:pt idx="242">
                  <c:v>2.0524362272434683E-4</c:v>
                </c:pt>
                <c:pt idx="243">
                  <c:v>-3.8868070343131356E-3</c:v>
                </c:pt>
                <c:pt idx="244">
                  <c:v>-3.304397748769056E-3</c:v>
                </c:pt>
                <c:pt idx="245">
                  <c:v>-1.7220852629886319E-5</c:v>
                </c:pt>
                <c:pt idx="246">
                  <c:v>3.1493283068114745E-3</c:v>
                </c:pt>
                <c:pt idx="247">
                  <c:v>3.0329555569733671E-3</c:v>
                </c:pt>
                <c:pt idx="248">
                  <c:v>1.9269727437410534E-3</c:v>
                </c:pt>
                <c:pt idx="249">
                  <c:v>-1.8222548085155966E-3</c:v>
                </c:pt>
                <c:pt idx="250">
                  <c:v>3.9395223748165328E-3</c:v>
                </c:pt>
                <c:pt idx="251">
                  <c:v>-1.1819459998075792E-3</c:v>
                </c:pt>
                <c:pt idx="252">
                  <c:v>3.3103318416868714E-3</c:v>
                </c:pt>
                <c:pt idx="253">
                  <c:v>9.114164190335651E-3</c:v>
                </c:pt>
                <c:pt idx="254">
                  <c:v>-2.1293084154215577E-3</c:v>
                </c:pt>
                <c:pt idx="255">
                  <c:v>2.1974672529490786E-3</c:v>
                </c:pt>
                <c:pt idx="256">
                  <c:v>-2.4900075932715831E-3</c:v>
                </c:pt>
                <c:pt idx="257">
                  <c:v>3.3869548001149337E-3</c:v>
                </c:pt>
                <c:pt idx="258">
                  <c:v>-6.2531941661464778E-4</c:v>
                </c:pt>
                <c:pt idx="259">
                  <c:v>-8.6331182425128915E-4</c:v>
                </c:pt>
                <c:pt idx="260">
                  <c:v>-1.5342636767250561E-3</c:v>
                </c:pt>
                <c:pt idx="261">
                  <c:v>-2.606749565570663E-3</c:v>
                </c:pt>
                <c:pt idx="262">
                  <c:v>1.5827542544896874E-3</c:v>
                </c:pt>
                <c:pt idx="263">
                  <c:v>1.3456019563730787E-3</c:v>
                </c:pt>
                <c:pt idx="264">
                  <c:v>2.3431918421962161E-3</c:v>
                </c:pt>
                <c:pt idx="265">
                  <c:v>-4.6739505821995079E-4</c:v>
                </c:pt>
                <c:pt idx="266">
                  <c:v>1.2920154278629344E-3</c:v>
                </c:pt>
                <c:pt idx="267">
                  <c:v>1.1149706078704275E-3</c:v>
                </c:pt>
                <c:pt idx="268">
                  <c:v>-7.4557183108549512E-4</c:v>
                </c:pt>
                <c:pt idx="269">
                  <c:v>-1.7602051392222619E-3</c:v>
                </c:pt>
                <c:pt idx="270">
                  <c:v>1.4738134829251448E-3</c:v>
                </c:pt>
                <c:pt idx="271">
                  <c:v>-6.4552766162062343E-5</c:v>
                </c:pt>
                <c:pt idx="272">
                  <c:v>-4.9719756370284092E-4</c:v>
                </c:pt>
                <c:pt idx="273">
                  <c:v>-6.9809617433229214E-3</c:v>
                </c:pt>
                <c:pt idx="274">
                  <c:v>7.8434836248995237E-5</c:v>
                </c:pt>
                <c:pt idx="275">
                  <c:v>-6.5107528228060946E-4</c:v>
                </c:pt>
                <c:pt idx="276">
                  <c:v>2.9956033304269573E-4</c:v>
                </c:pt>
                <c:pt idx="277">
                  <c:v>-1.2775395789294654E-3</c:v>
                </c:pt>
                <c:pt idx="278">
                  <c:v>-1.7046715081719946E-3</c:v>
                </c:pt>
                <c:pt idx="279">
                  <c:v>-9.7691163062465711E-4</c:v>
                </c:pt>
                <c:pt idx="280">
                  <c:v>-7.8604465344394171E-5</c:v>
                </c:pt>
                <c:pt idx="281">
                  <c:v>-1.1808974856107211E-4</c:v>
                </c:pt>
                <c:pt idx="282">
                  <c:v>-7.022189654579149E-4</c:v>
                </c:pt>
                <c:pt idx="283">
                  <c:v>-6.2484155348694714E-4</c:v>
                </c:pt>
                <c:pt idx="284">
                  <c:v>1.5082673221366149E-3</c:v>
                </c:pt>
                <c:pt idx="285">
                  <c:v>4.095876099173813E-4</c:v>
                </c:pt>
                <c:pt idx="286">
                  <c:v>1.2619302855068181E-3</c:v>
                </c:pt>
                <c:pt idx="287">
                  <c:v>5.9804123804914518E-4</c:v>
                </c:pt>
                <c:pt idx="288">
                  <c:v>8.8135110311086105E-4</c:v>
                </c:pt>
                <c:pt idx="289">
                  <c:v>1.2873187744431639E-3</c:v>
                </c:pt>
                <c:pt idx="290">
                  <c:v>2.7381988948352125E-5</c:v>
                </c:pt>
                <c:pt idx="291">
                  <c:v>2.0981924807748209E-4</c:v>
                </c:pt>
                <c:pt idx="292">
                  <c:v>3.9797473791694542E-4</c:v>
                </c:pt>
                <c:pt idx="293">
                  <c:v>6.9470211310215368E-4</c:v>
                </c:pt>
                <c:pt idx="294">
                  <c:v>-2.7258278124809242E-4</c:v>
                </c:pt>
                <c:pt idx="295">
                  <c:v>1.671317690031043E-4</c:v>
                </c:pt>
                <c:pt idx="296">
                  <c:v>7.7592757011158071E-4</c:v>
                </c:pt>
                <c:pt idx="297">
                  <c:v>-3.3512538014715586E-3</c:v>
                </c:pt>
                <c:pt idx="298">
                  <c:v>6.9347772545362302E-5</c:v>
                </c:pt>
                <c:pt idx="299">
                  <c:v>-1.3052902333039631E-4</c:v>
                </c:pt>
                <c:pt idx="300">
                  <c:v>1.014382922423808E-3</c:v>
                </c:pt>
                <c:pt idx="301">
                  <c:v>1.2416481716960543E-4</c:v>
                </c:pt>
                <c:pt idx="302">
                  <c:v>-1.1451301640404803E-3</c:v>
                </c:pt>
                <c:pt idx="303">
                  <c:v>7.9293896259706605E-4</c:v>
                </c:pt>
                <c:pt idx="304">
                  <c:v>1.0925651183747687E-3</c:v>
                </c:pt>
                <c:pt idx="305">
                  <c:v>1.074973174347944E-4</c:v>
                </c:pt>
                <c:pt idx="306">
                  <c:v>3.7657548771341115E-3</c:v>
                </c:pt>
                <c:pt idx="307">
                  <c:v>3.1538473243805263E-3</c:v>
                </c:pt>
                <c:pt idx="308">
                  <c:v>2.6204726395512596E-3</c:v>
                </c:pt>
                <c:pt idx="309">
                  <c:v>1.5399997179635953E-3</c:v>
                </c:pt>
                <c:pt idx="310">
                  <c:v>2.4030886025662957E-3</c:v>
                </c:pt>
                <c:pt idx="311">
                  <c:v>2.0817421123243062E-3</c:v>
                </c:pt>
                <c:pt idx="312">
                  <c:v>7.638135212634724E-4</c:v>
                </c:pt>
                <c:pt idx="313">
                  <c:v>4.081703469708208E-3</c:v>
                </c:pt>
                <c:pt idx="314">
                  <c:v>2.5850985850087442E-3</c:v>
                </c:pt>
                <c:pt idx="315">
                  <c:v>2.4254780110454805E-3</c:v>
                </c:pt>
                <c:pt idx="316">
                  <c:v>3.6886999648094313E-3</c:v>
                </c:pt>
                <c:pt idx="317">
                  <c:v>1.0965622334531827E-3</c:v>
                </c:pt>
                <c:pt idx="318">
                  <c:v>2.2607403335449259E-3</c:v>
                </c:pt>
                <c:pt idx="319">
                  <c:v>-1.3413369925937527E-4</c:v>
                </c:pt>
                <c:pt idx="320">
                  <c:v>-1.3999718586954653E-3</c:v>
                </c:pt>
                <c:pt idx="321">
                  <c:v>-4.735374535674083E-4</c:v>
                </c:pt>
                <c:pt idx="322">
                  <c:v>3.0989952981277436E-4</c:v>
                </c:pt>
                <c:pt idx="323">
                  <c:v>2.4746298133289954E-4</c:v>
                </c:pt>
                <c:pt idx="324">
                  <c:v>-2.2741778874986137E-3</c:v>
                </c:pt>
                <c:pt idx="325">
                  <c:v>5.5254413542500365E-4</c:v>
                </c:pt>
                <c:pt idx="326">
                  <c:v>-2.7795649304669483E-4</c:v>
                </c:pt>
                <c:pt idx="327">
                  <c:v>-2.4669959960676715E-3</c:v>
                </c:pt>
                <c:pt idx="328">
                  <c:v>5.7102728410167729E-4</c:v>
                </c:pt>
                <c:pt idx="329">
                  <c:v>1.6423020482266909E-3</c:v>
                </c:pt>
                <c:pt idx="330">
                  <c:v>8.3947646570212966E-4</c:v>
                </c:pt>
                <c:pt idx="331">
                  <c:v>1.2381498845097233E-3</c:v>
                </c:pt>
                <c:pt idx="332">
                  <c:v>1.7448606394071084E-3</c:v>
                </c:pt>
                <c:pt idx="333">
                  <c:v>-3.6482714414811409E-4</c:v>
                </c:pt>
                <c:pt idx="334">
                  <c:v>2.8280590808876425E-4</c:v>
                </c:pt>
                <c:pt idx="335">
                  <c:v>2.5710308993083706E-5</c:v>
                </c:pt>
                <c:pt idx="336">
                  <c:v>-1.4991476198768241E-3</c:v>
                </c:pt>
                <c:pt idx="337">
                  <c:v>-4.3997834371620886E-5</c:v>
                </c:pt>
                <c:pt idx="338">
                  <c:v>2.0331872085463179E-3</c:v>
                </c:pt>
                <c:pt idx="339">
                  <c:v>-1.1375410305785789E-3</c:v>
                </c:pt>
                <c:pt idx="340">
                  <c:v>2.453496349000669E-3</c:v>
                </c:pt>
                <c:pt idx="341">
                  <c:v>-2.6658574378235797E-3</c:v>
                </c:pt>
                <c:pt idx="342">
                  <c:v>-1.691860354832041E-3</c:v>
                </c:pt>
                <c:pt idx="343">
                  <c:v>-1.6288795870887172E-3</c:v>
                </c:pt>
                <c:pt idx="344">
                  <c:v>-2.2626692573348055E-3</c:v>
                </c:pt>
                <c:pt idx="345">
                  <c:v>-5.5466954683441047E-3</c:v>
                </c:pt>
                <c:pt idx="346">
                  <c:v>1.0771559021917104E-3</c:v>
                </c:pt>
                <c:pt idx="347">
                  <c:v>7.7150433751756523E-5</c:v>
                </c:pt>
                <c:pt idx="348">
                  <c:v>4.9385195947107216E-4</c:v>
                </c:pt>
                <c:pt idx="349">
                  <c:v>1.4836839924480769E-4</c:v>
                </c:pt>
                <c:pt idx="350">
                  <c:v>1.3517341474793168E-3</c:v>
                </c:pt>
                <c:pt idx="351">
                  <c:v>1.9162632747560726E-4</c:v>
                </c:pt>
                <c:pt idx="352">
                  <c:v>3.5986518866391187E-4</c:v>
                </c:pt>
                <c:pt idx="353">
                  <c:v>-6.1177032816674734E-4</c:v>
                </c:pt>
                <c:pt idx="354">
                  <c:v>-3.9189438180890101E-4</c:v>
                </c:pt>
                <c:pt idx="355">
                  <c:v>-1.3455821738954351E-3</c:v>
                </c:pt>
                <c:pt idx="356">
                  <c:v>-6.202032067373068E-4</c:v>
                </c:pt>
                <c:pt idx="357">
                  <c:v>-5.4145857185834744E-4</c:v>
                </c:pt>
                <c:pt idx="358">
                  <c:v>-1.324721586987566E-3</c:v>
                </c:pt>
                <c:pt idx="359">
                  <c:v>-2.4590189500643626E-3</c:v>
                </c:pt>
                <c:pt idx="360">
                  <c:v>-3.0177239694803089E-3</c:v>
                </c:pt>
                <c:pt idx="361">
                  <c:v>2.3921203169343665E-3</c:v>
                </c:pt>
                <c:pt idx="362">
                  <c:v>1.7198036821223363E-3</c:v>
                </c:pt>
                <c:pt idx="363">
                  <c:v>2.5082452861551504E-4</c:v>
                </c:pt>
                <c:pt idx="364">
                  <c:v>-4.1286186774873229E-4</c:v>
                </c:pt>
                <c:pt idx="365">
                  <c:v>1.981001215083285E-3</c:v>
                </c:pt>
                <c:pt idx="366">
                  <c:v>1.2351755239094816E-3</c:v>
                </c:pt>
                <c:pt idx="367">
                  <c:v>1.4716017724769304E-3</c:v>
                </c:pt>
                <c:pt idx="368">
                  <c:v>6.8636618026250338E-4</c:v>
                </c:pt>
                <c:pt idx="369">
                  <c:v>-2.085335751798843E-4</c:v>
                </c:pt>
                <c:pt idx="370">
                  <c:v>1.0712955764589696E-3</c:v>
                </c:pt>
                <c:pt idx="371">
                  <c:v>1.7249134576720303E-3</c:v>
                </c:pt>
                <c:pt idx="372">
                  <c:v>-3.082103394799778E-3</c:v>
                </c:pt>
                <c:pt idx="373">
                  <c:v>2.4245398234936711E-4</c:v>
                </c:pt>
                <c:pt idx="374">
                  <c:v>-3.9763626807523848E-4</c:v>
                </c:pt>
                <c:pt idx="375">
                  <c:v>-1.9216494140883323E-3</c:v>
                </c:pt>
                <c:pt idx="376">
                  <c:v>-1.9081065573436087E-3</c:v>
                </c:pt>
                <c:pt idx="377">
                  <c:v>-1.5162507181448429E-3</c:v>
                </c:pt>
                <c:pt idx="378">
                  <c:v>-2.1818490967706198E-3</c:v>
                </c:pt>
                <c:pt idx="379">
                  <c:v>1.4319061446182915E-4</c:v>
                </c:pt>
                <c:pt idx="380">
                  <c:v>-1.5661026218101795E-4</c:v>
                </c:pt>
                <c:pt idx="381">
                  <c:v>-1.9699004629848754E-3</c:v>
                </c:pt>
                <c:pt idx="382">
                  <c:v>6.5953817596323182E-4</c:v>
                </c:pt>
                <c:pt idx="383">
                  <c:v>6.0476150964292302E-4</c:v>
                </c:pt>
                <c:pt idx="384">
                  <c:v>-9.2700759080582146E-4</c:v>
                </c:pt>
                <c:pt idx="385">
                  <c:v>-1.6126688825172874E-3</c:v>
                </c:pt>
                <c:pt idx="386">
                  <c:v>-6.2358014955604278E-4</c:v>
                </c:pt>
                <c:pt idx="387">
                  <c:v>-1.1821074723907038E-3</c:v>
                </c:pt>
                <c:pt idx="388">
                  <c:v>-1.0783911436520918E-4</c:v>
                </c:pt>
                <c:pt idx="389">
                  <c:v>1.2752152290656507E-4</c:v>
                </c:pt>
                <c:pt idx="390">
                  <c:v>1.305084827530461E-3</c:v>
                </c:pt>
                <c:pt idx="391">
                  <c:v>1.5774266137684456E-4</c:v>
                </c:pt>
                <c:pt idx="392">
                  <c:v>2.1694134778955498E-3</c:v>
                </c:pt>
                <c:pt idx="393">
                  <c:v>4.0253878111864237E-3</c:v>
                </c:pt>
                <c:pt idx="394">
                  <c:v>7.7734310852841214E-5</c:v>
                </c:pt>
                <c:pt idx="395">
                  <c:v>-8.413204686959616E-4</c:v>
                </c:pt>
                <c:pt idx="396">
                  <c:v>1.7591164531423169E-6</c:v>
                </c:pt>
                <c:pt idx="397">
                  <c:v>-2.486763263636553E-3</c:v>
                </c:pt>
                <c:pt idx="398">
                  <c:v>1.42197374531251E-3</c:v>
                </c:pt>
                <c:pt idx="399">
                  <c:v>2.6254990008722583E-4</c:v>
                </c:pt>
                <c:pt idx="400">
                  <c:v>1.8917673436320299E-3</c:v>
                </c:pt>
                <c:pt idx="401">
                  <c:v>2.9162427273662721E-4</c:v>
                </c:pt>
                <c:pt idx="402">
                  <c:v>-1.4258818833187128E-4</c:v>
                </c:pt>
                <c:pt idx="403">
                  <c:v>-3.2223404371498716E-4</c:v>
                </c:pt>
                <c:pt idx="404">
                  <c:v>-7.3655656279304792E-4</c:v>
                </c:pt>
                <c:pt idx="405">
                  <c:v>1.7024592234059254E-3</c:v>
                </c:pt>
                <c:pt idx="406">
                  <c:v>-5.8216471947326247E-4</c:v>
                </c:pt>
                <c:pt idx="407">
                  <c:v>6.48407486697305E-4</c:v>
                </c:pt>
                <c:pt idx="408">
                  <c:v>4.2724810171288689E-4</c:v>
                </c:pt>
                <c:pt idx="409">
                  <c:v>1.5782268399478949E-3</c:v>
                </c:pt>
                <c:pt idx="410">
                  <c:v>3.5612305952051945E-3</c:v>
                </c:pt>
                <c:pt idx="411">
                  <c:v>-4.1671527613981307E-4</c:v>
                </c:pt>
                <c:pt idx="412">
                  <c:v>1.1996700262749595E-3</c:v>
                </c:pt>
                <c:pt idx="413">
                  <c:v>-1.2685773533207658E-3</c:v>
                </c:pt>
                <c:pt idx="414">
                  <c:v>-1.9300953276832817E-3</c:v>
                </c:pt>
                <c:pt idx="415">
                  <c:v>-6.2805578747132207E-4</c:v>
                </c:pt>
                <c:pt idx="416">
                  <c:v>-1.7077218482968943E-3</c:v>
                </c:pt>
                <c:pt idx="417">
                  <c:v>-2.0514814430605574E-3</c:v>
                </c:pt>
                <c:pt idx="418">
                  <c:v>-3.9263010516403908E-4</c:v>
                </c:pt>
                <c:pt idx="419">
                  <c:v>-5.3915148619142327E-3</c:v>
                </c:pt>
                <c:pt idx="420">
                  <c:v>-7.5873321822534159E-3</c:v>
                </c:pt>
                <c:pt idx="421">
                  <c:v>-5.3692283351185538E-3</c:v>
                </c:pt>
                <c:pt idx="422">
                  <c:v>-6.4612980950356372E-3</c:v>
                </c:pt>
                <c:pt idx="423">
                  <c:v>-5.443379723939365E-3</c:v>
                </c:pt>
                <c:pt idx="424">
                  <c:v>-2.0621042056437489E-3</c:v>
                </c:pt>
                <c:pt idx="425">
                  <c:v>-4.8589726781512674E-3</c:v>
                </c:pt>
                <c:pt idx="426">
                  <c:v>-6.890892690770198E-3</c:v>
                </c:pt>
                <c:pt idx="427">
                  <c:v>-4.576237134424354E-3</c:v>
                </c:pt>
                <c:pt idx="428">
                  <c:v>-2.8904367910902208E-3</c:v>
                </c:pt>
                <c:pt idx="429">
                  <c:v>-3.5829456744875931E-4</c:v>
                </c:pt>
                <c:pt idx="430">
                  <c:v>-2.7709705865401435E-3</c:v>
                </c:pt>
                <c:pt idx="431">
                  <c:v>-2.9673275177527704E-3</c:v>
                </c:pt>
                <c:pt idx="432">
                  <c:v>-7.9640303768142851E-4</c:v>
                </c:pt>
                <c:pt idx="433">
                  <c:v>-3.5860836175567604E-4</c:v>
                </c:pt>
                <c:pt idx="434">
                  <c:v>3.3465328628195113E-4</c:v>
                </c:pt>
                <c:pt idx="435">
                  <c:v>-4.2371068072806842E-4</c:v>
                </c:pt>
                <c:pt idx="436">
                  <c:v>2.7012783497016354E-4</c:v>
                </c:pt>
                <c:pt idx="437">
                  <c:v>-4.9275303306911241E-4</c:v>
                </c:pt>
                <c:pt idx="438">
                  <c:v>-9.1428200079061994E-4</c:v>
                </c:pt>
                <c:pt idx="439">
                  <c:v>6.4945207492212494E-5</c:v>
                </c:pt>
                <c:pt idx="440">
                  <c:v>5.2759860184218264E-3</c:v>
                </c:pt>
                <c:pt idx="441">
                  <c:v>6.6467562713477743E-3</c:v>
                </c:pt>
                <c:pt idx="442">
                  <c:v>4.8541704879886951E-3</c:v>
                </c:pt>
                <c:pt idx="443">
                  <c:v>1.0410720987969466E-3</c:v>
                </c:pt>
                <c:pt idx="444">
                  <c:v>1.9345159969504275E-3</c:v>
                </c:pt>
                <c:pt idx="445">
                  <c:v>1.7494914013103761E-4</c:v>
                </c:pt>
                <c:pt idx="446">
                  <c:v>3.9043626029162818E-4</c:v>
                </c:pt>
                <c:pt idx="447">
                  <c:v>-4.755081484541302E-4</c:v>
                </c:pt>
                <c:pt idx="448">
                  <c:v>-4.2563233289779137E-4</c:v>
                </c:pt>
                <c:pt idx="449">
                  <c:v>-1.9446379811076436E-3</c:v>
                </c:pt>
                <c:pt idx="450">
                  <c:v>-1.2062875915085204E-3</c:v>
                </c:pt>
                <c:pt idx="451">
                  <c:v>-1.023202295475235E-3</c:v>
                </c:pt>
                <c:pt idx="452">
                  <c:v>-1.5722948668125815E-3</c:v>
                </c:pt>
                <c:pt idx="453">
                  <c:v>-5.3025281626866534E-4</c:v>
                </c:pt>
                <c:pt idx="454">
                  <c:v>-2.122284343277144E-3</c:v>
                </c:pt>
                <c:pt idx="455">
                  <c:v>1.9830702417949521E-4</c:v>
                </c:pt>
                <c:pt idx="456">
                  <c:v>-8.5402610279176503E-4</c:v>
                </c:pt>
                <c:pt idx="457">
                  <c:v>5.0677554172915513E-5</c:v>
                </c:pt>
                <c:pt idx="458">
                  <c:v>1.6341881897497157E-3</c:v>
                </c:pt>
                <c:pt idx="459">
                  <c:v>-1.0615976581866151E-4</c:v>
                </c:pt>
                <c:pt idx="460">
                  <c:v>-1.904943623970653E-4</c:v>
                </c:pt>
                <c:pt idx="461">
                  <c:v>1.5651237449540085E-3</c:v>
                </c:pt>
                <c:pt idx="462">
                  <c:v>-1.3109191187792874E-3</c:v>
                </c:pt>
                <c:pt idx="463">
                  <c:v>-1.5101305794477553E-3</c:v>
                </c:pt>
                <c:pt idx="464">
                  <c:v>-2.2612401254135921E-3</c:v>
                </c:pt>
                <c:pt idx="465">
                  <c:v>-2.5367257420452886E-3</c:v>
                </c:pt>
                <c:pt idx="466">
                  <c:v>-1.3359604583062248E-3</c:v>
                </c:pt>
                <c:pt idx="467">
                  <c:v>-1.4088462591129412E-4</c:v>
                </c:pt>
                <c:pt idx="468">
                  <c:v>1.5901640682433474E-3</c:v>
                </c:pt>
                <c:pt idx="469">
                  <c:v>-7.1316041532925949E-4</c:v>
                </c:pt>
                <c:pt idx="470">
                  <c:v>8.3776038403561939E-4</c:v>
                </c:pt>
                <c:pt idx="471">
                  <c:v>-1.0872085445131395E-3</c:v>
                </c:pt>
                <c:pt idx="472">
                  <c:v>-2.0658798200131707E-3</c:v>
                </c:pt>
                <c:pt idx="473">
                  <c:v>-3.7876320457870549E-4</c:v>
                </c:pt>
                <c:pt idx="474">
                  <c:v>1.0335900043385009E-3</c:v>
                </c:pt>
                <c:pt idx="475">
                  <c:v>-7.8601734585462745E-5</c:v>
                </c:pt>
                <c:pt idx="476">
                  <c:v>-3.4666284014244804E-4</c:v>
                </c:pt>
                <c:pt idx="477">
                  <c:v>-5.1723499731904006E-4</c:v>
                </c:pt>
                <c:pt idx="478">
                  <c:v>-5.4277703601806856E-4</c:v>
                </c:pt>
                <c:pt idx="479">
                  <c:v>5.394580585592675E-4</c:v>
                </c:pt>
                <c:pt idx="480">
                  <c:v>-9.4056254112996943E-4</c:v>
                </c:pt>
                <c:pt idx="481">
                  <c:v>-6.3335649298599432E-4</c:v>
                </c:pt>
                <c:pt idx="482">
                  <c:v>-1.9778495758543055E-3</c:v>
                </c:pt>
                <c:pt idx="483">
                  <c:v>-5.9808858201679509E-4</c:v>
                </c:pt>
                <c:pt idx="484">
                  <c:v>3.0992185212689463E-3</c:v>
                </c:pt>
                <c:pt idx="485">
                  <c:v>2.1751660464423275E-4</c:v>
                </c:pt>
                <c:pt idx="486">
                  <c:v>-5.4449346666618362E-4</c:v>
                </c:pt>
                <c:pt idx="487">
                  <c:v>7.5261182073916514E-4</c:v>
                </c:pt>
                <c:pt idx="488">
                  <c:v>1.3251344873974513E-3</c:v>
                </c:pt>
                <c:pt idx="489">
                  <c:v>-6.5384670066745854E-4</c:v>
                </c:pt>
                <c:pt idx="490">
                  <c:v>-1.4345949973509167E-3</c:v>
                </c:pt>
                <c:pt idx="491">
                  <c:v>7.9396169604270929E-4</c:v>
                </c:pt>
                <c:pt idx="492">
                  <c:v>2.8942514863425002E-3</c:v>
                </c:pt>
                <c:pt idx="493">
                  <c:v>2.8552540573827719E-5</c:v>
                </c:pt>
                <c:pt idx="494">
                  <c:v>-5.354739222372936E-5</c:v>
                </c:pt>
                <c:pt idx="495">
                  <c:v>-2.4000746321425868E-3</c:v>
                </c:pt>
                <c:pt idx="496">
                  <c:v>-7.5632828379211103E-5</c:v>
                </c:pt>
                <c:pt idx="497">
                  <c:v>1.360001081834573E-3</c:v>
                </c:pt>
                <c:pt idx="498">
                  <c:v>-8.1222774841918665E-4</c:v>
                </c:pt>
                <c:pt idx="499">
                  <c:v>-2.3736814831274758E-3</c:v>
                </c:pt>
                <c:pt idx="500">
                  <c:v>-2.8478349558079205E-4</c:v>
                </c:pt>
                <c:pt idx="501">
                  <c:v>-7.7743534448321684E-4</c:v>
                </c:pt>
                <c:pt idx="502">
                  <c:v>-3.7247769007686172E-3</c:v>
                </c:pt>
                <c:pt idx="503">
                  <c:v>-1.2736488238172033E-3</c:v>
                </c:pt>
                <c:pt idx="504">
                  <c:v>2.0366417391645783E-4</c:v>
                </c:pt>
                <c:pt idx="505">
                  <c:v>-1.7836852981001703E-3</c:v>
                </c:pt>
                <c:pt idx="506">
                  <c:v>-1.721894490702874E-3</c:v>
                </c:pt>
                <c:pt idx="507">
                  <c:v>-9.6218158631868121E-4</c:v>
                </c:pt>
                <c:pt idx="508">
                  <c:v>-1.0088037071471329E-3</c:v>
                </c:pt>
                <c:pt idx="509">
                  <c:v>-2.4080524233385109E-4</c:v>
                </c:pt>
                <c:pt idx="510">
                  <c:v>-8.1082166050428634E-4</c:v>
                </c:pt>
                <c:pt idx="511">
                  <c:v>-3.0692629064177366E-3</c:v>
                </c:pt>
                <c:pt idx="512">
                  <c:v>-2.2946983324612746E-3</c:v>
                </c:pt>
                <c:pt idx="513">
                  <c:v>-2.6576316763101803E-3</c:v>
                </c:pt>
                <c:pt idx="514">
                  <c:v>6.3458181624140905E-4</c:v>
                </c:pt>
                <c:pt idx="515">
                  <c:v>-1.3442308447931648E-3</c:v>
                </c:pt>
                <c:pt idx="516">
                  <c:v>1.3055299321214613E-5</c:v>
                </c:pt>
                <c:pt idx="517">
                  <c:v>1.734087842358535E-3</c:v>
                </c:pt>
                <c:pt idx="518">
                  <c:v>-8.4601160610246664E-4</c:v>
                </c:pt>
                <c:pt idx="519">
                  <c:v>-2.4026121994211759E-3</c:v>
                </c:pt>
                <c:pt idx="520">
                  <c:v>-1.9662041405787674E-4</c:v>
                </c:pt>
                <c:pt idx="521">
                  <c:v>-6.4686443813137995E-4</c:v>
                </c:pt>
                <c:pt idx="522">
                  <c:v>-1.1398414073064958E-3</c:v>
                </c:pt>
                <c:pt idx="523">
                  <c:v>1.0275207196227881E-4</c:v>
                </c:pt>
                <c:pt idx="524">
                  <c:v>3.8984501739154692E-3</c:v>
                </c:pt>
                <c:pt idx="525">
                  <c:v>-1.1171379861191345E-3</c:v>
                </c:pt>
                <c:pt idx="526">
                  <c:v>-9.7565182269289906E-4</c:v>
                </c:pt>
                <c:pt idx="527">
                  <c:v>-6.7917270837148346E-4</c:v>
                </c:pt>
                <c:pt idx="528">
                  <c:v>-1.5537435368603225E-3</c:v>
                </c:pt>
                <c:pt idx="529">
                  <c:v>5.8477353873632955E-6</c:v>
                </c:pt>
                <c:pt idx="530">
                  <c:v>6.2883415274422362E-4</c:v>
                </c:pt>
                <c:pt idx="531">
                  <c:v>-3.8212459125692598E-4</c:v>
                </c:pt>
                <c:pt idx="532">
                  <c:v>1.158581397304158E-3</c:v>
                </c:pt>
                <c:pt idx="533">
                  <c:v>1.3915757263983414E-3</c:v>
                </c:pt>
                <c:pt idx="534">
                  <c:v>3.0591790463437747E-3</c:v>
                </c:pt>
                <c:pt idx="535">
                  <c:v>4.7877881263933587E-3</c:v>
                </c:pt>
                <c:pt idx="536">
                  <c:v>3.1582311010667427E-3</c:v>
                </c:pt>
                <c:pt idx="537">
                  <c:v>-1.530495856330701E-3</c:v>
                </c:pt>
                <c:pt idx="538">
                  <c:v>-1.0171104846334765E-3</c:v>
                </c:pt>
                <c:pt idx="539">
                  <c:v>-1.1817306622242021E-3</c:v>
                </c:pt>
                <c:pt idx="540">
                  <c:v>-1.1810367764544512E-3</c:v>
                </c:pt>
                <c:pt idx="541">
                  <c:v>8.428185008451149E-4</c:v>
                </c:pt>
                <c:pt idx="542">
                  <c:v>-1.3531216925524552E-3</c:v>
                </c:pt>
                <c:pt idx="543">
                  <c:v>8.3230599539229407E-4</c:v>
                </c:pt>
                <c:pt idx="544">
                  <c:v>-1.5039488758186951E-3</c:v>
                </c:pt>
                <c:pt idx="545">
                  <c:v>-2.8058701083511733E-3</c:v>
                </c:pt>
                <c:pt idx="546">
                  <c:v>-1.5703766978873302E-3</c:v>
                </c:pt>
                <c:pt idx="547">
                  <c:v>4.7088213856376271E-3</c:v>
                </c:pt>
                <c:pt idx="548">
                  <c:v>2.4702955332484827E-3</c:v>
                </c:pt>
                <c:pt idx="549">
                  <c:v>2.4168590991380514E-3</c:v>
                </c:pt>
                <c:pt idx="550">
                  <c:v>1.1140595728332376E-3</c:v>
                </c:pt>
                <c:pt idx="551">
                  <c:v>8.0738423285939948E-4</c:v>
                </c:pt>
                <c:pt idx="552">
                  <c:v>3.4708076274473539E-3</c:v>
                </c:pt>
                <c:pt idx="553">
                  <c:v>1.4091848825431015E-3</c:v>
                </c:pt>
                <c:pt idx="554">
                  <c:v>2.6260018909479823E-3</c:v>
                </c:pt>
                <c:pt idx="555">
                  <c:v>2.5676623837151179E-3</c:v>
                </c:pt>
                <c:pt idx="556">
                  <c:v>2.4663013232670366E-3</c:v>
                </c:pt>
                <c:pt idx="557">
                  <c:v>5.2819637811664091E-3</c:v>
                </c:pt>
                <c:pt idx="558">
                  <c:v>2.8084690641966919E-3</c:v>
                </c:pt>
                <c:pt idx="559">
                  <c:v>-1.1773049713928664E-3</c:v>
                </c:pt>
                <c:pt idx="560">
                  <c:v>3.6481001734115989E-4</c:v>
                </c:pt>
                <c:pt idx="561">
                  <c:v>-2.2275860637601657E-3</c:v>
                </c:pt>
                <c:pt idx="562">
                  <c:v>-2.3646461956376794E-5</c:v>
                </c:pt>
                <c:pt idx="563">
                  <c:v>-3.6708728634357118E-3</c:v>
                </c:pt>
                <c:pt idx="564">
                  <c:v>-4.3258832391914782E-3</c:v>
                </c:pt>
                <c:pt idx="565">
                  <c:v>-1.7059730499597284E-3</c:v>
                </c:pt>
                <c:pt idx="566">
                  <c:v>-3.5081501228504579E-3</c:v>
                </c:pt>
                <c:pt idx="567">
                  <c:v>-9.2901665821750043E-4</c:v>
                </c:pt>
                <c:pt idx="568">
                  <c:v>-4.8649892813996815E-3</c:v>
                </c:pt>
                <c:pt idx="569">
                  <c:v>-1.3359390650307219E-3</c:v>
                </c:pt>
                <c:pt idx="570">
                  <c:v>-2.0415860457535435E-3</c:v>
                </c:pt>
                <c:pt idx="571">
                  <c:v>-7.951038147470409E-4</c:v>
                </c:pt>
                <c:pt idx="572">
                  <c:v>-1.770053692675363E-3</c:v>
                </c:pt>
                <c:pt idx="573">
                  <c:v>5.5606649956357218E-4</c:v>
                </c:pt>
                <c:pt idx="574">
                  <c:v>8.6698874270369484E-4</c:v>
                </c:pt>
                <c:pt idx="575">
                  <c:v>7.0181309180194986E-4</c:v>
                </c:pt>
                <c:pt idx="576">
                  <c:v>-1.4752687796681973E-4</c:v>
                </c:pt>
                <c:pt idx="577">
                  <c:v>7.2479009487987989E-4</c:v>
                </c:pt>
                <c:pt idx="578">
                  <c:v>6.6580635760754938E-4</c:v>
                </c:pt>
                <c:pt idx="579">
                  <c:v>-6.9607781988279861E-5</c:v>
                </c:pt>
                <c:pt idx="580">
                  <c:v>-5.0502925779140372E-5</c:v>
                </c:pt>
                <c:pt idx="581">
                  <c:v>1.3456032308327218E-3</c:v>
                </c:pt>
                <c:pt idx="582">
                  <c:v>1.1927359876958026E-3</c:v>
                </c:pt>
                <c:pt idx="583">
                  <c:v>9.4583855342415075E-4</c:v>
                </c:pt>
                <c:pt idx="584">
                  <c:v>3.5721450058804694E-4</c:v>
                </c:pt>
                <c:pt idx="585">
                  <c:v>-8.3216045570194349E-4</c:v>
                </c:pt>
                <c:pt idx="586">
                  <c:v>1.3843637290509312E-4</c:v>
                </c:pt>
                <c:pt idx="587">
                  <c:v>-2.1385651253811896E-3</c:v>
                </c:pt>
                <c:pt idx="588">
                  <c:v>-1.2018659638857831E-3</c:v>
                </c:pt>
                <c:pt idx="589">
                  <c:v>-3.4322313928888254E-4</c:v>
                </c:pt>
                <c:pt idx="590">
                  <c:v>-7.3349304548972396E-4</c:v>
                </c:pt>
                <c:pt idx="591">
                  <c:v>-3.1427162070804819E-4</c:v>
                </c:pt>
                <c:pt idx="592">
                  <c:v>-9.4724816640794237E-4</c:v>
                </c:pt>
                <c:pt idx="593">
                  <c:v>6.1285486310658655E-4</c:v>
                </c:pt>
                <c:pt idx="594">
                  <c:v>-1.9674693995208434E-3</c:v>
                </c:pt>
                <c:pt idx="595">
                  <c:v>-2.0255191757422505E-3</c:v>
                </c:pt>
                <c:pt idx="596">
                  <c:v>-1.7514005173506336E-3</c:v>
                </c:pt>
                <c:pt idx="597">
                  <c:v>-9.721357538860706E-4</c:v>
                </c:pt>
                <c:pt idx="598">
                  <c:v>-2.3359496512426413E-3</c:v>
                </c:pt>
                <c:pt idx="599">
                  <c:v>-1.500149606378356E-3</c:v>
                </c:pt>
                <c:pt idx="600">
                  <c:v>-4.4522233343804955E-3</c:v>
                </c:pt>
                <c:pt idx="601">
                  <c:v>-5.4135494898126203E-4</c:v>
                </c:pt>
                <c:pt idx="602">
                  <c:v>-1.4681752261452804E-3</c:v>
                </c:pt>
                <c:pt idx="603">
                  <c:v>-1.1200243683692239E-3</c:v>
                </c:pt>
                <c:pt idx="604">
                  <c:v>4.2339454992087035E-4</c:v>
                </c:pt>
                <c:pt idx="605">
                  <c:v>-2.0366111723598636E-3</c:v>
                </c:pt>
                <c:pt idx="606">
                  <c:v>-2.3292095510319987E-3</c:v>
                </c:pt>
                <c:pt idx="607">
                  <c:v>-3.6165491559255153E-4</c:v>
                </c:pt>
                <c:pt idx="608">
                  <c:v>-4.3231517101945376E-5</c:v>
                </c:pt>
                <c:pt idx="609">
                  <c:v>6.0633049152442964E-4</c:v>
                </c:pt>
                <c:pt idx="610">
                  <c:v>2.7897869071009372E-3</c:v>
                </c:pt>
                <c:pt idx="611">
                  <c:v>3.9795814491918012E-3</c:v>
                </c:pt>
                <c:pt idx="612">
                  <c:v>1.5732726215330532E-3</c:v>
                </c:pt>
                <c:pt idx="613">
                  <c:v>4.8399705879014149E-4</c:v>
                </c:pt>
                <c:pt idx="614">
                  <c:v>-1.8780617337311708E-3</c:v>
                </c:pt>
                <c:pt idx="615">
                  <c:v>-5.625192349980792E-4</c:v>
                </c:pt>
                <c:pt idx="616">
                  <c:v>2.8052457105536368E-4</c:v>
                </c:pt>
                <c:pt idx="617">
                  <c:v>7.6486061295338165E-4</c:v>
                </c:pt>
                <c:pt idx="618">
                  <c:v>5.2085524442691867E-4</c:v>
                </c:pt>
                <c:pt idx="619">
                  <c:v>-1.0095024672819662E-3</c:v>
                </c:pt>
                <c:pt idx="620">
                  <c:v>-4.4634856233012187E-4</c:v>
                </c:pt>
                <c:pt idx="621">
                  <c:v>-1.063140891125351E-3</c:v>
                </c:pt>
                <c:pt idx="622">
                  <c:v>7.4603329119770972E-4</c:v>
                </c:pt>
                <c:pt idx="623">
                  <c:v>-2.2712145173858621E-3</c:v>
                </c:pt>
                <c:pt idx="624">
                  <c:v>-2.3471679221533839E-3</c:v>
                </c:pt>
                <c:pt idx="625">
                  <c:v>-3.4880491197721947E-4</c:v>
                </c:pt>
                <c:pt idx="626">
                  <c:v>1.2175730115117512E-3</c:v>
                </c:pt>
                <c:pt idx="627">
                  <c:v>5.6021792962930768E-4</c:v>
                </c:pt>
                <c:pt idx="628">
                  <c:v>-6.4434458078824859E-4</c:v>
                </c:pt>
                <c:pt idx="629">
                  <c:v>-2.1251648924822965E-4</c:v>
                </c:pt>
                <c:pt idx="630">
                  <c:v>3.7255728857916591E-4</c:v>
                </c:pt>
                <c:pt idx="631">
                  <c:v>2.710133575308752E-5</c:v>
                </c:pt>
                <c:pt idx="632">
                  <c:v>-1.1998029779233157E-3</c:v>
                </c:pt>
                <c:pt idx="633">
                  <c:v>-2.1183929144041132E-4</c:v>
                </c:pt>
                <c:pt idx="634">
                  <c:v>-1.0298933306363276E-3</c:v>
                </c:pt>
                <c:pt idx="635">
                  <c:v>-6.5721612630379833E-5</c:v>
                </c:pt>
                <c:pt idx="636">
                  <c:v>-8.9395659699182317E-4</c:v>
                </c:pt>
                <c:pt idx="637">
                  <c:v>2.1613128692986642E-4</c:v>
                </c:pt>
                <c:pt idx="638">
                  <c:v>-1.5694996160296073E-5</c:v>
                </c:pt>
                <c:pt idx="639">
                  <c:v>1.3810714811083812E-3</c:v>
                </c:pt>
                <c:pt idx="640">
                  <c:v>-1.9259372560067409E-3</c:v>
                </c:pt>
                <c:pt idx="641">
                  <c:v>-1.7074452974717414E-3</c:v>
                </c:pt>
                <c:pt idx="642">
                  <c:v>-9.7623538616870031E-4</c:v>
                </c:pt>
                <c:pt idx="643">
                  <c:v>-2.067221289691419E-3</c:v>
                </c:pt>
                <c:pt idx="644">
                  <c:v>-2.4948677147921239E-3</c:v>
                </c:pt>
                <c:pt idx="645">
                  <c:v>-1.3676603076958204E-3</c:v>
                </c:pt>
                <c:pt idx="646">
                  <c:v>-1.26831736534538E-3</c:v>
                </c:pt>
                <c:pt idx="647">
                  <c:v>-1.4940173325251652E-3</c:v>
                </c:pt>
                <c:pt idx="648">
                  <c:v>-2.5693233921620568E-3</c:v>
                </c:pt>
                <c:pt idx="649">
                  <c:v>-2.4242760173060663E-3</c:v>
                </c:pt>
                <c:pt idx="650">
                  <c:v>-1.1489408172909534E-3</c:v>
                </c:pt>
                <c:pt idx="651">
                  <c:v>-1.8323942708120427E-3</c:v>
                </c:pt>
                <c:pt idx="652">
                  <c:v>-1.3005130672201068E-3</c:v>
                </c:pt>
                <c:pt idx="653">
                  <c:v>1.4874518197990259E-3</c:v>
                </c:pt>
                <c:pt idx="654">
                  <c:v>1.1088987588933909E-3</c:v>
                </c:pt>
                <c:pt idx="655">
                  <c:v>1.4260394478719327E-3</c:v>
                </c:pt>
                <c:pt idx="656">
                  <c:v>2.1596031594046149E-3</c:v>
                </c:pt>
                <c:pt idx="657">
                  <c:v>1.3169401817217262E-3</c:v>
                </c:pt>
                <c:pt idx="658">
                  <c:v>9.6400519866205272E-4</c:v>
                </c:pt>
                <c:pt idx="659">
                  <c:v>3.1805632405958323E-3</c:v>
                </c:pt>
                <c:pt idx="660">
                  <c:v>1.8444917426107721E-3</c:v>
                </c:pt>
                <c:pt idx="661">
                  <c:v>2.8018417506270824E-3</c:v>
                </c:pt>
                <c:pt idx="662">
                  <c:v>-5.4074176716307713E-3</c:v>
                </c:pt>
                <c:pt idx="663">
                  <c:v>-7.3597636760407599E-3</c:v>
                </c:pt>
                <c:pt idx="664">
                  <c:v>-8.2168807333414095E-3</c:v>
                </c:pt>
                <c:pt idx="665">
                  <c:v>-7.8326305547271793E-3</c:v>
                </c:pt>
                <c:pt idx="666">
                  <c:v>-6.4466434607860518E-3</c:v>
                </c:pt>
                <c:pt idx="667">
                  <c:v>-6.9341169316377519E-3</c:v>
                </c:pt>
                <c:pt idx="668">
                  <c:v>-7.8079476335503441E-3</c:v>
                </c:pt>
                <c:pt idx="669">
                  <c:v>-8.8902899250319651E-3</c:v>
                </c:pt>
                <c:pt idx="670">
                  <c:v>-5.4247222480148169E-3</c:v>
                </c:pt>
                <c:pt idx="671">
                  <c:v>-4.9720267383936822E-3</c:v>
                </c:pt>
                <c:pt idx="672">
                  <c:v>-7.3279768436952403E-3</c:v>
                </c:pt>
                <c:pt idx="673">
                  <c:v>-5.7949952665028526E-3</c:v>
                </c:pt>
                <c:pt idx="674">
                  <c:v>-6.6058534250157562E-3</c:v>
                </c:pt>
                <c:pt idx="675">
                  <c:v>-7.9341578028769913E-3</c:v>
                </c:pt>
                <c:pt idx="676">
                  <c:v>-8.9117739530576948E-3</c:v>
                </c:pt>
                <c:pt idx="677">
                  <c:v>-9.197491342141921E-3</c:v>
                </c:pt>
                <c:pt idx="678">
                  <c:v>-1.7330444356882775E-3</c:v>
                </c:pt>
                <c:pt idx="679">
                  <c:v>1.3062956861150657E-3</c:v>
                </c:pt>
                <c:pt idx="680">
                  <c:v>2.2101145178464476E-3</c:v>
                </c:pt>
                <c:pt idx="681">
                  <c:v>2.5734422232205458E-3</c:v>
                </c:pt>
                <c:pt idx="682">
                  <c:v>5.5516309824015873E-3</c:v>
                </c:pt>
                <c:pt idx="683">
                  <c:v>6.2097765522439383E-4</c:v>
                </c:pt>
                <c:pt idx="684">
                  <c:v>2.3687830992813203E-4</c:v>
                </c:pt>
                <c:pt idx="685">
                  <c:v>-1.7909865721767186E-3</c:v>
                </c:pt>
                <c:pt idx="686">
                  <c:v>-2.651825766750761E-3</c:v>
                </c:pt>
                <c:pt idx="687">
                  <c:v>-2.332236747818343E-3</c:v>
                </c:pt>
                <c:pt idx="688">
                  <c:v>-1.5715290108444567E-3</c:v>
                </c:pt>
                <c:pt idx="689">
                  <c:v>9.6087329472019129E-5</c:v>
                </c:pt>
                <c:pt idx="690">
                  <c:v>3.5477243720858601E-4</c:v>
                </c:pt>
                <c:pt idx="691">
                  <c:v>-1.6764164810538751E-3</c:v>
                </c:pt>
                <c:pt idx="692">
                  <c:v>1.0449645693531178E-4</c:v>
                </c:pt>
                <c:pt idx="693">
                  <c:v>-4.3916175596178187E-4</c:v>
                </c:pt>
                <c:pt idx="694">
                  <c:v>-2.5165559541341369E-3</c:v>
                </c:pt>
                <c:pt idx="695">
                  <c:v>-4.3603209140054486E-3</c:v>
                </c:pt>
                <c:pt idx="696">
                  <c:v>-1.8449955493398838E-3</c:v>
                </c:pt>
                <c:pt idx="697">
                  <c:v>-8.9001627743966812E-4</c:v>
                </c:pt>
                <c:pt idx="698">
                  <c:v>3.0015268070718163E-4</c:v>
                </c:pt>
                <c:pt idx="699">
                  <c:v>1.9462666815014513E-3</c:v>
                </c:pt>
                <c:pt idx="700">
                  <c:v>1.2282643968648745E-3</c:v>
                </c:pt>
                <c:pt idx="701">
                  <c:v>2.6717674269489304E-4</c:v>
                </c:pt>
                <c:pt idx="702">
                  <c:v>1.667596316419821E-3</c:v>
                </c:pt>
                <c:pt idx="703">
                  <c:v>9.2730002248128619E-4</c:v>
                </c:pt>
                <c:pt idx="704">
                  <c:v>4.9218700564212462E-4</c:v>
                </c:pt>
                <c:pt idx="705">
                  <c:v>5.6121651999526713E-4</c:v>
                </c:pt>
                <c:pt idx="706">
                  <c:v>-1.5099516081947223E-4</c:v>
                </c:pt>
                <c:pt idx="707">
                  <c:v>-2.9588217805628469E-4</c:v>
                </c:pt>
                <c:pt idx="708">
                  <c:v>6.591267988226827E-5</c:v>
                </c:pt>
                <c:pt idx="709">
                  <c:v>3.6888875424196727E-4</c:v>
                </c:pt>
                <c:pt idx="710">
                  <c:v>-1.1025397207684983E-3</c:v>
                </c:pt>
                <c:pt idx="711">
                  <c:v>-1.2989360762552928E-3</c:v>
                </c:pt>
                <c:pt idx="712">
                  <c:v>-4.8192441965657452E-4</c:v>
                </c:pt>
                <c:pt idx="713">
                  <c:v>-1.8920491617830429E-3</c:v>
                </c:pt>
                <c:pt idx="714">
                  <c:v>-2.4042234528881654E-3</c:v>
                </c:pt>
                <c:pt idx="715">
                  <c:v>1.2874408848001524E-3</c:v>
                </c:pt>
                <c:pt idx="716">
                  <c:v>1.5829787084584033E-3</c:v>
                </c:pt>
                <c:pt idx="717">
                  <c:v>1.639028343812595E-3</c:v>
                </c:pt>
                <c:pt idx="718">
                  <c:v>1.0418557980869392E-3</c:v>
                </c:pt>
                <c:pt idx="719">
                  <c:v>2.8044468969755003E-3</c:v>
                </c:pt>
                <c:pt idx="720">
                  <c:v>3.2003866710446529E-3</c:v>
                </c:pt>
                <c:pt idx="721">
                  <c:v>1.3674646111884767E-3</c:v>
                </c:pt>
                <c:pt idx="722">
                  <c:v>1.6321656782815137E-3</c:v>
                </c:pt>
                <c:pt idx="723">
                  <c:v>1.5003093888689156E-3</c:v>
                </c:pt>
                <c:pt idx="724">
                  <c:v>2.8039947556486797E-3</c:v>
                </c:pt>
                <c:pt idx="725">
                  <c:v>9.3320085529982806E-4</c:v>
                </c:pt>
                <c:pt idx="726">
                  <c:v>2.1471103441194229E-3</c:v>
                </c:pt>
                <c:pt idx="727">
                  <c:v>4.5469557553770665E-4</c:v>
                </c:pt>
                <c:pt idx="728">
                  <c:v>-1.4603471526375635E-3</c:v>
                </c:pt>
                <c:pt idx="729">
                  <c:v>-1.1523275058800762E-3</c:v>
                </c:pt>
                <c:pt idx="730">
                  <c:v>-1.140780905220181E-3</c:v>
                </c:pt>
                <c:pt idx="731">
                  <c:v>-2.3630734655645282E-3</c:v>
                </c:pt>
                <c:pt idx="732">
                  <c:v>5.6102066648523112E-4</c:v>
                </c:pt>
                <c:pt idx="733">
                  <c:v>1.496355299401148E-3</c:v>
                </c:pt>
                <c:pt idx="734">
                  <c:v>1.2446196571426777E-3</c:v>
                </c:pt>
                <c:pt idx="735">
                  <c:v>1.97592265440687E-3</c:v>
                </c:pt>
                <c:pt idx="736">
                  <c:v>1.9216876590208913E-3</c:v>
                </c:pt>
                <c:pt idx="737">
                  <c:v>-9.1336661188819689E-4</c:v>
                </c:pt>
                <c:pt idx="738">
                  <c:v>-1.6145842928694393E-3</c:v>
                </c:pt>
                <c:pt idx="739">
                  <c:v>-1.0172838107762284E-3</c:v>
                </c:pt>
                <c:pt idx="740">
                  <c:v>-5.9337839652287951E-4</c:v>
                </c:pt>
                <c:pt idx="741">
                  <c:v>-1.4600195543259308E-4</c:v>
                </c:pt>
                <c:pt idx="742">
                  <c:v>-6.4221119958574263E-5</c:v>
                </c:pt>
                <c:pt idx="743">
                  <c:v>-7.5155554100372825E-4</c:v>
                </c:pt>
                <c:pt idx="744">
                  <c:v>2.0820186505609937E-3</c:v>
                </c:pt>
                <c:pt idx="745">
                  <c:v>-6.4005020118595394E-4</c:v>
                </c:pt>
                <c:pt idx="746">
                  <c:v>-5.3360050560472255E-4</c:v>
                </c:pt>
                <c:pt idx="747">
                  <c:v>-2.5280528905999777E-3</c:v>
                </c:pt>
                <c:pt idx="748">
                  <c:v>-1.8227288723089905E-3</c:v>
                </c:pt>
                <c:pt idx="749">
                  <c:v>-2.7646483537363694E-3</c:v>
                </c:pt>
                <c:pt idx="750">
                  <c:v>-8.1592839277476372E-4</c:v>
                </c:pt>
                <c:pt idx="751">
                  <c:v>-2.8620058228100934E-4</c:v>
                </c:pt>
                <c:pt idx="752">
                  <c:v>-8.7132655460643777E-4</c:v>
                </c:pt>
                <c:pt idx="753">
                  <c:v>-1.2973659592314254E-3</c:v>
                </c:pt>
                <c:pt idx="754">
                  <c:v>-1.1713334488961907E-3</c:v>
                </c:pt>
                <c:pt idx="755">
                  <c:v>-2.1219538986437839E-4</c:v>
                </c:pt>
                <c:pt idx="756">
                  <c:v>-1.6553443946526398E-3</c:v>
                </c:pt>
                <c:pt idx="757">
                  <c:v>2.2828263634445504E-3</c:v>
                </c:pt>
                <c:pt idx="758">
                  <c:v>9.5659901227977706E-4</c:v>
                </c:pt>
                <c:pt idx="759">
                  <c:v>1.8117780071508715E-3</c:v>
                </c:pt>
                <c:pt idx="760">
                  <c:v>1.3057305893486265E-3</c:v>
                </c:pt>
                <c:pt idx="761">
                  <c:v>-5.9120618284385718E-4</c:v>
                </c:pt>
                <c:pt idx="762">
                  <c:v>-1.7689348312823633E-4</c:v>
                </c:pt>
                <c:pt idx="763">
                  <c:v>8.8096881004395052E-6</c:v>
                </c:pt>
                <c:pt idx="764">
                  <c:v>3.5654670557356688E-3</c:v>
                </c:pt>
                <c:pt idx="765">
                  <c:v>-3.2522002442389344E-4</c:v>
                </c:pt>
                <c:pt idx="766">
                  <c:v>-2.0813083862069957E-3</c:v>
                </c:pt>
                <c:pt idx="767">
                  <c:v>1.0642528630497208E-4</c:v>
                </c:pt>
                <c:pt idx="768">
                  <c:v>-3.296722703430061E-4</c:v>
                </c:pt>
                <c:pt idx="769">
                  <c:v>1.0414210104165769E-3</c:v>
                </c:pt>
                <c:pt idx="770">
                  <c:v>1.0767929360716165E-4</c:v>
                </c:pt>
                <c:pt idx="771">
                  <c:v>-8.0575387569708124E-4</c:v>
                </c:pt>
                <c:pt idx="772">
                  <c:v>-7.945235205793768E-4</c:v>
                </c:pt>
                <c:pt idx="773">
                  <c:v>-1.3453977198156202E-3</c:v>
                </c:pt>
                <c:pt idx="774">
                  <c:v>-9.4482332821397945E-4</c:v>
                </c:pt>
                <c:pt idx="775">
                  <c:v>-9.3168180828444216E-4</c:v>
                </c:pt>
                <c:pt idx="776">
                  <c:v>-1.3122213930912355E-3</c:v>
                </c:pt>
                <c:pt idx="777">
                  <c:v>1.4103861473267567E-3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3B-45F4-9614-21460CB86562}"/>
            </c:ext>
          </c:extLst>
        </c:ser>
        <c:ser>
          <c:idx val="1"/>
          <c:order val="1"/>
          <c:tx>
            <c:strRef>
              <c:f>'S1_new (2)'!$G$1</c:f>
              <c:strCache>
                <c:ptCount val="1"/>
                <c:pt idx="0">
                  <c:v>平均值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'S1_new (2)'!$A$2:$A$792</c:f>
              <c:numCache>
                <c:formatCode>m/d/yyyy</c:formatCode>
                <c:ptCount val="791"/>
                <c:pt idx="0">
                  <c:v>44063</c:v>
                </c:pt>
                <c:pt idx="1">
                  <c:v>44064</c:v>
                </c:pt>
                <c:pt idx="2">
                  <c:v>44067</c:v>
                </c:pt>
                <c:pt idx="3">
                  <c:v>44068</c:v>
                </c:pt>
                <c:pt idx="4">
                  <c:v>44069</c:v>
                </c:pt>
                <c:pt idx="5">
                  <c:v>44070</c:v>
                </c:pt>
                <c:pt idx="6">
                  <c:v>44071</c:v>
                </c:pt>
                <c:pt idx="7">
                  <c:v>44074</c:v>
                </c:pt>
                <c:pt idx="8">
                  <c:v>44075</c:v>
                </c:pt>
                <c:pt idx="9">
                  <c:v>44076</c:v>
                </c:pt>
                <c:pt idx="10">
                  <c:v>44077</c:v>
                </c:pt>
                <c:pt idx="11">
                  <c:v>44078</c:v>
                </c:pt>
                <c:pt idx="12">
                  <c:v>44081</c:v>
                </c:pt>
                <c:pt idx="13">
                  <c:v>44082</c:v>
                </c:pt>
                <c:pt idx="14">
                  <c:v>44083</c:v>
                </c:pt>
                <c:pt idx="15">
                  <c:v>44084</c:v>
                </c:pt>
                <c:pt idx="16">
                  <c:v>44085</c:v>
                </c:pt>
                <c:pt idx="17">
                  <c:v>44088</c:v>
                </c:pt>
                <c:pt idx="18">
                  <c:v>44089</c:v>
                </c:pt>
                <c:pt idx="19">
                  <c:v>44090</c:v>
                </c:pt>
                <c:pt idx="20">
                  <c:v>44091</c:v>
                </c:pt>
                <c:pt idx="21">
                  <c:v>44092</c:v>
                </c:pt>
                <c:pt idx="22">
                  <c:v>44095</c:v>
                </c:pt>
                <c:pt idx="23">
                  <c:v>44096</c:v>
                </c:pt>
                <c:pt idx="24">
                  <c:v>44097</c:v>
                </c:pt>
                <c:pt idx="25">
                  <c:v>44098</c:v>
                </c:pt>
                <c:pt idx="26">
                  <c:v>44099</c:v>
                </c:pt>
                <c:pt idx="27">
                  <c:v>44102</c:v>
                </c:pt>
                <c:pt idx="28">
                  <c:v>44103</c:v>
                </c:pt>
                <c:pt idx="29">
                  <c:v>44104</c:v>
                </c:pt>
                <c:pt idx="30">
                  <c:v>44109</c:v>
                </c:pt>
                <c:pt idx="31">
                  <c:v>44110</c:v>
                </c:pt>
                <c:pt idx="32">
                  <c:v>44111</c:v>
                </c:pt>
                <c:pt idx="33">
                  <c:v>44112</c:v>
                </c:pt>
                <c:pt idx="34">
                  <c:v>44116</c:v>
                </c:pt>
                <c:pt idx="35">
                  <c:v>44117</c:v>
                </c:pt>
                <c:pt idx="36">
                  <c:v>44118</c:v>
                </c:pt>
                <c:pt idx="37">
                  <c:v>44119</c:v>
                </c:pt>
                <c:pt idx="38">
                  <c:v>44120</c:v>
                </c:pt>
                <c:pt idx="39">
                  <c:v>44123</c:v>
                </c:pt>
                <c:pt idx="40">
                  <c:v>44124</c:v>
                </c:pt>
                <c:pt idx="41">
                  <c:v>44125</c:v>
                </c:pt>
                <c:pt idx="42">
                  <c:v>44126</c:v>
                </c:pt>
                <c:pt idx="43">
                  <c:v>44127</c:v>
                </c:pt>
                <c:pt idx="44">
                  <c:v>44131</c:v>
                </c:pt>
                <c:pt idx="45">
                  <c:v>44132</c:v>
                </c:pt>
                <c:pt idx="46">
                  <c:v>44133</c:v>
                </c:pt>
                <c:pt idx="47">
                  <c:v>44134</c:v>
                </c:pt>
                <c:pt idx="48">
                  <c:v>44137</c:v>
                </c:pt>
                <c:pt idx="49">
                  <c:v>44138</c:v>
                </c:pt>
                <c:pt idx="50">
                  <c:v>44139</c:v>
                </c:pt>
                <c:pt idx="51">
                  <c:v>44140</c:v>
                </c:pt>
                <c:pt idx="52">
                  <c:v>44141</c:v>
                </c:pt>
                <c:pt idx="53">
                  <c:v>44144</c:v>
                </c:pt>
                <c:pt idx="54">
                  <c:v>44145</c:v>
                </c:pt>
                <c:pt idx="55">
                  <c:v>44146</c:v>
                </c:pt>
                <c:pt idx="56">
                  <c:v>44147</c:v>
                </c:pt>
                <c:pt idx="57">
                  <c:v>44148</c:v>
                </c:pt>
                <c:pt idx="58">
                  <c:v>44151</c:v>
                </c:pt>
                <c:pt idx="59">
                  <c:v>44152</c:v>
                </c:pt>
                <c:pt idx="60">
                  <c:v>44153</c:v>
                </c:pt>
                <c:pt idx="61">
                  <c:v>44154</c:v>
                </c:pt>
                <c:pt idx="62">
                  <c:v>44155</c:v>
                </c:pt>
                <c:pt idx="63">
                  <c:v>44158</c:v>
                </c:pt>
                <c:pt idx="64">
                  <c:v>44159</c:v>
                </c:pt>
                <c:pt idx="65">
                  <c:v>44160</c:v>
                </c:pt>
                <c:pt idx="66">
                  <c:v>44161</c:v>
                </c:pt>
                <c:pt idx="67">
                  <c:v>44162</c:v>
                </c:pt>
                <c:pt idx="68">
                  <c:v>44165</c:v>
                </c:pt>
                <c:pt idx="69">
                  <c:v>44166</c:v>
                </c:pt>
                <c:pt idx="70">
                  <c:v>44167</c:v>
                </c:pt>
                <c:pt idx="71">
                  <c:v>44168</c:v>
                </c:pt>
                <c:pt idx="72">
                  <c:v>44169</c:v>
                </c:pt>
                <c:pt idx="73">
                  <c:v>44172</c:v>
                </c:pt>
                <c:pt idx="74">
                  <c:v>44173</c:v>
                </c:pt>
                <c:pt idx="75">
                  <c:v>44174</c:v>
                </c:pt>
                <c:pt idx="76">
                  <c:v>44175</c:v>
                </c:pt>
                <c:pt idx="77">
                  <c:v>44176</c:v>
                </c:pt>
                <c:pt idx="78">
                  <c:v>44179</c:v>
                </c:pt>
                <c:pt idx="79">
                  <c:v>44180</c:v>
                </c:pt>
                <c:pt idx="80">
                  <c:v>44181</c:v>
                </c:pt>
                <c:pt idx="81">
                  <c:v>44182</c:v>
                </c:pt>
                <c:pt idx="82">
                  <c:v>44183</c:v>
                </c:pt>
                <c:pt idx="83">
                  <c:v>44186</c:v>
                </c:pt>
                <c:pt idx="84">
                  <c:v>44187</c:v>
                </c:pt>
                <c:pt idx="85">
                  <c:v>44188</c:v>
                </c:pt>
                <c:pt idx="86">
                  <c:v>44189</c:v>
                </c:pt>
                <c:pt idx="87">
                  <c:v>44193</c:v>
                </c:pt>
                <c:pt idx="88">
                  <c:v>44194</c:v>
                </c:pt>
                <c:pt idx="89">
                  <c:v>44195</c:v>
                </c:pt>
                <c:pt idx="90">
                  <c:v>44196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44207</c:v>
                </c:pt>
                <c:pt idx="97">
                  <c:v>44208</c:v>
                </c:pt>
                <c:pt idx="98">
                  <c:v>44209</c:v>
                </c:pt>
                <c:pt idx="99">
                  <c:v>44210</c:v>
                </c:pt>
                <c:pt idx="100">
                  <c:v>44211</c:v>
                </c:pt>
                <c:pt idx="101">
                  <c:v>44214</c:v>
                </c:pt>
                <c:pt idx="102">
                  <c:v>44215</c:v>
                </c:pt>
                <c:pt idx="103">
                  <c:v>44216</c:v>
                </c:pt>
                <c:pt idx="104">
                  <c:v>44217</c:v>
                </c:pt>
                <c:pt idx="105">
                  <c:v>44218</c:v>
                </c:pt>
                <c:pt idx="106">
                  <c:v>44221</c:v>
                </c:pt>
                <c:pt idx="107">
                  <c:v>44222</c:v>
                </c:pt>
                <c:pt idx="108">
                  <c:v>44223</c:v>
                </c:pt>
                <c:pt idx="109">
                  <c:v>44224</c:v>
                </c:pt>
                <c:pt idx="110">
                  <c:v>44225</c:v>
                </c:pt>
                <c:pt idx="111">
                  <c:v>44228</c:v>
                </c:pt>
                <c:pt idx="112">
                  <c:v>44229</c:v>
                </c:pt>
                <c:pt idx="113">
                  <c:v>44230</c:v>
                </c:pt>
                <c:pt idx="114">
                  <c:v>44231</c:v>
                </c:pt>
                <c:pt idx="115">
                  <c:v>44232</c:v>
                </c:pt>
                <c:pt idx="116">
                  <c:v>44244</c:v>
                </c:pt>
                <c:pt idx="117">
                  <c:v>44245</c:v>
                </c:pt>
                <c:pt idx="118">
                  <c:v>44246</c:v>
                </c:pt>
                <c:pt idx="119">
                  <c:v>44249</c:v>
                </c:pt>
                <c:pt idx="120">
                  <c:v>44250</c:v>
                </c:pt>
                <c:pt idx="121">
                  <c:v>44251</c:v>
                </c:pt>
                <c:pt idx="122">
                  <c:v>44252</c:v>
                </c:pt>
                <c:pt idx="123">
                  <c:v>44253</c:v>
                </c:pt>
                <c:pt idx="124">
                  <c:v>44257</c:v>
                </c:pt>
                <c:pt idx="125">
                  <c:v>44258</c:v>
                </c:pt>
                <c:pt idx="126">
                  <c:v>44259</c:v>
                </c:pt>
                <c:pt idx="127">
                  <c:v>44260</c:v>
                </c:pt>
                <c:pt idx="128">
                  <c:v>44263</c:v>
                </c:pt>
                <c:pt idx="129">
                  <c:v>44264</c:v>
                </c:pt>
                <c:pt idx="130">
                  <c:v>44265</c:v>
                </c:pt>
                <c:pt idx="131">
                  <c:v>44266</c:v>
                </c:pt>
                <c:pt idx="132">
                  <c:v>44267</c:v>
                </c:pt>
                <c:pt idx="133">
                  <c:v>44270</c:v>
                </c:pt>
                <c:pt idx="134">
                  <c:v>44271</c:v>
                </c:pt>
                <c:pt idx="135">
                  <c:v>44272</c:v>
                </c:pt>
                <c:pt idx="136">
                  <c:v>44273</c:v>
                </c:pt>
                <c:pt idx="137">
                  <c:v>44274</c:v>
                </c:pt>
                <c:pt idx="138">
                  <c:v>44277</c:v>
                </c:pt>
                <c:pt idx="139">
                  <c:v>44278</c:v>
                </c:pt>
                <c:pt idx="140">
                  <c:v>44279</c:v>
                </c:pt>
                <c:pt idx="141">
                  <c:v>44280</c:v>
                </c:pt>
                <c:pt idx="142">
                  <c:v>44281</c:v>
                </c:pt>
                <c:pt idx="143">
                  <c:v>44284</c:v>
                </c:pt>
                <c:pt idx="144">
                  <c:v>44285</c:v>
                </c:pt>
                <c:pt idx="145">
                  <c:v>44286</c:v>
                </c:pt>
                <c:pt idx="146">
                  <c:v>44287</c:v>
                </c:pt>
                <c:pt idx="147">
                  <c:v>44293</c:v>
                </c:pt>
                <c:pt idx="148">
                  <c:v>44294</c:v>
                </c:pt>
                <c:pt idx="149">
                  <c:v>44295</c:v>
                </c:pt>
                <c:pt idx="150">
                  <c:v>44298</c:v>
                </c:pt>
                <c:pt idx="151">
                  <c:v>44299</c:v>
                </c:pt>
                <c:pt idx="152">
                  <c:v>44300</c:v>
                </c:pt>
                <c:pt idx="153">
                  <c:v>44301</c:v>
                </c:pt>
                <c:pt idx="154">
                  <c:v>44302</c:v>
                </c:pt>
                <c:pt idx="155">
                  <c:v>44305</c:v>
                </c:pt>
                <c:pt idx="156">
                  <c:v>44306</c:v>
                </c:pt>
                <c:pt idx="157">
                  <c:v>44307</c:v>
                </c:pt>
                <c:pt idx="158">
                  <c:v>44308</c:v>
                </c:pt>
                <c:pt idx="159">
                  <c:v>44309</c:v>
                </c:pt>
                <c:pt idx="160">
                  <c:v>44312</c:v>
                </c:pt>
                <c:pt idx="161">
                  <c:v>44313</c:v>
                </c:pt>
                <c:pt idx="162">
                  <c:v>44314</c:v>
                </c:pt>
                <c:pt idx="163">
                  <c:v>44315</c:v>
                </c:pt>
                <c:pt idx="164">
                  <c:v>44319</c:v>
                </c:pt>
                <c:pt idx="165">
                  <c:v>44320</c:v>
                </c:pt>
                <c:pt idx="166">
                  <c:v>44321</c:v>
                </c:pt>
                <c:pt idx="167">
                  <c:v>44322</c:v>
                </c:pt>
                <c:pt idx="168">
                  <c:v>44323</c:v>
                </c:pt>
                <c:pt idx="169">
                  <c:v>44326</c:v>
                </c:pt>
                <c:pt idx="170">
                  <c:v>44327</c:v>
                </c:pt>
                <c:pt idx="171">
                  <c:v>44328</c:v>
                </c:pt>
                <c:pt idx="172">
                  <c:v>44329</c:v>
                </c:pt>
                <c:pt idx="173">
                  <c:v>44330</c:v>
                </c:pt>
                <c:pt idx="174">
                  <c:v>44333</c:v>
                </c:pt>
                <c:pt idx="175">
                  <c:v>44334</c:v>
                </c:pt>
                <c:pt idx="176">
                  <c:v>44336</c:v>
                </c:pt>
                <c:pt idx="177">
                  <c:v>44337</c:v>
                </c:pt>
                <c:pt idx="178">
                  <c:v>44340</c:v>
                </c:pt>
                <c:pt idx="179">
                  <c:v>44341</c:v>
                </c:pt>
                <c:pt idx="180">
                  <c:v>44342</c:v>
                </c:pt>
                <c:pt idx="181">
                  <c:v>44343</c:v>
                </c:pt>
                <c:pt idx="182">
                  <c:v>44344</c:v>
                </c:pt>
                <c:pt idx="183">
                  <c:v>44347</c:v>
                </c:pt>
                <c:pt idx="184">
                  <c:v>44348</c:v>
                </c:pt>
                <c:pt idx="185">
                  <c:v>44349</c:v>
                </c:pt>
                <c:pt idx="186">
                  <c:v>44350</c:v>
                </c:pt>
                <c:pt idx="187">
                  <c:v>44351</c:v>
                </c:pt>
                <c:pt idx="188">
                  <c:v>44354</c:v>
                </c:pt>
                <c:pt idx="189">
                  <c:v>44355</c:v>
                </c:pt>
                <c:pt idx="190">
                  <c:v>44356</c:v>
                </c:pt>
                <c:pt idx="191">
                  <c:v>44357</c:v>
                </c:pt>
                <c:pt idx="192">
                  <c:v>44358</c:v>
                </c:pt>
                <c:pt idx="193">
                  <c:v>44362</c:v>
                </c:pt>
                <c:pt idx="194">
                  <c:v>44363</c:v>
                </c:pt>
                <c:pt idx="195">
                  <c:v>44364</c:v>
                </c:pt>
                <c:pt idx="196">
                  <c:v>44365</c:v>
                </c:pt>
                <c:pt idx="197">
                  <c:v>44368</c:v>
                </c:pt>
                <c:pt idx="198">
                  <c:v>44369</c:v>
                </c:pt>
                <c:pt idx="199">
                  <c:v>44370</c:v>
                </c:pt>
                <c:pt idx="200">
                  <c:v>44371</c:v>
                </c:pt>
                <c:pt idx="201">
                  <c:v>44372</c:v>
                </c:pt>
                <c:pt idx="202">
                  <c:v>44375</c:v>
                </c:pt>
                <c:pt idx="203">
                  <c:v>44376</c:v>
                </c:pt>
                <c:pt idx="204">
                  <c:v>44377</c:v>
                </c:pt>
                <c:pt idx="205">
                  <c:v>44379</c:v>
                </c:pt>
                <c:pt idx="206">
                  <c:v>44382</c:v>
                </c:pt>
                <c:pt idx="207">
                  <c:v>44383</c:v>
                </c:pt>
                <c:pt idx="208">
                  <c:v>44384</c:v>
                </c:pt>
                <c:pt idx="209">
                  <c:v>44385</c:v>
                </c:pt>
                <c:pt idx="210">
                  <c:v>44386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44396</c:v>
                </c:pt>
                <c:pt idx="217">
                  <c:v>44397</c:v>
                </c:pt>
                <c:pt idx="218">
                  <c:v>44398</c:v>
                </c:pt>
                <c:pt idx="219">
                  <c:v>44399</c:v>
                </c:pt>
                <c:pt idx="220">
                  <c:v>44400</c:v>
                </c:pt>
                <c:pt idx="221">
                  <c:v>44403</c:v>
                </c:pt>
                <c:pt idx="222">
                  <c:v>44404</c:v>
                </c:pt>
                <c:pt idx="223">
                  <c:v>44405</c:v>
                </c:pt>
                <c:pt idx="224">
                  <c:v>44406</c:v>
                </c:pt>
                <c:pt idx="225">
                  <c:v>44407</c:v>
                </c:pt>
                <c:pt idx="226">
                  <c:v>44410</c:v>
                </c:pt>
                <c:pt idx="227">
                  <c:v>44411</c:v>
                </c:pt>
                <c:pt idx="228">
                  <c:v>44412</c:v>
                </c:pt>
                <c:pt idx="229">
                  <c:v>44413</c:v>
                </c:pt>
                <c:pt idx="230">
                  <c:v>44414</c:v>
                </c:pt>
                <c:pt idx="231">
                  <c:v>44417</c:v>
                </c:pt>
                <c:pt idx="232">
                  <c:v>44418</c:v>
                </c:pt>
                <c:pt idx="233">
                  <c:v>44419</c:v>
                </c:pt>
                <c:pt idx="234">
                  <c:v>44420</c:v>
                </c:pt>
                <c:pt idx="235">
                  <c:v>44421</c:v>
                </c:pt>
                <c:pt idx="236">
                  <c:v>44424</c:v>
                </c:pt>
                <c:pt idx="237">
                  <c:v>44425</c:v>
                </c:pt>
                <c:pt idx="238">
                  <c:v>44426</c:v>
                </c:pt>
                <c:pt idx="239">
                  <c:v>44427</c:v>
                </c:pt>
                <c:pt idx="240">
                  <c:v>44428</c:v>
                </c:pt>
                <c:pt idx="241">
                  <c:v>44431</c:v>
                </c:pt>
                <c:pt idx="242">
                  <c:v>44432</c:v>
                </c:pt>
                <c:pt idx="243">
                  <c:v>44433</c:v>
                </c:pt>
                <c:pt idx="244">
                  <c:v>44434</c:v>
                </c:pt>
                <c:pt idx="245">
                  <c:v>44435</c:v>
                </c:pt>
                <c:pt idx="246">
                  <c:v>44438</c:v>
                </c:pt>
                <c:pt idx="247">
                  <c:v>44439</c:v>
                </c:pt>
                <c:pt idx="248">
                  <c:v>44440</c:v>
                </c:pt>
                <c:pt idx="249">
                  <c:v>44441</c:v>
                </c:pt>
                <c:pt idx="250">
                  <c:v>44442</c:v>
                </c:pt>
                <c:pt idx="251">
                  <c:v>44445</c:v>
                </c:pt>
                <c:pt idx="252">
                  <c:v>44446</c:v>
                </c:pt>
                <c:pt idx="253">
                  <c:v>44447</c:v>
                </c:pt>
                <c:pt idx="254">
                  <c:v>44448</c:v>
                </c:pt>
                <c:pt idx="255">
                  <c:v>44449</c:v>
                </c:pt>
                <c:pt idx="256">
                  <c:v>44452</c:v>
                </c:pt>
                <c:pt idx="257">
                  <c:v>44453</c:v>
                </c:pt>
                <c:pt idx="258">
                  <c:v>44454</c:v>
                </c:pt>
                <c:pt idx="259">
                  <c:v>44455</c:v>
                </c:pt>
                <c:pt idx="260">
                  <c:v>44456</c:v>
                </c:pt>
                <c:pt idx="261">
                  <c:v>44462</c:v>
                </c:pt>
                <c:pt idx="262">
                  <c:v>44463</c:v>
                </c:pt>
                <c:pt idx="263">
                  <c:v>44466</c:v>
                </c:pt>
                <c:pt idx="264">
                  <c:v>44467</c:v>
                </c:pt>
                <c:pt idx="265">
                  <c:v>44468</c:v>
                </c:pt>
                <c:pt idx="266">
                  <c:v>44469</c:v>
                </c:pt>
                <c:pt idx="267">
                  <c:v>44473</c:v>
                </c:pt>
                <c:pt idx="268">
                  <c:v>44474</c:v>
                </c:pt>
                <c:pt idx="269">
                  <c:v>44475</c:v>
                </c:pt>
                <c:pt idx="270">
                  <c:v>44476</c:v>
                </c:pt>
                <c:pt idx="271">
                  <c:v>44477</c:v>
                </c:pt>
                <c:pt idx="272">
                  <c:v>44481</c:v>
                </c:pt>
                <c:pt idx="273">
                  <c:v>44482</c:v>
                </c:pt>
                <c:pt idx="274">
                  <c:v>44484</c:v>
                </c:pt>
                <c:pt idx="275">
                  <c:v>44487</c:v>
                </c:pt>
                <c:pt idx="276">
                  <c:v>44488</c:v>
                </c:pt>
                <c:pt idx="277">
                  <c:v>44489</c:v>
                </c:pt>
                <c:pt idx="278">
                  <c:v>44490</c:v>
                </c:pt>
                <c:pt idx="279">
                  <c:v>44491</c:v>
                </c:pt>
                <c:pt idx="280">
                  <c:v>44494</c:v>
                </c:pt>
                <c:pt idx="281">
                  <c:v>44495</c:v>
                </c:pt>
                <c:pt idx="282">
                  <c:v>44496</c:v>
                </c:pt>
                <c:pt idx="283">
                  <c:v>44497</c:v>
                </c:pt>
                <c:pt idx="284">
                  <c:v>44498</c:v>
                </c:pt>
                <c:pt idx="285">
                  <c:v>44501</c:v>
                </c:pt>
                <c:pt idx="286">
                  <c:v>44502</c:v>
                </c:pt>
                <c:pt idx="287">
                  <c:v>44503</c:v>
                </c:pt>
                <c:pt idx="288">
                  <c:v>44504</c:v>
                </c:pt>
                <c:pt idx="289">
                  <c:v>44505</c:v>
                </c:pt>
                <c:pt idx="290">
                  <c:v>44508</c:v>
                </c:pt>
                <c:pt idx="291">
                  <c:v>44509</c:v>
                </c:pt>
                <c:pt idx="292">
                  <c:v>44510</c:v>
                </c:pt>
                <c:pt idx="293">
                  <c:v>44511</c:v>
                </c:pt>
                <c:pt idx="294">
                  <c:v>44512</c:v>
                </c:pt>
                <c:pt idx="295">
                  <c:v>44515</c:v>
                </c:pt>
                <c:pt idx="296">
                  <c:v>44516</c:v>
                </c:pt>
                <c:pt idx="297">
                  <c:v>44517</c:v>
                </c:pt>
                <c:pt idx="298">
                  <c:v>44518</c:v>
                </c:pt>
                <c:pt idx="299">
                  <c:v>44519</c:v>
                </c:pt>
                <c:pt idx="300">
                  <c:v>44522</c:v>
                </c:pt>
                <c:pt idx="301">
                  <c:v>44523</c:v>
                </c:pt>
                <c:pt idx="302">
                  <c:v>44524</c:v>
                </c:pt>
                <c:pt idx="303">
                  <c:v>44525</c:v>
                </c:pt>
                <c:pt idx="304">
                  <c:v>44526</c:v>
                </c:pt>
                <c:pt idx="305">
                  <c:v>44529</c:v>
                </c:pt>
                <c:pt idx="306">
                  <c:v>44530</c:v>
                </c:pt>
                <c:pt idx="307">
                  <c:v>44531</c:v>
                </c:pt>
                <c:pt idx="308">
                  <c:v>44532</c:v>
                </c:pt>
                <c:pt idx="309">
                  <c:v>44533</c:v>
                </c:pt>
                <c:pt idx="310">
                  <c:v>44536</c:v>
                </c:pt>
                <c:pt idx="311">
                  <c:v>44537</c:v>
                </c:pt>
                <c:pt idx="312">
                  <c:v>44538</c:v>
                </c:pt>
                <c:pt idx="313">
                  <c:v>44539</c:v>
                </c:pt>
                <c:pt idx="314">
                  <c:v>44540</c:v>
                </c:pt>
                <c:pt idx="315">
                  <c:v>44543</c:v>
                </c:pt>
                <c:pt idx="316">
                  <c:v>44544</c:v>
                </c:pt>
                <c:pt idx="317">
                  <c:v>44545</c:v>
                </c:pt>
                <c:pt idx="318">
                  <c:v>44546</c:v>
                </c:pt>
                <c:pt idx="319">
                  <c:v>44547</c:v>
                </c:pt>
                <c:pt idx="320">
                  <c:v>44550</c:v>
                </c:pt>
                <c:pt idx="321">
                  <c:v>44551</c:v>
                </c:pt>
                <c:pt idx="322">
                  <c:v>44552</c:v>
                </c:pt>
                <c:pt idx="323">
                  <c:v>44553</c:v>
                </c:pt>
                <c:pt idx="324">
                  <c:v>44554</c:v>
                </c:pt>
                <c:pt idx="325">
                  <c:v>44558</c:v>
                </c:pt>
                <c:pt idx="326">
                  <c:v>44559</c:v>
                </c:pt>
                <c:pt idx="327">
                  <c:v>44560</c:v>
                </c:pt>
                <c:pt idx="328">
                  <c:v>44564</c:v>
                </c:pt>
                <c:pt idx="329">
                  <c:v>44565</c:v>
                </c:pt>
                <c:pt idx="330">
                  <c:v>44566</c:v>
                </c:pt>
                <c:pt idx="331">
                  <c:v>44567</c:v>
                </c:pt>
                <c:pt idx="332">
                  <c:v>44568</c:v>
                </c:pt>
                <c:pt idx="333">
                  <c:v>44571</c:v>
                </c:pt>
                <c:pt idx="334">
                  <c:v>44572</c:v>
                </c:pt>
                <c:pt idx="335">
                  <c:v>44573</c:v>
                </c:pt>
                <c:pt idx="336">
                  <c:v>44574</c:v>
                </c:pt>
                <c:pt idx="337">
                  <c:v>44575</c:v>
                </c:pt>
                <c:pt idx="338">
                  <c:v>44578</c:v>
                </c:pt>
                <c:pt idx="339">
                  <c:v>44579</c:v>
                </c:pt>
                <c:pt idx="340">
                  <c:v>44580</c:v>
                </c:pt>
                <c:pt idx="341">
                  <c:v>44581</c:v>
                </c:pt>
                <c:pt idx="342">
                  <c:v>44582</c:v>
                </c:pt>
                <c:pt idx="343">
                  <c:v>44585</c:v>
                </c:pt>
                <c:pt idx="344">
                  <c:v>44586</c:v>
                </c:pt>
                <c:pt idx="345">
                  <c:v>44587</c:v>
                </c:pt>
                <c:pt idx="346">
                  <c:v>44599</c:v>
                </c:pt>
                <c:pt idx="347">
                  <c:v>44600</c:v>
                </c:pt>
                <c:pt idx="348">
                  <c:v>44601</c:v>
                </c:pt>
                <c:pt idx="349">
                  <c:v>44602</c:v>
                </c:pt>
                <c:pt idx="350">
                  <c:v>44603</c:v>
                </c:pt>
                <c:pt idx="351">
                  <c:v>44606</c:v>
                </c:pt>
                <c:pt idx="352">
                  <c:v>44607</c:v>
                </c:pt>
                <c:pt idx="353">
                  <c:v>44608</c:v>
                </c:pt>
                <c:pt idx="354">
                  <c:v>44609</c:v>
                </c:pt>
                <c:pt idx="355">
                  <c:v>44610</c:v>
                </c:pt>
                <c:pt idx="356">
                  <c:v>44613</c:v>
                </c:pt>
                <c:pt idx="357">
                  <c:v>44614</c:v>
                </c:pt>
                <c:pt idx="358">
                  <c:v>44615</c:v>
                </c:pt>
                <c:pt idx="359">
                  <c:v>44616</c:v>
                </c:pt>
                <c:pt idx="360">
                  <c:v>44617</c:v>
                </c:pt>
                <c:pt idx="361">
                  <c:v>44621</c:v>
                </c:pt>
                <c:pt idx="362">
                  <c:v>44622</c:v>
                </c:pt>
                <c:pt idx="363">
                  <c:v>44623</c:v>
                </c:pt>
                <c:pt idx="364">
                  <c:v>44624</c:v>
                </c:pt>
                <c:pt idx="365">
                  <c:v>44627</c:v>
                </c:pt>
                <c:pt idx="366">
                  <c:v>44628</c:v>
                </c:pt>
                <c:pt idx="367">
                  <c:v>44629</c:v>
                </c:pt>
                <c:pt idx="368">
                  <c:v>44630</c:v>
                </c:pt>
                <c:pt idx="369">
                  <c:v>44631</c:v>
                </c:pt>
                <c:pt idx="370">
                  <c:v>44634</c:v>
                </c:pt>
                <c:pt idx="371">
                  <c:v>44635</c:v>
                </c:pt>
                <c:pt idx="372">
                  <c:v>44636</c:v>
                </c:pt>
                <c:pt idx="373">
                  <c:v>44637</c:v>
                </c:pt>
                <c:pt idx="374">
                  <c:v>44638</c:v>
                </c:pt>
                <c:pt idx="375">
                  <c:v>44641</c:v>
                </c:pt>
                <c:pt idx="376">
                  <c:v>44642</c:v>
                </c:pt>
                <c:pt idx="377">
                  <c:v>44643</c:v>
                </c:pt>
                <c:pt idx="378">
                  <c:v>44644</c:v>
                </c:pt>
                <c:pt idx="379">
                  <c:v>44645</c:v>
                </c:pt>
                <c:pt idx="380">
                  <c:v>44648</c:v>
                </c:pt>
                <c:pt idx="381">
                  <c:v>44649</c:v>
                </c:pt>
                <c:pt idx="382">
                  <c:v>44650</c:v>
                </c:pt>
                <c:pt idx="383">
                  <c:v>44651</c:v>
                </c:pt>
                <c:pt idx="384">
                  <c:v>44652</c:v>
                </c:pt>
                <c:pt idx="385">
                  <c:v>44657</c:v>
                </c:pt>
                <c:pt idx="386">
                  <c:v>44658</c:v>
                </c:pt>
                <c:pt idx="387">
                  <c:v>44659</c:v>
                </c:pt>
                <c:pt idx="388">
                  <c:v>44662</c:v>
                </c:pt>
                <c:pt idx="389">
                  <c:v>44663</c:v>
                </c:pt>
                <c:pt idx="390">
                  <c:v>44664</c:v>
                </c:pt>
                <c:pt idx="391">
                  <c:v>44665</c:v>
                </c:pt>
                <c:pt idx="392">
                  <c:v>44670</c:v>
                </c:pt>
                <c:pt idx="393">
                  <c:v>44671</c:v>
                </c:pt>
                <c:pt idx="394">
                  <c:v>44672</c:v>
                </c:pt>
                <c:pt idx="395">
                  <c:v>44673</c:v>
                </c:pt>
                <c:pt idx="396">
                  <c:v>44677</c:v>
                </c:pt>
                <c:pt idx="397">
                  <c:v>44678</c:v>
                </c:pt>
                <c:pt idx="398">
                  <c:v>44680</c:v>
                </c:pt>
                <c:pt idx="399">
                  <c:v>44684</c:v>
                </c:pt>
                <c:pt idx="400">
                  <c:v>44685</c:v>
                </c:pt>
                <c:pt idx="401">
                  <c:v>44686</c:v>
                </c:pt>
                <c:pt idx="402">
                  <c:v>44687</c:v>
                </c:pt>
                <c:pt idx="403">
                  <c:v>44690</c:v>
                </c:pt>
                <c:pt idx="404">
                  <c:v>44691</c:v>
                </c:pt>
                <c:pt idx="405">
                  <c:v>44692</c:v>
                </c:pt>
                <c:pt idx="406">
                  <c:v>44693</c:v>
                </c:pt>
                <c:pt idx="407">
                  <c:v>44694</c:v>
                </c:pt>
                <c:pt idx="408">
                  <c:v>44697</c:v>
                </c:pt>
                <c:pt idx="409">
                  <c:v>44698</c:v>
                </c:pt>
                <c:pt idx="410">
                  <c:v>44699</c:v>
                </c:pt>
                <c:pt idx="411">
                  <c:v>44700</c:v>
                </c:pt>
                <c:pt idx="412">
                  <c:v>44701</c:v>
                </c:pt>
                <c:pt idx="413">
                  <c:v>44704</c:v>
                </c:pt>
                <c:pt idx="414">
                  <c:v>44705</c:v>
                </c:pt>
                <c:pt idx="415">
                  <c:v>44706</c:v>
                </c:pt>
                <c:pt idx="416">
                  <c:v>44707</c:v>
                </c:pt>
                <c:pt idx="417">
                  <c:v>44708</c:v>
                </c:pt>
                <c:pt idx="418">
                  <c:v>44711</c:v>
                </c:pt>
                <c:pt idx="419">
                  <c:v>44712</c:v>
                </c:pt>
                <c:pt idx="420">
                  <c:v>44713</c:v>
                </c:pt>
                <c:pt idx="421">
                  <c:v>44714</c:v>
                </c:pt>
                <c:pt idx="422">
                  <c:v>44718</c:v>
                </c:pt>
                <c:pt idx="423">
                  <c:v>44719</c:v>
                </c:pt>
                <c:pt idx="424">
                  <c:v>44720</c:v>
                </c:pt>
                <c:pt idx="425">
                  <c:v>44721</c:v>
                </c:pt>
                <c:pt idx="426">
                  <c:v>44722</c:v>
                </c:pt>
                <c:pt idx="427">
                  <c:v>44725</c:v>
                </c:pt>
                <c:pt idx="428">
                  <c:v>44726</c:v>
                </c:pt>
                <c:pt idx="429">
                  <c:v>44727</c:v>
                </c:pt>
                <c:pt idx="430">
                  <c:v>44728</c:v>
                </c:pt>
                <c:pt idx="431">
                  <c:v>44729</c:v>
                </c:pt>
                <c:pt idx="432">
                  <c:v>44732</c:v>
                </c:pt>
                <c:pt idx="433">
                  <c:v>44733</c:v>
                </c:pt>
                <c:pt idx="434">
                  <c:v>44734</c:v>
                </c:pt>
                <c:pt idx="435">
                  <c:v>44735</c:v>
                </c:pt>
                <c:pt idx="436">
                  <c:v>44736</c:v>
                </c:pt>
                <c:pt idx="437">
                  <c:v>44739</c:v>
                </c:pt>
                <c:pt idx="438">
                  <c:v>44740</c:v>
                </c:pt>
                <c:pt idx="439">
                  <c:v>44741</c:v>
                </c:pt>
                <c:pt idx="440">
                  <c:v>44742</c:v>
                </c:pt>
                <c:pt idx="441">
                  <c:v>44743</c:v>
                </c:pt>
                <c:pt idx="442">
                  <c:v>44746</c:v>
                </c:pt>
                <c:pt idx="443">
                  <c:v>44747</c:v>
                </c:pt>
                <c:pt idx="444">
                  <c:v>44748</c:v>
                </c:pt>
                <c:pt idx="445">
                  <c:v>44749</c:v>
                </c:pt>
                <c:pt idx="446">
                  <c:v>44750</c:v>
                </c:pt>
                <c:pt idx="447">
                  <c:v>44753</c:v>
                </c:pt>
                <c:pt idx="448">
                  <c:v>44754</c:v>
                </c:pt>
                <c:pt idx="449">
                  <c:v>44755</c:v>
                </c:pt>
                <c:pt idx="450">
                  <c:v>44756</c:v>
                </c:pt>
                <c:pt idx="451">
                  <c:v>44757</c:v>
                </c:pt>
                <c:pt idx="452">
                  <c:v>44760</c:v>
                </c:pt>
                <c:pt idx="453">
                  <c:v>44761</c:v>
                </c:pt>
                <c:pt idx="454">
                  <c:v>44762</c:v>
                </c:pt>
                <c:pt idx="455">
                  <c:v>44763</c:v>
                </c:pt>
                <c:pt idx="456">
                  <c:v>44764</c:v>
                </c:pt>
                <c:pt idx="457">
                  <c:v>44767</c:v>
                </c:pt>
                <c:pt idx="458">
                  <c:v>44768</c:v>
                </c:pt>
                <c:pt idx="459">
                  <c:v>44769</c:v>
                </c:pt>
                <c:pt idx="460">
                  <c:v>44770</c:v>
                </c:pt>
                <c:pt idx="461">
                  <c:v>44771</c:v>
                </c:pt>
                <c:pt idx="462">
                  <c:v>44774</c:v>
                </c:pt>
                <c:pt idx="463">
                  <c:v>44775</c:v>
                </c:pt>
                <c:pt idx="464">
                  <c:v>44776</c:v>
                </c:pt>
                <c:pt idx="465">
                  <c:v>44777</c:v>
                </c:pt>
                <c:pt idx="466">
                  <c:v>44778</c:v>
                </c:pt>
                <c:pt idx="467">
                  <c:v>44781</c:v>
                </c:pt>
                <c:pt idx="468">
                  <c:v>44782</c:v>
                </c:pt>
                <c:pt idx="469">
                  <c:v>44783</c:v>
                </c:pt>
                <c:pt idx="470">
                  <c:v>44784</c:v>
                </c:pt>
                <c:pt idx="471">
                  <c:v>44785</c:v>
                </c:pt>
                <c:pt idx="472">
                  <c:v>44788</c:v>
                </c:pt>
                <c:pt idx="473">
                  <c:v>44789</c:v>
                </c:pt>
                <c:pt idx="474">
                  <c:v>44790</c:v>
                </c:pt>
                <c:pt idx="475">
                  <c:v>44791</c:v>
                </c:pt>
                <c:pt idx="476">
                  <c:v>44792</c:v>
                </c:pt>
                <c:pt idx="477">
                  <c:v>44795</c:v>
                </c:pt>
                <c:pt idx="478">
                  <c:v>44796</c:v>
                </c:pt>
                <c:pt idx="479">
                  <c:v>44797</c:v>
                </c:pt>
                <c:pt idx="480">
                  <c:v>44798</c:v>
                </c:pt>
                <c:pt idx="481">
                  <c:v>44799</c:v>
                </c:pt>
                <c:pt idx="482">
                  <c:v>44802</c:v>
                </c:pt>
                <c:pt idx="483">
                  <c:v>44803</c:v>
                </c:pt>
                <c:pt idx="484">
                  <c:v>44804</c:v>
                </c:pt>
                <c:pt idx="485">
                  <c:v>44805</c:v>
                </c:pt>
                <c:pt idx="486">
                  <c:v>44806</c:v>
                </c:pt>
                <c:pt idx="487">
                  <c:v>44809</c:v>
                </c:pt>
                <c:pt idx="488">
                  <c:v>44810</c:v>
                </c:pt>
                <c:pt idx="489">
                  <c:v>44811</c:v>
                </c:pt>
                <c:pt idx="490">
                  <c:v>44812</c:v>
                </c:pt>
                <c:pt idx="491">
                  <c:v>44816</c:v>
                </c:pt>
                <c:pt idx="492">
                  <c:v>44817</c:v>
                </c:pt>
                <c:pt idx="493">
                  <c:v>44818</c:v>
                </c:pt>
                <c:pt idx="494">
                  <c:v>44819</c:v>
                </c:pt>
                <c:pt idx="495">
                  <c:v>44820</c:v>
                </c:pt>
                <c:pt idx="496">
                  <c:v>44823</c:v>
                </c:pt>
                <c:pt idx="497">
                  <c:v>44824</c:v>
                </c:pt>
                <c:pt idx="498">
                  <c:v>44825</c:v>
                </c:pt>
                <c:pt idx="499">
                  <c:v>44826</c:v>
                </c:pt>
                <c:pt idx="500">
                  <c:v>44827</c:v>
                </c:pt>
                <c:pt idx="501">
                  <c:v>44830</c:v>
                </c:pt>
                <c:pt idx="502">
                  <c:v>44831</c:v>
                </c:pt>
                <c:pt idx="503">
                  <c:v>44832</c:v>
                </c:pt>
                <c:pt idx="504">
                  <c:v>44833</c:v>
                </c:pt>
                <c:pt idx="505">
                  <c:v>44834</c:v>
                </c:pt>
                <c:pt idx="506">
                  <c:v>44837</c:v>
                </c:pt>
                <c:pt idx="507">
                  <c:v>44838</c:v>
                </c:pt>
                <c:pt idx="508">
                  <c:v>44839</c:v>
                </c:pt>
                <c:pt idx="509">
                  <c:v>44840</c:v>
                </c:pt>
                <c:pt idx="510">
                  <c:v>44841</c:v>
                </c:pt>
                <c:pt idx="511">
                  <c:v>44845</c:v>
                </c:pt>
                <c:pt idx="512">
                  <c:v>44846</c:v>
                </c:pt>
                <c:pt idx="513">
                  <c:v>44847</c:v>
                </c:pt>
                <c:pt idx="514">
                  <c:v>44848</c:v>
                </c:pt>
                <c:pt idx="515">
                  <c:v>44851</c:v>
                </c:pt>
                <c:pt idx="516">
                  <c:v>44852</c:v>
                </c:pt>
                <c:pt idx="517">
                  <c:v>44853</c:v>
                </c:pt>
                <c:pt idx="518">
                  <c:v>44854</c:v>
                </c:pt>
                <c:pt idx="519">
                  <c:v>44855</c:v>
                </c:pt>
                <c:pt idx="520">
                  <c:v>44858</c:v>
                </c:pt>
                <c:pt idx="521">
                  <c:v>44859</c:v>
                </c:pt>
                <c:pt idx="522">
                  <c:v>44860</c:v>
                </c:pt>
                <c:pt idx="523">
                  <c:v>44861</c:v>
                </c:pt>
                <c:pt idx="524">
                  <c:v>44862</c:v>
                </c:pt>
                <c:pt idx="525">
                  <c:v>44865</c:v>
                </c:pt>
                <c:pt idx="526">
                  <c:v>44866</c:v>
                </c:pt>
                <c:pt idx="527">
                  <c:v>44867</c:v>
                </c:pt>
                <c:pt idx="528">
                  <c:v>44868</c:v>
                </c:pt>
                <c:pt idx="529">
                  <c:v>44869</c:v>
                </c:pt>
                <c:pt idx="530">
                  <c:v>44872</c:v>
                </c:pt>
                <c:pt idx="531">
                  <c:v>44873</c:v>
                </c:pt>
                <c:pt idx="532">
                  <c:v>44874</c:v>
                </c:pt>
                <c:pt idx="533">
                  <c:v>44875</c:v>
                </c:pt>
                <c:pt idx="534">
                  <c:v>44876</c:v>
                </c:pt>
                <c:pt idx="535">
                  <c:v>44879</c:v>
                </c:pt>
                <c:pt idx="536">
                  <c:v>44880</c:v>
                </c:pt>
                <c:pt idx="537">
                  <c:v>44881</c:v>
                </c:pt>
                <c:pt idx="538">
                  <c:v>44882</c:v>
                </c:pt>
                <c:pt idx="539">
                  <c:v>44883</c:v>
                </c:pt>
                <c:pt idx="540">
                  <c:v>44886</c:v>
                </c:pt>
                <c:pt idx="541">
                  <c:v>44887</c:v>
                </c:pt>
                <c:pt idx="542">
                  <c:v>44888</c:v>
                </c:pt>
                <c:pt idx="543">
                  <c:v>44889</c:v>
                </c:pt>
                <c:pt idx="544">
                  <c:v>44890</c:v>
                </c:pt>
                <c:pt idx="545">
                  <c:v>44893</c:v>
                </c:pt>
                <c:pt idx="546">
                  <c:v>44894</c:v>
                </c:pt>
                <c:pt idx="547">
                  <c:v>44895</c:v>
                </c:pt>
                <c:pt idx="548">
                  <c:v>44896</c:v>
                </c:pt>
                <c:pt idx="549">
                  <c:v>44897</c:v>
                </c:pt>
                <c:pt idx="550">
                  <c:v>44900</c:v>
                </c:pt>
                <c:pt idx="551">
                  <c:v>44901</c:v>
                </c:pt>
                <c:pt idx="552">
                  <c:v>44902</c:v>
                </c:pt>
                <c:pt idx="553">
                  <c:v>44903</c:v>
                </c:pt>
                <c:pt idx="554">
                  <c:v>44904</c:v>
                </c:pt>
                <c:pt idx="555">
                  <c:v>44907</c:v>
                </c:pt>
                <c:pt idx="556">
                  <c:v>44908</c:v>
                </c:pt>
                <c:pt idx="557">
                  <c:v>44909</c:v>
                </c:pt>
                <c:pt idx="558">
                  <c:v>44910</c:v>
                </c:pt>
                <c:pt idx="559">
                  <c:v>44911</c:v>
                </c:pt>
                <c:pt idx="560">
                  <c:v>44914</c:v>
                </c:pt>
                <c:pt idx="561">
                  <c:v>44915</c:v>
                </c:pt>
                <c:pt idx="562">
                  <c:v>44916</c:v>
                </c:pt>
                <c:pt idx="563">
                  <c:v>44917</c:v>
                </c:pt>
                <c:pt idx="564">
                  <c:v>44918</c:v>
                </c:pt>
                <c:pt idx="565">
                  <c:v>44921</c:v>
                </c:pt>
                <c:pt idx="566">
                  <c:v>44922</c:v>
                </c:pt>
                <c:pt idx="567">
                  <c:v>44923</c:v>
                </c:pt>
                <c:pt idx="568">
                  <c:v>44924</c:v>
                </c:pt>
                <c:pt idx="569">
                  <c:v>44925</c:v>
                </c:pt>
                <c:pt idx="570">
                  <c:v>44929</c:v>
                </c:pt>
                <c:pt idx="571">
                  <c:v>44930</c:v>
                </c:pt>
                <c:pt idx="572">
                  <c:v>44931</c:v>
                </c:pt>
                <c:pt idx="573">
                  <c:v>44932</c:v>
                </c:pt>
                <c:pt idx="574">
                  <c:v>44935</c:v>
                </c:pt>
                <c:pt idx="575">
                  <c:v>44936</c:v>
                </c:pt>
                <c:pt idx="576">
                  <c:v>44937</c:v>
                </c:pt>
                <c:pt idx="577">
                  <c:v>44938</c:v>
                </c:pt>
                <c:pt idx="578">
                  <c:v>44939</c:v>
                </c:pt>
                <c:pt idx="579">
                  <c:v>44942</c:v>
                </c:pt>
                <c:pt idx="580">
                  <c:v>44943</c:v>
                </c:pt>
                <c:pt idx="581">
                  <c:v>44956</c:v>
                </c:pt>
                <c:pt idx="582">
                  <c:v>44957</c:v>
                </c:pt>
                <c:pt idx="583">
                  <c:v>44958</c:v>
                </c:pt>
                <c:pt idx="584">
                  <c:v>44959</c:v>
                </c:pt>
                <c:pt idx="585">
                  <c:v>44960</c:v>
                </c:pt>
                <c:pt idx="586">
                  <c:v>44963</c:v>
                </c:pt>
                <c:pt idx="587">
                  <c:v>44964</c:v>
                </c:pt>
                <c:pt idx="588">
                  <c:v>44965</c:v>
                </c:pt>
                <c:pt idx="589">
                  <c:v>44966</c:v>
                </c:pt>
                <c:pt idx="590">
                  <c:v>44967</c:v>
                </c:pt>
                <c:pt idx="591">
                  <c:v>44970</c:v>
                </c:pt>
                <c:pt idx="592">
                  <c:v>44971</c:v>
                </c:pt>
                <c:pt idx="593">
                  <c:v>44972</c:v>
                </c:pt>
                <c:pt idx="594">
                  <c:v>44973</c:v>
                </c:pt>
                <c:pt idx="595">
                  <c:v>44974</c:v>
                </c:pt>
                <c:pt idx="596">
                  <c:v>44977</c:v>
                </c:pt>
                <c:pt idx="597">
                  <c:v>44978</c:v>
                </c:pt>
                <c:pt idx="598">
                  <c:v>44979</c:v>
                </c:pt>
                <c:pt idx="599">
                  <c:v>44980</c:v>
                </c:pt>
                <c:pt idx="600">
                  <c:v>44981</c:v>
                </c:pt>
                <c:pt idx="601">
                  <c:v>44986</c:v>
                </c:pt>
                <c:pt idx="602">
                  <c:v>44987</c:v>
                </c:pt>
                <c:pt idx="603">
                  <c:v>44988</c:v>
                </c:pt>
                <c:pt idx="604">
                  <c:v>44991</c:v>
                </c:pt>
                <c:pt idx="605">
                  <c:v>44992</c:v>
                </c:pt>
                <c:pt idx="606">
                  <c:v>44993</c:v>
                </c:pt>
                <c:pt idx="607">
                  <c:v>44994</c:v>
                </c:pt>
                <c:pt idx="608">
                  <c:v>44995</c:v>
                </c:pt>
                <c:pt idx="609">
                  <c:v>44998</c:v>
                </c:pt>
                <c:pt idx="610">
                  <c:v>44999</c:v>
                </c:pt>
                <c:pt idx="611">
                  <c:v>45000</c:v>
                </c:pt>
                <c:pt idx="612">
                  <c:v>45001</c:v>
                </c:pt>
                <c:pt idx="613">
                  <c:v>45002</c:v>
                </c:pt>
                <c:pt idx="614">
                  <c:v>45005</c:v>
                </c:pt>
                <c:pt idx="615">
                  <c:v>45006</c:v>
                </c:pt>
                <c:pt idx="616">
                  <c:v>45007</c:v>
                </c:pt>
                <c:pt idx="617">
                  <c:v>45008</c:v>
                </c:pt>
                <c:pt idx="618">
                  <c:v>45009</c:v>
                </c:pt>
                <c:pt idx="619">
                  <c:v>45012</c:v>
                </c:pt>
                <c:pt idx="620">
                  <c:v>45013</c:v>
                </c:pt>
                <c:pt idx="621">
                  <c:v>45014</c:v>
                </c:pt>
                <c:pt idx="622">
                  <c:v>45015</c:v>
                </c:pt>
                <c:pt idx="623">
                  <c:v>45016</c:v>
                </c:pt>
                <c:pt idx="624">
                  <c:v>45022</c:v>
                </c:pt>
                <c:pt idx="625">
                  <c:v>45023</c:v>
                </c:pt>
                <c:pt idx="626">
                  <c:v>45026</c:v>
                </c:pt>
                <c:pt idx="627">
                  <c:v>45027</c:v>
                </c:pt>
                <c:pt idx="628">
                  <c:v>45028</c:v>
                </c:pt>
                <c:pt idx="629">
                  <c:v>45029</c:v>
                </c:pt>
                <c:pt idx="630">
                  <c:v>45030</c:v>
                </c:pt>
                <c:pt idx="631">
                  <c:v>45033</c:v>
                </c:pt>
                <c:pt idx="632">
                  <c:v>45034</c:v>
                </c:pt>
                <c:pt idx="633">
                  <c:v>45035</c:v>
                </c:pt>
                <c:pt idx="634">
                  <c:v>45036</c:v>
                </c:pt>
                <c:pt idx="635">
                  <c:v>45037</c:v>
                </c:pt>
                <c:pt idx="636">
                  <c:v>45040</c:v>
                </c:pt>
                <c:pt idx="637">
                  <c:v>45041</c:v>
                </c:pt>
                <c:pt idx="638">
                  <c:v>45042</c:v>
                </c:pt>
                <c:pt idx="639">
                  <c:v>45043</c:v>
                </c:pt>
                <c:pt idx="640">
                  <c:v>45044</c:v>
                </c:pt>
                <c:pt idx="641">
                  <c:v>45048</c:v>
                </c:pt>
                <c:pt idx="642">
                  <c:v>45049</c:v>
                </c:pt>
                <c:pt idx="643">
                  <c:v>45050</c:v>
                </c:pt>
                <c:pt idx="644">
                  <c:v>45051</c:v>
                </c:pt>
                <c:pt idx="645">
                  <c:v>45054</c:v>
                </c:pt>
                <c:pt idx="646">
                  <c:v>45055</c:v>
                </c:pt>
                <c:pt idx="647">
                  <c:v>45056</c:v>
                </c:pt>
                <c:pt idx="648">
                  <c:v>45057</c:v>
                </c:pt>
                <c:pt idx="649">
                  <c:v>45058</c:v>
                </c:pt>
                <c:pt idx="650">
                  <c:v>45061</c:v>
                </c:pt>
                <c:pt idx="651">
                  <c:v>45062</c:v>
                </c:pt>
                <c:pt idx="652">
                  <c:v>45063</c:v>
                </c:pt>
                <c:pt idx="653">
                  <c:v>45064</c:v>
                </c:pt>
                <c:pt idx="654">
                  <c:v>45065</c:v>
                </c:pt>
                <c:pt idx="655">
                  <c:v>45068</c:v>
                </c:pt>
                <c:pt idx="656">
                  <c:v>45069</c:v>
                </c:pt>
                <c:pt idx="657">
                  <c:v>45070</c:v>
                </c:pt>
                <c:pt idx="658">
                  <c:v>45071</c:v>
                </c:pt>
                <c:pt idx="659">
                  <c:v>45072</c:v>
                </c:pt>
                <c:pt idx="660">
                  <c:v>45075</c:v>
                </c:pt>
                <c:pt idx="661">
                  <c:v>45076</c:v>
                </c:pt>
                <c:pt idx="662">
                  <c:v>45077</c:v>
                </c:pt>
                <c:pt idx="663">
                  <c:v>45078</c:v>
                </c:pt>
                <c:pt idx="664">
                  <c:v>45079</c:v>
                </c:pt>
                <c:pt idx="665">
                  <c:v>45082</c:v>
                </c:pt>
                <c:pt idx="666">
                  <c:v>45083</c:v>
                </c:pt>
                <c:pt idx="667">
                  <c:v>45084</c:v>
                </c:pt>
                <c:pt idx="668">
                  <c:v>45085</c:v>
                </c:pt>
                <c:pt idx="669">
                  <c:v>45086</c:v>
                </c:pt>
                <c:pt idx="670">
                  <c:v>45089</c:v>
                </c:pt>
                <c:pt idx="671">
                  <c:v>45090</c:v>
                </c:pt>
                <c:pt idx="672">
                  <c:v>45091</c:v>
                </c:pt>
                <c:pt idx="673">
                  <c:v>45092</c:v>
                </c:pt>
                <c:pt idx="674">
                  <c:v>45093</c:v>
                </c:pt>
                <c:pt idx="675">
                  <c:v>45096</c:v>
                </c:pt>
                <c:pt idx="676">
                  <c:v>45097</c:v>
                </c:pt>
                <c:pt idx="677">
                  <c:v>45098</c:v>
                </c:pt>
                <c:pt idx="678">
                  <c:v>45103</c:v>
                </c:pt>
                <c:pt idx="679">
                  <c:v>45104</c:v>
                </c:pt>
                <c:pt idx="680">
                  <c:v>45105</c:v>
                </c:pt>
                <c:pt idx="681">
                  <c:v>45106</c:v>
                </c:pt>
                <c:pt idx="682">
                  <c:v>45107</c:v>
                </c:pt>
                <c:pt idx="683">
                  <c:v>45110</c:v>
                </c:pt>
                <c:pt idx="684">
                  <c:v>45111</c:v>
                </c:pt>
                <c:pt idx="685">
                  <c:v>45112</c:v>
                </c:pt>
                <c:pt idx="686">
                  <c:v>45113</c:v>
                </c:pt>
                <c:pt idx="687">
                  <c:v>45114</c:v>
                </c:pt>
                <c:pt idx="688">
                  <c:v>45117</c:v>
                </c:pt>
                <c:pt idx="689">
                  <c:v>45118</c:v>
                </c:pt>
                <c:pt idx="690">
                  <c:v>45119</c:v>
                </c:pt>
                <c:pt idx="691">
                  <c:v>45120</c:v>
                </c:pt>
                <c:pt idx="692">
                  <c:v>45121</c:v>
                </c:pt>
                <c:pt idx="693">
                  <c:v>45124</c:v>
                </c:pt>
                <c:pt idx="694">
                  <c:v>45125</c:v>
                </c:pt>
                <c:pt idx="695">
                  <c:v>45126</c:v>
                </c:pt>
                <c:pt idx="696">
                  <c:v>45127</c:v>
                </c:pt>
                <c:pt idx="697">
                  <c:v>45128</c:v>
                </c:pt>
                <c:pt idx="698">
                  <c:v>45131</c:v>
                </c:pt>
                <c:pt idx="699">
                  <c:v>45132</c:v>
                </c:pt>
                <c:pt idx="700">
                  <c:v>45133</c:v>
                </c:pt>
                <c:pt idx="701">
                  <c:v>45134</c:v>
                </c:pt>
                <c:pt idx="702">
                  <c:v>45135</c:v>
                </c:pt>
                <c:pt idx="703">
                  <c:v>45138</c:v>
                </c:pt>
                <c:pt idx="704">
                  <c:v>45139</c:v>
                </c:pt>
                <c:pt idx="705">
                  <c:v>45140</c:v>
                </c:pt>
                <c:pt idx="706">
                  <c:v>45142</c:v>
                </c:pt>
                <c:pt idx="707">
                  <c:v>45145</c:v>
                </c:pt>
                <c:pt idx="708">
                  <c:v>45146</c:v>
                </c:pt>
                <c:pt idx="709">
                  <c:v>45147</c:v>
                </c:pt>
                <c:pt idx="710">
                  <c:v>45148</c:v>
                </c:pt>
                <c:pt idx="711">
                  <c:v>45149</c:v>
                </c:pt>
                <c:pt idx="712">
                  <c:v>45152</c:v>
                </c:pt>
                <c:pt idx="713">
                  <c:v>45153</c:v>
                </c:pt>
                <c:pt idx="714">
                  <c:v>45154</c:v>
                </c:pt>
                <c:pt idx="715">
                  <c:v>45155</c:v>
                </c:pt>
                <c:pt idx="716">
                  <c:v>45156</c:v>
                </c:pt>
                <c:pt idx="717">
                  <c:v>45159</c:v>
                </c:pt>
                <c:pt idx="718">
                  <c:v>45160</c:v>
                </c:pt>
                <c:pt idx="719">
                  <c:v>45161</c:v>
                </c:pt>
                <c:pt idx="720">
                  <c:v>45162</c:v>
                </c:pt>
                <c:pt idx="721">
                  <c:v>45163</c:v>
                </c:pt>
                <c:pt idx="722">
                  <c:v>45166</c:v>
                </c:pt>
                <c:pt idx="723">
                  <c:v>45167</c:v>
                </c:pt>
                <c:pt idx="724">
                  <c:v>45168</c:v>
                </c:pt>
                <c:pt idx="725">
                  <c:v>45169</c:v>
                </c:pt>
                <c:pt idx="726">
                  <c:v>45170</c:v>
                </c:pt>
                <c:pt idx="727">
                  <c:v>45173</c:v>
                </c:pt>
                <c:pt idx="728">
                  <c:v>45174</c:v>
                </c:pt>
                <c:pt idx="729">
                  <c:v>45175</c:v>
                </c:pt>
                <c:pt idx="730">
                  <c:v>45176</c:v>
                </c:pt>
                <c:pt idx="731">
                  <c:v>45177</c:v>
                </c:pt>
                <c:pt idx="732">
                  <c:v>45180</c:v>
                </c:pt>
                <c:pt idx="733">
                  <c:v>45181</c:v>
                </c:pt>
                <c:pt idx="734">
                  <c:v>45182</c:v>
                </c:pt>
                <c:pt idx="735">
                  <c:v>45183</c:v>
                </c:pt>
                <c:pt idx="736">
                  <c:v>45184</c:v>
                </c:pt>
                <c:pt idx="737">
                  <c:v>45187</c:v>
                </c:pt>
                <c:pt idx="738">
                  <c:v>45188</c:v>
                </c:pt>
                <c:pt idx="739">
                  <c:v>45189</c:v>
                </c:pt>
                <c:pt idx="740">
                  <c:v>45190</c:v>
                </c:pt>
                <c:pt idx="741">
                  <c:v>45191</c:v>
                </c:pt>
                <c:pt idx="742">
                  <c:v>45194</c:v>
                </c:pt>
                <c:pt idx="743">
                  <c:v>45195</c:v>
                </c:pt>
                <c:pt idx="744">
                  <c:v>45196</c:v>
                </c:pt>
                <c:pt idx="745">
                  <c:v>45197</c:v>
                </c:pt>
                <c:pt idx="746">
                  <c:v>45201</c:v>
                </c:pt>
                <c:pt idx="747">
                  <c:v>45202</c:v>
                </c:pt>
                <c:pt idx="748">
                  <c:v>45203</c:v>
                </c:pt>
                <c:pt idx="749">
                  <c:v>45204</c:v>
                </c:pt>
                <c:pt idx="750">
                  <c:v>45205</c:v>
                </c:pt>
                <c:pt idx="751">
                  <c:v>45210</c:v>
                </c:pt>
                <c:pt idx="752">
                  <c:v>45211</c:v>
                </c:pt>
                <c:pt idx="753">
                  <c:v>45212</c:v>
                </c:pt>
                <c:pt idx="754">
                  <c:v>45215</c:v>
                </c:pt>
                <c:pt idx="755">
                  <c:v>45216</c:v>
                </c:pt>
                <c:pt idx="756">
                  <c:v>45217</c:v>
                </c:pt>
                <c:pt idx="757">
                  <c:v>45218</c:v>
                </c:pt>
                <c:pt idx="758">
                  <c:v>45219</c:v>
                </c:pt>
                <c:pt idx="759">
                  <c:v>45222</c:v>
                </c:pt>
                <c:pt idx="760">
                  <c:v>45223</c:v>
                </c:pt>
                <c:pt idx="761">
                  <c:v>45224</c:v>
                </c:pt>
                <c:pt idx="762">
                  <c:v>45225</c:v>
                </c:pt>
                <c:pt idx="763">
                  <c:v>45226</c:v>
                </c:pt>
                <c:pt idx="764">
                  <c:v>45229</c:v>
                </c:pt>
                <c:pt idx="765">
                  <c:v>45230</c:v>
                </c:pt>
                <c:pt idx="766">
                  <c:v>45231</c:v>
                </c:pt>
                <c:pt idx="767">
                  <c:v>45232</c:v>
                </c:pt>
                <c:pt idx="768">
                  <c:v>45233</c:v>
                </c:pt>
                <c:pt idx="769">
                  <c:v>45236</c:v>
                </c:pt>
                <c:pt idx="770">
                  <c:v>45237</c:v>
                </c:pt>
                <c:pt idx="771">
                  <c:v>45238</c:v>
                </c:pt>
                <c:pt idx="772">
                  <c:v>45239</c:v>
                </c:pt>
                <c:pt idx="773">
                  <c:v>45240</c:v>
                </c:pt>
                <c:pt idx="774">
                  <c:v>45243</c:v>
                </c:pt>
                <c:pt idx="775">
                  <c:v>45244</c:v>
                </c:pt>
                <c:pt idx="776">
                  <c:v>45245</c:v>
                </c:pt>
                <c:pt idx="777">
                  <c:v>45246</c:v>
                </c:pt>
              </c:numCache>
            </c:numRef>
          </c:cat>
          <c:val>
            <c:numRef>
              <c:f>'S1_new (2)'!$G$2:$G$792</c:f>
              <c:numCache>
                <c:formatCode>0.00%</c:formatCode>
                <c:ptCount val="791"/>
                <c:pt idx="0">
                  <c:v>-3.2310590462182717E-4</c:v>
                </c:pt>
                <c:pt idx="1">
                  <c:v>-3.2310590462182717E-4</c:v>
                </c:pt>
                <c:pt idx="2">
                  <c:v>-3.2310590462182717E-4</c:v>
                </c:pt>
                <c:pt idx="3">
                  <c:v>-3.2310590462182717E-4</c:v>
                </c:pt>
                <c:pt idx="4">
                  <c:v>-3.2310590462182717E-4</c:v>
                </c:pt>
                <c:pt idx="5">
                  <c:v>-3.2310590462182717E-4</c:v>
                </c:pt>
                <c:pt idx="6">
                  <c:v>-3.2310590462182717E-4</c:v>
                </c:pt>
                <c:pt idx="7">
                  <c:v>-3.2310590462182717E-4</c:v>
                </c:pt>
                <c:pt idx="8">
                  <c:v>-3.2310590462182717E-4</c:v>
                </c:pt>
                <c:pt idx="9">
                  <c:v>-3.2310590462182717E-4</c:v>
                </c:pt>
                <c:pt idx="10">
                  <c:v>-3.2310590462182717E-4</c:v>
                </c:pt>
                <c:pt idx="11">
                  <c:v>-3.2310590462182717E-4</c:v>
                </c:pt>
                <c:pt idx="12">
                  <c:v>-3.2310590462182717E-4</c:v>
                </c:pt>
                <c:pt idx="13">
                  <c:v>-3.2310590462182717E-4</c:v>
                </c:pt>
                <c:pt idx="14">
                  <c:v>-3.2310590462182717E-4</c:v>
                </c:pt>
                <c:pt idx="15">
                  <c:v>-3.2310590462182717E-4</c:v>
                </c:pt>
                <c:pt idx="16">
                  <c:v>-3.2310590462182717E-4</c:v>
                </c:pt>
                <c:pt idx="17">
                  <c:v>-3.2310590462182717E-4</c:v>
                </c:pt>
                <c:pt idx="18">
                  <c:v>-3.2310590462182717E-4</c:v>
                </c:pt>
                <c:pt idx="19">
                  <c:v>-3.2310590462182717E-4</c:v>
                </c:pt>
                <c:pt idx="20">
                  <c:v>-3.2310590462182717E-4</c:v>
                </c:pt>
                <c:pt idx="21">
                  <c:v>-3.2310590462182717E-4</c:v>
                </c:pt>
                <c:pt idx="22">
                  <c:v>-3.2310590462182717E-4</c:v>
                </c:pt>
                <c:pt idx="23">
                  <c:v>-3.2310590462182717E-4</c:v>
                </c:pt>
                <c:pt idx="24">
                  <c:v>-3.2310590462182717E-4</c:v>
                </c:pt>
                <c:pt idx="25">
                  <c:v>-3.2310590462182717E-4</c:v>
                </c:pt>
                <c:pt idx="26">
                  <c:v>-3.2310590462182717E-4</c:v>
                </c:pt>
                <c:pt idx="27">
                  <c:v>-3.2310590462182717E-4</c:v>
                </c:pt>
                <c:pt idx="28">
                  <c:v>-3.2310590462182717E-4</c:v>
                </c:pt>
                <c:pt idx="29">
                  <c:v>-3.2310590462182717E-4</c:v>
                </c:pt>
                <c:pt idx="30">
                  <c:v>-3.2310590462182717E-4</c:v>
                </c:pt>
                <c:pt idx="31">
                  <c:v>-3.2310590462182717E-4</c:v>
                </c:pt>
                <c:pt idx="32">
                  <c:v>-3.2310590462182717E-4</c:v>
                </c:pt>
                <c:pt idx="33">
                  <c:v>-3.2310590462182717E-4</c:v>
                </c:pt>
                <c:pt idx="34">
                  <c:v>-3.2310590462182717E-4</c:v>
                </c:pt>
                <c:pt idx="35">
                  <c:v>-3.2310590462182717E-4</c:v>
                </c:pt>
                <c:pt idx="36">
                  <c:v>-3.2310590462182717E-4</c:v>
                </c:pt>
                <c:pt idx="37">
                  <c:v>-3.2310590462182717E-4</c:v>
                </c:pt>
                <c:pt idx="38">
                  <c:v>-3.2310590462182717E-4</c:v>
                </c:pt>
                <c:pt idx="39">
                  <c:v>-3.2310590462182717E-4</c:v>
                </c:pt>
                <c:pt idx="40">
                  <c:v>-3.2310590462182717E-4</c:v>
                </c:pt>
                <c:pt idx="41">
                  <c:v>-3.2310590462182717E-4</c:v>
                </c:pt>
                <c:pt idx="42">
                  <c:v>-3.2310590462182717E-4</c:v>
                </c:pt>
                <c:pt idx="43">
                  <c:v>-3.2310590462182717E-4</c:v>
                </c:pt>
                <c:pt idx="44">
                  <c:v>-3.2310590462182717E-4</c:v>
                </c:pt>
                <c:pt idx="45">
                  <c:v>-3.2310590462182717E-4</c:v>
                </c:pt>
                <c:pt idx="46">
                  <c:v>-3.2310590462182717E-4</c:v>
                </c:pt>
                <c:pt idx="47">
                  <c:v>-3.2310590462182717E-4</c:v>
                </c:pt>
                <c:pt idx="48">
                  <c:v>-3.2310590462182717E-4</c:v>
                </c:pt>
                <c:pt idx="49">
                  <c:v>-3.2310590462182717E-4</c:v>
                </c:pt>
                <c:pt idx="50">
                  <c:v>-3.2310590462182717E-4</c:v>
                </c:pt>
                <c:pt idx="51">
                  <c:v>-3.2310590462182717E-4</c:v>
                </c:pt>
                <c:pt idx="52">
                  <c:v>-3.2310590462182717E-4</c:v>
                </c:pt>
                <c:pt idx="53">
                  <c:v>-3.2310590462182717E-4</c:v>
                </c:pt>
                <c:pt idx="54">
                  <c:v>-3.2310590462182717E-4</c:v>
                </c:pt>
                <c:pt idx="55">
                  <c:v>-3.2310590462182717E-4</c:v>
                </c:pt>
                <c:pt idx="56">
                  <c:v>-3.2310590462182717E-4</c:v>
                </c:pt>
                <c:pt idx="57">
                  <c:v>-3.2310590462182717E-4</c:v>
                </c:pt>
                <c:pt idx="58">
                  <c:v>-3.2310590462182717E-4</c:v>
                </c:pt>
                <c:pt idx="59">
                  <c:v>-3.2310590462182717E-4</c:v>
                </c:pt>
                <c:pt idx="60">
                  <c:v>-3.2310590462182717E-4</c:v>
                </c:pt>
                <c:pt idx="61">
                  <c:v>-3.2310590462182717E-4</c:v>
                </c:pt>
                <c:pt idx="62">
                  <c:v>-3.2310590462182717E-4</c:v>
                </c:pt>
                <c:pt idx="63">
                  <c:v>-3.2310590462182717E-4</c:v>
                </c:pt>
                <c:pt idx="64">
                  <c:v>-3.2310590462182717E-4</c:v>
                </c:pt>
                <c:pt idx="65">
                  <c:v>-3.2310590462182717E-4</c:v>
                </c:pt>
                <c:pt idx="66">
                  <c:v>-3.2310590462182717E-4</c:v>
                </c:pt>
                <c:pt idx="67">
                  <c:v>-3.2310590462182717E-4</c:v>
                </c:pt>
                <c:pt idx="68">
                  <c:v>-3.2310590462182717E-4</c:v>
                </c:pt>
                <c:pt idx="69">
                  <c:v>-3.2310590462182717E-4</c:v>
                </c:pt>
                <c:pt idx="70">
                  <c:v>-3.2310590462182717E-4</c:v>
                </c:pt>
                <c:pt idx="71">
                  <c:v>-3.2310590462182717E-4</c:v>
                </c:pt>
                <c:pt idx="72">
                  <c:v>-3.2310590462182717E-4</c:v>
                </c:pt>
                <c:pt idx="73">
                  <c:v>-3.2310590462182717E-4</c:v>
                </c:pt>
                <c:pt idx="74">
                  <c:v>-3.2310590462182717E-4</c:v>
                </c:pt>
                <c:pt idx="75">
                  <c:v>-3.2310590462182717E-4</c:v>
                </c:pt>
                <c:pt idx="76">
                  <c:v>-3.2310590462182717E-4</c:v>
                </c:pt>
                <c:pt idx="77">
                  <c:v>-3.2310590462182717E-4</c:v>
                </c:pt>
                <c:pt idx="78">
                  <c:v>-3.2310590462182717E-4</c:v>
                </c:pt>
                <c:pt idx="79">
                  <c:v>-3.2310590462182717E-4</c:v>
                </c:pt>
                <c:pt idx="80">
                  <c:v>-3.2310590462182717E-4</c:v>
                </c:pt>
                <c:pt idx="81">
                  <c:v>-3.2310590462182717E-4</c:v>
                </c:pt>
                <c:pt idx="82">
                  <c:v>-3.2310590462182717E-4</c:v>
                </c:pt>
                <c:pt idx="83">
                  <c:v>-3.2310590462182717E-4</c:v>
                </c:pt>
                <c:pt idx="84">
                  <c:v>-3.2310590462182717E-4</c:v>
                </c:pt>
                <c:pt idx="85">
                  <c:v>-3.2310590462182717E-4</c:v>
                </c:pt>
                <c:pt idx="86">
                  <c:v>-3.2310590462182717E-4</c:v>
                </c:pt>
                <c:pt idx="87">
                  <c:v>-3.2310590462182717E-4</c:v>
                </c:pt>
                <c:pt idx="88">
                  <c:v>-3.2310590462182717E-4</c:v>
                </c:pt>
                <c:pt idx="89">
                  <c:v>-3.2310590462182717E-4</c:v>
                </c:pt>
                <c:pt idx="90">
                  <c:v>-3.2310590462182717E-4</c:v>
                </c:pt>
                <c:pt idx="91">
                  <c:v>-3.2310590462182717E-4</c:v>
                </c:pt>
                <c:pt idx="92">
                  <c:v>-3.2310590462182717E-4</c:v>
                </c:pt>
                <c:pt idx="93">
                  <c:v>-3.2310590462182717E-4</c:v>
                </c:pt>
                <c:pt idx="94">
                  <c:v>-3.2310590462182717E-4</c:v>
                </c:pt>
                <c:pt idx="95">
                  <c:v>-3.2310590462182717E-4</c:v>
                </c:pt>
                <c:pt idx="96">
                  <c:v>-3.2310590462182717E-4</c:v>
                </c:pt>
                <c:pt idx="97">
                  <c:v>-3.2310590462182717E-4</c:v>
                </c:pt>
                <c:pt idx="98">
                  <c:v>-3.2310590462182717E-4</c:v>
                </c:pt>
                <c:pt idx="99">
                  <c:v>-3.2310590462182717E-4</c:v>
                </c:pt>
                <c:pt idx="100">
                  <c:v>-3.2310590462182717E-4</c:v>
                </c:pt>
                <c:pt idx="101">
                  <c:v>-3.2310590462182717E-4</c:v>
                </c:pt>
                <c:pt idx="102">
                  <c:v>-3.2310590462182717E-4</c:v>
                </c:pt>
                <c:pt idx="103">
                  <c:v>-3.2310590462182717E-4</c:v>
                </c:pt>
                <c:pt idx="104">
                  <c:v>-3.2310590462182717E-4</c:v>
                </c:pt>
                <c:pt idx="105">
                  <c:v>-3.2310590462182717E-4</c:v>
                </c:pt>
                <c:pt idx="106">
                  <c:v>-3.2310590462182717E-4</c:v>
                </c:pt>
                <c:pt idx="107">
                  <c:v>-3.2310590462182717E-4</c:v>
                </c:pt>
                <c:pt idx="108">
                  <c:v>-3.2310590462182717E-4</c:v>
                </c:pt>
                <c:pt idx="109">
                  <c:v>-3.2310590462182717E-4</c:v>
                </c:pt>
                <c:pt idx="110">
                  <c:v>-3.2310590462182717E-4</c:v>
                </c:pt>
                <c:pt idx="111">
                  <c:v>-3.2310590462182717E-4</c:v>
                </c:pt>
                <c:pt idx="112">
                  <c:v>-3.2310590462182717E-4</c:v>
                </c:pt>
                <c:pt idx="113">
                  <c:v>-3.2310590462182717E-4</c:v>
                </c:pt>
                <c:pt idx="114">
                  <c:v>-3.2310590462182717E-4</c:v>
                </c:pt>
                <c:pt idx="115">
                  <c:v>-3.2310590462182717E-4</c:v>
                </c:pt>
                <c:pt idx="116">
                  <c:v>-3.2310590462182717E-4</c:v>
                </c:pt>
                <c:pt idx="117">
                  <c:v>-3.2310590462182717E-4</c:v>
                </c:pt>
                <c:pt idx="118">
                  <c:v>-3.2310590462182717E-4</c:v>
                </c:pt>
                <c:pt idx="119">
                  <c:v>-3.2310590462182717E-4</c:v>
                </c:pt>
                <c:pt idx="120">
                  <c:v>-3.2310590462182717E-4</c:v>
                </c:pt>
                <c:pt idx="121">
                  <c:v>-3.2310590462182717E-4</c:v>
                </c:pt>
                <c:pt idx="122">
                  <c:v>-3.2310590462182717E-4</c:v>
                </c:pt>
                <c:pt idx="123">
                  <c:v>-3.2310590462182717E-4</c:v>
                </c:pt>
                <c:pt idx="124">
                  <c:v>-3.2310590462182717E-4</c:v>
                </c:pt>
                <c:pt idx="125">
                  <c:v>-3.2310590462182717E-4</c:v>
                </c:pt>
                <c:pt idx="126">
                  <c:v>-3.2310590462182717E-4</c:v>
                </c:pt>
                <c:pt idx="127">
                  <c:v>-3.2310590462182717E-4</c:v>
                </c:pt>
                <c:pt idx="128">
                  <c:v>-3.2310590462182717E-4</c:v>
                </c:pt>
                <c:pt idx="129">
                  <c:v>-3.2310590462182717E-4</c:v>
                </c:pt>
                <c:pt idx="130">
                  <c:v>-3.2310590462182717E-4</c:v>
                </c:pt>
                <c:pt idx="131">
                  <c:v>-3.2310590462182717E-4</c:v>
                </c:pt>
                <c:pt idx="132">
                  <c:v>-3.2310590462182717E-4</c:v>
                </c:pt>
                <c:pt idx="133">
                  <c:v>-3.2310590462182717E-4</c:v>
                </c:pt>
                <c:pt idx="134">
                  <c:v>-3.2310590462182717E-4</c:v>
                </c:pt>
                <c:pt idx="135">
                  <c:v>-3.2310590462182717E-4</c:v>
                </c:pt>
                <c:pt idx="136">
                  <c:v>-3.2310590462182717E-4</c:v>
                </c:pt>
                <c:pt idx="137">
                  <c:v>-3.2310590462182717E-4</c:v>
                </c:pt>
                <c:pt idx="138">
                  <c:v>-3.2310590462182717E-4</c:v>
                </c:pt>
                <c:pt idx="139">
                  <c:v>-3.2310590462182717E-4</c:v>
                </c:pt>
                <c:pt idx="140">
                  <c:v>-3.2310590462182717E-4</c:v>
                </c:pt>
                <c:pt idx="141">
                  <c:v>-3.2310590462182717E-4</c:v>
                </c:pt>
                <c:pt idx="142">
                  <c:v>-3.2310590462182717E-4</c:v>
                </c:pt>
                <c:pt idx="143">
                  <c:v>-3.2310590462182717E-4</c:v>
                </c:pt>
                <c:pt idx="144">
                  <c:v>-3.2310590462182717E-4</c:v>
                </c:pt>
                <c:pt idx="145">
                  <c:v>-3.2310590462182717E-4</c:v>
                </c:pt>
                <c:pt idx="146">
                  <c:v>-3.2310590462182717E-4</c:v>
                </c:pt>
                <c:pt idx="147">
                  <c:v>-3.2310590462182717E-4</c:v>
                </c:pt>
                <c:pt idx="148">
                  <c:v>-3.2310590462182717E-4</c:v>
                </c:pt>
                <c:pt idx="149">
                  <c:v>-3.2310590462182717E-4</c:v>
                </c:pt>
                <c:pt idx="150">
                  <c:v>-3.2310590462182717E-4</c:v>
                </c:pt>
                <c:pt idx="151">
                  <c:v>-3.2310590462182717E-4</c:v>
                </c:pt>
                <c:pt idx="152">
                  <c:v>-3.2310590462182717E-4</c:v>
                </c:pt>
                <c:pt idx="153">
                  <c:v>-3.2310590462182717E-4</c:v>
                </c:pt>
                <c:pt idx="154">
                  <c:v>-3.2310590462182717E-4</c:v>
                </c:pt>
                <c:pt idx="155">
                  <c:v>-3.2310590462182717E-4</c:v>
                </c:pt>
                <c:pt idx="156">
                  <c:v>-3.2310590462182717E-4</c:v>
                </c:pt>
                <c:pt idx="157">
                  <c:v>-3.2310590462182717E-4</c:v>
                </c:pt>
                <c:pt idx="158">
                  <c:v>-3.2310590462182717E-4</c:v>
                </c:pt>
                <c:pt idx="159">
                  <c:v>-3.2310590462182717E-4</c:v>
                </c:pt>
                <c:pt idx="160">
                  <c:v>-3.2310590462182717E-4</c:v>
                </c:pt>
                <c:pt idx="161">
                  <c:v>-3.2310590462182717E-4</c:v>
                </c:pt>
                <c:pt idx="162">
                  <c:v>-3.2310590462182717E-4</c:v>
                </c:pt>
                <c:pt idx="163">
                  <c:v>-3.2310590462182717E-4</c:v>
                </c:pt>
                <c:pt idx="164">
                  <c:v>-3.2310590462182717E-4</c:v>
                </c:pt>
                <c:pt idx="165">
                  <c:v>-3.2310590462182717E-4</c:v>
                </c:pt>
                <c:pt idx="166">
                  <c:v>-3.2310590462182717E-4</c:v>
                </c:pt>
                <c:pt idx="167">
                  <c:v>-3.2310590462182717E-4</c:v>
                </c:pt>
                <c:pt idx="168">
                  <c:v>-3.2310590462182717E-4</c:v>
                </c:pt>
                <c:pt idx="169">
                  <c:v>-3.2310590462182717E-4</c:v>
                </c:pt>
                <c:pt idx="170">
                  <c:v>-3.2310590462182717E-4</c:v>
                </c:pt>
                <c:pt idx="171">
                  <c:v>-3.2310590462182717E-4</c:v>
                </c:pt>
                <c:pt idx="172">
                  <c:v>-3.2310590462182717E-4</c:v>
                </c:pt>
                <c:pt idx="173">
                  <c:v>-3.2310590462182717E-4</c:v>
                </c:pt>
                <c:pt idx="174">
                  <c:v>-3.2310590462182717E-4</c:v>
                </c:pt>
                <c:pt idx="175">
                  <c:v>-3.2310590462182717E-4</c:v>
                </c:pt>
                <c:pt idx="176">
                  <c:v>-3.2310590462182717E-4</c:v>
                </c:pt>
                <c:pt idx="177">
                  <c:v>-3.2310590462182717E-4</c:v>
                </c:pt>
                <c:pt idx="178">
                  <c:v>-3.2310590462182717E-4</c:v>
                </c:pt>
                <c:pt idx="179">
                  <c:v>-3.2310590462182717E-4</c:v>
                </c:pt>
                <c:pt idx="180">
                  <c:v>-3.2310590462182717E-4</c:v>
                </c:pt>
                <c:pt idx="181">
                  <c:v>-3.2310590462182717E-4</c:v>
                </c:pt>
                <c:pt idx="182">
                  <c:v>-3.2310590462182717E-4</c:v>
                </c:pt>
                <c:pt idx="183">
                  <c:v>-3.2310590462182717E-4</c:v>
                </c:pt>
                <c:pt idx="184">
                  <c:v>-3.2310590462182717E-4</c:v>
                </c:pt>
                <c:pt idx="185">
                  <c:v>-3.2310590462182717E-4</c:v>
                </c:pt>
                <c:pt idx="186">
                  <c:v>-3.2310590462182717E-4</c:v>
                </c:pt>
                <c:pt idx="187">
                  <c:v>-3.2310590462182717E-4</c:v>
                </c:pt>
                <c:pt idx="188">
                  <c:v>-3.2310590462182717E-4</c:v>
                </c:pt>
                <c:pt idx="189">
                  <c:v>-3.2310590462182717E-4</c:v>
                </c:pt>
                <c:pt idx="190">
                  <c:v>-3.2310590462182717E-4</c:v>
                </c:pt>
                <c:pt idx="191">
                  <c:v>-3.2310590462182717E-4</c:v>
                </c:pt>
                <c:pt idx="192">
                  <c:v>-3.2310590462182717E-4</c:v>
                </c:pt>
                <c:pt idx="193">
                  <c:v>-3.2310590462182717E-4</c:v>
                </c:pt>
                <c:pt idx="194">
                  <c:v>-3.2310590462182717E-4</c:v>
                </c:pt>
                <c:pt idx="195">
                  <c:v>-3.2310590462182717E-4</c:v>
                </c:pt>
                <c:pt idx="196">
                  <c:v>-3.2310590462182717E-4</c:v>
                </c:pt>
                <c:pt idx="197">
                  <c:v>-3.2310590462182717E-4</c:v>
                </c:pt>
                <c:pt idx="198">
                  <c:v>-3.2310590462182717E-4</c:v>
                </c:pt>
                <c:pt idx="199">
                  <c:v>-3.2310590462182717E-4</c:v>
                </c:pt>
                <c:pt idx="200">
                  <c:v>-3.2310590462182717E-4</c:v>
                </c:pt>
                <c:pt idx="201">
                  <c:v>-3.2310590462182717E-4</c:v>
                </c:pt>
                <c:pt idx="202">
                  <c:v>-3.2310590462182717E-4</c:v>
                </c:pt>
                <c:pt idx="203">
                  <c:v>-3.2310590462182717E-4</c:v>
                </c:pt>
                <c:pt idx="204">
                  <c:v>-3.2310590462182717E-4</c:v>
                </c:pt>
                <c:pt idx="205">
                  <c:v>-3.2310590462182717E-4</c:v>
                </c:pt>
                <c:pt idx="206">
                  <c:v>-3.2310590462182717E-4</c:v>
                </c:pt>
                <c:pt idx="207">
                  <c:v>-3.2310590462182717E-4</c:v>
                </c:pt>
                <c:pt idx="208">
                  <c:v>-3.2310590462182717E-4</c:v>
                </c:pt>
                <c:pt idx="209">
                  <c:v>-3.2310590462182717E-4</c:v>
                </c:pt>
                <c:pt idx="210">
                  <c:v>-3.2310590462182717E-4</c:v>
                </c:pt>
                <c:pt idx="211">
                  <c:v>-3.2310590462182717E-4</c:v>
                </c:pt>
                <c:pt idx="212">
                  <c:v>-3.2310590462182717E-4</c:v>
                </c:pt>
                <c:pt idx="213">
                  <c:v>-3.2310590462182717E-4</c:v>
                </c:pt>
                <c:pt idx="214">
                  <c:v>-3.2310590462182717E-4</c:v>
                </c:pt>
                <c:pt idx="215">
                  <c:v>-3.2310590462182717E-4</c:v>
                </c:pt>
                <c:pt idx="216">
                  <c:v>-3.2310590462182717E-4</c:v>
                </c:pt>
                <c:pt idx="217">
                  <c:v>-3.2310590462182717E-4</c:v>
                </c:pt>
                <c:pt idx="218">
                  <c:v>-3.2310590462182717E-4</c:v>
                </c:pt>
                <c:pt idx="219">
                  <c:v>-3.2310590462182717E-4</c:v>
                </c:pt>
                <c:pt idx="220">
                  <c:v>-3.2310590462182717E-4</c:v>
                </c:pt>
                <c:pt idx="221">
                  <c:v>-3.2310590462182717E-4</c:v>
                </c:pt>
                <c:pt idx="222">
                  <c:v>-3.2310590462182717E-4</c:v>
                </c:pt>
                <c:pt idx="223">
                  <c:v>-3.2310590462182717E-4</c:v>
                </c:pt>
                <c:pt idx="224">
                  <c:v>-3.2310590462182717E-4</c:v>
                </c:pt>
                <c:pt idx="225">
                  <c:v>-3.2310590462182717E-4</c:v>
                </c:pt>
                <c:pt idx="226">
                  <c:v>-3.2310590462182717E-4</c:v>
                </c:pt>
                <c:pt idx="227">
                  <c:v>-3.2310590462182717E-4</c:v>
                </c:pt>
                <c:pt idx="228">
                  <c:v>-3.2310590462182717E-4</c:v>
                </c:pt>
                <c:pt idx="229">
                  <c:v>-3.2310590462182717E-4</c:v>
                </c:pt>
                <c:pt idx="230">
                  <c:v>-3.2310590462182717E-4</c:v>
                </c:pt>
                <c:pt idx="231">
                  <c:v>-3.2310590462182717E-4</c:v>
                </c:pt>
                <c:pt idx="232">
                  <c:v>-3.2310590462182717E-4</c:v>
                </c:pt>
                <c:pt idx="233">
                  <c:v>-3.2310590462182717E-4</c:v>
                </c:pt>
                <c:pt idx="234">
                  <c:v>-3.2310590462182717E-4</c:v>
                </c:pt>
                <c:pt idx="235">
                  <c:v>-3.2310590462182717E-4</c:v>
                </c:pt>
                <c:pt idx="236">
                  <c:v>-3.2310590462182717E-4</c:v>
                </c:pt>
                <c:pt idx="237">
                  <c:v>-3.2310590462182717E-4</c:v>
                </c:pt>
                <c:pt idx="238">
                  <c:v>-3.2310590462182717E-4</c:v>
                </c:pt>
                <c:pt idx="239">
                  <c:v>-3.2310590462182717E-4</c:v>
                </c:pt>
                <c:pt idx="240">
                  <c:v>-3.2310590462182717E-4</c:v>
                </c:pt>
                <c:pt idx="241">
                  <c:v>-3.2310590462182717E-4</c:v>
                </c:pt>
                <c:pt idx="242">
                  <c:v>-3.2310590462182717E-4</c:v>
                </c:pt>
                <c:pt idx="243">
                  <c:v>-3.2310590462182717E-4</c:v>
                </c:pt>
                <c:pt idx="244">
                  <c:v>-3.2310590462182717E-4</c:v>
                </c:pt>
                <c:pt idx="245">
                  <c:v>-3.2310590462182717E-4</c:v>
                </c:pt>
                <c:pt idx="246">
                  <c:v>-3.2310590462182717E-4</c:v>
                </c:pt>
                <c:pt idx="247">
                  <c:v>-3.2310590462182717E-4</c:v>
                </c:pt>
                <c:pt idx="248">
                  <c:v>-3.2310590462182717E-4</c:v>
                </c:pt>
                <c:pt idx="249">
                  <c:v>-3.2310590462182717E-4</c:v>
                </c:pt>
                <c:pt idx="250">
                  <c:v>-3.2310590462182717E-4</c:v>
                </c:pt>
                <c:pt idx="251">
                  <c:v>-3.2310590462182717E-4</c:v>
                </c:pt>
                <c:pt idx="252">
                  <c:v>-3.2310590462182717E-4</c:v>
                </c:pt>
                <c:pt idx="253">
                  <c:v>-3.2310590462182717E-4</c:v>
                </c:pt>
                <c:pt idx="254">
                  <c:v>-3.2310590462182717E-4</c:v>
                </c:pt>
                <c:pt idx="255">
                  <c:v>-3.2310590462182717E-4</c:v>
                </c:pt>
                <c:pt idx="256">
                  <c:v>-3.2310590462182717E-4</c:v>
                </c:pt>
                <c:pt idx="257">
                  <c:v>-3.2310590462182717E-4</c:v>
                </c:pt>
                <c:pt idx="258">
                  <c:v>-3.2310590462182717E-4</c:v>
                </c:pt>
                <c:pt idx="259">
                  <c:v>-3.2310590462182717E-4</c:v>
                </c:pt>
                <c:pt idx="260">
                  <c:v>-3.2310590462182717E-4</c:v>
                </c:pt>
                <c:pt idx="261">
                  <c:v>-3.2310590462182717E-4</c:v>
                </c:pt>
                <c:pt idx="262">
                  <c:v>-3.2310590462182717E-4</c:v>
                </c:pt>
                <c:pt idx="263">
                  <c:v>-3.2310590462182717E-4</c:v>
                </c:pt>
                <c:pt idx="264">
                  <c:v>-3.2310590462182717E-4</c:v>
                </c:pt>
                <c:pt idx="265">
                  <c:v>-3.2310590462182717E-4</c:v>
                </c:pt>
                <c:pt idx="266">
                  <c:v>-3.2310590462182717E-4</c:v>
                </c:pt>
                <c:pt idx="267">
                  <c:v>-3.2310590462182717E-4</c:v>
                </c:pt>
                <c:pt idx="268">
                  <c:v>-3.2310590462182717E-4</c:v>
                </c:pt>
                <c:pt idx="269">
                  <c:v>-3.2310590462182717E-4</c:v>
                </c:pt>
                <c:pt idx="270">
                  <c:v>-3.2310590462182717E-4</c:v>
                </c:pt>
                <c:pt idx="271">
                  <c:v>-3.2310590462182717E-4</c:v>
                </c:pt>
                <c:pt idx="272">
                  <c:v>-3.2310590462182717E-4</c:v>
                </c:pt>
                <c:pt idx="273">
                  <c:v>-3.2310590462182717E-4</c:v>
                </c:pt>
                <c:pt idx="274">
                  <c:v>-3.2310590462182717E-4</c:v>
                </c:pt>
                <c:pt idx="275">
                  <c:v>-3.2310590462182717E-4</c:v>
                </c:pt>
                <c:pt idx="276">
                  <c:v>-3.2310590462182717E-4</c:v>
                </c:pt>
                <c:pt idx="277">
                  <c:v>-3.2310590462182717E-4</c:v>
                </c:pt>
                <c:pt idx="278">
                  <c:v>-3.2310590462182717E-4</c:v>
                </c:pt>
                <c:pt idx="279">
                  <c:v>-3.2310590462182717E-4</c:v>
                </c:pt>
                <c:pt idx="280">
                  <c:v>-3.2310590462182717E-4</c:v>
                </c:pt>
                <c:pt idx="281">
                  <c:v>-3.2310590462182717E-4</c:v>
                </c:pt>
                <c:pt idx="282">
                  <c:v>-3.2310590462182717E-4</c:v>
                </c:pt>
                <c:pt idx="283">
                  <c:v>-3.2310590462182717E-4</c:v>
                </c:pt>
                <c:pt idx="284">
                  <c:v>-3.2310590462182717E-4</c:v>
                </c:pt>
                <c:pt idx="285">
                  <c:v>-3.2310590462182717E-4</c:v>
                </c:pt>
                <c:pt idx="286">
                  <c:v>-3.2310590462182717E-4</c:v>
                </c:pt>
                <c:pt idx="287">
                  <c:v>-3.2310590462182717E-4</c:v>
                </c:pt>
                <c:pt idx="288">
                  <c:v>-3.2310590462182717E-4</c:v>
                </c:pt>
                <c:pt idx="289">
                  <c:v>-3.2310590462182717E-4</c:v>
                </c:pt>
                <c:pt idx="290">
                  <c:v>-3.2310590462182717E-4</c:v>
                </c:pt>
                <c:pt idx="291">
                  <c:v>-3.2310590462182717E-4</c:v>
                </c:pt>
                <c:pt idx="292">
                  <c:v>-3.2310590462182717E-4</c:v>
                </c:pt>
                <c:pt idx="293">
                  <c:v>-3.2310590462182717E-4</c:v>
                </c:pt>
                <c:pt idx="294">
                  <c:v>-3.2310590462182717E-4</c:v>
                </c:pt>
                <c:pt idx="295">
                  <c:v>-3.2310590462182717E-4</c:v>
                </c:pt>
                <c:pt idx="296">
                  <c:v>-3.2310590462182717E-4</c:v>
                </c:pt>
                <c:pt idx="297">
                  <c:v>-3.2310590462182717E-4</c:v>
                </c:pt>
                <c:pt idx="298">
                  <c:v>-3.2310590462182717E-4</c:v>
                </c:pt>
                <c:pt idx="299">
                  <c:v>-3.2310590462182717E-4</c:v>
                </c:pt>
                <c:pt idx="300">
                  <c:v>-3.2310590462182717E-4</c:v>
                </c:pt>
                <c:pt idx="301">
                  <c:v>-3.2310590462182717E-4</c:v>
                </c:pt>
                <c:pt idx="302">
                  <c:v>-3.2310590462182717E-4</c:v>
                </c:pt>
                <c:pt idx="303">
                  <c:v>-3.2310590462182717E-4</c:v>
                </c:pt>
                <c:pt idx="304">
                  <c:v>-3.2310590462182717E-4</c:v>
                </c:pt>
                <c:pt idx="305">
                  <c:v>-3.2310590462182717E-4</c:v>
                </c:pt>
                <c:pt idx="306">
                  <c:v>-3.2310590462182717E-4</c:v>
                </c:pt>
                <c:pt idx="307">
                  <c:v>-3.2310590462182717E-4</c:v>
                </c:pt>
                <c:pt idx="308">
                  <c:v>-3.2310590462182717E-4</c:v>
                </c:pt>
                <c:pt idx="309">
                  <c:v>-3.2310590462182717E-4</c:v>
                </c:pt>
                <c:pt idx="310">
                  <c:v>-3.2310590462182717E-4</c:v>
                </c:pt>
                <c:pt idx="311">
                  <c:v>-3.2310590462182717E-4</c:v>
                </c:pt>
                <c:pt idx="312">
                  <c:v>-3.2310590462182717E-4</c:v>
                </c:pt>
                <c:pt idx="313">
                  <c:v>-3.2310590462182717E-4</c:v>
                </c:pt>
                <c:pt idx="314">
                  <c:v>-3.2310590462182717E-4</c:v>
                </c:pt>
                <c:pt idx="315">
                  <c:v>-3.2310590462182717E-4</c:v>
                </c:pt>
                <c:pt idx="316">
                  <c:v>-3.2310590462182717E-4</c:v>
                </c:pt>
                <c:pt idx="317">
                  <c:v>-3.2310590462182717E-4</c:v>
                </c:pt>
                <c:pt idx="318">
                  <c:v>-3.2310590462182717E-4</c:v>
                </c:pt>
                <c:pt idx="319">
                  <c:v>-3.2310590462182717E-4</c:v>
                </c:pt>
                <c:pt idx="320">
                  <c:v>-3.2310590462182717E-4</c:v>
                </c:pt>
                <c:pt idx="321">
                  <c:v>-3.2310590462182717E-4</c:v>
                </c:pt>
                <c:pt idx="322">
                  <c:v>-3.2310590462182717E-4</c:v>
                </c:pt>
                <c:pt idx="323">
                  <c:v>-3.2310590462182717E-4</c:v>
                </c:pt>
                <c:pt idx="324">
                  <c:v>-3.2310590462182717E-4</c:v>
                </c:pt>
                <c:pt idx="325">
                  <c:v>-3.2310590462182717E-4</c:v>
                </c:pt>
                <c:pt idx="326">
                  <c:v>-3.2310590462182717E-4</c:v>
                </c:pt>
                <c:pt idx="327">
                  <c:v>-3.2310590462182717E-4</c:v>
                </c:pt>
                <c:pt idx="328">
                  <c:v>-3.2310590462182717E-4</c:v>
                </c:pt>
                <c:pt idx="329">
                  <c:v>-3.2310590462182717E-4</c:v>
                </c:pt>
                <c:pt idx="330">
                  <c:v>-3.2310590462182717E-4</c:v>
                </c:pt>
                <c:pt idx="331">
                  <c:v>-3.2310590462182717E-4</c:v>
                </c:pt>
                <c:pt idx="332">
                  <c:v>-3.2310590462182717E-4</c:v>
                </c:pt>
                <c:pt idx="333">
                  <c:v>-3.2310590462182717E-4</c:v>
                </c:pt>
                <c:pt idx="334">
                  <c:v>-3.2310590462182717E-4</c:v>
                </c:pt>
                <c:pt idx="335">
                  <c:v>-3.2310590462182717E-4</c:v>
                </c:pt>
                <c:pt idx="336">
                  <c:v>-3.2310590462182717E-4</c:v>
                </c:pt>
                <c:pt idx="337">
                  <c:v>-3.2310590462182717E-4</c:v>
                </c:pt>
                <c:pt idx="338">
                  <c:v>-3.2310590462182717E-4</c:v>
                </c:pt>
                <c:pt idx="339">
                  <c:v>-3.2310590462182717E-4</c:v>
                </c:pt>
                <c:pt idx="340">
                  <c:v>-3.2310590462182717E-4</c:v>
                </c:pt>
                <c:pt idx="341">
                  <c:v>-3.2310590462182717E-4</c:v>
                </c:pt>
                <c:pt idx="342">
                  <c:v>-3.2310590462182717E-4</c:v>
                </c:pt>
                <c:pt idx="343">
                  <c:v>-3.2310590462182717E-4</c:v>
                </c:pt>
                <c:pt idx="344">
                  <c:v>-3.2310590462182717E-4</c:v>
                </c:pt>
                <c:pt idx="345">
                  <c:v>-3.2310590462182717E-4</c:v>
                </c:pt>
                <c:pt idx="346">
                  <c:v>-3.2310590462182717E-4</c:v>
                </c:pt>
                <c:pt idx="347">
                  <c:v>-3.2310590462182717E-4</c:v>
                </c:pt>
                <c:pt idx="348">
                  <c:v>-3.2310590462182717E-4</c:v>
                </c:pt>
                <c:pt idx="349">
                  <c:v>-3.2310590462182717E-4</c:v>
                </c:pt>
                <c:pt idx="350">
                  <c:v>-3.2310590462182717E-4</c:v>
                </c:pt>
                <c:pt idx="351">
                  <c:v>-3.2310590462182717E-4</c:v>
                </c:pt>
                <c:pt idx="352">
                  <c:v>-3.2310590462182717E-4</c:v>
                </c:pt>
                <c:pt idx="353">
                  <c:v>-3.2310590462182717E-4</c:v>
                </c:pt>
                <c:pt idx="354">
                  <c:v>-3.2310590462182717E-4</c:v>
                </c:pt>
                <c:pt idx="355">
                  <c:v>-3.2310590462182717E-4</c:v>
                </c:pt>
                <c:pt idx="356">
                  <c:v>-3.2310590462182717E-4</c:v>
                </c:pt>
                <c:pt idx="357">
                  <c:v>-3.2310590462182717E-4</c:v>
                </c:pt>
                <c:pt idx="358">
                  <c:v>-3.2310590462182717E-4</c:v>
                </c:pt>
                <c:pt idx="359">
                  <c:v>-3.2310590462182717E-4</c:v>
                </c:pt>
                <c:pt idx="360">
                  <c:v>-3.2310590462182717E-4</c:v>
                </c:pt>
                <c:pt idx="361">
                  <c:v>-3.2310590462182717E-4</c:v>
                </c:pt>
                <c:pt idx="362">
                  <c:v>-3.2310590462182717E-4</c:v>
                </c:pt>
                <c:pt idx="363">
                  <c:v>-3.2310590462182717E-4</c:v>
                </c:pt>
                <c:pt idx="364">
                  <c:v>-3.2310590462182717E-4</c:v>
                </c:pt>
                <c:pt idx="365">
                  <c:v>-3.2310590462182717E-4</c:v>
                </c:pt>
                <c:pt idx="366">
                  <c:v>-3.2310590462182717E-4</c:v>
                </c:pt>
                <c:pt idx="367">
                  <c:v>-3.2310590462182717E-4</c:v>
                </c:pt>
                <c:pt idx="368">
                  <c:v>-3.2310590462182717E-4</c:v>
                </c:pt>
                <c:pt idx="369">
                  <c:v>-3.2310590462182717E-4</c:v>
                </c:pt>
                <c:pt idx="370">
                  <c:v>-3.2310590462182717E-4</c:v>
                </c:pt>
                <c:pt idx="371">
                  <c:v>-3.2310590462182717E-4</c:v>
                </c:pt>
                <c:pt idx="372">
                  <c:v>-3.2310590462182717E-4</c:v>
                </c:pt>
                <c:pt idx="373">
                  <c:v>-3.2310590462182717E-4</c:v>
                </c:pt>
                <c:pt idx="374">
                  <c:v>-3.2310590462182717E-4</c:v>
                </c:pt>
                <c:pt idx="375">
                  <c:v>-3.2310590462182717E-4</c:v>
                </c:pt>
                <c:pt idx="376">
                  <c:v>-3.2310590462182717E-4</c:v>
                </c:pt>
                <c:pt idx="377">
                  <c:v>-3.2310590462182717E-4</c:v>
                </c:pt>
                <c:pt idx="378">
                  <c:v>-3.2310590462182717E-4</c:v>
                </c:pt>
                <c:pt idx="379">
                  <c:v>-3.2310590462182717E-4</c:v>
                </c:pt>
                <c:pt idx="380">
                  <c:v>-3.2310590462182717E-4</c:v>
                </c:pt>
                <c:pt idx="381">
                  <c:v>-3.2310590462182717E-4</c:v>
                </c:pt>
                <c:pt idx="382">
                  <c:v>-3.2310590462182717E-4</c:v>
                </c:pt>
                <c:pt idx="383">
                  <c:v>-3.2310590462182717E-4</c:v>
                </c:pt>
                <c:pt idx="384">
                  <c:v>-3.2310590462182717E-4</c:v>
                </c:pt>
                <c:pt idx="385">
                  <c:v>-3.2310590462182717E-4</c:v>
                </c:pt>
                <c:pt idx="386">
                  <c:v>-3.2310590462182717E-4</c:v>
                </c:pt>
                <c:pt idx="387">
                  <c:v>-3.2310590462182717E-4</c:v>
                </c:pt>
                <c:pt idx="388">
                  <c:v>-3.2310590462182717E-4</c:v>
                </c:pt>
                <c:pt idx="389">
                  <c:v>-3.2310590462182717E-4</c:v>
                </c:pt>
                <c:pt idx="390">
                  <c:v>-3.2310590462182717E-4</c:v>
                </c:pt>
                <c:pt idx="391">
                  <c:v>-3.2310590462182717E-4</c:v>
                </c:pt>
                <c:pt idx="392">
                  <c:v>-3.2310590462182717E-4</c:v>
                </c:pt>
                <c:pt idx="393">
                  <c:v>-3.2310590462182717E-4</c:v>
                </c:pt>
                <c:pt idx="394">
                  <c:v>-3.2310590462182717E-4</c:v>
                </c:pt>
                <c:pt idx="395">
                  <c:v>-3.2310590462182717E-4</c:v>
                </c:pt>
                <c:pt idx="396">
                  <c:v>-3.2310590462182717E-4</c:v>
                </c:pt>
                <c:pt idx="397">
                  <c:v>-3.2310590462182717E-4</c:v>
                </c:pt>
                <c:pt idx="398">
                  <c:v>-3.2310590462182717E-4</c:v>
                </c:pt>
                <c:pt idx="399">
                  <c:v>-3.2310590462182717E-4</c:v>
                </c:pt>
                <c:pt idx="400">
                  <c:v>-3.2310590462182717E-4</c:v>
                </c:pt>
                <c:pt idx="401">
                  <c:v>-3.2310590462182717E-4</c:v>
                </c:pt>
                <c:pt idx="402">
                  <c:v>-3.2310590462182717E-4</c:v>
                </c:pt>
                <c:pt idx="403">
                  <c:v>-3.2310590462182717E-4</c:v>
                </c:pt>
                <c:pt idx="404">
                  <c:v>-3.2310590462182717E-4</c:v>
                </c:pt>
                <c:pt idx="405">
                  <c:v>-3.2310590462182717E-4</c:v>
                </c:pt>
                <c:pt idx="406">
                  <c:v>-3.2310590462182717E-4</c:v>
                </c:pt>
                <c:pt idx="407">
                  <c:v>-3.2310590462182717E-4</c:v>
                </c:pt>
                <c:pt idx="408">
                  <c:v>-3.2310590462182717E-4</c:v>
                </c:pt>
                <c:pt idx="409">
                  <c:v>-3.2310590462182717E-4</c:v>
                </c:pt>
                <c:pt idx="410">
                  <c:v>-3.2310590462182717E-4</c:v>
                </c:pt>
                <c:pt idx="411">
                  <c:v>-3.2310590462182717E-4</c:v>
                </c:pt>
                <c:pt idx="412">
                  <c:v>-3.2310590462182717E-4</c:v>
                </c:pt>
                <c:pt idx="413">
                  <c:v>-3.2310590462182717E-4</c:v>
                </c:pt>
                <c:pt idx="414">
                  <c:v>-3.2310590462182717E-4</c:v>
                </c:pt>
                <c:pt idx="415">
                  <c:v>-3.2310590462182717E-4</c:v>
                </c:pt>
                <c:pt idx="416">
                  <c:v>-3.2310590462182717E-4</c:v>
                </c:pt>
                <c:pt idx="417">
                  <c:v>-3.2310590462182717E-4</c:v>
                </c:pt>
                <c:pt idx="418">
                  <c:v>-3.2310590462182717E-4</c:v>
                </c:pt>
                <c:pt idx="419">
                  <c:v>-3.2310590462182717E-4</c:v>
                </c:pt>
                <c:pt idx="420">
                  <c:v>-3.2310590462182717E-4</c:v>
                </c:pt>
                <c:pt idx="421">
                  <c:v>-3.2310590462182717E-4</c:v>
                </c:pt>
                <c:pt idx="422">
                  <c:v>-3.2310590462182717E-4</c:v>
                </c:pt>
                <c:pt idx="423">
                  <c:v>-3.2310590462182717E-4</c:v>
                </c:pt>
                <c:pt idx="424">
                  <c:v>-3.2310590462182717E-4</c:v>
                </c:pt>
                <c:pt idx="425">
                  <c:v>-3.2310590462182717E-4</c:v>
                </c:pt>
                <c:pt idx="426">
                  <c:v>-3.2310590462182717E-4</c:v>
                </c:pt>
                <c:pt idx="427">
                  <c:v>-3.2310590462182717E-4</c:v>
                </c:pt>
                <c:pt idx="428">
                  <c:v>-3.2310590462182717E-4</c:v>
                </c:pt>
                <c:pt idx="429">
                  <c:v>-3.2310590462182717E-4</c:v>
                </c:pt>
                <c:pt idx="430">
                  <c:v>-3.2310590462182717E-4</c:v>
                </c:pt>
                <c:pt idx="431">
                  <c:v>-3.2310590462182717E-4</c:v>
                </c:pt>
                <c:pt idx="432">
                  <c:v>-3.2310590462182717E-4</c:v>
                </c:pt>
                <c:pt idx="433">
                  <c:v>-3.2310590462182717E-4</c:v>
                </c:pt>
                <c:pt idx="434">
                  <c:v>-3.2310590462182717E-4</c:v>
                </c:pt>
                <c:pt idx="435">
                  <c:v>-3.2310590462182717E-4</c:v>
                </c:pt>
                <c:pt idx="436">
                  <c:v>-3.2310590462182717E-4</c:v>
                </c:pt>
                <c:pt idx="437">
                  <c:v>-3.2310590462182717E-4</c:v>
                </c:pt>
                <c:pt idx="438">
                  <c:v>-3.2310590462182717E-4</c:v>
                </c:pt>
                <c:pt idx="439">
                  <c:v>-3.2310590462182717E-4</c:v>
                </c:pt>
                <c:pt idx="440">
                  <c:v>-3.2310590462182717E-4</c:v>
                </c:pt>
                <c:pt idx="441">
                  <c:v>-3.2310590462182717E-4</c:v>
                </c:pt>
                <c:pt idx="442">
                  <c:v>-3.2310590462182717E-4</c:v>
                </c:pt>
                <c:pt idx="443">
                  <c:v>-3.2310590462182717E-4</c:v>
                </c:pt>
                <c:pt idx="444">
                  <c:v>-3.2310590462182717E-4</c:v>
                </c:pt>
                <c:pt idx="445">
                  <c:v>-3.2310590462182717E-4</c:v>
                </c:pt>
                <c:pt idx="446">
                  <c:v>-3.2310590462182717E-4</c:v>
                </c:pt>
                <c:pt idx="447">
                  <c:v>-3.2310590462182717E-4</c:v>
                </c:pt>
                <c:pt idx="448">
                  <c:v>-3.2310590462182717E-4</c:v>
                </c:pt>
                <c:pt idx="449">
                  <c:v>-3.2310590462182717E-4</c:v>
                </c:pt>
                <c:pt idx="450">
                  <c:v>-3.2310590462182717E-4</c:v>
                </c:pt>
                <c:pt idx="451">
                  <c:v>-3.2310590462182717E-4</c:v>
                </c:pt>
                <c:pt idx="452">
                  <c:v>-3.2310590462182717E-4</c:v>
                </c:pt>
                <c:pt idx="453">
                  <c:v>-3.2310590462182717E-4</c:v>
                </c:pt>
                <c:pt idx="454">
                  <c:v>-3.2310590462182717E-4</c:v>
                </c:pt>
                <c:pt idx="455">
                  <c:v>-3.2310590462182717E-4</c:v>
                </c:pt>
                <c:pt idx="456">
                  <c:v>-3.2310590462182717E-4</c:v>
                </c:pt>
                <c:pt idx="457">
                  <c:v>-3.2310590462182717E-4</c:v>
                </c:pt>
                <c:pt idx="458">
                  <c:v>-3.2310590462182717E-4</c:v>
                </c:pt>
                <c:pt idx="459">
                  <c:v>-3.2310590462182717E-4</c:v>
                </c:pt>
                <c:pt idx="460">
                  <c:v>-3.2310590462182717E-4</c:v>
                </c:pt>
                <c:pt idx="461">
                  <c:v>-3.2310590462182717E-4</c:v>
                </c:pt>
                <c:pt idx="462">
                  <c:v>-3.2310590462182717E-4</c:v>
                </c:pt>
                <c:pt idx="463">
                  <c:v>-3.2310590462182717E-4</c:v>
                </c:pt>
                <c:pt idx="464">
                  <c:v>-3.2310590462182717E-4</c:v>
                </c:pt>
                <c:pt idx="465">
                  <c:v>-3.2310590462182717E-4</c:v>
                </c:pt>
                <c:pt idx="466">
                  <c:v>-3.2310590462182717E-4</c:v>
                </c:pt>
                <c:pt idx="467">
                  <c:v>-3.2310590462182717E-4</c:v>
                </c:pt>
                <c:pt idx="468">
                  <c:v>-3.2310590462182717E-4</c:v>
                </c:pt>
                <c:pt idx="469">
                  <c:v>-3.2310590462182717E-4</c:v>
                </c:pt>
                <c:pt idx="470">
                  <c:v>-3.2310590462182717E-4</c:v>
                </c:pt>
                <c:pt idx="471">
                  <c:v>-3.2310590462182717E-4</c:v>
                </c:pt>
                <c:pt idx="472">
                  <c:v>-3.2310590462182717E-4</c:v>
                </c:pt>
                <c:pt idx="473">
                  <c:v>-3.2310590462182717E-4</c:v>
                </c:pt>
                <c:pt idx="474">
                  <c:v>-3.2310590462182717E-4</c:v>
                </c:pt>
                <c:pt idx="475">
                  <c:v>-3.2310590462182717E-4</c:v>
                </c:pt>
                <c:pt idx="476">
                  <c:v>-3.2310590462182717E-4</c:v>
                </c:pt>
                <c:pt idx="477">
                  <c:v>-3.2310590462182717E-4</c:v>
                </c:pt>
                <c:pt idx="478">
                  <c:v>-3.2310590462182717E-4</c:v>
                </c:pt>
                <c:pt idx="479">
                  <c:v>-3.2310590462182717E-4</c:v>
                </c:pt>
                <c:pt idx="480">
                  <c:v>-3.2310590462182717E-4</c:v>
                </c:pt>
                <c:pt idx="481">
                  <c:v>-3.2310590462182717E-4</c:v>
                </c:pt>
                <c:pt idx="482">
                  <c:v>-3.2310590462182717E-4</c:v>
                </c:pt>
                <c:pt idx="483">
                  <c:v>-3.2310590462182717E-4</c:v>
                </c:pt>
                <c:pt idx="484">
                  <c:v>-3.2310590462182717E-4</c:v>
                </c:pt>
                <c:pt idx="485">
                  <c:v>-3.2310590462182717E-4</c:v>
                </c:pt>
                <c:pt idx="486">
                  <c:v>-3.2310590462182717E-4</c:v>
                </c:pt>
                <c:pt idx="487">
                  <c:v>-3.2310590462182717E-4</c:v>
                </c:pt>
                <c:pt idx="488">
                  <c:v>-3.2310590462182717E-4</c:v>
                </c:pt>
                <c:pt idx="489">
                  <c:v>-3.2310590462182717E-4</c:v>
                </c:pt>
                <c:pt idx="490">
                  <c:v>-3.2310590462182717E-4</c:v>
                </c:pt>
                <c:pt idx="491">
                  <c:v>-3.2310590462182717E-4</c:v>
                </c:pt>
                <c:pt idx="492">
                  <c:v>-3.2310590462182717E-4</c:v>
                </c:pt>
                <c:pt idx="493">
                  <c:v>-3.2310590462182717E-4</c:v>
                </c:pt>
                <c:pt idx="494">
                  <c:v>-3.2310590462182717E-4</c:v>
                </c:pt>
                <c:pt idx="495">
                  <c:v>-3.2310590462182717E-4</c:v>
                </c:pt>
                <c:pt idx="496">
                  <c:v>-3.2310590462182717E-4</c:v>
                </c:pt>
                <c:pt idx="497">
                  <c:v>-3.2310590462182717E-4</c:v>
                </c:pt>
                <c:pt idx="498">
                  <c:v>-3.2310590462182717E-4</c:v>
                </c:pt>
                <c:pt idx="499">
                  <c:v>-3.2310590462182717E-4</c:v>
                </c:pt>
                <c:pt idx="500">
                  <c:v>-3.2310590462182717E-4</c:v>
                </c:pt>
                <c:pt idx="501">
                  <c:v>-3.2310590462182717E-4</c:v>
                </c:pt>
                <c:pt idx="502">
                  <c:v>-3.2310590462182717E-4</c:v>
                </c:pt>
                <c:pt idx="503">
                  <c:v>-3.2310590462182717E-4</c:v>
                </c:pt>
                <c:pt idx="504">
                  <c:v>-3.2310590462182717E-4</c:v>
                </c:pt>
                <c:pt idx="505">
                  <c:v>-3.2310590462182717E-4</c:v>
                </c:pt>
                <c:pt idx="506">
                  <c:v>-3.2310590462182717E-4</c:v>
                </c:pt>
                <c:pt idx="507">
                  <c:v>-3.2310590462182717E-4</c:v>
                </c:pt>
                <c:pt idx="508">
                  <c:v>-3.2310590462182717E-4</c:v>
                </c:pt>
                <c:pt idx="509">
                  <c:v>-3.2310590462182717E-4</c:v>
                </c:pt>
                <c:pt idx="510">
                  <c:v>-3.2310590462182717E-4</c:v>
                </c:pt>
                <c:pt idx="511">
                  <c:v>-3.2310590462182717E-4</c:v>
                </c:pt>
                <c:pt idx="512">
                  <c:v>-3.2310590462182717E-4</c:v>
                </c:pt>
                <c:pt idx="513">
                  <c:v>-3.2310590462182717E-4</c:v>
                </c:pt>
                <c:pt idx="514">
                  <c:v>-3.2310590462182717E-4</c:v>
                </c:pt>
                <c:pt idx="515">
                  <c:v>-3.2310590462182717E-4</c:v>
                </c:pt>
                <c:pt idx="516">
                  <c:v>-3.2310590462182717E-4</c:v>
                </c:pt>
                <c:pt idx="517">
                  <c:v>-3.2310590462182717E-4</c:v>
                </c:pt>
                <c:pt idx="518">
                  <c:v>-3.2310590462182717E-4</c:v>
                </c:pt>
                <c:pt idx="519">
                  <c:v>-3.2310590462182717E-4</c:v>
                </c:pt>
                <c:pt idx="520">
                  <c:v>-3.2310590462182717E-4</c:v>
                </c:pt>
                <c:pt idx="521">
                  <c:v>-3.2310590462182717E-4</c:v>
                </c:pt>
                <c:pt idx="522">
                  <c:v>-3.2310590462182717E-4</c:v>
                </c:pt>
                <c:pt idx="523">
                  <c:v>-3.2310590462182717E-4</c:v>
                </c:pt>
                <c:pt idx="524">
                  <c:v>-3.2310590462182717E-4</c:v>
                </c:pt>
                <c:pt idx="525">
                  <c:v>-3.2310590462182717E-4</c:v>
                </c:pt>
                <c:pt idx="526">
                  <c:v>-3.2310590462182717E-4</c:v>
                </c:pt>
                <c:pt idx="527">
                  <c:v>-3.2310590462182717E-4</c:v>
                </c:pt>
                <c:pt idx="528">
                  <c:v>-3.2310590462182717E-4</c:v>
                </c:pt>
                <c:pt idx="529">
                  <c:v>-3.2310590462182717E-4</c:v>
                </c:pt>
                <c:pt idx="530">
                  <c:v>-3.2310590462182717E-4</c:v>
                </c:pt>
                <c:pt idx="531">
                  <c:v>-3.2310590462182717E-4</c:v>
                </c:pt>
                <c:pt idx="532">
                  <c:v>-3.2310590462182717E-4</c:v>
                </c:pt>
                <c:pt idx="533">
                  <c:v>-3.2310590462182717E-4</c:v>
                </c:pt>
                <c:pt idx="534">
                  <c:v>-3.2310590462182717E-4</c:v>
                </c:pt>
                <c:pt idx="535">
                  <c:v>-3.2310590462182717E-4</c:v>
                </c:pt>
                <c:pt idx="536">
                  <c:v>-3.2310590462182717E-4</c:v>
                </c:pt>
                <c:pt idx="537">
                  <c:v>-3.2310590462182717E-4</c:v>
                </c:pt>
                <c:pt idx="538">
                  <c:v>-3.2310590462182717E-4</c:v>
                </c:pt>
                <c:pt idx="539">
                  <c:v>-3.2310590462182717E-4</c:v>
                </c:pt>
                <c:pt idx="540">
                  <c:v>-3.2310590462182717E-4</c:v>
                </c:pt>
                <c:pt idx="541">
                  <c:v>-3.2310590462182717E-4</c:v>
                </c:pt>
                <c:pt idx="542">
                  <c:v>-3.2310590462182717E-4</c:v>
                </c:pt>
                <c:pt idx="543">
                  <c:v>-3.2310590462182717E-4</c:v>
                </c:pt>
                <c:pt idx="544">
                  <c:v>-3.2310590462182717E-4</c:v>
                </c:pt>
                <c:pt idx="545">
                  <c:v>-3.2310590462182717E-4</c:v>
                </c:pt>
                <c:pt idx="546">
                  <c:v>-3.2310590462182717E-4</c:v>
                </c:pt>
                <c:pt idx="547">
                  <c:v>-3.2310590462182717E-4</c:v>
                </c:pt>
                <c:pt idx="548">
                  <c:v>-3.2310590462182717E-4</c:v>
                </c:pt>
                <c:pt idx="549">
                  <c:v>-3.2310590462182717E-4</c:v>
                </c:pt>
                <c:pt idx="550">
                  <c:v>-3.2310590462182717E-4</c:v>
                </c:pt>
                <c:pt idx="551">
                  <c:v>-3.2310590462182717E-4</c:v>
                </c:pt>
                <c:pt idx="552">
                  <c:v>-3.2310590462182717E-4</c:v>
                </c:pt>
                <c:pt idx="553">
                  <c:v>-3.2310590462182717E-4</c:v>
                </c:pt>
                <c:pt idx="554">
                  <c:v>-3.2310590462182717E-4</c:v>
                </c:pt>
                <c:pt idx="555">
                  <c:v>-3.2310590462182717E-4</c:v>
                </c:pt>
                <c:pt idx="556">
                  <c:v>-3.2310590462182717E-4</c:v>
                </c:pt>
                <c:pt idx="557">
                  <c:v>-3.2310590462182717E-4</c:v>
                </c:pt>
                <c:pt idx="558">
                  <c:v>-3.2310590462182717E-4</c:v>
                </c:pt>
                <c:pt idx="559">
                  <c:v>-3.2310590462182717E-4</c:v>
                </c:pt>
                <c:pt idx="560">
                  <c:v>-3.2310590462182717E-4</c:v>
                </c:pt>
                <c:pt idx="561">
                  <c:v>-3.2310590462182717E-4</c:v>
                </c:pt>
                <c:pt idx="562">
                  <c:v>-3.2310590462182717E-4</c:v>
                </c:pt>
                <c:pt idx="563">
                  <c:v>-3.2310590462182717E-4</c:v>
                </c:pt>
                <c:pt idx="564">
                  <c:v>-3.2310590462182717E-4</c:v>
                </c:pt>
                <c:pt idx="565">
                  <c:v>-3.2310590462182717E-4</c:v>
                </c:pt>
                <c:pt idx="566">
                  <c:v>-3.2310590462182717E-4</c:v>
                </c:pt>
                <c:pt idx="567">
                  <c:v>-3.2310590462182717E-4</c:v>
                </c:pt>
                <c:pt idx="568">
                  <c:v>-3.2310590462182717E-4</c:v>
                </c:pt>
                <c:pt idx="569">
                  <c:v>-3.2310590462182717E-4</c:v>
                </c:pt>
                <c:pt idx="570">
                  <c:v>-3.2310590462182717E-4</c:v>
                </c:pt>
                <c:pt idx="571">
                  <c:v>-3.2310590462182717E-4</c:v>
                </c:pt>
                <c:pt idx="572">
                  <c:v>-3.2310590462182717E-4</c:v>
                </c:pt>
                <c:pt idx="573">
                  <c:v>-3.2310590462182717E-4</c:v>
                </c:pt>
                <c:pt idx="574">
                  <c:v>-3.2310590462182717E-4</c:v>
                </c:pt>
                <c:pt idx="575">
                  <c:v>-3.2310590462182717E-4</c:v>
                </c:pt>
                <c:pt idx="576">
                  <c:v>-3.2310590462182717E-4</c:v>
                </c:pt>
                <c:pt idx="577">
                  <c:v>-3.2310590462182717E-4</c:v>
                </c:pt>
                <c:pt idx="578">
                  <c:v>-3.2310590462182717E-4</c:v>
                </c:pt>
                <c:pt idx="579">
                  <c:v>-3.2310590462182717E-4</c:v>
                </c:pt>
                <c:pt idx="580">
                  <c:v>-3.2310590462182717E-4</c:v>
                </c:pt>
                <c:pt idx="581">
                  <c:v>-3.2310590462182717E-4</c:v>
                </c:pt>
                <c:pt idx="582">
                  <c:v>-3.2310590462182717E-4</c:v>
                </c:pt>
                <c:pt idx="583">
                  <c:v>-3.2310590462182717E-4</c:v>
                </c:pt>
                <c:pt idx="584">
                  <c:v>-3.2310590462182717E-4</c:v>
                </c:pt>
                <c:pt idx="585">
                  <c:v>-3.2310590462182717E-4</c:v>
                </c:pt>
                <c:pt idx="586">
                  <c:v>-3.2310590462182717E-4</c:v>
                </c:pt>
                <c:pt idx="587">
                  <c:v>-3.2310590462182717E-4</c:v>
                </c:pt>
                <c:pt idx="588">
                  <c:v>-3.2310590462182717E-4</c:v>
                </c:pt>
                <c:pt idx="589">
                  <c:v>-3.2310590462182717E-4</c:v>
                </c:pt>
                <c:pt idx="590">
                  <c:v>-3.2310590462182717E-4</c:v>
                </c:pt>
                <c:pt idx="591">
                  <c:v>-3.2310590462182717E-4</c:v>
                </c:pt>
                <c:pt idx="592">
                  <c:v>-3.2310590462182717E-4</c:v>
                </c:pt>
                <c:pt idx="593">
                  <c:v>-3.2310590462182717E-4</c:v>
                </c:pt>
                <c:pt idx="594">
                  <c:v>-3.2310590462182717E-4</c:v>
                </c:pt>
                <c:pt idx="595">
                  <c:v>-3.2310590462182717E-4</c:v>
                </c:pt>
                <c:pt idx="596">
                  <c:v>-3.2310590462182717E-4</c:v>
                </c:pt>
                <c:pt idx="597">
                  <c:v>-3.2310590462182717E-4</c:v>
                </c:pt>
                <c:pt idx="598">
                  <c:v>-3.2310590462182717E-4</c:v>
                </c:pt>
                <c:pt idx="599">
                  <c:v>-3.2310590462182717E-4</c:v>
                </c:pt>
                <c:pt idx="600">
                  <c:v>-3.2310590462182717E-4</c:v>
                </c:pt>
                <c:pt idx="601">
                  <c:v>-3.2310590462182717E-4</c:v>
                </c:pt>
                <c:pt idx="602">
                  <c:v>-3.2310590462182717E-4</c:v>
                </c:pt>
                <c:pt idx="603">
                  <c:v>-3.2310590462182717E-4</c:v>
                </c:pt>
                <c:pt idx="604">
                  <c:v>-3.2310590462182717E-4</c:v>
                </c:pt>
                <c:pt idx="605">
                  <c:v>-3.2310590462182717E-4</c:v>
                </c:pt>
                <c:pt idx="606">
                  <c:v>-3.2310590462182717E-4</c:v>
                </c:pt>
                <c:pt idx="607">
                  <c:v>-3.2310590462182717E-4</c:v>
                </c:pt>
                <c:pt idx="608">
                  <c:v>-3.2310590462182717E-4</c:v>
                </c:pt>
                <c:pt idx="609">
                  <c:v>-3.2310590462182717E-4</c:v>
                </c:pt>
                <c:pt idx="610">
                  <c:v>-3.2310590462182717E-4</c:v>
                </c:pt>
                <c:pt idx="611">
                  <c:v>-3.2310590462182717E-4</c:v>
                </c:pt>
                <c:pt idx="612">
                  <c:v>-3.2310590462182717E-4</c:v>
                </c:pt>
                <c:pt idx="613">
                  <c:v>-3.2310590462182717E-4</c:v>
                </c:pt>
                <c:pt idx="614">
                  <c:v>-3.2310590462182717E-4</c:v>
                </c:pt>
                <c:pt idx="615">
                  <c:v>-3.2310590462182717E-4</c:v>
                </c:pt>
                <c:pt idx="616">
                  <c:v>-3.2310590462182717E-4</c:v>
                </c:pt>
                <c:pt idx="617">
                  <c:v>-3.2310590462182717E-4</c:v>
                </c:pt>
                <c:pt idx="618">
                  <c:v>-3.2310590462182717E-4</c:v>
                </c:pt>
                <c:pt idx="619">
                  <c:v>-3.2310590462182717E-4</c:v>
                </c:pt>
                <c:pt idx="620">
                  <c:v>-3.2310590462182717E-4</c:v>
                </c:pt>
                <c:pt idx="621">
                  <c:v>-3.2310590462182717E-4</c:v>
                </c:pt>
                <c:pt idx="622">
                  <c:v>-3.2310590462182717E-4</c:v>
                </c:pt>
                <c:pt idx="623">
                  <c:v>-3.2310590462182717E-4</c:v>
                </c:pt>
                <c:pt idx="624">
                  <c:v>-3.2310590462182717E-4</c:v>
                </c:pt>
                <c:pt idx="625">
                  <c:v>-3.2310590462182717E-4</c:v>
                </c:pt>
                <c:pt idx="626">
                  <c:v>-3.2310590462182717E-4</c:v>
                </c:pt>
                <c:pt idx="627">
                  <c:v>-3.2310590462182717E-4</c:v>
                </c:pt>
                <c:pt idx="628">
                  <c:v>-3.2310590462182717E-4</c:v>
                </c:pt>
                <c:pt idx="629">
                  <c:v>-3.2310590462182717E-4</c:v>
                </c:pt>
                <c:pt idx="630">
                  <c:v>-3.2310590462182717E-4</c:v>
                </c:pt>
                <c:pt idx="631">
                  <c:v>-3.2310590462182717E-4</c:v>
                </c:pt>
                <c:pt idx="632">
                  <c:v>-3.2310590462182717E-4</c:v>
                </c:pt>
                <c:pt idx="633">
                  <c:v>-3.2310590462182717E-4</c:v>
                </c:pt>
                <c:pt idx="634">
                  <c:v>-3.2310590462182717E-4</c:v>
                </c:pt>
                <c:pt idx="635">
                  <c:v>-3.2310590462182717E-4</c:v>
                </c:pt>
                <c:pt idx="636">
                  <c:v>-3.2310590462182717E-4</c:v>
                </c:pt>
                <c:pt idx="637">
                  <c:v>-3.2310590462182717E-4</c:v>
                </c:pt>
                <c:pt idx="638">
                  <c:v>-3.2310590462182717E-4</c:v>
                </c:pt>
                <c:pt idx="639">
                  <c:v>-3.2310590462182717E-4</c:v>
                </c:pt>
                <c:pt idx="640">
                  <c:v>-3.2310590462182717E-4</c:v>
                </c:pt>
                <c:pt idx="641">
                  <c:v>-3.2310590462182717E-4</c:v>
                </c:pt>
                <c:pt idx="642">
                  <c:v>-3.2310590462182717E-4</c:v>
                </c:pt>
                <c:pt idx="643">
                  <c:v>-3.2310590462182717E-4</c:v>
                </c:pt>
                <c:pt idx="644">
                  <c:v>-3.2310590462182717E-4</c:v>
                </c:pt>
                <c:pt idx="645">
                  <c:v>-3.2310590462182717E-4</c:v>
                </c:pt>
                <c:pt idx="646">
                  <c:v>-3.2310590462182717E-4</c:v>
                </c:pt>
                <c:pt idx="647">
                  <c:v>-3.2310590462182717E-4</c:v>
                </c:pt>
                <c:pt idx="648">
                  <c:v>-3.2310590462182717E-4</c:v>
                </c:pt>
                <c:pt idx="649">
                  <c:v>-3.2310590462182717E-4</c:v>
                </c:pt>
                <c:pt idx="650">
                  <c:v>-3.2310590462182717E-4</c:v>
                </c:pt>
                <c:pt idx="651">
                  <c:v>-3.2310590462182717E-4</c:v>
                </c:pt>
                <c:pt idx="652">
                  <c:v>-3.2310590462182717E-4</c:v>
                </c:pt>
                <c:pt idx="653">
                  <c:v>-3.2310590462182717E-4</c:v>
                </c:pt>
                <c:pt idx="654">
                  <c:v>-3.2310590462182717E-4</c:v>
                </c:pt>
                <c:pt idx="655">
                  <c:v>-3.2310590462182717E-4</c:v>
                </c:pt>
                <c:pt idx="656">
                  <c:v>-3.2310590462182717E-4</c:v>
                </c:pt>
                <c:pt idx="657">
                  <c:v>-3.2310590462182717E-4</c:v>
                </c:pt>
                <c:pt idx="658">
                  <c:v>-3.2310590462182717E-4</c:v>
                </c:pt>
                <c:pt idx="659">
                  <c:v>-3.2310590462182717E-4</c:v>
                </c:pt>
                <c:pt idx="660">
                  <c:v>-3.2310590462182717E-4</c:v>
                </c:pt>
                <c:pt idx="661">
                  <c:v>-3.2310590462182717E-4</c:v>
                </c:pt>
                <c:pt idx="662">
                  <c:v>-3.2310590462182717E-4</c:v>
                </c:pt>
                <c:pt idx="663">
                  <c:v>-3.2310590462182717E-4</c:v>
                </c:pt>
                <c:pt idx="664">
                  <c:v>-3.2310590462182717E-4</c:v>
                </c:pt>
                <c:pt idx="665">
                  <c:v>-3.2310590462182717E-4</c:v>
                </c:pt>
                <c:pt idx="666">
                  <c:v>-3.2310590462182717E-4</c:v>
                </c:pt>
                <c:pt idx="667">
                  <c:v>-3.2310590462182717E-4</c:v>
                </c:pt>
                <c:pt idx="668">
                  <c:v>-3.2310590462182717E-4</c:v>
                </c:pt>
                <c:pt idx="669">
                  <c:v>-3.2310590462182717E-4</c:v>
                </c:pt>
                <c:pt idx="670">
                  <c:v>-3.2310590462182717E-4</c:v>
                </c:pt>
                <c:pt idx="671">
                  <c:v>-3.2310590462182717E-4</c:v>
                </c:pt>
                <c:pt idx="672">
                  <c:v>-3.2310590462182717E-4</c:v>
                </c:pt>
                <c:pt idx="673">
                  <c:v>-3.2310590462182717E-4</c:v>
                </c:pt>
                <c:pt idx="674">
                  <c:v>-3.2310590462182717E-4</c:v>
                </c:pt>
                <c:pt idx="675">
                  <c:v>-3.2310590462182717E-4</c:v>
                </c:pt>
                <c:pt idx="676">
                  <c:v>-3.2310590462182717E-4</c:v>
                </c:pt>
                <c:pt idx="677">
                  <c:v>-3.2310590462182717E-4</c:v>
                </c:pt>
                <c:pt idx="678">
                  <c:v>-3.2310590462182717E-4</c:v>
                </c:pt>
                <c:pt idx="679">
                  <c:v>-3.2310590462182717E-4</c:v>
                </c:pt>
                <c:pt idx="680">
                  <c:v>-3.2310590462182717E-4</c:v>
                </c:pt>
                <c:pt idx="681">
                  <c:v>-3.2310590462182717E-4</c:v>
                </c:pt>
                <c:pt idx="682">
                  <c:v>-3.2310590462182717E-4</c:v>
                </c:pt>
                <c:pt idx="683">
                  <c:v>-3.2310590462182717E-4</c:v>
                </c:pt>
                <c:pt idx="684">
                  <c:v>-3.2310590462182717E-4</c:v>
                </c:pt>
                <c:pt idx="685">
                  <c:v>-3.2310590462182717E-4</c:v>
                </c:pt>
                <c:pt idx="686">
                  <c:v>-3.2310590462182717E-4</c:v>
                </c:pt>
                <c:pt idx="687">
                  <c:v>-3.2310590462182717E-4</c:v>
                </c:pt>
                <c:pt idx="688">
                  <c:v>-3.2310590462182717E-4</c:v>
                </c:pt>
                <c:pt idx="689">
                  <c:v>-3.2310590462182717E-4</c:v>
                </c:pt>
                <c:pt idx="690">
                  <c:v>-3.2310590462182717E-4</c:v>
                </c:pt>
                <c:pt idx="691">
                  <c:v>-3.2310590462182717E-4</c:v>
                </c:pt>
                <c:pt idx="692">
                  <c:v>-3.2310590462182717E-4</c:v>
                </c:pt>
                <c:pt idx="693">
                  <c:v>-3.2310590462182717E-4</c:v>
                </c:pt>
                <c:pt idx="694">
                  <c:v>-3.2310590462182717E-4</c:v>
                </c:pt>
                <c:pt idx="695">
                  <c:v>-3.2310590462182717E-4</c:v>
                </c:pt>
                <c:pt idx="696">
                  <c:v>-3.2310590462182717E-4</c:v>
                </c:pt>
                <c:pt idx="697">
                  <c:v>-3.2310590462182717E-4</c:v>
                </c:pt>
                <c:pt idx="698">
                  <c:v>-3.2310590462182717E-4</c:v>
                </c:pt>
                <c:pt idx="699">
                  <c:v>-3.2310590462182717E-4</c:v>
                </c:pt>
                <c:pt idx="700">
                  <c:v>-3.2310590462182717E-4</c:v>
                </c:pt>
                <c:pt idx="701">
                  <c:v>-3.2310590462182717E-4</c:v>
                </c:pt>
                <c:pt idx="702">
                  <c:v>-3.2310590462182717E-4</c:v>
                </c:pt>
                <c:pt idx="703">
                  <c:v>-3.2310590462182717E-4</c:v>
                </c:pt>
                <c:pt idx="704">
                  <c:v>-3.2310590462182717E-4</c:v>
                </c:pt>
                <c:pt idx="705">
                  <c:v>-3.2310590462182717E-4</c:v>
                </c:pt>
                <c:pt idx="706">
                  <c:v>-3.2310590462182717E-4</c:v>
                </c:pt>
                <c:pt idx="707">
                  <c:v>-3.2310590462182717E-4</c:v>
                </c:pt>
                <c:pt idx="708">
                  <c:v>-3.2310590462182717E-4</c:v>
                </c:pt>
                <c:pt idx="709">
                  <c:v>-3.2310590462182717E-4</c:v>
                </c:pt>
                <c:pt idx="710">
                  <c:v>-3.2310590462182717E-4</c:v>
                </c:pt>
                <c:pt idx="711">
                  <c:v>-3.2310590462182717E-4</c:v>
                </c:pt>
                <c:pt idx="712">
                  <c:v>-3.2310590462182717E-4</c:v>
                </c:pt>
                <c:pt idx="713">
                  <c:v>-3.2310590462182717E-4</c:v>
                </c:pt>
                <c:pt idx="714">
                  <c:v>-3.2310590462182717E-4</c:v>
                </c:pt>
                <c:pt idx="715">
                  <c:v>-3.2310590462182717E-4</c:v>
                </c:pt>
                <c:pt idx="716">
                  <c:v>-3.2310590462182717E-4</c:v>
                </c:pt>
                <c:pt idx="717">
                  <c:v>-3.2310590462182717E-4</c:v>
                </c:pt>
                <c:pt idx="718">
                  <c:v>-3.2310590462182717E-4</c:v>
                </c:pt>
                <c:pt idx="719">
                  <c:v>-3.2310590462182717E-4</c:v>
                </c:pt>
                <c:pt idx="720">
                  <c:v>-3.2310590462182717E-4</c:v>
                </c:pt>
                <c:pt idx="721">
                  <c:v>-3.2310590462182717E-4</c:v>
                </c:pt>
                <c:pt idx="722">
                  <c:v>-3.2310590462182717E-4</c:v>
                </c:pt>
                <c:pt idx="723">
                  <c:v>-3.2310590462182717E-4</c:v>
                </c:pt>
                <c:pt idx="724">
                  <c:v>-3.2310590462182717E-4</c:v>
                </c:pt>
                <c:pt idx="725">
                  <c:v>-3.2310590462182717E-4</c:v>
                </c:pt>
                <c:pt idx="726">
                  <c:v>-3.2310590462182717E-4</c:v>
                </c:pt>
                <c:pt idx="727">
                  <c:v>-3.2310590462182717E-4</c:v>
                </c:pt>
                <c:pt idx="728">
                  <c:v>-3.2310590462182717E-4</c:v>
                </c:pt>
                <c:pt idx="729">
                  <c:v>-3.2310590462182717E-4</c:v>
                </c:pt>
                <c:pt idx="730">
                  <c:v>-3.2310590462182717E-4</c:v>
                </c:pt>
                <c:pt idx="731">
                  <c:v>-3.2310590462182717E-4</c:v>
                </c:pt>
                <c:pt idx="732">
                  <c:v>-3.2310590462182717E-4</c:v>
                </c:pt>
                <c:pt idx="733">
                  <c:v>-3.2310590462182717E-4</c:v>
                </c:pt>
                <c:pt idx="734">
                  <c:v>-3.2310590462182717E-4</c:v>
                </c:pt>
                <c:pt idx="735">
                  <c:v>-3.2310590462182717E-4</c:v>
                </c:pt>
                <c:pt idx="736">
                  <c:v>-3.2310590462182717E-4</c:v>
                </c:pt>
                <c:pt idx="737">
                  <c:v>-3.2310590462182717E-4</c:v>
                </c:pt>
                <c:pt idx="738">
                  <c:v>-3.2310590462182717E-4</c:v>
                </c:pt>
                <c:pt idx="739">
                  <c:v>-3.2310590462182717E-4</c:v>
                </c:pt>
                <c:pt idx="740">
                  <c:v>-3.2310590462182717E-4</c:v>
                </c:pt>
                <c:pt idx="741">
                  <c:v>-3.2310590462182717E-4</c:v>
                </c:pt>
                <c:pt idx="742">
                  <c:v>-3.2310590462182717E-4</c:v>
                </c:pt>
                <c:pt idx="743">
                  <c:v>-3.2310590462182717E-4</c:v>
                </c:pt>
                <c:pt idx="744">
                  <c:v>-3.2310590462182717E-4</c:v>
                </c:pt>
                <c:pt idx="745">
                  <c:v>-3.2310590462182717E-4</c:v>
                </c:pt>
                <c:pt idx="746">
                  <c:v>-3.2310590462182717E-4</c:v>
                </c:pt>
                <c:pt idx="747">
                  <c:v>-3.2310590462182717E-4</c:v>
                </c:pt>
                <c:pt idx="748">
                  <c:v>-3.2310590462182717E-4</c:v>
                </c:pt>
                <c:pt idx="749">
                  <c:v>-3.2310590462182717E-4</c:v>
                </c:pt>
                <c:pt idx="750">
                  <c:v>-3.2310590462182717E-4</c:v>
                </c:pt>
                <c:pt idx="751">
                  <c:v>-3.2310590462182717E-4</c:v>
                </c:pt>
                <c:pt idx="752">
                  <c:v>-3.2310590462182717E-4</c:v>
                </c:pt>
                <c:pt idx="753">
                  <c:v>-3.2310590462182717E-4</c:v>
                </c:pt>
                <c:pt idx="754">
                  <c:v>-3.2310590462182717E-4</c:v>
                </c:pt>
                <c:pt idx="755">
                  <c:v>-3.2310590462182717E-4</c:v>
                </c:pt>
                <c:pt idx="756">
                  <c:v>-3.2310590462182717E-4</c:v>
                </c:pt>
                <c:pt idx="757">
                  <c:v>-3.2310590462182717E-4</c:v>
                </c:pt>
                <c:pt idx="758">
                  <c:v>-3.2310590462182717E-4</c:v>
                </c:pt>
                <c:pt idx="759">
                  <c:v>-3.2310590462182717E-4</c:v>
                </c:pt>
                <c:pt idx="760">
                  <c:v>-3.2310590462182717E-4</c:v>
                </c:pt>
                <c:pt idx="761">
                  <c:v>-3.2310590462182717E-4</c:v>
                </c:pt>
                <c:pt idx="762">
                  <c:v>-3.2310590462182717E-4</c:v>
                </c:pt>
                <c:pt idx="763">
                  <c:v>-3.2310590462182717E-4</c:v>
                </c:pt>
                <c:pt idx="764">
                  <c:v>-3.2310590462182717E-4</c:v>
                </c:pt>
                <c:pt idx="765">
                  <c:v>-3.2310590462182717E-4</c:v>
                </c:pt>
                <c:pt idx="766">
                  <c:v>-3.2310590462182717E-4</c:v>
                </c:pt>
                <c:pt idx="767">
                  <c:v>-3.2310590462182717E-4</c:v>
                </c:pt>
                <c:pt idx="768">
                  <c:v>-3.2310590462182717E-4</c:v>
                </c:pt>
                <c:pt idx="769">
                  <c:v>-3.2310590462182717E-4</c:v>
                </c:pt>
                <c:pt idx="770">
                  <c:v>-3.2310590462182717E-4</c:v>
                </c:pt>
                <c:pt idx="771">
                  <c:v>-3.2310590462182717E-4</c:v>
                </c:pt>
                <c:pt idx="772">
                  <c:v>-3.2310590462182717E-4</c:v>
                </c:pt>
                <c:pt idx="773">
                  <c:v>-3.2310590462182717E-4</c:v>
                </c:pt>
                <c:pt idx="774">
                  <c:v>-3.2310590462182717E-4</c:v>
                </c:pt>
                <c:pt idx="775">
                  <c:v>-3.2310590462182717E-4</c:v>
                </c:pt>
                <c:pt idx="776">
                  <c:v>-3.2310590462182717E-4</c:v>
                </c:pt>
                <c:pt idx="777">
                  <c:v>-3.2310590462182717E-4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3B-45F4-9614-21460CB86562}"/>
            </c:ext>
          </c:extLst>
        </c:ser>
        <c:ser>
          <c:idx val="2"/>
          <c:order val="2"/>
          <c:tx>
            <c:strRef>
              <c:f>'S1_new (2)'!$H$1</c:f>
              <c:strCache>
                <c:ptCount val="1"/>
                <c:pt idx="0">
                  <c:v>+0.75標準差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'S1_new (2)'!$A$2:$A$792</c:f>
              <c:numCache>
                <c:formatCode>m/d/yyyy</c:formatCode>
                <c:ptCount val="791"/>
                <c:pt idx="0">
                  <c:v>44063</c:v>
                </c:pt>
                <c:pt idx="1">
                  <c:v>44064</c:v>
                </c:pt>
                <c:pt idx="2">
                  <c:v>44067</c:v>
                </c:pt>
                <c:pt idx="3">
                  <c:v>44068</c:v>
                </c:pt>
                <c:pt idx="4">
                  <c:v>44069</c:v>
                </c:pt>
                <c:pt idx="5">
                  <c:v>44070</c:v>
                </c:pt>
                <c:pt idx="6">
                  <c:v>44071</c:v>
                </c:pt>
                <c:pt idx="7">
                  <c:v>44074</c:v>
                </c:pt>
                <c:pt idx="8">
                  <c:v>44075</c:v>
                </c:pt>
                <c:pt idx="9">
                  <c:v>44076</c:v>
                </c:pt>
                <c:pt idx="10">
                  <c:v>44077</c:v>
                </c:pt>
                <c:pt idx="11">
                  <c:v>44078</c:v>
                </c:pt>
                <c:pt idx="12">
                  <c:v>44081</c:v>
                </c:pt>
                <c:pt idx="13">
                  <c:v>44082</c:v>
                </c:pt>
                <c:pt idx="14">
                  <c:v>44083</c:v>
                </c:pt>
                <c:pt idx="15">
                  <c:v>44084</c:v>
                </c:pt>
                <c:pt idx="16">
                  <c:v>44085</c:v>
                </c:pt>
                <c:pt idx="17">
                  <c:v>44088</c:v>
                </c:pt>
                <c:pt idx="18">
                  <c:v>44089</c:v>
                </c:pt>
                <c:pt idx="19">
                  <c:v>44090</c:v>
                </c:pt>
                <c:pt idx="20">
                  <c:v>44091</c:v>
                </c:pt>
                <c:pt idx="21">
                  <c:v>44092</c:v>
                </c:pt>
                <c:pt idx="22">
                  <c:v>44095</c:v>
                </c:pt>
                <c:pt idx="23">
                  <c:v>44096</c:v>
                </c:pt>
                <c:pt idx="24">
                  <c:v>44097</c:v>
                </c:pt>
                <c:pt idx="25">
                  <c:v>44098</c:v>
                </c:pt>
                <c:pt idx="26">
                  <c:v>44099</c:v>
                </c:pt>
                <c:pt idx="27">
                  <c:v>44102</c:v>
                </c:pt>
                <c:pt idx="28">
                  <c:v>44103</c:v>
                </c:pt>
                <c:pt idx="29">
                  <c:v>44104</c:v>
                </c:pt>
                <c:pt idx="30">
                  <c:v>44109</c:v>
                </c:pt>
                <c:pt idx="31">
                  <c:v>44110</c:v>
                </c:pt>
                <c:pt idx="32">
                  <c:v>44111</c:v>
                </c:pt>
                <c:pt idx="33">
                  <c:v>44112</c:v>
                </c:pt>
                <c:pt idx="34">
                  <c:v>44116</c:v>
                </c:pt>
                <c:pt idx="35">
                  <c:v>44117</c:v>
                </c:pt>
                <c:pt idx="36">
                  <c:v>44118</c:v>
                </c:pt>
                <c:pt idx="37">
                  <c:v>44119</c:v>
                </c:pt>
                <c:pt idx="38">
                  <c:v>44120</c:v>
                </c:pt>
                <c:pt idx="39">
                  <c:v>44123</c:v>
                </c:pt>
                <c:pt idx="40">
                  <c:v>44124</c:v>
                </c:pt>
                <c:pt idx="41">
                  <c:v>44125</c:v>
                </c:pt>
                <c:pt idx="42">
                  <c:v>44126</c:v>
                </c:pt>
                <c:pt idx="43">
                  <c:v>44127</c:v>
                </c:pt>
                <c:pt idx="44">
                  <c:v>44131</c:v>
                </c:pt>
                <c:pt idx="45">
                  <c:v>44132</c:v>
                </c:pt>
                <c:pt idx="46">
                  <c:v>44133</c:v>
                </c:pt>
                <c:pt idx="47">
                  <c:v>44134</c:v>
                </c:pt>
                <c:pt idx="48">
                  <c:v>44137</c:v>
                </c:pt>
                <c:pt idx="49">
                  <c:v>44138</c:v>
                </c:pt>
                <c:pt idx="50">
                  <c:v>44139</c:v>
                </c:pt>
                <c:pt idx="51">
                  <c:v>44140</c:v>
                </c:pt>
                <c:pt idx="52">
                  <c:v>44141</c:v>
                </c:pt>
                <c:pt idx="53">
                  <c:v>44144</c:v>
                </c:pt>
                <c:pt idx="54">
                  <c:v>44145</c:v>
                </c:pt>
                <c:pt idx="55">
                  <c:v>44146</c:v>
                </c:pt>
                <c:pt idx="56">
                  <c:v>44147</c:v>
                </c:pt>
                <c:pt idx="57">
                  <c:v>44148</c:v>
                </c:pt>
                <c:pt idx="58">
                  <c:v>44151</c:v>
                </c:pt>
                <c:pt idx="59">
                  <c:v>44152</c:v>
                </c:pt>
                <c:pt idx="60">
                  <c:v>44153</c:v>
                </c:pt>
                <c:pt idx="61">
                  <c:v>44154</c:v>
                </c:pt>
                <c:pt idx="62">
                  <c:v>44155</c:v>
                </c:pt>
                <c:pt idx="63">
                  <c:v>44158</c:v>
                </c:pt>
                <c:pt idx="64">
                  <c:v>44159</c:v>
                </c:pt>
                <c:pt idx="65">
                  <c:v>44160</c:v>
                </c:pt>
                <c:pt idx="66">
                  <c:v>44161</c:v>
                </c:pt>
                <c:pt idx="67">
                  <c:v>44162</c:v>
                </c:pt>
                <c:pt idx="68">
                  <c:v>44165</c:v>
                </c:pt>
                <c:pt idx="69">
                  <c:v>44166</c:v>
                </c:pt>
                <c:pt idx="70">
                  <c:v>44167</c:v>
                </c:pt>
                <c:pt idx="71">
                  <c:v>44168</c:v>
                </c:pt>
                <c:pt idx="72">
                  <c:v>44169</c:v>
                </c:pt>
                <c:pt idx="73">
                  <c:v>44172</c:v>
                </c:pt>
                <c:pt idx="74">
                  <c:v>44173</c:v>
                </c:pt>
                <c:pt idx="75">
                  <c:v>44174</c:v>
                </c:pt>
                <c:pt idx="76">
                  <c:v>44175</c:v>
                </c:pt>
                <c:pt idx="77">
                  <c:v>44176</c:v>
                </c:pt>
                <c:pt idx="78">
                  <c:v>44179</c:v>
                </c:pt>
                <c:pt idx="79">
                  <c:v>44180</c:v>
                </c:pt>
                <c:pt idx="80">
                  <c:v>44181</c:v>
                </c:pt>
                <c:pt idx="81">
                  <c:v>44182</c:v>
                </c:pt>
                <c:pt idx="82">
                  <c:v>44183</c:v>
                </c:pt>
                <c:pt idx="83">
                  <c:v>44186</c:v>
                </c:pt>
                <c:pt idx="84">
                  <c:v>44187</c:v>
                </c:pt>
                <c:pt idx="85">
                  <c:v>44188</c:v>
                </c:pt>
                <c:pt idx="86">
                  <c:v>44189</c:v>
                </c:pt>
                <c:pt idx="87">
                  <c:v>44193</c:v>
                </c:pt>
                <c:pt idx="88">
                  <c:v>44194</c:v>
                </c:pt>
                <c:pt idx="89">
                  <c:v>44195</c:v>
                </c:pt>
                <c:pt idx="90">
                  <c:v>44196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44207</c:v>
                </c:pt>
                <c:pt idx="97">
                  <c:v>44208</c:v>
                </c:pt>
                <c:pt idx="98">
                  <c:v>44209</c:v>
                </c:pt>
                <c:pt idx="99">
                  <c:v>44210</c:v>
                </c:pt>
                <c:pt idx="100">
                  <c:v>44211</c:v>
                </c:pt>
                <c:pt idx="101">
                  <c:v>44214</c:v>
                </c:pt>
                <c:pt idx="102">
                  <c:v>44215</c:v>
                </c:pt>
                <c:pt idx="103">
                  <c:v>44216</c:v>
                </c:pt>
                <c:pt idx="104">
                  <c:v>44217</c:v>
                </c:pt>
                <c:pt idx="105">
                  <c:v>44218</c:v>
                </c:pt>
                <c:pt idx="106">
                  <c:v>44221</c:v>
                </c:pt>
                <c:pt idx="107">
                  <c:v>44222</c:v>
                </c:pt>
                <c:pt idx="108">
                  <c:v>44223</c:v>
                </c:pt>
                <c:pt idx="109">
                  <c:v>44224</c:v>
                </c:pt>
                <c:pt idx="110">
                  <c:v>44225</c:v>
                </c:pt>
                <c:pt idx="111">
                  <c:v>44228</c:v>
                </c:pt>
                <c:pt idx="112">
                  <c:v>44229</c:v>
                </c:pt>
                <c:pt idx="113">
                  <c:v>44230</c:v>
                </c:pt>
                <c:pt idx="114">
                  <c:v>44231</c:v>
                </c:pt>
                <c:pt idx="115">
                  <c:v>44232</c:v>
                </c:pt>
                <c:pt idx="116">
                  <c:v>44244</c:v>
                </c:pt>
                <c:pt idx="117">
                  <c:v>44245</c:v>
                </c:pt>
                <c:pt idx="118">
                  <c:v>44246</c:v>
                </c:pt>
                <c:pt idx="119">
                  <c:v>44249</c:v>
                </c:pt>
                <c:pt idx="120">
                  <c:v>44250</c:v>
                </c:pt>
                <c:pt idx="121">
                  <c:v>44251</c:v>
                </c:pt>
                <c:pt idx="122">
                  <c:v>44252</c:v>
                </c:pt>
                <c:pt idx="123">
                  <c:v>44253</c:v>
                </c:pt>
                <c:pt idx="124">
                  <c:v>44257</c:v>
                </c:pt>
                <c:pt idx="125">
                  <c:v>44258</c:v>
                </c:pt>
                <c:pt idx="126">
                  <c:v>44259</c:v>
                </c:pt>
                <c:pt idx="127">
                  <c:v>44260</c:v>
                </c:pt>
                <c:pt idx="128">
                  <c:v>44263</c:v>
                </c:pt>
                <c:pt idx="129">
                  <c:v>44264</c:v>
                </c:pt>
                <c:pt idx="130">
                  <c:v>44265</c:v>
                </c:pt>
                <c:pt idx="131">
                  <c:v>44266</c:v>
                </c:pt>
                <c:pt idx="132">
                  <c:v>44267</c:v>
                </c:pt>
                <c:pt idx="133">
                  <c:v>44270</c:v>
                </c:pt>
                <c:pt idx="134">
                  <c:v>44271</c:v>
                </c:pt>
                <c:pt idx="135">
                  <c:v>44272</c:v>
                </c:pt>
                <c:pt idx="136">
                  <c:v>44273</c:v>
                </c:pt>
                <c:pt idx="137">
                  <c:v>44274</c:v>
                </c:pt>
                <c:pt idx="138">
                  <c:v>44277</c:v>
                </c:pt>
                <c:pt idx="139">
                  <c:v>44278</c:v>
                </c:pt>
                <c:pt idx="140">
                  <c:v>44279</c:v>
                </c:pt>
                <c:pt idx="141">
                  <c:v>44280</c:v>
                </c:pt>
                <c:pt idx="142">
                  <c:v>44281</c:v>
                </c:pt>
                <c:pt idx="143">
                  <c:v>44284</c:v>
                </c:pt>
                <c:pt idx="144">
                  <c:v>44285</c:v>
                </c:pt>
                <c:pt idx="145">
                  <c:v>44286</c:v>
                </c:pt>
                <c:pt idx="146">
                  <c:v>44287</c:v>
                </c:pt>
                <c:pt idx="147">
                  <c:v>44293</c:v>
                </c:pt>
                <c:pt idx="148">
                  <c:v>44294</c:v>
                </c:pt>
                <c:pt idx="149">
                  <c:v>44295</c:v>
                </c:pt>
                <c:pt idx="150">
                  <c:v>44298</c:v>
                </c:pt>
                <c:pt idx="151">
                  <c:v>44299</c:v>
                </c:pt>
                <c:pt idx="152">
                  <c:v>44300</c:v>
                </c:pt>
                <c:pt idx="153">
                  <c:v>44301</c:v>
                </c:pt>
                <c:pt idx="154">
                  <c:v>44302</c:v>
                </c:pt>
                <c:pt idx="155">
                  <c:v>44305</c:v>
                </c:pt>
                <c:pt idx="156">
                  <c:v>44306</c:v>
                </c:pt>
                <c:pt idx="157">
                  <c:v>44307</c:v>
                </c:pt>
                <c:pt idx="158">
                  <c:v>44308</c:v>
                </c:pt>
                <c:pt idx="159">
                  <c:v>44309</c:v>
                </c:pt>
                <c:pt idx="160">
                  <c:v>44312</c:v>
                </c:pt>
                <c:pt idx="161">
                  <c:v>44313</c:v>
                </c:pt>
                <c:pt idx="162">
                  <c:v>44314</c:v>
                </c:pt>
                <c:pt idx="163">
                  <c:v>44315</c:v>
                </c:pt>
                <c:pt idx="164">
                  <c:v>44319</c:v>
                </c:pt>
                <c:pt idx="165">
                  <c:v>44320</c:v>
                </c:pt>
                <c:pt idx="166">
                  <c:v>44321</c:v>
                </c:pt>
                <c:pt idx="167">
                  <c:v>44322</c:v>
                </c:pt>
                <c:pt idx="168">
                  <c:v>44323</c:v>
                </c:pt>
                <c:pt idx="169">
                  <c:v>44326</c:v>
                </c:pt>
                <c:pt idx="170">
                  <c:v>44327</c:v>
                </c:pt>
                <c:pt idx="171">
                  <c:v>44328</c:v>
                </c:pt>
                <c:pt idx="172">
                  <c:v>44329</c:v>
                </c:pt>
                <c:pt idx="173">
                  <c:v>44330</c:v>
                </c:pt>
                <c:pt idx="174">
                  <c:v>44333</c:v>
                </c:pt>
                <c:pt idx="175">
                  <c:v>44334</c:v>
                </c:pt>
                <c:pt idx="176">
                  <c:v>44336</c:v>
                </c:pt>
                <c:pt idx="177">
                  <c:v>44337</c:v>
                </c:pt>
                <c:pt idx="178">
                  <c:v>44340</c:v>
                </c:pt>
                <c:pt idx="179">
                  <c:v>44341</c:v>
                </c:pt>
                <c:pt idx="180">
                  <c:v>44342</c:v>
                </c:pt>
                <c:pt idx="181">
                  <c:v>44343</c:v>
                </c:pt>
                <c:pt idx="182">
                  <c:v>44344</c:v>
                </c:pt>
                <c:pt idx="183">
                  <c:v>44347</c:v>
                </c:pt>
                <c:pt idx="184">
                  <c:v>44348</c:v>
                </c:pt>
                <c:pt idx="185">
                  <c:v>44349</c:v>
                </c:pt>
                <c:pt idx="186">
                  <c:v>44350</c:v>
                </c:pt>
                <c:pt idx="187">
                  <c:v>44351</c:v>
                </c:pt>
                <c:pt idx="188">
                  <c:v>44354</c:v>
                </c:pt>
                <c:pt idx="189">
                  <c:v>44355</c:v>
                </c:pt>
                <c:pt idx="190">
                  <c:v>44356</c:v>
                </c:pt>
                <c:pt idx="191">
                  <c:v>44357</c:v>
                </c:pt>
                <c:pt idx="192">
                  <c:v>44358</c:v>
                </c:pt>
                <c:pt idx="193">
                  <c:v>44362</c:v>
                </c:pt>
                <c:pt idx="194">
                  <c:v>44363</c:v>
                </c:pt>
                <c:pt idx="195">
                  <c:v>44364</c:v>
                </c:pt>
                <c:pt idx="196">
                  <c:v>44365</c:v>
                </c:pt>
                <c:pt idx="197">
                  <c:v>44368</c:v>
                </c:pt>
                <c:pt idx="198">
                  <c:v>44369</c:v>
                </c:pt>
                <c:pt idx="199">
                  <c:v>44370</c:v>
                </c:pt>
                <c:pt idx="200">
                  <c:v>44371</c:v>
                </c:pt>
                <c:pt idx="201">
                  <c:v>44372</c:v>
                </c:pt>
                <c:pt idx="202">
                  <c:v>44375</c:v>
                </c:pt>
                <c:pt idx="203">
                  <c:v>44376</c:v>
                </c:pt>
                <c:pt idx="204">
                  <c:v>44377</c:v>
                </c:pt>
                <c:pt idx="205">
                  <c:v>44379</c:v>
                </c:pt>
                <c:pt idx="206">
                  <c:v>44382</c:v>
                </c:pt>
                <c:pt idx="207">
                  <c:v>44383</c:v>
                </c:pt>
                <c:pt idx="208">
                  <c:v>44384</c:v>
                </c:pt>
                <c:pt idx="209">
                  <c:v>44385</c:v>
                </c:pt>
                <c:pt idx="210">
                  <c:v>44386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44396</c:v>
                </c:pt>
                <c:pt idx="217">
                  <c:v>44397</c:v>
                </c:pt>
                <c:pt idx="218">
                  <c:v>44398</c:v>
                </c:pt>
                <c:pt idx="219">
                  <c:v>44399</c:v>
                </c:pt>
                <c:pt idx="220">
                  <c:v>44400</c:v>
                </c:pt>
                <c:pt idx="221">
                  <c:v>44403</c:v>
                </c:pt>
                <c:pt idx="222">
                  <c:v>44404</c:v>
                </c:pt>
                <c:pt idx="223">
                  <c:v>44405</c:v>
                </c:pt>
                <c:pt idx="224">
                  <c:v>44406</c:v>
                </c:pt>
                <c:pt idx="225">
                  <c:v>44407</c:v>
                </c:pt>
                <c:pt idx="226">
                  <c:v>44410</c:v>
                </c:pt>
                <c:pt idx="227">
                  <c:v>44411</c:v>
                </c:pt>
                <c:pt idx="228">
                  <c:v>44412</c:v>
                </c:pt>
                <c:pt idx="229">
                  <c:v>44413</c:v>
                </c:pt>
                <c:pt idx="230">
                  <c:v>44414</c:v>
                </c:pt>
                <c:pt idx="231">
                  <c:v>44417</c:v>
                </c:pt>
                <c:pt idx="232">
                  <c:v>44418</c:v>
                </c:pt>
                <c:pt idx="233">
                  <c:v>44419</c:v>
                </c:pt>
                <c:pt idx="234">
                  <c:v>44420</c:v>
                </c:pt>
                <c:pt idx="235">
                  <c:v>44421</c:v>
                </c:pt>
                <c:pt idx="236">
                  <c:v>44424</c:v>
                </c:pt>
                <c:pt idx="237">
                  <c:v>44425</c:v>
                </c:pt>
                <c:pt idx="238">
                  <c:v>44426</c:v>
                </c:pt>
                <c:pt idx="239">
                  <c:v>44427</c:v>
                </c:pt>
                <c:pt idx="240">
                  <c:v>44428</c:v>
                </c:pt>
                <c:pt idx="241">
                  <c:v>44431</c:v>
                </c:pt>
                <c:pt idx="242">
                  <c:v>44432</c:v>
                </c:pt>
                <c:pt idx="243">
                  <c:v>44433</c:v>
                </c:pt>
                <c:pt idx="244">
                  <c:v>44434</c:v>
                </c:pt>
                <c:pt idx="245">
                  <c:v>44435</c:v>
                </c:pt>
                <c:pt idx="246">
                  <c:v>44438</c:v>
                </c:pt>
                <c:pt idx="247">
                  <c:v>44439</c:v>
                </c:pt>
                <c:pt idx="248">
                  <c:v>44440</c:v>
                </c:pt>
                <c:pt idx="249">
                  <c:v>44441</c:v>
                </c:pt>
                <c:pt idx="250">
                  <c:v>44442</c:v>
                </c:pt>
                <c:pt idx="251">
                  <c:v>44445</c:v>
                </c:pt>
                <c:pt idx="252">
                  <c:v>44446</c:v>
                </c:pt>
                <c:pt idx="253">
                  <c:v>44447</c:v>
                </c:pt>
                <c:pt idx="254">
                  <c:v>44448</c:v>
                </c:pt>
                <c:pt idx="255">
                  <c:v>44449</c:v>
                </c:pt>
                <c:pt idx="256">
                  <c:v>44452</c:v>
                </c:pt>
                <c:pt idx="257">
                  <c:v>44453</c:v>
                </c:pt>
                <c:pt idx="258">
                  <c:v>44454</c:v>
                </c:pt>
                <c:pt idx="259">
                  <c:v>44455</c:v>
                </c:pt>
                <c:pt idx="260">
                  <c:v>44456</c:v>
                </c:pt>
                <c:pt idx="261">
                  <c:v>44462</c:v>
                </c:pt>
                <c:pt idx="262">
                  <c:v>44463</c:v>
                </c:pt>
                <c:pt idx="263">
                  <c:v>44466</c:v>
                </c:pt>
                <c:pt idx="264">
                  <c:v>44467</c:v>
                </c:pt>
                <c:pt idx="265">
                  <c:v>44468</c:v>
                </c:pt>
                <c:pt idx="266">
                  <c:v>44469</c:v>
                </c:pt>
                <c:pt idx="267">
                  <c:v>44473</c:v>
                </c:pt>
                <c:pt idx="268">
                  <c:v>44474</c:v>
                </c:pt>
                <c:pt idx="269">
                  <c:v>44475</c:v>
                </c:pt>
                <c:pt idx="270">
                  <c:v>44476</c:v>
                </c:pt>
                <c:pt idx="271">
                  <c:v>44477</c:v>
                </c:pt>
                <c:pt idx="272">
                  <c:v>44481</c:v>
                </c:pt>
                <c:pt idx="273">
                  <c:v>44482</c:v>
                </c:pt>
                <c:pt idx="274">
                  <c:v>44484</c:v>
                </c:pt>
                <c:pt idx="275">
                  <c:v>44487</c:v>
                </c:pt>
                <c:pt idx="276">
                  <c:v>44488</c:v>
                </c:pt>
                <c:pt idx="277">
                  <c:v>44489</c:v>
                </c:pt>
                <c:pt idx="278">
                  <c:v>44490</c:v>
                </c:pt>
                <c:pt idx="279">
                  <c:v>44491</c:v>
                </c:pt>
                <c:pt idx="280">
                  <c:v>44494</c:v>
                </c:pt>
                <c:pt idx="281">
                  <c:v>44495</c:v>
                </c:pt>
                <c:pt idx="282">
                  <c:v>44496</c:v>
                </c:pt>
                <c:pt idx="283">
                  <c:v>44497</c:v>
                </c:pt>
                <c:pt idx="284">
                  <c:v>44498</c:v>
                </c:pt>
                <c:pt idx="285">
                  <c:v>44501</c:v>
                </c:pt>
                <c:pt idx="286">
                  <c:v>44502</c:v>
                </c:pt>
                <c:pt idx="287">
                  <c:v>44503</c:v>
                </c:pt>
                <c:pt idx="288">
                  <c:v>44504</c:v>
                </c:pt>
                <c:pt idx="289">
                  <c:v>44505</c:v>
                </c:pt>
                <c:pt idx="290">
                  <c:v>44508</c:v>
                </c:pt>
                <c:pt idx="291">
                  <c:v>44509</c:v>
                </c:pt>
                <c:pt idx="292">
                  <c:v>44510</c:v>
                </c:pt>
                <c:pt idx="293">
                  <c:v>44511</c:v>
                </c:pt>
                <c:pt idx="294">
                  <c:v>44512</c:v>
                </c:pt>
                <c:pt idx="295">
                  <c:v>44515</c:v>
                </c:pt>
                <c:pt idx="296">
                  <c:v>44516</c:v>
                </c:pt>
                <c:pt idx="297">
                  <c:v>44517</c:v>
                </c:pt>
                <c:pt idx="298">
                  <c:v>44518</c:v>
                </c:pt>
                <c:pt idx="299">
                  <c:v>44519</c:v>
                </c:pt>
                <c:pt idx="300">
                  <c:v>44522</c:v>
                </c:pt>
                <c:pt idx="301">
                  <c:v>44523</c:v>
                </c:pt>
                <c:pt idx="302">
                  <c:v>44524</c:v>
                </c:pt>
                <c:pt idx="303">
                  <c:v>44525</c:v>
                </c:pt>
                <c:pt idx="304">
                  <c:v>44526</c:v>
                </c:pt>
                <c:pt idx="305">
                  <c:v>44529</c:v>
                </c:pt>
                <c:pt idx="306">
                  <c:v>44530</c:v>
                </c:pt>
                <c:pt idx="307">
                  <c:v>44531</c:v>
                </c:pt>
                <c:pt idx="308">
                  <c:v>44532</c:v>
                </c:pt>
                <c:pt idx="309">
                  <c:v>44533</c:v>
                </c:pt>
                <c:pt idx="310">
                  <c:v>44536</c:v>
                </c:pt>
                <c:pt idx="311">
                  <c:v>44537</c:v>
                </c:pt>
                <c:pt idx="312">
                  <c:v>44538</c:v>
                </c:pt>
                <c:pt idx="313">
                  <c:v>44539</c:v>
                </c:pt>
                <c:pt idx="314">
                  <c:v>44540</c:v>
                </c:pt>
                <c:pt idx="315">
                  <c:v>44543</c:v>
                </c:pt>
                <c:pt idx="316">
                  <c:v>44544</c:v>
                </c:pt>
                <c:pt idx="317">
                  <c:v>44545</c:v>
                </c:pt>
                <c:pt idx="318">
                  <c:v>44546</c:v>
                </c:pt>
                <c:pt idx="319">
                  <c:v>44547</c:v>
                </c:pt>
                <c:pt idx="320">
                  <c:v>44550</c:v>
                </c:pt>
                <c:pt idx="321">
                  <c:v>44551</c:v>
                </c:pt>
                <c:pt idx="322">
                  <c:v>44552</c:v>
                </c:pt>
                <c:pt idx="323">
                  <c:v>44553</c:v>
                </c:pt>
                <c:pt idx="324">
                  <c:v>44554</c:v>
                </c:pt>
                <c:pt idx="325">
                  <c:v>44558</c:v>
                </c:pt>
                <c:pt idx="326">
                  <c:v>44559</c:v>
                </c:pt>
                <c:pt idx="327">
                  <c:v>44560</c:v>
                </c:pt>
                <c:pt idx="328">
                  <c:v>44564</c:v>
                </c:pt>
                <c:pt idx="329">
                  <c:v>44565</c:v>
                </c:pt>
                <c:pt idx="330">
                  <c:v>44566</c:v>
                </c:pt>
                <c:pt idx="331">
                  <c:v>44567</c:v>
                </c:pt>
                <c:pt idx="332">
                  <c:v>44568</c:v>
                </c:pt>
                <c:pt idx="333">
                  <c:v>44571</c:v>
                </c:pt>
                <c:pt idx="334">
                  <c:v>44572</c:v>
                </c:pt>
                <c:pt idx="335">
                  <c:v>44573</c:v>
                </c:pt>
                <c:pt idx="336">
                  <c:v>44574</c:v>
                </c:pt>
                <c:pt idx="337">
                  <c:v>44575</c:v>
                </c:pt>
                <c:pt idx="338">
                  <c:v>44578</c:v>
                </c:pt>
                <c:pt idx="339">
                  <c:v>44579</c:v>
                </c:pt>
                <c:pt idx="340">
                  <c:v>44580</c:v>
                </c:pt>
                <c:pt idx="341">
                  <c:v>44581</c:v>
                </c:pt>
                <c:pt idx="342">
                  <c:v>44582</c:v>
                </c:pt>
                <c:pt idx="343">
                  <c:v>44585</c:v>
                </c:pt>
                <c:pt idx="344">
                  <c:v>44586</c:v>
                </c:pt>
                <c:pt idx="345">
                  <c:v>44587</c:v>
                </c:pt>
                <c:pt idx="346">
                  <c:v>44599</c:v>
                </c:pt>
                <c:pt idx="347">
                  <c:v>44600</c:v>
                </c:pt>
                <c:pt idx="348">
                  <c:v>44601</c:v>
                </c:pt>
                <c:pt idx="349">
                  <c:v>44602</c:v>
                </c:pt>
                <c:pt idx="350">
                  <c:v>44603</c:v>
                </c:pt>
                <c:pt idx="351">
                  <c:v>44606</c:v>
                </c:pt>
                <c:pt idx="352">
                  <c:v>44607</c:v>
                </c:pt>
                <c:pt idx="353">
                  <c:v>44608</c:v>
                </c:pt>
                <c:pt idx="354">
                  <c:v>44609</c:v>
                </c:pt>
                <c:pt idx="355">
                  <c:v>44610</c:v>
                </c:pt>
                <c:pt idx="356">
                  <c:v>44613</c:v>
                </c:pt>
                <c:pt idx="357">
                  <c:v>44614</c:v>
                </c:pt>
                <c:pt idx="358">
                  <c:v>44615</c:v>
                </c:pt>
                <c:pt idx="359">
                  <c:v>44616</c:v>
                </c:pt>
                <c:pt idx="360">
                  <c:v>44617</c:v>
                </c:pt>
                <c:pt idx="361">
                  <c:v>44621</c:v>
                </c:pt>
                <c:pt idx="362">
                  <c:v>44622</c:v>
                </c:pt>
                <c:pt idx="363">
                  <c:v>44623</c:v>
                </c:pt>
                <c:pt idx="364">
                  <c:v>44624</c:v>
                </c:pt>
                <c:pt idx="365">
                  <c:v>44627</c:v>
                </c:pt>
                <c:pt idx="366">
                  <c:v>44628</c:v>
                </c:pt>
                <c:pt idx="367">
                  <c:v>44629</c:v>
                </c:pt>
                <c:pt idx="368">
                  <c:v>44630</c:v>
                </c:pt>
                <c:pt idx="369">
                  <c:v>44631</c:v>
                </c:pt>
                <c:pt idx="370">
                  <c:v>44634</c:v>
                </c:pt>
                <c:pt idx="371">
                  <c:v>44635</c:v>
                </c:pt>
                <c:pt idx="372">
                  <c:v>44636</c:v>
                </c:pt>
                <c:pt idx="373">
                  <c:v>44637</c:v>
                </c:pt>
                <c:pt idx="374">
                  <c:v>44638</c:v>
                </c:pt>
                <c:pt idx="375">
                  <c:v>44641</c:v>
                </c:pt>
                <c:pt idx="376">
                  <c:v>44642</c:v>
                </c:pt>
                <c:pt idx="377">
                  <c:v>44643</c:v>
                </c:pt>
                <c:pt idx="378">
                  <c:v>44644</c:v>
                </c:pt>
                <c:pt idx="379">
                  <c:v>44645</c:v>
                </c:pt>
                <c:pt idx="380">
                  <c:v>44648</c:v>
                </c:pt>
                <c:pt idx="381">
                  <c:v>44649</c:v>
                </c:pt>
                <c:pt idx="382">
                  <c:v>44650</c:v>
                </c:pt>
                <c:pt idx="383">
                  <c:v>44651</c:v>
                </c:pt>
                <c:pt idx="384">
                  <c:v>44652</c:v>
                </c:pt>
                <c:pt idx="385">
                  <c:v>44657</c:v>
                </c:pt>
                <c:pt idx="386">
                  <c:v>44658</c:v>
                </c:pt>
                <c:pt idx="387">
                  <c:v>44659</c:v>
                </c:pt>
                <c:pt idx="388">
                  <c:v>44662</c:v>
                </c:pt>
                <c:pt idx="389">
                  <c:v>44663</c:v>
                </c:pt>
                <c:pt idx="390">
                  <c:v>44664</c:v>
                </c:pt>
                <c:pt idx="391">
                  <c:v>44665</c:v>
                </c:pt>
                <c:pt idx="392">
                  <c:v>44670</c:v>
                </c:pt>
                <c:pt idx="393">
                  <c:v>44671</c:v>
                </c:pt>
                <c:pt idx="394">
                  <c:v>44672</c:v>
                </c:pt>
                <c:pt idx="395">
                  <c:v>44673</c:v>
                </c:pt>
                <c:pt idx="396">
                  <c:v>44677</c:v>
                </c:pt>
                <c:pt idx="397">
                  <c:v>44678</c:v>
                </c:pt>
                <c:pt idx="398">
                  <c:v>44680</c:v>
                </c:pt>
                <c:pt idx="399">
                  <c:v>44684</c:v>
                </c:pt>
                <c:pt idx="400">
                  <c:v>44685</c:v>
                </c:pt>
                <c:pt idx="401">
                  <c:v>44686</c:v>
                </c:pt>
                <c:pt idx="402">
                  <c:v>44687</c:v>
                </c:pt>
                <c:pt idx="403">
                  <c:v>44690</c:v>
                </c:pt>
                <c:pt idx="404">
                  <c:v>44691</c:v>
                </c:pt>
                <c:pt idx="405">
                  <c:v>44692</c:v>
                </c:pt>
                <c:pt idx="406">
                  <c:v>44693</c:v>
                </c:pt>
                <c:pt idx="407">
                  <c:v>44694</c:v>
                </c:pt>
                <c:pt idx="408">
                  <c:v>44697</c:v>
                </c:pt>
                <c:pt idx="409">
                  <c:v>44698</c:v>
                </c:pt>
                <c:pt idx="410">
                  <c:v>44699</c:v>
                </c:pt>
                <c:pt idx="411">
                  <c:v>44700</c:v>
                </c:pt>
                <c:pt idx="412">
                  <c:v>44701</c:v>
                </c:pt>
                <c:pt idx="413">
                  <c:v>44704</c:v>
                </c:pt>
                <c:pt idx="414">
                  <c:v>44705</c:v>
                </c:pt>
                <c:pt idx="415">
                  <c:v>44706</c:v>
                </c:pt>
                <c:pt idx="416">
                  <c:v>44707</c:v>
                </c:pt>
                <c:pt idx="417">
                  <c:v>44708</c:v>
                </c:pt>
                <c:pt idx="418">
                  <c:v>44711</c:v>
                </c:pt>
                <c:pt idx="419">
                  <c:v>44712</c:v>
                </c:pt>
                <c:pt idx="420">
                  <c:v>44713</c:v>
                </c:pt>
                <c:pt idx="421">
                  <c:v>44714</c:v>
                </c:pt>
                <c:pt idx="422">
                  <c:v>44718</c:v>
                </c:pt>
                <c:pt idx="423">
                  <c:v>44719</c:v>
                </c:pt>
                <c:pt idx="424">
                  <c:v>44720</c:v>
                </c:pt>
                <c:pt idx="425">
                  <c:v>44721</c:v>
                </c:pt>
                <c:pt idx="426">
                  <c:v>44722</c:v>
                </c:pt>
                <c:pt idx="427">
                  <c:v>44725</c:v>
                </c:pt>
                <c:pt idx="428">
                  <c:v>44726</c:v>
                </c:pt>
                <c:pt idx="429">
                  <c:v>44727</c:v>
                </c:pt>
                <c:pt idx="430">
                  <c:v>44728</c:v>
                </c:pt>
                <c:pt idx="431">
                  <c:v>44729</c:v>
                </c:pt>
                <c:pt idx="432">
                  <c:v>44732</c:v>
                </c:pt>
                <c:pt idx="433">
                  <c:v>44733</c:v>
                </c:pt>
                <c:pt idx="434">
                  <c:v>44734</c:v>
                </c:pt>
                <c:pt idx="435">
                  <c:v>44735</c:v>
                </c:pt>
                <c:pt idx="436">
                  <c:v>44736</c:v>
                </c:pt>
                <c:pt idx="437">
                  <c:v>44739</c:v>
                </c:pt>
                <c:pt idx="438">
                  <c:v>44740</c:v>
                </c:pt>
                <c:pt idx="439">
                  <c:v>44741</c:v>
                </c:pt>
                <c:pt idx="440">
                  <c:v>44742</c:v>
                </c:pt>
                <c:pt idx="441">
                  <c:v>44743</c:v>
                </c:pt>
                <c:pt idx="442">
                  <c:v>44746</c:v>
                </c:pt>
                <c:pt idx="443">
                  <c:v>44747</c:v>
                </c:pt>
                <c:pt idx="444">
                  <c:v>44748</c:v>
                </c:pt>
                <c:pt idx="445">
                  <c:v>44749</c:v>
                </c:pt>
                <c:pt idx="446">
                  <c:v>44750</c:v>
                </c:pt>
                <c:pt idx="447">
                  <c:v>44753</c:v>
                </c:pt>
                <c:pt idx="448">
                  <c:v>44754</c:v>
                </c:pt>
                <c:pt idx="449">
                  <c:v>44755</c:v>
                </c:pt>
                <c:pt idx="450">
                  <c:v>44756</c:v>
                </c:pt>
                <c:pt idx="451">
                  <c:v>44757</c:v>
                </c:pt>
                <c:pt idx="452">
                  <c:v>44760</c:v>
                </c:pt>
                <c:pt idx="453">
                  <c:v>44761</c:v>
                </c:pt>
                <c:pt idx="454">
                  <c:v>44762</c:v>
                </c:pt>
                <c:pt idx="455">
                  <c:v>44763</c:v>
                </c:pt>
                <c:pt idx="456">
                  <c:v>44764</c:v>
                </c:pt>
                <c:pt idx="457">
                  <c:v>44767</c:v>
                </c:pt>
                <c:pt idx="458">
                  <c:v>44768</c:v>
                </c:pt>
                <c:pt idx="459">
                  <c:v>44769</c:v>
                </c:pt>
                <c:pt idx="460">
                  <c:v>44770</c:v>
                </c:pt>
                <c:pt idx="461">
                  <c:v>44771</c:v>
                </c:pt>
                <c:pt idx="462">
                  <c:v>44774</c:v>
                </c:pt>
                <c:pt idx="463">
                  <c:v>44775</c:v>
                </c:pt>
                <c:pt idx="464">
                  <c:v>44776</c:v>
                </c:pt>
                <c:pt idx="465">
                  <c:v>44777</c:v>
                </c:pt>
                <c:pt idx="466">
                  <c:v>44778</c:v>
                </c:pt>
                <c:pt idx="467">
                  <c:v>44781</c:v>
                </c:pt>
                <c:pt idx="468">
                  <c:v>44782</c:v>
                </c:pt>
                <c:pt idx="469">
                  <c:v>44783</c:v>
                </c:pt>
                <c:pt idx="470">
                  <c:v>44784</c:v>
                </c:pt>
                <c:pt idx="471">
                  <c:v>44785</c:v>
                </c:pt>
                <c:pt idx="472">
                  <c:v>44788</c:v>
                </c:pt>
                <c:pt idx="473">
                  <c:v>44789</c:v>
                </c:pt>
                <c:pt idx="474">
                  <c:v>44790</c:v>
                </c:pt>
                <c:pt idx="475">
                  <c:v>44791</c:v>
                </c:pt>
                <c:pt idx="476">
                  <c:v>44792</c:v>
                </c:pt>
                <c:pt idx="477">
                  <c:v>44795</c:v>
                </c:pt>
                <c:pt idx="478">
                  <c:v>44796</c:v>
                </c:pt>
                <c:pt idx="479">
                  <c:v>44797</c:v>
                </c:pt>
                <c:pt idx="480">
                  <c:v>44798</c:v>
                </c:pt>
                <c:pt idx="481">
                  <c:v>44799</c:v>
                </c:pt>
                <c:pt idx="482">
                  <c:v>44802</c:v>
                </c:pt>
                <c:pt idx="483">
                  <c:v>44803</c:v>
                </c:pt>
                <c:pt idx="484">
                  <c:v>44804</c:v>
                </c:pt>
                <c:pt idx="485">
                  <c:v>44805</c:v>
                </c:pt>
                <c:pt idx="486">
                  <c:v>44806</c:v>
                </c:pt>
                <c:pt idx="487">
                  <c:v>44809</c:v>
                </c:pt>
                <c:pt idx="488">
                  <c:v>44810</c:v>
                </c:pt>
                <c:pt idx="489">
                  <c:v>44811</c:v>
                </c:pt>
                <c:pt idx="490">
                  <c:v>44812</c:v>
                </c:pt>
                <c:pt idx="491">
                  <c:v>44816</c:v>
                </c:pt>
                <c:pt idx="492">
                  <c:v>44817</c:v>
                </c:pt>
                <c:pt idx="493">
                  <c:v>44818</c:v>
                </c:pt>
                <c:pt idx="494">
                  <c:v>44819</c:v>
                </c:pt>
                <c:pt idx="495">
                  <c:v>44820</c:v>
                </c:pt>
                <c:pt idx="496">
                  <c:v>44823</c:v>
                </c:pt>
                <c:pt idx="497">
                  <c:v>44824</c:v>
                </c:pt>
                <c:pt idx="498">
                  <c:v>44825</c:v>
                </c:pt>
                <c:pt idx="499">
                  <c:v>44826</c:v>
                </c:pt>
                <c:pt idx="500">
                  <c:v>44827</c:v>
                </c:pt>
                <c:pt idx="501">
                  <c:v>44830</c:v>
                </c:pt>
                <c:pt idx="502">
                  <c:v>44831</c:v>
                </c:pt>
                <c:pt idx="503">
                  <c:v>44832</c:v>
                </c:pt>
                <c:pt idx="504">
                  <c:v>44833</c:v>
                </c:pt>
                <c:pt idx="505">
                  <c:v>44834</c:v>
                </c:pt>
                <c:pt idx="506">
                  <c:v>44837</c:v>
                </c:pt>
                <c:pt idx="507">
                  <c:v>44838</c:v>
                </c:pt>
                <c:pt idx="508">
                  <c:v>44839</c:v>
                </c:pt>
                <c:pt idx="509">
                  <c:v>44840</c:v>
                </c:pt>
                <c:pt idx="510">
                  <c:v>44841</c:v>
                </c:pt>
                <c:pt idx="511">
                  <c:v>44845</c:v>
                </c:pt>
                <c:pt idx="512">
                  <c:v>44846</c:v>
                </c:pt>
                <c:pt idx="513">
                  <c:v>44847</c:v>
                </c:pt>
                <c:pt idx="514">
                  <c:v>44848</c:v>
                </c:pt>
                <c:pt idx="515">
                  <c:v>44851</c:v>
                </c:pt>
                <c:pt idx="516">
                  <c:v>44852</c:v>
                </c:pt>
                <c:pt idx="517">
                  <c:v>44853</c:v>
                </c:pt>
                <c:pt idx="518">
                  <c:v>44854</c:v>
                </c:pt>
                <c:pt idx="519">
                  <c:v>44855</c:v>
                </c:pt>
                <c:pt idx="520">
                  <c:v>44858</c:v>
                </c:pt>
                <c:pt idx="521">
                  <c:v>44859</c:v>
                </c:pt>
                <c:pt idx="522">
                  <c:v>44860</c:v>
                </c:pt>
                <c:pt idx="523">
                  <c:v>44861</c:v>
                </c:pt>
                <c:pt idx="524">
                  <c:v>44862</c:v>
                </c:pt>
                <c:pt idx="525">
                  <c:v>44865</c:v>
                </c:pt>
                <c:pt idx="526">
                  <c:v>44866</c:v>
                </c:pt>
                <c:pt idx="527">
                  <c:v>44867</c:v>
                </c:pt>
                <c:pt idx="528">
                  <c:v>44868</c:v>
                </c:pt>
                <c:pt idx="529">
                  <c:v>44869</c:v>
                </c:pt>
                <c:pt idx="530">
                  <c:v>44872</c:v>
                </c:pt>
                <c:pt idx="531">
                  <c:v>44873</c:v>
                </c:pt>
                <c:pt idx="532">
                  <c:v>44874</c:v>
                </c:pt>
                <c:pt idx="533">
                  <c:v>44875</c:v>
                </c:pt>
                <c:pt idx="534">
                  <c:v>44876</c:v>
                </c:pt>
                <c:pt idx="535">
                  <c:v>44879</c:v>
                </c:pt>
                <c:pt idx="536">
                  <c:v>44880</c:v>
                </c:pt>
                <c:pt idx="537">
                  <c:v>44881</c:v>
                </c:pt>
                <c:pt idx="538">
                  <c:v>44882</c:v>
                </c:pt>
                <c:pt idx="539">
                  <c:v>44883</c:v>
                </c:pt>
                <c:pt idx="540">
                  <c:v>44886</c:v>
                </c:pt>
                <c:pt idx="541">
                  <c:v>44887</c:v>
                </c:pt>
                <c:pt idx="542">
                  <c:v>44888</c:v>
                </c:pt>
                <c:pt idx="543">
                  <c:v>44889</c:v>
                </c:pt>
                <c:pt idx="544">
                  <c:v>44890</c:v>
                </c:pt>
                <c:pt idx="545">
                  <c:v>44893</c:v>
                </c:pt>
                <c:pt idx="546">
                  <c:v>44894</c:v>
                </c:pt>
                <c:pt idx="547">
                  <c:v>44895</c:v>
                </c:pt>
                <c:pt idx="548">
                  <c:v>44896</c:v>
                </c:pt>
                <c:pt idx="549">
                  <c:v>44897</c:v>
                </c:pt>
                <c:pt idx="550">
                  <c:v>44900</c:v>
                </c:pt>
                <c:pt idx="551">
                  <c:v>44901</c:v>
                </c:pt>
                <c:pt idx="552">
                  <c:v>44902</c:v>
                </c:pt>
                <c:pt idx="553">
                  <c:v>44903</c:v>
                </c:pt>
                <c:pt idx="554">
                  <c:v>44904</c:v>
                </c:pt>
                <c:pt idx="555">
                  <c:v>44907</c:v>
                </c:pt>
                <c:pt idx="556">
                  <c:v>44908</c:v>
                </c:pt>
                <c:pt idx="557">
                  <c:v>44909</c:v>
                </c:pt>
                <c:pt idx="558">
                  <c:v>44910</c:v>
                </c:pt>
                <c:pt idx="559">
                  <c:v>44911</c:v>
                </c:pt>
                <c:pt idx="560">
                  <c:v>44914</c:v>
                </c:pt>
                <c:pt idx="561">
                  <c:v>44915</c:v>
                </c:pt>
                <c:pt idx="562">
                  <c:v>44916</c:v>
                </c:pt>
                <c:pt idx="563">
                  <c:v>44917</c:v>
                </c:pt>
                <c:pt idx="564">
                  <c:v>44918</c:v>
                </c:pt>
                <c:pt idx="565">
                  <c:v>44921</c:v>
                </c:pt>
                <c:pt idx="566">
                  <c:v>44922</c:v>
                </c:pt>
                <c:pt idx="567">
                  <c:v>44923</c:v>
                </c:pt>
                <c:pt idx="568">
                  <c:v>44924</c:v>
                </c:pt>
                <c:pt idx="569">
                  <c:v>44925</c:v>
                </c:pt>
                <c:pt idx="570">
                  <c:v>44929</c:v>
                </c:pt>
                <c:pt idx="571">
                  <c:v>44930</c:v>
                </c:pt>
                <c:pt idx="572">
                  <c:v>44931</c:v>
                </c:pt>
                <c:pt idx="573">
                  <c:v>44932</c:v>
                </c:pt>
                <c:pt idx="574">
                  <c:v>44935</c:v>
                </c:pt>
                <c:pt idx="575">
                  <c:v>44936</c:v>
                </c:pt>
                <c:pt idx="576">
                  <c:v>44937</c:v>
                </c:pt>
                <c:pt idx="577">
                  <c:v>44938</c:v>
                </c:pt>
                <c:pt idx="578">
                  <c:v>44939</c:v>
                </c:pt>
                <c:pt idx="579">
                  <c:v>44942</c:v>
                </c:pt>
                <c:pt idx="580">
                  <c:v>44943</c:v>
                </c:pt>
                <c:pt idx="581">
                  <c:v>44956</c:v>
                </c:pt>
                <c:pt idx="582">
                  <c:v>44957</c:v>
                </c:pt>
                <c:pt idx="583">
                  <c:v>44958</c:v>
                </c:pt>
                <c:pt idx="584">
                  <c:v>44959</c:v>
                </c:pt>
                <c:pt idx="585">
                  <c:v>44960</c:v>
                </c:pt>
                <c:pt idx="586">
                  <c:v>44963</c:v>
                </c:pt>
                <c:pt idx="587">
                  <c:v>44964</c:v>
                </c:pt>
                <c:pt idx="588">
                  <c:v>44965</c:v>
                </c:pt>
                <c:pt idx="589">
                  <c:v>44966</c:v>
                </c:pt>
                <c:pt idx="590">
                  <c:v>44967</c:v>
                </c:pt>
                <c:pt idx="591">
                  <c:v>44970</c:v>
                </c:pt>
                <c:pt idx="592">
                  <c:v>44971</c:v>
                </c:pt>
                <c:pt idx="593">
                  <c:v>44972</c:v>
                </c:pt>
                <c:pt idx="594">
                  <c:v>44973</c:v>
                </c:pt>
                <c:pt idx="595">
                  <c:v>44974</c:v>
                </c:pt>
                <c:pt idx="596">
                  <c:v>44977</c:v>
                </c:pt>
                <c:pt idx="597">
                  <c:v>44978</c:v>
                </c:pt>
                <c:pt idx="598">
                  <c:v>44979</c:v>
                </c:pt>
                <c:pt idx="599">
                  <c:v>44980</c:v>
                </c:pt>
                <c:pt idx="600">
                  <c:v>44981</c:v>
                </c:pt>
                <c:pt idx="601">
                  <c:v>44986</c:v>
                </c:pt>
                <c:pt idx="602">
                  <c:v>44987</c:v>
                </c:pt>
                <c:pt idx="603">
                  <c:v>44988</c:v>
                </c:pt>
                <c:pt idx="604">
                  <c:v>44991</c:v>
                </c:pt>
                <c:pt idx="605">
                  <c:v>44992</c:v>
                </c:pt>
                <c:pt idx="606">
                  <c:v>44993</c:v>
                </c:pt>
                <c:pt idx="607">
                  <c:v>44994</c:v>
                </c:pt>
                <c:pt idx="608">
                  <c:v>44995</c:v>
                </c:pt>
                <c:pt idx="609">
                  <c:v>44998</c:v>
                </c:pt>
                <c:pt idx="610">
                  <c:v>44999</c:v>
                </c:pt>
                <c:pt idx="611">
                  <c:v>45000</c:v>
                </c:pt>
                <c:pt idx="612">
                  <c:v>45001</c:v>
                </c:pt>
                <c:pt idx="613">
                  <c:v>45002</c:v>
                </c:pt>
                <c:pt idx="614">
                  <c:v>45005</c:v>
                </c:pt>
                <c:pt idx="615">
                  <c:v>45006</c:v>
                </c:pt>
                <c:pt idx="616">
                  <c:v>45007</c:v>
                </c:pt>
                <c:pt idx="617">
                  <c:v>45008</c:v>
                </c:pt>
                <c:pt idx="618">
                  <c:v>45009</c:v>
                </c:pt>
                <c:pt idx="619">
                  <c:v>45012</c:v>
                </c:pt>
                <c:pt idx="620">
                  <c:v>45013</c:v>
                </c:pt>
                <c:pt idx="621">
                  <c:v>45014</c:v>
                </c:pt>
                <c:pt idx="622">
                  <c:v>45015</c:v>
                </c:pt>
                <c:pt idx="623">
                  <c:v>45016</c:v>
                </c:pt>
                <c:pt idx="624">
                  <c:v>45022</c:v>
                </c:pt>
                <c:pt idx="625">
                  <c:v>45023</c:v>
                </c:pt>
                <c:pt idx="626">
                  <c:v>45026</c:v>
                </c:pt>
                <c:pt idx="627">
                  <c:v>45027</c:v>
                </c:pt>
                <c:pt idx="628">
                  <c:v>45028</c:v>
                </c:pt>
                <c:pt idx="629">
                  <c:v>45029</c:v>
                </c:pt>
                <c:pt idx="630">
                  <c:v>45030</c:v>
                </c:pt>
                <c:pt idx="631">
                  <c:v>45033</c:v>
                </c:pt>
                <c:pt idx="632">
                  <c:v>45034</c:v>
                </c:pt>
                <c:pt idx="633">
                  <c:v>45035</c:v>
                </c:pt>
                <c:pt idx="634">
                  <c:v>45036</c:v>
                </c:pt>
                <c:pt idx="635">
                  <c:v>45037</c:v>
                </c:pt>
                <c:pt idx="636">
                  <c:v>45040</c:v>
                </c:pt>
                <c:pt idx="637">
                  <c:v>45041</c:v>
                </c:pt>
                <c:pt idx="638">
                  <c:v>45042</c:v>
                </c:pt>
                <c:pt idx="639">
                  <c:v>45043</c:v>
                </c:pt>
                <c:pt idx="640">
                  <c:v>45044</c:v>
                </c:pt>
                <c:pt idx="641">
                  <c:v>45048</c:v>
                </c:pt>
                <c:pt idx="642">
                  <c:v>45049</c:v>
                </c:pt>
                <c:pt idx="643">
                  <c:v>45050</c:v>
                </c:pt>
                <c:pt idx="644">
                  <c:v>45051</c:v>
                </c:pt>
                <c:pt idx="645">
                  <c:v>45054</c:v>
                </c:pt>
                <c:pt idx="646">
                  <c:v>45055</c:v>
                </c:pt>
                <c:pt idx="647">
                  <c:v>45056</c:v>
                </c:pt>
                <c:pt idx="648">
                  <c:v>45057</c:v>
                </c:pt>
                <c:pt idx="649">
                  <c:v>45058</c:v>
                </c:pt>
                <c:pt idx="650">
                  <c:v>45061</c:v>
                </c:pt>
                <c:pt idx="651">
                  <c:v>45062</c:v>
                </c:pt>
                <c:pt idx="652">
                  <c:v>45063</c:v>
                </c:pt>
                <c:pt idx="653">
                  <c:v>45064</c:v>
                </c:pt>
                <c:pt idx="654">
                  <c:v>45065</c:v>
                </c:pt>
                <c:pt idx="655">
                  <c:v>45068</c:v>
                </c:pt>
                <c:pt idx="656">
                  <c:v>45069</c:v>
                </c:pt>
                <c:pt idx="657">
                  <c:v>45070</c:v>
                </c:pt>
                <c:pt idx="658">
                  <c:v>45071</c:v>
                </c:pt>
                <c:pt idx="659">
                  <c:v>45072</c:v>
                </c:pt>
                <c:pt idx="660">
                  <c:v>45075</c:v>
                </c:pt>
                <c:pt idx="661">
                  <c:v>45076</c:v>
                </c:pt>
                <c:pt idx="662">
                  <c:v>45077</c:v>
                </c:pt>
                <c:pt idx="663">
                  <c:v>45078</c:v>
                </c:pt>
                <c:pt idx="664">
                  <c:v>45079</c:v>
                </c:pt>
                <c:pt idx="665">
                  <c:v>45082</c:v>
                </c:pt>
                <c:pt idx="666">
                  <c:v>45083</c:v>
                </c:pt>
                <c:pt idx="667">
                  <c:v>45084</c:v>
                </c:pt>
                <c:pt idx="668">
                  <c:v>45085</c:v>
                </c:pt>
                <c:pt idx="669">
                  <c:v>45086</c:v>
                </c:pt>
                <c:pt idx="670">
                  <c:v>45089</c:v>
                </c:pt>
                <c:pt idx="671">
                  <c:v>45090</c:v>
                </c:pt>
                <c:pt idx="672">
                  <c:v>45091</c:v>
                </c:pt>
                <c:pt idx="673">
                  <c:v>45092</c:v>
                </c:pt>
                <c:pt idx="674">
                  <c:v>45093</c:v>
                </c:pt>
                <c:pt idx="675">
                  <c:v>45096</c:v>
                </c:pt>
                <c:pt idx="676">
                  <c:v>45097</c:v>
                </c:pt>
                <c:pt idx="677">
                  <c:v>45098</c:v>
                </c:pt>
                <c:pt idx="678">
                  <c:v>45103</c:v>
                </c:pt>
                <c:pt idx="679">
                  <c:v>45104</c:v>
                </c:pt>
                <c:pt idx="680">
                  <c:v>45105</c:v>
                </c:pt>
                <c:pt idx="681">
                  <c:v>45106</c:v>
                </c:pt>
                <c:pt idx="682">
                  <c:v>45107</c:v>
                </c:pt>
                <c:pt idx="683">
                  <c:v>45110</c:v>
                </c:pt>
                <c:pt idx="684">
                  <c:v>45111</c:v>
                </c:pt>
                <c:pt idx="685">
                  <c:v>45112</c:v>
                </c:pt>
                <c:pt idx="686">
                  <c:v>45113</c:v>
                </c:pt>
                <c:pt idx="687">
                  <c:v>45114</c:v>
                </c:pt>
                <c:pt idx="688">
                  <c:v>45117</c:v>
                </c:pt>
                <c:pt idx="689">
                  <c:v>45118</c:v>
                </c:pt>
                <c:pt idx="690">
                  <c:v>45119</c:v>
                </c:pt>
                <c:pt idx="691">
                  <c:v>45120</c:v>
                </c:pt>
                <c:pt idx="692">
                  <c:v>45121</c:v>
                </c:pt>
                <c:pt idx="693">
                  <c:v>45124</c:v>
                </c:pt>
                <c:pt idx="694">
                  <c:v>45125</c:v>
                </c:pt>
                <c:pt idx="695">
                  <c:v>45126</c:v>
                </c:pt>
                <c:pt idx="696">
                  <c:v>45127</c:v>
                </c:pt>
                <c:pt idx="697">
                  <c:v>45128</c:v>
                </c:pt>
                <c:pt idx="698">
                  <c:v>45131</c:v>
                </c:pt>
                <c:pt idx="699">
                  <c:v>45132</c:v>
                </c:pt>
                <c:pt idx="700">
                  <c:v>45133</c:v>
                </c:pt>
                <c:pt idx="701">
                  <c:v>45134</c:v>
                </c:pt>
                <c:pt idx="702">
                  <c:v>45135</c:v>
                </c:pt>
                <c:pt idx="703">
                  <c:v>45138</c:v>
                </c:pt>
                <c:pt idx="704">
                  <c:v>45139</c:v>
                </c:pt>
                <c:pt idx="705">
                  <c:v>45140</c:v>
                </c:pt>
                <c:pt idx="706">
                  <c:v>45142</c:v>
                </c:pt>
                <c:pt idx="707">
                  <c:v>45145</c:v>
                </c:pt>
                <c:pt idx="708">
                  <c:v>45146</c:v>
                </c:pt>
                <c:pt idx="709">
                  <c:v>45147</c:v>
                </c:pt>
                <c:pt idx="710">
                  <c:v>45148</c:v>
                </c:pt>
                <c:pt idx="711">
                  <c:v>45149</c:v>
                </c:pt>
                <c:pt idx="712">
                  <c:v>45152</c:v>
                </c:pt>
                <c:pt idx="713">
                  <c:v>45153</c:v>
                </c:pt>
                <c:pt idx="714">
                  <c:v>45154</c:v>
                </c:pt>
                <c:pt idx="715">
                  <c:v>45155</c:v>
                </c:pt>
                <c:pt idx="716">
                  <c:v>45156</c:v>
                </c:pt>
                <c:pt idx="717">
                  <c:v>45159</c:v>
                </c:pt>
                <c:pt idx="718">
                  <c:v>45160</c:v>
                </c:pt>
                <c:pt idx="719">
                  <c:v>45161</c:v>
                </c:pt>
                <c:pt idx="720">
                  <c:v>45162</c:v>
                </c:pt>
                <c:pt idx="721">
                  <c:v>45163</c:v>
                </c:pt>
                <c:pt idx="722">
                  <c:v>45166</c:v>
                </c:pt>
                <c:pt idx="723">
                  <c:v>45167</c:v>
                </c:pt>
                <c:pt idx="724">
                  <c:v>45168</c:v>
                </c:pt>
                <c:pt idx="725">
                  <c:v>45169</c:v>
                </c:pt>
                <c:pt idx="726">
                  <c:v>45170</c:v>
                </c:pt>
                <c:pt idx="727">
                  <c:v>45173</c:v>
                </c:pt>
                <c:pt idx="728">
                  <c:v>45174</c:v>
                </c:pt>
                <c:pt idx="729">
                  <c:v>45175</c:v>
                </c:pt>
                <c:pt idx="730">
                  <c:v>45176</c:v>
                </c:pt>
                <c:pt idx="731">
                  <c:v>45177</c:v>
                </c:pt>
                <c:pt idx="732">
                  <c:v>45180</c:v>
                </c:pt>
                <c:pt idx="733">
                  <c:v>45181</c:v>
                </c:pt>
                <c:pt idx="734">
                  <c:v>45182</c:v>
                </c:pt>
                <c:pt idx="735">
                  <c:v>45183</c:v>
                </c:pt>
                <c:pt idx="736">
                  <c:v>45184</c:v>
                </c:pt>
                <c:pt idx="737">
                  <c:v>45187</c:v>
                </c:pt>
                <c:pt idx="738">
                  <c:v>45188</c:v>
                </c:pt>
                <c:pt idx="739">
                  <c:v>45189</c:v>
                </c:pt>
                <c:pt idx="740">
                  <c:v>45190</c:v>
                </c:pt>
                <c:pt idx="741">
                  <c:v>45191</c:v>
                </c:pt>
                <c:pt idx="742">
                  <c:v>45194</c:v>
                </c:pt>
                <c:pt idx="743">
                  <c:v>45195</c:v>
                </c:pt>
                <c:pt idx="744">
                  <c:v>45196</c:v>
                </c:pt>
                <c:pt idx="745">
                  <c:v>45197</c:v>
                </c:pt>
                <c:pt idx="746">
                  <c:v>45201</c:v>
                </c:pt>
                <c:pt idx="747">
                  <c:v>45202</c:v>
                </c:pt>
                <c:pt idx="748">
                  <c:v>45203</c:v>
                </c:pt>
                <c:pt idx="749">
                  <c:v>45204</c:v>
                </c:pt>
                <c:pt idx="750">
                  <c:v>45205</c:v>
                </c:pt>
                <c:pt idx="751">
                  <c:v>45210</c:v>
                </c:pt>
                <c:pt idx="752">
                  <c:v>45211</c:v>
                </c:pt>
                <c:pt idx="753">
                  <c:v>45212</c:v>
                </c:pt>
                <c:pt idx="754">
                  <c:v>45215</c:v>
                </c:pt>
                <c:pt idx="755">
                  <c:v>45216</c:v>
                </c:pt>
                <c:pt idx="756">
                  <c:v>45217</c:v>
                </c:pt>
                <c:pt idx="757">
                  <c:v>45218</c:v>
                </c:pt>
                <c:pt idx="758">
                  <c:v>45219</c:v>
                </c:pt>
                <c:pt idx="759">
                  <c:v>45222</c:v>
                </c:pt>
                <c:pt idx="760">
                  <c:v>45223</c:v>
                </c:pt>
                <c:pt idx="761">
                  <c:v>45224</c:v>
                </c:pt>
                <c:pt idx="762">
                  <c:v>45225</c:v>
                </c:pt>
                <c:pt idx="763">
                  <c:v>45226</c:v>
                </c:pt>
                <c:pt idx="764">
                  <c:v>45229</c:v>
                </c:pt>
                <c:pt idx="765">
                  <c:v>45230</c:v>
                </c:pt>
                <c:pt idx="766">
                  <c:v>45231</c:v>
                </c:pt>
                <c:pt idx="767">
                  <c:v>45232</c:v>
                </c:pt>
                <c:pt idx="768">
                  <c:v>45233</c:v>
                </c:pt>
                <c:pt idx="769">
                  <c:v>45236</c:v>
                </c:pt>
                <c:pt idx="770">
                  <c:v>45237</c:v>
                </c:pt>
                <c:pt idx="771">
                  <c:v>45238</c:v>
                </c:pt>
                <c:pt idx="772">
                  <c:v>45239</c:v>
                </c:pt>
                <c:pt idx="773">
                  <c:v>45240</c:v>
                </c:pt>
                <c:pt idx="774">
                  <c:v>45243</c:v>
                </c:pt>
                <c:pt idx="775">
                  <c:v>45244</c:v>
                </c:pt>
                <c:pt idx="776">
                  <c:v>45245</c:v>
                </c:pt>
                <c:pt idx="777">
                  <c:v>45246</c:v>
                </c:pt>
              </c:numCache>
            </c:numRef>
          </c:cat>
          <c:val>
            <c:numRef>
              <c:f>'S1_new (2)'!$H$2:$H$792</c:f>
              <c:numCache>
                <c:formatCode>0.00%</c:formatCode>
                <c:ptCount val="791"/>
                <c:pt idx="0">
                  <c:v>1.7144585284287945E-3</c:v>
                </c:pt>
                <c:pt idx="1">
                  <c:v>1.7144585284287945E-3</c:v>
                </c:pt>
                <c:pt idx="2">
                  <c:v>1.7144585284287945E-3</c:v>
                </c:pt>
                <c:pt idx="3">
                  <c:v>1.7144585284287945E-3</c:v>
                </c:pt>
                <c:pt idx="4">
                  <c:v>1.7144585284287945E-3</c:v>
                </c:pt>
                <c:pt idx="5">
                  <c:v>1.7144585284287945E-3</c:v>
                </c:pt>
                <c:pt idx="6">
                  <c:v>1.7144585284287945E-3</c:v>
                </c:pt>
                <c:pt idx="7">
                  <c:v>1.7144585284287945E-3</c:v>
                </c:pt>
                <c:pt idx="8">
                  <c:v>1.7144585284287945E-3</c:v>
                </c:pt>
                <c:pt idx="9">
                  <c:v>1.7144585284287945E-3</c:v>
                </c:pt>
                <c:pt idx="10">
                  <c:v>1.7144585284287945E-3</c:v>
                </c:pt>
                <c:pt idx="11">
                  <c:v>1.7144585284287945E-3</c:v>
                </c:pt>
                <c:pt idx="12">
                  <c:v>1.7144585284287945E-3</c:v>
                </c:pt>
                <c:pt idx="13">
                  <c:v>1.7144585284287945E-3</c:v>
                </c:pt>
                <c:pt idx="14">
                  <c:v>1.7144585284287945E-3</c:v>
                </c:pt>
                <c:pt idx="15">
                  <c:v>1.7144585284287945E-3</c:v>
                </c:pt>
                <c:pt idx="16">
                  <c:v>1.7144585284287945E-3</c:v>
                </c:pt>
                <c:pt idx="17">
                  <c:v>1.7144585284287945E-3</c:v>
                </c:pt>
                <c:pt idx="18">
                  <c:v>1.7144585284287945E-3</c:v>
                </c:pt>
                <c:pt idx="19">
                  <c:v>1.7144585284287945E-3</c:v>
                </c:pt>
                <c:pt idx="20">
                  <c:v>1.7144585284287945E-3</c:v>
                </c:pt>
                <c:pt idx="21">
                  <c:v>1.7144585284287945E-3</c:v>
                </c:pt>
                <c:pt idx="22">
                  <c:v>1.7144585284287945E-3</c:v>
                </c:pt>
                <c:pt idx="23">
                  <c:v>1.7144585284287945E-3</c:v>
                </c:pt>
                <c:pt idx="24">
                  <c:v>1.7144585284287945E-3</c:v>
                </c:pt>
                <c:pt idx="25">
                  <c:v>1.7144585284287945E-3</c:v>
                </c:pt>
                <c:pt idx="26">
                  <c:v>1.7144585284287945E-3</c:v>
                </c:pt>
                <c:pt idx="27">
                  <c:v>1.7144585284287945E-3</c:v>
                </c:pt>
                <c:pt idx="28">
                  <c:v>1.7144585284287945E-3</c:v>
                </c:pt>
                <c:pt idx="29">
                  <c:v>1.7144585284287945E-3</c:v>
                </c:pt>
                <c:pt idx="30">
                  <c:v>1.7144585284287945E-3</c:v>
                </c:pt>
                <c:pt idx="31">
                  <c:v>1.7144585284287945E-3</c:v>
                </c:pt>
                <c:pt idx="32">
                  <c:v>1.7144585284287945E-3</c:v>
                </c:pt>
                <c:pt idx="33">
                  <c:v>1.7144585284287945E-3</c:v>
                </c:pt>
                <c:pt idx="34">
                  <c:v>1.7144585284287945E-3</c:v>
                </c:pt>
                <c:pt idx="35">
                  <c:v>1.7144585284287945E-3</c:v>
                </c:pt>
                <c:pt idx="36">
                  <c:v>1.7144585284287945E-3</c:v>
                </c:pt>
                <c:pt idx="37">
                  <c:v>1.7144585284287945E-3</c:v>
                </c:pt>
                <c:pt idx="38">
                  <c:v>1.7144585284287945E-3</c:v>
                </c:pt>
                <c:pt idx="39">
                  <c:v>1.7144585284287945E-3</c:v>
                </c:pt>
                <c:pt idx="40">
                  <c:v>1.7144585284287945E-3</c:v>
                </c:pt>
                <c:pt idx="41">
                  <c:v>1.7144585284287945E-3</c:v>
                </c:pt>
                <c:pt idx="42">
                  <c:v>1.7144585284287945E-3</c:v>
                </c:pt>
                <c:pt idx="43">
                  <c:v>1.7144585284287945E-3</c:v>
                </c:pt>
                <c:pt idx="44">
                  <c:v>1.7144585284287945E-3</c:v>
                </c:pt>
                <c:pt idx="45">
                  <c:v>1.7144585284287945E-3</c:v>
                </c:pt>
                <c:pt idx="46">
                  <c:v>1.7144585284287945E-3</c:v>
                </c:pt>
                <c:pt idx="47">
                  <c:v>1.7144585284287945E-3</c:v>
                </c:pt>
                <c:pt idx="48">
                  <c:v>1.7144585284287945E-3</c:v>
                </c:pt>
                <c:pt idx="49">
                  <c:v>1.7144585284287945E-3</c:v>
                </c:pt>
                <c:pt idx="50">
                  <c:v>1.7144585284287945E-3</c:v>
                </c:pt>
                <c:pt idx="51">
                  <c:v>1.7144585284287945E-3</c:v>
                </c:pt>
                <c:pt idx="52">
                  <c:v>1.7144585284287945E-3</c:v>
                </c:pt>
                <c:pt idx="53">
                  <c:v>1.7144585284287945E-3</c:v>
                </c:pt>
                <c:pt idx="54">
                  <c:v>1.7144585284287945E-3</c:v>
                </c:pt>
                <c:pt idx="55">
                  <c:v>1.7144585284287945E-3</c:v>
                </c:pt>
                <c:pt idx="56">
                  <c:v>1.7144585284287945E-3</c:v>
                </c:pt>
                <c:pt idx="57">
                  <c:v>1.7144585284287945E-3</c:v>
                </c:pt>
                <c:pt idx="58">
                  <c:v>1.7144585284287945E-3</c:v>
                </c:pt>
                <c:pt idx="59">
                  <c:v>1.7144585284287945E-3</c:v>
                </c:pt>
                <c:pt idx="60">
                  <c:v>1.7144585284287945E-3</c:v>
                </c:pt>
                <c:pt idx="61">
                  <c:v>1.7144585284287945E-3</c:v>
                </c:pt>
                <c:pt idx="62">
                  <c:v>1.7144585284287945E-3</c:v>
                </c:pt>
                <c:pt idx="63">
                  <c:v>1.7144585284287945E-3</c:v>
                </c:pt>
                <c:pt idx="64">
                  <c:v>1.7144585284287945E-3</c:v>
                </c:pt>
                <c:pt idx="65">
                  <c:v>1.7144585284287945E-3</c:v>
                </c:pt>
                <c:pt idx="66">
                  <c:v>1.7144585284287945E-3</c:v>
                </c:pt>
                <c:pt idx="67">
                  <c:v>1.7144585284287945E-3</c:v>
                </c:pt>
                <c:pt idx="68">
                  <c:v>1.7144585284287945E-3</c:v>
                </c:pt>
                <c:pt idx="69">
                  <c:v>1.7144585284287945E-3</c:v>
                </c:pt>
                <c:pt idx="70">
                  <c:v>1.7144585284287945E-3</c:v>
                </c:pt>
                <c:pt idx="71">
                  <c:v>1.7144585284287945E-3</c:v>
                </c:pt>
                <c:pt idx="72">
                  <c:v>1.7144585284287945E-3</c:v>
                </c:pt>
                <c:pt idx="73">
                  <c:v>1.7144585284287945E-3</c:v>
                </c:pt>
                <c:pt idx="74">
                  <c:v>1.7144585284287945E-3</c:v>
                </c:pt>
                <c:pt idx="75">
                  <c:v>1.7144585284287945E-3</c:v>
                </c:pt>
                <c:pt idx="76">
                  <c:v>1.7144585284287945E-3</c:v>
                </c:pt>
                <c:pt idx="77">
                  <c:v>1.7144585284287945E-3</c:v>
                </c:pt>
                <c:pt idx="78">
                  <c:v>1.7144585284287945E-3</c:v>
                </c:pt>
                <c:pt idx="79">
                  <c:v>1.7144585284287945E-3</c:v>
                </c:pt>
                <c:pt idx="80">
                  <c:v>1.7144585284287945E-3</c:v>
                </c:pt>
                <c:pt idx="81">
                  <c:v>1.7144585284287945E-3</c:v>
                </c:pt>
                <c:pt idx="82">
                  <c:v>1.7144585284287945E-3</c:v>
                </c:pt>
                <c:pt idx="83">
                  <c:v>1.7144585284287945E-3</c:v>
                </c:pt>
                <c:pt idx="84">
                  <c:v>1.7144585284287945E-3</c:v>
                </c:pt>
                <c:pt idx="85">
                  <c:v>1.7144585284287945E-3</c:v>
                </c:pt>
                <c:pt idx="86">
                  <c:v>1.7144585284287945E-3</c:v>
                </c:pt>
                <c:pt idx="87">
                  <c:v>1.7144585284287945E-3</c:v>
                </c:pt>
                <c:pt idx="88">
                  <c:v>1.7144585284287945E-3</c:v>
                </c:pt>
                <c:pt idx="89">
                  <c:v>1.7144585284287945E-3</c:v>
                </c:pt>
                <c:pt idx="90">
                  <c:v>1.7144585284287945E-3</c:v>
                </c:pt>
                <c:pt idx="91">
                  <c:v>1.7144585284287945E-3</c:v>
                </c:pt>
                <c:pt idx="92">
                  <c:v>1.7144585284287945E-3</c:v>
                </c:pt>
                <c:pt idx="93">
                  <c:v>1.7144585284287945E-3</c:v>
                </c:pt>
                <c:pt idx="94">
                  <c:v>1.7144585284287945E-3</c:v>
                </c:pt>
                <c:pt idx="95">
                  <c:v>1.7144585284287945E-3</c:v>
                </c:pt>
                <c:pt idx="96">
                  <c:v>1.7144585284287945E-3</c:v>
                </c:pt>
                <c:pt idx="97">
                  <c:v>1.7144585284287945E-3</c:v>
                </c:pt>
                <c:pt idx="98">
                  <c:v>1.7144585284287945E-3</c:v>
                </c:pt>
                <c:pt idx="99">
                  <c:v>1.7144585284287945E-3</c:v>
                </c:pt>
                <c:pt idx="100">
                  <c:v>1.7144585284287945E-3</c:v>
                </c:pt>
                <c:pt idx="101">
                  <c:v>1.7144585284287945E-3</c:v>
                </c:pt>
                <c:pt idx="102">
                  <c:v>1.7144585284287945E-3</c:v>
                </c:pt>
                <c:pt idx="103">
                  <c:v>1.7144585284287945E-3</c:v>
                </c:pt>
                <c:pt idx="104">
                  <c:v>1.7144585284287945E-3</c:v>
                </c:pt>
                <c:pt idx="105">
                  <c:v>1.7144585284287945E-3</c:v>
                </c:pt>
                <c:pt idx="106">
                  <c:v>1.7144585284287945E-3</c:v>
                </c:pt>
                <c:pt idx="107">
                  <c:v>1.7144585284287945E-3</c:v>
                </c:pt>
                <c:pt idx="108">
                  <c:v>1.7144585284287945E-3</c:v>
                </c:pt>
                <c:pt idx="109">
                  <c:v>1.7144585284287945E-3</c:v>
                </c:pt>
                <c:pt idx="110">
                  <c:v>1.7144585284287945E-3</c:v>
                </c:pt>
                <c:pt idx="111">
                  <c:v>1.7144585284287945E-3</c:v>
                </c:pt>
                <c:pt idx="112">
                  <c:v>1.7144585284287945E-3</c:v>
                </c:pt>
                <c:pt idx="113">
                  <c:v>1.7144585284287945E-3</c:v>
                </c:pt>
                <c:pt idx="114">
                  <c:v>1.7144585284287945E-3</c:v>
                </c:pt>
                <c:pt idx="115">
                  <c:v>1.7144585284287945E-3</c:v>
                </c:pt>
                <c:pt idx="116">
                  <c:v>1.7144585284287945E-3</c:v>
                </c:pt>
                <c:pt idx="117">
                  <c:v>1.7144585284287945E-3</c:v>
                </c:pt>
                <c:pt idx="118">
                  <c:v>1.7144585284287945E-3</c:v>
                </c:pt>
                <c:pt idx="119">
                  <c:v>1.7144585284287945E-3</c:v>
                </c:pt>
                <c:pt idx="120">
                  <c:v>1.7144585284287945E-3</c:v>
                </c:pt>
                <c:pt idx="121">
                  <c:v>1.7144585284287945E-3</c:v>
                </c:pt>
                <c:pt idx="122">
                  <c:v>1.7144585284287945E-3</c:v>
                </c:pt>
                <c:pt idx="123">
                  <c:v>1.7144585284287945E-3</c:v>
                </c:pt>
                <c:pt idx="124">
                  <c:v>1.7144585284287945E-3</c:v>
                </c:pt>
                <c:pt idx="125">
                  <c:v>1.7144585284287945E-3</c:v>
                </c:pt>
                <c:pt idx="126">
                  <c:v>1.7144585284287945E-3</c:v>
                </c:pt>
                <c:pt idx="127">
                  <c:v>1.7144585284287945E-3</c:v>
                </c:pt>
                <c:pt idx="128">
                  <c:v>1.7144585284287945E-3</c:v>
                </c:pt>
                <c:pt idx="129">
                  <c:v>1.7144585284287945E-3</c:v>
                </c:pt>
                <c:pt idx="130">
                  <c:v>1.7144585284287945E-3</c:v>
                </c:pt>
                <c:pt idx="131">
                  <c:v>1.7144585284287945E-3</c:v>
                </c:pt>
                <c:pt idx="132">
                  <c:v>1.7144585284287945E-3</c:v>
                </c:pt>
                <c:pt idx="133">
                  <c:v>1.7144585284287945E-3</c:v>
                </c:pt>
                <c:pt idx="134">
                  <c:v>1.7144585284287945E-3</c:v>
                </c:pt>
                <c:pt idx="135">
                  <c:v>1.7144585284287945E-3</c:v>
                </c:pt>
                <c:pt idx="136">
                  <c:v>1.7144585284287945E-3</c:v>
                </c:pt>
                <c:pt idx="137">
                  <c:v>1.7144585284287945E-3</c:v>
                </c:pt>
                <c:pt idx="138">
                  <c:v>1.7144585284287945E-3</c:v>
                </c:pt>
                <c:pt idx="139">
                  <c:v>1.7144585284287945E-3</c:v>
                </c:pt>
                <c:pt idx="140">
                  <c:v>1.7144585284287945E-3</c:v>
                </c:pt>
                <c:pt idx="141">
                  <c:v>1.7144585284287945E-3</c:v>
                </c:pt>
                <c:pt idx="142">
                  <c:v>1.7144585284287945E-3</c:v>
                </c:pt>
                <c:pt idx="143">
                  <c:v>1.7144585284287945E-3</c:v>
                </c:pt>
                <c:pt idx="144">
                  <c:v>1.7144585284287945E-3</c:v>
                </c:pt>
                <c:pt idx="145">
                  <c:v>1.7144585284287945E-3</c:v>
                </c:pt>
                <c:pt idx="146">
                  <c:v>1.7144585284287945E-3</c:v>
                </c:pt>
                <c:pt idx="147">
                  <c:v>1.7144585284287945E-3</c:v>
                </c:pt>
                <c:pt idx="148">
                  <c:v>1.7144585284287945E-3</c:v>
                </c:pt>
                <c:pt idx="149">
                  <c:v>1.7144585284287945E-3</c:v>
                </c:pt>
                <c:pt idx="150">
                  <c:v>1.7144585284287945E-3</c:v>
                </c:pt>
                <c:pt idx="151">
                  <c:v>1.7144585284287945E-3</c:v>
                </c:pt>
                <c:pt idx="152">
                  <c:v>1.7144585284287945E-3</c:v>
                </c:pt>
                <c:pt idx="153">
                  <c:v>1.7144585284287945E-3</c:v>
                </c:pt>
                <c:pt idx="154">
                  <c:v>1.7144585284287945E-3</c:v>
                </c:pt>
                <c:pt idx="155">
                  <c:v>1.7144585284287945E-3</c:v>
                </c:pt>
                <c:pt idx="156">
                  <c:v>1.7144585284287945E-3</c:v>
                </c:pt>
                <c:pt idx="157">
                  <c:v>1.7144585284287945E-3</c:v>
                </c:pt>
                <c:pt idx="158">
                  <c:v>1.7144585284287945E-3</c:v>
                </c:pt>
                <c:pt idx="159">
                  <c:v>1.7144585284287945E-3</c:v>
                </c:pt>
                <c:pt idx="160">
                  <c:v>1.7144585284287945E-3</c:v>
                </c:pt>
                <c:pt idx="161">
                  <c:v>1.7144585284287945E-3</c:v>
                </c:pt>
                <c:pt idx="162">
                  <c:v>1.7144585284287945E-3</c:v>
                </c:pt>
                <c:pt idx="163">
                  <c:v>1.7144585284287945E-3</c:v>
                </c:pt>
                <c:pt idx="164">
                  <c:v>1.7144585284287945E-3</c:v>
                </c:pt>
                <c:pt idx="165">
                  <c:v>1.7144585284287945E-3</c:v>
                </c:pt>
                <c:pt idx="166">
                  <c:v>1.7144585284287945E-3</c:v>
                </c:pt>
                <c:pt idx="167">
                  <c:v>1.7144585284287945E-3</c:v>
                </c:pt>
                <c:pt idx="168">
                  <c:v>1.7144585284287945E-3</c:v>
                </c:pt>
                <c:pt idx="169">
                  <c:v>1.7144585284287945E-3</c:v>
                </c:pt>
                <c:pt idx="170">
                  <c:v>1.7144585284287945E-3</c:v>
                </c:pt>
                <c:pt idx="171">
                  <c:v>1.7144585284287945E-3</c:v>
                </c:pt>
                <c:pt idx="172">
                  <c:v>1.7144585284287945E-3</c:v>
                </c:pt>
                <c:pt idx="173">
                  <c:v>1.7144585284287945E-3</c:v>
                </c:pt>
                <c:pt idx="174">
                  <c:v>1.7144585284287945E-3</c:v>
                </c:pt>
                <c:pt idx="175">
                  <c:v>1.7144585284287945E-3</c:v>
                </c:pt>
                <c:pt idx="176">
                  <c:v>1.7144585284287945E-3</c:v>
                </c:pt>
                <c:pt idx="177">
                  <c:v>1.7144585284287945E-3</c:v>
                </c:pt>
                <c:pt idx="178">
                  <c:v>1.7144585284287945E-3</c:v>
                </c:pt>
                <c:pt idx="179">
                  <c:v>1.7144585284287945E-3</c:v>
                </c:pt>
                <c:pt idx="180">
                  <c:v>1.7144585284287945E-3</c:v>
                </c:pt>
                <c:pt idx="181">
                  <c:v>1.7144585284287945E-3</c:v>
                </c:pt>
                <c:pt idx="182">
                  <c:v>1.7144585284287945E-3</c:v>
                </c:pt>
                <c:pt idx="183">
                  <c:v>1.7144585284287945E-3</c:v>
                </c:pt>
                <c:pt idx="184">
                  <c:v>1.7144585284287945E-3</c:v>
                </c:pt>
                <c:pt idx="185">
                  <c:v>1.7144585284287945E-3</c:v>
                </c:pt>
                <c:pt idx="186">
                  <c:v>1.7144585284287945E-3</c:v>
                </c:pt>
                <c:pt idx="187">
                  <c:v>1.7144585284287945E-3</c:v>
                </c:pt>
                <c:pt idx="188">
                  <c:v>1.7144585284287945E-3</c:v>
                </c:pt>
                <c:pt idx="189">
                  <c:v>1.7144585284287945E-3</c:v>
                </c:pt>
                <c:pt idx="190">
                  <c:v>1.7144585284287945E-3</c:v>
                </c:pt>
                <c:pt idx="191">
                  <c:v>1.7144585284287945E-3</c:v>
                </c:pt>
                <c:pt idx="192">
                  <c:v>1.7144585284287945E-3</c:v>
                </c:pt>
                <c:pt idx="193">
                  <c:v>1.7144585284287945E-3</c:v>
                </c:pt>
                <c:pt idx="194">
                  <c:v>1.7144585284287945E-3</c:v>
                </c:pt>
                <c:pt idx="195">
                  <c:v>1.7144585284287945E-3</c:v>
                </c:pt>
                <c:pt idx="196">
                  <c:v>1.7144585284287945E-3</c:v>
                </c:pt>
                <c:pt idx="197">
                  <c:v>1.7144585284287945E-3</c:v>
                </c:pt>
                <c:pt idx="198">
                  <c:v>1.7144585284287945E-3</c:v>
                </c:pt>
                <c:pt idx="199">
                  <c:v>1.7144585284287945E-3</c:v>
                </c:pt>
                <c:pt idx="200">
                  <c:v>1.7144585284287945E-3</c:v>
                </c:pt>
                <c:pt idx="201">
                  <c:v>1.7144585284287945E-3</c:v>
                </c:pt>
                <c:pt idx="202">
                  <c:v>1.7144585284287945E-3</c:v>
                </c:pt>
                <c:pt idx="203">
                  <c:v>1.7144585284287945E-3</c:v>
                </c:pt>
                <c:pt idx="204">
                  <c:v>1.7144585284287945E-3</c:v>
                </c:pt>
                <c:pt idx="205">
                  <c:v>1.7144585284287945E-3</c:v>
                </c:pt>
                <c:pt idx="206">
                  <c:v>1.7144585284287945E-3</c:v>
                </c:pt>
                <c:pt idx="207">
                  <c:v>1.7144585284287945E-3</c:v>
                </c:pt>
                <c:pt idx="208">
                  <c:v>1.7144585284287945E-3</c:v>
                </c:pt>
                <c:pt idx="209">
                  <c:v>1.7144585284287945E-3</c:v>
                </c:pt>
                <c:pt idx="210">
                  <c:v>1.7144585284287945E-3</c:v>
                </c:pt>
                <c:pt idx="211">
                  <c:v>1.7144585284287945E-3</c:v>
                </c:pt>
                <c:pt idx="212">
                  <c:v>1.7144585284287945E-3</c:v>
                </c:pt>
                <c:pt idx="213">
                  <c:v>1.7144585284287945E-3</c:v>
                </c:pt>
                <c:pt idx="214">
                  <c:v>1.7144585284287945E-3</c:v>
                </c:pt>
                <c:pt idx="215">
                  <c:v>1.7144585284287945E-3</c:v>
                </c:pt>
                <c:pt idx="216">
                  <c:v>1.7144585284287945E-3</c:v>
                </c:pt>
                <c:pt idx="217">
                  <c:v>1.7144585284287945E-3</c:v>
                </c:pt>
                <c:pt idx="218">
                  <c:v>1.7144585284287945E-3</c:v>
                </c:pt>
                <c:pt idx="219">
                  <c:v>1.7144585284287945E-3</c:v>
                </c:pt>
                <c:pt idx="220">
                  <c:v>1.7144585284287945E-3</c:v>
                </c:pt>
                <c:pt idx="221">
                  <c:v>1.7144585284287945E-3</c:v>
                </c:pt>
                <c:pt idx="222">
                  <c:v>1.7144585284287945E-3</c:v>
                </c:pt>
                <c:pt idx="223">
                  <c:v>1.7144585284287945E-3</c:v>
                </c:pt>
                <c:pt idx="224">
                  <c:v>1.7144585284287945E-3</c:v>
                </c:pt>
                <c:pt idx="225">
                  <c:v>1.7144585284287945E-3</c:v>
                </c:pt>
                <c:pt idx="226">
                  <c:v>1.7144585284287945E-3</c:v>
                </c:pt>
                <c:pt idx="227">
                  <c:v>1.7144585284287945E-3</c:v>
                </c:pt>
                <c:pt idx="228">
                  <c:v>1.7144585284287945E-3</c:v>
                </c:pt>
                <c:pt idx="229">
                  <c:v>1.7144585284287945E-3</c:v>
                </c:pt>
                <c:pt idx="230">
                  <c:v>1.7144585284287945E-3</c:v>
                </c:pt>
                <c:pt idx="231">
                  <c:v>1.7144585284287945E-3</c:v>
                </c:pt>
                <c:pt idx="232">
                  <c:v>1.7144585284287945E-3</c:v>
                </c:pt>
                <c:pt idx="233">
                  <c:v>1.7144585284287945E-3</c:v>
                </c:pt>
                <c:pt idx="234">
                  <c:v>1.7144585284287945E-3</c:v>
                </c:pt>
                <c:pt idx="235">
                  <c:v>1.7144585284287945E-3</c:v>
                </c:pt>
                <c:pt idx="236">
                  <c:v>1.7144585284287945E-3</c:v>
                </c:pt>
                <c:pt idx="237">
                  <c:v>1.7144585284287945E-3</c:v>
                </c:pt>
                <c:pt idx="238">
                  <c:v>1.7144585284287945E-3</c:v>
                </c:pt>
                <c:pt idx="239">
                  <c:v>1.7144585284287945E-3</c:v>
                </c:pt>
                <c:pt idx="240">
                  <c:v>1.7144585284287945E-3</c:v>
                </c:pt>
                <c:pt idx="241">
                  <c:v>1.7144585284287945E-3</c:v>
                </c:pt>
                <c:pt idx="242">
                  <c:v>1.7144585284287945E-3</c:v>
                </c:pt>
                <c:pt idx="243">
                  <c:v>1.7144585284287945E-3</c:v>
                </c:pt>
                <c:pt idx="244">
                  <c:v>1.7144585284287945E-3</c:v>
                </c:pt>
                <c:pt idx="245">
                  <c:v>1.7144585284287945E-3</c:v>
                </c:pt>
                <c:pt idx="246">
                  <c:v>1.7144585284287945E-3</c:v>
                </c:pt>
                <c:pt idx="247">
                  <c:v>1.7144585284287945E-3</c:v>
                </c:pt>
                <c:pt idx="248">
                  <c:v>1.7144585284287945E-3</c:v>
                </c:pt>
                <c:pt idx="249">
                  <c:v>1.7144585284287945E-3</c:v>
                </c:pt>
                <c:pt idx="250">
                  <c:v>1.7144585284287945E-3</c:v>
                </c:pt>
                <c:pt idx="251">
                  <c:v>1.7144585284287945E-3</c:v>
                </c:pt>
                <c:pt idx="252">
                  <c:v>1.7144585284287945E-3</c:v>
                </c:pt>
                <c:pt idx="253">
                  <c:v>1.7144585284287945E-3</c:v>
                </c:pt>
                <c:pt idx="254">
                  <c:v>1.7144585284287945E-3</c:v>
                </c:pt>
                <c:pt idx="255">
                  <c:v>1.7144585284287945E-3</c:v>
                </c:pt>
                <c:pt idx="256">
                  <c:v>1.7144585284287945E-3</c:v>
                </c:pt>
                <c:pt idx="257">
                  <c:v>1.7144585284287945E-3</c:v>
                </c:pt>
                <c:pt idx="258">
                  <c:v>1.7144585284287945E-3</c:v>
                </c:pt>
                <c:pt idx="259">
                  <c:v>1.7144585284287945E-3</c:v>
                </c:pt>
                <c:pt idx="260">
                  <c:v>1.7144585284287945E-3</c:v>
                </c:pt>
                <c:pt idx="261">
                  <c:v>1.7144585284287945E-3</c:v>
                </c:pt>
                <c:pt idx="262">
                  <c:v>1.7144585284287945E-3</c:v>
                </c:pt>
                <c:pt idx="263">
                  <c:v>1.7144585284287945E-3</c:v>
                </c:pt>
                <c:pt idx="264">
                  <c:v>1.7144585284287945E-3</c:v>
                </c:pt>
                <c:pt idx="265">
                  <c:v>1.7144585284287945E-3</c:v>
                </c:pt>
                <c:pt idx="266">
                  <c:v>1.7144585284287945E-3</c:v>
                </c:pt>
                <c:pt idx="267">
                  <c:v>1.7144585284287945E-3</c:v>
                </c:pt>
                <c:pt idx="268">
                  <c:v>1.7144585284287945E-3</c:v>
                </c:pt>
                <c:pt idx="269">
                  <c:v>1.7144585284287945E-3</c:v>
                </c:pt>
                <c:pt idx="270">
                  <c:v>1.7144585284287945E-3</c:v>
                </c:pt>
                <c:pt idx="271">
                  <c:v>1.7144585284287945E-3</c:v>
                </c:pt>
                <c:pt idx="272">
                  <c:v>1.7144585284287945E-3</c:v>
                </c:pt>
                <c:pt idx="273">
                  <c:v>1.7144585284287945E-3</c:v>
                </c:pt>
                <c:pt idx="274">
                  <c:v>1.7144585284287945E-3</c:v>
                </c:pt>
                <c:pt idx="275">
                  <c:v>1.7144585284287945E-3</c:v>
                </c:pt>
                <c:pt idx="276">
                  <c:v>1.7144585284287945E-3</c:v>
                </c:pt>
                <c:pt idx="277">
                  <c:v>1.7144585284287945E-3</c:v>
                </c:pt>
                <c:pt idx="278">
                  <c:v>1.7144585284287945E-3</c:v>
                </c:pt>
                <c:pt idx="279">
                  <c:v>1.7144585284287945E-3</c:v>
                </c:pt>
                <c:pt idx="280">
                  <c:v>1.7144585284287945E-3</c:v>
                </c:pt>
                <c:pt idx="281">
                  <c:v>1.7144585284287945E-3</c:v>
                </c:pt>
                <c:pt idx="282">
                  <c:v>1.7144585284287945E-3</c:v>
                </c:pt>
                <c:pt idx="283">
                  <c:v>1.7144585284287945E-3</c:v>
                </c:pt>
                <c:pt idx="284">
                  <c:v>1.7144585284287945E-3</c:v>
                </c:pt>
                <c:pt idx="285">
                  <c:v>1.7144585284287945E-3</c:v>
                </c:pt>
                <c:pt idx="286">
                  <c:v>1.7144585284287945E-3</c:v>
                </c:pt>
                <c:pt idx="287">
                  <c:v>1.7144585284287945E-3</c:v>
                </c:pt>
                <c:pt idx="288">
                  <c:v>1.7144585284287945E-3</c:v>
                </c:pt>
                <c:pt idx="289">
                  <c:v>1.7144585284287945E-3</c:v>
                </c:pt>
                <c:pt idx="290">
                  <c:v>1.7144585284287945E-3</c:v>
                </c:pt>
                <c:pt idx="291">
                  <c:v>1.7144585284287945E-3</c:v>
                </c:pt>
                <c:pt idx="292">
                  <c:v>1.7144585284287945E-3</c:v>
                </c:pt>
                <c:pt idx="293">
                  <c:v>1.7144585284287945E-3</c:v>
                </c:pt>
                <c:pt idx="294">
                  <c:v>1.7144585284287945E-3</c:v>
                </c:pt>
                <c:pt idx="295">
                  <c:v>1.7144585284287945E-3</c:v>
                </c:pt>
                <c:pt idx="296">
                  <c:v>1.7144585284287945E-3</c:v>
                </c:pt>
                <c:pt idx="297">
                  <c:v>1.7144585284287945E-3</c:v>
                </c:pt>
                <c:pt idx="298">
                  <c:v>1.7144585284287945E-3</c:v>
                </c:pt>
                <c:pt idx="299">
                  <c:v>1.7144585284287945E-3</c:v>
                </c:pt>
                <c:pt idx="300">
                  <c:v>1.7144585284287945E-3</c:v>
                </c:pt>
                <c:pt idx="301">
                  <c:v>1.7144585284287945E-3</c:v>
                </c:pt>
                <c:pt idx="302">
                  <c:v>1.7144585284287945E-3</c:v>
                </c:pt>
                <c:pt idx="303">
                  <c:v>1.7144585284287945E-3</c:v>
                </c:pt>
                <c:pt idx="304">
                  <c:v>1.7144585284287945E-3</c:v>
                </c:pt>
                <c:pt idx="305">
                  <c:v>1.7144585284287945E-3</c:v>
                </c:pt>
                <c:pt idx="306">
                  <c:v>1.7144585284287945E-3</c:v>
                </c:pt>
                <c:pt idx="307">
                  <c:v>1.7144585284287945E-3</c:v>
                </c:pt>
                <c:pt idx="308">
                  <c:v>1.7144585284287945E-3</c:v>
                </c:pt>
                <c:pt idx="309">
                  <c:v>1.7144585284287945E-3</c:v>
                </c:pt>
                <c:pt idx="310">
                  <c:v>1.7144585284287945E-3</c:v>
                </c:pt>
                <c:pt idx="311">
                  <c:v>1.7144585284287945E-3</c:v>
                </c:pt>
                <c:pt idx="312">
                  <c:v>1.7144585284287945E-3</c:v>
                </c:pt>
                <c:pt idx="313">
                  <c:v>1.7144585284287945E-3</c:v>
                </c:pt>
                <c:pt idx="314">
                  <c:v>1.7144585284287945E-3</c:v>
                </c:pt>
                <c:pt idx="315">
                  <c:v>1.7144585284287945E-3</c:v>
                </c:pt>
                <c:pt idx="316">
                  <c:v>1.7144585284287945E-3</c:v>
                </c:pt>
                <c:pt idx="317">
                  <c:v>1.7144585284287945E-3</c:v>
                </c:pt>
                <c:pt idx="318">
                  <c:v>1.7144585284287945E-3</c:v>
                </c:pt>
                <c:pt idx="319">
                  <c:v>1.7144585284287945E-3</c:v>
                </c:pt>
                <c:pt idx="320">
                  <c:v>1.7144585284287945E-3</c:v>
                </c:pt>
                <c:pt idx="321">
                  <c:v>1.7144585284287945E-3</c:v>
                </c:pt>
                <c:pt idx="322">
                  <c:v>1.7144585284287945E-3</c:v>
                </c:pt>
                <c:pt idx="323">
                  <c:v>1.7144585284287945E-3</c:v>
                </c:pt>
                <c:pt idx="324">
                  <c:v>1.7144585284287945E-3</c:v>
                </c:pt>
                <c:pt idx="325">
                  <c:v>1.7144585284287945E-3</c:v>
                </c:pt>
                <c:pt idx="326">
                  <c:v>1.7144585284287945E-3</c:v>
                </c:pt>
                <c:pt idx="327">
                  <c:v>1.7144585284287945E-3</c:v>
                </c:pt>
                <c:pt idx="328">
                  <c:v>1.7144585284287945E-3</c:v>
                </c:pt>
                <c:pt idx="329">
                  <c:v>1.7144585284287945E-3</c:v>
                </c:pt>
                <c:pt idx="330">
                  <c:v>1.7144585284287945E-3</c:v>
                </c:pt>
                <c:pt idx="331">
                  <c:v>1.7144585284287945E-3</c:v>
                </c:pt>
                <c:pt idx="332">
                  <c:v>1.7144585284287945E-3</c:v>
                </c:pt>
                <c:pt idx="333">
                  <c:v>1.7144585284287945E-3</c:v>
                </c:pt>
                <c:pt idx="334">
                  <c:v>1.7144585284287945E-3</c:v>
                </c:pt>
                <c:pt idx="335">
                  <c:v>1.7144585284287945E-3</c:v>
                </c:pt>
                <c:pt idx="336">
                  <c:v>1.7144585284287945E-3</c:v>
                </c:pt>
                <c:pt idx="337">
                  <c:v>1.7144585284287945E-3</c:v>
                </c:pt>
                <c:pt idx="338">
                  <c:v>1.7144585284287945E-3</c:v>
                </c:pt>
                <c:pt idx="339">
                  <c:v>1.7144585284287945E-3</c:v>
                </c:pt>
                <c:pt idx="340">
                  <c:v>1.7144585284287945E-3</c:v>
                </c:pt>
                <c:pt idx="341">
                  <c:v>1.7144585284287945E-3</c:v>
                </c:pt>
                <c:pt idx="342">
                  <c:v>1.7144585284287945E-3</c:v>
                </c:pt>
                <c:pt idx="343">
                  <c:v>1.7144585284287945E-3</c:v>
                </c:pt>
                <c:pt idx="344">
                  <c:v>1.7144585284287945E-3</c:v>
                </c:pt>
                <c:pt idx="345">
                  <c:v>1.7144585284287945E-3</c:v>
                </c:pt>
                <c:pt idx="346">
                  <c:v>1.7144585284287945E-3</c:v>
                </c:pt>
                <c:pt idx="347">
                  <c:v>1.7144585284287945E-3</c:v>
                </c:pt>
                <c:pt idx="348">
                  <c:v>1.7144585284287945E-3</c:v>
                </c:pt>
                <c:pt idx="349">
                  <c:v>1.7144585284287945E-3</c:v>
                </c:pt>
                <c:pt idx="350">
                  <c:v>1.7144585284287945E-3</c:v>
                </c:pt>
                <c:pt idx="351">
                  <c:v>1.7144585284287945E-3</c:v>
                </c:pt>
                <c:pt idx="352">
                  <c:v>1.7144585284287945E-3</c:v>
                </c:pt>
                <c:pt idx="353">
                  <c:v>1.7144585284287945E-3</c:v>
                </c:pt>
                <c:pt idx="354">
                  <c:v>1.7144585284287945E-3</c:v>
                </c:pt>
                <c:pt idx="355">
                  <c:v>1.7144585284287945E-3</c:v>
                </c:pt>
                <c:pt idx="356">
                  <c:v>1.7144585284287945E-3</c:v>
                </c:pt>
                <c:pt idx="357">
                  <c:v>1.7144585284287945E-3</c:v>
                </c:pt>
                <c:pt idx="358">
                  <c:v>1.7144585284287945E-3</c:v>
                </c:pt>
                <c:pt idx="359">
                  <c:v>1.7144585284287945E-3</c:v>
                </c:pt>
                <c:pt idx="360">
                  <c:v>1.7144585284287945E-3</c:v>
                </c:pt>
                <c:pt idx="361">
                  <c:v>1.7144585284287945E-3</c:v>
                </c:pt>
                <c:pt idx="362">
                  <c:v>1.7144585284287945E-3</c:v>
                </c:pt>
                <c:pt idx="363">
                  <c:v>1.7144585284287945E-3</c:v>
                </c:pt>
                <c:pt idx="364">
                  <c:v>1.7144585284287945E-3</c:v>
                </c:pt>
                <c:pt idx="365">
                  <c:v>1.7144585284287945E-3</c:v>
                </c:pt>
                <c:pt idx="366">
                  <c:v>1.7144585284287945E-3</c:v>
                </c:pt>
                <c:pt idx="367">
                  <c:v>1.7144585284287945E-3</c:v>
                </c:pt>
                <c:pt idx="368">
                  <c:v>1.7144585284287945E-3</c:v>
                </c:pt>
                <c:pt idx="369">
                  <c:v>1.7144585284287945E-3</c:v>
                </c:pt>
                <c:pt idx="370">
                  <c:v>1.7144585284287945E-3</c:v>
                </c:pt>
                <c:pt idx="371">
                  <c:v>1.7144585284287945E-3</c:v>
                </c:pt>
                <c:pt idx="372">
                  <c:v>1.7144585284287945E-3</c:v>
                </c:pt>
                <c:pt idx="373">
                  <c:v>1.7144585284287945E-3</c:v>
                </c:pt>
                <c:pt idx="374">
                  <c:v>1.7144585284287945E-3</c:v>
                </c:pt>
                <c:pt idx="375">
                  <c:v>1.7144585284287945E-3</c:v>
                </c:pt>
                <c:pt idx="376">
                  <c:v>1.7144585284287945E-3</c:v>
                </c:pt>
                <c:pt idx="377">
                  <c:v>1.7144585284287945E-3</c:v>
                </c:pt>
                <c:pt idx="378">
                  <c:v>1.7144585284287945E-3</c:v>
                </c:pt>
                <c:pt idx="379">
                  <c:v>1.7144585284287945E-3</c:v>
                </c:pt>
                <c:pt idx="380">
                  <c:v>1.7144585284287945E-3</c:v>
                </c:pt>
                <c:pt idx="381">
                  <c:v>1.7144585284287945E-3</c:v>
                </c:pt>
                <c:pt idx="382">
                  <c:v>1.7144585284287945E-3</c:v>
                </c:pt>
                <c:pt idx="383">
                  <c:v>1.7144585284287945E-3</c:v>
                </c:pt>
                <c:pt idx="384">
                  <c:v>1.7144585284287945E-3</c:v>
                </c:pt>
                <c:pt idx="385">
                  <c:v>1.7144585284287945E-3</c:v>
                </c:pt>
                <c:pt idx="386">
                  <c:v>1.7144585284287945E-3</c:v>
                </c:pt>
                <c:pt idx="387">
                  <c:v>1.7144585284287945E-3</c:v>
                </c:pt>
                <c:pt idx="388">
                  <c:v>1.7144585284287945E-3</c:v>
                </c:pt>
                <c:pt idx="389">
                  <c:v>1.7144585284287945E-3</c:v>
                </c:pt>
                <c:pt idx="390">
                  <c:v>1.7144585284287945E-3</c:v>
                </c:pt>
                <c:pt idx="391">
                  <c:v>1.7144585284287945E-3</c:v>
                </c:pt>
                <c:pt idx="392">
                  <c:v>1.7144585284287945E-3</c:v>
                </c:pt>
                <c:pt idx="393">
                  <c:v>1.7144585284287945E-3</c:v>
                </c:pt>
                <c:pt idx="394">
                  <c:v>1.7144585284287945E-3</c:v>
                </c:pt>
                <c:pt idx="395">
                  <c:v>1.7144585284287945E-3</c:v>
                </c:pt>
                <c:pt idx="396">
                  <c:v>1.7144585284287945E-3</c:v>
                </c:pt>
                <c:pt idx="397">
                  <c:v>1.7144585284287945E-3</c:v>
                </c:pt>
                <c:pt idx="398">
                  <c:v>1.7144585284287945E-3</c:v>
                </c:pt>
                <c:pt idx="399">
                  <c:v>1.7144585284287945E-3</c:v>
                </c:pt>
                <c:pt idx="400">
                  <c:v>1.7144585284287945E-3</c:v>
                </c:pt>
                <c:pt idx="401">
                  <c:v>1.7144585284287945E-3</c:v>
                </c:pt>
                <c:pt idx="402">
                  <c:v>1.7144585284287945E-3</c:v>
                </c:pt>
                <c:pt idx="403">
                  <c:v>1.7144585284287945E-3</c:v>
                </c:pt>
                <c:pt idx="404">
                  <c:v>1.7144585284287945E-3</c:v>
                </c:pt>
                <c:pt idx="405">
                  <c:v>1.7144585284287945E-3</c:v>
                </c:pt>
                <c:pt idx="406">
                  <c:v>1.7144585284287945E-3</c:v>
                </c:pt>
                <c:pt idx="407">
                  <c:v>1.7144585284287945E-3</c:v>
                </c:pt>
                <c:pt idx="408">
                  <c:v>1.7144585284287945E-3</c:v>
                </c:pt>
                <c:pt idx="409">
                  <c:v>1.7144585284287945E-3</c:v>
                </c:pt>
                <c:pt idx="410">
                  <c:v>1.7144585284287945E-3</c:v>
                </c:pt>
                <c:pt idx="411">
                  <c:v>1.7144585284287945E-3</c:v>
                </c:pt>
                <c:pt idx="412">
                  <c:v>1.7144585284287945E-3</c:v>
                </c:pt>
                <c:pt idx="413">
                  <c:v>1.7144585284287945E-3</c:v>
                </c:pt>
                <c:pt idx="414">
                  <c:v>1.7144585284287945E-3</c:v>
                </c:pt>
                <c:pt idx="415">
                  <c:v>1.7144585284287945E-3</c:v>
                </c:pt>
                <c:pt idx="416">
                  <c:v>1.7144585284287945E-3</c:v>
                </c:pt>
                <c:pt idx="417">
                  <c:v>1.7144585284287945E-3</c:v>
                </c:pt>
                <c:pt idx="418">
                  <c:v>1.7144585284287945E-3</c:v>
                </c:pt>
                <c:pt idx="419">
                  <c:v>1.7144585284287945E-3</c:v>
                </c:pt>
                <c:pt idx="420">
                  <c:v>1.7144585284287945E-3</c:v>
                </c:pt>
                <c:pt idx="421">
                  <c:v>1.7144585284287945E-3</c:v>
                </c:pt>
                <c:pt idx="422">
                  <c:v>1.7144585284287945E-3</c:v>
                </c:pt>
                <c:pt idx="423">
                  <c:v>1.7144585284287945E-3</c:v>
                </c:pt>
                <c:pt idx="424">
                  <c:v>1.7144585284287945E-3</c:v>
                </c:pt>
                <c:pt idx="425">
                  <c:v>1.7144585284287945E-3</c:v>
                </c:pt>
                <c:pt idx="426">
                  <c:v>1.7144585284287945E-3</c:v>
                </c:pt>
                <c:pt idx="427">
                  <c:v>1.7144585284287945E-3</c:v>
                </c:pt>
                <c:pt idx="428">
                  <c:v>1.7144585284287945E-3</c:v>
                </c:pt>
                <c:pt idx="429">
                  <c:v>1.7144585284287945E-3</c:v>
                </c:pt>
                <c:pt idx="430">
                  <c:v>1.7144585284287945E-3</c:v>
                </c:pt>
                <c:pt idx="431">
                  <c:v>1.7144585284287945E-3</c:v>
                </c:pt>
                <c:pt idx="432">
                  <c:v>1.7144585284287945E-3</c:v>
                </c:pt>
                <c:pt idx="433">
                  <c:v>1.7144585284287945E-3</c:v>
                </c:pt>
                <c:pt idx="434">
                  <c:v>1.7144585284287945E-3</c:v>
                </c:pt>
                <c:pt idx="435">
                  <c:v>1.7144585284287945E-3</c:v>
                </c:pt>
                <c:pt idx="436">
                  <c:v>1.7144585284287945E-3</c:v>
                </c:pt>
                <c:pt idx="437">
                  <c:v>1.7144585284287945E-3</c:v>
                </c:pt>
                <c:pt idx="438">
                  <c:v>1.7144585284287945E-3</c:v>
                </c:pt>
                <c:pt idx="439">
                  <c:v>1.7144585284287945E-3</c:v>
                </c:pt>
                <c:pt idx="440">
                  <c:v>1.7144585284287945E-3</c:v>
                </c:pt>
                <c:pt idx="441">
                  <c:v>1.7144585284287945E-3</c:v>
                </c:pt>
                <c:pt idx="442">
                  <c:v>1.7144585284287945E-3</c:v>
                </c:pt>
                <c:pt idx="443">
                  <c:v>1.7144585284287945E-3</c:v>
                </c:pt>
                <c:pt idx="444">
                  <c:v>1.7144585284287945E-3</c:v>
                </c:pt>
                <c:pt idx="445">
                  <c:v>1.7144585284287945E-3</c:v>
                </c:pt>
                <c:pt idx="446">
                  <c:v>1.7144585284287945E-3</c:v>
                </c:pt>
                <c:pt idx="447">
                  <c:v>1.7144585284287945E-3</c:v>
                </c:pt>
                <c:pt idx="448">
                  <c:v>1.7144585284287945E-3</c:v>
                </c:pt>
                <c:pt idx="449">
                  <c:v>1.7144585284287945E-3</c:v>
                </c:pt>
                <c:pt idx="450">
                  <c:v>1.7144585284287945E-3</c:v>
                </c:pt>
                <c:pt idx="451">
                  <c:v>1.7144585284287945E-3</c:v>
                </c:pt>
                <c:pt idx="452">
                  <c:v>1.7144585284287945E-3</c:v>
                </c:pt>
                <c:pt idx="453">
                  <c:v>1.7144585284287945E-3</c:v>
                </c:pt>
                <c:pt idx="454">
                  <c:v>1.7144585284287945E-3</c:v>
                </c:pt>
                <c:pt idx="455">
                  <c:v>1.7144585284287945E-3</c:v>
                </c:pt>
                <c:pt idx="456">
                  <c:v>1.7144585284287945E-3</c:v>
                </c:pt>
                <c:pt idx="457">
                  <c:v>1.7144585284287945E-3</c:v>
                </c:pt>
                <c:pt idx="458">
                  <c:v>1.7144585284287945E-3</c:v>
                </c:pt>
                <c:pt idx="459">
                  <c:v>1.7144585284287945E-3</c:v>
                </c:pt>
                <c:pt idx="460">
                  <c:v>1.7144585284287945E-3</c:v>
                </c:pt>
                <c:pt idx="461">
                  <c:v>1.7144585284287945E-3</c:v>
                </c:pt>
                <c:pt idx="462">
                  <c:v>1.7144585284287945E-3</c:v>
                </c:pt>
                <c:pt idx="463">
                  <c:v>1.7144585284287945E-3</c:v>
                </c:pt>
                <c:pt idx="464">
                  <c:v>1.7144585284287945E-3</c:v>
                </c:pt>
                <c:pt idx="465">
                  <c:v>1.7144585284287945E-3</c:v>
                </c:pt>
                <c:pt idx="466">
                  <c:v>1.7144585284287945E-3</c:v>
                </c:pt>
                <c:pt idx="467">
                  <c:v>1.7144585284287945E-3</c:v>
                </c:pt>
                <c:pt idx="468">
                  <c:v>1.7144585284287945E-3</c:v>
                </c:pt>
                <c:pt idx="469">
                  <c:v>1.7144585284287945E-3</c:v>
                </c:pt>
                <c:pt idx="470">
                  <c:v>1.7144585284287945E-3</c:v>
                </c:pt>
                <c:pt idx="471">
                  <c:v>1.7144585284287945E-3</c:v>
                </c:pt>
                <c:pt idx="472">
                  <c:v>1.7144585284287945E-3</c:v>
                </c:pt>
                <c:pt idx="473">
                  <c:v>1.7144585284287945E-3</c:v>
                </c:pt>
                <c:pt idx="474">
                  <c:v>1.7144585284287945E-3</c:v>
                </c:pt>
                <c:pt idx="475">
                  <c:v>1.7144585284287945E-3</c:v>
                </c:pt>
                <c:pt idx="476">
                  <c:v>1.7144585284287945E-3</c:v>
                </c:pt>
                <c:pt idx="477">
                  <c:v>1.7144585284287945E-3</c:v>
                </c:pt>
                <c:pt idx="478">
                  <c:v>1.7144585284287945E-3</c:v>
                </c:pt>
                <c:pt idx="479">
                  <c:v>1.7144585284287945E-3</c:v>
                </c:pt>
                <c:pt idx="480">
                  <c:v>1.7144585284287945E-3</c:v>
                </c:pt>
                <c:pt idx="481">
                  <c:v>1.7144585284287945E-3</c:v>
                </c:pt>
                <c:pt idx="482">
                  <c:v>1.7144585284287945E-3</c:v>
                </c:pt>
                <c:pt idx="483">
                  <c:v>1.7144585284287945E-3</c:v>
                </c:pt>
                <c:pt idx="484">
                  <c:v>1.7144585284287945E-3</c:v>
                </c:pt>
                <c:pt idx="485">
                  <c:v>1.7144585284287945E-3</c:v>
                </c:pt>
                <c:pt idx="486">
                  <c:v>1.7144585284287945E-3</c:v>
                </c:pt>
                <c:pt idx="487">
                  <c:v>1.7144585284287945E-3</c:v>
                </c:pt>
                <c:pt idx="488">
                  <c:v>1.7144585284287945E-3</c:v>
                </c:pt>
                <c:pt idx="489">
                  <c:v>1.7144585284287945E-3</c:v>
                </c:pt>
                <c:pt idx="490">
                  <c:v>1.7144585284287945E-3</c:v>
                </c:pt>
                <c:pt idx="491">
                  <c:v>1.7144585284287945E-3</c:v>
                </c:pt>
                <c:pt idx="492">
                  <c:v>1.7144585284287945E-3</c:v>
                </c:pt>
                <c:pt idx="493">
                  <c:v>1.7144585284287945E-3</c:v>
                </c:pt>
                <c:pt idx="494">
                  <c:v>1.7144585284287945E-3</c:v>
                </c:pt>
                <c:pt idx="495">
                  <c:v>1.7144585284287945E-3</c:v>
                </c:pt>
                <c:pt idx="496">
                  <c:v>1.7144585284287945E-3</c:v>
                </c:pt>
                <c:pt idx="497">
                  <c:v>1.7144585284287945E-3</c:v>
                </c:pt>
                <c:pt idx="498">
                  <c:v>1.7144585284287945E-3</c:v>
                </c:pt>
                <c:pt idx="499">
                  <c:v>1.7144585284287945E-3</c:v>
                </c:pt>
                <c:pt idx="500">
                  <c:v>1.7144585284287945E-3</c:v>
                </c:pt>
                <c:pt idx="501">
                  <c:v>1.7144585284287945E-3</c:v>
                </c:pt>
                <c:pt idx="502">
                  <c:v>1.7144585284287945E-3</c:v>
                </c:pt>
                <c:pt idx="503">
                  <c:v>1.7144585284287945E-3</c:v>
                </c:pt>
                <c:pt idx="504">
                  <c:v>1.7144585284287945E-3</c:v>
                </c:pt>
                <c:pt idx="505">
                  <c:v>1.7144585284287945E-3</c:v>
                </c:pt>
                <c:pt idx="506">
                  <c:v>1.7144585284287945E-3</c:v>
                </c:pt>
                <c:pt idx="507">
                  <c:v>1.7144585284287945E-3</c:v>
                </c:pt>
                <c:pt idx="508">
                  <c:v>1.7144585284287945E-3</c:v>
                </c:pt>
                <c:pt idx="509">
                  <c:v>1.7144585284287945E-3</c:v>
                </c:pt>
                <c:pt idx="510">
                  <c:v>1.7144585284287945E-3</c:v>
                </c:pt>
                <c:pt idx="511">
                  <c:v>1.7144585284287945E-3</c:v>
                </c:pt>
                <c:pt idx="512">
                  <c:v>1.7144585284287945E-3</c:v>
                </c:pt>
                <c:pt idx="513">
                  <c:v>1.7144585284287945E-3</c:v>
                </c:pt>
                <c:pt idx="514">
                  <c:v>1.7144585284287945E-3</c:v>
                </c:pt>
                <c:pt idx="515">
                  <c:v>1.7144585284287945E-3</c:v>
                </c:pt>
                <c:pt idx="516">
                  <c:v>1.7144585284287945E-3</c:v>
                </c:pt>
                <c:pt idx="517">
                  <c:v>1.7144585284287945E-3</c:v>
                </c:pt>
                <c:pt idx="518">
                  <c:v>1.7144585284287945E-3</c:v>
                </c:pt>
                <c:pt idx="519">
                  <c:v>1.7144585284287945E-3</c:v>
                </c:pt>
                <c:pt idx="520">
                  <c:v>1.7144585284287945E-3</c:v>
                </c:pt>
                <c:pt idx="521">
                  <c:v>1.7144585284287945E-3</c:v>
                </c:pt>
                <c:pt idx="522">
                  <c:v>1.7144585284287945E-3</c:v>
                </c:pt>
                <c:pt idx="523">
                  <c:v>1.7144585284287945E-3</c:v>
                </c:pt>
                <c:pt idx="524">
                  <c:v>1.7144585284287945E-3</c:v>
                </c:pt>
                <c:pt idx="525">
                  <c:v>1.7144585284287945E-3</c:v>
                </c:pt>
                <c:pt idx="526">
                  <c:v>1.7144585284287945E-3</c:v>
                </c:pt>
                <c:pt idx="527">
                  <c:v>1.7144585284287945E-3</c:v>
                </c:pt>
                <c:pt idx="528">
                  <c:v>1.7144585284287945E-3</c:v>
                </c:pt>
                <c:pt idx="529">
                  <c:v>1.7144585284287945E-3</c:v>
                </c:pt>
                <c:pt idx="530">
                  <c:v>1.7144585284287945E-3</c:v>
                </c:pt>
                <c:pt idx="531">
                  <c:v>1.7144585284287945E-3</c:v>
                </c:pt>
                <c:pt idx="532">
                  <c:v>1.7144585284287945E-3</c:v>
                </c:pt>
                <c:pt idx="533">
                  <c:v>1.7144585284287945E-3</c:v>
                </c:pt>
                <c:pt idx="534">
                  <c:v>1.7144585284287945E-3</c:v>
                </c:pt>
                <c:pt idx="535">
                  <c:v>1.7144585284287945E-3</c:v>
                </c:pt>
                <c:pt idx="536">
                  <c:v>1.7144585284287945E-3</c:v>
                </c:pt>
                <c:pt idx="537">
                  <c:v>1.7144585284287945E-3</c:v>
                </c:pt>
                <c:pt idx="538">
                  <c:v>1.7144585284287945E-3</c:v>
                </c:pt>
                <c:pt idx="539">
                  <c:v>1.7144585284287945E-3</c:v>
                </c:pt>
                <c:pt idx="540">
                  <c:v>1.7144585284287945E-3</c:v>
                </c:pt>
                <c:pt idx="541">
                  <c:v>1.7144585284287945E-3</c:v>
                </c:pt>
                <c:pt idx="542">
                  <c:v>1.7144585284287945E-3</c:v>
                </c:pt>
                <c:pt idx="543">
                  <c:v>1.7144585284287945E-3</c:v>
                </c:pt>
                <c:pt idx="544">
                  <c:v>1.7144585284287945E-3</c:v>
                </c:pt>
                <c:pt idx="545">
                  <c:v>1.7144585284287945E-3</c:v>
                </c:pt>
                <c:pt idx="546">
                  <c:v>1.7144585284287945E-3</c:v>
                </c:pt>
                <c:pt idx="547">
                  <c:v>1.7144585284287945E-3</c:v>
                </c:pt>
                <c:pt idx="548">
                  <c:v>1.7144585284287945E-3</c:v>
                </c:pt>
                <c:pt idx="549">
                  <c:v>1.7144585284287945E-3</c:v>
                </c:pt>
                <c:pt idx="550">
                  <c:v>1.7144585284287945E-3</c:v>
                </c:pt>
                <c:pt idx="551">
                  <c:v>1.7144585284287945E-3</c:v>
                </c:pt>
                <c:pt idx="552">
                  <c:v>1.7144585284287945E-3</c:v>
                </c:pt>
                <c:pt idx="553">
                  <c:v>1.7144585284287945E-3</c:v>
                </c:pt>
                <c:pt idx="554">
                  <c:v>1.7144585284287945E-3</c:v>
                </c:pt>
                <c:pt idx="555">
                  <c:v>1.7144585284287945E-3</c:v>
                </c:pt>
                <c:pt idx="556">
                  <c:v>1.7144585284287945E-3</c:v>
                </c:pt>
                <c:pt idx="557">
                  <c:v>1.7144585284287945E-3</c:v>
                </c:pt>
                <c:pt idx="558">
                  <c:v>1.7144585284287945E-3</c:v>
                </c:pt>
                <c:pt idx="559">
                  <c:v>1.7144585284287945E-3</c:v>
                </c:pt>
                <c:pt idx="560">
                  <c:v>1.7144585284287945E-3</c:v>
                </c:pt>
                <c:pt idx="561">
                  <c:v>1.7144585284287945E-3</c:v>
                </c:pt>
                <c:pt idx="562">
                  <c:v>1.7144585284287945E-3</c:v>
                </c:pt>
                <c:pt idx="563">
                  <c:v>1.7144585284287945E-3</c:v>
                </c:pt>
                <c:pt idx="564">
                  <c:v>1.7144585284287945E-3</c:v>
                </c:pt>
                <c:pt idx="565">
                  <c:v>1.7144585284287945E-3</c:v>
                </c:pt>
                <c:pt idx="566">
                  <c:v>1.7144585284287945E-3</c:v>
                </c:pt>
                <c:pt idx="567">
                  <c:v>1.7144585284287945E-3</c:v>
                </c:pt>
                <c:pt idx="568">
                  <c:v>1.7144585284287945E-3</c:v>
                </c:pt>
                <c:pt idx="569">
                  <c:v>1.7144585284287945E-3</c:v>
                </c:pt>
                <c:pt idx="570">
                  <c:v>1.7144585284287945E-3</c:v>
                </c:pt>
                <c:pt idx="571">
                  <c:v>1.7144585284287945E-3</c:v>
                </c:pt>
                <c:pt idx="572">
                  <c:v>1.7144585284287945E-3</c:v>
                </c:pt>
                <c:pt idx="573">
                  <c:v>1.7144585284287945E-3</c:v>
                </c:pt>
                <c:pt idx="574">
                  <c:v>1.7144585284287945E-3</c:v>
                </c:pt>
                <c:pt idx="575">
                  <c:v>1.7144585284287945E-3</c:v>
                </c:pt>
                <c:pt idx="576">
                  <c:v>1.7144585284287945E-3</c:v>
                </c:pt>
                <c:pt idx="577">
                  <c:v>1.7144585284287945E-3</c:v>
                </c:pt>
                <c:pt idx="578">
                  <c:v>1.7144585284287945E-3</c:v>
                </c:pt>
                <c:pt idx="579">
                  <c:v>1.7144585284287945E-3</c:v>
                </c:pt>
                <c:pt idx="580">
                  <c:v>1.7144585284287945E-3</c:v>
                </c:pt>
                <c:pt idx="581">
                  <c:v>1.7144585284287945E-3</c:v>
                </c:pt>
                <c:pt idx="582">
                  <c:v>1.7144585284287945E-3</c:v>
                </c:pt>
                <c:pt idx="583">
                  <c:v>1.7144585284287945E-3</c:v>
                </c:pt>
                <c:pt idx="584">
                  <c:v>1.7144585284287945E-3</c:v>
                </c:pt>
                <c:pt idx="585">
                  <c:v>1.7144585284287945E-3</c:v>
                </c:pt>
                <c:pt idx="586">
                  <c:v>1.7144585284287945E-3</c:v>
                </c:pt>
                <c:pt idx="587">
                  <c:v>1.7144585284287945E-3</c:v>
                </c:pt>
                <c:pt idx="588">
                  <c:v>1.7144585284287945E-3</c:v>
                </c:pt>
                <c:pt idx="589">
                  <c:v>1.7144585284287945E-3</c:v>
                </c:pt>
                <c:pt idx="590">
                  <c:v>1.7144585284287945E-3</c:v>
                </c:pt>
                <c:pt idx="591">
                  <c:v>1.7144585284287945E-3</c:v>
                </c:pt>
                <c:pt idx="592">
                  <c:v>1.7144585284287945E-3</c:v>
                </c:pt>
                <c:pt idx="593">
                  <c:v>1.7144585284287945E-3</c:v>
                </c:pt>
                <c:pt idx="594">
                  <c:v>1.7144585284287945E-3</c:v>
                </c:pt>
                <c:pt idx="595">
                  <c:v>1.7144585284287945E-3</c:v>
                </c:pt>
                <c:pt idx="596">
                  <c:v>1.7144585284287945E-3</c:v>
                </c:pt>
                <c:pt idx="597">
                  <c:v>1.7144585284287945E-3</c:v>
                </c:pt>
                <c:pt idx="598">
                  <c:v>1.7144585284287945E-3</c:v>
                </c:pt>
                <c:pt idx="599">
                  <c:v>1.7144585284287945E-3</c:v>
                </c:pt>
                <c:pt idx="600">
                  <c:v>1.7144585284287945E-3</c:v>
                </c:pt>
                <c:pt idx="601">
                  <c:v>1.7144585284287945E-3</c:v>
                </c:pt>
                <c:pt idx="602">
                  <c:v>1.7144585284287945E-3</c:v>
                </c:pt>
                <c:pt idx="603">
                  <c:v>1.7144585284287945E-3</c:v>
                </c:pt>
                <c:pt idx="604">
                  <c:v>1.7144585284287945E-3</c:v>
                </c:pt>
                <c:pt idx="605">
                  <c:v>1.7144585284287945E-3</c:v>
                </c:pt>
                <c:pt idx="606">
                  <c:v>1.7144585284287945E-3</c:v>
                </c:pt>
                <c:pt idx="607">
                  <c:v>1.7144585284287945E-3</c:v>
                </c:pt>
                <c:pt idx="608">
                  <c:v>1.7144585284287945E-3</c:v>
                </c:pt>
                <c:pt idx="609">
                  <c:v>1.7144585284287945E-3</c:v>
                </c:pt>
                <c:pt idx="610">
                  <c:v>1.7144585284287945E-3</c:v>
                </c:pt>
                <c:pt idx="611">
                  <c:v>1.7144585284287945E-3</c:v>
                </c:pt>
                <c:pt idx="612">
                  <c:v>1.7144585284287945E-3</c:v>
                </c:pt>
                <c:pt idx="613">
                  <c:v>1.7144585284287945E-3</c:v>
                </c:pt>
                <c:pt idx="614">
                  <c:v>1.7144585284287945E-3</c:v>
                </c:pt>
                <c:pt idx="615">
                  <c:v>1.7144585284287945E-3</c:v>
                </c:pt>
                <c:pt idx="616">
                  <c:v>1.7144585284287945E-3</c:v>
                </c:pt>
                <c:pt idx="617">
                  <c:v>1.7144585284287945E-3</c:v>
                </c:pt>
                <c:pt idx="618">
                  <c:v>1.7144585284287945E-3</c:v>
                </c:pt>
                <c:pt idx="619">
                  <c:v>1.7144585284287945E-3</c:v>
                </c:pt>
                <c:pt idx="620">
                  <c:v>1.7144585284287945E-3</c:v>
                </c:pt>
                <c:pt idx="621">
                  <c:v>1.7144585284287945E-3</c:v>
                </c:pt>
                <c:pt idx="622">
                  <c:v>1.7144585284287945E-3</c:v>
                </c:pt>
                <c:pt idx="623">
                  <c:v>1.7144585284287945E-3</c:v>
                </c:pt>
                <c:pt idx="624">
                  <c:v>1.7144585284287945E-3</c:v>
                </c:pt>
                <c:pt idx="625">
                  <c:v>1.7144585284287945E-3</c:v>
                </c:pt>
                <c:pt idx="626">
                  <c:v>1.7144585284287945E-3</c:v>
                </c:pt>
                <c:pt idx="627">
                  <c:v>1.7144585284287945E-3</c:v>
                </c:pt>
                <c:pt idx="628">
                  <c:v>1.7144585284287945E-3</c:v>
                </c:pt>
                <c:pt idx="629">
                  <c:v>1.7144585284287945E-3</c:v>
                </c:pt>
                <c:pt idx="630">
                  <c:v>1.7144585284287945E-3</c:v>
                </c:pt>
                <c:pt idx="631">
                  <c:v>1.7144585284287945E-3</c:v>
                </c:pt>
                <c:pt idx="632">
                  <c:v>1.7144585284287945E-3</c:v>
                </c:pt>
                <c:pt idx="633">
                  <c:v>1.7144585284287945E-3</c:v>
                </c:pt>
                <c:pt idx="634">
                  <c:v>1.7144585284287945E-3</c:v>
                </c:pt>
                <c:pt idx="635">
                  <c:v>1.7144585284287945E-3</c:v>
                </c:pt>
                <c:pt idx="636">
                  <c:v>1.7144585284287945E-3</c:v>
                </c:pt>
                <c:pt idx="637">
                  <c:v>1.7144585284287945E-3</c:v>
                </c:pt>
                <c:pt idx="638">
                  <c:v>1.7144585284287945E-3</c:v>
                </c:pt>
                <c:pt idx="639">
                  <c:v>1.7144585284287945E-3</c:v>
                </c:pt>
                <c:pt idx="640">
                  <c:v>1.7144585284287945E-3</c:v>
                </c:pt>
                <c:pt idx="641">
                  <c:v>1.7144585284287945E-3</c:v>
                </c:pt>
                <c:pt idx="642">
                  <c:v>1.7144585284287945E-3</c:v>
                </c:pt>
                <c:pt idx="643">
                  <c:v>1.7144585284287945E-3</c:v>
                </c:pt>
                <c:pt idx="644">
                  <c:v>1.7144585284287945E-3</c:v>
                </c:pt>
                <c:pt idx="645">
                  <c:v>1.7144585284287945E-3</c:v>
                </c:pt>
                <c:pt idx="646">
                  <c:v>1.7144585284287945E-3</c:v>
                </c:pt>
                <c:pt idx="647">
                  <c:v>1.7144585284287945E-3</c:v>
                </c:pt>
                <c:pt idx="648">
                  <c:v>1.7144585284287945E-3</c:v>
                </c:pt>
                <c:pt idx="649">
                  <c:v>1.7144585284287945E-3</c:v>
                </c:pt>
                <c:pt idx="650">
                  <c:v>1.7144585284287945E-3</c:v>
                </c:pt>
                <c:pt idx="651">
                  <c:v>1.7144585284287945E-3</c:v>
                </c:pt>
                <c:pt idx="652">
                  <c:v>1.7144585284287945E-3</c:v>
                </c:pt>
                <c:pt idx="653">
                  <c:v>1.7144585284287945E-3</c:v>
                </c:pt>
                <c:pt idx="654">
                  <c:v>1.7144585284287945E-3</c:v>
                </c:pt>
                <c:pt idx="655">
                  <c:v>1.7144585284287945E-3</c:v>
                </c:pt>
                <c:pt idx="656">
                  <c:v>1.7144585284287945E-3</c:v>
                </c:pt>
                <c:pt idx="657">
                  <c:v>1.7144585284287945E-3</c:v>
                </c:pt>
                <c:pt idx="658">
                  <c:v>1.7144585284287945E-3</c:v>
                </c:pt>
                <c:pt idx="659">
                  <c:v>1.7144585284287945E-3</c:v>
                </c:pt>
                <c:pt idx="660">
                  <c:v>1.7144585284287945E-3</c:v>
                </c:pt>
                <c:pt idx="661">
                  <c:v>1.7144585284287945E-3</c:v>
                </c:pt>
                <c:pt idx="662">
                  <c:v>1.7144585284287945E-3</c:v>
                </c:pt>
                <c:pt idx="663">
                  <c:v>1.7144585284287945E-3</c:v>
                </c:pt>
                <c:pt idx="664">
                  <c:v>1.7144585284287945E-3</c:v>
                </c:pt>
                <c:pt idx="665">
                  <c:v>1.7144585284287945E-3</c:v>
                </c:pt>
                <c:pt idx="666">
                  <c:v>1.7144585284287945E-3</c:v>
                </c:pt>
                <c:pt idx="667">
                  <c:v>1.7144585284287945E-3</c:v>
                </c:pt>
                <c:pt idx="668">
                  <c:v>1.7144585284287945E-3</c:v>
                </c:pt>
                <c:pt idx="669">
                  <c:v>1.7144585284287945E-3</c:v>
                </c:pt>
                <c:pt idx="670">
                  <c:v>1.7144585284287945E-3</c:v>
                </c:pt>
                <c:pt idx="671">
                  <c:v>1.7144585284287945E-3</c:v>
                </c:pt>
                <c:pt idx="672">
                  <c:v>1.7144585284287945E-3</c:v>
                </c:pt>
                <c:pt idx="673">
                  <c:v>1.7144585284287945E-3</c:v>
                </c:pt>
                <c:pt idx="674">
                  <c:v>1.7144585284287945E-3</c:v>
                </c:pt>
                <c:pt idx="675">
                  <c:v>1.7144585284287945E-3</c:v>
                </c:pt>
                <c:pt idx="676">
                  <c:v>1.7144585284287945E-3</c:v>
                </c:pt>
                <c:pt idx="677">
                  <c:v>1.7144585284287945E-3</c:v>
                </c:pt>
                <c:pt idx="678">
                  <c:v>1.7144585284287945E-3</c:v>
                </c:pt>
                <c:pt idx="679">
                  <c:v>1.7144585284287945E-3</c:v>
                </c:pt>
                <c:pt idx="680">
                  <c:v>1.7144585284287945E-3</c:v>
                </c:pt>
                <c:pt idx="681">
                  <c:v>1.7144585284287945E-3</c:v>
                </c:pt>
                <c:pt idx="682">
                  <c:v>1.7144585284287945E-3</c:v>
                </c:pt>
                <c:pt idx="683">
                  <c:v>1.7144585284287945E-3</c:v>
                </c:pt>
                <c:pt idx="684">
                  <c:v>1.7144585284287945E-3</c:v>
                </c:pt>
                <c:pt idx="685">
                  <c:v>1.7144585284287945E-3</c:v>
                </c:pt>
                <c:pt idx="686">
                  <c:v>1.7144585284287945E-3</c:v>
                </c:pt>
                <c:pt idx="687">
                  <c:v>1.7144585284287945E-3</c:v>
                </c:pt>
                <c:pt idx="688">
                  <c:v>1.7144585284287945E-3</c:v>
                </c:pt>
                <c:pt idx="689">
                  <c:v>1.7144585284287945E-3</c:v>
                </c:pt>
                <c:pt idx="690">
                  <c:v>1.7144585284287945E-3</c:v>
                </c:pt>
                <c:pt idx="691">
                  <c:v>1.7144585284287945E-3</c:v>
                </c:pt>
                <c:pt idx="692">
                  <c:v>1.7144585284287945E-3</c:v>
                </c:pt>
                <c:pt idx="693">
                  <c:v>1.7144585284287945E-3</c:v>
                </c:pt>
                <c:pt idx="694">
                  <c:v>1.7144585284287945E-3</c:v>
                </c:pt>
                <c:pt idx="695">
                  <c:v>1.7144585284287945E-3</c:v>
                </c:pt>
                <c:pt idx="696">
                  <c:v>1.7144585284287945E-3</c:v>
                </c:pt>
                <c:pt idx="697">
                  <c:v>1.7144585284287945E-3</c:v>
                </c:pt>
                <c:pt idx="698">
                  <c:v>1.7144585284287945E-3</c:v>
                </c:pt>
                <c:pt idx="699">
                  <c:v>1.7144585284287945E-3</c:v>
                </c:pt>
                <c:pt idx="700">
                  <c:v>1.7144585284287945E-3</c:v>
                </c:pt>
                <c:pt idx="701">
                  <c:v>1.7144585284287945E-3</c:v>
                </c:pt>
                <c:pt idx="702">
                  <c:v>1.7144585284287945E-3</c:v>
                </c:pt>
                <c:pt idx="703">
                  <c:v>1.7144585284287945E-3</c:v>
                </c:pt>
                <c:pt idx="704">
                  <c:v>1.7144585284287945E-3</c:v>
                </c:pt>
                <c:pt idx="705">
                  <c:v>1.7144585284287945E-3</c:v>
                </c:pt>
                <c:pt idx="706">
                  <c:v>1.7144585284287945E-3</c:v>
                </c:pt>
                <c:pt idx="707">
                  <c:v>1.7144585284287945E-3</c:v>
                </c:pt>
                <c:pt idx="708">
                  <c:v>1.7144585284287945E-3</c:v>
                </c:pt>
                <c:pt idx="709">
                  <c:v>1.7144585284287945E-3</c:v>
                </c:pt>
                <c:pt idx="710">
                  <c:v>1.7144585284287945E-3</c:v>
                </c:pt>
                <c:pt idx="711">
                  <c:v>1.7144585284287945E-3</c:v>
                </c:pt>
                <c:pt idx="712">
                  <c:v>1.7144585284287945E-3</c:v>
                </c:pt>
                <c:pt idx="713">
                  <c:v>1.7144585284287945E-3</c:v>
                </c:pt>
                <c:pt idx="714">
                  <c:v>1.7144585284287945E-3</c:v>
                </c:pt>
                <c:pt idx="715">
                  <c:v>1.7144585284287945E-3</c:v>
                </c:pt>
                <c:pt idx="716">
                  <c:v>1.7144585284287945E-3</c:v>
                </c:pt>
                <c:pt idx="717">
                  <c:v>1.7144585284287945E-3</c:v>
                </c:pt>
                <c:pt idx="718">
                  <c:v>1.7144585284287945E-3</c:v>
                </c:pt>
                <c:pt idx="719">
                  <c:v>1.7144585284287945E-3</c:v>
                </c:pt>
                <c:pt idx="720">
                  <c:v>1.7144585284287945E-3</c:v>
                </c:pt>
                <c:pt idx="721">
                  <c:v>1.7144585284287945E-3</c:v>
                </c:pt>
                <c:pt idx="722">
                  <c:v>1.7144585284287945E-3</c:v>
                </c:pt>
                <c:pt idx="723">
                  <c:v>1.7144585284287945E-3</c:v>
                </c:pt>
                <c:pt idx="724">
                  <c:v>1.7144585284287945E-3</c:v>
                </c:pt>
                <c:pt idx="725">
                  <c:v>1.7144585284287945E-3</c:v>
                </c:pt>
                <c:pt idx="726">
                  <c:v>1.7144585284287945E-3</c:v>
                </c:pt>
                <c:pt idx="727">
                  <c:v>1.7144585284287945E-3</c:v>
                </c:pt>
                <c:pt idx="728">
                  <c:v>1.7144585284287945E-3</c:v>
                </c:pt>
                <c:pt idx="729">
                  <c:v>1.7144585284287945E-3</c:v>
                </c:pt>
                <c:pt idx="730">
                  <c:v>1.7144585284287945E-3</c:v>
                </c:pt>
                <c:pt idx="731">
                  <c:v>1.7144585284287945E-3</c:v>
                </c:pt>
                <c:pt idx="732">
                  <c:v>1.7144585284287945E-3</c:v>
                </c:pt>
                <c:pt idx="733">
                  <c:v>1.7144585284287945E-3</c:v>
                </c:pt>
                <c:pt idx="734">
                  <c:v>1.7144585284287945E-3</c:v>
                </c:pt>
                <c:pt idx="735">
                  <c:v>1.7144585284287945E-3</c:v>
                </c:pt>
                <c:pt idx="736">
                  <c:v>1.7144585284287945E-3</c:v>
                </c:pt>
                <c:pt idx="737">
                  <c:v>1.7144585284287945E-3</c:v>
                </c:pt>
                <c:pt idx="738">
                  <c:v>1.7144585284287945E-3</c:v>
                </c:pt>
                <c:pt idx="739">
                  <c:v>1.7144585284287945E-3</c:v>
                </c:pt>
                <c:pt idx="740">
                  <c:v>1.7144585284287945E-3</c:v>
                </c:pt>
                <c:pt idx="741">
                  <c:v>1.7144585284287945E-3</c:v>
                </c:pt>
                <c:pt idx="742">
                  <c:v>1.7144585284287945E-3</c:v>
                </c:pt>
                <c:pt idx="743">
                  <c:v>1.7144585284287945E-3</c:v>
                </c:pt>
                <c:pt idx="744">
                  <c:v>1.7144585284287945E-3</c:v>
                </c:pt>
                <c:pt idx="745">
                  <c:v>1.7144585284287945E-3</c:v>
                </c:pt>
                <c:pt idx="746">
                  <c:v>1.7144585284287945E-3</c:v>
                </c:pt>
                <c:pt idx="747">
                  <c:v>1.7144585284287945E-3</c:v>
                </c:pt>
                <c:pt idx="748">
                  <c:v>1.7144585284287945E-3</c:v>
                </c:pt>
                <c:pt idx="749">
                  <c:v>1.7144585284287945E-3</c:v>
                </c:pt>
                <c:pt idx="750">
                  <c:v>1.7144585284287945E-3</c:v>
                </c:pt>
                <c:pt idx="751">
                  <c:v>1.7144585284287945E-3</c:v>
                </c:pt>
                <c:pt idx="752">
                  <c:v>1.7144585284287945E-3</c:v>
                </c:pt>
                <c:pt idx="753">
                  <c:v>1.7144585284287945E-3</c:v>
                </c:pt>
                <c:pt idx="754">
                  <c:v>1.7144585284287945E-3</c:v>
                </c:pt>
                <c:pt idx="755">
                  <c:v>1.7144585284287945E-3</c:v>
                </c:pt>
                <c:pt idx="756">
                  <c:v>1.7144585284287945E-3</c:v>
                </c:pt>
                <c:pt idx="757">
                  <c:v>1.7144585284287945E-3</c:v>
                </c:pt>
                <c:pt idx="758">
                  <c:v>1.7144585284287945E-3</c:v>
                </c:pt>
                <c:pt idx="759">
                  <c:v>1.7144585284287945E-3</c:v>
                </c:pt>
                <c:pt idx="760">
                  <c:v>1.7144585284287945E-3</c:v>
                </c:pt>
                <c:pt idx="761">
                  <c:v>1.7144585284287945E-3</c:v>
                </c:pt>
                <c:pt idx="762">
                  <c:v>1.7144585284287945E-3</c:v>
                </c:pt>
                <c:pt idx="763">
                  <c:v>1.7144585284287945E-3</c:v>
                </c:pt>
                <c:pt idx="764">
                  <c:v>1.7144585284287945E-3</c:v>
                </c:pt>
                <c:pt idx="765">
                  <c:v>1.7144585284287945E-3</c:v>
                </c:pt>
                <c:pt idx="766">
                  <c:v>1.7144585284287945E-3</c:v>
                </c:pt>
                <c:pt idx="767">
                  <c:v>1.7144585284287945E-3</c:v>
                </c:pt>
                <c:pt idx="768">
                  <c:v>1.7144585284287945E-3</c:v>
                </c:pt>
                <c:pt idx="769">
                  <c:v>1.7144585284287945E-3</c:v>
                </c:pt>
                <c:pt idx="770">
                  <c:v>1.7144585284287945E-3</c:v>
                </c:pt>
                <c:pt idx="771">
                  <c:v>1.7144585284287945E-3</c:v>
                </c:pt>
                <c:pt idx="772">
                  <c:v>1.7144585284287945E-3</c:v>
                </c:pt>
                <c:pt idx="773">
                  <c:v>1.7144585284287945E-3</c:v>
                </c:pt>
                <c:pt idx="774">
                  <c:v>1.7144585284287945E-3</c:v>
                </c:pt>
                <c:pt idx="775">
                  <c:v>1.7144585284287945E-3</c:v>
                </c:pt>
                <c:pt idx="776">
                  <c:v>1.7144585284287945E-3</c:v>
                </c:pt>
                <c:pt idx="777">
                  <c:v>1.7144585284287945E-3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3B-45F4-9614-21460CB86562}"/>
            </c:ext>
          </c:extLst>
        </c:ser>
        <c:ser>
          <c:idx val="3"/>
          <c:order val="3"/>
          <c:tx>
            <c:strRef>
              <c:f>'S1_new (2)'!$I$1</c:f>
              <c:strCache>
                <c:ptCount val="1"/>
                <c:pt idx="0">
                  <c:v>-0.75標準差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'S1_new (2)'!$A$2:$A$792</c:f>
              <c:numCache>
                <c:formatCode>m/d/yyyy</c:formatCode>
                <c:ptCount val="791"/>
                <c:pt idx="0">
                  <c:v>44063</c:v>
                </c:pt>
                <c:pt idx="1">
                  <c:v>44064</c:v>
                </c:pt>
                <c:pt idx="2">
                  <c:v>44067</c:v>
                </c:pt>
                <c:pt idx="3">
                  <c:v>44068</c:v>
                </c:pt>
                <c:pt idx="4">
                  <c:v>44069</c:v>
                </c:pt>
                <c:pt idx="5">
                  <c:v>44070</c:v>
                </c:pt>
                <c:pt idx="6">
                  <c:v>44071</c:v>
                </c:pt>
                <c:pt idx="7">
                  <c:v>44074</c:v>
                </c:pt>
                <c:pt idx="8">
                  <c:v>44075</c:v>
                </c:pt>
                <c:pt idx="9">
                  <c:v>44076</c:v>
                </c:pt>
                <c:pt idx="10">
                  <c:v>44077</c:v>
                </c:pt>
                <c:pt idx="11">
                  <c:v>44078</c:v>
                </c:pt>
                <c:pt idx="12">
                  <c:v>44081</c:v>
                </c:pt>
                <c:pt idx="13">
                  <c:v>44082</c:v>
                </c:pt>
                <c:pt idx="14">
                  <c:v>44083</c:v>
                </c:pt>
                <c:pt idx="15">
                  <c:v>44084</c:v>
                </c:pt>
                <c:pt idx="16">
                  <c:v>44085</c:v>
                </c:pt>
                <c:pt idx="17">
                  <c:v>44088</c:v>
                </c:pt>
                <c:pt idx="18">
                  <c:v>44089</c:v>
                </c:pt>
                <c:pt idx="19">
                  <c:v>44090</c:v>
                </c:pt>
                <c:pt idx="20">
                  <c:v>44091</c:v>
                </c:pt>
                <c:pt idx="21">
                  <c:v>44092</c:v>
                </c:pt>
                <c:pt idx="22">
                  <c:v>44095</c:v>
                </c:pt>
                <c:pt idx="23">
                  <c:v>44096</c:v>
                </c:pt>
                <c:pt idx="24">
                  <c:v>44097</c:v>
                </c:pt>
                <c:pt idx="25">
                  <c:v>44098</c:v>
                </c:pt>
                <c:pt idx="26">
                  <c:v>44099</c:v>
                </c:pt>
                <c:pt idx="27">
                  <c:v>44102</c:v>
                </c:pt>
                <c:pt idx="28">
                  <c:v>44103</c:v>
                </c:pt>
                <c:pt idx="29">
                  <c:v>44104</c:v>
                </c:pt>
                <c:pt idx="30">
                  <c:v>44109</c:v>
                </c:pt>
                <c:pt idx="31">
                  <c:v>44110</c:v>
                </c:pt>
                <c:pt idx="32">
                  <c:v>44111</c:v>
                </c:pt>
                <c:pt idx="33">
                  <c:v>44112</c:v>
                </c:pt>
                <c:pt idx="34">
                  <c:v>44116</c:v>
                </c:pt>
                <c:pt idx="35">
                  <c:v>44117</c:v>
                </c:pt>
                <c:pt idx="36">
                  <c:v>44118</c:v>
                </c:pt>
                <c:pt idx="37">
                  <c:v>44119</c:v>
                </c:pt>
                <c:pt idx="38">
                  <c:v>44120</c:v>
                </c:pt>
                <c:pt idx="39">
                  <c:v>44123</c:v>
                </c:pt>
                <c:pt idx="40">
                  <c:v>44124</c:v>
                </c:pt>
                <c:pt idx="41">
                  <c:v>44125</c:v>
                </c:pt>
                <c:pt idx="42">
                  <c:v>44126</c:v>
                </c:pt>
                <c:pt idx="43">
                  <c:v>44127</c:v>
                </c:pt>
                <c:pt idx="44">
                  <c:v>44131</c:v>
                </c:pt>
                <c:pt idx="45">
                  <c:v>44132</c:v>
                </c:pt>
                <c:pt idx="46">
                  <c:v>44133</c:v>
                </c:pt>
                <c:pt idx="47">
                  <c:v>44134</c:v>
                </c:pt>
                <c:pt idx="48">
                  <c:v>44137</c:v>
                </c:pt>
                <c:pt idx="49">
                  <c:v>44138</c:v>
                </c:pt>
                <c:pt idx="50">
                  <c:v>44139</c:v>
                </c:pt>
                <c:pt idx="51">
                  <c:v>44140</c:v>
                </c:pt>
                <c:pt idx="52">
                  <c:v>44141</c:v>
                </c:pt>
                <c:pt idx="53">
                  <c:v>44144</c:v>
                </c:pt>
                <c:pt idx="54">
                  <c:v>44145</c:v>
                </c:pt>
                <c:pt idx="55">
                  <c:v>44146</c:v>
                </c:pt>
                <c:pt idx="56">
                  <c:v>44147</c:v>
                </c:pt>
                <c:pt idx="57">
                  <c:v>44148</c:v>
                </c:pt>
                <c:pt idx="58">
                  <c:v>44151</c:v>
                </c:pt>
                <c:pt idx="59">
                  <c:v>44152</c:v>
                </c:pt>
                <c:pt idx="60">
                  <c:v>44153</c:v>
                </c:pt>
                <c:pt idx="61">
                  <c:v>44154</c:v>
                </c:pt>
                <c:pt idx="62">
                  <c:v>44155</c:v>
                </c:pt>
                <c:pt idx="63">
                  <c:v>44158</c:v>
                </c:pt>
                <c:pt idx="64">
                  <c:v>44159</c:v>
                </c:pt>
                <c:pt idx="65">
                  <c:v>44160</c:v>
                </c:pt>
                <c:pt idx="66">
                  <c:v>44161</c:v>
                </c:pt>
                <c:pt idx="67">
                  <c:v>44162</c:v>
                </c:pt>
                <c:pt idx="68">
                  <c:v>44165</c:v>
                </c:pt>
                <c:pt idx="69">
                  <c:v>44166</c:v>
                </c:pt>
                <c:pt idx="70">
                  <c:v>44167</c:v>
                </c:pt>
                <c:pt idx="71">
                  <c:v>44168</c:v>
                </c:pt>
                <c:pt idx="72">
                  <c:v>44169</c:v>
                </c:pt>
                <c:pt idx="73">
                  <c:v>44172</c:v>
                </c:pt>
                <c:pt idx="74">
                  <c:v>44173</c:v>
                </c:pt>
                <c:pt idx="75">
                  <c:v>44174</c:v>
                </c:pt>
                <c:pt idx="76">
                  <c:v>44175</c:v>
                </c:pt>
                <c:pt idx="77">
                  <c:v>44176</c:v>
                </c:pt>
                <c:pt idx="78">
                  <c:v>44179</c:v>
                </c:pt>
                <c:pt idx="79">
                  <c:v>44180</c:v>
                </c:pt>
                <c:pt idx="80">
                  <c:v>44181</c:v>
                </c:pt>
                <c:pt idx="81">
                  <c:v>44182</c:v>
                </c:pt>
                <c:pt idx="82">
                  <c:v>44183</c:v>
                </c:pt>
                <c:pt idx="83">
                  <c:v>44186</c:v>
                </c:pt>
                <c:pt idx="84">
                  <c:v>44187</c:v>
                </c:pt>
                <c:pt idx="85">
                  <c:v>44188</c:v>
                </c:pt>
                <c:pt idx="86">
                  <c:v>44189</c:v>
                </c:pt>
                <c:pt idx="87">
                  <c:v>44193</c:v>
                </c:pt>
                <c:pt idx="88">
                  <c:v>44194</c:v>
                </c:pt>
                <c:pt idx="89">
                  <c:v>44195</c:v>
                </c:pt>
                <c:pt idx="90">
                  <c:v>44196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44207</c:v>
                </c:pt>
                <c:pt idx="97">
                  <c:v>44208</c:v>
                </c:pt>
                <c:pt idx="98">
                  <c:v>44209</c:v>
                </c:pt>
                <c:pt idx="99">
                  <c:v>44210</c:v>
                </c:pt>
                <c:pt idx="100">
                  <c:v>44211</c:v>
                </c:pt>
                <c:pt idx="101">
                  <c:v>44214</c:v>
                </c:pt>
                <c:pt idx="102">
                  <c:v>44215</c:v>
                </c:pt>
                <c:pt idx="103">
                  <c:v>44216</c:v>
                </c:pt>
                <c:pt idx="104">
                  <c:v>44217</c:v>
                </c:pt>
                <c:pt idx="105">
                  <c:v>44218</c:v>
                </c:pt>
                <c:pt idx="106">
                  <c:v>44221</c:v>
                </c:pt>
                <c:pt idx="107">
                  <c:v>44222</c:v>
                </c:pt>
                <c:pt idx="108">
                  <c:v>44223</c:v>
                </c:pt>
                <c:pt idx="109">
                  <c:v>44224</c:v>
                </c:pt>
                <c:pt idx="110">
                  <c:v>44225</c:v>
                </c:pt>
                <c:pt idx="111">
                  <c:v>44228</c:v>
                </c:pt>
                <c:pt idx="112">
                  <c:v>44229</c:v>
                </c:pt>
                <c:pt idx="113">
                  <c:v>44230</c:v>
                </c:pt>
                <c:pt idx="114">
                  <c:v>44231</c:v>
                </c:pt>
                <c:pt idx="115">
                  <c:v>44232</c:v>
                </c:pt>
                <c:pt idx="116">
                  <c:v>44244</c:v>
                </c:pt>
                <c:pt idx="117">
                  <c:v>44245</c:v>
                </c:pt>
                <c:pt idx="118">
                  <c:v>44246</c:v>
                </c:pt>
                <c:pt idx="119">
                  <c:v>44249</c:v>
                </c:pt>
                <c:pt idx="120">
                  <c:v>44250</c:v>
                </c:pt>
                <c:pt idx="121">
                  <c:v>44251</c:v>
                </c:pt>
                <c:pt idx="122">
                  <c:v>44252</c:v>
                </c:pt>
                <c:pt idx="123">
                  <c:v>44253</c:v>
                </c:pt>
                <c:pt idx="124">
                  <c:v>44257</c:v>
                </c:pt>
                <c:pt idx="125">
                  <c:v>44258</c:v>
                </c:pt>
                <c:pt idx="126">
                  <c:v>44259</c:v>
                </c:pt>
                <c:pt idx="127">
                  <c:v>44260</c:v>
                </c:pt>
                <c:pt idx="128">
                  <c:v>44263</c:v>
                </c:pt>
                <c:pt idx="129">
                  <c:v>44264</c:v>
                </c:pt>
                <c:pt idx="130">
                  <c:v>44265</c:v>
                </c:pt>
                <c:pt idx="131">
                  <c:v>44266</c:v>
                </c:pt>
                <c:pt idx="132">
                  <c:v>44267</c:v>
                </c:pt>
                <c:pt idx="133">
                  <c:v>44270</c:v>
                </c:pt>
                <c:pt idx="134">
                  <c:v>44271</c:v>
                </c:pt>
                <c:pt idx="135">
                  <c:v>44272</c:v>
                </c:pt>
                <c:pt idx="136">
                  <c:v>44273</c:v>
                </c:pt>
                <c:pt idx="137">
                  <c:v>44274</c:v>
                </c:pt>
                <c:pt idx="138">
                  <c:v>44277</c:v>
                </c:pt>
                <c:pt idx="139">
                  <c:v>44278</c:v>
                </c:pt>
                <c:pt idx="140">
                  <c:v>44279</c:v>
                </c:pt>
                <c:pt idx="141">
                  <c:v>44280</c:v>
                </c:pt>
                <c:pt idx="142">
                  <c:v>44281</c:v>
                </c:pt>
                <c:pt idx="143">
                  <c:v>44284</c:v>
                </c:pt>
                <c:pt idx="144">
                  <c:v>44285</c:v>
                </c:pt>
                <c:pt idx="145">
                  <c:v>44286</c:v>
                </c:pt>
                <c:pt idx="146">
                  <c:v>44287</c:v>
                </c:pt>
                <c:pt idx="147">
                  <c:v>44293</c:v>
                </c:pt>
                <c:pt idx="148">
                  <c:v>44294</c:v>
                </c:pt>
                <c:pt idx="149">
                  <c:v>44295</c:v>
                </c:pt>
                <c:pt idx="150">
                  <c:v>44298</c:v>
                </c:pt>
                <c:pt idx="151">
                  <c:v>44299</c:v>
                </c:pt>
                <c:pt idx="152">
                  <c:v>44300</c:v>
                </c:pt>
                <c:pt idx="153">
                  <c:v>44301</c:v>
                </c:pt>
                <c:pt idx="154">
                  <c:v>44302</c:v>
                </c:pt>
                <c:pt idx="155">
                  <c:v>44305</c:v>
                </c:pt>
                <c:pt idx="156">
                  <c:v>44306</c:v>
                </c:pt>
                <c:pt idx="157">
                  <c:v>44307</c:v>
                </c:pt>
                <c:pt idx="158">
                  <c:v>44308</c:v>
                </c:pt>
                <c:pt idx="159">
                  <c:v>44309</c:v>
                </c:pt>
                <c:pt idx="160">
                  <c:v>44312</c:v>
                </c:pt>
                <c:pt idx="161">
                  <c:v>44313</c:v>
                </c:pt>
                <c:pt idx="162">
                  <c:v>44314</c:v>
                </c:pt>
                <c:pt idx="163">
                  <c:v>44315</c:v>
                </c:pt>
                <c:pt idx="164">
                  <c:v>44319</c:v>
                </c:pt>
                <c:pt idx="165">
                  <c:v>44320</c:v>
                </c:pt>
                <c:pt idx="166">
                  <c:v>44321</c:v>
                </c:pt>
                <c:pt idx="167">
                  <c:v>44322</c:v>
                </c:pt>
                <c:pt idx="168">
                  <c:v>44323</c:v>
                </c:pt>
                <c:pt idx="169">
                  <c:v>44326</c:v>
                </c:pt>
                <c:pt idx="170">
                  <c:v>44327</c:v>
                </c:pt>
                <c:pt idx="171">
                  <c:v>44328</c:v>
                </c:pt>
                <c:pt idx="172">
                  <c:v>44329</c:v>
                </c:pt>
                <c:pt idx="173">
                  <c:v>44330</c:v>
                </c:pt>
                <c:pt idx="174">
                  <c:v>44333</c:v>
                </c:pt>
                <c:pt idx="175">
                  <c:v>44334</c:v>
                </c:pt>
                <c:pt idx="176">
                  <c:v>44336</c:v>
                </c:pt>
                <c:pt idx="177">
                  <c:v>44337</c:v>
                </c:pt>
                <c:pt idx="178">
                  <c:v>44340</c:v>
                </c:pt>
                <c:pt idx="179">
                  <c:v>44341</c:v>
                </c:pt>
                <c:pt idx="180">
                  <c:v>44342</c:v>
                </c:pt>
                <c:pt idx="181">
                  <c:v>44343</c:v>
                </c:pt>
                <c:pt idx="182">
                  <c:v>44344</c:v>
                </c:pt>
                <c:pt idx="183">
                  <c:v>44347</c:v>
                </c:pt>
                <c:pt idx="184">
                  <c:v>44348</c:v>
                </c:pt>
                <c:pt idx="185">
                  <c:v>44349</c:v>
                </c:pt>
                <c:pt idx="186">
                  <c:v>44350</c:v>
                </c:pt>
                <c:pt idx="187">
                  <c:v>44351</c:v>
                </c:pt>
                <c:pt idx="188">
                  <c:v>44354</c:v>
                </c:pt>
                <c:pt idx="189">
                  <c:v>44355</c:v>
                </c:pt>
                <c:pt idx="190">
                  <c:v>44356</c:v>
                </c:pt>
                <c:pt idx="191">
                  <c:v>44357</c:v>
                </c:pt>
                <c:pt idx="192">
                  <c:v>44358</c:v>
                </c:pt>
                <c:pt idx="193">
                  <c:v>44362</c:v>
                </c:pt>
                <c:pt idx="194">
                  <c:v>44363</c:v>
                </c:pt>
                <c:pt idx="195">
                  <c:v>44364</c:v>
                </c:pt>
                <c:pt idx="196">
                  <c:v>44365</c:v>
                </c:pt>
                <c:pt idx="197">
                  <c:v>44368</c:v>
                </c:pt>
                <c:pt idx="198">
                  <c:v>44369</c:v>
                </c:pt>
                <c:pt idx="199">
                  <c:v>44370</c:v>
                </c:pt>
                <c:pt idx="200">
                  <c:v>44371</c:v>
                </c:pt>
                <c:pt idx="201">
                  <c:v>44372</c:v>
                </c:pt>
                <c:pt idx="202">
                  <c:v>44375</c:v>
                </c:pt>
                <c:pt idx="203">
                  <c:v>44376</c:v>
                </c:pt>
                <c:pt idx="204">
                  <c:v>44377</c:v>
                </c:pt>
                <c:pt idx="205">
                  <c:v>44379</c:v>
                </c:pt>
                <c:pt idx="206">
                  <c:v>44382</c:v>
                </c:pt>
                <c:pt idx="207">
                  <c:v>44383</c:v>
                </c:pt>
                <c:pt idx="208">
                  <c:v>44384</c:v>
                </c:pt>
                <c:pt idx="209">
                  <c:v>44385</c:v>
                </c:pt>
                <c:pt idx="210">
                  <c:v>44386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44396</c:v>
                </c:pt>
                <c:pt idx="217">
                  <c:v>44397</c:v>
                </c:pt>
                <c:pt idx="218">
                  <c:v>44398</c:v>
                </c:pt>
                <c:pt idx="219">
                  <c:v>44399</c:v>
                </c:pt>
                <c:pt idx="220">
                  <c:v>44400</c:v>
                </c:pt>
                <c:pt idx="221">
                  <c:v>44403</c:v>
                </c:pt>
                <c:pt idx="222">
                  <c:v>44404</c:v>
                </c:pt>
                <c:pt idx="223">
                  <c:v>44405</c:v>
                </c:pt>
                <c:pt idx="224">
                  <c:v>44406</c:v>
                </c:pt>
                <c:pt idx="225">
                  <c:v>44407</c:v>
                </c:pt>
                <c:pt idx="226">
                  <c:v>44410</c:v>
                </c:pt>
                <c:pt idx="227">
                  <c:v>44411</c:v>
                </c:pt>
                <c:pt idx="228">
                  <c:v>44412</c:v>
                </c:pt>
                <c:pt idx="229">
                  <c:v>44413</c:v>
                </c:pt>
                <c:pt idx="230">
                  <c:v>44414</c:v>
                </c:pt>
                <c:pt idx="231">
                  <c:v>44417</c:v>
                </c:pt>
                <c:pt idx="232">
                  <c:v>44418</c:v>
                </c:pt>
                <c:pt idx="233">
                  <c:v>44419</c:v>
                </c:pt>
                <c:pt idx="234">
                  <c:v>44420</c:v>
                </c:pt>
                <c:pt idx="235">
                  <c:v>44421</c:v>
                </c:pt>
                <c:pt idx="236">
                  <c:v>44424</c:v>
                </c:pt>
                <c:pt idx="237">
                  <c:v>44425</c:v>
                </c:pt>
                <c:pt idx="238">
                  <c:v>44426</c:v>
                </c:pt>
                <c:pt idx="239">
                  <c:v>44427</c:v>
                </c:pt>
                <c:pt idx="240">
                  <c:v>44428</c:v>
                </c:pt>
                <c:pt idx="241">
                  <c:v>44431</c:v>
                </c:pt>
                <c:pt idx="242">
                  <c:v>44432</c:v>
                </c:pt>
                <c:pt idx="243">
                  <c:v>44433</c:v>
                </c:pt>
                <c:pt idx="244">
                  <c:v>44434</c:v>
                </c:pt>
                <c:pt idx="245">
                  <c:v>44435</c:v>
                </c:pt>
                <c:pt idx="246">
                  <c:v>44438</c:v>
                </c:pt>
                <c:pt idx="247">
                  <c:v>44439</c:v>
                </c:pt>
                <c:pt idx="248">
                  <c:v>44440</c:v>
                </c:pt>
                <c:pt idx="249">
                  <c:v>44441</c:v>
                </c:pt>
                <c:pt idx="250">
                  <c:v>44442</c:v>
                </c:pt>
                <c:pt idx="251">
                  <c:v>44445</c:v>
                </c:pt>
                <c:pt idx="252">
                  <c:v>44446</c:v>
                </c:pt>
                <c:pt idx="253">
                  <c:v>44447</c:v>
                </c:pt>
                <c:pt idx="254">
                  <c:v>44448</c:v>
                </c:pt>
                <c:pt idx="255">
                  <c:v>44449</c:v>
                </c:pt>
                <c:pt idx="256">
                  <c:v>44452</c:v>
                </c:pt>
                <c:pt idx="257">
                  <c:v>44453</c:v>
                </c:pt>
                <c:pt idx="258">
                  <c:v>44454</c:v>
                </c:pt>
                <c:pt idx="259">
                  <c:v>44455</c:v>
                </c:pt>
                <c:pt idx="260">
                  <c:v>44456</c:v>
                </c:pt>
                <c:pt idx="261">
                  <c:v>44462</c:v>
                </c:pt>
                <c:pt idx="262">
                  <c:v>44463</c:v>
                </c:pt>
                <c:pt idx="263">
                  <c:v>44466</c:v>
                </c:pt>
                <c:pt idx="264">
                  <c:v>44467</c:v>
                </c:pt>
                <c:pt idx="265">
                  <c:v>44468</c:v>
                </c:pt>
                <c:pt idx="266">
                  <c:v>44469</c:v>
                </c:pt>
                <c:pt idx="267">
                  <c:v>44473</c:v>
                </c:pt>
                <c:pt idx="268">
                  <c:v>44474</c:v>
                </c:pt>
                <c:pt idx="269">
                  <c:v>44475</c:v>
                </c:pt>
                <c:pt idx="270">
                  <c:v>44476</c:v>
                </c:pt>
                <c:pt idx="271">
                  <c:v>44477</c:v>
                </c:pt>
                <c:pt idx="272">
                  <c:v>44481</c:v>
                </c:pt>
                <c:pt idx="273">
                  <c:v>44482</c:v>
                </c:pt>
                <c:pt idx="274">
                  <c:v>44484</c:v>
                </c:pt>
                <c:pt idx="275">
                  <c:v>44487</c:v>
                </c:pt>
                <c:pt idx="276">
                  <c:v>44488</c:v>
                </c:pt>
                <c:pt idx="277">
                  <c:v>44489</c:v>
                </c:pt>
                <c:pt idx="278">
                  <c:v>44490</c:v>
                </c:pt>
                <c:pt idx="279">
                  <c:v>44491</c:v>
                </c:pt>
                <c:pt idx="280">
                  <c:v>44494</c:v>
                </c:pt>
                <c:pt idx="281">
                  <c:v>44495</c:v>
                </c:pt>
                <c:pt idx="282">
                  <c:v>44496</c:v>
                </c:pt>
                <c:pt idx="283">
                  <c:v>44497</c:v>
                </c:pt>
                <c:pt idx="284">
                  <c:v>44498</c:v>
                </c:pt>
                <c:pt idx="285">
                  <c:v>44501</c:v>
                </c:pt>
                <c:pt idx="286">
                  <c:v>44502</c:v>
                </c:pt>
                <c:pt idx="287">
                  <c:v>44503</c:v>
                </c:pt>
                <c:pt idx="288">
                  <c:v>44504</c:v>
                </c:pt>
                <c:pt idx="289">
                  <c:v>44505</c:v>
                </c:pt>
                <c:pt idx="290">
                  <c:v>44508</c:v>
                </c:pt>
                <c:pt idx="291">
                  <c:v>44509</c:v>
                </c:pt>
                <c:pt idx="292">
                  <c:v>44510</c:v>
                </c:pt>
                <c:pt idx="293">
                  <c:v>44511</c:v>
                </c:pt>
                <c:pt idx="294">
                  <c:v>44512</c:v>
                </c:pt>
                <c:pt idx="295">
                  <c:v>44515</c:v>
                </c:pt>
                <c:pt idx="296">
                  <c:v>44516</c:v>
                </c:pt>
                <c:pt idx="297">
                  <c:v>44517</c:v>
                </c:pt>
                <c:pt idx="298">
                  <c:v>44518</c:v>
                </c:pt>
                <c:pt idx="299">
                  <c:v>44519</c:v>
                </c:pt>
                <c:pt idx="300">
                  <c:v>44522</c:v>
                </c:pt>
                <c:pt idx="301">
                  <c:v>44523</c:v>
                </c:pt>
                <c:pt idx="302">
                  <c:v>44524</c:v>
                </c:pt>
                <c:pt idx="303">
                  <c:v>44525</c:v>
                </c:pt>
                <c:pt idx="304">
                  <c:v>44526</c:v>
                </c:pt>
                <c:pt idx="305">
                  <c:v>44529</c:v>
                </c:pt>
                <c:pt idx="306">
                  <c:v>44530</c:v>
                </c:pt>
                <c:pt idx="307">
                  <c:v>44531</c:v>
                </c:pt>
                <c:pt idx="308">
                  <c:v>44532</c:v>
                </c:pt>
                <c:pt idx="309">
                  <c:v>44533</c:v>
                </c:pt>
                <c:pt idx="310">
                  <c:v>44536</c:v>
                </c:pt>
                <c:pt idx="311">
                  <c:v>44537</c:v>
                </c:pt>
                <c:pt idx="312">
                  <c:v>44538</c:v>
                </c:pt>
                <c:pt idx="313">
                  <c:v>44539</c:v>
                </c:pt>
                <c:pt idx="314">
                  <c:v>44540</c:v>
                </c:pt>
                <c:pt idx="315">
                  <c:v>44543</c:v>
                </c:pt>
                <c:pt idx="316">
                  <c:v>44544</c:v>
                </c:pt>
                <c:pt idx="317">
                  <c:v>44545</c:v>
                </c:pt>
                <c:pt idx="318">
                  <c:v>44546</c:v>
                </c:pt>
                <c:pt idx="319">
                  <c:v>44547</c:v>
                </c:pt>
                <c:pt idx="320">
                  <c:v>44550</c:v>
                </c:pt>
                <c:pt idx="321">
                  <c:v>44551</c:v>
                </c:pt>
                <c:pt idx="322">
                  <c:v>44552</c:v>
                </c:pt>
                <c:pt idx="323">
                  <c:v>44553</c:v>
                </c:pt>
                <c:pt idx="324">
                  <c:v>44554</c:v>
                </c:pt>
                <c:pt idx="325">
                  <c:v>44558</c:v>
                </c:pt>
                <c:pt idx="326">
                  <c:v>44559</c:v>
                </c:pt>
                <c:pt idx="327">
                  <c:v>44560</c:v>
                </c:pt>
                <c:pt idx="328">
                  <c:v>44564</c:v>
                </c:pt>
                <c:pt idx="329">
                  <c:v>44565</c:v>
                </c:pt>
                <c:pt idx="330">
                  <c:v>44566</c:v>
                </c:pt>
                <c:pt idx="331">
                  <c:v>44567</c:v>
                </c:pt>
                <c:pt idx="332">
                  <c:v>44568</c:v>
                </c:pt>
                <c:pt idx="333">
                  <c:v>44571</c:v>
                </c:pt>
                <c:pt idx="334">
                  <c:v>44572</c:v>
                </c:pt>
                <c:pt idx="335">
                  <c:v>44573</c:v>
                </c:pt>
                <c:pt idx="336">
                  <c:v>44574</c:v>
                </c:pt>
                <c:pt idx="337">
                  <c:v>44575</c:v>
                </c:pt>
                <c:pt idx="338">
                  <c:v>44578</c:v>
                </c:pt>
                <c:pt idx="339">
                  <c:v>44579</c:v>
                </c:pt>
                <c:pt idx="340">
                  <c:v>44580</c:v>
                </c:pt>
                <c:pt idx="341">
                  <c:v>44581</c:v>
                </c:pt>
                <c:pt idx="342">
                  <c:v>44582</c:v>
                </c:pt>
                <c:pt idx="343">
                  <c:v>44585</c:v>
                </c:pt>
                <c:pt idx="344">
                  <c:v>44586</c:v>
                </c:pt>
                <c:pt idx="345">
                  <c:v>44587</c:v>
                </c:pt>
                <c:pt idx="346">
                  <c:v>44599</c:v>
                </c:pt>
                <c:pt idx="347">
                  <c:v>44600</c:v>
                </c:pt>
                <c:pt idx="348">
                  <c:v>44601</c:v>
                </c:pt>
                <c:pt idx="349">
                  <c:v>44602</c:v>
                </c:pt>
                <c:pt idx="350">
                  <c:v>44603</c:v>
                </c:pt>
                <c:pt idx="351">
                  <c:v>44606</c:v>
                </c:pt>
                <c:pt idx="352">
                  <c:v>44607</c:v>
                </c:pt>
                <c:pt idx="353">
                  <c:v>44608</c:v>
                </c:pt>
                <c:pt idx="354">
                  <c:v>44609</c:v>
                </c:pt>
                <c:pt idx="355">
                  <c:v>44610</c:v>
                </c:pt>
                <c:pt idx="356">
                  <c:v>44613</c:v>
                </c:pt>
                <c:pt idx="357">
                  <c:v>44614</c:v>
                </c:pt>
                <c:pt idx="358">
                  <c:v>44615</c:v>
                </c:pt>
                <c:pt idx="359">
                  <c:v>44616</c:v>
                </c:pt>
                <c:pt idx="360">
                  <c:v>44617</c:v>
                </c:pt>
                <c:pt idx="361">
                  <c:v>44621</c:v>
                </c:pt>
                <c:pt idx="362">
                  <c:v>44622</c:v>
                </c:pt>
                <c:pt idx="363">
                  <c:v>44623</c:v>
                </c:pt>
                <c:pt idx="364">
                  <c:v>44624</c:v>
                </c:pt>
                <c:pt idx="365">
                  <c:v>44627</c:v>
                </c:pt>
                <c:pt idx="366">
                  <c:v>44628</c:v>
                </c:pt>
                <c:pt idx="367">
                  <c:v>44629</c:v>
                </c:pt>
                <c:pt idx="368">
                  <c:v>44630</c:v>
                </c:pt>
                <c:pt idx="369">
                  <c:v>44631</c:v>
                </c:pt>
                <c:pt idx="370">
                  <c:v>44634</c:v>
                </c:pt>
                <c:pt idx="371">
                  <c:v>44635</c:v>
                </c:pt>
                <c:pt idx="372">
                  <c:v>44636</c:v>
                </c:pt>
                <c:pt idx="373">
                  <c:v>44637</c:v>
                </c:pt>
                <c:pt idx="374">
                  <c:v>44638</c:v>
                </c:pt>
                <c:pt idx="375">
                  <c:v>44641</c:v>
                </c:pt>
                <c:pt idx="376">
                  <c:v>44642</c:v>
                </c:pt>
                <c:pt idx="377">
                  <c:v>44643</c:v>
                </c:pt>
                <c:pt idx="378">
                  <c:v>44644</c:v>
                </c:pt>
                <c:pt idx="379">
                  <c:v>44645</c:v>
                </c:pt>
                <c:pt idx="380">
                  <c:v>44648</c:v>
                </c:pt>
                <c:pt idx="381">
                  <c:v>44649</c:v>
                </c:pt>
                <c:pt idx="382">
                  <c:v>44650</c:v>
                </c:pt>
                <c:pt idx="383">
                  <c:v>44651</c:v>
                </c:pt>
                <c:pt idx="384">
                  <c:v>44652</c:v>
                </c:pt>
                <c:pt idx="385">
                  <c:v>44657</c:v>
                </c:pt>
                <c:pt idx="386">
                  <c:v>44658</c:v>
                </c:pt>
                <c:pt idx="387">
                  <c:v>44659</c:v>
                </c:pt>
                <c:pt idx="388">
                  <c:v>44662</c:v>
                </c:pt>
                <c:pt idx="389">
                  <c:v>44663</c:v>
                </c:pt>
                <c:pt idx="390">
                  <c:v>44664</c:v>
                </c:pt>
                <c:pt idx="391">
                  <c:v>44665</c:v>
                </c:pt>
                <c:pt idx="392">
                  <c:v>44670</c:v>
                </c:pt>
                <c:pt idx="393">
                  <c:v>44671</c:v>
                </c:pt>
                <c:pt idx="394">
                  <c:v>44672</c:v>
                </c:pt>
                <c:pt idx="395">
                  <c:v>44673</c:v>
                </c:pt>
                <c:pt idx="396">
                  <c:v>44677</c:v>
                </c:pt>
                <c:pt idx="397">
                  <c:v>44678</c:v>
                </c:pt>
                <c:pt idx="398">
                  <c:v>44680</c:v>
                </c:pt>
                <c:pt idx="399">
                  <c:v>44684</c:v>
                </c:pt>
                <c:pt idx="400">
                  <c:v>44685</c:v>
                </c:pt>
                <c:pt idx="401">
                  <c:v>44686</c:v>
                </c:pt>
                <c:pt idx="402">
                  <c:v>44687</c:v>
                </c:pt>
                <c:pt idx="403">
                  <c:v>44690</c:v>
                </c:pt>
                <c:pt idx="404">
                  <c:v>44691</c:v>
                </c:pt>
                <c:pt idx="405">
                  <c:v>44692</c:v>
                </c:pt>
                <c:pt idx="406">
                  <c:v>44693</c:v>
                </c:pt>
                <c:pt idx="407">
                  <c:v>44694</c:v>
                </c:pt>
                <c:pt idx="408">
                  <c:v>44697</c:v>
                </c:pt>
                <c:pt idx="409">
                  <c:v>44698</c:v>
                </c:pt>
                <c:pt idx="410">
                  <c:v>44699</c:v>
                </c:pt>
                <c:pt idx="411">
                  <c:v>44700</c:v>
                </c:pt>
                <c:pt idx="412">
                  <c:v>44701</c:v>
                </c:pt>
                <c:pt idx="413">
                  <c:v>44704</c:v>
                </c:pt>
                <c:pt idx="414">
                  <c:v>44705</c:v>
                </c:pt>
                <c:pt idx="415">
                  <c:v>44706</c:v>
                </c:pt>
                <c:pt idx="416">
                  <c:v>44707</c:v>
                </c:pt>
                <c:pt idx="417">
                  <c:v>44708</c:v>
                </c:pt>
                <c:pt idx="418">
                  <c:v>44711</c:v>
                </c:pt>
                <c:pt idx="419">
                  <c:v>44712</c:v>
                </c:pt>
                <c:pt idx="420">
                  <c:v>44713</c:v>
                </c:pt>
                <c:pt idx="421">
                  <c:v>44714</c:v>
                </c:pt>
                <c:pt idx="422">
                  <c:v>44718</c:v>
                </c:pt>
                <c:pt idx="423">
                  <c:v>44719</c:v>
                </c:pt>
                <c:pt idx="424">
                  <c:v>44720</c:v>
                </c:pt>
                <c:pt idx="425">
                  <c:v>44721</c:v>
                </c:pt>
                <c:pt idx="426">
                  <c:v>44722</c:v>
                </c:pt>
                <c:pt idx="427">
                  <c:v>44725</c:v>
                </c:pt>
                <c:pt idx="428">
                  <c:v>44726</c:v>
                </c:pt>
                <c:pt idx="429">
                  <c:v>44727</c:v>
                </c:pt>
                <c:pt idx="430">
                  <c:v>44728</c:v>
                </c:pt>
                <c:pt idx="431">
                  <c:v>44729</c:v>
                </c:pt>
                <c:pt idx="432">
                  <c:v>44732</c:v>
                </c:pt>
                <c:pt idx="433">
                  <c:v>44733</c:v>
                </c:pt>
                <c:pt idx="434">
                  <c:v>44734</c:v>
                </c:pt>
                <c:pt idx="435">
                  <c:v>44735</c:v>
                </c:pt>
                <c:pt idx="436">
                  <c:v>44736</c:v>
                </c:pt>
                <c:pt idx="437">
                  <c:v>44739</c:v>
                </c:pt>
                <c:pt idx="438">
                  <c:v>44740</c:v>
                </c:pt>
                <c:pt idx="439">
                  <c:v>44741</c:v>
                </c:pt>
                <c:pt idx="440">
                  <c:v>44742</c:v>
                </c:pt>
                <c:pt idx="441">
                  <c:v>44743</c:v>
                </c:pt>
                <c:pt idx="442">
                  <c:v>44746</c:v>
                </c:pt>
                <c:pt idx="443">
                  <c:v>44747</c:v>
                </c:pt>
                <c:pt idx="444">
                  <c:v>44748</c:v>
                </c:pt>
                <c:pt idx="445">
                  <c:v>44749</c:v>
                </c:pt>
                <c:pt idx="446">
                  <c:v>44750</c:v>
                </c:pt>
                <c:pt idx="447">
                  <c:v>44753</c:v>
                </c:pt>
                <c:pt idx="448">
                  <c:v>44754</c:v>
                </c:pt>
                <c:pt idx="449">
                  <c:v>44755</c:v>
                </c:pt>
                <c:pt idx="450">
                  <c:v>44756</c:v>
                </c:pt>
                <c:pt idx="451">
                  <c:v>44757</c:v>
                </c:pt>
                <c:pt idx="452">
                  <c:v>44760</c:v>
                </c:pt>
                <c:pt idx="453">
                  <c:v>44761</c:v>
                </c:pt>
                <c:pt idx="454">
                  <c:v>44762</c:v>
                </c:pt>
                <c:pt idx="455">
                  <c:v>44763</c:v>
                </c:pt>
                <c:pt idx="456">
                  <c:v>44764</c:v>
                </c:pt>
                <c:pt idx="457">
                  <c:v>44767</c:v>
                </c:pt>
                <c:pt idx="458">
                  <c:v>44768</c:v>
                </c:pt>
                <c:pt idx="459">
                  <c:v>44769</c:v>
                </c:pt>
                <c:pt idx="460">
                  <c:v>44770</c:v>
                </c:pt>
                <c:pt idx="461">
                  <c:v>44771</c:v>
                </c:pt>
                <c:pt idx="462">
                  <c:v>44774</c:v>
                </c:pt>
                <c:pt idx="463">
                  <c:v>44775</c:v>
                </c:pt>
                <c:pt idx="464">
                  <c:v>44776</c:v>
                </c:pt>
                <c:pt idx="465">
                  <c:v>44777</c:v>
                </c:pt>
                <c:pt idx="466">
                  <c:v>44778</c:v>
                </c:pt>
                <c:pt idx="467">
                  <c:v>44781</c:v>
                </c:pt>
                <c:pt idx="468">
                  <c:v>44782</c:v>
                </c:pt>
                <c:pt idx="469">
                  <c:v>44783</c:v>
                </c:pt>
                <c:pt idx="470">
                  <c:v>44784</c:v>
                </c:pt>
                <c:pt idx="471">
                  <c:v>44785</c:v>
                </c:pt>
                <c:pt idx="472">
                  <c:v>44788</c:v>
                </c:pt>
                <c:pt idx="473">
                  <c:v>44789</c:v>
                </c:pt>
                <c:pt idx="474">
                  <c:v>44790</c:v>
                </c:pt>
                <c:pt idx="475">
                  <c:v>44791</c:v>
                </c:pt>
                <c:pt idx="476">
                  <c:v>44792</c:v>
                </c:pt>
                <c:pt idx="477">
                  <c:v>44795</c:v>
                </c:pt>
                <c:pt idx="478">
                  <c:v>44796</c:v>
                </c:pt>
                <c:pt idx="479">
                  <c:v>44797</c:v>
                </c:pt>
                <c:pt idx="480">
                  <c:v>44798</c:v>
                </c:pt>
                <c:pt idx="481">
                  <c:v>44799</c:v>
                </c:pt>
                <c:pt idx="482">
                  <c:v>44802</c:v>
                </c:pt>
                <c:pt idx="483">
                  <c:v>44803</c:v>
                </c:pt>
                <c:pt idx="484">
                  <c:v>44804</c:v>
                </c:pt>
                <c:pt idx="485">
                  <c:v>44805</c:v>
                </c:pt>
                <c:pt idx="486">
                  <c:v>44806</c:v>
                </c:pt>
                <c:pt idx="487">
                  <c:v>44809</c:v>
                </c:pt>
                <c:pt idx="488">
                  <c:v>44810</c:v>
                </c:pt>
                <c:pt idx="489">
                  <c:v>44811</c:v>
                </c:pt>
                <c:pt idx="490">
                  <c:v>44812</c:v>
                </c:pt>
                <c:pt idx="491">
                  <c:v>44816</c:v>
                </c:pt>
                <c:pt idx="492">
                  <c:v>44817</c:v>
                </c:pt>
                <c:pt idx="493">
                  <c:v>44818</c:v>
                </c:pt>
                <c:pt idx="494">
                  <c:v>44819</c:v>
                </c:pt>
                <c:pt idx="495">
                  <c:v>44820</c:v>
                </c:pt>
                <c:pt idx="496">
                  <c:v>44823</c:v>
                </c:pt>
                <c:pt idx="497">
                  <c:v>44824</c:v>
                </c:pt>
                <c:pt idx="498">
                  <c:v>44825</c:v>
                </c:pt>
                <c:pt idx="499">
                  <c:v>44826</c:v>
                </c:pt>
                <c:pt idx="500">
                  <c:v>44827</c:v>
                </c:pt>
                <c:pt idx="501">
                  <c:v>44830</c:v>
                </c:pt>
                <c:pt idx="502">
                  <c:v>44831</c:v>
                </c:pt>
                <c:pt idx="503">
                  <c:v>44832</c:v>
                </c:pt>
                <c:pt idx="504">
                  <c:v>44833</c:v>
                </c:pt>
                <c:pt idx="505">
                  <c:v>44834</c:v>
                </c:pt>
                <c:pt idx="506">
                  <c:v>44837</c:v>
                </c:pt>
                <c:pt idx="507">
                  <c:v>44838</c:v>
                </c:pt>
                <c:pt idx="508">
                  <c:v>44839</c:v>
                </c:pt>
                <c:pt idx="509">
                  <c:v>44840</c:v>
                </c:pt>
                <c:pt idx="510">
                  <c:v>44841</c:v>
                </c:pt>
                <c:pt idx="511">
                  <c:v>44845</c:v>
                </c:pt>
                <c:pt idx="512">
                  <c:v>44846</c:v>
                </c:pt>
                <c:pt idx="513">
                  <c:v>44847</c:v>
                </c:pt>
                <c:pt idx="514">
                  <c:v>44848</c:v>
                </c:pt>
                <c:pt idx="515">
                  <c:v>44851</c:v>
                </c:pt>
                <c:pt idx="516">
                  <c:v>44852</c:v>
                </c:pt>
                <c:pt idx="517">
                  <c:v>44853</c:v>
                </c:pt>
                <c:pt idx="518">
                  <c:v>44854</c:v>
                </c:pt>
                <c:pt idx="519">
                  <c:v>44855</c:v>
                </c:pt>
                <c:pt idx="520">
                  <c:v>44858</c:v>
                </c:pt>
                <c:pt idx="521">
                  <c:v>44859</c:v>
                </c:pt>
                <c:pt idx="522">
                  <c:v>44860</c:v>
                </c:pt>
                <c:pt idx="523">
                  <c:v>44861</c:v>
                </c:pt>
                <c:pt idx="524">
                  <c:v>44862</c:v>
                </c:pt>
                <c:pt idx="525">
                  <c:v>44865</c:v>
                </c:pt>
                <c:pt idx="526">
                  <c:v>44866</c:v>
                </c:pt>
                <c:pt idx="527">
                  <c:v>44867</c:v>
                </c:pt>
                <c:pt idx="528">
                  <c:v>44868</c:v>
                </c:pt>
                <c:pt idx="529">
                  <c:v>44869</c:v>
                </c:pt>
                <c:pt idx="530">
                  <c:v>44872</c:v>
                </c:pt>
                <c:pt idx="531">
                  <c:v>44873</c:v>
                </c:pt>
                <c:pt idx="532">
                  <c:v>44874</c:v>
                </c:pt>
                <c:pt idx="533">
                  <c:v>44875</c:v>
                </c:pt>
                <c:pt idx="534">
                  <c:v>44876</c:v>
                </c:pt>
                <c:pt idx="535">
                  <c:v>44879</c:v>
                </c:pt>
                <c:pt idx="536">
                  <c:v>44880</c:v>
                </c:pt>
                <c:pt idx="537">
                  <c:v>44881</c:v>
                </c:pt>
                <c:pt idx="538">
                  <c:v>44882</c:v>
                </c:pt>
                <c:pt idx="539">
                  <c:v>44883</c:v>
                </c:pt>
                <c:pt idx="540">
                  <c:v>44886</c:v>
                </c:pt>
                <c:pt idx="541">
                  <c:v>44887</c:v>
                </c:pt>
                <c:pt idx="542">
                  <c:v>44888</c:v>
                </c:pt>
                <c:pt idx="543">
                  <c:v>44889</c:v>
                </c:pt>
                <c:pt idx="544">
                  <c:v>44890</c:v>
                </c:pt>
                <c:pt idx="545">
                  <c:v>44893</c:v>
                </c:pt>
                <c:pt idx="546">
                  <c:v>44894</c:v>
                </c:pt>
                <c:pt idx="547">
                  <c:v>44895</c:v>
                </c:pt>
                <c:pt idx="548">
                  <c:v>44896</c:v>
                </c:pt>
                <c:pt idx="549">
                  <c:v>44897</c:v>
                </c:pt>
                <c:pt idx="550">
                  <c:v>44900</c:v>
                </c:pt>
                <c:pt idx="551">
                  <c:v>44901</c:v>
                </c:pt>
                <c:pt idx="552">
                  <c:v>44902</c:v>
                </c:pt>
                <c:pt idx="553">
                  <c:v>44903</c:v>
                </c:pt>
                <c:pt idx="554">
                  <c:v>44904</c:v>
                </c:pt>
                <c:pt idx="555">
                  <c:v>44907</c:v>
                </c:pt>
                <c:pt idx="556">
                  <c:v>44908</c:v>
                </c:pt>
                <c:pt idx="557">
                  <c:v>44909</c:v>
                </c:pt>
                <c:pt idx="558">
                  <c:v>44910</c:v>
                </c:pt>
                <c:pt idx="559">
                  <c:v>44911</c:v>
                </c:pt>
                <c:pt idx="560">
                  <c:v>44914</c:v>
                </c:pt>
                <c:pt idx="561">
                  <c:v>44915</c:v>
                </c:pt>
                <c:pt idx="562">
                  <c:v>44916</c:v>
                </c:pt>
                <c:pt idx="563">
                  <c:v>44917</c:v>
                </c:pt>
                <c:pt idx="564">
                  <c:v>44918</c:v>
                </c:pt>
                <c:pt idx="565">
                  <c:v>44921</c:v>
                </c:pt>
                <c:pt idx="566">
                  <c:v>44922</c:v>
                </c:pt>
                <c:pt idx="567">
                  <c:v>44923</c:v>
                </c:pt>
                <c:pt idx="568">
                  <c:v>44924</c:v>
                </c:pt>
                <c:pt idx="569">
                  <c:v>44925</c:v>
                </c:pt>
                <c:pt idx="570">
                  <c:v>44929</c:v>
                </c:pt>
                <c:pt idx="571">
                  <c:v>44930</c:v>
                </c:pt>
                <c:pt idx="572">
                  <c:v>44931</c:v>
                </c:pt>
                <c:pt idx="573">
                  <c:v>44932</c:v>
                </c:pt>
                <c:pt idx="574">
                  <c:v>44935</c:v>
                </c:pt>
                <c:pt idx="575">
                  <c:v>44936</c:v>
                </c:pt>
                <c:pt idx="576">
                  <c:v>44937</c:v>
                </c:pt>
                <c:pt idx="577">
                  <c:v>44938</c:v>
                </c:pt>
                <c:pt idx="578">
                  <c:v>44939</c:v>
                </c:pt>
                <c:pt idx="579">
                  <c:v>44942</c:v>
                </c:pt>
                <c:pt idx="580">
                  <c:v>44943</c:v>
                </c:pt>
                <c:pt idx="581">
                  <c:v>44956</c:v>
                </c:pt>
                <c:pt idx="582">
                  <c:v>44957</c:v>
                </c:pt>
                <c:pt idx="583">
                  <c:v>44958</c:v>
                </c:pt>
                <c:pt idx="584">
                  <c:v>44959</c:v>
                </c:pt>
                <c:pt idx="585">
                  <c:v>44960</c:v>
                </c:pt>
                <c:pt idx="586">
                  <c:v>44963</c:v>
                </c:pt>
                <c:pt idx="587">
                  <c:v>44964</c:v>
                </c:pt>
                <c:pt idx="588">
                  <c:v>44965</c:v>
                </c:pt>
                <c:pt idx="589">
                  <c:v>44966</c:v>
                </c:pt>
                <c:pt idx="590">
                  <c:v>44967</c:v>
                </c:pt>
                <c:pt idx="591">
                  <c:v>44970</c:v>
                </c:pt>
                <c:pt idx="592">
                  <c:v>44971</c:v>
                </c:pt>
                <c:pt idx="593">
                  <c:v>44972</c:v>
                </c:pt>
                <c:pt idx="594">
                  <c:v>44973</c:v>
                </c:pt>
                <c:pt idx="595">
                  <c:v>44974</c:v>
                </c:pt>
                <c:pt idx="596">
                  <c:v>44977</c:v>
                </c:pt>
                <c:pt idx="597">
                  <c:v>44978</c:v>
                </c:pt>
                <c:pt idx="598">
                  <c:v>44979</c:v>
                </c:pt>
                <c:pt idx="599">
                  <c:v>44980</c:v>
                </c:pt>
                <c:pt idx="600">
                  <c:v>44981</c:v>
                </c:pt>
                <c:pt idx="601">
                  <c:v>44986</c:v>
                </c:pt>
                <c:pt idx="602">
                  <c:v>44987</c:v>
                </c:pt>
                <c:pt idx="603">
                  <c:v>44988</c:v>
                </c:pt>
                <c:pt idx="604">
                  <c:v>44991</c:v>
                </c:pt>
                <c:pt idx="605">
                  <c:v>44992</c:v>
                </c:pt>
                <c:pt idx="606">
                  <c:v>44993</c:v>
                </c:pt>
                <c:pt idx="607">
                  <c:v>44994</c:v>
                </c:pt>
                <c:pt idx="608">
                  <c:v>44995</c:v>
                </c:pt>
                <c:pt idx="609">
                  <c:v>44998</c:v>
                </c:pt>
                <c:pt idx="610">
                  <c:v>44999</c:v>
                </c:pt>
                <c:pt idx="611">
                  <c:v>45000</c:v>
                </c:pt>
                <c:pt idx="612">
                  <c:v>45001</c:v>
                </c:pt>
                <c:pt idx="613">
                  <c:v>45002</c:v>
                </c:pt>
                <c:pt idx="614">
                  <c:v>45005</c:v>
                </c:pt>
                <c:pt idx="615">
                  <c:v>45006</c:v>
                </c:pt>
                <c:pt idx="616">
                  <c:v>45007</c:v>
                </c:pt>
                <c:pt idx="617">
                  <c:v>45008</c:v>
                </c:pt>
                <c:pt idx="618">
                  <c:v>45009</c:v>
                </c:pt>
                <c:pt idx="619">
                  <c:v>45012</c:v>
                </c:pt>
                <c:pt idx="620">
                  <c:v>45013</c:v>
                </c:pt>
                <c:pt idx="621">
                  <c:v>45014</c:v>
                </c:pt>
                <c:pt idx="622">
                  <c:v>45015</c:v>
                </c:pt>
                <c:pt idx="623">
                  <c:v>45016</c:v>
                </c:pt>
                <c:pt idx="624">
                  <c:v>45022</c:v>
                </c:pt>
                <c:pt idx="625">
                  <c:v>45023</c:v>
                </c:pt>
                <c:pt idx="626">
                  <c:v>45026</c:v>
                </c:pt>
                <c:pt idx="627">
                  <c:v>45027</c:v>
                </c:pt>
                <c:pt idx="628">
                  <c:v>45028</c:v>
                </c:pt>
                <c:pt idx="629">
                  <c:v>45029</c:v>
                </c:pt>
                <c:pt idx="630">
                  <c:v>45030</c:v>
                </c:pt>
                <c:pt idx="631">
                  <c:v>45033</c:v>
                </c:pt>
                <c:pt idx="632">
                  <c:v>45034</c:v>
                </c:pt>
                <c:pt idx="633">
                  <c:v>45035</c:v>
                </c:pt>
                <c:pt idx="634">
                  <c:v>45036</c:v>
                </c:pt>
                <c:pt idx="635">
                  <c:v>45037</c:v>
                </c:pt>
                <c:pt idx="636">
                  <c:v>45040</c:v>
                </c:pt>
                <c:pt idx="637">
                  <c:v>45041</c:v>
                </c:pt>
                <c:pt idx="638">
                  <c:v>45042</c:v>
                </c:pt>
                <c:pt idx="639">
                  <c:v>45043</c:v>
                </c:pt>
                <c:pt idx="640">
                  <c:v>45044</c:v>
                </c:pt>
                <c:pt idx="641">
                  <c:v>45048</c:v>
                </c:pt>
                <c:pt idx="642">
                  <c:v>45049</c:v>
                </c:pt>
                <c:pt idx="643">
                  <c:v>45050</c:v>
                </c:pt>
                <c:pt idx="644">
                  <c:v>45051</c:v>
                </c:pt>
                <c:pt idx="645">
                  <c:v>45054</c:v>
                </c:pt>
                <c:pt idx="646">
                  <c:v>45055</c:v>
                </c:pt>
                <c:pt idx="647">
                  <c:v>45056</c:v>
                </c:pt>
                <c:pt idx="648">
                  <c:v>45057</c:v>
                </c:pt>
                <c:pt idx="649">
                  <c:v>45058</c:v>
                </c:pt>
                <c:pt idx="650">
                  <c:v>45061</c:v>
                </c:pt>
                <c:pt idx="651">
                  <c:v>45062</c:v>
                </c:pt>
                <c:pt idx="652">
                  <c:v>45063</c:v>
                </c:pt>
                <c:pt idx="653">
                  <c:v>45064</c:v>
                </c:pt>
                <c:pt idx="654">
                  <c:v>45065</c:v>
                </c:pt>
                <c:pt idx="655">
                  <c:v>45068</c:v>
                </c:pt>
                <c:pt idx="656">
                  <c:v>45069</c:v>
                </c:pt>
                <c:pt idx="657">
                  <c:v>45070</c:v>
                </c:pt>
                <c:pt idx="658">
                  <c:v>45071</c:v>
                </c:pt>
                <c:pt idx="659">
                  <c:v>45072</c:v>
                </c:pt>
                <c:pt idx="660">
                  <c:v>45075</c:v>
                </c:pt>
                <c:pt idx="661">
                  <c:v>45076</c:v>
                </c:pt>
                <c:pt idx="662">
                  <c:v>45077</c:v>
                </c:pt>
                <c:pt idx="663">
                  <c:v>45078</c:v>
                </c:pt>
                <c:pt idx="664">
                  <c:v>45079</c:v>
                </c:pt>
                <c:pt idx="665">
                  <c:v>45082</c:v>
                </c:pt>
                <c:pt idx="666">
                  <c:v>45083</c:v>
                </c:pt>
                <c:pt idx="667">
                  <c:v>45084</c:v>
                </c:pt>
                <c:pt idx="668">
                  <c:v>45085</c:v>
                </c:pt>
                <c:pt idx="669">
                  <c:v>45086</c:v>
                </c:pt>
                <c:pt idx="670">
                  <c:v>45089</c:v>
                </c:pt>
                <c:pt idx="671">
                  <c:v>45090</c:v>
                </c:pt>
                <c:pt idx="672">
                  <c:v>45091</c:v>
                </c:pt>
                <c:pt idx="673">
                  <c:v>45092</c:v>
                </c:pt>
                <c:pt idx="674">
                  <c:v>45093</c:v>
                </c:pt>
                <c:pt idx="675">
                  <c:v>45096</c:v>
                </c:pt>
                <c:pt idx="676">
                  <c:v>45097</c:v>
                </c:pt>
                <c:pt idx="677">
                  <c:v>45098</c:v>
                </c:pt>
                <c:pt idx="678">
                  <c:v>45103</c:v>
                </c:pt>
                <c:pt idx="679">
                  <c:v>45104</c:v>
                </c:pt>
                <c:pt idx="680">
                  <c:v>45105</c:v>
                </c:pt>
                <c:pt idx="681">
                  <c:v>45106</c:v>
                </c:pt>
                <c:pt idx="682">
                  <c:v>45107</c:v>
                </c:pt>
                <c:pt idx="683">
                  <c:v>45110</c:v>
                </c:pt>
                <c:pt idx="684">
                  <c:v>45111</c:v>
                </c:pt>
                <c:pt idx="685">
                  <c:v>45112</c:v>
                </c:pt>
                <c:pt idx="686">
                  <c:v>45113</c:v>
                </c:pt>
                <c:pt idx="687">
                  <c:v>45114</c:v>
                </c:pt>
                <c:pt idx="688">
                  <c:v>45117</c:v>
                </c:pt>
                <c:pt idx="689">
                  <c:v>45118</c:v>
                </c:pt>
                <c:pt idx="690">
                  <c:v>45119</c:v>
                </c:pt>
                <c:pt idx="691">
                  <c:v>45120</c:v>
                </c:pt>
                <c:pt idx="692">
                  <c:v>45121</c:v>
                </c:pt>
                <c:pt idx="693">
                  <c:v>45124</c:v>
                </c:pt>
                <c:pt idx="694">
                  <c:v>45125</c:v>
                </c:pt>
                <c:pt idx="695">
                  <c:v>45126</c:v>
                </c:pt>
                <c:pt idx="696">
                  <c:v>45127</c:v>
                </c:pt>
                <c:pt idx="697">
                  <c:v>45128</c:v>
                </c:pt>
                <c:pt idx="698">
                  <c:v>45131</c:v>
                </c:pt>
                <c:pt idx="699">
                  <c:v>45132</c:v>
                </c:pt>
                <c:pt idx="700">
                  <c:v>45133</c:v>
                </c:pt>
                <c:pt idx="701">
                  <c:v>45134</c:v>
                </c:pt>
                <c:pt idx="702">
                  <c:v>45135</c:v>
                </c:pt>
                <c:pt idx="703">
                  <c:v>45138</c:v>
                </c:pt>
                <c:pt idx="704">
                  <c:v>45139</c:v>
                </c:pt>
                <c:pt idx="705">
                  <c:v>45140</c:v>
                </c:pt>
                <c:pt idx="706">
                  <c:v>45142</c:v>
                </c:pt>
                <c:pt idx="707">
                  <c:v>45145</c:v>
                </c:pt>
                <c:pt idx="708">
                  <c:v>45146</c:v>
                </c:pt>
                <c:pt idx="709">
                  <c:v>45147</c:v>
                </c:pt>
                <c:pt idx="710">
                  <c:v>45148</c:v>
                </c:pt>
                <c:pt idx="711">
                  <c:v>45149</c:v>
                </c:pt>
                <c:pt idx="712">
                  <c:v>45152</c:v>
                </c:pt>
                <c:pt idx="713">
                  <c:v>45153</c:v>
                </c:pt>
                <c:pt idx="714">
                  <c:v>45154</c:v>
                </c:pt>
                <c:pt idx="715">
                  <c:v>45155</c:v>
                </c:pt>
                <c:pt idx="716">
                  <c:v>45156</c:v>
                </c:pt>
                <c:pt idx="717">
                  <c:v>45159</c:v>
                </c:pt>
                <c:pt idx="718">
                  <c:v>45160</c:v>
                </c:pt>
                <c:pt idx="719">
                  <c:v>45161</c:v>
                </c:pt>
                <c:pt idx="720">
                  <c:v>45162</c:v>
                </c:pt>
                <c:pt idx="721">
                  <c:v>45163</c:v>
                </c:pt>
                <c:pt idx="722">
                  <c:v>45166</c:v>
                </c:pt>
                <c:pt idx="723">
                  <c:v>45167</c:v>
                </c:pt>
                <c:pt idx="724">
                  <c:v>45168</c:v>
                </c:pt>
                <c:pt idx="725">
                  <c:v>45169</c:v>
                </c:pt>
                <c:pt idx="726">
                  <c:v>45170</c:v>
                </c:pt>
                <c:pt idx="727">
                  <c:v>45173</c:v>
                </c:pt>
                <c:pt idx="728">
                  <c:v>45174</c:v>
                </c:pt>
                <c:pt idx="729">
                  <c:v>45175</c:v>
                </c:pt>
                <c:pt idx="730">
                  <c:v>45176</c:v>
                </c:pt>
                <c:pt idx="731">
                  <c:v>45177</c:v>
                </c:pt>
                <c:pt idx="732">
                  <c:v>45180</c:v>
                </c:pt>
                <c:pt idx="733">
                  <c:v>45181</c:v>
                </c:pt>
                <c:pt idx="734">
                  <c:v>45182</c:v>
                </c:pt>
                <c:pt idx="735">
                  <c:v>45183</c:v>
                </c:pt>
                <c:pt idx="736">
                  <c:v>45184</c:v>
                </c:pt>
                <c:pt idx="737">
                  <c:v>45187</c:v>
                </c:pt>
                <c:pt idx="738">
                  <c:v>45188</c:v>
                </c:pt>
                <c:pt idx="739">
                  <c:v>45189</c:v>
                </c:pt>
                <c:pt idx="740">
                  <c:v>45190</c:v>
                </c:pt>
                <c:pt idx="741">
                  <c:v>45191</c:v>
                </c:pt>
                <c:pt idx="742">
                  <c:v>45194</c:v>
                </c:pt>
                <c:pt idx="743">
                  <c:v>45195</c:v>
                </c:pt>
                <c:pt idx="744">
                  <c:v>45196</c:v>
                </c:pt>
                <c:pt idx="745">
                  <c:v>45197</c:v>
                </c:pt>
                <c:pt idx="746">
                  <c:v>45201</c:v>
                </c:pt>
                <c:pt idx="747">
                  <c:v>45202</c:v>
                </c:pt>
                <c:pt idx="748">
                  <c:v>45203</c:v>
                </c:pt>
                <c:pt idx="749">
                  <c:v>45204</c:v>
                </c:pt>
                <c:pt idx="750">
                  <c:v>45205</c:v>
                </c:pt>
                <c:pt idx="751">
                  <c:v>45210</c:v>
                </c:pt>
                <c:pt idx="752">
                  <c:v>45211</c:v>
                </c:pt>
                <c:pt idx="753">
                  <c:v>45212</c:v>
                </c:pt>
                <c:pt idx="754">
                  <c:v>45215</c:v>
                </c:pt>
                <c:pt idx="755">
                  <c:v>45216</c:v>
                </c:pt>
                <c:pt idx="756">
                  <c:v>45217</c:v>
                </c:pt>
                <c:pt idx="757">
                  <c:v>45218</c:v>
                </c:pt>
                <c:pt idx="758">
                  <c:v>45219</c:v>
                </c:pt>
                <c:pt idx="759">
                  <c:v>45222</c:v>
                </c:pt>
                <c:pt idx="760">
                  <c:v>45223</c:v>
                </c:pt>
                <c:pt idx="761">
                  <c:v>45224</c:v>
                </c:pt>
                <c:pt idx="762">
                  <c:v>45225</c:v>
                </c:pt>
                <c:pt idx="763">
                  <c:v>45226</c:v>
                </c:pt>
                <c:pt idx="764">
                  <c:v>45229</c:v>
                </c:pt>
                <c:pt idx="765">
                  <c:v>45230</c:v>
                </c:pt>
                <c:pt idx="766">
                  <c:v>45231</c:v>
                </c:pt>
                <c:pt idx="767">
                  <c:v>45232</c:v>
                </c:pt>
                <c:pt idx="768">
                  <c:v>45233</c:v>
                </c:pt>
                <c:pt idx="769">
                  <c:v>45236</c:v>
                </c:pt>
                <c:pt idx="770">
                  <c:v>45237</c:v>
                </c:pt>
                <c:pt idx="771">
                  <c:v>45238</c:v>
                </c:pt>
                <c:pt idx="772">
                  <c:v>45239</c:v>
                </c:pt>
                <c:pt idx="773">
                  <c:v>45240</c:v>
                </c:pt>
                <c:pt idx="774">
                  <c:v>45243</c:v>
                </c:pt>
                <c:pt idx="775">
                  <c:v>45244</c:v>
                </c:pt>
                <c:pt idx="776">
                  <c:v>45245</c:v>
                </c:pt>
                <c:pt idx="777">
                  <c:v>45246</c:v>
                </c:pt>
              </c:numCache>
            </c:numRef>
          </c:cat>
          <c:val>
            <c:numRef>
              <c:f>'S1_new (2)'!$I$2:$I$792</c:f>
              <c:numCache>
                <c:formatCode>0.00%</c:formatCode>
                <c:ptCount val="791"/>
                <c:pt idx="0">
                  <c:v>-2.3606703376724491E-3</c:v>
                </c:pt>
                <c:pt idx="1">
                  <c:v>-2.3606703376724491E-3</c:v>
                </c:pt>
                <c:pt idx="2">
                  <c:v>-2.3606703376724491E-3</c:v>
                </c:pt>
                <c:pt idx="3">
                  <c:v>-2.3606703376724491E-3</c:v>
                </c:pt>
                <c:pt idx="4">
                  <c:v>-2.3606703376724491E-3</c:v>
                </c:pt>
                <c:pt idx="5">
                  <c:v>-2.3606703376724491E-3</c:v>
                </c:pt>
                <c:pt idx="6">
                  <c:v>-2.3606703376724491E-3</c:v>
                </c:pt>
                <c:pt idx="7">
                  <c:v>-2.3606703376724491E-3</c:v>
                </c:pt>
                <c:pt idx="8">
                  <c:v>-2.3606703376724491E-3</c:v>
                </c:pt>
                <c:pt idx="9">
                  <c:v>-2.3606703376724491E-3</c:v>
                </c:pt>
                <c:pt idx="10">
                  <c:v>-2.3606703376724491E-3</c:v>
                </c:pt>
                <c:pt idx="11">
                  <c:v>-2.3606703376724491E-3</c:v>
                </c:pt>
                <c:pt idx="12">
                  <c:v>-2.3606703376724491E-3</c:v>
                </c:pt>
                <c:pt idx="13">
                  <c:v>-2.3606703376724491E-3</c:v>
                </c:pt>
                <c:pt idx="14">
                  <c:v>-2.3606703376724491E-3</c:v>
                </c:pt>
                <c:pt idx="15">
                  <c:v>-2.3606703376724491E-3</c:v>
                </c:pt>
                <c:pt idx="16">
                  <c:v>-2.3606703376724491E-3</c:v>
                </c:pt>
                <c:pt idx="17">
                  <c:v>-2.3606703376724491E-3</c:v>
                </c:pt>
                <c:pt idx="18">
                  <c:v>-2.3606703376724491E-3</c:v>
                </c:pt>
                <c:pt idx="19">
                  <c:v>-2.3606703376724491E-3</c:v>
                </c:pt>
                <c:pt idx="20">
                  <c:v>-2.3606703376724491E-3</c:v>
                </c:pt>
                <c:pt idx="21">
                  <c:v>-2.3606703376724491E-3</c:v>
                </c:pt>
                <c:pt idx="22">
                  <c:v>-2.3606703376724491E-3</c:v>
                </c:pt>
                <c:pt idx="23">
                  <c:v>-2.3606703376724491E-3</c:v>
                </c:pt>
                <c:pt idx="24">
                  <c:v>-2.3606703376724491E-3</c:v>
                </c:pt>
                <c:pt idx="25">
                  <c:v>-2.3606703376724491E-3</c:v>
                </c:pt>
                <c:pt idx="26">
                  <c:v>-2.3606703376724491E-3</c:v>
                </c:pt>
                <c:pt idx="27">
                  <c:v>-2.3606703376724491E-3</c:v>
                </c:pt>
                <c:pt idx="28">
                  <c:v>-2.3606703376724491E-3</c:v>
                </c:pt>
                <c:pt idx="29">
                  <c:v>-2.3606703376724491E-3</c:v>
                </c:pt>
                <c:pt idx="30">
                  <c:v>-2.3606703376724491E-3</c:v>
                </c:pt>
                <c:pt idx="31">
                  <c:v>-2.3606703376724491E-3</c:v>
                </c:pt>
                <c:pt idx="32">
                  <c:v>-2.3606703376724491E-3</c:v>
                </c:pt>
                <c:pt idx="33">
                  <c:v>-2.3606703376724491E-3</c:v>
                </c:pt>
                <c:pt idx="34">
                  <c:v>-2.3606703376724491E-3</c:v>
                </c:pt>
                <c:pt idx="35">
                  <c:v>-2.3606703376724491E-3</c:v>
                </c:pt>
                <c:pt idx="36">
                  <c:v>-2.3606703376724491E-3</c:v>
                </c:pt>
                <c:pt idx="37">
                  <c:v>-2.3606703376724491E-3</c:v>
                </c:pt>
                <c:pt idx="38">
                  <c:v>-2.3606703376724491E-3</c:v>
                </c:pt>
                <c:pt idx="39">
                  <c:v>-2.3606703376724491E-3</c:v>
                </c:pt>
                <c:pt idx="40">
                  <c:v>-2.3606703376724491E-3</c:v>
                </c:pt>
                <c:pt idx="41">
                  <c:v>-2.3606703376724491E-3</c:v>
                </c:pt>
                <c:pt idx="42">
                  <c:v>-2.3606703376724491E-3</c:v>
                </c:pt>
                <c:pt idx="43">
                  <c:v>-2.3606703376724491E-3</c:v>
                </c:pt>
                <c:pt idx="44">
                  <c:v>-2.3606703376724491E-3</c:v>
                </c:pt>
                <c:pt idx="45">
                  <c:v>-2.3606703376724491E-3</c:v>
                </c:pt>
                <c:pt idx="46">
                  <c:v>-2.3606703376724491E-3</c:v>
                </c:pt>
                <c:pt idx="47">
                  <c:v>-2.3606703376724491E-3</c:v>
                </c:pt>
                <c:pt idx="48">
                  <c:v>-2.3606703376724491E-3</c:v>
                </c:pt>
                <c:pt idx="49">
                  <c:v>-2.3606703376724491E-3</c:v>
                </c:pt>
                <c:pt idx="50">
                  <c:v>-2.3606703376724491E-3</c:v>
                </c:pt>
                <c:pt idx="51">
                  <c:v>-2.3606703376724491E-3</c:v>
                </c:pt>
                <c:pt idx="52">
                  <c:v>-2.3606703376724491E-3</c:v>
                </c:pt>
                <c:pt idx="53">
                  <c:v>-2.3606703376724491E-3</c:v>
                </c:pt>
                <c:pt idx="54">
                  <c:v>-2.3606703376724491E-3</c:v>
                </c:pt>
                <c:pt idx="55">
                  <c:v>-2.3606703376724491E-3</c:v>
                </c:pt>
                <c:pt idx="56">
                  <c:v>-2.3606703376724491E-3</c:v>
                </c:pt>
                <c:pt idx="57">
                  <c:v>-2.3606703376724491E-3</c:v>
                </c:pt>
                <c:pt idx="58">
                  <c:v>-2.3606703376724491E-3</c:v>
                </c:pt>
                <c:pt idx="59">
                  <c:v>-2.3606703376724491E-3</c:v>
                </c:pt>
                <c:pt idx="60">
                  <c:v>-2.3606703376724491E-3</c:v>
                </c:pt>
                <c:pt idx="61">
                  <c:v>-2.3606703376724491E-3</c:v>
                </c:pt>
                <c:pt idx="62">
                  <c:v>-2.3606703376724491E-3</c:v>
                </c:pt>
                <c:pt idx="63">
                  <c:v>-2.3606703376724491E-3</c:v>
                </c:pt>
                <c:pt idx="64">
                  <c:v>-2.3606703376724491E-3</c:v>
                </c:pt>
                <c:pt idx="65">
                  <c:v>-2.3606703376724491E-3</c:v>
                </c:pt>
                <c:pt idx="66">
                  <c:v>-2.3606703376724491E-3</c:v>
                </c:pt>
                <c:pt idx="67">
                  <c:v>-2.3606703376724491E-3</c:v>
                </c:pt>
                <c:pt idx="68">
                  <c:v>-2.3606703376724491E-3</c:v>
                </c:pt>
                <c:pt idx="69">
                  <c:v>-2.3606703376724491E-3</c:v>
                </c:pt>
                <c:pt idx="70">
                  <c:v>-2.3606703376724491E-3</c:v>
                </c:pt>
                <c:pt idx="71">
                  <c:v>-2.3606703376724491E-3</c:v>
                </c:pt>
                <c:pt idx="72">
                  <c:v>-2.3606703376724491E-3</c:v>
                </c:pt>
                <c:pt idx="73">
                  <c:v>-2.3606703376724491E-3</c:v>
                </c:pt>
                <c:pt idx="74">
                  <c:v>-2.3606703376724491E-3</c:v>
                </c:pt>
                <c:pt idx="75">
                  <c:v>-2.3606703376724491E-3</c:v>
                </c:pt>
                <c:pt idx="76">
                  <c:v>-2.3606703376724491E-3</c:v>
                </c:pt>
                <c:pt idx="77">
                  <c:v>-2.3606703376724491E-3</c:v>
                </c:pt>
                <c:pt idx="78">
                  <c:v>-2.3606703376724491E-3</c:v>
                </c:pt>
                <c:pt idx="79">
                  <c:v>-2.3606703376724491E-3</c:v>
                </c:pt>
                <c:pt idx="80">
                  <c:v>-2.3606703376724491E-3</c:v>
                </c:pt>
                <c:pt idx="81">
                  <c:v>-2.3606703376724491E-3</c:v>
                </c:pt>
                <c:pt idx="82">
                  <c:v>-2.3606703376724491E-3</c:v>
                </c:pt>
                <c:pt idx="83">
                  <c:v>-2.3606703376724491E-3</c:v>
                </c:pt>
                <c:pt idx="84">
                  <c:v>-2.3606703376724491E-3</c:v>
                </c:pt>
                <c:pt idx="85">
                  <c:v>-2.3606703376724491E-3</c:v>
                </c:pt>
                <c:pt idx="86">
                  <c:v>-2.3606703376724491E-3</c:v>
                </c:pt>
                <c:pt idx="87">
                  <c:v>-2.3606703376724491E-3</c:v>
                </c:pt>
                <c:pt idx="88">
                  <c:v>-2.3606703376724491E-3</c:v>
                </c:pt>
                <c:pt idx="89">
                  <c:v>-2.3606703376724491E-3</c:v>
                </c:pt>
                <c:pt idx="90">
                  <c:v>-2.3606703376724491E-3</c:v>
                </c:pt>
                <c:pt idx="91">
                  <c:v>-2.3606703376724491E-3</c:v>
                </c:pt>
                <c:pt idx="92">
                  <c:v>-2.3606703376724491E-3</c:v>
                </c:pt>
                <c:pt idx="93">
                  <c:v>-2.3606703376724491E-3</c:v>
                </c:pt>
                <c:pt idx="94">
                  <c:v>-2.3606703376724491E-3</c:v>
                </c:pt>
                <c:pt idx="95">
                  <c:v>-2.3606703376724491E-3</c:v>
                </c:pt>
                <c:pt idx="96">
                  <c:v>-2.3606703376724491E-3</c:v>
                </c:pt>
                <c:pt idx="97">
                  <c:v>-2.3606703376724491E-3</c:v>
                </c:pt>
                <c:pt idx="98">
                  <c:v>-2.3606703376724491E-3</c:v>
                </c:pt>
                <c:pt idx="99">
                  <c:v>-2.3606703376724491E-3</c:v>
                </c:pt>
                <c:pt idx="100">
                  <c:v>-2.3606703376724491E-3</c:v>
                </c:pt>
                <c:pt idx="101">
                  <c:v>-2.3606703376724491E-3</c:v>
                </c:pt>
                <c:pt idx="102">
                  <c:v>-2.3606703376724491E-3</c:v>
                </c:pt>
                <c:pt idx="103">
                  <c:v>-2.3606703376724491E-3</c:v>
                </c:pt>
                <c:pt idx="104">
                  <c:v>-2.3606703376724491E-3</c:v>
                </c:pt>
                <c:pt idx="105">
                  <c:v>-2.3606703376724491E-3</c:v>
                </c:pt>
                <c:pt idx="106">
                  <c:v>-2.3606703376724491E-3</c:v>
                </c:pt>
                <c:pt idx="107">
                  <c:v>-2.3606703376724491E-3</c:v>
                </c:pt>
                <c:pt idx="108">
                  <c:v>-2.3606703376724491E-3</c:v>
                </c:pt>
                <c:pt idx="109">
                  <c:v>-2.3606703376724491E-3</c:v>
                </c:pt>
                <c:pt idx="110">
                  <c:v>-2.3606703376724491E-3</c:v>
                </c:pt>
                <c:pt idx="111">
                  <c:v>-2.3606703376724491E-3</c:v>
                </c:pt>
                <c:pt idx="112">
                  <c:v>-2.3606703376724491E-3</c:v>
                </c:pt>
                <c:pt idx="113">
                  <c:v>-2.3606703376724491E-3</c:v>
                </c:pt>
                <c:pt idx="114">
                  <c:v>-2.3606703376724491E-3</c:v>
                </c:pt>
                <c:pt idx="115">
                  <c:v>-2.3606703376724491E-3</c:v>
                </c:pt>
                <c:pt idx="116">
                  <c:v>-2.3606703376724491E-3</c:v>
                </c:pt>
                <c:pt idx="117">
                  <c:v>-2.3606703376724491E-3</c:v>
                </c:pt>
                <c:pt idx="118">
                  <c:v>-2.3606703376724491E-3</c:v>
                </c:pt>
                <c:pt idx="119">
                  <c:v>-2.3606703376724491E-3</c:v>
                </c:pt>
                <c:pt idx="120">
                  <c:v>-2.3606703376724491E-3</c:v>
                </c:pt>
                <c:pt idx="121">
                  <c:v>-2.3606703376724491E-3</c:v>
                </c:pt>
                <c:pt idx="122">
                  <c:v>-2.3606703376724491E-3</c:v>
                </c:pt>
                <c:pt idx="123">
                  <c:v>-2.3606703376724491E-3</c:v>
                </c:pt>
                <c:pt idx="124">
                  <c:v>-2.3606703376724491E-3</c:v>
                </c:pt>
                <c:pt idx="125">
                  <c:v>-2.3606703376724491E-3</c:v>
                </c:pt>
                <c:pt idx="126">
                  <c:v>-2.3606703376724491E-3</c:v>
                </c:pt>
                <c:pt idx="127">
                  <c:v>-2.3606703376724491E-3</c:v>
                </c:pt>
                <c:pt idx="128">
                  <c:v>-2.3606703376724491E-3</c:v>
                </c:pt>
                <c:pt idx="129">
                  <c:v>-2.3606703376724491E-3</c:v>
                </c:pt>
                <c:pt idx="130">
                  <c:v>-2.3606703376724491E-3</c:v>
                </c:pt>
                <c:pt idx="131">
                  <c:v>-2.3606703376724491E-3</c:v>
                </c:pt>
                <c:pt idx="132">
                  <c:v>-2.3606703376724491E-3</c:v>
                </c:pt>
                <c:pt idx="133">
                  <c:v>-2.3606703376724491E-3</c:v>
                </c:pt>
                <c:pt idx="134">
                  <c:v>-2.3606703376724491E-3</c:v>
                </c:pt>
                <c:pt idx="135">
                  <c:v>-2.3606703376724491E-3</c:v>
                </c:pt>
                <c:pt idx="136">
                  <c:v>-2.3606703376724491E-3</c:v>
                </c:pt>
                <c:pt idx="137">
                  <c:v>-2.3606703376724491E-3</c:v>
                </c:pt>
                <c:pt idx="138">
                  <c:v>-2.3606703376724491E-3</c:v>
                </c:pt>
                <c:pt idx="139">
                  <c:v>-2.3606703376724491E-3</c:v>
                </c:pt>
                <c:pt idx="140">
                  <c:v>-2.3606703376724491E-3</c:v>
                </c:pt>
                <c:pt idx="141">
                  <c:v>-2.3606703376724491E-3</c:v>
                </c:pt>
                <c:pt idx="142">
                  <c:v>-2.3606703376724491E-3</c:v>
                </c:pt>
                <c:pt idx="143">
                  <c:v>-2.3606703376724491E-3</c:v>
                </c:pt>
                <c:pt idx="144">
                  <c:v>-2.3606703376724491E-3</c:v>
                </c:pt>
                <c:pt idx="145">
                  <c:v>-2.3606703376724491E-3</c:v>
                </c:pt>
                <c:pt idx="146">
                  <c:v>-2.3606703376724491E-3</c:v>
                </c:pt>
                <c:pt idx="147">
                  <c:v>-2.3606703376724491E-3</c:v>
                </c:pt>
                <c:pt idx="148">
                  <c:v>-2.3606703376724491E-3</c:v>
                </c:pt>
                <c:pt idx="149">
                  <c:v>-2.3606703376724491E-3</c:v>
                </c:pt>
                <c:pt idx="150">
                  <c:v>-2.3606703376724491E-3</c:v>
                </c:pt>
                <c:pt idx="151">
                  <c:v>-2.3606703376724491E-3</c:v>
                </c:pt>
                <c:pt idx="152">
                  <c:v>-2.3606703376724491E-3</c:v>
                </c:pt>
                <c:pt idx="153">
                  <c:v>-2.3606703376724491E-3</c:v>
                </c:pt>
                <c:pt idx="154">
                  <c:v>-2.3606703376724491E-3</c:v>
                </c:pt>
                <c:pt idx="155">
                  <c:v>-2.3606703376724491E-3</c:v>
                </c:pt>
                <c:pt idx="156">
                  <c:v>-2.3606703376724491E-3</c:v>
                </c:pt>
                <c:pt idx="157">
                  <c:v>-2.3606703376724491E-3</c:v>
                </c:pt>
                <c:pt idx="158">
                  <c:v>-2.3606703376724491E-3</c:v>
                </c:pt>
                <c:pt idx="159">
                  <c:v>-2.3606703376724491E-3</c:v>
                </c:pt>
                <c:pt idx="160">
                  <c:v>-2.3606703376724491E-3</c:v>
                </c:pt>
                <c:pt idx="161">
                  <c:v>-2.3606703376724491E-3</c:v>
                </c:pt>
                <c:pt idx="162">
                  <c:v>-2.3606703376724491E-3</c:v>
                </c:pt>
                <c:pt idx="163">
                  <c:v>-2.3606703376724491E-3</c:v>
                </c:pt>
                <c:pt idx="164">
                  <c:v>-2.3606703376724491E-3</c:v>
                </c:pt>
                <c:pt idx="165">
                  <c:v>-2.3606703376724491E-3</c:v>
                </c:pt>
                <c:pt idx="166">
                  <c:v>-2.3606703376724491E-3</c:v>
                </c:pt>
                <c:pt idx="167">
                  <c:v>-2.3606703376724491E-3</c:v>
                </c:pt>
                <c:pt idx="168">
                  <c:v>-2.3606703376724491E-3</c:v>
                </c:pt>
                <c:pt idx="169">
                  <c:v>-2.3606703376724491E-3</c:v>
                </c:pt>
                <c:pt idx="170">
                  <c:v>-2.3606703376724491E-3</c:v>
                </c:pt>
                <c:pt idx="171">
                  <c:v>-2.3606703376724491E-3</c:v>
                </c:pt>
                <c:pt idx="172">
                  <c:v>-2.3606703376724491E-3</c:v>
                </c:pt>
                <c:pt idx="173">
                  <c:v>-2.3606703376724491E-3</c:v>
                </c:pt>
                <c:pt idx="174">
                  <c:v>-2.3606703376724491E-3</c:v>
                </c:pt>
                <c:pt idx="175">
                  <c:v>-2.3606703376724491E-3</c:v>
                </c:pt>
                <c:pt idx="176">
                  <c:v>-2.3606703376724491E-3</c:v>
                </c:pt>
                <c:pt idx="177">
                  <c:v>-2.3606703376724491E-3</c:v>
                </c:pt>
                <c:pt idx="178">
                  <c:v>-2.3606703376724491E-3</c:v>
                </c:pt>
                <c:pt idx="179">
                  <c:v>-2.3606703376724491E-3</c:v>
                </c:pt>
                <c:pt idx="180">
                  <c:v>-2.3606703376724491E-3</c:v>
                </c:pt>
                <c:pt idx="181">
                  <c:v>-2.3606703376724491E-3</c:v>
                </c:pt>
                <c:pt idx="182">
                  <c:v>-2.3606703376724491E-3</c:v>
                </c:pt>
                <c:pt idx="183">
                  <c:v>-2.3606703376724491E-3</c:v>
                </c:pt>
                <c:pt idx="184">
                  <c:v>-2.3606703376724491E-3</c:v>
                </c:pt>
                <c:pt idx="185">
                  <c:v>-2.3606703376724491E-3</c:v>
                </c:pt>
                <c:pt idx="186">
                  <c:v>-2.3606703376724491E-3</c:v>
                </c:pt>
                <c:pt idx="187">
                  <c:v>-2.3606703376724491E-3</c:v>
                </c:pt>
                <c:pt idx="188">
                  <c:v>-2.3606703376724491E-3</c:v>
                </c:pt>
                <c:pt idx="189">
                  <c:v>-2.3606703376724491E-3</c:v>
                </c:pt>
                <c:pt idx="190">
                  <c:v>-2.3606703376724491E-3</c:v>
                </c:pt>
                <c:pt idx="191">
                  <c:v>-2.3606703376724491E-3</c:v>
                </c:pt>
                <c:pt idx="192">
                  <c:v>-2.3606703376724491E-3</c:v>
                </c:pt>
                <c:pt idx="193">
                  <c:v>-2.3606703376724491E-3</c:v>
                </c:pt>
                <c:pt idx="194">
                  <c:v>-2.3606703376724491E-3</c:v>
                </c:pt>
                <c:pt idx="195">
                  <c:v>-2.3606703376724491E-3</c:v>
                </c:pt>
                <c:pt idx="196">
                  <c:v>-2.3606703376724491E-3</c:v>
                </c:pt>
                <c:pt idx="197">
                  <c:v>-2.3606703376724491E-3</c:v>
                </c:pt>
                <c:pt idx="198">
                  <c:v>-2.3606703376724491E-3</c:v>
                </c:pt>
                <c:pt idx="199">
                  <c:v>-2.3606703376724491E-3</c:v>
                </c:pt>
                <c:pt idx="200">
                  <c:v>-2.3606703376724491E-3</c:v>
                </c:pt>
                <c:pt idx="201">
                  <c:v>-2.3606703376724491E-3</c:v>
                </c:pt>
                <c:pt idx="202">
                  <c:v>-2.3606703376724491E-3</c:v>
                </c:pt>
                <c:pt idx="203">
                  <c:v>-2.3606703376724491E-3</c:v>
                </c:pt>
                <c:pt idx="204">
                  <c:v>-2.3606703376724491E-3</c:v>
                </c:pt>
                <c:pt idx="205">
                  <c:v>-2.3606703376724491E-3</c:v>
                </c:pt>
                <c:pt idx="206">
                  <c:v>-2.3606703376724491E-3</c:v>
                </c:pt>
                <c:pt idx="207">
                  <c:v>-2.3606703376724491E-3</c:v>
                </c:pt>
                <c:pt idx="208">
                  <c:v>-2.3606703376724491E-3</c:v>
                </c:pt>
                <c:pt idx="209">
                  <c:v>-2.3606703376724491E-3</c:v>
                </c:pt>
                <c:pt idx="210">
                  <c:v>-2.3606703376724491E-3</c:v>
                </c:pt>
                <c:pt idx="211">
                  <c:v>-2.3606703376724491E-3</c:v>
                </c:pt>
                <c:pt idx="212">
                  <c:v>-2.3606703376724491E-3</c:v>
                </c:pt>
                <c:pt idx="213">
                  <c:v>-2.3606703376724491E-3</c:v>
                </c:pt>
                <c:pt idx="214">
                  <c:v>-2.3606703376724491E-3</c:v>
                </c:pt>
                <c:pt idx="215">
                  <c:v>-2.3606703376724491E-3</c:v>
                </c:pt>
                <c:pt idx="216">
                  <c:v>-2.3606703376724491E-3</c:v>
                </c:pt>
                <c:pt idx="217">
                  <c:v>-2.3606703376724491E-3</c:v>
                </c:pt>
                <c:pt idx="218">
                  <c:v>-2.3606703376724491E-3</c:v>
                </c:pt>
                <c:pt idx="219">
                  <c:v>-2.3606703376724491E-3</c:v>
                </c:pt>
                <c:pt idx="220">
                  <c:v>-2.3606703376724491E-3</c:v>
                </c:pt>
                <c:pt idx="221">
                  <c:v>-2.3606703376724491E-3</c:v>
                </c:pt>
                <c:pt idx="222">
                  <c:v>-2.3606703376724491E-3</c:v>
                </c:pt>
                <c:pt idx="223">
                  <c:v>-2.3606703376724491E-3</c:v>
                </c:pt>
                <c:pt idx="224">
                  <c:v>-2.3606703376724491E-3</c:v>
                </c:pt>
                <c:pt idx="225">
                  <c:v>-2.3606703376724491E-3</c:v>
                </c:pt>
                <c:pt idx="226">
                  <c:v>-2.3606703376724491E-3</c:v>
                </c:pt>
                <c:pt idx="227">
                  <c:v>-2.3606703376724491E-3</c:v>
                </c:pt>
                <c:pt idx="228">
                  <c:v>-2.3606703376724491E-3</c:v>
                </c:pt>
                <c:pt idx="229">
                  <c:v>-2.3606703376724491E-3</c:v>
                </c:pt>
                <c:pt idx="230">
                  <c:v>-2.3606703376724491E-3</c:v>
                </c:pt>
                <c:pt idx="231">
                  <c:v>-2.3606703376724491E-3</c:v>
                </c:pt>
                <c:pt idx="232">
                  <c:v>-2.3606703376724491E-3</c:v>
                </c:pt>
                <c:pt idx="233">
                  <c:v>-2.3606703376724491E-3</c:v>
                </c:pt>
                <c:pt idx="234">
                  <c:v>-2.3606703376724491E-3</c:v>
                </c:pt>
                <c:pt idx="235">
                  <c:v>-2.3606703376724491E-3</c:v>
                </c:pt>
                <c:pt idx="236">
                  <c:v>-2.3606703376724491E-3</c:v>
                </c:pt>
                <c:pt idx="237">
                  <c:v>-2.3606703376724491E-3</c:v>
                </c:pt>
                <c:pt idx="238">
                  <c:v>-2.3606703376724491E-3</c:v>
                </c:pt>
                <c:pt idx="239">
                  <c:v>-2.3606703376724491E-3</c:v>
                </c:pt>
                <c:pt idx="240">
                  <c:v>-2.3606703376724491E-3</c:v>
                </c:pt>
                <c:pt idx="241">
                  <c:v>-2.3606703376724491E-3</c:v>
                </c:pt>
                <c:pt idx="242">
                  <c:v>-2.3606703376724491E-3</c:v>
                </c:pt>
                <c:pt idx="243">
                  <c:v>-2.3606703376724491E-3</c:v>
                </c:pt>
                <c:pt idx="244">
                  <c:v>-2.3606703376724491E-3</c:v>
                </c:pt>
                <c:pt idx="245">
                  <c:v>-2.3606703376724491E-3</c:v>
                </c:pt>
                <c:pt idx="246">
                  <c:v>-2.3606703376724491E-3</c:v>
                </c:pt>
                <c:pt idx="247">
                  <c:v>-2.3606703376724491E-3</c:v>
                </c:pt>
                <c:pt idx="248">
                  <c:v>-2.3606703376724491E-3</c:v>
                </c:pt>
                <c:pt idx="249">
                  <c:v>-2.3606703376724491E-3</c:v>
                </c:pt>
                <c:pt idx="250">
                  <c:v>-2.3606703376724491E-3</c:v>
                </c:pt>
                <c:pt idx="251">
                  <c:v>-2.3606703376724491E-3</c:v>
                </c:pt>
                <c:pt idx="252">
                  <c:v>-2.3606703376724491E-3</c:v>
                </c:pt>
                <c:pt idx="253">
                  <c:v>-2.3606703376724491E-3</c:v>
                </c:pt>
                <c:pt idx="254">
                  <c:v>-2.3606703376724491E-3</c:v>
                </c:pt>
                <c:pt idx="255">
                  <c:v>-2.3606703376724491E-3</c:v>
                </c:pt>
                <c:pt idx="256">
                  <c:v>-2.3606703376724491E-3</c:v>
                </c:pt>
                <c:pt idx="257">
                  <c:v>-2.3606703376724491E-3</c:v>
                </c:pt>
                <c:pt idx="258">
                  <c:v>-2.3606703376724491E-3</c:v>
                </c:pt>
                <c:pt idx="259">
                  <c:v>-2.3606703376724491E-3</c:v>
                </c:pt>
                <c:pt idx="260">
                  <c:v>-2.3606703376724491E-3</c:v>
                </c:pt>
                <c:pt idx="261">
                  <c:v>-2.3606703376724491E-3</c:v>
                </c:pt>
                <c:pt idx="262">
                  <c:v>-2.3606703376724491E-3</c:v>
                </c:pt>
                <c:pt idx="263">
                  <c:v>-2.3606703376724491E-3</c:v>
                </c:pt>
                <c:pt idx="264">
                  <c:v>-2.3606703376724491E-3</c:v>
                </c:pt>
                <c:pt idx="265">
                  <c:v>-2.3606703376724491E-3</c:v>
                </c:pt>
                <c:pt idx="266">
                  <c:v>-2.3606703376724491E-3</c:v>
                </c:pt>
                <c:pt idx="267">
                  <c:v>-2.3606703376724491E-3</c:v>
                </c:pt>
                <c:pt idx="268">
                  <c:v>-2.3606703376724491E-3</c:v>
                </c:pt>
                <c:pt idx="269">
                  <c:v>-2.3606703376724491E-3</c:v>
                </c:pt>
                <c:pt idx="270">
                  <c:v>-2.3606703376724491E-3</c:v>
                </c:pt>
                <c:pt idx="271">
                  <c:v>-2.3606703376724491E-3</c:v>
                </c:pt>
                <c:pt idx="272">
                  <c:v>-2.3606703376724491E-3</c:v>
                </c:pt>
                <c:pt idx="273">
                  <c:v>-2.3606703376724491E-3</c:v>
                </c:pt>
                <c:pt idx="274">
                  <c:v>-2.3606703376724491E-3</c:v>
                </c:pt>
                <c:pt idx="275">
                  <c:v>-2.3606703376724491E-3</c:v>
                </c:pt>
                <c:pt idx="276">
                  <c:v>-2.3606703376724491E-3</c:v>
                </c:pt>
                <c:pt idx="277">
                  <c:v>-2.3606703376724491E-3</c:v>
                </c:pt>
                <c:pt idx="278">
                  <c:v>-2.3606703376724491E-3</c:v>
                </c:pt>
                <c:pt idx="279">
                  <c:v>-2.3606703376724491E-3</c:v>
                </c:pt>
                <c:pt idx="280">
                  <c:v>-2.3606703376724491E-3</c:v>
                </c:pt>
                <c:pt idx="281">
                  <c:v>-2.3606703376724491E-3</c:v>
                </c:pt>
                <c:pt idx="282">
                  <c:v>-2.3606703376724491E-3</c:v>
                </c:pt>
                <c:pt idx="283">
                  <c:v>-2.3606703376724491E-3</c:v>
                </c:pt>
                <c:pt idx="284">
                  <c:v>-2.3606703376724491E-3</c:v>
                </c:pt>
                <c:pt idx="285">
                  <c:v>-2.3606703376724491E-3</c:v>
                </c:pt>
                <c:pt idx="286">
                  <c:v>-2.3606703376724491E-3</c:v>
                </c:pt>
                <c:pt idx="287">
                  <c:v>-2.3606703376724491E-3</c:v>
                </c:pt>
                <c:pt idx="288">
                  <c:v>-2.3606703376724491E-3</c:v>
                </c:pt>
                <c:pt idx="289">
                  <c:v>-2.3606703376724491E-3</c:v>
                </c:pt>
                <c:pt idx="290">
                  <c:v>-2.3606703376724491E-3</c:v>
                </c:pt>
                <c:pt idx="291">
                  <c:v>-2.3606703376724491E-3</c:v>
                </c:pt>
                <c:pt idx="292">
                  <c:v>-2.3606703376724491E-3</c:v>
                </c:pt>
                <c:pt idx="293">
                  <c:v>-2.3606703376724491E-3</c:v>
                </c:pt>
                <c:pt idx="294">
                  <c:v>-2.3606703376724491E-3</c:v>
                </c:pt>
                <c:pt idx="295">
                  <c:v>-2.3606703376724491E-3</c:v>
                </c:pt>
                <c:pt idx="296">
                  <c:v>-2.3606703376724491E-3</c:v>
                </c:pt>
                <c:pt idx="297">
                  <c:v>-2.3606703376724491E-3</c:v>
                </c:pt>
                <c:pt idx="298">
                  <c:v>-2.3606703376724491E-3</c:v>
                </c:pt>
                <c:pt idx="299">
                  <c:v>-2.3606703376724491E-3</c:v>
                </c:pt>
                <c:pt idx="300">
                  <c:v>-2.3606703376724491E-3</c:v>
                </c:pt>
                <c:pt idx="301">
                  <c:v>-2.3606703376724491E-3</c:v>
                </c:pt>
                <c:pt idx="302">
                  <c:v>-2.3606703376724491E-3</c:v>
                </c:pt>
                <c:pt idx="303">
                  <c:v>-2.3606703376724491E-3</c:v>
                </c:pt>
                <c:pt idx="304">
                  <c:v>-2.3606703376724491E-3</c:v>
                </c:pt>
                <c:pt idx="305">
                  <c:v>-2.3606703376724491E-3</c:v>
                </c:pt>
                <c:pt idx="306">
                  <c:v>-2.3606703376724491E-3</c:v>
                </c:pt>
                <c:pt idx="307">
                  <c:v>-2.3606703376724491E-3</c:v>
                </c:pt>
                <c:pt idx="308">
                  <c:v>-2.3606703376724491E-3</c:v>
                </c:pt>
                <c:pt idx="309">
                  <c:v>-2.3606703376724491E-3</c:v>
                </c:pt>
                <c:pt idx="310">
                  <c:v>-2.3606703376724491E-3</c:v>
                </c:pt>
                <c:pt idx="311">
                  <c:v>-2.3606703376724491E-3</c:v>
                </c:pt>
                <c:pt idx="312">
                  <c:v>-2.3606703376724491E-3</c:v>
                </c:pt>
                <c:pt idx="313">
                  <c:v>-2.3606703376724491E-3</c:v>
                </c:pt>
                <c:pt idx="314">
                  <c:v>-2.3606703376724491E-3</c:v>
                </c:pt>
                <c:pt idx="315">
                  <c:v>-2.3606703376724491E-3</c:v>
                </c:pt>
                <c:pt idx="316">
                  <c:v>-2.3606703376724491E-3</c:v>
                </c:pt>
                <c:pt idx="317">
                  <c:v>-2.3606703376724491E-3</c:v>
                </c:pt>
                <c:pt idx="318">
                  <c:v>-2.3606703376724491E-3</c:v>
                </c:pt>
                <c:pt idx="319">
                  <c:v>-2.3606703376724491E-3</c:v>
                </c:pt>
                <c:pt idx="320">
                  <c:v>-2.3606703376724491E-3</c:v>
                </c:pt>
                <c:pt idx="321">
                  <c:v>-2.3606703376724491E-3</c:v>
                </c:pt>
                <c:pt idx="322">
                  <c:v>-2.3606703376724491E-3</c:v>
                </c:pt>
                <c:pt idx="323">
                  <c:v>-2.3606703376724491E-3</c:v>
                </c:pt>
                <c:pt idx="324">
                  <c:v>-2.3606703376724491E-3</c:v>
                </c:pt>
                <c:pt idx="325">
                  <c:v>-2.3606703376724491E-3</c:v>
                </c:pt>
                <c:pt idx="326">
                  <c:v>-2.3606703376724491E-3</c:v>
                </c:pt>
                <c:pt idx="327">
                  <c:v>-2.3606703376724491E-3</c:v>
                </c:pt>
                <c:pt idx="328">
                  <c:v>-2.3606703376724491E-3</c:v>
                </c:pt>
                <c:pt idx="329">
                  <c:v>-2.3606703376724491E-3</c:v>
                </c:pt>
                <c:pt idx="330">
                  <c:v>-2.3606703376724491E-3</c:v>
                </c:pt>
                <c:pt idx="331">
                  <c:v>-2.3606703376724491E-3</c:v>
                </c:pt>
                <c:pt idx="332">
                  <c:v>-2.3606703376724491E-3</c:v>
                </c:pt>
                <c:pt idx="333">
                  <c:v>-2.3606703376724491E-3</c:v>
                </c:pt>
                <c:pt idx="334">
                  <c:v>-2.3606703376724491E-3</c:v>
                </c:pt>
                <c:pt idx="335">
                  <c:v>-2.3606703376724491E-3</c:v>
                </c:pt>
                <c:pt idx="336">
                  <c:v>-2.3606703376724491E-3</c:v>
                </c:pt>
                <c:pt idx="337">
                  <c:v>-2.3606703376724491E-3</c:v>
                </c:pt>
                <c:pt idx="338">
                  <c:v>-2.3606703376724491E-3</c:v>
                </c:pt>
                <c:pt idx="339">
                  <c:v>-2.3606703376724491E-3</c:v>
                </c:pt>
                <c:pt idx="340">
                  <c:v>-2.3606703376724491E-3</c:v>
                </c:pt>
                <c:pt idx="341">
                  <c:v>-2.3606703376724491E-3</c:v>
                </c:pt>
                <c:pt idx="342">
                  <c:v>-2.3606703376724491E-3</c:v>
                </c:pt>
                <c:pt idx="343">
                  <c:v>-2.3606703376724491E-3</c:v>
                </c:pt>
                <c:pt idx="344">
                  <c:v>-2.3606703376724491E-3</c:v>
                </c:pt>
                <c:pt idx="345">
                  <c:v>-2.3606703376724491E-3</c:v>
                </c:pt>
                <c:pt idx="346">
                  <c:v>-2.3606703376724491E-3</c:v>
                </c:pt>
                <c:pt idx="347">
                  <c:v>-2.3606703376724491E-3</c:v>
                </c:pt>
                <c:pt idx="348">
                  <c:v>-2.3606703376724491E-3</c:v>
                </c:pt>
                <c:pt idx="349">
                  <c:v>-2.3606703376724491E-3</c:v>
                </c:pt>
                <c:pt idx="350">
                  <c:v>-2.3606703376724491E-3</c:v>
                </c:pt>
                <c:pt idx="351">
                  <c:v>-2.3606703376724491E-3</c:v>
                </c:pt>
                <c:pt idx="352">
                  <c:v>-2.3606703376724491E-3</c:v>
                </c:pt>
                <c:pt idx="353">
                  <c:v>-2.3606703376724491E-3</c:v>
                </c:pt>
                <c:pt idx="354">
                  <c:v>-2.3606703376724491E-3</c:v>
                </c:pt>
                <c:pt idx="355">
                  <c:v>-2.3606703376724491E-3</c:v>
                </c:pt>
                <c:pt idx="356">
                  <c:v>-2.3606703376724491E-3</c:v>
                </c:pt>
                <c:pt idx="357">
                  <c:v>-2.3606703376724491E-3</c:v>
                </c:pt>
                <c:pt idx="358">
                  <c:v>-2.3606703376724491E-3</c:v>
                </c:pt>
                <c:pt idx="359">
                  <c:v>-2.3606703376724491E-3</c:v>
                </c:pt>
                <c:pt idx="360">
                  <c:v>-2.3606703376724491E-3</c:v>
                </c:pt>
                <c:pt idx="361">
                  <c:v>-2.3606703376724491E-3</c:v>
                </c:pt>
                <c:pt idx="362">
                  <c:v>-2.3606703376724491E-3</c:v>
                </c:pt>
                <c:pt idx="363">
                  <c:v>-2.3606703376724491E-3</c:v>
                </c:pt>
                <c:pt idx="364">
                  <c:v>-2.3606703376724491E-3</c:v>
                </c:pt>
                <c:pt idx="365">
                  <c:v>-2.3606703376724491E-3</c:v>
                </c:pt>
                <c:pt idx="366">
                  <c:v>-2.3606703376724491E-3</c:v>
                </c:pt>
                <c:pt idx="367">
                  <c:v>-2.3606703376724491E-3</c:v>
                </c:pt>
                <c:pt idx="368">
                  <c:v>-2.3606703376724491E-3</c:v>
                </c:pt>
                <c:pt idx="369">
                  <c:v>-2.3606703376724491E-3</c:v>
                </c:pt>
                <c:pt idx="370">
                  <c:v>-2.3606703376724491E-3</c:v>
                </c:pt>
                <c:pt idx="371">
                  <c:v>-2.3606703376724491E-3</c:v>
                </c:pt>
                <c:pt idx="372">
                  <c:v>-2.3606703376724491E-3</c:v>
                </c:pt>
                <c:pt idx="373">
                  <c:v>-2.3606703376724491E-3</c:v>
                </c:pt>
                <c:pt idx="374">
                  <c:v>-2.3606703376724491E-3</c:v>
                </c:pt>
                <c:pt idx="375">
                  <c:v>-2.3606703376724491E-3</c:v>
                </c:pt>
                <c:pt idx="376">
                  <c:v>-2.3606703376724491E-3</c:v>
                </c:pt>
                <c:pt idx="377">
                  <c:v>-2.3606703376724491E-3</c:v>
                </c:pt>
                <c:pt idx="378">
                  <c:v>-2.3606703376724491E-3</c:v>
                </c:pt>
                <c:pt idx="379">
                  <c:v>-2.3606703376724491E-3</c:v>
                </c:pt>
                <c:pt idx="380">
                  <c:v>-2.3606703376724491E-3</c:v>
                </c:pt>
                <c:pt idx="381">
                  <c:v>-2.3606703376724491E-3</c:v>
                </c:pt>
                <c:pt idx="382">
                  <c:v>-2.3606703376724491E-3</c:v>
                </c:pt>
                <c:pt idx="383">
                  <c:v>-2.3606703376724491E-3</c:v>
                </c:pt>
                <c:pt idx="384">
                  <c:v>-2.3606703376724491E-3</c:v>
                </c:pt>
                <c:pt idx="385">
                  <c:v>-2.3606703376724491E-3</c:v>
                </c:pt>
                <c:pt idx="386">
                  <c:v>-2.3606703376724491E-3</c:v>
                </c:pt>
                <c:pt idx="387">
                  <c:v>-2.3606703376724491E-3</c:v>
                </c:pt>
                <c:pt idx="388">
                  <c:v>-2.3606703376724491E-3</c:v>
                </c:pt>
                <c:pt idx="389">
                  <c:v>-2.3606703376724491E-3</c:v>
                </c:pt>
                <c:pt idx="390">
                  <c:v>-2.3606703376724491E-3</c:v>
                </c:pt>
                <c:pt idx="391">
                  <c:v>-2.3606703376724491E-3</c:v>
                </c:pt>
                <c:pt idx="392">
                  <c:v>-2.3606703376724491E-3</c:v>
                </c:pt>
                <c:pt idx="393">
                  <c:v>-2.3606703376724491E-3</c:v>
                </c:pt>
                <c:pt idx="394">
                  <c:v>-2.3606703376724491E-3</c:v>
                </c:pt>
                <c:pt idx="395">
                  <c:v>-2.3606703376724491E-3</c:v>
                </c:pt>
                <c:pt idx="396">
                  <c:v>-2.3606703376724491E-3</c:v>
                </c:pt>
                <c:pt idx="397">
                  <c:v>-2.3606703376724491E-3</c:v>
                </c:pt>
                <c:pt idx="398">
                  <c:v>-2.3606703376724491E-3</c:v>
                </c:pt>
                <c:pt idx="399">
                  <c:v>-2.3606703376724491E-3</c:v>
                </c:pt>
                <c:pt idx="400">
                  <c:v>-2.3606703376724491E-3</c:v>
                </c:pt>
                <c:pt idx="401">
                  <c:v>-2.3606703376724491E-3</c:v>
                </c:pt>
                <c:pt idx="402">
                  <c:v>-2.3606703376724491E-3</c:v>
                </c:pt>
                <c:pt idx="403">
                  <c:v>-2.3606703376724491E-3</c:v>
                </c:pt>
                <c:pt idx="404">
                  <c:v>-2.3606703376724491E-3</c:v>
                </c:pt>
                <c:pt idx="405">
                  <c:v>-2.3606703376724491E-3</c:v>
                </c:pt>
                <c:pt idx="406">
                  <c:v>-2.3606703376724491E-3</c:v>
                </c:pt>
                <c:pt idx="407">
                  <c:v>-2.3606703376724491E-3</c:v>
                </c:pt>
                <c:pt idx="408">
                  <c:v>-2.3606703376724491E-3</c:v>
                </c:pt>
                <c:pt idx="409">
                  <c:v>-2.3606703376724491E-3</c:v>
                </c:pt>
                <c:pt idx="410">
                  <c:v>-2.3606703376724491E-3</c:v>
                </c:pt>
                <c:pt idx="411">
                  <c:v>-2.3606703376724491E-3</c:v>
                </c:pt>
                <c:pt idx="412">
                  <c:v>-2.3606703376724491E-3</c:v>
                </c:pt>
                <c:pt idx="413">
                  <c:v>-2.3606703376724491E-3</c:v>
                </c:pt>
                <c:pt idx="414">
                  <c:v>-2.3606703376724491E-3</c:v>
                </c:pt>
                <c:pt idx="415">
                  <c:v>-2.3606703376724491E-3</c:v>
                </c:pt>
                <c:pt idx="416">
                  <c:v>-2.3606703376724491E-3</c:v>
                </c:pt>
                <c:pt idx="417">
                  <c:v>-2.3606703376724491E-3</c:v>
                </c:pt>
                <c:pt idx="418">
                  <c:v>-2.3606703376724491E-3</c:v>
                </c:pt>
                <c:pt idx="419">
                  <c:v>-2.3606703376724491E-3</c:v>
                </c:pt>
                <c:pt idx="420">
                  <c:v>-2.3606703376724491E-3</c:v>
                </c:pt>
                <c:pt idx="421">
                  <c:v>-2.3606703376724491E-3</c:v>
                </c:pt>
                <c:pt idx="422">
                  <c:v>-2.3606703376724491E-3</c:v>
                </c:pt>
                <c:pt idx="423">
                  <c:v>-2.3606703376724491E-3</c:v>
                </c:pt>
                <c:pt idx="424">
                  <c:v>-2.3606703376724491E-3</c:v>
                </c:pt>
                <c:pt idx="425">
                  <c:v>-2.3606703376724491E-3</c:v>
                </c:pt>
                <c:pt idx="426">
                  <c:v>-2.3606703376724491E-3</c:v>
                </c:pt>
                <c:pt idx="427">
                  <c:v>-2.3606703376724491E-3</c:v>
                </c:pt>
                <c:pt idx="428">
                  <c:v>-2.3606703376724491E-3</c:v>
                </c:pt>
                <c:pt idx="429">
                  <c:v>-2.3606703376724491E-3</c:v>
                </c:pt>
                <c:pt idx="430">
                  <c:v>-2.3606703376724491E-3</c:v>
                </c:pt>
                <c:pt idx="431">
                  <c:v>-2.3606703376724491E-3</c:v>
                </c:pt>
                <c:pt idx="432">
                  <c:v>-2.3606703376724491E-3</c:v>
                </c:pt>
                <c:pt idx="433">
                  <c:v>-2.3606703376724491E-3</c:v>
                </c:pt>
                <c:pt idx="434">
                  <c:v>-2.3606703376724491E-3</c:v>
                </c:pt>
                <c:pt idx="435">
                  <c:v>-2.3606703376724491E-3</c:v>
                </c:pt>
                <c:pt idx="436">
                  <c:v>-2.3606703376724491E-3</c:v>
                </c:pt>
                <c:pt idx="437">
                  <c:v>-2.3606703376724491E-3</c:v>
                </c:pt>
                <c:pt idx="438">
                  <c:v>-2.3606703376724491E-3</c:v>
                </c:pt>
                <c:pt idx="439">
                  <c:v>-2.3606703376724491E-3</c:v>
                </c:pt>
                <c:pt idx="440">
                  <c:v>-2.3606703376724491E-3</c:v>
                </c:pt>
                <c:pt idx="441">
                  <c:v>-2.3606703376724491E-3</c:v>
                </c:pt>
                <c:pt idx="442">
                  <c:v>-2.3606703376724491E-3</c:v>
                </c:pt>
                <c:pt idx="443">
                  <c:v>-2.3606703376724491E-3</c:v>
                </c:pt>
                <c:pt idx="444">
                  <c:v>-2.3606703376724491E-3</c:v>
                </c:pt>
                <c:pt idx="445">
                  <c:v>-2.3606703376724491E-3</c:v>
                </c:pt>
                <c:pt idx="446">
                  <c:v>-2.3606703376724491E-3</c:v>
                </c:pt>
                <c:pt idx="447">
                  <c:v>-2.3606703376724491E-3</c:v>
                </c:pt>
                <c:pt idx="448">
                  <c:v>-2.3606703376724491E-3</c:v>
                </c:pt>
                <c:pt idx="449">
                  <c:v>-2.3606703376724491E-3</c:v>
                </c:pt>
                <c:pt idx="450">
                  <c:v>-2.3606703376724491E-3</c:v>
                </c:pt>
                <c:pt idx="451">
                  <c:v>-2.3606703376724491E-3</c:v>
                </c:pt>
                <c:pt idx="452">
                  <c:v>-2.3606703376724491E-3</c:v>
                </c:pt>
                <c:pt idx="453">
                  <c:v>-2.3606703376724491E-3</c:v>
                </c:pt>
                <c:pt idx="454">
                  <c:v>-2.3606703376724491E-3</c:v>
                </c:pt>
                <c:pt idx="455">
                  <c:v>-2.3606703376724491E-3</c:v>
                </c:pt>
                <c:pt idx="456">
                  <c:v>-2.3606703376724491E-3</c:v>
                </c:pt>
                <c:pt idx="457">
                  <c:v>-2.3606703376724491E-3</c:v>
                </c:pt>
                <c:pt idx="458">
                  <c:v>-2.3606703376724491E-3</c:v>
                </c:pt>
                <c:pt idx="459">
                  <c:v>-2.3606703376724491E-3</c:v>
                </c:pt>
                <c:pt idx="460">
                  <c:v>-2.3606703376724491E-3</c:v>
                </c:pt>
                <c:pt idx="461">
                  <c:v>-2.3606703376724491E-3</c:v>
                </c:pt>
                <c:pt idx="462">
                  <c:v>-2.3606703376724491E-3</c:v>
                </c:pt>
                <c:pt idx="463">
                  <c:v>-2.3606703376724491E-3</c:v>
                </c:pt>
                <c:pt idx="464">
                  <c:v>-2.3606703376724491E-3</c:v>
                </c:pt>
                <c:pt idx="465">
                  <c:v>-2.3606703376724491E-3</c:v>
                </c:pt>
                <c:pt idx="466">
                  <c:v>-2.3606703376724491E-3</c:v>
                </c:pt>
                <c:pt idx="467">
                  <c:v>-2.3606703376724491E-3</c:v>
                </c:pt>
                <c:pt idx="468">
                  <c:v>-2.3606703376724491E-3</c:v>
                </c:pt>
                <c:pt idx="469">
                  <c:v>-2.3606703376724491E-3</c:v>
                </c:pt>
                <c:pt idx="470">
                  <c:v>-2.3606703376724491E-3</c:v>
                </c:pt>
                <c:pt idx="471">
                  <c:v>-2.3606703376724491E-3</c:v>
                </c:pt>
                <c:pt idx="472">
                  <c:v>-2.3606703376724491E-3</c:v>
                </c:pt>
                <c:pt idx="473">
                  <c:v>-2.3606703376724491E-3</c:v>
                </c:pt>
                <c:pt idx="474">
                  <c:v>-2.3606703376724491E-3</c:v>
                </c:pt>
                <c:pt idx="475">
                  <c:v>-2.3606703376724491E-3</c:v>
                </c:pt>
                <c:pt idx="476">
                  <c:v>-2.3606703376724491E-3</c:v>
                </c:pt>
                <c:pt idx="477">
                  <c:v>-2.3606703376724491E-3</c:v>
                </c:pt>
                <c:pt idx="478">
                  <c:v>-2.3606703376724491E-3</c:v>
                </c:pt>
                <c:pt idx="479">
                  <c:v>-2.3606703376724491E-3</c:v>
                </c:pt>
                <c:pt idx="480">
                  <c:v>-2.3606703376724491E-3</c:v>
                </c:pt>
                <c:pt idx="481">
                  <c:v>-2.3606703376724491E-3</c:v>
                </c:pt>
                <c:pt idx="482">
                  <c:v>-2.3606703376724491E-3</c:v>
                </c:pt>
                <c:pt idx="483">
                  <c:v>-2.3606703376724491E-3</c:v>
                </c:pt>
                <c:pt idx="484">
                  <c:v>-2.3606703376724491E-3</c:v>
                </c:pt>
                <c:pt idx="485">
                  <c:v>-2.3606703376724491E-3</c:v>
                </c:pt>
                <c:pt idx="486">
                  <c:v>-2.3606703376724491E-3</c:v>
                </c:pt>
                <c:pt idx="487">
                  <c:v>-2.3606703376724491E-3</c:v>
                </c:pt>
                <c:pt idx="488">
                  <c:v>-2.3606703376724491E-3</c:v>
                </c:pt>
                <c:pt idx="489">
                  <c:v>-2.3606703376724491E-3</c:v>
                </c:pt>
                <c:pt idx="490">
                  <c:v>-2.3606703376724491E-3</c:v>
                </c:pt>
                <c:pt idx="491">
                  <c:v>-2.3606703376724491E-3</c:v>
                </c:pt>
                <c:pt idx="492">
                  <c:v>-2.3606703376724491E-3</c:v>
                </c:pt>
                <c:pt idx="493">
                  <c:v>-2.3606703376724491E-3</c:v>
                </c:pt>
                <c:pt idx="494">
                  <c:v>-2.3606703376724491E-3</c:v>
                </c:pt>
                <c:pt idx="495">
                  <c:v>-2.3606703376724491E-3</c:v>
                </c:pt>
                <c:pt idx="496">
                  <c:v>-2.3606703376724491E-3</c:v>
                </c:pt>
                <c:pt idx="497">
                  <c:v>-2.3606703376724491E-3</c:v>
                </c:pt>
                <c:pt idx="498">
                  <c:v>-2.3606703376724491E-3</c:v>
                </c:pt>
                <c:pt idx="499">
                  <c:v>-2.3606703376724491E-3</c:v>
                </c:pt>
                <c:pt idx="500">
                  <c:v>-2.3606703376724491E-3</c:v>
                </c:pt>
                <c:pt idx="501">
                  <c:v>-2.3606703376724491E-3</c:v>
                </c:pt>
                <c:pt idx="502">
                  <c:v>-2.3606703376724491E-3</c:v>
                </c:pt>
                <c:pt idx="503">
                  <c:v>-2.3606703376724491E-3</c:v>
                </c:pt>
                <c:pt idx="504">
                  <c:v>-2.3606703376724491E-3</c:v>
                </c:pt>
                <c:pt idx="505">
                  <c:v>-2.3606703376724491E-3</c:v>
                </c:pt>
                <c:pt idx="506">
                  <c:v>-2.3606703376724491E-3</c:v>
                </c:pt>
                <c:pt idx="507">
                  <c:v>-2.3606703376724491E-3</c:v>
                </c:pt>
                <c:pt idx="508">
                  <c:v>-2.3606703376724491E-3</c:v>
                </c:pt>
                <c:pt idx="509">
                  <c:v>-2.3606703376724491E-3</c:v>
                </c:pt>
                <c:pt idx="510">
                  <c:v>-2.3606703376724491E-3</c:v>
                </c:pt>
                <c:pt idx="511">
                  <c:v>-2.3606703376724491E-3</c:v>
                </c:pt>
                <c:pt idx="512">
                  <c:v>-2.3606703376724491E-3</c:v>
                </c:pt>
                <c:pt idx="513">
                  <c:v>-2.3606703376724491E-3</c:v>
                </c:pt>
                <c:pt idx="514">
                  <c:v>-2.3606703376724491E-3</c:v>
                </c:pt>
                <c:pt idx="515">
                  <c:v>-2.3606703376724491E-3</c:v>
                </c:pt>
                <c:pt idx="516">
                  <c:v>-2.3606703376724491E-3</c:v>
                </c:pt>
                <c:pt idx="517">
                  <c:v>-2.3606703376724491E-3</c:v>
                </c:pt>
                <c:pt idx="518">
                  <c:v>-2.3606703376724491E-3</c:v>
                </c:pt>
                <c:pt idx="519">
                  <c:v>-2.3606703376724491E-3</c:v>
                </c:pt>
                <c:pt idx="520">
                  <c:v>-2.3606703376724491E-3</c:v>
                </c:pt>
                <c:pt idx="521">
                  <c:v>-2.3606703376724491E-3</c:v>
                </c:pt>
                <c:pt idx="522">
                  <c:v>-2.3606703376724491E-3</c:v>
                </c:pt>
                <c:pt idx="523">
                  <c:v>-2.3606703376724491E-3</c:v>
                </c:pt>
                <c:pt idx="524">
                  <c:v>-2.3606703376724491E-3</c:v>
                </c:pt>
                <c:pt idx="525">
                  <c:v>-2.3606703376724491E-3</c:v>
                </c:pt>
                <c:pt idx="526">
                  <c:v>-2.3606703376724491E-3</c:v>
                </c:pt>
                <c:pt idx="527">
                  <c:v>-2.3606703376724491E-3</c:v>
                </c:pt>
                <c:pt idx="528">
                  <c:v>-2.3606703376724491E-3</c:v>
                </c:pt>
                <c:pt idx="529">
                  <c:v>-2.3606703376724491E-3</c:v>
                </c:pt>
                <c:pt idx="530">
                  <c:v>-2.3606703376724491E-3</c:v>
                </c:pt>
                <c:pt idx="531">
                  <c:v>-2.3606703376724491E-3</c:v>
                </c:pt>
                <c:pt idx="532">
                  <c:v>-2.3606703376724491E-3</c:v>
                </c:pt>
                <c:pt idx="533">
                  <c:v>-2.3606703376724491E-3</c:v>
                </c:pt>
                <c:pt idx="534">
                  <c:v>-2.3606703376724491E-3</c:v>
                </c:pt>
                <c:pt idx="535">
                  <c:v>-2.3606703376724491E-3</c:v>
                </c:pt>
                <c:pt idx="536">
                  <c:v>-2.3606703376724491E-3</c:v>
                </c:pt>
                <c:pt idx="537">
                  <c:v>-2.3606703376724491E-3</c:v>
                </c:pt>
                <c:pt idx="538">
                  <c:v>-2.3606703376724491E-3</c:v>
                </c:pt>
                <c:pt idx="539">
                  <c:v>-2.3606703376724491E-3</c:v>
                </c:pt>
                <c:pt idx="540">
                  <c:v>-2.3606703376724491E-3</c:v>
                </c:pt>
                <c:pt idx="541">
                  <c:v>-2.3606703376724491E-3</c:v>
                </c:pt>
                <c:pt idx="542">
                  <c:v>-2.3606703376724491E-3</c:v>
                </c:pt>
                <c:pt idx="543">
                  <c:v>-2.3606703376724491E-3</c:v>
                </c:pt>
                <c:pt idx="544">
                  <c:v>-2.3606703376724491E-3</c:v>
                </c:pt>
                <c:pt idx="545">
                  <c:v>-2.3606703376724491E-3</c:v>
                </c:pt>
                <c:pt idx="546">
                  <c:v>-2.3606703376724491E-3</c:v>
                </c:pt>
                <c:pt idx="547">
                  <c:v>-2.3606703376724491E-3</c:v>
                </c:pt>
                <c:pt idx="548">
                  <c:v>-2.3606703376724491E-3</c:v>
                </c:pt>
                <c:pt idx="549">
                  <c:v>-2.3606703376724491E-3</c:v>
                </c:pt>
                <c:pt idx="550">
                  <c:v>-2.3606703376724491E-3</c:v>
                </c:pt>
                <c:pt idx="551">
                  <c:v>-2.3606703376724491E-3</c:v>
                </c:pt>
                <c:pt idx="552">
                  <c:v>-2.3606703376724491E-3</c:v>
                </c:pt>
                <c:pt idx="553">
                  <c:v>-2.3606703376724491E-3</c:v>
                </c:pt>
                <c:pt idx="554">
                  <c:v>-2.3606703376724491E-3</c:v>
                </c:pt>
                <c:pt idx="555">
                  <c:v>-2.3606703376724491E-3</c:v>
                </c:pt>
                <c:pt idx="556">
                  <c:v>-2.3606703376724491E-3</c:v>
                </c:pt>
                <c:pt idx="557">
                  <c:v>-2.3606703376724491E-3</c:v>
                </c:pt>
                <c:pt idx="558">
                  <c:v>-2.3606703376724491E-3</c:v>
                </c:pt>
                <c:pt idx="559">
                  <c:v>-2.3606703376724491E-3</c:v>
                </c:pt>
                <c:pt idx="560">
                  <c:v>-2.3606703376724491E-3</c:v>
                </c:pt>
                <c:pt idx="561">
                  <c:v>-2.3606703376724491E-3</c:v>
                </c:pt>
                <c:pt idx="562">
                  <c:v>-2.3606703376724491E-3</c:v>
                </c:pt>
                <c:pt idx="563">
                  <c:v>-2.3606703376724491E-3</c:v>
                </c:pt>
                <c:pt idx="564">
                  <c:v>-2.3606703376724491E-3</c:v>
                </c:pt>
                <c:pt idx="565">
                  <c:v>-2.3606703376724491E-3</c:v>
                </c:pt>
                <c:pt idx="566">
                  <c:v>-2.3606703376724491E-3</c:v>
                </c:pt>
                <c:pt idx="567">
                  <c:v>-2.3606703376724491E-3</c:v>
                </c:pt>
                <c:pt idx="568">
                  <c:v>-2.3606703376724491E-3</c:v>
                </c:pt>
                <c:pt idx="569">
                  <c:v>-2.3606703376724491E-3</c:v>
                </c:pt>
                <c:pt idx="570">
                  <c:v>-2.3606703376724491E-3</c:v>
                </c:pt>
                <c:pt idx="571">
                  <c:v>-2.3606703376724491E-3</c:v>
                </c:pt>
                <c:pt idx="572">
                  <c:v>-2.3606703376724491E-3</c:v>
                </c:pt>
                <c:pt idx="573">
                  <c:v>-2.3606703376724491E-3</c:v>
                </c:pt>
                <c:pt idx="574">
                  <c:v>-2.3606703376724491E-3</c:v>
                </c:pt>
                <c:pt idx="575">
                  <c:v>-2.3606703376724491E-3</c:v>
                </c:pt>
                <c:pt idx="576">
                  <c:v>-2.3606703376724491E-3</c:v>
                </c:pt>
                <c:pt idx="577">
                  <c:v>-2.3606703376724491E-3</c:v>
                </c:pt>
                <c:pt idx="578">
                  <c:v>-2.3606703376724491E-3</c:v>
                </c:pt>
                <c:pt idx="579">
                  <c:v>-2.3606703376724491E-3</c:v>
                </c:pt>
                <c:pt idx="580">
                  <c:v>-2.3606703376724491E-3</c:v>
                </c:pt>
                <c:pt idx="581">
                  <c:v>-2.3606703376724491E-3</c:v>
                </c:pt>
                <c:pt idx="582">
                  <c:v>-2.3606703376724491E-3</c:v>
                </c:pt>
                <c:pt idx="583">
                  <c:v>-2.3606703376724491E-3</c:v>
                </c:pt>
                <c:pt idx="584">
                  <c:v>-2.3606703376724491E-3</c:v>
                </c:pt>
                <c:pt idx="585">
                  <c:v>-2.3606703376724491E-3</c:v>
                </c:pt>
                <c:pt idx="586">
                  <c:v>-2.3606703376724491E-3</c:v>
                </c:pt>
                <c:pt idx="587">
                  <c:v>-2.3606703376724491E-3</c:v>
                </c:pt>
                <c:pt idx="588">
                  <c:v>-2.3606703376724491E-3</c:v>
                </c:pt>
                <c:pt idx="589">
                  <c:v>-2.3606703376724491E-3</c:v>
                </c:pt>
                <c:pt idx="590">
                  <c:v>-2.3606703376724491E-3</c:v>
                </c:pt>
                <c:pt idx="591">
                  <c:v>-2.3606703376724491E-3</c:v>
                </c:pt>
                <c:pt idx="592">
                  <c:v>-2.3606703376724491E-3</c:v>
                </c:pt>
                <c:pt idx="593">
                  <c:v>-2.3606703376724491E-3</c:v>
                </c:pt>
                <c:pt idx="594">
                  <c:v>-2.3606703376724491E-3</c:v>
                </c:pt>
                <c:pt idx="595">
                  <c:v>-2.3606703376724491E-3</c:v>
                </c:pt>
                <c:pt idx="596">
                  <c:v>-2.3606703376724491E-3</c:v>
                </c:pt>
                <c:pt idx="597">
                  <c:v>-2.3606703376724491E-3</c:v>
                </c:pt>
                <c:pt idx="598">
                  <c:v>-2.3606703376724491E-3</c:v>
                </c:pt>
                <c:pt idx="599">
                  <c:v>-2.3606703376724491E-3</c:v>
                </c:pt>
                <c:pt idx="600">
                  <c:v>-2.3606703376724491E-3</c:v>
                </c:pt>
                <c:pt idx="601">
                  <c:v>-2.3606703376724491E-3</c:v>
                </c:pt>
                <c:pt idx="602">
                  <c:v>-2.3606703376724491E-3</c:v>
                </c:pt>
                <c:pt idx="603">
                  <c:v>-2.3606703376724491E-3</c:v>
                </c:pt>
                <c:pt idx="604">
                  <c:v>-2.3606703376724491E-3</c:v>
                </c:pt>
                <c:pt idx="605">
                  <c:v>-2.3606703376724491E-3</c:v>
                </c:pt>
                <c:pt idx="606">
                  <c:v>-2.3606703376724491E-3</c:v>
                </c:pt>
                <c:pt idx="607">
                  <c:v>-2.3606703376724491E-3</c:v>
                </c:pt>
                <c:pt idx="608">
                  <c:v>-2.3606703376724491E-3</c:v>
                </c:pt>
                <c:pt idx="609">
                  <c:v>-2.3606703376724491E-3</c:v>
                </c:pt>
                <c:pt idx="610">
                  <c:v>-2.3606703376724491E-3</c:v>
                </c:pt>
                <c:pt idx="611">
                  <c:v>-2.3606703376724491E-3</c:v>
                </c:pt>
                <c:pt idx="612">
                  <c:v>-2.3606703376724491E-3</c:v>
                </c:pt>
                <c:pt idx="613">
                  <c:v>-2.3606703376724491E-3</c:v>
                </c:pt>
                <c:pt idx="614">
                  <c:v>-2.3606703376724491E-3</c:v>
                </c:pt>
                <c:pt idx="615">
                  <c:v>-2.3606703376724491E-3</c:v>
                </c:pt>
                <c:pt idx="616">
                  <c:v>-2.3606703376724491E-3</c:v>
                </c:pt>
                <c:pt idx="617">
                  <c:v>-2.3606703376724491E-3</c:v>
                </c:pt>
                <c:pt idx="618">
                  <c:v>-2.3606703376724491E-3</c:v>
                </c:pt>
                <c:pt idx="619">
                  <c:v>-2.3606703376724491E-3</c:v>
                </c:pt>
                <c:pt idx="620">
                  <c:v>-2.3606703376724491E-3</c:v>
                </c:pt>
                <c:pt idx="621">
                  <c:v>-2.3606703376724491E-3</c:v>
                </c:pt>
                <c:pt idx="622">
                  <c:v>-2.3606703376724491E-3</c:v>
                </c:pt>
                <c:pt idx="623">
                  <c:v>-2.3606703376724491E-3</c:v>
                </c:pt>
                <c:pt idx="624">
                  <c:v>-2.3606703376724491E-3</c:v>
                </c:pt>
                <c:pt idx="625">
                  <c:v>-2.3606703376724491E-3</c:v>
                </c:pt>
                <c:pt idx="626">
                  <c:v>-2.3606703376724491E-3</c:v>
                </c:pt>
                <c:pt idx="627">
                  <c:v>-2.3606703376724491E-3</c:v>
                </c:pt>
                <c:pt idx="628">
                  <c:v>-2.3606703376724491E-3</c:v>
                </c:pt>
                <c:pt idx="629">
                  <c:v>-2.3606703376724491E-3</c:v>
                </c:pt>
                <c:pt idx="630">
                  <c:v>-2.3606703376724491E-3</c:v>
                </c:pt>
                <c:pt idx="631">
                  <c:v>-2.3606703376724491E-3</c:v>
                </c:pt>
                <c:pt idx="632">
                  <c:v>-2.3606703376724491E-3</c:v>
                </c:pt>
                <c:pt idx="633">
                  <c:v>-2.3606703376724491E-3</c:v>
                </c:pt>
                <c:pt idx="634">
                  <c:v>-2.3606703376724491E-3</c:v>
                </c:pt>
                <c:pt idx="635">
                  <c:v>-2.3606703376724491E-3</c:v>
                </c:pt>
                <c:pt idx="636">
                  <c:v>-2.3606703376724491E-3</c:v>
                </c:pt>
                <c:pt idx="637">
                  <c:v>-2.3606703376724491E-3</c:v>
                </c:pt>
                <c:pt idx="638">
                  <c:v>-2.3606703376724491E-3</c:v>
                </c:pt>
                <c:pt idx="639">
                  <c:v>-2.3606703376724491E-3</c:v>
                </c:pt>
                <c:pt idx="640">
                  <c:v>-2.3606703376724491E-3</c:v>
                </c:pt>
                <c:pt idx="641">
                  <c:v>-2.3606703376724491E-3</c:v>
                </c:pt>
                <c:pt idx="642">
                  <c:v>-2.3606703376724491E-3</c:v>
                </c:pt>
                <c:pt idx="643">
                  <c:v>-2.3606703376724491E-3</c:v>
                </c:pt>
                <c:pt idx="644">
                  <c:v>-2.3606703376724491E-3</c:v>
                </c:pt>
                <c:pt idx="645">
                  <c:v>-2.3606703376724491E-3</c:v>
                </c:pt>
                <c:pt idx="646">
                  <c:v>-2.3606703376724491E-3</c:v>
                </c:pt>
                <c:pt idx="647">
                  <c:v>-2.3606703376724491E-3</c:v>
                </c:pt>
                <c:pt idx="648">
                  <c:v>-2.3606703376724491E-3</c:v>
                </c:pt>
                <c:pt idx="649">
                  <c:v>-2.3606703376724491E-3</c:v>
                </c:pt>
                <c:pt idx="650">
                  <c:v>-2.3606703376724491E-3</c:v>
                </c:pt>
                <c:pt idx="651">
                  <c:v>-2.3606703376724491E-3</c:v>
                </c:pt>
                <c:pt idx="652">
                  <c:v>-2.3606703376724491E-3</c:v>
                </c:pt>
                <c:pt idx="653">
                  <c:v>-2.3606703376724491E-3</c:v>
                </c:pt>
                <c:pt idx="654">
                  <c:v>-2.3606703376724491E-3</c:v>
                </c:pt>
                <c:pt idx="655">
                  <c:v>-2.3606703376724491E-3</c:v>
                </c:pt>
                <c:pt idx="656">
                  <c:v>-2.3606703376724491E-3</c:v>
                </c:pt>
                <c:pt idx="657">
                  <c:v>-2.3606703376724491E-3</c:v>
                </c:pt>
                <c:pt idx="658">
                  <c:v>-2.3606703376724491E-3</c:v>
                </c:pt>
                <c:pt idx="659">
                  <c:v>-2.3606703376724491E-3</c:v>
                </c:pt>
                <c:pt idx="660">
                  <c:v>-2.3606703376724491E-3</c:v>
                </c:pt>
                <c:pt idx="661">
                  <c:v>-2.3606703376724491E-3</c:v>
                </c:pt>
                <c:pt idx="662">
                  <c:v>-2.3606703376724491E-3</c:v>
                </c:pt>
                <c:pt idx="663">
                  <c:v>-2.3606703376724491E-3</c:v>
                </c:pt>
                <c:pt idx="664">
                  <c:v>-2.3606703376724491E-3</c:v>
                </c:pt>
                <c:pt idx="665">
                  <c:v>-2.3606703376724491E-3</c:v>
                </c:pt>
                <c:pt idx="666">
                  <c:v>-2.3606703376724491E-3</c:v>
                </c:pt>
                <c:pt idx="667">
                  <c:v>-2.3606703376724491E-3</c:v>
                </c:pt>
                <c:pt idx="668">
                  <c:v>-2.3606703376724491E-3</c:v>
                </c:pt>
                <c:pt idx="669">
                  <c:v>-2.3606703376724491E-3</c:v>
                </c:pt>
                <c:pt idx="670">
                  <c:v>-2.3606703376724491E-3</c:v>
                </c:pt>
                <c:pt idx="671">
                  <c:v>-2.3606703376724491E-3</c:v>
                </c:pt>
                <c:pt idx="672">
                  <c:v>-2.3606703376724491E-3</c:v>
                </c:pt>
                <c:pt idx="673">
                  <c:v>-2.3606703376724491E-3</c:v>
                </c:pt>
                <c:pt idx="674">
                  <c:v>-2.3606703376724491E-3</c:v>
                </c:pt>
                <c:pt idx="675">
                  <c:v>-2.3606703376724491E-3</c:v>
                </c:pt>
                <c:pt idx="676">
                  <c:v>-2.3606703376724491E-3</c:v>
                </c:pt>
                <c:pt idx="677">
                  <c:v>-2.3606703376724491E-3</c:v>
                </c:pt>
                <c:pt idx="678">
                  <c:v>-2.3606703376724491E-3</c:v>
                </c:pt>
                <c:pt idx="679">
                  <c:v>-2.3606703376724491E-3</c:v>
                </c:pt>
                <c:pt idx="680">
                  <c:v>-2.3606703376724491E-3</c:v>
                </c:pt>
                <c:pt idx="681">
                  <c:v>-2.3606703376724491E-3</c:v>
                </c:pt>
                <c:pt idx="682">
                  <c:v>-2.3606703376724491E-3</c:v>
                </c:pt>
                <c:pt idx="683">
                  <c:v>-2.3606703376724491E-3</c:v>
                </c:pt>
                <c:pt idx="684">
                  <c:v>-2.3606703376724491E-3</c:v>
                </c:pt>
                <c:pt idx="685">
                  <c:v>-2.3606703376724491E-3</c:v>
                </c:pt>
                <c:pt idx="686">
                  <c:v>-2.3606703376724491E-3</c:v>
                </c:pt>
                <c:pt idx="687">
                  <c:v>-2.3606703376724491E-3</c:v>
                </c:pt>
                <c:pt idx="688">
                  <c:v>-2.3606703376724491E-3</c:v>
                </c:pt>
                <c:pt idx="689">
                  <c:v>-2.3606703376724491E-3</c:v>
                </c:pt>
                <c:pt idx="690">
                  <c:v>-2.3606703376724491E-3</c:v>
                </c:pt>
                <c:pt idx="691">
                  <c:v>-2.3606703376724491E-3</c:v>
                </c:pt>
                <c:pt idx="692">
                  <c:v>-2.3606703376724491E-3</c:v>
                </c:pt>
                <c:pt idx="693">
                  <c:v>-2.3606703376724491E-3</c:v>
                </c:pt>
                <c:pt idx="694">
                  <c:v>-2.3606703376724491E-3</c:v>
                </c:pt>
                <c:pt idx="695">
                  <c:v>-2.3606703376724491E-3</c:v>
                </c:pt>
                <c:pt idx="696">
                  <c:v>-2.3606703376724491E-3</c:v>
                </c:pt>
                <c:pt idx="697">
                  <c:v>-2.3606703376724491E-3</c:v>
                </c:pt>
                <c:pt idx="698">
                  <c:v>-2.3606703376724491E-3</c:v>
                </c:pt>
                <c:pt idx="699">
                  <c:v>-2.3606703376724491E-3</c:v>
                </c:pt>
                <c:pt idx="700">
                  <c:v>-2.3606703376724491E-3</c:v>
                </c:pt>
                <c:pt idx="701">
                  <c:v>-2.3606703376724491E-3</c:v>
                </c:pt>
                <c:pt idx="702">
                  <c:v>-2.3606703376724491E-3</c:v>
                </c:pt>
                <c:pt idx="703">
                  <c:v>-2.3606703376724491E-3</c:v>
                </c:pt>
                <c:pt idx="704">
                  <c:v>-2.3606703376724491E-3</c:v>
                </c:pt>
                <c:pt idx="705">
                  <c:v>-2.3606703376724491E-3</c:v>
                </c:pt>
                <c:pt idx="706">
                  <c:v>-2.3606703376724491E-3</c:v>
                </c:pt>
                <c:pt idx="707">
                  <c:v>-2.3606703376724491E-3</c:v>
                </c:pt>
                <c:pt idx="708">
                  <c:v>-2.3606703376724491E-3</c:v>
                </c:pt>
                <c:pt idx="709">
                  <c:v>-2.3606703376724491E-3</c:v>
                </c:pt>
                <c:pt idx="710">
                  <c:v>-2.3606703376724491E-3</c:v>
                </c:pt>
                <c:pt idx="711">
                  <c:v>-2.3606703376724491E-3</c:v>
                </c:pt>
                <c:pt idx="712">
                  <c:v>-2.3606703376724491E-3</c:v>
                </c:pt>
                <c:pt idx="713">
                  <c:v>-2.3606703376724491E-3</c:v>
                </c:pt>
                <c:pt idx="714">
                  <c:v>-2.3606703376724491E-3</c:v>
                </c:pt>
                <c:pt idx="715">
                  <c:v>-2.3606703376724491E-3</c:v>
                </c:pt>
                <c:pt idx="716">
                  <c:v>-2.3606703376724491E-3</c:v>
                </c:pt>
                <c:pt idx="717">
                  <c:v>-2.3606703376724491E-3</c:v>
                </c:pt>
                <c:pt idx="718">
                  <c:v>-2.3606703376724491E-3</c:v>
                </c:pt>
                <c:pt idx="719">
                  <c:v>-2.3606703376724491E-3</c:v>
                </c:pt>
                <c:pt idx="720">
                  <c:v>-2.3606703376724491E-3</c:v>
                </c:pt>
                <c:pt idx="721">
                  <c:v>-2.3606703376724491E-3</c:v>
                </c:pt>
                <c:pt idx="722">
                  <c:v>-2.3606703376724491E-3</c:v>
                </c:pt>
                <c:pt idx="723">
                  <c:v>-2.3606703376724491E-3</c:v>
                </c:pt>
                <c:pt idx="724">
                  <c:v>-2.3606703376724491E-3</c:v>
                </c:pt>
                <c:pt idx="725">
                  <c:v>-2.3606703376724491E-3</c:v>
                </c:pt>
                <c:pt idx="726">
                  <c:v>-2.3606703376724491E-3</c:v>
                </c:pt>
                <c:pt idx="727">
                  <c:v>-2.3606703376724491E-3</c:v>
                </c:pt>
                <c:pt idx="728">
                  <c:v>-2.3606703376724491E-3</c:v>
                </c:pt>
                <c:pt idx="729">
                  <c:v>-2.3606703376724491E-3</c:v>
                </c:pt>
                <c:pt idx="730">
                  <c:v>-2.3606703376724491E-3</c:v>
                </c:pt>
                <c:pt idx="731">
                  <c:v>-2.3606703376724491E-3</c:v>
                </c:pt>
                <c:pt idx="732">
                  <c:v>-2.3606703376724491E-3</c:v>
                </c:pt>
                <c:pt idx="733">
                  <c:v>-2.3606703376724491E-3</c:v>
                </c:pt>
                <c:pt idx="734">
                  <c:v>-2.3606703376724491E-3</c:v>
                </c:pt>
                <c:pt idx="735">
                  <c:v>-2.3606703376724491E-3</c:v>
                </c:pt>
                <c:pt idx="736">
                  <c:v>-2.3606703376724491E-3</c:v>
                </c:pt>
                <c:pt idx="737">
                  <c:v>-2.3606703376724491E-3</c:v>
                </c:pt>
                <c:pt idx="738">
                  <c:v>-2.3606703376724491E-3</c:v>
                </c:pt>
                <c:pt idx="739">
                  <c:v>-2.3606703376724491E-3</c:v>
                </c:pt>
                <c:pt idx="740">
                  <c:v>-2.3606703376724491E-3</c:v>
                </c:pt>
                <c:pt idx="741">
                  <c:v>-2.3606703376724491E-3</c:v>
                </c:pt>
                <c:pt idx="742">
                  <c:v>-2.3606703376724491E-3</c:v>
                </c:pt>
                <c:pt idx="743">
                  <c:v>-2.3606703376724491E-3</c:v>
                </c:pt>
                <c:pt idx="744">
                  <c:v>-2.3606703376724491E-3</c:v>
                </c:pt>
                <c:pt idx="745">
                  <c:v>-2.3606703376724491E-3</c:v>
                </c:pt>
                <c:pt idx="746">
                  <c:v>-2.3606703376724491E-3</c:v>
                </c:pt>
                <c:pt idx="747">
                  <c:v>-2.3606703376724491E-3</c:v>
                </c:pt>
                <c:pt idx="748">
                  <c:v>-2.3606703376724491E-3</c:v>
                </c:pt>
                <c:pt idx="749">
                  <c:v>-2.3606703376724491E-3</c:v>
                </c:pt>
                <c:pt idx="750">
                  <c:v>-2.3606703376724491E-3</c:v>
                </c:pt>
                <c:pt idx="751">
                  <c:v>-2.3606703376724491E-3</c:v>
                </c:pt>
                <c:pt idx="752">
                  <c:v>-2.3606703376724491E-3</c:v>
                </c:pt>
                <c:pt idx="753">
                  <c:v>-2.3606703376724491E-3</c:v>
                </c:pt>
                <c:pt idx="754">
                  <c:v>-2.3606703376724491E-3</c:v>
                </c:pt>
                <c:pt idx="755">
                  <c:v>-2.3606703376724491E-3</c:v>
                </c:pt>
                <c:pt idx="756">
                  <c:v>-2.3606703376724491E-3</c:v>
                </c:pt>
                <c:pt idx="757">
                  <c:v>-2.3606703376724491E-3</c:v>
                </c:pt>
                <c:pt idx="758">
                  <c:v>-2.3606703376724491E-3</c:v>
                </c:pt>
                <c:pt idx="759">
                  <c:v>-2.3606703376724491E-3</c:v>
                </c:pt>
                <c:pt idx="760">
                  <c:v>-2.3606703376724491E-3</c:v>
                </c:pt>
                <c:pt idx="761">
                  <c:v>-2.3606703376724491E-3</c:v>
                </c:pt>
                <c:pt idx="762">
                  <c:v>-2.3606703376724491E-3</c:v>
                </c:pt>
                <c:pt idx="763">
                  <c:v>-2.3606703376724491E-3</c:v>
                </c:pt>
                <c:pt idx="764">
                  <c:v>-2.3606703376724491E-3</c:v>
                </c:pt>
                <c:pt idx="765">
                  <c:v>-2.3606703376724491E-3</c:v>
                </c:pt>
                <c:pt idx="766">
                  <c:v>-2.3606703376724491E-3</c:v>
                </c:pt>
                <c:pt idx="767">
                  <c:v>-2.3606703376724491E-3</c:v>
                </c:pt>
                <c:pt idx="768">
                  <c:v>-2.3606703376724491E-3</c:v>
                </c:pt>
                <c:pt idx="769">
                  <c:v>-2.3606703376724491E-3</c:v>
                </c:pt>
                <c:pt idx="770">
                  <c:v>-2.3606703376724491E-3</c:v>
                </c:pt>
                <c:pt idx="771">
                  <c:v>-2.3606703376724491E-3</c:v>
                </c:pt>
                <c:pt idx="772">
                  <c:v>-2.3606703376724491E-3</c:v>
                </c:pt>
                <c:pt idx="773">
                  <c:v>-2.3606703376724491E-3</c:v>
                </c:pt>
                <c:pt idx="774">
                  <c:v>-2.3606703376724491E-3</c:v>
                </c:pt>
                <c:pt idx="775">
                  <c:v>-2.3606703376724491E-3</c:v>
                </c:pt>
                <c:pt idx="776">
                  <c:v>-2.3606703376724491E-3</c:v>
                </c:pt>
                <c:pt idx="777">
                  <c:v>-2.3606703376724491E-3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3B-45F4-9614-21460CB865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8371216"/>
        <c:axId val="228359152"/>
      </c:lineChart>
      <c:dateAx>
        <c:axId val="228371216"/>
        <c:scaling>
          <c:orientation val="minMax"/>
        </c:scaling>
        <c:delete val="0"/>
        <c:axPos val="b"/>
        <c:numFmt formatCode="yyyy/mm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28359152"/>
        <c:crosses val="autoZero"/>
        <c:auto val="1"/>
        <c:lblOffset val="100"/>
        <c:baseTimeUnit val="days"/>
      </c:dateAx>
      <c:valAx>
        <c:axId val="22835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2837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win_loss!$K$1</c:f>
              <c:strCache>
                <c:ptCount val="1"/>
                <c:pt idx="0">
                  <c:v>單筆獲利金額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win_loss!$K$2:$K$141</c:f>
              <c:numCache>
                <c:formatCode>General</c:formatCode>
                <c:ptCount val="140"/>
                <c:pt idx="0">
                  <c:v>-193500.00000000023</c:v>
                </c:pt>
                <c:pt idx="1">
                  <c:v>-190700</c:v>
                </c:pt>
                <c:pt idx="2">
                  <c:v>-164900</c:v>
                </c:pt>
                <c:pt idx="3">
                  <c:v>-133300.00000000061</c:v>
                </c:pt>
                <c:pt idx="4">
                  <c:v>-123700</c:v>
                </c:pt>
                <c:pt idx="5">
                  <c:v>-91600.000000000204</c:v>
                </c:pt>
                <c:pt idx="6">
                  <c:v>-85199.999999999389</c:v>
                </c:pt>
                <c:pt idx="7">
                  <c:v>-74800</c:v>
                </c:pt>
                <c:pt idx="8">
                  <c:v>-73099.999999999796</c:v>
                </c:pt>
                <c:pt idx="9">
                  <c:v>-72499.999999999796</c:v>
                </c:pt>
                <c:pt idx="10">
                  <c:v>-55299.999999999796</c:v>
                </c:pt>
                <c:pt idx="11">
                  <c:v>-52200</c:v>
                </c:pt>
                <c:pt idx="12">
                  <c:v>-50599.999999999185</c:v>
                </c:pt>
                <c:pt idx="13">
                  <c:v>-48899.999999999389</c:v>
                </c:pt>
                <c:pt idx="14">
                  <c:v>-48299.999999999185</c:v>
                </c:pt>
                <c:pt idx="15">
                  <c:v>-45899.999999999389</c:v>
                </c:pt>
                <c:pt idx="16">
                  <c:v>-45799.999999999796</c:v>
                </c:pt>
                <c:pt idx="17">
                  <c:v>-42799.999999999796</c:v>
                </c:pt>
                <c:pt idx="18">
                  <c:v>-41799.999999999185</c:v>
                </c:pt>
                <c:pt idx="19">
                  <c:v>-41499.999999999796</c:v>
                </c:pt>
                <c:pt idx="20">
                  <c:v>-39999.999999999389</c:v>
                </c:pt>
                <c:pt idx="21">
                  <c:v>-39100.000000000102</c:v>
                </c:pt>
                <c:pt idx="22">
                  <c:v>-39000</c:v>
                </c:pt>
                <c:pt idx="23">
                  <c:v>-36800</c:v>
                </c:pt>
                <c:pt idx="24">
                  <c:v>-35200.000000000407</c:v>
                </c:pt>
                <c:pt idx="25">
                  <c:v>-34300.000000000611</c:v>
                </c:pt>
                <c:pt idx="26">
                  <c:v>-34300</c:v>
                </c:pt>
                <c:pt idx="27">
                  <c:v>-33100.000000000102</c:v>
                </c:pt>
                <c:pt idx="28">
                  <c:v>-32000</c:v>
                </c:pt>
                <c:pt idx="29">
                  <c:v>-31200.000000000407</c:v>
                </c:pt>
                <c:pt idx="30">
                  <c:v>-29299.999999999796</c:v>
                </c:pt>
                <c:pt idx="31">
                  <c:v>-26400.000000000611</c:v>
                </c:pt>
                <c:pt idx="32">
                  <c:v>-24600</c:v>
                </c:pt>
                <c:pt idx="33">
                  <c:v>-24599.999999999585</c:v>
                </c:pt>
                <c:pt idx="34">
                  <c:v>-22899.999999999389</c:v>
                </c:pt>
                <c:pt idx="35">
                  <c:v>-20800.000000000815</c:v>
                </c:pt>
                <c:pt idx="36">
                  <c:v>-20600.000000000204</c:v>
                </c:pt>
                <c:pt idx="37">
                  <c:v>-20499.999999999796</c:v>
                </c:pt>
                <c:pt idx="38">
                  <c:v>-19299.999999999593</c:v>
                </c:pt>
                <c:pt idx="39">
                  <c:v>-19200.000000000233</c:v>
                </c:pt>
                <c:pt idx="40">
                  <c:v>-19100.000000000611</c:v>
                </c:pt>
                <c:pt idx="41">
                  <c:v>-17900.000000000415</c:v>
                </c:pt>
                <c:pt idx="42">
                  <c:v>-17199.999999999898</c:v>
                </c:pt>
                <c:pt idx="43">
                  <c:v>-17199.999999999796</c:v>
                </c:pt>
                <c:pt idx="44">
                  <c:v>-15899.999999999593</c:v>
                </c:pt>
                <c:pt idx="45">
                  <c:v>-15600.000000000204</c:v>
                </c:pt>
                <c:pt idx="46">
                  <c:v>-15300.000000000819</c:v>
                </c:pt>
                <c:pt idx="47">
                  <c:v>-15099.999999999185</c:v>
                </c:pt>
                <c:pt idx="48">
                  <c:v>-14100.000000000204</c:v>
                </c:pt>
                <c:pt idx="49">
                  <c:v>-13099.999999999185</c:v>
                </c:pt>
                <c:pt idx="50">
                  <c:v>-11900.000000000815</c:v>
                </c:pt>
                <c:pt idx="51">
                  <c:v>-11800.000000000615</c:v>
                </c:pt>
                <c:pt idx="52">
                  <c:v>-11599.999999999793</c:v>
                </c:pt>
                <c:pt idx="53">
                  <c:v>-11300</c:v>
                </c:pt>
                <c:pt idx="54">
                  <c:v>-11199.999999999593</c:v>
                </c:pt>
                <c:pt idx="55">
                  <c:v>-10499.999999999593</c:v>
                </c:pt>
                <c:pt idx="56">
                  <c:v>-10000.000000000306</c:v>
                </c:pt>
                <c:pt idx="57">
                  <c:v>-9300</c:v>
                </c:pt>
                <c:pt idx="58">
                  <c:v>-6400</c:v>
                </c:pt>
                <c:pt idx="59">
                  <c:v>-6199.9999999997963</c:v>
                </c:pt>
                <c:pt idx="60">
                  <c:v>-5999.9999999991851</c:v>
                </c:pt>
                <c:pt idx="61">
                  <c:v>-5100</c:v>
                </c:pt>
                <c:pt idx="62">
                  <c:v>-5000.0000000003074</c:v>
                </c:pt>
                <c:pt idx="63">
                  <c:v>-4100.0000000004075</c:v>
                </c:pt>
                <c:pt idx="64">
                  <c:v>-4100.0000000002037</c:v>
                </c:pt>
                <c:pt idx="65">
                  <c:v>-4000</c:v>
                </c:pt>
                <c:pt idx="66">
                  <c:v>-3600</c:v>
                </c:pt>
                <c:pt idx="67">
                  <c:v>-3499.9999999997963</c:v>
                </c:pt>
                <c:pt idx="68">
                  <c:v>-2500</c:v>
                </c:pt>
                <c:pt idx="69">
                  <c:v>-2400</c:v>
                </c:pt>
                <c:pt idx="70">
                  <c:v>-1900.0000000006148</c:v>
                </c:pt>
                <c:pt idx="71">
                  <c:v>-500</c:v>
                </c:pt>
                <c:pt idx="72">
                  <c:v>-499.99999999938609</c:v>
                </c:pt>
                <c:pt idx="73">
                  <c:v>-300.00000000061391</c:v>
                </c:pt>
                <c:pt idx="74">
                  <c:v>300.00000000023283</c:v>
                </c:pt>
                <c:pt idx="75">
                  <c:v>800.00000000040745</c:v>
                </c:pt>
                <c:pt idx="76">
                  <c:v>1599.9999999997963</c:v>
                </c:pt>
                <c:pt idx="77">
                  <c:v>1600</c:v>
                </c:pt>
                <c:pt idx="78">
                  <c:v>2599.9999999995925</c:v>
                </c:pt>
                <c:pt idx="79">
                  <c:v>4900.0000000006112</c:v>
                </c:pt>
                <c:pt idx="80">
                  <c:v>7900</c:v>
                </c:pt>
                <c:pt idx="81">
                  <c:v>8000.0000000001164</c:v>
                </c:pt>
                <c:pt idx="82">
                  <c:v>8099.9999999997963</c:v>
                </c:pt>
                <c:pt idx="83">
                  <c:v>10900</c:v>
                </c:pt>
                <c:pt idx="84">
                  <c:v>11399.999999999385</c:v>
                </c:pt>
                <c:pt idx="85">
                  <c:v>11600</c:v>
                </c:pt>
                <c:pt idx="86">
                  <c:v>11900.000000000409</c:v>
                </c:pt>
                <c:pt idx="87">
                  <c:v>12599.999999999767</c:v>
                </c:pt>
                <c:pt idx="88">
                  <c:v>12600.000000000407</c:v>
                </c:pt>
                <c:pt idx="89">
                  <c:v>12900.000000000204</c:v>
                </c:pt>
                <c:pt idx="90">
                  <c:v>12900.000000000611</c:v>
                </c:pt>
                <c:pt idx="91">
                  <c:v>14499.999999999185</c:v>
                </c:pt>
                <c:pt idx="92">
                  <c:v>15800.000000000615</c:v>
                </c:pt>
                <c:pt idx="93">
                  <c:v>16000.000000000815</c:v>
                </c:pt>
                <c:pt idx="94">
                  <c:v>16200</c:v>
                </c:pt>
                <c:pt idx="95">
                  <c:v>18000.000000000204</c:v>
                </c:pt>
                <c:pt idx="96">
                  <c:v>18400</c:v>
                </c:pt>
                <c:pt idx="97">
                  <c:v>19699.999999999796</c:v>
                </c:pt>
                <c:pt idx="98">
                  <c:v>19900.000000000407</c:v>
                </c:pt>
                <c:pt idx="99">
                  <c:v>20500.000000000407</c:v>
                </c:pt>
                <c:pt idx="100">
                  <c:v>21999.999999999593</c:v>
                </c:pt>
                <c:pt idx="101">
                  <c:v>22700.000000000204</c:v>
                </c:pt>
                <c:pt idx="102">
                  <c:v>23400</c:v>
                </c:pt>
                <c:pt idx="103">
                  <c:v>23800</c:v>
                </c:pt>
                <c:pt idx="104">
                  <c:v>25699.999999999796</c:v>
                </c:pt>
                <c:pt idx="105">
                  <c:v>26299.999999999181</c:v>
                </c:pt>
                <c:pt idx="106">
                  <c:v>26499.999999999385</c:v>
                </c:pt>
                <c:pt idx="107">
                  <c:v>26699.999999999796</c:v>
                </c:pt>
                <c:pt idx="108">
                  <c:v>27799.999999999796</c:v>
                </c:pt>
                <c:pt idx="109">
                  <c:v>28600.000000000407</c:v>
                </c:pt>
                <c:pt idx="110">
                  <c:v>32800.000000000407</c:v>
                </c:pt>
                <c:pt idx="111">
                  <c:v>33199.999999999389</c:v>
                </c:pt>
                <c:pt idx="112">
                  <c:v>33999.999999999796</c:v>
                </c:pt>
                <c:pt idx="113">
                  <c:v>37100.000000000102</c:v>
                </c:pt>
                <c:pt idx="114">
                  <c:v>38400</c:v>
                </c:pt>
                <c:pt idx="115">
                  <c:v>42500.000000000407</c:v>
                </c:pt>
                <c:pt idx="116">
                  <c:v>45299.999999999389</c:v>
                </c:pt>
                <c:pt idx="117">
                  <c:v>46200.000000000407</c:v>
                </c:pt>
                <c:pt idx="118">
                  <c:v>46500</c:v>
                </c:pt>
                <c:pt idx="119">
                  <c:v>47000.000000000611</c:v>
                </c:pt>
                <c:pt idx="120">
                  <c:v>51499.999999999796</c:v>
                </c:pt>
                <c:pt idx="121">
                  <c:v>53000.000000000204</c:v>
                </c:pt>
                <c:pt idx="122">
                  <c:v>55199.999999999593</c:v>
                </c:pt>
                <c:pt idx="123">
                  <c:v>58400.000000000611</c:v>
                </c:pt>
                <c:pt idx="124">
                  <c:v>63000.000000000116</c:v>
                </c:pt>
                <c:pt idx="125">
                  <c:v>74099.999999999767</c:v>
                </c:pt>
                <c:pt idx="126">
                  <c:v>76699.999999999796</c:v>
                </c:pt>
                <c:pt idx="127">
                  <c:v>87800.000000000204</c:v>
                </c:pt>
                <c:pt idx="128">
                  <c:v>88599.999999999389</c:v>
                </c:pt>
                <c:pt idx="129">
                  <c:v>89599.999999999389</c:v>
                </c:pt>
                <c:pt idx="130">
                  <c:v>90300.000000000204</c:v>
                </c:pt>
                <c:pt idx="131">
                  <c:v>90999.999999999796</c:v>
                </c:pt>
                <c:pt idx="132">
                  <c:v>93699.999999999796</c:v>
                </c:pt>
                <c:pt idx="133">
                  <c:v>95200.000000000233</c:v>
                </c:pt>
                <c:pt idx="134">
                  <c:v>107700.00000000041</c:v>
                </c:pt>
                <c:pt idx="135">
                  <c:v>108800.00000000081</c:v>
                </c:pt>
                <c:pt idx="136">
                  <c:v>138600.0000000002</c:v>
                </c:pt>
                <c:pt idx="137">
                  <c:v>162900</c:v>
                </c:pt>
                <c:pt idx="138">
                  <c:v>175299.99999999959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5E-406F-B7B8-6C85A0AAF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352304"/>
        <c:axId val="250362288"/>
      </c:scatterChart>
      <c:valAx>
        <c:axId val="25035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50362288"/>
        <c:crosses val="autoZero"/>
        <c:crossBetween val="midCat"/>
      </c:valAx>
      <c:valAx>
        <c:axId val="25036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5035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earn_money!$K$1</c:f>
              <c:strCache>
                <c:ptCount val="1"/>
                <c:pt idx="0">
                  <c:v>總獲利金額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earn_money!$K$2:$K$68</c:f>
              <c:numCache>
                <c:formatCode>General</c:formatCode>
                <c:ptCount val="67"/>
                <c:pt idx="0">
                  <c:v>63000.000000000116</c:v>
                </c:pt>
                <c:pt idx="1">
                  <c:v>-10000.000000000306</c:v>
                </c:pt>
                <c:pt idx="2">
                  <c:v>-39100.000000000102</c:v>
                </c:pt>
                <c:pt idx="3">
                  <c:v>-500</c:v>
                </c:pt>
                <c:pt idx="4">
                  <c:v>46200.000000000407</c:v>
                </c:pt>
                <c:pt idx="5">
                  <c:v>8000.0000000001164</c:v>
                </c:pt>
                <c:pt idx="6">
                  <c:v>11600</c:v>
                </c:pt>
                <c:pt idx="7">
                  <c:v>-11800.000000000615</c:v>
                </c:pt>
                <c:pt idx="8">
                  <c:v>-31200.000000000407</c:v>
                </c:pt>
                <c:pt idx="9">
                  <c:v>93699.999999999796</c:v>
                </c:pt>
                <c:pt idx="10">
                  <c:v>90999.999999999796</c:v>
                </c:pt>
                <c:pt idx="11">
                  <c:v>-52200</c:v>
                </c:pt>
                <c:pt idx="12">
                  <c:v>-5999.9999999991851</c:v>
                </c:pt>
                <c:pt idx="13">
                  <c:v>76699.999999999796</c:v>
                </c:pt>
                <c:pt idx="14">
                  <c:v>51499.999999999796</c:v>
                </c:pt>
                <c:pt idx="15">
                  <c:v>-19299.999999999593</c:v>
                </c:pt>
                <c:pt idx="16">
                  <c:v>11900.000000000409</c:v>
                </c:pt>
                <c:pt idx="17">
                  <c:v>28600.000000000407</c:v>
                </c:pt>
                <c:pt idx="18">
                  <c:v>-10499.999999999593</c:v>
                </c:pt>
                <c:pt idx="19">
                  <c:v>-42799.999999999796</c:v>
                </c:pt>
                <c:pt idx="20">
                  <c:v>14499.999999999185</c:v>
                </c:pt>
                <c:pt idx="21">
                  <c:v>18400</c:v>
                </c:pt>
                <c:pt idx="22">
                  <c:v>89599.999999999389</c:v>
                </c:pt>
                <c:pt idx="23">
                  <c:v>-4100.0000000004075</c:v>
                </c:pt>
                <c:pt idx="24">
                  <c:v>58400.000000000611</c:v>
                </c:pt>
                <c:pt idx="25">
                  <c:v>-73099.999999999796</c:v>
                </c:pt>
                <c:pt idx="26">
                  <c:v>88599.999999999389</c:v>
                </c:pt>
                <c:pt idx="27">
                  <c:v>16000.000000000815</c:v>
                </c:pt>
                <c:pt idx="28">
                  <c:v>-20600.000000000204</c:v>
                </c:pt>
                <c:pt idx="29">
                  <c:v>26299.999999999181</c:v>
                </c:pt>
                <c:pt idx="30">
                  <c:v>-17900.000000000415</c:v>
                </c:pt>
                <c:pt idx="31">
                  <c:v>-13099.999999999185</c:v>
                </c:pt>
                <c:pt idx="32">
                  <c:v>23400</c:v>
                </c:pt>
                <c:pt idx="33">
                  <c:v>-50599.999999999185</c:v>
                </c:pt>
                <c:pt idx="34">
                  <c:v>-499.99999999938609</c:v>
                </c:pt>
                <c:pt idx="35">
                  <c:v>10900</c:v>
                </c:pt>
                <c:pt idx="36">
                  <c:v>46500</c:v>
                </c:pt>
                <c:pt idx="37">
                  <c:v>-15300.000000000819</c:v>
                </c:pt>
                <c:pt idx="38">
                  <c:v>-11599.999999999793</c:v>
                </c:pt>
                <c:pt idx="39">
                  <c:v>-123700</c:v>
                </c:pt>
                <c:pt idx="40">
                  <c:v>18000.000000000204</c:v>
                </c:pt>
                <c:pt idx="41">
                  <c:v>26499.999999999385</c:v>
                </c:pt>
                <c:pt idx="42">
                  <c:v>87800.000000000204</c:v>
                </c:pt>
                <c:pt idx="43">
                  <c:v>27799.999999999796</c:v>
                </c:pt>
                <c:pt idx="44">
                  <c:v>19699.999999999796</c:v>
                </c:pt>
                <c:pt idx="45">
                  <c:v>-74800</c:v>
                </c:pt>
                <c:pt idx="46">
                  <c:v>-91600.000000000204</c:v>
                </c:pt>
                <c:pt idx="47">
                  <c:v>-190700</c:v>
                </c:pt>
                <c:pt idx="48">
                  <c:v>33999.999999999796</c:v>
                </c:pt>
                <c:pt idx="49">
                  <c:v>12900.000000000611</c:v>
                </c:pt>
                <c:pt idx="50">
                  <c:v>-35200.000000000407</c:v>
                </c:pt>
                <c:pt idx="51">
                  <c:v>47000.000000000611</c:v>
                </c:pt>
                <c:pt idx="52">
                  <c:v>-39000</c:v>
                </c:pt>
                <c:pt idx="53">
                  <c:v>16200</c:v>
                </c:pt>
                <c:pt idx="54">
                  <c:v>800.00000000040745</c:v>
                </c:pt>
                <c:pt idx="55">
                  <c:v>1599.9999999997963</c:v>
                </c:pt>
                <c:pt idx="56">
                  <c:v>12599.999999999767</c:v>
                </c:pt>
                <c:pt idx="57">
                  <c:v>20500.000000000407</c:v>
                </c:pt>
                <c:pt idx="58">
                  <c:v>-14100.000000000204</c:v>
                </c:pt>
                <c:pt idx="59">
                  <c:v>45299.999999999389</c:v>
                </c:pt>
                <c:pt idx="60">
                  <c:v>-32000</c:v>
                </c:pt>
                <c:pt idx="61">
                  <c:v>-85199.999999999389</c:v>
                </c:pt>
                <c:pt idx="62">
                  <c:v>-3499.9999999997963</c:v>
                </c:pt>
                <c:pt idx="63">
                  <c:v>55199.999999999593</c:v>
                </c:pt>
                <c:pt idx="64">
                  <c:v>-26400.000000000611</c:v>
                </c:pt>
                <c:pt idx="65">
                  <c:v>-2400</c:v>
                </c:pt>
                <c:pt idx="66">
                  <c:v>300.00000000023283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20-4852-BD0E-14E169192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366032"/>
        <c:axId val="250362704"/>
      </c:scatterChart>
      <c:valAx>
        <c:axId val="250366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50362704"/>
        <c:crosses val="autoZero"/>
        <c:crossBetween val="midCat"/>
      </c:valAx>
      <c:valAx>
        <c:axId val="25036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50366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22</xdr:row>
      <xdr:rowOff>200024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22</xdr:row>
      <xdr:rowOff>209549</xdr:rowOff>
    </xdr:from>
    <xdr:to>
      <xdr:col>13</xdr:col>
      <xdr:colOff>666750</xdr:colOff>
      <xdr:row>45</xdr:row>
      <xdr:rowOff>200024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45</xdr:row>
      <xdr:rowOff>209549</xdr:rowOff>
    </xdr:from>
    <xdr:to>
      <xdr:col>26</xdr:col>
      <xdr:colOff>285750</xdr:colOff>
      <xdr:row>67</xdr:row>
      <xdr:rowOff>161924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45</xdr:row>
      <xdr:rowOff>209549</xdr:rowOff>
    </xdr:from>
    <xdr:to>
      <xdr:col>14</xdr:col>
      <xdr:colOff>0</xdr:colOff>
      <xdr:row>66</xdr:row>
      <xdr:rowOff>85724</xdr:rowOff>
    </xdr:to>
    <xdr:graphicFrame macro="">
      <xdr:nvGraphicFramePr>
        <xdr:cNvPr id="8" name="圖表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2</xdr:row>
      <xdr:rowOff>85725</xdr:rowOff>
    </xdr:from>
    <xdr:to>
      <xdr:col>10</xdr:col>
      <xdr:colOff>800100</xdr:colOff>
      <xdr:row>21</xdr:row>
      <xdr:rowOff>4762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13</xdr:row>
      <xdr:rowOff>47625</xdr:rowOff>
    </xdr:from>
    <xdr:to>
      <xdr:col>14</xdr:col>
      <xdr:colOff>762000</xdr:colOff>
      <xdr:row>35</xdr:row>
      <xdr:rowOff>33337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9525</xdr:colOff>
      <xdr:row>1</xdr:row>
      <xdr:rowOff>14287</xdr:rowOff>
    </xdr:from>
    <xdr:to>
      <xdr:col>19</xdr:col>
      <xdr:colOff>466725</xdr:colOff>
      <xdr:row>14</xdr:row>
      <xdr:rowOff>33337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104775</xdr:colOff>
      <xdr:row>2</xdr:row>
      <xdr:rowOff>100012</xdr:rowOff>
    </xdr:from>
    <xdr:to>
      <xdr:col>19</xdr:col>
      <xdr:colOff>561975</xdr:colOff>
      <xdr:row>15</xdr:row>
      <xdr:rowOff>119062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表格1" displayName="表格1" ref="N1:U10" totalsRowShown="0" headerRowDxfId="39" dataDxfId="38">
  <tableColumns count="8">
    <tableColumn id="1" xr3:uid="{00000000-0010-0000-0000-000001000000}" name=" " dataDxfId="37"/>
    <tableColumn id="2" xr3:uid="{00000000-0010-0000-0000-000002000000}" name="1" dataDxfId="36"/>
    <tableColumn id="3" xr3:uid="{00000000-0010-0000-0000-000003000000}" name="2" dataDxfId="35"/>
    <tableColumn id="4" xr3:uid="{00000000-0010-0000-0000-000004000000}" name="3" dataDxfId="34"/>
    <tableColumn id="5" xr3:uid="{00000000-0010-0000-0000-000005000000}" name="4" dataDxfId="33"/>
    <tableColumn id="6" xr3:uid="{00000000-0010-0000-0000-000006000000}" name="5" dataDxfId="32"/>
    <tableColumn id="7" xr3:uid="{00000000-0010-0000-0000-000007000000}" name="6" dataDxfId="31"/>
    <tableColumn id="8" xr3:uid="{00000000-0010-0000-0000-000008000000}" name="7" dataDxfId="30"/>
  </tableColumns>
  <tableStyleInfo name="TableStyleMedium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表格1_4" displayName="表格1_4" ref="N36:U45" totalsRowShown="0" headerRowDxfId="29" dataDxfId="28">
  <tableColumns count="8">
    <tableColumn id="1" xr3:uid="{00000000-0010-0000-0100-000001000000}" name=" " dataDxfId="27"/>
    <tableColumn id="2" xr3:uid="{00000000-0010-0000-0100-000002000000}" name="1" dataDxfId="26"/>
    <tableColumn id="3" xr3:uid="{00000000-0010-0000-0100-000003000000}" name="2" dataDxfId="25"/>
    <tableColumn id="4" xr3:uid="{00000000-0010-0000-0100-000004000000}" name="3" dataDxfId="24"/>
    <tableColumn id="5" xr3:uid="{00000000-0010-0000-0100-000005000000}" name="4" dataDxfId="23"/>
    <tableColumn id="6" xr3:uid="{00000000-0010-0000-0100-000006000000}" name="5" dataDxfId="22"/>
    <tableColumn id="7" xr3:uid="{00000000-0010-0000-0100-000007000000}" name="6" dataDxfId="21"/>
    <tableColumn id="8" xr3:uid="{00000000-0010-0000-0100-000008000000}" name="7" dataDxfId="20"/>
  </tableColumns>
  <tableStyleInfo name="TableStyleMedium1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表格1_3" displayName="表格1_3" ref="L1:S10" totalsRowShown="0" headerRowDxfId="19" dataDxfId="18">
  <tableColumns count="8">
    <tableColumn id="1" xr3:uid="{00000000-0010-0000-0200-000001000000}" name=" " dataDxfId="17"/>
    <tableColumn id="2" xr3:uid="{00000000-0010-0000-0200-000002000000}" name="1" dataDxfId="16"/>
    <tableColumn id="3" xr3:uid="{00000000-0010-0000-0200-000003000000}" name="2" dataDxfId="15"/>
    <tableColumn id="4" xr3:uid="{00000000-0010-0000-0200-000004000000}" name="3" dataDxfId="14"/>
    <tableColumn id="5" xr3:uid="{00000000-0010-0000-0200-000005000000}" name="4" dataDxfId="13"/>
    <tableColumn id="6" xr3:uid="{00000000-0010-0000-0200-000006000000}" name="5" dataDxfId="12"/>
    <tableColumn id="7" xr3:uid="{00000000-0010-0000-0200-000007000000}" name="6" dataDxfId="11"/>
    <tableColumn id="8" xr3:uid="{00000000-0010-0000-0200-000008000000}" name="7" dataDxfId="10"/>
  </tableColumns>
  <tableStyleInfo name="TableStyleMedium1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表格1_35" displayName="表格1_35" ref="L31:S40" totalsRowShown="0" headerRowDxfId="9" dataDxfId="8">
  <tableColumns count="8">
    <tableColumn id="1" xr3:uid="{00000000-0010-0000-0300-000001000000}" name=" " dataDxfId="7"/>
    <tableColumn id="2" xr3:uid="{00000000-0010-0000-0300-000002000000}" name="1" dataDxfId="6"/>
    <tableColumn id="3" xr3:uid="{00000000-0010-0000-0300-000003000000}" name="2" dataDxfId="5"/>
    <tableColumn id="4" xr3:uid="{00000000-0010-0000-0300-000004000000}" name="3" dataDxfId="4"/>
    <tableColumn id="5" xr3:uid="{00000000-0010-0000-0300-000005000000}" name="4" dataDxfId="3"/>
    <tableColumn id="6" xr3:uid="{00000000-0010-0000-0300-000006000000}" name="5" dataDxfId="2"/>
    <tableColumn id="7" xr3:uid="{00000000-0010-0000-0300-000007000000}" name="6" dataDxfId="1"/>
    <tableColumn id="8" xr3:uid="{00000000-0010-0000-0300-000008000000}" name="7" dataDxfId="0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工作表10"/>
  <dimension ref="A1:AC792"/>
  <sheetViews>
    <sheetView topLeftCell="L1" workbookViewId="0">
      <selection activeCell="AJ23" sqref="AJ23"/>
    </sheetView>
  </sheetViews>
  <sheetFormatPr defaultRowHeight="16.2" x14ac:dyDescent="0.3"/>
  <cols>
    <col min="1" max="1" width="10.44140625" style="5" bestFit="1" customWidth="1"/>
    <col min="4" max="4" width="9" style="25"/>
    <col min="7" max="8" width="9" style="25"/>
    <col min="19" max="20" width="9" style="25"/>
    <col min="22" max="22" width="9" style="25"/>
    <col min="23" max="23" width="13" style="25" bestFit="1" customWidth="1"/>
    <col min="24" max="27" width="9" style="25"/>
    <col min="28" max="28" width="9" style="27"/>
    <col min="29" max="29" width="9" style="25"/>
  </cols>
  <sheetData>
    <row r="1" spans="1:28" ht="32.4" x14ac:dyDescent="0.3">
      <c r="A1" s="5" t="s">
        <v>0</v>
      </c>
      <c r="B1" t="s">
        <v>75</v>
      </c>
      <c r="C1" t="s">
        <v>74</v>
      </c>
      <c r="D1" s="25" t="s">
        <v>179</v>
      </c>
      <c r="E1" t="s">
        <v>76</v>
      </c>
      <c r="F1" t="s">
        <v>77</v>
      </c>
      <c r="G1" s="25" t="s">
        <v>178</v>
      </c>
      <c r="H1" s="25" t="s">
        <v>78</v>
      </c>
      <c r="I1" t="s">
        <v>79</v>
      </c>
      <c r="L1" s="57" t="s">
        <v>186</v>
      </c>
      <c r="M1" s="57" t="s">
        <v>187</v>
      </c>
      <c r="N1" s="57" t="s">
        <v>188</v>
      </c>
      <c r="O1" s="57" t="s">
        <v>189</v>
      </c>
      <c r="P1" s="57" t="s">
        <v>190</v>
      </c>
      <c r="Q1" s="57" t="s">
        <v>191</v>
      </c>
      <c r="R1" s="57" t="s">
        <v>3</v>
      </c>
      <c r="S1" s="57" t="s">
        <v>192</v>
      </c>
      <c r="U1" t="s">
        <v>180</v>
      </c>
      <c r="V1" s="25" t="s">
        <v>181</v>
      </c>
      <c r="W1" s="25" t="s">
        <v>182</v>
      </c>
      <c r="X1" s="25" t="s">
        <v>73</v>
      </c>
      <c r="Y1" s="25" t="s">
        <v>183</v>
      </c>
      <c r="Z1" s="25" t="s">
        <v>71</v>
      </c>
      <c r="AA1" s="26" t="s">
        <v>3</v>
      </c>
      <c r="AB1" s="27" t="s">
        <v>72</v>
      </c>
    </row>
    <row r="2" spans="1:28" x14ac:dyDescent="0.3">
      <c r="A2" s="5">
        <v>44063</v>
      </c>
      <c r="B2">
        <f>LN(Y3/Y2)</f>
        <v>2.0363696147031138E-2</v>
      </c>
      <c r="C2">
        <f>LN(W3/W2)</f>
        <v>1.895683123637756E-2</v>
      </c>
      <c r="D2" s="25">
        <f>LN(V3/V2)</f>
        <v>1.9968063614670982E-2</v>
      </c>
      <c r="E2" s="25">
        <f>LN(Z3/Z2)</f>
        <v>1.963982122468912E-2</v>
      </c>
      <c r="F2">
        <f>LN(X3/X2)</f>
        <v>1.8620132347394871E-2</v>
      </c>
      <c r="G2" s="25">
        <f>LN(U3/U2)</f>
        <v>1.9607673693713974E-2</v>
      </c>
      <c r="H2" s="25">
        <f>LN(AA3/AA2)</f>
        <v>-3.4022284599680622E-5</v>
      </c>
      <c r="I2">
        <f>LN(AB3/AB2)</f>
        <v>2.2633485520703638E-2</v>
      </c>
      <c r="K2" s="57" t="s">
        <v>186</v>
      </c>
      <c r="L2" s="2" t="s">
        <v>80</v>
      </c>
      <c r="M2" s="2">
        <f t="shared" ref="M2:S2" si="0">CORREL($B:$B,C:C)</f>
        <v>0.96970683504928701</v>
      </c>
      <c r="N2" s="2">
        <f t="shared" si="0"/>
        <v>0.93550939787738863</v>
      </c>
      <c r="O2" s="2">
        <f t="shared" si="0"/>
        <v>0.97411017255630916</v>
      </c>
      <c r="P2" s="2">
        <f t="shared" si="0"/>
        <v>0.96667923717659199</v>
      </c>
      <c r="Q2" s="2">
        <f t="shared" si="0"/>
        <v>0.94640484623854493</v>
      </c>
      <c r="R2" s="2">
        <f t="shared" si="0"/>
        <v>-0.28153032457248472</v>
      </c>
      <c r="S2" s="2">
        <f t="shared" si="0"/>
        <v>0.82491850960999658</v>
      </c>
      <c r="U2">
        <v>486.84</v>
      </c>
      <c r="V2" s="25">
        <v>485.9</v>
      </c>
      <c r="W2" s="25">
        <v>1084.25</v>
      </c>
      <c r="X2" s="25">
        <v>1085.42</v>
      </c>
      <c r="Y2" s="25">
        <v>12298</v>
      </c>
      <c r="Z2" s="25">
        <v>12362.64</v>
      </c>
      <c r="AA2" s="26">
        <v>29.393000000000001</v>
      </c>
      <c r="AB2" s="27">
        <v>415</v>
      </c>
    </row>
    <row r="3" spans="1:28" x14ac:dyDescent="0.3">
      <c r="A3" s="5">
        <v>44064</v>
      </c>
      <c r="B3" s="25">
        <f t="shared" ref="B3:B66" si="1">LN(Y4/Y3)</f>
        <v>4.1345371770456088E-3</v>
      </c>
      <c r="C3" s="25">
        <f t="shared" ref="C3:C66" si="2">LN(W4/W3)</f>
        <v>2.0341288514543771E-3</v>
      </c>
      <c r="D3" s="25">
        <f t="shared" ref="D3:D66" si="3">LN(V4/V3)</f>
        <v>8.4371733929964662E-3</v>
      </c>
      <c r="E3" s="25">
        <f>LN(Z4/Z3)</f>
        <v>3.1114692829166749E-3</v>
      </c>
      <c r="F3" s="25">
        <f t="shared" ref="F3:F66" si="4">LN(X4/X3)</f>
        <v>1.1116786134498899E-3</v>
      </c>
      <c r="G3" s="25">
        <f t="shared" ref="G3:G66" si="5">LN(U4/U3)</f>
        <v>3.4182568019242047E-3</v>
      </c>
      <c r="H3" s="25">
        <f t="shared" ref="H3:H66" si="6">LN(AA4/AA3)</f>
        <v>-9.1903949828702229E-4</v>
      </c>
      <c r="I3" s="25">
        <f t="shared" ref="I3:I66" si="7">LN(AB4/AB3)</f>
        <v>8.2111898303948438E-3</v>
      </c>
      <c r="K3" s="57" t="s">
        <v>187</v>
      </c>
      <c r="L3" s="2">
        <f>M2</f>
        <v>0.96970683504928701</v>
      </c>
      <c r="M3" s="2" t="s">
        <v>80</v>
      </c>
      <c r="N3" s="2">
        <f t="shared" ref="N3:S3" si="8">CORREL($C:$C,D:D)</f>
        <v>0.94834076529796718</v>
      </c>
      <c r="O3" s="2">
        <f t="shared" si="8"/>
        <v>0.96088457040025888</v>
      </c>
      <c r="P3" s="2">
        <f t="shared" si="8"/>
        <v>0.96925331757267108</v>
      </c>
      <c r="Q3" s="2">
        <f t="shared" si="8"/>
        <v>0.94142152938554058</v>
      </c>
      <c r="R3" s="2">
        <f t="shared" si="8"/>
        <v>-0.26803251479974083</v>
      </c>
      <c r="S3" s="2">
        <f t="shared" si="8"/>
        <v>0.80754415266601665</v>
      </c>
      <c r="U3">
        <v>496.48</v>
      </c>
      <c r="V3" s="25">
        <v>495.7</v>
      </c>
      <c r="W3" s="25">
        <v>1105</v>
      </c>
      <c r="X3" s="25">
        <v>1105.82</v>
      </c>
      <c r="Y3" s="25">
        <v>12551</v>
      </c>
      <c r="Z3" s="25">
        <v>12607.84</v>
      </c>
      <c r="AA3" s="26">
        <v>29.391999999999999</v>
      </c>
      <c r="AB3" s="27">
        <v>424.5</v>
      </c>
    </row>
    <row r="4" spans="1:28" x14ac:dyDescent="0.3">
      <c r="A4" s="5">
        <v>44067</v>
      </c>
      <c r="B4" s="25">
        <f t="shared" si="1"/>
        <v>1.0419227576065596E-2</v>
      </c>
      <c r="C4" s="25">
        <f t="shared" si="2"/>
        <v>8.9908450102534135E-3</v>
      </c>
      <c r="D4" s="25">
        <f t="shared" si="3"/>
        <v>7.7712854989852014E-3</v>
      </c>
      <c r="E4" s="25">
        <f t="shared" ref="E4:E66" si="9">LN(Z5/Z4)</f>
        <v>8.7478092130781043E-3</v>
      </c>
      <c r="F4" s="25">
        <f t="shared" si="4"/>
        <v>7.5142651484822231E-3</v>
      </c>
      <c r="G4" s="25">
        <f t="shared" si="5"/>
        <v>1.0006374872779058E-2</v>
      </c>
      <c r="H4" s="25">
        <f t="shared" si="6"/>
        <v>-2.3840743944118306E-4</v>
      </c>
      <c r="I4" s="25">
        <f t="shared" si="7"/>
        <v>1.5072749123649842E-2</v>
      </c>
      <c r="K4" s="57" t="s">
        <v>188</v>
      </c>
      <c r="L4" s="2">
        <f>N2</f>
        <v>0.93550939787738863</v>
      </c>
      <c r="M4" s="2">
        <f>N3</f>
        <v>0.94834076529796718</v>
      </c>
      <c r="N4" s="2" t="s">
        <v>81</v>
      </c>
      <c r="O4" s="2">
        <f>CORREL($D:$D,E:E)</f>
        <v>0.93810084251453363</v>
      </c>
      <c r="P4" s="2">
        <f>CORREL($D:$D,F:F)</f>
        <v>0.93424429399621622</v>
      </c>
      <c r="Q4" s="2">
        <f>CORREL($D:$D,G:G)</f>
        <v>0.95787725513529109</v>
      </c>
      <c r="R4" s="2">
        <f>CORREL($D:$D,H:H)</f>
        <v>-0.2639287276832385</v>
      </c>
      <c r="S4" s="2">
        <f t="shared" ref="S4" si="10">CORREL($D:$D,I:I)</f>
        <v>0.89645844704981004</v>
      </c>
      <c r="U4">
        <v>498.18</v>
      </c>
      <c r="V4" s="25">
        <v>499.9</v>
      </c>
      <c r="W4" s="25">
        <v>1107.25</v>
      </c>
      <c r="X4" s="25">
        <v>1107.05</v>
      </c>
      <c r="Y4" s="25">
        <v>12603</v>
      </c>
      <c r="Z4" s="25">
        <v>12647.13</v>
      </c>
      <c r="AA4" s="26">
        <v>29.364999999999998</v>
      </c>
      <c r="AB4" s="27">
        <v>428</v>
      </c>
    </row>
    <row r="5" spans="1:28" x14ac:dyDescent="0.3">
      <c r="A5" s="5">
        <v>44068</v>
      </c>
      <c r="B5" s="25">
        <f t="shared" si="1"/>
        <v>4.7003611803318355E-3</v>
      </c>
      <c r="C5" s="25">
        <f t="shared" si="2"/>
        <v>1.7885093075139852E-3</v>
      </c>
      <c r="D5" s="25">
        <f t="shared" si="3"/>
        <v>6.33163967267326E-3</v>
      </c>
      <c r="E5" s="25">
        <f t="shared" si="9"/>
        <v>5.8644548208865895E-3</v>
      </c>
      <c r="F5" s="25">
        <f t="shared" si="4"/>
        <v>4.249519937485082E-3</v>
      </c>
      <c r="G5" s="25">
        <f t="shared" si="5"/>
        <v>7.3064568112330801E-3</v>
      </c>
      <c r="H5" s="25">
        <f t="shared" si="6"/>
        <v>-3.4068068329378207E-4</v>
      </c>
      <c r="I5" s="25">
        <f t="shared" si="7"/>
        <v>1.7113937372251468E-2</v>
      </c>
      <c r="K5" s="57" t="s">
        <v>189</v>
      </c>
      <c r="L5" s="2">
        <f>O2</f>
        <v>0.97411017255630916</v>
      </c>
      <c r="M5" s="2">
        <f>O3</f>
        <v>0.96088457040025888</v>
      </c>
      <c r="N5" s="2">
        <f>O4</f>
        <v>0.93810084251453363</v>
      </c>
      <c r="O5" s="2" t="s">
        <v>80</v>
      </c>
      <c r="P5" s="2">
        <f>CORREL($E:$E,F:F)</f>
        <v>0.99074440968158828</v>
      </c>
      <c r="Q5" s="2">
        <f t="shared" ref="Q5:R5" si="11">CORREL($E:$E,G:G)</f>
        <v>0.97662055038907725</v>
      </c>
      <c r="R5" s="2">
        <f t="shared" si="11"/>
        <v>-0.28430244651048703</v>
      </c>
      <c r="S5" s="2">
        <f>CORREL($E:$E,I:I)</f>
        <v>0.86026235497763481</v>
      </c>
      <c r="U5">
        <v>503.19</v>
      </c>
      <c r="V5" s="25">
        <v>503.8</v>
      </c>
      <c r="W5" s="25">
        <v>1117.25</v>
      </c>
      <c r="X5" s="25">
        <v>1115.4000000000001</v>
      </c>
      <c r="Y5" s="25">
        <v>12735</v>
      </c>
      <c r="Z5" s="25">
        <v>12758.25</v>
      </c>
      <c r="AA5" s="26">
        <v>29.358000000000001</v>
      </c>
      <c r="AB5" s="27">
        <v>434.5</v>
      </c>
    </row>
    <row r="6" spans="1:28" x14ac:dyDescent="0.3">
      <c r="A6" s="5">
        <v>44069</v>
      </c>
      <c r="B6" s="25">
        <f t="shared" si="1"/>
        <v>-2.8959437919885834E-3</v>
      </c>
      <c r="C6" s="25">
        <f t="shared" si="2"/>
        <v>-4.2529442951513771E-3</v>
      </c>
      <c r="D6" s="25">
        <f t="shared" si="3"/>
        <v>-1.5791554801594708E-3</v>
      </c>
      <c r="E6" s="25">
        <f t="shared" si="9"/>
        <v>-2.8075834068991431E-3</v>
      </c>
      <c r="F6" s="25">
        <f t="shared" si="4"/>
        <v>-4.6261373793241014E-3</v>
      </c>
      <c r="G6" s="25">
        <f t="shared" si="5"/>
        <v>-2.0934144111989326E-3</v>
      </c>
      <c r="H6" s="25">
        <f t="shared" si="6"/>
        <v>1.0216940574752649E-3</v>
      </c>
      <c r="I6" s="25">
        <f t="shared" si="7"/>
        <v>4.514680354526613E-3</v>
      </c>
      <c r="K6" s="57" t="s">
        <v>190</v>
      </c>
      <c r="L6" s="2">
        <f>P2</f>
        <v>0.96667923717659199</v>
      </c>
      <c r="M6" s="2">
        <f>P3</f>
        <v>0.96925331757267108</v>
      </c>
      <c r="N6" s="2">
        <f>P4</f>
        <v>0.93424429399621622</v>
      </c>
      <c r="O6" s="2">
        <f>P5</f>
        <v>0.99074440968158828</v>
      </c>
      <c r="P6" s="2" t="s">
        <v>82</v>
      </c>
      <c r="Q6" s="2">
        <f>CORREL($F:$F,G:G)</f>
        <v>0.97241283051021687</v>
      </c>
      <c r="R6" s="2">
        <f t="shared" ref="R6:S6" si="12">CORREL($F:$F,H:H)</f>
        <v>-0.28868891234909932</v>
      </c>
      <c r="S6" s="2">
        <f t="shared" si="12"/>
        <v>0.8345866042577017</v>
      </c>
      <c r="U6">
        <v>506.88</v>
      </c>
      <c r="V6" s="25">
        <v>507</v>
      </c>
      <c r="W6" s="25">
        <v>1119.25</v>
      </c>
      <c r="X6" s="25">
        <v>1120.1500000000001</v>
      </c>
      <c r="Y6" s="25">
        <v>12795</v>
      </c>
      <c r="Z6" s="25">
        <v>12833.29</v>
      </c>
      <c r="AA6" s="26">
        <v>29.347999999999999</v>
      </c>
      <c r="AB6" s="27">
        <v>442</v>
      </c>
    </row>
    <row r="7" spans="1:28" x14ac:dyDescent="0.3">
      <c r="A7" s="5">
        <v>44070</v>
      </c>
      <c r="B7" s="25">
        <f t="shared" si="1"/>
        <v>-5.5018609272714054E-3</v>
      </c>
      <c r="C7" s="25">
        <f t="shared" si="2"/>
        <v>-5.8492855186944148E-3</v>
      </c>
      <c r="D7" s="25">
        <f t="shared" si="3"/>
        <v>-1.2123769686165629E-2</v>
      </c>
      <c r="E7" s="25">
        <f t="shared" si="9"/>
        <v>-5.3639218858010235E-3</v>
      </c>
      <c r="F7" s="25">
        <f t="shared" si="4"/>
        <v>-4.9540437133815578E-3</v>
      </c>
      <c r="G7" s="25">
        <f t="shared" si="5"/>
        <v>-8.5972077510868723E-3</v>
      </c>
      <c r="H7" s="25">
        <f t="shared" si="6"/>
        <v>-1.3624908436520257E-3</v>
      </c>
      <c r="I7" s="25">
        <f t="shared" si="7"/>
        <v>-2.0478531343540676E-2</v>
      </c>
      <c r="K7" s="57" t="s">
        <v>191</v>
      </c>
      <c r="L7" s="2">
        <f>Q2</f>
        <v>0.94640484623854493</v>
      </c>
      <c r="M7" s="2">
        <f>Q3</f>
        <v>0.94142152938554058</v>
      </c>
      <c r="N7" s="2">
        <f>Q4</f>
        <v>0.95787725513529109</v>
      </c>
      <c r="O7" s="2">
        <f>Q5</f>
        <v>0.97662055038907725</v>
      </c>
      <c r="P7" s="2">
        <f>Q6</f>
        <v>0.97241283051021687</v>
      </c>
      <c r="Q7" s="2" t="s">
        <v>82</v>
      </c>
      <c r="R7" s="2">
        <f>CORREL($G:$G,H:H)</f>
        <v>-0.27577694194885338</v>
      </c>
      <c r="S7" s="2">
        <f>CORREL($G:$G,I:I)</f>
        <v>0.93871272890429913</v>
      </c>
      <c r="U7">
        <v>505.82</v>
      </c>
      <c r="V7" s="25">
        <v>506.2</v>
      </c>
      <c r="W7" s="25">
        <v>1114.5</v>
      </c>
      <c r="X7" s="25">
        <v>1114.98</v>
      </c>
      <c r="Y7" s="25">
        <v>12758</v>
      </c>
      <c r="Z7" s="25">
        <v>12797.31</v>
      </c>
      <c r="AA7" s="26">
        <v>29.378</v>
      </c>
      <c r="AB7" s="27">
        <v>444</v>
      </c>
    </row>
    <row r="8" spans="1:28" ht="32.4" x14ac:dyDescent="0.3">
      <c r="A8" s="5">
        <v>44071</v>
      </c>
      <c r="B8" s="25">
        <f t="shared" si="1"/>
        <v>-7.833248108369998E-3</v>
      </c>
      <c r="C8" s="25">
        <f t="shared" si="2"/>
        <v>-1.523276015341715E-2</v>
      </c>
      <c r="D8" s="25">
        <f t="shared" si="3"/>
        <v>-2.2241110879546465E-2</v>
      </c>
      <c r="E8" s="25">
        <f t="shared" si="9"/>
        <v>-1.0853058508786758E-2</v>
      </c>
      <c r="F8" s="25">
        <f t="shared" si="4"/>
        <v>-1.3520831738064055E-2</v>
      </c>
      <c r="G8" s="25">
        <f t="shared" si="5"/>
        <v>-1.5918974237458118E-2</v>
      </c>
      <c r="H8" s="25">
        <f t="shared" si="6"/>
        <v>9.1988490891157062E-4</v>
      </c>
      <c r="I8" s="25">
        <f t="shared" si="7"/>
        <v>-1.9733664156950249E-2</v>
      </c>
      <c r="K8" s="57" t="s">
        <v>3</v>
      </c>
      <c r="L8" s="2">
        <f>R2</f>
        <v>-0.28153032457248472</v>
      </c>
      <c r="M8" s="2">
        <f>R3</f>
        <v>-0.26803251479974083</v>
      </c>
      <c r="N8" s="2">
        <f>R4</f>
        <v>-0.2639287276832385</v>
      </c>
      <c r="O8" s="2">
        <f>R5</f>
        <v>-0.28430244651048703</v>
      </c>
      <c r="P8" s="2">
        <f>R6</f>
        <v>-0.28868891234909932</v>
      </c>
      <c r="Q8" s="2">
        <f>R7</f>
        <v>-0.27577694194885338</v>
      </c>
      <c r="R8" s="2" t="s">
        <v>185</v>
      </c>
      <c r="S8" s="2">
        <f>CORREL($H:$H,I:I)</f>
        <v>-0.23024398986104508</v>
      </c>
      <c r="U8">
        <v>501.49</v>
      </c>
      <c r="V8" s="25">
        <v>500.1</v>
      </c>
      <c r="W8" s="25">
        <v>1108</v>
      </c>
      <c r="X8" s="25">
        <v>1109.47</v>
      </c>
      <c r="Y8" s="25">
        <v>12688</v>
      </c>
      <c r="Z8" s="25">
        <v>12728.85</v>
      </c>
      <c r="AA8" s="26">
        <v>29.338000000000001</v>
      </c>
      <c r="AB8" s="27">
        <v>435</v>
      </c>
    </row>
    <row r="9" spans="1:28" ht="32.4" x14ac:dyDescent="0.3">
      <c r="A9" s="5">
        <v>44074</v>
      </c>
      <c r="B9" s="25">
        <f t="shared" si="1"/>
        <v>7.8332481083700604E-3</v>
      </c>
      <c r="C9" s="25">
        <f t="shared" si="2"/>
        <v>9.1220700965772717E-3</v>
      </c>
      <c r="D9" s="25">
        <f t="shared" si="3"/>
        <v>1.9437745006765393E-2</v>
      </c>
      <c r="E9" s="25">
        <f t="shared" si="9"/>
        <v>8.8422156406509304E-3</v>
      </c>
      <c r="F9" s="25">
        <f t="shared" si="4"/>
        <v>9.7642465312846524E-3</v>
      </c>
      <c r="G9" s="25">
        <f t="shared" si="5"/>
        <v>1.2183116689520383E-2</v>
      </c>
      <c r="H9" s="25">
        <f t="shared" si="6"/>
        <v>-4.0873327317205013E-4</v>
      </c>
      <c r="I9" s="25">
        <f t="shared" si="7"/>
        <v>1.9733664156950274E-2</v>
      </c>
      <c r="K9" s="57" t="s">
        <v>192</v>
      </c>
      <c r="L9" s="2">
        <f>S2</f>
        <v>0.82491850960999658</v>
      </c>
      <c r="M9" s="2">
        <f>S3</f>
        <v>0.80754415266601665</v>
      </c>
      <c r="N9" s="2">
        <f>S4</f>
        <v>0.89645844704981004</v>
      </c>
      <c r="O9" s="2">
        <f>S5</f>
        <v>0.86026235497763481</v>
      </c>
      <c r="P9" s="2">
        <f>S6</f>
        <v>0.8345866042577017</v>
      </c>
      <c r="Q9" s="2">
        <f>S7</f>
        <v>0.93871272890429913</v>
      </c>
      <c r="R9" s="2">
        <f>S8</f>
        <v>-0.23024398986104508</v>
      </c>
      <c r="S9" s="2" t="s">
        <v>184</v>
      </c>
      <c r="U9">
        <v>493.57</v>
      </c>
      <c r="V9" s="25">
        <v>489.1</v>
      </c>
      <c r="W9" s="25">
        <v>1091.25</v>
      </c>
      <c r="X9" s="25">
        <v>1094.57</v>
      </c>
      <c r="Y9" s="25">
        <v>12589</v>
      </c>
      <c r="Z9" s="25">
        <v>12591.45</v>
      </c>
      <c r="AA9" s="26">
        <v>29.364999999999998</v>
      </c>
      <c r="AB9" s="27">
        <v>426.5</v>
      </c>
    </row>
    <row r="10" spans="1:28" x14ac:dyDescent="0.3">
      <c r="A10" s="5">
        <v>44075</v>
      </c>
      <c r="B10" s="25">
        <f t="shared" si="1"/>
        <v>1.5761683380415475E-4</v>
      </c>
      <c r="C10" s="25">
        <f t="shared" si="2"/>
        <v>1.8144708992672378E-3</v>
      </c>
      <c r="D10" s="25">
        <f t="shared" si="3"/>
        <v>-1.2038524728391379E-3</v>
      </c>
      <c r="E10" s="25">
        <f t="shared" si="9"/>
        <v>-2.9760522493205025E-4</v>
      </c>
      <c r="F10" s="25">
        <f t="shared" si="4"/>
        <v>-3.6189597304172806E-5</v>
      </c>
      <c r="G10" s="25">
        <f t="shared" si="5"/>
        <v>-7.208073353894641E-4</v>
      </c>
      <c r="H10" s="25">
        <f t="shared" si="6"/>
        <v>1.3626298777669204E-4</v>
      </c>
      <c r="I10" s="25">
        <f t="shared" si="7"/>
        <v>-4.6083030861942187E-3</v>
      </c>
      <c r="U10">
        <v>499.62</v>
      </c>
      <c r="V10" s="25">
        <v>498.7</v>
      </c>
      <c r="W10" s="25">
        <v>1101.25</v>
      </c>
      <c r="X10" s="25">
        <v>1105.31</v>
      </c>
      <c r="Y10" s="25">
        <v>12688</v>
      </c>
      <c r="Z10" s="25">
        <v>12703.28</v>
      </c>
      <c r="AA10" s="26">
        <v>29.353000000000002</v>
      </c>
      <c r="AB10" s="27">
        <v>435</v>
      </c>
    </row>
    <row r="11" spans="1:28" x14ac:dyDescent="0.3">
      <c r="A11" s="5">
        <v>44076</v>
      </c>
      <c r="B11" s="25">
        <f t="shared" si="1"/>
        <v>3.4612998685372995E-3</v>
      </c>
      <c r="C11" s="25">
        <f t="shared" si="2"/>
        <v>3.6190946536508888E-3</v>
      </c>
      <c r="D11" s="25">
        <f t="shared" si="3"/>
        <v>2.606517766435155E-3</v>
      </c>
      <c r="E11" s="25">
        <f t="shared" si="9"/>
        <v>4.5935517404682522E-3</v>
      </c>
      <c r="F11" s="25">
        <f t="shared" si="4"/>
        <v>4.7387250816046103E-3</v>
      </c>
      <c r="G11" s="25">
        <f t="shared" si="5"/>
        <v>5.0746317919283879E-3</v>
      </c>
      <c r="H11" s="25">
        <f t="shared" si="6"/>
        <v>-5.1108197163513111E-4</v>
      </c>
      <c r="I11" s="25">
        <f t="shared" si="7"/>
        <v>6.9045153465444858E-3</v>
      </c>
      <c r="U11">
        <v>499.26</v>
      </c>
      <c r="V11" s="25">
        <v>498.1</v>
      </c>
      <c r="W11" s="25">
        <v>1103.25</v>
      </c>
      <c r="X11" s="25">
        <v>1105.27</v>
      </c>
      <c r="Y11" s="25">
        <v>12690</v>
      </c>
      <c r="Z11" s="25">
        <v>12699.5</v>
      </c>
      <c r="AA11" s="26">
        <v>29.356999999999999</v>
      </c>
      <c r="AB11" s="27">
        <v>433</v>
      </c>
    </row>
    <row r="12" spans="1:28" x14ac:dyDescent="0.3">
      <c r="A12" s="5">
        <v>44077</v>
      </c>
      <c r="B12" s="25">
        <f t="shared" si="1"/>
        <v>-1.0023366345701241E-2</v>
      </c>
      <c r="C12" s="25">
        <f t="shared" si="2"/>
        <v>-9.7561749453646852E-3</v>
      </c>
      <c r="D12" s="25">
        <f t="shared" si="3"/>
        <v>-7.4364728191446449E-3</v>
      </c>
      <c r="E12" s="25">
        <f t="shared" si="9"/>
        <v>-9.4519823300174468E-3</v>
      </c>
      <c r="F12" s="25">
        <f t="shared" si="4"/>
        <v>-9.7182142939589468E-3</v>
      </c>
      <c r="G12" s="25">
        <f t="shared" si="5"/>
        <v>-1.1686192907585269E-2</v>
      </c>
      <c r="H12" s="25">
        <f t="shared" si="6"/>
        <v>-6.1364335611198873E-4</v>
      </c>
      <c r="I12" s="25">
        <f t="shared" si="7"/>
        <v>-1.6185324421017305E-2</v>
      </c>
      <c r="U12">
        <v>501.8</v>
      </c>
      <c r="V12" s="25">
        <v>499.4</v>
      </c>
      <c r="W12" s="25">
        <v>1107.25</v>
      </c>
      <c r="X12" s="25">
        <v>1110.52</v>
      </c>
      <c r="Y12" s="25">
        <v>12734</v>
      </c>
      <c r="Z12" s="25">
        <v>12757.97</v>
      </c>
      <c r="AA12" s="26">
        <v>29.341999999999999</v>
      </c>
      <c r="AB12" s="27">
        <v>436</v>
      </c>
    </row>
    <row r="13" spans="1:28" ht="32.4" x14ac:dyDescent="0.3">
      <c r="A13" s="5">
        <v>44078</v>
      </c>
      <c r="B13" s="25">
        <f t="shared" si="1"/>
        <v>-2.143963976837832E-3</v>
      </c>
      <c r="C13" s="25">
        <f t="shared" si="2"/>
        <v>-9.1240882242170113E-4</v>
      </c>
      <c r="D13" s="25">
        <f t="shared" si="3"/>
        <v>-5.6645913151961184E-3</v>
      </c>
      <c r="E13" s="25">
        <f t="shared" si="9"/>
        <v>-2.8962731250733202E-3</v>
      </c>
      <c r="F13" s="25">
        <f t="shared" si="4"/>
        <v>-6.0939839713188514E-4</v>
      </c>
      <c r="G13" s="25">
        <f t="shared" si="5"/>
        <v>-2.9076244614104712E-3</v>
      </c>
      <c r="H13" s="25">
        <f t="shared" si="6"/>
        <v>-5.4577706362278196E-4</v>
      </c>
      <c r="I13" s="25">
        <f t="shared" si="7"/>
        <v>-7.0175726586465346E-3</v>
      </c>
      <c r="L13" s="57" t="s">
        <v>186</v>
      </c>
      <c r="M13" s="57" t="s">
        <v>187</v>
      </c>
      <c r="N13" s="57" t="s">
        <v>188</v>
      </c>
      <c r="O13" s="57" t="s">
        <v>189</v>
      </c>
      <c r="P13" s="57" t="s">
        <v>190</v>
      </c>
      <c r="Q13" s="57" t="s">
        <v>191</v>
      </c>
      <c r="R13" s="57" t="s">
        <v>3</v>
      </c>
      <c r="S13" s="57" t="s">
        <v>192</v>
      </c>
      <c r="U13">
        <v>495.97</v>
      </c>
      <c r="V13" s="25">
        <v>495.7</v>
      </c>
      <c r="W13" s="25">
        <v>1096.5</v>
      </c>
      <c r="X13" s="25">
        <v>1099.78</v>
      </c>
      <c r="Y13" s="25">
        <v>12607</v>
      </c>
      <c r="Z13" s="25">
        <v>12637.95</v>
      </c>
      <c r="AA13" s="26">
        <v>29.324000000000002</v>
      </c>
      <c r="AB13" s="27">
        <v>429</v>
      </c>
    </row>
    <row r="14" spans="1:28" x14ac:dyDescent="0.3">
      <c r="A14" s="5">
        <v>44081</v>
      </c>
      <c r="B14" s="25">
        <f t="shared" si="1"/>
        <v>6.8919352292010358E-3</v>
      </c>
      <c r="C14" s="25">
        <f t="shared" si="2"/>
        <v>6.1426652025257577E-3</v>
      </c>
      <c r="D14" s="25">
        <f t="shared" si="3"/>
        <v>6.0679797837560473E-3</v>
      </c>
      <c r="E14" s="25">
        <f t="shared" si="9"/>
        <v>4.9206589222930246E-3</v>
      </c>
      <c r="F14" s="25">
        <f t="shared" si="4"/>
        <v>4.9734639885669037E-3</v>
      </c>
      <c r="G14" s="25">
        <f t="shared" si="5"/>
        <v>6.8316049866458126E-3</v>
      </c>
      <c r="H14" s="25">
        <f t="shared" si="6"/>
        <v>-1.7074757418231352E-3</v>
      </c>
      <c r="I14" s="25">
        <f t="shared" si="7"/>
        <v>1.1668743834377424E-2</v>
      </c>
      <c r="K14" s="57" t="s">
        <v>186</v>
      </c>
      <c r="U14">
        <v>494.53</v>
      </c>
      <c r="V14" s="25">
        <v>492.9</v>
      </c>
      <c r="W14" s="25">
        <v>1095.5</v>
      </c>
      <c r="X14" s="25">
        <v>1099.1099999999999</v>
      </c>
      <c r="Y14" s="25">
        <v>12580</v>
      </c>
      <c r="Z14" s="25">
        <v>12601.4</v>
      </c>
      <c r="AA14" s="26">
        <v>29.308</v>
      </c>
      <c r="AB14" s="27">
        <v>426</v>
      </c>
    </row>
    <row r="15" spans="1:28" x14ac:dyDescent="0.3">
      <c r="A15" s="5">
        <v>44082</v>
      </c>
      <c r="B15" s="25">
        <f t="shared" si="1"/>
        <v>-5.462115301758207E-3</v>
      </c>
      <c r="C15" s="25">
        <f t="shared" si="2"/>
        <v>-6.827518556539288E-3</v>
      </c>
      <c r="D15" s="25">
        <f t="shared" si="3"/>
        <v>-3.6363676433837631E-3</v>
      </c>
      <c r="E15" s="25">
        <f t="shared" si="9"/>
        <v>-4.3510432229441403E-3</v>
      </c>
      <c r="F15" s="25">
        <f t="shared" si="4"/>
        <v>-5.2555501541110602E-3</v>
      </c>
      <c r="G15" s="25">
        <f t="shared" si="5"/>
        <v>-6.3262022204319552E-3</v>
      </c>
      <c r="H15" s="25">
        <f t="shared" si="6"/>
        <v>6.4918427153947192E-4</v>
      </c>
      <c r="I15" s="25">
        <f t="shared" si="7"/>
        <v>-9.3240768751232904E-3</v>
      </c>
      <c r="K15" s="57" t="s">
        <v>187</v>
      </c>
      <c r="U15">
        <v>497.92</v>
      </c>
      <c r="V15" s="25">
        <v>495.9</v>
      </c>
      <c r="W15" s="25">
        <v>1102.25</v>
      </c>
      <c r="X15" s="25">
        <v>1104.5899999999999</v>
      </c>
      <c r="Y15" s="25">
        <v>12667</v>
      </c>
      <c r="Z15" s="25">
        <v>12663.56</v>
      </c>
      <c r="AA15" s="26">
        <v>29.257999999999999</v>
      </c>
      <c r="AB15" s="27">
        <v>431</v>
      </c>
    </row>
    <row r="16" spans="1:28" x14ac:dyDescent="0.3">
      <c r="A16" s="5">
        <v>44083</v>
      </c>
      <c r="B16" s="25">
        <f t="shared" si="1"/>
        <v>7.906429548520888E-3</v>
      </c>
      <c r="C16" s="25">
        <f t="shared" si="2"/>
        <v>7.9609200152832883E-3</v>
      </c>
      <c r="D16" s="25">
        <f t="shared" si="3"/>
        <v>5.2482962616003355E-3</v>
      </c>
      <c r="E16" s="25">
        <f t="shared" si="9"/>
        <v>6.5746414842310676E-3</v>
      </c>
      <c r="F16" s="25">
        <f t="shared" si="4"/>
        <v>7.1549031363838103E-3</v>
      </c>
      <c r="G16" s="25">
        <f t="shared" si="5"/>
        <v>1.0274854889101704E-2</v>
      </c>
      <c r="H16" s="25">
        <f t="shared" si="6"/>
        <v>6.8310676985394191E-5</v>
      </c>
      <c r="I16" s="25">
        <f t="shared" si="7"/>
        <v>1.8562017860059558E-2</v>
      </c>
      <c r="K16" s="57" t="s">
        <v>188</v>
      </c>
      <c r="U16">
        <v>494.78</v>
      </c>
      <c r="V16" s="25">
        <v>494.1</v>
      </c>
      <c r="W16" s="25">
        <v>1094.75</v>
      </c>
      <c r="X16" s="25">
        <v>1098.8</v>
      </c>
      <c r="Y16" s="25">
        <v>12598</v>
      </c>
      <c r="Z16" s="25">
        <v>12608.58</v>
      </c>
      <c r="AA16" s="26">
        <v>29.277000000000001</v>
      </c>
      <c r="AB16" s="27">
        <v>427</v>
      </c>
    </row>
    <row r="17" spans="1:28" x14ac:dyDescent="0.3">
      <c r="A17" s="5">
        <v>44084</v>
      </c>
      <c r="B17" s="25">
        <f t="shared" si="1"/>
        <v>-2.760145279786777E-3</v>
      </c>
      <c r="C17" s="25">
        <f t="shared" si="2"/>
        <v>-9.0661837579008784E-4</v>
      </c>
      <c r="D17" s="25">
        <f t="shared" si="3"/>
        <v>3.4167453599385461E-3</v>
      </c>
      <c r="E17" s="25">
        <f t="shared" si="9"/>
        <v>-1.2456787208214859E-3</v>
      </c>
      <c r="F17" s="25">
        <f t="shared" si="4"/>
        <v>2.6200834059186817E-4</v>
      </c>
      <c r="G17" s="25">
        <f t="shared" si="5"/>
        <v>1.6190451172571846E-3</v>
      </c>
      <c r="H17" s="25">
        <f t="shared" si="6"/>
        <v>4.0976609758955297E-4</v>
      </c>
      <c r="I17" s="25">
        <f t="shared" si="7"/>
        <v>3.4423441909726986E-3</v>
      </c>
      <c r="K17" s="57" t="s">
        <v>189</v>
      </c>
      <c r="U17">
        <v>499.89</v>
      </c>
      <c r="V17" s="25">
        <v>496.7</v>
      </c>
      <c r="W17" s="25">
        <v>1103.5</v>
      </c>
      <c r="X17" s="25">
        <v>1106.69</v>
      </c>
      <c r="Y17" s="25">
        <v>12698</v>
      </c>
      <c r="Z17" s="25">
        <v>12691.75</v>
      </c>
      <c r="AA17" s="26">
        <v>29.279</v>
      </c>
      <c r="AB17" s="27">
        <v>435</v>
      </c>
    </row>
    <row r="18" spans="1:28" x14ac:dyDescent="0.3">
      <c r="A18" s="5">
        <v>44085</v>
      </c>
      <c r="B18" s="25">
        <f t="shared" si="1"/>
        <v>9.5100335554474062E-3</v>
      </c>
      <c r="C18" s="25">
        <f t="shared" si="2"/>
        <v>9.7033368808107923E-3</v>
      </c>
      <c r="D18" s="25">
        <f t="shared" si="3"/>
        <v>9.9821152279721704E-3</v>
      </c>
      <c r="E18" s="25">
        <f t="shared" si="9"/>
        <v>8.7866580436469117E-3</v>
      </c>
      <c r="F18" s="25">
        <f t="shared" si="4"/>
        <v>9.5479422446577856E-3</v>
      </c>
      <c r="G18" s="25">
        <f t="shared" si="5"/>
        <v>9.4815701825046467E-3</v>
      </c>
      <c r="H18" s="25">
        <f t="shared" si="6"/>
        <v>-1.5716827070195475E-3</v>
      </c>
      <c r="I18" s="25">
        <f t="shared" si="7"/>
        <v>1.0256500167189061E-2</v>
      </c>
      <c r="K18" s="57" t="s">
        <v>190</v>
      </c>
      <c r="U18">
        <v>500.7</v>
      </c>
      <c r="V18" s="25">
        <v>498.4</v>
      </c>
      <c r="W18" s="25">
        <v>1102.5</v>
      </c>
      <c r="X18" s="25">
        <v>1106.98</v>
      </c>
      <c r="Y18" s="25">
        <v>12663</v>
      </c>
      <c r="Z18" s="25">
        <v>12675.95</v>
      </c>
      <c r="AA18" s="26">
        <v>29.291</v>
      </c>
      <c r="AB18" s="27">
        <v>436.5</v>
      </c>
    </row>
    <row r="19" spans="1:28" x14ac:dyDescent="0.3">
      <c r="A19" s="5">
        <v>44088</v>
      </c>
      <c r="B19" s="25">
        <f t="shared" si="1"/>
        <v>4.6045268069999723E-3</v>
      </c>
      <c r="C19" s="25">
        <f t="shared" si="2"/>
        <v>4.4812981111458181E-3</v>
      </c>
      <c r="D19" s="25">
        <f t="shared" si="3"/>
        <v>5.5467654098082537E-3</v>
      </c>
      <c r="E19" s="25">
        <f t="shared" si="9"/>
        <v>4.512077226580158E-3</v>
      </c>
      <c r="F19" s="25">
        <f t="shared" si="4"/>
        <v>3.6262019138994413E-3</v>
      </c>
      <c r="G19" s="25">
        <f t="shared" si="5"/>
        <v>4.9730728269553352E-3</v>
      </c>
      <c r="H19" s="25">
        <f t="shared" si="6"/>
        <v>-9.5788724781728724E-4</v>
      </c>
      <c r="I19" s="25">
        <f t="shared" si="7"/>
        <v>9.0294067193941573E-3</v>
      </c>
      <c r="K19" s="57" t="s">
        <v>191</v>
      </c>
      <c r="U19">
        <v>505.47</v>
      </c>
      <c r="V19" s="25">
        <v>503.4</v>
      </c>
      <c r="W19" s="25">
        <v>1113.25</v>
      </c>
      <c r="X19" s="25">
        <v>1117.5999999999999</v>
      </c>
      <c r="Y19" s="25">
        <v>12784</v>
      </c>
      <c r="Z19" s="25">
        <v>12787.82</v>
      </c>
      <c r="AA19" s="26">
        <v>29.245000000000001</v>
      </c>
      <c r="AB19" s="27">
        <v>441</v>
      </c>
    </row>
    <row r="20" spans="1:28" ht="32.4" x14ac:dyDescent="0.3">
      <c r="A20" s="5">
        <v>44089</v>
      </c>
      <c r="B20" s="25">
        <f t="shared" si="1"/>
        <v>9.7629785226856624E-3</v>
      </c>
      <c r="C20" s="25">
        <f t="shared" si="2"/>
        <v>7.3505175593416468E-3</v>
      </c>
      <c r="D20" s="25">
        <f t="shared" si="3"/>
        <v>1.6458051736620148E-2</v>
      </c>
      <c r="E20" s="25">
        <f t="shared" si="9"/>
        <v>1.015483269585212E-2</v>
      </c>
      <c r="F20" s="25">
        <f t="shared" si="4"/>
        <v>8.5842008891123048E-3</v>
      </c>
      <c r="G20" s="25">
        <f t="shared" si="5"/>
        <v>1.4306898971684622E-2</v>
      </c>
      <c r="H20" s="25">
        <f t="shared" si="6"/>
        <v>5.816838199293005E-4</v>
      </c>
      <c r="I20" s="25">
        <f t="shared" si="7"/>
        <v>2.8794901947944641E-2</v>
      </c>
      <c r="K20" s="57" t="s">
        <v>3</v>
      </c>
      <c r="U20">
        <v>507.99</v>
      </c>
      <c r="V20" s="25">
        <v>506.2</v>
      </c>
      <c r="W20" s="25">
        <v>1118.25</v>
      </c>
      <c r="X20" s="25">
        <v>1121.6600000000001</v>
      </c>
      <c r="Y20" s="25">
        <v>12843</v>
      </c>
      <c r="Z20" s="25">
        <v>12845.65</v>
      </c>
      <c r="AA20" s="26">
        <v>29.216999999999999</v>
      </c>
      <c r="AB20" s="27">
        <v>445</v>
      </c>
    </row>
    <row r="21" spans="1:28" ht="32.4" x14ac:dyDescent="0.3">
      <c r="A21" s="5">
        <v>44090</v>
      </c>
      <c r="B21" s="25">
        <f t="shared" si="1"/>
        <v>-1.1945534537569982E-2</v>
      </c>
      <c r="C21" s="25">
        <f t="shared" si="2"/>
        <v>-7.3505175593415878E-3</v>
      </c>
      <c r="D21" s="25">
        <f t="shared" si="3"/>
        <v>-1.4090252682462352E-2</v>
      </c>
      <c r="E21" s="25">
        <f t="shared" si="9"/>
        <v>-8.0481681636738068E-3</v>
      </c>
      <c r="F21" s="25">
        <f t="shared" si="4"/>
        <v>-1.017239505397214E-2</v>
      </c>
      <c r="G21" s="25">
        <f t="shared" si="5"/>
        <v>-1.369683686418673E-2</v>
      </c>
      <c r="H21" s="25">
        <f t="shared" si="6"/>
        <v>-3.7011694067123698E-3</v>
      </c>
      <c r="I21" s="25">
        <f t="shared" si="7"/>
        <v>-2.0960502615334112E-2</v>
      </c>
      <c r="K21" s="57" t="s">
        <v>192</v>
      </c>
      <c r="U21">
        <v>515.30999999999995</v>
      </c>
      <c r="V21" s="25">
        <v>514.6</v>
      </c>
      <c r="W21" s="25">
        <v>1126.5</v>
      </c>
      <c r="X21" s="25">
        <v>1131.33</v>
      </c>
      <c r="Y21" s="25">
        <v>12969</v>
      </c>
      <c r="Z21" s="25">
        <v>12976.76</v>
      </c>
      <c r="AA21" s="26">
        <v>29.234000000000002</v>
      </c>
      <c r="AB21" s="27">
        <v>458</v>
      </c>
    </row>
    <row r="22" spans="1:28" x14ac:dyDescent="0.3">
      <c r="A22" s="5">
        <v>44091</v>
      </c>
      <c r="B22" s="25">
        <f t="shared" si="1"/>
        <v>1.403618446289577E-3</v>
      </c>
      <c r="C22" s="25">
        <f t="shared" si="2"/>
        <v>1.5637219761827589E-3</v>
      </c>
      <c r="D22" s="25">
        <f t="shared" si="3"/>
        <v>-1.9727763352150396E-3</v>
      </c>
      <c r="E22" s="25">
        <f t="shared" si="9"/>
        <v>2.2370356884947909E-4</v>
      </c>
      <c r="F22" s="25">
        <f t="shared" si="4"/>
        <v>-2.6788943311881761E-5</v>
      </c>
      <c r="G22" s="25">
        <f t="shared" si="5"/>
        <v>-2.6594450542680487E-3</v>
      </c>
      <c r="H22" s="25">
        <f t="shared" si="6"/>
        <v>-4.8527912686924905E-3</v>
      </c>
      <c r="I22" s="25">
        <f t="shared" si="7"/>
        <v>-1.0084119066626047E-2</v>
      </c>
      <c r="U22">
        <v>508.3</v>
      </c>
      <c r="V22" s="25">
        <v>507.4</v>
      </c>
      <c r="W22" s="25">
        <v>1118.25</v>
      </c>
      <c r="X22" s="25">
        <v>1119.8800000000001</v>
      </c>
      <c r="Y22" s="25">
        <v>12815</v>
      </c>
      <c r="Z22" s="25">
        <v>12872.74</v>
      </c>
      <c r="AA22" s="26">
        <v>29.126000000000001</v>
      </c>
      <c r="AB22" s="27">
        <v>448.5</v>
      </c>
    </row>
    <row r="23" spans="1:28" x14ac:dyDescent="0.3">
      <c r="A23" s="5">
        <v>44092</v>
      </c>
      <c r="B23" s="25">
        <f t="shared" si="1"/>
        <v>-1.3651553607632757E-2</v>
      </c>
      <c r="C23" s="25">
        <f t="shared" si="2"/>
        <v>-1.3257131582787622E-2</v>
      </c>
      <c r="D23" s="25">
        <f t="shared" si="3"/>
        <v>-2.0549351522963132E-2</v>
      </c>
      <c r="E23" s="25">
        <f t="shared" si="9"/>
        <v>-6.2717524988613231E-3</v>
      </c>
      <c r="F23" s="25">
        <f t="shared" si="4"/>
        <v>-6.8996689487403166E-3</v>
      </c>
      <c r="G23" s="25">
        <f t="shared" si="5"/>
        <v>-7.5240430192466488E-3</v>
      </c>
      <c r="H23" s="25">
        <f t="shared" si="6"/>
        <v>-7.5930147915327434E-4</v>
      </c>
      <c r="I23" s="25">
        <f t="shared" si="7"/>
        <v>-9.0498355199179273E-3</v>
      </c>
      <c r="U23">
        <v>506.95</v>
      </c>
      <c r="V23" s="25">
        <v>506.4</v>
      </c>
      <c r="W23" s="25">
        <v>1120</v>
      </c>
      <c r="X23" s="25">
        <v>1119.8499999999999</v>
      </c>
      <c r="Y23" s="25">
        <v>12833</v>
      </c>
      <c r="Z23" s="25">
        <v>12875.62</v>
      </c>
      <c r="AA23" s="26">
        <v>28.984999999999999</v>
      </c>
      <c r="AB23" s="27">
        <v>444</v>
      </c>
    </row>
    <row r="24" spans="1:28" x14ac:dyDescent="0.3">
      <c r="A24" s="5">
        <v>44095</v>
      </c>
      <c r="B24" s="25">
        <f t="shared" si="1"/>
        <v>-1.1920039422086883E-2</v>
      </c>
      <c r="C24" s="25">
        <f t="shared" si="2"/>
        <v>-1.0687992589530104E-2</v>
      </c>
      <c r="D24" s="25">
        <f t="shared" si="3"/>
        <v>-4.0322581191513983E-4</v>
      </c>
      <c r="E24" s="25">
        <f t="shared" si="9"/>
        <v>-1.1761636775610197E-2</v>
      </c>
      <c r="F24" s="25">
        <f t="shared" si="4"/>
        <v>-1.213101009319126E-2</v>
      </c>
      <c r="G24" s="25">
        <f t="shared" si="5"/>
        <v>-1.0087476300104431E-2</v>
      </c>
      <c r="H24" s="25">
        <f t="shared" si="6"/>
        <v>2.379516598226189E-3</v>
      </c>
      <c r="I24" s="25">
        <f t="shared" si="7"/>
        <v>-6.8415318167167121E-3</v>
      </c>
      <c r="U24">
        <v>503.15</v>
      </c>
      <c r="V24" s="25">
        <v>496.1</v>
      </c>
      <c r="W24" s="25">
        <v>1105.25</v>
      </c>
      <c r="X24" s="25">
        <v>1112.1500000000001</v>
      </c>
      <c r="Y24" s="25">
        <v>12659</v>
      </c>
      <c r="Z24" s="25">
        <v>12795.12</v>
      </c>
      <c r="AA24" s="26">
        <v>28.963000000000001</v>
      </c>
      <c r="AB24" s="27">
        <v>440</v>
      </c>
    </row>
    <row r="25" spans="1:28" x14ac:dyDescent="0.3">
      <c r="A25" s="5">
        <v>44096</v>
      </c>
      <c r="B25" s="25">
        <f t="shared" si="1"/>
        <v>1.5177540158429642E-3</v>
      </c>
      <c r="C25" s="25">
        <f t="shared" si="2"/>
        <v>1.8273189186987723E-3</v>
      </c>
      <c r="D25" s="25">
        <f t="shared" si="3"/>
        <v>1.8132371241809436E-3</v>
      </c>
      <c r="E25" s="25">
        <f t="shared" si="9"/>
        <v>-4.8855816638204161E-3</v>
      </c>
      <c r="F25" s="25">
        <f t="shared" si="4"/>
        <v>-2.1502249619900315E-3</v>
      </c>
      <c r="G25" s="25">
        <f t="shared" si="5"/>
        <v>-3.9830271321089549E-3</v>
      </c>
      <c r="H25" s="25">
        <f t="shared" si="6"/>
        <v>4.0905476146424081E-3</v>
      </c>
      <c r="I25" s="25">
        <f t="shared" si="7"/>
        <v>-8.0413988749936383E-3</v>
      </c>
      <c r="U25">
        <v>498.1</v>
      </c>
      <c r="V25" s="25">
        <v>495.9</v>
      </c>
      <c r="W25" s="25">
        <v>1093.5</v>
      </c>
      <c r="X25" s="25">
        <v>1098.74</v>
      </c>
      <c r="Y25" s="25">
        <v>12509</v>
      </c>
      <c r="Z25" s="25">
        <v>12645.51</v>
      </c>
      <c r="AA25" s="26">
        <v>29.032</v>
      </c>
      <c r="AB25" s="27">
        <v>437</v>
      </c>
    </row>
    <row r="26" spans="1:28" x14ac:dyDescent="0.3">
      <c r="A26" s="5">
        <v>44097</v>
      </c>
      <c r="B26" s="25">
        <f t="shared" si="1"/>
        <v>-2.8170876966696335E-2</v>
      </c>
      <c r="C26" s="25">
        <f t="shared" si="2"/>
        <v>-2.5423139515381041E-2</v>
      </c>
      <c r="D26" s="25">
        <f t="shared" si="3"/>
        <v>-2.5689486115310897E-2</v>
      </c>
      <c r="E26" s="25">
        <f t="shared" si="9"/>
        <v>-2.5717503705656404E-2</v>
      </c>
      <c r="F26" s="25">
        <f t="shared" si="4"/>
        <v>-2.5804843652085449E-2</v>
      </c>
      <c r="G26" s="25">
        <f t="shared" si="5"/>
        <v>-2.522891698217139E-2</v>
      </c>
      <c r="H26" s="25">
        <f t="shared" si="6"/>
        <v>3.8005284305589167E-3</v>
      </c>
      <c r="I26" s="25">
        <f t="shared" si="7"/>
        <v>-2.4519617174318612E-2</v>
      </c>
      <c r="U26">
        <v>496.12</v>
      </c>
      <c r="V26" s="25">
        <v>496.8</v>
      </c>
      <c r="W26" s="25">
        <v>1095.5</v>
      </c>
      <c r="X26" s="25">
        <v>1096.3800000000001</v>
      </c>
      <c r="Y26" s="25">
        <v>12528</v>
      </c>
      <c r="Z26" s="25">
        <v>12583.88</v>
      </c>
      <c r="AA26" s="26">
        <v>29.151</v>
      </c>
      <c r="AB26" s="27">
        <v>433.5</v>
      </c>
    </row>
    <row r="27" spans="1:28" x14ac:dyDescent="0.3">
      <c r="A27" s="5">
        <v>44098</v>
      </c>
      <c r="B27" s="25">
        <f t="shared" si="1"/>
        <v>1.2307693861326667E-3</v>
      </c>
      <c r="C27" s="25">
        <f t="shared" si="2"/>
        <v>2.3405500399416936E-4</v>
      </c>
      <c r="D27" s="25">
        <f t="shared" si="3"/>
        <v>-1.653576234575495E-3</v>
      </c>
      <c r="E27" s="25">
        <f t="shared" si="9"/>
        <v>-2.5692651972070027E-3</v>
      </c>
      <c r="F27" s="25">
        <f t="shared" si="4"/>
        <v>-1.7517322737244418E-3</v>
      </c>
      <c r="G27" s="25">
        <f t="shared" si="5"/>
        <v>-5.1691876222103119E-4</v>
      </c>
      <c r="H27" s="25">
        <f t="shared" si="6"/>
        <v>-3.0761343487888842E-4</v>
      </c>
      <c r="I27" s="25">
        <f t="shared" si="7"/>
        <v>2.3612761856796854E-3</v>
      </c>
      <c r="U27">
        <v>483.76</v>
      </c>
      <c r="V27" s="25">
        <v>484.2</v>
      </c>
      <c r="W27" s="25">
        <v>1068</v>
      </c>
      <c r="X27" s="25">
        <v>1068.45</v>
      </c>
      <c r="Y27" s="25">
        <v>12180</v>
      </c>
      <c r="Z27" s="25">
        <v>12264.38</v>
      </c>
      <c r="AA27" s="26">
        <v>29.262</v>
      </c>
      <c r="AB27" s="27">
        <v>423</v>
      </c>
    </row>
    <row r="28" spans="1:28" x14ac:dyDescent="0.3">
      <c r="A28" s="5">
        <v>44099</v>
      </c>
      <c r="B28" s="25">
        <f t="shared" si="1"/>
        <v>1.7879387292246304E-2</v>
      </c>
      <c r="C28" s="25">
        <f t="shared" si="2"/>
        <v>1.8549105908272561E-2</v>
      </c>
      <c r="D28" s="25">
        <f t="shared" si="3"/>
        <v>2.0273039970310092E-2</v>
      </c>
      <c r="E28" s="25">
        <f t="shared" si="9"/>
        <v>1.8615136769080092E-2</v>
      </c>
      <c r="F28" s="25">
        <f t="shared" si="4"/>
        <v>2.083930638546953E-2</v>
      </c>
      <c r="G28" s="25">
        <f t="shared" si="5"/>
        <v>2.0227939155716027E-2</v>
      </c>
      <c r="H28" s="25">
        <f t="shared" si="6"/>
        <v>-5.4501651698214285E-3</v>
      </c>
      <c r="I28" s="25">
        <f t="shared" si="7"/>
        <v>1.7534055291524912E-2</v>
      </c>
      <c r="U28">
        <v>483.51</v>
      </c>
      <c r="V28" s="25">
        <v>483.4</v>
      </c>
      <c r="W28" s="25">
        <v>1068.25</v>
      </c>
      <c r="X28" s="25">
        <v>1066.58</v>
      </c>
      <c r="Y28" s="25">
        <v>12195</v>
      </c>
      <c r="Z28" s="25">
        <v>12232.91</v>
      </c>
      <c r="AA28" s="26">
        <v>29.253</v>
      </c>
      <c r="AB28" s="27">
        <v>424</v>
      </c>
    </row>
    <row r="29" spans="1:28" x14ac:dyDescent="0.3">
      <c r="A29" s="5">
        <v>44102</v>
      </c>
      <c r="B29" s="25">
        <f t="shared" si="1"/>
        <v>4.831696019267221E-4</v>
      </c>
      <c r="C29" s="25">
        <f t="shared" si="2"/>
        <v>3.7695918727907937E-3</v>
      </c>
      <c r="D29" s="25">
        <f t="shared" si="3"/>
        <v>-4.0551500961209731E-4</v>
      </c>
      <c r="E29" s="25">
        <f t="shared" si="9"/>
        <v>3.9870857458782551E-4</v>
      </c>
      <c r="F29" s="25">
        <f t="shared" si="4"/>
        <v>1.1838284923219677E-3</v>
      </c>
      <c r="G29" s="25">
        <f t="shared" si="5"/>
        <v>9.5213985415515629E-4</v>
      </c>
      <c r="H29" s="25">
        <f t="shared" si="6"/>
        <v>-3.2706207179609339E-3</v>
      </c>
      <c r="I29" s="25">
        <f t="shared" si="7"/>
        <v>-1.1594204197348191E-3</v>
      </c>
      <c r="U29">
        <v>493.39</v>
      </c>
      <c r="V29" s="25">
        <v>493.3</v>
      </c>
      <c r="W29" s="25">
        <v>1088.25</v>
      </c>
      <c r="X29" s="25">
        <v>1089.04</v>
      </c>
      <c r="Y29" s="25">
        <v>12415</v>
      </c>
      <c r="Z29" s="25">
        <v>12462.76</v>
      </c>
      <c r="AA29" s="26">
        <v>29.094000000000001</v>
      </c>
      <c r="AB29" s="27">
        <v>431.5</v>
      </c>
    </row>
    <row r="30" spans="1:28" x14ac:dyDescent="0.3">
      <c r="A30" s="5">
        <v>44103</v>
      </c>
      <c r="B30" s="25">
        <f t="shared" si="1"/>
        <v>4.1777195815153653E-3</v>
      </c>
      <c r="C30" s="25">
        <f t="shared" si="2"/>
        <v>-1.4749603014786305E-3</v>
      </c>
      <c r="D30" s="25">
        <f t="shared" si="3"/>
        <v>8.1086564345590187E-4</v>
      </c>
      <c r="E30" s="25">
        <f t="shared" si="9"/>
        <v>3.8329589734094308E-3</v>
      </c>
      <c r="F30" s="25">
        <f t="shared" si="4"/>
        <v>4.2556955470748207E-3</v>
      </c>
      <c r="G30" s="25">
        <f t="shared" si="5"/>
        <v>4.1020517232384065E-3</v>
      </c>
      <c r="H30" s="25">
        <f t="shared" si="6"/>
        <v>-2.6242202829563233E-3</v>
      </c>
      <c r="I30" s="25">
        <f t="shared" si="7"/>
        <v>4.6296378987419756E-3</v>
      </c>
      <c r="U30">
        <v>493.86</v>
      </c>
      <c r="V30" s="25">
        <v>493.1</v>
      </c>
      <c r="W30" s="25">
        <v>1092.3599999999999</v>
      </c>
      <c r="X30" s="25">
        <v>1090.33</v>
      </c>
      <c r="Y30" s="25">
        <v>12421</v>
      </c>
      <c r="Z30" s="25">
        <v>12467.73</v>
      </c>
      <c r="AA30" s="26">
        <v>28.998999999999999</v>
      </c>
      <c r="AB30" s="27">
        <v>431</v>
      </c>
    </row>
    <row r="31" spans="1:28" x14ac:dyDescent="0.3">
      <c r="A31" s="5">
        <v>44104</v>
      </c>
      <c r="B31" s="25">
        <f t="shared" si="1"/>
        <v>4.4796491198435739E-3</v>
      </c>
      <c r="C31" s="25">
        <f t="shared" si="2"/>
        <v>2.0606761728194701E-3</v>
      </c>
      <c r="D31" s="25">
        <f t="shared" si="3"/>
        <v>1.4174346809733152E-3</v>
      </c>
      <c r="E31" s="25">
        <f t="shared" si="9"/>
        <v>2.6069391864125989E-3</v>
      </c>
      <c r="F31" s="25">
        <f t="shared" si="4"/>
        <v>9.8583329146712797E-4</v>
      </c>
      <c r="G31" s="25">
        <f t="shared" si="5"/>
        <v>-2.0167796131596145E-4</v>
      </c>
      <c r="H31" s="25">
        <f t="shared" si="6"/>
        <v>-6.625642137797789E-3</v>
      </c>
      <c r="I31" s="25">
        <f t="shared" si="7"/>
        <v>-1.1554016305558739E-3</v>
      </c>
      <c r="U31">
        <v>495.89</v>
      </c>
      <c r="V31" s="25">
        <v>493.5</v>
      </c>
      <c r="W31" s="25">
        <v>1090.75</v>
      </c>
      <c r="X31" s="25">
        <v>1094.98</v>
      </c>
      <c r="Y31" s="25">
        <v>12473</v>
      </c>
      <c r="Z31" s="25">
        <v>12515.61</v>
      </c>
      <c r="AA31" s="26">
        <v>28.922999999999998</v>
      </c>
      <c r="AB31" s="27">
        <v>433</v>
      </c>
    </row>
    <row r="32" spans="1:28" x14ac:dyDescent="0.3">
      <c r="A32" s="5">
        <v>44109</v>
      </c>
      <c r="B32" s="25">
        <f t="shared" si="1"/>
        <v>1.1743370693174066E-2</v>
      </c>
      <c r="C32" s="25">
        <f t="shared" si="2"/>
        <v>1.0692855834310773E-2</v>
      </c>
      <c r="D32" s="25">
        <f t="shared" si="3"/>
        <v>1.1867784870348449E-2</v>
      </c>
      <c r="E32" s="25">
        <f t="shared" si="9"/>
        <v>1.2351404482390591E-2</v>
      </c>
      <c r="F32" s="25">
        <f t="shared" si="4"/>
        <v>1.1466226243224699E-2</v>
      </c>
      <c r="G32" s="25">
        <f t="shared" si="5"/>
        <v>1.294555372051371E-2</v>
      </c>
      <c r="H32" s="25">
        <f t="shared" si="6"/>
        <v>2.9540065617213946E-3</v>
      </c>
      <c r="I32" s="25">
        <f t="shared" si="7"/>
        <v>1.6055390753297778E-2</v>
      </c>
      <c r="U32">
        <v>495.79</v>
      </c>
      <c r="V32" s="25">
        <v>494.2</v>
      </c>
      <c r="W32" s="25">
        <v>1093</v>
      </c>
      <c r="X32" s="25">
        <v>1096.06</v>
      </c>
      <c r="Y32" s="25">
        <v>12529</v>
      </c>
      <c r="Z32" s="25">
        <v>12548.28</v>
      </c>
      <c r="AA32" s="26">
        <v>28.731999999999999</v>
      </c>
      <c r="AB32" s="27">
        <v>432.5</v>
      </c>
    </row>
    <row r="33" spans="1:28" x14ac:dyDescent="0.3">
      <c r="A33" s="5">
        <v>44110</v>
      </c>
      <c r="B33" s="25">
        <f t="shared" si="1"/>
        <v>6.0556199364902316E-3</v>
      </c>
      <c r="C33" s="25">
        <f t="shared" si="2"/>
        <v>6.0913893934019126E-3</v>
      </c>
      <c r="D33" s="25">
        <f t="shared" si="3"/>
        <v>9.3542328021453784E-3</v>
      </c>
      <c r="E33" s="25">
        <f t="shared" si="9"/>
        <v>3.3115163107685936E-3</v>
      </c>
      <c r="F33" s="25">
        <f t="shared" si="4"/>
        <v>1.8292990237027454E-3</v>
      </c>
      <c r="G33" s="25">
        <f t="shared" si="5"/>
        <v>3.914677070958379E-3</v>
      </c>
      <c r="H33" s="25">
        <f t="shared" si="6"/>
        <v>-5.3583983464176622E-3</v>
      </c>
      <c r="I33" s="25">
        <f t="shared" si="7"/>
        <v>7.9320529199039935E-3</v>
      </c>
      <c r="U33">
        <v>502.25</v>
      </c>
      <c r="V33" s="25">
        <v>500.1</v>
      </c>
      <c r="W33" s="25">
        <v>1104.75</v>
      </c>
      <c r="X33" s="25">
        <v>1108.7</v>
      </c>
      <c r="Y33" s="25">
        <v>12677</v>
      </c>
      <c r="Z33" s="25">
        <v>12704.23</v>
      </c>
      <c r="AA33" s="26">
        <v>28.817</v>
      </c>
      <c r="AB33" s="27">
        <v>439.5</v>
      </c>
    </row>
    <row r="34" spans="1:28" x14ac:dyDescent="0.3">
      <c r="A34" s="5">
        <v>44111</v>
      </c>
      <c r="B34" s="25">
        <f t="shared" si="1"/>
        <v>9.287146784417482E-3</v>
      </c>
      <c r="C34" s="25">
        <f t="shared" si="2"/>
        <v>9.1795114518413781E-3</v>
      </c>
      <c r="D34" s="25">
        <f t="shared" si="3"/>
        <v>1.5528567562651495E-2</v>
      </c>
      <c r="E34" s="25">
        <f t="shared" si="9"/>
        <v>1.0987269551902299E-2</v>
      </c>
      <c r="F34" s="25">
        <f t="shared" si="4"/>
        <v>1.261445630696645E-2</v>
      </c>
      <c r="G34" s="25">
        <f t="shared" si="5"/>
        <v>1.5643920413328682E-2</v>
      </c>
      <c r="H34" s="25">
        <f t="shared" si="6"/>
        <v>-8.7258517604436457E-4</v>
      </c>
      <c r="I34" s="25">
        <f t="shared" si="7"/>
        <v>2.2322355437898487E-2</v>
      </c>
      <c r="U34">
        <v>504.22</v>
      </c>
      <c r="V34" s="25">
        <v>504.8</v>
      </c>
      <c r="W34" s="25">
        <v>1111.5</v>
      </c>
      <c r="X34" s="25">
        <v>1110.73</v>
      </c>
      <c r="Y34" s="25">
        <v>12754</v>
      </c>
      <c r="Z34" s="25">
        <v>12746.37</v>
      </c>
      <c r="AA34" s="26">
        <v>28.663</v>
      </c>
      <c r="AB34" s="27">
        <v>443</v>
      </c>
    </row>
    <row r="35" spans="1:28" x14ac:dyDescent="0.3">
      <c r="A35" s="5">
        <v>44112</v>
      </c>
      <c r="B35" s="25">
        <f t="shared" si="1"/>
        <v>3.7218000625858509E-3</v>
      </c>
      <c r="C35" s="25">
        <f t="shared" si="2"/>
        <v>3.7815638435428813E-3</v>
      </c>
      <c r="D35" s="25">
        <f t="shared" si="3"/>
        <v>4.2818282624405603E-3</v>
      </c>
      <c r="E35" s="25">
        <f t="shared" si="9"/>
        <v>5.3182599589310974E-3</v>
      </c>
      <c r="F35" s="25">
        <f t="shared" si="4"/>
        <v>6.4953994223908044E-3</v>
      </c>
      <c r="G35" s="25">
        <f t="shared" si="5"/>
        <v>9.5216606821924895E-3</v>
      </c>
      <c r="H35" s="25">
        <f t="shared" si="6"/>
        <v>-1.3627550722637182E-3</v>
      </c>
      <c r="I35" s="25">
        <f t="shared" si="7"/>
        <v>1.5334364000106742E-2</v>
      </c>
      <c r="U35">
        <v>512.16999999999996</v>
      </c>
      <c r="V35" s="25">
        <v>512.70000000000005</v>
      </c>
      <c r="W35" s="25">
        <v>1121.75</v>
      </c>
      <c r="X35" s="25">
        <v>1124.83</v>
      </c>
      <c r="Y35" s="25">
        <v>12873</v>
      </c>
      <c r="Z35" s="25">
        <v>12887.19</v>
      </c>
      <c r="AA35" s="26">
        <v>28.638000000000002</v>
      </c>
      <c r="AB35" s="27">
        <v>453</v>
      </c>
    </row>
    <row r="36" spans="1:28" x14ac:dyDescent="0.3">
      <c r="A36" s="5">
        <v>44116</v>
      </c>
      <c r="B36" s="25">
        <f t="shared" si="1"/>
        <v>-4.644681922793746E-4</v>
      </c>
      <c r="C36" s="25">
        <f t="shared" si="2"/>
        <v>-4.4414835284874968E-4</v>
      </c>
      <c r="D36" s="25">
        <f t="shared" si="3"/>
        <v>0</v>
      </c>
      <c r="E36" s="25">
        <f t="shared" si="9"/>
        <v>-6.779127342774544E-4</v>
      </c>
      <c r="F36" s="25">
        <f t="shared" si="4"/>
        <v>-2.706457344889438E-3</v>
      </c>
      <c r="G36" s="25">
        <f t="shared" si="5"/>
        <v>-6.3841520435732537E-4</v>
      </c>
      <c r="H36" s="25">
        <f t="shared" si="6"/>
        <v>4.9877154725043249E-3</v>
      </c>
      <c r="I36" s="25">
        <f t="shared" si="7"/>
        <v>4.3384015985981411E-3</v>
      </c>
      <c r="U36">
        <v>517.07000000000005</v>
      </c>
      <c r="V36" s="25">
        <v>514.9</v>
      </c>
      <c r="W36" s="25">
        <v>1126</v>
      </c>
      <c r="X36" s="25">
        <v>1132.1600000000001</v>
      </c>
      <c r="Y36" s="25">
        <v>12921</v>
      </c>
      <c r="Z36" s="25">
        <v>12955.91</v>
      </c>
      <c r="AA36" s="26">
        <v>28.599</v>
      </c>
      <c r="AB36" s="27">
        <v>460</v>
      </c>
    </row>
    <row r="37" spans="1:28" x14ac:dyDescent="0.3">
      <c r="A37" s="5">
        <v>44117</v>
      </c>
      <c r="B37" s="25">
        <f t="shared" si="1"/>
        <v>-1.9376095967077417E-3</v>
      </c>
      <c r="C37" s="25">
        <f t="shared" si="2"/>
        <v>-3.5603063865238711E-3</v>
      </c>
      <c r="D37" s="25">
        <f t="shared" si="3"/>
        <v>-4.0868014456354653E-3</v>
      </c>
      <c r="E37" s="25">
        <f t="shared" si="9"/>
        <v>-2.1510506066525436E-3</v>
      </c>
      <c r="F37" s="25">
        <f t="shared" si="4"/>
        <v>-3.9400874485174117E-3</v>
      </c>
      <c r="G37" s="25">
        <f t="shared" si="5"/>
        <v>-4.7330938762954475E-3</v>
      </c>
      <c r="H37" s="25">
        <f t="shared" si="6"/>
        <v>3.8264197353548072E-4</v>
      </c>
      <c r="I37" s="25">
        <f t="shared" si="7"/>
        <v>-6.5146810211936419E-3</v>
      </c>
      <c r="U37">
        <v>516.74</v>
      </c>
      <c r="V37" s="25">
        <v>514.9</v>
      </c>
      <c r="W37" s="25">
        <v>1125.5</v>
      </c>
      <c r="X37" s="25">
        <v>1129.0999999999999</v>
      </c>
      <c r="Y37" s="25">
        <v>12915</v>
      </c>
      <c r="Z37" s="25">
        <v>12947.13</v>
      </c>
      <c r="AA37" s="26">
        <v>28.742000000000001</v>
      </c>
      <c r="AB37" s="27">
        <v>462</v>
      </c>
    </row>
    <row r="38" spans="1:28" x14ac:dyDescent="0.3">
      <c r="A38" s="5">
        <v>44118</v>
      </c>
      <c r="B38" s="25">
        <f t="shared" si="1"/>
        <v>-3.886518689280936E-3</v>
      </c>
      <c r="C38" s="25">
        <f t="shared" si="2"/>
        <v>-2.4550843711978413E-3</v>
      </c>
      <c r="D38" s="25">
        <f t="shared" si="3"/>
        <v>-1.1177682805486769E-2</v>
      </c>
      <c r="E38" s="25">
        <f t="shared" si="9"/>
        <v>-7.1068414285358631E-3</v>
      </c>
      <c r="F38" s="25">
        <f t="shared" si="4"/>
        <v>-6.5120077404431957E-3</v>
      </c>
      <c r="G38" s="25">
        <f t="shared" si="5"/>
        <v>-8.7490305373654573E-3</v>
      </c>
      <c r="H38" s="25">
        <f t="shared" si="6"/>
        <v>-2.4348249655071404E-4</v>
      </c>
      <c r="I38" s="25">
        <f t="shared" si="7"/>
        <v>-1.3158084577511088E-2</v>
      </c>
      <c r="U38">
        <v>514.29999999999995</v>
      </c>
      <c r="V38" s="25">
        <v>512.79999999999995</v>
      </c>
      <c r="W38" s="25">
        <v>1121.5</v>
      </c>
      <c r="X38" s="25">
        <v>1124.6600000000001</v>
      </c>
      <c r="Y38" s="25">
        <v>12890</v>
      </c>
      <c r="Z38" s="25">
        <v>12919.31</v>
      </c>
      <c r="AA38" s="26">
        <v>28.753</v>
      </c>
      <c r="AB38" s="27">
        <v>459</v>
      </c>
    </row>
    <row r="39" spans="1:28" x14ac:dyDescent="0.3">
      <c r="A39" s="5">
        <v>44119</v>
      </c>
      <c r="B39" s="25">
        <f t="shared" si="1"/>
        <v>-7.1909017067251493E-3</v>
      </c>
      <c r="C39" s="25">
        <f t="shared" si="2"/>
        <v>-6.7264827609507857E-3</v>
      </c>
      <c r="D39" s="25">
        <f t="shared" si="3"/>
        <v>-3.1601843404473169E-3</v>
      </c>
      <c r="E39" s="25">
        <f t="shared" si="9"/>
        <v>-6.0559591358184325E-3</v>
      </c>
      <c r="F39" s="25">
        <f t="shared" si="4"/>
        <v>-5.2762994573572952E-3</v>
      </c>
      <c r="G39" s="25">
        <f t="shared" si="5"/>
        <v>-6.2372923491784667E-3</v>
      </c>
      <c r="H39" s="25">
        <f t="shared" si="6"/>
        <v>1.2515646189419536E-3</v>
      </c>
      <c r="I39" s="25">
        <f t="shared" si="7"/>
        <v>-8.8692377407797729E-3</v>
      </c>
      <c r="U39">
        <v>509.82</v>
      </c>
      <c r="V39" s="25">
        <v>507.1</v>
      </c>
      <c r="W39" s="25">
        <v>1118.75</v>
      </c>
      <c r="X39" s="25">
        <v>1117.3599999999999</v>
      </c>
      <c r="Y39" s="25">
        <v>12840</v>
      </c>
      <c r="Z39" s="25">
        <v>12827.82</v>
      </c>
      <c r="AA39" s="26">
        <v>28.745999999999999</v>
      </c>
      <c r="AB39" s="27">
        <v>453</v>
      </c>
    </row>
    <row r="40" spans="1:28" x14ac:dyDescent="0.3">
      <c r="A40" s="5">
        <v>44120</v>
      </c>
      <c r="B40" s="25">
        <f t="shared" si="1"/>
        <v>1.1310131873610504E-2</v>
      </c>
      <c r="C40" s="25">
        <f t="shared" si="2"/>
        <v>8.7356362440454919E-3</v>
      </c>
      <c r="D40" s="25">
        <f t="shared" si="3"/>
        <v>1.3167135304898899E-2</v>
      </c>
      <c r="E40" s="25">
        <f t="shared" si="9"/>
        <v>1.2313323305705368E-2</v>
      </c>
      <c r="F40" s="25">
        <f t="shared" si="4"/>
        <v>1.032011987813938E-2</v>
      </c>
      <c r="G40" s="25">
        <f t="shared" si="5"/>
        <v>1.3351699653416595E-2</v>
      </c>
      <c r="H40" s="25">
        <f t="shared" si="6"/>
        <v>-1.8431261846923849E-3</v>
      </c>
      <c r="I40" s="25">
        <f t="shared" si="7"/>
        <v>1.8753996973321817E-2</v>
      </c>
      <c r="U40">
        <v>506.65</v>
      </c>
      <c r="V40" s="25">
        <v>505.5</v>
      </c>
      <c r="W40" s="25">
        <v>1111.25</v>
      </c>
      <c r="X40" s="25">
        <v>1111.48</v>
      </c>
      <c r="Y40" s="25">
        <v>12748</v>
      </c>
      <c r="Z40" s="25">
        <v>12750.37</v>
      </c>
      <c r="AA40" s="26">
        <v>28.782</v>
      </c>
      <c r="AB40" s="27">
        <v>449</v>
      </c>
    </row>
    <row r="41" spans="1:28" x14ac:dyDescent="0.3">
      <c r="A41" s="5">
        <v>44123</v>
      </c>
      <c r="B41" s="25">
        <f t="shared" si="1"/>
        <v>-2.9516877108477172E-3</v>
      </c>
      <c r="C41" s="25">
        <f t="shared" si="2"/>
        <v>-3.1270965844359812E-3</v>
      </c>
      <c r="D41" s="25">
        <f t="shared" si="3"/>
        <v>-5.0890695074712932E-3</v>
      </c>
      <c r="E41" s="25">
        <f t="shared" si="9"/>
        <v>-3.5676198877327807E-3</v>
      </c>
      <c r="F41" s="25">
        <f t="shared" si="4"/>
        <v>-1.3811726121562141E-3</v>
      </c>
      <c r="G41" s="25">
        <f t="shared" si="5"/>
        <v>-5.9186218150213696E-3</v>
      </c>
      <c r="H41" s="25">
        <f t="shared" si="6"/>
        <v>-1.0099427977140834E-3</v>
      </c>
      <c r="I41" s="25">
        <f t="shared" si="7"/>
        <v>-1.4309545212897628E-2</v>
      </c>
      <c r="U41">
        <v>513.46</v>
      </c>
      <c r="V41" s="25">
        <v>512.20000000000005</v>
      </c>
      <c r="W41" s="25">
        <v>1121</v>
      </c>
      <c r="X41" s="25">
        <v>1123.01</v>
      </c>
      <c r="Y41" s="25">
        <v>12893</v>
      </c>
      <c r="Z41" s="25">
        <v>12908.34</v>
      </c>
      <c r="AA41" s="26">
        <v>28.728999999999999</v>
      </c>
      <c r="AB41" s="27">
        <v>457.5</v>
      </c>
    </row>
    <row r="42" spans="1:28" x14ac:dyDescent="0.3">
      <c r="A42" s="5">
        <v>44124</v>
      </c>
      <c r="B42" s="25">
        <f t="shared" si="1"/>
        <v>3.8887809162041877E-4</v>
      </c>
      <c r="C42" s="25">
        <f t="shared" si="2"/>
        <v>1.788109551085514E-3</v>
      </c>
      <c r="D42" s="25">
        <f t="shared" si="3"/>
        <v>-2.5542798050967423E-3</v>
      </c>
      <c r="E42" s="25">
        <f t="shared" si="9"/>
        <v>1.1561943538880314E-3</v>
      </c>
      <c r="F42" s="25">
        <f t="shared" si="4"/>
        <v>-1.124167030409478E-3</v>
      </c>
      <c r="G42" s="25">
        <f t="shared" si="5"/>
        <v>7.2461642566240059E-4</v>
      </c>
      <c r="H42" s="25">
        <f t="shared" si="6"/>
        <v>-7.668444727279458E-4</v>
      </c>
      <c r="I42" s="25">
        <f t="shared" si="7"/>
        <v>4.4247859803556357E-3</v>
      </c>
      <c r="U42">
        <v>510.43</v>
      </c>
      <c r="V42" s="25">
        <v>509.6</v>
      </c>
      <c r="W42" s="25">
        <v>1117.5</v>
      </c>
      <c r="X42" s="25">
        <v>1121.46</v>
      </c>
      <c r="Y42" s="25">
        <v>12855</v>
      </c>
      <c r="Z42" s="25">
        <v>12862.37</v>
      </c>
      <c r="AA42" s="26">
        <v>28.7</v>
      </c>
      <c r="AB42" s="27">
        <v>451</v>
      </c>
    </row>
    <row r="43" spans="1:28" x14ac:dyDescent="0.3">
      <c r="A43" s="5">
        <v>44125</v>
      </c>
      <c r="B43" s="25">
        <f t="shared" si="1"/>
        <v>-1.8679955618629148E-3</v>
      </c>
      <c r="C43" s="25">
        <f t="shared" si="2"/>
        <v>2.8988759290379659E-3</v>
      </c>
      <c r="D43" s="25">
        <f t="shared" si="3"/>
        <v>1.0372927922894511E-2</v>
      </c>
      <c r="E43" s="25">
        <f t="shared" si="9"/>
        <v>3.0844072048122843E-3</v>
      </c>
      <c r="F43" s="25">
        <f t="shared" si="4"/>
        <v>4.5513124598849592E-3</v>
      </c>
      <c r="G43" s="25">
        <f t="shared" si="5"/>
        <v>4.8433810797106763E-3</v>
      </c>
      <c r="H43" s="25">
        <f t="shared" si="6"/>
        <v>1.2197035890317374E-3</v>
      </c>
      <c r="I43" s="25">
        <f t="shared" si="7"/>
        <v>4.4052934679164176E-3</v>
      </c>
      <c r="U43">
        <v>510.8</v>
      </c>
      <c r="V43" s="25">
        <v>508.3</v>
      </c>
      <c r="W43" s="25">
        <v>1119.5</v>
      </c>
      <c r="X43" s="25">
        <v>1120.2</v>
      </c>
      <c r="Y43" s="25">
        <v>12860</v>
      </c>
      <c r="Z43" s="25">
        <v>12877.25</v>
      </c>
      <c r="AA43" s="26">
        <v>28.678000000000001</v>
      </c>
      <c r="AB43" s="27">
        <v>453</v>
      </c>
    </row>
    <row r="44" spans="1:28" x14ac:dyDescent="0.3">
      <c r="A44" s="5">
        <v>44126</v>
      </c>
      <c r="B44" s="25">
        <f t="shared" si="1"/>
        <v>1.5579964197597263E-4</v>
      </c>
      <c r="C44" s="25">
        <f t="shared" si="2"/>
        <v>2.2264277059576385E-4</v>
      </c>
      <c r="D44" s="25">
        <f t="shared" si="3"/>
        <v>-4.6838493124264262E-3</v>
      </c>
      <c r="E44" s="25">
        <f t="shared" si="9"/>
        <v>-1.410761452379205E-3</v>
      </c>
      <c r="F44" s="25">
        <f t="shared" si="4"/>
        <v>-2.1795513416532309E-3</v>
      </c>
      <c r="G44" s="25">
        <f t="shared" si="5"/>
        <v>-3.5912287796235295E-3</v>
      </c>
      <c r="H44" s="25">
        <f t="shared" si="6"/>
        <v>-3.314091397336016E-3</v>
      </c>
      <c r="I44" s="25">
        <f t="shared" si="7"/>
        <v>-6.6152391187192048E-3</v>
      </c>
      <c r="U44">
        <v>513.28</v>
      </c>
      <c r="V44" s="25">
        <v>513.6</v>
      </c>
      <c r="W44" s="25">
        <v>1122.75</v>
      </c>
      <c r="X44" s="25">
        <v>1125.31</v>
      </c>
      <c r="Y44" s="25">
        <v>12836</v>
      </c>
      <c r="Z44" s="25">
        <v>12917.03</v>
      </c>
      <c r="AA44" s="26">
        <v>28.713000000000001</v>
      </c>
      <c r="AB44" s="27">
        <v>455</v>
      </c>
    </row>
    <row r="45" spans="1:28" x14ac:dyDescent="0.3">
      <c r="A45" s="5">
        <v>44127</v>
      </c>
      <c r="B45" s="25">
        <f t="shared" si="1"/>
        <v>-2.3395471951728987E-3</v>
      </c>
      <c r="C45" s="25">
        <f t="shared" si="2"/>
        <v>-2.6749904493030014E-3</v>
      </c>
      <c r="D45" s="25">
        <f t="shared" si="3"/>
        <v>-5.6890786104682239E-3</v>
      </c>
      <c r="E45" s="25">
        <f t="shared" si="9"/>
        <v>-1.8476110669840905E-3</v>
      </c>
      <c r="F45" s="25">
        <f t="shared" si="4"/>
        <v>2.5823571721558293E-4</v>
      </c>
      <c r="G45" s="25">
        <f t="shared" si="5"/>
        <v>-2.8783759996833004E-3</v>
      </c>
      <c r="H45" s="25">
        <f t="shared" si="6"/>
        <v>-1.0138620268195144E-3</v>
      </c>
      <c r="I45" s="25">
        <f t="shared" si="7"/>
        <v>-1.1123585218662316E-2</v>
      </c>
      <c r="U45">
        <v>511.44</v>
      </c>
      <c r="V45" s="25">
        <v>511.2</v>
      </c>
      <c r="W45" s="25">
        <v>1123</v>
      </c>
      <c r="X45" s="25">
        <v>1122.8599999999999</v>
      </c>
      <c r="Y45" s="25">
        <v>12838</v>
      </c>
      <c r="Z45" s="25">
        <v>12898.82</v>
      </c>
      <c r="AA45" s="26">
        <v>28.617999999999999</v>
      </c>
      <c r="AB45" s="27">
        <v>452</v>
      </c>
    </row>
    <row r="46" spans="1:28" x14ac:dyDescent="0.3">
      <c r="A46" s="5">
        <v>44130</v>
      </c>
      <c r="B46" s="25">
        <f t="shared" si="1"/>
        <v>-5.087874464271413E-3</v>
      </c>
      <c r="C46" s="25">
        <f t="shared" si="2"/>
        <v>-3.5778213478839666E-3</v>
      </c>
      <c r="D46" s="25">
        <f t="shared" si="3"/>
        <v>-8.8924605343470124E-3</v>
      </c>
      <c r="E46" s="25">
        <f t="shared" si="9"/>
        <v>-6.3314528210647704E-3</v>
      </c>
      <c r="F46" s="25">
        <f t="shared" si="4"/>
        <v>-6.5207913057192786E-3</v>
      </c>
      <c r="G46" s="25">
        <f t="shared" si="5"/>
        <v>-6.2749160896324518E-3</v>
      </c>
      <c r="H46" s="25">
        <f t="shared" si="6"/>
        <v>2.7978876131190002E-4</v>
      </c>
      <c r="I46" s="25">
        <f t="shared" si="7"/>
        <v>-6.7340321813440683E-3</v>
      </c>
      <c r="U46">
        <v>509.97</v>
      </c>
      <c r="V46" s="25">
        <v>508.3</v>
      </c>
      <c r="W46" s="25">
        <v>1120</v>
      </c>
      <c r="X46" s="25">
        <v>1123.1500000000001</v>
      </c>
      <c r="Y46" s="25">
        <v>12808</v>
      </c>
      <c r="Z46" s="25">
        <v>12875.01</v>
      </c>
      <c r="AA46" s="26">
        <v>28.588999999999999</v>
      </c>
      <c r="AB46" s="27">
        <v>447</v>
      </c>
    </row>
    <row r="47" spans="1:28" x14ac:dyDescent="0.3">
      <c r="A47" s="5">
        <v>44131</v>
      </c>
      <c r="B47" s="25">
        <f t="shared" si="1"/>
        <v>-1.1047220374787427E-2</v>
      </c>
      <c r="C47" s="25">
        <f t="shared" si="2"/>
        <v>-1.001413217158289E-2</v>
      </c>
      <c r="D47" s="25">
        <f t="shared" si="3"/>
        <v>-5.5732628336450834E-3</v>
      </c>
      <c r="E47" s="25">
        <f t="shared" si="9"/>
        <v>-1.0279522304788461E-2</v>
      </c>
      <c r="F47" s="25">
        <f t="shared" si="4"/>
        <v>-1.099357771823908E-2</v>
      </c>
      <c r="G47" s="25">
        <f t="shared" si="5"/>
        <v>-1.2289581599770881E-2</v>
      </c>
      <c r="H47" s="25">
        <f t="shared" si="6"/>
        <v>0</v>
      </c>
      <c r="I47" s="25">
        <f t="shared" si="7"/>
        <v>-1.5891367336634554E-2</v>
      </c>
      <c r="U47">
        <v>506.78</v>
      </c>
      <c r="V47" s="25">
        <v>503.8</v>
      </c>
      <c r="W47" s="25">
        <v>1116</v>
      </c>
      <c r="X47" s="25">
        <v>1115.8499999999999</v>
      </c>
      <c r="Y47" s="25">
        <v>12743</v>
      </c>
      <c r="Z47" s="25">
        <v>12793.75</v>
      </c>
      <c r="AA47" s="26">
        <v>28.597000000000001</v>
      </c>
      <c r="AB47" s="27">
        <v>444</v>
      </c>
    </row>
    <row r="48" spans="1:28" x14ac:dyDescent="0.3">
      <c r="A48" s="5">
        <v>44132</v>
      </c>
      <c r="B48" s="25">
        <f t="shared" si="1"/>
        <v>-1.5190570321543926E-2</v>
      </c>
      <c r="C48" s="25">
        <f t="shared" si="2"/>
        <v>-1.9078828770081768E-2</v>
      </c>
      <c r="D48" s="25">
        <f t="shared" si="3"/>
        <v>-1.934764099778612E-2</v>
      </c>
      <c r="E48" s="25">
        <f t="shared" si="9"/>
        <v>-9.2482585443255539E-3</v>
      </c>
      <c r="F48" s="25">
        <f t="shared" si="4"/>
        <v>-7.55805124937223E-3</v>
      </c>
      <c r="G48" s="25">
        <f t="shared" si="5"/>
        <v>-8.9494136116228789E-3</v>
      </c>
      <c r="H48" s="25">
        <f t="shared" si="6"/>
        <v>-4.5469649792692944E-4</v>
      </c>
      <c r="I48" s="25">
        <f t="shared" si="7"/>
        <v>-1.1507606851479802E-2</v>
      </c>
      <c r="U48">
        <v>500.59</v>
      </c>
      <c r="V48" s="25">
        <v>501</v>
      </c>
      <c r="W48" s="25">
        <v>1104.8800000000001</v>
      </c>
      <c r="X48" s="25">
        <v>1103.6500000000001</v>
      </c>
      <c r="Y48" s="25">
        <v>12603</v>
      </c>
      <c r="Z48" s="25">
        <v>12662.91</v>
      </c>
      <c r="AA48" s="26">
        <v>28.597000000000001</v>
      </c>
      <c r="AB48" s="27">
        <v>437</v>
      </c>
    </row>
    <row r="49" spans="1:28" x14ac:dyDescent="0.3">
      <c r="A49" s="5">
        <v>44133</v>
      </c>
      <c r="B49" s="25">
        <f t="shared" si="1"/>
        <v>8.2635152728248919E-3</v>
      </c>
      <c r="C49" s="25">
        <f t="shared" si="2"/>
        <v>5.7491247232843851E-3</v>
      </c>
      <c r="D49" s="25">
        <f t="shared" si="3"/>
        <v>5.2770571008438193E-3</v>
      </c>
      <c r="E49" s="25">
        <f t="shared" si="9"/>
        <v>3.577903898989872E-3</v>
      </c>
      <c r="F49" s="25">
        <f t="shared" si="4"/>
        <v>3.172059392175772E-3</v>
      </c>
      <c r="G49" s="25">
        <f t="shared" si="5"/>
        <v>5.1466710577157465E-3</v>
      </c>
      <c r="H49" s="25">
        <f t="shared" si="6"/>
        <v>-8.0496985709877119E-4</v>
      </c>
      <c r="I49" s="25">
        <f t="shared" si="7"/>
        <v>8.0692080484471834E-3</v>
      </c>
      <c r="U49">
        <v>496.13</v>
      </c>
      <c r="V49" s="25">
        <v>491.4</v>
      </c>
      <c r="W49" s="25">
        <v>1084</v>
      </c>
      <c r="X49" s="25">
        <v>1095.3399999999999</v>
      </c>
      <c r="Y49" s="25">
        <v>12413</v>
      </c>
      <c r="Z49" s="25">
        <v>12546.34</v>
      </c>
      <c r="AA49" s="26">
        <v>28.584</v>
      </c>
      <c r="AB49" s="27">
        <v>432</v>
      </c>
    </row>
    <row r="50" spans="1:28" x14ac:dyDescent="0.3">
      <c r="A50" s="5">
        <v>44134</v>
      </c>
      <c r="B50" s="25">
        <f t="shared" si="1"/>
        <v>1.3333530869465168E-2</v>
      </c>
      <c r="C50" s="25">
        <f t="shared" si="2"/>
        <v>1.2079918973915155E-2</v>
      </c>
      <c r="D50" s="25">
        <f t="shared" si="3"/>
        <v>1.7656959528169973E-2</v>
      </c>
      <c r="E50" s="25">
        <f t="shared" si="9"/>
        <v>1.1426520800259877E-2</v>
      </c>
      <c r="F50" s="25">
        <f t="shared" si="4"/>
        <v>1.1041635547755217E-2</v>
      </c>
      <c r="G50" s="25">
        <f t="shared" si="5"/>
        <v>1.144441871249202E-2</v>
      </c>
      <c r="H50" s="25">
        <f t="shared" si="6"/>
        <v>1.5743351686984663E-3</v>
      </c>
      <c r="I50" s="25">
        <f t="shared" si="7"/>
        <v>1.2550079154288593E-2</v>
      </c>
      <c r="U50">
        <v>498.69</v>
      </c>
      <c r="V50" s="25">
        <v>494</v>
      </c>
      <c r="W50" s="25">
        <v>1090.25</v>
      </c>
      <c r="X50" s="25">
        <v>1098.82</v>
      </c>
      <c r="Y50" s="25">
        <v>12516</v>
      </c>
      <c r="Z50" s="25">
        <v>12591.31</v>
      </c>
      <c r="AA50" s="26">
        <v>28.561</v>
      </c>
      <c r="AB50" s="27">
        <v>435.5</v>
      </c>
    </row>
    <row r="51" spans="1:28" x14ac:dyDescent="0.3">
      <c r="A51" s="5">
        <v>44137</v>
      </c>
      <c r="B51" s="25">
        <f t="shared" si="1"/>
        <v>1.4091355760509704E-2</v>
      </c>
      <c r="C51" s="25">
        <f t="shared" si="2"/>
        <v>1.4618499390618326E-2</v>
      </c>
      <c r="D51" s="25">
        <f t="shared" si="3"/>
        <v>1.441430821278851E-2</v>
      </c>
      <c r="E51" s="25">
        <f t="shared" si="9"/>
        <v>1.0302423853567404E-2</v>
      </c>
      <c r="F51" s="25">
        <f t="shared" si="4"/>
        <v>9.4598931745157114E-3</v>
      </c>
      <c r="G51" s="25">
        <f t="shared" si="5"/>
        <v>1.2725223915206902E-2</v>
      </c>
      <c r="H51" s="25">
        <f t="shared" si="6"/>
        <v>-1.8894998448491804E-3</v>
      </c>
      <c r="I51" s="25">
        <f t="shared" si="7"/>
        <v>2.0202707317519469E-2</v>
      </c>
      <c r="U51">
        <v>504.43</v>
      </c>
      <c r="V51" s="25">
        <v>502.8</v>
      </c>
      <c r="W51" s="25">
        <v>1103.5</v>
      </c>
      <c r="X51" s="25">
        <v>1111.02</v>
      </c>
      <c r="Y51" s="25">
        <v>12684</v>
      </c>
      <c r="Z51" s="25">
        <v>12736.01</v>
      </c>
      <c r="AA51" s="26">
        <v>28.606000000000002</v>
      </c>
      <c r="AB51" s="27">
        <v>441</v>
      </c>
    </row>
    <row r="52" spans="1:28" x14ac:dyDescent="0.3">
      <c r="A52" s="5">
        <v>44138</v>
      </c>
      <c r="B52" s="25">
        <f t="shared" si="1"/>
        <v>2.0966810243572848E-3</v>
      </c>
      <c r="C52" s="25">
        <f t="shared" si="2"/>
        <v>4.0107005634072747E-3</v>
      </c>
      <c r="D52" s="25">
        <f t="shared" si="3"/>
        <v>8.7831149187629475E-3</v>
      </c>
      <c r="E52" s="25">
        <f t="shared" si="9"/>
        <v>3.9477766527786862E-3</v>
      </c>
      <c r="F52" s="25">
        <f t="shared" si="4"/>
        <v>5.1135995034712898E-3</v>
      </c>
      <c r="G52" s="25">
        <f t="shared" si="5"/>
        <v>4.3749215304143005E-3</v>
      </c>
      <c r="H52" s="25">
        <f t="shared" si="6"/>
        <v>-1.4720832632784953E-3</v>
      </c>
      <c r="I52" s="25">
        <f t="shared" si="7"/>
        <v>2.21975673831281E-3</v>
      </c>
      <c r="U52">
        <v>510.89</v>
      </c>
      <c r="V52" s="25">
        <v>510.1</v>
      </c>
      <c r="W52" s="25">
        <v>1119.75</v>
      </c>
      <c r="X52" s="25">
        <v>1121.58</v>
      </c>
      <c r="Y52" s="25">
        <v>12864</v>
      </c>
      <c r="Z52" s="25">
        <v>12867.9</v>
      </c>
      <c r="AA52" s="26">
        <v>28.552</v>
      </c>
      <c r="AB52" s="27">
        <v>450</v>
      </c>
    </row>
    <row r="53" spans="1:28" x14ac:dyDescent="0.3">
      <c r="A53" s="5">
        <v>44139</v>
      </c>
      <c r="B53" s="25">
        <f t="shared" si="1"/>
        <v>3.5620294747970302E-3</v>
      </c>
      <c r="C53" s="25">
        <f t="shared" si="2"/>
        <v>3.3300064071874295E-3</v>
      </c>
      <c r="D53" s="25">
        <f t="shared" si="3"/>
        <v>2.3291935996004516E-3</v>
      </c>
      <c r="E53" s="25">
        <f t="shared" si="9"/>
        <v>4.2275130519795904E-3</v>
      </c>
      <c r="F53" s="25">
        <f t="shared" si="4"/>
        <v>5.2023085292548536E-3</v>
      </c>
      <c r="G53" s="25">
        <f t="shared" si="5"/>
        <v>4.8408356986417546E-3</v>
      </c>
      <c r="H53" s="25">
        <f t="shared" si="6"/>
        <v>1.9973025544012071E-3</v>
      </c>
      <c r="I53" s="25">
        <f t="shared" si="7"/>
        <v>3.3204236373025474E-3</v>
      </c>
      <c r="U53">
        <v>513.13</v>
      </c>
      <c r="V53" s="25">
        <v>514.6</v>
      </c>
      <c r="W53" s="25">
        <v>1124.25</v>
      </c>
      <c r="X53" s="25">
        <v>1127.33</v>
      </c>
      <c r="Y53" s="25">
        <v>12891</v>
      </c>
      <c r="Z53" s="25">
        <v>12918.8</v>
      </c>
      <c r="AA53" s="26">
        <v>28.51</v>
      </c>
      <c r="AB53" s="27">
        <v>451</v>
      </c>
    </row>
    <row r="54" spans="1:28" x14ac:dyDescent="0.3">
      <c r="A54" s="5">
        <v>44140</v>
      </c>
      <c r="B54" s="25">
        <f t="shared" si="1"/>
        <v>1.4503573115766194E-2</v>
      </c>
      <c r="C54" s="25">
        <f t="shared" si="2"/>
        <v>1.255384838537672E-2</v>
      </c>
      <c r="D54" s="25">
        <f t="shared" si="3"/>
        <v>7.7250287601453938E-3</v>
      </c>
      <c r="E54" s="25">
        <f t="shared" si="9"/>
        <v>1.1795853412347367E-2</v>
      </c>
      <c r="F54" s="25">
        <f t="shared" si="4"/>
        <v>1.1546114810046687E-2</v>
      </c>
      <c r="G54" s="25">
        <f t="shared" si="5"/>
        <v>1.2163419201390406E-2</v>
      </c>
      <c r="H54" s="25">
        <f t="shared" si="6"/>
        <v>2.0981229503304194E-3</v>
      </c>
      <c r="I54" s="25">
        <f t="shared" si="7"/>
        <v>1.3172528556538738E-2</v>
      </c>
      <c r="U54">
        <v>515.62</v>
      </c>
      <c r="V54" s="25">
        <v>515.79999999999995</v>
      </c>
      <c r="W54" s="25">
        <v>1128</v>
      </c>
      <c r="X54" s="25">
        <v>1133.21</v>
      </c>
      <c r="Y54" s="25">
        <v>12937</v>
      </c>
      <c r="Z54" s="25">
        <v>12973.53</v>
      </c>
      <c r="AA54" s="26">
        <v>28.567</v>
      </c>
      <c r="AB54" s="27">
        <v>452.5</v>
      </c>
    </row>
    <row r="55" spans="1:28" x14ac:dyDescent="0.3">
      <c r="A55" s="5">
        <v>44141</v>
      </c>
      <c r="B55" s="25">
        <f t="shared" si="1"/>
        <v>-4.1989602481162409E-3</v>
      </c>
      <c r="C55" s="25">
        <f t="shared" si="2"/>
        <v>-1.752464851571124E-3</v>
      </c>
      <c r="D55" s="25">
        <f t="shared" si="3"/>
        <v>-3.8483741094523863E-4</v>
      </c>
      <c r="E55" s="25">
        <f t="shared" si="9"/>
        <v>-3.4911453934369772E-3</v>
      </c>
      <c r="F55" s="25">
        <f t="shared" si="4"/>
        <v>-2.4629693836999244E-3</v>
      </c>
      <c r="G55" s="25">
        <f t="shared" si="5"/>
        <v>-6.7863342355579948E-3</v>
      </c>
      <c r="H55" s="25">
        <f t="shared" si="6"/>
        <v>-1.3982593951514476E-3</v>
      </c>
      <c r="I55" s="25">
        <f t="shared" si="7"/>
        <v>-1.6492952193841205E-2</v>
      </c>
      <c r="U55">
        <v>521.92999999999995</v>
      </c>
      <c r="V55" s="25">
        <v>519.79999999999995</v>
      </c>
      <c r="W55" s="25">
        <v>1142.25</v>
      </c>
      <c r="X55" s="25">
        <v>1146.3699999999999</v>
      </c>
      <c r="Y55" s="25">
        <v>13126</v>
      </c>
      <c r="Z55" s="25">
        <v>13127.47</v>
      </c>
      <c r="AA55" s="26">
        <v>28.626999999999999</v>
      </c>
      <c r="AB55" s="27">
        <v>458.5</v>
      </c>
    </row>
    <row r="56" spans="1:28" x14ac:dyDescent="0.3">
      <c r="A56" s="5">
        <v>44144</v>
      </c>
      <c r="B56" s="25">
        <f t="shared" si="1"/>
        <v>1.4431360892047166E-2</v>
      </c>
      <c r="C56" s="25">
        <f t="shared" si="2"/>
        <v>1.4582911601866668E-2</v>
      </c>
      <c r="D56" s="25">
        <f t="shared" si="3"/>
        <v>8.623221011676006E-3</v>
      </c>
      <c r="E56" s="25">
        <f t="shared" si="9"/>
        <v>1.3701293636780364E-2</v>
      </c>
      <c r="F56" s="25">
        <f t="shared" si="4"/>
        <v>1.4092873029811992E-2</v>
      </c>
      <c r="G56" s="25">
        <f t="shared" si="5"/>
        <v>1.3374665253587756E-2</v>
      </c>
      <c r="H56" s="25">
        <f t="shared" si="6"/>
        <v>-2.6270177457620907E-3</v>
      </c>
      <c r="I56" s="25">
        <f t="shared" si="7"/>
        <v>1.3216051391526243E-2</v>
      </c>
      <c r="U56">
        <v>518.4</v>
      </c>
      <c r="V56" s="25">
        <v>519.6</v>
      </c>
      <c r="W56" s="25">
        <v>1140.25</v>
      </c>
      <c r="X56" s="25">
        <v>1143.55</v>
      </c>
      <c r="Y56" s="25">
        <v>13071</v>
      </c>
      <c r="Z56" s="25">
        <v>13081.72</v>
      </c>
      <c r="AA56" s="26">
        <v>28.587</v>
      </c>
      <c r="AB56" s="27">
        <v>451</v>
      </c>
    </row>
    <row r="57" spans="1:28" x14ac:dyDescent="0.3">
      <c r="A57" s="5">
        <v>44145</v>
      </c>
      <c r="B57" s="25">
        <f t="shared" si="1"/>
        <v>-2.6428074429913091E-3</v>
      </c>
      <c r="C57" s="25">
        <f t="shared" si="2"/>
        <v>-2.8129413766146126E-3</v>
      </c>
      <c r="D57" s="25">
        <f t="shared" si="3"/>
        <v>3.8088029286408843E-3</v>
      </c>
      <c r="E57" s="25">
        <f t="shared" si="9"/>
        <v>-3.0516596537652992E-3</v>
      </c>
      <c r="F57" s="25">
        <f t="shared" si="4"/>
        <v>-3.8616257292594957E-3</v>
      </c>
      <c r="G57" s="25">
        <f t="shared" si="5"/>
        <v>-1.5048051831490566E-3</v>
      </c>
      <c r="H57" s="25">
        <f t="shared" si="6"/>
        <v>-7.0148363818145064E-5</v>
      </c>
      <c r="I57" s="25">
        <f t="shared" si="7"/>
        <v>2.1857932199802256E-3</v>
      </c>
      <c r="U57">
        <v>525.38</v>
      </c>
      <c r="V57" s="25">
        <v>524.1</v>
      </c>
      <c r="W57" s="25">
        <v>1157</v>
      </c>
      <c r="X57" s="25">
        <v>1159.78</v>
      </c>
      <c r="Y57" s="25">
        <v>13261</v>
      </c>
      <c r="Z57" s="25">
        <v>13262.19</v>
      </c>
      <c r="AA57" s="26">
        <v>28.512</v>
      </c>
      <c r="AB57" s="27">
        <v>457</v>
      </c>
    </row>
    <row r="58" spans="1:28" x14ac:dyDescent="0.3">
      <c r="A58" s="5">
        <v>44146</v>
      </c>
      <c r="B58" s="25">
        <f t="shared" si="1"/>
        <v>4.2251458660513049E-3</v>
      </c>
      <c r="C58" s="25">
        <f t="shared" si="2"/>
        <v>3.6768723158786855E-3</v>
      </c>
      <c r="D58" s="25">
        <f t="shared" si="3"/>
        <v>5.8751235040391111E-3</v>
      </c>
      <c r="E58" s="25">
        <f t="shared" si="9"/>
        <v>3.8912889999739245E-3</v>
      </c>
      <c r="F58" s="25">
        <f t="shared" si="4"/>
        <v>2.9817616201187713E-3</v>
      </c>
      <c r="G58" s="25">
        <f t="shared" si="5"/>
        <v>4.7543068405730485E-3</v>
      </c>
      <c r="H58" s="25">
        <f t="shared" si="6"/>
        <v>-1.7904479146287444E-3</v>
      </c>
      <c r="I58" s="25">
        <f t="shared" si="7"/>
        <v>8.695706967553913E-3</v>
      </c>
      <c r="U58">
        <v>524.59</v>
      </c>
      <c r="V58" s="25">
        <v>526.1</v>
      </c>
      <c r="W58" s="25">
        <v>1153.75</v>
      </c>
      <c r="X58" s="25">
        <v>1155.31</v>
      </c>
      <c r="Y58" s="25">
        <v>13226</v>
      </c>
      <c r="Z58" s="25">
        <v>13221.78</v>
      </c>
      <c r="AA58" s="26">
        <v>28.51</v>
      </c>
      <c r="AB58" s="27">
        <v>458</v>
      </c>
    </row>
    <row r="59" spans="1:28" x14ac:dyDescent="0.3">
      <c r="A59" s="5">
        <v>44147</v>
      </c>
      <c r="B59" s="25">
        <f t="shared" si="1"/>
        <v>2.2114746598135795E-2</v>
      </c>
      <c r="C59" s="25">
        <f t="shared" si="2"/>
        <v>1.9031901293455493E-2</v>
      </c>
      <c r="D59" s="25">
        <f t="shared" si="3"/>
        <v>2.3345910423052597E-2</v>
      </c>
      <c r="E59" s="25">
        <f t="shared" si="9"/>
        <v>2.0764834719286959E-2</v>
      </c>
      <c r="F59" s="25">
        <f t="shared" si="4"/>
        <v>1.918040303772834E-2</v>
      </c>
      <c r="G59" s="25">
        <f t="shared" si="5"/>
        <v>2.7950038512289693E-2</v>
      </c>
      <c r="H59" s="25">
        <f t="shared" si="6"/>
        <v>7.0251855781914392E-4</v>
      </c>
      <c r="I59" s="25">
        <f t="shared" si="7"/>
        <v>4.6520015634892907E-2</v>
      </c>
      <c r="U59">
        <v>527.09</v>
      </c>
      <c r="V59" s="25">
        <v>529.20000000000005</v>
      </c>
      <c r="W59" s="25">
        <v>1158</v>
      </c>
      <c r="X59" s="25">
        <v>1158.76</v>
      </c>
      <c r="Y59" s="25">
        <v>13282</v>
      </c>
      <c r="Z59" s="25">
        <v>13273.33</v>
      </c>
      <c r="AA59" s="26">
        <v>28.459</v>
      </c>
      <c r="AB59" s="27">
        <v>462</v>
      </c>
    </row>
    <row r="60" spans="1:28" x14ac:dyDescent="0.3">
      <c r="A60" s="5">
        <v>44148</v>
      </c>
      <c r="B60" s="25">
        <f t="shared" si="1"/>
        <v>3.3084616437294547E-3</v>
      </c>
      <c r="C60" s="25">
        <f t="shared" si="2"/>
        <v>5.0707904977415159E-3</v>
      </c>
      <c r="D60" s="25">
        <f t="shared" si="3"/>
        <v>8.08976649425488E-3</v>
      </c>
      <c r="E60" s="25">
        <f t="shared" si="9"/>
        <v>3.0340964685024144E-3</v>
      </c>
      <c r="F60" s="25">
        <f t="shared" si="4"/>
        <v>3.0515532912817975E-3</v>
      </c>
      <c r="G60" s="25">
        <f t="shared" si="5"/>
        <v>2.8555393801429694E-3</v>
      </c>
      <c r="H60" s="25">
        <f t="shared" si="6"/>
        <v>1.1230041538176623E-3</v>
      </c>
      <c r="I60" s="25">
        <f t="shared" si="7"/>
        <v>3.0943810147478017E-3</v>
      </c>
      <c r="U60">
        <v>542.03</v>
      </c>
      <c r="V60" s="25">
        <v>541.70000000000005</v>
      </c>
      <c r="W60" s="25">
        <v>1180.25</v>
      </c>
      <c r="X60" s="25">
        <v>1181.2</v>
      </c>
      <c r="Y60" s="25">
        <v>13579</v>
      </c>
      <c r="Z60" s="25">
        <v>13551.83</v>
      </c>
      <c r="AA60" s="26">
        <v>28.478999999999999</v>
      </c>
      <c r="AB60" s="27">
        <v>484</v>
      </c>
    </row>
    <row r="61" spans="1:28" x14ac:dyDescent="0.3">
      <c r="A61" s="5">
        <v>44151</v>
      </c>
      <c r="B61" s="25">
        <f t="shared" si="1"/>
        <v>9.6421492096325605E-3</v>
      </c>
      <c r="C61" s="25">
        <f t="shared" si="2"/>
        <v>1.1107732355611639E-2</v>
      </c>
      <c r="D61" s="25">
        <f t="shared" si="3"/>
        <v>1.3459642990583583E-2</v>
      </c>
      <c r="E61" s="25">
        <f t="shared" si="9"/>
        <v>1.3175519376580071E-2</v>
      </c>
      <c r="F61" s="25">
        <f t="shared" si="4"/>
        <v>1.3297310138313556E-2</v>
      </c>
      <c r="G61" s="25">
        <f t="shared" si="5"/>
        <v>1.6566094386689857E-2</v>
      </c>
      <c r="H61" s="25">
        <f t="shared" si="6"/>
        <v>-5.2625117428301092E-4</v>
      </c>
      <c r="I61" s="25">
        <f t="shared" si="7"/>
        <v>2.341073836524914E-2</v>
      </c>
      <c r="U61">
        <v>543.58000000000004</v>
      </c>
      <c r="V61" s="25">
        <v>546.1</v>
      </c>
      <c r="W61" s="25">
        <v>1186.25</v>
      </c>
      <c r="X61" s="25">
        <v>1184.81</v>
      </c>
      <c r="Y61" s="25">
        <v>13624</v>
      </c>
      <c r="Z61" s="25">
        <v>13593.01</v>
      </c>
      <c r="AA61" s="26">
        <v>28.510999999999999</v>
      </c>
      <c r="AB61" s="27">
        <v>485.5</v>
      </c>
    </row>
    <row r="62" spans="1:28" x14ac:dyDescent="0.3">
      <c r="A62" s="5">
        <v>44152</v>
      </c>
      <c r="B62" s="25">
        <f t="shared" si="1"/>
        <v>-1.0182559611355824E-3</v>
      </c>
      <c r="C62" s="25">
        <f t="shared" si="2"/>
        <v>2.0839845860563523E-4</v>
      </c>
      <c r="D62" s="25">
        <f t="shared" si="3"/>
        <v>-3.9826265530537412E-3</v>
      </c>
      <c r="E62" s="25">
        <f t="shared" si="9"/>
        <v>-3.6994890846100783E-3</v>
      </c>
      <c r="F62" s="25">
        <f t="shared" si="4"/>
        <v>-3.0195375193748653E-3</v>
      </c>
      <c r="G62" s="25">
        <f t="shared" si="5"/>
        <v>-6.5898994028985936E-3</v>
      </c>
      <c r="H62" s="25">
        <f t="shared" si="6"/>
        <v>5.2625117428309603E-4</v>
      </c>
      <c r="I62" s="25">
        <f t="shared" si="7"/>
        <v>-1.4184634991956413E-2</v>
      </c>
      <c r="U62">
        <v>552.66</v>
      </c>
      <c r="V62" s="25">
        <v>553.5</v>
      </c>
      <c r="W62" s="25">
        <v>1199.5</v>
      </c>
      <c r="X62" s="25">
        <v>1200.67</v>
      </c>
      <c r="Y62" s="25">
        <v>13756</v>
      </c>
      <c r="Z62" s="25">
        <v>13773.29</v>
      </c>
      <c r="AA62" s="26">
        <v>28.495999999999999</v>
      </c>
      <c r="AB62" s="27">
        <v>497</v>
      </c>
    </row>
    <row r="63" spans="1:28" x14ac:dyDescent="0.3">
      <c r="A63" s="5">
        <v>44153</v>
      </c>
      <c r="B63" s="25">
        <f t="shared" si="1"/>
        <v>-6.5514106073941212E-4</v>
      </c>
      <c r="C63" s="25">
        <f t="shared" si="2"/>
        <v>-2.0839845860567949E-4</v>
      </c>
      <c r="D63" s="25">
        <f t="shared" si="3"/>
        <v>-3.6343852470632106E-3</v>
      </c>
      <c r="E63" s="25">
        <f t="shared" si="9"/>
        <v>-4.366069080215852E-4</v>
      </c>
      <c r="F63" s="25">
        <f t="shared" si="4"/>
        <v>1.3365298692570679E-4</v>
      </c>
      <c r="G63" s="25">
        <f t="shared" si="5"/>
        <v>-1.312264390840191E-3</v>
      </c>
      <c r="H63" s="25">
        <f t="shared" si="6"/>
        <v>4.909180265505915E-4</v>
      </c>
      <c r="I63" s="25">
        <f t="shared" si="7"/>
        <v>-4.0899852515251661E-3</v>
      </c>
      <c r="U63">
        <v>549.03</v>
      </c>
      <c r="V63" s="25">
        <v>551.29999999999995</v>
      </c>
      <c r="W63" s="25">
        <v>1199.75</v>
      </c>
      <c r="X63" s="25">
        <v>1197.05</v>
      </c>
      <c r="Y63" s="25">
        <v>13742</v>
      </c>
      <c r="Z63" s="25">
        <v>13722.43</v>
      </c>
      <c r="AA63" s="26">
        <v>28.510999999999999</v>
      </c>
      <c r="AB63" s="27">
        <v>490</v>
      </c>
    </row>
    <row r="64" spans="1:28" x14ac:dyDescent="0.3">
      <c r="A64" s="5">
        <v>44154</v>
      </c>
      <c r="B64" s="25">
        <f t="shared" si="1"/>
        <v>1.0142809550443643E-2</v>
      </c>
      <c r="C64" s="25">
        <f t="shared" si="2"/>
        <v>9.9544579768311887E-3</v>
      </c>
      <c r="D64" s="25">
        <f t="shared" si="3"/>
        <v>1.2483201451289967E-2</v>
      </c>
      <c r="E64" s="25">
        <f t="shared" si="9"/>
        <v>1.1710459632459064E-2</v>
      </c>
      <c r="F64" s="25">
        <f t="shared" si="4"/>
        <v>1.101486415663259E-2</v>
      </c>
      <c r="G64" s="25">
        <f t="shared" si="5"/>
        <v>1.3189791723637153E-2</v>
      </c>
      <c r="H64" s="25">
        <f t="shared" si="6"/>
        <v>0</v>
      </c>
      <c r="I64" s="25">
        <f t="shared" si="7"/>
        <v>1.7268077632080003E-2</v>
      </c>
      <c r="U64">
        <v>548.30999999999995</v>
      </c>
      <c r="V64" s="25">
        <v>549.29999999999995</v>
      </c>
      <c r="W64" s="25">
        <v>1199.5</v>
      </c>
      <c r="X64" s="25">
        <v>1197.21</v>
      </c>
      <c r="Y64" s="25">
        <v>13733</v>
      </c>
      <c r="Z64" s="25">
        <v>13716.44</v>
      </c>
      <c r="AA64" s="26">
        <v>28.524999999999999</v>
      </c>
      <c r="AB64" s="27">
        <v>488</v>
      </c>
    </row>
    <row r="65" spans="1:28" x14ac:dyDescent="0.3">
      <c r="A65" s="5">
        <v>44155</v>
      </c>
      <c r="B65" s="25">
        <f t="shared" si="1"/>
        <v>-5.3483793291711421E-3</v>
      </c>
      <c r="C65" s="25">
        <f t="shared" si="2"/>
        <v>-4.7574813074991434E-3</v>
      </c>
      <c r="D65" s="25">
        <f t="shared" si="3"/>
        <v>-6.4935293105483427E-3</v>
      </c>
      <c r="E65" s="25">
        <f t="shared" si="9"/>
        <v>-5.1204476384610724E-3</v>
      </c>
      <c r="F65" s="25">
        <f t="shared" si="4"/>
        <v>-5.1600513712977119E-3</v>
      </c>
      <c r="G65" s="25">
        <f t="shared" si="5"/>
        <v>-6.3557623267097591E-3</v>
      </c>
      <c r="H65" s="25">
        <f t="shared" si="6"/>
        <v>-1.3681572357447766E-3</v>
      </c>
      <c r="I65" s="25">
        <f t="shared" si="7"/>
        <v>-9.1047669929192037E-3</v>
      </c>
      <c r="U65">
        <v>555.59</v>
      </c>
      <c r="V65" s="25">
        <v>556.20000000000005</v>
      </c>
      <c r="W65" s="25">
        <v>1211.5</v>
      </c>
      <c r="X65" s="25">
        <v>1210.47</v>
      </c>
      <c r="Y65" s="25">
        <v>13873</v>
      </c>
      <c r="Z65" s="25">
        <v>13878.01</v>
      </c>
      <c r="AA65" s="26">
        <v>28.524999999999999</v>
      </c>
      <c r="AB65" s="27">
        <v>496.5</v>
      </c>
    </row>
    <row r="66" spans="1:28" x14ac:dyDescent="0.3">
      <c r="A66" s="5">
        <v>44158</v>
      </c>
      <c r="B66" s="25">
        <f t="shared" si="1"/>
        <v>-6.3247639139934232E-3</v>
      </c>
      <c r="C66" s="25">
        <f t="shared" si="2"/>
        <v>-9.3740921832170324E-3</v>
      </c>
      <c r="D66" s="25">
        <f t="shared" si="3"/>
        <v>-1.0002811419535927E-2</v>
      </c>
      <c r="E66" s="25">
        <f t="shared" si="9"/>
        <v>-4.9589950734928332E-3</v>
      </c>
      <c r="F66" s="25">
        <f t="shared" si="4"/>
        <v>-6.264181486043038E-3</v>
      </c>
      <c r="G66" s="25">
        <f t="shared" si="5"/>
        <v>-8.0749734034667158E-3</v>
      </c>
      <c r="H66" s="25">
        <f t="shared" si="6"/>
        <v>-2.1065196861941125E-4</v>
      </c>
      <c r="I66" s="25">
        <f t="shared" si="7"/>
        <v>-1.0214593409718295E-2</v>
      </c>
      <c r="U66">
        <v>552.07000000000005</v>
      </c>
      <c r="V66" s="25">
        <v>552.6</v>
      </c>
      <c r="W66" s="25">
        <v>1205.75</v>
      </c>
      <c r="X66" s="25">
        <v>1204.24</v>
      </c>
      <c r="Y66" s="25">
        <v>13799</v>
      </c>
      <c r="Z66" s="25">
        <v>13807.13</v>
      </c>
      <c r="AA66" s="26">
        <v>28.486000000000001</v>
      </c>
      <c r="AB66" s="27">
        <v>492</v>
      </c>
    </row>
    <row r="67" spans="1:28" x14ac:dyDescent="0.3">
      <c r="A67" s="5">
        <v>44159</v>
      </c>
      <c r="B67" s="25">
        <f t="shared" ref="B67:B130" si="13">LN(Y68/Y67)</f>
        <v>9.2193313883692871E-3</v>
      </c>
      <c r="C67" s="25">
        <f t="shared" ref="C67:C130" si="14">LN(W68/W67)</f>
        <v>1.0617357987787129E-2</v>
      </c>
      <c r="D67" s="25">
        <f t="shared" ref="D67:D130" si="15">LN(V68/V67)</f>
        <v>7.8288975199161011E-3</v>
      </c>
      <c r="E67" s="25">
        <f t="shared" ref="E67:E130" si="16">LN(Z68/Z67)</f>
        <v>7.7456957958696908E-3</v>
      </c>
      <c r="F67" s="25">
        <f t="shared" ref="F67:F130" si="17">LN(X68/X67)</f>
        <v>8.2717312083610012E-3</v>
      </c>
      <c r="G67" s="25">
        <f t="shared" ref="G67:G130" si="18">LN(U68/U67)</f>
        <v>6.6429706210313633E-3</v>
      </c>
      <c r="H67" s="25">
        <f t="shared" ref="H67:H130" si="19">LN(AA68/AA67)</f>
        <v>6.6691239594311854E-4</v>
      </c>
      <c r="I67" s="25">
        <f t="shared" ref="I67:I130" si="20">LN(AB68/AB67)</f>
        <v>4.098366392282185E-3</v>
      </c>
      <c r="U67">
        <v>547.63</v>
      </c>
      <c r="V67" s="25">
        <v>547.1</v>
      </c>
      <c r="W67" s="25">
        <v>1194.5</v>
      </c>
      <c r="X67" s="25">
        <v>1196.72</v>
      </c>
      <c r="Y67" s="25">
        <v>13712</v>
      </c>
      <c r="Z67" s="25">
        <v>13738.83</v>
      </c>
      <c r="AA67" s="26">
        <v>28.48</v>
      </c>
      <c r="AB67" s="27">
        <v>487</v>
      </c>
    </row>
    <row r="68" spans="1:28" x14ac:dyDescent="0.3">
      <c r="A68" s="5">
        <v>44160</v>
      </c>
      <c r="B68" s="25">
        <f t="shared" si="13"/>
        <v>2.8141592335638684E-3</v>
      </c>
      <c r="C68" s="25">
        <f t="shared" si="14"/>
        <v>-4.8883347908476506E-4</v>
      </c>
      <c r="D68" s="25">
        <f t="shared" si="15"/>
        <v>-3.6277889024739546E-4</v>
      </c>
      <c r="E68" s="25">
        <f t="shared" si="16"/>
        <v>1.5465808533297195E-3</v>
      </c>
      <c r="F68" s="25">
        <f t="shared" si="17"/>
        <v>6.4620357660630137E-4</v>
      </c>
      <c r="G68" s="25">
        <f t="shared" si="18"/>
        <v>-1.6326974919927316E-4</v>
      </c>
      <c r="H68" s="25">
        <f t="shared" si="19"/>
        <v>1.7542936381686929E-4</v>
      </c>
      <c r="I68" s="25">
        <f t="shared" si="20"/>
        <v>0</v>
      </c>
      <c r="U68">
        <v>551.28</v>
      </c>
      <c r="V68" s="25">
        <v>551.4</v>
      </c>
      <c r="W68" s="25">
        <v>1207.25</v>
      </c>
      <c r="X68" s="25">
        <v>1206.6600000000001</v>
      </c>
      <c r="Y68" s="25">
        <v>13839</v>
      </c>
      <c r="Z68" s="25">
        <v>13845.66</v>
      </c>
      <c r="AA68" s="26">
        <v>28.498999999999999</v>
      </c>
      <c r="AB68" s="27">
        <v>489</v>
      </c>
    </row>
    <row r="69" spans="1:28" x14ac:dyDescent="0.3">
      <c r="A69" s="5">
        <v>44161</v>
      </c>
      <c r="B69" s="25">
        <f t="shared" si="13"/>
        <v>-1.145023017961796E-2</v>
      </c>
      <c r="C69" s="25">
        <f t="shared" si="14"/>
        <v>-1.5164204474317917E-2</v>
      </c>
      <c r="D69" s="25">
        <f t="shared" si="15"/>
        <v>-1.5356791738734934E-2</v>
      </c>
      <c r="E69" s="25">
        <f t="shared" si="16"/>
        <v>-1.0453165463894716E-2</v>
      </c>
      <c r="F69" s="25">
        <f t="shared" si="17"/>
        <v>-1.157035635951935E-2</v>
      </c>
      <c r="G69" s="25">
        <f t="shared" si="18"/>
        <v>-1.3240630644301052E-2</v>
      </c>
      <c r="H69" s="25">
        <f t="shared" si="19"/>
        <v>2.5227763905536819E-3</v>
      </c>
      <c r="I69" s="25">
        <f t="shared" si="20"/>
        <v>-1.7535261064524816E-2</v>
      </c>
      <c r="U69">
        <v>551.19000000000005</v>
      </c>
      <c r="V69" s="25">
        <v>551.20000000000005</v>
      </c>
      <c r="W69" s="25">
        <v>1206.6600000000001</v>
      </c>
      <c r="X69" s="25">
        <v>1207.44</v>
      </c>
      <c r="Y69" s="25">
        <v>13878</v>
      </c>
      <c r="Z69" s="25">
        <v>13867.09</v>
      </c>
      <c r="AA69" s="26">
        <v>28.504000000000001</v>
      </c>
      <c r="AB69" s="27">
        <v>489</v>
      </c>
    </row>
    <row r="70" spans="1:28" x14ac:dyDescent="0.3">
      <c r="A70" s="5">
        <v>44162</v>
      </c>
      <c r="B70" s="25">
        <f t="shared" si="13"/>
        <v>1.123403733475898E-2</v>
      </c>
      <c r="C70" s="25">
        <f t="shared" si="14"/>
        <v>1.2749676312086622E-2</v>
      </c>
      <c r="D70" s="25">
        <f t="shared" si="15"/>
        <v>1.2085845700459447E-2</v>
      </c>
      <c r="E70" s="25">
        <f t="shared" si="16"/>
        <v>1.1792131590211499E-2</v>
      </c>
      <c r="F70" s="25">
        <f t="shared" si="17"/>
        <v>1.280361135676508E-2</v>
      </c>
      <c r="G70" s="25">
        <f t="shared" si="18"/>
        <v>1.5415371891786262E-2</v>
      </c>
      <c r="H70" s="25">
        <f t="shared" si="19"/>
        <v>-2.2070810689916141E-3</v>
      </c>
      <c r="I70" s="25">
        <f t="shared" si="20"/>
        <v>1.9578162694325201E-2</v>
      </c>
      <c r="U70">
        <v>543.94000000000005</v>
      </c>
      <c r="V70" s="25">
        <v>542.79999999999995</v>
      </c>
      <c r="W70" s="25">
        <v>1188.5</v>
      </c>
      <c r="X70" s="25">
        <v>1193.55</v>
      </c>
      <c r="Y70" s="25">
        <v>13720</v>
      </c>
      <c r="Z70" s="25">
        <v>13722.89</v>
      </c>
      <c r="AA70" s="26">
        <v>28.576000000000001</v>
      </c>
      <c r="AB70" s="27">
        <v>480.5</v>
      </c>
    </row>
    <row r="71" spans="1:28" x14ac:dyDescent="0.3">
      <c r="A71" s="5">
        <v>44165</v>
      </c>
      <c r="B71" s="25">
        <f t="shared" si="13"/>
        <v>5.749207355787227E-3</v>
      </c>
      <c r="C71" s="25">
        <f t="shared" si="14"/>
        <v>8.0670620543207821E-3</v>
      </c>
      <c r="D71" s="25">
        <f t="shared" si="15"/>
        <v>1.3020075430616937E-2</v>
      </c>
      <c r="E71" s="25">
        <f t="shared" si="16"/>
        <v>7.4239412019534799E-3</v>
      </c>
      <c r="F71" s="25">
        <f t="shared" si="17"/>
        <v>7.6633147488504678E-3</v>
      </c>
      <c r="G71" s="25">
        <f t="shared" si="18"/>
        <v>1.1519413185105644E-2</v>
      </c>
      <c r="H71" s="25">
        <f t="shared" si="19"/>
        <v>-1.1229253381957564E-3</v>
      </c>
      <c r="I71" s="25">
        <f t="shared" si="20"/>
        <v>1.820070464684637E-2</v>
      </c>
      <c r="U71">
        <v>552.39</v>
      </c>
      <c r="V71" s="25">
        <v>549.4</v>
      </c>
      <c r="W71" s="25">
        <v>1203.75</v>
      </c>
      <c r="X71" s="25">
        <v>1208.93</v>
      </c>
      <c r="Y71" s="25">
        <v>13875</v>
      </c>
      <c r="Z71" s="25">
        <v>13885.67</v>
      </c>
      <c r="AA71" s="26">
        <v>28.513000000000002</v>
      </c>
      <c r="AB71" s="27">
        <v>490</v>
      </c>
    </row>
    <row r="72" spans="1:28" x14ac:dyDescent="0.3">
      <c r="A72" s="5">
        <v>44166</v>
      </c>
      <c r="B72" s="25">
        <f t="shared" si="13"/>
        <v>1.9329211015079518E-3</v>
      </c>
      <c r="C72" s="25">
        <f t="shared" si="14"/>
        <v>2.2636083335586497E-3</v>
      </c>
      <c r="D72" s="25">
        <f t="shared" si="15"/>
        <v>2.1536261015980612E-3</v>
      </c>
      <c r="E72" s="25">
        <f t="shared" si="16"/>
        <v>-8.6175367546592499E-4</v>
      </c>
      <c r="F72" s="25">
        <f t="shared" si="17"/>
        <v>8.1232440004052958E-4</v>
      </c>
      <c r="G72" s="25">
        <f t="shared" si="18"/>
        <v>-9.3101541109856306E-4</v>
      </c>
      <c r="H72" s="25">
        <f t="shared" si="19"/>
        <v>-2.4256071513376306E-3</v>
      </c>
      <c r="I72" s="25">
        <f t="shared" si="20"/>
        <v>-4.0160696548899432E-3</v>
      </c>
      <c r="U72">
        <v>558.79</v>
      </c>
      <c r="V72" s="25">
        <v>556.6</v>
      </c>
      <c r="W72" s="25">
        <v>1213.5</v>
      </c>
      <c r="X72" s="25">
        <v>1218.23</v>
      </c>
      <c r="Y72" s="25">
        <v>13955</v>
      </c>
      <c r="Z72" s="25">
        <v>13989.14</v>
      </c>
      <c r="AA72" s="26">
        <v>28.481000000000002</v>
      </c>
      <c r="AB72" s="27">
        <v>499</v>
      </c>
    </row>
    <row r="73" spans="1:28" x14ac:dyDescent="0.3">
      <c r="A73" s="5">
        <v>44167</v>
      </c>
      <c r="B73" s="25">
        <f t="shared" si="13"/>
        <v>1.074170029622039E-2</v>
      </c>
      <c r="C73" s="25">
        <f t="shared" si="14"/>
        <v>1.0631872791833911E-2</v>
      </c>
      <c r="D73" s="25">
        <f t="shared" si="15"/>
        <v>1.0521719894140998E-2</v>
      </c>
      <c r="E73" s="25">
        <f t="shared" si="16"/>
        <v>1.1053303392881101E-2</v>
      </c>
      <c r="F73" s="25">
        <f t="shared" si="17"/>
        <v>1.2705802075388505E-2</v>
      </c>
      <c r="G73" s="25">
        <f t="shared" si="18"/>
        <v>1.2779157996090635E-2</v>
      </c>
      <c r="H73" s="25">
        <f t="shared" si="19"/>
        <v>-7.45415282731392E-3</v>
      </c>
      <c r="I73" s="25">
        <f t="shared" si="20"/>
        <v>1.2000144003110558E-2</v>
      </c>
      <c r="U73">
        <v>558.27</v>
      </c>
      <c r="V73" s="25">
        <v>557.79999999999995</v>
      </c>
      <c r="W73" s="25">
        <v>1216.25</v>
      </c>
      <c r="X73" s="25">
        <v>1219.22</v>
      </c>
      <c r="Y73" s="25">
        <v>13982</v>
      </c>
      <c r="Z73" s="25">
        <v>13977.09</v>
      </c>
      <c r="AA73" s="26">
        <v>28.411999999999999</v>
      </c>
      <c r="AB73" s="27">
        <v>497</v>
      </c>
    </row>
    <row r="74" spans="1:28" x14ac:dyDescent="0.3">
      <c r="A74" s="5">
        <v>44168</v>
      </c>
      <c r="B74" s="25">
        <f t="shared" si="13"/>
        <v>6.1369359890810476E-3</v>
      </c>
      <c r="C74" s="25">
        <f t="shared" si="14"/>
        <v>4.8691514338105504E-3</v>
      </c>
      <c r="D74" s="25">
        <f t="shared" si="15"/>
        <v>4.2485459550847763E-3</v>
      </c>
      <c r="E74" s="25">
        <f t="shared" si="16"/>
        <v>8.7470933599339707E-3</v>
      </c>
      <c r="F74" s="25">
        <f t="shared" si="17"/>
        <v>8.3629856889259405E-3</v>
      </c>
      <c r="G74" s="25">
        <f t="shared" si="18"/>
        <v>1.3194031932786511E-2</v>
      </c>
      <c r="H74" s="25">
        <f t="shared" si="19"/>
        <v>8.1524151613130693E-4</v>
      </c>
      <c r="I74" s="25">
        <f t="shared" si="20"/>
        <v>2.163309535542585E-2</v>
      </c>
      <c r="U74">
        <v>565.45000000000005</v>
      </c>
      <c r="V74" s="25">
        <v>563.70000000000005</v>
      </c>
      <c r="W74" s="25">
        <v>1229.25</v>
      </c>
      <c r="X74" s="25">
        <v>1234.81</v>
      </c>
      <c r="Y74" s="25">
        <v>14133</v>
      </c>
      <c r="Z74" s="25">
        <v>14132.44</v>
      </c>
      <c r="AA74" s="26">
        <v>28.201000000000001</v>
      </c>
      <c r="AB74" s="27">
        <v>503</v>
      </c>
    </row>
    <row r="75" spans="1:28" x14ac:dyDescent="0.3">
      <c r="A75" s="5">
        <v>44169</v>
      </c>
      <c r="B75" s="25">
        <f t="shared" si="13"/>
        <v>8.4034107963793792E-3</v>
      </c>
      <c r="C75" s="25">
        <f t="shared" si="14"/>
        <v>7.4604640817873972E-3</v>
      </c>
      <c r="D75" s="25">
        <f t="shared" si="15"/>
        <v>1.6642233970598601E-2</v>
      </c>
      <c r="E75" s="25">
        <f t="shared" si="16"/>
        <v>7.2544610004485572E-3</v>
      </c>
      <c r="F75" s="25">
        <f t="shared" si="17"/>
        <v>6.3882635178337107E-3</v>
      </c>
      <c r="G75" s="25">
        <f t="shared" si="18"/>
        <v>1.0780137899836027E-2</v>
      </c>
      <c r="H75" s="25">
        <f t="shared" si="19"/>
        <v>6.0214293858680242E-4</v>
      </c>
      <c r="I75" s="25">
        <f t="shared" si="20"/>
        <v>1.9268418865876987E-2</v>
      </c>
      <c r="U75">
        <v>572.96</v>
      </c>
      <c r="V75" s="25">
        <v>566.1</v>
      </c>
      <c r="W75" s="25">
        <v>1235.25</v>
      </c>
      <c r="X75" s="25">
        <v>1245.18</v>
      </c>
      <c r="Y75" s="25">
        <v>14220</v>
      </c>
      <c r="Z75" s="25">
        <v>14256.6</v>
      </c>
      <c r="AA75" s="26">
        <v>28.224</v>
      </c>
      <c r="AB75" s="27">
        <v>514</v>
      </c>
    </row>
    <row r="76" spans="1:28" x14ac:dyDescent="0.3">
      <c r="A76" s="5">
        <v>44172</v>
      </c>
      <c r="B76" s="25">
        <f t="shared" si="13"/>
        <v>3.9670163727439523E-3</v>
      </c>
      <c r="C76" s="25">
        <f t="shared" si="14"/>
        <v>6.2080904300795461E-3</v>
      </c>
      <c r="D76" s="25">
        <f t="shared" si="15"/>
        <v>6.9468568267841348E-4</v>
      </c>
      <c r="E76" s="25">
        <f t="shared" si="16"/>
        <v>2.0688314450736309E-3</v>
      </c>
      <c r="F76" s="25">
        <f t="shared" si="17"/>
        <v>3.8150505630689603E-3</v>
      </c>
      <c r="G76" s="25">
        <f t="shared" si="18"/>
        <v>-1.2086991821448922E-4</v>
      </c>
      <c r="H76" s="25">
        <f t="shared" si="19"/>
        <v>3.1863482948242978E-4</v>
      </c>
      <c r="I76" s="25">
        <f t="shared" si="20"/>
        <v>-7.6628727455691371E-3</v>
      </c>
      <c r="U76">
        <v>579.16999999999996</v>
      </c>
      <c r="V76" s="25">
        <v>575.6</v>
      </c>
      <c r="W76" s="25">
        <v>1244.5</v>
      </c>
      <c r="X76" s="25">
        <v>1253.1600000000001</v>
      </c>
      <c r="Y76" s="25">
        <v>14340</v>
      </c>
      <c r="Z76" s="25">
        <v>14360.4</v>
      </c>
      <c r="AA76" s="26">
        <v>28.241</v>
      </c>
      <c r="AB76" s="27">
        <v>524</v>
      </c>
    </row>
    <row r="77" spans="1:28" x14ac:dyDescent="0.3">
      <c r="A77" s="5">
        <v>44173</v>
      </c>
      <c r="B77" s="25">
        <f t="shared" si="13"/>
        <v>-1.117564191260942E-2</v>
      </c>
      <c r="C77" s="25">
        <f t="shared" si="14"/>
        <v>-1.1848717794880836E-2</v>
      </c>
      <c r="D77" s="25">
        <f t="shared" si="15"/>
        <v>-1.2578782206860185E-2</v>
      </c>
      <c r="E77" s="25">
        <f t="shared" si="16"/>
        <v>-9.8221332298906207E-3</v>
      </c>
      <c r="F77" s="25">
        <f t="shared" si="17"/>
        <v>-1.0339849847461854E-2</v>
      </c>
      <c r="G77" s="25">
        <f t="shared" si="18"/>
        <v>-1.2388631779814779E-2</v>
      </c>
      <c r="H77" s="25">
        <f t="shared" si="19"/>
        <v>-2.6583976666098891E-3</v>
      </c>
      <c r="I77" s="25">
        <f t="shared" si="20"/>
        <v>-1.5504186535965199E-2</v>
      </c>
      <c r="U77">
        <v>579.1</v>
      </c>
      <c r="V77" s="25">
        <v>576</v>
      </c>
      <c r="W77" s="25">
        <v>1252.25</v>
      </c>
      <c r="X77" s="25">
        <v>1257.95</v>
      </c>
      <c r="Y77" s="25">
        <v>14397</v>
      </c>
      <c r="Z77" s="25">
        <v>14390.14</v>
      </c>
      <c r="AA77" s="26">
        <v>28.25</v>
      </c>
      <c r="AB77" s="27">
        <v>520</v>
      </c>
    </row>
    <row r="78" spans="1:28" x14ac:dyDescent="0.3">
      <c r="A78" s="5">
        <v>44174</v>
      </c>
      <c r="B78" s="25">
        <f t="shared" si="13"/>
        <v>0</v>
      </c>
      <c r="C78" s="25">
        <f t="shared" si="14"/>
        <v>1.8165309263977853E-3</v>
      </c>
      <c r="D78" s="25">
        <f t="shared" si="15"/>
        <v>3.51555637299925E-4</v>
      </c>
      <c r="E78" s="25">
        <f t="shared" si="16"/>
        <v>8.5580468746720214E-4</v>
      </c>
      <c r="F78" s="25">
        <f t="shared" si="17"/>
        <v>2.0861590960083382E-3</v>
      </c>
      <c r="G78" s="25">
        <f t="shared" si="18"/>
        <v>3.9434704741987299E-3</v>
      </c>
      <c r="H78" s="25">
        <f t="shared" si="19"/>
        <v>7.0982396395544514E-5</v>
      </c>
      <c r="I78" s="25">
        <f t="shared" si="20"/>
        <v>7.782140442054949E-3</v>
      </c>
      <c r="U78">
        <v>571.97</v>
      </c>
      <c r="V78" s="25">
        <v>568.79999999999995</v>
      </c>
      <c r="W78" s="25">
        <v>1237.5</v>
      </c>
      <c r="X78" s="25">
        <v>1245.01</v>
      </c>
      <c r="Y78" s="25">
        <v>14237</v>
      </c>
      <c r="Z78" s="25">
        <v>14249.49</v>
      </c>
      <c r="AA78" s="26">
        <v>28.175000000000001</v>
      </c>
      <c r="AB78" s="27">
        <v>512</v>
      </c>
    </row>
    <row r="79" spans="1:28" x14ac:dyDescent="0.3">
      <c r="A79" s="5">
        <v>44175</v>
      </c>
      <c r="B79" s="25">
        <f t="shared" si="13"/>
        <v>-2.5318249687327722E-3</v>
      </c>
      <c r="C79" s="25">
        <f t="shared" si="14"/>
        <v>-3.0293873516071489E-3</v>
      </c>
      <c r="D79" s="25">
        <f t="shared" si="15"/>
        <v>-4.4033536582699399E-3</v>
      </c>
      <c r="E79" s="25">
        <f t="shared" si="16"/>
        <v>-3.5570902832105749E-3</v>
      </c>
      <c r="F79" s="25">
        <f t="shared" si="17"/>
        <v>-4.0881456703608515E-3</v>
      </c>
      <c r="G79" s="25">
        <f t="shared" si="18"/>
        <v>-7.9376596919573106E-3</v>
      </c>
      <c r="H79" s="25">
        <f t="shared" si="19"/>
        <v>-2.2383694126613613E-3</v>
      </c>
      <c r="I79" s="25">
        <f t="shared" si="20"/>
        <v>-1.562531790308087E-2</v>
      </c>
      <c r="U79">
        <v>574.23</v>
      </c>
      <c r="V79" s="25">
        <v>569</v>
      </c>
      <c r="W79" s="25">
        <v>1239.75</v>
      </c>
      <c r="X79" s="25">
        <v>1247.6099999999999</v>
      </c>
      <c r="Y79" s="25">
        <v>14237</v>
      </c>
      <c r="Z79" s="25">
        <v>14261.69</v>
      </c>
      <c r="AA79" s="26">
        <v>28.177</v>
      </c>
      <c r="AB79" s="27">
        <v>516</v>
      </c>
    </row>
    <row r="80" spans="1:28" x14ac:dyDescent="0.3">
      <c r="A80" s="5">
        <v>44176</v>
      </c>
      <c r="B80" s="25">
        <f t="shared" si="13"/>
        <v>-8.2729833700698752E-3</v>
      </c>
      <c r="C80" s="25">
        <f t="shared" si="14"/>
        <v>-7.3081933067246406E-3</v>
      </c>
      <c r="D80" s="25">
        <f t="shared" si="15"/>
        <v>-5.4872250257888269E-3</v>
      </c>
      <c r="E80" s="25">
        <f t="shared" si="16"/>
        <v>-1.0080153755151705E-2</v>
      </c>
      <c r="F80" s="25">
        <f t="shared" si="17"/>
        <v>-9.8022556693324412E-3</v>
      </c>
      <c r="G80" s="25">
        <f t="shared" si="18"/>
        <v>-9.0633996076396016E-3</v>
      </c>
      <c r="H80" s="25">
        <f t="shared" si="19"/>
        <v>3.911876150101186E-4</v>
      </c>
      <c r="I80" s="25">
        <f t="shared" si="20"/>
        <v>-7.9051795071132611E-3</v>
      </c>
      <c r="U80">
        <v>569.69000000000005</v>
      </c>
      <c r="V80" s="25">
        <v>566.5</v>
      </c>
      <c r="W80" s="25">
        <v>1236</v>
      </c>
      <c r="X80" s="25">
        <v>1242.52</v>
      </c>
      <c r="Y80" s="25">
        <v>14201</v>
      </c>
      <c r="Z80" s="25">
        <v>14211.05</v>
      </c>
      <c r="AA80" s="26">
        <v>28.114000000000001</v>
      </c>
      <c r="AB80" s="27">
        <v>508</v>
      </c>
    </row>
    <row r="81" spans="1:28" x14ac:dyDescent="0.3">
      <c r="A81" s="5">
        <v>44179</v>
      </c>
      <c r="B81" s="25">
        <f t="shared" si="13"/>
        <v>1.6827235504922055E-2</v>
      </c>
      <c r="C81" s="25">
        <f t="shared" si="14"/>
        <v>1.5366254636486922E-2</v>
      </c>
      <c r="D81" s="25">
        <f t="shared" si="15"/>
        <v>1.4974295478998369E-2</v>
      </c>
      <c r="E81" s="25">
        <f t="shared" si="16"/>
        <v>1.6631699501141423E-2</v>
      </c>
      <c r="F81" s="25">
        <f t="shared" si="17"/>
        <v>1.6835699399052138E-2</v>
      </c>
      <c r="G81" s="25">
        <f t="shared" si="18"/>
        <v>1.6251949920733207E-2</v>
      </c>
      <c r="H81" s="25">
        <f t="shared" si="19"/>
        <v>2.8440399779302363E-4</v>
      </c>
      <c r="I81" s="25">
        <f t="shared" si="20"/>
        <v>1.5748356968139112E-2</v>
      </c>
      <c r="U81">
        <v>564.54999999999995</v>
      </c>
      <c r="V81" s="25">
        <v>563.4</v>
      </c>
      <c r="W81" s="25">
        <v>1227</v>
      </c>
      <c r="X81" s="25">
        <v>1230.4000000000001</v>
      </c>
      <c r="Y81" s="25">
        <v>14084</v>
      </c>
      <c r="Z81" s="25">
        <v>14068.52</v>
      </c>
      <c r="AA81" s="26">
        <v>28.125</v>
      </c>
      <c r="AB81" s="27">
        <v>504</v>
      </c>
    </row>
    <row r="82" spans="1:28" x14ac:dyDescent="0.3">
      <c r="A82" s="5">
        <v>44180</v>
      </c>
      <c r="B82" s="25">
        <f t="shared" si="13"/>
        <v>-9.6110740178330639E-3</v>
      </c>
      <c r="C82" s="25">
        <f t="shared" si="14"/>
        <v>-6.0210739400566712E-4</v>
      </c>
      <c r="D82" s="25">
        <f t="shared" si="15"/>
        <v>-2.2757121418707565E-3</v>
      </c>
      <c r="E82" s="25">
        <f t="shared" si="16"/>
        <v>-3.1879996429978472E-3</v>
      </c>
      <c r="F82" s="25">
        <f t="shared" si="17"/>
        <v>-2.9933911676255599E-3</v>
      </c>
      <c r="G82" s="25">
        <f t="shared" si="18"/>
        <v>-4.1214127005471772E-3</v>
      </c>
      <c r="H82" s="25">
        <f t="shared" si="19"/>
        <v>4.6198405199860331E-4</v>
      </c>
      <c r="I82" s="25">
        <f t="shared" si="20"/>
        <v>-7.8431774610258926E-3</v>
      </c>
      <c r="U82">
        <v>573.79999999999995</v>
      </c>
      <c r="V82" s="25">
        <v>571.9</v>
      </c>
      <c r="W82" s="25">
        <v>1246</v>
      </c>
      <c r="X82" s="25">
        <v>1251.29</v>
      </c>
      <c r="Y82" s="25">
        <v>14323</v>
      </c>
      <c r="Z82" s="25">
        <v>14304.46</v>
      </c>
      <c r="AA82" s="26">
        <v>28.132999999999999</v>
      </c>
      <c r="AB82" s="27">
        <v>512</v>
      </c>
    </row>
    <row r="83" spans="1:28" x14ac:dyDescent="0.3">
      <c r="A83" s="5">
        <v>44181</v>
      </c>
      <c r="B83" s="25">
        <f t="shared" si="13"/>
        <v>-3.5308277624997776E-3</v>
      </c>
      <c r="C83" s="25">
        <f t="shared" si="14"/>
        <v>-3.418806748785609E-3</v>
      </c>
      <c r="D83" s="25">
        <f t="shared" si="15"/>
        <v>-3.5056967931347625E-4</v>
      </c>
      <c r="E83" s="25">
        <f t="shared" si="16"/>
        <v>-6.292774145892268E-4</v>
      </c>
      <c r="F83" s="25">
        <f t="shared" si="17"/>
        <v>-2.1344554010454464E-3</v>
      </c>
      <c r="G83" s="25">
        <f t="shared" si="18"/>
        <v>-5.0761866676103922E-4</v>
      </c>
      <c r="H83" s="25">
        <f t="shared" si="19"/>
        <v>2.8419183139764435E-4</v>
      </c>
      <c r="I83" s="25">
        <f t="shared" si="20"/>
        <v>3.929278139889557E-3</v>
      </c>
      <c r="U83">
        <v>571.44000000000005</v>
      </c>
      <c r="V83" s="25">
        <v>570.6</v>
      </c>
      <c r="W83" s="25">
        <v>1245.25</v>
      </c>
      <c r="X83" s="25">
        <v>1247.55</v>
      </c>
      <c r="Y83" s="25">
        <v>14186</v>
      </c>
      <c r="Z83" s="25">
        <v>14258.93</v>
      </c>
      <c r="AA83" s="26">
        <v>28.146000000000001</v>
      </c>
      <c r="AB83" s="27">
        <v>508</v>
      </c>
    </row>
    <row r="84" spans="1:28" x14ac:dyDescent="0.3">
      <c r="A84" s="5">
        <v>44182</v>
      </c>
      <c r="B84" s="25">
        <f t="shared" si="13"/>
        <v>1.2163974907202659E-2</v>
      </c>
      <c r="C84" s="25">
        <f t="shared" si="14"/>
        <v>1.2412571779039708E-2</v>
      </c>
      <c r="D84" s="25">
        <f t="shared" si="15"/>
        <v>9.4225090779893363E-3</v>
      </c>
      <c r="E84" s="25">
        <f t="shared" si="16"/>
        <v>9.4291166321555427E-3</v>
      </c>
      <c r="F84" s="25">
        <f t="shared" si="17"/>
        <v>9.5295920434639633E-3</v>
      </c>
      <c r="G84" s="25">
        <f t="shared" si="18"/>
        <v>9.8783872534521158E-3</v>
      </c>
      <c r="H84" s="25">
        <f t="shared" si="19"/>
        <v>-6.0400421086244502E-4</v>
      </c>
      <c r="I84" s="25">
        <f t="shared" si="20"/>
        <v>1.1696039763191236E-2</v>
      </c>
      <c r="U84">
        <v>571.15</v>
      </c>
      <c r="V84" s="25">
        <v>570.4</v>
      </c>
      <c r="W84" s="25">
        <v>1241</v>
      </c>
      <c r="X84" s="25">
        <v>1244.8900000000001</v>
      </c>
      <c r="Y84" s="25">
        <v>14136</v>
      </c>
      <c r="Z84" s="25">
        <v>14249.96</v>
      </c>
      <c r="AA84" s="26">
        <v>28.154</v>
      </c>
      <c r="AB84" s="27">
        <v>510</v>
      </c>
    </row>
    <row r="85" spans="1:28" x14ac:dyDescent="0.3">
      <c r="A85" s="5">
        <v>44183</v>
      </c>
      <c r="B85" s="25">
        <f t="shared" si="13"/>
        <v>-1.8551052187769226E-2</v>
      </c>
      <c r="C85" s="25">
        <f t="shared" si="14"/>
        <v>-1.7664048198412729E-2</v>
      </c>
      <c r="D85" s="25">
        <f t="shared" si="15"/>
        <v>-1.2934981955129866E-2</v>
      </c>
      <c r="E85" s="25">
        <f t="shared" si="16"/>
        <v>-1.4529836795157727E-2</v>
      </c>
      <c r="F85" s="25">
        <f t="shared" si="17"/>
        <v>-1.3771883604936487E-2</v>
      </c>
      <c r="G85" s="25">
        <f t="shared" si="18"/>
        <v>-1.3315961889256165E-2</v>
      </c>
      <c r="H85" s="25">
        <f t="shared" si="19"/>
        <v>0</v>
      </c>
      <c r="I85" s="25">
        <f t="shared" si="20"/>
        <v>-1.3658748931040016E-2</v>
      </c>
      <c r="U85">
        <v>576.82000000000005</v>
      </c>
      <c r="V85" s="25">
        <v>575.79999999999995</v>
      </c>
      <c r="W85" s="25">
        <v>1256.5</v>
      </c>
      <c r="X85" s="25">
        <v>1256.81</v>
      </c>
      <c r="Y85" s="25">
        <v>14309</v>
      </c>
      <c r="Z85" s="25">
        <v>14384.96</v>
      </c>
      <c r="AA85" s="26">
        <v>28.137</v>
      </c>
      <c r="AB85" s="27">
        <v>516</v>
      </c>
    </row>
    <row r="86" spans="1:28" x14ac:dyDescent="0.3">
      <c r="A86" s="5">
        <v>44186</v>
      </c>
      <c r="B86" s="25">
        <f t="shared" si="13"/>
        <v>4.829554841809679E-3</v>
      </c>
      <c r="C86" s="25">
        <f t="shared" si="14"/>
        <v>3.6385728439083109E-3</v>
      </c>
      <c r="D86" s="25">
        <f t="shared" si="15"/>
        <v>3.8630425564541953E-3</v>
      </c>
      <c r="E86" s="25">
        <f t="shared" si="16"/>
        <v>3.21332081684639E-3</v>
      </c>
      <c r="F86" s="25">
        <f t="shared" si="17"/>
        <v>2.7470663560530554E-3</v>
      </c>
      <c r="G86" s="25">
        <f t="shared" si="18"/>
        <v>1.965775095507273E-3</v>
      </c>
      <c r="H86" s="25">
        <f t="shared" si="19"/>
        <v>-1.0662685940693812E-4</v>
      </c>
      <c r="I86" s="25">
        <f t="shared" si="20"/>
        <v>0</v>
      </c>
      <c r="U86">
        <v>569.19000000000005</v>
      </c>
      <c r="V86" s="25">
        <v>568.4</v>
      </c>
      <c r="W86" s="25">
        <v>1234.5</v>
      </c>
      <c r="X86" s="25">
        <v>1239.6199999999999</v>
      </c>
      <c r="Y86" s="25">
        <v>14046</v>
      </c>
      <c r="Z86" s="25">
        <v>14177.46</v>
      </c>
      <c r="AA86" s="26">
        <v>28.137</v>
      </c>
      <c r="AB86" s="27">
        <v>509</v>
      </c>
    </row>
    <row r="87" spans="1:28" x14ac:dyDescent="0.3">
      <c r="A87" s="5">
        <v>44187</v>
      </c>
      <c r="B87" s="25">
        <f t="shared" si="13"/>
        <v>9.0281329812944653E-3</v>
      </c>
      <c r="C87" s="25">
        <f t="shared" si="14"/>
        <v>9.0389286698706658E-3</v>
      </c>
      <c r="D87" s="25">
        <f t="shared" si="15"/>
        <v>5.243850506010948E-3</v>
      </c>
      <c r="E87" s="25">
        <f t="shared" si="16"/>
        <v>4.0128642153240742E-3</v>
      </c>
      <c r="F87" s="25">
        <f t="shared" si="17"/>
        <v>3.6857890079111159E-3</v>
      </c>
      <c r="G87" s="25">
        <f t="shared" si="18"/>
        <v>3.1162490204238238E-3</v>
      </c>
      <c r="H87" s="25">
        <f t="shared" si="19"/>
        <v>-9.9573265695088284E-4</v>
      </c>
      <c r="I87" s="25">
        <f t="shared" si="20"/>
        <v>1.9627091678486889E-3</v>
      </c>
      <c r="U87">
        <v>570.30999999999995</v>
      </c>
      <c r="V87" s="25">
        <v>570.6</v>
      </c>
      <c r="W87" s="25">
        <v>1239</v>
      </c>
      <c r="X87" s="25">
        <v>1243.03</v>
      </c>
      <c r="Y87" s="25">
        <v>14114</v>
      </c>
      <c r="Z87" s="25">
        <v>14223.09</v>
      </c>
      <c r="AA87" s="26">
        <v>28.134</v>
      </c>
      <c r="AB87" s="27">
        <v>509</v>
      </c>
    </row>
    <row r="88" spans="1:28" x14ac:dyDescent="0.3">
      <c r="A88" s="5">
        <v>44188</v>
      </c>
      <c r="B88" s="25">
        <f t="shared" si="13"/>
        <v>1.3529741220609171E-2</v>
      </c>
      <c r="C88" s="25">
        <f t="shared" si="14"/>
        <v>1.1530942873032482E-2</v>
      </c>
      <c r="D88" s="25">
        <f t="shared" si="15"/>
        <v>1.0578439060276617E-2</v>
      </c>
      <c r="E88" s="25">
        <f t="shared" si="16"/>
        <v>1.4100816497473792E-2</v>
      </c>
      <c r="F88" s="25">
        <f t="shared" si="17"/>
        <v>1.4758859505587703E-2</v>
      </c>
      <c r="G88" s="25">
        <f t="shared" si="18"/>
        <v>1.336964735207085E-2</v>
      </c>
      <c r="H88" s="25">
        <f t="shared" si="19"/>
        <v>4.268639791623052E-4</v>
      </c>
      <c r="I88" s="25">
        <f t="shared" si="20"/>
        <v>9.7561749453646558E-3</v>
      </c>
      <c r="U88">
        <v>572.09</v>
      </c>
      <c r="V88" s="25">
        <v>573.6</v>
      </c>
      <c r="W88" s="25">
        <v>1250.25</v>
      </c>
      <c r="X88" s="25">
        <v>1247.6199999999999</v>
      </c>
      <c r="Y88" s="25">
        <v>14242</v>
      </c>
      <c r="Z88" s="25">
        <v>14280.28</v>
      </c>
      <c r="AA88" s="26">
        <v>28.106000000000002</v>
      </c>
      <c r="AB88" s="27">
        <v>510</v>
      </c>
    </row>
    <row r="89" spans="1:28" x14ac:dyDescent="0.3">
      <c r="A89" s="5">
        <v>44189</v>
      </c>
      <c r="B89" s="25">
        <f t="shared" si="13"/>
        <v>1.5228077975632821E-3</v>
      </c>
      <c r="C89" s="25">
        <f t="shared" si="14"/>
        <v>1.7774271490935581E-3</v>
      </c>
      <c r="D89" s="25">
        <f t="shared" si="15"/>
        <v>1.8957351648989757E-3</v>
      </c>
      <c r="E89" s="25">
        <f t="shared" si="16"/>
        <v>-7.6117802530776592E-4</v>
      </c>
      <c r="F89" s="25">
        <f t="shared" si="17"/>
        <v>-8.8494881763946534E-4</v>
      </c>
      <c r="G89" s="25">
        <f t="shared" si="18"/>
        <v>-7.2466271848528488E-4</v>
      </c>
      <c r="H89" s="25">
        <f t="shared" si="19"/>
        <v>-8.5391024899741897E-4</v>
      </c>
      <c r="I89" s="25">
        <f t="shared" si="20"/>
        <v>0</v>
      </c>
      <c r="U89">
        <v>579.79</v>
      </c>
      <c r="V89" s="25">
        <v>579.70000000000005</v>
      </c>
      <c r="W89" s="25">
        <v>1264.75</v>
      </c>
      <c r="X89" s="25">
        <v>1266.17</v>
      </c>
      <c r="Y89" s="25">
        <v>14436</v>
      </c>
      <c r="Z89" s="25">
        <v>14483.07</v>
      </c>
      <c r="AA89" s="26">
        <v>28.117999999999999</v>
      </c>
      <c r="AB89" s="27">
        <v>515</v>
      </c>
    </row>
    <row r="90" spans="1:28" x14ac:dyDescent="0.3">
      <c r="A90" s="5">
        <v>44190</v>
      </c>
      <c r="B90" s="25">
        <f t="shared" si="13"/>
        <v>1.2236352578854956E-2</v>
      </c>
      <c r="C90" s="25">
        <f t="shared" si="14"/>
        <v>1.2073623064823595E-2</v>
      </c>
      <c r="D90" s="25">
        <f t="shared" si="15"/>
        <v>1.0959013789719602E-2</v>
      </c>
      <c r="E90" s="25">
        <f t="shared" si="16"/>
        <v>1.4791205798433207E-2</v>
      </c>
      <c r="F90" s="25">
        <f t="shared" si="17"/>
        <v>1.6020542364134076E-2</v>
      </c>
      <c r="G90" s="25">
        <f t="shared" si="18"/>
        <v>1.7028023545485063E-2</v>
      </c>
      <c r="H90" s="25">
        <f t="shared" si="19"/>
        <v>5.3377934829644438E-4</v>
      </c>
      <c r="I90" s="25">
        <f t="shared" si="20"/>
        <v>1.9231361927887592E-2</v>
      </c>
      <c r="U90">
        <v>579.37</v>
      </c>
      <c r="V90" s="25">
        <v>580.79999999999995</v>
      </c>
      <c r="W90" s="25">
        <v>1267</v>
      </c>
      <c r="X90" s="25">
        <v>1265.05</v>
      </c>
      <c r="Y90" s="25">
        <v>14458</v>
      </c>
      <c r="Z90" s="25">
        <v>14472.05</v>
      </c>
      <c r="AA90" s="26">
        <v>28.094000000000001</v>
      </c>
      <c r="AB90" s="27">
        <v>515</v>
      </c>
    </row>
    <row r="91" spans="1:28" x14ac:dyDescent="0.3">
      <c r="A91" s="5">
        <v>44193</v>
      </c>
      <c r="B91" s="25">
        <f t="shared" si="13"/>
        <v>2.865526965910619E-3</v>
      </c>
      <c r="C91" s="25">
        <f t="shared" si="14"/>
        <v>-5.1912834418818988E-3</v>
      </c>
      <c r="D91" s="25">
        <f t="shared" si="15"/>
        <v>-2.7285146532040625E-3</v>
      </c>
      <c r="E91" s="25">
        <f t="shared" si="16"/>
        <v>3.0475652091856453E-3</v>
      </c>
      <c r="F91" s="25">
        <f t="shared" si="17"/>
        <v>6.7656107377676703E-4</v>
      </c>
      <c r="G91" s="25">
        <f t="shared" si="18"/>
        <v>3.5401864656889321E-3</v>
      </c>
      <c r="H91" s="25">
        <f t="shared" si="19"/>
        <v>-1.2103091325077267E-3</v>
      </c>
      <c r="I91" s="25">
        <f t="shared" si="20"/>
        <v>9.4787439545437387E-3</v>
      </c>
      <c r="U91">
        <v>589.32000000000005</v>
      </c>
      <c r="V91" s="25">
        <v>587.20000000000005</v>
      </c>
      <c r="W91" s="25">
        <v>1282.3900000000001</v>
      </c>
      <c r="X91" s="25">
        <v>1285.48</v>
      </c>
      <c r="Y91" s="25">
        <v>14636</v>
      </c>
      <c r="Z91" s="25">
        <v>14687.7</v>
      </c>
      <c r="AA91" s="26">
        <v>28.109000000000002</v>
      </c>
      <c r="AB91" s="27">
        <v>525</v>
      </c>
    </row>
    <row r="92" spans="1:28" x14ac:dyDescent="0.3">
      <c r="A92" s="5">
        <v>44194</v>
      </c>
      <c r="B92" s="25">
        <f t="shared" si="13"/>
        <v>1.3197714487589782E-2</v>
      </c>
      <c r="C92" s="25">
        <f t="shared" si="14"/>
        <v>1.4976454189557259E-2</v>
      </c>
      <c r="D92" s="25">
        <f t="shared" si="15"/>
        <v>2.0284671171505717E-2</v>
      </c>
      <c r="E92" s="25">
        <f t="shared" si="16"/>
        <v>1.1439471239977003E-2</v>
      </c>
      <c r="F92" s="25">
        <f t="shared" si="17"/>
        <v>1.1870034194452855E-2</v>
      </c>
      <c r="G92" s="25">
        <f t="shared" si="18"/>
        <v>1.1649637948636153E-2</v>
      </c>
      <c r="H92" s="25">
        <f t="shared" si="19"/>
        <v>1.7807853310347374E-4</v>
      </c>
      <c r="I92" s="25">
        <f t="shared" si="20"/>
        <v>1.1257154524634468E-2</v>
      </c>
      <c r="U92">
        <v>591.41</v>
      </c>
      <c r="V92" s="25">
        <v>585.6</v>
      </c>
      <c r="W92" s="25">
        <v>1275.75</v>
      </c>
      <c r="X92" s="25">
        <v>1286.3499999999999</v>
      </c>
      <c r="Y92" s="25">
        <v>14678</v>
      </c>
      <c r="Z92" s="25">
        <v>14732.53</v>
      </c>
      <c r="AA92" s="26">
        <v>28.074999999999999</v>
      </c>
      <c r="AB92" s="27">
        <v>530</v>
      </c>
    </row>
    <row r="93" spans="1:28" x14ac:dyDescent="0.3">
      <c r="A93" s="5">
        <v>44195</v>
      </c>
      <c r="B93" s="25">
        <f t="shared" si="13"/>
        <v>6.901431124775456E-3</v>
      </c>
      <c r="C93" s="25">
        <f t="shared" si="14"/>
        <v>8.8411108270290573E-3</v>
      </c>
      <c r="D93" s="25">
        <f t="shared" si="15"/>
        <v>9.8244067189785442E-3</v>
      </c>
      <c r="E93" s="25">
        <f t="shared" si="16"/>
        <v>6.5547558181037842E-3</v>
      </c>
      <c r="F93" s="25">
        <f t="shared" si="17"/>
        <v>7.4393601786842201E-3</v>
      </c>
      <c r="G93" s="25">
        <f t="shared" si="18"/>
        <v>9.1501079267068373E-3</v>
      </c>
      <c r="H93" s="25">
        <f t="shared" si="19"/>
        <v>-4.2468970524537145E-3</v>
      </c>
      <c r="I93" s="25">
        <f t="shared" si="20"/>
        <v>1.1131840368844199E-2</v>
      </c>
      <c r="U93">
        <v>598.34</v>
      </c>
      <c r="V93" s="25">
        <v>597.6</v>
      </c>
      <c r="W93" s="25">
        <v>1295</v>
      </c>
      <c r="X93" s="25">
        <v>1301.71</v>
      </c>
      <c r="Y93" s="25">
        <v>14873</v>
      </c>
      <c r="Z93" s="25">
        <v>14902.03</v>
      </c>
      <c r="AA93" s="26">
        <v>28.08</v>
      </c>
      <c r="AB93" s="27">
        <v>536</v>
      </c>
    </row>
    <row r="94" spans="1:28" x14ac:dyDescent="0.3">
      <c r="A94" s="5">
        <v>44196</v>
      </c>
      <c r="B94" s="25">
        <f t="shared" si="13"/>
        <v>-4.3497241264658709E-3</v>
      </c>
      <c r="C94" s="25">
        <f t="shared" si="14"/>
        <v>-3.2582683353662117E-3</v>
      </c>
      <c r="D94" s="25">
        <f t="shared" si="15"/>
        <v>-2.9870583112800767E-3</v>
      </c>
      <c r="E94" s="25">
        <f t="shared" si="16"/>
        <v>-1.127299576810322E-3</v>
      </c>
      <c r="F94" s="25">
        <f t="shared" si="17"/>
        <v>6.0221449040483914E-4</v>
      </c>
      <c r="G94" s="25">
        <f t="shared" si="18"/>
        <v>4.6262722124945097E-3</v>
      </c>
      <c r="H94" s="25">
        <f t="shared" si="19"/>
        <v>1.2866794726985615E-3</v>
      </c>
      <c r="I94" s="25">
        <f t="shared" si="20"/>
        <v>1.2832440069884359E-2</v>
      </c>
      <c r="U94">
        <v>603.84</v>
      </c>
      <c r="V94" s="25">
        <v>603.5</v>
      </c>
      <c r="W94" s="25">
        <v>1306.5</v>
      </c>
      <c r="X94" s="25">
        <v>1311.43</v>
      </c>
      <c r="Y94" s="25">
        <v>14976</v>
      </c>
      <c r="Z94" s="25">
        <v>15000.03</v>
      </c>
      <c r="AA94" s="26">
        <v>27.960999999999999</v>
      </c>
      <c r="AB94" s="27">
        <v>542</v>
      </c>
    </row>
    <row r="95" spans="1:28" x14ac:dyDescent="0.3">
      <c r="A95" s="5">
        <v>44200</v>
      </c>
      <c r="B95" s="25">
        <f t="shared" si="13"/>
        <v>2.0905297275250451E-2</v>
      </c>
      <c r="C95" s="25">
        <f t="shared" si="14"/>
        <v>2.1273356851177826E-2</v>
      </c>
      <c r="D95" s="25">
        <f t="shared" si="15"/>
        <v>3.0121773129526137E-2</v>
      </c>
      <c r="E95" s="25">
        <f t="shared" si="16"/>
        <v>1.5291155051709499E-2</v>
      </c>
      <c r="F95" s="25">
        <f t="shared" si="17"/>
        <v>1.3548804335974742E-2</v>
      </c>
      <c r="G95" s="25">
        <f t="shared" si="18"/>
        <v>1.8844142792351564E-2</v>
      </c>
      <c r="H95" s="25">
        <f t="shared" si="19"/>
        <v>1.2136790238291371E-3</v>
      </c>
      <c r="I95" s="25">
        <f t="shared" si="20"/>
        <v>2.8727289636910271E-2</v>
      </c>
      <c r="U95">
        <v>606.64</v>
      </c>
      <c r="V95" s="25">
        <v>601.70000000000005</v>
      </c>
      <c r="W95" s="25">
        <v>1302.25</v>
      </c>
      <c r="X95" s="25">
        <v>1312.22</v>
      </c>
      <c r="Y95" s="25">
        <v>14911</v>
      </c>
      <c r="Z95" s="25">
        <v>14983.13</v>
      </c>
      <c r="AA95" s="26">
        <v>27.997</v>
      </c>
      <c r="AB95" s="27">
        <v>549</v>
      </c>
    </row>
    <row r="96" spans="1:28" x14ac:dyDescent="0.3">
      <c r="A96" s="5">
        <v>44201</v>
      </c>
      <c r="B96" s="25">
        <f t="shared" si="13"/>
        <v>1.4669233284260319E-2</v>
      </c>
      <c r="C96" s="25">
        <f t="shared" si="14"/>
        <v>1.362596910330603E-2</v>
      </c>
      <c r="D96" s="25">
        <f t="shared" si="15"/>
        <v>1.3932485759164483E-2</v>
      </c>
      <c r="E96" s="25">
        <f t="shared" si="16"/>
        <v>1.6295452009604323E-2</v>
      </c>
      <c r="F96" s="25">
        <f t="shared" si="17"/>
        <v>1.7557646050743406E-2</v>
      </c>
      <c r="G96" s="25">
        <f t="shared" si="18"/>
        <v>2.0858935060173278E-2</v>
      </c>
      <c r="H96" s="25">
        <f t="shared" si="19"/>
        <v>-1.0351044059505792E-3</v>
      </c>
      <c r="I96" s="25">
        <f t="shared" si="20"/>
        <v>2.6202372394024117E-2</v>
      </c>
      <c r="U96">
        <v>618.17999999999995</v>
      </c>
      <c r="V96" s="25">
        <v>620.1</v>
      </c>
      <c r="W96" s="25">
        <v>1330.25</v>
      </c>
      <c r="X96" s="25">
        <v>1330.12</v>
      </c>
      <c r="Y96" s="25">
        <v>15226</v>
      </c>
      <c r="Z96" s="25">
        <v>15214</v>
      </c>
      <c r="AA96" s="26">
        <v>28.030999999999999</v>
      </c>
      <c r="AB96" s="27">
        <v>565</v>
      </c>
    </row>
    <row r="97" spans="1:28" x14ac:dyDescent="0.3">
      <c r="A97" s="5">
        <v>44202</v>
      </c>
      <c r="B97" s="25">
        <f t="shared" si="13"/>
        <v>5.1643004195929447E-3</v>
      </c>
      <c r="C97" s="25">
        <f t="shared" si="14"/>
        <v>6.8360543351699884E-3</v>
      </c>
      <c r="D97" s="25">
        <f t="shared" si="15"/>
        <v>9.3392051974277059E-3</v>
      </c>
      <c r="E97" s="25">
        <f t="shared" si="16"/>
        <v>6.0184732579740214E-3</v>
      </c>
      <c r="F97" s="25">
        <f t="shared" si="17"/>
        <v>7.4847729213313383E-3</v>
      </c>
      <c r="G97" s="25">
        <f t="shared" si="18"/>
        <v>7.5442277008651434E-3</v>
      </c>
      <c r="H97" s="25">
        <f t="shared" si="19"/>
        <v>5.7122457818868926E-4</v>
      </c>
      <c r="I97" s="25">
        <f t="shared" si="20"/>
        <v>6.8728792877620504E-3</v>
      </c>
      <c r="U97">
        <v>631.21</v>
      </c>
      <c r="V97" s="25">
        <v>628.79999999999995</v>
      </c>
      <c r="W97" s="25">
        <v>1348.5</v>
      </c>
      <c r="X97" s="25">
        <v>1353.68</v>
      </c>
      <c r="Y97" s="25">
        <v>15451</v>
      </c>
      <c r="Z97" s="25">
        <v>15463.95</v>
      </c>
      <c r="AA97" s="26">
        <v>28.001999999999999</v>
      </c>
      <c r="AB97" s="27">
        <v>580</v>
      </c>
    </row>
    <row r="98" spans="1:28" x14ac:dyDescent="0.3">
      <c r="A98" s="5">
        <v>44203</v>
      </c>
      <c r="B98" s="25">
        <f t="shared" si="13"/>
        <v>-2.7079320222522861E-3</v>
      </c>
      <c r="C98" s="25">
        <f t="shared" si="14"/>
        <v>-2.0274636011533907E-3</v>
      </c>
      <c r="D98" s="25">
        <f t="shared" si="15"/>
        <v>2.0461170276976251E-3</v>
      </c>
      <c r="E98" s="25">
        <f t="shared" si="16"/>
        <v>-3.6447976469044093E-3</v>
      </c>
      <c r="F98" s="25">
        <f t="shared" si="17"/>
        <v>-5.6027910454429656E-3</v>
      </c>
      <c r="G98" s="25">
        <f t="shared" si="18"/>
        <v>4.4016160929466794E-4</v>
      </c>
      <c r="H98" s="25">
        <f t="shared" si="19"/>
        <v>-1.3571915365870385E-3</v>
      </c>
      <c r="I98" s="25">
        <f t="shared" si="20"/>
        <v>1.1915034577871244E-2</v>
      </c>
      <c r="U98">
        <v>635.99</v>
      </c>
      <c r="V98" s="25">
        <v>634.70000000000005</v>
      </c>
      <c r="W98" s="25">
        <v>1357.75</v>
      </c>
      <c r="X98" s="25">
        <v>1363.85</v>
      </c>
      <c r="Y98" s="25">
        <v>15531</v>
      </c>
      <c r="Z98" s="25">
        <v>15557.3</v>
      </c>
      <c r="AA98" s="26">
        <v>28.018000000000001</v>
      </c>
      <c r="AB98" s="27">
        <v>584</v>
      </c>
    </row>
    <row r="99" spans="1:28" x14ac:dyDescent="0.3">
      <c r="A99" s="5">
        <v>44204</v>
      </c>
      <c r="B99" s="25">
        <f t="shared" si="13"/>
        <v>1.7281536074312369E-2</v>
      </c>
      <c r="C99" s="25">
        <f t="shared" si="14"/>
        <v>1.7738418838738813E-2</v>
      </c>
      <c r="D99" s="25">
        <f t="shared" si="15"/>
        <v>1.884644209354824E-2</v>
      </c>
      <c r="E99" s="25">
        <f t="shared" si="16"/>
        <v>1.7222948547541545E-2</v>
      </c>
      <c r="F99" s="25">
        <f t="shared" si="17"/>
        <v>1.8916995837561412E-2</v>
      </c>
      <c r="G99" s="25">
        <f t="shared" si="18"/>
        <v>2.0533644112084113E-2</v>
      </c>
      <c r="H99" s="25">
        <f t="shared" si="19"/>
        <v>1.7868310598779559E-4</v>
      </c>
      <c r="I99" s="25">
        <f t="shared" si="20"/>
        <v>2.341244062474326E-2</v>
      </c>
      <c r="U99">
        <v>636.27</v>
      </c>
      <c r="V99" s="25">
        <v>636</v>
      </c>
      <c r="W99" s="25">
        <v>1355</v>
      </c>
      <c r="X99" s="25">
        <v>1356.23</v>
      </c>
      <c r="Y99" s="25">
        <v>15489</v>
      </c>
      <c r="Z99" s="25">
        <v>15500.7</v>
      </c>
      <c r="AA99" s="26">
        <v>27.98</v>
      </c>
      <c r="AB99" s="27">
        <v>591</v>
      </c>
    </row>
    <row r="100" spans="1:28" x14ac:dyDescent="0.3">
      <c r="A100" s="5">
        <v>44207</v>
      </c>
      <c r="B100" s="25">
        <f t="shared" si="13"/>
        <v>-2.0326501313458391E-3</v>
      </c>
      <c r="C100" s="25">
        <f t="shared" si="14"/>
        <v>-7.2529468274715517E-4</v>
      </c>
      <c r="D100" s="25">
        <f t="shared" si="15"/>
        <v>4.9253601186853343E-3</v>
      </c>
      <c r="E100" s="25">
        <f t="shared" si="16"/>
        <v>-3.9895634381154864E-3</v>
      </c>
      <c r="F100" s="25">
        <f t="shared" si="17"/>
        <v>-2.3759690711481329E-3</v>
      </c>
      <c r="G100" s="25">
        <f t="shared" si="18"/>
        <v>-8.3802828253519441E-3</v>
      </c>
      <c r="H100" s="25">
        <f t="shared" si="19"/>
        <v>-3.5734067076567628E-5</v>
      </c>
      <c r="I100" s="25">
        <f t="shared" si="20"/>
        <v>-2.1721823146835798E-2</v>
      </c>
      <c r="U100">
        <v>649.47</v>
      </c>
      <c r="V100" s="25">
        <v>648.1</v>
      </c>
      <c r="W100" s="25">
        <v>1379.25</v>
      </c>
      <c r="X100" s="25">
        <v>1382.13</v>
      </c>
      <c r="Y100" s="25">
        <v>15759</v>
      </c>
      <c r="Z100" s="25">
        <v>15769.98</v>
      </c>
      <c r="AA100" s="26">
        <v>27.984999999999999</v>
      </c>
      <c r="AB100" s="27">
        <v>605</v>
      </c>
    </row>
    <row r="101" spans="1:28" x14ac:dyDescent="0.3">
      <c r="A101" s="5">
        <v>44208</v>
      </c>
      <c r="B101" s="25">
        <f t="shared" si="13"/>
        <v>-6.0588852081614472E-3</v>
      </c>
      <c r="C101" s="25">
        <f t="shared" si="14"/>
        <v>-7.2820274457653759E-3</v>
      </c>
      <c r="D101" s="25">
        <f t="shared" si="15"/>
        <v>-5.0796692000810943E-3</v>
      </c>
      <c r="E101" s="25">
        <f t="shared" si="16"/>
        <v>-5.7975655610815312E-3</v>
      </c>
      <c r="F101" s="25">
        <f t="shared" si="17"/>
        <v>-7.4980332357035221E-3</v>
      </c>
      <c r="G101" s="25">
        <f t="shared" si="18"/>
        <v>2.483970639820945E-4</v>
      </c>
      <c r="H101" s="25">
        <f t="shared" si="19"/>
        <v>-1.4294903891122422E-4</v>
      </c>
      <c r="I101" s="25">
        <f t="shared" si="20"/>
        <v>1.5088299651201826E-2</v>
      </c>
      <c r="U101">
        <v>644.04999999999995</v>
      </c>
      <c r="V101" s="25">
        <v>651.29999999999995</v>
      </c>
      <c r="W101" s="25">
        <v>1378.25</v>
      </c>
      <c r="X101" s="25">
        <v>1378.85</v>
      </c>
      <c r="Y101" s="25">
        <v>15727</v>
      </c>
      <c r="Z101" s="25">
        <v>15707.19</v>
      </c>
      <c r="AA101" s="26">
        <v>27.984000000000002</v>
      </c>
      <c r="AB101" s="27">
        <v>592</v>
      </c>
    </row>
    <row r="102" spans="1:28" x14ac:dyDescent="0.3">
      <c r="A102" s="5">
        <v>44209</v>
      </c>
      <c r="B102" s="25">
        <f t="shared" si="13"/>
        <v>-1.5364919796167875E-3</v>
      </c>
      <c r="C102" s="25">
        <f t="shared" si="14"/>
        <v>-3.1109916206201794E-3</v>
      </c>
      <c r="D102" s="25">
        <f t="shared" si="15"/>
        <v>-4.7954303359430302E-3</v>
      </c>
      <c r="E102" s="25">
        <f t="shared" si="16"/>
        <v>-2.8115442575920441E-4</v>
      </c>
      <c r="F102" s="25">
        <f t="shared" si="17"/>
        <v>-2.6852725003153372E-3</v>
      </c>
      <c r="G102" s="25">
        <f t="shared" si="18"/>
        <v>1.3495802062362327E-3</v>
      </c>
      <c r="H102" s="25">
        <f t="shared" si="19"/>
        <v>-1.0722519087426896E-4</v>
      </c>
      <c r="I102" s="25">
        <f t="shared" si="20"/>
        <v>9.9338565242906747E-3</v>
      </c>
      <c r="U102">
        <v>644.21</v>
      </c>
      <c r="V102" s="25">
        <v>648</v>
      </c>
      <c r="W102" s="25">
        <v>1368.25</v>
      </c>
      <c r="X102" s="25">
        <v>1368.55</v>
      </c>
      <c r="Y102" s="25">
        <v>15632</v>
      </c>
      <c r="Z102" s="25">
        <v>15616.39</v>
      </c>
      <c r="AA102" s="26">
        <v>27.98</v>
      </c>
      <c r="AB102" s="27">
        <v>601</v>
      </c>
    </row>
    <row r="103" spans="1:28" x14ac:dyDescent="0.3">
      <c r="A103" s="5">
        <v>44210</v>
      </c>
      <c r="B103" s="25">
        <f t="shared" si="13"/>
        <v>1.778050398200675E-2</v>
      </c>
      <c r="C103" s="25">
        <f t="shared" si="14"/>
        <v>1.4917504207609227E-2</v>
      </c>
      <c r="D103" s="25">
        <f t="shared" si="15"/>
        <v>2.2386706141037709E-2</v>
      </c>
      <c r="E103" s="25">
        <f t="shared" si="16"/>
        <v>1.6854975656126592E-2</v>
      </c>
      <c r="F103" s="25">
        <f t="shared" si="17"/>
        <v>1.6602805982074927E-2</v>
      </c>
      <c r="G103" s="25">
        <f t="shared" si="18"/>
        <v>2.2198605920452308E-2</v>
      </c>
      <c r="H103" s="25">
        <f t="shared" si="19"/>
        <v>7.5033500617249132E-4</v>
      </c>
      <c r="I103" s="25">
        <f t="shared" si="20"/>
        <v>3.2417749573422534E-2</v>
      </c>
      <c r="U103">
        <v>645.08000000000004</v>
      </c>
      <c r="V103" s="25">
        <v>644.9</v>
      </c>
      <c r="W103" s="25">
        <v>1364</v>
      </c>
      <c r="X103" s="25">
        <v>1364.88</v>
      </c>
      <c r="Y103" s="25">
        <v>15608</v>
      </c>
      <c r="Z103" s="25">
        <v>15612</v>
      </c>
      <c r="AA103" s="26">
        <v>27.977</v>
      </c>
      <c r="AB103" s="27">
        <v>607</v>
      </c>
    </row>
    <row r="104" spans="1:28" x14ac:dyDescent="0.3">
      <c r="A104" s="5">
        <v>44211</v>
      </c>
      <c r="B104" s="25">
        <f t="shared" si="13"/>
        <v>-7.7083846651002826E-3</v>
      </c>
      <c r="C104" s="25">
        <f t="shared" si="14"/>
        <v>-6.1583241177275722E-3</v>
      </c>
      <c r="D104" s="25">
        <f t="shared" si="15"/>
        <v>6.1975861589200609E-3</v>
      </c>
      <c r="E104" s="25">
        <f t="shared" si="16"/>
        <v>-4.4938221760795439E-3</v>
      </c>
      <c r="F104" s="25">
        <f t="shared" si="17"/>
        <v>-7.9509330153572904E-3</v>
      </c>
      <c r="G104" s="25">
        <f t="shared" si="18"/>
        <v>6.0011214874961544E-3</v>
      </c>
      <c r="H104" s="25">
        <f t="shared" si="19"/>
        <v>-1.1793507790821918E-3</v>
      </c>
      <c r="I104" s="25">
        <f t="shared" si="20"/>
        <v>3.1399753867979885E-2</v>
      </c>
      <c r="U104">
        <v>659.56</v>
      </c>
      <c r="V104" s="25">
        <v>659.5</v>
      </c>
      <c r="W104" s="25">
        <v>1384.5</v>
      </c>
      <c r="X104" s="25">
        <v>1387.73</v>
      </c>
      <c r="Y104" s="25">
        <v>15888</v>
      </c>
      <c r="Z104" s="25">
        <v>15877.37</v>
      </c>
      <c r="AA104" s="26">
        <v>27.998000000000001</v>
      </c>
      <c r="AB104" s="27">
        <v>627</v>
      </c>
    </row>
    <row r="105" spans="1:28" x14ac:dyDescent="0.3">
      <c r="A105" s="5">
        <v>44214</v>
      </c>
      <c r="B105" s="25">
        <f t="shared" si="13"/>
        <v>2.2515140044119707E-2</v>
      </c>
      <c r="C105" s="25">
        <f t="shared" si="14"/>
        <v>1.9253856137792423E-2</v>
      </c>
      <c r="D105" s="25">
        <f t="shared" si="15"/>
        <v>2.7936437861179848E-2</v>
      </c>
      <c r="E105" s="25">
        <f t="shared" si="16"/>
        <v>2.1752456160689642E-2</v>
      </c>
      <c r="F105" s="25">
        <f t="shared" si="17"/>
        <v>2.0760100937376607E-2</v>
      </c>
      <c r="G105" s="25">
        <f t="shared" si="18"/>
        <v>2.7968655163859379E-2</v>
      </c>
      <c r="H105" s="25">
        <f t="shared" si="19"/>
        <v>-5.7230748781026037E-4</v>
      </c>
      <c r="I105" s="25">
        <f t="shared" si="20"/>
        <v>3.9399035143827275E-2</v>
      </c>
      <c r="U105">
        <v>663.53</v>
      </c>
      <c r="V105" s="25">
        <v>663.6</v>
      </c>
      <c r="W105" s="25">
        <v>1376</v>
      </c>
      <c r="X105" s="25">
        <v>1376.74</v>
      </c>
      <c r="Y105" s="25">
        <v>15766</v>
      </c>
      <c r="Z105" s="25">
        <v>15806.18</v>
      </c>
      <c r="AA105" s="26">
        <v>27.965</v>
      </c>
      <c r="AB105" s="27">
        <v>647</v>
      </c>
    </row>
    <row r="106" spans="1:28" x14ac:dyDescent="0.3">
      <c r="A106" s="5">
        <v>44215</v>
      </c>
      <c r="B106" s="25">
        <f t="shared" si="13"/>
        <v>-9.220674636401657E-3</v>
      </c>
      <c r="C106" s="25">
        <f t="shared" si="14"/>
        <v>-2.1409464020786823E-3</v>
      </c>
      <c r="D106" s="25">
        <f t="shared" si="15"/>
        <v>-2.2076605903064778E-2</v>
      </c>
      <c r="E106" s="25">
        <f t="shared" si="16"/>
        <v>-8.3760684654341985E-3</v>
      </c>
      <c r="F106" s="25">
        <f t="shared" si="17"/>
        <v>-3.7848459076576207E-3</v>
      </c>
      <c r="G106" s="25">
        <f t="shared" si="18"/>
        <v>-1.522486012292122E-2</v>
      </c>
      <c r="H106" s="25">
        <f t="shared" si="19"/>
        <v>1.0733260595992088E-4</v>
      </c>
      <c r="I106" s="25">
        <f t="shared" si="20"/>
        <v>-3.6312612940637791E-2</v>
      </c>
      <c r="U106">
        <v>682.35</v>
      </c>
      <c r="V106" s="25">
        <v>682.4</v>
      </c>
      <c r="W106" s="25">
        <v>1402.75</v>
      </c>
      <c r="X106" s="25">
        <v>1405.62</v>
      </c>
      <c r="Y106" s="25">
        <v>16125</v>
      </c>
      <c r="Z106" s="25">
        <v>16153.77</v>
      </c>
      <c r="AA106" s="26">
        <v>27.949000000000002</v>
      </c>
      <c r="AB106" s="27">
        <v>673</v>
      </c>
    </row>
    <row r="107" spans="1:28" x14ac:dyDescent="0.3">
      <c r="A107" s="5">
        <v>44216</v>
      </c>
      <c r="B107" s="25">
        <f t="shared" si="13"/>
        <v>-4.1394941197150726E-3</v>
      </c>
      <c r="C107" s="25">
        <f t="shared" si="14"/>
        <v>-1.9665689720408269E-3</v>
      </c>
      <c r="D107" s="25">
        <f t="shared" si="15"/>
        <v>-4.3540343539106201E-3</v>
      </c>
      <c r="E107" s="25">
        <f t="shared" si="16"/>
        <v>-4.5355126947642143E-3</v>
      </c>
      <c r="F107" s="25">
        <f t="shared" si="17"/>
        <v>-7.4296862232207462E-4</v>
      </c>
      <c r="G107" s="25">
        <f t="shared" si="18"/>
        <v>-8.998162441674876E-3</v>
      </c>
      <c r="H107" s="25">
        <f t="shared" si="19"/>
        <v>1.1084295404996964E-3</v>
      </c>
      <c r="I107" s="25">
        <f t="shared" si="20"/>
        <v>-2.4962294559913834E-2</v>
      </c>
      <c r="U107">
        <v>672.04</v>
      </c>
      <c r="V107" s="25">
        <v>667.5</v>
      </c>
      <c r="W107" s="25">
        <v>1399.75</v>
      </c>
      <c r="X107" s="25">
        <v>1400.31</v>
      </c>
      <c r="Y107" s="25">
        <v>15977</v>
      </c>
      <c r="Z107" s="25">
        <v>16019.03</v>
      </c>
      <c r="AA107" s="26">
        <v>27.952000000000002</v>
      </c>
      <c r="AB107" s="27">
        <v>649</v>
      </c>
    </row>
    <row r="108" spans="1:28" x14ac:dyDescent="0.3">
      <c r="A108" s="5">
        <v>44217</v>
      </c>
      <c r="B108" s="25">
        <f t="shared" si="13"/>
        <v>-1.7946516732895317E-2</v>
      </c>
      <c r="C108" s="25">
        <f t="shared" si="14"/>
        <v>-1.6782853539130647E-2</v>
      </c>
      <c r="D108" s="25">
        <f t="shared" si="15"/>
        <v>-1.6078004463295274E-2</v>
      </c>
      <c r="E108" s="25">
        <f t="shared" si="16"/>
        <v>-1.8205625437238655E-2</v>
      </c>
      <c r="F108" s="25">
        <f t="shared" si="17"/>
        <v>-1.8836018923144942E-2</v>
      </c>
      <c r="G108" s="25">
        <f t="shared" si="18"/>
        <v>-2.1397845107562475E-2</v>
      </c>
      <c r="H108" s="25">
        <f t="shared" si="19"/>
        <v>5.001786456546852E-4</v>
      </c>
      <c r="I108" s="25">
        <f t="shared" si="20"/>
        <v>-2.5601398238788337E-2</v>
      </c>
      <c r="U108">
        <v>666.02</v>
      </c>
      <c r="V108" s="25">
        <v>664.6</v>
      </c>
      <c r="W108" s="25">
        <v>1397</v>
      </c>
      <c r="X108" s="25">
        <v>1399.27</v>
      </c>
      <c r="Y108" s="25">
        <v>15911</v>
      </c>
      <c r="Z108" s="25">
        <v>15946.54</v>
      </c>
      <c r="AA108" s="26">
        <v>27.983000000000001</v>
      </c>
      <c r="AB108" s="27">
        <v>633</v>
      </c>
    </row>
    <row r="109" spans="1:28" x14ac:dyDescent="0.3">
      <c r="A109" s="5">
        <v>44218</v>
      </c>
      <c r="B109" s="25">
        <f t="shared" si="13"/>
        <v>1.8539241365616126E-3</v>
      </c>
      <c r="C109" s="25">
        <f t="shared" si="14"/>
        <v>3.8143720754706925E-3</v>
      </c>
      <c r="D109" s="25">
        <f t="shared" si="15"/>
        <v>-3.9834586150655762E-3</v>
      </c>
      <c r="E109" s="25">
        <f t="shared" si="16"/>
        <v>2.7168124158758892E-3</v>
      </c>
      <c r="F109" s="25">
        <f t="shared" si="17"/>
        <v>4.2729517814652845E-3</v>
      </c>
      <c r="G109" s="25">
        <f t="shared" si="18"/>
        <v>1.7930901885492884E-3</v>
      </c>
      <c r="H109" s="25">
        <f t="shared" si="19"/>
        <v>-8.5760233950198138E-4</v>
      </c>
      <c r="I109" s="25">
        <f t="shared" si="20"/>
        <v>-3.2467560988699812E-3</v>
      </c>
      <c r="U109">
        <v>651.91999999999996</v>
      </c>
      <c r="V109" s="25">
        <v>654</v>
      </c>
      <c r="W109" s="25">
        <v>1373.75</v>
      </c>
      <c r="X109" s="25">
        <v>1373.16</v>
      </c>
      <c r="Y109" s="25">
        <v>15628</v>
      </c>
      <c r="Z109" s="25">
        <v>15658.85</v>
      </c>
      <c r="AA109" s="26">
        <v>27.997</v>
      </c>
      <c r="AB109" s="27">
        <v>617</v>
      </c>
    </row>
    <row r="110" spans="1:28" x14ac:dyDescent="0.3">
      <c r="A110" s="5">
        <v>44221</v>
      </c>
      <c r="B110" s="25">
        <f t="shared" si="13"/>
        <v>-1.7720106694523802E-2</v>
      </c>
      <c r="C110" s="25">
        <f t="shared" si="14"/>
        <v>-2.0121314764893046E-2</v>
      </c>
      <c r="D110" s="25">
        <f t="shared" si="15"/>
        <v>-1.937594523383554E-2</v>
      </c>
      <c r="E110" s="25">
        <f t="shared" si="16"/>
        <v>-1.8354917816169779E-2</v>
      </c>
      <c r="F110" s="25">
        <f t="shared" si="17"/>
        <v>-1.9233262787699323E-2</v>
      </c>
      <c r="G110" s="25">
        <f t="shared" si="18"/>
        <v>-2.0684364577843544E-2</v>
      </c>
      <c r="H110" s="25">
        <f t="shared" si="19"/>
        <v>6.0754428900889376E-4</v>
      </c>
      <c r="I110" s="25">
        <f t="shared" si="20"/>
        <v>-2.3027333271310235E-2</v>
      </c>
      <c r="U110">
        <v>653.09</v>
      </c>
      <c r="V110" s="25">
        <v>651.4</v>
      </c>
      <c r="W110" s="25">
        <v>1379</v>
      </c>
      <c r="X110" s="25">
        <v>1379.04</v>
      </c>
      <c r="Y110" s="25">
        <v>15657</v>
      </c>
      <c r="Z110" s="25">
        <v>15701.45</v>
      </c>
      <c r="AA110" s="26">
        <v>27.972999999999999</v>
      </c>
      <c r="AB110" s="27">
        <v>615</v>
      </c>
    </row>
    <row r="111" spans="1:28" x14ac:dyDescent="0.3">
      <c r="A111" s="5">
        <v>44222</v>
      </c>
      <c r="B111" s="25">
        <f t="shared" si="13"/>
        <v>-2.0491981996457978E-2</v>
      </c>
      <c r="C111" s="25">
        <f t="shared" si="14"/>
        <v>-2.1524381244167567E-2</v>
      </c>
      <c r="D111" s="25">
        <f t="shared" si="15"/>
        <v>-1.5457721032313533E-2</v>
      </c>
      <c r="E111" s="25">
        <f t="shared" si="16"/>
        <v>-1.8169530017461771E-2</v>
      </c>
      <c r="F111" s="25">
        <f t="shared" si="17"/>
        <v>-1.9610447533595463E-2</v>
      </c>
      <c r="G111" s="25">
        <f t="shared" si="18"/>
        <v>-1.8777079442860733E-2</v>
      </c>
      <c r="H111" s="25">
        <f t="shared" si="19"/>
        <v>3.929202958161365E-4</v>
      </c>
      <c r="I111" s="25">
        <f t="shared" si="20"/>
        <v>-1.6778917129109366E-2</v>
      </c>
      <c r="U111">
        <v>639.72</v>
      </c>
      <c r="V111" s="25">
        <v>638.9</v>
      </c>
      <c r="W111" s="25">
        <v>1351.53</v>
      </c>
      <c r="X111" s="25">
        <v>1352.77</v>
      </c>
      <c r="Y111" s="25">
        <v>15382</v>
      </c>
      <c r="Z111" s="25">
        <v>15415.88</v>
      </c>
      <c r="AA111" s="26">
        <v>27.99</v>
      </c>
      <c r="AB111" s="27">
        <v>601</v>
      </c>
    </row>
    <row r="112" spans="1:28" x14ac:dyDescent="0.3">
      <c r="A112" s="5">
        <v>44223</v>
      </c>
      <c r="B112" s="25">
        <f t="shared" si="13"/>
        <v>1.9190914938086043E-2</v>
      </c>
      <c r="C112" s="25">
        <f t="shared" si="14"/>
        <v>1.7981379776402111E-2</v>
      </c>
      <c r="D112" s="25">
        <f t="shared" si="15"/>
        <v>1.7334187571973646E-2</v>
      </c>
      <c r="E112" s="25">
        <f t="shared" si="16"/>
        <v>1.7793872734457265E-2</v>
      </c>
      <c r="F112" s="25">
        <f t="shared" si="17"/>
        <v>1.8204934733975553E-2</v>
      </c>
      <c r="G112" s="25">
        <f t="shared" si="18"/>
        <v>2.3829012724653782E-2</v>
      </c>
      <c r="H112" s="25">
        <f t="shared" si="19"/>
        <v>2.4995982918610217E-4</v>
      </c>
      <c r="I112" s="25">
        <f t="shared" si="20"/>
        <v>3.3280941765497153E-2</v>
      </c>
      <c r="U112">
        <v>627.82000000000005</v>
      </c>
      <c r="V112" s="25">
        <v>629.1</v>
      </c>
      <c r="W112" s="25">
        <v>1322.75</v>
      </c>
      <c r="X112" s="25">
        <v>1326.5</v>
      </c>
      <c r="Y112" s="25">
        <v>15070</v>
      </c>
      <c r="Z112" s="25">
        <v>15138.31</v>
      </c>
      <c r="AA112" s="26">
        <v>28.001000000000001</v>
      </c>
      <c r="AB112" s="27">
        <v>591</v>
      </c>
    </row>
    <row r="113" spans="1:28" x14ac:dyDescent="0.3">
      <c r="A113" s="5">
        <v>44224</v>
      </c>
      <c r="B113" s="25">
        <f t="shared" si="13"/>
        <v>2.5070413760334299E-2</v>
      </c>
      <c r="C113" s="25">
        <f t="shared" si="14"/>
        <v>2.312029590914982E-2</v>
      </c>
      <c r="D113" s="25">
        <f t="shared" si="15"/>
        <v>3.0615420872513417E-2</v>
      </c>
      <c r="E113" s="25">
        <f t="shared" si="16"/>
        <v>2.2455767335162843E-2</v>
      </c>
      <c r="F113" s="25">
        <f t="shared" si="17"/>
        <v>2.2341409284035597E-2</v>
      </c>
      <c r="G113" s="25">
        <f t="shared" si="18"/>
        <v>2.630882479026209E-2</v>
      </c>
      <c r="H113" s="25">
        <f t="shared" si="19"/>
        <v>-2.6098007412524373E-3</v>
      </c>
      <c r="I113" s="25">
        <f t="shared" si="20"/>
        <v>3.3792434975262207E-2</v>
      </c>
      <c r="U113">
        <v>642.96</v>
      </c>
      <c r="V113" s="25">
        <v>640.1</v>
      </c>
      <c r="W113" s="25">
        <v>1346.75</v>
      </c>
      <c r="X113" s="25">
        <v>1350.87</v>
      </c>
      <c r="Y113" s="25">
        <v>15362</v>
      </c>
      <c r="Z113" s="25">
        <v>15410.09</v>
      </c>
      <c r="AA113" s="26">
        <v>28.007999999999999</v>
      </c>
      <c r="AB113" s="27">
        <v>611</v>
      </c>
    </row>
    <row r="114" spans="1:28" x14ac:dyDescent="0.3">
      <c r="A114" s="5">
        <v>44225</v>
      </c>
      <c r="B114" s="25">
        <f t="shared" si="13"/>
        <v>1.3322761685125915E-3</v>
      </c>
      <c r="C114" s="25">
        <f t="shared" si="14"/>
        <v>1.4500636943611226E-3</v>
      </c>
      <c r="D114" s="25">
        <f t="shared" si="15"/>
        <v>-3.0307622599023775E-4</v>
      </c>
      <c r="E114" s="25">
        <f t="shared" si="16"/>
        <v>7.148436924824601E-4</v>
      </c>
      <c r="F114" s="25">
        <f t="shared" si="17"/>
        <v>1.9743200254427828E-3</v>
      </c>
      <c r="G114" s="25">
        <f t="shared" si="18"/>
        <v>3.6351519590866778E-4</v>
      </c>
      <c r="H114" s="25">
        <f t="shared" si="19"/>
        <v>-3.579802753245647E-5</v>
      </c>
      <c r="I114" s="25">
        <f t="shared" si="20"/>
        <v>-3.1695747612790672E-3</v>
      </c>
      <c r="U114">
        <v>660.1</v>
      </c>
      <c r="V114" s="25">
        <v>660</v>
      </c>
      <c r="W114" s="25">
        <v>1378.25</v>
      </c>
      <c r="X114" s="25">
        <v>1381.39</v>
      </c>
      <c r="Y114" s="25">
        <v>15752</v>
      </c>
      <c r="Z114" s="25">
        <v>15760.05</v>
      </c>
      <c r="AA114" s="26">
        <v>27.934999999999999</v>
      </c>
      <c r="AB114" s="27">
        <v>632</v>
      </c>
    </row>
    <row r="115" spans="1:28" x14ac:dyDescent="0.3">
      <c r="A115" s="5">
        <v>44228</v>
      </c>
      <c r="B115" s="25">
        <f t="shared" si="13"/>
        <v>-4.8937146823297781E-3</v>
      </c>
      <c r="C115" s="25">
        <f t="shared" si="14"/>
        <v>-4.9024156288254052E-3</v>
      </c>
      <c r="D115" s="25">
        <f t="shared" si="15"/>
        <v>-3.6440975643619476E-3</v>
      </c>
      <c r="E115" s="25">
        <f t="shared" si="16"/>
        <v>-4.136288465722511E-3</v>
      </c>
      <c r="F115" s="25">
        <f t="shared" si="17"/>
        <v>-6.4799269975146824E-3</v>
      </c>
      <c r="G115" s="25">
        <f t="shared" si="18"/>
        <v>-5.9235580792067226E-3</v>
      </c>
      <c r="H115" s="25">
        <f t="shared" si="19"/>
        <v>1.3951743547735171E-3</v>
      </c>
      <c r="I115" s="25">
        <f t="shared" si="20"/>
        <v>-4.7732787526576599E-3</v>
      </c>
      <c r="U115">
        <v>660.34</v>
      </c>
      <c r="V115" s="25">
        <v>659.8</v>
      </c>
      <c r="W115" s="25">
        <v>1380.25</v>
      </c>
      <c r="X115" s="25">
        <v>1384.12</v>
      </c>
      <c r="Y115" s="25">
        <v>15773</v>
      </c>
      <c r="Z115" s="25">
        <v>15771.32</v>
      </c>
      <c r="AA115" s="26">
        <v>27.934000000000001</v>
      </c>
      <c r="AB115" s="27">
        <v>630</v>
      </c>
    </row>
    <row r="116" spans="1:28" x14ac:dyDescent="0.3">
      <c r="A116" s="5">
        <v>44229</v>
      </c>
      <c r="B116" s="25">
        <f t="shared" si="13"/>
        <v>6.7306114775343567E-3</v>
      </c>
      <c r="C116" s="25">
        <f t="shared" si="14"/>
        <v>6.5312278611612106E-3</v>
      </c>
      <c r="D116" s="25">
        <f t="shared" si="15"/>
        <v>4.0986774646060448E-3</v>
      </c>
      <c r="E116" s="25">
        <f t="shared" si="16"/>
        <v>6.1050149913608985E-3</v>
      </c>
      <c r="F116" s="25">
        <f t="shared" si="17"/>
        <v>6.2631592921636682E-3</v>
      </c>
      <c r="G116" s="25">
        <f t="shared" si="18"/>
        <v>6.7712466649798636E-3</v>
      </c>
      <c r="H116" s="25">
        <f t="shared" si="19"/>
        <v>3.5748118759102227E-5</v>
      </c>
      <c r="I116" s="25">
        <f t="shared" si="20"/>
        <v>7.9428535139367314E-3</v>
      </c>
      <c r="U116">
        <v>656.44</v>
      </c>
      <c r="V116" s="25">
        <v>657.4</v>
      </c>
      <c r="W116" s="25">
        <v>1373.5</v>
      </c>
      <c r="X116" s="25">
        <v>1375.18</v>
      </c>
      <c r="Y116" s="25">
        <v>15696</v>
      </c>
      <c r="Z116" s="25">
        <v>15706.22</v>
      </c>
      <c r="AA116" s="26">
        <v>27.972999999999999</v>
      </c>
      <c r="AB116" s="27">
        <v>627</v>
      </c>
    </row>
    <row r="117" spans="1:28" x14ac:dyDescent="0.3">
      <c r="A117" s="5">
        <v>44230</v>
      </c>
      <c r="B117" s="25">
        <f t="shared" si="13"/>
        <v>3.2622414728622678E-2</v>
      </c>
      <c r="C117" s="25">
        <f t="shared" si="14"/>
        <v>3.5178614124101122E-2</v>
      </c>
      <c r="D117" s="25">
        <f t="shared" si="15"/>
        <v>4.2269212209698225E-2</v>
      </c>
      <c r="E117" s="25">
        <f t="shared" si="16"/>
        <v>3.4817469697406275E-2</v>
      </c>
      <c r="F117" s="25">
        <f t="shared" si="17"/>
        <v>3.3225175316223841E-2</v>
      </c>
      <c r="G117" s="25">
        <f t="shared" si="18"/>
        <v>3.842602616135396E-2</v>
      </c>
      <c r="H117" s="25">
        <f t="shared" si="19"/>
        <v>2.8593895398195242E-4</v>
      </c>
      <c r="I117" s="25">
        <f t="shared" si="20"/>
        <v>4.7885596039005121E-2</v>
      </c>
      <c r="U117">
        <v>660.9</v>
      </c>
      <c r="V117" s="25">
        <v>660.1</v>
      </c>
      <c r="W117" s="25">
        <v>1382.5</v>
      </c>
      <c r="X117" s="25">
        <v>1383.82</v>
      </c>
      <c r="Y117" s="25">
        <v>15802</v>
      </c>
      <c r="Z117" s="25">
        <v>15802.4</v>
      </c>
      <c r="AA117" s="26">
        <v>27.974</v>
      </c>
      <c r="AB117" s="27">
        <v>632</v>
      </c>
    </row>
    <row r="118" spans="1:28" x14ac:dyDescent="0.3">
      <c r="A118" s="5">
        <v>44231</v>
      </c>
      <c r="B118" s="25">
        <f t="shared" si="13"/>
        <v>3.3021493957590318E-3</v>
      </c>
      <c r="C118" s="25">
        <f t="shared" si="14"/>
        <v>-8.7328623137922278E-4</v>
      </c>
      <c r="D118" s="25">
        <f t="shared" si="15"/>
        <v>-6.9950736992226157E-3</v>
      </c>
      <c r="E118" s="25">
        <f t="shared" si="16"/>
        <v>3.7954344243156862E-3</v>
      </c>
      <c r="F118" s="25">
        <f t="shared" si="17"/>
        <v>1.8716265563712376E-3</v>
      </c>
      <c r="G118" s="25">
        <f t="shared" si="18"/>
        <v>-3.640785576104076E-4</v>
      </c>
      <c r="H118" s="25">
        <f t="shared" si="19"/>
        <v>-3.0781369377440768E-3</v>
      </c>
      <c r="I118" s="25">
        <f t="shared" si="20"/>
        <v>-4.5351551653912622E-3</v>
      </c>
      <c r="U118">
        <v>686.79</v>
      </c>
      <c r="V118" s="25">
        <v>688.6</v>
      </c>
      <c r="W118" s="25">
        <v>1432</v>
      </c>
      <c r="X118" s="25">
        <v>1430.57</v>
      </c>
      <c r="Y118" s="25">
        <v>16326</v>
      </c>
      <c r="Z118" s="25">
        <v>16362.29</v>
      </c>
      <c r="AA118" s="26">
        <v>27.981999999999999</v>
      </c>
      <c r="AB118" s="27">
        <v>663</v>
      </c>
    </row>
    <row r="119" spans="1:28" x14ac:dyDescent="0.3">
      <c r="A119" s="5">
        <v>44232</v>
      </c>
      <c r="B119" s="25">
        <f t="shared" si="13"/>
        <v>-4.3439757501426224E-3</v>
      </c>
      <c r="C119" s="25">
        <f t="shared" si="14"/>
        <v>-4.3779073512487049E-3</v>
      </c>
      <c r="D119" s="25">
        <f t="shared" si="15"/>
        <v>-1.6099527809661904E-3</v>
      </c>
      <c r="E119" s="25">
        <f t="shared" si="16"/>
        <v>-5.0741901633116438E-3</v>
      </c>
      <c r="F119" s="25">
        <f t="shared" si="17"/>
        <v>-6.3694482854798227E-3</v>
      </c>
      <c r="G119" s="25">
        <f t="shared" si="18"/>
        <v>-8.763195302068252E-3</v>
      </c>
      <c r="H119" s="25">
        <f t="shared" si="19"/>
        <v>8.5996852082162315E-4</v>
      </c>
      <c r="I119" s="25">
        <f t="shared" si="20"/>
        <v>-1.2195273093818243E-2</v>
      </c>
      <c r="U119">
        <v>686.54</v>
      </c>
      <c r="V119" s="25">
        <v>683.8</v>
      </c>
      <c r="W119" s="25">
        <v>1430.75</v>
      </c>
      <c r="X119" s="25">
        <v>1433.25</v>
      </c>
      <c r="Y119" s="25">
        <v>16380</v>
      </c>
      <c r="Z119" s="25">
        <v>16424.509999999998</v>
      </c>
      <c r="AA119" s="26">
        <v>27.896000000000001</v>
      </c>
      <c r="AB119" s="27">
        <v>660</v>
      </c>
    </row>
    <row r="120" spans="1:28" x14ac:dyDescent="0.3">
      <c r="A120" s="5">
        <v>44244</v>
      </c>
      <c r="B120" s="25">
        <f t="shared" si="13"/>
        <v>4.4660684186295123E-3</v>
      </c>
      <c r="C120" s="25">
        <f t="shared" si="14"/>
        <v>4.3779073512486312E-3</v>
      </c>
      <c r="D120" s="25">
        <f t="shared" si="15"/>
        <v>-5.2871323044888993E-3</v>
      </c>
      <c r="E120" s="25">
        <f t="shared" si="16"/>
        <v>4.2001140167492092E-3</v>
      </c>
      <c r="F120" s="25">
        <f t="shared" si="17"/>
        <v>4.071327331744137E-3</v>
      </c>
      <c r="G120" s="25">
        <f t="shared" si="18"/>
        <v>1.1895060547430067E-3</v>
      </c>
      <c r="H120" s="25">
        <f t="shared" si="19"/>
        <v>-1.1467891165065712E-3</v>
      </c>
      <c r="I120" s="25">
        <f t="shared" si="20"/>
        <v>-3.0721990369701403E-3</v>
      </c>
      <c r="U120">
        <v>680.55</v>
      </c>
      <c r="V120" s="25">
        <v>682.7</v>
      </c>
      <c r="W120" s="25">
        <v>1424.5</v>
      </c>
      <c r="X120" s="25">
        <v>1424.15</v>
      </c>
      <c r="Y120" s="25">
        <v>16309</v>
      </c>
      <c r="Z120" s="25">
        <v>16341.38</v>
      </c>
      <c r="AA120" s="26">
        <v>27.92</v>
      </c>
      <c r="AB120" s="27">
        <v>652</v>
      </c>
    </row>
    <row r="121" spans="1:28" x14ac:dyDescent="0.3">
      <c r="A121" s="5">
        <v>44245</v>
      </c>
      <c r="B121" s="25">
        <f t="shared" si="13"/>
        <v>3.1691884155858096E-3</v>
      </c>
      <c r="C121" s="25">
        <f t="shared" si="14"/>
        <v>5.0544769917804421E-3</v>
      </c>
      <c r="D121" s="25">
        <f t="shared" si="15"/>
        <v>-7.3653976961593579E-4</v>
      </c>
      <c r="E121" s="25">
        <f t="shared" si="16"/>
        <v>2.0235256905004771E-3</v>
      </c>
      <c r="F121" s="25">
        <f t="shared" si="17"/>
        <v>4.3055239237989639E-3</v>
      </c>
      <c r="G121" s="25">
        <f t="shared" si="18"/>
        <v>-2.0568279222564073E-3</v>
      </c>
      <c r="H121" s="25">
        <f t="shared" si="19"/>
        <v>-1.5071592905713629E-3</v>
      </c>
      <c r="I121" s="25">
        <f t="shared" si="20"/>
        <v>-1.394290596901275E-2</v>
      </c>
      <c r="U121">
        <v>681.36</v>
      </c>
      <c r="V121" s="25">
        <v>679.1</v>
      </c>
      <c r="W121" s="25">
        <v>1430.75</v>
      </c>
      <c r="X121" s="25">
        <v>1429.96</v>
      </c>
      <c r="Y121" s="25">
        <v>16382</v>
      </c>
      <c r="Z121" s="25">
        <v>16410.16</v>
      </c>
      <c r="AA121" s="26">
        <v>27.888000000000002</v>
      </c>
      <c r="AB121" s="27">
        <v>650</v>
      </c>
    </row>
    <row r="122" spans="1:28" x14ac:dyDescent="0.3">
      <c r="A122" s="5">
        <v>44246</v>
      </c>
      <c r="B122" s="25">
        <f t="shared" si="13"/>
        <v>-1.5514645091325066E-2</v>
      </c>
      <c r="C122" s="25">
        <f t="shared" si="14"/>
        <v>-1.1892410183891396E-2</v>
      </c>
      <c r="D122" s="25">
        <f t="shared" si="15"/>
        <v>-1.0368927146744018E-2</v>
      </c>
      <c r="E122" s="25">
        <f t="shared" si="16"/>
        <v>-1.4139780832407847E-2</v>
      </c>
      <c r="F122" s="25">
        <f t="shared" si="17"/>
        <v>-1.2309723201866688E-2</v>
      </c>
      <c r="G122" s="25">
        <f t="shared" si="18"/>
        <v>-1.6698443850636117E-2</v>
      </c>
      <c r="H122" s="25">
        <f t="shared" si="19"/>
        <v>-1.0060363021553473E-3</v>
      </c>
      <c r="I122" s="25">
        <f t="shared" si="20"/>
        <v>-2.5277807184268541E-2</v>
      </c>
      <c r="U122">
        <v>679.96</v>
      </c>
      <c r="V122" s="25">
        <v>678.6</v>
      </c>
      <c r="W122" s="25">
        <v>1438</v>
      </c>
      <c r="X122" s="25">
        <v>1436.13</v>
      </c>
      <c r="Y122" s="25">
        <v>16434</v>
      </c>
      <c r="Z122" s="25">
        <v>16443.400000000001</v>
      </c>
      <c r="AA122" s="26">
        <v>27.846</v>
      </c>
      <c r="AB122" s="27">
        <v>641</v>
      </c>
    </row>
    <row r="123" spans="1:28" x14ac:dyDescent="0.3">
      <c r="A123" s="5">
        <v>44249</v>
      </c>
      <c r="B123" s="25">
        <f t="shared" si="13"/>
        <v>1.2650623146416113E-2</v>
      </c>
      <c r="C123" s="25">
        <f t="shared" si="14"/>
        <v>1.2525033401405653E-2</v>
      </c>
      <c r="D123" s="25">
        <f t="shared" si="15"/>
        <v>8.7466275504700687E-3</v>
      </c>
      <c r="E123" s="25">
        <f t="shared" si="16"/>
        <v>1.4673591162457601E-2</v>
      </c>
      <c r="F123" s="25">
        <f t="shared" si="17"/>
        <v>1.5521538760086984E-2</v>
      </c>
      <c r="G123" s="25">
        <f t="shared" si="18"/>
        <v>1.5771489271244766E-2</v>
      </c>
      <c r="H123" s="25">
        <f t="shared" si="19"/>
        <v>1.6522398787616422E-3</v>
      </c>
      <c r="I123" s="25">
        <f t="shared" si="20"/>
        <v>1.5873349156290163E-2</v>
      </c>
      <c r="U123">
        <v>668.7</v>
      </c>
      <c r="V123" s="25">
        <v>671.6</v>
      </c>
      <c r="W123" s="25">
        <v>1421</v>
      </c>
      <c r="X123" s="25">
        <v>1418.56</v>
      </c>
      <c r="Y123" s="25">
        <v>16181</v>
      </c>
      <c r="Z123" s="25">
        <v>16212.53</v>
      </c>
      <c r="AA123" s="26">
        <v>27.818000000000001</v>
      </c>
      <c r="AB123" s="27">
        <v>625</v>
      </c>
    </row>
    <row r="124" spans="1:28" x14ac:dyDescent="0.3">
      <c r="A124" s="5">
        <v>44250</v>
      </c>
      <c r="B124" s="25">
        <f t="shared" si="13"/>
        <v>-2.8221440973329206E-2</v>
      </c>
      <c r="C124" s="25">
        <f t="shared" si="14"/>
        <v>-3.7824797195473187E-2</v>
      </c>
      <c r="D124" s="25">
        <f t="shared" si="15"/>
        <v>-3.7751682006997238E-2</v>
      </c>
      <c r="E124" s="25">
        <f t="shared" si="16"/>
        <v>-3.0760945858120822E-2</v>
      </c>
      <c r="F124" s="25">
        <f t="shared" si="17"/>
        <v>-3.4688089352415102E-2</v>
      </c>
      <c r="G124" s="25">
        <f t="shared" si="18"/>
        <v>-3.9254276197193592E-2</v>
      </c>
      <c r="H124" s="25">
        <f t="shared" si="19"/>
        <v>3.5887957799481929E-5</v>
      </c>
      <c r="I124" s="25">
        <f t="shared" si="20"/>
        <v>-4.6745012823377181E-2</v>
      </c>
      <c r="U124">
        <v>679.33</v>
      </c>
      <c r="V124" s="25">
        <v>677.5</v>
      </c>
      <c r="W124" s="25">
        <v>1438.91</v>
      </c>
      <c r="X124" s="25">
        <v>1440.75</v>
      </c>
      <c r="Y124" s="25">
        <v>16387</v>
      </c>
      <c r="Z124" s="25">
        <v>16452.18</v>
      </c>
      <c r="AA124" s="26">
        <v>27.864000000000001</v>
      </c>
      <c r="AB124" s="27">
        <v>635</v>
      </c>
    </row>
    <row r="125" spans="1:28" x14ac:dyDescent="0.3">
      <c r="A125" s="5">
        <v>44251</v>
      </c>
      <c r="B125" s="25">
        <f t="shared" si="13"/>
        <v>-1.6962466765395097E-3</v>
      </c>
      <c r="C125" s="25">
        <f t="shared" si="14"/>
        <v>2.8828848795253914E-3</v>
      </c>
      <c r="D125" s="25">
        <f t="shared" si="15"/>
        <v>3.060914541678398E-3</v>
      </c>
      <c r="E125" s="25">
        <f t="shared" si="16"/>
        <v>-4.3384655803838535E-4</v>
      </c>
      <c r="F125" s="25">
        <f t="shared" si="17"/>
        <v>1.6155034369628224E-3</v>
      </c>
      <c r="G125" s="25">
        <f t="shared" si="18"/>
        <v>2.8435603389404375E-3</v>
      </c>
      <c r="H125" s="25">
        <f t="shared" si="19"/>
        <v>-1.18498317185867E-3</v>
      </c>
      <c r="I125" s="25">
        <f t="shared" si="20"/>
        <v>4.9382816405825767E-3</v>
      </c>
      <c r="U125">
        <v>653.17999999999995</v>
      </c>
      <c r="V125" s="25">
        <v>652.4</v>
      </c>
      <c r="W125" s="25">
        <v>1385.5</v>
      </c>
      <c r="X125" s="25">
        <v>1391.63</v>
      </c>
      <c r="Y125" s="25">
        <v>15931</v>
      </c>
      <c r="Z125" s="25">
        <v>15953.8</v>
      </c>
      <c r="AA125" s="26">
        <v>27.864999999999998</v>
      </c>
      <c r="AB125" s="27">
        <v>606</v>
      </c>
    </row>
    <row r="126" spans="1:28" x14ac:dyDescent="0.3">
      <c r="A126" s="5">
        <v>44252</v>
      </c>
      <c r="B126" s="25">
        <f t="shared" si="13"/>
        <v>1.7143455108981378E-2</v>
      </c>
      <c r="C126" s="25">
        <f t="shared" si="14"/>
        <v>1.6417213838037643E-2</v>
      </c>
      <c r="D126" s="25">
        <f t="shared" si="15"/>
        <v>1.6970104218461561E-2</v>
      </c>
      <c r="E126" s="25">
        <f t="shared" si="16"/>
        <v>1.6471855486047047E-2</v>
      </c>
      <c r="F126" s="25">
        <f t="shared" si="17"/>
        <v>1.6923453462884652E-2</v>
      </c>
      <c r="G126" s="25">
        <f t="shared" si="18"/>
        <v>1.7958801804752646E-2</v>
      </c>
      <c r="H126" s="25">
        <f t="shared" si="19"/>
        <v>-1.798108874443372E-3</v>
      </c>
      <c r="I126" s="25">
        <f t="shared" si="20"/>
        <v>2.1121825029282504E-2</v>
      </c>
      <c r="U126">
        <v>655.04</v>
      </c>
      <c r="V126" s="25">
        <v>654.4</v>
      </c>
      <c r="W126" s="25">
        <v>1389.5</v>
      </c>
      <c r="X126" s="25">
        <v>1393.88</v>
      </c>
      <c r="Y126" s="25">
        <v>15904</v>
      </c>
      <c r="Z126" s="25">
        <v>15946.88</v>
      </c>
      <c r="AA126" s="26">
        <v>27.832000000000001</v>
      </c>
      <c r="AB126" s="27">
        <v>609</v>
      </c>
    </row>
    <row r="127" spans="1:28" x14ac:dyDescent="0.3">
      <c r="A127" s="5">
        <v>44253</v>
      </c>
      <c r="B127" s="25">
        <f t="shared" si="13"/>
        <v>-1.6012304356813254E-2</v>
      </c>
      <c r="C127" s="25">
        <f t="shared" si="14"/>
        <v>-1.6777120266252207E-2</v>
      </c>
      <c r="D127" s="25">
        <f t="shared" si="15"/>
        <v>-2.1104556168664121E-2</v>
      </c>
      <c r="E127" s="25">
        <f t="shared" si="16"/>
        <v>-1.9012881657949753E-2</v>
      </c>
      <c r="F127" s="25">
        <f t="shared" si="17"/>
        <v>-1.9545477801828942E-2</v>
      </c>
      <c r="G127" s="25">
        <f t="shared" si="18"/>
        <v>-2.4744719929252028E-2</v>
      </c>
      <c r="H127" s="25">
        <f t="shared" si="19"/>
        <v>3.449518332497088E-3</v>
      </c>
      <c r="I127" s="25">
        <f t="shared" si="20"/>
        <v>-3.4345158203971861E-2</v>
      </c>
      <c r="U127">
        <v>666.91</v>
      </c>
      <c r="V127" s="25">
        <v>665.6</v>
      </c>
      <c r="W127" s="25">
        <v>1412.5</v>
      </c>
      <c r="X127" s="25">
        <v>1417.67</v>
      </c>
      <c r="Y127" s="25">
        <v>16179</v>
      </c>
      <c r="Z127" s="25">
        <v>16211.73</v>
      </c>
      <c r="AA127" s="26">
        <v>27.782</v>
      </c>
      <c r="AB127" s="27">
        <v>622</v>
      </c>
    </row>
    <row r="128" spans="1:28" x14ac:dyDescent="0.3">
      <c r="A128" s="5">
        <v>44257</v>
      </c>
      <c r="B128" s="25">
        <f t="shared" si="13"/>
        <v>-4.7215927057152468E-3</v>
      </c>
      <c r="C128" s="25">
        <f t="shared" si="14"/>
        <v>-3.2450001433271896E-3</v>
      </c>
      <c r="D128" s="25">
        <f t="shared" si="15"/>
        <v>-1.1109510959092666E-2</v>
      </c>
      <c r="E128" s="25">
        <f t="shared" si="16"/>
        <v>-3.2227582893711508E-3</v>
      </c>
      <c r="F128" s="25">
        <f t="shared" si="17"/>
        <v>-4.2746043686898065E-3</v>
      </c>
      <c r="G128" s="25">
        <f t="shared" si="18"/>
        <v>-2.6779958751051752E-3</v>
      </c>
      <c r="H128" s="25">
        <f t="shared" si="19"/>
        <v>2.3288736990780042E-3</v>
      </c>
      <c r="I128" s="25">
        <f t="shared" si="20"/>
        <v>0</v>
      </c>
      <c r="U128">
        <v>650.61</v>
      </c>
      <c r="V128" s="25">
        <v>651.70000000000005</v>
      </c>
      <c r="W128" s="25">
        <v>1389</v>
      </c>
      <c r="X128" s="25">
        <v>1390.23</v>
      </c>
      <c r="Y128" s="25">
        <v>15922</v>
      </c>
      <c r="Z128" s="25">
        <v>15906.41</v>
      </c>
      <c r="AA128" s="26">
        <v>27.878</v>
      </c>
      <c r="AB128" s="27">
        <v>601</v>
      </c>
    </row>
    <row r="129" spans="1:28" x14ac:dyDescent="0.3">
      <c r="A129" s="5">
        <v>44258</v>
      </c>
      <c r="B129" s="25">
        <f t="shared" si="13"/>
        <v>-1.7684587442288323E-3</v>
      </c>
      <c r="C129" s="25">
        <f t="shared" si="14"/>
        <v>-2.3501773449536266E-3</v>
      </c>
      <c r="D129" s="25">
        <f t="shared" si="15"/>
        <v>-1.0867035145344054E-3</v>
      </c>
      <c r="E129" s="25">
        <f t="shared" si="16"/>
        <v>-2.2174988108287553E-3</v>
      </c>
      <c r="F129" s="25">
        <f t="shared" si="17"/>
        <v>-2.8285287731019235E-3</v>
      </c>
      <c r="G129" s="25">
        <f t="shared" si="18"/>
        <v>-3.7210637919311692E-3</v>
      </c>
      <c r="H129" s="25">
        <f t="shared" si="19"/>
        <v>1.174056462981651E-2</v>
      </c>
      <c r="I129" s="25">
        <f t="shared" si="20"/>
        <v>-5.0041805845758387E-3</v>
      </c>
      <c r="U129">
        <v>648.87</v>
      </c>
      <c r="V129" s="25">
        <v>644.5</v>
      </c>
      <c r="W129" s="25">
        <v>1384.5</v>
      </c>
      <c r="X129" s="25">
        <v>1384.3</v>
      </c>
      <c r="Y129" s="25">
        <v>15847</v>
      </c>
      <c r="Z129" s="25">
        <v>15855.23</v>
      </c>
      <c r="AA129" s="26">
        <v>27.943000000000001</v>
      </c>
      <c r="AB129" s="27">
        <v>601</v>
      </c>
    </row>
    <row r="130" spans="1:28" x14ac:dyDescent="0.3">
      <c r="A130" s="5">
        <v>44259</v>
      </c>
      <c r="B130" s="25">
        <f t="shared" si="13"/>
        <v>1.8962738276224369E-4</v>
      </c>
      <c r="C130" s="25">
        <f t="shared" si="14"/>
        <v>-7.2424410190899922E-4</v>
      </c>
      <c r="D130" s="25">
        <f t="shared" si="15"/>
        <v>9.3153243811148535E-4</v>
      </c>
      <c r="E130" s="25">
        <f t="shared" si="16"/>
        <v>2.0825184647713284E-3</v>
      </c>
      <c r="F130" s="25">
        <f t="shared" si="17"/>
        <v>3.9476018642765169E-3</v>
      </c>
      <c r="G130" s="25">
        <f t="shared" si="18"/>
        <v>6.0310368252210298E-4</v>
      </c>
      <c r="H130" s="25">
        <f t="shared" si="19"/>
        <v>-1.1678730115478638E-3</v>
      </c>
      <c r="I130" s="25">
        <f t="shared" si="20"/>
        <v>-5.0293484050019733E-3</v>
      </c>
      <c r="U130">
        <v>646.46</v>
      </c>
      <c r="V130" s="25">
        <v>643.79999999999995</v>
      </c>
      <c r="W130" s="25">
        <v>1381.25</v>
      </c>
      <c r="X130" s="25">
        <v>1380.39</v>
      </c>
      <c r="Y130" s="25">
        <v>15819</v>
      </c>
      <c r="Z130" s="25">
        <v>15820.11</v>
      </c>
      <c r="AA130" s="26">
        <v>28.273</v>
      </c>
      <c r="AB130" s="27">
        <v>598</v>
      </c>
    </row>
    <row r="131" spans="1:28" x14ac:dyDescent="0.3">
      <c r="A131" s="5">
        <v>44260</v>
      </c>
      <c r="B131" s="25">
        <f t="shared" ref="B131:B194" si="21">LN(Y132/Y131)</f>
        <v>3.9738911222748571E-3</v>
      </c>
      <c r="C131" s="25">
        <f t="shared" ref="C131:C194" si="22">LN(W132/W131)</f>
        <v>4.337617500422726E-3</v>
      </c>
      <c r="D131" s="25">
        <f t="shared" ref="D131:D194" si="23">LN(V132/V131)</f>
        <v>5.7253541308511669E-3</v>
      </c>
      <c r="E131" s="25">
        <f t="shared" ref="E131:E194" si="24">LN(Z132/Z131)</f>
        <v>3.6883682678838852E-3</v>
      </c>
      <c r="F131" s="25">
        <f t="shared" ref="F131:F194" si="25">LN(X132/X131)</f>
        <v>3.306574012107457E-3</v>
      </c>
      <c r="G131" s="25">
        <f t="shared" ref="G131:G194" si="26">LN(U132/U131)</f>
        <v>3.6418107315205617E-3</v>
      </c>
      <c r="H131" s="25">
        <f t="shared" ref="H131:H194" si="27">LN(AA132/AA131)</f>
        <v>3.5404496740864226E-4</v>
      </c>
      <c r="I131" s="25">
        <f t="shared" ref="I131:I194" si="28">LN(AB132/AB131)</f>
        <v>3.3557078469723151E-3</v>
      </c>
      <c r="U131">
        <v>646.85</v>
      </c>
      <c r="V131" s="25">
        <v>644.4</v>
      </c>
      <c r="W131" s="25">
        <v>1380.25</v>
      </c>
      <c r="X131" s="25">
        <v>1385.85</v>
      </c>
      <c r="Y131" s="25">
        <v>15822</v>
      </c>
      <c r="Z131" s="25">
        <v>15853.09</v>
      </c>
      <c r="AA131" s="26">
        <v>28.24</v>
      </c>
      <c r="AB131" s="27">
        <v>595</v>
      </c>
    </row>
    <row r="132" spans="1:28" x14ac:dyDescent="0.3">
      <c r="A132" s="5">
        <v>44263</v>
      </c>
      <c r="B132" s="25">
        <f t="shared" si="21"/>
        <v>1.7720561036197999E-2</v>
      </c>
      <c r="C132" s="25">
        <f t="shared" si="22"/>
        <v>1.8935899845375852E-2</v>
      </c>
      <c r="D132" s="25">
        <f t="shared" si="23"/>
        <v>1.9254873602169639E-2</v>
      </c>
      <c r="E132" s="25">
        <f t="shared" si="24"/>
        <v>1.6695914922074135E-2</v>
      </c>
      <c r="F132" s="25">
        <f t="shared" si="25"/>
        <v>1.7841387605980384E-2</v>
      </c>
      <c r="G132" s="25">
        <f t="shared" si="26"/>
        <v>1.881421126332198E-2</v>
      </c>
      <c r="H132" s="25">
        <f t="shared" si="27"/>
        <v>-5.5374271837317886E-3</v>
      </c>
      <c r="I132" s="25">
        <f t="shared" si="28"/>
        <v>1.9901154317295021E-2</v>
      </c>
      <c r="U132">
        <v>649.21</v>
      </c>
      <c r="V132" s="25">
        <v>648.1</v>
      </c>
      <c r="W132" s="25">
        <v>1386.25</v>
      </c>
      <c r="X132" s="25">
        <v>1390.44</v>
      </c>
      <c r="Y132" s="25">
        <v>15885</v>
      </c>
      <c r="Z132" s="25">
        <v>15911.67</v>
      </c>
      <c r="AA132" s="26">
        <v>28.25</v>
      </c>
      <c r="AB132" s="27">
        <v>597</v>
      </c>
    </row>
    <row r="133" spans="1:28" x14ac:dyDescent="0.3">
      <c r="A133" s="5">
        <v>44264</v>
      </c>
      <c r="B133" s="25">
        <f t="shared" si="21"/>
        <v>3.3341596705842307E-3</v>
      </c>
      <c r="C133" s="25">
        <f t="shared" si="22"/>
        <v>5.2947529272835145E-3</v>
      </c>
      <c r="D133" s="25">
        <f t="shared" si="23"/>
        <v>-2.121212916586194E-3</v>
      </c>
      <c r="E133" s="25">
        <f t="shared" si="24"/>
        <v>4.662910016567815E-3</v>
      </c>
      <c r="F133" s="25">
        <f t="shared" si="25"/>
        <v>5.2072991504914512E-3</v>
      </c>
      <c r="G133" s="25">
        <f t="shared" si="26"/>
        <v>6.3738151908540016E-3</v>
      </c>
      <c r="H133" s="25">
        <f t="shared" si="27"/>
        <v>2.3109888869437389E-3</v>
      </c>
      <c r="I133" s="25">
        <f t="shared" si="28"/>
        <v>8.1766604372455389E-3</v>
      </c>
      <c r="U133">
        <v>661.54</v>
      </c>
      <c r="V133" s="25">
        <v>660.7</v>
      </c>
      <c r="W133" s="25">
        <v>1412.75</v>
      </c>
      <c r="X133" s="25">
        <v>1415.47</v>
      </c>
      <c r="Y133" s="25">
        <v>16169</v>
      </c>
      <c r="Z133" s="25">
        <v>16179.56</v>
      </c>
      <c r="AA133" s="26">
        <v>28.094000000000001</v>
      </c>
      <c r="AB133" s="27">
        <v>609</v>
      </c>
    </row>
    <row r="134" spans="1:28" x14ac:dyDescent="0.3">
      <c r="A134" s="5">
        <v>44265</v>
      </c>
      <c r="B134" s="25">
        <f t="shared" si="21"/>
        <v>-1.4804764902609808E-3</v>
      </c>
      <c r="C134" s="25">
        <f t="shared" si="22"/>
        <v>-3.703381359898231E-3</v>
      </c>
      <c r="D134" s="25">
        <f t="shared" si="23"/>
        <v>3.7847293682578618E-3</v>
      </c>
      <c r="E134" s="25">
        <f t="shared" si="24"/>
        <v>-3.5995005389483976E-4</v>
      </c>
      <c r="F134" s="25">
        <f t="shared" si="25"/>
        <v>-4.2880592268613717E-4</v>
      </c>
      <c r="G134" s="25">
        <f t="shared" si="26"/>
        <v>-1.84919357217565E-3</v>
      </c>
      <c r="H134" s="25">
        <f t="shared" si="27"/>
        <v>2.3056605287189199E-3</v>
      </c>
      <c r="I134" s="25">
        <f t="shared" si="28"/>
        <v>-4.8979689755471421E-3</v>
      </c>
      <c r="U134">
        <v>665.77</v>
      </c>
      <c r="V134" s="25">
        <v>659.3</v>
      </c>
      <c r="W134" s="25">
        <v>1420.25</v>
      </c>
      <c r="X134" s="25">
        <v>1422.86</v>
      </c>
      <c r="Y134" s="25">
        <v>16223</v>
      </c>
      <c r="Z134" s="25">
        <v>16255.18</v>
      </c>
      <c r="AA134" s="26">
        <v>28.158999999999999</v>
      </c>
      <c r="AB134" s="27">
        <v>614</v>
      </c>
    </row>
    <row r="135" spans="1:28" x14ac:dyDescent="0.3">
      <c r="A135" s="5">
        <v>44266</v>
      </c>
      <c r="B135" s="25">
        <f t="shared" si="21"/>
        <v>6.5222973032816331E-3</v>
      </c>
      <c r="C135" s="25">
        <f t="shared" si="22"/>
        <v>9.6704050316824813E-3</v>
      </c>
      <c r="D135" s="25">
        <f t="shared" si="23"/>
        <v>7.8266504281119375E-3</v>
      </c>
      <c r="E135" s="25">
        <f t="shared" si="24"/>
        <v>3.9204668780485003E-3</v>
      </c>
      <c r="F135" s="25">
        <f t="shared" si="25"/>
        <v>4.923699768575149E-3</v>
      </c>
      <c r="G135" s="25">
        <f t="shared" si="26"/>
        <v>4.6090987274225803E-3</v>
      </c>
      <c r="H135" s="25">
        <f t="shared" si="27"/>
        <v>3.5430211344908891E-5</v>
      </c>
      <c r="I135" s="25">
        <f t="shared" si="28"/>
        <v>3.267976764616013E-3</v>
      </c>
      <c r="U135">
        <v>664.54</v>
      </c>
      <c r="V135" s="25">
        <v>661.8</v>
      </c>
      <c r="W135" s="25">
        <v>1415</v>
      </c>
      <c r="X135" s="25">
        <v>1422.25</v>
      </c>
      <c r="Y135" s="25">
        <v>16199</v>
      </c>
      <c r="Z135" s="25">
        <v>16249.33</v>
      </c>
      <c r="AA135" s="26">
        <v>28.224</v>
      </c>
      <c r="AB135" s="27">
        <v>611</v>
      </c>
    </row>
    <row r="136" spans="1:28" x14ac:dyDescent="0.3">
      <c r="A136" s="5">
        <v>44267</v>
      </c>
      <c r="B136" s="25">
        <f t="shared" si="21"/>
        <v>-7.8813288937254235E-3</v>
      </c>
      <c r="C136" s="25">
        <f t="shared" si="22"/>
        <v>-6.143064513714048E-3</v>
      </c>
      <c r="D136" s="25">
        <f t="shared" si="23"/>
        <v>-6.6185560498281809E-3</v>
      </c>
      <c r="E136" s="25">
        <f t="shared" si="24"/>
        <v>-5.9848350944628568E-3</v>
      </c>
      <c r="F136" s="25">
        <f t="shared" si="25"/>
        <v>-4.7338777437290203E-3</v>
      </c>
      <c r="G136" s="25">
        <f t="shared" si="26"/>
        <v>-8.1516468836241793E-3</v>
      </c>
      <c r="H136" s="25">
        <f t="shared" si="27"/>
        <v>9.9153660873265597E-4</v>
      </c>
      <c r="I136" s="25">
        <f t="shared" si="28"/>
        <v>-1.4790738001396497E-2</v>
      </c>
      <c r="U136">
        <v>667.61</v>
      </c>
      <c r="V136" s="25">
        <v>667</v>
      </c>
      <c r="W136" s="25">
        <v>1428.75</v>
      </c>
      <c r="X136" s="25">
        <v>1429.27</v>
      </c>
      <c r="Y136" s="25">
        <v>16305</v>
      </c>
      <c r="Z136" s="25">
        <v>16313.16</v>
      </c>
      <c r="AA136" s="26">
        <v>28.225000000000001</v>
      </c>
      <c r="AB136" s="27">
        <v>613</v>
      </c>
    </row>
    <row r="137" spans="1:28" x14ac:dyDescent="0.3">
      <c r="A137" s="5">
        <v>44270</v>
      </c>
      <c r="B137" s="25">
        <f t="shared" si="21"/>
        <v>3.578925207252281E-3</v>
      </c>
      <c r="C137" s="25">
        <f t="shared" si="22"/>
        <v>6.4929595487741611E-3</v>
      </c>
      <c r="D137" s="25">
        <f t="shared" si="23"/>
        <v>3.0179568661224709E-4</v>
      </c>
      <c r="E137" s="25">
        <f t="shared" si="24"/>
        <v>4.43150819706346E-3</v>
      </c>
      <c r="F137" s="25">
        <f t="shared" si="25"/>
        <v>5.5311697906637591E-3</v>
      </c>
      <c r="G137" s="25">
        <f t="shared" si="26"/>
        <v>2.9555037572820942E-3</v>
      </c>
      <c r="H137" s="25">
        <f t="shared" si="27"/>
        <v>6.0342120742673481E-3</v>
      </c>
      <c r="I137" s="25">
        <f t="shared" si="28"/>
        <v>-3.3167526259939265E-3</v>
      </c>
      <c r="U137">
        <v>662.19</v>
      </c>
      <c r="V137" s="25">
        <v>662.6</v>
      </c>
      <c r="W137" s="25">
        <v>1420</v>
      </c>
      <c r="X137" s="25">
        <v>1422.52</v>
      </c>
      <c r="Y137" s="25">
        <v>16177</v>
      </c>
      <c r="Z137" s="25">
        <v>16215.82</v>
      </c>
      <c r="AA137" s="26">
        <v>28.253</v>
      </c>
      <c r="AB137" s="27">
        <v>604</v>
      </c>
    </row>
    <row r="138" spans="1:28" x14ac:dyDescent="0.3">
      <c r="A138" s="5">
        <v>44271</v>
      </c>
      <c r="B138" s="25">
        <f t="shared" si="21"/>
        <v>-1.3955878546185962E-2</v>
      </c>
      <c r="C138" s="25">
        <f t="shared" si="22"/>
        <v>-1.6578862971769567E-2</v>
      </c>
      <c r="D138" s="25">
        <f t="shared" si="23"/>
        <v>-1.2754500263870506E-2</v>
      </c>
      <c r="E138" s="25">
        <f t="shared" si="24"/>
        <v>-1.3449702838394214E-2</v>
      </c>
      <c r="F138" s="25">
        <f t="shared" si="25"/>
        <v>-1.5194445708796394E-2</v>
      </c>
      <c r="G138" s="25">
        <f t="shared" si="26"/>
        <v>-1.6502200007246722E-2</v>
      </c>
      <c r="H138" s="25">
        <f t="shared" si="27"/>
        <v>-1.3377928416599422E-3</v>
      </c>
      <c r="I138" s="25">
        <f t="shared" si="28"/>
        <v>-1.8441427902722792E-2</v>
      </c>
      <c r="U138">
        <v>664.15</v>
      </c>
      <c r="V138" s="25">
        <v>662.8</v>
      </c>
      <c r="W138" s="25">
        <v>1429.25</v>
      </c>
      <c r="X138" s="25">
        <v>1430.41</v>
      </c>
      <c r="Y138" s="25">
        <v>16235</v>
      </c>
      <c r="Z138" s="25">
        <v>16287.84</v>
      </c>
      <c r="AA138" s="26">
        <v>28.423999999999999</v>
      </c>
      <c r="AB138" s="27">
        <v>602</v>
      </c>
    </row>
    <row r="139" spans="1:28" x14ac:dyDescent="0.3">
      <c r="A139" s="5">
        <v>44272</v>
      </c>
      <c r="B139" s="25">
        <f t="shared" si="21"/>
        <v>7.9012449505919662E-3</v>
      </c>
      <c r="C139" s="25">
        <f t="shared" si="22"/>
        <v>1.0437954121931459E-2</v>
      </c>
      <c r="D139" s="25">
        <f t="shared" si="23"/>
        <v>2.8992161911397217E-3</v>
      </c>
      <c r="E139" s="25">
        <f t="shared" si="24"/>
        <v>7.3764743426080991E-3</v>
      </c>
      <c r="F139" s="25">
        <f t="shared" si="25"/>
        <v>9.3117252244181246E-3</v>
      </c>
      <c r="G139" s="25">
        <f t="shared" si="26"/>
        <v>7.2446954199030219E-3</v>
      </c>
      <c r="H139" s="25">
        <f t="shared" si="27"/>
        <v>-2.4663084772238341E-4</v>
      </c>
      <c r="I139" s="25">
        <f t="shared" si="28"/>
        <v>3.3783815916271906E-3</v>
      </c>
      <c r="U139">
        <v>653.28</v>
      </c>
      <c r="V139" s="25">
        <v>654.4</v>
      </c>
      <c r="W139" s="25">
        <v>1405.75</v>
      </c>
      <c r="X139" s="25">
        <v>1408.84</v>
      </c>
      <c r="Y139" s="25">
        <v>16010</v>
      </c>
      <c r="Z139" s="25">
        <v>16070.24</v>
      </c>
      <c r="AA139" s="26">
        <v>28.385999999999999</v>
      </c>
      <c r="AB139" s="27">
        <v>591</v>
      </c>
    </row>
    <row r="140" spans="1:28" x14ac:dyDescent="0.3">
      <c r="A140" s="5">
        <v>44273</v>
      </c>
      <c r="B140" s="25">
        <f t="shared" si="21"/>
        <v>-1.1160715444210934E-3</v>
      </c>
      <c r="C140" s="25">
        <f t="shared" si="22"/>
        <v>3.5192680285790637E-4</v>
      </c>
      <c r="D140" s="25">
        <f t="shared" si="23"/>
        <v>3.1946478831829145E-3</v>
      </c>
      <c r="E140" s="25">
        <f t="shared" si="24"/>
        <v>-7.1863742522140306E-4</v>
      </c>
      <c r="F140" s="25">
        <f t="shared" si="25"/>
        <v>1.6875975682404689E-4</v>
      </c>
      <c r="G140" s="25">
        <f t="shared" si="26"/>
        <v>1.0480350304261574E-3</v>
      </c>
      <c r="H140" s="25">
        <f t="shared" si="27"/>
        <v>3.5175385384275315E-3</v>
      </c>
      <c r="I140" s="25">
        <f t="shared" si="28"/>
        <v>1.6849203649194455E-3</v>
      </c>
      <c r="U140">
        <v>658.03</v>
      </c>
      <c r="V140" s="25">
        <v>656.3</v>
      </c>
      <c r="W140" s="25">
        <v>1420.5</v>
      </c>
      <c r="X140" s="25">
        <v>1422.02</v>
      </c>
      <c r="Y140" s="25">
        <v>16137</v>
      </c>
      <c r="Z140" s="25">
        <v>16189.22</v>
      </c>
      <c r="AA140" s="26">
        <v>28.379000000000001</v>
      </c>
      <c r="AB140" s="27">
        <v>593</v>
      </c>
    </row>
    <row r="141" spans="1:28" x14ac:dyDescent="0.3">
      <c r="A141" s="5">
        <v>44274</v>
      </c>
      <c r="B141" s="25">
        <f t="shared" si="21"/>
        <v>-8.5981838118222957E-3</v>
      </c>
      <c r="C141" s="25">
        <f t="shared" si="22"/>
        <v>-6.8850126332288203E-3</v>
      </c>
      <c r="D141" s="25">
        <f t="shared" si="23"/>
        <v>-1.4688146561656901E-2</v>
      </c>
      <c r="E141" s="25">
        <f t="shared" si="24"/>
        <v>-9.0327413117639466E-3</v>
      </c>
      <c r="F141" s="25">
        <f t="shared" si="25"/>
        <v>-5.8670219772015324E-3</v>
      </c>
      <c r="G141" s="25">
        <f t="shared" si="26"/>
        <v>-1.4403698507153558E-2</v>
      </c>
      <c r="H141" s="25">
        <f t="shared" si="27"/>
        <v>3.5107429092524033E-4</v>
      </c>
      <c r="I141" s="25">
        <f t="shared" si="28"/>
        <v>-3.077165866675366E-2</v>
      </c>
      <c r="U141">
        <v>658.72</v>
      </c>
      <c r="V141" s="25">
        <v>658.4</v>
      </c>
      <c r="W141" s="25">
        <v>1421</v>
      </c>
      <c r="X141" s="25">
        <v>1422.26</v>
      </c>
      <c r="Y141" s="25">
        <v>16119</v>
      </c>
      <c r="Z141" s="25">
        <v>16177.59</v>
      </c>
      <c r="AA141" s="26">
        <v>28.478999999999999</v>
      </c>
      <c r="AB141" s="27">
        <v>594</v>
      </c>
    </row>
    <row r="142" spans="1:28" x14ac:dyDescent="0.3">
      <c r="A142" s="5">
        <v>44277</v>
      </c>
      <c r="B142" s="25">
        <f t="shared" si="21"/>
        <v>3.0614500184897747E-3</v>
      </c>
      <c r="C142" s="25">
        <f t="shared" si="22"/>
        <v>5.8288604491540932E-3</v>
      </c>
      <c r="D142" s="25">
        <f t="shared" si="23"/>
        <v>4.6132636022581048E-3</v>
      </c>
      <c r="E142" s="25">
        <f t="shared" si="24"/>
        <v>1.7462158863255058E-3</v>
      </c>
      <c r="F142" s="25">
        <f t="shared" si="25"/>
        <v>4.4668606243866739E-3</v>
      </c>
      <c r="G142" s="25">
        <f t="shared" si="26"/>
        <v>2.8144555385169437E-3</v>
      </c>
      <c r="H142" s="25">
        <f t="shared" si="27"/>
        <v>4.2732114061888428E-3</v>
      </c>
      <c r="I142" s="25">
        <f t="shared" si="28"/>
        <v>-1.7376198985408486E-3</v>
      </c>
      <c r="U142">
        <v>649.29999999999995</v>
      </c>
      <c r="V142" s="25">
        <v>648.79999999999995</v>
      </c>
      <c r="W142" s="25">
        <v>1411.25</v>
      </c>
      <c r="X142" s="25">
        <v>1413.94</v>
      </c>
      <c r="Y142" s="25">
        <v>15981</v>
      </c>
      <c r="Z142" s="25">
        <v>16032.12</v>
      </c>
      <c r="AA142" s="26">
        <v>28.489000000000001</v>
      </c>
      <c r="AB142" s="27">
        <v>576</v>
      </c>
    </row>
    <row r="143" spans="1:28" x14ac:dyDescent="0.3">
      <c r="A143" s="5">
        <v>44278</v>
      </c>
      <c r="B143" s="25">
        <f t="shared" si="21"/>
        <v>1.5782472106735241E-2</v>
      </c>
      <c r="C143" s="25">
        <f t="shared" si="22"/>
        <v>1.5206095670242897E-2</v>
      </c>
      <c r="D143" s="25">
        <f t="shared" si="23"/>
        <v>1.9447589517032744E-2</v>
      </c>
      <c r="E143" s="25">
        <f t="shared" si="24"/>
        <v>1.5185353168670075E-2</v>
      </c>
      <c r="F143" s="25">
        <f t="shared" si="25"/>
        <v>1.229499307788161E-2</v>
      </c>
      <c r="G143" s="25">
        <f t="shared" si="26"/>
        <v>1.6707286877842432E-2</v>
      </c>
      <c r="H143" s="25">
        <f t="shared" si="27"/>
        <v>-3.1461381414140977E-4</v>
      </c>
      <c r="I143" s="25">
        <f t="shared" si="28"/>
        <v>2.5752496102414764E-2</v>
      </c>
      <c r="U143">
        <v>651.13</v>
      </c>
      <c r="V143" s="25">
        <v>651.79999999999995</v>
      </c>
      <c r="W143" s="25">
        <v>1419.5</v>
      </c>
      <c r="X143" s="25">
        <v>1420.27</v>
      </c>
      <c r="Y143" s="25">
        <v>16030</v>
      </c>
      <c r="Z143" s="25">
        <v>16060.14</v>
      </c>
      <c r="AA143" s="26">
        <v>28.611000000000001</v>
      </c>
      <c r="AB143" s="27">
        <v>575</v>
      </c>
    </row>
    <row r="144" spans="1:28" x14ac:dyDescent="0.3">
      <c r="A144" s="5">
        <v>44279</v>
      </c>
      <c r="B144" s="25">
        <f t="shared" si="21"/>
        <v>7.5245820418825696E-3</v>
      </c>
      <c r="C144" s="25">
        <f t="shared" si="22"/>
        <v>6.9144614288324116E-3</v>
      </c>
      <c r="D144" s="25">
        <f t="shared" si="23"/>
        <v>9.5837810511877949E-3</v>
      </c>
      <c r="E144" s="25">
        <f t="shared" si="24"/>
        <v>1.0377176782500689E-2</v>
      </c>
      <c r="F144" s="25">
        <f t="shared" si="25"/>
        <v>1.0385157110581912E-2</v>
      </c>
      <c r="G144" s="25">
        <f t="shared" si="26"/>
        <v>1.2055121483600727E-2</v>
      </c>
      <c r="H144" s="25">
        <f t="shared" si="27"/>
        <v>-3.1515941623448084E-3</v>
      </c>
      <c r="I144" s="25">
        <f t="shared" si="28"/>
        <v>1.5139061215684306E-2</v>
      </c>
      <c r="U144">
        <v>662.1</v>
      </c>
      <c r="V144" s="25">
        <v>664.6</v>
      </c>
      <c r="W144" s="25">
        <v>1441.25</v>
      </c>
      <c r="X144" s="25">
        <v>1437.84</v>
      </c>
      <c r="Y144" s="25">
        <v>16285</v>
      </c>
      <c r="Z144" s="25">
        <v>16305.88</v>
      </c>
      <c r="AA144" s="26">
        <v>28.602</v>
      </c>
      <c r="AB144" s="27">
        <v>590</v>
      </c>
    </row>
    <row r="145" spans="1:28" x14ac:dyDescent="0.3">
      <c r="A145" s="5">
        <v>44280</v>
      </c>
      <c r="B145" s="25">
        <f t="shared" si="21"/>
        <v>6.8027473227526203E-3</v>
      </c>
      <c r="C145" s="25">
        <f t="shared" si="22"/>
        <v>7.38010729762246E-3</v>
      </c>
      <c r="D145" s="25">
        <f t="shared" si="23"/>
        <v>1.7867783193235938E-3</v>
      </c>
      <c r="E145" s="25">
        <f t="shared" si="24"/>
        <v>4.7791747679311724E-3</v>
      </c>
      <c r="F145" s="25">
        <f t="shared" si="25"/>
        <v>7.5496379789068372E-3</v>
      </c>
      <c r="G145" s="25">
        <f t="shared" si="26"/>
        <v>4.1398677186368698E-3</v>
      </c>
      <c r="H145" s="25">
        <f t="shared" si="27"/>
        <v>-4.2096401379397466E-4</v>
      </c>
      <c r="I145" s="25">
        <f t="shared" si="28"/>
        <v>-3.3444847228472486E-3</v>
      </c>
      <c r="U145">
        <v>670.13</v>
      </c>
      <c r="V145" s="25">
        <v>671</v>
      </c>
      <c r="W145" s="25">
        <v>1451.25</v>
      </c>
      <c r="X145" s="25">
        <v>1452.85</v>
      </c>
      <c r="Y145" s="25">
        <v>16408</v>
      </c>
      <c r="Z145" s="25">
        <v>16475.97</v>
      </c>
      <c r="AA145" s="26">
        <v>28.512</v>
      </c>
      <c r="AB145" s="27">
        <v>599</v>
      </c>
    </row>
    <row r="146" spans="1:28" x14ac:dyDescent="0.3">
      <c r="A146" s="5">
        <v>44281</v>
      </c>
      <c r="B146" s="25">
        <f t="shared" si="21"/>
        <v>-5.8889767374081517E-3</v>
      </c>
      <c r="C146" s="25">
        <f t="shared" si="22"/>
        <v>-9.2768231003187273E-3</v>
      </c>
      <c r="D146" s="25">
        <f t="shared" si="23"/>
        <v>-1.0768874635151226E-2</v>
      </c>
      <c r="E146" s="25">
        <f t="shared" si="24"/>
        <v>-7.5044241975169897E-3</v>
      </c>
      <c r="F146" s="25">
        <f t="shared" si="25"/>
        <v>-8.7548930362207344E-3</v>
      </c>
      <c r="G146" s="25">
        <f t="shared" si="26"/>
        <v>-1.1779438712780045E-2</v>
      </c>
      <c r="H146" s="25">
        <f t="shared" si="27"/>
        <v>-1.9668452533334155E-3</v>
      </c>
      <c r="I146" s="25">
        <f t="shared" si="28"/>
        <v>-1.6892293564505636E-2</v>
      </c>
      <c r="U146">
        <v>672.91</v>
      </c>
      <c r="V146" s="25">
        <v>672.2</v>
      </c>
      <c r="W146" s="25">
        <v>1462</v>
      </c>
      <c r="X146" s="25">
        <v>1463.86</v>
      </c>
      <c r="Y146" s="25">
        <v>16520</v>
      </c>
      <c r="Z146" s="25">
        <v>16554.900000000001</v>
      </c>
      <c r="AA146" s="26">
        <v>28.5</v>
      </c>
      <c r="AB146" s="27">
        <v>597</v>
      </c>
    </row>
    <row r="147" spans="1:28" x14ac:dyDescent="0.3">
      <c r="A147" s="5">
        <v>44284</v>
      </c>
      <c r="B147" s="25">
        <f t="shared" si="21"/>
        <v>7.6428856813822834E-3</v>
      </c>
      <c r="C147" s="25">
        <f t="shared" si="22"/>
        <v>4.133660725851156E-3</v>
      </c>
      <c r="D147" s="25">
        <f t="shared" si="23"/>
        <v>1.5073787391970709E-2</v>
      </c>
      <c r="E147" s="25">
        <f t="shared" si="24"/>
        <v>8.4933701813272432E-3</v>
      </c>
      <c r="F147" s="25">
        <f t="shared" si="25"/>
        <v>4.0507742566222461E-3</v>
      </c>
      <c r="G147" s="25">
        <f t="shared" si="26"/>
        <v>1.1095606849300136E-2</v>
      </c>
      <c r="H147" s="25">
        <f t="shared" si="27"/>
        <v>1.1595018955122222E-3</v>
      </c>
      <c r="I147" s="25">
        <f t="shared" si="28"/>
        <v>2.52326254807245E-2</v>
      </c>
      <c r="U147">
        <v>665.03</v>
      </c>
      <c r="V147" s="25">
        <v>665</v>
      </c>
      <c r="W147" s="25">
        <v>1448.5</v>
      </c>
      <c r="X147" s="25">
        <v>1451.1</v>
      </c>
      <c r="Y147" s="25">
        <v>16423</v>
      </c>
      <c r="Z147" s="25">
        <v>16431.13</v>
      </c>
      <c r="AA147" s="26">
        <v>28.443999999999999</v>
      </c>
      <c r="AB147" s="27">
        <v>587</v>
      </c>
    </row>
    <row r="148" spans="1:28" x14ac:dyDescent="0.3">
      <c r="A148" s="5">
        <v>44285</v>
      </c>
      <c r="B148" s="25">
        <f t="shared" si="21"/>
        <v>1.3086991918864654E-2</v>
      </c>
      <c r="C148" s="25">
        <f t="shared" si="22"/>
        <v>1.0940280058793309E-2</v>
      </c>
      <c r="D148" s="25">
        <f t="shared" si="23"/>
        <v>4.7288399042090448E-3</v>
      </c>
      <c r="E148" s="25">
        <f t="shared" si="24"/>
        <v>1.4621677925277477E-2</v>
      </c>
      <c r="F148" s="25">
        <f t="shared" si="25"/>
        <v>1.3003711987047117E-2</v>
      </c>
      <c r="G148" s="25">
        <f t="shared" si="26"/>
        <v>1.3280446905345184E-2</v>
      </c>
      <c r="H148" s="25">
        <f t="shared" si="27"/>
        <v>-7.3770927062963298E-4</v>
      </c>
      <c r="I148" s="25">
        <f t="shared" si="28"/>
        <v>1.3201511858535981E-2</v>
      </c>
      <c r="U148">
        <v>672.45</v>
      </c>
      <c r="V148" s="25">
        <v>675.1</v>
      </c>
      <c r="W148" s="25">
        <v>1454.5</v>
      </c>
      <c r="X148" s="25">
        <v>1456.99</v>
      </c>
      <c r="Y148" s="25">
        <v>16549</v>
      </c>
      <c r="Z148" s="25">
        <v>16571.28</v>
      </c>
      <c r="AA148" s="26">
        <v>28.477</v>
      </c>
      <c r="AB148" s="27">
        <v>602</v>
      </c>
    </row>
    <row r="149" spans="1:28" x14ac:dyDescent="0.3">
      <c r="A149" s="5">
        <v>44286</v>
      </c>
      <c r="B149" s="25">
        <f t="shared" si="21"/>
        <v>9.4973112512893917E-3</v>
      </c>
      <c r="C149" s="25">
        <f t="shared" si="22"/>
        <v>9.1386657332760846E-3</v>
      </c>
      <c r="D149" s="25">
        <f t="shared" si="23"/>
        <v>9.2450581440512089E-3</v>
      </c>
      <c r="E149" s="25">
        <f t="shared" si="24"/>
        <v>6.5841420010063628E-3</v>
      </c>
      <c r="F149" s="25">
        <f t="shared" si="25"/>
        <v>6.2875237104800998E-3</v>
      </c>
      <c r="G149" s="25">
        <f t="shared" si="26"/>
        <v>5.7214505024867522E-3</v>
      </c>
      <c r="H149" s="25">
        <f t="shared" si="27"/>
        <v>-9.4928371372298131E-4</v>
      </c>
      <c r="I149" s="25">
        <f t="shared" si="28"/>
        <v>4.9059787688544056E-3</v>
      </c>
      <c r="U149">
        <v>681.44</v>
      </c>
      <c r="V149" s="25">
        <v>678.3</v>
      </c>
      <c r="W149" s="25">
        <v>1470.5</v>
      </c>
      <c r="X149" s="25">
        <v>1476.06</v>
      </c>
      <c r="Y149" s="25">
        <v>16767</v>
      </c>
      <c r="Z149" s="25">
        <v>16815.36</v>
      </c>
      <c r="AA149" s="26">
        <v>28.456</v>
      </c>
      <c r="AB149" s="27">
        <v>610</v>
      </c>
    </row>
    <row r="150" spans="1:28" x14ac:dyDescent="0.3">
      <c r="A150" s="5">
        <v>44287</v>
      </c>
      <c r="B150" s="25">
        <f t="shared" si="21"/>
        <v>-5.2123555787882492E-3</v>
      </c>
      <c r="C150" s="25">
        <f t="shared" si="22"/>
        <v>-4.8974175399810983E-3</v>
      </c>
      <c r="D150" s="25">
        <f t="shared" si="23"/>
        <v>-4.0983663922823594E-3</v>
      </c>
      <c r="E150" s="25">
        <f t="shared" si="24"/>
        <v>-4.2829457777435846E-3</v>
      </c>
      <c r="F150" s="25">
        <f t="shared" si="25"/>
        <v>-4.6967135173889294E-3</v>
      </c>
      <c r="G150" s="25">
        <f t="shared" si="26"/>
        <v>-4.9733153045059628E-3</v>
      </c>
      <c r="H150" s="25">
        <f t="shared" si="27"/>
        <v>4.5717501807337796E-4</v>
      </c>
      <c r="I150" s="25">
        <f t="shared" si="28"/>
        <v>-4.9059787688545183E-3</v>
      </c>
      <c r="U150">
        <v>685.35</v>
      </c>
      <c r="V150" s="25">
        <v>684.6</v>
      </c>
      <c r="W150" s="25">
        <v>1484</v>
      </c>
      <c r="X150" s="25">
        <v>1485.37</v>
      </c>
      <c r="Y150" s="25">
        <v>16927</v>
      </c>
      <c r="Z150" s="25">
        <v>16926.439999999999</v>
      </c>
      <c r="AA150" s="26">
        <v>28.428999999999998</v>
      </c>
      <c r="AB150" s="27">
        <v>613</v>
      </c>
    </row>
    <row r="151" spans="1:28" x14ac:dyDescent="0.3">
      <c r="A151" s="5">
        <v>44292</v>
      </c>
      <c r="B151" s="25">
        <f t="shared" si="21"/>
        <v>-2.3757201513412599E-4</v>
      </c>
      <c r="C151" s="25">
        <f t="shared" si="22"/>
        <v>1.6927634403526354E-4</v>
      </c>
      <c r="D151" s="25">
        <f t="shared" si="23"/>
        <v>-3.8207247066650825E-3</v>
      </c>
      <c r="E151" s="25">
        <f t="shared" si="24"/>
        <v>3.3220817893584619E-4</v>
      </c>
      <c r="F151" s="25">
        <f t="shared" si="25"/>
        <v>4.1928154693430755E-4</v>
      </c>
      <c r="G151" s="25">
        <f t="shared" si="26"/>
        <v>-2.9076618230026809E-3</v>
      </c>
      <c r="H151" s="25">
        <f t="shared" si="27"/>
        <v>-1.7581181149027656E-4</v>
      </c>
      <c r="I151" s="25">
        <f t="shared" si="28"/>
        <v>-8.23049913651548E-3</v>
      </c>
      <c r="U151">
        <v>681.95</v>
      </c>
      <c r="V151" s="25">
        <v>681.8</v>
      </c>
      <c r="W151" s="25">
        <v>1476.75</v>
      </c>
      <c r="X151" s="25">
        <v>1478.41</v>
      </c>
      <c r="Y151" s="25">
        <v>16839</v>
      </c>
      <c r="Z151" s="25">
        <v>16854.099999999999</v>
      </c>
      <c r="AA151" s="26">
        <v>28.442</v>
      </c>
      <c r="AB151" s="27">
        <v>610</v>
      </c>
    </row>
    <row r="152" spans="1:28" x14ac:dyDescent="0.3">
      <c r="A152" s="5">
        <v>44293</v>
      </c>
      <c r="B152" s="25">
        <f t="shared" si="21"/>
        <v>-2.4979197001669816E-3</v>
      </c>
      <c r="C152" s="25">
        <f t="shared" si="22"/>
        <v>-1.185536594101698E-3</v>
      </c>
      <c r="D152" s="25">
        <f t="shared" si="23"/>
        <v>5.8875480063940236E-4</v>
      </c>
      <c r="E152" s="25">
        <f t="shared" si="24"/>
        <v>-2.0656324873747217E-3</v>
      </c>
      <c r="F152" s="25">
        <f t="shared" si="25"/>
        <v>-7.5077363644201643E-4</v>
      </c>
      <c r="G152" s="25">
        <f t="shared" si="26"/>
        <v>-3.9715519728894809E-4</v>
      </c>
      <c r="H152" s="25">
        <f t="shared" si="27"/>
        <v>-9.8511776604866806E-4</v>
      </c>
      <c r="I152" s="25">
        <f t="shared" si="28"/>
        <v>0</v>
      </c>
      <c r="U152">
        <v>679.97</v>
      </c>
      <c r="V152" s="25">
        <v>679.2</v>
      </c>
      <c r="W152" s="25">
        <v>1477</v>
      </c>
      <c r="X152" s="25">
        <v>1479.03</v>
      </c>
      <c r="Y152" s="25">
        <v>16835</v>
      </c>
      <c r="Z152" s="25">
        <v>16859.7</v>
      </c>
      <c r="AA152" s="26">
        <v>28.437000000000001</v>
      </c>
      <c r="AB152" s="27">
        <v>605</v>
      </c>
    </row>
    <row r="153" spans="1:28" x14ac:dyDescent="0.3">
      <c r="A153" s="5">
        <v>44294</v>
      </c>
      <c r="B153" s="25">
        <f t="shared" si="21"/>
        <v>3.8038678852999452E-3</v>
      </c>
      <c r="C153" s="25">
        <f t="shared" si="22"/>
        <v>3.2146208208825152E-3</v>
      </c>
      <c r="D153" s="25">
        <f t="shared" si="23"/>
        <v>7.0381522202614469E-3</v>
      </c>
      <c r="E153" s="25">
        <f t="shared" si="24"/>
        <v>2.4374560907152163E-3</v>
      </c>
      <c r="F153" s="25">
        <f t="shared" si="25"/>
        <v>2.1291056677691547E-3</v>
      </c>
      <c r="G153" s="25">
        <f t="shared" si="26"/>
        <v>5.1946644172674262E-3</v>
      </c>
      <c r="H153" s="25">
        <f t="shared" si="27"/>
        <v>1.1257696879373978E-3</v>
      </c>
      <c r="I153" s="25">
        <f t="shared" si="28"/>
        <v>1.1503824481484713E-2</v>
      </c>
      <c r="U153">
        <v>679.7</v>
      </c>
      <c r="V153" s="25">
        <v>679.6</v>
      </c>
      <c r="W153" s="25">
        <v>1475.25</v>
      </c>
      <c r="X153" s="25">
        <v>1477.92</v>
      </c>
      <c r="Y153" s="25">
        <v>16793</v>
      </c>
      <c r="Z153" s="25">
        <v>16824.91</v>
      </c>
      <c r="AA153" s="26">
        <v>28.408999999999999</v>
      </c>
      <c r="AB153" s="27">
        <v>605</v>
      </c>
    </row>
    <row r="154" spans="1:28" x14ac:dyDescent="0.3">
      <c r="A154" s="5">
        <v>44295</v>
      </c>
      <c r="B154" s="25">
        <f t="shared" si="21"/>
        <v>1.2497951984025115E-2</v>
      </c>
      <c r="C154" s="25">
        <f t="shared" si="22"/>
        <v>1.2088797319004028E-2</v>
      </c>
      <c r="D154" s="25">
        <f t="shared" si="23"/>
        <v>1.1187911829779382E-2</v>
      </c>
      <c r="E154" s="25">
        <f t="shared" si="24"/>
        <v>1.2418735616083578E-2</v>
      </c>
      <c r="F154" s="25">
        <f t="shared" si="25"/>
        <v>1.2260211749828239E-2</v>
      </c>
      <c r="G154" s="25">
        <f t="shared" si="26"/>
        <v>1.164089741593098E-2</v>
      </c>
      <c r="H154" s="25">
        <f t="shared" si="27"/>
        <v>-4.3341211981237499E-3</v>
      </c>
      <c r="I154" s="25">
        <f t="shared" si="28"/>
        <v>1.1372990172269981E-2</v>
      </c>
      <c r="U154">
        <v>683.24</v>
      </c>
      <c r="V154" s="25">
        <v>684.4</v>
      </c>
      <c r="W154" s="25">
        <v>1480</v>
      </c>
      <c r="X154" s="25">
        <v>1481.07</v>
      </c>
      <c r="Y154" s="25">
        <v>16857</v>
      </c>
      <c r="Z154" s="25">
        <v>16865.97</v>
      </c>
      <c r="AA154" s="26">
        <v>28.440999999999999</v>
      </c>
      <c r="AB154" s="27">
        <v>612</v>
      </c>
    </row>
    <row r="155" spans="1:28" x14ac:dyDescent="0.3">
      <c r="A155" s="5">
        <v>44298</v>
      </c>
      <c r="B155" s="25">
        <f t="shared" si="21"/>
        <v>5.0840138724381695E-3</v>
      </c>
      <c r="C155" s="25">
        <f t="shared" si="22"/>
        <v>7.8131891108458064E-3</v>
      </c>
      <c r="D155" s="25">
        <f t="shared" si="23"/>
        <v>-6.0869753158493082E-3</v>
      </c>
      <c r="E155" s="25">
        <f t="shared" si="24"/>
        <v>4.7950262953127655E-3</v>
      </c>
      <c r="F155" s="25">
        <f t="shared" si="25"/>
        <v>7.7135807949026101E-3</v>
      </c>
      <c r="G155" s="25">
        <f t="shared" si="26"/>
        <v>-4.3401208007012182E-5</v>
      </c>
      <c r="H155" s="25">
        <f t="shared" si="27"/>
        <v>4.2366897964604401E-4</v>
      </c>
      <c r="I155" s="25">
        <f t="shared" si="28"/>
        <v>-1.4646315517239189E-2</v>
      </c>
      <c r="U155">
        <v>691.24</v>
      </c>
      <c r="V155" s="25">
        <v>692.1</v>
      </c>
      <c r="W155" s="25">
        <v>1498</v>
      </c>
      <c r="X155" s="25">
        <v>1499.34</v>
      </c>
      <c r="Y155" s="25">
        <v>17069</v>
      </c>
      <c r="Z155" s="25">
        <v>17076.73</v>
      </c>
      <c r="AA155" s="26">
        <v>28.318000000000001</v>
      </c>
      <c r="AB155" s="27">
        <v>619</v>
      </c>
    </row>
    <row r="156" spans="1:28" x14ac:dyDescent="0.3">
      <c r="A156" s="5">
        <v>44299</v>
      </c>
      <c r="B156" s="25">
        <f t="shared" si="21"/>
        <v>6.5650199478988697E-3</v>
      </c>
      <c r="C156" s="25">
        <f t="shared" si="22"/>
        <v>7.7526161490152458E-3</v>
      </c>
      <c r="D156" s="25">
        <f t="shared" si="23"/>
        <v>3.0481190593365797E-3</v>
      </c>
      <c r="E156" s="25">
        <f t="shared" si="24"/>
        <v>6.0699580275875896E-3</v>
      </c>
      <c r="F156" s="25">
        <f t="shared" si="25"/>
        <v>7.1683949307124175E-3</v>
      </c>
      <c r="G156" s="25">
        <f t="shared" si="26"/>
        <v>1.301979734354139E-4</v>
      </c>
      <c r="H156" s="25">
        <f t="shared" si="27"/>
        <v>-6.9069609571827204E-3</v>
      </c>
      <c r="I156" s="25">
        <f t="shared" si="28"/>
        <v>-1.1541760440171458E-2</v>
      </c>
      <c r="U156">
        <v>691.21</v>
      </c>
      <c r="V156" s="25">
        <v>687.9</v>
      </c>
      <c r="W156" s="25">
        <v>1509.75</v>
      </c>
      <c r="X156" s="25">
        <v>1510.95</v>
      </c>
      <c r="Y156" s="25">
        <v>17156</v>
      </c>
      <c r="Z156" s="25">
        <v>17158.810000000001</v>
      </c>
      <c r="AA156" s="26">
        <v>28.33</v>
      </c>
      <c r="AB156" s="27">
        <v>610</v>
      </c>
    </row>
    <row r="157" spans="1:28" x14ac:dyDescent="0.3">
      <c r="A157" s="5">
        <v>44300</v>
      </c>
      <c r="B157" s="25">
        <f t="shared" si="21"/>
        <v>2.9489165317560782E-3</v>
      </c>
      <c r="C157" s="25">
        <f t="shared" si="22"/>
        <v>3.6083358816065953E-3</v>
      </c>
      <c r="D157" s="25">
        <f t="shared" si="23"/>
        <v>1.3034979034441971E-3</v>
      </c>
      <c r="E157" s="25">
        <f t="shared" si="24"/>
        <v>3.50361692016737E-3</v>
      </c>
      <c r="F157" s="25">
        <f t="shared" si="25"/>
        <v>5.6548228019115921E-3</v>
      </c>
      <c r="G157" s="25">
        <f t="shared" si="26"/>
        <v>3.3792109791292201E-3</v>
      </c>
      <c r="H157" s="25">
        <f t="shared" si="27"/>
        <v>-8.5339407092286225E-4</v>
      </c>
      <c r="I157" s="25">
        <f t="shared" si="28"/>
        <v>-1.6597514183643968E-3</v>
      </c>
      <c r="U157">
        <v>691.3</v>
      </c>
      <c r="V157" s="25">
        <v>690</v>
      </c>
      <c r="W157" s="25">
        <v>1521.5</v>
      </c>
      <c r="X157" s="25">
        <v>1521.82</v>
      </c>
      <c r="Y157" s="25">
        <v>17269</v>
      </c>
      <c r="Z157" s="25">
        <v>17263.28</v>
      </c>
      <c r="AA157" s="26">
        <v>28.135000000000002</v>
      </c>
      <c r="AB157" s="27">
        <v>603</v>
      </c>
    </row>
    <row r="158" spans="1:28" x14ac:dyDescent="0.3">
      <c r="A158" s="5">
        <v>44301</v>
      </c>
      <c r="B158" s="25">
        <f t="shared" si="21"/>
        <v>-5.0937827202563873E-3</v>
      </c>
      <c r="C158" s="25">
        <f t="shared" si="22"/>
        <v>-6.899978089996664E-3</v>
      </c>
      <c r="D158" s="25">
        <f t="shared" si="23"/>
        <v>-9.7448229512448227E-3</v>
      </c>
      <c r="E158" s="25">
        <f t="shared" si="24"/>
        <v>-7.0532685694665465E-3</v>
      </c>
      <c r="F158" s="25">
        <f t="shared" si="25"/>
        <v>-8.6755059036247653E-3</v>
      </c>
      <c r="G158" s="25">
        <f t="shared" si="26"/>
        <v>-1.1644140988855665E-2</v>
      </c>
      <c r="H158" s="25">
        <f t="shared" si="27"/>
        <v>-7.1171847422643153E-4</v>
      </c>
      <c r="I158" s="25">
        <f t="shared" si="28"/>
        <v>-1.6750810424815354E-2</v>
      </c>
      <c r="U158">
        <v>693.64</v>
      </c>
      <c r="V158" s="25">
        <v>690.9</v>
      </c>
      <c r="W158" s="25">
        <v>1527</v>
      </c>
      <c r="X158" s="25">
        <v>1530.45</v>
      </c>
      <c r="Y158" s="25">
        <v>17320</v>
      </c>
      <c r="Z158" s="25">
        <v>17323.87</v>
      </c>
      <c r="AA158" s="26">
        <v>28.111000000000001</v>
      </c>
      <c r="AB158" s="27">
        <v>602</v>
      </c>
    </row>
    <row r="159" spans="1:28" x14ac:dyDescent="0.3">
      <c r="A159" s="5">
        <v>44302</v>
      </c>
      <c r="B159" s="25">
        <f t="shared" si="21"/>
        <v>-7.3388412554428089E-3</v>
      </c>
      <c r="C159" s="25">
        <f t="shared" si="22"/>
        <v>-1.9801986668624536E-3</v>
      </c>
      <c r="D159" s="25">
        <f t="shared" si="23"/>
        <v>8.7655228402797286E-4</v>
      </c>
      <c r="E159" s="25">
        <f t="shared" si="24"/>
        <v>-6.130795888493995E-3</v>
      </c>
      <c r="F159" s="25">
        <f t="shared" si="25"/>
        <v>-5.2535879842560479E-3</v>
      </c>
      <c r="G159" s="25">
        <f t="shared" si="26"/>
        <v>-3.9019449601408857E-3</v>
      </c>
      <c r="H159" s="25">
        <f t="shared" si="27"/>
        <v>-1.7800879410457757E-4</v>
      </c>
      <c r="I159" s="25">
        <f t="shared" si="28"/>
        <v>-1.6906174779074388E-3</v>
      </c>
      <c r="U159">
        <v>685.61</v>
      </c>
      <c r="V159" s="25">
        <v>684.2</v>
      </c>
      <c r="W159" s="25">
        <v>1516.5</v>
      </c>
      <c r="X159" s="25">
        <v>1517.23</v>
      </c>
      <c r="Y159" s="25">
        <v>17232</v>
      </c>
      <c r="Z159" s="25">
        <v>17202.11</v>
      </c>
      <c r="AA159" s="26">
        <v>28.091000000000001</v>
      </c>
      <c r="AB159" s="27">
        <v>592</v>
      </c>
    </row>
    <row r="160" spans="1:28" x14ac:dyDescent="0.3">
      <c r="A160" s="5">
        <v>44305</v>
      </c>
      <c r="B160" s="25">
        <f t="shared" si="21"/>
        <v>8.6726773913767177E-3</v>
      </c>
      <c r="C160" s="25">
        <f t="shared" si="22"/>
        <v>7.405612714792357E-3</v>
      </c>
      <c r="D160" s="25">
        <f t="shared" si="23"/>
        <v>1.1614532420693083E-2</v>
      </c>
      <c r="E160" s="25">
        <f t="shared" si="24"/>
        <v>1.1820853492735629E-2</v>
      </c>
      <c r="F160" s="25">
        <f t="shared" si="25"/>
        <v>1.2438225180875156E-2</v>
      </c>
      <c r="G160" s="25">
        <f t="shared" si="26"/>
        <v>1.4796136391219118E-2</v>
      </c>
      <c r="H160" s="25">
        <f t="shared" si="27"/>
        <v>-1.9245167920075345E-3</v>
      </c>
      <c r="I160" s="25">
        <f t="shared" si="28"/>
        <v>1.8441427902722931E-2</v>
      </c>
      <c r="U160">
        <v>682.94</v>
      </c>
      <c r="V160" s="25">
        <v>684.8</v>
      </c>
      <c r="W160" s="25">
        <v>1513.5</v>
      </c>
      <c r="X160" s="25">
        <v>1509.28</v>
      </c>
      <c r="Y160" s="25">
        <v>17106</v>
      </c>
      <c r="Z160" s="25">
        <v>17096.97</v>
      </c>
      <c r="AA160" s="26">
        <v>28.085999999999999</v>
      </c>
      <c r="AB160" s="27">
        <v>591</v>
      </c>
    </row>
    <row r="161" spans="1:28" x14ac:dyDescent="0.3">
      <c r="A161" s="5">
        <v>44306</v>
      </c>
      <c r="B161" s="25">
        <f t="shared" si="21"/>
        <v>1.5583536083692175E-2</v>
      </c>
      <c r="C161" s="25">
        <f t="shared" si="22"/>
        <v>1.8036072631068087E-2</v>
      </c>
      <c r="D161" s="25">
        <f t="shared" si="23"/>
        <v>1.7172717373744387E-2</v>
      </c>
      <c r="E161" s="25">
        <f t="shared" si="24"/>
        <v>1.5601121187329522E-2</v>
      </c>
      <c r="F161" s="25">
        <f t="shared" si="25"/>
        <v>1.7230956014370826E-2</v>
      </c>
      <c r="G161" s="25">
        <f t="shared" si="26"/>
        <v>1.5859262348381174E-2</v>
      </c>
      <c r="H161" s="25">
        <f t="shared" si="27"/>
        <v>-7.0884197563193321E-3</v>
      </c>
      <c r="I161" s="25">
        <f t="shared" si="28"/>
        <v>1.3201511858535981E-2</v>
      </c>
      <c r="U161">
        <v>693.12</v>
      </c>
      <c r="V161" s="25">
        <v>692.8</v>
      </c>
      <c r="W161" s="25">
        <v>1524.75</v>
      </c>
      <c r="X161" s="25">
        <v>1528.17</v>
      </c>
      <c r="Y161" s="25">
        <v>17255</v>
      </c>
      <c r="Z161" s="25">
        <v>17300.27</v>
      </c>
      <c r="AA161" s="26">
        <v>28.032</v>
      </c>
      <c r="AB161" s="27">
        <v>602</v>
      </c>
    </row>
    <row r="162" spans="1:28" x14ac:dyDescent="0.3">
      <c r="A162" s="5">
        <v>44307</v>
      </c>
      <c r="B162" s="25">
        <f t="shared" si="21"/>
        <v>2.507409565346948E-3</v>
      </c>
      <c r="C162" s="25">
        <f t="shared" si="22"/>
        <v>4.0176831866123941E-3</v>
      </c>
      <c r="D162" s="25">
        <f t="shared" si="23"/>
        <v>2.8372819029901815E-4</v>
      </c>
      <c r="E162" s="25">
        <f t="shared" si="24"/>
        <v>1.3426908548347376E-3</v>
      </c>
      <c r="F162" s="25">
        <f t="shared" si="25"/>
        <v>1.2084826658613614E-3</v>
      </c>
      <c r="G162" s="25">
        <f t="shared" si="26"/>
        <v>4.1173005288131057E-4</v>
      </c>
      <c r="H162" s="25">
        <f t="shared" si="27"/>
        <v>3.0849828965101161E-3</v>
      </c>
      <c r="I162" s="25">
        <f t="shared" si="28"/>
        <v>0</v>
      </c>
      <c r="U162">
        <v>704.2</v>
      </c>
      <c r="V162" s="25">
        <v>704.8</v>
      </c>
      <c r="W162" s="25">
        <v>1552.5</v>
      </c>
      <c r="X162" s="25">
        <v>1554.73</v>
      </c>
      <c r="Y162" s="25">
        <v>17526</v>
      </c>
      <c r="Z162" s="25">
        <v>17572.29</v>
      </c>
      <c r="AA162" s="26">
        <v>27.834</v>
      </c>
      <c r="AB162" s="27">
        <v>610</v>
      </c>
    </row>
    <row r="163" spans="1:28" x14ac:dyDescent="0.3">
      <c r="A163" s="5">
        <v>44308</v>
      </c>
      <c r="B163" s="25">
        <f t="shared" si="21"/>
        <v>-2.1080827110145158E-3</v>
      </c>
      <c r="C163" s="25">
        <f t="shared" si="22"/>
        <v>-2.4922771618676653E-3</v>
      </c>
      <c r="D163" s="25">
        <f t="shared" si="23"/>
        <v>-7.1174677688639896E-3</v>
      </c>
      <c r="E163" s="25">
        <f t="shared" si="24"/>
        <v>-1.6136085788934864E-3</v>
      </c>
      <c r="F163" s="25">
        <f t="shared" si="25"/>
        <v>-3.6624741385729554E-4</v>
      </c>
      <c r="G163" s="25">
        <f t="shared" si="26"/>
        <v>-5.0661120719679804E-3</v>
      </c>
      <c r="H163" s="25">
        <f t="shared" si="27"/>
        <v>-2.2948948683385135E-3</v>
      </c>
      <c r="I163" s="25">
        <f t="shared" si="28"/>
        <v>-1.3201511858535842E-2</v>
      </c>
      <c r="U163">
        <v>704.49</v>
      </c>
      <c r="V163" s="25">
        <v>705</v>
      </c>
      <c r="W163" s="25">
        <v>1558.75</v>
      </c>
      <c r="X163" s="25">
        <v>1556.61</v>
      </c>
      <c r="Y163" s="25">
        <v>17570</v>
      </c>
      <c r="Z163" s="25">
        <v>17595.900000000001</v>
      </c>
      <c r="AA163" s="26">
        <v>27.92</v>
      </c>
      <c r="AB163" s="27">
        <v>610</v>
      </c>
    </row>
    <row r="164" spans="1:28" x14ac:dyDescent="0.3">
      <c r="A164" s="5">
        <v>44309</v>
      </c>
      <c r="B164" s="25">
        <f t="shared" si="21"/>
        <v>2.051165894925897E-3</v>
      </c>
      <c r="C164" s="25">
        <f t="shared" si="22"/>
        <v>3.1336111585173435E-3</v>
      </c>
      <c r="D164" s="25">
        <f t="shared" si="23"/>
        <v>3.1379286909271661E-3</v>
      </c>
      <c r="E164" s="25">
        <f t="shared" si="24"/>
        <v>-4.9524409139778035E-5</v>
      </c>
      <c r="F164" s="25">
        <f t="shared" si="25"/>
        <v>1.9132863630653683E-3</v>
      </c>
      <c r="G164" s="25">
        <f t="shared" si="26"/>
        <v>1.426574227076745E-4</v>
      </c>
      <c r="H164" s="25">
        <f t="shared" si="27"/>
        <v>0</v>
      </c>
      <c r="I164" s="25">
        <f t="shared" si="28"/>
        <v>-3.327790092674691E-3</v>
      </c>
      <c r="U164">
        <v>700.93</v>
      </c>
      <c r="V164" s="25">
        <v>700</v>
      </c>
      <c r="W164" s="25">
        <v>1554.87</v>
      </c>
      <c r="X164" s="25">
        <v>1556.04</v>
      </c>
      <c r="Y164" s="25">
        <v>17533</v>
      </c>
      <c r="Z164" s="25">
        <v>17567.53</v>
      </c>
      <c r="AA164" s="26">
        <v>27.856000000000002</v>
      </c>
      <c r="AB164" s="27">
        <v>602</v>
      </c>
    </row>
    <row r="165" spans="1:28" x14ac:dyDescent="0.3">
      <c r="A165" s="5">
        <v>44312</v>
      </c>
      <c r="B165" s="25">
        <f t="shared" si="21"/>
        <v>-1.8091984728530099E-2</v>
      </c>
      <c r="C165" s="25">
        <f t="shared" si="22"/>
        <v>-2.2859064562586223E-2</v>
      </c>
      <c r="D165" s="25">
        <f t="shared" si="23"/>
        <v>-2.0574785202363544E-2</v>
      </c>
      <c r="E165" s="25">
        <f t="shared" si="24"/>
        <v>-1.9794828462151002E-2</v>
      </c>
      <c r="F165" s="25">
        <f t="shared" si="25"/>
        <v>-2.1106089614281766E-2</v>
      </c>
      <c r="G165" s="25">
        <f t="shared" si="26"/>
        <v>-2.1075565292375462E-2</v>
      </c>
      <c r="H165" s="25">
        <f t="shared" si="27"/>
        <v>1.8650030511568436E-3</v>
      </c>
      <c r="I165" s="25">
        <f t="shared" si="28"/>
        <v>-2.0202707317519466E-2</v>
      </c>
      <c r="U165">
        <v>701.03</v>
      </c>
      <c r="V165" s="25">
        <v>702.2</v>
      </c>
      <c r="W165" s="25">
        <v>1559.75</v>
      </c>
      <c r="X165" s="25">
        <v>1559.02</v>
      </c>
      <c r="Y165" s="25">
        <v>17569</v>
      </c>
      <c r="Z165" s="25">
        <v>17566.66</v>
      </c>
      <c r="AA165" s="26">
        <v>27.856000000000002</v>
      </c>
      <c r="AB165" s="27">
        <v>600</v>
      </c>
    </row>
    <row r="166" spans="1:28" x14ac:dyDescent="0.3">
      <c r="A166" s="5">
        <v>44313</v>
      </c>
      <c r="B166" s="25">
        <f t="shared" si="21"/>
        <v>-1.8897739508292301E-2</v>
      </c>
      <c r="C166" s="25">
        <f t="shared" si="22"/>
        <v>-1.8203382008681074E-2</v>
      </c>
      <c r="D166" s="25">
        <f t="shared" si="23"/>
        <v>-1.6415435293788524E-2</v>
      </c>
      <c r="E166" s="25">
        <f t="shared" si="24"/>
        <v>-1.6897515389152303E-2</v>
      </c>
      <c r="F166" s="25">
        <f t="shared" si="25"/>
        <v>-1.7039654066469033E-2</v>
      </c>
      <c r="G166" s="25">
        <f t="shared" si="26"/>
        <v>-8.8530469863068381E-3</v>
      </c>
      <c r="H166" s="25">
        <f t="shared" si="27"/>
        <v>1.7542293946380882E-3</v>
      </c>
      <c r="I166" s="25">
        <f t="shared" si="28"/>
        <v>5.0890695074712281E-3</v>
      </c>
      <c r="U166">
        <v>686.41</v>
      </c>
      <c r="V166" s="25">
        <v>687.9</v>
      </c>
      <c r="W166" s="25">
        <v>1524.5</v>
      </c>
      <c r="X166" s="25">
        <v>1526.46</v>
      </c>
      <c r="Y166" s="25">
        <v>17254</v>
      </c>
      <c r="Z166" s="25">
        <v>17222.349999999999</v>
      </c>
      <c r="AA166" s="26">
        <v>27.908000000000001</v>
      </c>
      <c r="AB166" s="27">
        <v>588</v>
      </c>
    </row>
    <row r="167" spans="1:28" x14ac:dyDescent="0.3">
      <c r="A167" s="5">
        <v>44314</v>
      </c>
      <c r="B167" s="25">
        <f t="shared" si="21"/>
        <v>-9.8528812279029456E-3</v>
      </c>
      <c r="C167" s="25">
        <f t="shared" si="22"/>
        <v>-9.7332535477478305E-3</v>
      </c>
      <c r="D167" s="25">
        <f t="shared" si="23"/>
        <v>-6.523373763189011E-3</v>
      </c>
      <c r="E167" s="25">
        <f t="shared" si="24"/>
        <v>-5.3491800339738969E-3</v>
      </c>
      <c r="F167" s="25">
        <f t="shared" si="25"/>
        <v>-9.003069623926982E-3</v>
      </c>
      <c r="G167" s="25">
        <f t="shared" si="26"/>
        <v>-9.8965372503903842E-3</v>
      </c>
      <c r="H167" s="25">
        <f t="shared" si="27"/>
        <v>-2.5041587051996387E-4</v>
      </c>
      <c r="I167" s="25">
        <f t="shared" si="28"/>
        <v>-1.0204170174241736E-2</v>
      </c>
      <c r="U167">
        <v>680.36</v>
      </c>
      <c r="V167" s="25">
        <v>676.7</v>
      </c>
      <c r="W167" s="25">
        <v>1497</v>
      </c>
      <c r="X167" s="25">
        <v>1500.67</v>
      </c>
      <c r="Y167" s="25">
        <v>16931</v>
      </c>
      <c r="Z167" s="25">
        <v>16933.78</v>
      </c>
      <c r="AA167" s="26">
        <v>27.957000000000001</v>
      </c>
      <c r="AB167" s="27">
        <v>591</v>
      </c>
    </row>
    <row r="168" spans="1:28" x14ac:dyDescent="0.3">
      <c r="A168" s="5">
        <v>44315</v>
      </c>
      <c r="B168" s="25">
        <f t="shared" si="21"/>
        <v>1.0679425140822775E-2</v>
      </c>
      <c r="C168" s="25">
        <f t="shared" si="22"/>
        <v>1.1735256218420932E-2</v>
      </c>
      <c r="D168" s="25">
        <f t="shared" si="23"/>
        <v>1.0946854877601565E-2</v>
      </c>
      <c r="E168" s="25">
        <f t="shared" si="24"/>
        <v>8.9202608170322086E-3</v>
      </c>
      <c r="F168" s="25">
        <f t="shared" si="25"/>
        <v>1.2674678013492421E-2</v>
      </c>
      <c r="G168" s="25">
        <f t="shared" si="26"/>
        <v>9.529017198034874E-3</v>
      </c>
      <c r="H168" s="25">
        <f t="shared" si="27"/>
        <v>7.1553790592633634E-5</v>
      </c>
      <c r="I168" s="25">
        <f t="shared" si="28"/>
        <v>3.4129725962399426E-3</v>
      </c>
      <c r="U168">
        <v>673.66</v>
      </c>
      <c r="V168" s="25">
        <v>672.3</v>
      </c>
      <c r="W168" s="25">
        <v>1482.5</v>
      </c>
      <c r="X168" s="25">
        <v>1487.22</v>
      </c>
      <c r="Y168" s="25">
        <v>16765</v>
      </c>
      <c r="Z168" s="25">
        <v>16843.439999999999</v>
      </c>
      <c r="AA168" s="26">
        <v>27.95</v>
      </c>
      <c r="AB168" s="27">
        <v>585</v>
      </c>
    </row>
    <row r="169" spans="1:28" x14ac:dyDescent="0.3">
      <c r="A169" s="5">
        <v>44319</v>
      </c>
      <c r="B169" s="25">
        <f t="shared" si="21"/>
        <v>1.9750554359341047E-2</v>
      </c>
      <c r="C169" s="25">
        <f t="shared" si="22"/>
        <v>1.8985299911080784E-2</v>
      </c>
      <c r="D169" s="25">
        <f t="shared" si="23"/>
        <v>1.7067003134931549E-2</v>
      </c>
      <c r="E169" s="25">
        <f t="shared" si="24"/>
        <v>1.6957549069339436E-2</v>
      </c>
      <c r="F169" s="25">
        <f t="shared" si="25"/>
        <v>1.6781888777370108E-2</v>
      </c>
      <c r="G169" s="25">
        <f t="shared" si="26"/>
        <v>1.8241396281475503E-2</v>
      </c>
      <c r="H169" s="25">
        <f t="shared" si="27"/>
        <v>-5.3448248483057978E-3</v>
      </c>
      <c r="I169" s="25">
        <f t="shared" si="28"/>
        <v>2.0236778287352916E-2</v>
      </c>
      <c r="U169">
        <v>680.11</v>
      </c>
      <c r="V169" s="25">
        <v>679.7</v>
      </c>
      <c r="W169" s="25">
        <v>1500</v>
      </c>
      <c r="X169" s="25">
        <v>1506.19</v>
      </c>
      <c r="Y169" s="25">
        <v>16945</v>
      </c>
      <c r="Z169" s="25">
        <v>16994.36</v>
      </c>
      <c r="AA169" s="26">
        <v>27.952000000000002</v>
      </c>
      <c r="AB169" s="27">
        <v>587</v>
      </c>
    </row>
    <row r="170" spans="1:28" x14ac:dyDescent="0.3">
      <c r="A170" s="5">
        <v>44320</v>
      </c>
      <c r="B170" s="25">
        <f t="shared" si="21"/>
        <v>-3.129348868086568E-3</v>
      </c>
      <c r="C170" s="25">
        <f t="shared" si="22"/>
        <v>-5.7400731610600881E-3</v>
      </c>
      <c r="D170" s="25">
        <f t="shared" si="23"/>
        <v>-1.2809491014917454E-2</v>
      </c>
      <c r="E170" s="25">
        <f t="shared" si="24"/>
        <v>-2.8614809356346765E-3</v>
      </c>
      <c r="F170" s="25">
        <f t="shared" si="25"/>
        <v>-6.2873517398962953E-3</v>
      </c>
      <c r="G170" s="25">
        <f t="shared" si="26"/>
        <v>-1.1047911158720197E-2</v>
      </c>
      <c r="H170" s="25">
        <f t="shared" si="27"/>
        <v>-1.727924401270452E-3</v>
      </c>
      <c r="I170" s="25">
        <f t="shared" si="28"/>
        <v>-1.6835414463862688E-2</v>
      </c>
      <c r="U170">
        <v>692.63</v>
      </c>
      <c r="V170" s="25">
        <v>691.4</v>
      </c>
      <c r="W170" s="25">
        <v>1528.75</v>
      </c>
      <c r="X170" s="25">
        <v>1531.68</v>
      </c>
      <c r="Y170" s="25">
        <v>17283</v>
      </c>
      <c r="Z170" s="25">
        <v>17285</v>
      </c>
      <c r="AA170" s="26">
        <v>27.803000000000001</v>
      </c>
      <c r="AB170" s="27">
        <v>599</v>
      </c>
    </row>
    <row r="171" spans="1:28" x14ac:dyDescent="0.3">
      <c r="A171" s="5">
        <v>44321</v>
      </c>
      <c r="B171" s="25">
        <f t="shared" si="21"/>
        <v>-3.9543476942915268E-2</v>
      </c>
      <c r="C171" s="25">
        <f t="shared" si="22"/>
        <v>-4.2845696526311344E-2</v>
      </c>
      <c r="D171" s="25">
        <f t="shared" si="23"/>
        <v>-4.6478159744716543E-2</v>
      </c>
      <c r="E171" s="25">
        <f t="shared" si="24"/>
        <v>-3.8591678883164129E-2</v>
      </c>
      <c r="F171" s="25">
        <f t="shared" si="25"/>
        <v>-4.1887990502928261E-2</v>
      </c>
      <c r="G171" s="25">
        <f t="shared" si="26"/>
        <v>-3.8648630757816112E-2</v>
      </c>
      <c r="H171" s="25">
        <f t="shared" si="27"/>
        <v>6.4285807414549432E-3</v>
      </c>
      <c r="I171" s="25">
        <f t="shared" si="28"/>
        <v>-3.1036973995576443E-2</v>
      </c>
      <c r="U171">
        <v>685.02</v>
      </c>
      <c r="V171" s="25">
        <v>682.6</v>
      </c>
      <c r="W171" s="25">
        <v>1520</v>
      </c>
      <c r="X171" s="25">
        <v>1522.08</v>
      </c>
      <c r="Y171" s="25">
        <v>17229</v>
      </c>
      <c r="Z171" s="25">
        <v>17235.61</v>
      </c>
      <c r="AA171" s="26">
        <v>27.754999999999999</v>
      </c>
      <c r="AB171" s="27">
        <v>589</v>
      </c>
    </row>
    <row r="172" spans="1:28" x14ac:dyDescent="0.3">
      <c r="A172" s="5">
        <v>44322</v>
      </c>
      <c r="B172" s="25">
        <f t="shared" si="21"/>
        <v>-5.358092231428397E-2</v>
      </c>
      <c r="C172" s="25">
        <f t="shared" si="22"/>
        <v>-5.0706161610934185E-2</v>
      </c>
      <c r="D172" s="25">
        <f t="shared" si="23"/>
        <v>-2.9750656126214831E-2</v>
      </c>
      <c r="E172" s="25">
        <f t="shared" si="24"/>
        <v>-4.1917758832661335E-2</v>
      </c>
      <c r="F172" s="25">
        <f t="shared" si="25"/>
        <v>-4.1560462840371112E-2</v>
      </c>
      <c r="G172" s="25">
        <f t="shared" si="26"/>
        <v>-3.3590284725140557E-2</v>
      </c>
      <c r="H172" s="25">
        <f t="shared" si="27"/>
        <v>3.1453310654600054E-3</v>
      </c>
      <c r="I172" s="25">
        <f t="shared" si="28"/>
        <v>-1.9452425926815294E-2</v>
      </c>
      <c r="U172">
        <v>659.05</v>
      </c>
      <c r="V172" s="25">
        <v>651.6</v>
      </c>
      <c r="W172" s="25">
        <v>1456.25</v>
      </c>
      <c r="X172" s="25">
        <v>1459.64</v>
      </c>
      <c r="Y172" s="25">
        <v>16561</v>
      </c>
      <c r="Z172" s="25">
        <v>16583.13</v>
      </c>
      <c r="AA172" s="26">
        <v>27.934000000000001</v>
      </c>
      <c r="AB172" s="27">
        <v>571</v>
      </c>
    </row>
    <row r="173" spans="1:28" x14ac:dyDescent="0.3">
      <c r="A173" s="5">
        <v>44323</v>
      </c>
      <c r="B173" s="25">
        <f t="shared" si="21"/>
        <v>-8.3805627558735316E-3</v>
      </c>
      <c r="C173" s="25">
        <f t="shared" si="22"/>
        <v>-5.2512569744216971E-3</v>
      </c>
      <c r="D173" s="25">
        <f t="shared" si="23"/>
        <v>-2.2544723328463166E-2</v>
      </c>
      <c r="E173" s="25">
        <f t="shared" si="24"/>
        <v>-1.4713716753628913E-2</v>
      </c>
      <c r="F173" s="25">
        <f t="shared" si="25"/>
        <v>-1.002710745027066E-2</v>
      </c>
      <c r="G173" s="25">
        <f t="shared" si="26"/>
        <v>-1.3475398019385064E-2</v>
      </c>
      <c r="H173" s="25">
        <f t="shared" si="27"/>
        <v>-2.8947717800328994E-3</v>
      </c>
      <c r="I173" s="25">
        <f t="shared" si="28"/>
        <v>-2.3487981307213742E-2</v>
      </c>
      <c r="U173">
        <v>637.28</v>
      </c>
      <c r="V173" s="25">
        <v>632.5</v>
      </c>
      <c r="W173" s="25">
        <v>1384.25</v>
      </c>
      <c r="X173" s="25">
        <v>1400.22</v>
      </c>
      <c r="Y173" s="25">
        <v>15697</v>
      </c>
      <c r="Z173" s="25">
        <v>15902.37</v>
      </c>
      <c r="AA173" s="26">
        <v>28.021999999999998</v>
      </c>
      <c r="AB173" s="27">
        <v>560</v>
      </c>
    </row>
    <row r="174" spans="1:28" x14ac:dyDescent="0.3">
      <c r="A174" s="5">
        <v>44326</v>
      </c>
      <c r="B174" s="25">
        <f t="shared" si="21"/>
        <v>1.2766674100520113E-2</v>
      </c>
      <c r="C174" s="25">
        <f t="shared" si="22"/>
        <v>1.2807967996982859E-2</v>
      </c>
      <c r="D174" s="25">
        <f t="shared" si="23"/>
        <v>2.8377482041831686E-2</v>
      </c>
      <c r="E174" s="25">
        <f t="shared" si="24"/>
        <v>9.9685908515998057E-3</v>
      </c>
      <c r="F174" s="25">
        <f t="shared" si="25"/>
        <v>1.1097794291028395E-2</v>
      </c>
      <c r="G174" s="25">
        <f t="shared" si="26"/>
        <v>1.3836241770113698E-2</v>
      </c>
      <c r="H174" s="25">
        <f t="shared" si="27"/>
        <v>6.082398799299837E-4</v>
      </c>
      <c r="I174" s="25">
        <f t="shared" si="28"/>
        <v>1.8116437505302785E-2</v>
      </c>
      <c r="U174">
        <v>628.75</v>
      </c>
      <c r="V174" s="25">
        <v>618.4</v>
      </c>
      <c r="W174" s="25">
        <v>1377</v>
      </c>
      <c r="X174" s="25">
        <v>1386.25</v>
      </c>
      <c r="Y174" s="25">
        <v>15566</v>
      </c>
      <c r="Z174" s="25">
        <v>15670.1</v>
      </c>
      <c r="AA174" s="26">
        <v>27.940999999999999</v>
      </c>
      <c r="AB174" s="27">
        <v>547</v>
      </c>
    </row>
    <row r="175" spans="1:28" x14ac:dyDescent="0.3">
      <c r="A175" s="5">
        <v>44327</v>
      </c>
      <c r="B175" s="25">
        <f t="shared" si="21"/>
        <v>-3.2424123704731522E-2</v>
      </c>
      <c r="C175" s="25">
        <f t="shared" si="22"/>
        <v>-2.8729248585190135E-2</v>
      </c>
      <c r="D175" s="25">
        <f t="shared" si="23"/>
        <v>-1.6322365384388027E-2</v>
      </c>
      <c r="E175" s="25">
        <f t="shared" si="24"/>
        <v>-3.0354166696926334E-2</v>
      </c>
      <c r="F175" s="25">
        <f t="shared" si="25"/>
        <v>-2.8356788311982455E-2</v>
      </c>
      <c r="G175" s="25">
        <f t="shared" si="26"/>
        <v>-2.3312410701938548E-2</v>
      </c>
      <c r="H175" s="25">
        <f t="shared" si="27"/>
        <v>5.1373641352117239E-3</v>
      </c>
      <c r="I175" s="25">
        <f t="shared" si="28"/>
        <v>-1.4466798417753376E-2</v>
      </c>
      <c r="U175">
        <v>637.51</v>
      </c>
      <c r="V175" s="25">
        <v>636.20000000000005</v>
      </c>
      <c r="W175" s="25">
        <v>1394.75</v>
      </c>
      <c r="X175" s="25">
        <v>1401.72</v>
      </c>
      <c r="Y175" s="25">
        <v>15766</v>
      </c>
      <c r="Z175" s="25">
        <v>15827.09</v>
      </c>
      <c r="AA175" s="26">
        <v>27.957999999999998</v>
      </c>
      <c r="AB175" s="27">
        <v>557</v>
      </c>
    </row>
    <row r="176" spans="1:28" x14ac:dyDescent="0.3">
      <c r="A176" s="5">
        <v>44328</v>
      </c>
      <c r="B176" s="25">
        <f t="shared" si="21"/>
        <v>5.6302674966499031E-2</v>
      </c>
      <c r="C176" s="25">
        <f t="shared" si="22"/>
        <v>5.5958653648044629E-2</v>
      </c>
      <c r="D176" s="25">
        <f t="shared" si="23"/>
        <v>5.0470140543175133E-2</v>
      </c>
      <c r="E176" s="25">
        <f t="shared" si="24"/>
        <v>5.0302240151993458E-2</v>
      </c>
      <c r="F176" s="25">
        <f t="shared" si="25"/>
        <v>5.2364989885097524E-2</v>
      </c>
      <c r="G176" s="25">
        <f t="shared" si="26"/>
        <v>4.8467462897008456E-2</v>
      </c>
      <c r="H176" s="25">
        <f t="shared" si="27"/>
        <v>-5.4235485830403038E-3</v>
      </c>
      <c r="I176" s="25">
        <f t="shared" si="28"/>
        <v>4.1040549870267173E-2</v>
      </c>
      <c r="U176">
        <v>622.82000000000005</v>
      </c>
      <c r="V176" s="25">
        <v>625.9</v>
      </c>
      <c r="W176" s="25">
        <v>1355.25</v>
      </c>
      <c r="X176" s="25">
        <v>1362.53</v>
      </c>
      <c r="Y176" s="25">
        <v>15263</v>
      </c>
      <c r="Z176" s="25">
        <v>15353.89</v>
      </c>
      <c r="AA176" s="26">
        <v>28.102</v>
      </c>
      <c r="AB176" s="27">
        <v>549</v>
      </c>
    </row>
    <row r="177" spans="1:28" x14ac:dyDescent="0.3">
      <c r="A177" s="5">
        <v>44329</v>
      </c>
      <c r="B177" s="25">
        <f t="shared" si="21"/>
        <v>-1.0771873404286784E-2</v>
      </c>
      <c r="C177" s="25">
        <f t="shared" si="22"/>
        <v>-8.2319406974375921E-3</v>
      </c>
      <c r="D177" s="25">
        <f t="shared" si="23"/>
        <v>-1.6233128284959493E-2</v>
      </c>
      <c r="E177" s="25">
        <f t="shared" si="24"/>
        <v>-6.4383784900971909E-3</v>
      </c>
      <c r="F177" s="25">
        <f t="shared" si="25"/>
        <v>-9.1939550933149618E-3</v>
      </c>
      <c r="G177" s="25">
        <f t="shared" si="26"/>
        <v>-9.652554925134298E-3</v>
      </c>
      <c r="H177" s="25">
        <f t="shared" si="27"/>
        <v>-2.5047859433548658E-4</v>
      </c>
      <c r="I177" s="25">
        <f t="shared" si="28"/>
        <v>-8.779687652045837E-3</v>
      </c>
      <c r="U177">
        <v>653.75</v>
      </c>
      <c r="V177" s="25">
        <v>658.3</v>
      </c>
      <c r="W177" s="25">
        <v>1433.25</v>
      </c>
      <c r="X177" s="25">
        <v>1435.78</v>
      </c>
      <c r="Y177" s="25">
        <v>16147</v>
      </c>
      <c r="Z177" s="25">
        <v>16145.98</v>
      </c>
      <c r="AA177" s="26">
        <v>27.95</v>
      </c>
      <c r="AB177" s="27">
        <v>572</v>
      </c>
    </row>
    <row r="178" spans="1:28" x14ac:dyDescent="0.3">
      <c r="A178" s="5">
        <v>44330</v>
      </c>
      <c r="B178" s="25">
        <f t="shared" si="21"/>
        <v>1.7684201118220725E-2</v>
      </c>
      <c r="C178" s="25">
        <f t="shared" si="22"/>
        <v>1.4318386753839951E-2</v>
      </c>
      <c r="D178" s="25">
        <f t="shared" si="23"/>
        <v>1.1970677014883035E-2</v>
      </c>
      <c r="E178" s="25">
        <f t="shared" si="24"/>
        <v>1.6058756410420368E-2</v>
      </c>
      <c r="F178" s="25">
        <f t="shared" si="25"/>
        <v>1.5463524576563492E-2</v>
      </c>
      <c r="G178" s="25">
        <f t="shared" si="26"/>
        <v>1.3667429071659382E-2</v>
      </c>
      <c r="H178" s="25">
        <f t="shared" si="27"/>
        <v>6.4396109838381777E-4</v>
      </c>
      <c r="I178" s="25">
        <f t="shared" si="28"/>
        <v>1.0526412986987603E-2</v>
      </c>
      <c r="U178">
        <v>647.47</v>
      </c>
      <c r="V178" s="25">
        <v>647.70000000000005</v>
      </c>
      <c r="W178" s="25">
        <v>1421.5</v>
      </c>
      <c r="X178" s="25">
        <v>1422.64</v>
      </c>
      <c r="Y178" s="25">
        <v>15974</v>
      </c>
      <c r="Z178" s="25">
        <v>16042.36</v>
      </c>
      <c r="AA178" s="26">
        <v>27.943000000000001</v>
      </c>
      <c r="AB178" s="27">
        <v>567</v>
      </c>
    </row>
    <row r="179" spans="1:28" x14ac:dyDescent="0.3">
      <c r="A179" s="5">
        <v>44333</v>
      </c>
      <c r="B179" s="25">
        <f t="shared" si="21"/>
        <v>1.9662064706141582E-3</v>
      </c>
      <c r="C179" s="25">
        <f t="shared" si="22"/>
        <v>2.2512781176911322E-3</v>
      </c>
      <c r="D179" s="25">
        <f t="shared" si="23"/>
        <v>3.0506406581928862E-4</v>
      </c>
      <c r="E179" s="25">
        <f t="shared" si="24"/>
        <v>2.2199525972623627E-3</v>
      </c>
      <c r="F179" s="25">
        <f t="shared" si="25"/>
        <v>1.9015553533238284E-3</v>
      </c>
      <c r="G179" s="25">
        <f t="shared" si="26"/>
        <v>-2.1351887077337615E-3</v>
      </c>
      <c r="H179" s="25">
        <f t="shared" si="27"/>
        <v>-1.1093021480711733E-3</v>
      </c>
      <c r="I179" s="25">
        <f t="shared" si="28"/>
        <v>-8.764297993588242E-3</v>
      </c>
      <c r="U179">
        <v>656.38</v>
      </c>
      <c r="V179" s="25">
        <v>655.5</v>
      </c>
      <c r="W179" s="25">
        <v>1442</v>
      </c>
      <c r="X179" s="25">
        <v>1444.81</v>
      </c>
      <c r="Y179" s="25">
        <v>16259</v>
      </c>
      <c r="Z179" s="25">
        <v>16302.06</v>
      </c>
      <c r="AA179" s="26">
        <v>27.960999999999999</v>
      </c>
      <c r="AB179" s="27">
        <v>573</v>
      </c>
    </row>
    <row r="180" spans="1:28" x14ac:dyDescent="0.3">
      <c r="A180" s="5">
        <v>44334</v>
      </c>
      <c r="B180" s="25">
        <f t="shared" si="21"/>
        <v>1.7825567049446166E-2</v>
      </c>
      <c r="C180" s="25">
        <f t="shared" si="22"/>
        <v>1.9018820500044879E-2</v>
      </c>
      <c r="D180" s="25">
        <f t="shared" si="23"/>
        <v>1.948260671642451E-2</v>
      </c>
      <c r="E180" s="25">
        <f t="shared" si="24"/>
        <v>1.5630385170702438E-2</v>
      </c>
      <c r="F180" s="25">
        <f t="shared" si="25"/>
        <v>1.536261203597475E-2</v>
      </c>
      <c r="G180" s="25">
        <f t="shared" si="26"/>
        <v>1.9084490969755882E-2</v>
      </c>
      <c r="H180" s="25">
        <f t="shared" si="27"/>
        <v>-1.5048911794201655E-3</v>
      </c>
      <c r="I180" s="25">
        <f t="shared" si="28"/>
        <v>2.6065767629340941E-2</v>
      </c>
      <c r="U180">
        <v>654.98</v>
      </c>
      <c r="V180" s="25">
        <v>655.7</v>
      </c>
      <c r="W180" s="25">
        <v>1445.25</v>
      </c>
      <c r="X180" s="25">
        <v>1447.56</v>
      </c>
      <c r="Y180" s="25">
        <v>16291</v>
      </c>
      <c r="Z180" s="25">
        <v>16338.29</v>
      </c>
      <c r="AA180" s="26">
        <v>27.93</v>
      </c>
      <c r="AB180" s="27">
        <v>568</v>
      </c>
    </row>
    <row r="181" spans="1:28" x14ac:dyDescent="0.3">
      <c r="A181" s="5">
        <v>44335</v>
      </c>
      <c r="B181" s="25">
        <f t="shared" si="21"/>
        <v>1.8073382834012778E-3</v>
      </c>
      <c r="C181" s="25">
        <f t="shared" si="22"/>
        <v>-1.0188487891027657E-3</v>
      </c>
      <c r="D181" s="25">
        <f t="shared" si="23"/>
        <v>-2.695823109359426E-3</v>
      </c>
      <c r="E181" s="25">
        <f t="shared" si="24"/>
        <v>2.8893476533380456E-3</v>
      </c>
      <c r="F181" s="25">
        <f t="shared" si="25"/>
        <v>3.1968331219296519E-4</v>
      </c>
      <c r="G181" s="25">
        <f t="shared" si="26"/>
        <v>8.3847402648433954E-4</v>
      </c>
      <c r="H181" s="25">
        <f t="shared" si="27"/>
        <v>-4.3122102181799536E-3</v>
      </c>
      <c r="I181" s="25">
        <f t="shared" si="28"/>
        <v>3.4246608813641747E-3</v>
      </c>
      <c r="U181">
        <v>667.6</v>
      </c>
      <c r="V181" s="25">
        <v>668.6</v>
      </c>
      <c r="W181" s="25">
        <v>1473</v>
      </c>
      <c r="X181" s="25">
        <v>1469.97</v>
      </c>
      <c r="Y181" s="25">
        <v>16584</v>
      </c>
      <c r="Z181" s="25">
        <v>16595.669999999998</v>
      </c>
      <c r="AA181" s="26">
        <v>27.888000000000002</v>
      </c>
      <c r="AB181" s="27">
        <v>583</v>
      </c>
    </row>
    <row r="182" spans="1:28" x14ac:dyDescent="0.3">
      <c r="A182" s="5">
        <v>44336</v>
      </c>
      <c r="B182" s="25">
        <f t="shared" si="21"/>
        <v>-4.8873298476717914E-3</v>
      </c>
      <c r="C182" s="25">
        <f t="shared" si="22"/>
        <v>-4.9391227036358317E-3</v>
      </c>
      <c r="D182" s="25">
        <f t="shared" si="23"/>
        <v>-6.620547805588955E-3</v>
      </c>
      <c r="E182" s="25">
        <f t="shared" si="24"/>
        <v>-2.531487005514233E-3</v>
      </c>
      <c r="F182" s="25">
        <f t="shared" si="25"/>
        <v>-3.9590248878339064E-3</v>
      </c>
      <c r="G182" s="25">
        <f t="shared" si="26"/>
        <v>-4.8158159549921264E-3</v>
      </c>
      <c r="H182" s="25">
        <f t="shared" si="27"/>
        <v>1.439470523496446E-3</v>
      </c>
      <c r="I182" s="25">
        <f t="shared" si="28"/>
        <v>-5.1413995004186523E-3</v>
      </c>
      <c r="U182">
        <v>668.16</v>
      </c>
      <c r="V182" s="25">
        <v>666.8</v>
      </c>
      <c r="W182" s="25">
        <v>1471.5</v>
      </c>
      <c r="X182" s="25">
        <v>1470.44</v>
      </c>
      <c r="Y182" s="25">
        <v>16614</v>
      </c>
      <c r="Z182" s="25">
        <v>16643.689999999999</v>
      </c>
      <c r="AA182" s="26">
        <v>27.768000000000001</v>
      </c>
      <c r="AB182" s="27">
        <v>585</v>
      </c>
    </row>
    <row r="183" spans="1:28" x14ac:dyDescent="0.3">
      <c r="A183" s="5">
        <v>44337</v>
      </c>
      <c r="B183" s="25">
        <f t="shared" si="21"/>
        <v>1.9763489118839718E-2</v>
      </c>
      <c r="C183" s="25">
        <f t="shared" si="22"/>
        <v>1.5753692449893272E-2</v>
      </c>
      <c r="D183" s="25">
        <f t="shared" si="23"/>
        <v>1.8398544562329807E-2</v>
      </c>
      <c r="E183" s="25">
        <f t="shared" si="24"/>
        <v>1.6088194714837578E-2</v>
      </c>
      <c r="F183" s="25">
        <f t="shared" si="25"/>
        <v>1.58034034856608E-2</v>
      </c>
      <c r="G183" s="25">
        <f t="shared" si="26"/>
        <v>1.504528447017678E-2</v>
      </c>
      <c r="H183" s="25">
        <f t="shared" si="27"/>
        <v>-3.9996450040065846E-3</v>
      </c>
      <c r="I183" s="25">
        <f t="shared" si="28"/>
        <v>1.3652089168327263E-2</v>
      </c>
      <c r="U183">
        <v>664.95</v>
      </c>
      <c r="V183" s="25">
        <v>662.4</v>
      </c>
      <c r="W183" s="25">
        <v>1464.25</v>
      </c>
      <c r="X183" s="25">
        <v>1464.63</v>
      </c>
      <c r="Y183" s="25">
        <v>16533</v>
      </c>
      <c r="Z183" s="25">
        <v>16601.61</v>
      </c>
      <c r="AA183" s="26">
        <v>27.808</v>
      </c>
      <c r="AB183" s="27">
        <v>582</v>
      </c>
    </row>
    <row r="184" spans="1:28" x14ac:dyDescent="0.3">
      <c r="A184" s="5">
        <v>44340</v>
      </c>
      <c r="B184" s="25">
        <f t="shared" si="21"/>
        <v>8.7383209393980723E-3</v>
      </c>
      <c r="C184" s="25">
        <f t="shared" si="22"/>
        <v>7.0340266573799817E-3</v>
      </c>
      <c r="D184" s="25">
        <f t="shared" si="23"/>
        <v>7.3833767192127394E-3</v>
      </c>
      <c r="E184" s="25">
        <f t="shared" si="24"/>
        <v>1.1642685026561459E-2</v>
      </c>
      <c r="F184" s="25">
        <f t="shared" si="25"/>
        <v>1.4710218992310264E-2</v>
      </c>
      <c r="G184" s="25">
        <f t="shared" si="26"/>
        <v>1.3960728379901732E-2</v>
      </c>
      <c r="H184" s="25">
        <f t="shared" si="27"/>
        <v>-6.2657527387415023E-3</v>
      </c>
      <c r="I184" s="25">
        <f t="shared" si="28"/>
        <v>1.1794576492836877E-2</v>
      </c>
      <c r="U184">
        <v>675.03</v>
      </c>
      <c r="V184" s="25">
        <v>674.7</v>
      </c>
      <c r="W184" s="25">
        <v>1487.5</v>
      </c>
      <c r="X184" s="25">
        <v>1487.96</v>
      </c>
      <c r="Y184" s="25">
        <v>16863</v>
      </c>
      <c r="Z184" s="25">
        <v>16870.86</v>
      </c>
      <c r="AA184" s="26">
        <v>27.696999999999999</v>
      </c>
      <c r="AB184" s="27">
        <v>590</v>
      </c>
    </row>
    <row r="185" spans="1:28" x14ac:dyDescent="0.3">
      <c r="A185" s="5">
        <v>44341</v>
      </c>
      <c r="B185" s="25">
        <f t="shared" si="21"/>
        <v>7.0294941208757702E-3</v>
      </c>
      <c r="C185" s="25">
        <f t="shared" si="22"/>
        <v>6.9848945219509687E-3</v>
      </c>
      <c r="D185" s="25">
        <f t="shared" si="23"/>
        <v>6.1601837514576414E-3</v>
      </c>
      <c r="E185" s="25">
        <f t="shared" si="24"/>
        <v>5.4892207286221665E-3</v>
      </c>
      <c r="F185" s="25">
        <f t="shared" si="25"/>
        <v>2.3283975672804534E-3</v>
      </c>
      <c r="G185" s="25">
        <f t="shared" si="26"/>
        <v>1.999402304994573E-3</v>
      </c>
      <c r="H185" s="25">
        <f t="shared" si="27"/>
        <v>1.7786817038487684E-3</v>
      </c>
      <c r="I185" s="25">
        <f t="shared" si="28"/>
        <v>1.6736405580296937E-3</v>
      </c>
      <c r="U185">
        <v>684.52</v>
      </c>
      <c r="V185" s="25">
        <v>679.7</v>
      </c>
      <c r="W185" s="25">
        <v>1498</v>
      </c>
      <c r="X185" s="25">
        <v>1510.01</v>
      </c>
      <c r="Y185" s="25">
        <v>17011</v>
      </c>
      <c r="Z185" s="25">
        <v>17068.43</v>
      </c>
      <c r="AA185" s="26">
        <v>27.524000000000001</v>
      </c>
      <c r="AB185" s="27">
        <v>597</v>
      </c>
    </row>
    <row r="186" spans="1:28" x14ac:dyDescent="0.3">
      <c r="A186" s="5">
        <v>44342</v>
      </c>
      <c r="B186" s="25">
        <f t="shared" si="21"/>
        <v>-1.6942720145578993E-3</v>
      </c>
      <c r="C186" s="25">
        <f t="shared" si="22"/>
        <v>-4.1517953850784143E-3</v>
      </c>
      <c r="D186" s="25">
        <f t="shared" si="23"/>
        <v>-6.896073106912661E-3</v>
      </c>
      <c r="E186" s="25">
        <f t="shared" si="24"/>
        <v>1.5497814897394251E-4</v>
      </c>
      <c r="F186" s="25">
        <f t="shared" si="25"/>
        <v>-1.7656457623817629E-3</v>
      </c>
      <c r="G186" s="25">
        <f t="shared" si="26"/>
        <v>-3.1249112780544919E-3</v>
      </c>
      <c r="H186" s="25">
        <f t="shared" si="27"/>
        <v>3.4394776942561506E-3</v>
      </c>
      <c r="I186" s="25">
        <f t="shared" si="28"/>
        <v>-5.0293484050019733E-3</v>
      </c>
      <c r="U186">
        <v>685.89</v>
      </c>
      <c r="V186" s="25">
        <v>683.9</v>
      </c>
      <c r="W186" s="25">
        <v>1508.5</v>
      </c>
      <c r="X186" s="25">
        <v>1513.53</v>
      </c>
      <c r="Y186" s="25">
        <v>17131</v>
      </c>
      <c r="Z186" s="25">
        <v>17162.38</v>
      </c>
      <c r="AA186" s="26">
        <v>27.573</v>
      </c>
      <c r="AB186" s="27">
        <v>598</v>
      </c>
    </row>
    <row r="187" spans="1:28" x14ac:dyDescent="0.3">
      <c r="A187" s="5">
        <v>44343</v>
      </c>
      <c r="B187" s="25">
        <f t="shared" si="21"/>
        <v>7.2244546332182955E-3</v>
      </c>
      <c r="C187" s="25">
        <f t="shared" si="22"/>
        <v>6.3039359392850509E-3</v>
      </c>
      <c r="D187" s="25">
        <f t="shared" si="23"/>
        <v>4.1140228463245679E-3</v>
      </c>
      <c r="E187" s="25">
        <f t="shared" si="24"/>
        <v>4.7147527704505835E-3</v>
      </c>
      <c r="F187" s="25">
        <f t="shared" si="25"/>
        <v>4.820050137227189E-3</v>
      </c>
      <c r="G187" s="25">
        <f t="shared" si="26"/>
        <v>3.4310359606542825E-3</v>
      </c>
      <c r="H187" s="25">
        <f t="shared" si="27"/>
        <v>1.3363915809745566E-3</v>
      </c>
      <c r="I187" s="25">
        <f t="shared" si="28"/>
        <v>1.6792615197199939E-3</v>
      </c>
      <c r="U187">
        <v>683.75</v>
      </c>
      <c r="V187" s="25">
        <v>679.2</v>
      </c>
      <c r="W187" s="25">
        <v>1502.25</v>
      </c>
      <c r="X187" s="25">
        <v>1510.86</v>
      </c>
      <c r="Y187" s="25">
        <v>17102</v>
      </c>
      <c r="Z187" s="25">
        <v>17165.04</v>
      </c>
      <c r="AA187" s="26">
        <v>27.667999999999999</v>
      </c>
      <c r="AB187" s="27">
        <v>595</v>
      </c>
    </row>
    <row r="188" spans="1:28" x14ac:dyDescent="0.3">
      <c r="A188" s="5">
        <v>44344</v>
      </c>
      <c r="B188" s="25">
        <f t="shared" si="21"/>
        <v>-7.1659836494273677E-3</v>
      </c>
      <c r="C188" s="25">
        <f t="shared" si="22"/>
        <v>-7.4695342729004417E-3</v>
      </c>
      <c r="D188" s="25">
        <f t="shared" si="23"/>
        <v>-5.8823699030665245E-3</v>
      </c>
      <c r="E188" s="25">
        <f t="shared" si="24"/>
        <v>-5.7423682016676291E-3</v>
      </c>
      <c r="F188" s="25">
        <f t="shared" si="25"/>
        <v>-6.1446764551899716E-3</v>
      </c>
      <c r="G188" s="25">
        <f t="shared" si="26"/>
        <v>-4.4699666871933583E-3</v>
      </c>
      <c r="H188" s="25">
        <f t="shared" si="27"/>
        <v>-6.1186628501292478E-3</v>
      </c>
      <c r="I188" s="25">
        <f t="shared" si="28"/>
        <v>-1.6792615197200253E-3</v>
      </c>
      <c r="U188">
        <v>686.1</v>
      </c>
      <c r="V188" s="25">
        <v>682</v>
      </c>
      <c r="W188" s="25">
        <v>1511.75</v>
      </c>
      <c r="X188" s="25">
        <v>1518.16</v>
      </c>
      <c r="Y188" s="25">
        <v>17226</v>
      </c>
      <c r="Z188" s="25">
        <v>17246.16</v>
      </c>
      <c r="AA188" s="26">
        <v>27.704999999999998</v>
      </c>
      <c r="AB188" s="27">
        <v>596</v>
      </c>
    </row>
    <row r="189" spans="1:28" x14ac:dyDescent="0.3">
      <c r="A189" s="5">
        <v>44347</v>
      </c>
      <c r="B189" s="25">
        <f t="shared" si="21"/>
        <v>-7.6038959005494359E-4</v>
      </c>
      <c r="C189" s="25">
        <f t="shared" si="22"/>
        <v>8.3270884984901834E-4</v>
      </c>
      <c r="D189" s="25">
        <f t="shared" si="23"/>
        <v>5.4423904283439958E-3</v>
      </c>
      <c r="E189" s="25">
        <f t="shared" si="24"/>
        <v>-3.7100569208109294E-3</v>
      </c>
      <c r="F189" s="25">
        <f t="shared" si="25"/>
        <v>-2.6811090892703529E-3</v>
      </c>
      <c r="G189" s="25">
        <f t="shared" si="26"/>
        <v>-3.9460513727844057E-3</v>
      </c>
      <c r="H189" s="25">
        <f t="shared" si="27"/>
        <v>6.2630306996599577E-3</v>
      </c>
      <c r="I189" s="25">
        <f t="shared" si="28"/>
        <v>-5.0547706616240603E-3</v>
      </c>
      <c r="U189">
        <v>683.04</v>
      </c>
      <c r="V189" s="25">
        <v>678</v>
      </c>
      <c r="W189" s="25">
        <v>1500.5</v>
      </c>
      <c r="X189" s="25">
        <v>1508.86</v>
      </c>
      <c r="Y189" s="25">
        <v>17103</v>
      </c>
      <c r="Z189" s="25">
        <v>17147.41</v>
      </c>
      <c r="AA189" s="26">
        <v>27.536000000000001</v>
      </c>
      <c r="AB189" s="27">
        <v>595</v>
      </c>
    </row>
    <row r="190" spans="1:28" x14ac:dyDescent="0.3">
      <c r="A190" s="5">
        <v>44348</v>
      </c>
      <c r="B190" s="25">
        <f t="shared" si="21"/>
        <v>0</v>
      </c>
      <c r="C190" s="25">
        <f t="shared" si="22"/>
        <v>-3.3300033607754851E-4</v>
      </c>
      <c r="D190" s="25">
        <f t="shared" si="23"/>
        <v>-7.3616351305598087E-3</v>
      </c>
      <c r="E190" s="25">
        <f t="shared" si="24"/>
        <v>-4.5081809609631512E-4</v>
      </c>
      <c r="F190" s="25">
        <f t="shared" si="25"/>
        <v>-1.0105980674745239E-3</v>
      </c>
      <c r="G190" s="25">
        <f t="shared" si="26"/>
        <v>-2.2219124938027855E-3</v>
      </c>
      <c r="H190" s="25">
        <f t="shared" si="27"/>
        <v>-4.6927173499018287E-4</v>
      </c>
      <c r="I190" s="25">
        <f t="shared" si="28"/>
        <v>-5.0804512324189519E-3</v>
      </c>
      <c r="U190">
        <v>680.35</v>
      </c>
      <c r="V190" s="25">
        <v>681.7</v>
      </c>
      <c r="W190" s="25">
        <v>1501.75</v>
      </c>
      <c r="X190" s="25">
        <v>1504.82</v>
      </c>
      <c r="Y190" s="25">
        <v>17090</v>
      </c>
      <c r="Z190" s="25">
        <v>17083.91</v>
      </c>
      <c r="AA190" s="26">
        <v>27.709</v>
      </c>
      <c r="AB190" s="27">
        <v>592</v>
      </c>
    </row>
    <row r="191" spans="1:28" x14ac:dyDescent="0.3">
      <c r="A191" s="5">
        <v>44349</v>
      </c>
      <c r="B191" s="25">
        <f t="shared" si="21"/>
        <v>-7.6948307662360353E-3</v>
      </c>
      <c r="C191" s="25">
        <f t="shared" si="22"/>
        <v>-6.1805926304871646E-3</v>
      </c>
      <c r="D191" s="25">
        <f t="shared" si="23"/>
        <v>-7.5651180347941233E-3</v>
      </c>
      <c r="E191" s="25">
        <f t="shared" si="24"/>
        <v>-6.4619583699855026E-3</v>
      </c>
      <c r="F191" s="25">
        <f t="shared" si="25"/>
        <v>-7.5451898700824426E-3</v>
      </c>
      <c r="G191" s="25">
        <f t="shared" si="26"/>
        <v>-6.7103434025285232E-3</v>
      </c>
      <c r="H191" s="25">
        <f t="shared" si="27"/>
        <v>4.3318172650506215E-4</v>
      </c>
      <c r="I191" s="25">
        <f t="shared" si="28"/>
        <v>-5.1063940745741387E-3</v>
      </c>
      <c r="U191">
        <v>678.84</v>
      </c>
      <c r="V191" s="25">
        <v>676.7</v>
      </c>
      <c r="W191" s="25">
        <v>1501.25</v>
      </c>
      <c r="X191" s="25">
        <v>1503.3</v>
      </c>
      <c r="Y191" s="25">
        <v>17090</v>
      </c>
      <c r="Z191" s="25">
        <v>17076.21</v>
      </c>
      <c r="AA191" s="26">
        <v>27.696000000000002</v>
      </c>
      <c r="AB191" s="27">
        <v>589</v>
      </c>
    </row>
    <row r="192" spans="1:28" x14ac:dyDescent="0.3">
      <c r="A192" s="5">
        <v>44350</v>
      </c>
      <c r="B192" s="25">
        <f t="shared" si="21"/>
        <v>1.1607587240025441E-2</v>
      </c>
      <c r="C192" s="25">
        <f t="shared" si="22"/>
        <v>1.000341786278925E-2</v>
      </c>
      <c r="D192" s="25">
        <f t="shared" si="23"/>
        <v>1.3752527285535181E-2</v>
      </c>
      <c r="E192" s="25">
        <f t="shared" si="24"/>
        <v>1.1311330069109825E-2</v>
      </c>
      <c r="F192" s="25">
        <f t="shared" si="25"/>
        <v>1.1521839791706194E-2</v>
      </c>
      <c r="G192" s="25">
        <f t="shared" si="26"/>
        <v>1.466284661492962E-2</v>
      </c>
      <c r="H192" s="25">
        <f t="shared" si="27"/>
        <v>-1.4808129116780885E-3</v>
      </c>
      <c r="I192" s="25">
        <f t="shared" si="28"/>
        <v>2.1941808538436729E-2</v>
      </c>
      <c r="U192">
        <v>674.3</v>
      </c>
      <c r="V192" s="25">
        <v>671.6</v>
      </c>
      <c r="W192" s="25">
        <v>1492</v>
      </c>
      <c r="X192" s="25">
        <v>1492</v>
      </c>
      <c r="Y192" s="25">
        <v>16959</v>
      </c>
      <c r="Z192" s="25">
        <v>16966.22</v>
      </c>
      <c r="AA192" s="26">
        <v>27.707999999999998</v>
      </c>
      <c r="AB192" s="27">
        <v>586</v>
      </c>
    </row>
    <row r="193" spans="1:28" x14ac:dyDescent="0.3">
      <c r="A193" s="5">
        <v>44351</v>
      </c>
      <c r="B193" s="25">
        <f t="shared" si="21"/>
        <v>3.4910141930464245E-3</v>
      </c>
      <c r="C193" s="25">
        <f t="shared" si="22"/>
        <v>1.9887311824744805E-3</v>
      </c>
      <c r="D193" s="25">
        <f t="shared" si="23"/>
        <v>6.733046513448083E-3</v>
      </c>
      <c r="E193" s="25">
        <f t="shared" si="24"/>
        <v>3.1594830769993885E-3</v>
      </c>
      <c r="F193" s="25">
        <f t="shared" si="25"/>
        <v>2.0716753887399671E-3</v>
      </c>
      <c r="G193" s="25">
        <f t="shared" si="26"/>
        <v>3.5013019750569155E-3</v>
      </c>
      <c r="H193" s="25">
        <f t="shared" si="27"/>
        <v>-9.4018955359952638E-4</v>
      </c>
      <c r="I193" s="25">
        <f t="shared" si="28"/>
        <v>4.9958471933716697E-3</v>
      </c>
      <c r="U193">
        <v>684.26</v>
      </c>
      <c r="V193" s="25">
        <v>680.9</v>
      </c>
      <c r="W193" s="25">
        <v>1507</v>
      </c>
      <c r="X193" s="25">
        <v>1509.29</v>
      </c>
      <c r="Y193" s="25">
        <v>17157</v>
      </c>
      <c r="Z193" s="25">
        <v>17159.22</v>
      </c>
      <c r="AA193" s="26">
        <v>27.667000000000002</v>
      </c>
      <c r="AB193" s="27">
        <v>599</v>
      </c>
    </row>
    <row r="194" spans="1:28" x14ac:dyDescent="0.3">
      <c r="A194" s="5">
        <v>44354</v>
      </c>
      <c r="B194" s="25">
        <f t="shared" si="21"/>
        <v>1.0400509768078121E-2</v>
      </c>
      <c r="C194" s="25">
        <f t="shared" si="22"/>
        <v>5.7779772798886315E-3</v>
      </c>
      <c r="D194" s="25">
        <f t="shared" si="23"/>
        <v>8.2807184874768361E-3</v>
      </c>
      <c r="E194" s="25">
        <f t="shared" si="24"/>
        <v>9.1237219129809369E-3</v>
      </c>
      <c r="F194" s="25">
        <f t="shared" si="25"/>
        <v>6.1499714298816899E-3</v>
      </c>
      <c r="G194" s="25">
        <f t="shared" si="26"/>
        <v>8.2090121460518025E-3</v>
      </c>
      <c r="H194" s="25">
        <f t="shared" si="27"/>
        <v>6.871485415312407E-4</v>
      </c>
      <c r="I194" s="25">
        <f t="shared" si="28"/>
        <v>1.1560822401076006E-2</v>
      </c>
      <c r="U194">
        <v>686.66</v>
      </c>
      <c r="V194" s="25">
        <v>685.5</v>
      </c>
      <c r="W194" s="25">
        <v>1510</v>
      </c>
      <c r="X194" s="25">
        <v>1512.42</v>
      </c>
      <c r="Y194" s="25">
        <v>17217</v>
      </c>
      <c r="Z194" s="25">
        <v>17213.52</v>
      </c>
      <c r="AA194" s="26">
        <v>27.640999999999998</v>
      </c>
      <c r="AB194" s="27">
        <v>602</v>
      </c>
    </row>
    <row r="195" spans="1:28" x14ac:dyDescent="0.3">
      <c r="A195" s="5">
        <v>44355</v>
      </c>
      <c r="B195" s="25">
        <f t="shared" ref="B195:B258" si="29">LN(Y196/Y195)</f>
        <v>-2.9358453001492027E-3</v>
      </c>
      <c r="C195" s="25">
        <f t="shared" ref="C195:C258" si="30">LN(W196/W195)</f>
        <v>-2.6372192637601996E-3</v>
      </c>
      <c r="D195" s="25">
        <f t="shared" ref="D195:D258" si="31">LN(V196/V195)</f>
        <v>-5.6583393622864978E-3</v>
      </c>
      <c r="E195" s="25">
        <f t="shared" ref="E195:E258" si="32">LN(Z196/Z195)</f>
        <v>-3.6581098864175592E-3</v>
      </c>
      <c r="F195" s="25">
        <f t="shared" ref="F195:F258" si="33">LN(X196/X195)</f>
        <v>-4.6435888410540889E-3</v>
      </c>
      <c r="G195" s="25">
        <f t="shared" ref="G195:G258" si="34">LN(U196/U195)</f>
        <v>-5.0247359859666363E-3</v>
      </c>
      <c r="H195" s="25">
        <f t="shared" ref="H195:H258" si="35">LN(AA196/AA195)</f>
        <v>3.9689750820961064E-3</v>
      </c>
      <c r="I195" s="25">
        <f t="shared" ref="I195:I258" si="36">LN(AB196/AB195)</f>
        <v>-6.5898096790555525E-3</v>
      </c>
      <c r="U195">
        <v>692.32</v>
      </c>
      <c r="V195" s="25">
        <v>691.2</v>
      </c>
      <c r="W195" s="25">
        <v>1518.75</v>
      </c>
      <c r="X195" s="25">
        <v>1521.75</v>
      </c>
      <c r="Y195" s="25">
        <v>17397</v>
      </c>
      <c r="Z195" s="25">
        <v>17371.29</v>
      </c>
      <c r="AA195" s="26">
        <v>27.66</v>
      </c>
      <c r="AB195" s="27">
        <v>609</v>
      </c>
    </row>
    <row r="196" spans="1:28" x14ac:dyDescent="0.3">
      <c r="A196" s="5">
        <v>44356</v>
      </c>
      <c r="B196" s="25">
        <f t="shared" si="29"/>
        <v>-2.9444898731320166E-3</v>
      </c>
      <c r="C196" s="25">
        <f t="shared" si="30"/>
        <v>1.6490768908660096E-3</v>
      </c>
      <c r="D196" s="25">
        <f t="shared" si="31"/>
        <v>1.8896727768638649E-3</v>
      </c>
      <c r="E196" s="25">
        <f t="shared" si="32"/>
        <v>4.7696717969729855E-3</v>
      </c>
      <c r="F196" s="25">
        <f t="shared" si="33"/>
        <v>3.9730831757980633E-3</v>
      </c>
      <c r="G196" s="25">
        <f t="shared" si="34"/>
        <v>3.5648078557697868E-3</v>
      </c>
      <c r="H196" s="25">
        <f t="shared" si="35"/>
        <v>0</v>
      </c>
      <c r="I196" s="25">
        <f t="shared" si="36"/>
        <v>1.6515280384729392E-3</v>
      </c>
      <c r="U196">
        <v>688.85</v>
      </c>
      <c r="V196" s="25">
        <v>687.3</v>
      </c>
      <c r="W196" s="25">
        <v>1514.75</v>
      </c>
      <c r="X196" s="25">
        <v>1514.7</v>
      </c>
      <c r="Y196" s="25">
        <v>17346</v>
      </c>
      <c r="Z196" s="25">
        <v>17307.86</v>
      </c>
      <c r="AA196" s="26">
        <v>27.77</v>
      </c>
      <c r="AB196" s="27">
        <v>605</v>
      </c>
    </row>
    <row r="197" spans="1:28" x14ac:dyDescent="0.3">
      <c r="A197" s="5">
        <v>44357</v>
      </c>
      <c r="B197" s="25">
        <f t="shared" si="29"/>
        <v>-2.3734417347449975E-3</v>
      </c>
      <c r="C197" s="25">
        <f t="shared" si="30"/>
        <v>-3.6315655626422746E-3</v>
      </c>
      <c r="D197" s="25">
        <f t="shared" si="31"/>
        <v>-2.4718296845875703E-3</v>
      </c>
      <c r="E197" s="25">
        <f t="shared" si="32"/>
        <v>-4.1528014126031177E-3</v>
      </c>
      <c r="F197" s="25">
        <f t="shared" si="33"/>
        <v>-6.9748772482994235E-3</v>
      </c>
      <c r="G197" s="25">
        <f t="shared" si="34"/>
        <v>-5.9193232159308832E-3</v>
      </c>
      <c r="H197" s="25">
        <f t="shared" si="35"/>
        <v>7.5592595525607092E-4</v>
      </c>
      <c r="I197" s="25">
        <f t="shared" si="36"/>
        <v>-4.9627893421290139E-3</v>
      </c>
      <c r="U197">
        <v>691.31</v>
      </c>
      <c r="V197" s="25">
        <v>688.6</v>
      </c>
      <c r="W197" s="25">
        <v>1517.25</v>
      </c>
      <c r="X197" s="25">
        <v>1520.73</v>
      </c>
      <c r="Y197" s="25">
        <v>17295</v>
      </c>
      <c r="Z197" s="25">
        <v>17390.61</v>
      </c>
      <c r="AA197" s="26">
        <v>27.77</v>
      </c>
      <c r="AB197" s="27">
        <v>606</v>
      </c>
    </row>
    <row r="198" spans="1:28" x14ac:dyDescent="0.3">
      <c r="A198" s="5">
        <v>44358</v>
      </c>
      <c r="B198" s="25">
        <f t="shared" si="29"/>
        <v>-1.7009499140801257E-2</v>
      </c>
      <c r="C198" s="25">
        <f t="shared" si="30"/>
        <v>-1.8358326002537426E-2</v>
      </c>
      <c r="D198" s="25">
        <f t="shared" si="31"/>
        <v>-1.5995645176871798E-2</v>
      </c>
      <c r="E198" s="25">
        <f t="shared" si="32"/>
        <v>-1.4866399551588376E-2</v>
      </c>
      <c r="F198" s="25">
        <f t="shared" si="33"/>
        <v>-1.5468387989899792E-2</v>
      </c>
      <c r="G198" s="25">
        <f t="shared" si="34"/>
        <v>-2.1384425676898036E-2</v>
      </c>
      <c r="H198" s="25">
        <f t="shared" si="35"/>
        <v>3.806928890205685E-3</v>
      </c>
      <c r="I198" s="25">
        <f t="shared" si="36"/>
        <v>-3.3730010376693022E-2</v>
      </c>
      <c r="U198">
        <v>687.23</v>
      </c>
      <c r="V198" s="25">
        <v>686.9</v>
      </c>
      <c r="W198" s="25">
        <v>1511.75</v>
      </c>
      <c r="X198" s="25">
        <v>1510.16</v>
      </c>
      <c r="Y198" s="25">
        <v>17254</v>
      </c>
      <c r="Z198" s="25">
        <v>17318.54</v>
      </c>
      <c r="AA198" s="26">
        <v>27.791</v>
      </c>
      <c r="AB198" s="27">
        <v>603</v>
      </c>
    </row>
    <row r="199" spans="1:28" x14ac:dyDescent="0.3">
      <c r="A199" s="5">
        <v>44362</v>
      </c>
      <c r="B199" s="25">
        <f t="shared" si="29"/>
        <v>3.7070859482796186E-3</v>
      </c>
      <c r="C199" s="25">
        <f t="shared" si="30"/>
        <v>3.6987264763033967E-3</v>
      </c>
      <c r="D199" s="25">
        <f t="shared" si="31"/>
        <v>-9.8112872657378728E-3</v>
      </c>
      <c r="E199" s="25">
        <f t="shared" si="32"/>
        <v>7.3641135503250445E-4</v>
      </c>
      <c r="F199" s="25">
        <f t="shared" si="33"/>
        <v>-2.623109610577628E-4</v>
      </c>
      <c r="G199" s="25">
        <f t="shared" si="34"/>
        <v>-3.0968535135165189E-3</v>
      </c>
      <c r="H199" s="25">
        <f t="shared" si="35"/>
        <v>3.5067666366868449E-3</v>
      </c>
      <c r="I199" s="25">
        <f t="shared" si="36"/>
        <v>-8.6133176781149467E-3</v>
      </c>
      <c r="U199">
        <v>672.69</v>
      </c>
      <c r="V199" s="25">
        <v>676</v>
      </c>
      <c r="W199" s="25">
        <v>1484.25</v>
      </c>
      <c r="X199" s="25">
        <v>1486.98</v>
      </c>
      <c r="Y199" s="25">
        <v>16963</v>
      </c>
      <c r="Z199" s="25">
        <v>17062.98</v>
      </c>
      <c r="AA199" s="26">
        <v>27.896999999999998</v>
      </c>
      <c r="AB199" s="27">
        <v>583</v>
      </c>
    </row>
    <row r="200" spans="1:28" x14ac:dyDescent="0.3">
      <c r="A200" s="5">
        <v>44363</v>
      </c>
      <c r="B200" s="25">
        <f t="shared" si="29"/>
        <v>1.405557796842793E-2</v>
      </c>
      <c r="C200" s="25">
        <f t="shared" si="30"/>
        <v>1.3832401199638309E-2</v>
      </c>
      <c r="D200" s="25">
        <f t="shared" si="31"/>
        <v>2.128368842797462E-2</v>
      </c>
      <c r="E200" s="25">
        <f t="shared" si="32"/>
        <v>1.5178602860421348E-2</v>
      </c>
      <c r="F200" s="25">
        <f t="shared" si="33"/>
        <v>1.6491917864619402E-2</v>
      </c>
      <c r="G200" s="25">
        <f t="shared" si="34"/>
        <v>1.9609340036351713E-2</v>
      </c>
      <c r="H200" s="25">
        <f t="shared" si="35"/>
        <v>-1.0364361821977397E-3</v>
      </c>
      <c r="I200" s="25">
        <f t="shared" si="36"/>
        <v>2.8987536873252187E-2</v>
      </c>
      <c r="U200">
        <v>670.61</v>
      </c>
      <c r="V200" s="25">
        <v>669.4</v>
      </c>
      <c r="W200" s="25">
        <v>1489.75</v>
      </c>
      <c r="X200" s="25">
        <v>1486.59</v>
      </c>
      <c r="Y200" s="25">
        <v>17026</v>
      </c>
      <c r="Z200" s="25">
        <v>17075.55</v>
      </c>
      <c r="AA200" s="26">
        <v>27.995000000000001</v>
      </c>
      <c r="AB200" s="27">
        <v>578</v>
      </c>
    </row>
    <row r="201" spans="1:28" x14ac:dyDescent="0.3">
      <c r="A201" s="5">
        <v>44364</v>
      </c>
      <c r="B201" s="25">
        <f t="shared" si="29"/>
        <v>4.1034590161553646E-3</v>
      </c>
      <c r="C201" s="25">
        <f t="shared" si="30"/>
        <v>3.3046956711311306E-3</v>
      </c>
      <c r="D201" s="25">
        <f t="shared" si="31"/>
        <v>2.1912213865770032E-3</v>
      </c>
      <c r="E201" s="25">
        <f t="shared" si="32"/>
        <v>4.1013542437036412E-3</v>
      </c>
      <c r="F201" s="25">
        <f t="shared" si="33"/>
        <v>2.6498133874009668E-3</v>
      </c>
      <c r="G201" s="25">
        <f t="shared" si="34"/>
        <v>-5.4116908466369455E-4</v>
      </c>
      <c r="H201" s="25">
        <f t="shared" si="35"/>
        <v>-2.0761005416687676E-3</v>
      </c>
      <c r="I201" s="25">
        <f t="shared" si="36"/>
        <v>-8.4388686458645949E-3</v>
      </c>
      <c r="U201">
        <v>683.89</v>
      </c>
      <c r="V201" s="25">
        <v>683.8</v>
      </c>
      <c r="W201" s="25">
        <v>1510.5</v>
      </c>
      <c r="X201" s="25">
        <v>1511.31</v>
      </c>
      <c r="Y201" s="25">
        <v>17267</v>
      </c>
      <c r="Z201" s="25">
        <v>17336.71</v>
      </c>
      <c r="AA201" s="26">
        <v>27.966000000000001</v>
      </c>
      <c r="AB201" s="27">
        <v>595</v>
      </c>
    </row>
    <row r="202" spans="1:28" x14ac:dyDescent="0.3">
      <c r="A202" s="5">
        <v>44365</v>
      </c>
      <c r="B202" s="25">
        <f t="shared" si="29"/>
        <v>4.890547994319535E-3</v>
      </c>
      <c r="C202" s="25">
        <f t="shared" si="30"/>
        <v>5.4289842976234801E-3</v>
      </c>
      <c r="D202" s="25">
        <f t="shared" si="31"/>
        <v>1.4591084873044255E-4</v>
      </c>
      <c r="E202" s="25">
        <f t="shared" si="32"/>
        <v>5.4441506011318284E-3</v>
      </c>
      <c r="F202" s="25">
        <f t="shared" si="33"/>
        <v>5.0291718359922509E-3</v>
      </c>
      <c r="G202" s="25">
        <f t="shared" si="34"/>
        <v>3.7966226499036564E-3</v>
      </c>
      <c r="H202" s="25">
        <f t="shared" si="35"/>
        <v>-5.0177414048756534E-4</v>
      </c>
      <c r="I202" s="25">
        <f t="shared" si="36"/>
        <v>1.6934805063331477E-3</v>
      </c>
      <c r="U202">
        <v>683.52</v>
      </c>
      <c r="V202" s="25">
        <v>685.3</v>
      </c>
      <c r="W202" s="25">
        <v>1515.5</v>
      </c>
      <c r="X202" s="25">
        <v>1515.32</v>
      </c>
      <c r="Y202" s="25">
        <v>17338</v>
      </c>
      <c r="Z202" s="25">
        <v>17407.96</v>
      </c>
      <c r="AA202" s="26">
        <v>27.908000000000001</v>
      </c>
      <c r="AB202" s="27">
        <v>590</v>
      </c>
    </row>
    <row r="203" spans="1:28" x14ac:dyDescent="0.3">
      <c r="A203" s="5">
        <v>44368</v>
      </c>
      <c r="B203" s="25">
        <f t="shared" si="29"/>
        <v>6.2936470472230365E-3</v>
      </c>
      <c r="C203" s="25">
        <f t="shared" si="30"/>
        <v>3.1124605354078466E-3</v>
      </c>
      <c r="D203" s="25">
        <f t="shared" si="31"/>
        <v>2.4772325965219657E-3</v>
      </c>
      <c r="E203" s="25">
        <f t="shared" si="32"/>
        <v>5.0139787198649269E-3</v>
      </c>
      <c r="F203" s="25">
        <f t="shared" si="33"/>
        <v>2.983149071632401E-3</v>
      </c>
      <c r="G203" s="25">
        <f t="shared" si="34"/>
        <v>2.1838202223621174E-3</v>
      </c>
      <c r="H203" s="25">
        <f t="shared" si="35"/>
        <v>-3.2270209498549111E-4</v>
      </c>
      <c r="I203" s="25">
        <f t="shared" si="36"/>
        <v>-1.6934805063330315E-3</v>
      </c>
      <c r="U203">
        <v>686.12</v>
      </c>
      <c r="V203" s="25">
        <v>685.4</v>
      </c>
      <c r="W203" s="25">
        <v>1523.75</v>
      </c>
      <c r="X203" s="25">
        <v>1522.96</v>
      </c>
      <c r="Y203" s="25">
        <v>17423</v>
      </c>
      <c r="Z203" s="25">
        <v>17502.990000000002</v>
      </c>
      <c r="AA203" s="26">
        <v>27.893999999999998</v>
      </c>
      <c r="AB203" s="27">
        <v>591</v>
      </c>
    </row>
    <row r="204" spans="1:28" x14ac:dyDescent="0.3">
      <c r="A204" s="5">
        <v>44369</v>
      </c>
      <c r="B204" s="25">
        <f t="shared" si="29"/>
        <v>-1.7112055484820295E-4</v>
      </c>
      <c r="C204" s="25">
        <f t="shared" si="30"/>
        <v>1.2749474585346174E-3</v>
      </c>
      <c r="D204" s="25">
        <f t="shared" si="31"/>
        <v>5.0809429188617382E-3</v>
      </c>
      <c r="E204" s="25">
        <f t="shared" si="32"/>
        <v>4.1035364875505903E-4</v>
      </c>
      <c r="F204" s="25">
        <f t="shared" si="33"/>
        <v>-1.243931742487346E-4</v>
      </c>
      <c r="G204" s="25">
        <f t="shared" si="34"/>
        <v>2.7303374693701298E-3</v>
      </c>
      <c r="H204" s="25">
        <f t="shared" si="35"/>
        <v>1.7914730695949537E-3</v>
      </c>
      <c r="I204" s="25">
        <f t="shared" si="36"/>
        <v>8.4388686458646035E-3</v>
      </c>
      <c r="U204">
        <v>687.62</v>
      </c>
      <c r="V204" s="25">
        <v>687.1</v>
      </c>
      <c r="W204" s="25">
        <v>1528.5</v>
      </c>
      <c r="X204" s="25">
        <v>1527.51</v>
      </c>
      <c r="Y204" s="25">
        <v>17533</v>
      </c>
      <c r="Z204" s="25">
        <v>17590.97</v>
      </c>
      <c r="AA204" s="26">
        <v>27.885000000000002</v>
      </c>
      <c r="AB204" s="27">
        <v>590</v>
      </c>
    </row>
    <row r="205" spans="1:28" x14ac:dyDescent="0.3">
      <c r="A205" s="5">
        <v>44370</v>
      </c>
      <c r="B205" s="25">
        <f t="shared" si="29"/>
        <v>1.0328677033138023E-2</v>
      </c>
      <c r="C205" s="25">
        <f t="shared" si="30"/>
        <v>-3.4034787574620923E-3</v>
      </c>
      <c r="D205" s="25">
        <f t="shared" si="31"/>
        <v>-6.5373952590467663E-3</v>
      </c>
      <c r="E205" s="25">
        <f t="shared" si="32"/>
        <v>8.8970184077880789E-3</v>
      </c>
      <c r="F205" s="25">
        <f t="shared" si="33"/>
        <v>8.1574552089865755E-3</v>
      </c>
      <c r="G205" s="25">
        <f t="shared" si="34"/>
        <v>6.1161385829002421E-3</v>
      </c>
      <c r="H205" s="25">
        <f t="shared" si="35"/>
        <v>-7.8785278391238424E-4</v>
      </c>
      <c r="I205" s="25">
        <f t="shared" si="36"/>
        <v>0</v>
      </c>
      <c r="U205">
        <v>689.5</v>
      </c>
      <c r="V205" s="25">
        <v>690.6</v>
      </c>
      <c r="W205" s="25">
        <v>1530.45</v>
      </c>
      <c r="X205" s="25">
        <v>1527.32</v>
      </c>
      <c r="Y205" s="25">
        <v>17530</v>
      </c>
      <c r="Z205" s="25">
        <v>17598.189999999999</v>
      </c>
      <c r="AA205" s="26">
        <v>27.934999999999999</v>
      </c>
      <c r="AB205" s="27">
        <v>595</v>
      </c>
    </row>
    <row r="206" spans="1:28" x14ac:dyDescent="0.3">
      <c r="A206" s="5">
        <v>44371</v>
      </c>
      <c r="B206" s="25">
        <f t="shared" si="29"/>
        <v>-3.5632514158524392E-3</v>
      </c>
      <c r="C206" s="25">
        <f t="shared" si="30"/>
        <v>-2.9546968311471244E-3</v>
      </c>
      <c r="D206" s="25">
        <f t="shared" si="31"/>
        <v>-3.6504384554093437E-3</v>
      </c>
      <c r="E206" s="25">
        <f t="shared" si="32"/>
        <v>-2.5551527043621144E-3</v>
      </c>
      <c r="F206" s="25">
        <f t="shared" si="33"/>
        <v>-4.0280258921607222E-3</v>
      </c>
      <c r="G206" s="25">
        <f t="shared" si="34"/>
        <v>-5.8696134977244997E-3</v>
      </c>
      <c r="H206" s="25">
        <f t="shared" si="35"/>
        <v>-6.4506882970796471E-4</v>
      </c>
      <c r="I206" s="25">
        <f t="shared" si="36"/>
        <v>-1.1834457647002796E-2</v>
      </c>
      <c r="U206">
        <v>693.73</v>
      </c>
      <c r="V206" s="25">
        <v>686.1</v>
      </c>
      <c r="W206" s="25">
        <v>1525.25</v>
      </c>
      <c r="X206" s="25">
        <v>1539.83</v>
      </c>
      <c r="Y206" s="25">
        <v>17712</v>
      </c>
      <c r="Z206" s="25">
        <v>17755.46</v>
      </c>
      <c r="AA206" s="26">
        <v>27.913</v>
      </c>
      <c r="AB206" s="27">
        <v>595</v>
      </c>
    </row>
    <row r="207" spans="1:28" x14ac:dyDescent="0.3">
      <c r="A207" s="5">
        <v>44372</v>
      </c>
      <c r="B207" s="25">
        <f t="shared" si="29"/>
        <v>1.3898099637399876E-2</v>
      </c>
      <c r="C207" s="25">
        <f t="shared" si="30"/>
        <v>1.4038754888933358E-2</v>
      </c>
      <c r="D207" s="25">
        <f t="shared" si="31"/>
        <v>1.740183123869225E-2</v>
      </c>
      <c r="E207" s="25">
        <f t="shared" si="32"/>
        <v>1.1742096905011823E-2</v>
      </c>
      <c r="F207" s="25">
        <f t="shared" si="33"/>
        <v>1.3014496846663315E-2</v>
      </c>
      <c r="G207" s="25">
        <f t="shared" si="34"/>
        <v>1.1518655751972499E-2</v>
      </c>
      <c r="H207" s="25">
        <f t="shared" si="35"/>
        <v>-2.8683087931040266E-4</v>
      </c>
      <c r="I207" s="25">
        <f t="shared" si="36"/>
        <v>5.0890695074712281E-3</v>
      </c>
      <c r="U207">
        <v>689.67</v>
      </c>
      <c r="V207" s="25">
        <v>683.6</v>
      </c>
      <c r="W207" s="25">
        <v>1520.75</v>
      </c>
      <c r="X207" s="25">
        <v>1533.64</v>
      </c>
      <c r="Y207" s="25">
        <v>17649</v>
      </c>
      <c r="Z207" s="25">
        <v>17710.150000000001</v>
      </c>
      <c r="AA207" s="26">
        <v>27.895</v>
      </c>
      <c r="AB207" s="27">
        <v>588</v>
      </c>
    </row>
    <row r="208" spans="1:28" x14ac:dyDescent="0.3">
      <c r="A208" s="5">
        <v>44375</v>
      </c>
      <c r="B208" s="25">
        <f t="shared" si="29"/>
        <v>-1.1741356077571705E-3</v>
      </c>
      <c r="C208" s="25">
        <f t="shared" si="30"/>
        <v>-4.8642076354302226E-4</v>
      </c>
      <c r="D208" s="25">
        <f t="shared" si="31"/>
        <v>-4.1777774515685869E-3</v>
      </c>
      <c r="E208" s="25">
        <f t="shared" si="32"/>
        <v>-3.4940445315913537E-4</v>
      </c>
      <c r="F208" s="25">
        <f t="shared" si="33"/>
        <v>-2.4164640541678413E-3</v>
      </c>
      <c r="G208" s="25">
        <f t="shared" si="34"/>
        <v>-8.7473387140779275E-4</v>
      </c>
      <c r="H208" s="25">
        <f t="shared" si="35"/>
        <v>3.686673109180793E-3</v>
      </c>
      <c r="I208" s="25">
        <f t="shared" si="36"/>
        <v>1.6906174779074521E-3</v>
      </c>
      <c r="U208">
        <v>697.66</v>
      </c>
      <c r="V208" s="25">
        <v>695.6</v>
      </c>
      <c r="W208" s="25">
        <v>1542.25</v>
      </c>
      <c r="X208" s="25">
        <v>1553.73</v>
      </c>
      <c r="Y208" s="25">
        <v>17896</v>
      </c>
      <c r="Z208" s="25">
        <v>17919.330000000002</v>
      </c>
      <c r="AA208" s="26">
        <v>27.887</v>
      </c>
      <c r="AB208" s="27">
        <v>591</v>
      </c>
    </row>
    <row r="209" spans="1:28" x14ac:dyDescent="0.3">
      <c r="A209" s="5">
        <v>44376</v>
      </c>
      <c r="B209" s="25">
        <f t="shared" si="29"/>
        <v>-2.7450228715457654E-3</v>
      </c>
      <c r="C209" s="25">
        <f t="shared" si="30"/>
        <v>-3.7371072821683064E-3</v>
      </c>
      <c r="D209" s="25">
        <f t="shared" si="31"/>
        <v>2.8830926702757827E-3</v>
      </c>
      <c r="E209" s="25">
        <f t="shared" si="32"/>
        <v>-3.4884510610750804E-3</v>
      </c>
      <c r="F209" s="25">
        <f t="shared" si="33"/>
        <v>-3.2051723723595079E-3</v>
      </c>
      <c r="G209" s="25">
        <f t="shared" si="34"/>
        <v>-1.4643813453284055E-3</v>
      </c>
      <c r="H209" s="25">
        <f t="shared" si="35"/>
        <v>4.6434376559867889E-4</v>
      </c>
      <c r="I209" s="25">
        <f t="shared" si="36"/>
        <v>3.372684478639156E-3</v>
      </c>
      <c r="U209">
        <v>697.05</v>
      </c>
      <c r="V209" s="25">
        <v>692.7</v>
      </c>
      <c r="W209" s="25">
        <v>1541.5</v>
      </c>
      <c r="X209" s="25">
        <v>1549.98</v>
      </c>
      <c r="Y209" s="25">
        <v>17875</v>
      </c>
      <c r="Z209" s="25">
        <v>17913.07</v>
      </c>
      <c r="AA209" s="26">
        <v>27.99</v>
      </c>
      <c r="AB209" s="27">
        <v>592</v>
      </c>
    </row>
    <row r="210" spans="1:28" x14ac:dyDescent="0.3">
      <c r="A210" s="5">
        <v>44377</v>
      </c>
      <c r="B210" s="25">
        <f t="shared" si="29"/>
        <v>-1.6830766681147442E-4</v>
      </c>
      <c r="C210" s="25">
        <f t="shared" si="30"/>
        <v>-2.7712137712068048E-3</v>
      </c>
      <c r="D210" s="25">
        <f t="shared" si="31"/>
        <v>-1.5083679740383297E-2</v>
      </c>
      <c r="E210" s="25">
        <f t="shared" si="32"/>
        <v>8.6233982762874792E-4</v>
      </c>
      <c r="F210" s="25">
        <f t="shared" si="33"/>
        <v>6.0822135955473846E-4</v>
      </c>
      <c r="G210" s="25">
        <f t="shared" si="34"/>
        <v>-2.2725974915404545E-3</v>
      </c>
      <c r="H210" s="25">
        <f t="shared" si="35"/>
        <v>5.3551348096147686E-4</v>
      </c>
      <c r="I210" s="25">
        <f t="shared" si="36"/>
        <v>-1.0152371464017962E-2</v>
      </c>
      <c r="U210">
        <v>696.03</v>
      </c>
      <c r="V210" s="25">
        <v>694.7</v>
      </c>
      <c r="W210" s="25">
        <v>1535.75</v>
      </c>
      <c r="X210" s="25">
        <v>1545.02</v>
      </c>
      <c r="Y210" s="25">
        <v>17826</v>
      </c>
      <c r="Z210" s="25">
        <v>17850.689999999999</v>
      </c>
      <c r="AA210" s="26">
        <v>28.003</v>
      </c>
      <c r="AB210" s="27">
        <v>594</v>
      </c>
    </row>
    <row r="211" spans="1:28" x14ac:dyDescent="0.3">
      <c r="A211" s="5">
        <v>44378</v>
      </c>
      <c r="B211" s="25">
        <f t="shared" si="29"/>
        <v>-9.1309393274800494E-3</v>
      </c>
      <c r="C211" s="25">
        <f t="shared" si="30"/>
        <v>-1.0172360070512932E-2</v>
      </c>
      <c r="D211" s="25">
        <f t="shared" si="31"/>
        <v>1.7520810439170681E-3</v>
      </c>
      <c r="E211" s="25">
        <f t="shared" si="32"/>
        <v>-1.1518505894491918E-2</v>
      </c>
      <c r="F211" s="25">
        <f t="shared" si="33"/>
        <v>-1.1646119620190239E-2</v>
      </c>
      <c r="G211" s="25">
        <f t="shared" si="34"/>
        <v>-1.1062476165350105E-2</v>
      </c>
      <c r="H211" s="25">
        <f t="shared" si="35"/>
        <v>-2.3941836375245937E-3</v>
      </c>
      <c r="I211" s="25">
        <f t="shared" si="36"/>
        <v>-6.8259650703998706E-3</v>
      </c>
      <c r="U211">
        <v>694.45</v>
      </c>
      <c r="V211" s="25">
        <v>684.3</v>
      </c>
      <c r="W211" s="25">
        <v>1531.5</v>
      </c>
      <c r="X211" s="25">
        <v>1545.96</v>
      </c>
      <c r="Y211" s="25">
        <v>17823</v>
      </c>
      <c r="Z211" s="25">
        <v>17866.09</v>
      </c>
      <c r="AA211" s="26">
        <v>28.018000000000001</v>
      </c>
      <c r="AB211" s="27">
        <v>588</v>
      </c>
    </row>
    <row r="212" spans="1:28" x14ac:dyDescent="0.3">
      <c r="A212" s="5">
        <v>44379</v>
      </c>
      <c r="B212" s="25">
        <f t="shared" si="29"/>
        <v>9.2992469942915316E-3</v>
      </c>
      <c r="C212" s="25">
        <f t="shared" si="30"/>
        <v>9.519192183150239E-3</v>
      </c>
      <c r="D212" s="25">
        <f t="shared" si="31"/>
        <v>1.0448506026190301E-2</v>
      </c>
      <c r="E212" s="25">
        <f t="shared" si="32"/>
        <v>8.617192720040124E-3</v>
      </c>
      <c r="F212" s="25">
        <f t="shared" si="33"/>
        <v>8.2054483086796103E-3</v>
      </c>
      <c r="G212" s="25">
        <f t="shared" si="34"/>
        <v>1.0385452450863286E-2</v>
      </c>
      <c r="H212" s="25">
        <f t="shared" si="35"/>
        <v>1.2514079971240922E-3</v>
      </c>
      <c r="I212" s="25">
        <f t="shared" si="36"/>
        <v>1.52934161694984E-2</v>
      </c>
      <c r="U212">
        <v>686.81</v>
      </c>
      <c r="V212" s="25">
        <v>685.5</v>
      </c>
      <c r="W212" s="25">
        <v>1516</v>
      </c>
      <c r="X212" s="25">
        <v>1528.06</v>
      </c>
      <c r="Y212" s="25">
        <v>17661</v>
      </c>
      <c r="Z212" s="25">
        <v>17661.48</v>
      </c>
      <c r="AA212" s="26">
        <v>27.951000000000001</v>
      </c>
      <c r="AB212" s="27">
        <v>584</v>
      </c>
    </row>
    <row r="213" spans="1:28" x14ac:dyDescent="0.3">
      <c r="A213" s="5">
        <v>44382</v>
      </c>
      <c r="B213" s="25">
        <f t="shared" si="29"/>
        <v>2.4093021879987072E-3</v>
      </c>
      <c r="C213" s="25">
        <f t="shared" si="30"/>
        <v>6.8370769346485262E-3</v>
      </c>
      <c r="D213" s="25">
        <f t="shared" si="31"/>
        <v>9.9117381158876101E-3</v>
      </c>
      <c r="E213" s="25">
        <f t="shared" si="32"/>
        <v>1.8613734050707995E-3</v>
      </c>
      <c r="F213" s="25">
        <f t="shared" si="33"/>
        <v>5.1468916726999971E-3</v>
      </c>
      <c r="G213" s="25">
        <f t="shared" si="34"/>
        <v>9.7793979744405235E-3</v>
      </c>
      <c r="H213" s="25">
        <f t="shared" si="35"/>
        <v>2.2485955757990785E-3</v>
      </c>
      <c r="I213" s="25">
        <f t="shared" si="36"/>
        <v>2.3334392061772839E-2</v>
      </c>
      <c r="U213">
        <v>693.98</v>
      </c>
      <c r="V213" s="25">
        <v>692.7</v>
      </c>
      <c r="W213" s="25">
        <v>1530.5</v>
      </c>
      <c r="X213" s="25">
        <v>1540.65</v>
      </c>
      <c r="Y213" s="25">
        <v>17826</v>
      </c>
      <c r="Z213" s="25">
        <v>17814.330000000002</v>
      </c>
      <c r="AA213" s="26">
        <v>27.986000000000001</v>
      </c>
      <c r="AB213" s="27">
        <v>593</v>
      </c>
    </row>
    <row r="214" spans="1:28" x14ac:dyDescent="0.3">
      <c r="A214" s="5">
        <v>44383</v>
      </c>
      <c r="B214" s="25">
        <f t="shared" si="29"/>
        <v>1.1191941813581257E-4</v>
      </c>
      <c r="C214" s="25">
        <f t="shared" si="30"/>
        <v>1.6221915843826767E-4</v>
      </c>
      <c r="D214" s="25">
        <f t="shared" si="31"/>
        <v>2.5695945616307143E-3</v>
      </c>
      <c r="E214" s="25">
        <f t="shared" si="32"/>
        <v>-9.9178360595827224E-5</v>
      </c>
      <c r="F214" s="25">
        <f t="shared" si="33"/>
        <v>4.6482802200446132E-4</v>
      </c>
      <c r="G214" s="25">
        <f t="shared" si="34"/>
        <v>2.5082671912257225E-3</v>
      </c>
      <c r="H214" s="25">
        <f t="shared" si="35"/>
        <v>-2.9277370241678107E-3</v>
      </c>
      <c r="I214" s="25">
        <f t="shared" si="36"/>
        <v>9.8361448767131897E-3</v>
      </c>
      <c r="U214">
        <v>700.8</v>
      </c>
      <c r="V214" s="25">
        <v>699.6</v>
      </c>
      <c r="W214" s="25">
        <v>1541</v>
      </c>
      <c r="X214" s="25">
        <v>1548.6</v>
      </c>
      <c r="Y214" s="25">
        <v>17869</v>
      </c>
      <c r="Z214" s="25">
        <v>17847.52</v>
      </c>
      <c r="AA214" s="26">
        <v>28.048999999999999</v>
      </c>
      <c r="AB214" s="27">
        <v>607</v>
      </c>
    </row>
    <row r="215" spans="1:28" x14ac:dyDescent="0.3">
      <c r="A215" s="5">
        <v>44384</v>
      </c>
      <c r="B215" s="25">
        <f t="shared" si="29"/>
        <v>8.358457221474009E-3</v>
      </c>
      <c r="C215" s="25">
        <f t="shared" si="30"/>
        <v>7.1117157664480849E-3</v>
      </c>
      <c r="D215" s="25">
        <f t="shared" si="31"/>
        <v>4.2762455216545782E-4</v>
      </c>
      <c r="E215" s="25">
        <f t="shared" si="32"/>
        <v>1.0504016038707778E-2</v>
      </c>
      <c r="F215" s="25">
        <f t="shared" si="33"/>
        <v>1.0152762642398047E-2</v>
      </c>
      <c r="G215" s="25">
        <f t="shared" si="34"/>
        <v>7.826274847214423E-3</v>
      </c>
      <c r="H215" s="25">
        <f t="shared" si="35"/>
        <v>-2.4702420151094242E-3</v>
      </c>
      <c r="I215" s="25">
        <f t="shared" si="36"/>
        <v>1.62999221093097E-3</v>
      </c>
      <c r="U215">
        <v>702.56</v>
      </c>
      <c r="V215" s="25">
        <v>701.4</v>
      </c>
      <c r="W215" s="25">
        <v>1541.25</v>
      </c>
      <c r="X215" s="25">
        <v>1549.32</v>
      </c>
      <c r="Y215" s="25">
        <v>17871</v>
      </c>
      <c r="Z215" s="25">
        <v>17845.75</v>
      </c>
      <c r="AA215" s="26">
        <v>27.966999999999999</v>
      </c>
      <c r="AB215" s="27">
        <v>613</v>
      </c>
    </row>
    <row r="216" spans="1:28" x14ac:dyDescent="0.3">
      <c r="A216" s="5">
        <v>44385</v>
      </c>
      <c r="B216" s="25">
        <f t="shared" si="29"/>
        <v>-5.3971476122374714E-3</v>
      </c>
      <c r="C216" s="25">
        <f t="shared" si="30"/>
        <v>8.0495858809982528E-4</v>
      </c>
      <c r="D216" s="25">
        <f t="shared" si="31"/>
        <v>-1.1610536791910937E-2</v>
      </c>
      <c r="E216" s="25">
        <f t="shared" si="32"/>
        <v>-7.7340861738966569E-3</v>
      </c>
      <c r="F216" s="25">
        <f t="shared" si="33"/>
        <v>-3.2061462549479074E-3</v>
      </c>
      <c r="G216" s="25">
        <f t="shared" si="34"/>
        <v>-1.4309326013618045E-2</v>
      </c>
      <c r="H216" s="25">
        <f t="shared" si="35"/>
        <v>2.6490081715770841E-3</v>
      </c>
      <c r="I216" s="25">
        <f t="shared" si="36"/>
        <v>-4.1568744495555775E-2</v>
      </c>
      <c r="U216">
        <v>708.08</v>
      </c>
      <c r="V216" s="25">
        <v>701.7</v>
      </c>
      <c r="W216" s="25">
        <v>1552.25</v>
      </c>
      <c r="X216" s="25">
        <v>1565.13</v>
      </c>
      <c r="Y216" s="25">
        <v>18021</v>
      </c>
      <c r="Z216" s="25">
        <v>18034.189999999999</v>
      </c>
      <c r="AA216" s="26">
        <v>27.898</v>
      </c>
      <c r="AB216" s="27">
        <v>614</v>
      </c>
    </row>
    <row r="217" spans="1:28" x14ac:dyDescent="0.3">
      <c r="A217" s="5">
        <v>44386</v>
      </c>
      <c r="B217" s="25">
        <f t="shared" si="29"/>
        <v>-7.3354753991973273E-3</v>
      </c>
      <c r="C217" s="25">
        <f t="shared" si="30"/>
        <v>-1.2305854773311279E-2</v>
      </c>
      <c r="D217" s="25">
        <f t="shared" si="31"/>
        <v>-1.1309385437512242E-2</v>
      </c>
      <c r="E217" s="25">
        <f t="shared" si="32"/>
        <v>-5.9409722301643998E-3</v>
      </c>
      <c r="F217" s="25">
        <f t="shared" si="33"/>
        <v>-8.386994364233704E-3</v>
      </c>
      <c r="G217" s="25">
        <f t="shared" si="34"/>
        <v>-9.64494211471148E-3</v>
      </c>
      <c r="H217" s="25">
        <f t="shared" si="35"/>
        <v>4.0672217043681127E-3</v>
      </c>
      <c r="I217" s="25">
        <f t="shared" si="36"/>
        <v>-1.1955735920148884E-2</v>
      </c>
      <c r="U217">
        <v>698.02</v>
      </c>
      <c r="V217" s="25">
        <v>693.6</v>
      </c>
      <c r="W217" s="25">
        <v>1553.5</v>
      </c>
      <c r="X217" s="25">
        <v>1560.12</v>
      </c>
      <c r="Y217" s="25">
        <v>17924</v>
      </c>
      <c r="Z217" s="25">
        <v>17895.25</v>
      </c>
      <c r="AA217" s="26">
        <v>27.972000000000001</v>
      </c>
      <c r="AB217" s="27">
        <v>589</v>
      </c>
    </row>
    <row r="218" spans="1:28" x14ac:dyDescent="0.3">
      <c r="A218" s="5">
        <v>44389</v>
      </c>
      <c r="B218" s="25">
        <f t="shared" si="29"/>
        <v>-1.3295435020682218E-2</v>
      </c>
      <c r="C218" s="25">
        <f t="shared" si="30"/>
        <v>-1.2954186234692456E-2</v>
      </c>
      <c r="D218" s="25">
        <f t="shared" si="31"/>
        <v>-5.9963616600802886E-3</v>
      </c>
      <c r="E218" s="25">
        <f t="shared" si="32"/>
        <v>-1.4752522705803186E-2</v>
      </c>
      <c r="F218" s="25">
        <f t="shared" si="33"/>
        <v>-1.4119076267705625E-2</v>
      </c>
      <c r="G218" s="25">
        <f t="shared" si="34"/>
        <v>-1.0761861814313904E-2</v>
      </c>
      <c r="H218" s="25">
        <f t="shared" si="35"/>
        <v>-2.1029002813047902E-3</v>
      </c>
      <c r="I218" s="25">
        <f t="shared" si="36"/>
        <v>-1.7196908795265881E-3</v>
      </c>
      <c r="U218">
        <v>691.32</v>
      </c>
      <c r="V218" s="25">
        <v>685.8</v>
      </c>
      <c r="W218" s="25">
        <v>1534.5</v>
      </c>
      <c r="X218" s="25">
        <v>1547.09</v>
      </c>
      <c r="Y218" s="25">
        <v>17793</v>
      </c>
      <c r="Z218" s="25">
        <v>17789.25</v>
      </c>
      <c r="AA218" s="26">
        <v>28.085999999999999</v>
      </c>
      <c r="AB218" s="27">
        <v>582</v>
      </c>
    </row>
    <row r="219" spans="1:28" x14ac:dyDescent="0.3">
      <c r="A219" s="5">
        <v>44390</v>
      </c>
      <c r="B219" s="25">
        <f t="shared" si="29"/>
        <v>-7.2594562712885637E-3</v>
      </c>
      <c r="C219" s="25">
        <f t="shared" si="30"/>
        <v>-2.8096869983717512E-3</v>
      </c>
      <c r="D219" s="25">
        <f t="shared" si="31"/>
        <v>1.3193581038669698E-3</v>
      </c>
      <c r="E219" s="25">
        <f t="shared" si="32"/>
        <v>-3.9985728172352176E-3</v>
      </c>
      <c r="F219" s="25">
        <f t="shared" si="33"/>
        <v>-3.0398852102460371E-3</v>
      </c>
      <c r="G219" s="25">
        <f t="shared" si="34"/>
        <v>-1.1557735092951437E-3</v>
      </c>
      <c r="H219" s="25">
        <f t="shared" si="35"/>
        <v>-1.1066884373904457E-3</v>
      </c>
      <c r="I219" s="25">
        <f t="shared" si="36"/>
        <v>6.8610903799451606E-3</v>
      </c>
      <c r="U219">
        <v>683.92</v>
      </c>
      <c r="V219" s="25">
        <v>681.7</v>
      </c>
      <c r="W219" s="25">
        <v>1514.75</v>
      </c>
      <c r="X219" s="25">
        <v>1525.4</v>
      </c>
      <c r="Y219" s="25">
        <v>17558</v>
      </c>
      <c r="Z219" s="25">
        <v>17528.740000000002</v>
      </c>
      <c r="AA219" s="26">
        <v>28.027000000000001</v>
      </c>
      <c r="AB219" s="27">
        <v>581</v>
      </c>
    </row>
    <row r="220" spans="1:28" x14ac:dyDescent="0.3">
      <c r="A220" s="5">
        <v>44391</v>
      </c>
      <c r="B220" s="25">
        <f t="shared" si="29"/>
        <v>-1.4352558654064857E-3</v>
      </c>
      <c r="C220" s="25">
        <f t="shared" si="30"/>
        <v>9.8815033299975517E-3</v>
      </c>
      <c r="D220" s="25">
        <f t="shared" si="31"/>
        <v>7.5890615255590019E-3</v>
      </c>
      <c r="E220" s="25">
        <f t="shared" si="32"/>
        <v>6.4822590642806986E-3</v>
      </c>
      <c r="F220" s="25">
        <f t="shared" si="33"/>
        <v>6.5606238822873827E-3</v>
      </c>
      <c r="G220" s="25">
        <f t="shared" si="34"/>
        <v>7.1036597246605816E-3</v>
      </c>
      <c r="H220" s="25">
        <f t="shared" si="35"/>
        <v>1.071007920732815E-3</v>
      </c>
      <c r="I220" s="25">
        <f t="shared" si="36"/>
        <v>1.0204170174241668E-2</v>
      </c>
      <c r="U220">
        <v>683.13</v>
      </c>
      <c r="V220" s="25">
        <v>682.6</v>
      </c>
      <c r="W220" s="25">
        <v>1510.5</v>
      </c>
      <c r="X220" s="25">
        <v>1520.77</v>
      </c>
      <c r="Y220" s="25">
        <v>17431</v>
      </c>
      <c r="Z220" s="25">
        <v>17458.79</v>
      </c>
      <c r="AA220" s="26">
        <v>27.995999999999999</v>
      </c>
      <c r="AB220" s="27">
        <v>585</v>
      </c>
    </row>
    <row r="221" spans="1:28" x14ac:dyDescent="0.3">
      <c r="A221" s="5">
        <v>44392</v>
      </c>
      <c r="B221" s="25">
        <f t="shared" si="29"/>
        <v>0</v>
      </c>
      <c r="C221" s="25">
        <f t="shared" si="30"/>
        <v>-9.8376791013272697E-4</v>
      </c>
      <c r="D221" s="25">
        <f t="shared" si="31"/>
        <v>-6.1251467567299623E-3</v>
      </c>
      <c r="E221" s="25">
        <f t="shared" si="32"/>
        <v>3.3574949676018239E-5</v>
      </c>
      <c r="F221" s="25">
        <f t="shared" si="33"/>
        <v>-7.1861372909678989E-5</v>
      </c>
      <c r="G221" s="25">
        <f t="shared" si="34"/>
        <v>-3.129893008927593E-3</v>
      </c>
      <c r="H221" s="25">
        <f t="shared" si="35"/>
        <v>3.2107882760991878E-4</v>
      </c>
      <c r="I221" s="25">
        <f t="shared" si="36"/>
        <v>-1.0204170174241736E-2</v>
      </c>
      <c r="U221">
        <v>688</v>
      </c>
      <c r="V221" s="25">
        <v>687.8</v>
      </c>
      <c r="W221" s="25">
        <v>1525.5</v>
      </c>
      <c r="X221" s="25">
        <v>1530.78</v>
      </c>
      <c r="Y221" s="25">
        <v>17406</v>
      </c>
      <c r="Z221" s="25">
        <v>17572.330000000002</v>
      </c>
      <c r="AA221" s="26">
        <v>28.026</v>
      </c>
      <c r="AB221" s="27">
        <v>591</v>
      </c>
    </row>
    <row r="222" spans="1:28" x14ac:dyDescent="0.3">
      <c r="A222" s="5">
        <v>44393</v>
      </c>
      <c r="B222" s="25">
        <f t="shared" si="29"/>
        <v>-1.1731187152419742E-2</v>
      </c>
      <c r="C222" s="25">
        <f t="shared" si="30"/>
        <v>-1.0885807645251057E-2</v>
      </c>
      <c r="D222" s="25">
        <f t="shared" si="31"/>
        <v>-1.5776221047163533E-2</v>
      </c>
      <c r="E222" s="25">
        <f t="shared" si="32"/>
        <v>-9.6842977695692015E-3</v>
      </c>
      <c r="F222" s="25">
        <f t="shared" si="33"/>
        <v>-1.0290109085800466E-2</v>
      </c>
      <c r="G222" s="25">
        <f t="shared" si="34"/>
        <v>-1.0244024191896437E-2</v>
      </c>
      <c r="H222" s="25">
        <f t="shared" si="35"/>
        <v>1.7833259075342953E-4</v>
      </c>
      <c r="I222" s="25">
        <f t="shared" si="36"/>
        <v>-8.5837436913914419E-3</v>
      </c>
      <c r="U222">
        <v>685.85</v>
      </c>
      <c r="V222" s="25">
        <v>683.6</v>
      </c>
      <c r="W222" s="25">
        <v>1524</v>
      </c>
      <c r="X222" s="25">
        <v>1530.67</v>
      </c>
      <c r="Y222" s="25">
        <v>17406</v>
      </c>
      <c r="Z222" s="25">
        <v>17572.919999999998</v>
      </c>
      <c r="AA222" s="26">
        <v>28.035</v>
      </c>
      <c r="AB222" s="27">
        <v>585</v>
      </c>
    </row>
    <row r="223" spans="1:28" x14ac:dyDescent="0.3">
      <c r="A223" s="5">
        <v>44396</v>
      </c>
      <c r="B223" s="25">
        <f t="shared" si="29"/>
        <v>-2.0366013265594994E-3</v>
      </c>
      <c r="C223" s="25">
        <f t="shared" si="30"/>
        <v>-8.2953136237543358E-4</v>
      </c>
      <c r="D223" s="25">
        <f t="shared" si="31"/>
        <v>-1.1895912183520921E-3</v>
      </c>
      <c r="E223" s="25">
        <f t="shared" si="32"/>
        <v>-7.7114183684649923E-3</v>
      </c>
      <c r="F223" s="25">
        <f t="shared" si="33"/>
        <v>-5.1153714631175344E-3</v>
      </c>
      <c r="G223" s="25">
        <f t="shared" si="34"/>
        <v>-3.5416027338037799E-3</v>
      </c>
      <c r="H223" s="25">
        <f t="shared" si="35"/>
        <v>-5.3509320816570261E-4</v>
      </c>
      <c r="I223" s="25">
        <f t="shared" si="36"/>
        <v>0</v>
      </c>
      <c r="U223">
        <v>678.86</v>
      </c>
      <c r="V223" s="25">
        <v>672.9</v>
      </c>
      <c r="W223" s="25">
        <v>1507.5</v>
      </c>
      <c r="X223" s="25">
        <v>1515</v>
      </c>
      <c r="Y223" s="25">
        <v>17203</v>
      </c>
      <c r="Z223" s="25">
        <v>17403.560000000001</v>
      </c>
      <c r="AA223" s="26">
        <v>28.04</v>
      </c>
      <c r="AB223" s="27">
        <v>580</v>
      </c>
    </row>
    <row r="224" spans="1:28" x14ac:dyDescent="0.3">
      <c r="A224" s="5">
        <v>44397</v>
      </c>
      <c r="B224" s="25">
        <f t="shared" si="29"/>
        <v>-1.1894787652149207E-2</v>
      </c>
      <c r="C224" s="25">
        <f t="shared" si="30"/>
        <v>-1.1350480730168354E-2</v>
      </c>
      <c r="D224" s="25">
        <f t="shared" si="31"/>
        <v>1.4867680407471711E-3</v>
      </c>
      <c r="E224" s="25">
        <f t="shared" si="32"/>
        <v>-7.827370163787534E-3</v>
      </c>
      <c r="F224" s="25">
        <f t="shared" si="33"/>
        <v>-9.5058510399489028E-3</v>
      </c>
      <c r="G224" s="25">
        <f t="shared" si="34"/>
        <v>-7.3146269350832958E-3</v>
      </c>
      <c r="H224" s="25">
        <f t="shared" si="35"/>
        <v>-3.1449938363134096E-3</v>
      </c>
      <c r="I224" s="25">
        <f t="shared" si="36"/>
        <v>-1.7256259674697252E-3</v>
      </c>
      <c r="U224">
        <v>676.46</v>
      </c>
      <c r="V224" s="25">
        <v>672.1</v>
      </c>
      <c r="W224" s="25">
        <v>1506.25</v>
      </c>
      <c r="X224" s="25">
        <v>1507.27</v>
      </c>
      <c r="Y224" s="25">
        <v>17168</v>
      </c>
      <c r="Z224" s="25">
        <v>17269.87</v>
      </c>
      <c r="AA224" s="26">
        <v>28.024999999999999</v>
      </c>
      <c r="AB224" s="27">
        <v>580</v>
      </c>
    </row>
    <row r="225" spans="1:28" x14ac:dyDescent="0.3">
      <c r="A225" s="5">
        <v>44398</v>
      </c>
      <c r="B225" s="25">
        <f t="shared" si="29"/>
        <v>2.1113580292516223E-2</v>
      </c>
      <c r="C225" s="25">
        <f t="shared" si="30"/>
        <v>1.7637728443043361E-2</v>
      </c>
      <c r="D225" s="25">
        <f t="shared" si="31"/>
        <v>8.4326263434036704E-3</v>
      </c>
      <c r="E225" s="25">
        <f t="shared" si="32"/>
        <v>1.5495692972438744E-2</v>
      </c>
      <c r="F225" s="25">
        <f t="shared" si="33"/>
        <v>1.5828414345775366E-2</v>
      </c>
      <c r="G225" s="25">
        <f t="shared" si="34"/>
        <v>1.3019283507060051E-2</v>
      </c>
      <c r="H225" s="25">
        <f t="shared" si="35"/>
        <v>-1.6120657631458915E-3</v>
      </c>
      <c r="I225" s="25">
        <f t="shared" si="36"/>
        <v>6.8847087774972331E-3</v>
      </c>
      <c r="U225">
        <v>671.53</v>
      </c>
      <c r="V225" s="25">
        <v>673.1</v>
      </c>
      <c r="W225" s="25">
        <v>1489.25</v>
      </c>
      <c r="X225" s="25">
        <v>1493.01</v>
      </c>
      <c r="Y225" s="25">
        <v>16965</v>
      </c>
      <c r="Z225" s="25">
        <v>17135.22</v>
      </c>
      <c r="AA225" s="26">
        <v>27.937000000000001</v>
      </c>
      <c r="AB225" s="27">
        <v>579</v>
      </c>
    </row>
    <row r="226" spans="1:28" x14ac:dyDescent="0.3">
      <c r="A226" s="5">
        <v>44399</v>
      </c>
      <c r="B226" s="25">
        <f t="shared" si="29"/>
        <v>-8.8693662784166821E-3</v>
      </c>
      <c r="C226" s="25">
        <f t="shared" si="30"/>
        <v>-1.4285957247476541E-2</v>
      </c>
      <c r="D226" s="25">
        <f t="shared" si="31"/>
        <v>-6.0583857266913932E-3</v>
      </c>
      <c r="E226" s="25">
        <f t="shared" si="32"/>
        <v>-8.9697001576093567E-3</v>
      </c>
      <c r="F226" s="25">
        <f t="shared" si="33"/>
        <v>-7.1123819872683158E-3</v>
      </c>
      <c r="G226" s="25">
        <f t="shared" si="34"/>
        <v>-6.2961450699835723E-3</v>
      </c>
      <c r="H226" s="25">
        <f t="shared" si="35"/>
        <v>1.3614705983211706E-3</v>
      </c>
      <c r="I226" s="25">
        <f t="shared" si="36"/>
        <v>-5.1590828100273357E-3</v>
      </c>
      <c r="U226">
        <v>680.33</v>
      </c>
      <c r="V226" s="25">
        <v>678.8</v>
      </c>
      <c r="W226" s="25">
        <v>1515.75</v>
      </c>
      <c r="X226" s="25">
        <v>1516.83</v>
      </c>
      <c r="Y226" s="25">
        <v>17327</v>
      </c>
      <c r="Z226" s="25">
        <v>17402.810000000001</v>
      </c>
      <c r="AA226" s="26">
        <v>27.891999999999999</v>
      </c>
      <c r="AB226" s="27">
        <v>583</v>
      </c>
    </row>
    <row r="227" spans="1:28" x14ac:dyDescent="0.3">
      <c r="A227" s="5">
        <v>44400</v>
      </c>
      <c r="B227" s="25">
        <f t="shared" si="29"/>
        <v>1.6916774195962755E-2</v>
      </c>
      <c r="C227" s="25">
        <f t="shared" si="30"/>
        <v>1.6263219384495056E-2</v>
      </c>
      <c r="D227" s="25">
        <f t="shared" si="31"/>
        <v>1.1787376790854986E-2</v>
      </c>
      <c r="E227" s="25">
        <f t="shared" si="32"/>
        <v>1.4726304661402095E-2</v>
      </c>
      <c r="F227" s="25">
        <f t="shared" si="33"/>
        <v>1.4822409015898128E-2</v>
      </c>
      <c r="G227" s="25">
        <f t="shared" si="34"/>
        <v>1.5601123620005361E-2</v>
      </c>
      <c r="H227" s="25">
        <f t="shared" si="35"/>
        <v>-7.1610154350488798E-5</v>
      </c>
      <c r="I227" s="25">
        <f t="shared" si="36"/>
        <v>1.709443335930004E-2</v>
      </c>
      <c r="U227">
        <v>676.06</v>
      </c>
      <c r="V227" s="25">
        <v>674.7</v>
      </c>
      <c r="W227" s="25">
        <v>1494.25</v>
      </c>
      <c r="X227" s="25">
        <v>1506.08</v>
      </c>
      <c r="Y227" s="25">
        <v>17174</v>
      </c>
      <c r="Z227" s="25">
        <v>17247.41</v>
      </c>
      <c r="AA227" s="26">
        <v>27.93</v>
      </c>
      <c r="AB227" s="27">
        <v>580</v>
      </c>
    </row>
    <row r="228" spans="1:28" x14ac:dyDescent="0.3">
      <c r="A228" s="5">
        <v>44403</v>
      </c>
      <c r="B228" s="25">
        <f t="shared" si="29"/>
        <v>8.5839371204042266E-4</v>
      </c>
      <c r="C228" s="25">
        <f t="shared" si="30"/>
        <v>8.2270675146354773E-4</v>
      </c>
      <c r="D228" s="25">
        <f t="shared" si="31"/>
        <v>2.1947481192696816E-3</v>
      </c>
      <c r="E228" s="25">
        <f t="shared" si="32"/>
        <v>2.8798800405775587E-3</v>
      </c>
      <c r="F228" s="25">
        <f t="shared" si="33"/>
        <v>2.5677309955581739E-3</v>
      </c>
      <c r="G228" s="25">
        <f t="shared" si="34"/>
        <v>3.8951839142401861E-3</v>
      </c>
      <c r="H228" s="25">
        <f t="shared" si="35"/>
        <v>-1.6843165479144035E-3</v>
      </c>
      <c r="I228" s="25">
        <f t="shared" si="36"/>
        <v>6.7567824628796871E-3</v>
      </c>
      <c r="U228">
        <v>686.69</v>
      </c>
      <c r="V228" s="25">
        <v>682.7</v>
      </c>
      <c r="W228" s="25">
        <v>1518.75</v>
      </c>
      <c r="X228" s="25">
        <v>1528.57</v>
      </c>
      <c r="Y228" s="25">
        <v>17467</v>
      </c>
      <c r="Z228" s="25">
        <v>17503.28</v>
      </c>
      <c r="AA228" s="26">
        <v>27.928000000000001</v>
      </c>
      <c r="AB228" s="27">
        <v>590</v>
      </c>
    </row>
    <row r="229" spans="1:28" x14ac:dyDescent="0.3">
      <c r="A229" s="5">
        <v>44404</v>
      </c>
      <c r="B229" s="25">
        <f t="shared" si="29"/>
        <v>5.0780356174586205E-3</v>
      </c>
      <c r="C229" s="25">
        <f t="shared" si="30"/>
        <v>8.3531728024753005E-3</v>
      </c>
      <c r="D229" s="25">
        <f t="shared" si="31"/>
        <v>5.2478254546613357E-3</v>
      </c>
      <c r="E229" s="25">
        <f t="shared" si="32"/>
        <v>3.9871960127509107E-3</v>
      </c>
      <c r="F229" s="25">
        <f t="shared" si="33"/>
        <v>6.0112599043160983E-3</v>
      </c>
      <c r="G229" s="25">
        <f t="shared" si="34"/>
        <v>5.5404208064963253E-3</v>
      </c>
      <c r="H229" s="25">
        <f t="shared" si="35"/>
        <v>-3.8811275224898256E-3</v>
      </c>
      <c r="I229" s="25">
        <f t="shared" si="36"/>
        <v>3.3613477027049274E-3</v>
      </c>
      <c r="U229">
        <v>689.37</v>
      </c>
      <c r="V229" s="25">
        <v>684.2</v>
      </c>
      <c r="W229" s="25">
        <v>1520</v>
      </c>
      <c r="X229" s="25">
        <v>1532.5</v>
      </c>
      <c r="Y229" s="25">
        <v>17482</v>
      </c>
      <c r="Z229" s="25">
        <v>17553.759999999998</v>
      </c>
      <c r="AA229" s="26">
        <v>27.881</v>
      </c>
      <c r="AB229" s="27">
        <v>594</v>
      </c>
    </row>
    <row r="230" spans="1:28" x14ac:dyDescent="0.3">
      <c r="A230" s="5">
        <v>44405</v>
      </c>
      <c r="B230" s="25">
        <f t="shared" si="29"/>
        <v>-1.5378046601678798E-3</v>
      </c>
      <c r="C230" s="25">
        <f t="shared" si="30"/>
        <v>-1.46902825733009E-3</v>
      </c>
      <c r="D230" s="25">
        <f t="shared" si="31"/>
        <v>-5.8173358243229225E-4</v>
      </c>
      <c r="E230" s="25">
        <f t="shared" si="32"/>
        <v>-1.1792089312594007E-3</v>
      </c>
      <c r="F230" s="25">
        <f t="shared" si="33"/>
        <v>1.5749004360224033E-3</v>
      </c>
      <c r="G230" s="25">
        <f t="shared" si="34"/>
        <v>1.3262983808519425E-3</v>
      </c>
      <c r="H230" s="25">
        <f t="shared" si="35"/>
        <v>-5.0421379732780046E-4</v>
      </c>
      <c r="I230" s="25">
        <f t="shared" si="36"/>
        <v>0</v>
      </c>
      <c r="U230">
        <v>693.2</v>
      </c>
      <c r="V230" s="25">
        <v>687.8</v>
      </c>
      <c r="W230" s="25">
        <v>1532.75</v>
      </c>
      <c r="X230" s="25">
        <v>1541.74</v>
      </c>
      <c r="Y230" s="25">
        <v>17571</v>
      </c>
      <c r="Z230" s="25">
        <v>17623.89</v>
      </c>
      <c r="AA230" s="26">
        <v>27.773</v>
      </c>
      <c r="AB230" s="27">
        <v>596</v>
      </c>
    </row>
    <row r="231" spans="1:28" x14ac:dyDescent="0.3">
      <c r="A231" s="5">
        <v>44406</v>
      </c>
      <c r="B231" s="25">
        <f t="shared" si="29"/>
        <v>-6.0029337282639095E-3</v>
      </c>
      <c r="C231" s="25">
        <f t="shared" si="30"/>
        <v>-4.9124054903053656E-3</v>
      </c>
      <c r="D231" s="25">
        <f t="shared" si="31"/>
        <v>-2.9137549752250983E-3</v>
      </c>
      <c r="E231" s="25">
        <f t="shared" si="32"/>
        <v>-4.3746902905493134E-3</v>
      </c>
      <c r="F231" s="25">
        <f t="shared" si="33"/>
        <v>-5.8584530339761106E-3</v>
      </c>
      <c r="G231" s="25">
        <f t="shared" si="34"/>
        <v>-6.3591380903721224E-3</v>
      </c>
      <c r="H231" s="25">
        <f t="shared" si="35"/>
        <v>1.6197833032365076E-3</v>
      </c>
      <c r="I231" s="25">
        <f t="shared" si="36"/>
        <v>-8.424649659251578E-3</v>
      </c>
      <c r="U231">
        <v>694.12</v>
      </c>
      <c r="V231" s="25">
        <v>687.4</v>
      </c>
      <c r="W231" s="25">
        <v>1530.5</v>
      </c>
      <c r="X231" s="25">
        <v>1544.17</v>
      </c>
      <c r="Y231" s="25">
        <v>17544</v>
      </c>
      <c r="Z231" s="25">
        <v>17603.12</v>
      </c>
      <c r="AA231" s="26">
        <v>27.759</v>
      </c>
      <c r="AB231" s="27">
        <v>596</v>
      </c>
    </row>
    <row r="232" spans="1:28" x14ac:dyDescent="0.3">
      <c r="A232" s="5">
        <v>44407</v>
      </c>
      <c r="B232" s="25">
        <f t="shared" si="29"/>
        <v>-1.8941030200012472E-3</v>
      </c>
      <c r="C232" s="25">
        <f t="shared" si="30"/>
        <v>-3.2883949395865518E-3</v>
      </c>
      <c r="D232" s="25">
        <f t="shared" si="31"/>
        <v>-4.3779643165503247E-4</v>
      </c>
      <c r="E232" s="25">
        <f t="shared" si="32"/>
        <v>-2.3495195095215534E-3</v>
      </c>
      <c r="F232" s="25">
        <f t="shared" si="33"/>
        <v>-3.0662863273051453E-3</v>
      </c>
      <c r="G232" s="25">
        <f t="shared" si="34"/>
        <v>-5.7996230261369249E-5</v>
      </c>
      <c r="H232" s="25">
        <f t="shared" si="35"/>
        <v>4.3149946732076115E-4</v>
      </c>
      <c r="I232" s="25">
        <f t="shared" si="36"/>
        <v>6.7453881395316551E-3</v>
      </c>
      <c r="U232">
        <v>689.72</v>
      </c>
      <c r="V232" s="25">
        <v>685.4</v>
      </c>
      <c r="W232" s="25">
        <v>1523</v>
      </c>
      <c r="X232" s="25">
        <v>1535.15</v>
      </c>
      <c r="Y232" s="25">
        <v>17439</v>
      </c>
      <c r="Z232" s="25">
        <v>17526.28</v>
      </c>
      <c r="AA232" s="26">
        <v>27.803999999999998</v>
      </c>
      <c r="AB232" s="27">
        <v>591</v>
      </c>
    </row>
    <row r="233" spans="1:28" x14ac:dyDescent="0.3">
      <c r="A233" s="5">
        <v>44410</v>
      </c>
      <c r="B233" s="25">
        <f t="shared" si="29"/>
        <v>-6.3975319781898977E-3</v>
      </c>
      <c r="C233" s="25">
        <f t="shared" si="30"/>
        <v>-6.2778993564594904E-3</v>
      </c>
      <c r="D233" s="25">
        <f t="shared" si="31"/>
        <v>-4.2419430243079643E-3</v>
      </c>
      <c r="E233" s="25">
        <f t="shared" si="32"/>
        <v>-9.2799065441166468E-3</v>
      </c>
      <c r="F233" s="25">
        <f t="shared" si="33"/>
        <v>-9.7372136380897076E-3</v>
      </c>
      <c r="G233" s="25">
        <f t="shared" si="34"/>
        <v>-8.7523768388799716E-3</v>
      </c>
      <c r="H233" s="25">
        <f t="shared" si="35"/>
        <v>1.1856643803450331E-3</v>
      </c>
      <c r="I233" s="25">
        <f t="shared" si="36"/>
        <v>-6.745388139531538E-3</v>
      </c>
      <c r="U233">
        <v>689.68</v>
      </c>
      <c r="V233" s="25">
        <v>685.1</v>
      </c>
      <c r="W233" s="25">
        <v>1518</v>
      </c>
      <c r="X233" s="25">
        <v>1530.45</v>
      </c>
      <c r="Y233" s="25">
        <v>17406</v>
      </c>
      <c r="Z233" s="25">
        <v>17485.150000000001</v>
      </c>
      <c r="AA233" s="26">
        <v>27.815999999999999</v>
      </c>
      <c r="AB233" s="27">
        <v>595</v>
      </c>
    </row>
    <row r="234" spans="1:28" x14ac:dyDescent="0.3">
      <c r="A234" s="5">
        <v>44411</v>
      </c>
      <c r="B234" s="25">
        <f t="shared" si="29"/>
        <v>-7.2537674797478512E-3</v>
      </c>
      <c r="C234" s="25">
        <f t="shared" si="30"/>
        <v>-6.3175604965180453E-3</v>
      </c>
      <c r="D234" s="25">
        <f t="shared" si="31"/>
        <v>-8.5382529601202069E-3</v>
      </c>
      <c r="E234" s="25">
        <f t="shared" si="32"/>
        <v>-5.5836735923656747E-3</v>
      </c>
      <c r="F234" s="25">
        <f t="shared" si="33"/>
        <v>-2.9404109345084486E-3</v>
      </c>
      <c r="G234" s="25">
        <f t="shared" si="34"/>
        <v>-2.8123233370915368E-3</v>
      </c>
      <c r="H234" s="25">
        <f t="shared" si="35"/>
        <v>-1.7250678132411815E-3</v>
      </c>
      <c r="I234" s="25">
        <f t="shared" si="36"/>
        <v>-1.6934805063330315E-3</v>
      </c>
      <c r="U234">
        <v>683.67</v>
      </c>
      <c r="V234" s="25">
        <v>682.2</v>
      </c>
      <c r="W234" s="25">
        <v>1508.5</v>
      </c>
      <c r="X234" s="25">
        <v>1515.62</v>
      </c>
      <c r="Y234" s="25">
        <v>17295</v>
      </c>
      <c r="Z234" s="25">
        <v>17323.64</v>
      </c>
      <c r="AA234" s="26">
        <v>27.849</v>
      </c>
      <c r="AB234" s="27">
        <v>591</v>
      </c>
    </row>
    <row r="235" spans="1:28" x14ac:dyDescent="0.3">
      <c r="A235" s="5">
        <v>44412</v>
      </c>
      <c r="B235" s="25">
        <f t="shared" si="29"/>
        <v>-6.9913775861065461E-4</v>
      </c>
      <c r="C235" s="25">
        <f t="shared" si="30"/>
        <v>-2.0033395681751734E-3</v>
      </c>
      <c r="D235" s="25">
        <f t="shared" si="31"/>
        <v>-1.4795090729579547E-3</v>
      </c>
      <c r="E235" s="25">
        <f t="shared" si="32"/>
        <v>-4.2035445091540371E-4</v>
      </c>
      <c r="F235" s="25">
        <f t="shared" si="33"/>
        <v>-3.5067403066085605E-3</v>
      </c>
      <c r="G235" s="25">
        <f t="shared" si="34"/>
        <v>-4.542755954353263E-3</v>
      </c>
      <c r="H235" s="25">
        <f t="shared" si="35"/>
        <v>-6.8366229746642175E-4</v>
      </c>
      <c r="I235" s="25">
        <f t="shared" si="36"/>
        <v>-6.8027473227525231E-3</v>
      </c>
      <c r="U235">
        <v>681.75</v>
      </c>
      <c r="V235" s="25">
        <v>676.4</v>
      </c>
      <c r="W235" s="25">
        <v>1499</v>
      </c>
      <c r="X235" s="25">
        <v>1511.17</v>
      </c>
      <c r="Y235" s="25">
        <v>17170</v>
      </c>
      <c r="Z235" s="25">
        <v>17227.18</v>
      </c>
      <c r="AA235" s="26">
        <v>27.800999999999998</v>
      </c>
      <c r="AB235" s="27">
        <v>590</v>
      </c>
    </row>
    <row r="236" spans="1:28" x14ac:dyDescent="0.3">
      <c r="A236" s="5">
        <v>44413</v>
      </c>
      <c r="B236" s="25">
        <f t="shared" si="29"/>
        <v>-1.302300331820949E-2</v>
      </c>
      <c r="C236" s="25">
        <f t="shared" si="30"/>
        <v>-1.2612628308638614E-2</v>
      </c>
      <c r="D236" s="25">
        <f t="shared" si="31"/>
        <v>-1.04183112302287E-2</v>
      </c>
      <c r="E236" s="25">
        <f t="shared" si="32"/>
        <v>-1.3907577670055491E-2</v>
      </c>
      <c r="F236" s="25">
        <f t="shared" si="33"/>
        <v>-1.330968726160444E-2</v>
      </c>
      <c r="G236" s="25">
        <f t="shared" si="34"/>
        <v>-1.1574700734863896E-2</v>
      </c>
      <c r="H236" s="25">
        <f t="shared" si="35"/>
        <v>9.3542010778408262E-4</v>
      </c>
      <c r="I236" s="25">
        <f t="shared" si="36"/>
        <v>-8.5690327251014033E-3</v>
      </c>
      <c r="U236">
        <v>678.66</v>
      </c>
      <c r="V236" s="25">
        <v>675.4</v>
      </c>
      <c r="W236" s="25">
        <v>1496</v>
      </c>
      <c r="X236" s="25">
        <v>1505.88</v>
      </c>
      <c r="Y236" s="25">
        <v>17158</v>
      </c>
      <c r="Z236" s="25">
        <v>17219.939999999999</v>
      </c>
      <c r="AA236" s="26">
        <v>27.782</v>
      </c>
      <c r="AB236" s="27">
        <v>586</v>
      </c>
    </row>
    <row r="237" spans="1:28" x14ac:dyDescent="0.3">
      <c r="A237" s="5">
        <v>44414</v>
      </c>
      <c r="B237" s="25">
        <f t="shared" si="29"/>
        <v>-9.611465270344283E-3</v>
      </c>
      <c r="C237" s="25">
        <f t="shared" si="30"/>
        <v>-1.0890017439505833E-2</v>
      </c>
      <c r="D237" s="25">
        <f t="shared" si="31"/>
        <v>-5.0997560653844266E-3</v>
      </c>
      <c r="E237" s="25">
        <f t="shared" si="32"/>
        <v>-7.2894408271000589E-3</v>
      </c>
      <c r="F237" s="25">
        <f t="shared" si="33"/>
        <v>-6.9895172093240102E-3</v>
      </c>
      <c r="G237" s="25">
        <f t="shared" si="34"/>
        <v>-3.7186145105380279E-3</v>
      </c>
      <c r="H237" s="25">
        <f t="shared" si="35"/>
        <v>8.2675825626261825E-4</v>
      </c>
      <c r="I237" s="25">
        <f t="shared" si="36"/>
        <v>5.1502259763158611E-3</v>
      </c>
      <c r="U237">
        <v>670.85</v>
      </c>
      <c r="V237" s="25">
        <v>668.4</v>
      </c>
      <c r="W237" s="25">
        <v>1477.25</v>
      </c>
      <c r="X237" s="25">
        <v>1485.97</v>
      </c>
      <c r="Y237" s="25">
        <v>16936</v>
      </c>
      <c r="Z237" s="25">
        <v>16982.11</v>
      </c>
      <c r="AA237" s="26">
        <v>27.808</v>
      </c>
      <c r="AB237" s="27">
        <v>581</v>
      </c>
    </row>
    <row r="238" spans="1:28" x14ac:dyDescent="0.3">
      <c r="A238" s="5">
        <v>44417</v>
      </c>
      <c r="B238" s="25">
        <f t="shared" si="29"/>
        <v>-1.1753553392885257E-2</v>
      </c>
      <c r="C238" s="25">
        <f t="shared" si="30"/>
        <v>-8.4185704655957896E-3</v>
      </c>
      <c r="D238" s="25">
        <f t="shared" si="31"/>
        <v>-1.2864346913003222E-2</v>
      </c>
      <c r="E238" s="25">
        <f t="shared" si="32"/>
        <v>-1.1778730115807184E-2</v>
      </c>
      <c r="F238" s="25">
        <f t="shared" si="33"/>
        <v>-1.0854156048973879E-2</v>
      </c>
      <c r="G238" s="25">
        <f t="shared" si="34"/>
        <v>-9.4405559687644504E-3</v>
      </c>
      <c r="H238" s="25">
        <f t="shared" si="35"/>
        <v>2.8345402089867146E-3</v>
      </c>
      <c r="I238" s="25">
        <f t="shared" si="36"/>
        <v>-6.8728792877620643E-3</v>
      </c>
      <c r="U238">
        <v>668.36</v>
      </c>
      <c r="V238" s="25">
        <v>665</v>
      </c>
      <c r="W238" s="25">
        <v>1461.25</v>
      </c>
      <c r="X238" s="25">
        <v>1475.62</v>
      </c>
      <c r="Y238" s="25">
        <v>16774</v>
      </c>
      <c r="Z238" s="25">
        <v>16858.77</v>
      </c>
      <c r="AA238" s="26">
        <v>27.831</v>
      </c>
      <c r="AB238" s="27">
        <v>584</v>
      </c>
    </row>
    <row r="239" spans="1:28" x14ac:dyDescent="0.3">
      <c r="A239" s="5">
        <v>44418</v>
      </c>
      <c r="B239" s="25">
        <f t="shared" si="29"/>
        <v>1.2409115262663768E-2</v>
      </c>
      <c r="C239" s="25">
        <f t="shared" si="30"/>
        <v>1.1834457647002798E-2</v>
      </c>
      <c r="D239" s="25">
        <f t="shared" si="31"/>
        <v>6.5285284639174544E-3</v>
      </c>
      <c r="E239" s="25">
        <f t="shared" si="32"/>
        <v>9.849089534438412E-3</v>
      </c>
      <c r="F239" s="25">
        <f t="shared" si="33"/>
        <v>1.0372886572842995E-2</v>
      </c>
      <c r="G239" s="25">
        <f t="shared" si="34"/>
        <v>4.4457578630798071E-3</v>
      </c>
      <c r="H239" s="25">
        <f t="shared" si="35"/>
        <v>-2.8704720104314649E-3</v>
      </c>
      <c r="I239" s="25">
        <f t="shared" si="36"/>
        <v>-1.0398707220898622E-2</v>
      </c>
      <c r="U239">
        <v>662.08</v>
      </c>
      <c r="V239" s="25">
        <v>656.5</v>
      </c>
      <c r="W239" s="25">
        <v>1449</v>
      </c>
      <c r="X239" s="25">
        <v>1459.69</v>
      </c>
      <c r="Y239" s="25">
        <v>16578</v>
      </c>
      <c r="Z239" s="25">
        <v>16661.36</v>
      </c>
      <c r="AA239" s="26">
        <v>27.91</v>
      </c>
      <c r="AB239" s="27">
        <v>580</v>
      </c>
    </row>
    <row r="240" spans="1:28" x14ac:dyDescent="0.3">
      <c r="A240" s="5">
        <v>44419</v>
      </c>
      <c r="B240" s="25">
        <f t="shared" si="29"/>
        <v>-2.7604204924454551E-2</v>
      </c>
      <c r="C240" s="25">
        <f t="shared" si="30"/>
        <v>-1.9628729373821627E-2</v>
      </c>
      <c r="D240" s="25">
        <f t="shared" si="31"/>
        <v>-3.3703274598470723E-2</v>
      </c>
      <c r="E240" s="25">
        <f t="shared" si="32"/>
        <v>-2.7161146890547098E-2</v>
      </c>
      <c r="F240" s="25">
        <f t="shared" si="33"/>
        <v>-2.5816702523308897E-2</v>
      </c>
      <c r="G240" s="25">
        <f t="shared" si="34"/>
        <v>-2.6018619538834484E-2</v>
      </c>
      <c r="H240" s="25">
        <f t="shared" si="35"/>
        <v>7.0537557268844251E-3</v>
      </c>
      <c r="I240" s="25">
        <f t="shared" si="36"/>
        <v>-2.6479923164467265E-2</v>
      </c>
      <c r="U240">
        <v>665.03</v>
      </c>
      <c r="V240" s="25">
        <v>660.8</v>
      </c>
      <c r="W240" s="25">
        <v>1466.25</v>
      </c>
      <c r="X240" s="25">
        <v>1474.91</v>
      </c>
      <c r="Y240" s="25">
        <v>16785</v>
      </c>
      <c r="Z240" s="25">
        <v>16826.27</v>
      </c>
      <c r="AA240" s="26">
        <v>27.83</v>
      </c>
      <c r="AB240" s="27">
        <v>574</v>
      </c>
    </row>
    <row r="241" spans="1:28" x14ac:dyDescent="0.3">
      <c r="A241" s="5">
        <v>44420</v>
      </c>
      <c r="B241" s="25">
        <f t="shared" si="29"/>
        <v>-8.6111984939244851E-3</v>
      </c>
      <c r="C241" s="25">
        <f t="shared" si="30"/>
        <v>-9.7851558324717272E-3</v>
      </c>
      <c r="D241" s="25">
        <f t="shared" si="31"/>
        <v>4.5287810674588258E-3</v>
      </c>
      <c r="E241" s="25">
        <f t="shared" si="32"/>
        <v>-2.0453992693435065E-3</v>
      </c>
      <c r="F241" s="25">
        <f t="shared" si="33"/>
        <v>-3.2962735993710538E-3</v>
      </c>
      <c r="G241" s="25">
        <f t="shared" si="34"/>
        <v>-6.0061170318402813E-3</v>
      </c>
      <c r="H241" s="25">
        <f t="shared" si="35"/>
        <v>-2.1430875795307421E-3</v>
      </c>
      <c r="I241" s="25">
        <f t="shared" si="36"/>
        <v>-1.260142687800382E-2</v>
      </c>
      <c r="U241">
        <v>647.95000000000005</v>
      </c>
      <c r="V241" s="25">
        <v>638.9</v>
      </c>
      <c r="W241" s="25">
        <v>1437.75</v>
      </c>
      <c r="X241" s="25">
        <v>1437.32</v>
      </c>
      <c r="Y241" s="25">
        <v>16328</v>
      </c>
      <c r="Z241" s="25">
        <v>16375.4</v>
      </c>
      <c r="AA241" s="26">
        <v>28.027000000000001</v>
      </c>
      <c r="AB241" s="27">
        <v>559</v>
      </c>
    </row>
    <row r="242" spans="1:28" x14ac:dyDescent="0.3">
      <c r="A242" s="5">
        <v>44421</v>
      </c>
      <c r="B242" s="25">
        <f t="shared" si="29"/>
        <v>2.9880216081416982E-2</v>
      </c>
      <c r="C242" s="25">
        <f t="shared" si="30"/>
        <v>2.9072821082932548E-2</v>
      </c>
      <c r="D242" s="25">
        <f t="shared" si="31"/>
        <v>2.4928202649560801E-2</v>
      </c>
      <c r="E242" s="25">
        <f t="shared" si="32"/>
        <v>2.417616595440672E-2</v>
      </c>
      <c r="F242" s="25">
        <f t="shared" si="33"/>
        <v>2.3176384152112685E-2</v>
      </c>
      <c r="G242" s="25">
        <f t="shared" si="34"/>
        <v>2.3947453109006516E-2</v>
      </c>
      <c r="H242" s="25">
        <f t="shared" si="35"/>
        <v>-1.3596681642409959E-3</v>
      </c>
      <c r="I242" s="25">
        <f t="shared" si="36"/>
        <v>2.5046031926087516E-2</v>
      </c>
      <c r="U242">
        <v>644.07000000000005</v>
      </c>
      <c r="V242" s="25">
        <v>641.79999999999995</v>
      </c>
      <c r="W242" s="25">
        <v>1423.75</v>
      </c>
      <c r="X242" s="25">
        <v>1432.59</v>
      </c>
      <c r="Y242" s="25">
        <v>16188</v>
      </c>
      <c r="Z242" s="25">
        <v>16341.94</v>
      </c>
      <c r="AA242" s="26">
        <v>27.966999999999999</v>
      </c>
      <c r="AB242" s="27">
        <v>552</v>
      </c>
    </row>
    <row r="243" spans="1:28" x14ac:dyDescent="0.3">
      <c r="A243" s="5">
        <v>44424</v>
      </c>
      <c r="B243" s="25">
        <f t="shared" si="29"/>
        <v>6.0968509239886191E-3</v>
      </c>
      <c r="C243" s="25">
        <f t="shared" si="30"/>
        <v>4.7643445574721477E-3</v>
      </c>
      <c r="D243" s="25">
        <f t="shared" si="31"/>
        <v>9.2278092213508231E-3</v>
      </c>
      <c r="E243" s="25">
        <f t="shared" si="32"/>
        <v>4.5821709544077585E-3</v>
      </c>
      <c r="F243" s="25">
        <f t="shared" si="33"/>
        <v>4.4370717395257721E-3</v>
      </c>
      <c r="G243" s="25">
        <f t="shared" si="34"/>
        <v>5.8041275394814457E-3</v>
      </c>
      <c r="H243" s="25">
        <f t="shared" si="35"/>
        <v>-5.372204344593122E-4</v>
      </c>
      <c r="I243" s="25">
        <f t="shared" si="36"/>
        <v>1.054491317661504E-2</v>
      </c>
      <c r="U243">
        <v>659.68</v>
      </c>
      <c r="V243" s="25">
        <v>658</v>
      </c>
      <c r="W243" s="25">
        <v>1465.75</v>
      </c>
      <c r="X243" s="25">
        <v>1466.18</v>
      </c>
      <c r="Y243" s="25">
        <v>16679</v>
      </c>
      <c r="Z243" s="25">
        <v>16741.84</v>
      </c>
      <c r="AA243" s="26">
        <v>27.928999999999998</v>
      </c>
      <c r="AB243" s="27">
        <v>566</v>
      </c>
    </row>
    <row r="244" spans="1:28" x14ac:dyDescent="0.3">
      <c r="A244" s="5">
        <v>44425</v>
      </c>
      <c r="B244" s="25">
        <f t="shared" si="29"/>
        <v>1.0728253920483528E-2</v>
      </c>
      <c r="C244" s="25">
        <f t="shared" si="30"/>
        <v>1.080544026771324E-2</v>
      </c>
      <c r="D244" s="25">
        <f t="shared" si="31"/>
        <v>1.5983610125145247E-2</v>
      </c>
      <c r="E244" s="25">
        <f t="shared" si="32"/>
        <v>1.3414212652506771E-2</v>
      </c>
      <c r="F244" s="25">
        <f t="shared" si="33"/>
        <v>1.1833019710843834E-2</v>
      </c>
      <c r="G244" s="25">
        <f t="shared" si="34"/>
        <v>1.4706257397979797E-2</v>
      </c>
      <c r="H244" s="25">
        <f t="shared" si="35"/>
        <v>-6.4504571310257353E-4</v>
      </c>
      <c r="I244" s="25">
        <f t="shared" si="36"/>
        <v>2.2472855852058576E-2</v>
      </c>
      <c r="U244">
        <v>663.52</v>
      </c>
      <c r="V244" s="25">
        <v>664.1</v>
      </c>
      <c r="W244" s="25">
        <v>1472.75</v>
      </c>
      <c r="X244" s="25">
        <v>1472.7</v>
      </c>
      <c r="Y244" s="25">
        <v>16781</v>
      </c>
      <c r="Z244" s="25">
        <v>16818.73</v>
      </c>
      <c r="AA244" s="26">
        <v>27.914000000000001</v>
      </c>
      <c r="AB244" s="27">
        <v>572</v>
      </c>
    </row>
    <row r="245" spans="1:28" x14ac:dyDescent="0.3">
      <c r="A245" s="5">
        <v>44426</v>
      </c>
      <c r="B245" s="25">
        <f t="shared" si="29"/>
        <v>1.8259466124601227E-3</v>
      </c>
      <c r="C245" s="25">
        <f t="shared" si="30"/>
        <v>-5.0390527647265664E-4</v>
      </c>
      <c r="D245" s="25">
        <f t="shared" si="31"/>
        <v>2.8116925663668026E-3</v>
      </c>
      <c r="E245" s="25">
        <f t="shared" si="32"/>
        <v>1.2370717337855449E-3</v>
      </c>
      <c r="F245" s="25">
        <f t="shared" si="33"/>
        <v>-1.894118055309253E-3</v>
      </c>
      <c r="G245" s="25">
        <f t="shared" si="34"/>
        <v>3.4395372747821839E-3</v>
      </c>
      <c r="H245" s="25">
        <f t="shared" si="35"/>
        <v>1.3254762011523785E-3</v>
      </c>
      <c r="I245" s="25">
        <f t="shared" si="36"/>
        <v>1.5267472130788381E-2</v>
      </c>
      <c r="U245">
        <v>673.35</v>
      </c>
      <c r="V245" s="25">
        <v>674.8</v>
      </c>
      <c r="W245" s="25">
        <v>1488.75</v>
      </c>
      <c r="X245" s="25">
        <v>1490.23</v>
      </c>
      <c r="Y245" s="25">
        <v>16962</v>
      </c>
      <c r="Z245" s="25">
        <v>17045.86</v>
      </c>
      <c r="AA245" s="26">
        <v>27.896000000000001</v>
      </c>
      <c r="AB245" s="27">
        <v>585</v>
      </c>
    </row>
    <row r="246" spans="1:28" x14ac:dyDescent="0.3">
      <c r="A246" s="5">
        <v>44427</v>
      </c>
      <c r="B246" s="25">
        <f t="shared" si="29"/>
        <v>1.0478655810345705E-2</v>
      </c>
      <c r="C246" s="25">
        <f t="shared" si="30"/>
        <v>1.0196494526640888E-2</v>
      </c>
      <c r="D246" s="25">
        <f t="shared" si="31"/>
        <v>9.2668163326102282E-3</v>
      </c>
      <c r="E246" s="25">
        <f t="shared" si="32"/>
        <v>8.3421120828544113E-3</v>
      </c>
      <c r="F246" s="25">
        <f t="shared" si="33"/>
        <v>1.1603710196294055E-2</v>
      </c>
      <c r="G246" s="25">
        <f t="shared" si="34"/>
        <v>1.0423969182981271E-2</v>
      </c>
      <c r="H246" s="25">
        <f t="shared" si="35"/>
        <v>-2.2220638488554397E-3</v>
      </c>
      <c r="I246" s="25">
        <f t="shared" si="36"/>
        <v>8.3822787528044385E-3</v>
      </c>
      <c r="U246">
        <v>675.67</v>
      </c>
      <c r="V246" s="25">
        <v>676.7</v>
      </c>
      <c r="W246" s="25">
        <v>1488</v>
      </c>
      <c r="X246" s="25">
        <v>1487.41</v>
      </c>
      <c r="Y246" s="25">
        <v>16993</v>
      </c>
      <c r="Z246" s="25">
        <v>17066.96</v>
      </c>
      <c r="AA246" s="26">
        <v>27.933</v>
      </c>
      <c r="AB246" s="27">
        <v>594</v>
      </c>
    </row>
    <row r="247" spans="1:28" x14ac:dyDescent="0.3">
      <c r="A247" s="5">
        <v>44428</v>
      </c>
      <c r="B247" s="25">
        <f t="shared" si="29"/>
        <v>9.4474287746725717E-3</v>
      </c>
      <c r="C247" s="25">
        <f t="shared" si="30"/>
        <v>8.7756172089577377E-3</v>
      </c>
      <c r="D247" s="25">
        <f t="shared" si="31"/>
        <v>7.1486189611784205E-3</v>
      </c>
      <c r="E247" s="25">
        <f t="shared" si="32"/>
        <v>1.0783643405312982E-2</v>
      </c>
      <c r="F247" s="25">
        <f t="shared" si="33"/>
        <v>1.2435893020503686E-2</v>
      </c>
      <c r="G247" s="25">
        <f t="shared" si="34"/>
        <v>1.1779488121904108E-2</v>
      </c>
      <c r="H247" s="25">
        <f t="shared" si="35"/>
        <v>-3.9185425727294313E-3</v>
      </c>
      <c r="I247" s="25">
        <f t="shared" si="36"/>
        <v>9.9668599153920744E-3</v>
      </c>
      <c r="U247">
        <v>682.75</v>
      </c>
      <c r="V247" s="25">
        <v>683</v>
      </c>
      <c r="W247" s="25">
        <v>1503.25</v>
      </c>
      <c r="X247" s="25">
        <v>1504.77</v>
      </c>
      <c r="Y247" s="25">
        <v>17172</v>
      </c>
      <c r="Z247" s="25">
        <v>17209.93</v>
      </c>
      <c r="AA247" s="26">
        <v>27.870999999999999</v>
      </c>
      <c r="AB247" s="27">
        <v>599</v>
      </c>
    </row>
    <row r="248" spans="1:28" x14ac:dyDescent="0.3">
      <c r="A248" s="5">
        <v>44431</v>
      </c>
      <c r="B248" s="25">
        <f t="shared" si="29"/>
        <v>6.8985614200125587E-3</v>
      </c>
      <c r="C248" s="25">
        <f t="shared" si="30"/>
        <v>1.1533076490488864E-3</v>
      </c>
      <c r="D248" s="25">
        <f t="shared" si="31"/>
        <v>5.7979579727968945E-3</v>
      </c>
      <c r="E248" s="25">
        <f t="shared" si="32"/>
        <v>5.3756835786061127E-3</v>
      </c>
      <c r="F248" s="25">
        <f t="shared" si="33"/>
        <v>4.0218307009823959E-3</v>
      </c>
      <c r="G248" s="25">
        <f t="shared" si="34"/>
        <v>7.4845143780500533E-3</v>
      </c>
      <c r="H248" s="25">
        <f t="shared" si="35"/>
        <v>-4.0062854732807358E-3</v>
      </c>
      <c r="I248" s="25">
        <f t="shared" si="36"/>
        <v>1.4766470116300995E-2</v>
      </c>
      <c r="U248">
        <v>690.84</v>
      </c>
      <c r="V248" s="25">
        <v>687.9</v>
      </c>
      <c r="W248" s="25">
        <v>1516.5</v>
      </c>
      <c r="X248" s="25">
        <v>1523.6</v>
      </c>
      <c r="Y248" s="25">
        <v>17335</v>
      </c>
      <c r="Z248" s="25">
        <v>17396.52</v>
      </c>
      <c r="AA248" s="26">
        <v>27.762</v>
      </c>
      <c r="AB248" s="27">
        <v>605</v>
      </c>
    </row>
    <row r="249" spans="1:28" x14ac:dyDescent="0.3">
      <c r="A249" s="5">
        <v>44432</v>
      </c>
      <c r="B249" s="25">
        <f t="shared" si="29"/>
        <v>1.0879213189034995E-3</v>
      </c>
      <c r="C249" s="25">
        <f t="shared" si="30"/>
        <v>4.7638693790395589E-3</v>
      </c>
      <c r="D249" s="25">
        <f t="shared" si="31"/>
        <v>1.5885626851379615E-3</v>
      </c>
      <c r="E249" s="25">
        <f t="shared" si="32"/>
        <v>-9.3238019949749254E-4</v>
      </c>
      <c r="F249" s="25">
        <f t="shared" si="33"/>
        <v>-1.4382563128290606E-4</v>
      </c>
      <c r="G249" s="25">
        <f t="shared" si="34"/>
        <v>-9.6306578570371426E-4</v>
      </c>
      <c r="H249" s="25">
        <f t="shared" si="35"/>
        <v>2.2758069968864406E-3</v>
      </c>
      <c r="I249" s="25">
        <f t="shared" si="36"/>
        <v>-1.6299922109310643E-3</v>
      </c>
      <c r="U249">
        <v>696.03</v>
      </c>
      <c r="V249" s="25">
        <v>691.9</v>
      </c>
      <c r="W249" s="25">
        <v>1518.25</v>
      </c>
      <c r="X249" s="25">
        <v>1529.74</v>
      </c>
      <c r="Y249" s="25">
        <v>17455</v>
      </c>
      <c r="Z249" s="25">
        <v>17490.29</v>
      </c>
      <c r="AA249" s="26">
        <v>27.651</v>
      </c>
      <c r="AB249" s="27">
        <v>614</v>
      </c>
    </row>
    <row r="250" spans="1:28" x14ac:dyDescent="0.3">
      <c r="A250" s="5">
        <v>44433</v>
      </c>
      <c r="B250" s="25">
        <f t="shared" si="29"/>
        <v>-8.9098971289966068E-3</v>
      </c>
      <c r="C250" s="25">
        <f t="shared" si="30"/>
        <v>-6.5768076588664844E-3</v>
      </c>
      <c r="D250" s="25">
        <f t="shared" si="31"/>
        <v>-3.9037134804734037E-3</v>
      </c>
      <c r="E250" s="25">
        <f t="shared" si="32"/>
        <v>-8.8654433715754898E-3</v>
      </c>
      <c r="F250" s="25">
        <f t="shared" si="33"/>
        <v>-7.4153646833220316E-3</v>
      </c>
      <c r="G250" s="25">
        <f t="shared" si="34"/>
        <v>-7.9845066441066107E-3</v>
      </c>
      <c r="H250" s="25">
        <f t="shared" si="35"/>
        <v>-1.6250477548317116E-3</v>
      </c>
      <c r="I250" s="25">
        <f t="shared" si="36"/>
        <v>-9.836144876713129E-3</v>
      </c>
      <c r="U250">
        <v>695.36</v>
      </c>
      <c r="V250" s="25">
        <v>693</v>
      </c>
      <c r="W250" s="25">
        <v>1525.5</v>
      </c>
      <c r="X250" s="25">
        <v>1529.52</v>
      </c>
      <c r="Y250" s="25">
        <v>17474</v>
      </c>
      <c r="Z250" s="25">
        <v>17473.990000000002</v>
      </c>
      <c r="AA250" s="26">
        <v>27.713999999999999</v>
      </c>
      <c r="AB250" s="27">
        <v>613</v>
      </c>
    </row>
    <row r="251" spans="1:28" x14ac:dyDescent="0.3">
      <c r="A251" s="5">
        <v>44434</v>
      </c>
      <c r="B251" s="25">
        <f t="shared" si="29"/>
        <v>1.0853754581742706E-2</v>
      </c>
      <c r="C251" s="25">
        <f t="shared" si="30"/>
        <v>1.0828653802678849E-2</v>
      </c>
      <c r="D251" s="25">
        <f t="shared" si="31"/>
        <v>8.7979221846040297E-3</v>
      </c>
      <c r="E251" s="25">
        <f t="shared" si="32"/>
        <v>1.131922474166702E-2</v>
      </c>
      <c r="F251" s="25">
        <f t="shared" si="33"/>
        <v>1.2053110875709386E-2</v>
      </c>
      <c r="G251" s="25">
        <f t="shared" si="34"/>
        <v>1.467800084396252E-2</v>
      </c>
      <c r="H251" s="25">
        <f t="shared" si="35"/>
        <v>-2.2432891671052353E-3</v>
      </c>
      <c r="I251" s="25">
        <f t="shared" si="36"/>
        <v>2.1190686979639054E-2</v>
      </c>
      <c r="U251">
        <v>689.83</v>
      </c>
      <c r="V251" s="25">
        <v>690.3</v>
      </c>
      <c r="W251" s="25">
        <v>1515.5</v>
      </c>
      <c r="X251" s="25">
        <v>1518.22</v>
      </c>
      <c r="Y251" s="25">
        <v>17319</v>
      </c>
      <c r="Z251" s="25">
        <v>17319.759999999998</v>
      </c>
      <c r="AA251" s="26">
        <v>27.669</v>
      </c>
      <c r="AB251" s="27">
        <v>607</v>
      </c>
    </row>
    <row r="252" spans="1:28" x14ac:dyDescent="0.3">
      <c r="A252" s="5">
        <v>44435</v>
      </c>
      <c r="B252" s="25">
        <f t="shared" si="29"/>
        <v>-8.5711842052031196E-4</v>
      </c>
      <c r="C252" s="25">
        <f t="shared" si="30"/>
        <v>1.6317206530461255E-4</v>
      </c>
      <c r="D252" s="25">
        <f t="shared" si="31"/>
        <v>9.8593354199386554E-3</v>
      </c>
      <c r="E252" s="25">
        <f t="shared" si="32"/>
        <v>-1.234997537884438E-3</v>
      </c>
      <c r="F252" s="25">
        <f t="shared" si="33"/>
        <v>-1.8303511110760761E-3</v>
      </c>
      <c r="G252" s="25">
        <f t="shared" si="34"/>
        <v>4.2052506359157547E-3</v>
      </c>
      <c r="H252" s="25">
        <f t="shared" si="35"/>
        <v>-2.284637718363583E-3</v>
      </c>
      <c r="I252" s="25">
        <f t="shared" si="36"/>
        <v>1.7586384502075988E-2</v>
      </c>
      <c r="U252">
        <v>700.03</v>
      </c>
      <c r="V252" s="25">
        <v>696.4</v>
      </c>
      <c r="W252" s="25">
        <v>1532</v>
      </c>
      <c r="X252" s="25">
        <v>1536.63</v>
      </c>
      <c r="Y252" s="25">
        <v>17508</v>
      </c>
      <c r="Z252" s="25">
        <v>17516.919999999998</v>
      </c>
      <c r="AA252" s="26">
        <v>27.606999999999999</v>
      </c>
      <c r="AB252" s="27">
        <v>620</v>
      </c>
    </row>
    <row r="253" spans="1:28" x14ac:dyDescent="0.3">
      <c r="A253" s="5">
        <v>44438</v>
      </c>
      <c r="B253" s="25">
        <f t="shared" si="29"/>
        <v>-3.952234717523942E-3</v>
      </c>
      <c r="C253" s="25">
        <f t="shared" si="30"/>
        <v>-5.5628415703599058E-3</v>
      </c>
      <c r="D253" s="25">
        <f t="shared" si="31"/>
        <v>-1.1296323740211563E-2</v>
      </c>
      <c r="E253" s="25">
        <f t="shared" si="32"/>
        <v>-3.8042467503842901E-3</v>
      </c>
      <c r="F253" s="25">
        <f t="shared" si="33"/>
        <v>-4.2075065338212257E-3</v>
      </c>
      <c r="G253" s="25">
        <f t="shared" si="34"/>
        <v>-6.6080321520560524E-3</v>
      </c>
      <c r="H253" s="25">
        <f t="shared" si="35"/>
        <v>2.9364338016942327E-3</v>
      </c>
      <c r="I253" s="25">
        <f t="shared" si="36"/>
        <v>-1.2759343753759986E-2</v>
      </c>
      <c r="U253">
        <v>702.98</v>
      </c>
      <c r="V253" s="25">
        <v>703.3</v>
      </c>
      <c r="W253" s="25">
        <v>1532.25</v>
      </c>
      <c r="X253" s="25">
        <v>1533.82</v>
      </c>
      <c r="Y253" s="25">
        <v>17493</v>
      </c>
      <c r="Z253" s="25">
        <v>17495.3</v>
      </c>
      <c r="AA253" s="26">
        <v>27.544</v>
      </c>
      <c r="AB253" s="27">
        <v>631</v>
      </c>
    </row>
    <row r="254" spans="1:28" x14ac:dyDescent="0.3">
      <c r="A254" s="5">
        <v>44439</v>
      </c>
      <c r="B254" s="25">
        <f t="shared" si="29"/>
        <v>-9.4568805353227436E-3</v>
      </c>
      <c r="C254" s="25">
        <f t="shared" si="30"/>
        <v>-7.7411240560029326E-3</v>
      </c>
      <c r="D254" s="25">
        <f t="shared" si="31"/>
        <v>-1.3901179544941045E-2</v>
      </c>
      <c r="E254" s="25">
        <f t="shared" si="32"/>
        <v>-9.1287620216792473E-3</v>
      </c>
      <c r="F254" s="25">
        <f t="shared" si="33"/>
        <v>-8.1120079864484933E-3</v>
      </c>
      <c r="G254" s="25">
        <f t="shared" si="34"/>
        <v>-7.3441501706059051E-3</v>
      </c>
      <c r="H254" s="25">
        <f t="shared" si="35"/>
        <v>2.927836397770338E-3</v>
      </c>
      <c r="I254" s="25">
        <f t="shared" si="36"/>
        <v>-6.4412461028569932E-3</v>
      </c>
      <c r="U254">
        <v>698.35</v>
      </c>
      <c r="V254" s="25">
        <v>695.4</v>
      </c>
      <c r="W254" s="25">
        <v>1523.75</v>
      </c>
      <c r="X254" s="25">
        <v>1527.38</v>
      </c>
      <c r="Y254" s="25">
        <v>17424</v>
      </c>
      <c r="Z254" s="25">
        <v>17428.87</v>
      </c>
      <c r="AA254" s="26">
        <v>27.625</v>
      </c>
      <c r="AB254" s="27">
        <v>623</v>
      </c>
    </row>
    <row r="255" spans="1:28" x14ac:dyDescent="0.3">
      <c r="A255" s="5">
        <v>44440</v>
      </c>
      <c r="B255" s="25">
        <f t="shared" si="29"/>
        <v>-1.2754364300743314E-3</v>
      </c>
      <c r="C255" s="25">
        <f t="shared" si="30"/>
        <v>-2.3174981403624789E-3</v>
      </c>
      <c r="D255" s="25">
        <f t="shared" si="31"/>
        <v>8.4217137803156115E-3</v>
      </c>
      <c r="E255" s="25">
        <f t="shared" si="32"/>
        <v>1.9574945469352698E-3</v>
      </c>
      <c r="F255" s="25">
        <f t="shared" si="33"/>
        <v>7.2578998824712011E-4</v>
      </c>
      <c r="G255" s="25">
        <f t="shared" si="34"/>
        <v>5.9125094556008746E-4</v>
      </c>
      <c r="H255" s="25">
        <f t="shared" si="35"/>
        <v>-1.3002024368526663E-3</v>
      </c>
      <c r="I255" s="25">
        <f t="shared" si="36"/>
        <v>0</v>
      </c>
      <c r="U255">
        <v>693.24</v>
      </c>
      <c r="V255" s="25">
        <v>685.8</v>
      </c>
      <c r="W255" s="25">
        <v>1512</v>
      </c>
      <c r="X255" s="25">
        <v>1515.04</v>
      </c>
      <c r="Y255" s="25">
        <v>17260</v>
      </c>
      <c r="Z255" s="25">
        <v>17270.490000000002</v>
      </c>
      <c r="AA255" s="26">
        <v>27.706</v>
      </c>
      <c r="AB255" s="27">
        <v>619</v>
      </c>
    </row>
    <row r="256" spans="1:28" x14ac:dyDescent="0.3">
      <c r="A256" s="5">
        <v>44441</v>
      </c>
      <c r="B256" s="25">
        <f t="shared" si="29"/>
        <v>1.3540583131693882E-2</v>
      </c>
      <c r="C256" s="25">
        <f t="shared" si="30"/>
        <v>1.3988543743534042E-2</v>
      </c>
      <c r="D256" s="25">
        <f t="shared" si="31"/>
        <v>8.4947598863852388E-3</v>
      </c>
      <c r="E256" s="25">
        <f t="shared" si="32"/>
        <v>9.7899220322935927E-3</v>
      </c>
      <c r="F256" s="25">
        <f t="shared" si="33"/>
        <v>1.1437240212736054E-2</v>
      </c>
      <c r="G256" s="25">
        <f t="shared" si="34"/>
        <v>9.3842162580284223E-3</v>
      </c>
      <c r="H256" s="25">
        <f t="shared" si="35"/>
        <v>-3.2531492578746231E-4</v>
      </c>
      <c r="I256" s="25">
        <f t="shared" si="36"/>
        <v>4.8348200545833111E-3</v>
      </c>
      <c r="U256">
        <v>693.65</v>
      </c>
      <c r="V256" s="25">
        <v>691.6</v>
      </c>
      <c r="W256" s="25">
        <v>1508.5</v>
      </c>
      <c r="X256" s="25">
        <v>1516.14</v>
      </c>
      <c r="Y256" s="25">
        <v>17238</v>
      </c>
      <c r="Z256" s="25">
        <v>17304.330000000002</v>
      </c>
      <c r="AA256" s="26">
        <v>27.67</v>
      </c>
      <c r="AB256" s="27">
        <v>619</v>
      </c>
    </row>
    <row r="257" spans="1:28" x14ac:dyDescent="0.3">
      <c r="A257" s="5">
        <v>44442</v>
      </c>
      <c r="B257" s="25">
        <f t="shared" si="29"/>
        <v>-1.8330760703699203E-3</v>
      </c>
      <c r="C257" s="25">
        <f t="shared" si="30"/>
        <v>-1.6355908127735413E-3</v>
      </c>
      <c r="D257" s="25">
        <f t="shared" si="31"/>
        <v>-7.1710293499686103E-4</v>
      </c>
      <c r="E257" s="25">
        <f t="shared" si="32"/>
        <v>-1.6185162670095882E-3</v>
      </c>
      <c r="F257" s="25">
        <f t="shared" si="33"/>
        <v>-2.1410768391825633E-3</v>
      </c>
      <c r="G257" s="25">
        <f t="shared" si="34"/>
        <v>-5.1403688528621136E-3</v>
      </c>
      <c r="H257" s="25">
        <f t="shared" si="35"/>
        <v>8.3115010656989983E-4</v>
      </c>
      <c r="I257" s="25">
        <f t="shared" si="36"/>
        <v>-1.1317824932661572E-2</v>
      </c>
      <c r="U257">
        <v>700.19</v>
      </c>
      <c r="V257" s="25">
        <v>697.5</v>
      </c>
      <c r="W257" s="25">
        <v>1529.75</v>
      </c>
      <c r="X257" s="25">
        <v>1533.58</v>
      </c>
      <c r="Y257" s="25">
        <v>17473</v>
      </c>
      <c r="Z257" s="25">
        <v>17474.57</v>
      </c>
      <c r="AA257" s="26">
        <v>27.661000000000001</v>
      </c>
      <c r="AB257" s="27">
        <v>622</v>
      </c>
    </row>
    <row r="258" spans="1:28" x14ac:dyDescent="0.3">
      <c r="A258" s="5">
        <v>44445</v>
      </c>
      <c r="B258" s="25">
        <f t="shared" si="29"/>
        <v>1.2033351020845082E-3</v>
      </c>
      <c r="C258" s="25">
        <f t="shared" si="30"/>
        <v>2.6156627631607693E-3</v>
      </c>
      <c r="D258" s="25">
        <f t="shared" si="31"/>
        <v>-2.4420036555518557E-3</v>
      </c>
      <c r="E258" s="25">
        <f t="shared" si="32"/>
        <v>-6.5422044745351907E-4</v>
      </c>
      <c r="F258" s="25">
        <f t="shared" si="33"/>
        <v>1.3582877217278707E-3</v>
      </c>
      <c r="G258" s="25">
        <f t="shared" si="34"/>
        <v>-1.2920731331369302E-4</v>
      </c>
      <c r="H258" s="25">
        <f t="shared" si="35"/>
        <v>3.6115425290528171E-4</v>
      </c>
      <c r="I258" s="25">
        <f t="shared" si="36"/>
        <v>-3.2573318703065105E-3</v>
      </c>
      <c r="U258">
        <v>696.6</v>
      </c>
      <c r="V258" s="25">
        <v>697</v>
      </c>
      <c r="W258" s="25">
        <v>1527.25</v>
      </c>
      <c r="X258" s="25">
        <v>1530.3</v>
      </c>
      <c r="Y258" s="25">
        <v>17441</v>
      </c>
      <c r="Z258" s="25">
        <v>17446.310000000001</v>
      </c>
      <c r="AA258" s="26">
        <v>27.684000000000001</v>
      </c>
      <c r="AB258" s="27">
        <v>615</v>
      </c>
    </row>
    <row r="259" spans="1:28" x14ac:dyDescent="0.3">
      <c r="A259" s="5">
        <v>44446</v>
      </c>
      <c r="B259" s="25">
        <f t="shared" ref="B259:B322" si="37">LN(Y260/Y259)</f>
        <v>-4.5919033733476129E-3</v>
      </c>
      <c r="C259" s="25">
        <f t="shared" ref="C259:C322" si="38">LN(W260/W259)</f>
        <v>-5.0740758672734197E-3</v>
      </c>
      <c r="D259" s="25">
        <f t="shared" ref="D259:D322" si="39">LN(V260/V259)</f>
        <v>-2.4479816386400017E-3</v>
      </c>
      <c r="E259" s="25">
        <f t="shared" ref="E259:E322" si="40">LN(Z260/Z259)</f>
        <v>-4.6509171505362034E-3</v>
      </c>
      <c r="F259" s="25">
        <f t="shared" ref="F259:F322" si="41">LN(X260/X259)</f>
        <v>-5.1490353842085518E-3</v>
      </c>
      <c r="G259" s="25">
        <f t="shared" ref="G259:G322" si="42">LN(U260/U259)</f>
        <v>-6.4817442382783747E-3</v>
      </c>
      <c r="H259" s="25">
        <f t="shared" ref="H259:H322" si="43">LN(AA260/AA259)</f>
        <v>-1.0838542915874553E-3</v>
      </c>
      <c r="I259" s="25">
        <f t="shared" ref="I259:I322" si="44">LN(AB260/AB259)</f>
        <v>-9.836144876713129E-3</v>
      </c>
      <c r="U259">
        <v>696.51</v>
      </c>
      <c r="V259" s="25">
        <v>695.3</v>
      </c>
      <c r="W259" s="25">
        <v>1531.25</v>
      </c>
      <c r="X259" s="25">
        <v>1532.38</v>
      </c>
      <c r="Y259" s="25">
        <v>17462</v>
      </c>
      <c r="Z259" s="25">
        <v>17434.900000000001</v>
      </c>
      <c r="AA259" s="26">
        <v>27.693999999999999</v>
      </c>
      <c r="AB259" s="27">
        <v>613</v>
      </c>
    </row>
    <row r="260" spans="1:28" x14ac:dyDescent="0.3">
      <c r="A260" s="5">
        <v>44447</v>
      </c>
      <c r="B260" s="25">
        <f t="shared" si="37"/>
        <v>-7.7969727060048172E-3</v>
      </c>
      <c r="C260" s="25">
        <f t="shared" si="38"/>
        <v>-2.9580958299908495E-3</v>
      </c>
      <c r="D260" s="25">
        <f t="shared" si="39"/>
        <v>-7.5253611289478215E-3</v>
      </c>
      <c r="E260" s="25">
        <f t="shared" si="40"/>
        <v>-4.3484983068997054E-3</v>
      </c>
      <c r="F260" s="25">
        <f t="shared" si="41"/>
        <v>-3.1864213257583999E-3</v>
      </c>
      <c r="G260" s="25">
        <f t="shared" si="42"/>
        <v>-6.0150775256259965E-3</v>
      </c>
      <c r="H260" s="25">
        <f t="shared" si="43"/>
        <v>3.1399466382624952E-3</v>
      </c>
      <c r="I260" s="25">
        <f t="shared" si="44"/>
        <v>-1.1599135843351918E-2</v>
      </c>
      <c r="U260">
        <v>692.01</v>
      </c>
      <c r="V260" s="25">
        <v>693.6</v>
      </c>
      <c r="W260" s="25">
        <v>1523.5</v>
      </c>
      <c r="X260" s="25">
        <v>1524.51</v>
      </c>
      <c r="Y260" s="25">
        <v>17382</v>
      </c>
      <c r="Z260" s="25">
        <v>17354</v>
      </c>
      <c r="AA260" s="26">
        <v>27.664000000000001</v>
      </c>
      <c r="AB260" s="27">
        <v>607</v>
      </c>
    </row>
    <row r="261" spans="1:28" x14ac:dyDescent="0.3">
      <c r="A261" s="5">
        <v>44448</v>
      </c>
      <c r="B261" s="25">
        <f t="shared" si="37"/>
        <v>2.7214052289749654E-3</v>
      </c>
      <c r="C261" s="25">
        <f t="shared" si="38"/>
        <v>-4.9386781808810165E-4</v>
      </c>
      <c r="D261" s="25">
        <f t="shared" si="39"/>
        <v>5.8088877613669658E-4</v>
      </c>
      <c r="E261" s="25">
        <f t="shared" si="40"/>
        <v>-1.1054683362582838E-4</v>
      </c>
      <c r="F261" s="25">
        <f t="shared" si="41"/>
        <v>-2.4707069233273907E-3</v>
      </c>
      <c r="G261" s="25">
        <f t="shared" si="42"/>
        <v>-1.4257243784323152E-3</v>
      </c>
      <c r="H261" s="25">
        <f t="shared" si="43"/>
        <v>1.1164533960002011E-3</v>
      </c>
      <c r="I261" s="25">
        <f t="shared" si="44"/>
        <v>0</v>
      </c>
      <c r="U261">
        <v>687.86</v>
      </c>
      <c r="V261" s="25">
        <v>688.4</v>
      </c>
      <c r="W261" s="25">
        <v>1519</v>
      </c>
      <c r="X261" s="25">
        <v>1519.66</v>
      </c>
      <c r="Y261" s="25">
        <v>17247</v>
      </c>
      <c r="Z261" s="25">
        <v>17278.7</v>
      </c>
      <c r="AA261" s="26">
        <v>27.751000000000001</v>
      </c>
      <c r="AB261" s="27">
        <v>600</v>
      </c>
    </row>
    <row r="262" spans="1:28" x14ac:dyDescent="0.3">
      <c r="A262" s="5">
        <v>44449</v>
      </c>
      <c r="B262" s="25">
        <f t="shared" si="37"/>
        <v>-1.2451432177814725E-2</v>
      </c>
      <c r="C262" s="25">
        <f t="shared" si="38"/>
        <v>-9.7626323491009446E-3</v>
      </c>
      <c r="D262" s="25">
        <f t="shared" si="39"/>
        <v>-1.3593719522322557E-2</v>
      </c>
      <c r="E262" s="25">
        <f t="shared" si="40"/>
        <v>-1.156001475783104E-2</v>
      </c>
      <c r="F262" s="25">
        <f t="shared" si="41"/>
        <v>-1.0364161348510387E-2</v>
      </c>
      <c r="G262" s="25">
        <f t="shared" si="42"/>
        <v>-1.3720531862906964E-2</v>
      </c>
      <c r="H262" s="25">
        <f t="shared" si="43"/>
        <v>-1.152488782754028E-3</v>
      </c>
      <c r="I262" s="25">
        <f t="shared" si="44"/>
        <v>-2.0202707317519466E-2</v>
      </c>
      <c r="U262">
        <v>686.88</v>
      </c>
      <c r="V262" s="25">
        <v>688.8</v>
      </c>
      <c r="W262" s="25">
        <v>1518.25</v>
      </c>
      <c r="X262" s="25">
        <v>1515.91</v>
      </c>
      <c r="Y262" s="25">
        <v>17294</v>
      </c>
      <c r="Z262" s="25">
        <v>17276.79</v>
      </c>
      <c r="AA262" s="26">
        <v>27.782</v>
      </c>
      <c r="AB262" s="27">
        <v>600</v>
      </c>
    </row>
    <row r="263" spans="1:28" x14ac:dyDescent="0.3">
      <c r="A263" s="5">
        <v>44452</v>
      </c>
      <c r="B263" s="25">
        <f t="shared" si="37"/>
        <v>9.7880063661629439E-3</v>
      </c>
      <c r="C263" s="25">
        <f t="shared" si="38"/>
        <v>7.9496940692741266E-3</v>
      </c>
      <c r="D263" s="25">
        <f t="shared" si="39"/>
        <v>6.8930389523059951E-3</v>
      </c>
      <c r="E263" s="25">
        <f t="shared" si="40"/>
        <v>1.059872623299158E-2</v>
      </c>
      <c r="F263" s="25">
        <f t="shared" si="41"/>
        <v>1.0067265883221986E-2</v>
      </c>
      <c r="G263" s="25">
        <f t="shared" si="42"/>
        <v>1.1913636025512715E-2</v>
      </c>
      <c r="H263" s="25">
        <f t="shared" si="43"/>
        <v>-5.4068668524565055E-4</v>
      </c>
      <c r="I263" s="25">
        <f t="shared" si="44"/>
        <v>1.6863806052004725E-2</v>
      </c>
      <c r="U263">
        <v>677.52</v>
      </c>
      <c r="V263" s="25">
        <v>679.5</v>
      </c>
      <c r="W263" s="25">
        <v>1503.5</v>
      </c>
      <c r="X263" s="25">
        <v>1500.28</v>
      </c>
      <c r="Y263" s="25">
        <v>17080</v>
      </c>
      <c r="Z263" s="25">
        <v>17078.22</v>
      </c>
      <c r="AA263" s="26">
        <v>27.75</v>
      </c>
      <c r="AB263" s="27">
        <v>588</v>
      </c>
    </row>
    <row r="264" spans="1:28" x14ac:dyDescent="0.3">
      <c r="A264" s="5">
        <v>44453</v>
      </c>
      <c r="B264" s="25">
        <f t="shared" si="37"/>
        <v>2.5477720787987828E-3</v>
      </c>
      <c r="C264" s="25">
        <f t="shared" si="38"/>
        <v>1.648261457717386E-3</v>
      </c>
      <c r="D264" s="25">
        <f t="shared" si="39"/>
        <v>3.7928564798160843E-3</v>
      </c>
      <c r="E264" s="25">
        <f t="shared" si="40"/>
        <v>3.0994449518239116E-3</v>
      </c>
      <c r="F264" s="25">
        <f t="shared" si="41"/>
        <v>3.0636774227711149E-3</v>
      </c>
      <c r="G264" s="25">
        <f t="shared" si="42"/>
        <v>4.1626095298532067E-3</v>
      </c>
      <c r="H264" s="25">
        <f t="shared" si="43"/>
        <v>-6.8528974206291963E-4</v>
      </c>
      <c r="I264" s="25">
        <f t="shared" si="44"/>
        <v>6.6666913581892974E-3</v>
      </c>
      <c r="U264">
        <v>685.64</v>
      </c>
      <c r="V264" s="25">
        <v>684.2</v>
      </c>
      <c r="W264" s="25">
        <v>1515.5</v>
      </c>
      <c r="X264" s="25">
        <v>1515.46</v>
      </c>
      <c r="Y264" s="25">
        <v>17248</v>
      </c>
      <c r="Z264" s="25">
        <v>17260.189999999999</v>
      </c>
      <c r="AA264" s="26">
        <v>27.734999999999999</v>
      </c>
      <c r="AB264" s="27">
        <v>598</v>
      </c>
    </row>
    <row r="265" spans="1:28" x14ac:dyDescent="0.3">
      <c r="A265" s="5">
        <v>44454</v>
      </c>
      <c r="B265" s="25">
        <f t="shared" si="37"/>
        <v>-7.0802918960012236E-3</v>
      </c>
      <c r="C265" s="25">
        <f t="shared" si="38"/>
        <v>-6.9410293542346881E-3</v>
      </c>
      <c r="D265" s="25">
        <f t="shared" si="39"/>
        <v>-9.9503308531679793E-3</v>
      </c>
      <c r="E265" s="25">
        <f t="shared" si="40"/>
        <v>-7.6724072207319709E-3</v>
      </c>
      <c r="F265" s="25">
        <f t="shared" si="41"/>
        <v>-8.230553504048185E-3</v>
      </c>
      <c r="G265" s="25">
        <f t="shared" si="42"/>
        <v>-9.5443130716790607E-3</v>
      </c>
      <c r="H265" s="25">
        <f t="shared" si="43"/>
        <v>2.3424700334123611E-3</v>
      </c>
      <c r="I265" s="25">
        <f t="shared" si="44"/>
        <v>-1.3378125946176087E-2</v>
      </c>
      <c r="U265">
        <v>688.5</v>
      </c>
      <c r="V265" s="25">
        <v>686.8</v>
      </c>
      <c r="W265" s="25">
        <v>1518</v>
      </c>
      <c r="X265" s="25">
        <v>1520.11</v>
      </c>
      <c r="Y265" s="25">
        <v>17292</v>
      </c>
      <c r="Z265" s="25">
        <v>17313.77</v>
      </c>
      <c r="AA265" s="26">
        <v>27.716000000000001</v>
      </c>
      <c r="AB265" s="27">
        <v>602</v>
      </c>
    </row>
    <row r="266" spans="1:28" x14ac:dyDescent="0.3">
      <c r="A266" s="5">
        <v>44455</v>
      </c>
      <c r="B266" s="25">
        <f t="shared" si="37"/>
        <v>-2.0713933498677933E-2</v>
      </c>
      <c r="C266" s="25">
        <f t="shared" si="38"/>
        <v>-2.0778227417363189E-2</v>
      </c>
      <c r="D266" s="25">
        <f t="shared" si="39"/>
        <v>-2.0352778601661042E-2</v>
      </c>
      <c r="E266" s="25">
        <f t="shared" si="40"/>
        <v>-1.9155091518544776E-2</v>
      </c>
      <c r="F266" s="25">
        <f t="shared" si="41"/>
        <v>-2.0383434674548926E-2</v>
      </c>
      <c r="G266" s="25">
        <f t="shared" si="42"/>
        <v>-2.1611406265037551E-2</v>
      </c>
      <c r="H266" s="25">
        <f t="shared" si="43"/>
        <v>2.839634553112366E-3</v>
      </c>
      <c r="I266" s="25">
        <f t="shared" si="44"/>
        <v>-2.3851215822179909E-2</v>
      </c>
      <c r="U266">
        <v>681.96</v>
      </c>
      <c r="V266" s="25">
        <v>680</v>
      </c>
      <c r="W266" s="25">
        <v>1507.5</v>
      </c>
      <c r="X266" s="25">
        <v>1507.65</v>
      </c>
      <c r="Y266" s="25">
        <v>17170</v>
      </c>
      <c r="Z266" s="25">
        <v>17181.439999999999</v>
      </c>
      <c r="AA266" s="26">
        <v>27.780999999999999</v>
      </c>
      <c r="AB266" s="27">
        <v>594</v>
      </c>
    </row>
    <row r="267" spans="1:28" x14ac:dyDescent="0.3">
      <c r="A267" s="5">
        <v>44456</v>
      </c>
      <c r="B267" s="25">
        <f t="shared" si="37"/>
        <v>5.9875093659530832E-3</v>
      </c>
      <c r="C267" s="25">
        <f t="shared" si="38"/>
        <v>1.6917615268224539E-3</v>
      </c>
      <c r="D267" s="25">
        <f t="shared" si="39"/>
        <v>1.9491722191886576E-3</v>
      </c>
      <c r="E267" s="25">
        <f t="shared" si="40"/>
        <v>4.6942649186086319E-3</v>
      </c>
      <c r="F267" s="25">
        <f t="shared" si="41"/>
        <v>4.1882614438155065E-3</v>
      </c>
      <c r="G267" s="25">
        <f t="shared" si="42"/>
        <v>2.4394088676290521E-3</v>
      </c>
      <c r="H267" s="25">
        <f t="shared" si="43"/>
        <v>-1.7963001057861967E-3</v>
      </c>
      <c r="I267" s="25">
        <f t="shared" si="44"/>
        <v>0</v>
      </c>
      <c r="U267">
        <v>667.38</v>
      </c>
      <c r="V267" s="25">
        <v>666.3</v>
      </c>
      <c r="W267" s="25">
        <v>1476.5</v>
      </c>
      <c r="X267" s="25">
        <v>1477.23</v>
      </c>
      <c r="Y267" s="25">
        <v>16818</v>
      </c>
      <c r="Z267" s="25">
        <v>16855.46</v>
      </c>
      <c r="AA267" s="26">
        <v>27.86</v>
      </c>
      <c r="AB267" s="27">
        <v>580</v>
      </c>
    </row>
    <row r="268" spans="1:28" x14ac:dyDescent="0.3">
      <c r="A268" s="5">
        <v>44461</v>
      </c>
      <c r="B268" s="25">
        <f t="shared" si="37"/>
        <v>-3.3536796775719725E-2</v>
      </c>
      <c r="C268" s="25">
        <f t="shared" si="38"/>
        <v>-3.0375565722327875E-2</v>
      </c>
      <c r="D268" s="25">
        <f t="shared" si="39"/>
        <v>-2.6255396912573951E-2</v>
      </c>
      <c r="E268" s="25">
        <f t="shared" si="40"/>
        <v>-3.1578553236492522E-2</v>
      </c>
      <c r="F268" s="25">
        <f t="shared" si="41"/>
        <v>-2.9943053267438412E-2</v>
      </c>
      <c r="G268" s="25">
        <f t="shared" si="42"/>
        <v>-2.4466931417126903E-2</v>
      </c>
      <c r="H268" s="25">
        <f t="shared" si="43"/>
        <v>4.2341015568616155E-3</v>
      </c>
      <c r="I268" s="25">
        <f t="shared" si="44"/>
        <v>-1.388911216066715E-2</v>
      </c>
      <c r="U268">
        <v>669.01</v>
      </c>
      <c r="V268" s="25">
        <v>667.6</v>
      </c>
      <c r="W268" s="25">
        <v>1479</v>
      </c>
      <c r="X268" s="25">
        <v>1483.43</v>
      </c>
      <c r="Y268" s="25">
        <v>16919</v>
      </c>
      <c r="Z268" s="25">
        <v>16934.77</v>
      </c>
      <c r="AA268" s="26">
        <v>27.81</v>
      </c>
      <c r="AB268" s="27">
        <v>580</v>
      </c>
    </row>
    <row r="269" spans="1:28" x14ac:dyDescent="0.3">
      <c r="A269" s="5">
        <v>44462</v>
      </c>
      <c r="B269" s="25">
        <f t="shared" si="37"/>
        <v>2.0759562956720106E-3</v>
      </c>
      <c r="C269" s="25">
        <f t="shared" si="38"/>
        <v>1.7423120524946695E-4</v>
      </c>
      <c r="D269" s="25">
        <f t="shared" si="39"/>
        <v>3.0750307745379694E-4</v>
      </c>
      <c r="E269" s="25">
        <f t="shared" si="40"/>
        <v>3.1884076163496105E-3</v>
      </c>
      <c r="F269" s="25">
        <f t="shared" si="41"/>
        <v>-4.862343581114604E-5</v>
      </c>
      <c r="G269" s="25">
        <f t="shared" si="42"/>
        <v>-4.2898729017026486E-4</v>
      </c>
      <c r="H269" s="25">
        <f t="shared" si="43"/>
        <v>-7.8805033271996496E-4</v>
      </c>
      <c r="I269" s="25">
        <f t="shared" si="44"/>
        <v>0</v>
      </c>
      <c r="U269">
        <v>652.84</v>
      </c>
      <c r="V269" s="25">
        <v>650.29999999999995</v>
      </c>
      <c r="W269" s="25">
        <v>1434.75</v>
      </c>
      <c r="X269" s="25">
        <v>1439.67</v>
      </c>
      <c r="Y269" s="25">
        <v>16361</v>
      </c>
      <c r="Z269" s="25">
        <v>16408.349999999999</v>
      </c>
      <c r="AA269" s="26">
        <v>27.928000000000001</v>
      </c>
      <c r="AB269" s="27">
        <v>572</v>
      </c>
    </row>
    <row r="270" spans="1:28" x14ac:dyDescent="0.3">
      <c r="A270" s="5">
        <v>44463</v>
      </c>
      <c r="B270" s="25">
        <f t="shared" si="37"/>
        <v>-2.0148372051050664E-3</v>
      </c>
      <c r="C270" s="25">
        <f t="shared" si="38"/>
        <v>1.7420085402473844E-4</v>
      </c>
      <c r="D270" s="25">
        <f t="shared" si="39"/>
        <v>9.219422902565506E-4</v>
      </c>
      <c r="E270" s="25">
        <f t="shared" si="40"/>
        <v>-4.1145845567304908E-3</v>
      </c>
      <c r="F270" s="25">
        <f t="shared" si="41"/>
        <v>-2.3506349885212357E-3</v>
      </c>
      <c r="G270" s="25">
        <f t="shared" si="42"/>
        <v>-2.1784161410606647E-3</v>
      </c>
      <c r="H270" s="25">
        <f t="shared" si="43"/>
        <v>2.433787887097296E-3</v>
      </c>
      <c r="I270" s="25">
        <f t="shared" si="44"/>
        <v>-1.7497817237877064E-3</v>
      </c>
      <c r="U270">
        <v>652.55999999999995</v>
      </c>
      <c r="V270" s="25">
        <v>650.5</v>
      </c>
      <c r="W270" s="25">
        <v>1435</v>
      </c>
      <c r="X270" s="25">
        <v>1439.6</v>
      </c>
      <c r="Y270" s="25">
        <v>16395</v>
      </c>
      <c r="Z270" s="25">
        <v>16460.75</v>
      </c>
      <c r="AA270" s="26">
        <v>27.905999999999999</v>
      </c>
      <c r="AB270" s="27">
        <v>572</v>
      </c>
    </row>
    <row r="271" spans="1:28" x14ac:dyDescent="0.3">
      <c r="A271" s="5">
        <v>44466</v>
      </c>
      <c r="B271" s="25">
        <f t="shared" si="37"/>
        <v>2.0387264298788864E-2</v>
      </c>
      <c r="C271" s="25">
        <f t="shared" si="38"/>
        <v>1.8979175620599288E-2</v>
      </c>
      <c r="D271" s="25">
        <f t="shared" si="39"/>
        <v>1.6451246882060549E-2</v>
      </c>
      <c r="E271" s="25">
        <f t="shared" si="40"/>
        <v>1.9374140672389378E-2</v>
      </c>
      <c r="F271" s="25">
        <f t="shared" si="41"/>
        <v>1.9608471388376337E-2</v>
      </c>
      <c r="G271" s="25">
        <f t="shared" si="42"/>
        <v>1.8683600931101167E-2</v>
      </c>
      <c r="H271" s="25">
        <f t="shared" si="43"/>
        <v>6.432477082748022E-4</v>
      </c>
      <c r="I271" s="25">
        <f t="shared" si="44"/>
        <v>1.5638893884454729E-2</v>
      </c>
      <c r="U271">
        <v>651.14</v>
      </c>
      <c r="V271" s="25">
        <v>651.1</v>
      </c>
      <c r="W271" s="25">
        <v>1435.25</v>
      </c>
      <c r="X271" s="25">
        <v>1436.22</v>
      </c>
      <c r="Y271" s="25">
        <v>16362</v>
      </c>
      <c r="Z271" s="25">
        <v>16393.16</v>
      </c>
      <c r="AA271" s="26">
        <v>27.974</v>
      </c>
      <c r="AB271" s="27">
        <v>571</v>
      </c>
    </row>
    <row r="272" spans="1:28" x14ac:dyDescent="0.3">
      <c r="A272" s="5">
        <v>44467</v>
      </c>
      <c r="B272" s="25">
        <f t="shared" si="37"/>
        <v>-4.4412508483774723E-3</v>
      </c>
      <c r="C272" s="25">
        <f t="shared" si="38"/>
        <v>-4.9687414826675939E-3</v>
      </c>
      <c r="D272" s="25">
        <f t="shared" si="39"/>
        <v>-4.5427092051029292E-3</v>
      </c>
      <c r="E272" s="25">
        <f t="shared" si="40"/>
        <v>-4.4030389272700834E-3</v>
      </c>
      <c r="F272" s="25">
        <f t="shared" si="41"/>
        <v>-4.735842412806294E-3</v>
      </c>
      <c r="G272" s="25">
        <f t="shared" si="42"/>
        <v>-6.0172837773932219E-3</v>
      </c>
      <c r="H272" s="25">
        <f t="shared" si="43"/>
        <v>2.8182598964987563E-3</v>
      </c>
      <c r="I272" s="25">
        <f t="shared" si="44"/>
        <v>-8.6580627431145415E-3</v>
      </c>
      <c r="U272">
        <v>663.42</v>
      </c>
      <c r="V272" s="25">
        <v>661.9</v>
      </c>
      <c r="W272" s="25">
        <v>1462.75</v>
      </c>
      <c r="X272" s="25">
        <v>1464.66</v>
      </c>
      <c r="Y272" s="25">
        <v>16699</v>
      </c>
      <c r="Z272" s="25">
        <v>16713.86</v>
      </c>
      <c r="AA272" s="26">
        <v>27.992000000000001</v>
      </c>
      <c r="AB272" s="27">
        <v>580</v>
      </c>
    </row>
    <row r="273" spans="1:28" x14ac:dyDescent="0.3">
      <c r="A273" s="5">
        <v>44468</v>
      </c>
      <c r="B273" s="25">
        <f t="shared" si="37"/>
        <v>-1.2468385712027085E-2</v>
      </c>
      <c r="C273" s="25">
        <f t="shared" si="38"/>
        <v>-1.313988476633365E-2</v>
      </c>
      <c r="D273" s="25">
        <f t="shared" si="39"/>
        <v>-1.0067199117723968E-2</v>
      </c>
      <c r="E273" s="25">
        <f t="shared" si="40"/>
        <v>-1.0729556549964684E-2</v>
      </c>
      <c r="F273" s="25">
        <f t="shared" si="41"/>
        <v>-1.2570619787213211E-2</v>
      </c>
      <c r="G273" s="25">
        <f t="shared" si="42"/>
        <v>-8.7577570403931972E-3</v>
      </c>
      <c r="H273" s="25">
        <f t="shared" si="43"/>
        <v>2.2417943736186821E-3</v>
      </c>
      <c r="I273" s="25">
        <f t="shared" si="44"/>
        <v>0</v>
      </c>
      <c r="U273">
        <v>659.44</v>
      </c>
      <c r="V273" s="25">
        <v>658.9</v>
      </c>
      <c r="W273" s="25">
        <v>1455.5</v>
      </c>
      <c r="X273" s="25">
        <v>1457.74</v>
      </c>
      <c r="Y273" s="25">
        <v>16625</v>
      </c>
      <c r="Z273" s="25">
        <v>16640.43</v>
      </c>
      <c r="AA273" s="26">
        <v>28.071000000000002</v>
      </c>
      <c r="AB273" s="27">
        <v>575</v>
      </c>
    </row>
    <row r="274" spans="1:28" x14ac:dyDescent="0.3">
      <c r="A274" s="5">
        <v>44469</v>
      </c>
      <c r="B274" s="25">
        <f t="shared" si="37"/>
        <v>-5.986578661332031E-3</v>
      </c>
      <c r="C274" s="25">
        <f t="shared" si="38"/>
        <v>-6.4600835749756991E-3</v>
      </c>
      <c r="D274" s="25">
        <f t="shared" si="39"/>
        <v>0</v>
      </c>
      <c r="E274" s="25">
        <f t="shared" si="40"/>
        <v>-7.0007658491464207E-3</v>
      </c>
      <c r="F274" s="25">
        <f t="shared" si="41"/>
        <v>-7.2158181960802368E-3</v>
      </c>
      <c r="G274" s="25">
        <f t="shared" si="42"/>
        <v>-7.4779044979241434E-3</v>
      </c>
      <c r="H274" s="25">
        <f t="shared" si="43"/>
        <v>-3.2754230365643886E-3</v>
      </c>
      <c r="I274" s="25">
        <f t="shared" si="44"/>
        <v>-6.980831141340205E-3</v>
      </c>
      <c r="U274">
        <v>653.69000000000005</v>
      </c>
      <c r="V274" s="25">
        <v>652.29999999999995</v>
      </c>
      <c r="W274" s="25">
        <v>1436.5</v>
      </c>
      <c r="X274" s="25">
        <v>1439.53</v>
      </c>
      <c r="Y274" s="25">
        <v>16419</v>
      </c>
      <c r="Z274" s="25">
        <v>16462.84</v>
      </c>
      <c r="AA274" s="26">
        <v>28.134</v>
      </c>
      <c r="AB274" s="27">
        <v>575</v>
      </c>
    </row>
    <row r="275" spans="1:28" x14ac:dyDescent="0.3">
      <c r="A275" s="5">
        <v>44470</v>
      </c>
      <c r="B275" s="25">
        <f t="shared" si="37"/>
        <v>2.7735078870501261E-2</v>
      </c>
      <c r="C275" s="25">
        <f t="shared" si="38"/>
        <v>2.3713789706932119E-2</v>
      </c>
      <c r="D275" s="25">
        <f t="shared" si="39"/>
        <v>2.5727811304546176E-2</v>
      </c>
      <c r="E275" s="25">
        <f t="shared" si="40"/>
        <v>2.6153662277528252E-2</v>
      </c>
      <c r="F275" s="25">
        <f t="shared" si="41"/>
        <v>2.2861814469247576E-2</v>
      </c>
      <c r="G275" s="25">
        <f t="shared" si="42"/>
        <v>3.1211521447866718E-2</v>
      </c>
      <c r="H275" s="25">
        <f t="shared" si="43"/>
        <v>-3.2146329072391079E-3</v>
      </c>
      <c r="I275" s="25">
        <f t="shared" si="44"/>
        <v>4.9540445560136107E-2</v>
      </c>
      <c r="U275">
        <v>648.82000000000005</v>
      </c>
      <c r="V275" s="25">
        <v>652.29999999999995</v>
      </c>
      <c r="W275" s="25">
        <v>1427.25</v>
      </c>
      <c r="X275" s="25">
        <v>1429.18</v>
      </c>
      <c r="Y275" s="25">
        <v>16321</v>
      </c>
      <c r="Z275" s="25">
        <v>16347.99</v>
      </c>
      <c r="AA275" s="26">
        <v>28.042000000000002</v>
      </c>
      <c r="AB275" s="27">
        <v>571</v>
      </c>
    </row>
    <row r="276" spans="1:28" x14ac:dyDescent="0.3">
      <c r="A276" s="5">
        <v>44473</v>
      </c>
      <c r="B276" s="25">
        <f t="shared" si="37"/>
        <v>-3.5222865585280835E-3</v>
      </c>
      <c r="C276" s="25">
        <f t="shared" si="38"/>
        <v>-3.0837783560958339E-3</v>
      </c>
      <c r="D276" s="25">
        <f t="shared" si="39"/>
        <v>-6.2949848162209762E-3</v>
      </c>
      <c r="E276" s="25">
        <f t="shared" si="40"/>
        <v>-4.5230041884900592E-3</v>
      </c>
      <c r="F276" s="25">
        <f t="shared" si="41"/>
        <v>-3.69296120046238E-3</v>
      </c>
      <c r="G276" s="25">
        <f t="shared" si="42"/>
        <v>-8.0244612886462997E-3</v>
      </c>
      <c r="H276" s="25">
        <f t="shared" si="43"/>
        <v>1.3942765428389852E-3</v>
      </c>
      <c r="I276" s="25">
        <f t="shared" si="44"/>
        <v>-1.6807118316381289E-2</v>
      </c>
      <c r="U276">
        <v>669.39</v>
      </c>
      <c r="V276" s="25">
        <v>669.3</v>
      </c>
      <c r="W276" s="25">
        <v>1461.5</v>
      </c>
      <c r="X276" s="25">
        <v>1462.23</v>
      </c>
      <c r="Y276" s="25">
        <v>16780</v>
      </c>
      <c r="Z276" s="25">
        <v>16781.189999999999</v>
      </c>
      <c r="AA276" s="26">
        <v>27.952000000000002</v>
      </c>
      <c r="AB276" s="27">
        <v>600</v>
      </c>
    </row>
    <row r="277" spans="1:28" x14ac:dyDescent="0.3">
      <c r="A277" s="5">
        <v>44474</v>
      </c>
      <c r="B277" s="25">
        <f t="shared" si="37"/>
        <v>1.0825706487508784E-2</v>
      </c>
      <c r="C277" s="25">
        <f t="shared" si="38"/>
        <v>1.0072641713166007E-2</v>
      </c>
      <c r="D277" s="25">
        <f t="shared" si="39"/>
        <v>1.106470618561863E-2</v>
      </c>
      <c r="E277" s="25">
        <f t="shared" si="40"/>
        <v>1.161765401833917E-2</v>
      </c>
      <c r="F277" s="25">
        <f t="shared" si="41"/>
        <v>1.1051797376595928E-2</v>
      </c>
      <c r="G277" s="25">
        <f t="shared" si="42"/>
        <v>1.2808410680293964E-2</v>
      </c>
      <c r="H277" s="25">
        <f t="shared" si="43"/>
        <v>-4.762851668700171E-3</v>
      </c>
      <c r="I277" s="25">
        <f t="shared" si="44"/>
        <v>1.6807118316381191E-2</v>
      </c>
      <c r="U277">
        <v>664.04</v>
      </c>
      <c r="V277" s="25">
        <v>665.1</v>
      </c>
      <c r="W277" s="25">
        <v>1457</v>
      </c>
      <c r="X277" s="25">
        <v>1456.84</v>
      </c>
      <c r="Y277" s="25">
        <v>16721</v>
      </c>
      <c r="Z277" s="25">
        <v>16705.46</v>
      </c>
      <c r="AA277" s="26">
        <v>27.991</v>
      </c>
      <c r="AB277" s="27">
        <v>590</v>
      </c>
    </row>
    <row r="278" spans="1:28" x14ac:dyDescent="0.3">
      <c r="A278" s="5">
        <v>44475</v>
      </c>
      <c r="B278" s="25">
        <f t="shared" si="37"/>
        <v>-1.2431554065124519E-3</v>
      </c>
      <c r="C278" s="25">
        <f t="shared" si="38"/>
        <v>1.0186758096520836E-3</v>
      </c>
      <c r="D278" s="25">
        <f t="shared" si="39"/>
        <v>-5.9497250007394149E-4</v>
      </c>
      <c r="E278" s="25">
        <f t="shared" si="40"/>
        <v>-7.6061408009131157E-4</v>
      </c>
      <c r="F278" s="25">
        <f t="shared" si="41"/>
        <v>-7.1307061401557591E-4</v>
      </c>
      <c r="G278" s="25">
        <f t="shared" si="42"/>
        <v>-1.6814604391710312E-3</v>
      </c>
      <c r="H278" s="25">
        <f t="shared" si="43"/>
        <v>4.3066322801714566E-4</v>
      </c>
      <c r="I278" s="25">
        <f t="shared" si="44"/>
        <v>-3.3389012655145986E-3</v>
      </c>
      <c r="U278">
        <v>672.6</v>
      </c>
      <c r="V278" s="25">
        <v>672.5</v>
      </c>
      <c r="W278" s="25">
        <v>1471.75</v>
      </c>
      <c r="X278" s="25">
        <v>1473.03</v>
      </c>
      <c r="Y278" s="25">
        <v>16903</v>
      </c>
      <c r="Z278" s="25">
        <v>16900.669999999998</v>
      </c>
      <c r="AA278" s="26">
        <v>27.858000000000001</v>
      </c>
      <c r="AB278" s="27">
        <v>600</v>
      </c>
    </row>
    <row r="279" spans="1:28" x14ac:dyDescent="0.3">
      <c r="A279" s="5">
        <v>44476</v>
      </c>
      <c r="B279" s="25">
        <f t="shared" si="37"/>
        <v>-3.9766203692952933E-3</v>
      </c>
      <c r="C279" s="25">
        <f t="shared" si="38"/>
        <v>-4.4217759120534625E-3</v>
      </c>
      <c r="D279" s="25">
        <f t="shared" si="39"/>
        <v>-4.6230788476917849E-3</v>
      </c>
      <c r="E279" s="25">
        <f t="shared" si="40"/>
        <v>1.0006711610470337E-4</v>
      </c>
      <c r="F279" s="25">
        <f t="shared" si="41"/>
        <v>2.3774670578072225E-4</v>
      </c>
      <c r="G279" s="25">
        <f t="shared" si="42"/>
        <v>-9.9830891794455159E-4</v>
      </c>
      <c r="H279" s="25">
        <f t="shared" si="43"/>
        <v>-3.5881519227455279E-5</v>
      </c>
      <c r="I279" s="25">
        <f t="shared" si="44"/>
        <v>-3.3500868852819744E-3</v>
      </c>
      <c r="U279">
        <v>671.47</v>
      </c>
      <c r="V279" s="25">
        <v>672.1</v>
      </c>
      <c r="W279" s="25">
        <v>1473.25</v>
      </c>
      <c r="X279" s="25">
        <v>1471.98</v>
      </c>
      <c r="Y279" s="25">
        <v>16882</v>
      </c>
      <c r="Z279" s="25">
        <v>16887.82</v>
      </c>
      <c r="AA279" s="26">
        <v>27.87</v>
      </c>
      <c r="AB279" s="27">
        <v>598</v>
      </c>
    </row>
    <row r="280" spans="1:28" x14ac:dyDescent="0.3">
      <c r="A280" s="5">
        <v>44477</v>
      </c>
      <c r="B280" s="25">
        <f t="shared" si="37"/>
        <v>2.2573373016498643E-3</v>
      </c>
      <c r="C280" s="25">
        <f t="shared" si="38"/>
        <v>1.8731380530028572E-3</v>
      </c>
      <c r="D280" s="25">
        <f t="shared" si="39"/>
        <v>3.729955835063789E-3</v>
      </c>
      <c r="E280" s="25">
        <f t="shared" si="40"/>
        <v>-4.5591467890139201E-5</v>
      </c>
      <c r="F280" s="25">
        <f t="shared" si="41"/>
        <v>-9.7172162047965316E-4</v>
      </c>
      <c r="G280" s="25">
        <f t="shared" si="42"/>
        <v>2.1592651999204219E-3</v>
      </c>
      <c r="H280" s="25">
        <f t="shared" si="43"/>
        <v>-7.1766901136016302E-5</v>
      </c>
      <c r="I280" s="25">
        <f t="shared" si="44"/>
        <v>6.6889881507967101E-3</v>
      </c>
      <c r="U280">
        <v>670.8</v>
      </c>
      <c r="V280" s="25">
        <v>669</v>
      </c>
      <c r="W280" s="25">
        <v>1466.75</v>
      </c>
      <c r="X280" s="25">
        <v>1472.33</v>
      </c>
      <c r="Y280" s="25">
        <v>16815</v>
      </c>
      <c r="Z280" s="25">
        <v>16889.509999999998</v>
      </c>
      <c r="AA280" s="26">
        <v>27.869</v>
      </c>
      <c r="AB280" s="27">
        <v>596</v>
      </c>
    </row>
    <row r="281" spans="1:28" x14ac:dyDescent="0.3">
      <c r="A281" s="5">
        <v>44481</v>
      </c>
      <c r="B281" s="25">
        <f t="shared" si="37"/>
        <v>2.252253204325053E-3</v>
      </c>
      <c r="C281" s="25">
        <f t="shared" si="38"/>
        <v>2.2091945428247173E-3</v>
      </c>
      <c r="D281" s="25">
        <f t="shared" si="39"/>
        <v>-1.7886425993803696E-3</v>
      </c>
      <c r="E281" s="25">
        <f t="shared" si="40"/>
        <v>3.2560774973630147E-4</v>
      </c>
      <c r="F281" s="25">
        <f t="shared" si="41"/>
        <v>1.0871782004443762E-3</v>
      </c>
      <c r="G281" s="25">
        <f t="shared" si="42"/>
        <v>-2.8154136323013806E-3</v>
      </c>
      <c r="H281" s="25">
        <f t="shared" si="43"/>
        <v>1.794075965987938E-4</v>
      </c>
      <c r="I281" s="25">
        <f t="shared" si="44"/>
        <v>-1.1735256218420965E-2</v>
      </c>
      <c r="U281">
        <v>672.25</v>
      </c>
      <c r="V281" s="25">
        <v>671.5</v>
      </c>
      <c r="W281" s="25">
        <v>1469.5</v>
      </c>
      <c r="X281" s="25">
        <v>1470.9</v>
      </c>
      <c r="Y281" s="25">
        <v>16853</v>
      </c>
      <c r="Z281" s="25">
        <v>16888.740000000002</v>
      </c>
      <c r="AA281" s="26">
        <v>27.867000000000001</v>
      </c>
      <c r="AB281" s="27">
        <v>600</v>
      </c>
    </row>
    <row r="282" spans="1:28" x14ac:dyDescent="0.3">
      <c r="A282" s="5">
        <v>44482</v>
      </c>
      <c r="B282" s="25">
        <f t="shared" si="37"/>
        <v>9.0172999394575182E-3</v>
      </c>
      <c r="C282" s="25">
        <f t="shared" si="38"/>
        <v>1.0301534991240461E-2</v>
      </c>
      <c r="D282" s="25">
        <f t="shared" si="39"/>
        <v>1.1126885809038931E-2</v>
      </c>
      <c r="E282" s="25">
        <f t="shared" si="40"/>
        <v>8.2585711680694066E-3</v>
      </c>
      <c r="F282" s="25">
        <f t="shared" si="41"/>
        <v>9.9267968137005426E-3</v>
      </c>
      <c r="G282" s="25">
        <f t="shared" si="42"/>
        <v>1.0328953280467132E-2</v>
      </c>
      <c r="H282" s="25">
        <f t="shared" si="43"/>
        <v>-3.0183278394578239E-3</v>
      </c>
      <c r="I282" s="25">
        <f t="shared" si="44"/>
        <v>1.0067199117723941E-2</v>
      </c>
      <c r="U282">
        <v>670.36</v>
      </c>
      <c r="V282" s="25">
        <v>670.3</v>
      </c>
      <c r="W282" s="25">
        <v>1472.75</v>
      </c>
      <c r="X282" s="25">
        <v>1472.5</v>
      </c>
      <c r="Y282" s="25">
        <v>16891</v>
      </c>
      <c r="Z282" s="25">
        <v>16894.240000000002</v>
      </c>
      <c r="AA282" s="26">
        <v>27.872</v>
      </c>
      <c r="AB282" s="27">
        <v>593</v>
      </c>
    </row>
    <row r="283" spans="1:28" x14ac:dyDescent="0.3">
      <c r="A283" s="5">
        <v>44483</v>
      </c>
      <c r="B283" s="25">
        <f t="shared" si="37"/>
        <v>1.4071296880880046E-3</v>
      </c>
      <c r="C283" s="25">
        <f t="shared" si="38"/>
        <v>1.1753842340511483E-3</v>
      </c>
      <c r="D283" s="25">
        <f t="shared" si="39"/>
        <v>1.0322201019729985E-3</v>
      </c>
      <c r="E283" s="25">
        <f t="shared" si="40"/>
        <v>2.3577441908628032E-3</v>
      </c>
      <c r="F283" s="25">
        <f t="shared" si="41"/>
        <v>2.0017740515734374E-3</v>
      </c>
      <c r="G283" s="25">
        <f t="shared" si="42"/>
        <v>1.4016039591946664E-3</v>
      </c>
      <c r="H283" s="25">
        <f t="shared" si="43"/>
        <v>3.9577599595536848E-4</v>
      </c>
      <c r="I283" s="25">
        <f t="shared" si="44"/>
        <v>0</v>
      </c>
      <c r="U283">
        <v>677.32</v>
      </c>
      <c r="V283" s="25">
        <v>677.8</v>
      </c>
      <c r="W283" s="25">
        <v>1488</v>
      </c>
      <c r="X283" s="25">
        <v>1487.19</v>
      </c>
      <c r="Y283" s="25">
        <v>17044</v>
      </c>
      <c r="Z283" s="25">
        <v>17034.34</v>
      </c>
      <c r="AA283" s="26">
        <v>27.788</v>
      </c>
      <c r="AB283" s="27">
        <v>599</v>
      </c>
    </row>
    <row r="284" spans="1:28" x14ac:dyDescent="0.3">
      <c r="A284" s="5">
        <v>44484</v>
      </c>
      <c r="B284" s="25">
        <f t="shared" si="37"/>
        <v>-1.7005310926514151E-3</v>
      </c>
      <c r="C284" s="25">
        <f t="shared" si="38"/>
        <v>-1.5114622073034776E-3</v>
      </c>
      <c r="D284" s="25">
        <f t="shared" si="39"/>
        <v>-3.0998622504986566E-3</v>
      </c>
      <c r="E284" s="25">
        <f t="shared" si="40"/>
        <v>-1.9298766870929714E-3</v>
      </c>
      <c r="F284" s="25">
        <f t="shared" si="41"/>
        <v>-2.0286707748817297E-3</v>
      </c>
      <c r="G284" s="25">
        <f t="shared" si="42"/>
        <v>-3.2488177784741443E-3</v>
      </c>
      <c r="H284" s="25">
        <f t="shared" si="43"/>
        <v>-3.5978988658962263E-4</v>
      </c>
      <c r="I284" s="25">
        <f t="shared" si="44"/>
        <v>-6.700192569819562E-3</v>
      </c>
      <c r="U284">
        <v>678.27</v>
      </c>
      <c r="V284" s="25">
        <v>678.5</v>
      </c>
      <c r="W284" s="25">
        <v>1489.75</v>
      </c>
      <c r="X284" s="25">
        <v>1490.17</v>
      </c>
      <c r="Y284" s="25">
        <v>17068</v>
      </c>
      <c r="Z284" s="25">
        <v>17074.55</v>
      </c>
      <c r="AA284" s="26">
        <v>27.798999999999999</v>
      </c>
      <c r="AB284" s="27">
        <v>599</v>
      </c>
    </row>
    <row r="285" spans="1:28" x14ac:dyDescent="0.3">
      <c r="A285" s="5">
        <v>44487</v>
      </c>
      <c r="B285" s="25">
        <f t="shared" si="37"/>
        <v>-5.4730164568297501E-3</v>
      </c>
      <c r="C285" s="25">
        <f t="shared" si="38"/>
        <v>-7.7611322593670144E-3</v>
      </c>
      <c r="D285" s="25">
        <f t="shared" si="39"/>
        <v>-1.0402828247198976E-2</v>
      </c>
      <c r="E285" s="25">
        <f t="shared" si="40"/>
        <v>-3.1866926533169696E-3</v>
      </c>
      <c r="F285" s="25">
        <f t="shared" si="41"/>
        <v>-4.4141256071360433E-3</v>
      </c>
      <c r="G285" s="25">
        <f t="shared" si="42"/>
        <v>-5.9787584166586518E-3</v>
      </c>
      <c r="H285" s="25">
        <f t="shared" si="43"/>
        <v>1.1868156973784431E-3</v>
      </c>
      <c r="I285" s="25">
        <f t="shared" si="44"/>
        <v>-8.4388686458645949E-3</v>
      </c>
      <c r="U285">
        <v>676.07</v>
      </c>
      <c r="V285" s="25">
        <v>676.4</v>
      </c>
      <c r="W285" s="25">
        <v>1487.5</v>
      </c>
      <c r="X285" s="25">
        <v>1487.15</v>
      </c>
      <c r="Y285" s="25">
        <v>17039</v>
      </c>
      <c r="Z285" s="25">
        <v>17041.63</v>
      </c>
      <c r="AA285" s="26">
        <v>27.789000000000001</v>
      </c>
      <c r="AB285" s="27">
        <v>595</v>
      </c>
    </row>
    <row r="286" spans="1:28" x14ac:dyDescent="0.3">
      <c r="A286" s="5">
        <v>44488</v>
      </c>
      <c r="B286" s="25">
        <f t="shared" si="37"/>
        <v>7.8763705841513685E-3</v>
      </c>
      <c r="C286" s="25">
        <f t="shared" si="38"/>
        <v>7.5930509075971958E-3</v>
      </c>
      <c r="D286" s="25">
        <f t="shared" si="39"/>
        <v>6.2546741508907652E-3</v>
      </c>
      <c r="E286" s="25">
        <f t="shared" si="40"/>
        <v>4.7469451783634349E-3</v>
      </c>
      <c r="F286" s="25">
        <f t="shared" si="41"/>
        <v>3.6405352687066484E-3</v>
      </c>
      <c r="G286" s="25">
        <f t="shared" si="42"/>
        <v>2.0216441657723281E-3</v>
      </c>
      <c r="H286" s="25">
        <f t="shared" si="43"/>
        <v>8.9816600551937472E-4</v>
      </c>
      <c r="I286" s="25">
        <f t="shared" si="44"/>
        <v>0</v>
      </c>
      <c r="U286">
        <v>672.04</v>
      </c>
      <c r="V286" s="25">
        <v>669.4</v>
      </c>
      <c r="W286" s="25">
        <v>1476</v>
      </c>
      <c r="X286" s="25">
        <v>1480.6</v>
      </c>
      <c r="Y286" s="25">
        <v>16946</v>
      </c>
      <c r="Z286" s="25">
        <v>16987.41</v>
      </c>
      <c r="AA286" s="26">
        <v>27.821999999999999</v>
      </c>
      <c r="AB286" s="27">
        <v>590</v>
      </c>
    </row>
    <row r="287" spans="1:28" x14ac:dyDescent="0.3">
      <c r="A287" s="5">
        <v>44489</v>
      </c>
      <c r="B287" s="25">
        <f t="shared" si="37"/>
        <v>-1.9339531916359831E-3</v>
      </c>
      <c r="C287" s="25">
        <f t="shared" si="38"/>
        <v>-5.0441362986268295E-4</v>
      </c>
      <c r="D287" s="25">
        <f t="shared" si="39"/>
        <v>-4.4546737688187099E-4</v>
      </c>
      <c r="E287" s="25">
        <f t="shared" si="40"/>
        <v>-1.3300439666518197E-4</v>
      </c>
      <c r="F287" s="25">
        <f t="shared" si="41"/>
        <v>1.5264252678830552E-3</v>
      </c>
      <c r="G287" s="25">
        <f t="shared" si="42"/>
        <v>2.2102079026863237E-3</v>
      </c>
      <c r="H287" s="25">
        <f t="shared" si="43"/>
        <v>1.2919434777444643E-3</v>
      </c>
      <c r="I287" s="25">
        <f t="shared" si="44"/>
        <v>3.3840979842404942E-3</v>
      </c>
      <c r="U287">
        <v>673.4</v>
      </c>
      <c r="V287" s="25">
        <v>673.6</v>
      </c>
      <c r="W287" s="25">
        <v>1487.25</v>
      </c>
      <c r="X287" s="25">
        <v>1486</v>
      </c>
      <c r="Y287" s="25">
        <v>17080</v>
      </c>
      <c r="Z287" s="25">
        <v>17068.240000000002</v>
      </c>
      <c r="AA287" s="26">
        <v>27.847000000000001</v>
      </c>
      <c r="AB287" s="27">
        <v>590</v>
      </c>
    </row>
    <row r="288" spans="1:28" x14ac:dyDescent="0.3">
      <c r="A288" s="5">
        <v>44490</v>
      </c>
      <c r="B288" s="25">
        <f t="shared" si="37"/>
        <v>2.5777739975802795E-3</v>
      </c>
      <c r="C288" s="25">
        <f t="shared" si="38"/>
        <v>1.1765695953470886E-3</v>
      </c>
      <c r="D288" s="25">
        <f t="shared" si="39"/>
        <v>1.4841201893010989E-3</v>
      </c>
      <c r="E288" s="25">
        <f t="shared" si="40"/>
        <v>3.2871087476731447E-3</v>
      </c>
      <c r="F288" s="25">
        <f t="shared" si="41"/>
        <v>2.1277246416183883E-3</v>
      </c>
      <c r="G288" s="25">
        <f t="shared" si="42"/>
        <v>1.539805755743689E-3</v>
      </c>
      <c r="H288" s="25">
        <f t="shared" si="43"/>
        <v>-3.1610357152098909E-3</v>
      </c>
      <c r="I288" s="25">
        <f t="shared" si="44"/>
        <v>0</v>
      </c>
      <c r="U288">
        <v>674.89</v>
      </c>
      <c r="V288" s="25">
        <v>673.3</v>
      </c>
      <c r="W288" s="25">
        <v>1486.5</v>
      </c>
      <c r="X288" s="25">
        <v>1488.27</v>
      </c>
      <c r="Y288" s="25">
        <v>17047</v>
      </c>
      <c r="Z288" s="25">
        <v>17065.97</v>
      </c>
      <c r="AA288" s="26">
        <v>27.882999999999999</v>
      </c>
      <c r="AB288" s="27">
        <v>592</v>
      </c>
    </row>
    <row r="289" spans="1:28" x14ac:dyDescent="0.3">
      <c r="A289" s="5">
        <v>44491</v>
      </c>
      <c r="B289" s="25">
        <f t="shared" si="37"/>
        <v>-1.0537408772716347E-3</v>
      </c>
      <c r="C289" s="25">
        <f t="shared" si="38"/>
        <v>-1.0084034467964639E-3</v>
      </c>
      <c r="D289" s="25">
        <f t="shared" si="39"/>
        <v>-2.8217142060757063E-3</v>
      </c>
      <c r="E289" s="25">
        <f t="shared" si="40"/>
        <v>-2.5320895771380335E-3</v>
      </c>
      <c r="F289" s="25">
        <f t="shared" si="41"/>
        <v>-2.0739723991292599E-3</v>
      </c>
      <c r="G289" s="25">
        <f t="shared" si="42"/>
        <v>-4.0173496568139903E-3</v>
      </c>
      <c r="H289" s="25">
        <f t="shared" si="43"/>
        <v>2.9099551708396476E-3</v>
      </c>
      <c r="I289" s="25">
        <f t="shared" si="44"/>
        <v>-8.4818150559092306E-3</v>
      </c>
      <c r="U289">
        <v>675.93</v>
      </c>
      <c r="V289" s="25">
        <v>674.3</v>
      </c>
      <c r="W289" s="25">
        <v>1488.25</v>
      </c>
      <c r="X289" s="25">
        <v>1491.44</v>
      </c>
      <c r="Y289" s="25">
        <v>17091</v>
      </c>
      <c r="Z289" s="25">
        <v>17122.16</v>
      </c>
      <c r="AA289" s="26">
        <v>27.795000000000002</v>
      </c>
      <c r="AB289" s="27">
        <v>592</v>
      </c>
    </row>
    <row r="290" spans="1:28" x14ac:dyDescent="0.3">
      <c r="A290" s="5">
        <v>44494</v>
      </c>
      <c r="B290" s="25">
        <f t="shared" si="37"/>
        <v>1.1414718313436481E-2</v>
      </c>
      <c r="C290" s="25">
        <f t="shared" si="38"/>
        <v>1.2864599773135817E-2</v>
      </c>
      <c r="D290" s="25">
        <f t="shared" si="39"/>
        <v>1.4469468450084875E-2</v>
      </c>
      <c r="E290" s="25">
        <f t="shared" si="40"/>
        <v>1.2685853293491324E-2</v>
      </c>
      <c r="F290" s="25">
        <f t="shared" si="41"/>
        <v>1.3639881285483105E-2</v>
      </c>
      <c r="G290" s="25">
        <f t="shared" si="42"/>
        <v>1.6148870168731951E-2</v>
      </c>
      <c r="H290" s="25">
        <f t="shared" si="43"/>
        <v>-1.6515280384730646E-3</v>
      </c>
      <c r="I290" s="25">
        <f t="shared" si="44"/>
        <v>2.1904835388049829E-2</v>
      </c>
      <c r="U290">
        <v>673.22</v>
      </c>
      <c r="V290" s="25">
        <v>672.4</v>
      </c>
      <c r="W290" s="25">
        <v>1486.75</v>
      </c>
      <c r="X290" s="25">
        <v>1488.35</v>
      </c>
      <c r="Y290" s="25">
        <v>17073</v>
      </c>
      <c r="Z290" s="25">
        <v>17078.86</v>
      </c>
      <c r="AA290" s="26">
        <v>27.876000000000001</v>
      </c>
      <c r="AB290" s="27">
        <v>587</v>
      </c>
    </row>
    <row r="291" spans="1:28" x14ac:dyDescent="0.3">
      <c r="A291" s="5">
        <v>44495</v>
      </c>
      <c r="B291" s="25">
        <f t="shared" si="37"/>
        <v>8.8781858382352002E-3</v>
      </c>
      <c r="C291" s="25">
        <f t="shared" si="38"/>
        <v>1.1389080768764969E-2</v>
      </c>
      <c r="D291" s="25">
        <f t="shared" si="39"/>
        <v>9.9184010291130595E-3</v>
      </c>
      <c r="E291" s="25">
        <f t="shared" si="40"/>
        <v>6.8218355027364818E-3</v>
      </c>
      <c r="F291" s="25">
        <f t="shared" si="41"/>
        <v>8.6581198795577276E-3</v>
      </c>
      <c r="G291" s="25">
        <f t="shared" si="42"/>
        <v>6.599241658267729E-3</v>
      </c>
      <c r="H291" s="25">
        <f t="shared" si="43"/>
        <v>-7.1867476404458914E-5</v>
      </c>
      <c r="I291" s="25">
        <f t="shared" si="44"/>
        <v>3.3277900926747457E-3</v>
      </c>
      <c r="U291">
        <v>684.18</v>
      </c>
      <c r="V291" s="25">
        <v>682.2</v>
      </c>
      <c r="W291" s="25">
        <v>1506</v>
      </c>
      <c r="X291" s="25">
        <v>1508.79</v>
      </c>
      <c r="Y291" s="25">
        <v>17269</v>
      </c>
      <c r="Z291" s="25">
        <v>17296.900000000001</v>
      </c>
      <c r="AA291" s="26">
        <v>27.83</v>
      </c>
      <c r="AB291" s="27">
        <v>600</v>
      </c>
    </row>
    <row r="292" spans="1:28" x14ac:dyDescent="0.3">
      <c r="A292" s="5">
        <v>44496</v>
      </c>
      <c r="B292" s="25">
        <f t="shared" si="37"/>
        <v>7.319755904784786E-3</v>
      </c>
      <c r="C292" s="25">
        <f t="shared" si="38"/>
        <v>6.3803897432104456E-3</v>
      </c>
      <c r="D292" s="25">
        <f t="shared" si="39"/>
        <v>8.6705745511335766E-3</v>
      </c>
      <c r="E292" s="25">
        <f t="shared" si="40"/>
        <v>7.2123907979035062E-3</v>
      </c>
      <c r="F292" s="25">
        <f t="shared" si="41"/>
        <v>6.5948914319164916E-3</v>
      </c>
      <c r="G292" s="25">
        <f t="shared" si="42"/>
        <v>8.7461796302222613E-3</v>
      </c>
      <c r="H292" s="25">
        <f t="shared" si="43"/>
        <v>-2.3385090975774538E-3</v>
      </c>
      <c r="I292" s="25">
        <f t="shared" si="44"/>
        <v>1.4839513862774217E-2</v>
      </c>
      <c r="U292">
        <v>688.71</v>
      </c>
      <c r="V292" s="25">
        <v>689</v>
      </c>
      <c r="W292" s="25">
        <v>1523.25</v>
      </c>
      <c r="X292" s="25">
        <v>1521.91</v>
      </c>
      <c r="Y292" s="25">
        <v>17423</v>
      </c>
      <c r="Z292" s="25">
        <v>17415.3</v>
      </c>
      <c r="AA292" s="26">
        <v>27.827999999999999</v>
      </c>
      <c r="AB292" s="27">
        <v>602</v>
      </c>
    </row>
    <row r="293" spans="1:28" x14ac:dyDescent="0.3">
      <c r="A293" s="5">
        <v>44497</v>
      </c>
      <c r="B293" s="25">
        <f t="shared" si="37"/>
        <v>1.7091582437275769E-4</v>
      </c>
      <c r="C293" s="25">
        <f t="shared" si="38"/>
        <v>-3.262110614476887E-4</v>
      </c>
      <c r="D293" s="25">
        <f t="shared" si="39"/>
        <v>-1.1517421371061401E-3</v>
      </c>
      <c r="E293" s="25">
        <f t="shared" si="40"/>
        <v>1.0421353491149074E-3</v>
      </c>
      <c r="F293" s="25">
        <f t="shared" si="41"/>
        <v>-4.3090785114916082E-4</v>
      </c>
      <c r="G293" s="25">
        <f t="shared" si="42"/>
        <v>-8.6364486976599943E-5</v>
      </c>
      <c r="H293" s="25">
        <f t="shared" si="43"/>
        <v>7.2012389242424619E-4</v>
      </c>
      <c r="I293" s="25">
        <f t="shared" si="44"/>
        <v>1.635323340730838E-3</v>
      </c>
      <c r="U293">
        <v>694.76</v>
      </c>
      <c r="V293" s="25">
        <v>695</v>
      </c>
      <c r="W293" s="25">
        <v>1533</v>
      </c>
      <c r="X293" s="25">
        <v>1531.98</v>
      </c>
      <c r="Y293" s="25">
        <v>17551</v>
      </c>
      <c r="Z293" s="25">
        <v>17541.36</v>
      </c>
      <c r="AA293" s="26">
        <v>27.763000000000002</v>
      </c>
      <c r="AB293" s="27">
        <v>611</v>
      </c>
    </row>
    <row r="294" spans="1:28" x14ac:dyDescent="0.3">
      <c r="A294" s="5">
        <v>44498</v>
      </c>
      <c r="B294" s="25">
        <f t="shared" si="37"/>
        <v>-4.6250118130244993E-3</v>
      </c>
      <c r="C294" s="25">
        <f t="shared" si="38"/>
        <v>-6.2183149152046976E-3</v>
      </c>
      <c r="D294" s="25">
        <f t="shared" si="39"/>
        <v>-6.6483840782025575E-3</v>
      </c>
      <c r="E294" s="25">
        <f t="shared" si="40"/>
        <v>-6.1196055160730239E-3</v>
      </c>
      <c r="F294" s="25">
        <f t="shared" si="41"/>
        <v>-6.6766288414818352E-3</v>
      </c>
      <c r="G294" s="25">
        <f t="shared" si="42"/>
        <v>-7.8470311684002148E-3</v>
      </c>
      <c r="H294" s="25">
        <f t="shared" si="43"/>
        <v>1.618385205153263E-3</v>
      </c>
      <c r="I294" s="25">
        <f t="shared" si="44"/>
        <v>-9.8522964430115944E-3</v>
      </c>
      <c r="U294">
        <v>694.7</v>
      </c>
      <c r="V294" s="25">
        <v>694.2</v>
      </c>
      <c r="W294" s="25">
        <v>1532.5</v>
      </c>
      <c r="X294" s="25">
        <v>1531.32</v>
      </c>
      <c r="Y294" s="25">
        <v>17554</v>
      </c>
      <c r="Z294" s="25">
        <v>17559.650000000001</v>
      </c>
      <c r="AA294" s="26">
        <v>27.783000000000001</v>
      </c>
      <c r="AB294" s="27">
        <v>612</v>
      </c>
    </row>
    <row r="295" spans="1:28" x14ac:dyDescent="0.3">
      <c r="A295" s="5">
        <v>44501</v>
      </c>
      <c r="B295" s="25">
        <f t="shared" si="37"/>
        <v>4.0551787586857778E-3</v>
      </c>
      <c r="C295" s="25">
        <f t="shared" si="38"/>
        <v>5.8919974053746899E-3</v>
      </c>
      <c r="D295" s="25">
        <f t="shared" si="39"/>
        <v>4.7739692838521513E-3</v>
      </c>
      <c r="E295" s="25">
        <f t="shared" si="40"/>
        <v>3.7522938224362531E-3</v>
      </c>
      <c r="F295" s="25">
        <f t="shared" si="41"/>
        <v>6.0037802168309614E-3</v>
      </c>
      <c r="G295" s="25">
        <f t="shared" si="42"/>
        <v>3.5048118370025793E-3</v>
      </c>
      <c r="H295" s="25">
        <f t="shared" si="43"/>
        <v>-1.6903742628476793E-3</v>
      </c>
      <c r="I295" s="25">
        <f t="shared" si="44"/>
        <v>-3.3057881344995439E-3</v>
      </c>
      <c r="U295">
        <v>689.27</v>
      </c>
      <c r="V295" s="25">
        <v>689.6</v>
      </c>
      <c r="W295" s="25">
        <v>1523</v>
      </c>
      <c r="X295" s="25">
        <v>1521.13</v>
      </c>
      <c r="Y295" s="25">
        <v>17473</v>
      </c>
      <c r="Z295" s="25">
        <v>17452.52</v>
      </c>
      <c r="AA295" s="26">
        <v>27.827999999999999</v>
      </c>
      <c r="AB295" s="27">
        <v>606</v>
      </c>
    </row>
    <row r="296" spans="1:28" x14ac:dyDescent="0.3">
      <c r="A296" s="5">
        <v>44502</v>
      </c>
      <c r="B296" s="25">
        <f t="shared" si="37"/>
        <v>6.8166589790977202E-3</v>
      </c>
      <c r="C296" s="25">
        <f t="shared" si="38"/>
        <v>7.4784936416773485E-3</v>
      </c>
      <c r="D296" s="25">
        <f t="shared" si="39"/>
        <v>6.7601839614343691E-3</v>
      </c>
      <c r="E296" s="25">
        <f t="shared" si="40"/>
        <v>6.619164714418535E-3</v>
      </c>
      <c r="F296" s="25">
        <f t="shared" si="41"/>
        <v>7.1494919652557035E-3</v>
      </c>
      <c r="G296" s="25">
        <f t="shared" si="42"/>
        <v>7.0016997847959376E-3</v>
      </c>
      <c r="H296" s="25">
        <f t="shared" si="43"/>
        <v>-1.1164936061037079E-3</v>
      </c>
      <c r="I296" s="25">
        <f t="shared" si="44"/>
        <v>6.6006840313520927E-3</v>
      </c>
      <c r="U296">
        <v>691.69</v>
      </c>
      <c r="V296" s="25">
        <v>692.9</v>
      </c>
      <c r="W296" s="25">
        <v>1532</v>
      </c>
      <c r="X296" s="25">
        <v>1530.29</v>
      </c>
      <c r="Y296" s="25">
        <v>17544</v>
      </c>
      <c r="Z296" s="25">
        <v>17518.13</v>
      </c>
      <c r="AA296" s="26">
        <v>27.780999999999999</v>
      </c>
      <c r="AB296" s="27">
        <v>604</v>
      </c>
    </row>
    <row r="297" spans="1:28" x14ac:dyDescent="0.3">
      <c r="A297" s="5">
        <v>44503</v>
      </c>
      <c r="B297" s="25">
        <f t="shared" si="37"/>
        <v>1.9229687504735253E-3</v>
      </c>
      <c r="C297" s="25">
        <f t="shared" si="38"/>
        <v>1.618385205153263E-3</v>
      </c>
      <c r="D297" s="25">
        <f t="shared" si="39"/>
        <v>1.5755929636350548E-3</v>
      </c>
      <c r="E297" s="25">
        <f t="shared" si="40"/>
        <v>3.3209192762031973E-3</v>
      </c>
      <c r="F297" s="25">
        <f t="shared" si="41"/>
        <v>3.5685988552254305E-3</v>
      </c>
      <c r="G297" s="25">
        <f t="shared" si="42"/>
        <v>3.5826922815995971E-3</v>
      </c>
      <c r="H297" s="25">
        <f t="shared" si="43"/>
        <v>2.8428022527703413E-3</v>
      </c>
      <c r="I297" s="25">
        <f t="shared" si="44"/>
        <v>3.2840752011900187E-3</v>
      </c>
      <c r="U297">
        <v>696.55</v>
      </c>
      <c r="V297" s="25">
        <v>697.6</v>
      </c>
      <c r="W297" s="25">
        <v>1543.5</v>
      </c>
      <c r="X297" s="25">
        <v>1541.27</v>
      </c>
      <c r="Y297" s="25">
        <v>17664</v>
      </c>
      <c r="Z297" s="25">
        <v>17634.47</v>
      </c>
      <c r="AA297" s="26">
        <v>27.75</v>
      </c>
      <c r="AB297" s="27">
        <v>608</v>
      </c>
    </row>
    <row r="298" spans="1:28" x14ac:dyDescent="0.3">
      <c r="A298" s="5">
        <v>44504</v>
      </c>
      <c r="B298" s="25">
        <f t="shared" si="37"/>
        <v>1.4115922278441003E-3</v>
      </c>
      <c r="C298" s="25">
        <f t="shared" si="38"/>
        <v>5.6438108366313544E-3</v>
      </c>
      <c r="D298" s="25">
        <f t="shared" si="39"/>
        <v>4.7119384674061569E-3</v>
      </c>
      <c r="E298" s="25">
        <f t="shared" si="40"/>
        <v>3.999760529975813E-3</v>
      </c>
      <c r="F298" s="25">
        <f t="shared" si="41"/>
        <v>5.1844325564098046E-3</v>
      </c>
      <c r="G298" s="25">
        <f t="shared" si="42"/>
        <v>3.1707064954795017E-3</v>
      </c>
      <c r="H298" s="25">
        <f t="shared" si="43"/>
        <v>-2.1583518577076182E-3</v>
      </c>
      <c r="I298" s="25">
        <f t="shared" si="44"/>
        <v>0</v>
      </c>
      <c r="U298">
        <v>699.05</v>
      </c>
      <c r="V298" s="25">
        <v>698.7</v>
      </c>
      <c r="W298" s="25">
        <v>1546</v>
      </c>
      <c r="X298" s="25">
        <v>1546.78</v>
      </c>
      <c r="Y298" s="25">
        <v>17698</v>
      </c>
      <c r="Z298" s="25">
        <v>17693.13</v>
      </c>
      <c r="AA298" s="26">
        <v>27.829000000000001</v>
      </c>
      <c r="AB298" s="27">
        <v>610</v>
      </c>
    </row>
    <row r="299" spans="1:28" x14ac:dyDescent="0.3">
      <c r="A299" s="5">
        <v>44505</v>
      </c>
      <c r="B299" s="25">
        <f t="shared" si="37"/>
        <v>7.6443517663601392E-3</v>
      </c>
      <c r="C299" s="25">
        <f t="shared" si="38"/>
        <v>9.1237127490339173E-3</v>
      </c>
      <c r="D299" s="25">
        <f t="shared" si="39"/>
        <v>6.5313308992338472E-3</v>
      </c>
      <c r="E299" s="25">
        <f t="shared" si="40"/>
        <v>4.3437287529261926E-3</v>
      </c>
      <c r="F299" s="25">
        <f t="shared" si="41"/>
        <v>7.1711999402756703E-3</v>
      </c>
      <c r="G299" s="25">
        <f t="shared" si="42"/>
        <v>6.6231055065857436E-3</v>
      </c>
      <c r="H299" s="25">
        <f t="shared" si="43"/>
        <v>6.1200613916367809E-4</v>
      </c>
      <c r="I299" s="25">
        <f t="shared" si="44"/>
        <v>4.9059787688544056E-3</v>
      </c>
      <c r="U299">
        <v>701.27</v>
      </c>
      <c r="V299" s="25">
        <v>702</v>
      </c>
      <c r="W299" s="25">
        <v>1554.75</v>
      </c>
      <c r="X299" s="25">
        <v>1554.82</v>
      </c>
      <c r="Y299" s="25">
        <v>17723</v>
      </c>
      <c r="Z299" s="25">
        <v>17764.04</v>
      </c>
      <c r="AA299" s="26">
        <v>27.768999999999998</v>
      </c>
      <c r="AB299" s="27">
        <v>610</v>
      </c>
    </row>
    <row r="300" spans="1:28" x14ac:dyDescent="0.3">
      <c r="A300" s="5">
        <v>44508</v>
      </c>
      <c r="B300" s="25">
        <f t="shared" si="37"/>
        <v>-3.9203607233930838E-4</v>
      </c>
      <c r="C300" s="25">
        <f t="shared" si="38"/>
        <v>-2.8721896240957384E-3</v>
      </c>
      <c r="D300" s="25">
        <f t="shared" si="39"/>
        <v>2.2618047527584425E-3</v>
      </c>
      <c r="E300" s="25">
        <f t="shared" si="40"/>
        <v>-1.2933376415274259E-3</v>
      </c>
      <c r="F300" s="25">
        <f t="shared" si="41"/>
        <v>-2.2886816193941777E-3</v>
      </c>
      <c r="G300" s="25">
        <f t="shared" si="42"/>
        <v>1.1609141378011118E-3</v>
      </c>
      <c r="H300" s="25">
        <f t="shared" si="43"/>
        <v>0</v>
      </c>
      <c r="I300" s="25">
        <f t="shared" si="44"/>
        <v>8.1235215214793474E-3</v>
      </c>
      <c r="U300">
        <v>705.93</v>
      </c>
      <c r="V300" s="25">
        <v>706.6</v>
      </c>
      <c r="W300" s="25">
        <v>1569</v>
      </c>
      <c r="X300" s="25">
        <v>1566.01</v>
      </c>
      <c r="Y300" s="25">
        <v>17859</v>
      </c>
      <c r="Z300" s="25">
        <v>17841.37</v>
      </c>
      <c r="AA300" s="26">
        <v>27.786000000000001</v>
      </c>
      <c r="AB300" s="27">
        <v>613</v>
      </c>
    </row>
    <row r="301" spans="1:28" x14ac:dyDescent="0.3">
      <c r="A301" s="5">
        <v>44509</v>
      </c>
      <c r="B301" s="25">
        <f t="shared" si="37"/>
        <v>-8.9666000179331102E-4</v>
      </c>
      <c r="C301" s="25">
        <f t="shared" si="38"/>
        <v>-1.1191942970151119E-3</v>
      </c>
      <c r="D301" s="25">
        <f t="shared" si="39"/>
        <v>-3.8197683849347528E-3</v>
      </c>
      <c r="E301" s="25">
        <f t="shared" si="40"/>
        <v>-8.2926635457860709E-4</v>
      </c>
      <c r="F301" s="25">
        <f t="shared" si="41"/>
        <v>-1.0053502122679878E-3</v>
      </c>
      <c r="G301" s="25">
        <f t="shared" si="42"/>
        <v>-2.6068614850762507E-3</v>
      </c>
      <c r="H301" s="25">
        <f t="shared" si="43"/>
        <v>5.0372396992144695E-4</v>
      </c>
      <c r="I301" s="25">
        <f t="shared" si="44"/>
        <v>-4.8661896511728994E-3</v>
      </c>
      <c r="U301">
        <v>706.75</v>
      </c>
      <c r="V301" s="25">
        <v>708.2</v>
      </c>
      <c r="W301" s="25">
        <v>1564.5</v>
      </c>
      <c r="X301" s="25">
        <v>1562.43</v>
      </c>
      <c r="Y301" s="25">
        <v>17852</v>
      </c>
      <c r="Z301" s="25">
        <v>17818.310000000001</v>
      </c>
      <c r="AA301" s="26">
        <v>27.786000000000001</v>
      </c>
      <c r="AB301" s="27">
        <v>618</v>
      </c>
    </row>
    <row r="302" spans="1:28" x14ac:dyDescent="0.3">
      <c r="A302" s="5">
        <v>44510</v>
      </c>
      <c r="B302" s="25">
        <f t="shared" si="37"/>
        <v>-9.9733183342430223E-3</v>
      </c>
      <c r="C302" s="25">
        <f t="shared" si="38"/>
        <v>-9.6448264125801736E-3</v>
      </c>
      <c r="D302" s="25">
        <f t="shared" si="39"/>
        <v>-8.3980281484216796E-3</v>
      </c>
      <c r="E302" s="25">
        <f t="shared" si="40"/>
        <v>-7.7486329202144455E-3</v>
      </c>
      <c r="F302" s="25">
        <f t="shared" si="41"/>
        <v>-8.0535621191198808E-3</v>
      </c>
      <c r="G302" s="25">
        <f t="shared" si="42"/>
        <v>-7.0612311677892316E-3</v>
      </c>
      <c r="H302" s="25">
        <f t="shared" si="43"/>
        <v>-6.4769172139384108E-4</v>
      </c>
      <c r="I302" s="25">
        <f t="shared" si="44"/>
        <v>-4.8899852941917919E-3</v>
      </c>
      <c r="U302">
        <v>704.91</v>
      </c>
      <c r="V302" s="25">
        <v>705.5</v>
      </c>
      <c r="W302" s="25">
        <v>1562.75</v>
      </c>
      <c r="X302" s="25">
        <v>1560.86</v>
      </c>
      <c r="Y302" s="25">
        <v>17836</v>
      </c>
      <c r="Z302" s="25">
        <v>17803.54</v>
      </c>
      <c r="AA302" s="26">
        <v>27.8</v>
      </c>
      <c r="AB302" s="27">
        <v>615</v>
      </c>
    </row>
    <row r="303" spans="1:28" x14ac:dyDescent="0.3">
      <c r="A303" s="5">
        <v>44511</v>
      </c>
      <c r="B303" s="25">
        <f t="shared" si="37"/>
        <v>1.1884887785100296E-3</v>
      </c>
      <c r="C303" s="25">
        <f t="shared" si="38"/>
        <v>1.4526675139508523E-3</v>
      </c>
      <c r="D303" s="25">
        <f t="shared" si="39"/>
        <v>-2.1463841680912188E-3</v>
      </c>
      <c r="E303" s="25">
        <f t="shared" si="40"/>
        <v>-1.3367834906364623E-3</v>
      </c>
      <c r="F303" s="25">
        <f t="shared" si="41"/>
        <v>-1.0338990543224409E-3</v>
      </c>
      <c r="G303" s="25">
        <f t="shared" si="42"/>
        <v>-5.9322693603066383E-3</v>
      </c>
      <c r="H303" s="25">
        <f t="shared" si="43"/>
        <v>5.0379647688333115E-4</v>
      </c>
      <c r="I303" s="25">
        <f t="shared" si="44"/>
        <v>-1.4815085785140587E-2</v>
      </c>
      <c r="U303">
        <v>699.95</v>
      </c>
      <c r="V303" s="25">
        <v>699.6</v>
      </c>
      <c r="W303" s="25">
        <v>1547.75</v>
      </c>
      <c r="X303" s="25">
        <v>1548.34</v>
      </c>
      <c r="Y303" s="25">
        <v>17659</v>
      </c>
      <c r="Z303" s="25">
        <v>17666.12</v>
      </c>
      <c r="AA303" s="26">
        <v>27.782</v>
      </c>
      <c r="AB303" s="27">
        <v>612</v>
      </c>
    </row>
    <row r="304" spans="1:28" x14ac:dyDescent="0.3">
      <c r="A304" s="5">
        <v>44512</v>
      </c>
      <c r="B304" s="25">
        <f t="shared" si="37"/>
        <v>-3.96006001837397E-4</v>
      </c>
      <c r="C304" s="25">
        <f t="shared" si="38"/>
        <v>-1.1296700951219697E-3</v>
      </c>
      <c r="D304" s="25">
        <f t="shared" si="39"/>
        <v>-2.43815108232179E-3</v>
      </c>
      <c r="E304" s="25">
        <f t="shared" si="40"/>
        <v>6.6125145517676506E-4</v>
      </c>
      <c r="F304" s="25">
        <f t="shared" si="41"/>
        <v>5.8816117311233102E-4</v>
      </c>
      <c r="G304" s="25">
        <f t="shared" si="42"/>
        <v>5.6034081681084692E-4</v>
      </c>
      <c r="H304" s="25">
        <f t="shared" si="43"/>
        <v>-1.43915953331688E-4</v>
      </c>
      <c r="I304" s="25">
        <f t="shared" si="44"/>
        <v>0</v>
      </c>
      <c r="U304">
        <v>695.81</v>
      </c>
      <c r="V304" s="25">
        <v>698.1</v>
      </c>
      <c r="W304" s="25">
        <v>1550</v>
      </c>
      <c r="X304" s="25">
        <v>1546.74</v>
      </c>
      <c r="Y304" s="25">
        <v>17680</v>
      </c>
      <c r="Z304" s="25">
        <v>17642.52</v>
      </c>
      <c r="AA304" s="26">
        <v>27.795999999999999</v>
      </c>
      <c r="AB304" s="27">
        <v>603</v>
      </c>
    </row>
    <row r="305" spans="1:28" x14ac:dyDescent="0.3">
      <c r="A305" s="5">
        <v>44515</v>
      </c>
      <c r="B305" s="25">
        <f t="shared" si="37"/>
        <v>-1.8906746252691304E-2</v>
      </c>
      <c r="C305" s="25">
        <f t="shared" si="38"/>
        <v>-2.0225775102205752E-2</v>
      </c>
      <c r="D305" s="25">
        <f t="shared" si="39"/>
        <v>-1.8258730688833109E-2</v>
      </c>
      <c r="E305" s="25">
        <f t="shared" si="40"/>
        <v>-1.6263687356781822E-2</v>
      </c>
      <c r="F305" s="25">
        <f t="shared" si="41"/>
        <v>-1.7606352540292539E-2</v>
      </c>
      <c r="G305" s="25">
        <f t="shared" si="42"/>
        <v>-1.5313436990661164E-2</v>
      </c>
      <c r="H305" s="25">
        <f t="shared" si="43"/>
        <v>2.1924710013558027E-3</v>
      </c>
      <c r="I305" s="25">
        <f t="shared" si="44"/>
        <v>-1.1676529661835629E-2</v>
      </c>
      <c r="U305">
        <v>696.2</v>
      </c>
      <c r="V305" s="25">
        <v>696.4</v>
      </c>
      <c r="W305" s="25">
        <v>1548.25</v>
      </c>
      <c r="X305" s="25">
        <v>1547.65</v>
      </c>
      <c r="Y305" s="25">
        <v>17673</v>
      </c>
      <c r="Z305" s="25">
        <v>17654.189999999999</v>
      </c>
      <c r="AA305" s="26">
        <v>27.792000000000002</v>
      </c>
      <c r="AB305" s="27">
        <v>603</v>
      </c>
    </row>
    <row r="306" spans="1:28" x14ac:dyDescent="0.3">
      <c r="A306" s="5">
        <v>44516</v>
      </c>
      <c r="B306" s="25">
        <f t="shared" si="37"/>
        <v>-1.7891673603762253E-3</v>
      </c>
      <c r="C306" s="25">
        <f t="shared" si="38"/>
        <v>1.1527378798082617E-3</v>
      </c>
      <c r="D306" s="25">
        <f t="shared" si="39"/>
        <v>-5.8513752400946939E-4</v>
      </c>
      <c r="E306" s="25">
        <f t="shared" si="40"/>
        <v>-2.3805774658238054E-3</v>
      </c>
      <c r="F306" s="25">
        <f t="shared" si="41"/>
        <v>-1.289762362438254E-3</v>
      </c>
      <c r="G306" s="25">
        <f t="shared" si="42"/>
        <v>-2.160963345312118E-3</v>
      </c>
      <c r="H306" s="25">
        <f t="shared" si="43"/>
        <v>-3.3445448615011266E-3</v>
      </c>
      <c r="I306" s="25">
        <f t="shared" si="44"/>
        <v>-5.0462680676242721E-3</v>
      </c>
      <c r="U306">
        <v>685.62</v>
      </c>
      <c r="V306" s="25">
        <v>683.8</v>
      </c>
      <c r="W306" s="25">
        <v>1517.25</v>
      </c>
      <c r="X306" s="25">
        <v>1520.64</v>
      </c>
      <c r="Y306" s="25">
        <v>17342</v>
      </c>
      <c r="Z306" s="25">
        <v>17369.39</v>
      </c>
      <c r="AA306" s="26">
        <v>27.853000000000002</v>
      </c>
      <c r="AB306" s="27">
        <v>596</v>
      </c>
    </row>
    <row r="307" spans="1:28" x14ac:dyDescent="0.3">
      <c r="A307" s="5">
        <v>44517</v>
      </c>
      <c r="B307" s="25">
        <f t="shared" si="37"/>
        <v>1.0969661329221457E-3</v>
      </c>
      <c r="C307" s="25">
        <f t="shared" si="38"/>
        <v>-5.2805403230332636E-3</v>
      </c>
      <c r="D307" s="25">
        <f t="shared" si="39"/>
        <v>-4.5464623301763743E-3</v>
      </c>
      <c r="E307" s="25">
        <f t="shared" si="40"/>
        <v>5.7354530661019804E-3</v>
      </c>
      <c r="F307" s="25">
        <f t="shared" si="41"/>
        <v>3.7068724667913889E-3</v>
      </c>
      <c r="G307" s="25">
        <f t="shared" si="42"/>
        <v>3.7786268306580222E-3</v>
      </c>
      <c r="H307" s="25">
        <f t="shared" si="43"/>
        <v>-4.7663844118773068E-3</v>
      </c>
      <c r="I307" s="25">
        <f t="shared" si="44"/>
        <v>5.0462680676242192E-3</v>
      </c>
      <c r="U307">
        <v>684.14</v>
      </c>
      <c r="V307" s="25">
        <v>683.4</v>
      </c>
      <c r="W307" s="25">
        <v>1519</v>
      </c>
      <c r="X307" s="25">
        <v>1518.68</v>
      </c>
      <c r="Y307" s="25">
        <v>17311</v>
      </c>
      <c r="Z307" s="25">
        <v>17328.09</v>
      </c>
      <c r="AA307" s="26">
        <v>27.76</v>
      </c>
      <c r="AB307" s="27">
        <v>593</v>
      </c>
    </row>
    <row r="308" spans="1:28" x14ac:dyDescent="0.3">
      <c r="A308" s="5">
        <v>44518</v>
      </c>
      <c r="B308" s="25">
        <f t="shared" si="37"/>
        <v>1.4550293933750793E-2</v>
      </c>
      <c r="C308" s="25">
        <f t="shared" si="38"/>
        <v>1.8036232489356957E-2</v>
      </c>
      <c r="D308" s="25">
        <f t="shared" si="39"/>
        <v>1.6763019152053159E-2</v>
      </c>
      <c r="E308" s="25">
        <f t="shared" si="40"/>
        <v>9.0382251054423098E-3</v>
      </c>
      <c r="F308" s="25">
        <f t="shared" si="41"/>
        <v>1.2322733632013451E-2</v>
      </c>
      <c r="G308" s="25">
        <f t="shared" si="42"/>
        <v>1.061721022914637E-2</v>
      </c>
      <c r="H308" s="25">
        <f t="shared" si="43"/>
        <v>2.1332377248228216E-3</v>
      </c>
      <c r="I308" s="25">
        <f t="shared" si="44"/>
        <v>6.6889881507967101E-3</v>
      </c>
      <c r="U308">
        <v>686.73</v>
      </c>
      <c r="V308" s="25">
        <v>680.3</v>
      </c>
      <c r="W308" s="25">
        <v>1511</v>
      </c>
      <c r="X308" s="25">
        <v>1524.32</v>
      </c>
      <c r="Y308" s="25">
        <v>17330</v>
      </c>
      <c r="Z308" s="25">
        <v>17427.759999999998</v>
      </c>
      <c r="AA308" s="26">
        <v>27.628</v>
      </c>
      <c r="AB308" s="27">
        <v>596</v>
      </c>
    </row>
    <row r="309" spans="1:28" x14ac:dyDescent="0.3">
      <c r="A309" s="5">
        <v>44519</v>
      </c>
      <c r="B309" s="25">
        <f t="shared" si="37"/>
        <v>6.8012050874829057E-3</v>
      </c>
      <c r="C309" s="25">
        <f t="shared" si="38"/>
        <v>7.2857118199322127E-3</v>
      </c>
      <c r="D309" s="25">
        <f t="shared" si="39"/>
        <v>1.1211846641378784E-2</v>
      </c>
      <c r="E309" s="25">
        <f t="shared" si="40"/>
        <v>7.8667399740354905E-3</v>
      </c>
      <c r="F309" s="25">
        <f t="shared" si="41"/>
        <v>7.6365568467480849E-3</v>
      </c>
      <c r="G309" s="25">
        <f t="shared" si="42"/>
        <v>1.3509464453273907E-2</v>
      </c>
      <c r="H309" s="25">
        <f t="shared" si="43"/>
        <v>2.3809535057418754E-3</v>
      </c>
      <c r="I309" s="25">
        <f t="shared" si="44"/>
        <v>2.4692612590371414E-2</v>
      </c>
      <c r="U309">
        <v>694.06</v>
      </c>
      <c r="V309" s="25">
        <v>691.8</v>
      </c>
      <c r="W309" s="25">
        <v>1538.5</v>
      </c>
      <c r="X309" s="25">
        <v>1543.22</v>
      </c>
      <c r="Y309" s="25">
        <v>17584</v>
      </c>
      <c r="Z309" s="25">
        <v>17585.990000000002</v>
      </c>
      <c r="AA309" s="26">
        <v>27.687000000000001</v>
      </c>
      <c r="AB309" s="27">
        <v>600</v>
      </c>
    </row>
    <row r="310" spans="1:28" x14ac:dyDescent="0.3">
      <c r="A310" s="5">
        <v>44522</v>
      </c>
      <c r="B310" s="25">
        <f t="shared" si="37"/>
        <v>1.1296244010872047E-4</v>
      </c>
      <c r="C310" s="25">
        <f t="shared" si="38"/>
        <v>1.1285773064061745E-3</v>
      </c>
      <c r="D310" s="25">
        <f t="shared" si="39"/>
        <v>-2.1463841680912188E-3</v>
      </c>
      <c r="E310" s="25">
        <f t="shared" si="40"/>
        <v>-1.566257693428924E-3</v>
      </c>
      <c r="F310" s="25">
        <f t="shared" si="41"/>
        <v>-1.1517514005193372E-3</v>
      </c>
      <c r="G310" s="25">
        <f t="shared" si="42"/>
        <v>-4.9018308985843678E-3</v>
      </c>
      <c r="H310" s="25">
        <f t="shared" si="43"/>
        <v>-3.5012398379679135E-3</v>
      </c>
      <c r="I310" s="25">
        <f t="shared" si="44"/>
        <v>-1.1447385840350835E-2</v>
      </c>
      <c r="U310">
        <v>703.5</v>
      </c>
      <c r="V310" s="25">
        <v>699.6</v>
      </c>
      <c r="W310" s="25">
        <v>1549.75</v>
      </c>
      <c r="X310" s="25">
        <v>1555.05</v>
      </c>
      <c r="Y310" s="25">
        <v>17704</v>
      </c>
      <c r="Z310" s="25">
        <v>17724.88</v>
      </c>
      <c r="AA310" s="26">
        <v>27.753</v>
      </c>
      <c r="AB310" s="27">
        <v>615</v>
      </c>
    </row>
    <row r="311" spans="1:28" x14ac:dyDescent="0.3">
      <c r="A311" s="5">
        <v>44523</v>
      </c>
      <c r="B311" s="25">
        <f t="shared" si="37"/>
        <v>-7.9100518277699743E-4</v>
      </c>
      <c r="C311" s="25">
        <f t="shared" si="38"/>
        <v>1.7709092610119184E-3</v>
      </c>
      <c r="D311" s="25">
        <f t="shared" si="39"/>
        <v>-3.3000962585141261E-3</v>
      </c>
      <c r="E311" s="25">
        <f t="shared" si="40"/>
        <v>-5.0472866254404997E-4</v>
      </c>
      <c r="F311" s="25">
        <f t="shared" si="41"/>
        <v>2.9057827481562661E-3</v>
      </c>
      <c r="G311" s="25">
        <f t="shared" si="42"/>
        <v>-2.1449722942804149E-3</v>
      </c>
      <c r="H311" s="25">
        <f t="shared" si="43"/>
        <v>2.0589145599836448E-3</v>
      </c>
      <c r="I311" s="25">
        <f t="shared" si="44"/>
        <v>-1.324522675002068E-2</v>
      </c>
      <c r="U311">
        <v>700.06</v>
      </c>
      <c r="V311" s="25">
        <v>698.1</v>
      </c>
      <c r="W311" s="25">
        <v>1551.5</v>
      </c>
      <c r="X311" s="25">
        <v>1553.26</v>
      </c>
      <c r="Y311" s="25">
        <v>17706</v>
      </c>
      <c r="Z311" s="25">
        <v>17697.14</v>
      </c>
      <c r="AA311" s="26">
        <v>27.655999999999999</v>
      </c>
      <c r="AB311" s="27">
        <v>608</v>
      </c>
    </row>
    <row r="312" spans="1:28" x14ac:dyDescent="0.3">
      <c r="A312" s="5">
        <v>44524</v>
      </c>
      <c r="B312" s="25">
        <f t="shared" si="37"/>
        <v>5.8049589560756672E-3</v>
      </c>
      <c r="C312" s="25">
        <f t="shared" si="38"/>
        <v>4.4936682903404124E-3</v>
      </c>
      <c r="D312" s="25">
        <f t="shared" si="39"/>
        <v>6.1609192653103353E-3</v>
      </c>
      <c r="E312" s="25">
        <f t="shared" si="40"/>
        <v>6.1270926775446564E-3</v>
      </c>
      <c r="F312" s="25">
        <f t="shared" si="41"/>
        <v>4.3365119057499676E-3</v>
      </c>
      <c r="G312" s="25">
        <f t="shared" si="42"/>
        <v>6.1508795850792192E-3</v>
      </c>
      <c r="H312" s="25">
        <f t="shared" si="43"/>
        <v>9.3774803092063104E-4</v>
      </c>
      <c r="I312" s="25">
        <f t="shared" si="44"/>
        <v>1.159913584335194E-2</v>
      </c>
      <c r="U312">
        <v>698.56</v>
      </c>
      <c r="V312" s="25">
        <v>695.8</v>
      </c>
      <c r="W312" s="25">
        <v>1554.25</v>
      </c>
      <c r="X312" s="25">
        <v>1557.78</v>
      </c>
      <c r="Y312" s="25">
        <v>17692</v>
      </c>
      <c r="Z312" s="25">
        <v>17688.21</v>
      </c>
      <c r="AA312" s="26">
        <v>27.713000000000001</v>
      </c>
      <c r="AB312" s="27">
        <v>600</v>
      </c>
    </row>
    <row r="313" spans="1:28" x14ac:dyDescent="0.3">
      <c r="A313" s="5">
        <v>44525</v>
      </c>
      <c r="B313" s="25">
        <f t="shared" si="37"/>
        <v>3.2540423686687487E-3</v>
      </c>
      <c r="C313" s="25">
        <f t="shared" si="38"/>
        <v>4.7923414403064869E-3</v>
      </c>
      <c r="D313" s="25">
        <f t="shared" si="39"/>
        <v>2.1402590748214388E-3</v>
      </c>
      <c r="E313" s="25">
        <f t="shared" si="40"/>
        <v>1.9927403509344935E-3</v>
      </c>
      <c r="F313" s="25">
        <f t="shared" si="41"/>
        <v>3.1078816452706991E-3</v>
      </c>
      <c r="G313" s="25">
        <f t="shared" si="42"/>
        <v>-4.4114613325099353E-4</v>
      </c>
      <c r="H313" s="25">
        <f t="shared" si="43"/>
        <v>-7.2126657531982881E-4</v>
      </c>
      <c r="I313" s="25">
        <f t="shared" si="44"/>
        <v>-8.2713457506771934E-3</v>
      </c>
      <c r="U313">
        <v>702.87</v>
      </c>
      <c r="V313" s="25">
        <v>700.1</v>
      </c>
      <c r="W313" s="25">
        <v>1561.25</v>
      </c>
      <c r="X313" s="25">
        <v>1564.55</v>
      </c>
      <c r="Y313" s="25">
        <v>17795</v>
      </c>
      <c r="Z313" s="25">
        <v>17796.919999999998</v>
      </c>
      <c r="AA313" s="26">
        <v>27.739000000000001</v>
      </c>
      <c r="AB313" s="27">
        <v>607</v>
      </c>
    </row>
    <row r="314" spans="1:28" x14ac:dyDescent="0.3">
      <c r="A314" s="5">
        <v>44526</v>
      </c>
      <c r="B314" s="25">
        <f t="shared" si="37"/>
        <v>3.1876547417957054E-3</v>
      </c>
      <c r="C314" s="25">
        <f t="shared" si="38"/>
        <v>2.5465555700450284E-3</v>
      </c>
      <c r="D314" s="25">
        <f t="shared" si="39"/>
        <v>2.4201022559992491E-3</v>
      </c>
      <c r="E314" s="25">
        <f t="shared" si="40"/>
        <v>4.5710797329481401E-3</v>
      </c>
      <c r="F314" s="25">
        <f t="shared" si="41"/>
        <v>3.9617611999766232E-3</v>
      </c>
      <c r="G314" s="25">
        <f t="shared" si="42"/>
        <v>5.5216213984096664E-3</v>
      </c>
      <c r="H314" s="25">
        <f t="shared" si="43"/>
        <v>5.7705487229008491E-4</v>
      </c>
      <c r="I314" s="25">
        <f t="shared" si="44"/>
        <v>9.9174366573459242E-3</v>
      </c>
      <c r="U314">
        <v>702.56</v>
      </c>
      <c r="V314" s="25">
        <v>701.6</v>
      </c>
      <c r="W314" s="25">
        <v>1568.75</v>
      </c>
      <c r="X314" s="25">
        <v>1569.42</v>
      </c>
      <c r="Y314" s="25">
        <v>17853</v>
      </c>
      <c r="Z314" s="25">
        <v>17832.419999999998</v>
      </c>
      <c r="AA314" s="26">
        <v>27.719000000000001</v>
      </c>
      <c r="AB314" s="27">
        <v>602</v>
      </c>
    </row>
    <row r="315" spans="1:28" x14ac:dyDescent="0.3">
      <c r="A315" s="5">
        <v>44529</v>
      </c>
      <c r="B315" s="25">
        <f t="shared" si="37"/>
        <v>-5.1500337741683978E-3</v>
      </c>
      <c r="C315" s="25">
        <f t="shared" si="38"/>
        <v>-5.099612645328125E-3</v>
      </c>
      <c r="D315" s="25">
        <f t="shared" si="39"/>
        <v>-3.9891775369107849E-3</v>
      </c>
      <c r="E315" s="25">
        <f t="shared" si="40"/>
        <v>-4.9165776628365149E-3</v>
      </c>
      <c r="F315" s="25">
        <f t="shared" si="41"/>
        <v>-5.1539946108825323E-3</v>
      </c>
      <c r="G315" s="25">
        <f t="shared" si="42"/>
        <v>-5.2512184251756111E-3</v>
      </c>
      <c r="H315" s="25">
        <f t="shared" si="43"/>
        <v>-3.7206321028750073E-3</v>
      </c>
      <c r="I315" s="25">
        <f t="shared" si="44"/>
        <v>-4.9464239353255741E-3</v>
      </c>
      <c r="U315">
        <v>706.45</v>
      </c>
      <c r="V315" s="25">
        <v>703.3</v>
      </c>
      <c r="W315" s="25">
        <v>1572.75</v>
      </c>
      <c r="X315" s="25">
        <v>1575.65</v>
      </c>
      <c r="Y315" s="25">
        <v>17910</v>
      </c>
      <c r="Z315" s="25">
        <v>17914.12</v>
      </c>
      <c r="AA315" s="26">
        <v>27.734999999999999</v>
      </c>
      <c r="AB315" s="27">
        <v>608</v>
      </c>
    </row>
    <row r="316" spans="1:28" x14ac:dyDescent="0.3">
      <c r="A316" s="5">
        <v>44530</v>
      </c>
      <c r="B316" s="25">
        <f t="shared" si="37"/>
        <v>-3.6546665737914549E-3</v>
      </c>
      <c r="C316" s="25">
        <f t="shared" si="38"/>
        <v>-3.8418488105646728E-3</v>
      </c>
      <c r="D316" s="25">
        <f t="shared" si="39"/>
        <v>-4.435231535510906E-3</v>
      </c>
      <c r="E316" s="25">
        <f t="shared" si="40"/>
        <v>-3.2960770822524606E-3</v>
      </c>
      <c r="F316" s="25">
        <f t="shared" si="41"/>
        <v>-3.7517260701440936E-3</v>
      </c>
      <c r="G316" s="25">
        <f t="shared" si="42"/>
        <v>-4.2352098556277824E-3</v>
      </c>
      <c r="H316" s="25">
        <f t="shared" si="43"/>
        <v>6.2413392352044387E-3</v>
      </c>
      <c r="I316" s="25">
        <f t="shared" si="44"/>
        <v>-6.633523495633906E-3</v>
      </c>
      <c r="U316">
        <v>702.75</v>
      </c>
      <c r="V316" s="25">
        <v>700.5</v>
      </c>
      <c r="W316" s="25">
        <v>1564.75</v>
      </c>
      <c r="X316" s="25">
        <v>1567.55</v>
      </c>
      <c r="Y316" s="25">
        <v>17818</v>
      </c>
      <c r="Z316" s="25">
        <v>17826.259999999998</v>
      </c>
      <c r="AA316" s="26">
        <v>27.632000000000001</v>
      </c>
      <c r="AB316" s="27">
        <v>605</v>
      </c>
    </row>
    <row r="317" spans="1:28" x14ac:dyDescent="0.3">
      <c r="A317" s="5">
        <v>44531</v>
      </c>
      <c r="B317" s="25">
        <f t="shared" si="37"/>
        <v>-8.5419837730405894E-3</v>
      </c>
      <c r="C317" s="25">
        <f t="shared" si="38"/>
        <v>-8.3749885555681591E-3</v>
      </c>
      <c r="D317" s="25">
        <f t="shared" si="39"/>
        <v>-6.9065022732291131E-3</v>
      </c>
      <c r="E317" s="25">
        <f t="shared" si="40"/>
        <v>-9.5134680080208051E-3</v>
      </c>
      <c r="F317" s="25">
        <f t="shared" si="41"/>
        <v>-8.2688141927602359E-3</v>
      </c>
      <c r="G317" s="25">
        <f t="shared" si="42"/>
        <v>-6.6095799604330117E-3</v>
      </c>
      <c r="H317" s="25">
        <f t="shared" si="43"/>
        <v>9.705772101136187E-4</v>
      </c>
      <c r="I317" s="25">
        <f t="shared" si="44"/>
        <v>-3.3333364197582274E-3</v>
      </c>
      <c r="U317">
        <v>699.78</v>
      </c>
      <c r="V317" s="25">
        <v>697.4</v>
      </c>
      <c r="W317" s="25">
        <v>1558.75</v>
      </c>
      <c r="X317" s="25">
        <v>1561.68</v>
      </c>
      <c r="Y317" s="25">
        <v>17753</v>
      </c>
      <c r="Z317" s="25">
        <v>17767.599999999999</v>
      </c>
      <c r="AA317" s="26">
        <v>27.805</v>
      </c>
      <c r="AB317" s="27">
        <v>601</v>
      </c>
    </row>
    <row r="318" spans="1:28" x14ac:dyDescent="0.3">
      <c r="A318" s="5">
        <v>44532</v>
      </c>
      <c r="B318" s="25">
        <f t="shared" si="37"/>
        <v>1.5327413519863158E-3</v>
      </c>
      <c r="C318" s="25">
        <f t="shared" si="38"/>
        <v>1.4545457109943617E-3</v>
      </c>
      <c r="D318" s="25">
        <f t="shared" si="39"/>
        <v>2.5955313778186968E-3</v>
      </c>
      <c r="E318" s="25">
        <f t="shared" si="40"/>
        <v>3.4447517250501538E-3</v>
      </c>
      <c r="F318" s="25">
        <f t="shared" si="41"/>
        <v>2.2121405829240966E-3</v>
      </c>
      <c r="G318" s="25">
        <f t="shared" si="42"/>
        <v>1.911373249279936E-3</v>
      </c>
      <c r="H318" s="25">
        <f t="shared" si="43"/>
        <v>-1.8341040510936298E-3</v>
      </c>
      <c r="I318" s="25">
        <f t="shared" si="44"/>
        <v>1.6680571006970134E-3</v>
      </c>
      <c r="U318">
        <v>695.17</v>
      </c>
      <c r="V318" s="25">
        <v>692.6</v>
      </c>
      <c r="W318" s="25">
        <v>1545.75</v>
      </c>
      <c r="X318" s="25">
        <v>1548.82</v>
      </c>
      <c r="Y318" s="25">
        <v>17602</v>
      </c>
      <c r="Z318" s="25">
        <v>17599.37</v>
      </c>
      <c r="AA318" s="26">
        <v>27.832000000000001</v>
      </c>
      <c r="AB318" s="27">
        <v>599</v>
      </c>
    </row>
    <row r="319" spans="1:28" x14ac:dyDescent="0.3">
      <c r="A319" s="5">
        <v>44533</v>
      </c>
      <c r="B319" s="25">
        <f t="shared" si="37"/>
        <v>9.8778778500015676E-3</v>
      </c>
      <c r="C319" s="25">
        <f t="shared" si="38"/>
        <v>1.0762291655138404E-2</v>
      </c>
      <c r="D319" s="25">
        <f t="shared" si="39"/>
        <v>1.0600299802974247E-2</v>
      </c>
      <c r="E319" s="25">
        <f t="shared" si="40"/>
        <v>7.0891549575982128E-3</v>
      </c>
      <c r="F319" s="25">
        <f t="shared" si="41"/>
        <v>6.895162203352281E-3</v>
      </c>
      <c r="G319" s="25">
        <f t="shared" si="42"/>
        <v>7.5664207539249745E-3</v>
      </c>
      <c r="H319" s="25">
        <f t="shared" si="43"/>
        <v>9.7141528443428948E-4</v>
      </c>
      <c r="I319" s="25">
        <f t="shared" si="44"/>
        <v>8.2988028146950641E-3</v>
      </c>
      <c r="U319">
        <v>696.5</v>
      </c>
      <c r="V319" s="25">
        <v>694.4</v>
      </c>
      <c r="W319" s="25">
        <v>1548</v>
      </c>
      <c r="X319" s="25">
        <v>1552.25</v>
      </c>
      <c r="Y319" s="25">
        <v>17629</v>
      </c>
      <c r="Z319" s="25">
        <v>17660.099999999999</v>
      </c>
      <c r="AA319" s="26">
        <v>27.780999999999999</v>
      </c>
      <c r="AB319" s="27">
        <v>600</v>
      </c>
    </row>
    <row r="320" spans="1:28" x14ac:dyDescent="0.3">
      <c r="A320" s="5">
        <v>44536</v>
      </c>
      <c r="B320" s="25">
        <f t="shared" si="37"/>
        <v>-1.0677457531893986E-3</v>
      </c>
      <c r="C320" s="25">
        <f t="shared" si="38"/>
        <v>-1.5978269587404726E-4</v>
      </c>
      <c r="D320" s="25">
        <f t="shared" si="39"/>
        <v>9.9693805878605952E-4</v>
      </c>
      <c r="E320" s="25">
        <f t="shared" si="40"/>
        <v>1.5084980161473405E-3</v>
      </c>
      <c r="F320" s="25">
        <f t="shared" si="41"/>
        <v>1.8409266080056789E-3</v>
      </c>
      <c r="G320" s="25">
        <f t="shared" si="42"/>
        <v>2.5047332604792795E-3</v>
      </c>
      <c r="H320" s="25">
        <f t="shared" si="43"/>
        <v>7.1895897841326069E-4</v>
      </c>
      <c r="I320" s="25">
        <f t="shared" si="44"/>
        <v>3.3003330286566998E-3</v>
      </c>
      <c r="U320">
        <v>701.79</v>
      </c>
      <c r="V320" s="25">
        <v>701.8</v>
      </c>
      <c r="W320" s="25">
        <v>1564.75</v>
      </c>
      <c r="X320" s="25">
        <v>1562.99</v>
      </c>
      <c r="Y320" s="25">
        <v>17804</v>
      </c>
      <c r="Z320" s="25">
        <v>17785.740000000002</v>
      </c>
      <c r="AA320" s="26">
        <v>27.808</v>
      </c>
      <c r="AB320" s="27">
        <v>605</v>
      </c>
    </row>
    <row r="321" spans="1:28" x14ac:dyDescent="0.3">
      <c r="A321" s="5">
        <v>44537</v>
      </c>
      <c r="B321" s="25">
        <f t="shared" si="37"/>
        <v>-1.1479753971431673E-2</v>
      </c>
      <c r="C321" s="25">
        <f t="shared" si="38"/>
        <v>-1.2380574569554091E-2</v>
      </c>
      <c r="D321" s="25">
        <f t="shared" si="39"/>
        <v>-1.3615402017997621E-2</v>
      </c>
      <c r="E321" s="25">
        <f t="shared" si="40"/>
        <v>-8.0875934397033212E-3</v>
      </c>
      <c r="F321" s="25">
        <f t="shared" si="41"/>
        <v>-9.3805225375432431E-3</v>
      </c>
      <c r="G321" s="25">
        <f t="shared" si="42"/>
        <v>-1.1493557828912317E-2</v>
      </c>
      <c r="H321" s="25">
        <f t="shared" si="43"/>
        <v>1.0056749644383545E-3</v>
      </c>
      <c r="I321" s="25">
        <f t="shared" si="44"/>
        <v>-1.4938037108866493E-2</v>
      </c>
      <c r="U321">
        <v>703.55</v>
      </c>
      <c r="V321" s="25">
        <v>702.5</v>
      </c>
      <c r="W321" s="25">
        <v>1564.5</v>
      </c>
      <c r="X321" s="25">
        <v>1565.87</v>
      </c>
      <c r="Y321" s="25">
        <v>17785</v>
      </c>
      <c r="Z321" s="25">
        <v>17812.59</v>
      </c>
      <c r="AA321" s="26">
        <v>27.827999999999999</v>
      </c>
      <c r="AB321" s="27">
        <v>607</v>
      </c>
    </row>
    <row r="322" spans="1:28" x14ac:dyDescent="0.3">
      <c r="A322" s="5">
        <v>44538</v>
      </c>
      <c r="B322" s="25">
        <f t="shared" si="37"/>
        <v>1.20980615148086E-2</v>
      </c>
      <c r="C322" s="25">
        <f t="shared" si="38"/>
        <v>1.3658121852863792E-2</v>
      </c>
      <c r="D322" s="25">
        <f t="shared" si="39"/>
        <v>1.0621601221793496E-2</v>
      </c>
      <c r="E322" s="25">
        <f t="shared" si="40"/>
        <v>6.7775493389075408E-3</v>
      </c>
      <c r="F322" s="25">
        <f t="shared" si="41"/>
        <v>8.8694938896548489E-3</v>
      </c>
      <c r="G322" s="25">
        <f t="shared" si="42"/>
        <v>6.2349256353852424E-3</v>
      </c>
      <c r="H322" s="25">
        <f t="shared" si="43"/>
        <v>-2.1202818214055238E-3</v>
      </c>
      <c r="I322" s="25">
        <f t="shared" si="44"/>
        <v>-1.6736405580296484E-3</v>
      </c>
      <c r="U322">
        <v>695.51</v>
      </c>
      <c r="V322" s="25">
        <v>693</v>
      </c>
      <c r="W322" s="25">
        <v>1545.25</v>
      </c>
      <c r="X322" s="25">
        <v>1551.25</v>
      </c>
      <c r="Y322" s="25">
        <v>17582</v>
      </c>
      <c r="Z322" s="25">
        <v>17669.11</v>
      </c>
      <c r="AA322" s="26">
        <v>27.856000000000002</v>
      </c>
      <c r="AB322" s="27">
        <v>598</v>
      </c>
    </row>
    <row r="323" spans="1:28" x14ac:dyDescent="0.3">
      <c r="A323" s="5">
        <v>44539</v>
      </c>
      <c r="B323" s="25">
        <f t="shared" ref="B323:B386" si="45">LN(Y324/Y323)</f>
        <v>2.0208831397723103E-3</v>
      </c>
      <c r="C323" s="25">
        <f t="shared" ref="C323:C386" si="46">LN(W324/W323)</f>
        <v>1.5946423407861645E-3</v>
      </c>
      <c r="D323" s="25">
        <f t="shared" ref="D323:D386" si="47">LN(V324/V323)</f>
        <v>2.1393433246789909E-3</v>
      </c>
      <c r="E323" s="25">
        <f t="shared" ref="E323:E386" si="48">LN(Z324/Z323)</f>
        <v>2.1091592804362109E-3</v>
      </c>
      <c r="F323" s="25">
        <f t="shared" ref="F323:F386" si="49">LN(X324/X323)</f>
        <v>1.5960981987941734E-3</v>
      </c>
      <c r="G323" s="25">
        <f t="shared" ref="G323:G386" si="50">LN(U324/U323)</f>
        <v>3.010353029170439E-3</v>
      </c>
      <c r="H323" s="25">
        <f t="shared" ref="H323:H386" si="51">LN(AA324/AA323)</f>
        <v>-1.2599220515101958E-3</v>
      </c>
      <c r="I323" s="25">
        <f t="shared" ref="I323:I386" si="52">LN(AB324/AB323)</f>
        <v>5.0125418235441935E-3</v>
      </c>
      <c r="U323">
        <v>699.86</v>
      </c>
      <c r="V323" s="25">
        <v>700.4</v>
      </c>
      <c r="W323" s="25">
        <v>1566.5</v>
      </c>
      <c r="X323" s="25">
        <v>1565.07</v>
      </c>
      <c r="Y323" s="25">
        <v>17796</v>
      </c>
      <c r="Z323" s="25">
        <v>17789.27</v>
      </c>
      <c r="AA323" s="26">
        <v>27.797000000000001</v>
      </c>
      <c r="AB323" s="27">
        <v>597</v>
      </c>
    </row>
    <row r="324" spans="1:28" x14ac:dyDescent="0.3">
      <c r="A324" s="5">
        <v>44540</v>
      </c>
      <c r="B324" s="25">
        <f t="shared" si="45"/>
        <v>6.651227605365277E-3</v>
      </c>
      <c r="C324" s="25">
        <f t="shared" si="46"/>
        <v>6.511577045777121E-3</v>
      </c>
      <c r="D324" s="25">
        <f t="shared" si="47"/>
        <v>7.2397221601971009E-3</v>
      </c>
      <c r="E324" s="25">
        <f t="shared" si="48"/>
        <v>6.699399369944254E-3</v>
      </c>
      <c r="F324" s="25">
        <f t="shared" si="49"/>
        <v>6.4667936972410238E-3</v>
      </c>
      <c r="G324" s="25">
        <f t="shared" si="50"/>
        <v>7.1541419982053701E-3</v>
      </c>
      <c r="H324" s="25">
        <f t="shared" si="51"/>
        <v>-2.4885054767933268E-3</v>
      </c>
      <c r="I324" s="25">
        <f t="shared" si="52"/>
        <v>9.950330853168092E-3</v>
      </c>
      <c r="U324">
        <v>701.97</v>
      </c>
      <c r="V324" s="25">
        <v>701.9</v>
      </c>
      <c r="W324" s="25">
        <v>1569</v>
      </c>
      <c r="X324" s="25">
        <v>1567.57</v>
      </c>
      <c r="Y324" s="25">
        <v>17832</v>
      </c>
      <c r="Z324" s="25">
        <v>17826.830000000002</v>
      </c>
      <c r="AA324" s="26">
        <v>27.762</v>
      </c>
      <c r="AB324" s="27">
        <v>600</v>
      </c>
    </row>
    <row r="325" spans="1:28" x14ac:dyDescent="0.3">
      <c r="A325" s="5">
        <v>44543</v>
      </c>
      <c r="B325" s="25">
        <f t="shared" si="45"/>
        <v>3.3418737082774026E-4</v>
      </c>
      <c r="C325" s="25">
        <f t="shared" si="46"/>
        <v>1.2656226970205351E-3</v>
      </c>
      <c r="D325" s="25">
        <f t="shared" si="47"/>
        <v>2.6838069643990597E-3</v>
      </c>
      <c r="E325" s="25">
        <f t="shared" si="48"/>
        <v>8.3434753909315915E-4</v>
      </c>
      <c r="F325" s="25">
        <f t="shared" si="49"/>
        <v>1.9565822418150898E-3</v>
      </c>
      <c r="G325" s="25">
        <f t="shared" si="50"/>
        <v>6.6455049847952564E-4</v>
      </c>
      <c r="H325" s="25">
        <f t="shared" si="51"/>
        <v>-5.4179987238575525E-4</v>
      </c>
      <c r="I325" s="25">
        <f t="shared" si="52"/>
        <v>-3.3057881344995439E-3</v>
      </c>
      <c r="U325">
        <v>707.01</v>
      </c>
      <c r="V325" s="25">
        <v>707</v>
      </c>
      <c r="W325" s="25">
        <v>1579.25</v>
      </c>
      <c r="X325" s="25">
        <v>1577.74</v>
      </c>
      <c r="Y325" s="25">
        <v>17951</v>
      </c>
      <c r="Z325" s="25">
        <v>17946.66</v>
      </c>
      <c r="AA325" s="26">
        <v>27.693000000000001</v>
      </c>
      <c r="AB325" s="27">
        <v>606</v>
      </c>
    </row>
    <row r="326" spans="1:28" x14ac:dyDescent="0.3">
      <c r="A326" s="5">
        <v>44544</v>
      </c>
      <c r="B326" s="25">
        <f t="shared" si="45"/>
        <v>1.3771199023336341E-2</v>
      </c>
      <c r="C326" s="25">
        <f t="shared" si="46"/>
        <v>1.6464503635943994E-2</v>
      </c>
      <c r="D326" s="25">
        <f t="shared" si="47"/>
        <v>1.4007793128853958E-2</v>
      </c>
      <c r="E326" s="25">
        <f t="shared" si="48"/>
        <v>1.3007931258703597E-2</v>
      </c>
      <c r="F326" s="25">
        <f t="shared" si="49"/>
        <v>1.4887085577544439E-2</v>
      </c>
      <c r="G326" s="25">
        <f t="shared" si="50"/>
        <v>1.6068544437324098E-2</v>
      </c>
      <c r="H326" s="25">
        <f t="shared" si="51"/>
        <v>-1.7357348684133981E-3</v>
      </c>
      <c r="I326" s="25">
        <f t="shared" si="52"/>
        <v>1.8048069871702849E-2</v>
      </c>
      <c r="U326">
        <v>707.48</v>
      </c>
      <c r="V326" s="25">
        <v>708.9</v>
      </c>
      <c r="W326" s="25">
        <v>1581.25</v>
      </c>
      <c r="X326" s="25">
        <v>1580.83</v>
      </c>
      <c r="Y326" s="25">
        <v>17957</v>
      </c>
      <c r="Z326" s="25">
        <v>17961.64</v>
      </c>
      <c r="AA326" s="26">
        <v>27.678000000000001</v>
      </c>
      <c r="AB326" s="27">
        <v>604</v>
      </c>
    </row>
    <row r="327" spans="1:28" x14ac:dyDescent="0.3">
      <c r="A327" s="5">
        <v>44545</v>
      </c>
      <c r="B327" s="25">
        <f t="shared" si="45"/>
        <v>3.7280744933317293E-3</v>
      </c>
      <c r="C327" s="25">
        <f t="shared" si="46"/>
        <v>1.0880548209507665E-3</v>
      </c>
      <c r="D327" s="25">
        <f t="shared" si="47"/>
        <v>4.0258262188622301E-3</v>
      </c>
      <c r="E327" s="25">
        <f t="shared" si="48"/>
        <v>2.8245250166051422E-3</v>
      </c>
      <c r="F327" s="25">
        <f t="shared" si="49"/>
        <v>2.5271243461021694E-3</v>
      </c>
      <c r="G327" s="25">
        <f t="shared" si="50"/>
        <v>2.2924158893330806E-3</v>
      </c>
      <c r="H327" s="25">
        <f t="shared" si="51"/>
        <v>2.1713169122337576E-4</v>
      </c>
      <c r="I327" s="25">
        <f t="shared" si="52"/>
        <v>1.6246957270019829E-3</v>
      </c>
      <c r="U327">
        <v>718.94</v>
      </c>
      <c r="V327" s="25">
        <v>718.9</v>
      </c>
      <c r="W327" s="25">
        <v>1607.5</v>
      </c>
      <c r="X327" s="25">
        <v>1604.54</v>
      </c>
      <c r="Y327" s="25">
        <v>18206</v>
      </c>
      <c r="Z327" s="25">
        <v>18196.810000000001</v>
      </c>
      <c r="AA327" s="26">
        <v>27.63</v>
      </c>
      <c r="AB327" s="27">
        <v>615</v>
      </c>
    </row>
    <row r="328" spans="1:28" x14ac:dyDescent="0.3">
      <c r="A328" s="5">
        <v>44546</v>
      </c>
      <c r="B328" s="25">
        <f t="shared" si="45"/>
        <v>-3.5633072267225417E-3</v>
      </c>
      <c r="C328" s="25">
        <f t="shared" si="46"/>
        <v>-3.8913583231723341E-3</v>
      </c>
      <c r="D328" s="25">
        <f t="shared" si="47"/>
        <v>-1.525130278292748E-3</v>
      </c>
      <c r="E328" s="25">
        <f t="shared" si="48"/>
        <v>-1.6146055074115211E-3</v>
      </c>
      <c r="F328" s="25">
        <f t="shared" si="49"/>
        <v>-2.0286633341240271E-3</v>
      </c>
      <c r="G328" s="25">
        <f t="shared" si="50"/>
        <v>-1.847415186676221E-3</v>
      </c>
      <c r="H328" s="25">
        <f t="shared" si="51"/>
        <v>3.1070511646128338E-3</v>
      </c>
      <c r="I328" s="25">
        <f t="shared" si="52"/>
        <v>-1.624695727001922E-3</v>
      </c>
      <c r="U328">
        <v>720.59</v>
      </c>
      <c r="V328" s="25">
        <v>721.8</v>
      </c>
      <c r="W328" s="25">
        <v>1609.25</v>
      </c>
      <c r="X328" s="25">
        <v>1608.6</v>
      </c>
      <c r="Y328" s="25">
        <v>18274</v>
      </c>
      <c r="Z328" s="25">
        <v>18248.28</v>
      </c>
      <c r="AA328" s="26">
        <v>27.635999999999999</v>
      </c>
      <c r="AB328" s="27">
        <v>616</v>
      </c>
    </row>
    <row r="329" spans="1:28" x14ac:dyDescent="0.3">
      <c r="A329" s="5">
        <v>44547</v>
      </c>
      <c r="B329" s="25">
        <f t="shared" si="45"/>
        <v>3.4538561238934293E-3</v>
      </c>
      <c r="C329" s="25">
        <f t="shared" si="46"/>
        <v>-3.1196381472780959E-4</v>
      </c>
      <c r="D329" s="25">
        <f t="shared" si="47"/>
        <v>3.8775841411430598E-3</v>
      </c>
      <c r="E329" s="25">
        <f t="shared" si="48"/>
        <v>2.8320611101722896E-3</v>
      </c>
      <c r="F329" s="25">
        <f t="shared" si="49"/>
        <v>-1.3713660953378263E-3</v>
      </c>
      <c r="G329" s="25">
        <f t="shared" si="50"/>
        <v>6.3198369838386873E-3</v>
      </c>
      <c r="H329" s="25">
        <f t="shared" si="51"/>
        <v>-3.0708671326222241E-3</v>
      </c>
      <c r="I329" s="25">
        <f t="shared" si="52"/>
        <v>2.5683594734695381E-2</v>
      </c>
      <c r="U329">
        <v>719.26</v>
      </c>
      <c r="V329" s="25">
        <v>720.7</v>
      </c>
      <c r="W329" s="25">
        <v>1603</v>
      </c>
      <c r="X329" s="25">
        <v>1605.34</v>
      </c>
      <c r="Y329" s="25">
        <v>18209</v>
      </c>
      <c r="Z329" s="25">
        <v>18218.84</v>
      </c>
      <c r="AA329" s="26">
        <v>27.722000000000001</v>
      </c>
      <c r="AB329" s="27">
        <v>615</v>
      </c>
    </row>
    <row r="330" spans="1:28" x14ac:dyDescent="0.3">
      <c r="A330" s="5">
        <v>44550</v>
      </c>
      <c r="B330" s="25">
        <f t="shared" si="45"/>
        <v>1.3157369171419716E-2</v>
      </c>
      <c r="C330" s="25">
        <f t="shared" si="46"/>
        <v>1.1015548513000331E-2</v>
      </c>
      <c r="D330" s="25">
        <f t="shared" si="47"/>
        <v>1.7944457939426464E-2</v>
      </c>
      <c r="E330" s="25">
        <f t="shared" si="48"/>
        <v>1.3905758406429446E-2</v>
      </c>
      <c r="F330" s="25">
        <f t="shared" si="49"/>
        <v>1.2540029381924346E-2</v>
      </c>
      <c r="G330" s="25">
        <f t="shared" si="50"/>
        <v>1.9766868660465363E-2</v>
      </c>
      <c r="H330" s="25">
        <f t="shared" si="51"/>
        <v>-3.8791355040231662E-3</v>
      </c>
      <c r="I330" s="25">
        <f t="shared" si="52"/>
        <v>3.885492640287587E-2</v>
      </c>
      <c r="U330">
        <v>723.82</v>
      </c>
      <c r="V330" s="25">
        <v>723.5</v>
      </c>
      <c r="W330" s="25">
        <v>1602.5</v>
      </c>
      <c r="X330" s="25">
        <v>1603.14</v>
      </c>
      <c r="Y330" s="25">
        <v>18272</v>
      </c>
      <c r="Z330" s="25">
        <v>18270.509999999998</v>
      </c>
      <c r="AA330" s="26">
        <v>27.637</v>
      </c>
      <c r="AB330" s="27">
        <v>631</v>
      </c>
    </row>
    <row r="331" spans="1:28" x14ac:dyDescent="0.3">
      <c r="A331" s="5">
        <v>44551</v>
      </c>
      <c r="B331" s="25">
        <f t="shared" si="45"/>
        <v>-1.8381364314813656E-3</v>
      </c>
      <c r="C331" s="25">
        <f t="shared" si="46"/>
        <v>1.3877112704197459E-3</v>
      </c>
      <c r="D331" s="25">
        <f t="shared" si="47"/>
        <v>-8.1488528208870157E-4</v>
      </c>
      <c r="E331" s="25">
        <f t="shared" si="48"/>
        <v>-1.4254731010812558E-3</v>
      </c>
      <c r="F331" s="25">
        <f t="shared" si="49"/>
        <v>1.9077868081156563E-3</v>
      </c>
      <c r="G331" s="25">
        <f t="shared" si="50"/>
        <v>-1.206248240321289E-3</v>
      </c>
      <c r="H331" s="25">
        <f t="shared" si="51"/>
        <v>2.8292666411864264E-3</v>
      </c>
      <c r="I331" s="25">
        <f t="shared" si="52"/>
        <v>-9.1884260544062551E-3</v>
      </c>
      <c r="U331">
        <v>738.27</v>
      </c>
      <c r="V331" s="25">
        <v>736.6</v>
      </c>
      <c r="W331" s="25">
        <v>1620.25</v>
      </c>
      <c r="X331" s="25">
        <v>1623.37</v>
      </c>
      <c r="Y331" s="25">
        <v>18514</v>
      </c>
      <c r="Z331" s="25">
        <v>18526.349999999999</v>
      </c>
      <c r="AA331" s="26">
        <v>27.53</v>
      </c>
      <c r="AB331" s="27">
        <v>656</v>
      </c>
    </row>
    <row r="332" spans="1:28" x14ac:dyDescent="0.3">
      <c r="A332" s="5">
        <v>44552</v>
      </c>
      <c r="B332" s="25">
        <f t="shared" si="45"/>
        <v>-7.7681896465105794E-3</v>
      </c>
      <c r="C332" s="25">
        <f t="shared" si="46"/>
        <v>-8.1999376455198104E-3</v>
      </c>
      <c r="D332" s="25">
        <f t="shared" si="47"/>
        <v>-1.0242493093616691E-2</v>
      </c>
      <c r="E332" s="25">
        <f t="shared" si="48"/>
        <v>-7.1629051928052421E-3</v>
      </c>
      <c r="F332" s="25">
        <f t="shared" si="49"/>
        <v>-8.4340229758940819E-3</v>
      </c>
      <c r="G332" s="25">
        <f t="shared" si="50"/>
        <v>-9.2372487493743681E-3</v>
      </c>
      <c r="H332" s="25">
        <f t="shared" si="51"/>
        <v>1.9901944294114771E-3</v>
      </c>
      <c r="I332" s="25">
        <f t="shared" si="52"/>
        <v>-9.2736367853292149E-3</v>
      </c>
      <c r="U332">
        <v>737.38</v>
      </c>
      <c r="V332" s="25">
        <v>736</v>
      </c>
      <c r="W332" s="25">
        <v>1622.5</v>
      </c>
      <c r="X332" s="25">
        <v>1626.47</v>
      </c>
      <c r="Y332" s="25">
        <v>18480</v>
      </c>
      <c r="Z332" s="25">
        <v>18499.96</v>
      </c>
      <c r="AA332" s="26">
        <v>27.608000000000001</v>
      </c>
      <c r="AB332" s="27">
        <v>650</v>
      </c>
    </row>
    <row r="333" spans="1:28" x14ac:dyDescent="0.3">
      <c r="A333" s="5">
        <v>44553</v>
      </c>
      <c r="B333" s="25">
        <f t="shared" si="45"/>
        <v>-1.0470725819590345E-2</v>
      </c>
      <c r="C333" s="25">
        <f t="shared" si="46"/>
        <v>-1.0149201022676701E-2</v>
      </c>
      <c r="D333" s="25">
        <f t="shared" si="47"/>
        <v>-1.1736413625158542E-2</v>
      </c>
      <c r="E333" s="25">
        <f t="shared" si="48"/>
        <v>-1.0846990991709235E-2</v>
      </c>
      <c r="F333" s="25">
        <f t="shared" si="49"/>
        <v>-9.7885145923888237E-3</v>
      </c>
      <c r="G333" s="25">
        <f t="shared" si="50"/>
        <v>-1.1605546120308003E-2</v>
      </c>
      <c r="H333" s="25">
        <f t="shared" si="51"/>
        <v>-2.0988644891059638E-3</v>
      </c>
      <c r="I333" s="25">
        <f t="shared" si="52"/>
        <v>-1.5649771667127665E-2</v>
      </c>
      <c r="U333">
        <v>730.6</v>
      </c>
      <c r="V333" s="25">
        <v>728.5</v>
      </c>
      <c r="W333" s="25">
        <v>1609.25</v>
      </c>
      <c r="X333" s="25">
        <v>1612.81</v>
      </c>
      <c r="Y333" s="25">
        <v>18337</v>
      </c>
      <c r="Z333" s="25">
        <v>18367.919999999998</v>
      </c>
      <c r="AA333" s="26">
        <v>27.663</v>
      </c>
      <c r="AB333" s="27">
        <v>644</v>
      </c>
    </row>
    <row r="334" spans="1:28" x14ac:dyDescent="0.3">
      <c r="A334" s="5">
        <v>44554</v>
      </c>
      <c r="B334" s="25">
        <f t="shared" si="45"/>
        <v>6.262724419385161E-3</v>
      </c>
      <c r="C334" s="25">
        <f t="shared" si="46"/>
        <v>4.5408361120643503E-3</v>
      </c>
      <c r="D334" s="25">
        <f t="shared" si="47"/>
        <v>9.6752655234183371E-3</v>
      </c>
      <c r="E334" s="25">
        <f t="shared" si="48"/>
        <v>3.8243191051352834E-3</v>
      </c>
      <c r="F334" s="25">
        <f t="shared" si="49"/>
        <v>1.5828678232047832E-3</v>
      </c>
      <c r="G334" s="25">
        <f t="shared" si="50"/>
        <v>5.1241436659491043E-3</v>
      </c>
      <c r="H334" s="25">
        <f t="shared" si="51"/>
        <v>1.8457868833154365E-3</v>
      </c>
      <c r="I334" s="25">
        <f t="shared" si="52"/>
        <v>1.4095769800393376E-2</v>
      </c>
      <c r="U334">
        <v>722.17</v>
      </c>
      <c r="V334" s="25">
        <v>720</v>
      </c>
      <c r="W334" s="25">
        <v>1593</v>
      </c>
      <c r="X334" s="25">
        <v>1597.1</v>
      </c>
      <c r="Y334" s="25">
        <v>18146</v>
      </c>
      <c r="Z334" s="25">
        <v>18169.759999999998</v>
      </c>
      <c r="AA334" s="26">
        <v>27.605</v>
      </c>
      <c r="AB334" s="27">
        <v>634</v>
      </c>
    </row>
    <row r="335" spans="1:28" x14ac:dyDescent="0.3">
      <c r="A335" s="5">
        <v>44557</v>
      </c>
      <c r="B335" s="25">
        <f t="shared" si="45"/>
        <v>1.0399847676445832E-3</v>
      </c>
      <c r="C335" s="25">
        <f t="shared" si="46"/>
        <v>1.7170065874402866E-3</v>
      </c>
      <c r="D335" s="25">
        <f t="shared" si="47"/>
        <v>4.5289310925446663E-3</v>
      </c>
      <c r="E335" s="25">
        <f t="shared" si="48"/>
        <v>2.6735970857585407E-3</v>
      </c>
      <c r="F335" s="25">
        <f t="shared" si="49"/>
        <v>3.9431292862773795E-3</v>
      </c>
      <c r="G335" s="25">
        <f t="shared" si="50"/>
        <v>6.8098456366415287E-3</v>
      </c>
      <c r="H335" s="25">
        <f t="shared" si="51"/>
        <v>3.2537373074957511E-4</v>
      </c>
      <c r="I335" s="25">
        <f t="shared" si="52"/>
        <v>1.2364917970949935E-2</v>
      </c>
      <c r="U335">
        <v>725.88</v>
      </c>
      <c r="V335" s="25">
        <v>727</v>
      </c>
      <c r="W335" s="25">
        <v>1600.25</v>
      </c>
      <c r="X335" s="25">
        <v>1599.63</v>
      </c>
      <c r="Y335" s="25">
        <v>18260</v>
      </c>
      <c r="Z335" s="25">
        <v>18239.38</v>
      </c>
      <c r="AA335" s="26">
        <v>27.655999999999999</v>
      </c>
      <c r="AB335" s="27">
        <v>643</v>
      </c>
    </row>
    <row r="336" spans="1:28" x14ac:dyDescent="0.3">
      <c r="A336" s="5">
        <v>44558</v>
      </c>
      <c r="B336" s="25">
        <f t="shared" si="45"/>
        <v>5.2926054523301704E-3</v>
      </c>
      <c r="C336" s="25">
        <f t="shared" si="46"/>
        <v>4.8230354091988075E-3</v>
      </c>
      <c r="D336" s="25">
        <f t="shared" si="47"/>
        <v>8.0464123188568049E-3</v>
      </c>
      <c r="E336" s="25">
        <f t="shared" si="48"/>
        <v>4.756223643289665E-3</v>
      </c>
      <c r="F336" s="25">
        <f t="shared" si="49"/>
        <v>4.4485109364731839E-3</v>
      </c>
      <c r="G336" s="25">
        <f t="shared" si="50"/>
        <v>7.2257604876818284E-3</v>
      </c>
      <c r="H336" s="25">
        <f t="shared" si="51"/>
        <v>-6.5085336402287614E-4</v>
      </c>
      <c r="I336" s="25">
        <f t="shared" si="52"/>
        <v>1.3730192811902037E-2</v>
      </c>
      <c r="U336">
        <v>730.84</v>
      </c>
      <c r="V336" s="25">
        <v>730.3</v>
      </c>
      <c r="W336" s="25">
        <v>1603</v>
      </c>
      <c r="X336" s="25">
        <v>1605.95</v>
      </c>
      <c r="Y336" s="25">
        <v>18279</v>
      </c>
      <c r="Z336" s="25">
        <v>18288.21</v>
      </c>
      <c r="AA336" s="26">
        <v>27.664999999999999</v>
      </c>
      <c r="AB336" s="27">
        <v>651</v>
      </c>
    </row>
    <row r="337" spans="1:28" x14ac:dyDescent="0.3">
      <c r="A337" s="5">
        <v>44559</v>
      </c>
      <c r="B337" s="25">
        <f t="shared" si="45"/>
        <v>2.6629726886031359E-3</v>
      </c>
      <c r="C337" s="25">
        <f t="shared" si="46"/>
        <v>4.9543374290960231E-3</v>
      </c>
      <c r="D337" s="25">
        <f t="shared" si="47"/>
        <v>5.1483652532945791E-3</v>
      </c>
      <c r="E337" s="25">
        <f t="shared" si="48"/>
        <v>3.3429047984665158E-3</v>
      </c>
      <c r="F337" s="25">
        <f t="shared" si="49"/>
        <v>5.1383157884313385E-3</v>
      </c>
      <c r="G337" s="25">
        <f t="shared" si="50"/>
        <v>4.3781542103383357E-3</v>
      </c>
      <c r="H337" s="25">
        <f t="shared" si="51"/>
        <v>-4.3413770082391249E-4</v>
      </c>
      <c r="I337" s="25">
        <f t="shared" si="52"/>
        <v>1.5140048312150113E-3</v>
      </c>
      <c r="U337">
        <v>736.14</v>
      </c>
      <c r="V337" s="25">
        <v>736.2</v>
      </c>
      <c r="W337" s="25">
        <v>1610.75</v>
      </c>
      <c r="X337" s="25">
        <v>1613.11</v>
      </c>
      <c r="Y337" s="25">
        <v>18376</v>
      </c>
      <c r="Z337" s="25">
        <v>18375.400000000001</v>
      </c>
      <c r="AA337" s="26">
        <v>27.646999999999998</v>
      </c>
      <c r="AB337" s="27">
        <v>660</v>
      </c>
    </row>
    <row r="338" spans="1:28" x14ac:dyDescent="0.3">
      <c r="A338" s="5">
        <v>44560</v>
      </c>
      <c r="B338" s="25">
        <f t="shared" si="45"/>
        <v>-3.5340528830559016E-3</v>
      </c>
      <c r="C338" s="25">
        <f t="shared" si="46"/>
        <v>-7.4407411964522831E-3</v>
      </c>
      <c r="D338" s="25">
        <f t="shared" si="47"/>
        <v>-2.1645030095730142E-3</v>
      </c>
      <c r="E338" s="25">
        <f t="shared" si="48"/>
        <v>-1.8240918666952001E-3</v>
      </c>
      <c r="F338" s="25">
        <f t="shared" si="49"/>
        <v>-5.8700896905575567E-3</v>
      </c>
      <c r="G338" s="25">
        <f t="shared" si="50"/>
        <v>1.0003515582638423E-3</v>
      </c>
      <c r="H338" s="25">
        <f t="shared" si="51"/>
        <v>-3.4435919847175781E-3</v>
      </c>
      <c r="I338" s="25">
        <f t="shared" si="52"/>
        <v>1.6504500671463199E-2</v>
      </c>
      <c r="U338">
        <v>739.37</v>
      </c>
      <c r="V338" s="25">
        <v>740</v>
      </c>
      <c r="W338" s="25">
        <v>1618.75</v>
      </c>
      <c r="X338" s="25">
        <v>1621.42</v>
      </c>
      <c r="Y338" s="25">
        <v>18425</v>
      </c>
      <c r="Z338" s="25">
        <v>18436.93</v>
      </c>
      <c r="AA338" s="26">
        <v>27.635000000000002</v>
      </c>
      <c r="AB338" s="27">
        <v>661</v>
      </c>
    </row>
    <row r="339" spans="1:28" x14ac:dyDescent="0.3">
      <c r="A339" s="5">
        <v>44564</v>
      </c>
      <c r="B339" s="25">
        <f t="shared" si="45"/>
        <v>8.0286858524086513E-3</v>
      </c>
      <c r="C339" s="25">
        <f t="shared" si="46"/>
        <v>6.8227896859798425E-3</v>
      </c>
      <c r="D339" s="25">
        <f t="shared" si="47"/>
        <v>7.6897512145732948E-3</v>
      </c>
      <c r="E339" s="25">
        <f t="shared" si="48"/>
        <v>6.6132960857734173E-3</v>
      </c>
      <c r="F339" s="25">
        <f t="shared" si="49"/>
        <v>5.1235516487721051E-3</v>
      </c>
      <c r="G339" s="25">
        <f t="shared" si="50"/>
        <v>8.3556388529572971E-3</v>
      </c>
      <c r="H339" s="25">
        <f t="shared" si="51"/>
        <v>-1.1626218429190739E-3</v>
      </c>
      <c r="I339" s="25">
        <f t="shared" si="52"/>
        <v>1.6236519047640573E-2</v>
      </c>
      <c r="U339">
        <v>740.11</v>
      </c>
      <c r="V339" s="25">
        <v>738.4</v>
      </c>
      <c r="W339" s="25">
        <v>1606.75</v>
      </c>
      <c r="X339" s="25">
        <v>1611.93</v>
      </c>
      <c r="Y339" s="25">
        <v>18360</v>
      </c>
      <c r="Z339" s="25">
        <v>18403.330000000002</v>
      </c>
      <c r="AA339" s="26">
        <v>27.54</v>
      </c>
      <c r="AB339" s="27">
        <v>672</v>
      </c>
    </row>
    <row r="340" spans="1:28" x14ac:dyDescent="0.3">
      <c r="A340" s="5">
        <v>44565</v>
      </c>
      <c r="B340" s="25">
        <f t="shared" si="45"/>
        <v>-8.5734965441738829E-3</v>
      </c>
      <c r="C340" s="25">
        <f t="shared" si="46"/>
        <v>-6.5116509155793943E-3</v>
      </c>
      <c r="D340" s="25">
        <f t="shared" si="47"/>
        <v>-1.0401985044292836E-2</v>
      </c>
      <c r="E340" s="25">
        <f t="shared" si="48"/>
        <v>-7.9558018682685423E-3</v>
      </c>
      <c r="F340" s="25">
        <f t="shared" si="49"/>
        <v>-5.4089645687465096E-3</v>
      </c>
      <c r="G340" s="25">
        <f t="shared" si="50"/>
        <v>-1.2960135009641018E-2</v>
      </c>
      <c r="H340" s="25">
        <f t="shared" si="51"/>
        <v>1.1626218429191309E-3</v>
      </c>
      <c r="I340" s="25">
        <f t="shared" si="52"/>
        <v>-3.1229303633781881E-2</v>
      </c>
      <c r="U340">
        <v>746.32</v>
      </c>
      <c r="V340" s="25">
        <v>744.1</v>
      </c>
      <c r="W340" s="25">
        <v>1617.75</v>
      </c>
      <c r="X340" s="25">
        <v>1620.21</v>
      </c>
      <c r="Y340" s="25">
        <v>18508</v>
      </c>
      <c r="Z340" s="25">
        <v>18525.439999999999</v>
      </c>
      <c r="AA340" s="26">
        <v>27.507999999999999</v>
      </c>
      <c r="AB340" s="27">
        <v>683</v>
      </c>
    </row>
    <row r="341" spans="1:28" x14ac:dyDescent="0.3">
      <c r="A341" s="5">
        <v>44566</v>
      </c>
      <c r="B341" s="25">
        <f t="shared" si="45"/>
        <v>-7.2743504518874604E-3</v>
      </c>
      <c r="C341" s="25">
        <f t="shared" si="46"/>
        <v>-9.6906041246614116E-3</v>
      </c>
      <c r="D341" s="25">
        <f t="shared" si="47"/>
        <v>-1.1747164180863323E-2</v>
      </c>
      <c r="E341" s="25">
        <f t="shared" si="48"/>
        <v>-8.259872509037397E-3</v>
      </c>
      <c r="F341" s="25">
        <f t="shared" si="49"/>
        <v>-7.7996420845311536E-3</v>
      </c>
      <c r="G341" s="25">
        <f t="shared" si="50"/>
        <v>-9.1360949643162701E-3</v>
      </c>
      <c r="H341" s="25">
        <f t="shared" si="51"/>
        <v>3.0092657264875048E-3</v>
      </c>
      <c r="I341" s="25">
        <f t="shared" si="52"/>
        <v>-1.2158204479809519E-2</v>
      </c>
      <c r="U341">
        <v>736.71</v>
      </c>
      <c r="V341" s="25">
        <v>736.4</v>
      </c>
      <c r="W341" s="25">
        <v>1607.25</v>
      </c>
      <c r="X341" s="25">
        <v>1611.47</v>
      </c>
      <c r="Y341" s="25">
        <v>18350</v>
      </c>
      <c r="Z341" s="25">
        <v>18378.64</v>
      </c>
      <c r="AA341" s="26">
        <v>27.54</v>
      </c>
      <c r="AB341" s="27">
        <v>662</v>
      </c>
    </row>
    <row r="342" spans="1:28" x14ac:dyDescent="0.3">
      <c r="A342" s="5">
        <v>44567</v>
      </c>
      <c r="B342" s="25">
        <f t="shared" si="45"/>
        <v>3.8418265613442484E-4</v>
      </c>
      <c r="C342" s="25">
        <f t="shared" si="46"/>
        <v>4.3880339959176283E-3</v>
      </c>
      <c r="D342" s="25">
        <f t="shared" si="47"/>
        <v>3.5660441026993616E-3</v>
      </c>
      <c r="E342" s="25">
        <f t="shared" si="48"/>
        <v>-5.0376259031314444E-4</v>
      </c>
      <c r="F342" s="25">
        <f t="shared" si="49"/>
        <v>-1.1702019151221652E-3</v>
      </c>
      <c r="G342" s="25">
        <f t="shared" si="50"/>
        <v>-2.4413003127862613E-3</v>
      </c>
      <c r="H342" s="25">
        <f t="shared" si="51"/>
        <v>0</v>
      </c>
      <c r="I342" s="25">
        <f t="shared" si="52"/>
        <v>-4.5977092486294314E-3</v>
      </c>
      <c r="U342">
        <v>730.01</v>
      </c>
      <c r="V342" s="25">
        <v>727.8</v>
      </c>
      <c r="W342" s="25">
        <v>1591.75</v>
      </c>
      <c r="X342" s="25">
        <v>1598.95</v>
      </c>
      <c r="Y342" s="25">
        <v>18217</v>
      </c>
      <c r="Z342" s="25">
        <v>18227.46</v>
      </c>
      <c r="AA342" s="26">
        <v>27.623000000000001</v>
      </c>
      <c r="AB342" s="27">
        <v>654</v>
      </c>
    </row>
    <row r="343" spans="1:28" x14ac:dyDescent="0.3">
      <c r="A343" s="5">
        <v>44568</v>
      </c>
      <c r="B343" s="25">
        <f t="shared" si="45"/>
        <v>-1.8162182516997888E-2</v>
      </c>
      <c r="C343" s="25">
        <f t="shared" si="46"/>
        <v>-1.8942950012958381E-2</v>
      </c>
      <c r="D343" s="25">
        <f t="shared" si="47"/>
        <v>-1.7819381646982557E-2</v>
      </c>
      <c r="E343" s="25">
        <f t="shared" si="48"/>
        <v>-1.7663879682581596E-2</v>
      </c>
      <c r="F343" s="25">
        <f t="shared" si="49"/>
        <v>-1.680202428696571E-2</v>
      </c>
      <c r="G343" s="25">
        <f t="shared" si="50"/>
        <v>-1.6350345204487117E-2</v>
      </c>
      <c r="H343" s="25">
        <f t="shared" si="51"/>
        <v>2.4948037887828718E-3</v>
      </c>
      <c r="I343" s="25">
        <f t="shared" si="52"/>
        <v>-1.5480185287899172E-2</v>
      </c>
      <c r="U343">
        <v>728.23</v>
      </c>
      <c r="V343" s="25">
        <v>730.4</v>
      </c>
      <c r="W343" s="25">
        <v>1598.75</v>
      </c>
      <c r="X343" s="25">
        <v>1597.08</v>
      </c>
      <c r="Y343" s="25">
        <v>18224</v>
      </c>
      <c r="Z343" s="25">
        <v>18218.28</v>
      </c>
      <c r="AA343" s="26">
        <v>27.623000000000001</v>
      </c>
      <c r="AB343" s="27">
        <v>651</v>
      </c>
    </row>
    <row r="344" spans="1:28" x14ac:dyDescent="0.3">
      <c r="A344" s="5">
        <v>44571</v>
      </c>
      <c r="B344" s="25">
        <f t="shared" si="45"/>
        <v>3.4027868719323498E-3</v>
      </c>
      <c r="C344" s="25">
        <f t="shared" si="46"/>
        <v>4.2935583172351967E-3</v>
      </c>
      <c r="D344" s="25">
        <f t="shared" si="47"/>
        <v>7.0828710797637764E-3</v>
      </c>
      <c r="E344" s="25">
        <f t="shared" si="48"/>
        <v>5.0010776223616037E-3</v>
      </c>
      <c r="F344" s="25">
        <f t="shared" si="49"/>
        <v>4.2508236824178158E-3</v>
      </c>
      <c r="G344" s="25">
        <f t="shared" si="50"/>
        <v>8.7414480318684217E-3</v>
      </c>
      <c r="H344" s="25">
        <f t="shared" si="51"/>
        <v>-3.9730555125051673E-4</v>
      </c>
      <c r="I344" s="25">
        <f t="shared" si="52"/>
        <v>1.854767235576105E-2</v>
      </c>
      <c r="U344">
        <v>716.42</v>
      </c>
      <c r="V344" s="25">
        <v>717.5</v>
      </c>
      <c r="W344" s="25">
        <v>1568.75</v>
      </c>
      <c r="X344" s="25">
        <v>1570.47</v>
      </c>
      <c r="Y344" s="25">
        <v>17896</v>
      </c>
      <c r="Z344" s="25">
        <v>17899.3</v>
      </c>
      <c r="AA344" s="26">
        <v>27.692</v>
      </c>
      <c r="AB344" s="27">
        <v>641</v>
      </c>
    </row>
    <row r="345" spans="1:28" x14ac:dyDescent="0.3">
      <c r="A345" s="5">
        <v>44572</v>
      </c>
      <c r="B345" s="25">
        <f t="shared" si="45"/>
        <v>-1.588537796394807E-2</v>
      </c>
      <c r="C345" s="25">
        <f t="shared" si="46"/>
        <v>-1.4867190952327089E-2</v>
      </c>
      <c r="D345" s="25">
        <f t="shared" si="47"/>
        <v>-1.43566477292318E-2</v>
      </c>
      <c r="E345" s="25">
        <f t="shared" si="48"/>
        <v>-1.6134769145107287E-2</v>
      </c>
      <c r="F345" s="25">
        <f t="shared" si="49"/>
        <v>-1.3796580455689919E-2</v>
      </c>
      <c r="G345" s="25">
        <f t="shared" si="50"/>
        <v>-1.5126772328909063E-2</v>
      </c>
      <c r="H345" s="25">
        <f t="shared" si="51"/>
        <v>1.155359914778428E-3</v>
      </c>
      <c r="I345" s="25">
        <f t="shared" si="52"/>
        <v>-1.8547672355761002E-2</v>
      </c>
      <c r="U345">
        <v>722.71</v>
      </c>
      <c r="V345" s="25">
        <v>722.6</v>
      </c>
      <c r="W345" s="25">
        <v>1575.5</v>
      </c>
      <c r="X345" s="25">
        <v>1577.16</v>
      </c>
      <c r="Y345" s="25">
        <v>17957</v>
      </c>
      <c r="Z345" s="25">
        <v>17989.04</v>
      </c>
      <c r="AA345" s="26">
        <v>27.681000000000001</v>
      </c>
      <c r="AB345" s="27">
        <v>653</v>
      </c>
    </row>
    <row r="346" spans="1:28" x14ac:dyDescent="0.3">
      <c r="A346" s="5">
        <v>44573</v>
      </c>
      <c r="B346" s="25">
        <f t="shared" si="45"/>
        <v>-2.8330235957707206E-3</v>
      </c>
      <c r="C346" s="25">
        <f t="shared" si="46"/>
        <v>-4.0345410976348906E-3</v>
      </c>
      <c r="D346" s="25">
        <f t="shared" si="47"/>
        <v>-2.3894873973813557E-3</v>
      </c>
      <c r="E346" s="25">
        <f t="shared" si="48"/>
        <v>-1.5106494593655523E-3</v>
      </c>
      <c r="F346" s="25">
        <f t="shared" si="49"/>
        <v>-2.2912024027903961E-3</v>
      </c>
      <c r="G346" s="25">
        <f t="shared" si="50"/>
        <v>-4.3501895257271215E-3</v>
      </c>
      <c r="H346" s="25">
        <f t="shared" si="51"/>
        <v>1.0098460843043387E-3</v>
      </c>
      <c r="I346" s="25">
        <f t="shared" si="52"/>
        <v>-7.830893580547945E-3</v>
      </c>
      <c r="U346">
        <v>711.86</v>
      </c>
      <c r="V346" s="25">
        <v>712.3</v>
      </c>
      <c r="W346" s="25">
        <v>1552.25</v>
      </c>
      <c r="X346" s="25">
        <v>1555.55</v>
      </c>
      <c r="Y346" s="25">
        <v>17674</v>
      </c>
      <c r="Z346" s="25">
        <v>17701.12</v>
      </c>
      <c r="AA346" s="26">
        <v>27.713000000000001</v>
      </c>
      <c r="AB346" s="27">
        <v>641</v>
      </c>
    </row>
    <row r="347" spans="1:28" x14ac:dyDescent="0.3">
      <c r="A347" s="5">
        <v>44574</v>
      </c>
      <c r="B347" s="25">
        <f t="shared" si="45"/>
        <v>1.5315614687786479E-2</v>
      </c>
      <c r="C347" s="25">
        <f t="shared" si="46"/>
        <v>1.3172881244879106E-2</v>
      </c>
      <c r="D347" s="25">
        <f t="shared" si="47"/>
        <v>2.8105695848090564E-3</v>
      </c>
      <c r="E347" s="25">
        <f t="shared" si="48"/>
        <v>1.2700207528120714E-2</v>
      </c>
      <c r="F347" s="25">
        <f t="shared" si="49"/>
        <v>1.0620022583729591E-2</v>
      </c>
      <c r="G347" s="25">
        <f t="shared" si="50"/>
        <v>6.8195344401755743E-3</v>
      </c>
      <c r="H347" s="25">
        <f t="shared" si="51"/>
        <v>3.7060400428089017E-3</v>
      </c>
      <c r="I347" s="25">
        <f t="shared" si="52"/>
        <v>-1.573564447430552E-3</v>
      </c>
      <c r="U347">
        <v>708.77</v>
      </c>
      <c r="V347" s="25">
        <v>710.6</v>
      </c>
      <c r="W347" s="25">
        <v>1546</v>
      </c>
      <c r="X347" s="25">
        <v>1551.99</v>
      </c>
      <c r="Y347" s="25">
        <v>17624</v>
      </c>
      <c r="Z347" s="25">
        <v>17674.400000000001</v>
      </c>
      <c r="AA347" s="26">
        <v>27.741</v>
      </c>
      <c r="AB347" s="27">
        <v>636</v>
      </c>
    </row>
    <row r="348" spans="1:28" x14ac:dyDescent="0.3">
      <c r="A348" s="5">
        <v>44575</v>
      </c>
      <c r="B348" s="25">
        <f t="shared" si="45"/>
        <v>2.5671089492632884E-3</v>
      </c>
      <c r="C348" s="25">
        <f t="shared" si="46"/>
        <v>2.5502085864548053E-3</v>
      </c>
      <c r="D348" s="25">
        <f t="shared" si="47"/>
        <v>-5.6148232805829676E-4</v>
      </c>
      <c r="E348" s="25">
        <f t="shared" si="48"/>
        <v>3.6947798261934887E-3</v>
      </c>
      <c r="F348" s="25">
        <f t="shared" si="49"/>
        <v>4.4844978579686575E-3</v>
      </c>
      <c r="G348" s="25">
        <f t="shared" si="50"/>
        <v>-4.3449924646210916E-4</v>
      </c>
      <c r="H348" s="25">
        <f t="shared" si="51"/>
        <v>-1.2218350605466876E-3</v>
      </c>
      <c r="I348" s="25">
        <f t="shared" si="52"/>
        <v>-1.108483242449293E-2</v>
      </c>
      <c r="U348">
        <v>713.62</v>
      </c>
      <c r="V348" s="25">
        <v>712.6</v>
      </c>
      <c r="W348" s="25">
        <v>1566.5</v>
      </c>
      <c r="X348" s="25">
        <v>1568.56</v>
      </c>
      <c r="Y348" s="25">
        <v>17896</v>
      </c>
      <c r="Z348" s="25">
        <v>17900.3</v>
      </c>
      <c r="AA348" s="26">
        <v>27.844000000000001</v>
      </c>
      <c r="AB348" s="27">
        <v>635</v>
      </c>
    </row>
    <row r="349" spans="1:28" x14ac:dyDescent="0.3">
      <c r="A349" s="5">
        <v>44578</v>
      </c>
      <c r="B349" s="25">
        <f t="shared" si="45"/>
        <v>1.2297280098612848E-2</v>
      </c>
      <c r="C349" s="25">
        <f t="shared" si="46"/>
        <v>1.3282927743446327E-2</v>
      </c>
      <c r="D349" s="25">
        <f t="shared" si="47"/>
        <v>1.1586644595899446E-2</v>
      </c>
      <c r="E349" s="25">
        <f t="shared" si="48"/>
        <v>1.0255273397576588E-2</v>
      </c>
      <c r="F349" s="25">
        <f t="shared" si="49"/>
        <v>1.0681447708297272E-2</v>
      </c>
      <c r="G349" s="25">
        <f t="shared" si="50"/>
        <v>9.9599082465224309E-3</v>
      </c>
      <c r="H349" s="25">
        <f t="shared" si="51"/>
        <v>-1.0073392706759577E-3</v>
      </c>
      <c r="I349" s="25">
        <f t="shared" si="52"/>
        <v>7.9302556759775645E-3</v>
      </c>
      <c r="U349">
        <v>713.31</v>
      </c>
      <c r="V349" s="25">
        <v>712.2</v>
      </c>
      <c r="W349" s="25">
        <v>1570.5</v>
      </c>
      <c r="X349" s="25">
        <v>1575.61</v>
      </c>
      <c r="Y349" s="25">
        <v>17942</v>
      </c>
      <c r="Z349" s="25">
        <v>17966.560000000001</v>
      </c>
      <c r="AA349" s="26">
        <v>27.81</v>
      </c>
      <c r="AB349" s="27">
        <v>628</v>
      </c>
    </row>
    <row r="350" spans="1:28" x14ac:dyDescent="0.3">
      <c r="A350" s="5">
        <v>44579</v>
      </c>
      <c r="B350" s="25">
        <f t="shared" si="45"/>
        <v>9.3156463038792468E-3</v>
      </c>
      <c r="C350" s="25">
        <f t="shared" si="46"/>
        <v>1.0003209389626915E-2</v>
      </c>
      <c r="D350" s="25">
        <f t="shared" si="47"/>
        <v>1.4468044310201739E-2</v>
      </c>
      <c r="E350" s="25">
        <f t="shared" si="48"/>
        <v>1.0210610496108755E-2</v>
      </c>
      <c r="F350" s="25">
        <f t="shared" si="49"/>
        <v>1.0313781271533248E-2</v>
      </c>
      <c r="G350" s="25">
        <f t="shared" si="50"/>
        <v>1.5016124554154225E-2</v>
      </c>
      <c r="H350" s="25">
        <f t="shared" si="51"/>
        <v>2.4087301107076492E-3</v>
      </c>
      <c r="I350" s="25">
        <f t="shared" si="52"/>
        <v>2.4962294559913775E-2</v>
      </c>
      <c r="U350">
        <v>720.45</v>
      </c>
      <c r="V350" s="25">
        <v>720.5</v>
      </c>
      <c r="W350" s="25">
        <v>1591.5</v>
      </c>
      <c r="X350" s="25">
        <v>1592.53</v>
      </c>
      <c r="Y350" s="25">
        <v>18164</v>
      </c>
      <c r="Z350" s="25">
        <v>18151.759999999998</v>
      </c>
      <c r="AA350" s="26">
        <v>27.782</v>
      </c>
      <c r="AB350" s="27">
        <v>633</v>
      </c>
    </row>
    <row r="351" spans="1:28" x14ac:dyDescent="0.3">
      <c r="A351" s="5">
        <v>44580</v>
      </c>
      <c r="B351" s="25">
        <f t="shared" si="45"/>
        <v>-3.3326990171265703E-3</v>
      </c>
      <c r="C351" s="25">
        <f t="shared" si="46"/>
        <v>-4.2079077128629391E-3</v>
      </c>
      <c r="D351" s="25">
        <f t="shared" si="47"/>
        <v>-4.5245843967376747E-3</v>
      </c>
      <c r="E351" s="25">
        <f t="shared" si="48"/>
        <v>-1.4794407673848716E-3</v>
      </c>
      <c r="F351" s="25">
        <f t="shared" si="49"/>
        <v>-2.6261271027887114E-3</v>
      </c>
      <c r="G351" s="25">
        <f t="shared" si="50"/>
        <v>-1.4641190877878933E-3</v>
      </c>
      <c r="H351" s="25">
        <f t="shared" si="51"/>
        <v>1.5787022043857186E-3</v>
      </c>
      <c r="I351" s="25">
        <f t="shared" si="52"/>
        <v>1.5396461855928362E-3</v>
      </c>
      <c r="U351">
        <v>731.35</v>
      </c>
      <c r="V351" s="25">
        <v>731</v>
      </c>
      <c r="W351" s="25">
        <v>1607.5</v>
      </c>
      <c r="X351" s="25">
        <v>1609.04</v>
      </c>
      <c r="Y351" s="25">
        <v>18334</v>
      </c>
      <c r="Z351" s="25">
        <v>18338.05</v>
      </c>
      <c r="AA351" s="26">
        <v>27.849</v>
      </c>
      <c r="AB351" s="27">
        <v>649</v>
      </c>
    </row>
    <row r="352" spans="1:28" x14ac:dyDescent="0.3">
      <c r="A352" s="5">
        <v>44581</v>
      </c>
      <c r="B352" s="25">
        <f t="shared" si="45"/>
        <v>-1.6331397458178201E-2</v>
      </c>
      <c r="C352" s="25">
        <f t="shared" si="46"/>
        <v>-1.7169831894450052E-2</v>
      </c>
      <c r="D352" s="25">
        <f t="shared" si="47"/>
        <v>-1.7047048528123523E-2</v>
      </c>
      <c r="E352" s="25">
        <f t="shared" si="48"/>
        <v>-1.7256390362231123E-2</v>
      </c>
      <c r="F352" s="25">
        <f t="shared" si="49"/>
        <v>-1.8343715206311863E-2</v>
      </c>
      <c r="G352" s="25">
        <f t="shared" si="50"/>
        <v>-1.913351888825161E-2</v>
      </c>
      <c r="H352" s="25">
        <f t="shared" si="51"/>
        <v>-9.684535988910048E-4</v>
      </c>
      <c r="I352" s="25">
        <f t="shared" si="52"/>
        <v>-2.0202707317519466E-2</v>
      </c>
      <c r="U352">
        <v>730.28</v>
      </c>
      <c r="V352" s="25">
        <v>727.7</v>
      </c>
      <c r="W352" s="25">
        <v>1600.75</v>
      </c>
      <c r="X352" s="25">
        <v>1604.82</v>
      </c>
      <c r="Y352" s="25">
        <v>18273</v>
      </c>
      <c r="Z352" s="25">
        <v>18310.939999999999</v>
      </c>
      <c r="AA352" s="26">
        <v>27.893000000000001</v>
      </c>
      <c r="AB352" s="27">
        <v>650</v>
      </c>
    </row>
    <row r="353" spans="1:28" x14ac:dyDescent="0.3">
      <c r="A353" s="5">
        <v>44582</v>
      </c>
      <c r="B353" s="25">
        <f t="shared" si="45"/>
        <v>-1.2245353862327974E-3</v>
      </c>
      <c r="C353" s="25">
        <f t="shared" si="46"/>
        <v>-1.4309566000043274E-3</v>
      </c>
      <c r="D353" s="25">
        <f t="shared" si="47"/>
        <v>-2.6593899080262768E-3</v>
      </c>
      <c r="E353" s="25">
        <f t="shared" si="48"/>
        <v>-2.5513595677537811E-3</v>
      </c>
      <c r="F353" s="25">
        <f t="shared" si="49"/>
        <v>-2.8982395697902904E-3</v>
      </c>
      <c r="G353" s="25">
        <f t="shared" si="50"/>
        <v>-3.8177859887748578E-3</v>
      </c>
      <c r="H353" s="25">
        <f t="shared" si="51"/>
        <v>-7.8980438497989103E-4</v>
      </c>
      <c r="I353" s="25">
        <f t="shared" si="52"/>
        <v>-6.2992334279872008E-3</v>
      </c>
      <c r="U353">
        <v>716.44</v>
      </c>
      <c r="V353" s="25">
        <v>715.4</v>
      </c>
      <c r="W353" s="25">
        <v>1573.5</v>
      </c>
      <c r="X353" s="25">
        <v>1575.65</v>
      </c>
      <c r="Y353" s="25">
        <v>17977</v>
      </c>
      <c r="Z353" s="25">
        <v>17997.669999999998</v>
      </c>
      <c r="AA353" s="26">
        <v>27.866</v>
      </c>
      <c r="AB353" s="27">
        <v>637</v>
      </c>
    </row>
    <row r="354" spans="1:28" x14ac:dyDescent="0.3">
      <c r="A354" s="5">
        <v>44585</v>
      </c>
      <c r="B354" s="25">
        <f t="shared" si="45"/>
        <v>1.3882582405050851E-2</v>
      </c>
      <c r="C354" s="25">
        <f t="shared" si="46"/>
        <v>1.6255388310555351E-2</v>
      </c>
      <c r="D354" s="25">
        <f t="shared" si="47"/>
        <v>1.6402925452475466E-2</v>
      </c>
      <c r="E354" s="25">
        <f t="shared" si="48"/>
        <v>1.5458276248096247E-2</v>
      </c>
      <c r="F354" s="25">
        <f t="shared" si="49"/>
        <v>1.541125310487889E-2</v>
      </c>
      <c r="G354" s="25">
        <f t="shared" si="50"/>
        <v>1.7004424561413729E-2</v>
      </c>
      <c r="H354" s="25">
        <f t="shared" si="51"/>
        <v>-6.1073092017049837E-4</v>
      </c>
      <c r="I354" s="25">
        <f t="shared" si="52"/>
        <v>2.032908163842569E-2</v>
      </c>
      <c r="U354">
        <v>713.71</v>
      </c>
      <c r="V354" s="25">
        <v>713.5</v>
      </c>
      <c r="W354" s="25">
        <v>1571.25</v>
      </c>
      <c r="X354" s="25">
        <v>1571.09</v>
      </c>
      <c r="Y354" s="25">
        <v>17955</v>
      </c>
      <c r="Z354" s="25">
        <v>17951.810000000001</v>
      </c>
      <c r="AA354" s="26">
        <v>27.844000000000001</v>
      </c>
      <c r="AB354" s="27">
        <v>633</v>
      </c>
    </row>
    <row r="355" spans="1:28" x14ac:dyDescent="0.3">
      <c r="A355" s="5">
        <v>44586</v>
      </c>
      <c r="B355" s="25">
        <f t="shared" si="45"/>
        <v>2.0850487663570364E-3</v>
      </c>
      <c r="C355" s="25">
        <f t="shared" si="46"/>
        <v>1.5642111745602344E-3</v>
      </c>
      <c r="D355" s="25">
        <f t="shared" si="47"/>
        <v>2.0659741526494815E-3</v>
      </c>
      <c r="E355" s="25">
        <f t="shared" si="48"/>
        <v>2.0328751846059043E-3</v>
      </c>
      <c r="F355" s="25">
        <f t="shared" si="49"/>
        <v>2.466416684812726E-3</v>
      </c>
      <c r="G355" s="25">
        <f t="shared" si="50"/>
        <v>7.9863410281409946E-4</v>
      </c>
      <c r="H355" s="25">
        <f t="shared" si="51"/>
        <v>2.8744924922160386E-4</v>
      </c>
      <c r="I355" s="25">
        <f t="shared" si="52"/>
        <v>-1.5491869868293781E-3</v>
      </c>
      <c r="U355">
        <v>725.95</v>
      </c>
      <c r="V355" s="25">
        <v>725.3</v>
      </c>
      <c r="W355" s="25">
        <v>1597</v>
      </c>
      <c r="X355" s="25">
        <v>1595.49</v>
      </c>
      <c r="Y355" s="25">
        <v>18206</v>
      </c>
      <c r="Z355" s="25">
        <v>18231.47</v>
      </c>
      <c r="AA355" s="26">
        <v>27.827000000000002</v>
      </c>
      <c r="AB355" s="27">
        <v>646</v>
      </c>
    </row>
    <row r="356" spans="1:28" x14ac:dyDescent="0.3">
      <c r="A356" s="5">
        <v>44587</v>
      </c>
      <c r="B356" s="25">
        <f t="shared" si="45"/>
        <v>-9.3224760665762841E-4</v>
      </c>
      <c r="C356" s="25">
        <f t="shared" si="46"/>
        <v>-9.3823306335273594E-4</v>
      </c>
      <c r="D356" s="25">
        <f t="shared" si="47"/>
        <v>-3.4456653207357445E-3</v>
      </c>
      <c r="E356" s="25">
        <f t="shared" si="48"/>
        <v>-1.9846081626555038E-3</v>
      </c>
      <c r="F356" s="25">
        <f t="shared" si="49"/>
        <v>-2.3661390410025457E-3</v>
      </c>
      <c r="G356" s="25">
        <f t="shared" si="50"/>
        <v>-5.4516355320673501E-3</v>
      </c>
      <c r="H356" s="25">
        <f t="shared" si="51"/>
        <v>2.1553272588642239E-4</v>
      </c>
      <c r="I356" s="25">
        <f t="shared" si="52"/>
        <v>-1.2480661223609144E-2</v>
      </c>
      <c r="U356">
        <v>726.53</v>
      </c>
      <c r="V356" s="25">
        <v>726.8</v>
      </c>
      <c r="W356" s="25">
        <v>1599.5</v>
      </c>
      <c r="X356" s="25">
        <v>1599.43</v>
      </c>
      <c r="Y356" s="25">
        <v>18244</v>
      </c>
      <c r="Z356" s="25">
        <v>18268.57</v>
      </c>
      <c r="AA356" s="26">
        <v>27.835000000000001</v>
      </c>
      <c r="AB356" s="27">
        <v>645</v>
      </c>
    </row>
    <row r="357" spans="1:28" x14ac:dyDescent="0.3">
      <c r="A357" s="5">
        <v>44599</v>
      </c>
      <c r="B357" s="25">
        <f t="shared" si="45"/>
        <v>-8.2329377026080458E-4</v>
      </c>
      <c r="C357" s="25">
        <f t="shared" si="46"/>
        <v>-1.0957189794708879E-3</v>
      </c>
      <c r="D357" s="25">
        <f t="shared" si="47"/>
        <v>-2.7651061444791988E-3</v>
      </c>
      <c r="E357" s="25">
        <f t="shared" si="48"/>
        <v>-5.9582202156346334E-4</v>
      </c>
      <c r="F357" s="25">
        <f t="shared" si="49"/>
        <v>3.759516319852588E-4</v>
      </c>
      <c r="G357" s="25">
        <f t="shared" si="50"/>
        <v>-1.814593426545049E-3</v>
      </c>
      <c r="H357" s="25">
        <f t="shared" si="51"/>
        <v>-1.4368332220559071E-4</v>
      </c>
      <c r="I357" s="25">
        <f t="shared" si="52"/>
        <v>-7.8802614253059757E-3</v>
      </c>
      <c r="U357">
        <v>722.58</v>
      </c>
      <c r="V357" s="25">
        <v>724.3</v>
      </c>
      <c r="W357" s="25">
        <v>1598</v>
      </c>
      <c r="X357" s="25">
        <v>1595.65</v>
      </c>
      <c r="Y357" s="25">
        <v>18227</v>
      </c>
      <c r="Z357" s="25">
        <v>18232.349999999999</v>
      </c>
      <c r="AA357" s="26">
        <v>27.841000000000001</v>
      </c>
      <c r="AB357" s="27">
        <v>637</v>
      </c>
    </row>
    <row r="358" spans="1:28" x14ac:dyDescent="0.3">
      <c r="A358" s="5">
        <v>44600</v>
      </c>
      <c r="B358" s="25">
        <f t="shared" si="45"/>
        <v>-1.8397947727167577E-2</v>
      </c>
      <c r="C358" s="25">
        <f t="shared" si="46"/>
        <v>-1.6740757352530205E-2</v>
      </c>
      <c r="D358" s="25">
        <f t="shared" si="47"/>
        <v>-1.6190165223951544E-2</v>
      </c>
      <c r="E358" s="25">
        <f t="shared" si="48"/>
        <v>-1.3937477033814989E-2</v>
      </c>
      <c r="F358" s="25">
        <f t="shared" si="49"/>
        <v>-1.3338366039059328E-2</v>
      </c>
      <c r="G358" s="25">
        <f t="shared" si="50"/>
        <v>-1.1672388950315781E-2</v>
      </c>
      <c r="H358" s="25">
        <f t="shared" si="51"/>
        <v>6.1051159174813486E-4</v>
      </c>
      <c r="I358" s="25">
        <f t="shared" si="52"/>
        <v>-7.9428535139367696E-3</v>
      </c>
      <c r="U358">
        <v>721.27</v>
      </c>
      <c r="V358" s="25">
        <v>722.3</v>
      </c>
      <c r="W358" s="25">
        <v>1596.25</v>
      </c>
      <c r="X358" s="25">
        <v>1596.25</v>
      </c>
      <c r="Y358" s="25">
        <v>18212</v>
      </c>
      <c r="Z358" s="25">
        <v>18221.490000000002</v>
      </c>
      <c r="AA358" s="26">
        <v>27.837</v>
      </c>
      <c r="AB358" s="27">
        <v>632</v>
      </c>
    </row>
    <row r="359" spans="1:28" x14ac:dyDescent="0.3">
      <c r="A359" s="5">
        <v>44601</v>
      </c>
      <c r="B359" s="25">
        <f t="shared" si="45"/>
        <v>9.0196034890789364E-3</v>
      </c>
      <c r="C359" s="25">
        <f t="shared" si="46"/>
        <v>8.7212159844757189E-3</v>
      </c>
      <c r="D359" s="25">
        <f t="shared" si="47"/>
        <v>6.5914269920678992E-3</v>
      </c>
      <c r="E359" s="25">
        <f t="shared" si="48"/>
        <v>4.7988962053824493E-3</v>
      </c>
      <c r="F359" s="25">
        <f t="shared" si="49"/>
        <v>3.9980918199569327E-3</v>
      </c>
      <c r="G359" s="25">
        <f t="shared" si="50"/>
        <v>1.5978250557686108E-3</v>
      </c>
      <c r="H359" s="25">
        <f t="shared" si="51"/>
        <v>1.0764649932520365E-3</v>
      </c>
      <c r="I359" s="25">
        <f t="shared" si="52"/>
        <v>-3.1948908965191767E-3</v>
      </c>
      <c r="U359">
        <v>712.9</v>
      </c>
      <c r="V359" s="25">
        <v>710.7</v>
      </c>
      <c r="W359" s="25">
        <v>1569.75</v>
      </c>
      <c r="X359" s="25">
        <v>1575.1</v>
      </c>
      <c r="Y359" s="25">
        <v>17880</v>
      </c>
      <c r="Z359" s="25">
        <v>17969.29</v>
      </c>
      <c r="AA359" s="26">
        <v>27.853999999999999</v>
      </c>
      <c r="AB359" s="27">
        <v>627</v>
      </c>
    </row>
    <row r="360" spans="1:28" x14ac:dyDescent="0.3">
      <c r="A360" s="5">
        <v>44602</v>
      </c>
      <c r="B360" s="25">
        <f t="shared" si="45"/>
        <v>-2.9758910943919664E-2</v>
      </c>
      <c r="C360" s="25">
        <f t="shared" si="46"/>
        <v>-2.3481631567596258E-2</v>
      </c>
      <c r="D360" s="25">
        <f t="shared" si="47"/>
        <v>-3.0081723397231423E-2</v>
      </c>
      <c r="E360" s="25">
        <f t="shared" si="48"/>
        <v>-2.5873890926441129E-2</v>
      </c>
      <c r="F360" s="25">
        <f t="shared" si="49"/>
        <v>-2.4879962962596692E-2</v>
      </c>
      <c r="G360" s="25">
        <f t="shared" si="50"/>
        <v>-2.737252099353954E-2</v>
      </c>
      <c r="H360" s="25">
        <f t="shared" si="51"/>
        <v>6.0781766733272414E-3</v>
      </c>
      <c r="I360" s="25">
        <f t="shared" si="52"/>
        <v>-3.417745180158651E-2</v>
      </c>
      <c r="U360">
        <v>714.04</v>
      </c>
      <c r="V360" s="25">
        <v>715.4</v>
      </c>
      <c r="W360" s="25">
        <v>1583.5</v>
      </c>
      <c r="X360" s="25">
        <v>1581.41</v>
      </c>
      <c r="Y360" s="25">
        <v>18042</v>
      </c>
      <c r="Z360" s="25">
        <v>18055.73</v>
      </c>
      <c r="AA360" s="26">
        <v>27.884</v>
      </c>
      <c r="AB360" s="27">
        <v>625</v>
      </c>
    </row>
    <row r="361" spans="1:28" x14ac:dyDescent="0.3">
      <c r="A361" s="5">
        <v>44603</v>
      </c>
      <c r="B361" s="25">
        <f t="shared" si="45"/>
        <v>5.5234602175874524E-3</v>
      </c>
      <c r="C361" s="25">
        <f t="shared" si="46"/>
        <v>-3.8866445687456889E-3</v>
      </c>
      <c r="D361" s="25">
        <f t="shared" si="47"/>
        <v>4.8857691670838579E-3</v>
      </c>
      <c r="E361" s="25">
        <f t="shared" si="48"/>
        <v>3.2700935011888937E-3</v>
      </c>
      <c r="F361" s="25">
        <f t="shared" si="49"/>
        <v>2.3052078095234154E-3</v>
      </c>
      <c r="G361" s="25">
        <f t="shared" si="50"/>
        <v>2.0848767769652372E-3</v>
      </c>
      <c r="H361" s="25">
        <f t="shared" si="51"/>
        <v>-3.2132556477409346E-3</v>
      </c>
      <c r="I361" s="25">
        <f t="shared" si="52"/>
        <v>0</v>
      </c>
      <c r="U361">
        <v>694.76</v>
      </c>
      <c r="V361" s="25">
        <v>694.2</v>
      </c>
      <c r="W361" s="25">
        <v>1546.75</v>
      </c>
      <c r="X361" s="25">
        <v>1542.55</v>
      </c>
      <c r="Y361" s="25">
        <v>17513</v>
      </c>
      <c r="Z361" s="25">
        <v>17594.55</v>
      </c>
      <c r="AA361" s="26">
        <v>28.053999999999998</v>
      </c>
      <c r="AB361" s="27">
        <v>604</v>
      </c>
    </row>
    <row r="362" spans="1:28" x14ac:dyDescent="0.3">
      <c r="A362" s="5">
        <v>44606</v>
      </c>
      <c r="B362" s="25">
        <f t="shared" si="45"/>
        <v>1.7003956788338968E-2</v>
      </c>
      <c r="C362" s="25">
        <f t="shared" si="46"/>
        <v>2.0238403581260257E-2</v>
      </c>
      <c r="D362" s="25">
        <f t="shared" si="47"/>
        <v>9.1324835632724723E-3</v>
      </c>
      <c r="E362" s="25">
        <f t="shared" si="48"/>
        <v>1.3843654204126535E-2</v>
      </c>
      <c r="F362" s="25">
        <f t="shared" si="49"/>
        <v>1.5887507016224892E-2</v>
      </c>
      <c r="G362" s="25">
        <f t="shared" si="50"/>
        <v>1.1396867146128538E-2</v>
      </c>
      <c r="H362" s="25">
        <f t="shared" si="51"/>
        <v>3.6052797444240635E-3</v>
      </c>
      <c r="I362" s="25">
        <f t="shared" si="52"/>
        <v>0</v>
      </c>
      <c r="U362">
        <v>696.21</v>
      </c>
      <c r="V362" s="25">
        <v>697.6</v>
      </c>
      <c r="W362" s="25">
        <v>1540.75</v>
      </c>
      <c r="X362" s="25">
        <v>1546.11</v>
      </c>
      <c r="Y362" s="25">
        <v>17610</v>
      </c>
      <c r="Z362" s="25">
        <v>17652.18</v>
      </c>
      <c r="AA362" s="26">
        <v>27.963999999999999</v>
      </c>
      <c r="AB362" s="27">
        <v>604</v>
      </c>
    </row>
    <row r="363" spans="1:28" x14ac:dyDescent="0.3">
      <c r="A363" s="5">
        <v>44607</v>
      </c>
      <c r="B363" s="25">
        <f t="shared" si="45"/>
        <v>-4.1398660524380824E-3</v>
      </c>
      <c r="C363" s="25">
        <f t="shared" si="46"/>
        <v>-5.5808165257168144E-3</v>
      </c>
      <c r="D363" s="25">
        <f t="shared" si="47"/>
        <v>-5.2695414965704627E-3</v>
      </c>
      <c r="E363" s="25">
        <f t="shared" si="48"/>
        <v>-1.7139258540183977E-3</v>
      </c>
      <c r="F363" s="25">
        <f t="shared" si="49"/>
        <v>-2.5879007839524197E-3</v>
      </c>
      <c r="G363" s="25">
        <f t="shared" si="50"/>
        <v>-3.513742047921565E-3</v>
      </c>
      <c r="H363" s="25">
        <f t="shared" si="51"/>
        <v>-1.8188631773076855E-3</v>
      </c>
      <c r="I363" s="25">
        <f t="shared" si="52"/>
        <v>-4.9792633996073379E-3</v>
      </c>
      <c r="U363">
        <v>704.19</v>
      </c>
      <c r="V363" s="25">
        <v>704</v>
      </c>
      <c r="W363" s="25">
        <v>1572.25</v>
      </c>
      <c r="X363" s="25">
        <v>1570.87</v>
      </c>
      <c r="Y363" s="25">
        <v>17912</v>
      </c>
      <c r="Z363" s="25">
        <v>17898.25</v>
      </c>
      <c r="AA363" s="26">
        <v>28.065000000000001</v>
      </c>
      <c r="AB363" s="27">
        <v>604</v>
      </c>
    </row>
    <row r="364" spans="1:28" x14ac:dyDescent="0.3">
      <c r="A364" s="5">
        <v>44608</v>
      </c>
      <c r="B364" s="25">
        <f t="shared" si="45"/>
        <v>5.0885003692746015E-3</v>
      </c>
      <c r="C364" s="25">
        <f t="shared" si="46"/>
        <v>4.148721444457818E-3</v>
      </c>
      <c r="D364" s="25">
        <f t="shared" si="47"/>
        <v>3.8480771491929233E-3</v>
      </c>
      <c r="E364" s="25">
        <f t="shared" si="48"/>
        <v>3.7316394344761423E-3</v>
      </c>
      <c r="F364" s="25">
        <f t="shared" si="49"/>
        <v>3.2242881616859351E-3</v>
      </c>
      <c r="G364" s="25">
        <f t="shared" si="50"/>
        <v>2.6755488024191028E-3</v>
      </c>
      <c r="H364" s="25">
        <f t="shared" si="51"/>
        <v>1.6406894574597963E-3</v>
      </c>
      <c r="I364" s="25">
        <f t="shared" si="52"/>
        <v>1.6625107736134572E-3</v>
      </c>
      <c r="U364">
        <v>701.72</v>
      </c>
      <c r="V364" s="25">
        <v>700.3</v>
      </c>
      <c r="W364" s="25">
        <v>1563.5</v>
      </c>
      <c r="X364" s="25">
        <v>1566.81</v>
      </c>
      <c r="Y364" s="25">
        <v>17838</v>
      </c>
      <c r="Z364" s="25">
        <v>17867.599999999999</v>
      </c>
      <c r="AA364" s="26">
        <v>28.013999999999999</v>
      </c>
      <c r="AB364" s="27">
        <v>601</v>
      </c>
    </row>
    <row r="365" spans="1:28" x14ac:dyDescent="0.3">
      <c r="A365" s="5">
        <v>44609</v>
      </c>
      <c r="B365" s="25">
        <f t="shared" si="45"/>
        <v>-1.4664419879010198E-2</v>
      </c>
      <c r="C365" s="25">
        <f t="shared" si="46"/>
        <v>-1.6699167757632256E-2</v>
      </c>
      <c r="D365" s="25">
        <f t="shared" si="47"/>
        <v>-1.5915455305899568E-2</v>
      </c>
      <c r="E365" s="25">
        <f t="shared" si="48"/>
        <v>-1.1094865501060511E-2</v>
      </c>
      <c r="F365" s="25">
        <f t="shared" si="49"/>
        <v>-1.3437033692891532E-2</v>
      </c>
      <c r="G365" s="25">
        <f t="shared" si="50"/>
        <v>-1.3003451924574982E-2</v>
      </c>
      <c r="H365" s="25">
        <f t="shared" si="51"/>
        <v>2.2426722106432895E-3</v>
      </c>
      <c r="I365" s="25">
        <f t="shared" si="52"/>
        <v>-1.1696039763191298E-2</v>
      </c>
      <c r="U365">
        <v>703.6</v>
      </c>
      <c r="V365" s="25">
        <v>703</v>
      </c>
      <c r="W365" s="25">
        <v>1570</v>
      </c>
      <c r="X365" s="25">
        <v>1571.87</v>
      </c>
      <c r="Y365" s="25">
        <v>17929</v>
      </c>
      <c r="Z365" s="25">
        <v>17934.400000000001</v>
      </c>
      <c r="AA365" s="26">
        <v>28.06</v>
      </c>
      <c r="AB365" s="27">
        <v>602</v>
      </c>
    </row>
    <row r="366" spans="1:28" x14ac:dyDescent="0.3">
      <c r="A366" s="5">
        <v>44610</v>
      </c>
      <c r="B366" s="25">
        <f t="shared" si="45"/>
        <v>-3.5135791837362318E-2</v>
      </c>
      <c r="C366" s="25">
        <f t="shared" si="46"/>
        <v>-3.5264817466595356E-2</v>
      </c>
      <c r="D366" s="25">
        <f t="shared" si="47"/>
        <v>-3.7251270631126036E-2</v>
      </c>
      <c r="E366" s="25">
        <f t="shared" si="48"/>
        <v>-3.1956128589994665E-2</v>
      </c>
      <c r="F366" s="25">
        <f t="shared" si="49"/>
        <v>-3.297059558728279E-2</v>
      </c>
      <c r="G366" s="25">
        <f t="shared" si="50"/>
        <v>-3.3320313443227542E-2</v>
      </c>
      <c r="H366" s="25">
        <f t="shared" si="51"/>
        <v>5.7085268570360352E-3</v>
      </c>
      <c r="I366" s="25">
        <f t="shared" si="52"/>
        <v>-3.2453744849738515E-2</v>
      </c>
      <c r="U366">
        <v>694.51</v>
      </c>
      <c r="V366" s="25">
        <v>691.9</v>
      </c>
      <c r="W366" s="25">
        <v>1544</v>
      </c>
      <c r="X366" s="25">
        <v>1550.89</v>
      </c>
      <c r="Y366" s="25">
        <v>17668</v>
      </c>
      <c r="Z366" s="25">
        <v>17736.52</v>
      </c>
      <c r="AA366" s="26">
        <v>28.123000000000001</v>
      </c>
      <c r="AB366" s="27">
        <v>595</v>
      </c>
    </row>
    <row r="367" spans="1:28" x14ac:dyDescent="0.3">
      <c r="A367" s="5">
        <v>44613</v>
      </c>
      <c r="B367" s="25">
        <f t="shared" si="45"/>
        <v>-2.0791508621276447E-2</v>
      </c>
      <c r="C367" s="25">
        <f t="shared" si="46"/>
        <v>-1.9135288794990976E-2</v>
      </c>
      <c r="D367" s="25">
        <f t="shared" si="47"/>
        <v>-1.923573130640914E-2</v>
      </c>
      <c r="E367" s="25">
        <f t="shared" si="48"/>
        <v>-2.0788927932228352E-2</v>
      </c>
      <c r="F367" s="25">
        <f t="shared" si="49"/>
        <v>-1.883560888710643E-2</v>
      </c>
      <c r="G367" s="25">
        <f t="shared" si="50"/>
        <v>-2.0012846636716153E-2</v>
      </c>
      <c r="H367" s="25">
        <f t="shared" si="51"/>
        <v>1.2366837256227675E-3</v>
      </c>
      <c r="I367" s="25">
        <f t="shared" si="52"/>
        <v>-2.2828032556200833E-2</v>
      </c>
      <c r="U367">
        <v>671.75</v>
      </c>
      <c r="V367" s="25">
        <v>666.6</v>
      </c>
      <c r="W367" s="25">
        <v>1490.5</v>
      </c>
      <c r="X367" s="25">
        <v>1500.59</v>
      </c>
      <c r="Y367" s="25">
        <v>17058</v>
      </c>
      <c r="Z367" s="25">
        <v>17178.689999999999</v>
      </c>
      <c r="AA367" s="26">
        <v>28.283999999999999</v>
      </c>
      <c r="AB367" s="27">
        <v>576</v>
      </c>
    </row>
    <row r="368" spans="1:28" x14ac:dyDescent="0.3">
      <c r="A368" s="5">
        <v>44614</v>
      </c>
      <c r="B368" s="25">
        <f t="shared" si="45"/>
        <v>1.4381041760276219E-2</v>
      </c>
      <c r="C368" s="25">
        <f t="shared" si="46"/>
        <v>1.3416181532897009E-2</v>
      </c>
      <c r="D368" s="25">
        <f t="shared" si="47"/>
        <v>1.2915168503819682E-2</v>
      </c>
      <c r="E368" s="25">
        <f t="shared" si="48"/>
        <v>1.1235731269575038E-2</v>
      </c>
      <c r="F368" s="25">
        <f t="shared" si="49"/>
        <v>1.0316090743913217E-2</v>
      </c>
      <c r="G368" s="25">
        <f t="shared" si="50"/>
        <v>1.0018897415087036E-2</v>
      </c>
      <c r="H368" s="25">
        <f t="shared" si="51"/>
        <v>-8.478468731298516E-4</v>
      </c>
      <c r="I368" s="25">
        <f t="shared" si="52"/>
        <v>8.8417905814610117E-3</v>
      </c>
      <c r="U368">
        <v>658.44</v>
      </c>
      <c r="V368" s="25">
        <v>653.9</v>
      </c>
      <c r="W368" s="25">
        <v>1462.25</v>
      </c>
      <c r="X368" s="25">
        <v>1472.59</v>
      </c>
      <c r="Y368" s="25">
        <v>16707</v>
      </c>
      <c r="Z368" s="25">
        <v>16825.25</v>
      </c>
      <c r="AA368" s="26">
        <v>28.318999999999999</v>
      </c>
      <c r="AB368" s="27">
        <v>563</v>
      </c>
    </row>
    <row r="369" spans="1:28" x14ac:dyDescent="0.3">
      <c r="A369" s="5">
        <v>44615</v>
      </c>
      <c r="B369" s="25">
        <f t="shared" si="45"/>
        <v>2.8328199340228816E-2</v>
      </c>
      <c r="C369" s="25">
        <f t="shared" si="46"/>
        <v>2.9257405988370174E-2</v>
      </c>
      <c r="D369" s="25">
        <f t="shared" si="47"/>
        <v>3.2380669472454562E-2</v>
      </c>
      <c r="E369" s="25">
        <f t="shared" si="48"/>
        <v>2.4259968658978299E-2</v>
      </c>
      <c r="F369" s="25">
        <f t="shared" si="49"/>
        <v>2.5081702794550534E-2</v>
      </c>
      <c r="G369" s="25">
        <f t="shared" si="50"/>
        <v>2.7553792481119162E-2</v>
      </c>
      <c r="H369" s="25">
        <f t="shared" si="51"/>
        <v>1.9066455885473229E-3</v>
      </c>
      <c r="I369" s="25">
        <f t="shared" si="52"/>
        <v>3.2903401106945E-2</v>
      </c>
      <c r="U369">
        <v>665.07</v>
      </c>
      <c r="V369" s="25">
        <v>662.4</v>
      </c>
      <c r="W369" s="25">
        <v>1482</v>
      </c>
      <c r="X369" s="25">
        <v>1487.86</v>
      </c>
      <c r="Y369" s="25">
        <v>16949</v>
      </c>
      <c r="Z369" s="25">
        <v>17015.36</v>
      </c>
      <c r="AA369" s="26">
        <v>28.295000000000002</v>
      </c>
      <c r="AB369" s="27">
        <v>568</v>
      </c>
    </row>
    <row r="370" spans="1:28" x14ac:dyDescent="0.3">
      <c r="A370" s="5">
        <v>44616</v>
      </c>
      <c r="B370" s="25">
        <f t="shared" si="45"/>
        <v>-1.2117164009164258E-2</v>
      </c>
      <c r="C370" s="25">
        <f t="shared" si="46"/>
        <v>-1.103709416786681E-2</v>
      </c>
      <c r="D370" s="25">
        <f t="shared" si="47"/>
        <v>-1.3685740794143643E-2</v>
      </c>
      <c r="E370" s="25">
        <f t="shared" si="48"/>
        <v>-9.7101628300662358E-3</v>
      </c>
      <c r="F370" s="25">
        <f t="shared" si="49"/>
        <v>-8.3525518421455822E-3</v>
      </c>
      <c r="G370" s="25">
        <f t="shared" si="50"/>
        <v>-1.2185401912731346E-2</v>
      </c>
      <c r="H370" s="25">
        <f t="shared" si="51"/>
        <v>1.8678090397868702E-3</v>
      </c>
      <c r="I370" s="25">
        <f t="shared" si="52"/>
        <v>-2.0654779030746025E-2</v>
      </c>
      <c r="U370">
        <v>683.65</v>
      </c>
      <c r="V370" s="25">
        <v>684.2</v>
      </c>
      <c r="W370" s="25">
        <v>1526</v>
      </c>
      <c r="X370" s="25">
        <v>1525.65</v>
      </c>
      <c r="Y370" s="25">
        <v>17436</v>
      </c>
      <c r="Z370" s="25">
        <v>17433.2</v>
      </c>
      <c r="AA370" s="26">
        <v>28.349</v>
      </c>
      <c r="AB370" s="27">
        <v>587</v>
      </c>
    </row>
    <row r="371" spans="1:28" x14ac:dyDescent="0.3">
      <c r="A371" s="5">
        <v>44617</v>
      </c>
      <c r="B371" s="25">
        <f t="shared" si="45"/>
        <v>8.1239486856513586E-4</v>
      </c>
      <c r="C371" s="25">
        <f t="shared" si="46"/>
        <v>1.656314703578788E-4</v>
      </c>
      <c r="D371" s="25">
        <f t="shared" si="47"/>
        <v>-2.96780155508844E-3</v>
      </c>
      <c r="E371" s="25">
        <f t="shared" si="48"/>
        <v>-9.8471433806324277E-5</v>
      </c>
      <c r="F371" s="25">
        <f t="shared" si="49"/>
        <v>-7.53773863868964E-4</v>
      </c>
      <c r="G371" s="25">
        <f t="shared" si="50"/>
        <v>-2.594535143616157E-3</v>
      </c>
      <c r="H371" s="25">
        <f t="shared" si="51"/>
        <v>4.8470468258689555E-3</v>
      </c>
      <c r="I371" s="25">
        <f t="shared" si="52"/>
        <v>-5.2310494175525557E-3</v>
      </c>
      <c r="U371">
        <v>675.37</v>
      </c>
      <c r="V371" s="25">
        <v>674.9</v>
      </c>
      <c r="W371" s="25">
        <v>1509.25</v>
      </c>
      <c r="X371" s="25">
        <v>1512.96</v>
      </c>
      <c r="Y371" s="25">
        <v>17226</v>
      </c>
      <c r="Z371" s="25">
        <v>17264.740000000002</v>
      </c>
      <c r="AA371" s="26">
        <v>28.402000000000001</v>
      </c>
      <c r="AB371" s="27">
        <v>575</v>
      </c>
    </row>
    <row r="372" spans="1:28" x14ac:dyDescent="0.3">
      <c r="A372" s="5">
        <v>44621</v>
      </c>
      <c r="B372" s="25">
        <f t="shared" si="45"/>
        <v>-2.0806611398016008E-2</v>
      </c>
      <c r="C372" s="25">
        <f t="shared" si="46"/>
        <v>-2.0243267590090083E-2</v>
      </c>
      <c r="D372" s="25">
        <f t="shared" si="47"/>
        <v>-2.2391798868955037E-2</v>
      </c>
      <c r="E372" s="25">
        <f t="shared" si="48"/>
        <v>-1.9713353842205222E-2</v>
      </c>
      <c r="F372" s="25">
        <f t="shared" si="49"/>
        <v>-1.8222735370959843E-2</v>
      </c>
      <c r="G372" s="25">
        <f t="shared" si="50"/>
        <v>-2.0805178315309716E-2</v>
      </c>
      <c r="H372" s="25">
        <f t="shared" si="51"/>
        <v>5.2544006813600396E-4</v>
      </c>
      <c r="I372" s="25">
        <f t="shared" si="52"/>
        <v>-2.4780028998486966E-2</v>
      </c>
      <c r="U372">
        <v>673.62</v>
      </c>
      <c r="V372" s="25">
        <v>672.9</v>
      </c>
      <c r="W372" s="25">
        <v>1509.5</v>
      </c>
      <c r="X372" s="25">
        <v>1511.82</v>
      </c>
      <c r="Y372" s="25">
        <v>17240</v>
      </c>
      <c r="Z372" s="25">
        <v>17263.04</v>
      </c>
      <c r="AA372" s="26">
        <v>28.54</v>
      </c>
      <c r="AB372" s="27">
        <v>572</v>
      </c>
    </row>
    <row r="373" spans="1:28" x14ac:dyDescent="0.3">
      <c r="A373" s="5">
        <v>44622</v>
      </c>
      <c r="B373" s="25">
        <f t="shared" si="45"/>
        <v>3.0749240714531292E-3</v>
      </c>
      <c r="C373" s="25">
        <f t="shared" si="46"/>
        <v>6.2336988990275505E-3</v>
      </c>
      <c r="D373" s="25">
        <f t="shared" si="47"/>
        <v>8.4746269909722356E-3</v>
      </c>
      <c r="E373" s="25">
        <f t="shared" si="48"/>
        <v>8.722383978226379E-4</v>
      </c>
      <c r="F373" s="25">
        <f t="shared" si="49"/>
        <v>2.220473671173786E-3</v>
      </c>
      <c r="G373" s="25">
        <f t="shared" si="50"/>
        <v>1.5751135369143528E-3</v>
      </c>
      <c r="H373" s="25">
        <f t="shared" si="51"/>
        <v>-2.6650785490551533E-3</v>
      </c>
      <c r="I373" s="25">
        <f t="shared" si="52"/>
        <v>0</v>
      </c>
      <c r="U373">
        <v>659.75</v>
      </c>
      <c r="V373" s="25">
        <v>658</v>
      </c>
      <c r="W373" s="25">
        <v>1479.25</v>
      </c>
      <c r="X373" s="25">
        <v>1484.52</v>
      </c>
      <c r="Y373" s="25">
        <v>16885</v>
      </c>
      <c r="Z373" s="25">
        <v>16926.060000000001</v>
      </c>
      <c r="AA373" s="26">
        <v>28.555</v>
      </c>
      <c r="AB373" s="27">
        <v>558</v>
      </c>
    </row>
    <row r="374" spans="1:28" x14ac:dyDescent="0.3">
      <c r="A374" s="5">
        <v>44623</v>
      </c>
      <c r="B374" s="25">
        <f t="shared" si="45"/>
        <v>2.9495172071535899E-2</v>
      </c>
      <c r="C374" s="25">
        <f t="shared" si="46"/>
        <v>2.9457698415983093E-2</v>
      </c>
      <c r="D374" s="25">
        <f t="shared" si="47"/>
        <v>2.9547097847714754E-2</v>
      </c>
      <c r="E374" s="25">
        <f t="shared" si="48"/>
        <v>2.9510953233130292E-2</v>
      </c>
      <c r="F374" s="25">
        <f t="shared" si="49"/>
        <v>2.9581902169681255E-2</v>
      </c>
      <c r="G374" s="25">
        <f t="shared" si="50"/>
        <v>3.3571084490461679E-2</v>
      </c>
      <c r="H374" s="25">
        <f t="shared" si="51"/>
        <v>-9.277780634020235E-3</v>
      </c>
      <c r="I374" s="25">
        <f t="shared" si="52"/>
        <v>4.2111485350126848E-2</v>
      </c>
      <c r="U374">
        <v>660.79</v>
      </c>
      <c r="V374" s="25">
        <v>663.6</v>
      </c>
      <c r="W374" s="25">
        <v>1488.5</v>
      </c>
      <c r="X374" s="25">
        <v>1487.82</v>
      </c>
      <c r="Y374" s="25">
        <v>16937</v>
      </c>
      <c r="Z374" s="25">
        <v>16940.830000000002</v>
      </c>
      <c r="AA374" s="26">
        <v>28.478999999999999</v>
      </c>
      <c r="AB374" s="27">
        <v>558</v>
      </c>
    </row>
    <row r="375" spans="1:28" x14ac:dyDescent="0.3">
      <c r="A375" s="5">
        <v>44624</v>
      </c>
      <c r="B375" s="25">
        <f t="shared" si="45"/>
        <v>-2.9279235545037786E-3</v>
      </c>
      <c r="C375" s="25">
        <f t="shared" si="46"/>
        <v>-2.449180749139919E-3</v>
      </c>
      <c r="D375" s="25">
        <f t="shared" si="47"/>
        <v>-2.3436366373970363E-3</v>
      </c>
      <c r="E375" s="25">
        <f t="shared" si="48"/>
        <v>4.7558011642192112E-4</v>
      </c>
      <c r="F375" s="25">
        <f t="shared" si="49"/>
        <v>4.175338165187145E-4</v>
      </c>
      <c r="G375" s="25">
        <f t="shared" si="50"/>
        <v>3.8040616131461788E-4</v>
      </c>
      <c r="H375" s="25">
        <f t="shared" si="51"/>
        <v>4.949455059020183E-3</v>
      </c>
      <c r="I375" s="25">
        <f t="shared" si="52"/>
        <v>-1.7196908795265881E-3</v>
      </c>
      <c r="U375">
        <v>683.35</v>
      </c>
      <c r="V375" s="25">
        <v>683.5</v>
      </c>
      <c r="W375" s="25">
        <v>1533</v>
      </c>
      <c r="X375" s="25">
        <v>1532.49</v>
      </c>
      <c r="Y375" s="25">
        <v>17444</v>
      </c>
      <c r="Z375" s="25">
        <v>17448.22</v>
      </c>
      <c r="AA375" s="26">
        <v>28.216000000000001</v>
      </c>
      <c r="AB375" s="27">
        <v>582</v>
      </c>
    </row>
    <row r="376" spans="1:28" x14ac:dyDescent="0.3">
      <c r="A376" s="5">
        <v>44627</v>
      </c>
      <c r="B376" s="25">
        <f t="shared" si="45"/>
        <v>5.6186364989099747E-3</v>
      </c>
      <c r="C376" s="25">
        <f t="shared" si="46"/>
        <v>4.7296834478650525E-3</v>
      </c>
      <c r="D376" s="25">
        <f t="shared" si="47"/>
        <v>6.7232056814185625E-3</v>
      </c>
      <c r="E376" s="25">
        <f t="shared" si="48"/>
        <v>5.9308713045164753E-3</v>
      </c>
      <c r="F376" s="25">
        <f t="shared" si="49"/>
        <v>4.4060819142530683E-3</v>
      </c>
      <c r="G376" s="25">
        <f t="shared" si="50"/>
        <v>5.6160664577928048E-3</v>
      </c>
      <c r="H376" s="25">
        <f t="shared" si="51"/>
        <v>4.9601705833839079E-3</v>
      </c>
      <c r="I376" s="25">
        <f t="shared" si="52"/>
        <v>8.5690327251013668E-3</v>
      </c>
      <c r="U376">
        <v>683.61</v>
      </c>
      <c r="V376" s="25">
        <v>681.9</v>
      </c>
      <c r="W376" s="25">
        <v>1529.25</v>
      </c>
      <c r="X376" s="25">
        <v>1533.13</v>
      </c>
      <c r="Y376" s="25">
        <v>17393</v>
      </c>
      <c r="Z376" s="25">
        <v>17456.52</v>
      </c>
      <c r="AA376" s="26">
        <v>28.356000000000002</v>
      </c>
      <c r="AB376" s="27">
        <v>581</v>
      </c>
    </row>
    <row r="377" spans="1:28" x14ac:dyDescent="0.3">
      <c r="A377" s="5">
        <v>44628</v>
      </c>
      <c r="B377" s="25">
        <f t="shared" si="45"/>
        <v>1.7707713192460616E-3</v>
      </c>
      <c r="C377" s="25">
        <f t="shared" si="46"/>
        <v>1.1383040500602814E-3</v>
      </c>
      <c r="D377" s="25">
        <f t="shared" si="47"/>
        <v>0</v>
      </c>
      <c r="E377" s="25">
        <f t="shared" si="48"/>
        <v>-3.7015871555839154E-5</v>
      </c>
      <c r="F377" s="25">
        <f t="shared" si="49"/>
        <v>-1.9483682477621265E-4</v>
      </c>
      <c r="G377" s="25">
        <f t="shared" si="50"/>
        <v>-1.7907975288645563E-3</v>
      </c>
      <c r="H377" s="25">
        <f t="shared" si="51"/>
        <v>-4.9140050128888043E-4</v>
      </c>
      <c r="I377" s="25">
        <f t="shared" si="52"/>
        <v>-5.1326032265202022E-3</v>
      </c>
      <c r="U377">
        <v>687.46</v>
      </c>
      <c r="V377" s="25">
        <v>686.5</v>
      </c>
      <c r="W377" s="25">
        <v>1536.5</v>
      </c>
      <c r="X377" s="25">
        <v>1539.9</v>
      </c>
      <c r="Y377" s="25">
        <v>17491</v>
      </c>
      <c r="Z377" s="25">
        <v>17560.36</v>
      </c>
      <c r="AA377" s="26">
        <v>28.497</v>
      </c>
      <c r="AB377" s="27">
        <v>586</v>
      </c>
    </row>
    <row r="378" spans="1:28" x14ac:dyDescent="0.3">
      <c r="A378" s="5">
        <v>44629</v>
      </c>
      <c r="B378" s="25">
        <f t="shared" si="45"/>
        <v>1.0050906564444604E-2</v>
      </c>
      <c r="C378" s="25">
        <f t="shared" si="46"/>
        <v>1.115163071709213E-2</v>
      </c>
      <c r="D378" s="25">
        <f t="shared" si="47"/>
        <v>1.1009817137512203E-2</v>
      </c>
      <c r="E378" s="25">
        <f t="shared" si="48"/>
        <v>9.7283140002741436E-3</v>
      </c>
      <c r="F378" s="25">
        <f t="shared" si="49"/>
        <v>1.0576502937224815E-2</v>
      </c>
      <c r="G378" s="25">
        <f t="shared" si="50"/>
        <v>1.1086186392155849E-2</v>
      </c>
      <c r="H378" s="25">
        <f t="shared" si="51"/>
        <v>3.924459292413203E-3</v>
      </c>
      <c r="I378" s="25">
        <f t="shared" si="52"/>
        <v>1.1935350549272854E-2</v>
      </c>
      <c r="U378">
        <v>686.23</v>
      </c>
      <c r="V378" s="25">
        <v>686.5</v>
      </c>
      <c r="W378" s="25">
        <v>1538.25</v>
      </c>
      <c r="X378" s="25">
        <v>1539.6</v>
      </c>
      <c r="Y378" s="25">
        <v>17522</v>
      </c>
      <c r="Z378" s="25">
        <v>17559.71</v>
      </c>
      <c r="AA378" s="26">
        <v>28.483000000000001</v>
      </c>
      <c r="AB378" s="27">
        <v>583</v>
      </c>
    </row>
    <row r="379" spans="1:28" x14ac:dyDescent="0.3">
      <c r="A379" s="5">
        <v>44630</v>
      </c>
      <c r="B379" s="25">
        <f t="shared" si="45"/>
        <v>-1.6964491741036825E-3</v>
      </c>
      <c r="C379" s="25">
        <f t="shared" si="46"/>
        <v>-2.8971531611528983E-3</v>
      </c>
      <c r="D379" s="25">
        <f t="shared" si="47"/>
        <v>-4.3230780988877095E-4</v>
      </c>
      <c r="E379" s="25">
        <f t="shared" si="48"/>
        <v>-1.8238564395899671E-3</v>
      </c>
      <c r="F379" s="25">
        <f t="shared" si="49"/>
        <v>-2.3163499550519547E-3</v>
      </c>
      <c r="G379" s="25">
        <f t="shared" si="50"/>
        <v>-1.2257465970018674E-3</v>
      </c>
      <c r="H379" s="25">
        <f t="shared" si="51"/>
        <v>2.375215060579511E-3</v>
      </c>
      <c r="I379" s="25">
        <f t="shared" si="52"/>
        <v>1.6934805063331477E-3</v>
      </c>
      <c r="U379">
        <v>693.88</v>
      </c>
      <c r="V379" s="25">
        <v>694.1</v>
      </c>
      <c r="W379" s="25">
        <v>1555.5</v>
      </c>
      <c r="X379" s="25">
        <v>1555.97</v>
      </c>
      <c r="Y379" s="25">
        <v>17699</v>
      </c>
      <c r="Z379" s="25">
        <v>17731.37</v>
      </c>
      <c r="AA379" s="26">
        <v>28.594999999999999</v>
      </c>
      <c r="AB379" s="27">
        <v>590</v>
      </c>
    </row>
    <row r="380" spans="1:28" x14ac:dyDescent="0.3">
      <c r="A380" s="5">
        <v>44631</v>
      </c>
      <c r="B380" s="25">
        <f t="shared" si="45"/>
        <v>-2.720319047919429E-3</v>
      </c>
      <c r="C380" s="25">
        <f t="shared" si="46"/>
        <v>-3.8759738446929605E-3</v>
      </c>
      <c r="D380" s="25">
        <f t="shared" si="47"/>
        <v>-2.0199112335951459E-3</v>
      </c>
      <c r="E380" s="25">
        <f t="shared" si="48"/>
        <v>-1.2499998094135732E-3</v>
      </c>
      <c r="F380" s="25">
        <f t="shared" si="49"/>
        <v>-2.3669260696351133E-3</v>
      </c>
      <c r="G380" s="25">
        <f t="shared" si="50"/>
        <v>1.8740635170093895E-3</v>
      </c>
      <c r="H380" s="25">
        <f t="shared" si="51"/>
        <v>2.0930719395478254E-4</v>
      </c>
      <c r="I380" s="25">
        <f t="shared" si="52"/>
        <v>1.1774736544533537E-2</v>
      </c>
      <c r="U380">
        <v>693.03</v>
      </c>
      <c r="V380" s="25">
        <v>693.8</v>
      </c>
      <c r="W380" s="25">
        <v>1551</v>
      </c>
      <c r="X380" s="25">
        <v>1552.37</v>
      </c>
      <c r="Y380" s="25">
        <v>17669</v>
      </c>
      <c r="Z380" s="25">
        <v>17699.060000000001</v>
      </c>
      <c r="AA380" s="26">
        <v>28.663</v>
      </c>
      <c r="AB380" s="27">
        <v>591</v>
      </c>
    </row>
    <row r="381" spans="1:28" x14ac:dyDescent="0.3">
      <c r="A381" s="5">
        <v>44634</v>
      </c>
      <c r="B381" s="25">
        <f t="shared" si="45"/>
        <v>-1.0496987251236932E-2</v>
      </c>
      <c r="C381" s="25">
        <f t="shared" si="46"/>
        <v>-8.6130377260818704E-3</v>
      </c>
      <c r="D381" s="25">
        <f t="shared" si="47"/>
        <v>-1.3522561564250447E-2</v>
      </c>
      <c r="E381" s="25">
        <f t="shared" si="48"/>
        <v>-8.91787473115414E-3</v>
      </c>
      <c r="F381" s="25">
        <f t="shared" si="49"/>
        <v>-7.2256288450268961E-3</v>
      </c>
      <c r="G381" s="25">
        <f t="shared" si="50"/>
        <v>-1.2098879031282157E-2</v>
      </c>
      <c r="H381" s="25">
        <f t="shared" si="51"/>
        <v>3.0995897837355051E-3</v>
      </c>
      <c r="I381" s="25">
        <f t="shared" si="52"/>
        <v>-2.3689771122404665E-2</v>
      </c>
      <c r="U381">
        <v>694.33</v>
      </c>
      <c r="V381" s="25">
        <v>692.4</v>
      </c>
      <c r="W381" s="25">
        <v>1545</v>
      </c>
      <c r="X381" s="25">
        <v>1548.7</v>
      </c>
      <c r="Y381" s="25">
        <v>17621</v>
      </c>
      <c r="Z381" s="25">
        <v>17676.95</v>
      </c>
      <c r="AA381" s="26">
        <v>28.669</v>
      </c>
      <c r="AB381" s="27">
        <v>598</v>
      </c>
    </row>
    <row r="382" spans="1:28" x14ac:dyDescent="0.3">
      <c r="A382" s="5">
        <v>44635</v>
      </c>
      <c r="B382" s="25">
        <f t="shared" si="45"/>
        <v>6.2316183708353628E-3</v>
      </c>
      <c r="C382" s="25">
        <f t="shared" si="46"/>
        <v>5.046815758791093E-3</v>
      </c>
      <c r="D382" s="25">
        <f t="shared" si="47"/>
        <v>8.1645008128490501E-3</v>
      </c>
      <c r="E382" s="25">
        <f t="shared" si="48"/>
        <v>1.6339374361235633E-3</v>
      </c>
      <c r="F382" s="25">
        <f t="shared" si="49"/>
        <v>5.2029474709286907E-5</v>
      </c>
      <c r="G382" s="25">
        <f t="shared" si="50"/>
        <v>1.7623459778098489E-3</v>
      </c>
      <c r="H382" s="25">
        <f t="shared" si="51"/>
        <v>-2.4022153700338435E-3</v>
      </c>
      <c r="I382" s="25">
        <f t="shared" si="52"/>
        <v>8.5252008233596271E-3</v>
      </c>
      <c r="U382">
        <v>685.98</v>
      </c>
      <c r="V382" s="25">
        <v>683.1</v>
      </c>
      <c r="W382" s="25">
        <v>1531.75</v>
      </c>
      <c r="X382" s="25">
        <v>1537.55</v>
      </c>
      <c r="Y382" s="25">
        <v>17437</v>
      </c>
      <c r="Z382" s="25">
        <v>17520.009999999998</v>
      </c>
      <c r="AA382" s="26">
        <v>28.757999999999999</v>
      </c>
      <c r="AB382" s="27">
        <v>584</v>
      </c>
    </row>
    <row r="383" spans="1:28" x14ac:dyDescent="0.3">
      <c r="A383" s="5">
        <v>44636</v>
      </c>
      <c r="B383" s="25">
        <f t="shared" si="45"/>
        <v>1.0995973175241347E-2</v>
      </c>
      <c r="C383" s="25">
        <f t="shared" si="46"/>
        <v>1.06607373737819E-2</v>
      </c>
      <c r="D383" s="25">
        <f t="shared" si="47"/>
        <v>1.0112770378943115E-2</v>
      </c>
      <c r="E383" s="25">
        <f t="shared" si="48"/>
        <v>1.0875949742787079E-2</v>
      </c>
      <c r="F383" s="25">
        <f t="shared" si="49"/>
        <v>9.8947596697679246E-3</v>
      </c>
      <c r="G383" s="25">
        <f t="shared" si="50"/>
        <v>1.2623892439541798E-2</v>
      </c>
      <c r="H383" s="25">
        <f t="shared" si="51"/>
        <v>-4.2615685565333926E-3</v>
      </c>
      <c r="I383" s="25">
        <f t="shared" si="52"/>
        <v>1.8503471564559726E-2</v>
      </c>
      <c r="U383">
        <v>687.19</v>
      </c>
      <c r="V383" s="25">
        <v>688.7</v>
      </c>
      <c r="W383" s="25">
        <v>1539.5</v>
      </c>
      <c r="X383" s="25">
        <v>1537.63</v>
      </c>
      <c r="Y383" s="25">
        <v>17546</v>
      </c>
      <c r="Z383" s="25">
        <v>17548.66</v>
      </c>
      <c r="AA383" s="26">
        <v>28.689</v>
      </c>
      <c r="AB383" s="27">
        <v>589</v>
      </c>
    </row>
    <row r="384" spans="1:28" x14ac:dyDescent="0.3">
      <c r="A384" s="5">
        <v>44637</v>
      </c>
      <c r="B384" s="25">
        <f t="shared" si="45"/>
        <v>-5.9931202165981823E-3</v>
      </c>
      <c r="C384" s="25">
        <f t="shared" si="46"/>
        <v>-7.7419741536153969E-3</v>
      </c>
      <c r="D384" s="25">
        <f t="shared" si="47"/>
        <v>-5.6216364265274672E-3</v>
      </c>
      <c r="E384" s="25">
        <f t="shared" si="48"/>
        <v>-2.6578985072810016E-3</v>
      </c>
      <c r="F384" s="25">
        <f t="shared" si="49"/>
        <v>-1.0888650142395237E-3</v>
      </c>
      <c r="G384" s="25">
        <f t="shared" si="50"/>
        <v>-2.143346021380482E-3</v>
      </c>
      <c r="H384" s="25">
        <f t="shared" si="51"/>
        <v>2.167984624244541E-3</v>
      </c>
      <c r="I384" s="25">
        <f t="shared" si="52"/>
        <v>-5.0125418235442863E-3</v>
      </c>
      <c r="U384">
        <v>695.92</v>
      </c>
      <c r="V384" s="25">
        <v>695.7</v>
      </c>
      <c r="W384" s="25">
        <v>1556</v>
      </c>
      <c r="X384" s="25">
        <v>1552.92</v>
      </c>
      <c r="Y384" s="25">
        <v>17740</v>
      </c>
      <c r="Z384" s="25">
        <v>17740.560000000001</v>
      </c>
      <c r="AA384" s="26">
        <v>28.567</v>
      </c>
      <c r="AB384" s="27">
        <v>600</v>
      </c>
    </row>
    <row r="385" spans="1:28" x14ac:dyDescent="0.3">
      <c r="A385" s="5">
        <v>44638</v>
      </c>
      <c r="B385" s="25">
        <f t="shared" si="45"/>
        <v>-4.3761258777637313E-3</v>
      </c>
      <c r="C385" s="25">
        <f t="shared" si="46"/>
        <v>-3.8935805191322101E-3</v>
      </c>
      <c r="D385" s="25">
        <f t="shared" si="47"/>
        <v>-6.0896229943740998E-3</v>
      </c>
      <c r="E385" s="25">
        <f t="shared" si="48"/>
        <v>-3.8438216406116357E-3</v>
      </c>
      <c r="F385" s="25">
        <f t="shared" si="49"/>
        <v>-3.9206997668966995E-3</v>
      </c>
      <c r="G385" s="25">
        <f t="shared" si="50"/>
        <v>-7.0231502550035328E-3</v>
      </c>
      <c r="H385" s="25">
        <f t="shared" si="51"/>
        <v>1.3613280284462291E-3</v>
      </c>
      <c r="I385" s="25">
        <f t="shared" si="52"/>
        <v>-1.3490929741015402E-2</v>
      </c>
      <c r="U385">
        <v>694.43</v>
      </c>
      <c r="V385" s="25">
        <v>691.8</v>
      </c>
      <c r="W385" s="25">
        <v>1544</v>
      </c>
      <c r="X385" s="25">
        <v>1551.23</v>
      </c>
      <c r="Y385" s="25">
        <v>17634</v>
      </c>
      <c r="Z385" s="25">
        <v>17693.47</v>
      </c>
      <c r="AA385" s="26">
        <v>28.629000000000001</v>
      </c>
      <c r="AB385" s="27">
        <v>597</v>
      </c>
    </row>
    <row r="386" spans="1:28" x14ac:dyDescent="0.3">
      <c r="A386" s="5">
        <v>44641</v>
      </c>
      <c r="B386" s="25">
        <f t="shared" si="45"/>
        <v>-2.9661763804425525E-3</v>
      </c>
      <c r="C386" s="25">
        <f t="shared" si="46"/>
        <v>-1.7896368560806936E-3</v>
      </c>
      <c r="D386" s="25">
        <f t="shared" si="47"/>
        <v>-5.688048588945927E-3</v>
      </c>
      <c r="E386" s="25">
        <f t="shared" si="48"/>
        <v>-5.8660539230133242E-3</v>
      </c>
      <c r="F386" s="25">
        <f t="shared" si="49"/>
        <v>-5.0412914346622175E-3</v>
      </c>
      <c r="G386" s="25">
        <f t="shared" si="50"/>
        <v>-9.265935553318989E-3</v>
      </c>
      <c r="H386" s="25">
        <f t="shared" si="51"/>
        <v>1.5684637502064126E-3</v>
      </c>
      <c r="I386" s="25">
        <f t="shared" si="52"/>
        <v>-1.8852314979209188E-2</v>
      </c>
      <c r="U386">
        <v>689.57</v>
      </c>
      <c r="V386" s="25">
        <v>687.6</v>
      </c>
      <c r="W386" s="25">
        <v>1538</v>
      </c>
      <c r="X386" s="25">
        <v>1545.16</v>
      </c>
      <c r="Y386" s="25">
        <v>17557</v>
      </c>
      <c r="Z386" s="25">
        <v>17625.59</v>
      </c>
      <c r="AA386" s="26">
        <v>28.667999999999999</v>
      </c>
      <c r="AB386" s="27">
        <v>589</v>
      </c>
    </row>
    <row r="387" spans="1:28" x14ac:dyDescent="0.3">
      <c r="A387" s="5">
        <v>44642</v>
      </c>
      <c r="B387" s="25">
        <f t="shared" ref="B387:B450" si="53">LN(Y388/Y387)</f>
        <v>-2.0954961929937968E-2</v>
      </c>
      <c r="C387" s="25">
        <f t="shared" ref="C387:C450" si="54">LN(W388/W387)</f>
        <v>-2.0398799109047433E-2</v>
      </c>
      <c r="D387" s="25">
        <f t="shared" ref="D387:D450" si="55">LN(V388/V387)</f>
        <v>-2.1884652795385956E-2</v>
      </c>
      <c r="E387" s="25">
        <f t="shared" ref="E387:E450" si="56">LN(Z388/Z387)</f>
        <v>-1.9819599904188457E-2</v>
      </c>
      <c r="F387" s="25">
        <f t="shared" ref="F387:F450" si="57">LN(X388/X387)</f>
        <v>-1.9679959376750225E-2</v>
      </c>
      <c r="G387" s="25">
        <f t="shared" ref="G387:G450" si="58">LN(U388/U387)</f>
        <v>-1.9763401473405776E-2</v>
      </c>
      <c r="H387" s="25">
        <f t="shared" ref="H387:H450" si="59">LN(AA388/AA387)</f>
        <v>4.1358995440482988E-3</v>
      </c>
      <c r="I387" s="25">
        <f t="shared" ref="I387:I450" si="60">LN(AB388/AB387)</f>
        <v>-2.0979790469194522E-2</v>
      </c>
      <c r="U387">
        <v>683.21</v>
      </c>
      <c r="V387" s="25">
        <v>683.7</v>
      </c>
      <c r="W387" s="25">
        <v>1535.25</v>
      </c>
      <c r="X387" s="25">
        <v>1537.39</v>
      </c>
      <c r="Y387" s="25">
        <v>17505</v>
      </c>
      <c r="Z387" s="25">
        <v>17522.5</v>
      </c>
      <c r="AA387" s="26">
        <v>28.713000000000001</v>
      </c>
      <c r="AB387" s="27">
        <v>578</v>
      </c>
    </row>
    <row r="388" spans="1:28" x14ac:dyDescent="0.3">
      <c r="A388" s="5">
        <v>44643</v>
      </c>
      <c r="B388" s="25">
        <f t="shared" si="53"/>
        <v>9.4060961740666266E-3</v>
      </c>
      <c r="C388" s="25">
        <f t="shared" si="54"/>
        <v>8.4402652480711996E-3</v>
      </c>
      <c r="D388" s="25">
        <f t="shared" si="55"/>
        <v>7.2987588480902151E-3</v>
      </c>
      <c r="E388" s="25">
        <f t="shared" si="56"/>
        <v>6.1462908613650726E-3</v>
      </c>
      <c r="F388" s="25">
        <f t="shared" si="57"/>
        <v>5.1610285731988293E-3</v>
      </c>
      <c r="G388" s="25">
        <f t="shared" si="58"/>
        <v>3.6657915788144281E-3</v>
      </c>
      <c r="H388" s="25">
        <f t="shared" si="59"/>
        <v>2.0442465064695334E-3</v>
      </c>
      <c r="I388" s="25">
        <f t="shared" si="60"/>
        <v>1.7652255245691492E-3</v>
      </c>
      <c r="U388">
        <v>669.84</v>
      </c>
      <c r="V388" s="25">
        <v>668.9</v>
      </c>
      <c r="W388" s="25">
        <v>1504.25</v>
      </c>
      <c r="X388" s="25">
        <v>1507.43</v>
      </c>
      <c r="Y388" s="25">
        <v>17142</v>
      </c>
      <c r="Z388" s="25">
        <v>17178.63</v>
      </c>
      <c r="AA388" s="26">
        <v>28.832000000000001</v>
      </c>
      <c r="AB388" s="27">
        <v>566</v>
      </c>
    </row>
    <row r="389" spans="1:28" x14ac:dyDescent="0.3">
      <c r="A389" s="5">
        <v>44644</v>
      </c>
      <c r="B389" s="25">
        <f t="shared" si="53"/>
        <v>-1.5550239087352513E-2</v>
      </c>
      <c r="C389" s="25">
        <f t="shared" si="54"/>
        <v>-1.5277613655769585E-2</v>
      </c>
      <c r="D389" s="25">
        <f t="shared" si="55"/>
        <v>-1.6761841106656898E-2</v>
      </c>
      <c r="E389" s="25">
        <f t="shared" si="56"/>
        <v>-1.3757862363097667E-2</v>
      </c>
      <c r="F389" s="25">
        <f t="shared" si="57"/>
        <v>-1.2892691162556482E-2</v>
      </c>
      <c r="G389" s="25">
        <f t="shared" si="58"/>
        <v>-1.3869349283982169E-2</v>
      </c>
      <c r="H389" s="25">
        <f t="shared" si="59"/>
        <v>4.8685419783722457E-3</v>
      </c>
      <c r="I389" s="25">
        <f t="shared" si="60"/>
        <v>-1.6000341346441189E-2</v>
      </c>
      <c r="U389">
        <v>672.3</v>
      </c>
      <c r="V389" s="25">
        <v>673.8</v>
      </c>
      <c r="W389" s="25">
        <v>1517</v>
      </c>
      <c r="X389" s="25">
        <v>1515.23</v>
      </c>
      <c r="Y389" s="25">
        <v>17304</v>
      </c>
      <c r="Z389" s="25">
        <v>17284.54</v>
      </c>
      <c r="AA389" s="26">
        <v>28.890999999999998</v>
      </c>
      <c r="AB389" s="27">
        <v>567</v>
      </c>
    </row>
    <row r="390" spans="1:28" x14ac:dyDescent="0.3">
      <c r="A390" s="5">
        <v>44645</v>
      </c>
      <c r="B390" s="25">
        <f t="shared" si="53"/>
        <v>-2.1741055071891444E-3</v>
      </c>
      <c r="C390" s="25">
        <f t="shared" si="54"/>
        <v>-2.6809667532578241E-3</v>
      </c>
      <c r="D390" s="25">
        <f t="shared" si="55"/>
        <v>-2.1151239189263643E-3</v>
      </c>
      <c r="E390" s="25">
        <f t="shared" si="56"/>
        <v>-3.3761028187287894E-3</v>
      </c>
      <c r="F390" s="25">
        <f t="shared" si="57"/>
        <v>-3.7105296917312124E-3</v>
      </c>
      <c r="G390" s="25">
        <f t="shared" si="58"/>
        <v>-3.0814803393225403E-3</v>
      </c>
      <c r="H390" s="25">
        <f t="shared" si="59"/>
        <v>1.4112385097534415E-3</v>
      </c>
      <c r="I390" s="25">
        <f t="shared" si="60"/>
        <v>-1.7937224540268775E-3</v>
      </c>
      <c r="U390">
        <v>663.04</v>
      </c>
      <c r="V390" s="25">
        <v>662.6</v>
      </c>
      <c r="W390" s="25">
        <v>1494</v>
      </c>
      <c r="X390" s="25">
        <v>1495.82</v>
      </c>
      <c r="Y390" s="25">
        <v>17037</v>
      </c>
      <c r="Z390" s="25">
        <v>17048.37</v>
      </c>
      <c r="AA390" s="26">
        <v>29.032</v>
      </c>
      <c r="AB390" s="27">
        <v>558</v>
      </c>
    </row>
    <row r="391" spans="1:28" x14ac:dyDescent="0.3">
      <c r="A391" s="5">
        <v>44648</v>
      </c>
      <c r="B391" s="25">
        <f t="shared" si="53"/>
        <v>1.8417585523517976E-2</v>
      </c>
      <c r="C391" s="25">
        <f t="shared" si="54"/>
        <v>1.8288123994148558E-2</v>
      </c>
      <c r="D391" s="25">
        <f t="shared" si="55"/>
        <v>1.9618749793667074E-2</v>
      </c>
      <c r="E391" s="25">
        <f t="shared" si="56"/>
        <v>1.8123377510608617E-2</v>
      </c>
      <c r="F391" s="25">
        <f t="shared" si="57"/>
        <v>1.7882735604765158E-2</v>
      </c>
      <c r="G391" s="25">
        <f t="shared" si="58"/>
        <v>2.0499486269750768E-2</v>
      </c>
      <c r="H391" s="25">
        <f t="shared" si="59"/>
        <v>-2.6865070921187448E-3</v>
      </c>
      <c r="I391" s="25">
        <f t="shared" si="60"/>
        <v>2.8320476787455515E-2</v>
      </c>
      <c r="U391">
        <v>661</v>
      </c>
      <c r="V391" s="25">
        <v>661.2</v>
      </c>
      <c r="W391" s="25">
        <v>1490</v>
      </c>
      <c r="X391" s="25">
        <v>1490.28</v>
      </c>
      <c r="Y391" s="25">
        <v>17000</v>
      </c>
      <c r="Z391" s="25">
        <v>16990.91</v>
      </c>
      <c r="AA391" s="26">
        <v>29.073</v>
      </c>
      <c r="AB391" s="27">
        <v>557</v>
      </c>
    </row>
    <row r="392" spans="1:28" x14ac:dyDescent="0.3">
      <c r="A392" s="5">
        <v>44649</v>
      </c>
      <c r="B392" s="25">
        <f t="shared" si="53"/>
        <v>-1.2134871906020947E-3</v>
      </c>
      <c r="C392" s="25">
        <f t="shared" si="54"/>
        <v>-3.6309661941749797E-3</v>
      </c>
      <c r="D392" s="25">
        <f t="shared" si="55"/>
        <v>-1.3356090135620616E-3</v>
      </c>
      <c r="E392" s="25">
        <f t="shared" si="56"/>
        <v>-3.2419349151639339E-3</v>
      </c>
      <c r="F392" s="25">
        <f t="shared" si="57"/>
        <v>-5.565263940965434E-3</v>
      </c>
      <c r="G392" s="25">
        <f t="shared" si="58"/>
        <v>-4.6946350578046334E-3</v>
      </c>
      <c r="H392" s="25">
        <f t="shared" si="59"/>
        <v>1.6196567801417272E-3</v>
      </c>
      <c r="I392" s="25">
        <f t="shared" si="60"/>
        <v>0</v>
      </c>
      <c r="U392">
        <v>674.69</v>
      </c>
      <c r="V392" s="25">
        <v>674.3</v>
      </c>
      <c r="W392" s="25">
        <v>1517.5</v>
      </c>
      <c r="X392" s="25">
        <v>1517.17</v>
      </c>
      <c r="Y392" s="25">
        <v>17316</v>
      </c>
      <c r="Z392" s="25">
        <v>17301.650000000001</v>
      </c>
      <c r="AA392" s="26">
        <v>28.995000000000001</v>
      </c>
      <c r="AB392" s="27">
        <v>573</v>
      </c>
    </row>
    <row r="393" spans="1:28" x14ac:dyDescent="0.3">
      <c r="A393" s="5">
        <v>44650</v>
      </c>
      <c r="B393" s="25">
        <f t="shared" si="53"/>
        <v>-1.6968831892588399E-2</v>
      </c>
      <c r="C393" s="25">
        <f t="shared" si="54"/>
        <v>-2.0040750883446153E-2</v>
      </c>
      <c r="D393" s="25">
        <f t="shared" si="55"/>
        <v>-2.1767728807199866E-2</v>
      </c>
      <c r="E393" s="25">
        <f t="shared" si="56"/>
        <v>-1.4734904383872489E-2</v>
      </c>
      <c r="F393" s="25">
        <f t="shared" si="57"/>
        <v>-1.7915957473266891E-2</v>
      </c>
      <c r="G393" s="25">
        <f t="shared" si="58"/>
        <v>-1.7440075511156342E-2</v>
      </c>
      <c r="H393" s="25">
        <f t="shared" si="59"/>
        <v>8.7761961990324103E-3</v>
      </c>
      <c r="I393" s="25">
        <f t="shared" si="60"/>
        <v>-1.4059985568298598E-2</v>
      </c>
      <c r="U393">
        <v>671.53</v>
      </c>
      <c r="V393" s="25">
        <v>673.4</v>
      </c>
      <c r="W393" s="25">
        <v>1512</v>
      </c>
      <c r="X393" s="25">
        <v>1508.75</v>
      </c>
      <c r="Y393" s="25">
        <v>17295</v>
      </c>
      <c r="Z393" s="25">
        <v>17245.650000000001</v>
      </c>
      <c r="AA393" s="26">
        <v>29.042000000000002</v>
      </c>
      <c r="AB393" s="27">
        <v>573</v>
      </c>
    </row>
    <row r="394" spans="1:28" x14ac:dyDescent="0.3">
      <c r="A394" s="5">
        <v>44651</v>
      </c>
      <c r="B394" s="25">
        <f t="shared" si="53"/>
        <v>7.090773651745215E-3</v>
      </c>
      <c r="C394" s="25">
        <f t="shared" si="54"/>
        <v>5.0479662973048527E-3</v>
      </c>
      <c r="D394" s="25">
        <f t="shared" si="55"/>
        <v>5.7506211744070097E-3</v>
      </c>
      <c r="E394" s="25">
        <f t="shared" si="56"/>
        <v>9.1078319776970208E-3</v>
      </c>
      <c r="F394" s="25">
        <f t="shared" si="57"/>
        <v>9.4026052705680693E-3</v>
      </c>
      <c r="G394" s="25">
        <f t="shared" si="58"/>
        <v>9.6364121579325078E-3</v>
      </c>
      <c r="H394" s="25">
        <f t="shared" si="59"/>
        <v>-2.665847985024786E-3</v>
      </c>
      <c r="I394" s="25">
        <f t="shared" si="60"/>
        <v>8.8106296821549059E-3</v>
      </c>
      <c r="U394">
        <v>659.92</v>
      </c>
      <c r="V394" s="25">
        <v>658.9</v>
      </c>
      <c r="W394" s="25">
        <v>1482</v>
      </c>
      <c r="X394" s="25">
        <v>1481.96</v>
      </c>
      <c r="Y394" s="25">
        <v>17004</v>
      </c>
      <c r="Z394" s="25">
        <v>16993.400000000001</v>
      </c>
      <c r="AA394" s="26">
        <v>29.297999999999998</v>
      </c>
      <c r="AB394" s="27">
        <v>565</v>
      </c>
    </row>
    <row r="395" spans="1:28" x14ac:dyDescent="0.3">
      <c r="A395" s="5">
        <v>44652</v>
      </c>
      <c r="B395" s="25">
        <f t="shared" si="53"/>
        <v>5.839245571121544E-5</v>
      </c>
      <c r="C395" s="25">
        <f t="shared" si="54"/>
        <v>3.6857136714499319E-3</v>
      </c>
      <c r="D395" s="25">
        <f t="shared" si="55"/>
        <v>2.411455577014224E-3</v>
      </c>
      <c r="E395" s="25">
        <f t="shared" si="56"/>
        <v>-1.2212332704785785E-3</v>
      </c>
      <c r="F395" s="25">
        <f t="shared" si="57"/>
        <v>-7.5565322457972549E-4</v>
      </c>
      <c r="G395" s="25">
        <f t="shared" si="58"/>
        <v>-3.0964430704857903E-3</v>
      </c>
      <c r="H395" s="25">
        <f t="shared" si="59"/>
        <v>1.8463437392017585E-3</v>
      </c>
      <c r="I395" s="25">
        <f t="shared" si="60"/>
        <v>-8.8106296821549197E-3</v>
      </c>
      <c r="U395">
        <v>666.31</v>
      </c>
      <c r="V395" s="25">
        <v>662.7</v>
      </c>
      <c r="W395" s="25">
        <v>1489.5</v>
      </c>
      <c r="X395" s="25">
        <v>1495.96</v>
      </c>
      <c r="Y395" s="25">
        <v>17125</v>
      </c>
      <c r="Z395" s="25">
        <v>17148.88</v>
      </c>
      <c r="AA395" s="26">
        <v>29.22</v>
      </c>
      <c r="AB395" s="27">
        <v>570</v>
      </c>
    </row>
    <row r="396" spans="1:28" x14ac:dyDescent="0.3">
      <c r="A396" s="5">
        <v>44657</v>
      </c>
      <c r="B396" s="25">
        <f t="shared" si="53"/>
        <v>-7.8551315444719445E-3</v>
      </c>
      <c r="C396" s="25">
        <f t="shared" si="54"/>
        <v>-7.8905806860341821E-3</v>
      </c>
      <c r="D396" s="25">
        <f t="shared" si="55"/>
        <v>-8.4656590245481261E-3</v>
      </c>
      <c r="E396" s="25">
        <f t="shared" si="56"/>
        <v>-6.0234937212679807E-3</v>
      </c>
      <c r="F396" s="25">
        <f t="shared" si="57"/>
        <v>-5.6284886303536348E-3</v>
      </c>
      <c r="G396" s="25">
        <f t="shared" si="58"/>
        <v>-7.4647510336938137E-3</v>
      </c>
      <c r="H396" s="25">
        <f t="shared" si="59"/>
        <v>-3.4160588931907465E-5</v>
      </c>
      <c r="I396" s="25">
        <f t="shared" si="60"/>
        <v>-1.2466768765130047E-2</v>
      </c>
      <c r="U396">
        <v>664.25</v>
      </c>
      <c r="V396" s="25">
        <v>664.3</v>
      </c>
      <c r="W396" s="25">
        <v>1495</v>
      </c>
      <c r="X396" s="25">
        <v>1494.83</v>
      </c>
      <c r="Y396" s="25">
        <v>17126</v>
      </c>
      <c r="Z396" s="25">
        <v>17127.95</v>
      </c>
      <c r="AA396" s="26">
        <v>29.274000000000001</v>
      </c>
      <c r="AB396" s="27">
        <v>565</v>
      </c>
    </row>
    <row r="397" spans="1:28" x14ac:dyDescent="0.3">
      <c r="A397" s="5">
        <v>44658</v>
      </c>
      <c r="B397" s="25">
        <f t="shared" si="53"/>
        <v>-2.4243972660512595E-2</v>
      </c>
      <c r="C397" s="25">
        <f t="shared" si="54"/>
        <v>-2.0777314183537638E-2</v>
      </c>
      <c r="D397" s="25">
        <f t="shared" si="55"/>
        <v>-2.2103739502050603E-2</v>
      </c>
      <c r="E397" s="25">
        <f t="shared" si="56"/>
        <v>-2.2590883819136608E-2</v>
      </c>
      <c r="F397" s="25">
        <f t="shared" si="57"/>
        <v>-1.9263497606292295E-2</v>
      </c>
      <c r="G397" s="25">
        <f t="shared" si="58"/>
        <v>-1.9435037769433783E-2</v>
      </c>
      <c r="H397" s="25">
        <f t="shared" si="59"/>
        <v>3.5464657801969782E-3</v>
      </c>
      <c r="I397" s="25">
        <f t="shared" si="60"/>
        <v>-2.1739986636405875E-2</v>
      </c>
      <c r="U397">
        <v>659.31</v>
      </c>
      <c r="V397" s="25">
        <v>658.7</v>
      </c>
      <c r="W397" s="25">
        <v>1483.25</v>
      </c>
      <c r="X397" s="25">
        <v>1486.44</v>
      </c>
      <c r="Y397" s="25">
        <v>16992</v>
      </c>
      <c r="Z397" s="25">
        <v>17025.09</v>
      </c>
      <c r="AA397" s="26">
        <v>29.273</v>
      </c>
      <c r="AB397" s="27">
        <v>558</v>
      </c>
    </row>
    <row r="398" spans="1:28" x14ac:dyDescent="0.3">
      <c r="A398" s="5">
        <v>44659</v>
      </c>
      <c r="B398" s="25">
        <f t="shared" si="53"/>
        <v>-1.8131428807591964E-2</v>
      </c>
      <c r="C398" s="25">
        <f t="shared" si="54"/>
        <v>-1.5259529666003319E-2</v>
      </c>
      <c r="D398" s="25">
        <f t="shared" si="55"/>
        <v>-1.9591567776611887E-2</v>
      </c>
      <c r="E398" s="25">
        <f t="shared" si="56"/>
        <v>-2.0726646377614372E-2</v>
      </c>
      <c r="F398" s="25">
        <f t="shared" si="57"/>
        <v>-1.9236289286962253E-2</v>
      </c>
      <c r="G398" s="25">
        <f t="shared" si="58"/>
        <v>-2.4674827959925962E-2</v>
      </c>
      <c r="H398" s="25">
        <f t="shared" si="59"/>
        <v>1.734546816997636E-3</v>
      </c>
      <c r="I398" s="25">
        <f t="shared" si="60"/>
        <v>-3.7317763007195165E-2</v>
      </c>
      <c r="U398">
        <v>646.62</v>
      </c>
      <c r="V398" s="25">
        <v>644.29999999999995</v>
      </c>
      <c r="W398" s="25">
        <v>1452.75</v>
      </c>
      <c r="X398" s="25">
        <v>1458.08</v>
      </c>
      <c r="Y398" s="25">
        <v>16585</v>
      </c>
      <c r="Z398" s="25">
        <v>16644.79</v>
      </c>
      <c r="AA398" s="26">
        <v>29.376999999999999</v>
      </c>
      <c r="AB398" s="27">
        <v>546</v>
      </c>
    </row>
    <row r="399" spans="1:28" x14ac:dyDescent="0.3">
      <c r="A399" s="5">
        <v>44662</v>
      </c>
      <c r="B399" s="25">
        <f t="shared" si="53"/>
        <v>1.7890217927811834E-2</v>
      </c>
      <c r="C399" s="25">
        <f t="shared" si="54"/>
        <v>1.8352315636447573E-2</v>
      </c>
      <c r="D399" s="25">
        <f t="shared" si="55"/>
        <v>1.726074549537265E-2</v>
      </c>
      <c r="E399" s="25">
        <f t="shared" si="56"/>
        <v>1.7560891861596917E-2</v>
      </c>
      <c r="F399" s="25">
        <f t="shared" si="57"/>
        <v>1.9503728557555732E-2</v>
      </c>
      <c r="G399" s="25">
        <f t="shared" si="58"/>
        <v>2.0847650360664296E-2</v>
      </c>
      <c r="H399" s="25">
        <f t="shared" si="59"/>
        <v>3.3975470037681731E-4</v>
      </c>
      <c r="I399" s="25">
        <f t="shared" si="60"/>
        <v>2.2557347424074527E-2</v>
      </c>
      <c r="U399">
        <v>630.86</v>
      </c>
      <c r="V399" s="25">
        <v>631.79999999999995</v>
      </c>
      <c r="W399" s="25">
        <v>1430.75</v>
      </c>
      <c r="X399" s="25">
        <v>1430.3</v>
      </c>
      <c r="Y399" s="25">
        <v>16287</v>
      </c>
      <c r="Z399" s="25">
        <v>16303.35</v>
      </c>
      <c r="AA399" s="26">
        <v>29.428000000000001</v>
      </c>
      <c r="AB399" s="27">
        <v>526</v>
      </c>
    </row>
    <row r="400" spans="1:28" x14ac:dyDescent="0.3">
      <c r="A400" s="5">
        <v>44663</v>
      </c>
      <c r="B400" s="25">
        <f t="shared" si="53"/>
        <v>-6.5954917937472114E-3</v>
      </c>
      <c r="C400" s="25">
        <f t="shared" si="54"/>
        <v>-7.5770984177728215E-3</v>
      </c>
      <c r="D400" s="25">
        <f t="shared" si="55"/>
        <v>-7.4953505185675617E-3</v>
      </c>
      <c r="E400" s="25">
        <f t="shared" si="56"/>
        <v>-5.6377880125142946E-3</v>
      </c>
      <c r="F400" s="25">
        <f t="shared" si="57"/>
        <v>-5.3141699578355206E-3</v>
      </c>
      <c r="G400" s="25">
        <f t="shared" si="58"/>
        <v>-7.6985793521488688E-3</v>
      </c>
      <c r="H400" s="25">
        <f t="shared" si="59"/>
        <v>1.56138655664754E-3</v>
      </c>
      <c r="I400" s="25">
        <f t="shared" si="60"/>
        <v>-1.3096538919845569E-2</v>
      </c>
      <c r="U400">
        <v>644.15</v>
      </c>
      <c r="V400" s="25">
        <v>642.79999999999995</v>
      </c>
      <c r="W400" s="25">
        <v>1457.25</v>
      </c>
      <c r="X400" s="25">
        <v>1458.47</v>
      </c>
      <c r="Y400" s="25">
        <v>16581</v>
      </c>
      <c r="Z400" s="25">
        <v>16592.18</v>
      </c>
      <c r="AA400" s="26">
        <v>29.437999999999999</v>
      </c>
      <c r="AB400" s="27">
        <v>538</v>
      </c>
    </row>
    <row r="401" spans="1:28" x14ac:dyDescent="0.3">
      <c r="A401" s="5">
        <v>44664</v>
      </c>
      <c r="B401" s="25">
        <f t="shared" si="53"/>
        <v>2.8492638475153759E-3</v>
      </c>
      <c r="C401" s="25">
        <f t="shared" si="54"/>
        <v>2.7619558382873228E-3</v>
      </c>
      <c r="D401" s="25">
        <f t="shared" si="55"/>
        <v>1.722653311446156E-3</v>
      </c>
      <c r="E401" s="25">
        <f t="shared" si="56"/>
        <v>4.0484281234971862E-3</v>
      </c>
      <c r="F401" s="25">
        <f t="shared" si="57"/>
        <v>3.900732462668261E-3</v>
      </c>
      <c r="G401" s="25">
        <f t="shared" si="58"/>
        <v>4.5733095669149111E-3</v>
      </c>
      <c r="H401" s="25">
        <f t="shared" si="59"/>
        <v>-4.9641392614713604E-3</v>
      </c>
      <c r="I401" s="25">
        <f t="shared" si="60"/>
        <v>5.6338177182560642E-3</v>
      </c>
      <c r="U401">
        <v>639.21</v>
      </c>
      <c r="V401" s="25">
        <v>638</v>
      </c>
      <c r="W401" s="25">
        <v>1446.25</v>
      </c>
      <c r="X401" s="25">
        <v>1450.74</v>
      </c>
      <c r="Y401" s="25">
        <v>16472</v>
      </c>
      <c r="Z401" s="25">
        <v>16498.900000000001</v>
      </c>
      <c r="AA401" s="26">
        <v>29.484000000000002</v>
      </c>
      <c r="AB401" s="27">
        <v>531</v>
      </c>
    </row>
    <row r="402" spans="1:28" x14ac:dyDescent="0.3">
      <c r="A402" s="5">
        <v>44665</v>
      </c>
      <c r="B402" s="25">
        <f t="shared" si="53"/>
        <v>9.9988786303336335E-3</v>
      </c>
      <c r="C402" s="25">
        <f t="shared" si="54"/>
        <v>8.0694059635500141E-3</v>
      </c>
      <c r="D402" s="25">
        <f t="shared" si="55"/>
        <v>1.197619104671562E-2</v>
      </c>
      <c r="E402" s="25">
        <f t="shared" si="56"/>
        <v>7.8342169582896835E-3</v>
      </c>
      <c r="F402" s="25">
        <f t="shared" si="57"/>
        <v>5.5871804854995535E-3</v>
      </c>
      <c r="G402" s="25">
        <f t="shared" si="58"/>
        <v>8.2043311691822867E-3</v>
      </c>
      <c r="H402" s="25">
        <f t="shared" si="59"/>
        <v>1.0814581203563692E-2</v>
      </c>
      <c r="I402" s="25">
        <f t="shared" si="60"/>
        <v>1.4870162479451407E-2</v>
      </c>
      <c r="U402">
        <v>642.14</v>
      </c>
      <c r="V402" s="25">
        <v>639.1</v>
      </c>
      <c r="W402" s="25">
        <v>1450.25</v>
      </c>
      <c r="X402" s="25">
        <v>1456.41</v>
      </c>
      <c r="Y402" s="25">
        <v>16519</v>
      </c>
      <c r="Z402" s="25">
        <v>16565.830000000002</v>
      </c>
      <c r="AA402" s="26">
        <v>29.338000000000001</v>
      </c>
      <c r="AB402" s="27">
        <v>534</v>
      </c>
    </row>
    <row r="403" spans="1:28" x14ac:dyDescent="0.3">
      <c r="A403" s="5">
        <v>44666</v>
      </c>
      <c r="B403" s="25">
        <f t="shared" si="53"/>
        <v>-1.9915309700941432E-2</v>
      </c>
      <c r="C403" s="25">
        <f t="shared" si="54"/>
        <v>-1.8989004888304295E-2</v>
      </c>
      <c r="D403" s="25">
        <f t="shared" si="55"/>
        <v>-2.1250799696094506E-2</v>
      </c>
      <c r="E403" s="25">
        <f t="shared" si="56"/>
        <v>-1.7395147227530348E-2</v>
      </c>
      <c r="F403" s="25">
        <f t="shared" si="57"/>
        <v>-1.6349288066214811E-2</v>
      </c>
      <c r="G403" s="25">
        <f t="shared" si="58"/>
        <v>-1.9165232588322381E-2</v>
      </c>
      <c r="H403" s="25">
        <f t="shared" si="59"/>
        <v>2.6971444147180963E-4</v>
      </c>
      <c r="I403" s="25">
        <f t="shared" si="60"/>
        <v>-2.616971773338472E-2</v>
      </c>
      <c r="U403">
        <v>647.42999999999995</v>
      </c>
      <c r="V403" s="25">
        <v>646.79999999999995</v>
      </c>
      <c r="W403" s="25">
        <v>1462</v>
      </c>
      <c r="X403" s="25">
        <v>1464.57</v>
      </c>
      <c r="Y403" s="25">
        <v>16685</v>
      </c>
      <c r="Z403" s="25">
        <v>16696.12</v>
      </c>
      <c r="AA403" s="26">
        <v>29.657</v>
      </c>
      <c r="AB403" s="27">
        <v>542</v>
      </c>
    </row>
    <row r="404" spans="1:28" x14ac:dyDescent="0.3">
      <c r="A404" s="5">
        <v>44669</v>
      </c>
      <c r="B404" s="25">
        <f t="shared" si="53"/>
        <v>-2.0320002490957494E-2</v>
      </c>
      <c r="C404" s="25">
        <f t="shared" si="54"/>
        <v>-1.82910481049922E-2</v>
      </c>
      <c r="D404" s="25">
        <f t="shared" si="55"/>
        <v>-1.752474354332045E-2</v>
      </c>
      <c r="E404" s="25">
        <f t="shared" si="56"/>
        <v>-2.2139652279459833E-2</v>
      </c>
      <c r="F404" s="25">
        <f t="shared" si="57"/>
        <v>-2.2083790768012687E-2</v>
      </c>
      <c r="G404" s="25">
        <f t="shared" si="58"/>
        <v>-1.9523672599950553E-2</v>
      </c>
      <c r="H404" s="25">
        <f t="shared" si="59"/>
        <v>2.6931509292623806E-3</v>
      </c>
      <c r="I404" s="25">
        <f t="shared" si="60"/>
        <v>-1.5267472130788421E-2</v>
      </c>
      <c r="U404">
        <v>635.14</v>
      </c>
      <c r="V404" s="25">
        <v>633.20000000000005</v>
      </c>
      <c r="W404" s="25">
        <v>1434.5</v>
      </c>
      <c r="X404" s="25">
        <v>1440.82</v>
      </c>
      <c r="Y404" s="25">
        <v>16356</v>
      </c>
      <c r="Z404" s="25">
        <v>16408.2</v>
      </c>
      <c r="AA404" s="26">
        <v>29.664999999999999</v>
      </c>
      <c r="AB404" s="27">
        <v>528</v>
      </c>
    </row>
    <row r="405" spans="1:28" x14ac:dyDescent="0.3">
      <c r="A405" s="5">
        <v>44670</v>
      </c>
      <c r="B405" s="25">
        <f t="shared" si="53"/>
        <v>6.861063733985867E-4</v>
      </c>
      <c r="C405" s="25">
        <f t="shared" si="54"/>
        <v>-1.0655302020382848E-3</v>
      </c>
      <c r="D405" s="25">
        <f t="shared" si="55"/>
        <v>-3.2149172435732665E-4</v>
      </c>
      <c r="E405" s="25">
        <f t="shared" si="56"/>
        <v>7.9599837529126098E-4</v>
      </c>
      <c r="F405" s="25">
        <f t="shared" si="57"/>
        <v>7.801972166807667E-4</v>
      </c>
      <c r="G405" s="25">
        <f t="shared" si="58"/>
        <v>-6.2634002673953048E-4</v>
      </c>
      <c r="H405" s="25">
        <f t="shared" si="59"/>
        <v>-1.2783423661049793E-3</v>
      </c>
      <c r="I405" s="25">
        <f t="shared" si="60"/>
        <v>-3.8535693159899662E-3</v>
      </c>
      <c r="U405">
        <v>622.86</v>
      </c>
      <c r="V405" s="25">
        <v>622.20000000000005</v>
      </c>
      <c r="W405" s="25">
        <v>1408.5</v>
      </c>
      <c r="X405" s="25">
        <v>1409.35</v>
      </c>
      <c r="Y405" s="25">
        <v>16027</v>
      </c>
      <c r="Z405" s="25">
        <v>16048.92</v>
      </c>
      <c r="AA405" s="26">
        <v>29.745000000000001</v>
      </c>
      <c r="AB405" s="27">
        <v>520</v>
      </c>
    </row>
    <row r="406" spans="1:28" x14ac:dyDescent="0.3">
      <c r="A406" s="5">
        <v>44671</v>
      </c>
      <c r="B406" s="25">
        <f t="shared" si="53"/>
        <v>-1.9347798202764663E-3</v>
      </c>
      <c r="C406" s="25">
        <f t="shared" si="54"/>
        <v>-1.6004271220814827E-3</v>
      </c>
      <c r="D406" s="25">
        <f t="shared" si="55"/>
        <v>-1.4479931739221458E-3</v>
      </c>
      <c r="E406" s="25">
        <f t="shared" si="56"/>
        <v>-3.4582850019369772E-3</v>
      </c>
      <c r="F406" s="25">
        <f t="shared" si="57"/>
        <v>-3.5868426330982364E-3</v>
      </c>
      <c r="G406" s="25">
        <f t="shared" si="58"/>
        <v>-5.3028660822772246E-4</v>
      </c>
      <c r="H406" s="25">
        <f t="shared" si="59"/>
        <v>1.1774799927279651E-3</v>
      </c>
      <c r="I406" s="25">
        <f t="shared" si="60"/>
        <v>5.7747994938839578E-3</v>
      </c>
      <c r="U406">
        <v>622.47</v>
      </c>
      <c r="V406" s="25">
        <v>622</v>
      </c>
      <c r="W406" s="25">
        <v>1407</v>
      </c>
      <c r="X406" s="25">
        <v>1410.45</v>
      </c>
      <c r="Y406" s="25">
        <v>16038</v>
      </c>
      <c r="Z406" s="25">
        <v>16061.7</v>
      </c>
      <c r="AA406" s="26">
        <v>29.707000000000001</v>
      </c>
      <c r="AB406" s="27">
        <v>518</v>
      </c>
    </row>
    <row r="407" spans="1:28" x14ac:dyDescent="0.3">
      <c r="A407" s="5">
        <v>44672</v>
      </c>
      <c r="B407" s="25">
        <f t="shared" si="53"/>
        <v>-2.383398213117523E-2</v>
      </c>
      <c r="C407" s="25">
        <f t="shared" si="54"/>
        <v>-2.5048611170137014E-2</v>
      </c>
      <c r="D407" s="25">
        <f t="shared" si="55"/>
        <v>-2.2798577428868875E-2</v>
      </c>
      <c r="E407" s="25">
        <f t="shared" si="56"/>
        <v>-2.4639697161053943E-2</v>
      </c>
      <c r="F407" s="25">
        <f t="shared" si="57"/>
        <v>-2.4147187148127927E-2</v>
      </c>
      <c r="G407" s="25">
        <f t="shared" si="58"/>
        <v>-2.5889200527951076E-2</v>
      </c>
      <c r="H407" s="25">
        <f t="shared" si="59"/>
        <v>4.1605213685849164E-3</v>
      </c>
      <c r="I407" s="25">
        <f t="shared" si="60"/>
        <v>-3.1191612478007055E-2</v>
      </c>
      <c r="U407">
        <v>622.14</v>
      </c>
      <c r="V407" s="25">
        <v>621.1</v>
      </c>
      <c r="W407" s="25">
        <v>1404.75</v>
      </c>
      <c r="X407" s="25">
        <v>1405.4</v>
      </c>
      <c r="Y407" s="25">
        <v>16007</v>
      </c>
      <c r="Z407" s="25">
        <v>16006.25</v>
      </c>
      <c r="AA407" s="26">
        <v>29.742000000000001</v>
      </c>
      <c r="AB407" s="27">
        <v>521</v>
      </c>
    </row>
    <row r="408" spans="1:28" x14ac:dyDescent="0.3">
      <c r="A408" s="5">
        <v>44673</v>
      </c>
      <c r="B408" s="25">
        <f t="shared" si="53"/>
        <v>1.3914262416903328E-2</v>
      </c>
      <c r="C408" s="25">
        <f t="shared" si="54"/>
        <v>1.3413287924683617E-2</v>
      </c>
      <c r="D408" s="25">
        <f t="shared" si="55"/>
        <v>1.0812687258663E-2</v>
      </c>
      <c r="E408" s="25">
        <f t="shared" si="56"/>
        <v>1.3727742049372962E-2</v>
      </c>
      <c r="F408" s="25">
        <f t="shared" si="57"/>
        <v>1.2150078285965121E-2</v>
      </c>
      <c r="G408" s="25">
        <f t="shared" si="58"/>
        <v>1.1855415929542167E-2</v>
      </c>
      <c r="H408" s="25">
        <f t="shared" si="59"/>
        <v>-2.8165254670635127E-3</v>
      </c>
      <c r="I408" s="25">
        <f t="shared" si="60"/>
        <v>1.1811160928344619E-2</v>
      </c>
      <c r="U408">
        <v>606.24</v>
      </c>
      <c r="V408" s="25">
        <v>607.1</v>
      </c>
      <c r="W408" s="25">
        <v>1370</v>
      </c>
      <c r="X408" s="25">
        <v>1371.87</v>
      </c>
      <c r="Y408" s="25">
        <v>15630</v>
      </c>
      <c r="Z408" s="25">
        <v>15616.68</v>
      </c>
      <c r="AA408" s="26">
        <v>29.866</v>
      </c>
      <c r="AB408" s="27">
        <v>505</v>
      </c>
    </row>
    <row r="409" spans="1:28" x14ac:dyDescent="0.3">
      <c r="A409" s="5">
        <v>44676</v>
      </c>
      <c r="B409" s="25">
        <f t="shared" si="53"/>
        <v>4.5953938160979936E-3</v>
      </c>
      <c r="C409" s="25">
        <f t="shared" si="54"/>
        <v>3.5945401751486293E-3</v>
      </c>
      <c r="D409" s="25">
        <f t="shared" si="55"/>
        <v>6.8204226718825258E-3</v>
      </c>
      <c r="E409" s="25">
        <f t="shared" si="56"/>
        <v>4.3172000381373338E-3</v>
      </c>
      <c r="F409" s="25">
        <f t="shared" si="57"/>
        <v>2.1652426012939521E-3</v>
      </c>
      <c r="G409" s="25">
        <f t="shared" si="58"/>
        <v>6.3209589495146394E-3</v>
      </c>
      <c r="H409" s="25">
        <f t="shared" si="59"/>
        <v>-7.3897420312216502E-4</v>
      </c>
      <c r="I409" s="25">
        <f t="shared" si="60"/>
        <v>1.745922137176855E-2</v>
      </c>
      <c r="U409">
        <v>613.47</v>
      </c>
      <c r="V409" s="25">
        <v>613.70000000000005</v>
      </c>
      <c r="W409" s="25">
        <v>1388.5</v>
      </c>
      <c r="X409" s="25">
        <v>1388.64</v>
      </c>
      <c r="Y409" s="25">
        <v>15849</v>
      </c>
      <c r="Z409" s="25">
        <v>15832.54</v>
      </c>
      <c r="AA409" s="26">
        <v>29.782</v>
      </c>
      <c r="AB409" s="27">
        <v>511</v>
      </c>
    </row>
    <row r="410" spans="1:28" x14ac:dyDescent="0.3">
      <c r="A410" s="5">
        <v>44677</v>
      </c>
      <c r="B410" s="25">
        <f t="shared" si="53"/>
        <v>9.5634694572967038E-3</v>
      </c>
      <c r="C410" s="25">
        <f t="shared" si="54"/>
        <v>6.4377904748485169E-3</v>
      </c>
      <c r="D410" s="25">
        <f t="shared" si="55"/>
        <v>9.8237363024938247E-3</v>
      </c>
      <c r="E410" s="25">
        <f t="shared" si="56"/>
        <v>9.7037009673380664E-3</v>
      </c>
      <c r="F410" s="25">
        <f t="shared" si="57"/>
        <v>8.0086597620385534E-3</v>
      </c>
      <c r="G410" s="25">
        <f t="shared" si="58"/>
        <v>1.1114626105296236E-2</v>
      </c>
      <c r="H410" s="25">
        <f t="shared" si="59"/>
        <v>-5.0530678513912887E-3</v>
      </c>
      <c r="I410" s="25">
        <f t="shared" si="60"/>
        <v>1.9048194970694411E-2</v>
      </c>
      <c r="U410">
        <v>617.36</v>
      </c>
      <c r="V410" s="25">
        <v>617.9</v>
      </c>
      <c r="W410" s="25">
        <v>1393.5</v>
      </c>
      <c r="X410" s="25">
        <v>1391.65</v>
      </c>
      <c r="Y410" s="25">
        <v>15922</v>
      </c>
      <c r="Z410" s="25">
        <v>15901.04</v>
      </c>
      <c r="AA410" s="26">
        <v>29.76</v>
      </c>
      <c r="AB410" s="27">
        <v>520</v>
      </c>
    </row>
    <row r="411" spans="1:28" x14ac:dyDescent="0.3">
      <c r="A411" s="5">
        <v>44678</v>
      </c>
      <c r="B411" s="25">
        <f t="shared" si="53"/>
        <v>1.4022529548582572E-2</v>
      </c>
      <c r="C411" s="25">
        <f t="shared" si="54"/>
        <v>1.3280407667894466E-2</v>
      </c>
      <c r="D411" s="25">
        <f t="shared" si="55"/>
        <v>1.3687942502120753E-2</v>
      </c>
      <c r="E411" s="25">
        <f t="shared" si="56"/>
        <v>1.4884234359324131E-2</v>
      </c>
      <c r="F411" s="25">
        <f t="shared" si="57"/>
        <v>1.6942429891685217E-2</v>
      </c>
      <c r="G411" s="25">
        <f t="shared" si="58"/>
        <v>1.6538230515605171E-2</v>
      </c>
      <c r="H411" s="25">
        <f t="shared" si="59"/>
        <v>6.8659397347386603E-3</v>
      </c>
      <c r="I411" s="25">
        <f t="shared" si="60"/>
        <v>1.4981553615616894E-2</v>
      </c>
      <c r="U411">
        <v>624.26</v>
      </c>
      <c r="V411" s="25">
        <v>624</v>
      </c>
      <c r="W411" s="25">
        <v>1402.5</v>
      </c>
      <c r="X411" s="25">
        <v>1402.84</v>
      </c>
      <c r="Y411" s="25">
        <v>16075</v>
      </c>
      <c r="Z411" s="25">
        <v>16056.09</v>
      </c>
      <c r="AA411" s="26">
        <v>29.61</v>
      </c>
      <c r="AB411" s="27">
        <v>530</v>
      </c>
    </row>
    <row r="412" spans="1:28" x14ac:dyDescent="0.3">
      <c r="A412" s="5">
        <v>44679</v>
      </c>
      <c r="B412" s="25">
        <f t="shared" si="53"/>
        <v>-2.427710574654628E-2</v>
      </c>
      <c r="C412" s="25">
        <f t="shared" si="54"/>
        <v>-1.8463155396202812E-2</v>
      </c>
      <c r="D412" s="25">
        <f t="shared" si="55"/>
        <v>-2.3188054206320856E-2</v>
      </c>
      <c r="E412" s="25">
        <f t="shared" si="56"/>
        <v>-1.7114534746891123E-2</v>
      </c>
      <c r="F412" s="25">
        <f t="shared" si="57"/>
        <v>-1.7306044222095841E-2</v>
      </c>
      <c r="G412" s="25">
        <f t="shared" si="58"/>
        <v>-2.0760118333148059E-2</v>
      </c>
      <c r="H412" s="25">
        <f t="shared" si="59"/>
        <v>-4.2688423004715349E-3</v>
      </c>
      <c r="I412" s="25">
        <f t="shared" si="60"/>
        <v>-3.0190972279145682E-2</v>
      </c>
      <c r="U412">
        <v>634.66999999999996</v>
      </c>
      <c r="V412" s="25">
        <v>632.6</v>
      </c>
      <c r="W412" s="25">
        <v>1421.25</v>
      </c>
      <c r="X412" s="25">
        <v>1426.81</v>
      </c>
      <c r="Y412" s="25">
        <v>16302</v>
      </c>
      <c r="Z412" s="25">
        <v>16296.86</v>
      </c>
      <c r="AA412" s="26">
        <v>29.814</v>
      </c>
      <c r="AB412" s="27">
        <v>538</v>
      </c>
    </row>
    <row r="413" spans="1:28" x14ac:dyDescent="0.3">
      <c r="A413" s="5">
        <v>44680</v>
      </c>
      <c r="B413" s="25">
        <f t="shared" si="53"/>
        <v>1.4042106726191246E-2</v>
      </c>
      <c r="C413" s="25">
        <f t="shared" si="54"/>
        <v>1.246454884140979E-2</v>
      </c>
      <c r="D413" s="25">
        <f t="shared" si="55"/>
        <v>1.3658121852863792E-2</v>
      </c>
      <c r="E413" s="25">
        <f t="shared" si="56"/>
        <v>7.7431968930470416E-3</v>
      </c>
      <c r="F413" s="25">
        <f t="shared" si="57"/>
        <v>6.5886738722585343E-3</v>
      </c>
      <c r="G413" s="25">
        <f t="shared" si="58"/>
        <v>8.9841820757299122E-3</v>
      </c>
      <c r="H413" s="25">
        <f t="shared" si="59"/>
        <v>8.754209313282346E-4</v>
      </c>
      <c r="I413" s="25">
        <f t="shared" si="60"/>
        <v>1.5209418663528708E-2</v>
      </c>
      <c r="U413">
        <v>621.63</v>
      </c>
      <c r="V413" s="25">
        <v>618.1</v>
      </c>
      <c r="W413" s="25">
        <v>1395.25</v>
      </c>
      <c r="X413" s="25">
        <v>1402.33</v>
      </c>
      <c r="Y413" s="25">
        <v>15911</v>
      </c>
      <c r="Z413" s="25">
        <v>16020.32</v>
      </c>
      <c r="AA413" s="26">
        <v>29.687000000000001</v>
      </c>
      <c r="AB413" s="27">
        <v>522</v>
      </c>
    </row>
    <row r="414" spans="1:28" x14ac:dyDescent="0.3">
      <c r="A414" s="5">
        <v>44684</v>
      </c>
      <c r="B414" s="25">
        <f t="shared" si="53"/>
        <v>4.3371852348173104E-4</v>
      </c>
      <c r="C414" s="25">
        <f t="shared" si="54"/>
        <v>7.0758892037749697E-4</v>
      </c>
      <c r="D414" s="25">
        <f t="shared" si="55"/>
        <v>9.5709051810673185E-4</v>
      </c>
      <c r="E414" s="25">
        <f t="shared" si="56"/>
        <v>7.1576158289354949E-4</v>
      </c>
      <c r="F414" s="25">
        <f t="shared" si="57"/>
        <v>1.4167316025686457E-4</v>
      </c>
      <c r="G414" s="25">
        <f t="shared" si="58"/>
        <v>-1.2283543990526439E-3</v>
      </c>
      <c r="H414" s="25">
        <f t="shared" si="59"/>
        <v>-4.4862031964416219E-3</v>
      </c>
      <c r="I414" s="25">
        <f t="shared" si="60"/>
        <v>-3.7807228399060443E-3</v>
      </c>
      <c r="U414">
        <v>627.24</v>
      </c>
      <c r="V414" s="25">
        <v>626.6</v>
      </c>
      <c r="W414" s="25">
        <v>1412.75</v>
      </c>
      <c r="X414" s="25">
        <v>1411.6</v>
      </c>
      <c r="Y414" s="25">
        <v>16136</v>
      </c>
      <c r="Z414" s="25">
        <v>16144.85</v>
      </c>
      <c r="AA414" s="26">
        <v>29.713000000000001</v>
      </c>
      <c r="AB414" s="27">
        <v>530</v>
      </c>
    </row>
    <row r="415" spans="1:28" x14ac:dyDescent="0.3">
      <c r="A415" s="5">
        <v>44685</v>
      </c>
      <c r="B415" s="25">
        <f t="shared" si="53"/>
        <v>-1.3533525340139163E-2</v>
      </c>
      <c r="C415" s="25">
        <f t="shared" si="54"/>
        <v>-1.4427180508327348E-2</v>
      </c>
      <c r="D415" s="25">
        <f t="shared" si="55"/>
        <v>-1.3644966499255007E-2</v>
      </c>
      <c r="E415" s="25">
        <f t="shared" si="56"/>
        <v>-1.2003865178557659E-2</v>
      </c>
      <c r="F415" s="25">
        <f t="shared" si="57"/>
        <v>-1.1985407726243099E-2</v>
      </c>
      <c r="G415" s="25">
        <f t="shared" si="58"/>
        <v>-1.2787528263191775E-2</v>
      </c>
      <c r="H415" s="25">
        <f t="shared" si="59"/>
        <v>0</v>
      </c>
      <c r="I415" s="25">
        <f t="shared" si="60"/>
        <v>-1.5267472130788421E-2</v>
      </c>
      <c r="U415">
        <v>626.47</v>
      </c>
      <c r="V415" s="25">
        <v>627.20000000000005</v>
      </c>
      <c r="W415" s="25">
        <v>1413.75</v>
      </c>
      <c r="X415" s="25">
        <v>1411.8</v>
      </c>
      <c r="Y415" s="25">
        <v>16143</v>
      </c>
      <c r="Z415" s="25">
        <v>16156.41</v>
      </c>
      <c r="AA415" s="26">
        <v>29.58</v>
      </c>
      <c r="AB415" s="27">
        <v>528</v>
      </c>
    </row>
    <row r="416" spans="1:28" x14ac:dyDescent="0.3">
      <c r="A416" s="5">
        <v>44686</v>
      </c>
      <c r="B416" s="25">
        <f t="shared" si="53"/>
        <v>8.4409792455070205E-3</v>
      </c>
      <c r="C416" s="25">
        <f t="shared" si="54"/>
        <v>9.1080190307273028E-3</v>
      </c>
      <c r="D416" s="25">
        <f t="shared" si="55"/>
        <v>6.2837554705647541E-3</v>
      </c>
      <c r="E416" s="25">
        <f t="shared" si="56"/>
        <v>8.7565414576534703E-3</v>
      </c>
      <c r="F416" s="25">
        <f t="shared" si="57"/>
        <v>8.8213195852333542E-3</v>
      </c>
      <c r="G416" s="25">
        <f t="shared" si="58"/>
        <v>7.955209592008709E-3</v>
      </c>
      <c r="H416" s="25">
        <f t="shared" si="59"/>
        <v>-2.3353820839231263E-3</v>
      </c>
      <c r="I416" s="25">
        <f t="shared" si="60"/>
        <v>7.6628727455690972E-3</v>
      </c>
      <c r="U416">
        <v>618.51</v>
      </c>
      <c r="V416" s="25">
        <v>618.70000000000005</v>
      </c>
      <c r="W416" s="25">
        <v>1393.5</v>
      </c>
      <c r="X416" s="25">
        <v>1394.98</v>
      </c>
      <c r="Y416" s="25">
        <v>15926</v>
      </c>
      <c r="Z416" s="25">
        <v>15963.63</v>
      </c>
      <c r="AA416" s="26">
        <v>29.58</v>
      </c>
      <c r="AB416" s="27">
        <v>520</v>
      </c>
    </row>
    <row r="417" spans="1:28" x14ac:dyDescent="0.3">
      <c r="A417" s="5">
        <v>44687</v>
      </c>
      <c r="B417" s="25">
        <f t="shared" si="53"/>
        <v>-6.9351438499066654E-3</v>
      </c>
      <c r="C417" s="25">
        <f t="shared" si="54"/>
        <v>-6.2416609234760556E-3</v>
      </c>
      <c r="D417" s="25">
        <f t="shared" si="55"/>
        <v>-8.0632592969413861E-3</v>
      </c>
      <c r="E417" s="25">
        <f t="shared" si="56"/>
        <v>-8.4308540507976489E-3</v>
      </c>
      <c r="F417" s="25">
        <f t="shared" si="57"/>
        <v>-7.6248858177134964E-3</v>
      </c>
      <c r="G417" s="25">
        <f t="shared" si="58"/>
        <v>-1.0642686925121552E-2</v>
      </c>
      <c r="H417" s="25">
        <f t="shared" si="59"/>
        <v>-4.4148682725361748E-3</v>
      </c>
      <c r="I417" s="25">
        <f t="shared" si="60"/>
        <v>-1.9268418865877032E-2</v>
      </c>
      <c r="U417">
        <v>623.45000000000005</v>
      </c>
      <c r="V417" s="25">
        <v>622.6</v>
      </c>
      <c r="W417" s="25">
        <v>1406.25</v>
      </c>
      <c r="X417" s="25">
        <v>1407.34</v>
      </c>
      <c r="Y417" s="25">
        <v>16061</v>
      </c>
      <c r="Z417" s="25">
        <v>16104.03</v>
      </c>
      <c r="AA417" s="26">
        <v>29.510999999999999</v>
      </c>
      <c r="AB417" s="27">
        <v>524</v>
      </c>
    </row>
    <row r="418" spans="1:28" x14ac:dyDescent="0.3">
      <c r="A418" s="5">
        <v>44690</v>
      </c>
      <c r="B418" s="25">
        <f t="shared" si="53"/>
        <v>1.7340936102891415E-2</v>
      </c>
      <c r="C418" s="25">
        <f t="shared" si="54"/>
        <v>2.1064589815114356E-2</v>
      </c>
      <c r="D418" s="25">
        <f t="shared" si="55"/>
        <v>2.2731889657418267E-2</v>
      </c>
      <c r="E418" s="25">
        <f t="shared" si="56"/>
        <v>1.8451867621427906E-2</v>
      </c>
      <c r="F418" s="25">
        <f t="shared" si="57"/>
        <v>2.0923029214585099E-2</v>
      </c>
      <c r="G418" s="25">
        <f t="shared" si="58"/>
        <v>2.3503729397063279E-2</v>
      </c>
      <c r="H418" s="25">
        <f t="shared" si="59"/>
        <v>-2.6583070660783402E-3</v>
      </c>
      <c r="I418" s="25">
        <f t="shared" si="60"/>
        <v>3.0653741091002305E-2</v>
      </c>
      <c r="U418">
        <v>616.85</v>
      </c>
      <c r="V418" s="25">
        <v>617.6</v>
      </c>
      <c r="W418" s="25">
        <v>1397.5</v>
      </c>
      <c r="X418" s="25">
        <v>1396.65</v>
      </c>
      <c r="Y418" s="25">
        <v>15950</v>
      </c>
      <c r="Z418" s="25">
        <v>15968.83</v>
      </c>
      <c r="AA418" s="26">
        <v>29.381</v>
      </c>
      <c r="AB418" s="27">
        <v>514</v>
      </c>
    </row>
    <row r="419" spans="1:28" x14ac:dyDescent="0.3">
      <c r="A419" s="5">
        <v>44691</v>
      </c>
      <c r="B419" s="25">
        <f t="shared" si="53"/>
        <v>2.0129995326602371E-2</v>
      </c>
      <c r="C419" s="25">
        <f t="shared" si="54"/>
        <v>1.925638476122438E-2</v>
      </c>
      <c r="D419" s="25">
        <f t="shared" si="55"/>
        <v>2.1142436573809164E-2</v>
      </c>
      <c r="E419" s="25">
        <f t="shared" si="56"/>
        <v>2.0951685042478137E-2</v>
      </c>
      <c r="F419" s="25">
        <f t="shared" si="57"/>
        <v>2.0913164611043384E-2</v>
      </c>
      <c r="G419" s="25">
        <f t="shared" si="58"/>
        <v>2.3644648836235148E-2</v>
      </c>
      <c r="H419" s="25">
        <f t="shared" si="59"/>
        <v>-1.1256510634300556E-2</v>
      </c>
      <c r="I419" s="25">
        <f t="shared" si="60"/>
        <v>3.1571795875813789E-2</v>
      </c>
      <c r="U419">
        <v>631.52</v>
      </c>
      <c r="V419" s="25">
        <v>631.79999999999995</v>
      </c>
      <c r="W419" s="25">
        <v>1427.25</v>
      </c>
      <c r="X419" s="25">
        <v>1426.18</v>
      </c>
      <c r="Y419" s="25">
        <v>16229</v>
      </c>
      <c r="Z419" s="25">
        <v>16266.22</v>
      </c>
      <c r="AA419" s="26">
        <v>29.303000000000001</v>
      </c>
      <c r="AB419" s="27">
        <v>530</v>
      </c>
    </row>
    <row r="420" spans="1:28" x14ac:dyDescent="0.3">
      <c r="A420" s="5">
        <v>44692</v>
      </c>
      <c r="B420" s="25">
        <f t="shared" si="53"/>
        <v>7.3405865115710742E-3</v>
      </c>
      <c r="C420" s="25">
        <f t="shared" si="54"/>
        <v>-3.4423441909727901E-3</v>
      </c>
      <c r="D420" s="25">
        <f t="shared" si="55"/>
        <v>-1.5508687971973419E-3</v>
      </c>
      <c r="E420" s="25">
        <f t="shared" si="56"/>
        <v>1.1799029648983331E-2</v>
      </c>
      <c r="F420" s="25">
        <f t="shared" si="57"/>
        <v>1.3070654735639878E-2</v>
      </c>
      <c r="G420" s="25">
        <f t="shared" si="58"/>
        <v>1.632063221746563E-2</v>
      </c>
      <c r="H420" s="25">
        <f t="shared" si="59"/>
        <v>1.7585908223557174E-3</v>
      </c>
      <c r="I420" s="25">
        <f t="shared" si="60"/>
        <v>2.3487981307213759E-2</v>
      </c>
      <c r="U420">
        <v>646.63</v>
      </c>
      <c r="V420" s="25">
        <v>645.29999999999995</v>
      </c>
      <c r="W420" s="25">
        <v>1455</v>
      </c>
      <c r="X420" s="25">
        <v>1456.32</v>
      </c>
      <c r="Y420" s="25">
        <v>16559</v>
      </c>
      <c r="Z420" s="25">
        <v>16610.62</v>
      </c>
      <c r="AA420" s="26">
        <v>28.975000000000001</v>
      </c>
      <c r="AB420" s="27">
        <v>547</v>
      </c>
    </row>
    <row r="421" spans="1:28" x14ac:dyDescent="0.3">
      <c r="A421" s="5">
        <v>44693</v>
      </c>
      <c r="B421" s="25">
        <f t="shared" si="53"/>
        <v>-4.3858401884402896E-3</v>
      </c>
      <c r="C421" s="25">
        <f t="shared" si="54"/>
        <v>-6.5732808900369139E-3</v>
      </c>
      <c r="D421" s="25">
        <f t="shared" si="55"/>
        <v>-6.0714750220370577E-3</v>
      </c>
      <c r="E421" s="25">
        <f t="shared" si="56"/>
        <v>-7.9252904005826554E-3</v>
      </c>
      <c r="F421" s="25">
        <f t="shared" si="57"/>
        <v>-8.1252020664995886E-3</v>
      </c>
      <c r="G421" s="25">
        <f t="shared" si="58"/>
        <v>-1.1538000990027148E-2</v>
      </c>
      <c r="H421" s="25">
        <f t="shared" si="59"/>
        <v>6.6272025539182919E-3</v>
      </c>
      <c r="I421" s="25">
        <f t="shared" si="60"/>
        <v>-1.9838342219664327E-2</v>
      </c>
      <c r="U421">
        <v>657.27</v>
      </c>
      <c r="V421" s="25">
        <v>644.29999999999995</v>
      </c>
      <c r="W421" s="25">
        <v>1450</v>
      </c>
      <c r="X421" s="25">
        <v>1475.48</v>
      </c>
      <c r="Y421" s="25">
        <v>16681</v>
      </c>
      <c r="Z421" s="25">
        <v>16807.77</v>
      </c>
      <c r="AA421" s="26">
        <v>29.026</v>
      </c>
      <c r="AB421" s="27">
        <v>560</v>
      </c>
    </row>
    <row r="422" spans="1:28" x14ac:dyDescent="0.3">
      <c r="A422" s="5">
        <v>44694</v>
      </c>
      <c r="B422" s="25">
        <f t="shared" si="53"/>
        <v>-4.5261234142701581E-3</v>
      </c>
      <c r="C422" s="25">
        <f t="shared" si="54"/>
        <v>-7.3158312706302362E-3</v>
      </c>
      <c r="D422" s="25">
        <f t="shared" si="55"/>
        <v>-9.0981019734643793E-3</v>
      </c>
      <c r="E422" s="25">
        <f t="shared" si="56"/>
        <v>-7.3746123121156146E-3</v>
      </c>
      <c r="F422" s="25">
        <f t="shared" si="57"/>
        <v>-6.8905974671139422E-3</v>
      </c>
      <c r="G422" s="25">
        <f t="shared" si="58"/>
        <v>-9.6970269362059974E-3</v>
      </c>
      <c r="H422" s="25">
        <f t="shared" si="59"/>
        <v>-6.504733278534301E-4</v>
      </c>
      <c r="I422" s="25">
        <f t="shared" si="60"/>
        <v>-1.6529301951210582E-2</v>
      </c>
      <c r="U422">
        <v>649.73</v>
      </c>
      <c r="V422" s="25">
        <v>640.4</v>
      </c>
      <c r="W422" s="25">
        <v>1440.5</v>
      </c>
      <c r="X422" s="25">
        <v>1463.54</v>
      </c>
      <c r="Y422" s="25">
        <v>16608</v>
      </c>
      <c r="Z422" s="25">
        <v>16675.09</v>
      </c>
      <c r="AA422" s="26">
        <v>29.219000000000001</v>
      </c>
      <c r="AB422" s="27">
        <v>549</v>
      </c>
    </row>
    <row r="423" spans="1:28" x14ac:dyDescent="0.3">
      <c r="A423" s="5">
        <v>44697</v>
      </c>
      <c r="B423" s="25">
        <f t="shared" si="53"/>
        <v>4.044311793289573E-3</v>
      </c>
      <c r="C423" s="25">
        <f t="shared" si="54"/>
        <v>5.9264597376496976E-3</v>
      </c>
      <c r="D423" s="25">
        <f t="shared" si="55"/>
        <v>5.8135131129164108E-3</v>
      </c>
      <c r="E423" s="25">
        <f t="shared" si="56"/>
        <v>3.220290292666639E-3</v>
      </c>
      <c r="F423" s="25">
        <f t="shared" si="57"/>
        <v>5.2493919070451221E-3</v>
      </c>
      <c r="G423" s="25">
        <f t="shared" si="58"/>
        <v>3.8777173188616941E-3</v>
      </c>
      <c r="H423" s="25">
        <f t="shared" si="59"/>
        <v>6.1794976519582894E-3</v>
      </c>
      <c r="I423" s="25">
        <f t="shared" si="60"/>
        <v>0</v>
      </c>
      <c r="U423">
        <v>643.46</v>
      </c>
      <c r="V423" s="25">
        <v>634.6</v>
      </c>
      <c r="W423" s="25">
        <v>1430</v>
      </c>
      <c r="X423" s="25">
        <v>1453.49</v>
      </c>
      <c r="Y423" s="25">
        <v>16533</v>
      </c>
      <c r="Z423" s="25">
        <v>16552.57</v>
      </c>
      <c r="AA423" s="26">
        <v>29.2</v>
      </c>
      <c r="AB423" s="27">
        <v>540</v>
      </c>
    </row>
    <row r="424" spans="1:28" x14ac:dyDescent="0.3">
      <c r="A424" s="5">
        <v>44698</v>
      </c>
      <c r="B424" s="25">
        <f t="shared" si="53"/>
        <v>-8.4087486175494965E-3</v>
      </c>
      <c r="C424" s="25">
        <f t="shared" si="54"/>
        <v>-8.5522818153172531E-3</v>
      </c>
      <c r="D424" s="25">
        <f t="shared" si="55"/>
        <v>-1.2136645151051027E-2</v>
      </c>
      <c r="E424" s="25">
        <f t="shared" si="56"/>
        <v>-5.6209846163321597E-3</v>
      </c>
      <c r="F424" s="25">
        <f t="shared" si="57"/>
        <v>-7.6051218259013892E-3</v>
      </c>
      <c r="G424" s="25">
        <f t="shared" si="58"/>
        <v>-8.176253715890312E-3</v>
      </c>
      <c r="H424" s="25">
        <f t="shared" si="59"/>
        <v>3.7369251259983262E-3</v>
      </c>
      <c r="I424" s="25">
        <f t="shared" si="60"/>
        <v>-9.3023926623135612E-3</v>
      </c>
      <c r="U424">
        <v>645.96</v>
      </c>
      <c r="V424" s="25">
        <v>638.29999999999995</v>
      </c>
      <c r="W424" s="25">
        <v>1438.5</v>
      </c>
      <c r="X424" s="25">
        <v>1461.14</v>
      </c>
      <c r="Y424" s="25">
        <v>16600</v>
      </c>
      <c r="Z424" s="25">
        <v>16605.96</v>
      </c>
      <c r="AA424" s="26">
        <v>29.381</v>
      </c>
      <c r="AB424" s="27">
        <v>540</v>
      </c>
    </row>
    <row r="425" spans="1:28" x14ac:dyDescent="0.3">
      <c r="A425" s="5">
        <v>44699</v>
      </c>
      <c r="B425" s="25">
        <f t="shared" si="53"/>
        <v>1.0875582996259256E-2</v>
      </c>
      <c r="C425" s="25">
        <f t="shared" si="54"/>
        <v>1.1155771960713377E-2</v>
      </c>
      <c r="D425" s="25">
        <f t="shared" si="55"/>
        <v>1.041183092493311E-2</v>
      </c>
      <c r="E425" s="25">
        <f t="shared" si="56"/>
        <v>9.5006077232527904E-3</v>
      </c>
      <c r="F425" s="25">
        <f t="shared" si="57"/>
        <v>1.0400395604076785E-2</v>
      </c>
      <c r="G425" s="25">
        <f t="shared" si="58"/>
        <v>1.2193192034475773E-2</v>
      </c>
      <c r="H425" s="25">
        <f t="shared" si="59"/>
        <v>3.0513129358140608E-4</v>
      </c>
      <c r="I425" s="25">
        <f t="shared" si="60"/>
        <v>1.6682499959936061E-2</v>
      </c>
      <c r="U425">
        <v>640.70000000000005</v>
      </c>
      <c r="V425" s="25">
        <v>630.6</v>
      </c>
      <c r="W425" s="25">
        <v>1426.25</v>
      </c>
      <c r="X425" s="25">
        <v>1450.07</v>
      </c>
      <c r="Y425" s="25">
        <v>16461</v>
      </c>
      <c r="Z425" s="25">
        <v>16512.88</v>
      </c>
      <c r="AA425" s="26">
        <v>29.491</v>
      </c>
      <c r="AB425" s="27">
        <v>535</v>
      </c>
    </row>
    <row r="426" spans="1:28" x14ac:dyDescent="0.3">
      <c r="A426" s="5">
        <v>44700</v>
      </c>
      <c r="B426" s="25">
        <f t="shared" si="53"/>
        <v>-3.8533372984782817E-3</v>
      </c>
      <c r="C426" s="25">
        <f t="shared" si="54"/>
        <v>-4.1688439740333854E-3</v>
      </c>
      <c r="D426" s="25">
        <f t="shared" si="55"/>
        <v>-2.199529559191264E-3</v>
      </c>
      <c r="E426" s="25">
        <f t="shared" si="56"/>
        <v>-2.953878246616319E-3</v>
      </c>
      <c r="F426" s="25">
        <f t="shared" si="57"/>
        <v>-2.9390075014344087E-3</v>
      </c>
      <c r="G426" s="25">
        <f t="shared" si="58"/>
        <v>-3.9085783466530181E-3</v>
      </c>
      <c r="H426" s="25">
        <f t="shared" si="59"/>
        <v>3.6543317380808298E-3</v>
      </c>
      <c r="I426" s="25">
        <f t="shared" si="60"/>
        <v>-5.5299680094610861E-3</v>
      </c>
      <c r="U426">
        <v>648.55999999999995</v>
      </c>
      <c r="V426" s="25">
        <v>637.20000000000005</v>
      </c>
      <c r="W426" s="25">
        <v>1442.25</v>
      </c>
      <c r="X426" s="25">
        <v>1465.23</v>
      </c>
      <c r="Y426" s="25">
        <v>16641</v>
      </c>
      <c r="Z426" s="25">
        <v>16670.509999999998</v>
      </c>
      <c r="AA426" s="26">
        <v>29.5</v>
      </c>
      <c r="AB426" s="27">
        <v>544</v>
      </c>
    </row>
    <row r="427" spans="1:28" x14ac:dyDescent="0.3">
      <c r="A427" s="5">
        <v>44701</v>
      </c>
      <c r="B427" s="25">
        <f t="shared" si="53"/>
        <v>-6.2328119236719232E-3</v>
      </c>
      <c r="C427" s="25">
        <f t="shared" si="54"/>
        <v>-6.2860343185968384E-3</v>
      </c>
      <c r="D427" s="25">
        <f t="shared" si="55"/>
        <v>-7.1028631031224386E-3</v>
      </c>
      <c r="E427" s="25">
        <f t="shared" si="56"/>
        <v>-9.7469263060058677E-3</v>
      </c>
      <c r="F427" s="25">
        <f t="shared" si="57"/>
        <v>-8.9106437150975777E-3</v>
      </c>
      <c r="G427" s="25">
        <f t="shared" si="58"/>
        <v>-1.2162890841170098E-2</v>
      </c>
      <c r="H427" s="25">
        <f t="shared" si="59"/>
        <v>1.6535901852798331E-3</v>
      </c>
      <c r="I427" s="25">
        <f t="shared" si="60"/>
        <v>-2.0542272300314038E-2</v>
      </c>
      <c r="U427">
        <v>646.03</v>
      </c>
      <c r="V427" s="25">
        <v>635.79999999999995</v>
      </c>
      <c r="W427" s="25">
        <v>1436.25</v>
      </c>
      <c r="X427" s="25">
        <v>1460.93</v>
      </c>
      <c r="Y427" s="25">
        <v>16577</v>
      </c>
      <c r="Z427" s="25">
        <v>16621.34</v>
      </c>
      <c r="AA427" s="26">
        <v>29.608000000000001</v>
      </c>
      <c r="AB427" s="27">
        <v>541</v>
      </c>
    </row>
    <row r="428" spans="1:28" x14ac:dyDescent="0.3">
      <c r="A428" s="5">
        <v>44704</v>
      </c>
      <c r="B428" s="25">
        <f t="shared" si="53"/>
        <v>-2.6074530943032141E-2</v>
      </c>
      <c r="C428" s="25">
        <f t="shared" si="54"/>
        <v>-2.6625641010789656E-2</v>
      </c>
      <c r="D428" s="25">
        <f t="shared" si="55"/>
        <v>-2.8600921222613727E-2</v>
      </c>
      <c r="E428" s="25">
        <f t="shared" si="56"/>
        <v>-2.3925324534792795E-2</v>
      </c>
      <c r="F428" s="25">
        <f t="shared" si="57"/>
        <v>-2.5063372695133035E-2</v>
      </c>
      <c r="G428" s="25">
        <f t="shared" si="58"/>
        <v>-2.5550051315269211E-2</v>
      </c>
      <c r="H428" s="25">
        <f t="shared" si="59"/>
        <v>3.7022120907961903E-3</v>
      </c>
      <c r="I428" s="25">
        <f t="shared" si="60"/>
        <v>-2.677024106460478E-2</v>
      </c>
      <c r="U428">
        <v>638.22</v>
      </c>
      <c r="V428" s="25">
        <v>631.29999999999995</v>
      </c>
      <c r="W428" s="25">
        <v>1427.25</v>
      </c>
      <c r="X428" s="25">
        <v>1447.97</v>
      </c>
      <c r="Y428" s="25">
        <v>16474</v>
      </c>
      <c r="Z428" s="25">
        <v>16460.12</v>
      </c>
      <c r="AA428" s="26">
        <v>29.657</v>
      </c>
      <c r="AB428" s="27">
        <v>530</v>
      </c>
    </row>
    <row r="429" spans="1:28" x14ac:dyDescent="0.3">
      <c r="A429" s="5">
        <v>44705</v>
      </c>
      <c r="B429" s="25">
        <f t="shared" si="53"/>
        <v>1.2460282864549597E-4</v>
      </c>
      <c r="C429" s="25">
        <f t="shared" si="54"/>
        <v>-1.4401442633081647E-3</v>
      </c>
      <c r="D429" s="25">
        <f t="shared" si="55"/>
        <v>-2.1212376396539732E-3</v>
      </c>
      <c r="E429" s="25">
        <f t="shared" si="56"/>
        <v>-1.4701878678484641E-3</v>
      </c>
      <c r="F429" s="25">
        <f t="shared" si="57"/>
        <v>-4.6040353411550569E-4</v>
      </c>
      <c r="G429" s="25">
        <f t="shared" si="58"/>
        <v>-2.0918153314450913E-3</v>
      </c>
      <c r="H429" s="25">
        <f t="shared" si="59"/>
        <v>-2.9269790607511243E-3</v>
      </c>
      <c r="I429" s="25">
        <f t="shared" si="60"/>
        <v>-5.8309203107932096E-3</v>
      </c>
      <c r="U429">
        <v>622.12</v>
      </c>
      <c r="V429" s="25">
        <v>613.5</v>
      </c>
      <c r="W429" s="25">
        <v>1389.75</v>
      </c>
      <c r="X429" s="25">
        <v>1412.13</v>
      </c>
      <c r="Y429" s="25">
        <v>16050</v>
      </c>
      <c r="Z429" s="25">
        <v>16070.98</v>
      </c>
      <c r="AA429" s="26">
        <v>29.766999999999999</v>
      </c>
      <c r="AB429" s="27">
        <v>516</v>
      </c>
    </row>
    <row r="430" spans="1:28" x14ac:dyDescent="0.3">
      <c r="A430" s="5">
        <v>44706</v>
      </c>
      <c r="B430" s="25">
        <f t="shared" si="53"/>
        <v>5.6052067608985457E-4</v>
      </c>
      <c r="C430" s="25">
        <f t="shared" si="54"/>
        <v>-2.5252538671940712E-3</v>
      </c>
      <c r="D430" s="25">
        <f t="shared" si="55"/>
        <v>-4.0919935975417343E-3</v>
      </c>
      <c r="E430" s="25">
        <f t="shared" si="56"/>
        <v>-3.003127079565474E-3</v>
      </c>
      <c r="F430" s="25">
        <f t="shared" si="57"/>
        <v>-3.8188846729733778E-3</v>
      </c>
      <c r="G430" s="25">
        <f t="shared" si="58"/>
        <v>-5.119230862091614E-3</v>
      </c>
      <c r="H430" s="25">
        <f t="shared" si="59"/>
        <v>-2.3275043817555905E-3</v>
      </c>
      <c r="I430" s="25">
        <f t="shared" si="60"/>
        <v>-7.8278286202467916E-3</v>
      </c>
      <c r="U430">
        <v>620.82000000000005</v>
      </c>
      <c r="V430" s="25">
        <v>612.20000000000005</v>
      </c>
      <c r="W430" s="25">
        <v>1387.75</v>
      </c>
      <c r="X430" s="25">
        <v>1411.48</v>
      </c>
      <c r="Y430" s="25">
        <v>16052</v>
      </c>
      <c r="Z430" s="25">
        <v>16047.37</v>
      </c>
      <c r="AA430" s="26">
        <v>29.68</v>
      </c>
      <c r="AB430" s="27">
        <v>513</v>
      </c>
    </row>
    <row r="431" spans="1:28" x14ac:dyDescent="0.3">
      <c r="A431" s="5">
        <v>44707</v>
      </c>
      <c r="B431" s="25">
        <f t="shared" si="53"/>
        <v>-4.1312432927519648E-2</v>
      </c>
      <c r="C431" s="25">
        <f t="shared" si="54"/>
        <v>-9.253445325418665E-3</v>
      </c>
      <c r="D431" s="25">
        <f t="shared" si="55"/>
        <v>-6.2520769628271978E-3</v>
      </c>
      <c r="E431" s="25">
        <f t="shared" si="56"/>
        <v>-1.0091216130564939E-2</v>
      </c>
      <c r="F431" s="25">
        <f t="shared" si="57"/>
        <v>-7.7678056824127218E-3</v>
      </c>
      <c r="G431" s="25">
        <f t="shared" si="58"/>
        <v>-6.0899055493720371E-3</v>
      </c>
      <c r="H431" s="25">
        <f t="shared" si="59"/>
        <v>3.3377755570921995E-3</v>
      </c>
      <c r="I431" s="25">
        <f t="shared" si="60"/>
        <v>-1.9665689720408269E-3</v>
      </c>
      <c r="U431">
        <v>617.65</v>
      </c>
      <c r="V431" s="25">
        <v>609.70000000000005</v>
      </c>
      <c r="W431" s="25">
        <v>1384.25</v>
      </c>
      <c r="X431" s="25">
        <v>1406.1</v>
      </c>
      <c r="Y431" s="25">
        <v>16061</v>
      </c>
      <c r="Z431" s="25">
        <v>15999.25</v>
      </c>
      <c r="AA431" s="26">
        <v>29.611000000000001</v>
      </c>
      <c r="AB431" s="27">
        <v>509</v>
      </c>
    </row>
    <row r="432" spans="1:28" x14ac:dyDescent="0.3">
      <c r="A432" s="5">
        <v>44708</v>
      </c>
      <c r="B432" s="25">
        <f t="shared" si="53"/>
        <v>-1.3654542009391826E-2</v>
      </c>
      <c r="C432" s="25">
        <f t="shared" si="54"/>
        <v>-1.6356148878905696E-2</v>
      </c>
      <c r="D432" s="25">
        <f t="shared" si="55"/>
        <v>-1.6809915671761523E-2</v>
      </c>
      <c r="E432" s="25">
        <f t="shared" si="56"/>
        <v>-1.2538335478534435E-2</v>
      </c>
      <c r="F432" s="25">
        <f t="shared" si="57"/>
        <v>-1.546420708114429E-2</v>
      </c>
      <c r="G432" s="25">
        <f t="shared" si="58"/>
        <v>-1.5099581154283314E-2</v>
      </c>
      <c r="H432" s="25">
        <f t="shared" si="59"/>
        <v>-2.6930586576284565E-4</v>
      </c>
      <c r="I432" s="25">
        <f t="shared" si="60"/>
        <v>-1.3875346493617068E-2</v>
      </c>
      <c r="U432">
        <v>613.9</v>
      </c>
      <c r="V432" s="25">
        <v>605.9</v>
      </c>
      <c r="W432" s="25">
        <v>1371.5</v>
      </c>
      <c r="X432" s="25">
        <v>1395.22</v>
      </c>
      <c r="Y432" s="25">
        <v>15411</v>
      </c>
      <c r="Z432" s="25">
        <v>15838.61</v>
      </c>
      <c r="AA432" s="26">
        <v>29.71</v>
      </c>
      <c r="AB432" s="27">
        <v>508</v>
      </c>
    </row>
    <row r="433" spans="1:28" x14ac:dyDescent="0.3">
      <c r="A433" s="5">
        <v>44711</v>
      </c>
      <c r="B433" s="25">
        <f t="shared" si="53"/>
        <v>-1.1312262992759585E-2</v>
      </c>
      <c r="C433" s="25">
        <f t="shared" si="54"/>
        <v>-6.1332782170736306E-3</v>
      </c>
      <c r="D433" s="25">
        <f t="shared" si="55"/>
        <v>-4.5420214345008973E-3</v>
      </c>
      <c r="E433" s="25">
        <f t="shared" si="56"/>
        <v>-1.7652198955094397E-2</v>
      </c>
      <c r="F433" s="25">
        <f t="shared" si="57"/>
        <v>-1.4303186171887515E-2</v>
      </c>
      <c r="G433" s="25">
        <f t="shared" si="58"/>
        <v>-1.1526402696618768E-2</v>
      </c>
      <c r="H433" s="25">
        <f t="shared" si="59"/>
        <v>6.7333266025551713E-5</v>
      </c>
      <c r="I433" s="25">
        <f t="shared" si="60"/>
        <v>-6.0060240602119218E-3</v>
      </c>
      <c r="U433">
        <v>604.70000000000005</v>
      </c>
      <c r="V433" s="25">
        <v>595.79999999999995</v>
      </c>
      <c r="W433" s="25">
        <v>1349.25</v>
      </c>
      <c r="X433" s="25">
        <v>1373.81</v>
      </c>
      <c r="Y433" s="25">
        <v>15202</v>
      </c>
      <c r="Z433" s="25">
        <v>15641.26</v>
      </c>
      <c r="AA433" s="26">
        <v>29.702000000000002</v>
      </c>
      <c r="AB433" s="27">
        <v>501</v>
      </c>
    </row>
    <row r="434" spans="1:28" x14ac:dyDescent="0.3">
      <c r="A434" s="5">
        <v>44712</v>
      </c>
      <c r="B434" s="25">
        <f t="shared" si="53"/>
        <v>2.0740118604384489E-2</v>
      </c>
      <c r="C434" s="25">
        <f t="shared" si="54"/>
        <v>2.0299645199055256E-2</v>
      </c>
      <c r="D434" s="25">
        <f t="shared" si="55"/>
        <v>1.8045602469174554E-2</v>
      </c>
      <c r="E434" s="25">
        <f t="shared" si="56"/>
        <v>2.3223158759921682E-2</v>
      </c>
      <c r="F434" s="25">
        <f t="shared" si="57"/>
        <v>2.4723228244157767E-2</v>
      </c>
      <c r="G434" s="25">
        <f t="shared" si="58"/>
        <v>2.1547136656721155E-2</v>
      </c>
      <c r="H434" s="25">
        <f t="shared" si="59"/>
        <v>1.1775988440912142E-3</v>
      </c>
      <c r="I434" s="25">
        <f t="shared" si="60"/>
        <v>1.3958352250706855E-2</v>
      </c>
      <c r="U434">
        <v>597.77</v>
      </c>
      <c r="V434" s="25">
        <v>593.1</v>
      </c>
      <c r="W434" s="25">
        <v>1341</v>
      </c>
      <c r="X434" s="25">
        <v>1354.3</v>
      </c>
      <c r="Y434" s="25">
        <v>15031</v>
      </c>
      <c r="Z434" s="25">
        <v>15367.58</v>
      </c>
      <c r="AA434" s="26">
        <v>29.704000000000001</v>
      </c>
      <c r="AB434" s="27">
        <v>498</v>
      </c>
    </row>
    <row r="435" spans="1:28" x14ac:dyDescent="0.3">
      <c r="A435" s="5">
        <v>44713</v>
      </c>
      <c r="B435" s="25">
        <f t="shared" si="53"/>
        <v>-2.1805152320179873E-2</v>
      </c>
      <c r="C435" s="25">
        <f t="shared" si="54"/>
        <v>-2.3473954651892816E-2</v>
      </c>
      <c r="D435" s="25">
        <f t="shared" si="55"/>
        <v>-2.2608348027592765E-2</v>
      </c>
      <c r="E435" s="25">
        <f t="shared" si="56"/>
        <v>-2.4514370852065669E-2</v>
      </c>
      <c r="F435" s="25">
        <f t="shared" si="57"/>
        <v>-2.6652282534359754E-2</v>
      </c>
      <c r="G435" s="25">
        <f t="shared" si="58"/>
        <v>-2.5637327590753416E-2</v>
      </c>
      <c r="H435" s="25">
        <f t="shared" si="59"/>
        <v>8.4029381614458376E-4</v>
      </c>
      <c r="I435" s="25">
        <f t="shared" si="60"/>
        <v>-2.1011278212593038E-2</v>
      </c>
      <c r="U435">
        <v>610.79</v>
      </c>
      <c r="V435" s="25">
        <v>603.9</v>
      </c>
      <c r="W435" s="25">
        <v>1368.5</v>
      </c>
      <c r="X435" s="25">
        <v>1388.2</v>
      </c>
      <c r="Y435" s="25">
        <v>15346</v>
      </c>
      <c r="Z435" s="25">
        <v>15728.64</v>
      </c>
      <c r="AA435" s="26">
        <v>29.739000000000001</v>
      </c>
      <c r="AB435" s="27">
        <v>505</v>
      </c>
    </row>
    <row r="436" spans="1:28" x14ac:dyDescent="0.3">
      <c r="A436" s="5">
        <v>44714</v>
      </c>
      <c r="B436" s="25">
        <f t="shared" si="53"/>
        <v>-5.0744583751133185E-3</v>
      </c>
      <c r="C436" s="25">
        <f t="shared" si="54"/>
        <v>-4.8744003523622246E-3</v>
      </c>
      <c r="D436" s="25">
        <f t="shared" si="55"/>
        <v>-9.0175004920722245E-3</v>
      </c>
      <c r="E436" s="25">
        <f t="shared" si="56"/>
        <v>-1.1224658125282177E-2</v>
      </c>
      <c r="F436" s="25">
        <f t="shared" si="57"/>
        <v>-1.4043657404094724E-2</v>
      </c>
      <c r="G436" s="25">
        <f t="shared" si="58"/>
        <v>-1.625694110303616E-2</v>
      </c>
      <c r="H436" s="25">
        <f t="shared" si="59"/>
        <v>-1.4120971986370766E-3</v>
      </c>
      <c r="I436" s="25">
        <f t="shared" si="60"/>
        <v>-1.8367863331387208E-2</v>
      </c>
      <c r="U436">
        <v>595.33000000000004</v>
      </c>
      <c r="V436" s="25">
        <v>590.4</v>
      </c>
      <c r="W436" s="25">
        <v>1336.75</v>
      </c>
      <c r="X436" s="25">
        <v>1351.69</v>
      </c>
      <c r="Y436" s="25">
        <v>15015</v>
      </c>
      <c r="Z436" s="25">
        <v>15347.75</v>
      </c>
      <c r="AA436" s="26">
        <v>29.763999999999999</v>
      </c>
      <c r="AB436" s="27">
        <v>494.5</v>
      </c>
    </row>
    <row r="437" spans="1:28" x14ac:dyDescent="0.3">
      <c r="A437" s="5">
        <v>44718</v>
      </c>
      <c r="B437" s="25">
        <f t="shared" si="53"/>
        <v>7.6020638181866183E-3</v>
      </c>
      <c r="C437" s="25">
        <f t="shared" si="54"/>
        <v>5.6222037149353211E-3</v>
      </c>
      <c r="D437" s="25">
        <f t="shared" si="55"/>
        <v>4.2636715055318734E-3</v>
      </c>
      <c r="E437" s="25">
        <f t="shared" si="56"/>
        <v>8.3255729632713982E-3</v>
      </c>
      <c r="F437" s="25">
        <f t="shared" si="57"/>
        <v>7.4300877771112678E-3</v>
      </c>
      <c r="G437" s="25">
        <f t="shared" si="58"/>
        <v>5.3125497420772631E-3</v>
      </c>
      <c r="H437" s="25">
        <f t="shared" si="59"/>
        <v>-9.0883086855411731E-4</v>
      </c>
      <c r="I437" s="25">
        <f t="shared" si="60"/>
        <v>2.0576138946801622E-3</v>
      </c>
      <c r="U437">
        <v>585.73</v>
      </c>
      <c r="V437" s="25">
        <v>585.1</v>
      </c>
      <c r="W437" s="25">
        <v>1330.25</v>
      </c>
      <c r="X437" s="25">
        <v>1332.84</v>
      </c>
      <c r="Y437" s="25">
        <v>14939</v>
      </c>
      <c r="Z437" s="25">
        <v>15176.44</v>
      </c>
      <c r="AA437" s="26">
        <v>29.722000000000001</v>
      </c>
      <c r="AB437" s="27">
        <v>485.5</v>
      </c>
    </row>
    <row r="438" spans="1:28" x14ac:dyDescent="0.3">
      <c r="A438" s="5">
        <v>44719</v>
      </c>
      <c r="B438" s="25">
        <f t="shared" si="53"/>
        <v>1.4771122505218956E-2</v>
      </c>
      <c r="C438" s="25">
        <f t="shared" si="54"/>
        <v>1.4287282643455197E-2</v>
      </c>
      <c r="D438" s="25">
        <f t="shared" si="55"/>
        <v>1.7878701896125511E-2</v>
      </c>
      <c r="E438" s="25">
        <f t="shared" si="56"/>
        <v>1.5862857836543842E-2</v>
      </c>
      <c r="F438" s="25">
        <f t="shared" si="57"/>
        <v>1.3962451909035832E-2</v>
      </c>
      <c r="G438" s="25">
        <f t="shared" si="58"/>
        <v>1.6839667105958335E-2</v>
      </c>
      <c r="H438" s="25">
        <f t="shared" si="59"/>
        <v>-2.393837856512023E-3</v>
      </c>
      <c r="I438" s="25">
        <f t="shared" si="60"/>
        <v>2.4366687775833305E-2</v>
      </c>
      <c r="U438">
        <v>588.85</v>
      </c>
      <c r="V438" s="25">
        <v>587.6</v>
      </c>
      <c r="W438" s="25">
        <v>1337.75</v>
      </c>
      <c r="X438" s="25">
        <v>1342.78</v>
      </c>
      <c r="Y438" s="25">
        <v>15053</v>
      </c>
      <c r="Z438" s="25">
        <v>15303.32</v>
      </c>
      <c r="AA438" s="26">
        <v>29.695</v>
      </c>
      <c r="AB438" s="27">
        <v>486.5</v>
      </c>
    </row>
    <row r="439" spans="1:28" x14ac:dyDescent="0.3">
      <c r="A439" s="5">
        <v>44720</v>
      </c>
      <c r="B439" s="25">
        <f t="shared" si="53"/>
        <v>-5.4478163025559537E-3</v>
      </c>
      <c r="C439" s="25">
        <f t="shared" si="54"/>
        <v>-6.4689256175327918E-3</v>
      </c>
      <c r="D439" s="25">
        <f t="shared" si="55"/>
        <v>-6.2044300650111505E-3</v>
      </c>
      <c r="E439" s="25">
        <f t="shared" si="56"/>
        <v>-6.9762929232528139E-3</v>
      </c>
      <c r="F439" s="25">
        <f t="shared" si="57"/>
        <v>-8.4370015347592173E-3</v>
      </c>
      <c r="G439" s="25">
        <f t="shared" si="58"/>
        <v>-6.3321037089349606E-3</v>
      </c>
      <c r="H439" s="25">
        <f t="shared" si="59"/>
        <v>2.7642019960295678E-3</v>
      </c>
      <c r="I439" s="25">
        <f t="shared" si="60"/>
        <v>-2.0080328032455234E-3</v>
      </c>
      <c r="U439">
        <v>598.85</v>
      </c>
      <c r="V439" s="25">
        <v>598.20000000000005</v>
      </c>
      <c r="W439" s="25">
        <v>1357</v>
      </c>
      <c r="X439" s="25">
        <v>1361.66</v>
      </c>
      <c r="Y439" s="25">
        <v>15277</v>
      </c>
      <c r="Z439" s="25">
        <v>15548.01</v>
      </c>
      <c r="AA439" s="26">
        <v>29.623999999999999</v>
      </c>
      <c r="AB439" s="27">
        <v>498.5</v>
      </c>
    </row>
    <row r="440" spans="1:28" x14ac:dyDescent="0.3">
      <c r="A440" s="5">
        <v>44721</v>
      </c>
      <c r="B440" s="25">
        <f t="shared" si="53"/>
        <v>-1.1784313796822205E-2</v>
      </c>
      <c r="C440" s="25">
        <f t="shared" si="54"/>
        <v>-9.5017016673208596E-3</v>
      </c>
      <c r="D440" s="25">
        <f t="shared" si="55"/>
        <v>-1.0483694260426323E-2</v>
      </c>
      <c r="E440" s="25">
        <f t="shared" si="56"/>
        <v>-1.3024282830211268E-2</v>
      </c>
      <c r="F440" s="25">
        <f t="shared" si="57"/>
        <v>-1.3030568726382417E-2</v>
      </c>
      <c r="G440" s="25">
        <f t="shared" si="58"/>
        <v>-1.3279509018797708E-2</v>
      </c>
      <c r="H440" s="25">
        <f t="shared" si="59"/>
        <v>9.4212658381809884E-4</v>
      </c>
      <c r="I440" s="25">
        <f t="shared" si="60"/>
        <v>-1.3151428804126895E-2</v>
      </c>
      <c r="U440">
        <v>595.07000000000005</v>
      </c>
      <c r="V440" s="25">
        <v>594.5</v>
      </c>
      <c r="W440" s="25">
        <v>1348.25</v>
      </c>
      <c r="X440" s="25">
        <v>1350.22</v>
      </c>
      <c r="Y440" s="25">
        <v>15194</v>
      </c>
      <c r="Z440" s="25">
        <v>15439.92</v>
      </c>
      <c r="AA440" s="26">
        <v>29.706</v>
      </c>
      <c r="AB440" s="27">
        <v>497.5</v>
      </c>
    </row>
    <row r="441" spans="1:28" x14ac:dyDescent="0.3">
      <c r="A441" s="5">
        <v>44722</v>
      </c>
      <c r="B441" s="25">
        <f t="shared" si="53"/>
        <v>-2.6452284572413474E-2</v>
      </c>
      <c r="C441" s="25">
        <f t="shared" si="54"/>
        <v>-5.1864897552844298E-2</v>
      </c>
      <c r="D441" s="25">
        <f t="shared" si="55"/>
        <v>-4.6625247691912397E-2</v>
      </c>
      <c r="E441" s="25">
        <f t="shared" si="56"/>
        <v>-2.7567895587650122E-2</v>
      </c>
      <c r="F441" s="25">
        <f t="shared" si="57"/>
        <v>-2.7884933446523933E-2</v>
      </c>
      <c r="G441" s="25">
        <f t="shared" si="58"/>
        <v>-2.8623474666174164E-2</v>
      </c>
      <c r="H441" s="25">
        <f t="shared" si="59"/>
        <v>-7.4016758080912802E-4</v>
      </c>
      <c r="I441" s="25">
        <f t="shared" si="60"/>
        <v>-3.1026273563100618E-2</v>
      </c>
      <c r="U441">
        <v>587.22</v>
      </c>
      <c r="V441" s="25">
        <v>588.29999999999995</v>
      </c>
      <c r="W441" s="25">
        <v>1335.5</v>
      </c>
      <c r="X441" s="25">
        <v>1332.74</v>
      </c>
      <c r="Y441" s="25">
        <v>15016</v>
      </c>
      <c r="Z441" s="25">
        <v>15240.13</v>
      </c>
      <c r="AA441" s="26">
        <v>29.734000000000002</v>
      </c>
      <c r="AB441" s="27">
        <v>491</v>
      </c>
    </row>
    <row r="442" spans="1:28" x14ac:dyDescent="0.3">
      <c r="A442" s="5">
        <v>44725</v>
      </c>
      <c r="B442" s="25">
        <f t="shared" si="53"/>
        <v>-3.1184165097978434E-2</v>
      </c>
      <c r="C442" s="25">
        <f t="shared" si="54"/>
        <v>-2.6572335576437019E-2</v>
      </c>
      <c r="D442" s="25">
        <f t="shared" si="55"/>
        <v>-3.3686633267092481E-2</v>
      </c>
      <c r="E442" s="25">
        <f t="shared" si="56"/>
        <v>-3.3096588887985341E-2</v>
      </c>
      <c r="F442" s="25">
        <f t="shared" si="57"/>
        <v>-2.9964025951834932E-2</v>
      </c>
      <c r="G442" s="25">
        <f t="shared" si="58"/>
        <v>-3.5041252846694543E-2</v>
      </c>
      <c r="H442" s="25">
        <f t="shared" si="59"/>
        <v>2.8231517036798885E-3</v>
      </c>
      <c r="I442" s="25">
        <f t="shared" si="60"/>
        <v>-4.8422584676228765E-2</v>
      </c>
      <c r="U442">
        <v>570.65</v>
      </c>
      <c r="V442" s="25">
        <v>561.5</v>
      </c>
      <c r="W442" s="25">
        <v>1268</v>
      </c>
      <c r="X442" s="25">
        <v>1296.0899999999999</v>
      </c>
      <c r="Y442" s="25">
        <v>14624</v>
      </c>
      <c r="Z442" s="25">
        <v>14825.73</v>
      </c>
      <c r="AA442" s="26">
        <v>29.712</v>
      </c>
      <c r="AB442" s="27">
        <v>476</v>
      </c>
    </row>
    <row r="443" spans="1:28" x14ac:dyDescent="0.3">
      <c r="A443" s="5">
        <v>44726</v>
      </c>
      <c r="B443" s="25">
        <f t="shared" si="53"/>
        <v>-1.6238927563316668E-3</v>
      </c>
      <c r="C443" s="25">
        <f t="shared" si="54"/>
        <v>-4.0576237452850461E-3</v>
      </c>
      <c r="D443" s="25">
        <f t="shared" si="55"/>
        <v>-6.6531385682240931E-3</v>
      </c>
      <c r="E443" s="25">
        <f t="shared" si="56"/>
        <v>-8.8249439859131897E-3</v>
      </c>
      <c r="F443" s="25">
        <f t="shared" si="57"/>
        <v>-1.0622030280295455E-2</v>
      </c>
      <c r="G443" s="25">
        <f t="shared" si="58"/>
        <v>-1.5897015498041945E-2</v>
      </c>
      <c r="H443" s="25">
        <f t="shared" si="59"/>
        <v>-2.7894958349345936E-3</v>
      </c>
      <c r="I443" s="25">
        <f t="shared" si="60"/>
        <v>-3.0220542642884408E-2</v>
      </c>
      <c r="U443">
        <v>551</v>
      </c>
      <c r="V443" s="25">
        <v>542.9</v>
      </c>
      <c r="W443" s="25">
        <v>1234.75</v>
      </c>
      <c r="X443" s="25">
        <v>1257.83</v>
      </c>
      <c r="Y443" s="25">
        <v>14175</v>
      </c>
      <c r="Z443" s="25">
        <v>14343.08</v>
      </c>
      <c r="AA443" s="26">
        <v>29.795999999999999</v>
      </c>
      <c r="AB443" s="27">
        <v>453.5</v>
      </c>
    </row>
    <row r="444" spans="1:28" x14ac:dyDescent="0.3">
      <c r="A444" s="5">
        <v>44727</v>
      </c>
      <c r="B444" s="25">
        <f t="shared" si="53"/>
        <v>4.0196097984541417E-3</v>
      </c>
      <c r="C444" s="25">
        <f t="shared" si="54"/>
        <v>4.6648497532156804E-3</v>
      </c>
      <c r="D444" s="25">
        <f t="shared" si="55"/>
        <v>4.6249273078133573E-3</v>
      </c>
      <c r="E444" s="25">
        <f t="shared" si="56"/>
        <v>9.2515395783731996E-3</v>
      </c>
      <c r="F444" s="25">
        <f t="shared" si="57"/>
        <v>6.9821726523383778E-3</v>
      </c>
      <c r="G444" s="25">
        <f t="shared" si="58"/>
        <v>8.7938074149077408E-3</v>
      </c>
      <c r="H444" s="25">
        <f t="shared" si="59"/>
        <v>3.125055047505701E-3</v>
      </c>
      <c r="I444" s="25">
        <f t="shared" si="60"/>
        <v>1.3544225107757253E-2</v>
      </c>
      <c r="U444">
        <v>542.30999999999995</v>
      </c>
      <c r="V444" s="25">
        <v>539.29999999999995</v>
      </c>
      <c r="W444" s="25">
        <v>1229.75</v>
      </c>
      <c r="X444" s="25">
        <v>1244.54</v>
      </c>
      <c r="Y444" s="25">
        <v>14152</v>
      </c>
      <c r="Z444" s="25">
        <v>14217.06</v>
      </c>
      <c r="AA444" s="26">
        <v>29.713000000000001</v>
      </c>
      <c r="AB444" s="27">
        <v>440</v>
      </c>
    </row>
    <row r="445" spans="1:28" x14ac:dyDescent="0.3">
      <c r="A445" s="5">
        <v>44728</v>
      </c>
      <c r="B445" s="25">
        <f t="shared" si="53"/>
        <v>-2.3498660282235521E-2</v>
      </c>
      <c r="C445" s="25">
        <f t="shared" si="54"/>
        <v>-2.5618779918334618E-2</v>
      </c>
      <c r="D445" s="25">
        <f t="shared" si="55"/>
        <v>-2.5421929787962733E-2</v>
      </c>
      <c r="E445" s="25">
        <f t="shared" si="56"/>
        <v>-2.5672397889770944E-2</v>
      </c>
      <c r="F445" s="25">
        <f t="shared" si="57"/>
        <v>-2.7553250433336562E-2</v>
      </c>
      <c r="G445" s="25">
        <f t="shared" si="58"/>
        <v>-2.5622490964009061E-2</v>
      </c>
      <c r="H445" s="25">
        <f t="shared" si="59"/>
        <v>3.6898512737719647E-4</v>
      </c>
      <c r="I445" s="25">
        <f t="shared" si="60"/>
        <v>-2.3824155727506593E-2</v>
      </c>
      <c r="U445">
        <v>547.1</v>
      </c>
      <c r="V445" s="25">
        <v>541.79999999999995</v>
      </c>
      <c r="W445" s="25">
        <v>1235.5</v>
      </c>
      <c r="X445" s="25">
        <v>1253.26</v>
      </c>
      <c r="Y445" s="25">
        <v>14209</v>
      </c>
      <c r="Z445" s="25">
        <v>14349.2</v>
      </c>
      <c r="AA445" s="26">
        <v>29.806000000000001</v>
      </c>
      <c r="AB445" s="27">
        <v>446</v>
      </c>
    </row>
    <row r="446" spans="1:28" x14ac:dyDescent="0.3">
      <c r="A446" s="5">
        <v>44729</v>
      </c>
      <c r="B446" s="25">
        <f t="shared" si="53"/>
        <v>2.1949145956145624E-2</v>
      </c>
      <c r="C446" s="25">
        <f t="shared" si="54"/>
        <v>2.1969880674123442E-2</v>
      </c>
      <c r="D446" s="25">
        <f t="shared" si="55"/>
        <v>2.9106532335338262E-2</v>
      </c>
      <c r="E446" s="25">
        <f t="shared" si="56"/>
        <v>2.4770896127681036E-2</v>
      </c>
      <c r="F446" s="25">
        <f t="shared" si="57"/>
        <v>2.4812636115126296E-2</v>
      </c>
      <c r="G446" s="25">
        <f t="shared" si="58"/>
        <v>3.1490817111987555E-2</v>
      </c>
      <c r="H446" s="25">
        <f t="shared" si="59"/>
        <v>-2.3167978129244198E-3</v>
      </c>
      <c r="I446" s="25">
        <f t="shared" si="60"/>
        <v>4.9282088423018428E-2</v>
      </c>
      <c r="U446">
        <v>533.26</v>
      </c>
      <c r="V446" s="25">
        <v>528.20000000000005</v>
      </c>
      <c r="W446" s="25">
        <v>1204.25</v>
      </c>
      <c r="X446" s="25">
        <v>1219.2</v>
      </c>
      <c r="Y446" s="25">
        <v>13879</v>
      </c>
      <c r="Z446" s="25">
        <v>13985.51</v>
      </c>
      <c r="AA446" s="26">
        <v>29.817</v>
      </c>
      <c r="AB446" s="27">
        <v>435.5</v>
      </c>
    </row>
    <row r="447" spans="1:28" x14ac:dyDescent="0.3">
      <c r="A447" s="5">
        <v>44732</v>
      </c>
      <c r="B447" s="25">
        <f t="shared" si="53"/>
        <v>1.0168747112859046E-2</v>
      </c>
      <c r="C447" s="25">
        <f t="shared" si="54"/>
        <v>1.2913819495583019E-2</v>
      </c>
      <c r="D447" s="25">
        <f t="shared" si="55"/>
        <v>1.1336746028146263E-2</v>
      </c>
      <c r="E447" s="25">
        <f t="shared" si="56"/>
        <v>8.9067559170286723E-3</v>
      </c>
      <c r="F447" s="25">
        <f t="shared" si="57"/>
        <v>7.7152143722324026E-3</v>
      </c>
      <c r="G447" s="25">
        <f t="shared" si="58"/>
        <v>1.0843741041792473E-2</v>
      </c>
      <c r="H447" s="25">
        <f t="shared" si="59"/>
        <v>6.7229150585023498E-5</v>
      </c>
      <c r="I447" s="25">
        <f t="shared" si="60"/>
        <v>2.0552372953321199E-2</v>
      </c>
      <c r="U447">
        <v>550.32000000000005</v>
      </c>
      <c r="V447" s="25">
        <v>543.79999999999995</v>
      </c>
      <c r="W447" s="25">
        <v>1231</v>
      </c>
      <c r="X447" s="25">
        <v>1249.83</v>
      </c>
      <c r="Y447" s="25">
        <v>14187</v>
      </c>
      <c r="Z447" s="25">
        <v>14336.27</v>
      </c>
      <c r="AA447" s="26">
        <v>29.748000000000001</v>
      </c>
      <c r="AB447" s="27">
        <v>457.5</v>
      </c>
    </row>
    <row r="448" spans="1:28" x14ac:dyDescent="0.3">
      <c r="A448" s="5">
        <v>44733</v>
      </c>
      <c r="B448" s="25">
        <f t="shared" si="53"/>
        <v>-3.7749083624386017E-3</v>
      </c>
      <c r="C448" s="25">
        <f t="shared" si="54"/>
        <v>-9.2649202513716382E-3</v>
      </c>
      <c r="D448" s="25">
        <f t="shared" si="55"/>
        <v>-4.1905864368408452E-3</v>
      </c>
      <c r="E448" s="25">
        <f t="shared" si="56"/>
        <v>-8.6096516354255952E-3</v>
      </c>
      <c r="F448" s="25">
        <f t="shared" si="57"/>
        <v>-9.8778449728974815E-3</v>
      </c>
      <c r="G448" s="25">
        <f t="shared" si="58"/>
        <v>-1.024426964859837E-2</v>
      </c>
      <c r="H448" s="25">
        <f t="shared" si="59"/>
        <v>4.0924548077280274E-3</v>
      </c>
      <c r="I448" s="25">
        <f t="shared" si="60"/>
        <v>-1.076436658715843E-2</v>
      </c>
      <c r="U448">
        <v>556.32000000000005</v>
      </c>
      <c r="V448" s="25">
        <v>550</v>
      </c>
      <c r="W448" s="25">
        <v>1247</v>
      </c>
      <c r="X448" s="25">
        <v>1259.51</v>
      </c>
      <c r="Y448" s="25">
        <v>14332</v>
      </c>
      <c r="Z448" s="25">
        <v>14464.53</v>
      </c>
      <c r="AA448" s="26">
        <v>29.75</v>
      </c>
      <c r="AB448" s="27">
        <v>467</v>
      </c>
    </row>
    <row r="449" spans="1:28" x14ac:dyDescent="0.3">
      <c r="A449" s="5">
        <v>44734</v>
      </c>
      <c r="B449" s="25">
        <f t="shared" si="53"/>
        <v>-2.5824363578819242E-2</v>
      </c>
      <c r="C449" s="25">
        <f t="shared" si="54"/>
        <v>-2.4996179503909369E-2</v>
      </c>
      <c r="D449" s="25">
        <f t="shared" si="55"/>
        <v>-2.5144604443951016E-2</v>
      </c>
      <c r="E449" s="25">
        <f t="shared" si="56"/>
        <v>-2.7565842317988754E-2</v>
      </c>
      <c r="F449" s="25">
        <f t="shared" si="57"/>
        <v>-2.6043223163045009E-2</v>
      </c>
      <c r="G449" s="25">
        <f t="shared" si="58"/>
        <v>-2.6517576561250714E-2</v>
      </c>
      <c r="H449" s="25">
        <f t="shared" si="59"/>
        <v>2.3430570306858458E-4</v>
      </c>
      <c r="I449" s="25">
        <f t="shared" si="60"/>
        <v>-2.7429037170063942E-2</v>
      </c>
      <c r="U449">
        <v>550.65</v>
      </c>
      <c r="V449" s="25">
        <v>547.70000000000005</v>
      </c>
      <c r="W449" s="25">
        <v>1235.5</v>
      </c>
      <c r="X449" s="25">
        <v>1247.1300000000001</v>
      </c>
      <c r="Y449" s="25">
        <v>14278</v>
      </c>
      <c r="Z449" s="25">
        <v>14340.53</v>
      </c>
      <c r="AA449" s="26">
        <v>29.872</v>
      </c>
      <c r="AB449" s="27">
        <v>462</v>
      </c>
    </row>
    <row r="450" spans="1:28" x14ac:dyDescent="0.3">
      <c r="A450" s="5">
        <v>44735</v>
      </c>
      <c r="B450" s="25">
        <f t="shared" si="53"/>
        <v>2.6034454969346525E-2</v>
      </c>
      <c r="C450" s="25">
        <f t="shared" si="54"/>
        <v>2.7825035704386981E-2</v>
      </c>
      <c r="D450" s="25">
        <f t="shared" si="55"/>
        <v>3.1151721807189742E-2</v>
      </c>
      <c r="E450" s="25">
        <f t="shared" si="56"/>
        <v>2.6459972058164308E-2</v>
      </c>
      <c r="F450" s="25">
        <f t="shared" si="57"/>
        <v>2.5634200600951413E-2</v>
      </c>
      <c r="G450" s="25">
        <f t="shared" si="58"/>
        <v>3.0975074700706855E-2</v>
      </c>
      <c r="H450" s="25">
        <f t="shared" si="59"/>
        <v>-2.4797278305454923E-3</v>
      </c>
      <c r="I450" s="25">
        <f t="shared" si="60"/>
        <v>4.5660105113759411E-2</v>
      </c>
      <c r="U450">
        <v>536.24</v>
      </c>
      <c r="V450" s="25">
        <v>534.1</v>
      </c>
      <c r="W450" s="25">
        <v>1205</v>
      </c>
      <c r="X450" s="25">
        <v>1215.07</v>
      </c>
      <c r="Y450" s="25">
        <v>13914</v>
      </c>
      <c r="Z450" s="25">
        <v>13950.62</v>
      </c>
      <c r="AA450" s="26">
        <v>29.879000000000001</v>
      </c>
      <c r="AB450" s="27">
        <v>449.5</v>
      </c>
    </row>
    <row r="451" spans="1:28" x14ac:dyDescent="0.3">
      <c r="A451" s="5">
        <v>44736</v>
      </c>
      <c r="B451" s="25">
        <f t="shared" ref="B451:B514" si="61">LN(Y452/Y451)</f>
        <v>7.3255289743683798E-3</v>
      </c>
      <c r="C451" s="25">
        <f t="shared" ref="C451:C514" si="62">LN(W452/W451)</f>
        <v>4.4292401785041829E-3</v>
      </c>
      <c r="D451" s="25">
        <f t="shared" ref="D451:D514" si="63">LN(V452/V451)</f>
        <v>7.0531081789409859E-3</v>
      </c>
      <c r="E451" s="25">
        <f t="shared" ref="E451:E514" si="64">LN(Z452/Z451)</f>
        <v>7.9157113547554669E-3</v>
      </c>
      <c r="F451" s="25">
        <f t="shared" ref="F451:F514" si="65">LN(X452/X451)</f>
        <v>8.1647454120692704E-3</v>
      </c>
      <c r="G451" s="25">
        <f t="shared" ref="G451:G514" si="66">LN(U452/U451)</f>
        <v>8.407722654954989E-3</v>
      </c>
      <c r="H451" s="25">
        <f t="shared" ref="H451:H514" si="67">LN(AA452/AA451)</f>
        <v>4.4858136281951027E-3</v>
      </c>
      <c r="I451" s="25">
        <f t="shared" ref="I451:I514" si="68">LN(AB452/AB451)</f>
        <v>9.5188450092068399E-3</v>
      </c>
      <c r="U451">
        <v>553.11</v>
      </c>
      <c r="V451" s="25">
        <v>551</v>
      </c>
      <c r="W451" s="25">
        <v>1239</v>
      </c>
      <c r="X451" s="25">
        <v>1246.6199999999999</v>
      </c>
      <c r="Y451" s="25">
        <v>14281</v>
      </c>
      <c r="Z451" s="25">
        <v>14324.68</v>
      </c>
      <c r="AA451" s="26">
        <v>29.805</v>
      </c>
      <c r="AB451" s="27">
        <v>470.5</v>
      </c>
    </row>
    <row r="452" spans="1:28" x14ac:dyDescent="0.3">
      <c r="A452" s="5">
        <v>44739</v>
      </c>
      <c r="B452" s="25">
        <f t="shared" si="61"/>
        <v>6.4438123541201934E-3</v>
      </c>
      <c r="C452" s="25">
        <f t="shared" si="62"/>
        <v>5.6089890641822428E-3</v>
      </c>
      <c r="D452" s="25">
        <f t="shared" si="63"/>
        <v>1.0932988190840903E-2</v>
      </c>
      <c r="E452" s="25">
        <f t="shared" si="64"/>
        <v>7.733969256384525E-3</v>
      </c>
      <c r="F452" s="25">
        <f t="shared" si="65"/>
        <v>4.4536431080424701E-3</v>
      </c>
      <c r="G452" s="25">
        <f t="shared" si="66"/>
        <v>1.3480388975890099E-2</v>
      </c>
      <c r="H452" s="25">
        <f t="shared" si="67"/>
        <v>-5.0114428992641602E-4</v>
      </c>
      <c r="I452" s="25">
        <f t="shared" si="68"/>
        <v>3.6179656577502259E-2</v>
      </c>
      <c r="U452">
        <v>557.78</v>
      </c>
      <c r="V452" s="25">
        <v>554.9</v>
      </c>
      <c r="W452" s="25">
        <v>1244.5</v>
      </c>
      <c r="X452" s="25">
        <v>1256.8399999999999</v>
      </c>
      <c r="Y452" s="25">
        <v>14386</v>
      </c>
      <c r="Z452" s="25">
        <v>14438.52</v>
      </c>
      <c r="AA452" s="26">
        <v>29.939</v>
      </c>
      <c r="AB452" s="27">
        <v>475</v>
      </c>
    </row>
    <row r="453" spans="1:28" x14ac:dyDescent="0.3">
      <c r="A453" s="5">
        <v>44740</v>
      </c>
      <c r="B453" s="25">
        <f t="shared" si="61"/>
        <v>1.1536212536885412E-2</v>
      </c>
      <c r="C453" s="25">
        <f t="shared" si="62"/>
        <v>1.3098024125342431E-2</v>
      </c>
      <c r="D453" s="25">
        <f t="shared" si="63"/>
        <v>1.1167358809825187E-2</v>
      </c>
      <c r="E453" s="25">
        <f t="shared" si="64"/>
        <v>1.1549052086427014E-2</v>
      </c>
      <c r="F453" s="25">
        <f t="shared" si="65"/>
        <v>1.2875680581341862E-2</v>
      </c>
      <c r="G453" s="25">
        <f t="shared" si="66"/>
        <v>1.069698266233508E-2</v>
      </c>
      <c r="H453" s="25">
        <f t="shared" si="67"/>
        <v>-7.6890935672961061E-4</v>
      </c>
      <c r="I453" s="25">
        <f t="shared" si="68"/>
        <v>6.072893157899082E-3</v>
      </c>
      <c r="U453">
        <v>565.35</v>
      </c>
      <c r="V453" s="25">
        <v>561</v>
      </c>
      <c r="W453" s="25">
        <v>1251.5</v>
      </c>
      <c r="X453" s="25">
        <v>1262.45</v>
      </c>
      <c r="Y453" s="25">
        <v>14479</v>
      </c>
      <c r="Z453" s="25">
        <v>14550.62</v>
      </c>
      <c r="AA453" s="26">
        <v>29.923999999999999</v>
      </c>
      <c r="AB453" s="27">
        <v>492.5</v>
      </c>
    </row>
    <row r="454" spans="1:28" x14ac:dyDescent="0.3">
      <c r="A454" s="5">
        <v>44741</v>
      </c>
      <c r="B454" s="25">
        <f t="shared" si="61"/>
        <v>2.1142377867009307E-3</v>
      </c>
      <c r="C454" s="25">
        <f t="shared" si="62"/>
        <v>3.9424404216544017E-4</v>
      </c>
      <c r="D454" s="25">
        <f t="shared" si="63"/>
        <v>-2.1175232899072055E-3</v>
      </c>
      <c r="E454" s="25">
        <f t="shared" si="64"/>
        <v>-1.7379648975859841E-3</v>
      </c>
      <c r="F454" s="25">
        <f t="shared" si="65"/>
        <v>-2.7093072606776437E-3</v>
      </c>
      <c r="G454" s="25">
        <f t="shared" si="66"/>
        <v>-4.8241052760921409E-3</v>
      </c>
      <c r="H454" s="25">
        <f t="shared" si="67"/>
        <v>-1.941618178263599E-3</v>
      </c>
      <c r="I454" s="25">
        <f t="shared" si="68"/>
        <v>-9.1232259755220629E-3</v>
      </c>
      <c r="U454">
        <v>571.42999999999995</v>
      </c>
      <c r="V454" s="25">
        <v>567.29999999999995</v>
      </c>
      <c r="W454" s="25">
        <v>1268</v>
      </c>
      <c r="X454" s="25">
        <v>1278.81</v>
      </c>
      <c r="Y454" s="25">
        <v>14647</v>
      </c>
      <c r="Z454" s="25">
        <v>14719.64</v>
      </c>
      <c r="AA454" s="26">
        <v>29.901</v>
      </c>
      <c r="AB454" s="27">
        <v>495.5</v>
      </c>
    </row>
    <row r="455" spans="1:28" x14ac:dyDescent="0.3">
      <c r="A455" s="5">
        <v>44742</v>
      </c>
      <c r="B455" s="25">
        <f t="shared" si="61"/>
        <v>2.3816825929388989E-3</v>
      </c>
      <c r="C455" s="25">
        <f t="shared" si="62"/>
        <v>4.9149808959286483E-3</v>
      </c>
      <c r="D455" s="25">
        <f t="shared" si="63"/>
        <v>7.0410429949220466E-3</v>
      </c>
      <c r="E455" s="25">
        <f t="shared" si="64"/>
        <v>2.6601164959250577E-3</v>
      </c>
      <c r="F455" s="25">
        <f t="shared" si="65"/>
        <v>4.4047592468293949E-3</v>
      </c>
      <c r="G455" s="25">
        <f t="shared" si="66"/>
        <v>5.8560700360030683E-3</v>
      </c>
      <c r="H455" s="25">
        <f t="shared" si="67"/>
        <v>3.3118705524797314E-3</v>
      </c>
      <c r="I455" s="25">
        <f t="shared" si="68"/>
        <v>8.113634774169631E-3</v>
      </c>
      <c r="U455">
        <v>568.67999999999995</v>
      </c>
      <c r="V455" s="25">
        <v>566.1</v>
      </c>
      <c r="W455" s="25">
        <v>1268.5</v>
      </c>
      <c r="X455" s="25">
        <v>1275.3499999999999</v>
      </c>
      <c r="Y455" s="25">
        <v>14678</v>
      </c>
      <c r="Z455" s="25">
        <v>14694.08</v>
      </c>
      <c r="AA455" s="26">
        <v>29.843</v>
      </c>
      <c r="AB455" s="27">
        <v>491</v>
      </c>
    </row>
    <row r="456" spans="1:28" x14ac:dyDescent="0.3">
      <c r="A456" s="5">
        <v>44743</v>
      </c>
      <c r="B456" s="25">
        <f t="shared" si="61"/>
        <v>2.3082155529938922E-3</v>
      </c>
      <c r="C456" s="25">
        <f t="shared" si="62"/>
        <v>1.4215018836592453E-2</v>
      </c>
      <c r="D456" s="25">
        <f t="shared" si="63"/>
        <v>1.168380193320312E-2</v>
      </c>
      <c r="E456" s="25">
        <f t="shared" si="64"/>
        <v>1.3783410645170519E-2</v>
      </c>
      <c r="F456" s="25">
        <f t="shared" si="65"/>
        <v>1.6621696202408737E-2</v>
      </c>
      <c r="G456" s="25">
        <f t="shared" si="66"/>
        <v>1.5800528171094758E-2</v>
      </c>
      <c r="H456" s="25">
        <f t="shared" si="67"/>
        <v>-1.3368092359087476E-3</v>
      </c>
      <c r="I456" s="25">
        <f t="shared" si="68"/>
        <v>1.2048338516174574E-2</v>
      </c>
      <c r="U456">
        <v>572.02</v>
      </c>
      <c r="V456" s="25">
        <v>570.1</v>
      </c>
      <c r="W456" s="25">
        <v>1274.75</v>
      </c>
      <c r="X456" s="25">
        <v>1280.98</v>
      </c>
      <c r="Y456" s="25">
        <v>14713</v>
      </c>
      <c r="Z456" s="25">
        <v>14733.22</v>
      </c>
      <c r="AA456" s="26">
        <v>29.942</v>
      </c>
      <c r="AB456" s="27">
        <v>495</v>
      </c>
    </row>
    <row r="457" spans="1:28" x14ac:dyDescent="0.3">
      <c r="A457" s="5">
        <v>44746</v>
      </c>
      <c r="B457" s="25">
        <f t="shared" si="61"/>
        <v>5.4233612609888072E-4</v>
      </c>
      <c r="C457" s="25">
        <f t="shared" si="62"/>
        <v>0</v>
      </c>
      <c r="D457" s="25">
        <f t="shared" si="63"/>
        <v>2.9429606629919991E-3</v>
      </c>
      <c r="E457" s="25">
        <f t="shared" si="64"/>
        <v>7.8027083236514372E-4</v>
      </c>
      <c r="F457" s="25">
        <f t="shared" si="65"/>
        <v>1.9960386376514184E-4</v>
      </c>
      <c r="G457" s="25">
        <f t="shared" si="66"/>
        <v>1.4444160365293128E-3</v>
      </c>
      <c r="H457" s="25">
        <f t="shared" si="67"/>
        <v>-3.0143707722887362E-3</v>
      </c>
      <c r="I457" s="25">
        <f t="shared" si="68"/>
        <v>3.9840690148745129E-3</v>
      </c>
      <c r="U457">
        <v>581.13</v>
      </c>
      <c r="V457" s="25">
        <v>576.79999999999995</v>
      </c>
      <c r="W457" s="25">
        <v>1293</v>
      </c>
      <c r="X457" s="25">
        <v>1302.45</v>
      </c>
      <c r="Y457" s="25">
        <v>14747</v>
      </c>
      <c r="Z457" s="25">
        <v>14937.7</v>
      </c>
      <c r="AA457" s="26">
        <v>29.902000000000001</v>
      </c>
      <c r="AB457" s="27">
        <v>501</v>
      </c>
    </row>
    <row r="458" spans="1:28" x14ac:dyDescent="0.3">
      <c r="A458" s="5">
        <v>44747</v>
      </c>
      <c r="B458" s="25">
        <f t="shared" si="61"/>
        <v>2.5720875151959547E-3</v>
      </c>
      <c r="C458" s="25">
        <f t="shared" si="62"/>
        <v>1.738626923040219E-3</v>
      </c>
      <c r="D458" s="25">
        <f t="shared" si="63"/>
        <v>-3.4578146955874001E-4</v>
      </c>
      <c r="E458" s="25">
        <f t="shared" si="64"/>
        <v>-8.7198929157265804E-4</v>
      </c>
      <c r="F458" s="25">
        <f t="shared" si="65"/>
        <v>-1.5287527512293762E-3</v>
      </c>
      <c r="G458" s="25">
        <f t="shared" si="66"/>
        <v>-3.5804696298896029E-3</v>
      </c>
      <c r="H458" s="25">
        <f t="shared" si="67"/>
        <v>2.8805915078751639E-3</v>
      </c>
      <c r="I458" s="25">
        <f t="shared" si="68"/>
        <v>-6.9825720111310313E-3</v>
      </c>
      <c r="U458">
        <v>581.97</v>
      </c>
      <c r="V458" s="25">
        <v>578.5</v>
      </c>
      <c r="W458" s="25">
        <v>1293</v>
      </c>
      <c r="X458" s="25">
        <v>1302.71</v>
      </c>
      <c r="Y458" s="25">
        <v>14755</v>
      </c>
      <c r="Z458" s="25">
        <v>14949.36</v>
      </c>
      <c r="AA458" s="26">
        <v>29.812000000000001</v>
      </c>
      <c r="AB458" s="27">
        <v>503</v>
      </c>
    </row>
    <row r="459" spans="1:28" x14ac:dyDescent="0.3">
      <c r="A459" s="5">
        <v>44748</v>
      </c>
      <c r="B459" s="25">
        <f t="shared" si="61"/>
        <v>-5.8305249919220637E-3</v>
      </c>
      <c r="C459" s="25">
        <f t="shared" si="62"/>
        <v>-5.2249756024779605E-3</v>
      </c>
      <c r="D459" s="25">
        <f t="shared" si="63"/>
        <v>-6.7667474301580776E-3</v>
      </c>
      <c r="E459" s="25">
        <f t="shared" si="64"/>
        <v>-8.7113162855334512E-3</v>
      </c>
      <c r="F459" s="25">
        <f t="shared" si="65"/>
        <v>-8.5781102225689094E-3</v>
      </c>
      <c r="G459" s="25">
        <f t="shared" si="66"/>
        <v>-8.6249235738205723E-3</v>
      </c>
      <c r="H459" s="25">
        <f t="shared" si="67"/>
        <v>2.3385571744101645E-3</v>
      </c>
      <c r="I459" s="25">
        <f t="shared" si="68"/>
        <v>-9.0498355199179273E-3</v>
      </c>
      <c r="U459">
        <v>579.89</v>
      </c>
      <c r="V459" s="25">
        <v>578.29999999999995</v>
      </c>
      <c r="W459" s="25">
        <v>1295.25</v>
      </c>
      <c r="X459" s="25">
        <v>1300.72</v>
      </c>
      <c r="Y459" s="25">
        <v>14793</v>
      </c>
      <c r="Z459" s="25">
        <v>14936.33</v>
      </c>
      <c r="AA459" s="26">
        <v>29.898</v>
      </c>
      <c r="AB459" s="27">
        <v>499.5</v>
      </c>
    </row>
    <row r="460" spans="1:28" x14ac:dyDescent="0.3">
      <c r="A460" s="5">
        <v>44749</v>
      </c>
      <c r="B460" s="25">
        <f t="shared" si="61"/>
        <v>5.6953167710563687E-3</v>
      </c>
      <c r="C460" s="25">
        <f t="shared" si="62"/>
        <v>3.8729715336640077E-3</v>
      </c>
      <c r="D460" s="25">
        <f t="shared" si="63"/>
        <v>7.6309770233142548E-3</v>
      </c>
      <c r="E460" s="25">
        <f t="shared" si="64"/>
        <v>7.7239734835274519E-3</v>
      </c>
      <c r="F460" s="25">
        <f t="shared" si="65"/>
        <v>6.6927618943965726E-3</v>
      </c>
      <c r="G460" s="25">
        <f t="shared" si="66"/>
        <v>8.5731882860316487E-3</v>
      </c>
      <c r="H460" s="25">
        <f t="shared" si="67"/>
        <v>-2.5727139601730183E-3</v>
      </c>
      <c r="I460" s="25">
        <f t="shared" si="68"/>
        <v>1.4042357123038984E-2</v>
      </c>
      <c r="U460">
        <v>574.91</v>
      </c>
      <c r="V460" s="25">
        <v>574.4</v>
      </c>
      <c r="W460" s="25">
        <v>1288.5</v>
      </c>
      <c r="X460" s="25">
        <v>1289.6099999999999</v>
      </c>
      <c r="Y460" s="25">
        <v>14707</v>
      </c>
      <c r="Z460" s="25">
        <v>14806.78</v>
      </c>
      <c r="AA460" s="26">
        <v>29.968</v>
      </c>
      <c r="AB460" s="27">
        <v>495</v>
      </c>
    </row>
    <row r="461" spans="1:28" x14ac:dyDescent="0.3">
      <c r="A461" s="5">
        <v>44750</v>
      </c>
      <c r="B461" s="25">
        <f t="shared" si="61"/>
        <v>2.8355406522424312E-3</v>
      </c>
      <c r="C461" s="25">
        <f t="shared" si="62"/>
        <v>3.4728956379514375E-3</v>
      </c>
      <c r="D461" s="25">
        <f t="shared" si="63"/>
        <v>3.4494687532575482E-3</v>
      </c>
      <c r="E461" s="25">
        <f t="shared" si="64"/>
        <v>-1.9917164890696907E-3</v>
      </c>
      <c r="F461" s="25">
        <f t="shared" si="65"/>
        <v>4.0045282507836379E-4</v>
      </c>
      <c r="G461" s="25">
        <f t="shared" si="66"/>
        <v>-4.8299179852888863E-4</v>
      </c>
      <c r="H461" s="25">
        <f t="shared" si="67"/>
        <v>-3.3455445713264776E-5</v>
      </c>
      <c r="I461" s="25">
        <f t="shared" si="68"/>
        <v>-1.9940186068643953E-3</v>
      </c>
      <c r="U461">
        <v>579.86</v>
      </c>
      <c r="V461" s="25">
        <v>578.79999999999995</v>
      </c>
      <c r="W461" s="25">
        <v>1293.5</v>
      </c>
      <c r="X461" s="25">
        <v>1298.27</v>
      </c>
      <c r="Y461" s="25">
        <v>14791</v>
      </c>
      <c r="Z461" s="25">
        <v>14921.59</v>
      </c>
      <c r="AA461" s="26">
        <v>29.890999999999998</v>
      </c>
      <c r="AB461" s="27">
        <v>502</v>
      </c>
    </row>
    <row r="462" spans="1:28" x14ac:dyDescent="0.3">
      <c r="A462" s="5">
        <v>44753</v>
      </c>
      <c r="B462" s="25">
        <f t="shared" si="61"/>
        <v>7.1877513631958398E-3</v>
      </c>
      <c r="C462" s="25">
        <f t="shared" si="62"/>
        <v>-3.8528222399160963E-4</v>
      </c>
      <c r="D462" s="25">
        <f t="shared" si="63"/>
        <v>1.2045084481328567E-3</v>
      </c>
      <c r="E462" s="25">
        <f t="shared" si="64"/>
        <v>7.2374267848363339E-3</v>
      </c>
      <c r="F462" s="25">
        <f t="shared" si="65"/>
        <v>4.6933476839955282E-3</v>
      </c>
      <c r="G462" s="25">
        <f t="shared" si="66"/>
        <v>7.7342564529135332E-3</v>
      </c>
      <c r="H462" s="25">
        <f t="shared" si="67"/>
        <v>3.6067364773211849E-3</v>
      </c>
      <c r="I462" s="25">
        <f t="shared" si="68"/>
        <v>1.5841915465657923E-2</v>
      </c>
      <c r="U462">
        <v>579.58000000000004</v>
      </c>
      <c r="V462" s="25">
        <v>580.79999999999995</v>
      </c>
      <c r="W462" s="25">
        <v>1298</v>
      </c>
      <c r="X462" s="25">
        <v>1298.79</v>
      </c>
      <c r="Y462" s="25">
        <v>14833</v>
      </c>
      <c r="Z462" s="25">
        <v>14891.9</v>
      </c>
      <c r="AA462" s="26">
        <v>29.89</v>
      </c>
      <c r="AB462" s="27">
        <v>501</v>
      </c>
    </row>
    <row r="463" spans="1:28" x14ac:dyDescent="0.3">
      <c r="A463" s="5">
        <v>44754</v>
      </c>
      <c r="B463" s="25">
        <f t="shared" si="61"/>
        <v>-4.6964192326074891E-3</v>
      </c>
      <c r="C463" s="25">
        <f t="shared" si="62"/>
        <v>-2.7011399791978096E-3</v>
      </c>
      <c r="D463" s="25">
        <f t="shared" si="63"/>
        <v>-3.6178866234690891E-3</v>
      </c>
      <c r="E463" s="25">
        <f t="shared" si="64"/>
        <v>-1.2260789428310179E-3</v>
      </c>
      <c r="F463" s="25">
        <f t="shared" si="65"/>
        <v>-9.8139949299655633E-4</v>
      </c>
      <c r="G463" s="25">
        <f t="shared" si="66"/>
        <v>-3.2754584482567466E-3</v>
      </c>
      <c r="H463" s="25">
        <f t="shared" si="67"/>
        <v>4.7888352243168021E-3</v>
      </c>
      <c r="I463" s="25">
        <f t="shared" si="68"/>
        <v>-9.8717484791541171E-3</v>
      </c>
      <c r="U463">
        <v>584.08000000000004</v>
      </c>
      <c r="V463" s="25">
        <v>581.5</v>
      </c>
      <c r="W463" s="25">
        <v>1297.5</v>
      </c>
      <c r="X463" s="25">
        <v>1304.9000000000001</v>
      </c>
      <c r="Y463" s="25">
        <v>14940</v>
      </c>
      <c r="Z463" s="25">
        <v>15000.07</v>
      </c>
      <c r="AA463" s="26">
        <v>29.998000000000001</v>
      </c>
      <c r="AB463" s="27">
        <v>509</v>
      </c>
    </row>
    <row r="464" spans="1:28" x14ac:dyDescent="0.3">
      <c r="A464" s="5">
        <v>44755</v>
      </c>
      <c r="B464" s="25">
        <f t="shared" si="61"/>
        <v>-1.5246780192366907E-2</v>
      </c>
      <c r="C464" s="25">
        <f t="shared" si="62"/>
        <v>-1.5772890523911322E-2</v>
      </c>
      <c r="D464" s="25">
        <f t="shared" si="63"/>
        <v>-1.6883178848900064E-2</v>
      </c>
      <c r="E464" s="25">
        <f t="shared" si="64"/>
        <v>-1.5773520275488871E-2</v>
      </c>
      <c r="F464" s="25">
        <f t="shared" si="65"/>
        <v>-1.4261785778384597E-2</v>
      </c>
      <c r="G464" s="25">
        <f t="shared" si="66"/>
        <v>-1.6941924070374415E-2</v>
      </c>
      <c r="H464" s="25">
        <f t="shared" si="67"/>
        <v>-6.1899096103639152E-3</v>
      </c>
      <c r="I464" s="25">
        <f t="shared" si="68"/>
        <v>-2.409755157906053E-2</v>
      </c>
      <c r="U464">
        <v>582.16999999999996</v>
      </c>
      <c r="V464" s="25">
        <v>579.4</v>
      </c>
      <c r="W464" s="25">
        <v>1294</v>
      </c>
      <c r="X464" s="25">
        <v>1303.6199999999999</v>
      </c>
      <c r="Y464" s="25">
        <v>14870</v>
      </c>
      <c r="Z464" s="25">
        <v>14981.69</v>
      </c>
      <c r="AA464" s="26">
        <v>30.141999999999999</v>
      </c>
      <c r="AB464" s="27">
        <v>504</v>
      </c>
    </row>
    <row r="465" spans="1:28" x14ac:dyDescent="0.3">
      <c r="A465" s="5">
        <v>44756</v>
      </c>
      <c r="B465" s="25">
        <f t="shared" si="61"/>
        <v>1.8419352344122666E-3</v>
      </c>
      <c r="C465" s="25">
        <f t="shared" si="62"/>
        <v>4.1132170419080497E-3</v>
      </c>
      <c r="D465" s="25">
        <f t="shared" si="63"/>
        <v>7.8678612006137377E-3</v>
      </c>
      <c r="E465" s="25">
        <f t="shared" si="64"/>
        <v>2.0180028356062505E-3</v>
      </c>
      <c r="F465" s="25">
        <f t="shared" si="65"/>
        <v>3.0300463704602894E-3</v>
      </c>
      <c r="G465" s="25">
        <f t="shared" si="66"/>
        <v>7.3802357579504747E-3</v>
      </c>
      <c r="H465" s="25">
        <f t="shared" si="67"/>
        <v>-1.0015189712752504E-4</v>
      </c>
      <c r="I465" s="25">
        <f t="shared" si="68"/>
        <v>1.8127384592556701E-2</v>
      </c>
      <c r="U465">
        <v>572.39</v>
      </c>
      <c r="V465" s="25">
        <v>569.70000000000005</v>
      </c>
      <c r="W465" s="25">
        <v>1273.75</v>
      </c>
      <c r="X465" s="25">
        <v>1285.1600000000001</v>
      </c>
      <c r="Y465" s="25">
        <v>14645</v>
      </c>
      <c r="Z465" s="25">
        <v>14747.23</v>
      </c>
      <c r="AA465" s="26">
        <v>29.956</v>
      </c>
      <c r="AB465" s="27">
        <v>492</v>
      </c>
    </row>
    <row r="466" spans="1:28" x14ac:dyDescent="0.3">
      <c r="A466" s="5">
        <v>44757</v>
      </c>
      <c r="B466" s="25">
        <f t="shared" si="61"/>
        <v>-1.2275797763369493E-3</v>
      </c>
      <c r="C466" s="25">
        <f t="shared" si="62"/>
        <v>-9.7780393045370883E-4</v>
      </c>
      <c r="D466" s="25">
        <f t="shared" si="63"/>
        <v>-1.7417051337248623E-4</v>
      </c>
      <c r="E466" s="25">
        <f t="shared" si="64"/>
        <v>-5.0761289245580864E-3</v>
      </c>
      <c r="F466" s="25">
        <f t="shared" si="65"/>
        <v>-4.8836727647372661E-3</v>
      </c>
      <c r="G466" s="25">
        <f t="shared" si="66"/>
        <v>-3.9792575336416525E-3</v>
      </c>
      <c r="H466" s="25">
        <f t="shared" si="67"/>
        <v>-3.005158878652485E-4</v>
      </c>
      <c r="I466" s="25">
        <f t="shared" si="68"/>
        <v>-1.9980026626731087E-3</v>
      </c>
      <c r="U466">
        <v>576.63</v>
      </c>
      <c r="V466" s="25">
        <v>574.20000000000005</v>
      </c>
      <c r="W466" s="25">
        <v>1279</v>
      </c>
      <c r="X466" s="25">
        <v>1289.06</v>
      </c>
      <c r="Y466" s="25">
        <v>14672</v>
      </c>
      <c r="Z466" s="25">
        <v>14777.02</v>
      </c>
      <c r="AA466" s="26">
        <v>29.952999999999999</v>
      </c>
      <c r="AB466" s="27">
        <v>501</v>
      </c>
    </row>
    <row r="467" spans="1:28" x14ac:dyDescent="0.3">
      <c r="A467" s="5">
        <v>44760</v>
      </c>
      <c r="B467" s="25">
        <f t="shared" si="61"/>
        <v>2.4069929940266813E-2</v>
      </c>
      <c r="C467" s="25">
        <f t="shared" si="62"/>
        <v>2.4353735511208171E-2</v>
      </c>
      <c r="D467" s="25">
        <f t="shared" si="63"/>
        <v>2.4773329526740273E-2</v>
      </c>
      <c r="E467" s="25">
        <f t="shared" si="64"/>
        <v>2.2452843529666946E-2</v>
      </c>
      <c r="F467" s="25">
        <f t="shared" si="65"/>
        <v>2.2462115232646986E-2</v>
      </c>
      <c r="G467" s="25">
        <f t="shared" si="66"/>
        <v>2.484802812128184E-2</v>
      </c>
      <c r="H467" s="25">
        <f t="shared" si="67"/>
        <v>9.680058168633199E-4</v>
      </c>
      <c r="I467" s="25">
        <f t="shared" si="68"/>
        <v>3.1498667059371016E-2</v>
      </c>
      <c r="U467">
        <v>574.34</v>
      </c>
      <c r="V467" s="25">
        <v>574.1</v>
      </c>
      <c r="W467" s="25">
        <v>1277.75</v>
      </c>
      <c r="X467" s="25">
        <v>1282.78</v>
      </c>
      <c r="Y467" s="25">
        <v>14654</v>
      </c>
      <c r="Z467" s="25">
        <v>14702.2</v>
      </c>
      <c r="AA467" s="26">
        <v>29.943999999999999</v>
      </c>
      <c r="AB467" s="27">
        <v>500</v>
      </c>
    </row>
    <row r="468" spans="1:28" x14ac:dyDescent="0.3">
      <c r="A468" s="5">
        <v>44761</v>
      </c>
      <c r="B468" s="25">
        <f t="shared" si="61"/>
        <v>-3.3364504459438772E-3</v>
      </c>
      <c r="C468" s="25">
        <f t="shared" si="62"/>
        <v>-4.7851560347519015E-3</v>
      </c>
      <c r="D468" s="25">
        <f t="shared" si="63"/>
        <v>-4.4278001495884692E-3</v>
      </c>
      <c r="E468" s="25">
        <f t="shared" si="64"/>
        <v>-1.0400430795321788E-3</v>
      </c>
      <c r="F468" s="25">
        <f t="shared" si="65"/>
        <v>1.4481541775963576E-4</v>
      </c>
      <c r="G468" s="25">
        <f t="shared" si="66"/>
        <v>-1.835954616856011E-3</v>
      </c>
      <c r="H468" s="25">
        <f t="shared" si="67"/>
        <v>1.6334698189932036E-3</v>
      </c>
      <c r="I468" s="25">
        <f t="shared" si="68"/>
        <v>-7.7821404420549628E-3</v>
      </c>
      <c r="U468">
        <v>588.79</v>
      </c>
      <c r="V468" s="25">
        <v>588.5</v>
      </c>
      <c r="W468" s="25">
        <v>1309.25</v>
      </c>
      <c r="X468" s="25">
        <v>1311.92</v>
      </c>
      <c r="Y468" s="25">
        <v>15011</v>
      </c>
      <c r="Z468" s="25">
        <v>15036.04</v>
      </c>
      <c r="AA468" s="26">
        <v>29.972999999999999</v>
      </c>
      <c r="AB468" s="27">
        <v>516</v>
      </c>
    </row>
    <row r="469" spans="1:28" x14ac:dyDescent="0.3">
      <c r="A469" s="5">
        <v>44762</v>
      </c>
      <c r="B469" s="25">
        <f t="shared" si="61"/>
        <v>3.6694840521125675E-3</v>
      </c>
      <c r="C469" s="25">
        <f t="shared" si="62"/>
        <v>5.9301943277970254E-3</v>
      </c>
      <c r="D469" s="25">
        <f t="shared" si="63"/>
        <v>5.1190172604920008E-4</v>
      </c>
      <c r="E469" s="25">
        <f t="shared" si="64"/>
        <v>1.9866527721324623E-3</v>
      </c>
      <c r="F469" s="25">
        <f t="shared" si="65"/>
        <v>2.3218027611578216E-3</v>
      </c>
      <c r="G469" s="25">
        <f t="shared" si="66"/>
        <v>4.9331894069327932E-4</v>
      </c>
      <c r="H469" s="25">
        <f t="shared" si="67"/>
        <v>3.6633086747204325E-4</v>
      </c>
      <c r="I469" s="25">
        <f t="shared" si="68"/>
        <v>-3.9138993211363287E-3</v>
      </c>
      <c r="U469">
        <v>587.71</v>
      </c>
      <c r="V469" s="25">
        <v>585.9</v>
      </c>
      <c r="W469" s="25">
        <v>1303</v>
      </c>
      <c r="X469" s="25">
        <v>1312.11</v>
      </c>
      <c r="Y469" s="25">
        <v>14961</v>
      </c>
      <c r="Z469" s="25">
        <v>15020.41</v>
      </c>
      <c r="AA469" s="26">
        <v>30.021999999999998</v>
      </c>
      <c r="AB469" s="27">
        <v>512</v>
      </c>
    </row>
    <row r="470" spans="1:28" x14ac:dyDescent="0.3">
      <c r="A470" s="5">
        <v>44763</v>
      </c>
      <c r="B470" s="25">
        <f t="shared" si="61"/>
        <v>-9.2326875150580169E-3</v>
      </c>
      <c r="C470" s="25">
        <f t="shared" si="62"/>
        <v>-9.1972290392050154E-3</v>
      </c>
      <c r="D470" s="25">
        <f t="shared" si="63"/>
        <v>-1.0805353394397239E-2</v>
      </c>
      <c r="E470" s="25">
        <f t="shared" si="64"/>
        <v>-7.4200138360030797E-3</v>
      </c>
      <c r="F470" s="25">
        <f t="shared" si="65"/>
        <v>-7.2956260042652517E-3</v>
      </c>
      <c r="G470" s="25">
        <f t="shared" si="66"/>
        <v>-1.1098779183215723E-2</v>
      </c>
      <c r="H470" s="25">
        <f t="shared" si="67"/>
        <v>-4.4048524520275368E-3</v>
      </c>
      <c r="I470" s="25">
        <f t="shared" si="68"/>
        <v>-1.9802627296179754E-2</v>
      </c>
      <c r="U470">
        <v>588</v>
      </c>
      <c r="V470" s="25">
        <v>586.20000000000005</v>
      </c>
      <c r="W470" s="25">
        <v>1310.75</v>
      </c>
      <c r="X470" s="25">
        <v>1315.16</v>
      </c>
      <c r="Y470" s="25">
        <v>15016</v>
      </c>
      <c r="Z470" s="25">
        <v>15050.28</v>
      </c>
      <c r="AA470" s="26">
        <v>30.033000000000001</v>
      </c>
      <c r="AB470" s="27">
        <v>510</v>
      </c>
    </row>
    <row r="471" spans="1:28" x14ac:dyDescent="0.3">
      <c r="A471" s="5">
        <v>44764</v>
      </c>
      <c r="B471" s="25">
        <f t="shared" si="61"/>
        <v>2.0358630098422516E-2</v>
      </c>
      <c r="C471" s="25">
        <f t="shared" si="62"/>
        <v>2.2271787622941998E-2</v>
      </c>
      <c r="D471" s="25">
        <f t="shared" si="63"/>
        <v>2.200139909948224E-2</v>
      </c>
      <c r="E471" s="25">
        <f t="shared" si="64"/>
        <v>1.7177388642207199E-2</v>
      </c>
      <c r="F471" s="25">
        <f t="shared" si="65"/>
        <v>1.8087573714403313E-2</v>
      </c>
      <c r="G471" s="25">
        <f t="shared" si="66"/>
        <v>2.0813344386346872E-2</v>
      </c>
      <c r="H471" s="25">
        <f t="shared" si="67"/>
        <v>3.2054520083931674E-3</v>
      </c>
      <c r="I471" s="25">
        <f t="shared" si="68"/>
        <v>2.7615167032973391E-2</v>
      </c>
      <c r="U471">
        <v>581.51</v>
      </c>
      <c r="V471" s="25">
        <v>579.9</v>
      </c>
      <c r="W471" s="25">
        <v>1298.75</v>
      </c>
      <c r="X471" s="25">
        <v>1305.5999999999999</v>
      </c>
      <c r="Y471" s="25">
        <v>14878</v>
      </c>
      <c r="Z471" s="25">
        <v>14939.02</v>
      </c>
      <c r="AA471" s="26">
        <v>29.901</v>
      </c>
      <c r="AB471" s="27">
        <v>500</v>
      </c>
    </row>
    <row r="472" spans="1:28" x14ac:dyDescent="0.3">
      <c r="A472" s="5">
        <v>44767</v>
      </c>
      <c r="B472" s="25">
        <f t="shared" si="61"/>
        <v>5.909794598620231E-3</v>
      </c>
      <c r="C472" s="25">
        <f t="shared" si="62"/>
        <v>4.6952851776749759E-3</v>
      </c>
      <c r="D472" s="25">
        <f t="shared" si="63"/>
        <v>6.3897980987712094E-3</v>
      </c>
      <c r="E472" s="25">
        <f t="shared" si="64"/>
        <v>5.9776829023219964E-3</v>
      </c>
      <c r="F472" s="25">
        <f t="shared" si="65"/>
        <v>4.9896746191160366E-3</v>
      </c>
      <c r="G472" s="25">
        <f t="shared" si="66"/>
        <v>5.1070231619080786E-3</v>
      </c>
      <c r="H472" s="25">
        <f t="shared" si="67"/>
        <v>-2.8710709446207691E-3</v>
      </c>
      <c r="I472" s="25">
        <f t="shared" si="68"/>
        <v>5.8196090532640025E-3</v>
      </c>
      <c r="U472">
        <v>593.74</v>
      </c>
      <c r="V472" s="25">
        <v>592.79999999999995</v>
      </c>
      <c r="W472" s="25">
        <v>1328</v>
      </c>
      <c r="X472" s="25">
        <v>1329.43</v>
      </c>
      <c r="Y472" s="25">
        <v>15184</v>
      </c>
      <c r="Z472" s="25">
        <v>15197.85</v>
      </c>
      <c r="AA472" s="26">
        <v>29.997</v>
      </c>
      <c r="AB472" s="27">
        <v>514</v>
      </c>
    </row>
    <row r="473" spans="1:28" x14ac:dyDescent="0.3">
      <c r="A473" s="5">
        <v>44768</v>
      </c>
      <c r="B473" s="25">
        <f t="shared" si="61"/>
        <v>7.2409723078128412E-3</v>
      </c>
      <c r="C473" s="25">
        <f t="shared" si="62"/>
        <v>8.2105331554748872E-3</v>
      </c>
      <c r="D473" s="25">
        <f t="shared" si="63"/>
        <v>9.0105732281729519E-3</v>
      </c>
      <c r="E473" s="25">
        <f t="shared" si="64"/>
        <v>8.3618452508457935E-3</v>
      </c>
      <c r="F473" s="25">
        <f t="shared" si="65"/>
        <v>8.2512962417065142E-3</v>
      </c>
      <c r="G473" s="25">
        <f t="shared" si="66"/>
        <v>9.0908958795581762E-3</v>
      </c>
      <c r="H473" s="25">
        <f t="shared" si="67"/>
        <v>2.4709509032718778E-3</v>
      </c>
      <c r="I473" s="25">
        <f t="shared" si="68"/>
        <v>1.1538589556493806E-2</v>
      </c>
      <c r="U473">
        <v>596.78</v>
      </c>
      <c r="V473" s="25">
        <v>596.6</v>
      </c>
      <c r="W473" s="25">
        <v>1334.25</v>
      </c>
      <c r="X473" s="25">
        <v>1336.08</v>
      </c>
      <c r="Y473" s="25">
        <v>15274</v>
      </c>
      <c r="Z473" s="25">
        <v>15288.97</v>
      </c>
      <c r="AA473" s="26">
        <v>29.911000000000001</v>
      </c>
      <c r="AB473" s="27">
        <v>517</v>
      </c>
    </row>
    <row r="474" spans="1:28" x14ac:dyDescent="0.3">
      <c r="A474" s="5">
        <v>44769</v>
      </c>
      <c r="B474" s="25">
        <f t="shared" si="61"/>
        <v>2.596561017446433E-3</v>
      </c>
      <c r="C474" s="25">
        <f t="shared" si="62"/>
        <v>1.4856084440769417E-3</v>
      </c>
      <c r="D474" s="25">
        <f t="shared" si="63"/>
        <v>2.1571401378950136E-3</v>
      </c>
      <c r="E474" s="25">
        <f t="shared" si="64"/>
        <v>2.0883380018501629E-4</v>
      </c>
      <c r="F474" s="25">
        <f t="shared" si="65"/>
        <v>2.0040303343659248E-4</v>
      </c>
      <c r="G474" s="25">
        <f t="shared" si="66"/>
        <v>1.3606798860275569E-3</v>
      </c>
      <c r="H474" s="25">
        <f t="shared" si="67"/>
        <v>-2.0012007271110206E-4</v>
      </c>
      <c r="I474" s="25">
        <f t="shared" si="68"/>
        <v>3.8167985267008112E-3</v>
      </c>
      <c r="U474">
        <v>602.23</v>
      </c>
      <c r="V474" s="25">
        <v>602</v>
      </c>
      <c r="W474" s="25">
        <v>1345.25</v>
      </c>
      <c r="X474" s="25">
        <v>1347.15</v>
      </c>
      <c r="Y474" s="25">
        <v>15385</v>
      </c>
      <c r="Z474" s="25">
        <v>15417.35</v>
      </c>
      <c r="AA474" s="26">
        <v>29.984999999999999</v>
      </c>
      <c r="AB474" s="27">
        <v>523</v>
      </c>
    </row>
    <row r="475" spans="1:28" x14ac:dyDescent="0.3">
      <c r="A475" s="5">
        <v>44770</v>
      </c>
      <c r="B475" s="25">
        <f t="shared" si="61"/>
        <v>1.7488750125833189E-3</v>
      </c>
      <c r="C475" s="25">
        <f t="shared" si="62"/>
        <v>1.4834046851461041E-3</v>
      </c>
      <c r="D475" s="25">
        <f t="shared" si="63"/>
        <v>8.284318260223675E-4</v>
      </c>
      <c r="E475" s="25">
        <f t="shared" si="64"/>
        <v>2.9061712442978818E-3</v>
      </c>
      <c r="F475" s="25">
        <f t="shared" si="65"/>
        <v>3.459890616187334E-3</v>
      </c>
      <c r="G475" s="25">
        <f t="shared" si="66"/>
        <v>3.4762491553609089E-3</v>
      </c>
      <c r="H475" s="25">
        <f t="shared" si="67"/>
        <v>-3.3357239357932305E-5</v>
      </c>
      <c r="I475" s="25">
        <f t="shared" si="68"/>
        <v>3.8022859497384787E-3</v>
      </c>
      <c r="U475">
        <v>603.04999999999995</v>
      </c>
      <c r="V475" s="25">
        <v>603.29999999999995</v>
      </c>
      <c r="W475" s="25">
        <v>1347.25</v>
      </c>
      <c r="X475" s="25">
        <v>1347.42</v>
      </c>
      <c r="Y475" s="25">
        <v>15425</v>
      </c>
      <c r="Z475" s="25">
        <v>15420.57</v>
      </c>
      <c r="AA475" s="26">
        <v>29.978999999999999</v>
      </c>
      <c r="AB475" s="27">
        <v>525</v>
      </c>
    </row>
    <row r="476" spans="1:28" x14ac:dyDescent="0.3">
      <c r="A476" s="5">
        <v>44771</v>
      </c>
      <c r="B476" s="25">
        <f t="shared" si="61"/>
        <v>-8.7751221216179828E-3</v>
      </c>
      <c r="C476" s="25">
        <f t="shared" si="62"/>
        <v>-4.2707334432062448E-3</v>
      </c>
      <c r="D476" s="25">
        <f t="shared" si="63"/>
        <v>-7.1470428051693775E-3</v>
      </c>
      <c r="E476" s="25">
        <f t="shared" si="64"/>
        <v>-4.4514060026429074E-3</v>
      </c>
      <c r="F476" s="25">
        <f t="shared" si="65"/>
        <v>-4.7743757612901993E-3</v>
      </c>
      <c r="G476" s="25">
        <f t="shared" si="66"/>
        <v>-7.3807193284969588E-3</v>
      </c>
      <c r="H476" s="25">
        <f t="shared" si="67"/>
        <v>1.0006838014320246E-4</v>
      </c>
      <c r="I476" s="25">
        <f t="shared" si="68"/>
        <v>-1.3371736965889308E-2</v>
      </c>
      <c r="U476">
        <v>605.15</v>
      </c>
      <c r="V476" s="25">
        <v>603.79999999999995</v>
      </c>
      <c r="W476" s="25">
        <v>1349.25</v>
      </c>
      <c r="X476" s="25">
        <v>1352.09</v>
      </c>
      <c r="Y476" s="25">
        <v>15452</v>
      </c>
      <c r="Z476" s="25">
        <v>15465.45</v>
      </c>
      <c r="AA476" s="26">
        <v>29.978000000000002</v>
      </c>
      <c r="AB476" s="27">
        <v>527</v>
      </c>
    </row>
    <row r="477" spans="1:28" x14ac:dyDescent="0.3">
      <c r="A477" s="5">
        <v>44774</v>
      </c>
      <c r="B477" s="25">
        <f t="shared" si="61"/>
        <v>2.4127037232897523E-3</v>
      </c>
      <c r="C477" s="25">
        <f t="shared" si="62"/>
        <v>1.1158639803935048E-3</v>
      </c>
      <c r="D477" s="25">
        <f t="shared" si="63"/>
        <v>1.6666670524692463E-3</v>
      </c>
      <c r="E477" s="25">
        <f t="shared" si="64"/>
        <v>7.8037915323064875E-4</v>
      </c>
      <c r="F477" s="25">
        <f t="shared" si="65"/>
        <v>5.3491431502563312E-4</v>
      </c>
      <c r="G477" s="25">
        <f t="shared" si="66"/>
        <v>-3.3300033607754851E-4</v>
      </c>
      <c r="H477" s="25">
        <f t="shared" si="67"/>
        <v>4.0277670416237529E-3</v>
      </c>
      <c r="I477" s="25">
        <f t="shared" si="68"/>
        <v>-1.9249284095843938E-3</v>
      </c>
      <c r="U477">
        <v>600.70000000000005</v>
      </c>
      <c r="V477" s="25">
        <v>599.5</v>
      </c>
      <c r="W477" s="25">
        <v>1343.5</v>
      </c>
      <c r="X477" s="25">
        <v>1345.65</v>
      </c>
      <c r="Y477" s="25">
        <v>15317</v>
      </c>
      <c r="Z477" s="25">
        <v>15396.76</v>
      </c>
      <c r="AA477" s="26">
        <v>29.981000000000002</v>
      </c>
      <c r="AB477" s="27">
        <v>520</v>
      </c>
    </row>
    <row r="478" spans="1:28" x14ac:dyDescent="0.3">
      <c r="A478" s="5">
        <v>44775</v>
      </c>
      <c r="B478" s="25">
        <f t="shared" si="61"/>
        <v>-1.1463132760984655E-2</v>
      </c>
      <c r="C478" s="25">
        <f t="shared" si="62"/>
        <v>-1.0839201618195632E-2</v>
      </c>
      <c r="D478" s="25">
        <f t="shared" si="63"/>
        <v>-1.358055912639458E-2</v>
      </c>
      <c r="E478" s="25">
        <f t="shared" si="64"/>
        <v>-1.0676713090574733E-2</v>
      </c>
      <c r="F478" s="25">
        <f t="shared" si="65"/>
        <v>-1.0828112248646727E-2</v>
      </c>
      <c r="G478" s="25">
        <f t="shared" si="66"/>
        <v>-1.2888698584626275E-2</v>
      </c>
      <c r="H478" s="25">
        <f t="shared" si="67"/>
        <v>1.294756418115934E-3</v>
      </c>
      <c r="I478" s="25">
        <f t="shared" si="68"/>
        <v>-1.749315744751723E-2</v>
      </c>
      <c r="U478">
        <v>600.5</v>
      </c>
      <c r="V478" s="25">
        <v>600.5</v>
      </c>
      <c r="W478" s="25">
        <v>1345</v>
      </c>
      <c r="X478" s="25">
        <v>1346.37</v>
      </c>
      <c r="Y478" s="25">
        <v>15354</v>
      </c>
      <c r="Z478" s="25">
        <v>15408.78</v>
      </c>
      <c r="AA478" s="26">
        <v>30.102</v>
      </c>
      <c r="AB478" s="27">
        <v>519</v>
      </c>
    </row>
    <row r="479" spans="1:28" x14ac:dyDescent="0.3">
      <c r="A479" s="5">
        <v>44776</v>
      </c>
      <c r="B479" s="25">
        <f t="shared" si="61"/>
        <v>-9.9977659329996398E-3</v>
      </c>
      <c r="C479" s="25">
        <f t="shared" si="62"/>
        <v>-1.2098446247807971E-2</v>
      </c>
      <c r="D479" s="25">
        <f t="shared" si="63"/>
        <v>-1.1886708135858268E-2</v>
      </c>
      <c r="E479" s="25">
        <f t="shared" si="64"/>
        <v>-9.8382423956132857E-3</v>
      </c>
      <c r="F479" s="25">
        <f t="shared" si="65"/>
        <v>-1.0954235830037965E-2</v>
      </c>
      <c r="G479" s="25">
        <f t="shared" si="66"/>
        <v>-1.17589524853055E-2</v>
      </c>
      <c r="H479" s="25">
        <f t="shared" si="67"/>
        <v>1.6906174779074521E-3</v>
      </c>
      <c r="I479" s="25">
        <f t="shared" si="68"/>
        <v>-1.1834457647002796E-2</v>
      </c>
      <c r="U479">
        <v>592.80999999999995</v>
      </c>
      <c r="V479" s="25">
        <v>592.4</v>
      </c>
      <c r="W479" s="25">
        <v>1330.5</v>
      </c>
      <c r="X479" s="25">
        <v>1331.87</v>
      </c>
      <c r="Y479" s="25">
        <v>15179</v>
      </c>
      <c r="Z479" s="25">
        <v>15245.14</v>
      </c>
      <c r="AA479" s="26">
        <v>30.140999999999998</v>
      </c>
      <c r="AB479" s="27">
        <v>510</v>
      </c>
    </row>
    <row r="480" spans="1:28" x14ac:dyDescent="0.3">
      <c r="A480" s="5">
        <v>44777</v>
      </c>
      <c r="B480" s="25">
        <f t="shared" si="61"/>
        <v>4.6568872876993867E-4</v>
      </c>
      <c r="C480" s="25">
        <f t="shared" si="62"/>
        <v>-7.6103504434133721E-4</v>
      </c>
      <c r="D480" s="25">
        <f t="shared" si="63"/>
        <v>-2.3943914295584223E-3</v>
      </c>
      <c r="E480" s="25">
        <f t="shared" si="64"/>
        <v>-1.7702593179095461E-3</v>
      </c>
      <c r="F480" s="25">
        <f t="shared" si="65"/>
        <v>-3.1552123250066025E-3</v>
      </c>
      <c r="G480" s="25">
        <f t="shared" si="66"/>
        <v>-3.4880177619687862E-3</v>
      </c>
      <c r="H480" s="25">
        <f t="shared" si="67"/>
        <v>1.3901303003216276E-3</v>
      </c>
      <c r="I480" s="25">
        <f t="shared" si="68"/>
        <v>-1.9860979716294028E-3</v>
      </c>
      <c r="U480">
        <v>585.88</v>
      </c>
      <c r="V480" s="25">
        <v>585.4</v>
      </c>
      <c r="W480" s="25">
        <v>1314.5</v>
      </c>
      <c r="X480" s="25">
        <v>1317.36</v>
      </c>
      <c r="Y480" s="25">
        <v>15028</v>
      </c>
      <c r="Z480" s="25">
        <v>15095.89</v>
      </c>
      <c r="AA480" s="26">
        <v>30.192</v>
      </c>
      <c r="AB480" s="27">
        <v>504</v>
      </c>
    </row>
    <row r="481" spans="1:28" x14ac:dyDescent="0.3">
      <c r="A481" s="5">
        <v>44778</v>
      </c>
      <c r="B481" s="25">
        <f t="shared" si="61"/>
        <v>8.9389769199485925E-3</v>
      </c>
      <c r="C481" s="25">
        <f t="shared" si="62"/>
        <v>9.0944166034855837E-3</v>
      </c>
      <c r="D481" s="25">
        <f t="shared" si="63"/>
        <v>1.0560479680612031E-2</v>
      </c>
      <c r="E481" s="25">
        <f t="shared" si="64"/>
        <v>8.6457974043874283E-3</v>
      </c>
      <c r="F481" s="25">
        <f t="shared" si="65"/>
        <v>8.741692165569569E-3</v>
      </c>
      <c r="G481" s="25">
        <f t="shared" si="66"/>
        <v>9.0538474712121893E-3</v>
      </c>
      <c r="H481" s="25">
        <f t="shared" si="67"/>
        <v>-8.934333249285113E-4</v>
      </c>
      <c r="I481" s="25">
        <f t="shared" si="68"/>
        <v>9.8912774787427004E-3</v>
      </c>
      <c r="U481">
        <v>583.84</v>
      </c>
      <c r="V481" s="25">
        <v>584</v>
      </c>
      <c r="W481" s="25">
        <v>1313.5</v>
      </c>
      <c r="X481" s="25">
        <v>1313.21</v>
      </c>
      <c r="Y481" s="25">
        <v>15035</v>
      </c>
      <c r="Z481" s="25">
        <v>15069.19</v>
      </c>
      <c r="AA481" s="26">
        <v>30.234000000000002</v>
      </c>
      <c r="AB481" s="27">
        <v>503</v>
      </c>
    </row>
    <row r="482" spans="1:28" x14ac:dyDescent="0.3">
      <c r="A482" s="5">
        <v>44781</v>
      </c>
      <c r="B482" s="25">
        <f t="shared" si="61"/>
        <v>4.6693715432717638E-3</v>
      </c>
      <c r="C482" s="25">
        <f t="shared" si="62"/>
        <v>5.2671303109192965E-3</v>
      </c>
      <c r="D482" s="25">
        <f t="shared" si="63"/>
        <v>4.3956114730379081E-3</v>
      </c>
      <c r="E482" s="25">
        <f t="shared" si="64"/>
        <v>5.1446248578493796E-3</v>
      </c>
      <c r="F482" s="25">
        <f t="shared" si="65"/>
        <v>5.0598707456347087E-3</v>
      </c>
      <c r="G482" s="25">
        <f t="shared" si="66"/>
        <v>5.5687818994221844E-3</v>
      </c>
      <c r="H482" s="25">
        <f t="shared" si="67"/>
        <v>2.446767521419051E-3</v>
      </c>
      <c r="I482" s="25">
        <f t="shared" si="68"/>
        <v>7.8431774610258787E-3</v>
      </c>
      <c r="U482">
        <v>589.15</v>
      </c>
      <c r="V482" s="25">
        <v>590.20000000000005</v>
      </c>
      <c r="W482" s="25">
        <v>1325.5</v>
      </c>
      <c r="X482" s="25">
        <v>1324.74</v>
      </c>
      <c r="Y482" s="25">
        <v>15170</v>
      </c>
      <c r="Z482" s="25">
        <v>15200.04</v>
      </c>
      <c r="AA482" s="26">
        <v>30.207000000000001</v>
      </c>
      <c r="AB482" s="27">
        <v>508</v>
      </c>
    </row>
    <row r="483" spans="1:28" x14ac:dyDescent="0.3">
      <c r="A483" s="5">
        <v>44782</v>
      </c>
      <c r="B483" s="25">
        <f t="shared" si="61"/>
        <v>-2.8011545035771784E-2</v>
      </c>
      <c r="C483" s="25">
        <f t="shared" si="62"/>
        <v>-2.8546181906361497E-2</v>
      </c>
      <c r="D483" s="25">
        <f t="shared" si="63"/>
        <v>-2.8055209856510093E-2</v>
      </c>
      <c r="E483" s="25">
        <f t="shared" si="64"/>
        <v>-2.3325296192025839E-2</v>
      </c>
      <c r="F483" s="25">
        <f t="shared" si="65"/>
        <v>-2.3896435549270244E-2</v>
      </c>
      <c r="G483" s="25">
        <f t="shared" si="66"/>
        <v>-2.4658432497993425E-2</v>
      </c>
      <c r="H483" s="25">
        <f t="shared" si="67"/>
        <v>2.967752623381276E-3</v>
      </c>
      <c r="I483" s="25">
        <f t="shared" si="68"/>
        <v>-2.6721035637614764E-2</v>
      </c>
      <c r="U483">
        <v>592.44000000000005</v>
      </c>
      <c r="V483" s="25">
        <v>592.79999999999995</v>
      </c>
      <c r="W483" s="25">
        <v>1332.5</v>
      </c>
      <c r="X483" s="25">
        <v>1331.46</v>
      </c>
      <c r="Y483" s="25">
        <v>15241</v>
      </c>
      <c r="Z483" s="25">
        <v>15278.44</v>
      </c>
      <c r="AA483" s="26">
        <v>30.280999999999999</v>
      </c>
      <c r="AB483" s="27">
        <v>512</v>
      </c>
    </row>
    <row r="484" spans="1:28" x14ac:dyDescent="0.3">
      <c r="A484" s="5">
        <v>44783</v>
      </c>
      <c r="B484" s="25">
        <f t="shared" si="61"/>
        <v>8.6667880994362751E-3</v>
      </c>
      <c r="C484" s="25">
        <f t="shared" si="62"/>
        <v>8.2668931827699858E-3</v>
      </c>
      <c r="D484" s="25">
        <f t="shared" si="63"/>
        <v>5.0186139772114523E-3</v>
      </c>
      <c r="E484" s="25">
        <f t="shared" si="64"/>
        <v>1.8366916342817431E-3</v>
      </c>
      <c r="F484" s="25">
        <f t="shared" si="65"/>
        <v>1.9288780451628728E-3</v>
      </c>
      <c r="G484" s="25">
        <f t="shared" si="66"/>
        <v>-3.6338152864371146E-4</v>
      </c>
      <c r="H484" s="25">
        <f t="shared" si="67"/>
        <v>3.6809454254661338E-3</v>
      </c>
      <c r="I484" s="25">
        <f t="shared" si="68"/>
        <v>-5.0276626769655006E-3</v>
      </c>
      <c r="U484">
        <v>578.01</v>
      </c>
      <c r="V484" s="25">
        <v>576.4</v>
      </c>
      <c r="W484" s="25">
        <v>1295</v>
      </c>
      <c r="X484" s="25">
        <v>1300.02</v>
      </c>
      <c r="Y484" s="25">
        <v>14820</v>
      </c>
      <c r="Z484" s="25">
        <v>14926.19</v>
      </c>
      <c r="AA484" s="26">
        <v>30.370999999999999</v>
      </c>
      <c r="AB484" s="27">
        <v>498.5</v>
      </c>
    </row>
    <row r="485" spans="1:28" x14ac:dyDescent="0.3">
      <c r="A485" s="5">
        <v>44784</v>
      </c>
      <c r="B485" s="25">
        <f t="shared" si="61"/>
        <v>6.2018804368340471E-3</v>
      </c>
      <c r="C485" s="25">
        <f t="shared" si="62"/>
        <v>9.5684630781383651E-4</v>
      </c>
      <c r="D485" s="25">
        <f t="shared" si="63"/>
        <v>1.7247330939842477E-3</v>
      </c>
      <c r="E485" s="25">
        <f t="shared" si="64"/>
        <v>9.4386317309086507E-3</v>
      </c>
      <c r="F485" s="25">
        <f t="shared" si="65"/>
        <v>8.341122608122413E-3</v>
      </c>
      <c r="G485" s="25">
        <f t="shared" si="66"/>
        <v>1.0930011131022641E-2</v>
      </c>
      <c r="H485" s="25">
        <f t="shared" si="67"/>
        <v>-3.0884503455919929E-3</v>
      </c>
      <c r="I485" s="25">
        <f t="shared" si="68"/>
        <v>1.798250255043227E-2</v>
      </c>
      <c r="U485">
        <v>577.79999999999995</v>
      </c>
      <c r="V485" s="25">
        <v>579.29999999999995</v>
      </c>
      <c r="W485" s="25">
        <v>1305.75</v>
      </c>
      <c r="X485" s="25">
        <v>1302.53</v>
      </c>
      <c r="Y485" s="25">
        <v>14949</v>
      </c>
      <c r="Z485" s="25">
        <v>14953.63</v>
      </c>
      <c r="AA485" s="26">
        <v>30.483000000000001</v>
      </c>
      <c r="AB485" s="27">
        <v>496</v>
      </c>
    </row>
    <row r="486" spans="1:28" x14ac:dyDescent="0.3">
      <c r="A486" s="5">
        <v>44785</v>
      </c>
      <c r="B486" s="25">
        <f t="shared" si="61"/>
        <v>-2.0484950173085482E-2</v>
      </c>
      <c r="C486" s="25">
        <f t="shared" si="62"/>
        <v>-1.8923136579297357E-2</v>
      </c>
      <c r="D486" s="25">
        <f t="shared" si="63"/>
        <v>-2.0719814973616985E-2</v>
      </c>
      <c r="E486" s="25">
        <f t="shared" si="64"/>
        <v>-1.9639862909510621E-2</v>
      </c>
      <c r="F486" s="25">
        <f t="shared" si="65"/>
        <v>-2.0001666472147638E-2</v>
      </c>
      <c r="G486" s="25">
        <f t="shared" si="66"/>
        <v>-2.2751076525649186E-2</v>
      </c>
      <c r="H486" s="25">
        <f t="shared" si="67"/>
        <v>6.3962955678495831E-3</v>
      </c>
      <c r="I486" s="25">
        <f t="shared" si="68"/>
        <v>-2.9133150269942079E-2</v>
      </c>
      <c r="U486">
        <v>584.15</v>
      </c>
      <c r="V486" s="25">
        <v>580.29999999999995</v>
      </c>
      <c r="W486" s="25">
        <v>1307</v>
      </c>
      <c r="X486" s="25">
        <v>1313.44</v>
      </c>
      <c r="Y486" s="25">
        <v>15042</v>
      </c>
      <c r="Z486" s="25">
        <v>15095.44</v>
      </c>
      <c r="AA486" s="26">
        <v>30.388999999999999</v>
      </c>
      <c r="AB486" s="27">
        <v>505</v>
      </c>
    </row>
    <row r="487" spans="1:28" x14ac:dyDescent="0.3">
      <c r="A487" s="5">
        <v>44788</v>
      </c>
      <c r="B487" s="25">
        <f t="shared" si="61"/>
        <v>-9.4768052016853243E-3</v>
      </c>
      <c r="C487" s="25">
        <f t="shared" si="62"/>
        <v>-1.0976198005588057E-2</v>
      </c>
      <c r="D487" s="25">
        <f t="shared" si="63"/>
        <v>-1.0789880924789544E-2</v>
      </c>
      <c r="E487" s="25">
        <f t="shared" si="64"/>
        <v>-8.7410522320552041E-3</v>
      </c>
      <c r="F487" s="25">
        <f t="shared" si="65"/>
        <v>-1.0352996907175694E-2</v>
      </c>
      <c r="G487" s="25">
        <f t="shared" si="66"/>
        <v>-1.0846513464570365E-2</v>
      </c>
      <c r="H487" s="25">
        <f t="shared" si="67"/>
        <v>8.8242509198520954E-4</v>
      </c>
      <c r="I487" s="25">
        <f t="shared" si="68"/>
        <v>-1.1276388067934609E-2</v>
      </c>
      <c r="U487">
        <v>571.01</v>
      </c>
      <c r="V487" s="25">
        <v>568.4</v>
      </c>
      <c r="W487" s="25">
        <v>1282.5</v>
      </c>
      <c r="X487" s="25">
        <v>1287.43</v>
      </c>
      <c r="Y487" s="25">
        <v>14737</v>
      </c>
      <c r="Z487" s="25">
        <v>14801.86</v>
      </c>
      <c r="AA487" s="26">
        <v>30.584</v>
      </c>
      <c r="AB487" s="27">
        <v>490.5</v>
      </c>
    </row>
    <row r="488" spans="1:28" x14ac:dyDescent="0.3">
      <c r="A488" s="5">
        <v>44789</v>
      </c>
      <c r="B488" s="25">
        <f t="shared" si="61"/>
        <v>1.0270104630746874E-3</v>
      </c>
      <c r="C488" s="25">
        <f t="shared" si="62"/>
        <v>3.3448137431088968E-3</v>
      </c>
      <c r="D488" s="25">
        <f t="shared" si="63"/>
        <v>3.0187361999030144E-3</v>
      </c>
      <c r="E488" s="25">
        <f t="shared" si="64"/>
        <v>-8.1406856716404244E-4</v>
      </c>
      <c r="F488" s="25">
        <f t="shared" si="65"/>
        <v>2.2577443132133267E-3</v>
      </c>
      <c r="G488" s="25">
        <f t="shared" si="66"/>
        <v>2.4754676243058443E-3</v>
      </c>
      <c r="H488" s="25">
        <f t="shared" si="67"/>
        <v>3.0009482024860442E-3</v>
      </c>
      <c r="I488" s="25">
        <f t="shared" si="68"/>
        <v>2.0597329630105622E-3</v>
      </c>
      <c r="U488">
        <v>564.85</v>
      </c>
      <c r="V488" s="25">
        <v>562.29999999999995</v>
      </c>
      <c r="W488" s="25">
        <v>1268.5</v>
      </c>
      <c r="X488" s="25">
        <v>1274.17</v>
      </c>
      <c r="Y488" s="25">
        <v>14598</v>
      </c>
      <c r="Z488" s="25">
        <v>14673.04</v>
      </c>
      <c r="AA488" s="26">
        <v>30.611000000000001</v>
      </c>
      <c r="AB488" s="27">
        <v>485</v>
      </c>
    </row>
    <row r="489" spans="1:28" x14ac:dyDescent="0.3">
      <c r="A489" s="5">
        <v>44790</v>
      </c>
      <c r="B489" s="25">
        <f t="shared" si="61"/>
        <v>1.504376651333929E-3</v>
      </c>
      <c r="C489" s="25">
        <f t="shared" si="62"/>
        <v>3.1378727453078626E-3</v>
      </c>
      <c r="D489" s="25">
        <f t="shared" si="63"/>
        <v>4.5993358983572588E-3</v>
      </c>
      <c r="E489" s="25">
        <f t="shared" si="64"/>
        <v>1.0975415491810197E-3</v>
      </c>
      <c r="F489" s="25">
        <f t="shared" si="65"/>
        <v>3.1507416228846847E-3</v>
      </c>
      <c r="G489" s="25">
        <f t="shared" si="66"/>
        <v>4.5986813606790885E-3</v>
      </c>
      <c r="H489" s="25">
        <f t="shared" si="67"/>
        <v>3.6412147256236534E-3</v>
      </c>
      <c r="I489" s="25">
        <f t="shared" si="68"/>
        <v>6.1538655743782859E-3</v>
      </c>
      <c r="U489">
        <v>566.25</v>
      </c>
      <c r="V489" s="25">
        <v>564</v>
      </c>
      <c r="W489" s="25">
        <v>1272.75</v>
      </c>
      <c r="X489" s="25">
        <v>1277.05</v>
      </c>
      <c r="Y489" s="25">
        <v>14613</v>
      </c>
      <c r="Z489" s="25">
        <v>14661.1</v>
      </c>
      <c r="AA489" s="26">
        <v>30.702999999999999</v>
      </c>
      <c r="AB489" s="27">
        <v>486</v>
      </c>
    </row>
    <row r="490" spans="1:28" x14ac:dyDescent="0.3">
      <c r="A490" s="5">
        <v>44791</v>
      </c>
      <c r="B490" s="25">
        <f t="shared" si="61"/>
        <v>-1.9178291998292282E-2</v>
      </c>
      <c r="C490" s="25">
        <f t="shared" si="62"/>
        <v>-1.7979344334887265E-2</v>
      </c>
      <c r="D490" s="25">
        <f t="shared" si="63"/>
        <v>-2.1767139520722734E-2</v>
      </c>
      <c r="E490" s="25">
        <f t="shared" si="64"/>
        <v>-1.8369389481139763E-2</v>
      </c>
      <c r="F490" s="25">
        <f t="shared" si="65"/>
        <v>-1.7989553078038342E-2</v>
      </c>
      <c r="G490" s="25">
        <f t="shared" si="66"/>
        <v>-2.2866063907340441E-2</v>
      </c>
      <c r="H490" s="25">
        <f t="shared" si="67"/>
        <v>1.9469141472357968E-4</v>
      </c>
      <c r="I490" s="25">
        <f t="shared" si="68"/>
        <v>-3.4324742541074607E-2</v>
      </c>
      <c r="U490">
        <v>568.86</v>
      </c>
      <c r="V490" s="25">
        <v>566.6</v>
      </c>
      <c r="W490" s="25">
        <v>1276.75</v>
      </c>
      <c r="X490" s="25">
        <v>1281.08</v>
      </c>
      <c r="Y490" s="25">
        <v>14635</v>
      </c>
      <c r="Z490" s="25">
        <v>14677.2</v>
      </c>
      <c r="AA490" s="26">
        <v>30.815000000000001</v>
      </c>
      <c r="AB490" s="27">
        <v>489</v>
      </c>
    </row>
    <row r="491" spans="1:28" x14ac:dyDescent="0.3">
      <c r="A491" s="5">
        <v>44792</v>
      </c>
      <c r="B491" s="25">
        <f t="shared" si="61"/>
        <v>1.3009663801608036E-2</v>
      </c>
      <c r="C491" s="25">
        <f t="shared" si="62"/>
        <v>1.4841471589579365E-2</v>
      </c>
      <c r="D491" s="25">
        <f t="shared" si="63"/>
        <v>1.2190900352612555E-2</v>
      </c>
      <c r="E491" s="25">
        <f t="shared" si="64"/>
        <v>1.1959387156956963E-2</v>
      </c>
      <c r="F491" s="25">
        <f t="shared" si="65"/>
        <v>1.2612459634428516E-2</v>
      </c>
      <c r="G491" s="25">
        <f t="shared" si="66"/>
        <v>1.0431018780243981E-2</v>
      </c>
      <c r="H491" s="25">
        <f t="shared" si="67"/>
        <v>2.6893495350500526E-3</v>
      </c>
      <c r="I491" s="25">
        <f t="shared" si="68"/>
        <v>5.2770571008438193E-3</v>
      </c>
      <c r="U491">
        <v>556</v>
      </c>
      <c r="V491" s="25">
        <v>554.4</v>
      </c>
      <c r="W491" s="25">
        <v>1254</v>
      </c>
      <c r="X491" s="25">
        <v>1258.24</v>
      </c>
      <c r="Y491" s="25">
        <v>14357</v>
      </c>
      <c r="Z491" s="25">
        <v>14410.05</v>
      </c>
      <c r="AA491" s="26">
        <v>30.821000000000002</v>
      </c>
      <c r="AB491" s="27">
        <v>472.5</v>
      </c>
    </row>
    <row r="492" spans="1:28" x14ac:dyDescent="0.3">
      <c r="A492" s="5">
        <v>44795</v>
      </c>
      <c r="B492" s="25">
        <f t="shared" si="61"/>
        <v>1.7177165573232185E-2</v>
      </c>
      <c r="C492" s="25">
        <f t="shared" si="62"/>
        <v>1.6171808843638429E-2</v>
      </c>
      <c r="D492" s="25">
        <f t="shared" si="63"/>
        <v>1.8711931659905392E-2</v>
      </c>
      <c r="E492" s="25">
        <f t="shared" si="64"/>
        <v>1.5243814848690166E-2</v>
      </c>
      <c r="F492" s="25">
        <f t="shared" si="65"/>
        <v>1.4429882548156385E-2</v>
      </c>
      <c r="G492" s="25">
        <f t="shared" si="66"/>
        <v>1.7065170204038905E-2</v>
      </c>
      <c r="H492" s="25">
        <f t="shared" si="67"/>
        <v>-6.7975466711823183E-4</v>
      </c>
      <c r="I492" s="25">
        <f t="shared" si="68"/>
        <v>2.3922097591418532E-2</v>
      </c>
      <c r="U492">
        <v>561.83000000000004</v>
      </c>
      <c r="V492" s="25">
        <v>561.20000000000005</v>
      </c>
      <c r="W492" s="25">
        <v>1272.75</v>
      </c>
      <c r="X492" s="25">
        <v>1274.21</v>
      </c>
      <c r="Y492" s="25">
        <v>14545</v>
      </c>
      <c r="Z492" s="25">
        <v>14583.42</v>
      </c>
      <c r="AA492" s="26">
        <v>30.904</v>
      </c>
      <c r="AB492" s="27">
        <v>475</v>
      </c>
    </row>
    <row r="493" spans="1:28" x14ac:dyDescent="0.3">
      <c r="A493" s="5">
        <v>44796</v>
      </c>
      <c r="B493" s="25">
        <f t="shared" si="61"/>
        <v>5.2574939112962921E-3</v>
      </c>
      <c r="C493" s="25">
        <f t="shared" si="62"/>
        <v>4.8202156377413303E-3</v>
      </c>
      <c r="D493" s="25">
        <f t="shared" si="63"/>
        <v>4.884866656977971E-3</v>
      </c>
      <c r="E493" s="25">
        <f t="shared" si="64"/>
        <v>5.8568929494503342E-3</v>
      </c>
      <c r="F493" s="25">
        <f t="shared" si="65"/>
        <v>5.6849233068456094E-3</v>
      </c>
      <c r="G493" s="25">
        <f t="shared" si="66"/>
        <v>7.947338702721924E-3</v>
      </c>
      <c r="H493" s="25">
        <f t="shared" si="67"/>
        <v>8.7046780854602886E-3</v>
      </c>
      <c r="I493" s="25">
        <f t="shared" si="68"/>
        <v>1.327227241663043E-2</v>
      </c>
      <c r="U493">
        <v>571.5</v>
      </c>
      <c r="V493" s="25">
        <v>571.79999999999995</v>
      </c>
      <c r="W493" s="25">
        <v>1293.5</v>
      </c>
      <c r="X493" s="25">
        <v>1292.73</v>
      </c>
      <c r="Y493" s="25">
        <v>14797</v>
      </c>
      <c r="Z493" s="25">
        <v>14807.43</v>
      </c>
      <c r="AA493" s="26">
        <v>30.882999999999999</v>
      </c>
      <c r="AB493" s="27">
        <v>486.5</v>
      </c>
    </row>
    <row r="494" spans="1:28" x14ac:dyDescent="0.3">
      <c r="A494" s="5">
        <v>44797</v>
      </c>
      <c r="B494" s="25">
        <f t="shared" si="61"/>
        <v>-2.0168408471672193E-2</v>
      </c>
      <c r="C494" s="25">
        <f t="shared" si="62"/>
        <v>-2.158147336375767E-2</v>
      </c>
      <c r="D494" s="25">
        <f t="shared" si="63"/>
        <v>-2.1638631247033288E-2</v>
      </c>
      <c r="E494" s="25">
        <f t="shared" si="64"/>
        <v>-1.5978564632423548E-2</v>
      </c>
      <c r="F494" s="25">
        <f t="shared" si="65"/>
        <v>-1.7426558453607747E-2</v>
      </c>
      <c r="G494" s="25">
        <f t="shared" si="66"/>
        <v>-2.0342300025904713E-2</v>
      </c>
      <c r="H494" s="25">
        <f t="shared" si="67"/>
        <v>-2.5069113855475341E-3</v>
      </c>
      <c r="I494" s="25">
        <f t="shared" si="68"/>
        <v>-2.6723070140753508E-2</v>
      </c>
      <c r="U494">
        <v>576.05999999999995</v>
      </c>
      <c r="V494" s="25">
        <v>574.6</v>
      </c>
      <c r="W494" s="25">
        <v>1299.75</v>
      </c>
      <c r="X494" s="25">
        <v>1300.0999999999999</v>
      </c>
      <c r="Y494" s="25">
        <v>14875</v>
      </c>
      <c r="Z494" s="25">
        <v>14894.41</v>
      </c>
      <c r="AA494" s="26">
        <v>31.152999999999999</v>
      </c>
      <c r="AB494" s="27">
        <v>493</v>
      </c>
    </row>
    <row r="495" spans="1:28" x14ac:dyDescent="0.3">
      <c r="A495" s="5">
        <v>44798</v>
      </c>
      <c r="B495" s="25">
        <f t="shared" si="61"/>
        <v>4.3805682644298231E-3</v>
      </c>
      <c r="C495" s="25">
        <f t="shared" si="62"/>
        <v>5.0970508311738967E-3</v>
      </c>
      <c r="D495" s="25">
        <f t="shared" si="63"/>
        <v>3.1960254477745522E-3</v>
      </c>
      <c r="E495" s="25">
        <f t="shared" si="64"/>
        <v>7.9990866349166992E-4</v>
      </c>
      <c r="F495" s="25">
        <f t="shared" si="65"/>
        <v>1.5407178724805134E-3</v>
      </c>
      <c r="G495" s="25">
        <f t="shared" si="66"/>
        <v>-4.6072334378655208E-4</v>
      </c>
      <c r="H495" s="25">
        <f t="shared" si="67"/>
        <v>5.4877305929366656E-3</v>
      </c>
      <c r="I495" s="25">
        <f t="shared" si="68"/>
        <v>-7.3183808076798399E-3</v>
      </c>
      <c r="U495">
        <v>564.46</v>
      </c>
      <c r="V495" s="25">
        <v>562.29999999999995</v>
      </c>
      <c r="W495" s="25">
        <v>1272</v>
      </c>
      <c r="X495" s="25">
        <v>1277.6400000000001</v>
      </c>
      <c r="Y495" s="25">
        <v>14578</v>
      </c>
      <c r="Z495" s="25">
        <v>14658.31</v>
      </c>
      <c r="AA495" s="26">
        <v>31.074999999999999</v>
      </c>
      <c r="AB495" s="27">
        <v>480</v>
      </c>
    </row>
    <row r="496" spans="1:28" x14ac:dyDescent="0.3">
      <c r="A496" s="5">
        <v>44799</v>
      </c>
      <c r="B496" s="25">
        <f t="shared" si="61"/>
        <v>-1.0780480003137166E-2</v>
      </c>
      <c r="C496" s="25">
        <f t="shared" si="62"/>
        <v>-1.1010728621221516E-2</v>
      </c>
      <c r="D496" s="25">
        <f t="shared" si="63"/>
        <v>-1.1589681299616274E-2</v>
      </c>
      <c r="E496" s="25">
        <f t="shared" si="64"/>
        <v>-7.4084042200796571E-3</v>
      </c>
      <c r="F496" s="25">
        <f t="shared" si="65"/>
        <v>-8.6256485007829287E-3</v>
      </c>
      <c r="G496" s="25">
        <f t="shared" si="66"/>
        <v>-8.955257156074245E-3</v>
      </c>
      <c r="H496" s="25">
        <f t="shared" si="67"/>
        <v>1.3752300880149654E-3</v>
      </c>
      <c r="I496" s="25">
        <f t="shared" si="68"/>
        <v>-9.4887375087014583E-3</v>
      </c>
      <c r="U496">
        <v>564.20000000000005</v>
      </c>
      <c r="V496" s="25">
        <v>564.1</v>
      </c>
      <c r="W496" s="25">
        <v>1278.5</v>
      </c>
      <c r="X496" s="25">
        <v>1279.6099999999999</v>
      </c>
      <c r="Y496" s="25">
        <v>14642</v>
      </c>
      <c r="Z496" s="25">
        <v>14670.04</v>
      </c>
      <c r="AA496" s="26">
        <v>31.245999999999999</v>
      </c>
      <c r="AB496" s="27">
        <v>476.5</v>
      </c>
    </row>
    <row r="497" spans="1:28" x14ac:dyDescent="0.3">
      <c r="A497" s="5">
        <v>44802</v>
      </c>
      <c r="B497" s="25">
        <f t="shared" si="61"/>
        <v>-4.4974993645106563E-3</v>
      </c>
      <c r="C497" s="25">
        <f t="shared" si="62"/>
        <v>-3.7634985493123726E-3</v>
      </c>
      <c r="D497" s="25">
        <f t="shared" si="63"/>
        <v>-5.0341710056377009E-3</v>
      </c>
      <c r="E497" s="25">
        <f t="shared" si="64"/>
        <v>-9.3889629197538692E-3</v>
      </c>
      <c r="F497" s="25">
        <f t="shared" si="65"/>
        <v>-6.7941653003218529E-3</v>
      </c>
      <c r="G497" s="25">
        <f t="shared" si="66"/>
        <v>-7.5755218138332265E-3</v>
      </c>
      <c r="H497" s="25">
        <f t="shared" si="67"/>
        <v>1.3095068863740377E-3</v>
      </c>
      <c r="I497" s="25">
        <f t="shared" si="68"/>
        <v>-1.0649727916658039E-2</v>
      </c>
      <c r="U497">
        <v>559.16999999999996</v>
      </c>
      <c r="V497" s="25">
        <v>557.6</v>
      </c>
      <c r="W497" s="25">
        <v>1264.5</v>
      </c>
      <c r="X497" s="25">
        <v>1268.6199999999999</v>
      </c>
      <c r="Y497" s="25">
        <v>14485</v>
      </c>
      <c r="Z497" s="25">
        <v>14561.76</v>
      </c>
      <c r="AA497" s="26">
        <v>31.289000000000001</v>
      </c>
      <c r="AB497" s="27">
        <v>472</v>
      </c>
    </row>
    <row r="498" spans="1:28" x14ac:dyDescent="0.3">
      <c r="A498" s="5">
        <v>44803</v>
      </c>
      <c r="B498" s="25">
        <f t="shared" si="61"/>
        <v>9.5245388392632378E-3</v>
      </c>
      <c r="C498" s="25">
        <f t="shared" si="62"/>
        <v>7.3159001536801209E-3</v>
      </c>
      <c r="D498" s="25">
        <f t="shared" si="63"/>
        <v>1.0043126022175523E-2</v>
      </c>
      <c r="E498" s="25">
        <f t="shared" si="64"/>
        <v>8.5329308301713026E-3</v>
      </c>
      <c r="F498" s="25">
        <f t="shared" si="65"/>
        <v>7.1015387180940609E-3</v>
      </c>
      <c r="G498" s="25">
        <f t="shared" si="66"/>
        <v>1.0504147632453442E-2</v>
      </c>
      <c r="H498" s="25">
        <f t="shared" si="67"/>
        <v>7.6574568223893827E-4</v>
      </c>
      <c r="I498" s="25">
        <f t="shared" si="68"/>
        <v>2.0138465425359423E-2</v>
      </c>
      <c r="U498">
        <v>554.95000000000005</v>
      </c>
      <c r="V498" s="25">
        <v>554.79999999999995</v>
      </c>
      <c r="W498" s="25">
        <v>1259.75</v>
      </c>
      <c r="X498" s="25">
        <v>1260.03</v>
      </c>
      <c r="Y498" s="25">
        <v>14420</v>
      </c>
      <c r="Z498" s="25">
        <v>14425.68</v>
      </c>
      <c r="AA498" s="26">
        <v>31.33</v>
      </c>
      <c r="AB498" s="27">
        <v>467</v>
      </c>
    </row>
    <row r="499" spans="1:28" x14ac:dyDescent="0.3">
      <c r="A499" s="5">
        <v>44804</v>
      </c>
      <c r="B499" s="25">
        <f t="shared" si="61"/>
        <v>-1.0773584869391119E-2</v>
      </c>
      <c r="C499" s="25">
        <f t="shared" si="62"/>
        <v>-9.1035657404933464E-3</v>
      </c>
      <c r="D499" s="25">
        <f t="shared" si="63"/>
        <v>-9.322405270257076E-3</v>
      </c>
      <c r="E499" s="25">
        <f t="shared" si="64"/>
        <v>-8.6133462172830293E-3</v>
      </c>
      <c r="F499" s="25">
        <f t="shared" si="65"/>
        <v>-8.1973509197968766E-3</v>
      </c>
      <c r="G499" s="25">
        <f t="shared" si="66"/>
        <v>-9.3155579521103319E-3</v>
      </c>
      <c r="H499" s="25">
        <f t="shared" si="67"/>
        <v>3.2796832505478562E-3</v>
      </c>
      <c r="I499" s="25">
        <f t="shared" si="68"/>
        <v>-1.1609629077839008E-2</v>
      </c>
      <c r="U499">
        <v>560.80999999999995</v>
      </c>
      <c r="V499" s="25">
        <v>560.4</v>
      </c>
      <c r="W499" s="25">
        <v>1269</v>
      </c>
      <c r="X499" s="25">
        <v>1269.01</v>
      </c>
      <c r="Y499" s="25">
        <v>14558</v>
      </c>
      <c r="Z499" s="25">
        <v>14549.3</v>
      </c>
      <c r="AA499" s="26">
        <v>31.353999999999999</v>
      </c>
      <c r="AB499" s="27">
        <v>476.5</v>
      </c>
    </row>
    <row r="500" spans="1:28" x14ac:dyDescent="0.3">
      <c r="A500" s="5">
        <v>44805</v>
      </c>
      <c r="B500" s="25">
        <f t="shared" si="61"/>
        <v>-1.1382407027817521E-2</v>
      </c>
      <c r="C500" s="25">
        <f t="shared" si="62"/>
        <v>-1.2805297025672957E-2</v>
      </c>
      <c r="D500" s="25">
        <f t="shared" si="63"/>
        <v>-1.2505826782592174E-2</v>
      </c>
      <c r="E500" s="25">
        <f t="shared" si="64"/>
        <v>-9.7454022250339587E-3</v>
      </c>
      <c r="F500" s="25">
        <f t="shared" si="65"/>
        <v>-1.166753156673252E-2</v>
      </c>
      <c r="G500" s="25">
        <f t="shared" si="66"/>
        <v>-1.2642347618138894E-2</v>
      </c>
      <c r="H500" s="25">
        <f t="shared" si="67"/>
        <v>3.965804147564124E-3</v>
      </c>
      <c r="I500" s="25">
        <f t="shared" si="68"/>
        <v>-1.3896535762524538E-2</v>
      </c>
      <c r="U500">
        <v>555.61</v>
      </c>
      <c r="V500" s="25">
        <v>555.20000000000005</v>
      </c>
      <c r="W500" s="25">
        <v>1257.5</v>
      </c>
      <c r="X500" s="25">
        <v>1258.6500000000001</v>
      </c>
      <c r="Y500" s="25">
        <v>14402</v>
      </c>
      <c r="Z500" s="25">
        <v>14424.52</v>
      </c>
      <c r="AA500" s="26">
        <v>31.457000000000001</v>
      </c>
      <c r="AB500" s="27">
        <v>471</v>
      </c>
    </row>
    <row r="501" spans="1:28" x14ac:dyDescent="0.3">
      <c r="A501" s="5">
        <v>44806</v>
      </c>
      <c r="B501" s="25">
        <f t="shared" si="61"/>
        <v>-8.5340998255771777E-3</v>
      </c>
      <c r="C501" s="25">
        <f t="shared" si="62"/>
        <v>-8.4934787637677856E-3</v>
      </c>
      <c r="D501" s="25">
        <f t="shared" si="63"/>
        <v>-1.2479515968957435E-2</v>
      </c>
      <c r="E501" s="25">
        <f t="shared" si="64"/>
        <v>-1.1706639447408875E-2</v>
      </c>
      <c r="F501" s="25">
        <f t="shared" si="65"/>
        <v>-1.0732196657269464E-2</v>
      </c>
      <c r="G501" s="25">
        <f t="shared" si="66"/>
        <v>-1.3542982343493245E-2</v>
      </c>
      <c r="H501" s="25">
        <f t="shared" si="67"/>
        <v>6.973286914618783E-3</v>
      </c>
      <c r="I501" s="25">
        <f t="shared" si="68"/>
        <v>-2.0664139302942794E-2</v>
      </c>
      <c r="U501">
        <v>548.63</v>
      </c>
      <c r="V501" s="25">
        <v>548.29999999999995</v>
      </c>
      <c r="W501" s="25">
        <v>1241.5</v>
      </c>
      <c r="X501" s="25">
        <v>1244.05</v>
      </c>
      <c r="Y501" s="25">
        <v>14239</v>
      </c>
      <c r="Z501" s="25">
        <v>14284.63</v>
      </c>
      <c r="AA501" s="26">
        <v>31.582000000000001</v>
      </c>
      <c r="AB501" s="27">
        <v>464.5</v>
      </c>
    </row>
    <row r="502" spans="1:28" x14ac:dyDescent="0.3">
      <c r="A502" s="5">
        <v>44809</v>
      </c>
      <c r="B502" s="25">
        <f t="shared" si="61"/>
        <v>-2.5539408192992375E-2</v>
      </c>
      <c r="C502" s="25">
        <f t="shared" si="62"/>
        <v>-2.3840011089300586E-2</v>
      </c>
      <c r="D502" s="25">
        <f t="shared" si="63"/>
        <v>-2.2221061818246794E-2</v>
      </c>
      <c r="E502" s="25">
        <f t="shared" si="64"/>
        <v>-2.4390587428737058E-2</v>
      </c>
      <c r="F502" s="25">
        <f t="shared" si="65"/>
        <v>-2.3461824215935977E-2</v>
      </c>
      <c r="G502" s="25">
        <f t="shared" si="66"/>
        <v>-2.1570470766218503E-2</v>
      </c>
      <c r="H502" s="25">
        <f t="shared" si="67"/>
        <v>6.2867383329831582E-4</v>
      </c>
      <c r="I502" s="25">
        <f t="shared" si="68"/>
        <v>-1.8858018634396723E-2</v>
      </c>
      <c r="U502">
        <v>541.25</v>
      </c>
      <c r="V502" s="25">
        <v>541.5</v>
      </c>
      <c r="W502" s="25">
        <v>1231</v>
      </c>
      <c r="X502" s="25">
        <v>1230.77</v>
      </c>
      <c r="Y502" s="25">
        <v>14118</v>
      </c>
      <c r="Z502" s="25">
        <v>14118.38</v>
      </c>
      <c r="AA502" s="26">
        <v>31.803000000000001</v>
      </c>
      <c r="AB502" s="27">
        <v>455</v>
      </c>
    </row>
    <row r="503" spans="1:28" x14ac:dyDescent="0.3">
      <c r="A503" s="5">
        <v>44810</v>
      </c>
      <c r="B503" s="25">
        <f t="shared" si="61"/>
        <v>3.8437875950917541E-3</v>
      </c>
      <c r="C503" s="25">
        <f t="shared" si="62"/>
        <v>3.1149438539284759E-3</v>
      </c>
      <c r="D503" s="25">
        <f t="shared" si="63"/>
        <v>5.0852355559131745E-3</v>
      </c>
      <c r="E503" s="25">
        <f t="shared" si="64"/>
        <v>3.5066426608757525E-3</v>
      </c>
      <c r="F503" s="25">
        <f t="shared" si="65"/>
        <v>1.3548954938134544E-3</v>
      </c>
      <c r="G503" s="25">
        <f t="shared" si="66"/>
        <v>1.9614505930210325E-3</v>
      </c>
      <c r="H503" s="25">
        <f t="shared" si="67"/>
        <v>-2.3595675637394296E-3</v>
      </c>
      <c r="I503" s="25">
        <f t="shared" si="68"/>
        <v>3.353832098431458E-3</v>
      </c>
      <c r="U503">
        <v>529.70000000000005</v>
      </c>
      <c r="V503" s="25">
        <v>529.6</v>
      </c>
      <c r="W503" s="25">
        <v>1202</v>
      </c>
      <c r="X503" s="25">
        <v>1202.23</v>
      </c>
      <c r="Y503" s="25">
        <v>13762</v>
      </c>
      <c r="Z503" s="25">
        <v>13778.19</v>
      </c>
      <c r="AA503" s="26">
        <v>31.823</v>
      </c>
      <c r="AB503" s="27">
        <v>446.5</v>
      </c>
    </row>
    <row r="504" spans="1:28" x14ac:dyDescent="0.3">
      <c r="A504" s="5">
        <v>44811</v>
      </c>
      <c r="B504" s="25">
        <f t="shared" si="61"/>
        <v>-2.1954778646968941E-2</v>
      </c>
      <c r="C504" s="25">
        <f t="shared" si="62"/>
        <v>-2.2011160101351575E-2</v>
      </c>
      <c r="D504" s="25">
        <f t="shared" si="63"/>
        <v>-2.2033180009858117E-2</v>
      </c>
      <c r="E504" s="25">
        <f t="shared" si="64"/>
        <v>-2.6420361450236431E-2</v>
      </c>
      <c r="F504" s="25">
        <f t="shared" si="65"/>
        <v>-2.5320789850072991E-2</v>
      </c>
      <c r="G504" s="25">
        <f t="shared" si="66"/>
        <v>-2.4046083119564472E-2</v>
      </c>
      <c r="H504" s="25">
        <f t="shared" si="67"/>
        <v>-1.166107382490665E-3</v>
      </c>
      <c r="I504" s="25">
        <f t="shared" si="68"/>
        <v>-2.2574322038539065E-2</v>
      </c>
      <c r="U504">
        <v>530.74</v>
      </c>
      <c r="V504" s="25">
        <v>532.29999999999995</v>
      </c>
      <c r="W504" s="25">
        <v>1205.75</v>
      </c>
      <c r="X504" s="25">
        <v>1203.8599999999999</v>
      </c>
      <c r="Y504" s="25">
        <v>13815</v>
      </c>
      <c r="Z504" s="25">
        <v>13826.59</v>
      </c>
      <c r="AA504" s="26">
        <v>31.748000000000001</v>
      </c>
      <c r="AB504" s="27">
        <v>448</v>
      </c>
    </row>
    <row r="505" spans="1:28" x14ac:dyDescent="0.3">
      <c r="A505" s="5">
        <v>44812</v>
      </c>
      <c r="B505" s="25">
        <f t="shared" si="61"/>
        <v>5.9175976281177368E-4</v>
      </c>
      <c r="C505" s="25">
        <f t="shared" si="62"/>
        <v>-6.3606490006243614E-4</v>
      </c>
      <c r="D505" s="25">
        <f t="shared" si="63"/>
        <v>-4.8127920408437492E-3</v>
      </c>
      <c r="E505" s="25">
        <f t="shared" si="64"/>
        <v>5.0510601150981814E-3</v>
      </c>
      <c r="F505" s="25">
        <f t="shared" si="65"/>
        <v>4.7342094040110682E-3</v>
      </c>
      <c r="G505" s="25">
        <f t="shared" si="66"/>
        <v>1.118784114227444E-3</v>
      </c>
      <c r="H505" s="25">
        <f t="shared" si="67"/>
        <v>-8.8336441369133356E-4</v>
      </c>
      <c r="I505" s="25">
        <f t="shared" si="68"/>
        <v>-6.8728792877620643E-3</v>
      </c>
      <c r="U505">
        <v>518.13</v>
      </c>
      <c r="V505" s="25">
        <v>520.70000000000005</v>
      </c>
      <c r="W505" s="25">
        <v>1179.5</v>
      </c>
      <c r="X505" s="25">
        <v>1173.76</v>
      </c>
      <c r="Y505" s="25">
        <v>13515</v>
      </c>
      <c r="Z505" s="25">
        <v>13466.07</v>
      </c>
      <c r="AA505" s="26">
        <v>31.710999999999999</v>
      </c>
      <c r="AB505" s="27">
        <v>438</v>
      </c>
    </row>
    <row r="506" spans="1:28" x14ac:dyDescent="0.3">
      <c r="A506" s="5">
        <v>44816</v>
      </c>
      <c r="B506" s="25">
        <f t="shared" si="61"/>
        <v>-9.5850940033643112E-3</v>
      </c>
      <c r="C506" s="25">
        <f t="shared" si="62"/>
        <v>-9.5898444046148487E-3</v>
      </c>
      <c r="D506" s="25">
        <f t="shared" si="63"/>
        <v>-1.3404766042056121E-2</v>
      </c>
      <c r="E506" s="25">
        <f t="shared" si="64"/>
        <v>-8.136893512474765E-3</v>
      </c>
      <c r="F506" s="25">
        <f t="shared" si="65"/>
        <v>-7.4044151801329131E-3</v>
      </c>
      <c r="G506" s="25">
        <f t="shared" si="66"/>
        <v>-1.3938725439995239E-2</v>
      </c>
      <c r="H506" s="25">
        <f t="shared" si="67"/>
        <v>3.7803655266233434E-3</v>
      </c>
      <c r="I506" s="25">
        <f t="shared" si="68"/>
        <v>-3.0340717052672272E-2</v>
      </c>
      <c r="U506">
        <v>518.71</v>
      </c>
      <c r="V506" s="25">
        <v>518.20000000000005</v>
      </c>
      <c r="W506" s="25">
        <v>1178.75</v>
      </c>
      <c r="X506" s="25">
        <v>1179.33</v>
      </c>
      <c r="Y506" s="25">
        <v>13523</v>
      </c>
      <c r="Z506" s="25">
        <v>13534.26</v>
      </c>
      <c r="AA506" s="26">
        <v>31.683</v>
      </c>
      <c r="AB506" s="27">
        <v>435</v>
      </c>
    </row>
    <row r="507" spans="1:28" x14ac:dyDescent="0.3">
      <c r="A507" s="5">
        <v>44817</v>
      </c>
      <c r="B507" s="25">
        <f t="shared" si="61"/>
        <v>-6.8172717860898006E-3</v>
      </c>
      <c r="C507" s="25">
        <f t="shared" si="62"/>
        <v>-5.367699415004144E-3</v>
      </c>
      <c r="D507" s="25">
        <f t="shared" si="63"/>
        <v>-8.4454984947704287E-3</v>
      </c>
      <c r="E507" s="25">
        <f t="shared" si="64"/>
        <v>-9.2872301873086829E-3</v>
      </c>
      <c r="F507" s="25">
        <f t="shared" si="65"/>
        <v>-1.062318643772568E-2</v>
      </c>
      <c r="G507" s="25">
        <f t="shared" si="66"/>
        <v>-1.0849802760137018E-2</v>
      </c>
      <c r="H507" s="25">
        <f t="shared" si="67"/>
        <v>-2.5158023969917934E-4</v>
      </c>
      <c r="I507" s="25">
        <f t="shared" si="68"/>
        <v>-1.1919092237210311E-2</v>
      </c>
      <c r="U507">
        <v>511.53</v>
      </c>
      <c r="V507" s="25">
        <v>511.3</v>
      </c>
      <c r="W507" s="25">
        <v>1167.5</v>
      </c>
      <c r="X507" s="25">
        <v>1170.6300000000001</v>
      </c>
      <c r="Y507" s="25">
        <v>13394</v>
      </c>
      <c r="Z507" s="25">
        <v>13424.58</v>
      </c>
      <c r="AA507" s="26">
        <v>31.803000000000001</v>
      </c>
      <c r="AB507" s="27">
        <v>422</v>
      </c>
    </row>
    <row r="508" spans="1:28" x14ac:dyDescent="0.3">
      <c r="A508" s="5">
        <v>44818</v>
      </c>
      <c r="B508" s="25">
        <f t="shared" si="61"/>
        <v>2.1565380651342173E-2</v>
      </c>
      <c r="C508" s="25">
        <f t="shared" si="62"/>
        <v>2.066761537741188E-2</v>
      </c>
      <c r="D508" s="25">
        <f t="shared" si="63"/>
        <v>2.3585539242000145E-2</v>
      </c>
      <c r="E508" s="25">
        <f t="shared" si="64"/>
        <v>2.0541705283801472E-2</v>
      </c>
      <c r="F508" s="25">
        <f t="shared" si="65"/>
        <v>2.1405168158094734E-2</v>
      </c>
      <c r="G508" s="25">
        <f t="shared" si="66"/>
        <v>2.3322280566078192E-2</v>
      </c>
      <c r="H508" s="25">
        <f t="shared" si="67"/>
        <v>-4.8552967567843126E-3</v>
      </c>
      <c r="I508" s="25">
        <f t="shared" si="68"/>
        <v>2.8370697129215566E-2</v>
      </c>
      <c r="U508">
        <v>506.01</v>
      </c>
      <c r="V508" s="25">
        <v>507</v>
      </c>
      <c r="W508" s="25">
        <v>1161.25</v>
      </c>
      <c r="X508" s="25">
        <v>1158.26</v>
      </c>
      <c r="Y508" s="25">
        <v>13303</v>
      </c>
      <c r="Z508" s="25">
        <v>13300.48</v>
      </c>
      <c r="AA508" s="26">
        <v>31.795000000000002</v>
      </c>
      <c r="AB508" s="27">
        <v>417</v>
      </c>
    </row>
    <row r="509" spans="1:28" x14ac:dyDescent="0.3">
      <c r="A509" s="5">
        <v>44819</v>
      </c>
      <c r="B509" s="25">
        <f t="shared" si="61"/>
        <v>1.6127616313670434E-2</v>
      </c>
      <c r="C509" s="25">
        <f t="shared" si="62"/>
        <v>1.9008405219733321E-2</v>
      </c>
      <c r="D509" s="25">
        <f t="shared" si="63"/>
        <v>2.3794784005906976E-2</v>
      </c>
      <c r="E509" s="25">
        <f t="shared" si="64"/>
        <v>1.6430379897216237E-2</v>
      </c>
      <c r="F509" s="25">
        <f t="shared" si="65"/>
        <v>1.8752851727713776E-2</v>
      </c>
      <c r="G509" s="25">
        <f t="shared" si="66"/>
        <v>2.405434000276432E-2</v>
      </c>
      <c r="H509" s="25">
        <f t="shared" si="67"/>
        <v>-2.5632519849133257E-3</v>
      </c>
      <c r="I509" s="25">
        <f t="shared" si="68"/>
        <v>3.6617363238223309E-2</v>
      </c>
      <c r="U509">
        <v>517.95000000000005</v>
      </c>
      <c r="V509" s="25">
        <v>519.1</v>
      </c>
      <c r="W509" s="25">
        <v>1185.5</v>
      </c>
      <c r="X509" s="25">
        <v>1183.32</v>
      </c>
      <c r="Y509" s="25">
        <v>13593</v>
      </c>
      <c r="Z509" s="25">
        <v>13576.52</v>
      </c>
      <c r="AA509" s="26">
        <v>31.640999999999998</v>
      </c>
      <c r="AB509" s="27">
        <v>429</v>
      </c>
    </row>
    <row r="510" spans="1:28" x14ac:dyDescent="0.3">
      <c r="A510" s="5">
        <v>44820</v>
      </c>
      <c r="B510" s="25">
        <f t="shared" si="61"/>
        <v>4.1177591143718838E-3</v>
      </c>
      <c r="C510" s="25">
        <f t="shared" si="62"/>
        <v>3.0988559040663615E-3</v>
      </c>
      <c r="D510" s="25">
        <f t="shared" si="63"/>
        <v>4.691760506634458E-3</v>
      </c>
      <c r="E510" s="25">
        <f t="shared" si="64"/>
        <v>6.544524086077988E-3</v>
      </c>
      <c r="F510" s="25">
        <f t="shared" si="65"/>
        <v>6.2093256408295655E-3</v>
      </c>
      <c r="G510" s="25">
        <f t="shared" si="66"/>
        <v>7.8849956080463846E-3</v>
      </c>
      <c r="H510" s="25">
        <f t="shared" si="67"/>
        <v>-6.65620715869902E-4</v>
      </c>
      <c r="I510" s="25">
        <f t="shared" si="68"/>
        <v>1.3393057336438035E-2</v>
      </c>
      <c r="U510">
        <v>530.55999999999995</v>
      </c>
      <c r="V510" s="25">
        <v>531.6</v>
      </c>
      <c r="W510" s="25">
        <v>1208.25</v>
      </c>
      <c r="X510" s="25">
        <v>1205.72</v>
      </c>
      <c r="Y510" s="25">
        <v>13814</v>
      </c>
      <c r="Z510" s="25">
        <v>13801.43</v>
      </c>
      <c r="AA510" s="26">
        <v>31.56</v>
      </c>
      <c r="AB510" s="27">
        <v>445</v>
      </c>
    </row>
    <row r="511" spans="1:28" x14ac:dyDescent="0.3">
      <c r="A511" s="5">
        <v>44823</v>
      </c>
      <c r="B511" s="25">
        <f t="shared" si="61"/>
        <v>-1.328079319126067E-2</v>
      </c>
      <c r="C511" s="25">
        <f t="shared" si="62"/>
        <v>-1.3080223862095699E-2</v>
      </c>
      <c r="D511" s="25">
        <f t="shared" si="63"/>
        <v>-1.7565849715845485E-2</v>
      </c>
      <c r="E511" s="25">
        <f t="shared" si="64"/>
        <v>-1.3754491724218292E-2</v>
      </c>
      <c r="F511" s="25">
        <f t="shared" si="65"/>
        <v>-1.4479169691385999E-2</v>
      </c>
      <c r="G511" s="25">
        <f t="shared" si="66"/>
        <v>-1.8610279856667713E-2</v>
      </c>
      <c r="H511" s="25">
        <f t="shared" si="67"/>
        <v>5.7540468591124692E-3</v>
      </c>
      <c r="I511" s="25">
        <f t="shared" si="68"/>
        <v>-2.9248429126232201E-2</v>
      </c>
      <c r="U511">
        <v>534.76</v>
      </c>
      <c r="V511" s="25">
        <v>534.1</v>
      </c>
      <c r="W511" s="25">
        <v>1212</v>
      </c>
      <c r="X511" s="25">
        <v>1213.23</v>
      </c>
      <c r="Y511" s="25">
        <v>13871</v>
      </c>
      <c r="Z511" s="25">
        <v>13892.05</v>
      </c>
      <c r="AA511" s="26">
        <v>31.539000000000001</v>
      </c>
      <c r="AB511" s="27">
        <v>451</v>
      </c>
    </row>
    <row r="512" spans="1:28" x14ac:dyDescent="0.3">
      <c r="A512" s="5">
        <v>44824</v>
      </c>
      <c r="B512" s="25">
        <f t="shared" si="61"/>
        <v>-4.467095666808376E-2</v>
      </c>
      <c r="C512" s="25">
        <f t="shared" si="62"/>
        <v>-4.2477840469204851E-2</v>
      </c>
      <c r="D512" s="25">
        <f t="shared" si="63"/>
        <v>-5.121306654042166E-2</v>
      </c>
      <c r="E512" s="25">
        <f t="shared" si="64"/>
        <v>-4.4489812702301283E-2</v>
      </c>
      <c r="F512" s="25">
        <f t="shared" si="65"/>
        <v>-4.1674653623677664E-2</v>
      </c>
      <c r="G512" s="25">
        <f t="shared" si="66"/>
        <v>-5.3290655324185823E-2</v>
      </c>
      <c r="H512" s="25">
        <f t="shared" si="67"/>
        <v>3.7130313268790441E-3</v>
      </c>
      <c r="I512" s="25">
        <f t="shared" si="68"/>
        <v>-8.701137698962981E-2</v>
      </c>
      <c r="U512">
        <v>524.9</v>
      </c>
      <c r="V512" s="25">
        <v>524.79999999999995</v>
      </c>
      <c r="W512" s="25">
        <v>1196.25</v>
      </c>
      <c r="X512" s="25">
        <v>1195.79</v>
      </c>
      <c r="Y512" s="25">
        <v>13688</v>
      </c>
      <c r="Z512" s="25">
        <v>13702.28</v>
      </c>
      <c r="AA512" s="26">
        <v>31.721</v>
      </c>
      <c r="AB512" s="27">
        <v>438</v>
      </c>
    </row>
    <row r="513" spans="1:28" x14ac:dyDescent="0.3">
      <c r="A513" s="5">
        <v>44825</v>
      </c>
      <c r="B513" s="25">
        <f t="shared" si="61"/>
        <v>-1.376041804161447E-3</v>
      </c>
      <c r="C513" s="25">
        <f t="shared" si="62"/>
        <v>8.7183963674098244E-4</v>
      </c>
      <c r="D513" s="25">
        <f t="shared" si="63"/>
        <v>-2.409639720153288E-3</v>
      </c>
      <c r="E513" s="25">
        <f t="shared" si="64"/>
        <v>-1.8932868836692533E-3</v>
      </c>
      <c r="F513" s="25">
        <f t="shared" si="65"/>
        <v>9.8471091879545223E-4</v>
      </c>
      <c r="G513" s="25">
        <f t="shared" si="66"/>
        <v>-2.152376993884516E-3</v>
      </c>
      <c r="H513" s="25">
        <f t="shared" si="67"/>
        <v>-6.5978606474710252E-4</v>
      </c>
      <c r="I513" s="25">
        <f t="shared" si="68"/>
        <v>-1.0012599292429814E-2</v>
      </c>
      <c r="U513">
        <v>497.66</v>
      </c>
      <c r="V513" s="25">
        <v>498.6</v>
      </c>
      <c r="W513" s="25">
        <v>1146.5</v>
      </c>
      <c r="X513" s="25">
        <v>1146.98</v>
      </c>
      <c r="Y513" s="25">
        <v>13090</v>
      </c>
      <c r="Z513" s="25">
        <v>13106.03</v>
      </c>
      <c r="AA513" s="26">
        <v>31.838999999999999</v>
      </c>
      <c r="AB513" s="27">
        <v>401.5</v>
      </c>
    </row>
    <row r="514" spans="1:28" x14ac:dyDescent="0.3">
      <c r="A514" s="5">
        <v>44826</v>
      </c>
      <c r="B514" s="25">
        <f t="shared" si="61"/>
        <v>-1.5651219606119298E-2</v>
      </c>
      <c r="C514" s="25">
        <f t="shared" si="62"/>
        <v>-1.4262446920564366E-2</v>
      </c>
      <c r="D514" s="25">
        <f t="shared" si="63"/>
        <v>-8.4797600791150091E-3</v>
      </c>
      <c r="E514" s="25">
        <f t="shared" si="64"/>
        <v>-2.0896041744863435E-2</v>
      </c>
      <c r="F514" s="25">
        <f t="shared" si="65"/>
        <v>-1.7768481532168381E-2</v>
      </c>
      <c r="G514" s="25">
        <f t="shared" si="66"/>
        <v>-1.4073885773380318E-2</v>
      </c>
      <c r="H514" s="25">
        <f t="shared" si="67"/>
        <v>1.7270890289470817E-3</v>
      </c>
      <c r="I514" s="25">
        <f t="shared" si="68"/>
        <v>-6.309169193264721E-3</v>
      </c>
      <c r="U514">
        <v>496.59</v>
      </c>
      <c r="V514" s="25">
        <v>497.4</v>
      </c>
      <c r="W514" s="25">
        <v>1147.5</v>
      </c>
      <c r="X514" s="25">
        <v>1148.1099999999999</v>
      </c>
      <c r="Y514" s="25">
        <v>13072</v>
      </c>
      <c r="Z514" s="25">
        <v>13081.24</v>
      </c>
      <c r="AA514" s="26">
        <v>31.818000000000001</v>
      </c>
      <c r="AB514" s="27">
        <v>397.5</v>
      </c>
    </row>
    <row r="515" spans="1:28" x14ac:dyDescent="0.3">
      <c r="A515" s="5">
        <v>44827</v>
      </c>
      <c r="B515" s="25">
        <f t="shared" ref="B515:B578" si="69">LN(Y516/Y515)</f>
        <v>2.2968325423186203E-2</v>
      </c>
      <c r="C515" s="25">
        <f t="shared" ref="C515:C578" si="70">LN(W516/W515)</f>
        <v>1.9910952053908904E-2</v>
      </c>
      <c r="D515" s="25">
        <f t="shared" ref="D515:D578" si="71">LN(V516/V515)</f>
        <v>2.1859889798396016E-2</v>
      </c>
      <c r="E515" s="25">
        <f t="shared" ref="E515:E578" si="72">LN(Z516/Z515)</f>
        <v>2.4473393499758925E-2</v>
      </c>
      <c r="F515" s="25">
        <f t="shared" ref="F515:F578" si="73">LN(X516/X515)</f>
        <v>2.1046759591101111E-2</v>
      </c>
      <c r="G515" s="25">
        <f t="shared" ref="G515:G578" si="74">LN(U516/U515)</f>
        <v>2.6640837224983886E-2</v>
      </c>
      <c r="H515" s="25">
        <f t="shared" ref="H515:H578" si="75">LN(AA516/AA515)</f>
        <v>3.1012633517775528E-3</v>
      </c>
      <c r="I515" s="25">
        <f t="shared" ref="I515:I578" si="76">LN(AB516/AB515)</f>
        <v>4.2137584448404528E-2</v>
      </c>
      <c r="U515">
        <v>489.65</v>
      </c>
      <c r="V515" s="25">
        <v>493.2</v>
      </c>
      <c r="W515" s="25">
        <v>1131.25</v>
      </c>
      <c r="X515" s="25">
        <v>1127.8900000000001</v>
      </c>
      <c r="Y515" s="25">
        <v>12869</v>
      </c>
      <c r="Z515" s="25">
        <v>12810.73</v>
      </c>
      <c r="AA515" s="26">
        <v>31.873000000000001</v>
      </c>
      <c r="AB515" s="27">
        <v>395</v>
      </c>
    </row>
    <row r="516" spans="1:28" x14ac:dyDescent="0.3">
      <c r="A516" s="5">
        <v>44830</v>
      </c>
      <c r="B516" s="25">
        <f t="shared" si="69"/>
        <v>-1.4534027735737335E-2</v>
      </c>
      <c r="C516" s="25">
        <f t="shared" si="70"/>
        <v>-1.2644598382305928E-2</v>
      </c>
      <c r="D516" s="25">
        <f t="shared" si="71"/>
        <v>-1.7207307318542506E-2</v>
      </c>
      <c r="E516" s="25">
        <f t="shared" si="72"/>
        <v>-1.2422091529073869E-2</v>
      </c>
      <c r="F516" s="25">
        <f t="shared" si="73"/>
        <v>-9.8146488405535179E-3</v>
      </c>
      <c r="G516" s="25">
        <f t="shared" si="74"/>
        <v>-1.7067690670252503E-2</v>
      </c>
      <c r="H516" s="25">
        <f t="shared" si="75"/>
        <v>1.251016452496627E-4</v>
      </c>
      <c r="I516" s="25">
        <f t="shared" si="76"/>
        <v>-3.7087068662335958E-2</v>
      </c>
      <c r="U516">
        <v>502.87</v>
      </c>
      <c r="V516" s="25">
        <v>504.1</v>
      </c>
      <c r="W516" s="25">
        <v>1154</v>
      </c>
      <c r="X516" s="25">
        <v>1151.8800000000001</v>
      </c>
      <c r="Y516" s="25">
        <v>13168</v>
      </c>
      <c r="Z516" s="25">
        <v>13128.12</v>
      </c>
      <c r="AA516" s="26">
        <v>31.972000000000001</v>
      </c>
      <c r="AB516" s="27">
        <v>412</v>
      </c>
    </row>
    <row r="517" spans="1:28" x14ac:dyDescent="0.3">
      <c r="A517" s="5">
        <v>44831</v>
      </c>
      <c r="B517" s="25">
        <f t="shared" si="69"/>
        <v>9.356614008129165E-3</v>
      </c>
      <c r="C517" s="25">
        <f t="shared" si="70"/>
        <v>9.6070607896815881E-3</v>
      </c>
      <c r="D517" s="25">
        <f t="shared" si="71"/>
        <v>1.0040244985232505E-2</v>
      </c>
      <c r="E517" s="25">
        <f t="shared" si="72"/>
        <v>1.216002424332239E-2</v>
      </c>
      <c r="F517" s="25">
        <f t="shared" si="73"/>
        <v>1.0352754547911047E-2</v>
      </c>
      <c r="G517" s="25">
        <f t="shared" si="74"/>
        <v>1.420001968185417E-2</v>
      </c>
      <c r="H517" s="25">
        <f t="shared" si="75"/>
        <v>1.4063161528342649E-3</v>
      </c>
      <c r="I517" s="25">
        <f t="shared" si="76"/>
        <v>2.4876904755404477E-2</v>
      </c>
      <c r="U517">
        <v>494.36</v>
      </c>
      <c r="V517" s="25">
        <v>495.5</v>
      </c>
      <c r="W517" s="25">
        <v>1139.5</v>
      </c>
      <c r="X517" s="25">
        <v>1140.6300000000001</v>
      </c>
      <c r="Y517" s="25">
        <v>12978</v>
      </c>
      <c r="Z517" s="25">
        <v>12966.05</v>
      </c>
      <c r="AA517" s="26">
        <v>31.975999999999999</v>
      </c>
      <c r="AB517" s="27">
        <v>397</v>
      </c>
    </row>
    <row r="518" spans="1:28" x14ac:dyDescent="0.3">
      <c r="A518" s="5">
        <v>44832</v>
      </c>
      <c r="B518" s="25">
        <f t="shared" si="69"/>
        <v>-7.7397987812238295E-3</v>
      </c>
      <c r="C518" s="25">
        <f t="shared" si="70"/>
        <v>-9.8264793314285885E-3</v>
      </c>
      <c r="D518" s="25">
        <f t="shared" si="71"/>
        <v>-1.3679553490458147E-2</v>
      </c>
      <c r="E518" s="25">
        <f t="shared" si="72"/>
        <v>-1.1334361903087471E-2</v>
      </c>
      <c r="F518" s="25">
        <f t="shared" si="73"/>
        <v>-1.0887689776504995E-2</v>
      </c>
      <c r="G518" s="25">
        <f t="shared" si="74"/>
        <v>-1.5515716127987725E-2</v>
      </c>
      <c r="H518" s="25">
        <f t="shared" si="75"/>
        <v>2.6198436841548458E-3</v>
      </c>
      <c r="I518" s="25">
        <f t="shared" si="76"/>
        <v>-2.8662398234886408E-2</v>
      </c>
      <c r="U518">
        <v>501.43</v>
      </c>
      <c r="V518" s="25">
        <v>500.5</v>
      </c>
      <c r="W518" s="25">
        <v>1150.5</v>
      </c>
      <c r="X518" s="25">
        <v>1152.5</v>
      </c>
      <c r="Y518" s="25">
        <v>13100</v>
      </c>
      <c r="Z518" s="25">
        <v>13124.68</v>
      </c>
      <c r="AA518" s="26">
        <v>32.021000000000001</v>
      </c>
      <c r="AB518" s="27">
        <v>407</v>
      </c>
    </row>
    <row r="519" spans="1:28" x14ac:dyDescent="0.3">
      <c r="A519" s="5">
        <v>44833</v>
      </c>
      <c r="B519" s="25">
        <f t="shared" si="69"/>
        <v>-7.8001708376964039E-3</v>
      </c>
      <c r="C519" s="25">
        <f t="shared" si="70"/>
        <v>-4.6189458562945285E-3</v>
      </c>
      <c r="D519" s="25">
        <f t="shared" si="71"/>
        <v>-2.4335846526736598E-3</v>
      </c>
      <c r="E519" s="25">
        <f t="shared" si="72"/>
        <v>-2.3654808378782287E-3</v>
      </c>
      <c r="F519" s="25">
        <f t="shared" si="73"/>
        <v>-1.4659605762671153E-3</v>
      </c>
      <c r="G519" s="25">
        <f t="shared" si="74"/>
        <v>4.0501407977566707E-4</v>
      </c>
      <c r="H519" s="25">
        <f t="shared" si="75"/>
        <v>-3.4268446884349902E-4</v>
      </c>
      <c r="I519" s="25">
        <f t="shared" si="76"/>
        <v>5.0441468866780029E-3</v>
      </c>
      <c r="U519">
        <v>493.71</v>
      </c>
      <c r="V519" s="25">
        <v>493.7</v>
      </c>
      <c r="W519" s="25">
        <v>1139.25</v>
      </c>
      <c r="X519" s="25">
        <v>1140.02</v>
      </c>
      <c r="Y519" s="25">
        <v>12999</v>
      </c>
      <c r="Z519" s="25">
        <v>12976.76</v>
      </c>
      <c r="AA519" s="26">
        <v>32.104999999999997</v>
      </c>
      <c r="AB519" s="27">
        <v>395.5</v>
      </c>
    </row>
    <row r="520" spans="1:28" x14ac:dyDescent="0.3">
      <c r="A520" s="5">
        <v>44834</v>
      </c>
      <c r="B520" s="25">
        <f t="shared" si="69"/>
        <v>-7.2365409366970355E-3</v>
      </c>
      <c r="C520" s="25">
        <f t="shared" si="70"/>
        <v>-3.9761483796394064E-3</v>
      </c>
      <c r="D520" s="25">
        <f t="shared" si="71"/>
        <v>-6.5186623170656512E-3</v>
      </c>
      <c r="E520" s="25">
        <f t="shared" si="72"/>
        <v>-9.8505374378131776E-3</v>
      </c>
      <c r="F520" s="25">
        <f t="shared" si="73"/>
        <v>-7.4507123028308125E-3</v>
      </c>
      <c r="G520" s="25">
        <f t="shared" si="74"/>
        <v>-1.0686363234552326E-2</v>
      </c>
      <c r="H520" s="25">
        <f t="shared" si="75"/>
        <v>-5.2983436124408908E-4</v>
      </c>
      <c r="I520" s="25">
        <f t="shared" si="76"/>
        <v>-2.0331068783583633E-2</v>
      </c>
      <c r="U520">
        <v>493.91</v>
      </c>
      <c r="V520" s="25">
        <v>492.5</v>
      </c>
      <c r="W520" s="25">
        <v>1134</v>
      </c>
      <c r="X520" s="25">
        <v>1138.3499999999999</v>
      </c>
      <c r="Y520" s="25">
        <v>12898</v>
      </c>
      <c r="Z520" s="25">
        <v>12946.1</v>
      </c>
      <c r="AA520" s="26">
        <v>32.094000000000001</v>
      </c>
      <c r="AB520" s="27">
        <v>397.5</v>
      </c>
    </row>
    <row r="521" spans="1:28" x14ac:dyDescent="0.3">
      <c r="A521" s="5">
        <v>44837</v>
      </c>
      <c r="B521" s="25">
        <f t="shared" si="69"/>
        <v>6.1505118174638067E-3</v>
      </c>
      <c r="C521" s="25">
        <f t="shared" si="70"/>
        <v>4.6373054285170278E-3</v>
      </c>
      <c r="D521" s="25">
        <f t="shared" si="71"/>
        <v>1.4295928095943715E-3</v>
      </c>
      <c r="E521" s="25">
        <f t="shared" si="72"/>
        <v>2.94280747875483E-3</v>
      </c>
      <c r="F521" s="25">
        <f t="shared" si="73"/>
        <v>3.1898799254920689E-3</v>
      </c>
      <c r="G521" s="25">
        <f t="shared" si="74"/>
        <v>4.2965433946884677E-4</v>
      </c>
      <c r="H521" s="25">
        <f t="shared" si="75"/>
        <v>7.2065667712904076E-3</v>
      </c>
      <c r="I521" s="25">
        <f t="shared" si="76"/>
        <v>-6.4391722810212011E-3</v>
      </c>
      <c r="U521">
        <v>488.66</v>
      </c>
      <c r="V521" s="25">
        <v>489.3</v>
      </c>
      <c r="W521" s="25">
        <v>1129.5</v>
      </c>
      <c r="X521" s="25">
        <v>1129.9000000000001</v>
      </c>
      <c r="Y521" s="25">
        <v>12805</v>
      </c>
      <c r="Z521" s="25">
        <v>12819.2</v>
      </c>
      <c r="AA521" s="26">
        <v>32.076999999999998</v>
      </c>
      <c r="AB521" s="27">
        <v>389.5</v>
      </c>
    </row>
    <row r="522" spans="1:28" x14ac:dyDescent="0.3">
      <c r="A522" s="5">
        <v>44838</v>
      </c>
      <c r="B522" s="25">
        <f t="shared" si="69"/>
        <v>-1.5566038417707206E-2</v>
      </c>
      <c r="C522" s="25">
        <f t="shared" si="70"/>
        <v>-1.3306916249165579E-2</v>
      </c>
      <c r="D522" s="25">
        <f t="shared" si="71"/>
        <v>-2.0827642240472483E-2</v>
      </c>
      <c r="E522" s="25">
        <f t="shared" si="72"/>
        <v>-1.4956142295851578E-2</v>
      </c>
      <c r="F522" s="25">
        <f t="shared" si="73"/>
        <v>-1.3339451795848563E-2</v>
      </c>
      <c r="G522" s="25">
        <f t="shared" si="74"/>
        <v>-2.0667443631873367E-2</v>
      </c>
      <c r="H522" s="25">
        <f t="shared" si="75"/>
        <v>-1.5487551107154884E-3</v>
      </c>
      <c r="I522" s="25">
        <f t="shared" si="76"/>
        <v>-4.2222630422346703E-2</v>
      </c>
      <c r="U522">
        <v>488.87</v>
      </c>
      <c r="V522" s="25">
        <v>490</v>
      </c>
      <c r="W522" s="25">
        <v>1134.75</v>
      </c>
      <c r="X522" s="25">
        <v>1133.51</v>
      </c>
      <c r="Y522" s="25">
        <v>12884</v>
      </c>
      <c r="Z522" s="25">
        <v>12856.98</v>
      </c>
      <c r="AA522" s="26">
        <v>32.308999999999997</v>
      </c>
      <c r="AB522" s="27">
        <v>387</v>
      </c>
    </row>
    <row r="523" spans="1:28" x14ac:dyDescent="0.3">
      <c r="A523" s="5">
        <v>44839</v>
      </c>
      <c r="B523" s="25">
        <f t="shared" si="69"/>
        <v>4.4049469479985762E-3</v>
      </c>
      <c r="C523" s="25">
        <f t="shared" si="70"/>
        <v>6.4537889523667734E-3</v>
      </c>
      <c r="D523" s="25">
        <f t="shared" si="71"/>
        <v>8.0938493117270575E-3</v>
      </c>
      <c r="E523" s="25">
        <f t="shared" si="72"/>
        <v>4.9560706867097168E-3</v>
      </c>
      <c r="F523" s="25">
        <f t="shared" si="73"/>
        <v>6.2211648266168474E-3</v>
      </c>
      <c r="G523" s="25">
        <f t="shared" si="74"/>
        <v>8.1526146702933251E-3</v>
      </c>
      <c r="H523" s="25">
        <f t="shared" si="75"/>
        <v>-6.4062913462273286E-3</v>
      </c>
      <c r="I523" s="25">
        <f t="shared" si="76"/>
        <v>1.3387080782459279E-2</v>
      </c>
      <c r="U523">
        <v>478.87</v>
      </c>
      <c r="V523" s="25">
        <v>479.9</v>
      </c>
      <c r="W523" s="25">
        <v>1119.75</v>
      </c>
      <c r="X523" s="25">
        <v>1118.49</v>
      </c>
      <c r="Y523" s="25">
        <v>12685</v>
      </c>
      <c r="Z523" s="25">
        <v>12666.12</v>
      </c>
      <c r="AA523" s="26">
        <v>32.259</v>
      </c>
      <c r="AB523" s="27">
        <v>371</v>
      </c>
    </row>
    <row r="524" spans="1:28" x14ac:dyDescent="0.3">
      <c r="A524" s="5">
        <v>44840</v>
      </c>
      <c r="B524" s="25">
        <f t="shared" si="69"/>
        <v>1.673386130983907E-2</v>
      </c>
      <c r="C524" s="25">
        <f t="shared" si="70"/>
        <v>1.365960872858356E-2</v>
      </c>
      <c r="D524" s="25">
        <f t="shared" si="71"/>
        <v>1.5586861911151878E-2</v>
      </c>
      <c r="E524" s="25">
        <f t="shared" si="72"/>
        <v>1.5382627989907598E-2</v>
      </c>
      <c r="F524" s="25">
        <f t="shared" si="73"/>
        <v>1.3318643674244414E-2</v>
      </c>
      <c r="G524" s="25">
        <f t="shared" si="74"/>
        <v>1.5476462678963181E-2</v>
      </c>
      <c r="H524" s="25">
        <f t="shared" si="75"/>
        <v>2.0881063482892197E-3</v>
      </c>
      <c r="I524" s="25">
        <f t="shared" si="76"/>
        <v>2.4952049613489749E-2</v>
      </c>
      <c r="U524">
        <v>482.79</v>
      </c>
      <c r="V524" s="25">
        <v>483.8</v>
      </c>
      <c r="W524" s="25">
        <v>1127</v>
      </c>
      <c r="X524" s="25">
        <v>1125.47</v>
      </c>
      <c r="Y524" s="25">
        <v>12741</v>
      </c>
      <c r="Z524" s="25">
        <v>12729.05</v>
      </c>
      <c r="AA524" s="26">
        <v>32.052999999999997</v>
      </c>
      <c r="AB524" s="27">
        <v>376</v>
      </c>
    </row>
    <row r="525" spans="1:28" x14ac:dyDescent="0.3">
      <c r="A525" s="5">
        <v>44841</v>
      </c>
      <c r="B525" s="25">
        <f t="shared" si="69"/>
        <v>-1.46952844708691E-2</v>
      </c>
      <c r="C525" s="25">
        <f t="shared" si="70"/>
        <v>-1.2551084061249163E-2</v>
      </c>
      <c r="D525" s="25">
        <f t="shared" si="71"/>
        <v>-1.7448867207582507E-2</v>
      </c>
      <c r="E525" s="25">
        <f t="shared" si="72"/>
        <v>-1.0729336959977E-2</v>
      </c>
      <c r="F525" s="25">
        <f t="shared" si="73"/>
        <v>-8.0989209897749E-3</v>
      </c>
      <c r="G525" s="25">
        <f t="shared" si="74"/>
        <v>-9.6729994321877906E-3</v>
      </c>
      <c r="H525" s="25">
        <f t="shared" si="75"/>
        <v>-6.2285894259063467E-4</v>
      </c>
      <c r="I525" s="25">
        <f t="shared" si="76"/>
        <v>-1.5686596167699508E-2</v>
      </c>
      <c r="U525">
        <v>490.32</v>
      </c>
      <c r="V525" s="25">
        <v>491.4</v>
      </c>
      <c r="W525" s="25">
        <v>1142.5</v>
      </c>
      <c r="X525" s="25">
        <v>1140.56</v>
      </c>
      <c r="Y525" s="25">
        <v>12956</v>
      </c>
      <c r="Z525" s="25">
        <v>12926.37</v>
      </c>
      <c r="AA525" s="26">
        <v>32.119999999999997</v>
      </c>
      <c r="AB525" s="27">
        <v>385.5</v>
      </c>
    </row>
    <row r="526" spans="1:28" x14ac:dyDescent="0.3">
      <c r="A526" s="5">
        <v>44845</v>
      </c>
      <c r="B526" s="25">
        <f t="shared" si="69"/>
        <v>1.3691384622087265E-2</v>
      </c>
      <c r="C526" s="25">
        <f t="shared" si="70"/>
        <v>1.4081640826640799E-2</v>
      </c>
      <c r="D526" s="25">
        <f t="shared" si="71"/>
        <v>2.0496720831835957E-2</v>
      </c>
      <c r="E526" s="25">
        <f t="shared" si="72"/>
        <v>1.2536408991046551E-2</v>
      </c>
      <c r="F526" s="25">
        <f t="shared" si="73"/>
        <v>1.0078443222592607E-2</v>
      </c>
      <c r="G526" s="25">
        <f t="shared" si="74"/>
        <v>1.4312245941149063E-2</v>
      </c>
      <c r="H526" s="25">
        <f t="shared" si="75"/>
        <v>4.3518875024573401E-3</v>
      </c>
      <c r="I526" s="25">
        <f t="shared" si="76"/>
        <v>2.7292142288007554E-2</v>
      </c>
      <c r="U526">
        <v>485.6</v>
      </c>
      <c r="V526" s="25">
        <v>482.9</v>
      </c>
      <c r="W526" s="25">
        <v>1128.25</v>
      </c>
      <c r="X526" s="25">
        <v>1131.3599999999999</v>
      </c>
      <c r="Y526" s="25">
        <v>12767</v>
      </c>
      <c r="Z526" s="25">
        <v>12788.42</v>
      </c>
      <c r="AA526" s="26">
        <v>32.1</v>
      </c>
      <c r="AB526" s="27">
        <v>379.5</v>
      </c>
    </row>
    <row r="527" spans="1:28" x14ac:dyDescent="0.3">
      <c r="A527" s="5">
        <v>44846</v>
      </c>
      <c r="B527" s="25">
        <f t="shared" si="69"/>
        <v>6.9295010882816834E-3</v>
      </c>
      <c r="C527" s="25">
        <f t="shared" si="70"/>
        <v>7.4009915530634509E-3</v>
      </c>
      <c r="D527" s="25">
        <f t="shared" si="71"/>
        <v>6.269613013595395E-3</v>
      </c>
      <c r="E527" s="25">
        <f t="shared" si="72"/>
        <v>6.7310936113186238E-3</v>
      </c>
      <c r="F527" s="25">
        <f t="shared" si="73"/>
        <v>7.4797011631861339E-3</v>
      </c>
      <c r="G527" s="25">
        <f t="shared" si="74"/>
        <v>6.2128970325584449E-3</v>
      </c>
      <c r="H527" s="25">
        <f t="shared" si="75"/>
        <v>-2.4222862065947808E-3</v>
      </c>
      <c r="I527" s="25">
        <f t="shared" si="76"/>
        <v>3.8387763071656669E-3</v>
      </c>
      <c r="U527">
        <v>492.6</v>
      </c>
      <c r="V527" s="25">
        <v>492.9</v>
      </c>
      <c r="W527" s="25">
        <v>1144.25</v>
      </c>
      <c r="X527" s="25">
        <v>1142.82</v>
      </c>
      <c r="Y527" s="25">
        <v>12943</v>
      </c>
      <c r="Z527" s="25">
        <v>12949.75</v>
      </c>
      <c r="AA527" s="26">
        <v>32.24</v>
      </c>
      <c r="AB527" s="27">
        <v>390</v>
      </c>
    </row>
    <row r="528" spans="1:28" x14ac:dyDescent="0.3">
      <c r="A528" s="5">
        <v>44847</v>
      </c>
      <c r="B528" s="25">
        <f t="shared" si="69"/>
        <v>3.905507127554754E-3</v>
      </c>
      <c r="C528" s="25">
        <f t="shared" si="70"/>
        <v>8.6711473024703265E-4</v>
      </c>
      <c r="D528" s="25">
        <f t="shared" si="71"/>
        <v>3.4215591395810058E-3</v>
      </c>
      <c r="E528" s="25">
        <f t="shared" si="72"/>
        <v>4.8176306709246117E-3</v>
      </c>
      <c r="F528" s="25">
        <f t="shared" si="73"/>
        <v>3.1823549383174781E-3</v>
      </c>
      <c r="G528" s="25">
        <f t="shared" si="74"/>
        <v>4.6294515272419122E-3</v>
      </c>
      <c r="H528" s="25">
        <f t="shared" si="75"/>
        <v>3.7241679192549582E-3</v>
      </c>
      <c r="I528" s="25">
        <f t="shared" si="76"/>
        <v>8.9002494702640784E-3</v>
      </c>
      <c r="U528">
        <v>495.67</v>
      </c>
      <c r="V528" s="25">
        <v>496</v>
      </c>
      <c r="W528" s="25">
        <v>1152.75</v>
      </c>
      <c r="X528" s="25">
        <v>1151.4000000000001</v>
      </c>
      <c r="Y528" s="25">
        <v>13033</v>
      </c>
      <c r="Z528" s="25">
        <v>13037.21</v>
      </c>
      <c r="AA528" s="26">
        <v>32.161999999999999</v>
      </c>
      <c r="AB528" s="27">
        <v>391.5</v>
      </c>
    </row>
    <row r="529" spans="1:28" x14ac:dyDescent="0.3">
      <c r="A529" s="5">
        <v>44848</v>
      </c>
      <c r="B529" s="25">
        <f t="shared" si="69"/>
        <v>-9.7539270294636771E-3</v>
      </c>
      <c r="C529" s="25">
        <f t="shared" si="70"/>
        <v>-9.1424232788973152E-3</v>
      </c>
      <c r="D529" s="25">
        <f t="shared" si="71"/>
        <v>-1.3757044800501718E-2</v>
      </c>
      <c r="E529" s="25">
        <f t="shared" si="72"/>
        <v>-8.7071505993181857E-3</v>
      </c>
      <c r="F529" s="25">
        <f t="shared" si="73"/>
        <v>-7.9356872969086421E-3</v>
      </c>
      <c r="G529" s="25">
        <f t="shared" si="74"/>
        <v>-1.3586671062766795E-2</v>
      </c>
      <c r="H529" s="25">
        <f t="shared" si="75"/>
        <v>-2.7607617379877898E-3</v>
      </c>
      <c r="I529" s="25">
        <f t="shared" si="76"/>
        <v>-2.824321231339505E-2</v>
      </c>
      <c r="U529">
        <v>497.97</v>
      </c>
      <c r="V529" s="25">
        <v>497.7</v>
      </c>
      <c r="W529" s="25">
        <v>1153.75</v>
      </c>
      <c r="X529" s="25">
        <v>1155.07</v>
      </c>
      <c r="Y529" s="25">
        <v>13084</v>
      </c>
      <c r="Z529" s="25">
        <v>13100.17</v>
      </c>
      <c r="AA529" s="26">
        <v>32.281999999999996</v>
      </c>
      <c r="AB529" s="27">
        <v>395</v>
      </c>
    </row>
    <row r="530" spans="1:28" x14ac:dyDescent="0.3">
      <c r="A530" s="5">
        <v>44851</v>
      </c>
      <c r="B530" s="25">
        <f t="shared" si="69"/>
        <v>5.5414595741206602E-3</v>
      </c>
      <c r="C530" s="25">
        <f t="shared" si="70"/>
        <v>5.2344721481729006E-3</v>
      </c>
      <c r="D530" s="25">
        <f t="shared" si="71"/>
        <v>2.0350027372873442E-3</v>
      </c>
      <c r="E530" s="25">
        <f t="shared" si="72"/>
        <v>3.0838083878405452E-3</v>
      </c>
      <c r="F530" s="25">
        <f t="shared" si="73"/>
        <v>3.8496759645520037E-3</v>
      </c>
      <c r="G530" s="25">
        <f t="shared" si="74"/>
        <v>1.1392998607888973E-3</v>
      </c>
      <c r="H530" s="25">
        <f t="shared" si="75"/>
        <v>-6.0443853016648817E-3</v>
      </c>
      <c r="I530" s="25">
        <f t="shared" si="76"/>
        <v>-5.2219439811517126E-3</v>
      </c>
      <c r="U530">
        <v>491.25</v>
      </c>
      <c r="V530" s="25">
        <v>490.9</v>
      </c>
      <c r="W530" s="25">
        <v>1143.25</v>
      </c>
      <c r="X530" s="25">
        <v>1145.94</v>
      </c>
      <c r="Y530" s="25">
        <v>12957</v>
      </c>
      <c r="Z530" s="25">
        <v>12986.6</v>
      </c>
      <c r="AA530" s="26">
        <v>32.192999999999998</v>
      </c>
      <c r="AB530" s="27">
        <v>384</v>
      </c>
    </row>
    <row r="531" spans="1:28" x14ac:dyDescent="0.3">
      <c r="A531" s="5">
        <v>44852</v>
      </c>
      <c r="B531" s="25">
        <f t="shared" si="69"/>
        <v>1.4931335523568531E-2</v>
      </c>
      <c r="C531" s="25">
        <f t="shared" si="70"/>
        <v>1.489825677514723E-2</v>
      </c>
      <c r="D531" s="25">
        <f t="shared" si="71"/>
        <v>1.5932574599557953E-2</v>
      </c>
      <c r="E531" s="25">
        <f t="shared" si="72"/>
        <v>1.5011077876754056E-2</v>
      </c>
      <c r="F531" s="25">
        <f t="shared" si="73"/>
        <v>1.5372045255880403E-2</v>
      </c>
      <c r="G531" s="25">
        <f t="shared" si="74"/>
        <v>1.6635628178507889E-2</v>
      </c>
      <c r="H531" s="25">
        <f t="shared" si="75"/>
        <v>-1.0005316158428668E-3</v>
      </c>
      <c r="I531" s="25">
        <f t="shared" si="76"/>
        <v>2.0726130517116952E-2</v>
      </c>
      <c r="U531">
        <v>491.81</v>
      </c>
      <c r="V531" s="25">
        <v>491.9</v>
      </c>
      <c r="W531" s="25">
        <v>1149.25</v>
      </c>
      <c r="X531" s="25">
        <v>1150.3599999999999</v>
      </c>
      <c r="Y531" s="25">
        <v>13029</v>
      </c>
      <c r="Z531" s="25">
        <v>13026.71</v>
      </c>
      <c r="AA531" s="26">
        <v>31.998999999999999</v>
      </c>
      <c r="AB531" s="27">
        <v>382</v>
      </c>
    </row>
    <row r="532" spans="1:28" x14ac:dyDescent="0.3">
      <c r="A532" s="5">
        <v>44853</v>
      </c>
      <c r="B532" s="25">
        <f t="shared" si="69"/>
        <v>8.133187388958376E-3</v>
      </c>
      <c r="C532" s="25">
        <f t="shared" si="70"/>
        <v>8.5361167059324269E-3</v>
      </c>
      <c r="D532" s="25">
        <f t="shared" si="71"/>
        <v>1.2328650886613526E-2</v>
      </c>
      <c r="E532" s="25">
        <f t="shared" si="72"/>
        <v>9.3356376183083168E-3</v>
      </c>
      <c r="F532" s="25">
        <f t="shared" si="73"/>
        <v>8.5833047002895173E-3</v>
      </c>
      <c r="G532" s="25">
        <f t="shared" si="74"/>
        <v>1.2519787545859884E-2</v>
      </c>
      <c r="H532" s="25">
        <f t="shared" si="75"/>
        <v>-3.6039463003938181E-3</v>
      </c>
      <c r="I532" s="25">
        <f t="shared" si="76"/>
        <v>2.2814677766171264E-2</v>
      </c>
      <c r="U532">
        <v>500.06</v>
      </c>
      <c r="V532" s="25">
        <v>499.8</v>
      </c>
      <c r="W532" s="25">
        <v>1166.5</v>
      </c>
      <c r="X532" s="25">
        <v>1168.18</v>
      </c>
      <c r="Y532" s="25">
        <v>13225</v>
      </c>
      <c r="Z532" s="25">
        <v>13223.73</v>
      </c>
      <c r="AA532" s="26">
        <v>31.966999999999999</v>
      </c>
      <c r="AB532" s="27">
        <v>390</v>
      </c>
    </row>
    <row r="533" spans="1:28" x14ac:dyDescent="0.3">
      <c r="A533" s="5">
        <v>44854</v>
      </c>
      <c r="B533" s="25">
        <f t="shared" si="69"/>
        <v>1.9312789219789434E-2</v>
      </c>
      <c r="C533" s="25">
        <f t="shared" si="70"/>
        <v>1.8526845707021879E-2</v>
      </c>
      <c r="D533" s="25">
        <f t="shared" si="71"/>
        <v>2.3824598840544133E-2</v>
      </c>
      <c r="E533" s="25">
        <f t="shared" si="72"/>
        <v>2.1570824701904138E-2</v>
      </c>
      <c r="F533" s="25">
        <f t="shared" si="73"/>
        <v>2.1419704646782299E-2</v>
      </c>
      <c r="G533" s="25">
        <f t="shared" si="74"/>
        <v>2.7638066152134249E-2</v>
      </c>
      <c r="H533" s="25">
        <f t="shared" si="75"/>
        <v>2.5084673883539127E-3</v>
      </c>
      <c r="I533" s="25">
        <f t="shared" si="76"/>
        <v>4.4124804908938095E-2</v>
      </c>
      <c r="U533">
        <v>506.36</v>
      </c>
      <c r="V533" s="25">
        <v>506</v>
      </c>
      <c r="W533" s="25">
        <v>1176.5</v>
      </c>
      <c r="X533" s="25">
        <v>1178.25</v>
      </c>
      <c r="Y533" s="25">
        <v>13333</v>
      </c>
      <c r="Z533" s="25">
        <v>13347.76</v>
      </c>
      <c r="AA533" s="26">
        <v>31.852</v>
      </c>
      <c r="AB533" s="27">
        <v>399</v>
      </c>
    </row>
    <row r="534" spans="1:28" x14ac:dyDescent="0.3">
      <c r="A534" s="5">
        <v>44855</v>
      </c>
      <c r="B534" s="25">
        <f t="shared" si="69"/>
        <v>-7.9028440407206465E-3</v>
      </c>
      <c r="C534" s="25">
        <f t="shared" si="70"/>
        <v>-6.4874141934692636E-3</v>
      </c>
      <c r="D534" s="25">
        <f t="shared" si="71"/>
        <v>-1.0670389338354692E-2</v>
      </c>
      <c r="E534" s="25">
        <f t="shared" si="72"/>
        <v>-9.9512400238095204E-3</v>
      </c>
      <c r="F534" s="25">
        <f t="shared" si="73"/>
        <v>-8.5011753652491692E-3</v>
      </c>
      <c r="G534" s="25">
        <f t="shared" si="74"/>
        <v>-1.2487597517070887E-2</v>
      </c>
      <c r="H534" s="25">
        <f t="shared" si="75"/>
        <v>-1.7884138071319486E-2</v>
      </c>
      <c r="I534" s="25">
        <f t="shared" si="76"/>
        <v>-2.3045289117884019E-2</v>
      </c>
      <c r="U534">
        <v>520.54999999999995</v>
      </c>
      <c r="V534" s="25">
        <v>518.20000000000005</v>
      </c>
      <c r="W534" s="25">
        <v>1198.5</v>
      </c>
      <c r="X534" s="25">
        <v>1203.76</v>
      </c>
      <c r="Y534" s="25">
        <v>13593</v>
      </c>
      <c r="Z534" s="25">
        <v>13638.81</v>
      </c>
      <c r="AA534" s="26">
        <v>31.931999999999999</v>
      </c>
      <c r="AB534" s="27">
        <v>417</v>
      </c>
    </row>
    <row r="535" spans="1:28" x14ac:dyDescent="0.3">
      <c r="A535" s="5">
        <v>44858</v>
      </c>
      <c r="B535" s="25">
        <f t="shared" si="69"/>
        <v>4.1254942457615677E-2</v>
      </c>
      <c r="C535" s="25">
        <f t="shared" si="70"/>
        <v>4.3145557913878141E-2</v>
      </c>
      <c r="D535" s="25">
        <f t="shared" si="71"/>
        <v>5.2988755052692342E-2</v>
      </c>
      <c r="E535" s="25">
        <f t="shared" si="72"/>
        <v>3.6629018683905279E-2</v>
      </c>
      <c r="F535" s="25">
        <f t="shared" si="73"/>
        <v>3.904926705010188E-2</v>
      </c>
      <c r="G535" s="25">
        <f t="shared" si="74"/>
        <v>5.0022281386609906E-2</v>
      </c>
      <c r="H535" s="25">
        <f t="shared" si="75"/>
        <v>-8.6131522024090225E-3</v>
      </c>
      <c r="I535" s="25">
        <f t="shared" si="76"/>
        <v>8.013708736309727E-2</v>
      </c>
      <c r="U535">
        <v>514.09</v>
      </c>
      <c r="V535" s="25">
        <v>512.70000000000005</v>
      </c>
      <c r="W535" s="25">
        <v>1190.75</v>
      </c>
      <c r="X535" s="25">
        <v>1193.57</v>
      </c>
      <c r="Y535" s="25">
        <v>13486</v>
      </c>
      <c r="Z535" s="25">
        <v>13503.76</v>
      </c>
      <c r="AA535" s="26">
        <v>31.366</v>
      </c>
      <c r="AB535" s="27">
        <v>407.5</v>
      </c>
    </row>
    <row r="536" spans="1:28" x14ac:dyDescent="0.3">
      <c r="A536" s="5">
        <v>44859</v>
      </c>
      <c r="B536" s="25">
        <f t="shared" si="69"/>
        <v>5.0392242624985829E-3</v>
      </c>
      <c r="C536" s="25">
        <f t="shared" si="70"/>
        <v>3.4126300308258491E-3</v>
      </c>
      <c r="D536" s="25">
        <f t="shared" si="71"/>
        <v>2.7708524239453015E-3</v>
      </c>
      <c r="E536" s="25">
        <f t="shared" si="72"/>
        <v>1.1875611047484833E-2</v>
      </c>
      <c r="F536" s="25">
        <f t="shared" si="73"/>
        <v>1.2586638110254365E-2</v>
      </c>
      <c r="G536" s="25">
        <f t="shared" si="74"/>
        <v>1.1369821682221917E-2</v>
      </c>
      <c r="H536" s="25">
        <f t="shared" si="75"/>
        <v>-6.7759681043463105E-3</v>
      </c>
      <c r="I536" s="25">
        <f t="shared" si="76"/>
        <v>7.8962621222255398E-3</v>
      </c>
      <c r="U536">
        <v>540.46</v>
      </c>
      <c r="V536" s="25">
        <v>540.6</v>
      </c>
      <c r="W536" s="25">
        <v>1243.25</v>
      </c>
      <c r="X536" s="25">
        <v>1241.0999999999999</v>
      </c>
      <c r="Y536" s="25">
        <v>14054</v>
      </c>
      <c r="Z536" s="25">
        <v>14007.56</v>
      </c>
      <c r="AA536" s="26">
        <v>31.097000000000001</v>
      </c>
      <c r="AB536" s="27">
        <v>441.5</v>
      </c>
    </row>
    <row r="537" spans="1:28" x14ac:dyDescent="0.3">
      <c r="A537" s="5">
        <v>44860</v>
      </c>
      <c r="B537" s="25">
        <f t="shared" si="69"/>
        <v>2.7856176519584764E-2</v>
      </c>
      <c r="C537" s="25">
        <f t="shared" si="70"/>
        <v>2.6109078013906141E-2</v>
      </c>
      <c r="D537" s="25">
        <f t="shared" si="71"/>
        <v>4.0667029553096354E-2</v>
      </c>
      <c r="E537" s="25">
        <f t="shared" si="72"/>
        <v>2.5864558290858909E-2</v>
      </c>
      <c r="F537" s="25">
        <f t="shared" si="73"/>
        <v>2.2469673211453565E-2</v>
      </c>
      <c r="G537" s="25">
        <f t="shared" si="74"/>
        <v>3.7027301943455611E-2</v>
      </c>
      <c r="H537" s="25">
        <f t="shared" si="75"/>
        <v>7.3867729390501282E-3</v>
      </c>
      <c r="I537" s="25">
        <f t="shared" si="76"/>
        <v>7.5711821735696377E-2</v>
      </c>
      <c r="U537">
        <v>546.64</v>
      </c>
      <c r="V537" s="25">
        <v>542.1</v>
      </c>
      <c r="W537" s="25">
        <v>1247.5</v>
      </c>
      <c r="X537" s="25">
        <v>1256.82</v>
      </c>
      <c r="Y537" s="25">
        <v>14125</v>
      </c>
      <c r="Z537" s="25">
        <v>14174.9</v>
      </c>
      <c r="AA537" s="26">
        <v>30.887</v>
      </c>
      <c r="AB537" s="27">
        <v>445</v>
      </c>
    </row>
    <row r="538" spans="1:28" x14ac:dyDescent="0.3">
      <c r="A538" s="5">
        <v>44861</v>
      </c>
      <c r="B538" s="25">
        <f t="shared" si="69"/>
        <v>-1.722772021032691E-3</v>
      </c>
      <c r="C538" s="25">
        <f t="shared" si="70"/>
        <v>1.7555841824942547E-3</v>
      </c>
      <c r="D538" s="25">
        <f t="shared" si="71"/>
        <v>6.355953600698727E-3</v>
      </c>
      <c r="E538" s="25">
        <f t="shared" si="72"/>
        <v>-6.1615355725292852E-4</v>
      </c>
      <c r="F538" s="25">
        <f t="shared" si="73"/>
        <v>-1.6818504314816476E-3</v>
      </c>
      <c r="G538" s="25">
        <f t="shared" si="74"/>
        <v>2.7638672982437697E-3</v>
      </c>
      <c r="H538" s="25">
        <f t="shared" si="75"/>
        <v>-2.1233479650398209E-3</v>
      </c>
      <c r="I538" s="25">
        <f t="shared" si="76"/>
        <v>1.4478019180653235E-2</v>
      </c>
      <c r="U538">
        <v>567.26</v>
      </c>
      <c r="V538" s="25">
        <v>564.6</v>
      </c>
      <c r="W538" s="25">
        <v>1280.5</v>
      </c>
      <c r="X538" s="25">
        <v>1285.3800000000001</v>
      </c>
      <c r="Y538" s="25">
        <v>14524</v>
      </c>
      <c r="Z538" s="25">
        <v>14546.31</v>
      </c>
      <c r="AA538" s="26">
        <v>31.116</v>
      </c>
      <c r="AB538" s="27">
        <v>480</v>
      </c>
    </row>
    <row r="539" spans="1:28" x14ac:dyDescent="0.3">
      <c r="A539" s="5">
        <v>44862</v>
      </c>
      <c r="B539" s="25">
        <f t="shared" si="69"/>
        <v>8.2730097789920443E-4</v>
      </c>
      <c r="C539" s="25">
        <f t="shared" si="70"/>
        <v>0</v>
      </c>
      <c r="D539" s="25">
        <f t="shared" si="71"/>
        <v>-5.2812253670088015E-4</v>
      </c>
      <c r="E539" s="25">
        <f t="shared" si="72"/>
        <v>-1.4584188976403089E-4</v>
      </c>
      <c r="F539" s="25">
        <f t="shared" si="73"/>
        <v>-1.7159084483480426E-3</v>
      </c>
      <c r="G539" s="25">
        <f t="shared" si="74"/>
        <v>-2.6404747069307668E-3</v>
      </c>
      <c r="H539" s="25">
        <f t="shared" si="75"/>
        <v>2.0912096416932664E-3</v>
      </c>
      <c r="I539" s="25">
        <f t="shared" si="76"/>
        <v>-4.1152321451065439E-3</v>
      </c>
      <c r="U539">
        <v>568.83000000000004</v>
      </c>
      <c r="V539" s="25">
        <v>568.20000000000005</v>
      </c>
      <c r="W539" s="25">
        <v>1282.75</v>
      </c>
      <c r="X539" s="25">
        <v>1283.22</v>
      </c>
      <c r="Y539" s="25">
        <v>14499</v>
      </c>
      <c r="Z539" s="25">
        <v>14537.35</v>
      </c>
      <c r="AA539" s="26">
        <v>31.05</v>
      </c>
      <c r="AB539" s="27">
        <v>487</v>
      </c>
    </row>
    <row r="540" spans="1:28" x14ac:dyDescent="0.3">
      <c r="A540" s="5">
        <v>44865</v>
      </c>
      <c r="B540" s="25">
        <f t="shared" si="69"/>
        <v>-3.1750440808574467E-3</v>
      </c>
      <c r="C540" s="25">
        <f t="shared" si="70"/>
        <v>-5.4719698779933795E-3</v>
      </c>
      <c r="D540" s="25">
        <f t="shared" si="71"/>
        <v>-2.6448045038768128E-3</v>
      </c>
      <c r="E540" s="25">
        <f t="shared" si="72"/>
        <v>-2.0826296033645965E-3</v>
      </c>
      <c r="F540" s="25">
        <f t="shared" si="73"/>
        <v>-3.9891485628550244E-3</v>
      </c>
      <c r="G540" s="25">
        <f t="shared" si="74"/>
        <v>-1.7112265905211324E-3</v>
      </c>
      <c r="H540" s="25">
        <f t="shared" si="75"/>
        <v>-1.2856362309990178E-4</v>
      </c>
      <c r="I540" s="25">
        <f t="shared" si="76"/>
        <v>4.1152321451065794E-3</v>
      </c>
      <c r="U540">
        <v>567.33000000000004</v>
      </c>
      <c r="V540" s="25">
        <v>567.9</v>
      </c>
      <c r="W540" s="25">
        <v>1282.75</v>
      </c>
      <c r="X540" s="25">
        <v>1281.02</v>
      </c>
      <c r="Y540" s="25">
        <v>14511</v>
      </c>
      <c r="Z540" s="25">
        <v>14535.23</v>
      </c>
      <c r="AA540" s="26">
        <v>31.114999999999998</v>
      </c>
      <c r="AB540" s="27">
        <v>485</v>
      </c>
    </row>
    <row r="541" spans="1:28" x14ac:dyDescent="0.3">
      <c r="A541" s="5">
        <v>44866</v>
      </c>
      <c r="B541" s="25">
        <f t="shared" si="69"/>
        <v>-2.3532679741577515E-3</v>
      </c>
      <c r="C541" s="25">
        <f t="shared" si="70"/>
        <v>-3.1403362412064464E-3</v>
      </c>
      <c r="D541" s="25">
        <f t="shared" si="71"/>
        <v>-4.4236115663735661E-3</v>
      </c>
      <c r="E541" s="25">
        <f t="shared" si="72"/>
        <v>-3.8405290211767484E-3</v>
      </c>
      <c r="F541" s="25">
        <f t="shared" si="73"/>
        <v>-3.9264393709204691E-3</v>
      </c>
      <c r="G541" s="25">
        <f t="shared" si="74"/>
        <v>-5.9147669293557765E-3</v>
      </c>
      <c r="H541" s="25">
        <f t="shared" si="75"/>
        <v>3.9457906675727959E-3</v>
      </c>
      <c r="I541" s="25">
        <f t="shared" si="76"/>
        <v>-1.0320009031989472E-2</v>
      </c>
      <c r="U541">
        <v>566.36</v>
      </c>
      <c r="V541" s="25">
        <v>566.4</v>
      </c>
      <c r="W541" s="25">
        <v>1275.75</v>
      </c>
      <c r="X541" s="25">
        <v>1275.92</v>
      </c>
      <c r="Y541" s="25">
        <v>14465</v>
      </c>
      <c r="Z541" s="25">
        <v>14504.99</v>
      </c>
      <c r="AA541" s="26">
        <v>31.111000000000001</v>
      </c>
      <c r="AB541" s="27">
        <v>487</v>
      </c>
    </row>
    <row r="542" spans="1:28" x14ac:dyDescent="0.3">
      <c r="A542" s="5">
        <v>44867</v>
      </c>
      <c r="B542" s="25">
        <f t="shared" si="69"/>
        <v>5.0458029986091913E-3</v>
      </c>
      <c r="C542" s="25">
        <f t="shared" si="70"/>
        <v>2.748333100161481E-3</v>
      </c>
      <c r="D542" s="25">
        <f t="shared" si="71"/>
        <v>5.6587242068459444E-3</v>
      </c>
      <c r="E542" s="25">
        <f t="shared" si="72"/>
        <v>6.40256826517995E-3</v>
      </c>
      <c r="F542" s="25">
        <f t="shared" si="73"/>
        <v>5.3440183681237709E-3</v>
      </c>
      <c r="G542" s="25">
        <f t="shared" si="74"/>
        <v>9.0527157360493632E-3</v>
      </c>
      <c r="H542" s="25">
        <f t="shared" si="75"/>
        <v>-4.363736630029643E-3</v>
      </c>
      <c r="I542" s="25">
        <f t="shared" si="76"/>
        <v>1.8500013743920209E-2</v>
      </c>
      <c r="U542">
        <v>563.02</v>
      </c>
      <c r="V542" s="25">
        <v>563.9</v>
      </c>
      <c r="W542" s="25">
        <v>1271.75</v>
      </c>
      <c r="X542" s="25">
        <v>1270.92</v>
      </c>
      <c r="Y542" s="25">
        <v>14431</v>
      </c>
      <c r="Z542" s="25">
        <v>14449.39</v>
      </c>
      <c r="AA542" s="26">
        <v>31.234000000000002</v>
      </c>
      <c r="AB542" s="27">
        <v>482</v>
      </c>
    </row>
    <row r="543" spans="1:28" x14ac:dyDescent="0.3">
      <c r="A543" s="5">
        <v>44868</v>
      </c>
      <c r="B543" s="25">
        <f t="shared" si="69"/>
        <v>6.5285597652929087E-3</v>
      </c>
      <c r="C543" s="25">
        <f t="shared" si="70"/>
        <v>8.5887703452235137E-3</v>
      </c>
      <c r="D543" s="25">
        <f t="shared" si="71"/>
        <v>7.9037910357299592E-3</v>
      </c>
      <c r="E543" s="25">
        <f t="shared" si="72"/>
        <v>4.5515218156967716E-3</v>
      </c>
      <c r="F543" s="25">
        <f t="shared" si="73"/>
        <v>4.6926265220505982E-3</v>
      </c>
      <c r="G543" s="25">
        <f t="shared" si="74"/>
        <v>3.742065662707972E-3</v>
      </c>
      <c r="H543" s="25">
        <f t="shared" si="75"/>
        <v>4.8222984008227374E-4</v>
      </c>
      <c r="I543" s="25">
        <f t="shared" si="76"/>
        <v>2.0345886977874567E-3</v>
      </c>
      <c r="U543">
        <v>568.14</v>
      </c>
      <c r="V543" s="25">
        <v>567.1</v>
      </c>
      <c r="W543" s="25">
        <v>1275.25</v>
      </c>
      <c r="X543" s="25">
        <v>1277.73</v>
      </c>
      <c r="Y543" s="25">
        <v>14504</v>
      </c>
      <c r="Z543" s="25">
        <v>14542.2</v>
      </c>
      <c r="AA543" s="26">
        <v>31.097999999999999</v>
      </c>
      <c r="AB543" s="27">
        <v>491</v>
      </c>
    </row>
    <row r="544" spans="1:28" x14ac:dyDescent="0.3">
      <c r="A544" s="5">
        <v>44869</v>
      </c>
      <c r="B544" s="25">
        <f t="shared" si="69"/>
        <v>1.1915845888703189E-2</v>
      </c>
      <c r="C544" s="25">
        <f t="shared" si="70"/>
        <v>1.1402191364245943E-2</v>
      </c>
      <c r="D544" s="25">
        <f t="shared" si="71"/>
        <v>9.4028204523871478E-3</v>
      </c>
      <c r="E544" s="25">
        <f t="shared" si="72"/>
        <v>1.1939225683940938E-2</v>
      </c>
      <c r="F544" s="25">
        <f t="shared" si="73"/>
        <v>1.2855766449006448E-2</v>
      </c>
      <c r="G544" s="25">
        <f t="shared" si="74"/>
        <v>1.1628342079812981E-2</v>
      </c>
      <c r="H544" s="25">
        <f t="shared" si="75"/>
        <v>-6.934281385848934E-3</v>
      </c>
      <c r="I544" s="25">
        <f t="shared" si="76"/>
        <v>8.0972102326193028E-3</v>
      </c>
      <c r="U544">
        <v>570.27</v>
      </c>
      <c r="V544" s="25">
        <v>571.6</v>
      </c>
      <c r="W544" s="25">
        <v>1286.25</v>
      </c>
      <c r="X544" s="25">
        <v>1283.74</v>
      </c>
      <c r="Y544" s="25">
        <v>14599</v>
      </c>
      <c r="Z544" s="25">
        <v>14608.54</v>
      </c>
      <c r="AA544" s="26">
        <v>31.113</v>
      </c>
      <c r="AB544" s="27">
        <v>492</v>
      </c>
    </row>
    <row r="545" spans="1:28" x14ac:dyDescent="0.3">
      <c r="A545" s="5">
        <v>44872</v>
      </c>
      <c r="B545" s="25">
        <f t="shared" si="69"/>
        <v>-4.3413444931998555E-3</v>
      </c>
      <c r="C545" s="25">
        <f t="shared" si="70"/>
        <v>-3.464873533786242E-3</v>
      </c>
      <c r="D545" s="25">
        <f t="shared" si="71"/>
        <v>-1.3874438576713967E-3</v>
      </c>
      <c r="E545" s="25">
        <f t="shared" si="72"/>
        <v>-3.7141636911829486E-4</v>
      </c>
      <c r="F545" s="25">
        <f t="shared" si="73"/>
        <v>-1.439109385943927E-3</v>
      </c>
      <c r="G545" s="25">
        <f t="shared" si="74"/>
        <v>2.4263011158707427E-4</v>
      </c>
      <c r="H545" s="25">
        <f t="shared" si="75"/>
        <v>1.3260671121836528E-3</v>
      </c>
      <c r="I545" s="25">
        <f t="shared" si="76"/>
        <v>4.024150299725548E-3</v>
      </c>
      <c r="U545">
        <v>576.94000000000005</v>
      </c>
      <c r="V545" s="25">
        <v>577</v>
      </c>
      <c r="W545" s="25">
        <v>1301</v>
      </c>
      <c r="X545" s="25">
        <v>1300.3499999999999</v>
      </c>
      <c r="Y545" s="25">
        <v>14774</v>
      </c>
      <c r="Z545" s="25">
        <v>14784</v>
      </c>
      <c r="AA545" s="26">
        <v>30.898</v>
      </c>
      <c r="AB545" s="27">
        <v>496</v>
      </c>
    </row>
    <row r="546" spans="1:28" x14ac:dyDescent="0.3">
      <c r="A546" s="5">
        <v>44873</v>
      </c>
      <c r="B546" s="25">
        <f t="shared" si="69"/>
        <v>-1.6173598169410244E-2</v>
      </c>
      <c r="C546" s="25">
        <f t="shared" si="70"/>
        <v>-1.5154748946179779E-2</v>
      </c>
      <c r="D546" s="25">
        <f t="shared" si="71"/>
        <v>-2.1400571152369312E-2</v>
      </c>
      <c r="E546" s="25">
        <f t="shared" si="72"/>
        <v>-1.5111051399048435E-2</v>
      </c>
      <c r="F546" s="25">
        <f t="shared" si="73"/>
        <v>-1.5248752193023409E-2</v>
      </c>
      <c r="G546" s="25">
        <f t="shared" si="74"/>
        <v>-2.1668580037777493E-2</v>
      </c>
      <c r="H546" s="25">
        <f t="shared" si="75"/>
        <v>1.3565893553349718E-3</v>
      </c>
      <c r="I546" s="25">
        <f t="shared" si="76"/>
        <v>-3.5772848614305734E-2</v>
      </c>
      <c r="U546">
        <v>577.08000000000004</v>
      </c>
      <c r="V546" s="25">
        <v>576.20000000000005</v>
      </c>
      <c r="W546" s="25">
        <v>1296.5</v>
      </c>
      <c r="X546" s="25">
        <v>1298.48</v>
      </c>
      <c r="Y546" s="25">
        <v>14710</v>
      </c>
      <c r="Z546" s="25">
        <v>14778.51</v>
      </c>
      <c r="AA546" s="26">
        <v>30.939</v>
      </c>
      <c r="AB546" s="27">
        <v>498</v>
      </c>
    </row>
    <row r="547" spans="1:28" x14ac:dyDescent="0.3">
      <c r="A547" s="5">
        <v>44874</v>
      </c>
      <c r="B547" s="25">
        <f t="shared" si="69"/>
        <v>1.2768760014569391E-2</v>
      </c>
      <c r="C547" s="25">
        <f t="shared" si="70"/>
        <v>1.0903534814103309E-2</v>
      </c>
      <c r="D547" s="25">
        <f t="shared" si="71"/>
        <v>1.2685159527315861E-2</v>
      </c>
      <c r="E547" s="25">
        <f t="shared" si="72"/>
        <v>1.0440014035193354E-2</v>
      </c>
      <c r="F547" s="25">
        <f t="shared" si="73"/>
        <v>1.0532144649464715E-2</v>
      </c>
      <c r="G547" s="25">
        <f t="shared" si="74"/>
        <v>1.1619644475816648E-2</v>
      </c>
      <c r="H547" s="25">
        <f t="shared" si="75"/>
        <v>-8.7188186680880824E-4</v>
      </c>
      <c r="I547" s="25">
        <f t="shared" si="76"/>
        <v>1.3436894672242647E-2</v>
      </c>
      <c r="U547">
        <v>564.71</v>
      </c>
      <c r="V547" s="25">
        <v>564</v>
      </c>
      <c r="W547" s="25">
        <v>1277</v>
      </c>
      <c r="X547" s="25">
        <v>1278.83</v>
      </c>
      <c r="Y547" s="25">
        <v>14474</v>
      </c>
      <c r="Z547" s="25">
        <v>14556.87</v>
      </c>
      <c r="AA547" s="26">
        <v>30.981000000000002</v>
      </c>
      <c r="AB547" s="27">
        <v>480.5</v>
      </c>
    </row>
    <row r="548" spans="1:28" x14ac:dyDescent="0.3">
      <c r="A548" s="5">
        <v>44875</v>
      </c>
      <c r="B548" s="25">
        <f t="shared" si="69"/>
        <v>9.6396103167692739E-3</v>
      </c>
      <c r="C548" s="25">
        <f t="shared" si="70"/>
        <v>7.3316940420638313E-3</v>
      </c>
      <c r="D548" s="25">
        <f t="shared" si="71"/>
        <v>2.4479816386400372E-3</v>
      </c>
      <c r="E548" s="25">
        <f t="shared" si="72"/>
        <v>1.1484725845810218E-2</v>
      </c>
      <c r="F548" s="25">
        <f t="shared" si="73"/>
        <v>1.2296702453034119E-2</v>
      </c>
      <c r="G548" s="25">
        <f t="shared" si="74"/>
        <v>1.0620616579531462E-2</v>
      </c>
      <c r="H548" s="25">
        <f t="shared" si="75"/>
        <v>-4.8576798135642318E-3</v>
      </c>
      <c r="I548" s="25">
        <f t="shared" si="76"/>
        <v>6.1412680220824288E-3</v>
      </c>
      <c r="U548">
        <v>571.30999999999995</v>
      </c>
      <c r="V548" s="25">
        <v>571.20000000000005</v>
      </c>
      <c r="W548" s="25">
        <v>1291</v>
      </c>
      <c r="X548" s="25">
        <v>1292.3699999999999</v>
      </c>
      <c r="Y548" s="25">
        <v>14660</v>
      </c>
      <c r="Z548" s="25">
        <v>14709.64</v>
      </c>
      <c r="AA548" s="26">
        <v>30.954000000000001</v>
      </c>
      <c r="AB548" s="27">
        <v>487</v>
      </c>
    </row>
    <row r="549" spans="1:28" x14ac:dyDescent="0.3">
      <c r="A549" s="5">
        <v>44876</v>
      </c>
      <c r="B549" s="25">
        <f t="shared" si="69"/>
        <v>1.1953671313798788E-2</v>
      </c>
      <c r="C549" s="25">
        <f t="shared" si="70"/>
        <v>1.0517354810851198E-2</v>
      </c>
      <c r="D549" s="25">
        <f t="shared" si="71"/>
        <v>1.3702408473931492E-2</v>
      </c>
      <c r="E549" s="25">
        <f t="shared" si="72"/>
        <v>8.915383541482828E-3</v>
      </c>
      <c r="F549" s="25">
        <f t="shared" si="73"/>
        <v>8.1449171832537332E-3</v>
      </c>
      <c r="G549" s="25">
        <f t="shared" si="74"/>
        <v>1.0406172156974328E-2</v>
      </c>
      <c r="H549" s="25">
        <f t="shared" si="75"/>
        <v>-7.7235560167456894E-3</v>
      </c>
      <c r="I549" s="25">
        <f t="shared" si="76"/>
        <v>1.7198198297220822E-2</v>
      </c>
      <c r="U549">
        <v>577.41</v>
      </c>
      <c r="V549" s="25">
        <v>572.6</v>
      </c>
      <c r="W549" s="25">
        <v>1300.5</v>
      </c>
      <c r="X549" s="25">
        <v>1308.3599999999999</v>
      </c>
      <c r="Y549" s="25">
        <v>14802</v>
      </c>
      <c r="Z549" s="25">
        <v>14879.55</v>
      </c>
      <c r="AA549" s="26">
        <v>30.803999999999998</v>
      </c>
      <c r="AB549" s="27">
        <v>490</v>
      </c>
    </row>
    <row r="550" spans="1:28" x14ac:dyDescent="0.3">
      <c r="A550" s="5">
        <v>44879</v>
      </c>
      <c r="B550" s="25">
        <f t="shared" si="69"/>
        <v>-6.4291676046973213E-3</v>
      </c>
      <c r="C550" s="25">
        <f t="shared" si="70"/>
        <v>-5.5317260753354365E-3</v>
      </c>
      <c r="D550" s="25">
        <f t="shared" si="71"/>
        <v>-8.476826124733345E-3</v>
      </c>
      <c r="E550" s="25">
        <f t="shared" si="72"/>
        <v>-2.8095489720613362E-3</v>
      </c>
      <c r="F550" s="25">
        <f t="shared" si="73"/>
        <v>-1.8743010058948878E-3</v>
      </c>
      <c r="G550" s="25">
        <f t="shared" si="74"/>
        <v>-4.8967066615868407E-3</v>
      </c>
      <c r="H550" s="25">
        <f t="shared" si="75"/>
        <v>-9.4918589893810631E-4</v>
      </c>
      <c r="I550" s="25">
        <f t="shared" si="76"/>
        <v>-1.210912878974945E-2</v>
      </c>
      <c r="U550">
        <v>583.45000000000005</v>
      </c>
      <c r="V550" s="25">
        <v>580.5</v>
      </c>
      <c r="W550" s="25">
        <v>1314.25</v>
      </c>
      <c r="X550" s="25">
        <v>1319.06</v>
      </c>
      <c r="Y550" s="25">
        <v>14980</v>
      </c>
      <c r="Z550" s="25">
        <v>15012.8</v>
      </c>
      <c r="AA550" s="26">
        <v>30.567</v>
      </c>
      <c r="AB550" s="27">
        <v>498.5</v>
      </c>
    </row>
    <row r="551" spans="1:28" x14ac:dyDescent="0.3">
      <c r="A551" s="5">
        <v>44880</v>
      </c>
      <c r="B551" s="25">
        <f t="shared" si="69"/>
        <v>3.0858010667228967E-3</v>
      </c>
      <c r="C551" s="25">
        <f t="shared" si="70"/>
        <v>3.2464460862850378E-3</v>
      </c>
      <c r="D551" s="25">
        <f t="shared" si="71"/>
        <v>1.9092256081542059E-3</v>
      </c>
      <c r="E551" s="25">
        <f t="shared" si="72"/>
        <v>6.717544863182695E-4</v>
      </c>
      <c r="F551" s="25">
        <f t="shared" si="73"/>
        <v>-5.3169066249698061E-5</v>
      </c>
      <c r="G551" s="25">
        <f t="shared" si="74"/>
        <v>-1.8101112557756603E-3</v>
      </c>
      <c r="H551" s="25">
        <f t="shared" si="75"/>
        <v>1.635965420658842E-3</v>
      </c>
      <c r="I551" s="25">
        <f t="shared" si="76"/>
        <v>-7.1319711372715899E-3</v>
      </c>
      <c r="U551">
        <v>580.6</v>
      </c>
      <c r="V551" s="25">
        <v>575.6</v>
      </c>
      <c r="W551" s="25">
        <v>1307</v>
      </c>
      <c r="X551" s="25">
        <v>1316.59</v>
      </c>
      <c r="Y551" s="25">
        <v>14884</v>
      </c>
      <c r="Z551" s="25">
        <v>14970.68</v>
      </c>
      <c r="AA551" s="26">
        <v>30.538</v>
      </c>
      <c r="AB551" s="27">
        <v>492.5</v>
      </c>
    </row>
    <row r="552" spans="1:28" x14ac:dyDescent="0.3">
      <c r="A552" s="5">
        <v>44881</v>
      </c>
      <c r="B552" s="25">
        <f t="shared" si="69"/>
        <v>-1.6954710576002764E-2</v>
      </c>
      <c r="C552" s="25">
        <f t="shared" si="70"/>
        <v>-1.6920226779438642E-2</v>
      </c>
      <c r="D552" s="25">
        <f t="shared" si="71"/>
        <v>-1.7668613224950769E-2</v>
      </c>
      <c r="E552" s="25">
        <f t="shared" si="72"/>
        <v>-1.6955183786300895E-2</v>
      </c>
      <c r="F552" s="25">
        <f t="shared" si="73"/>
        <v>-1.6357651992144537E-2</v>
      </c>
      <c r="G552" s="25">
        <f t="shared" si="74"/>
        <v>-1.7967369956293899E-2</v>
      </c>
      <c r="H552" s="25">
        <f t="shared" si="75"/>
        <v>1.5680128653683977E-3</v>
      </c>
      <c r="I552" s="25">
        <f t="shared" si="76"/>
        <v>-2.2751756983416069E-2</v>
      </c>
      <c r="U552">
        <v>579.54999999999995</v>
      </c>
      <c r="V552" s="25">
        <v>576.70000000000005</v>
      </c>
      <c r="W552" s="25">
        <v>1311.25</v>
      </c>
      <c r="X552" s="25">
        <v>1316.52</v>
      </c>
      <c r="Y552" s="25">
        <v>14930</v>
      </c>
      <c r="Z552" s="25">
        <v>14980.74</v>
      </c>
      <c r="AA552" s="26">
        <v>30.588000000000001</v>
      </c>
      <c r="AB552" s="27">
        <v>489</v>
      </c>
    </row>
    <row r="553" spans="1:28" x14ac:dyDescent="0.3">
      <c r="A553" s="5">
        <v>44882</v>
      </c>
      <c r="B553" s="25">
        <f t="shared" si="69"/>
        <v>-3.6855078571760057E-3</v>
      </c>
      <c r="C553" s="25">
        <f t="shared" si="70"/>
        <v>-3.1074019954542981E-3</v>
      </c>
      <c r="D553" s="25">
        <f t="shared" si="71"/>
        <v>-4.0675624213218605E-3</v>
      </c>
      <c r="E553" s="25">
        <f t="shared" si="72"/>
        <v>-6.7352937228055132E-3</v>
      </c>
      <c r="F553" s="25">
        <f t="shared" si="73"/>
        <v>-6.9110060456046511E-3</v>
      </c>
      <c r="G553" s="25">
        <f t="shared" si="74"/>
        <v>-6.4328171002255323E-3</v>
      </c>
      <c r="H553" s="25">
        <f t="shared" si="75"/>
        <v>-6.8570311742935245E-4</v>
      </c>
      <c r="I553" s="25">
        <f t="shared" si="76"/>
        <v>-6.2959284568148118E-3</v>
      </c>
      <c r="U553">
        <v>569.23</v>
      </c>
      <c r="V553" s="25">
        <v>566.6</v>
      </c>
      <c r="W553" s="25">
        <v>1289.25</v>
      </c>
      <c r="X553" s="25">
        <v>1295.1600000000001</v>
      </c>
      <c r="Y553" s="25">
        <v>14679</v>
      </c>
      <c r="Z553" s="25">
        <v>14728.88</v>
      </c>
      <c r="AA553" s="26">
        <v>30.635999999999999</v>
      </c>
      <c r="AB553" s="27">
        <v>478</v>
      </c>
    </row>
    <row r="554" spans="1:28" x14ac:dyDescent="0.3">
      <c r="A554" s="5">
        <v>44883</v>
      </c>
      <c r="B554" s="25">
        <f t="shared" si="69"/>
        <v>-8.9286307443013184E-3</v>
      </c>
      <c r="C554" s="25">
        <f t="shared" si="70"/>
        <v>-8.9879463986795236E-3</v>
      </c>
      <c r="D554" s="25">
        <f t="shared" si="71"/>
        <v>-9.257676942494698E-3</v>
      </c>
      <c r="E554" s="25">
        <f t="shared" si="72"/>
        <v>-5.2749920572096416E-3</v>
      </c>
      <c r="F554" s="25">
        <f t="shared" si="73"/>
        <v>-7.5856081790967329E-3</v>
      </c>
      <c r="G554" s="25">
        <f t="shared" si="74"/>
        <v>-7.6674970085603171E-3</v>
      </c>
      <c r="H554" s="25">
        <f t="shared" si="75"/>
        <v>2.9393034062601847E-4</v>
      </c>
      <c r="I554" s="25">
        <f t="shared" si="76"/>
        <v>-7.3957019611290246E-3</v>
      </c>
      <c r="U554">
        <v>565.58000000000004</v>
      </c>
      <c r="V554" s="25">
        <v>564.29999999999995</v>
      </c>
      <c r="W554" s="25">
        <v>1285.25</v>
      </c>
      <c r="X554" s="25">
        <v>1286.24</v>
      </c>
      <c r="Y554" s="25">
        <v>14625</v>
      </c>
      <c r="Z554" s="25">
        <v>14630.01</v>
      </c>
      <c r="AA554" s="26">
        <v>30.614999999999998</v>
      </c>
      <c r="AB554" s="27">
        <v>475</v>
      </c>
    </row>
    <row r="555" spans="1:28" x14ac:dyDescent="0.3">
      <c r="A555" s="5">
        <v>44886</v>
      </c>
      <c r="B555" s="25">
        <f t="shared" si="69"/>
        <v>1.4655788963587041E-2</v>
      </c>
      <c r="C555" s="25">
        <f t="shared" si="70"/>
        <v>1.2870692491902022E-2</v>
      </c>
      <c r="D555" s="25">
        <f t="shared" si="71"/>
        <v>1.6672965157991056E-2</v>
      </c>
      <c r="E555" s="25">
        <f t="shared" si="72"/>
        <v>1.0416906831342847E-2</v>
      </c>
      <c r="F555" s="25">
        <f t="shared" si="73"/>
        <v>1.0357295285689306E-2</v>
      </c>
      <c r="G555" s="25">
        <f t="shared" si="74"/>
        <v>1.3661027854016938E-2</v>
      </c>
      <c r="H555" s="25">
        <f t="shared" si="75"/>
        <v>2.5763544180391982E-3</v>
      </c>
      <c r="I555" s="25">
        <f t="shared" si="76"/>
        <v>2.0987129164668127E-2</v>
      </c>
      <c r="U555">
        <v>561.26</v>
      </c>
      <c r="V555" s="25">
        <v>559.1</v>
      </c>
      <c r="W555" s="25">
        <v>1273.75</v>
      </c>
      <c r="X555" s="25">
        <v>1276.52</v>
      </c>
      <c r="Y555" s="25">
        <v>14495</v>
      </c>
      <c r="Z555" s="25">
        <v>14553.04</v>
      </c>
      <c r="AA555" s="26">
        <v>30.623999999999999</v>
      </c>
      <c r="AB555" s="27">
        <v>471.5</v>
      </c>
    </row>
    <row r="556" spans="1:28" x14ac:dyDescent="0.3">
      <c r="A556" s="5">
        <v>44887</v>
      </c>
      <c r="B556" s="25">
        <f t="shared" si="69"/>
        <v>-8.6030846057777409E-3</v>
      </c>
      <c r="C556" s="25">
        <f t="shared" si="70"/>
        <v>-8.7574754499937964E-3</v>
      </c>
      <c r="D556" s="25">
        <f t="shared" si="71"/>
        <v>-1.0076987950356792E-2</v>
      </c>
      <c r="E556" s="25">
        <f t="shared" si="72"/>
        <v>-6.3333274433616232E-3</v>
      </c>
      <c r="F556" s="25">
        <f t="shared" si="73"/>
        <v>-5.3561908728343441E-3</v>
      </c>
      <c r="G556" s="25">
        <f t="shared" si="74"/>
        <v>-7.8694715778848522E-3</v>
      </c>
      <c r="H556" s="25">
        <f t="shared" si="75"/>
        <v>-3.2570637573084512E-5</v>
      </c>
      <c r="I556" s="25">
        <f t="shared" si="76"/>
        <v>-1.3591427203539001E-2</v>
      </c>
      <c r="U556">
        <v>568.98</v>
      </c>
      <c r="V556" s="25">
        <v>568.5</v>
      </c>
      <c r="W556" s="25">
        <v>1290.25</v>
      </c>
      <c r="X556" s="25">
        <v>1289.81</v>
      </c>
      <c r="Y556" s="25">
        <v>14709</v>
      </c>
      <c r="Z556" s="25">
        <v>14705.43</v>
      </c>
      <c r="AA556" s="26">
        <v>30.702999999999999</v>
      </c>
      <c r="AB556" s="27">
        <v>481.5</v>
      </c>
    </row>
    <row r="557" spans="1:28" x14ac:dyDescent="0.3">
      <c r="A557" s="5">
        <v>44888</v>
      </c>
      <c r="B557" s="25">
        <f t="shared" si="69"/>
        <v>-4.4672078687792594E-3</v>
      </c>
      <c r="C557" s="25">
        <f t="shared" si="70"/>
        <v>-3.7207523586916436E-3</v>
      </c>
      <c r="D557" s="25">
        <f t="shared" si="71"/>
        <v>-6.2383234126917025E-3</v>
      </c>
      <c r="E557" s="25">
        <f t="shared" si="72"/>
        <v>-6.1526405195726497E-3</v>
      </c>
      <c r="F557" s="25">
        <f t="shared" si="73"/>
        <v>-7.9745301595368408E-3</v>
      </c>
      <c r="G557" s="25">
        <f t="shared" si="74"/>
        <v>-8.0390288166112996E-3</v>
      </c>
      <c r="H557" s="25">
        <f t="shared" si="75"/>
        <v>-2.8050509276087211E-3</v>
      </c>
      <c r="I557" s="25">
        <f t="shared" si="76"/>
        <v>-7.3957019611290246E-3</v>
      </c>
      <c r="U557">
        <v>564.52</v>
      </c>
      <c r="V557" s="25">
        <v>562.79999999999995</v>
      </c>
      <c r="W557" s="25">
        <v>1279</v>
      </c>
      <c r="X557" s="25">
        <v>1282.92</v>
      </c>
      <c r="Y557" s="25">
        <v>14583</v>
      </c>
      <c r="Z557" s="25">
        <v>14612.59</v>
      </c>
      <c r="AA557" s="26">
        <v>30.702000000000002</v>
      </c>
      <c r="AB557" s="27">
        <v>475</v>
      </c>
    </row>
    <row r="558" spans="1:28" x14ac:dyDescent="0.3">
      <c r="A558" s="5">
        <v>44889</v>
      </c>
      <c r="B558" s="25">
        <f t="shared" si="69"/>
        <v>1.3138275750697209E-2</v>
      </c>
      <c r="C558" s="25">
        <f t="shared" si="70"/>
        <v>1.1120980872268572E-2</v>
      </c>
      <c r="D558" s="25">
        <f t="shared" si="71"/>
        <v>1.2437971292217053E-2</v>
      </c>
      <c r="E558" s="25">
        <f t="shared" si="72"/>
        <v>1.4790621181249509E-2</v>
      </c>
      <c r="F558" s="25">
        <f t="shared" si="73"/>
        <v>1.6280290219255537E-2</v>
      </c>
      <c r="G558" s="25">
        <f t="shared" si="74"/>
        <v>1.6944906442209012E-2</v>
      </c>
      <c r="H558" s="25">
        <f t="shared" si="75"/>
        <v>-5.2397290432049303E-3</v>
      </c>
      <c r="I558" s="25">
        <f t="shared" si="76"/>
        <v>1.8908126336834946E-2</v>
      </c>
      <c r="U558">
        <v>560</v>
      </c>
      <c r="V558" s="25">
        <v>559.29999999999995</v>
      </c>
      <c r="W558" s="25">
        <v>1274.25</v>
      </c>
      <c r="X558" s="25">
        <v>1272.73</v>
      </c>
      <c r="Y558" s="25">
        <v>14518</v>
      </c>
      <c r="Z558" s="25">
        <v>14522.96</v>
      </c>
      <c r="AA558" s="26">
        <v>30.616</v>
      </c>
      <c r="AB558" s="27">
        <v>471.5</v>
      </c>
    </row>
    <row r="559" spans="1:28" x14ac:dyDescent="0.3">
      <c r="A559" s="5">
        <v>44890</v>
      </c>
      <c r="B559" s="25">
        <f t="shared" si="69"/>
        <v>2.0392210246368534E-4</v>
      </c>
      <c r="C559" s="25">
        <f t="shared" si="70"/>
        <v>-1.9404288408606435E-4</v>
      </c>
      <c r="D559" s="25">
        <f t="shared" si="71"/>
        <v>1.2353306079928082E-3</v>
      </c>
      <c r="E559" s="25">
        <f t="shared" si="72"/>
        <v>-3.5489519937371517E-4</v>
      </c>
      <c r="F559" s="25">
        <f t="shared" si="73"/>
        <v>-2.4457459329228068E-3</v>
      </c>
      <c r="G559" s="25">
        <f t="shared" si="74"/>
        <v>-1.8100188579390152E-3</v>
      </c>
      <c r="H559" s="25">
        <f t="shared" si="75"/>
        <v>1.0159667937997009E-2</v>
      </c>
      <c r="I559" s="25">
        <f t="shared" si="76"/>
        <v>0</v>
      </c>
      <c r="U559">
        <v>569.57000000000005</v>
      </c>
      <c r="V559" s="25">
        <v>566.29999999999995</v>
      </c>
      <c r="W559" s="25">
        <v>1288.5</v>
      </c>
      <c r="X559" s="25">
        <v>1293.6199999999999</v>
      </c>
      <c r="Y559" s="25">
        <v>14710</v>
      </c>
      <c r="Z559" s="25">
        <v>14739.36</v>
      </c>
      <c r="AA559" s="26">
        <v>30.456</v>
      </c>
      <c r="AB559" s="27">
        <v>480.5</v>
      </c>
    </row>
    <row r="560" spans="1:28" x14ac:dyDescent="0.3">
      <c r="A560" s="5">
        <v>44893</v>
      </c>
      <c r="B560" s="25">
        <f t="shared" si="69"/>
        <v>-1.7137792624214998E-2</v>
      </c>
      <c r="C560" s="25">
        <f t="shared" si="70"/>
        <v>-1.5449608168997103E-2</v>
      </c>
      <c r="D560" s="25">
        <f t="shared" si="71"/>
        <v>-1.6179568876269416E-2</v>
      </c>
      <c r="E560" s="25">
        <f t="shared" si="72"/>
        <v>-1.4050892280013851E-2</v>
      </c>
      <c r="F560" s="25">
        <f t="shared" si="73"/>
        <v>-1.3810973186071893E-2</v>
      </c>
      <c r="G560" s="25">
        <f t="shared" si="74"/>
        <v>-1.5492094232111871E-2</v>
      </c>
      <c r="H560" s="25">
        <f t="shared" si="75"/>
        <v>1.3000097519034641E-4</v>
      </c>
      <c r="I560" s="25">
        <f t="shared" si="76"/>
        <v>-1.9969134393929413E-2</v>
      </c>
      <c r="U560">
        <v>568.54</v>
      </c>
      <c r="V560" s="25">
        <v>567</v>
      </c>
      <c r="W560" s="25">
        <v>1288.25</v>
      </c>
      <c r="X560" s="25">
        <v>1290.46</v>
      </c>
      <c r="Y560" s="25">
        <v>14713</v>
      </c>
      <c r="Z560" s="25">
        <v>14734.13</v>
      </c>
      <c r="AA560" s="26">
        <v>30.766999999999999</v>
      </c>
      <c r="AB560" s="27">
        <v>480.5</v>
      </c>
    </row>
    <row r="561" spans="1:28" x14ac:dyDescent="0.3">
      <c r="A561" s="5">
        <v>44894</v>
      </c>
      <c r="B561" s="25">
        <f t="shared" si="69"/>
        <v>-3.8794645122590286E-3</v>
      </c>
      <c r="C561" s="25">
        <f t="shared" si="70"/>
        <v>-5.5336109582240925E-3</v>
      </c>
      <c r="D561" s="25">
        <f t="shared" si="71"/>
        <v>-5.7523077902937089E-3</v>
      </c>
      <c r="E561" s="25">
        <f t="shared" si="72"/>
        <v>-6.5762565194806052E-3</v>
      </c>
      <c r="F561" s="25">
        <f t="shared" si="73"/>
        <v>-6.1472696458120734E-3</v>
      </c>
      <c r="G561" s="25">
        <f t="shared" si="74"/>
        <v>-6.9012149320948121E-3</v>
      </c>
      <c r="H561" s="25">
        <f t="shared" si="75"/>
        <v>-9.7499146959721799E-5</v>
      </c>
      <c r="I561" s="25">
        <f t="shared" si="76"/>
        <v>-9.600073729019231E-3</v>
      </c>
      <c r="U561">
        <v>559.79999999999995</v>
      </c>
      <c r="V561" s="25">
        <v>557.9</v>
      </c>
      <c r="W561" s="25">
        <v>1268.5</v>
      </c>
      <c r="X561" s="25">
        <v>1272.76</v>
      </c>
      <c r="Y561" s="25">
        <v>14463</v>
      </c>
      <c r="Z561" s="25">
        <v>14528.55</v>
      </c>
      <c r="AA561" s="26">
        <v>30.771000000000001</v>
      </c>
      <c r="AB561" s="27">
        <v>471</v>
      </c>
    </row>
    <row r="562" spans="1:28" x14ac:dyDescent="0.3">
      <c r="A562" s="5">
        <v>44895</v>
      </c>
      <c r="B562" s="25">
        <f t="shared" si="69"/>
        <v>-1.7787583827634013E-2</v>
      </c>
      <c r="C562" s="25">
        <f t="shared" si="70"/>
        <v>-1.4974823106330405E-2</v>
      </c>
      <c r="D562" s="25">
        <f t="shared" si="71"/>
        <v>-1.4893119444595676E-2</v>
      </c>
      <c r="E562" s="25">
        <f t="shared" si="72"/>
        <v>-1.8410251703124842E-2</v>
      </c>
      <c r="F562" s="25">
        <f t="shared" si="73"/>
        <v>-1.768969541283414E-2</v>
      </c>
      <c r="G562" s="25">
        <f t="shared" si="74"/>
        <v>-1.8096017111879401E-2</v>
      </c>
      <c r="H562" s="25">
        <f t="shared" si="75"/>
        <v>-1.3334419408102859E-3</v>
      </c>
      <c r="I562" s="25">
        <f t="shared" si="76"/>
        <v>-1.9481135571822541E-2</v>
      </c>
      <c r="U562">
        <v>555.95000000000005</v>
      </c>
      <c r="V562" s="25">
        <v>554.70000000000005</v>
      </c>
      <c r="W562" s="25">
        <v>1261.5</v>
      </c>
      <c r="X562" s="25">
        <v>1264.96</v>
      </c>
      <c r="Y562" s="25">
        <v>14407</v>
      </c>
      <c r="Z562" s="25">
        <v>14433.32</v>
      </c>
      <c r="AA562" s="26">
        <v>30.768000000000001</v>
      </c>
      <c r="AB562" s="27">
        <v>466.5</v>
      </c>
    </row>
    <row r="563" spans="1:28" x14ac:dyDescent="0.3">
      <c r="A563" s="5">
        <v>44896</v>
      </c>
      <c r="B563" s="25">
        <f t="shared" si="69"/>
        <v>4.6524826625355857E-3</v>
      </c>
      <c r="C563" s="25">
        <f t="shared" si="70"/>
        <v>2.411092186731995E-3</v>
      </c>
      <c r="D563" s="25">
        <f t="shared" si="71"/>
        <v>1.8281540740626235E-3</v>
      </c>
      <c r="E563" s="25">
        <f t="shared" si="72"/>
        <v>4.5323993612353276E-3</v>
      </c>
      <c r="F563" s="25">
        <f t="shared" si="73"/>
        <v>4.0311949811993467E-3</v>
      </c>
      <c r="G563" s="25">
        <f t="shared" si="74"/>
        <v>3.9118960406214114E-3</v>
      </c>
      <c r="H563" s="25">
        <f t="shared" si="75"/>
        <v>-1.8241641593760005E-3</v>
      </c>
      <c r="I563" s="25">
        <f t="shared" si="76"/>
        <v>3.2733253449691085E-3</v>
      </c>
      <c r="U563">
        <v>545.98</v>
      </c>
      <c r="V563" s="25">
        <v>546.5</v>
      </c>
      <c r="W563" s="25">
        <v>1242.75</v>
      </c>
      <c r="X563" s="25">
        <v>1242.78</v>
      </c>
      <c r="Y563" s="25">
        <v>14153</v>
      </c>
      <c r="Z563" s="25">
        <v>14170.03</v>
      </c>
      <c r="AA563" s="26">
        <v>30.727</v>
      </c>
      <c r="AB563" s="27">
        <v>457.5</v>
      </c>
    </row>
    <row r="564" spans="1:28" x14ac:dyDescent="0.3">
      <c r="A564" s="5">
        <v>44897</v>
      </c>
      <c r="B564" s="25">
        <f t="shared" si="69"/>
        <v>1.0841920632013466E-2</v>
      </c>
      <c r="C564" s="25">
        <f t="shared" si="70"/>
        <v>1.4741302798578361E-2</v>
      </c>
      <c r="D564" s="25">
        <f t="shared" si="71"/>
        <v>1.5765480109208672E-2</v>
      </c>
      <c r="E564" s="25">
        <f t="shared" si="72"/>
        <v>1.4544143638331309E-2</v>
      </c>
      <c r="F564" s="25">
        <f t="shared" si="73"/>
        <v>1.4638288433340248E-2</v>
      </c>
      <c r="G564" s="25">
        <f t="shared" si="74"/>
        <v>1.5783704442366236E-2</v>
      </c>
      <c r="H564" s="25">
        <f t="shared" si="75"/>
        <v>2.3772705163050559E-3</v>
      </c>
      <c r="I564" s="25">
        <f t="shared" si="76"/>
        <v>1.9418085857101516E-2</v>
      </c>
      <c r="U564">
        <v>548.12</v>
      </c>
      <c r="V564" s="25">
        <v>547.5</v>
      </c>
      <c r="W564" s="25">
        <v>1245.75</v>
      </c>
      <c r="X564" s="25">
        <v>1247.8</v>
      </c>
      <c r="Y564" s="25">
        <v>14219</v>
      </c>
      <c r="Z564" s="25">
        <v>14234.4</v>
      </c>
      <c r="AA564" s="26">
        <v>30.670999999999999</v>
      </c>
      <c r="AB564" s="27">
        <v>459</v>
      </c>
    </row>
    <row r="565" spans="1:28" x14ac:dyDescent="0.3">
      <c r="A565" s="5">
        <v>44900</v>
      </c>
      <c r="B565" s="25">
        <f t="shared" si="69"/>
        <v>-1.2954002521074539E-2</v>
      </c>
      <c r="C565" s="25">
        <f t="shared" si="70"/>
        <v>-1.3337512334418657E-2</v>
      </c>
      <c r="D565" s="25">
        <f t="shared" si="71"/>
        <v>-1.6313575491523794E-2</v>
      </c>
      <c r="E565" s="25">
        <f t="shared" si="72"/>
        <v>-1.1932063235115298E-2</v>
      </c>
      <c r="F565" s="25">
        <f t="shared" si="73"/>
        <v>-1.1389843788688224E-2</v>
      </c>
      <c r="G565" s="25">
        <f t="shared" si="74"/>
        <v>-1.5947915545230434E-2</v>
      </c>
      <c r="H565" s="25">
        <f t="shared" si="75"/>
        <v>3.2526142890315093E-5</v>
      </c>
      <c r="I565" s="25">
        <f t="shared" si="76"/>
        <v>-2.8170876966696335E-2</v>
      </c>
      <c r="U565">
        <v>556.84</v>
      </c>
      <c r="V565" s="25">
        <v>556.20000000000005</v>
      </c>
      <c r="W565" s="25">
        <v>1264.25</v>
      </c>
      <c r="X565" s="25">
        <v>1266.2</v>
      </c>
      <c r="Y565" s="25">
        <v>14374</v>
      </c>
      <c r="Z565" s="25">
        <v>14442.94</v>
      </c>
      <c r="AA565" s="26">
        <v>30.744</v>
      </c>
      <c r="AB565" s="27">
        <v>468</v>
      </c>
    </row>
    <row r="566" spans="1:28" x14ac:dyDescent="0.3">
      <c r="A566" s="5">
        <v>44901</v>
      </c>
      <c r="B566" s="25">
        <f t="shared" si="69"/>
        <v>3.7985414272728459E-3</v>
      </c>
      <c r="C566" s="25">
        <f t="shared" si="70"/>
        <v>3.4010235843803887E-3</v>
      </c>
      <c r="D566" s="25">
        <f t="shared" si="71"/>
        <v>1.6433857437300632E-3</v>
      </c>
      <c r="E566" s="25">
        <f t="shared" si="72"/>
        <v>9.4548548264489186E-4</v>
      </c>
      <c r="F566" s="25">
        <f t="shared" si="73"/>
        <v>7.5858300339475839E-4</v>
      </c>
      <c r="G566" s="25">
        <f t="shared" si="74"/>
        <v>1.3493802193368723E-3</v>
      </c>
      <c r="H566" s="25">
        <f t="shared" si="75"/>
        <v>-1.4647248122816672E-3</v>
      </c>
      <c r="I566" s="25">
        <f t="shared" si="76"/>
        <v>3.2912810840727306E-3</v>
      </c>
      <c r="U566">
        <v>548.03</v>
      </c>
      <c r="V566" s="25">
        <v>547.20000000000005</v>
      </c>
      <c r="W566" s="25">
        <v>1247.5</v>
      </c>
      <c r="X566" s="25">
        <v>1251.8599999999999</v>
      </c>
      <c r="Y566" s="25">
        <v>14189</v>
      </c>
      <c r="Z566" s="25">
        <v>14271.63</v>
      </c>
      <c r="AA566" s="26">
        <v>30.745000000000001</v>
      </c>
      <c r="AB566" s="27">
        <v>455</v>
      </c>
    </row>
    <row r="567" spans="1:28" x14ac:dyDescent="0.3">
      <c r="A567" s="5">
        <v>44902</v>
      </c>
      <c r="B567" s="25">
        <f t="shared" si="69"/>
        <v>4.3435685496244283E-3</v>
      </c>
      <c r="C567" s="25">
        <f t="shared" si="70"/>
        <v>5.3779633653164164E-3</v>
      </c>
      <c r="D567" s="25">
        <f t="shared" si="71"/>
        <v>5.6399676473780974E-3</v>
      </c>
      <c r="E567" s="25">
        <f t="shared" si="72"/>
        <v>3.0265393786802447E-3</v>
      </c>
      <c r="F567" s="25">
        <f t="shared" si="73"/>
        <v>3.37867772183543E-3</v>
      </c>
      <c r="G567" s="25">
        <f t="shared" si="74"/>
        <v>2.5297348171076182E-3</v>
      </c>
      <c r="H567" s="25">
        <f t="shared" si="75"/>
        <v>-1.6287971369175738E-4</v>
      </c>
      <c r="I567" s="25">
        <f t="shared" si="76"/>
        <v>1.0946908591815748E-3</v>
      </c>
      <c r="U567">
        <v>548.77</v>
      </c>
      <c r="V567" s="25">
        <v>548.1</v>
      </c>
      <c r="W567" s="25">
        <v>1251.75</v>
      </c>
      <c r="X567" s="25">
        <v>1252.81</v>
      </c>
      <c r="Y567" s="25">
        <v>14243</v>
      </c>
      <c r="Z567" s="25">
        <v>14285.13</v>
      </c>
      <c r="AA567" s="26">
        <v>30.7</v>
      </c>
      <c r="AB567" s="27">
        <v>456.5</v>
      </c>
    </row>
    <row r="568" spans="1:28" x14ac:dyDescent="0.3">
      <c r="A568" s="5">
        <v>44903</v>
      </c>
      <c r="B568" s="25">
        <f t="shared" si="69"/>
        <v>-1.3583627237638047E-2</v>
      </c>
      <c r="C568" s="25">
        <f t="shared" si="70"/>
        <v>-1.3801599215988256E-2</v>
      </c>
      <c r="D568" s="25">
        <f t="shared" si="71"/>
        <v>-1.6647233433156394E-2</v>
      </c>
      <c r="E568" s="25">
        <f t="shared" si="72"/>
        <v>-1.0899873645923029E-2</v>
      </c>
      <c r="F568" s="25">
        <f t="shared" si="73"/>
        <v>-1.1030744049521878E-2</v>
      </c>
      <c r="G568" s="25">
        <f t="shared" si="74"/>
        <v>-1.1388582905753574E-2</v>
      </c>
      <c r="H568" s="25">
        <f t="shared" si="75"/>
        <v>3.447382105477658E-3</v>
      </c>
      <c r="I568" s="25">
        <f t="shared" si="76"/>
        <v>-1.3216051391526375E-2</v>
      </c>
      <c r="U568">
        <v>550.16</v>
      </c>
      <c r="V568" s="25">
        <v>551.20000000000005</v>
      </c>
      <c r="W568" s="25">
        <v>1258.5</v>
      </c>
      <c r="X568" s="25">
        <v>1257.05</v>
      </c>
      <c r="Y568" s="25">
        <v>14305</v>
      </c>
      <c r="Z568" s="25">
        <v>14328.43</v>
      </c>
      <c r="AA568" s="26">
        <v>30.695</v>
      </c>
      <c r="AB568" s="27">
        <v>457</v>
      </c>
    </row>
    <row r="569" spans="1:28" x14ac:dyDescent="0.3">
      <c r="A569" s="5">
        <v>44904</v>
      </c>
      <c r="B569" s="25">
        <f t="shared" si="69"/>
        <v>-5.5425424343384776E-3</v>
      </c>
      <c r="C569" s="25">
        <f t="shared" si="70"/>
        <v>-3.8341283979114725E-3</v>
      </c>
      <c r="D569" s="25">
        <f t="shared" si="71"/>
        <v>-2.9558491870295741E-3</v>
      </c>
      <c r="E569" s="25">
        <f t="shared" si="72"/>
        <v>-6.2339805514779571E-3</v>
      </c>
      <c r="F569" s="25">
        <f t="shared" si="73"/>
        <v>-6.722673703293016E-3</v>
      </c>
      <c r="G569" s="25">
        <f t="shared" si="74"/>
        <v>-7.5848114487445098E-3</v>
      </c>
      <c r="H569" s="25">
        <f t="shared" si="75"/>
        <v>-4.0991663879621646E-3</v>
      </c>
      <c r="I569" s="25">
        <f t="shared" si="76"/>
        <v>-1.11483874826143E-2</v>
      </c>
      <c r="U569">
        <v>543.92999999999995</v>
      </c>
      <c r="V569" s="25">
        <v>542.1</v>
      </c>
      <c r="W569" s="25">
        <v>1241.25</v>
      </c>
      <c r="X569" s="25">
        <v>1243.26</v>
      </c>
      <c r="Y569" s="25">
        <v>14112</v>
      </c>
      <c r="Z569" s="25">
        <v>14173.1</v>
      </c>
      <c r="AA569" s="26">
        <v>30.800999999999998</v>
      </c>
      <c r="AB569" s="27">
        <v>451</v>
      </c>
    </row>
    <row r="570" spans="1:28" x14ac:dyDescent="0.3">
      <c r="A570" s="5">
        <v>44907</v>
      </c>
      <c r="B570" s="25">
        <f t="shared" si="69"/>
        <v>7.171034315456651E-3</v>
      </c>
      <c r="C570" s="25">
        <f t="shared" si="70"/>
        <v>4.236867025988942E-3</v>
      </c>
      <c r="D570" s="25">
        <f t="shared" si="71"/>
        <v>3.6934483353517301E-3</v>
      </c>
      <c r="E570" s="25">
        <f t="shared" si="72"/>
        <v>3.7324595084300355E-3</v>
      </c>
      <c r="F570" s="25">
        <f t="shared" si="73"/>
        <v>3.2418870126844353E-3</v>
      </c>
      <c r="G570" s="25">
        <f t="shared" si="74"/>
        <v>3.7903696148528536E-3</v>
      </c>
      <c r="H570" s="25">
        <f t="shared" si="75"/>
        <v>-3.1998982440192628E-3</v>
      </c>
      <c r="I570" s="25">
        <f t="shared" si="76"/>
        <v>5.5897294787868122E-3</v>
      </c>
      <c r="U570">
        <v>539.82000000000005</v>
      </c>
      <c r="V570" s="25">
        <v>540.5</v>
      </c>
      <c r="W570" s="25">
        <v>1236.5</v>
      </c>
      <c r="X570" s="25">
        <v>1234.93</v>
      </c>
      <c r="Y570" s="25">
        <v>14034</v>
      </c>
      <c r="Z570" s="25">
        <v>14085.02</v>
      </c>
      <c r="AA570" s="26">
        <v>30.675000000000001</v>
      </c>
      <c r="AB570" s="27">
        <v>446</v>
      </c>
    </row>
    <row r="571" spans="1:28" x14ac:dyDescent="0.3">
      <c r="A571" s="5">
        <v>44908</v>
      </c>
      <c r="B571" s="25">
        <f t="shared" si="69"/>
        <v>6.6984209562073529E-3</v>
      </c>
      <c r="C571" s="25">
        <f t="shared" si="70"/>
        <v>5.2208953932587482E-3</v>
      </c>
      <c r="D571" s="25">
        <f t="shared" si="71"/>
        <v>9.1743762760412295E-3</v>
      </c>
      <c r="E571" s="25">
        <f t="shared" si="72"/>
        <v>6.0948343953470306E-3</v>
      </c>
      <c r="F571" s="25">
        <f t="shared" si="73"/>
        <v>7.1498673957100228E-3</v>
      </c>
      <c r="G571" s="25">
        <f t="shared" si="74"/>
        <v>7.867543017616746E-3</v>
      </c>
      <c r="H571" s="25">
        <f t="shared" si="75"/>
        <v>4.6007096404806595E-3</v>
      </c>
      <c r="I571" s="25">
        <f t="shared" si="76"/>
        <v>9.9834439841832052E-3</v>
      </c>
      <c r="U571">
        <v>541.87</v>
      </c>
      <c r="V571" s="25">
        <v>542.5</v>
      </c>
      <c r="W571" s="25">
        <v>1241.75</v>
      </c>
      <c r="X571" s="25">
        <v>1238.94</v>
      </c>
      <c r="Y571" s="25">
        <v>14135</v>
      </c>
      <c r="Z571" s="25">
        <v>14137.69</v>
      </c>
      <c r="AA571" s="26">
        <v>30.577000000000002</v>
      </c>
      <c r="AB571" s="27">
        <v>448.5</v>
      </c>
    </row>
    <row r="572" spans="1:28" x14ac:dyDescent="0.3">
      <c r="A572" s="5">
        <v>44909</v>
      </c>
      <c r="B572" s="25">
        <f t="shared" si="69"/>
        <v>-1.4768454458227646E-3</v>
      </c>
      <c r="C572" s="25">
        <f t="shared" si="70"/>
        <v>-1.0019037006822609E-3</v>
      </c>
      <c r="D572" s="25">
        <f t="shared" si="71"/>
        <v>-4.7601701016032651E-3</v>
      </c>
      <c r="E572" s="25">
        <f t="shared" si="72"/>
        <v>-1.7584200567617738E-3</v>
      </c>
      <c r="F572" s="25">
        <f t="shared" si="73"/>
        <v>-2.0295779750448871E-3</v>
      </c>
      <c r="G572" s="25">
        <f t="shared" si="74"/>
        <v>-3.7973684221687377E-3</v>
      </c>
      <c r="H572" s="25">
        <f t="shared" si="75"/>
        <v>-1.3682120908236975E-3</v>
      </c>
      <c r="I572" s="25">
        <f t="shared" si="76"/>
        <v>-7.7562715713590967E-3</v>
      </c>
      <c r="U572">
        <v>546.15</v>
      </c>
      <c r="V572" s="25">
        <v>547.5</v>
      </c>
      <c r="W572" s="25">
        <v>1248.25</v>
      </c>
      <c r="X572" s="25">
        <v>1247.83</v>
      </c>
      <c r="Y572" s="25">
        <v>14230</v>
      </c>
      <c r="Z572" s="25">
        <v>14224.12</v>
      </c>
      <c r="AA572" s="26">
        <v>30.718</v>
      </c>
      <c r="AB572" s="27">
        <v>453</v>
      </c>
    </row>
    <row r="573" spans="1:28" x14ac:dyDescent="0.3">
      <c r="A573" s="5">
        <v>44910</v>
      </c>
      <c r="B573" s="25">
        <f t="shared" si="69"/>
        <v>5.614443830894684E-3</v>
      </c>
      <c r="C573" s="25">
        <f t="shared" si="70"/>
        <v>6.1956828550065977E-3</v>
      </c>
      <c r="D573" s="25">
        <f t="shared" si="71"/>
        <v>1.0042995030081162E-2</v>
      </c>
      <c r="E573" s="25">
        <f t="shared" si="72"/>
        <v>7.1522660190444622E-3</v>
      </c>
      <c r="F573" s="25">
        <f t="shared" si="73"/>
        <v>7.0815875370740401E-3</v>
      </c>
      <c r="G573" s="25">
        <f t="shared" si="74"/>
        <v>1.0621963356466296E-2</v>
      </c>
      <c r="H573" s="25">
        <f t="shared" si="75"/>
        <v>8.4720914839706929E-4</v>
      </c>
      <c r="I573" s="25">
        <f t="shared" si="76"/>
        <v>1.9824437784844565E-2</v>
      </c>
      <c r="U573">
        <v>544.08000000000004</v>
      </c>
      <c r="V573" s="25">
        <v>544.9</v>
      </c>
      <c r="W573" s="25">
        <v>1247</v>
      </c>
      <c r="X573" s="25">
        <v>1245.3</v>
      </c>
      <c r="Y573" s="25">
        <v>14209</v>
      </c>
      <c r="Z573" s="25">
        <v>14199.13</v>
      </c>
      <c r="AA573" s="26">
        <v>30.675999999999998</v>
      </c>
      <c r="AB573" s="27">
        <v>449.5</v>
      </c>
    </row>
    <row r="574" spans="1:28" x14ac:dyDescent="0.3">
      <c r="A574" s="5">
        <v>44911</v>
      </c>
      <c r="B574" s="25">
        <f t="shared" si="69"/>
        <v>5.3742931657769413E-3</v>
      </c>
      <c r="C574" s="25">
        <f t="shared" si="70"/>
        <v>7.3449461717596193E-3</v>
      </c>
      <c r="D574" s="25">
        <f t="shared" si="71"/>
        <v>3.8081467727739968E-3</v>
      </c>
      <c r="E574" s="25">
        <f t="shared" si="72"/>
        <v>5.0421406107275437E-3</v>
      </c>
      <c r="F574" s="25">
        <f t="shared" si="73"/>
        <v>7.9893688835371499E-3</v>
      </c>
      <c r="G574" s="25">
        <f t="shared" si="74"/>
        <v>5.8024787001229533E-3</v>
      </c>
      <c r="H574" s="25">
        <f t="shared" si="75"/>
        <v>-4.3086631482666888E-3</v>
      </c>
      <c r="I574" s="25">
        <f t="shared" si="76"/>
        <v>0</v>
      </c>
      <c r="U574">
        <v>549.89</v>
      </c>
      <c r="V574" s="25">
        <v>550.4</v>
      </c>
      <c r="W574" s="25">
        <v>1254.75</v>
      </c>
      <c r="X574" s="25">
        <v>1254.1500000000001</v>
      </c>
      <c r="Y574" s="25">
        <v>14289</v>
      </c>
      <c r="Z574" s="25">
        <v>14301.05</v>
      </c>
      <c r="AA574" s="26">
        <v>30.702000000000002</v>
      </c>
      <c r="AB574" s="27">
        <v>458.5</v>
      </c>
    </row>
    <row r="575" spans="1:28" x14ac:dyDescent="0.3">
      <c r="A575" s="5">
        <v>44914</v>
      </c>
      <c r="B575" s="25">
        <f t="shared" si="69"/>
        <v>2.7395211543276191E-2</v>
      </c>
      <c r="C575" s="25">
        <f t="shared" si="70"/>
        <v>2.7698279374742202E-2</v>
      </c>
      <c r="D575" s="25">
        <f t="shared" si="71"/>
        <v>3.3811049842957561E-2</v>
      </c>
      <c r="E575" s="25">
        <f t="shared" si="72"/>
        <v>2.6017800316416973E-2</v>
      </c>
      <c r="F575" s="25">
        <f t="shared" si="73"/>
        <v>2.733205696309338E-2</v>
      </c>
      <c r="G575" s="25">
        <f t="shared" si="74"/>
        <v>3.2743746310892927E-2</v>
      </c>
      <c r="H575" s="25">
        <f t="shared" si="75"/>
        <v>-3.0140240350740493E-3</v>
      </c>
      <c r="I575" s="25">
        <f t="shared" si="76"/>
        <v>4.7906978409241671E-2</v>
      </c>
      <c r="U575">
        <v>553.09</v>
      </c>
      <c r="V575" s="25">
        <v>552.5</v>
      </c>
      <c r="W575" s="25">
        <v>1264</v>
      </c>
      <c r="X575" s="25">
        <v>1264.21</v>
      </c>
      <c r="Y575" s="25">
        <v>14366</v>
      </c>
      <c r="Z575" s="25">
        <v>14373.34</v>
      </c>
      <c r="AA575" s="26">
        <v>30.57</v>
      </c>
      <c r="AB575" s="27">
        <v>458.5</v>
      </c>
    </row>
    <row r="576" spans="1:28" x14ac:dyDescent="0.3">
      <c r="A576" s="5">
        <v>44915</v>
      </c>
      <c r="B576" s="25">
        <f t="shared" si="69"/>
        <v>3.0431130838214932E-3</v>
      </c>
      <c r="C576" s="25">
        <f t="shared" si="70"/>
        <v>1.5378703530750893E-3</v>
      </c>
      <c r="D576" s="25">
        <f t="shared" si="71"/>
        <v>5.2356140539449427E-3</v>
      </c>
      <c r="E576" s="25">
        <f t="shared" si="72"/>
        <v>3.434258701901722E-3</v>
      </c>
      <c r="F576" s="25">
        <f t="shared" si="73"/>
        <v>3.6876597519532664E-3</v>
      </c>
      <c r="G576" s="25">
        <f t="shared" si="74"/>
        <v>5.4618721806228296E-3</v>
      </c>
      <c r="H576" s="25">
        <f t="shared" si="75"/>
        <v>-1.3789935533927047E-3</v>
      </c>
      <c r="I576" s="25">
        <f t="shared" si="76"/>
        <v>1.0341353794732531E-2</v>
      </c>
      <c r="U576">
        <v>571.5</v>
      </c>
      <c r="V576" s="25">
        <v>571.5</v>
      </c>
      <c r="W576" s="25">
        <v>1299.5</v>
      </c>
      <c r="X576" s="25">
        <v>1299.24</v>
      </c>
      <c r="Y576" s="25">
        <v>14765</v>
      </c>
      <c r="Z576" s="25">
        <v>14752.21</v>
      </c>
      <c r="AA576" s="26">
        <v>30.478000000000002</v>
      </c>
      <c r="AB576" s="27">
        <v>481</v>
      </c>
    </row>
    <row r="577" spans="1:28" x14ac:dyDescent="0.3">
      <c r="A577" s="5">
        <v>44916</v>
      </c>
      <c r="B577" s="25">
        <f t="shared" si="69"/>
        <v>-1.2837405904744432E-3</v>
      </c>
      <c r="C577" s="25">
        <f t="shared" si="70"/>
        <v>9.5996935470390218E-4</v>
      </c>
      <c r="D577" s="25">
        <f t="shared" si="71"/>
        <v>-5.2232960184670624E-4</v>
      </c>
      <c r="E577" s="25">
        <f t="shared" si="72"/>
        <v>-3.4864556334796991E-3</v>
      </c>
      <c r="F577" s="25">
        <f t="shared" si="73"/>
        <v>-3.5414311039613702E-3</v>
      </c>
      <c r="G577" s="25">
        <f t="shared" si="74"/>
        <v>-3.57389175827061E-3</v>
      </c>
      <c r="H577" s="25">
        <f t="shared" si="75"/>
        <v>-3.943476883178196E-4</v>
      </c>
      <c r="I577" s="25">
        <f t="shared" si="76"/>
        <v>-3.0911925696728579E-3</v>
      </c>
      <c r="U577">
        <v>574.63</v>
      </c>
      <c r="V577" s="25">
        <v>574.5</v>
      </c>
      <c r="W577" s="25">
        <v>1301.5</v>
      </c>
      <c r="X577" s="25">
        <v>1304.04</v>
      </c>
      <c r="Y577" s="25">
        <v>14810</v>
      </c>
      <c r="Z577" s="25">
        <v>14802.96</v>
      </c>
      <c r="AA577" s="26">
        <v>30.436</v>
      </c>
      <c r="AB577" s="27">
        <v>486</v>
      </c>
    </row>
    <row r="578" spans="1:28" x14ac:dyDescent="0.3">
      <c r="A578" s="5">
        <v>44917</v>
      </c>
      <c r="B578" s="25">
        <f t="shared" si="69"/>
        <v>-1.6916470522591227E-3</v>
      </c>
      <c r="C578" s="25">
        <f t="shared" si="70"/>
        <v>-3.4602110648957311E-3</v>
      </c>
      <c r="D578" s="25">
        <f t="shared" si="71"/>
        <v>-1.7430717329467789E-3</v>
      </c>
      <c r="E578" s="25">
        <f t="shared" si="72"/>
        <v>-1.3431434556130748E-3</v>
      </c>
      <c r="F578" s="25">
        <f t="shared" si="73"/>
        <v>-2.6662572626497982E-3</v>
      </c>
      <c r="G578" s="25">
        <f t="shared" si="74"/>
        <v>-5.2408155908430243E-4</v>
      </c>
      <c r="H578" s="25">
        <f t="shared" si="75"/>
        <v>-3.0944489254688358E-3</v>
      </c>
      <c r="I578" s="25">
        <f t="shared" si="76"/>
        <v>4.119470295238804E-3</v>
      </c>
      <c r="U578">
        <v>572.58000000000004</v>
      </c>
      <c r="V578" s="25">
        <v>574.20000000000005</v>
      </c>
      <c r="W578" s="25">
        <v>1302.75</v>
      </c>
      <c r="X578" s="25">
        <v>1299.43</v>
      </c>
      <c r="Y578" s="25">
        <v>14791</v>
      </c>
      <c r="Z578" s="25">
        <v>14751.44</v>
      </c>
      <c r="AA578" s="26">
        <v>30.423999999999999</v>
      </c>
      <c r="AB578" s="27">
        <v>484.5</v>
      </c>
    </row>
    <row r="579" spans="1:28" x14ac:dyDescent="0.3">
      <c r="A579" s="5">
        <v>44918</v>
      </c>
      <c r="B579" s="25">
        <f t="shared" ref="B579:B642" si="77">LN(Y580/Y579)</f>
        <v>4.594602677392555E-3</v>
      </c>
      <c r="C579" s="25">
        <f t="shared" ref="C579:C642" si="78">LN(W580/W579)</f>
        <v>3.0763339008725941E-3</v>
      </c>
      <c r="D579" s="25">
        <f t="shared" ref="D579:D642" si="79">LN(V580/V579)</f>
        <v>9.2038506797144162E-3</v>
      </c>
      <c r="E579" s="25">
        <f t="shared" ref="E579:E642" si="80">LN(Z580/Z579)</f>
        <v>6.2586968238343707E-3</v>
      </c>
      <c r="F579" s="25">
        <f t="shared" ref="F579:F642" si="81">LN(X580/X579)</f>
        <v>4.1350533064214989E-3</v>
      </c>
      <c r="G579" s="25">
        <f t="shared" ref="G579:G642" si="82">LN(U580/U579)</f>
        <v>1.0810164535598082E-2</v>
      </c>
      <c r="H579" s="25">
        <f t="shared" ref="H579:H642" si="83">LN(AA580/AA579)</f>
        <v>-1.319696661343728E-3</v>
      </c>
      <c r="I579" s="25">
        <f t="shared" ref="I579:I642" si="84">LN(AB580/AB579)</f>
        <v>2.7371196796131977E-2</v>
      </c>
      <c r="U579">
        <v>572.28</v>
      </c>
      <c r="V579" s="25">
        <v>573.20000000000005</v>
      </c>
      <c r="W579" s="25">
        <v>1298.25</v>
      </c>
      <c r="X579" s="25">
        <v>1295.97</v>
      </c>
      <c r="Y579" s="25">
        <v>14766</v>
      </c>
      <c r="Z579" s="25">
        <v>14731.64</v>
      </c>
      <c r="AA579" s="26">
        <v>30.33</v>
      </c>
      <c r="AB579" s="27">
        <v>486.5</v>
      </c>
    </row>
    <row r="580" spans="1:28" x14ac:dyDescent="0.3">
      <c r="A580" s="5">
        <v>44921</v>
      </c>
      <c r="B580" s="25">
        <f t="shared" si="77"/>
        <v>6.9864586205086046E-3</v>
      </c>
      <c r="C580" s="25">
        <f t="shared" si="78"/>
        <v>6.887343085205954E-3</v>
      </c>
      <c r="D580" s="25">
        <f t="shared" si="79"/>
        <v>8.9486055760142347E-3</v>
      </c>
      <c r="E580" s="25">
        <f t="shared" si="80"/>
        <v>6.9160650703789274E-3</v>
      </c>
      <c r="F580" s="25">
        <f t="shared" si="81"/>
        <v>7.5024849705283133E-3</v>
      </c>
      <c r="G580" s="25">
        <f t="shared" si="82"/>
        <v>8.1430730669268224E-3</v>
      </c>
      <c r="H580" s="25">
        <f t="shared" si="83"/>
        <v>2.0777343688190529E-3</v>
      </c>
      <c r="I580" s="25">
        <f t="shared" si="84"/>
        <v>9.950330853168092E-3</v>
      </c>
      <c r="U580">
        <v>578.5</v>
      </c>
      <c r="V580" s="25">
        <v>578.5</v>
      </c>
      <c r="W580" s="25">
        <v>1302.25</v>
      </c>
      <c r="X580" s="25">
        <v>1301.3399999999999</v>
      </c>
      <c r="Y580" s="25">
        <v>14834</v>
      </c>
      <c r="Z580" s="25">
        <v>14824.13</v>
      </c>
      <c r="AA580" s="26">
        <v>30.29</v>
      </c>
      <c r="AB580" s="27">
        <v>500</v>
      </c>
    </row>
    <row r="581" spans="1:28" x14ac:dyDescent="0.3">
      <c r="A581" s="5">
        <v>44922</v>
      </c>
      <c r="B581" s="25">
        <f t="shared" si="77"/>
        <v>-8.7064265620917188E-4</v>
      </c>
      <c r="C581" s="25">
        <f t="shared" si="78"/>
        <v>-5.7213694704585612E-4</v>
      </c>
      <c r="D581" s="25">
        <f t="shared" si="79"/>
        <v>-2.2296553272692031E-3</v>
      </c>
      <c r="E581" s="25">
        <f t="shared" si="80"/>
        <v>3.9651788165446741E-4</v>
      </c>
      <c r="F581" s="25">
        <f t="shared" si="81"/>
        <v>4.9562894420040061E-4</v>
      </c>
      <c r="G581" s="25">
        <f t="shared" si="82"/>
        <v>-9.4346911991132301E-4</v>
      </c>
      <c r="H581" s="25">
        <f t="shared" si="83"/>
        <v>-3.3000062947672673E-3</v>
      </c>
      <c r="I581" s="25">
        <f t="shared" si="84"/>
        <v>-3.9682591756206222E-3</v>
      </c>
      <c r="U581">
        <v>583.23</v>
      </c>
      <c r="V581" s="25">
        <v>583.70000000000005</v>
      </c>
      <c r="W581" s="25">
        <v>1311.25</v>
      </c>
      <c r="X581" s="25">
        <v>1311.14</v>
      </c>
      <c r="Y581" s="25">
        <v>14938</v>
      </c>
      <c r="Z581" s="25">
        <v>14927.01</v>
      </c>
      <c r="AA581" s="26">
        <v>30.353000000000002</v>
      </c>
      <c r="AB581" s="27">
        <v>505</v>
      </c>
    </row>
    <row r="582" spans="1:28" x14ac:dyDescent="0.3">
      <c r="A582" s="5">
        <v>44923</v>
      </c>
      <c r="B582" s="25">
        <f t="shared" si="77"/>
        <v>3.4571344065088723E-2</v>
      </c>
      <c r="C582" s="25">
        <f t="shared" si="78"/>
        <v>3.2469775551739376E-2</v>
      </c>
      <c r="D582" s="25">
        <f t="shared" si="79"/>
        <v>4.3675063502661635E-2</v>
      </c>
      <c r="E582" s="25">
        <f t="shared" si="80"/>
        <v>3.6872393282433462E-2</v>
      </c>
      <c r="F582" s="25">
        <f t="shared" si="81"/>
        <v>3.6077377022312736E-2</v>
      </c>
      <c r="G582" s="25">
        <f t="shared" si="82"/>
        <v>4.7376972181784563E-2</v>
      </c>
      <c r="H582" s="25">
        <f t="shared" si="83"/>
        <v>-5.2030805545230955E-3</v>
      </c>
      <c r="I582" s="25">
        <f t="shared" si="84"/>
        <v>7.6519149834196137E-2</v>
      </c>
      <c r="U582">
        <v>582.67999999999995</v>
      </c>
      <c r="V582" s="25">
        <v>582.4</v>
      </c>
      <c r="W582" s="25">
        <v>1310.5</v>
      </c>
      <c r="X582" s="25">
        <v>1311.79</v>
      </c>
      <c r="Y582" s="25">
        <v>14925</v>
      </c>
      <c r="Z582" s="25">
        <v>14932.93</v>
      </c>
      <c r="AA582" s="26">
        <v>30.253</v>
      </c>
      <c r="AB582" s="27">
        <v>503</v>
      </c>
    </row>
    <row r="583" spans="1:28" x14ac:dyDescent="0.3">
      <c r="A583" s="5">
        <v>44924</v>
      </c>
      <c r="B583" s="25">
        <f t="shared" si="77"/>
        <v>-1.1849868460771181E-2</v>
      </c>
      <c r="C583" s="25">
        <f t="shared" si="78"/>
        <v>-1.2263252903840836E-2</v>
      </c>
      <c r="D583" s="25">
        <f t="shared" si="79"/>
        <v>-2.0927520105955874E-2</v>
      </c>
      <c r="E583" s="25">
        <f t="shared" si="80"/>
        <v>-1.4865506773915693E-2</v>
      </c>
      <c r="F583" s="25">
        <f t="shared" si="81"/>
        <v>-1.6271610778133393E-2</v>
      </c>
      <c r="G583" s="25">
        <f t="shared" si="82"/>
        <v>-2.410353987194809E-2</v>
      </c>
      <c r="H583" s="25">
        <f t="shared" si="83"/>
        <v>-3.394910899186249E-3</v>
      </c>
      <c r="I583" s="25">
        <f t="shared" si="84"/>
        <v>-3.9441732051296731E-2</v>
      </c>
      <c r="U583">
        <v>610.95000000000005</v>
      </c>
      <c r="V583" s="25">
        <v>608.4</v>
      </c>
      <c r="W583" s="25">
        <v>1353.75</v>
      </c>
      <c r="X583" s="25">
        <v>1359.98</v>
      </c>
      <c r="Y583" s="25">
        <v>15450</v>
      </c>
      <c r="Z583" s="25">
        <v>15493.82</v>
      </c>
      <c r="AA583" s="26">
        <v>30.096</v>
      </c>
      <c r="AB583" s="27">
        <v>543</v>
      </c>
    </row>
    <row r="584" spans="1:28" x14ac:dyDescent="0.3">
      <c r="A584" s="5">
        <v>44925</v>
      </c>
      <c r="B584" s="25">
        <f t="shared" si="77"/>
        <v>7.4388597518787623E-3</v>
      </c>
      <c r="C584" s="25">
        <f t="shared" si="78"/>
        <v>8.5629711609848391E-3</v>
      </c>
      <c r="D584" s="25">
        <f t="shared" si="79"/>
        <v>8.8562697659344825E-3</v>
      </c>
      <c r="E584" s="25">
        <f t="shared" si="80"/>
        <v>1.0098070741215328E-2</v>
      </c>
      <c r="F584" s="25">
        <f t="shared" si="81"/>
        <v>9.7576987029771335E-3</v>
      </c>
      <c r="G584" s="25">
        <f t="shared" si="82"/>
        <v>1.127091860701137E-2</v>
      </c>
      <c r="H584" s="25">
        <f t="shared" si="83"/>
        <v>-7.8657544096996743E-3</v>
      </c>
      <c r="I584" s="25">
        <f t="shared" si="84"/>
        <v>1.5209418663528708E-2</v>
      </c>
      <c r="U584">
        <v>596.4</v>
      </c>
      <c r="V584" s="25">
        <v>595.79999999999995</v>
      </c>
      <c r="W584" s="25">
        <v>1337.25</v>
      </c>
      <c r="X584" s="25">
        <v>1338.03</v>
      </c>
      <c r="Y584" s="25">
        <v>15268</v>
      </c>
      <c r="Z584" s="25">
        <v>15265.2</v>
      </c>
      <c r="AA584" s="26">
        <v>29.994</v>
      </c>
      <c r="AB584" s="27">
        <v>522</v>
      </c>
    </row>
    <row r="585" spans="1:28" x14ac:dyDescent="0.3">
      <c r="A585" s="5">
        <v>44929</v>
      </c>
      <c r="B585" s="25">
        <f t="shared" si="77"/>
        <v>1.27900458077401E-2</v>
      </c>
      <c r="C585" s="25">
        <f t="shared" si="78"/>
        <v>1.1426589493996874E-2</v>
      </c>
      <c r="D585" s="25">
        <f t="shared" si="79"/>
        <v>1.4697647122240453E-2</v>
      </c>
      <c r="E585" s="25">
        <f t="shared" si="80"/>
        <v>1.1286810996513593E-2</v>
      </c>
      <c r="F585" s="25">
        <f t="shared" si="81"/>
        <v>1.0549933492461663E-2</v>
      </c>
      <c r="G585" s="25">
        <f t="shared" si="82"/>
        <v>1.2685298849564699E-2</v>
      </c>
      <c r="H585" s="25">
        <f t="shared" si="83"/>
        <v>-2.6244967958239484E-3</v>
      </c>
      <c r="I585" s="25">
        <f t="shared" si="84"/>
        <v>1.8692133012152546E-2</v>
      </c>
      <c r="U585">
        <v>603.16</v>
      </c>
      <c r="V585" s="25">
        <v>601.1</v>
      </c>
      <c r="W585" s="25">
        <v>1348.75</v>
      </c>
      <c r="X585" s="25">
        <v>1351.15</v>
      </c>
      <c r="Y585" s="25">
        <v>15382</v>
      </c>
      <c r="Z585" s="25">
        <v>15420.13</v>
      </c>
      <c r="AA585" s="26">
        <v>29.759</v>
      </c>
      <c r="AB585" s="27">
        <v>530</v>
      </c>
    </row>
    <row r="586" spans="1:28" x14ac:dyDescent="0.3">
      <c r="A586" s="5">
        <v>44930</v>
      </c>
      <c r="B586" s="25">
        <f t="shared" si="77"/>
        <v>6.4182792615303784E-5</v>
      </c>
      <c r="C586" s="25">
        <f t="shared" si="78"/>
        <v>1.8323408205177708E-4</v>
      </c>
      <c r="D586" s="25">
        <f t="shared" si="79"/>
        <v>1.8016547335130038E-3</v>
      </c>
      <c r="E586" s="25">
        <f t="shared" si="80"/>
        <v>4.8080283458797513E-4</v>
      </c>
      <c r="F586" s="25">
        <f t="shared" si="81"/>
        <v>4.3939626959610456E-5</v>
      </c>
      <c r="G586" s="25">
        <f t="shared" si="82"/>
        <v>1.0308014165892711E-3</v>
      </c>
      <c r="H586" s="25">
        <f t="shared" si="83"/>
        <v>9.5562951669877234E-3</v>
      </c>
      <c r="I586" s="25">
        <f t="shared" si="84"/>
        <v>3.6968618813262026E-3</v>
      </c>
      <c r="U586">
        <v>610.86</v>
      </c>
      <c r="V586" s="25">
        <v>610</v>
      </c>
      <c r="W586" s="25">
        <v>1364.25</v>
      </c>
      <c r="X586" s="25">
        <v>1365.48</v>
      </c>
      <c r="Y586" s="25">
        <v>15580</v>
      </c>
      <c r="Z586" s="25">
        <v>15595.16</v>
      </c>
      <c r="AA586" s="26">
        <v>29.681000000000001</v>
      </c>
      <c r="AB586" s="27">
        <v>540</v>
      </c>
    </row>
    <row r="587" spans="1:28" x14ac:dyDescent="0.3">
      <c r="A587" s="5">
        <v>44931</v>
      </c>
      <c r="B587" s="25">
        <f t="shared" si="77"/>
        <v>-1.1230271635579657E-2</v>
      </c>
      <c r="C587" s="25">
        <f t="shared" si="78"/>
        <v>-1.1980605931056779E-2</v>
      </c>
      <c r="D587" s="25">
        <f t="shared" si="79"/>
        <v>-1.6832080560987617E-2</v>
      </c>
      <c r="E587" s="25">
        <f t="shared" si="80"/>
        <v>-1.3540245607752355E-2</v>
      </c>
      <c r="F587" s="25">
        <f t="shared" si="81"/>
        <v>-1.3284088810314209E-2</v>
      </c>
      <c r="G587" s="25">
        <f t="shared" si="82"/>
        <v>-1.8169266377037887E-2</v>
      </c>
      <c r="H587" s="25">
        <f t="shared" si="83"/>
        <v>2.366549443748393E-3</v>
      </c>
      <c r="I587" s="25">
        <f t="shared" si="84"/>
        <v>-2.9964788701936394E-2</v>
      </c>
      <c r="U587">
        <v>611.49</v>
      </c>
      <c r="V587" s="25">
        <v>611.1</v>
      </c>
      <c r="W587" s="25">
        <v>1364.5</v>
      </c>
      <c r="X587" s="25">
        <v>1365.54</v>
      </c>
      <c r="Y587" s="25">
        <v>15581</v>
      </c>
      <c r="Z587" s="25">
        <v>15602.66</v>
      </c>
      <c r="AA587" s="26">
        <v>29.966000000000001</v>
      </c>
      <c r="AB587" s="27">
        <v>542</v>
      </c>
    </row>
    <row r="588" spans="1:28" x14ac:dyDescent="0.3">
      <c r="A588" s="5">
        <v>44932</v>
      </c>
      <c r="B588" s="25">
        <f t="shared" si="77"/>
        <v>-6.4926635185623438E-4</v>
      </c>
      <c r="C588" s="25">
        <f t="shared" si="78"/>
        <v>1.8540836244816E-4</v>
      </c>
      <c r="D588" s="25">
        <f t="shared" si="79"/>
        <v>-3.3288948376635283E-4</v>
      </c>
      <c r="E588" s="25">
        <f t="shared" si="80"/>
        <v>5.2543165028222231E-4</v>
      </c>
      <c r="F588" s="25">
        <f t="shared" si="81"/>
        <v>2.9679755656697053E-4</v>
      </c>
      <c r="G588" s="25">
        <f t="shared" si="82"/>
        <v>-1.4832470825339793E-3</v>
      </c>
      <c r="H588" s="25">
        <f t="shared" si="83"/>
        <v>-1.9977359059583871E-4</v>
      </c>
      <c r="I588" s="25">
        <f t="shared" si="84"/>
        <v>-5.7197486727869531E-3</v>
      </c>
      <c r="U588">
        <v>600.48</v>
      </c>
      <c r="V588" s="25">
        <v>600.9</v>
      </c>
      <c r="W588" s="25">
        <v>1348.25</v>
      </c>
      <c r="X588" s="25">
        <v>1347.52</v>
      </c>
      <c r="Y588" s="25">
        <v>15407</v>
      </c>
      <c r="Z588" s="25">
        <v>15392.82</v>
      </c>
      <c r="AA588" s="26">
        <v>30.036999999999999</v>
      </c>
      <c r="AB588" s="27">
        <v>526</v>
      </c>
    </row>
    <row r="589" spans="1:28" x14ac:dyDescent="0.3">
      <c r="A589" s="5">
        <v>44935</v>
      </c>
      <c r="B589" s="25">
        <f t="shared" si="77"/>
        <v>1.3354606396628235E-2</v>
      </c>
      <c r="C589" s="25">
        <f t="shared" si="78"/>
        <v>1.4356955602711195E-2</v>
      </c>
      <c r="D589" s="25">
        <f t="shared" si="79"/>
        <v>1.732859599619491E-2</v>
      </c>
      <c r="E589" s="25">
        <f t="shared" si="80"/>
        <v>1.4008381474792645E-2</v>
      </c>
      <c r="F589" s="25">
        <f t="shared" si="81"/>
        <v>1.3646154080384177E-2</v>
      </c>
      <c r="G589" s="25">
        <f t="shared" si="82"/>
        <v>1.8916335173029319E-2</v>
      </c>
      <c r="H589" s="25">
        <f t="shared" si="83"/>
        <v>8.986670377975327E-4</v>
      </c>
      <c r="I589" s="25">
        <f t="shared" si="84"/>
        <v>3.1987675493397101E-2</v>
      </c>
      <c r="U589">
        <v>599.59</v>
      </c>
      <c r="V589" s="25">
        <v>600.70000000000005</v>
      </c>
      <c r="W589" s="25">
        <v>1348.5</v>
      </c>
      <c r="X589" s="25">
        <v>1347.92</v>
      </c>
      <c r="Y589" s="25">
        <v>15397</v>
      </c>
      <c r="Z589" s="25">
        <v>15400.91</v>
      </c>
      <c r="AA589" s="26">
        <v>30.030999999999999</v>
      </c>
      <c r="AB589" s="27">
        <v>523</v>
      </c>
    </row>
    <row r="590" spans="1:28" x14ac:dyDescent="0.3">
      <c r="A590" s="5">
        <v>44936</v>
      </c>
      <c r="B590" s="25">
        <f t="shared" si="77"/>
        <v>-2.5637738891873924E-4</v>
      </c>
      <c r="C590" s="25">
        <f t="shared" si="78"/>
        <v>-1.4630580517604398E-3</v>
      </c>
      <c r="D590" s="25">
        <f t="shared" si="79"/>
        <v>-8.1839762322172196E-4</v>
      </c>
      <c r="E590" s="25">
        <f t="shared" si="80"/>
        <v>-1.2467615290664656E-3</v>
      </c>
      <c r="F590" s="25">
        <f t="shared" si="81"/>
        <v>-1.669963033668373E-3</v>
      </c>
      <c r="G590" s="25">
        <f t="shared" si="82"/>
        <v>-9.4965213849995905E-4</v>
      </c>
      <c r="H590" s="25">
        <f t="shared" si="83"/>
        <v>1.5624224045084826E-3</v>
      </c>
      <c r="I590" s="25">
        <f t="shared" si="84"/>
        <v>0</v>
      </c>
      <c r="U590">
        <v>611.04</v>
      </c>
      <c r="V590" s="25">
        <v>611.20000000000005</v>
      </c>
      <c r="W590" s="25">
        <v>1368</v>
      </c>
      <c r="X590" s="25">
        <v>1366.44</v>
      </c>
      <c r="Y590" s="25">
        <v>15604</v>
      </c>
      <c r="Z590" s="25">
        <v>15618.17</v>
      </c>
      <c r="AA590" s="26">
        <v>30.058</v>
      </c>
      <c r="AB590" s="27">
        <v>540</v>
      </c>
    </row>
    <row r="591" spans="1:28" x14ac:dyDescent="0.3">
      <c r="A591" s="5">
        <v>44937</v>
      </c>
      <c r="B591" s="25">
        <f t="shared" si="77"/>
        <v>-1.4754469110225693E-3</v>
      </c>
      <c r="C591" s="25">
        <f t="shared" si="78"/>
        <v>-1.8318378450921642E-3</v>
      </c>
      <c r="D591" s="25">
        <f t="shared" si="79"/>
        <v>2.289827627935016E-3</v>
      </c>
      <c r="E591" s="25">
        <f t="shared" si="80"/>
        <v>-7.7343988340681049E-4</v>
      </c>
      <c r="F591" s="25">
        <f t="shared" si="81"/>
        <v>-3.9592636286966108E-4</v>
      </c>
      <c r="G591" s="25">
        <f t="shared" si="82"/>
        <v>2.6012071828152949E-3</v>
      </c>
      <c r="H591" s="25">
        <f t="shared" si="83"/>
        <v>2.8857177097832199E-3</v>
      </c>
      <c r="I591" s="25">
        <f t="shared" si="84"/>
        <v>9.2166551049240476E-3</v>
      </c>
      <c r="U591">
        <v>610.46</v>
      </c>
      <c r="V591" s="25">
        <v>610.70000000000005</v>
      </c>
      <c r="W591" s="25">
        <v>1366</v>
      </c>
      <c r="X591" s="25">
        <v>1364.16</v>
      </c>
      <c r="Y591" s="25">
        <v>15600</v>
      </c>
      <c r="Z591" s="25">
        <v>15598.71</v>
      </c>
      <c r="AA591" s="26">
        <v>30.105</v>
      </c>
      <c r="AB591" s="27">
        <v>540</v>
      </c>
    </row>
    <row r="592" spans="1:28" x14ac:dyDescent="0.3">
      <c r="A592" s="5">
        <v>44938</v>
      </c>
      <c r="B592" s="25">
        <f t="shared" si="77"/>
        <v>-2.8930554750479383E-3</v>
      </c>
      <c r="C592" s="25">
        <f t="shared" si="78"/>
        <v>-1.2842860218594137E-3</v>
      </c>
      <c r="D592" s="25">
        <f t="shared" si="79"/>
        <v>-4.5849106025755582E-3</v>
      </c>
      <c r="E592" s="25">
        <f t="shared" si="80"/>
        <v>-2.7220533509258096E-3</v>
      </c>
      <c r="F592" s="25">
        <f t="shared" si="81"/>
        <v>-2.724407144225692E-3</v>
      </c>
      <c r="G592" s="25">
        <f t="shared" si="82"/>
        <v>-3.9945700841572526E-3</v>
      </c>
      <c r="H592" s="25">
        <f t="shared" si="83"/>
        <v>1.324766511840943E-4</v>
      </c>
      <c r="I592" s="25">
        <f t="shared" si="84"/>
        <v>-7.366515816762554E-3</v>
      </c>
      <c r="U592">
        <v>612.04999999999995</v>
      </c>
      <c r="V592" s="25">
        <v>612.1</v>
      </c>
      <c r="W592" s="25">
        <v>1363.5</v>
      </c>
      <c r="X592" s="25">
        <v>1363.62</v>
      </c>
      <c r="Y592" s="25">
        <v>15577</v>
      </c>
      <c r="Z592" s="25">
        <v>15586.65</v>
      </c>
      <c r="AA592" s="26">
        <v>30.192</v>
      </c>
      <c r="AB592" s="27">
        <v>545</v>
      </c>
    </row>
    <row r="593" spans="1:28" x14ac:dyDescent="0.3">
      <c r="A593" s="5">
        <v>44939</v>
      </c>
      <c r="B593" s="25">
        <f t="shared" si="77"/>
        <v>8.0795566163014663E-3</v>
      </c>
      <c r="C593" s="25">
        <f t="shared" si="78"/>
        <v>7.4988920220465955E-3</v>
      </c>
      <c r="D593" s="25">
        <f t="shared" si="79"/>
        <v>9.3115105520692396E-3</v>
      </c>
      <c r="E593" s="25">
        <f t="shared" si="80"/>
        <v>7.0644127075806555E-3</v>
      </c>
      <c r="F593" s="25">
        <f t="shared" si="81"/>
        <v>7.4214154064857632E-3</v>
      </c>
      <c r="G593" s="25">
        <f t="shared" si="82"/>
        <v>7.663999732517455E-3</v>
      </c>
      <c r="H593" s="25">
        <f t="shared" si="83"/>
        <v>2.1172430828313841E-3</v>
      </c>
      <c r="I593" s="25">
        <f t="shared" si="84"/>
        <v>7.3665158167626459E-3</v>
      </c>
      <c r="U593">
        <v>609.61</v>
      </c>
      <c r="V593" s="25">
        <v>609.29999999999995</v>
      </c>
      <c r="W593" s="25">
        <v>1361.75</v>
      </c>
      <c r="X593" s="25">
        <v>1359.91</v>
      </c>
      <c r="Y593" s="25">
        <v>15532</v>
      </c>
      <c r="Z593" s="25">
        <v>15544.28</v>
      </c>
      <c r="AA593" s="26">
        <v>30.196000000000002</v>
      </c>
      <c r="AB593" s="27">
        <v>541</v>
      </c>
    </row>
    <row r="594" spans="1:28" x14ac:dyDescent="0.3">
      <c r="A594" s="5">
        <v>44942</v>
      </c>
      <c r="B594" s="25">
        <f t="shared" si="77"/>
        <v>-1.674433762986462E-2</v>
      </c>
      <c r="C594" s="25">
        <f t="shared" si="78"/>
        <v>-1.7091291713486136E-2</v>
      </c>
      <c r="D594" s="25">
        <f t="shared" si="79"/>
        <v>-2.4192737548720474E-2</v>
      </c>
      <c r="E594" s="25">
        <f t="shared" si="80"/>
        <v>-1.4256191692305792E-2</v>
      </c>
      <c r="F594" s="25">
        <f t="shared" si="81"/>
        <v>-1.29961166362242E-2</v>
      </c>
      <c r="G594" s="25">
        <f t="shared" si="82"/>
        <v>-2.0142909831653684E-2</v>
      </c>
      <c r="H594" s="25">
        <f t="shared" si="83"/>
        <v>2.8380047428394378E-3</v>
      </c>
      <c r="I594" s="25">
        <f t="shared" si="84"/>
        <v>-3.7387532071620329E-2</v>
      </c>
      <c r="U594">
        <v>614.29999999999995</v>
      </c>
      <c r="V594" s="25">
        <v>615</v>
      </c>
      <c r="W594" s="25">
        <v>1372</v>
      </c>
      <c r="X594" s="25">
        <v>1370.04</v>
      </c>
      <c r="Y594" s="25">
        <v>15658</v>
      </c>
      <c r="Z594" s="25">
        <v>15654.48</v>
      </c>
      <c r="AA594" s="26">
        <v>30.26</v>
      </c>
      <c r="AB594" s="27">
        <v>545</v>
      </c>
    </row>
    <row r="595" spans="1:28" x14ac:dyDescent="0.3">
      <c r="A595" s="5">
        <v>44943</v>
      </c>
      <c r="B595" s="25">
        <f t="shared" si="77"/>
        <v>9.3727456449031604E-3</v>
      </c>
      <c r="C595" s="25">
        <f t="shared" si="78"/>
        <v>1.0693317233826542E-2</v>
      </c>
      <c r="D595" s="25">
        <f t="shared" si="79"/>
        <v>1.1099260801700872E-2</v>
      </c>
      <c r="E595" s="25">
        <f t="shared" si="80"/>
        <v>7.5918461395954231E-3</v>
      </c>
      <c r="F595" s="25">
        <f t="shared" si="81"/>
        <v>7.528802524467154E-3</v>
      </c>
      <c r="G595" s="25">
        <f t="shared" si="82"/>
        <v>6.7044906190113331E-3</v>
      </c>
      <c r="H595" s="25">
        <f t="shared" si="83"/>
        <v>-1.6477993676781069E-4</v>
      </c>
      <c r="I595" s="25">
        <f t="shared" si="84"/>
        <v>5.6980211146377959E-3</v>
      </c>
      <c r="U595">
        <v>602.04999999999995</v>
      </c>
      <c r="V595" s="25">
        <v>600.29999999999995</v>
      </c>
      <c r="W595" s="25">
        <v>1348.75</v>
      </c>
      <c r="X595" s="25">
        <v>1352.35</v>
      </c>
      <c r="Y595" s="25">
        <v>15398</v>
      </c>
      <c r="Z595" s="25">
        <v>15432.89</v>
      </c>
      <c r="AA595" s="26">
        <v>30.346</v>
      </c>
      <c r="AB595" s="27">
        <v>525</v>
      </c>
    </row>
    <row r="596" spans="1:28" x14ac:dyDescent="0.3">
      <c r="A596" s="5">
        <v>44956</v>
      </c>
      <c r="B596" s="25">
        <f t="shared" si="77"/>
        <v>-6.9079328253886527E-3</v>
      </c>
      <c r="C596" s="25">
        <f t="shared" si="78"/>
        <v>-5.1480165174012443E-3</v>
      </c>
      <c r="D596" s="25">
        <f t="shared" si="79"/>
        <v>-9.7674810143818895E-3</v>
      </c>
      <c r="E596" s="25">
        <f t="shared" si="80"/>
        <v>-4.563304320311142E-3</v>
      </c>
      <c r="F596" s="25">
        <f t="shared" si="81"/>
        <v>-3.109256394209657E-3</v>
      </c>
      <c r="G596" s="25">
        <f t="shared" si="82"/>
        <v>-7.4854615550769424E-3</v>
      </c>
      <c r="H596" s="25">
        <f t="shared" si="83"/>
        <v>1.3174798519760712E-3</v>
      </c>
      <c r="I596" s="25">
        <f t="shared" si="84"/>
        <v>-1.9121041446778397E-2</v>
      </c>
      <c r="U596">
        <v>606.1</v>
      </c>
      <c r="V596" s="25">
        <v>607</v>
      </c>
      <c r="W596" s="25">
        <v>1363.25</v>
      </c>
      <c r="X596" s="25">
        <v>1362.57</v>
      </c>
      <c r="Y596" s="25">
        <v>15543</v>
      </c>
      <c r="Z596" s="25">
        <v>15550.5</v>
      </c>
      <c r="AA596" s="26">
        <v>30.341000000000001</v>
      </c>
      <c r="AB596" s="27">
        <v>528</v>
      </c>
    </row>
    <row r="597" spans="1:28" x14ac:dyDescent="0.3">
      <c r="A597" s="5">
        <v>44957</v>
      </c>
      <c r="B597" s="25">
        <f t="shared" si="77"/>
        <v>5.6847698312875944E-3</v>
      </c>
      <c r="C597" s="25">
        <f t="shared" si="78"/>
        <v>6.2477233730972512E-3</v>
      </c>
      <c r="D597" s="25">
        <f t="shared" si="79"/>
        <v>3.6532754015996061E-3</v>
      </c>
      <c r="E597" s="25">
        <f t="shared" si="80"/>
        <v>4.6102470466568481E-3</v>
      </c>
      <c r="F597" s="25">
        <f t="shared" si="81"/>
        <v>4.9496689900136032E-3</v>
      </c>
      <c r="G597" s="25">
        <f t="shared" si="82"/>
        <v>2.8550580445536049E-3</v>
      </c>
      <c r="H597" s="25">
        <f t="shared" si="83"/>
        <v>9.8741051672439353E-5</v>
      </c>
      <c r="I597" s="25">
        <f t="shared" si="84"/>
        <v>-1.9323677510539241E-3</v>
      </c>
      <c r="U597">
        <v>601.58000000000004</v>
      </c>
      <c r="V597" s="25">
        <v>601.1</v>
      </c>
      <c r="W597" s="25">
        <v>1356.25</v>
      </c>
      <c r="X597" s="25">
        <v>1358.34</v>
      </c>
      <c r="Y597" s="25">
        <v>15436</v>
      </c>
      <c r="Z597" s="25">
        <v>15479.7</v>
      </c>
      <c r="AA597" s="26">
        <v>30.381</v>
      </c>
      <c r="AB597" s="27">
        <v>518</v>
      </c>
    </row>
    <row r="598" spans="1:28" x14ac:dyDescent="0.3">
      <c r="A598" s="5">
        <v>44958</v>
      </c>
      <c r="B598" s="25">
        <f t="shared" si="77"/>
        <v>2.5763236004917032E-4</v>
      </c>
      <c r="C598" s="25">
        <f t="shared" si="78"/>
        <v>-3.6643459552561998E-4</v>
      </c>
      <c r="D598" s="25">
        <f t="shared" si="79"/>
        <v>-1.991040976313758E-3</v>
      </c>
      <c r="E598" s="25">
        <f t="shared" si="80"/>
        <v>7.5656704738776915E-4</v>
      </c>
      <c r="F598" s="25">
        <f t="shared" si="81"/>
        <v>2.7833322526185346E-4</v>
      </c>
      <c r="G598" s="25">
        <f t="shared" si="82"/>
        <v>-7.1300068517133653E-4</v>
      </c>
      <c r="H598" s="25">
        <f t="shared" si="83"/>
        <v>4.4005193996138657E-3</v>
      </c>
      <c r="I598" s="25">
        <f t="shared" si="84"/>
        <v>-1.9361090268664404E-3</v>
      </c>
      <c r="U598">
        <v>603.29999999999995</v>
      </c>
      <c r="V598" s="25">
        <v>603.29999999999995</v>
      </c>
      <c r="W598" s="25">
        <v>1364.75</v>
      </c>
      <c r="X598" s="25">
        <v>1365.08</v>
      </c>
      <c r="Y598" s="25">
        <v>15524</v>
      </c>
      <c r="Z598" s="25">
        <v>15551.23</v>
      </c>
      <c r="AA598" s="26">
        <v>30.384</v>
      </c>
      <c r="AB598" s="27">
        <v>517</v>
      </c>
    </row>
    <row r="599" spans="1:28" x14ac:dyDescent="0.3">
      <c r="A599" s="5">
        <v>44959</v>
      </c>
      <c r="B599" s="25">
        <f t="shared" si="77"/>
        <v>-9.9020321741276202E-3</v>
      </c>
      <c r="C599" s="25">
        <f t="shared" si="78"/>
        <v>-8.650095345704753E-3</v>
      </c>
      <c r="D599" s="25">
        <f t="shared" si="79"/>
        <v>-1.0686359835760394E-2</v>
      </c>
      <c r="E599" s="25">
        <f t="shared" si="80"/>
        <v>-9.3107038061739089E-3</v>
      </c>
      <c r="F599" s="25">
        <f t="shared" si="81"/>
        <v>-9.4848817968104862E-3</v>
      </c>
      <c r="G599" s="25">
        <f t="shared" si="82"/>
        <v>-1.1460917696194943E-2</v>
      </c>
      <c r="H599" s="25">
        <f t="shared" si="83"/>
        <v>-3.2768083889214093E-5</v>
      </c>
      <c r="I599" s="25">
        <f t="shared" si="84"/>
        <v>-1.7595761890379601E-2</v>
      </c>
      <c r="U599">
        <v>602.87</v>
      </c>
      <c r="V599" s="25">
        <v>602.1</v>
      </c>
      <c r="W599" s="25">
        <v>1364.25</v>
      </c>
      <c r="X599" s="25">
        <v>1365.46</v>
      </c>
      <c r="Y599" s="25">
        <v>15528</v>
      </c>
      <c r="Z599" s="25">
        <v>15563</v>
      </c>
      <c r="AA599" s="26">
        <v>30.518000000000001</v>
      </c>
      <c r="AB599" s="27">
        <v>516</v>
      </c>
    </row>
    <row r="600" spans="1:28" x14ac:dyDescent="0.3">
      <c r="A600" s="5">
        <v>44960</v>
      </c>
      <c r="B600" s="25">
        <f t="shared" si="77"/>
        <v>1.4528100562909808E-2</v>
      </c>
      <c r="C600" s="25">
        <f t="shared" si="78"/>
        <v>1.1760517760097284E-2</v>
      </c>
      <c r="D600" s="25">
        <f t="shared" si="79"/>
        <v>1.5160640230681227E-2</v>
      </c>
      <c r="E600" s="25">
        <f t="shared" si="80"/>
        <v>1.2672648777993843E-2</v>
      </c>
      <c r="F600" s="25">
        <f t="shared" si="81"/>
        <v>1.178913983978032E-2</v>
      </c>
      <c r="G600" s="25">
        <f t="shared" si="82"/>
        <v>1.4111373966434679E-2</v>
      </c>
      <c r="H600" s="25">
        <f t="shared" si="83"/>
        <v>-4.3019293640799202E-3</v>
      </c>
      <c r="I600" s="25">
        <f t="shared" si="84"/>
        <v>2.1464238668300002E-2</v>
      </c>
      <c r="U600">
        <v>596</v>
      </c>
      <c r="V600" s="25">
        <v>595.70000000000005</v>
      </c>
      <c r="W600" s="25">
        <v>1352.5</v>
      </c>
      <c r="X600" s="25">
        <v>1352.57</v>
      </c>
      <c r="Y600" s="25">
        <v>15375</v>
      </c>
      <c r="Z600" s="25">
        <v>15418.77</v>
      </c>
      <c r="AA600" s="26">
        <v>30.516999999999999</v>
      </c>
      <c r="AB600" s="27">
        <v>507</v>
      </c>
    </row>
    <row r="601" spans="1:28" x14ac:dyDescent="0.3">
      <c r="A601" s="5">
        <v>44963</v>
      </c>
      <c r="B601" s="25">
        <f t="shared" si="77"/>
        <v>-3.7892213220165412E-3</v>
      </c>
      <c r="C601" s="25">
        <f t="shared" si="78"/>
        <v>-4.7610417712760931E-3</v>
      </c>
      <c r="D601" s="25">
        <f t="shared" si="79"/>
        <v>-3.810159500513131E-3</v>
      </c>
      <c r="E601" s="25">
        <f t="shared" si="80"/>
        <v>-7.1737370296560852E-3</v>
      </c>
      <c r="F601" s="25">
        <f t="shared" si="81"/>
        <v>-8.1950532922515501E-3</v>
      </c>
      <c r="G601" s="25">
        <f t="shared" si="82"/>
        <v>-1.0126037389952963E-2</v>
      </c>
      <c r="H601" s="25">
        <f t="shared" si="83"/>
        <v>9.107352056679249E-3</v>
      </c>
      <c r="I601" s="25">
        <f t="shared" si="84"/>
        <v>-1.3605652055778598E-2</v>
      </c>
      <c r="U601">
        <v>604.47</v>
      </c>
      <c r="V601" s="25">
        <v>604.79999999999995</v>
      </c>
      <c r="W601" s="25">
        <v>1368.5</v>
      </c>
      <c r="X601" s="25">
        <v>1368.61</v>
      </c>
      <c r="Y601" s="25">
        <v>15600</v>
      </c>
      <c r="Z601" s="25">
        <v>15615.41</v>
      </c>
      <c r="AA601" s="26">
        <v>30.385999999999999</v>
      </c>
      <c r="AB601" s="27">
        <v>518</v>
      </c>
    </row>
    <row r="602" spans="1:28" x14ac:dyDescent="0.3">
      <c r="A602" s="5">
        <v>44964</v>
      </c>
      <c r="B602" s="25">
        <f t="shared" si="77"/>
        <v>3.216778745529526E-4</v>
      </c>
      <c r="C602" s="25">
        <f t="shared" si="78"/>
        <v>1.4673516939497444E-3</v>
      </c>
      <c r="D602" s="25">
        <f t="shared" si="79"/>
        <v>2.1553519079282263E-3</v>
      </c>
      <c r="E602" s="25">
        <f t="shared" si="80"/>
        <v>6.0896045337338785E-3</v>
      </c>
      <c r="F602" s="25">
        <f t="shared" si="81"/>
        <v>7.2520466395991929E-3</v>
      </c>
      <c r="G602" s="25">
        <f t="shared" si="82"/>
        <v>1.1812043938305856E-2</v>
      </c>
      <c r="H602" s="25">
        <f t="shared" si="83"/>
        <v>-3.0374809015673238E-3</v>
      </c>
      <c r="I602" s="25">
        <f t="shared" si="84"/>
        <v>2.1297997678934338E-2</v>
      </c>
      <c r="U602">
        <v>598.38</v>
      </c>
      <c r="V602" s="25">
        <v>602.5</v>
      </c>
      <c r="W602" s="25">
        <v>1362</v>
      </c>
      <c r="X602" s="25">
        <v>1357.44</v>
      </c>
      <c r="Y602" s="25">
        <v>15541</v>
      </c>
      <c r="Z602" s="25">
        <v>15503.79</v>
      </c>
      <c r="AA602" s="26">
        <v>30.664000000000001</v>
      </c>
      <c r="AB602" s="27">
        <v>511</v>
      </c>
    </row>
    <row r="603" spans="1:28" x14ac:dyDescent="0.3">
      <c r="A603" s="5">
        <v>44965</v>
      </c>
      <c r="B603" s="25">
        <f t="shared" si="77"/>
        <v>-2.5733402097746067E-4</v>
      </c>
      <c r="C603" s="25">
        <f t="shared" si="78"/>
        <v>-7.3340670687479419E-4</v>
      </c>
      <c r="D603" s="25">
        <f t="shared" si="79"/>
        <v>-1.6575505203980791E-3</v>
      </c>
      <c r="E603" s="25">
        <f t="shared" si="80"/>
        <v>1.4744908278923444E-5</v>
      </c>
      <c r="F603" s="25">
        <f t="shared" si="81"/>
        <v>-1.2294363705372124E-3</v>
      </c>
      <c r="G603" s="25">
        <f t="shared" si="82"/>
        <v>-2.3148541231898913E-3</v>
      </c>
      <c r="H603" s="25">
        <f t="shared" si="83"/>
        <v>2.9070262669814518E-3</v>
      </c>
      <c r="I603" s="25">
        <f t="shared" si="84"/>
        <v>-5.7637047167501294E-3</v>
      </c>
      <c r="U603">
        <v>605.49</v>
      </c>
      <c r="V603" s="25">
        <v>603.79999999999995</v>
      </c>
      <c r="W603" s="25">
        <v>1364</v>
      </c>
      <c r="X603" s="25">
        <v>1367.32</v>
      </c>
      <c r="Y603" s="25">
        <v>15546</v>
      </c>
      <c r="Z603" s="25">
        <v>15598.49</v>
      </c>
      <c r="AA603" s="26">
        <v>30.571000000000002</v>
      </c>
      <c r="AB603" s="27">
        <v>522</v>
      </c>
    </row>
    <row r="604" spans="1:28" x14ac:dyDescent="0.3">
      <c r="A604" s="5">
        <v>44966</v>
      </c>
      <c r="B604" s="25">
        <f t="shared" si="77"/>
        <v>4.6859539479914983E-3</v>
      </c>
      <c r="C604" s="25">
        <f t="shared" si="78"/>
        <v>4.5749919672980564E-3</v>
      </c>
      <c r="D604" s="25">
        <f t="shared" si="79"/>
        <v>2.6507636462440864E-3</v>
      </c>
      <c r="E604" s="25">
        <f t="shared" si="80"/>
        <v>6.2165262900615325E-4</v>
      </c>
      <c r="F604" s="25">
        <f t="shared" si="81"/>
        <v>6.1490712448032984E-4</v>
      </c>
      <c r="G604" s="25">
        <f t="shared" si="82"/>
        <v>-1.0600063930405121E-3</v>
      </c>
      <c r="H604" s="25">
        <f t="shared" si="83"/>
        <v>-5.2977657508475494E-3</v>
      </c>
      <c r="I604" s="25">
        <f t="shared" si="84"/>
        <v>-5.7971176843259579E-3</v>
      </c>
      <c r="U604">
        <v>604.09</v>
      </c>
      <c r="V604" s="25">
        <v>602.79999999999995</v>
      </c>
      <c r="W604" s="25">
        <v>1363</v>
      </c>
      <c r="X604" s="25">
        <v>1365.64</v>
      </c>
      <c r="Y604" s="25">
        <v>15542</v>
      </c>
      <c r="Z604" s="25">
        <v>15598.72</v>
      </c>
      <c r="AA604" s="26">
        <v>30.66</v>
      </c>
      <c r="AB604" s="27">
        <v>519</v>
      </c>
    </row>
    <row r="605" spans="1:28" x14ac:dyDescent="0.3">
      <c r="A605" s="5">
        <v>44967</v>
      </c>
      <c r="B605" s="25">
        <f t="shared" si="77"/>
        <v>1.0004225280338825E-2</v>
      </c>
      <c r="C605" s="25">
        <f t="shared" si="78"/>
        <v>9.630309732659121E-3</v>
      </c>
      <c r="D605" s="25">
        <f t="shared" si="79"/>
        <v>9.2227267687723727E-3</v>
      </c>
      <c r="E605" s="25">
        <f t="shared" si="80"/>
        <v>9.8872631322502302E-3</v>
      </c>
      <c r="F605" s="25">
        <f t="shared" si="81"/>
        <v>1.1112721383566971E-2</v>
      </c>
      <c r="G605" s="25">
        <f t="shared" si="82"/>
        <v>1.0648218234601761E-2</v>
      </c>
      <c r="H605" s="25">
        <f t="shared" si="83"/>
        <v>4.5473211587989957E-3</v>
      </c>
      <c r="I605" s="25">
        <f t="shared" si="84"/>
        <v>9.6432762718042016E-3</v>
      </c>
      <c r="U605">
        <v>603.45000000000005</v>
      </c>
      <c r="V605" s="25">
        <v>604.4</v>
      </c>
      <c r="W605" s="25">
        <v>1369.25</v>
      </c>
      <c r="X605" s="25">
        <v>1366.48</v>
      </c>
      <c r="Y605" s="25">
        <v>15615</v>
      </c>
      <c r="Z605" s="25">
        <v>15608.42</v>
      </c>
      <c r="AA605" s="26">
        <v>30.498000000000001</v>
      </c>
      <c r="AB605" s="27">
        <v>516</v>
      </c>
    </row>
    <row r="606" spans="1:28" x14ac:dyDescent="0.3">
      <c r="A606" s="5">
        <v>44970</v>
      </c>
      <c r="B606" s="25">
        <f t="shared" si="77"/>
        <v>6.3833365747237017E-3</v>
      </c>
      <c r="C606" s="25">
        <f t="shared" si="78"/>
        <v>7.2072384049491666E-3</v>
      </c>
      <c r="D606" s="25">
        <f t="shared" si="79"/>
        <v>6.698824167996653E-3</v>
      </c>
      <c r="E606" s="25">
        <f t="shared" si="80"/>
        <v>5.9693928958554849E-3</v>
      </c>
      <c r="F606" s="25">
        <f t="shared" si="81"/>
        <v>6.5283094203338922E-3</v>
      </c>
      <c r="G606" s="25">
        <f t="shared" si="82"/>
        <v>6.0318447545378356E-3</v>
      </c>
      <c r="H606" s="25">
        <f t="shared" si="83"/>
        <v>4.4292532923134228E-3</v>
      </c>
      <c r="I606" s="25">
        <f t="shared" si="84"/>
        <v>5.7416425676751828E-3</v>
      </c>
      <c r="U606">
        <v>609.91</v>
      </c>
      <c r="V606" s="25">
        <v>610</v>
      </c>
      <c r="W606" s="25">
        <v>1382.5</v>
      </c>
      <c r="X606" s="25">
        <v>1381.75</v>
      </c>
      <c r="Y606" s="25">
        <v>15772</v>
      </c>
      <c r="Z606" s="25">
        <v>15763.51</v>
      </c>
      <c r="AA606" s="26">
        <v>30.637</v>
      </c>
      <c r="AB606" s="27">
        <v>521</v>
      </c>
    </row>
    <row r="607" spans="1:28" x14ac:dyDescent="0.3">
      <c r="A607" s="5">
        <v>44971</v>
      </c>
      <c r="B607" s="25">
        <f t="shared" si="77"/>
        <v>-5.5594305801494256E-3</v>
      </c>
      <c r="C607" s="25">
        <f t="shared" si="78"/>
        <v>-7.3880865833967574E-3</v>
      </c>
      <c r="D607" s="25">
        <f t="shared" si="79"/>
        <v>-7.3547769629170459E-3</v>
      </c>
      <c r="E607" s="25">
        <f t="shared" si="80"/>
        <v>-2.5059924233761539E-3</v>
      </c>
      <c r="F607" s="25">
        <f t="shared" si="81"/>
        <v>-4.4100551391296067E-3</v>
      </c>
      <c r="G607" s="25">
        <f t="shared" si="82"/>
        <v>-4.5900488137766505E-3</v>
      </c>
      <c r="H607" s="25">
        <f t="shared" si="83"/>
        <v>-1.268148510792257E-3</v>
      </c>
      <c r="I607" s="25">
        <f t="shared" si="84"/>
        <v>-5.7416425676752826E-3</v>
      </c>
      <c r="U607">
        <v>613.6</v>
      </c>
      <c r="V607" s="25">
        <v>614.1</v>
      </c>
      <c r="W607" s="25">
        <v>1392.5</v>
      </c>
      <c r="X607" s="25">
        <v>1390.8</v>
      </c>
      <c r="Y607" s="25">
        <v>15873</v>
      </c>
      <c r="Z607" s="25">
        <v>15857.89</v>
      </c>
      <c r="AA607" s="26">
        <v>30.773</v>
      </c>
      <c r="AB607" s="27">
        <v>524</v>
      </c>
    </row>
    <row r="608" spans="1:28" x14ac:dyDescent="0.3">
      <c r="A608" s="5">
        <v>44972</v>
      </c>
      <c r="B608" s="25">
        <f t="shared" si="77"/>
        <v>-1.2043993722384517E-3</v>
      </c>
      <c r="C608" s="25">
        <f t="shared" si="78"/>
        <v>-1.4479640538883837E-3</v>
      </c>
      <c r="D608" s="25">
        <f t="shared" si="79"/>
        <v>-6.5638335142973435E-4</v>
      </c>
      <c r="E608" s="25">
        <f t="shared" si="80"/>
        <v>-3.0099241245985209E-3</v>
      </c>
      <c r="F608" s="25">
        <f t="shared" si="81"/>
        <v>-4.0016986425322528E-3</v>
      </c>
      <c r="G608" s="25">
        <f t="shared" si="82"/>
        <v>-2.6558263421927845E-3</v>
      </c>
      <c r="H608" s="25">
        <f t="shared" si="83"/>
        <v>3.4430150619879658E-3</v>
      </c>
      <c r="I608" s="25">
        <f t="shared" si="84"/>
        <v>1.9175461292718545E-3</v>
      </c>
      <c r="U608">
        <v>610.79</v>
      </c>
      <c r="V608" s="25">
        <v>609.6</v>
      </c>
      <c r="W608" s="25">
        <v>1382.25</v>
      </c>
      <c r="X608" s="25">
        <v>1384.68</v>
      </c>
      <c r="Y608" s="25">
        <v>15785</v>
      </c>
      <c r="Z608" s="25">
        <v>15818.2</v>
      </c>
      <c r="AA608" s="26">
        <v>30.734000000000002</v>
      </c>
      <c r="AB608" s="27">
        <v>521</v>
      </c>
    </row>
    <row r="609" spans="1:28" x14ac:dyDescent="0.3">
      <c r="A609" s="5">
        <v>44973</v>
      </c>
      <c r="B609" s="25">
        <f t="shared" si="77"/>
        <v>-1.8242257079388115E-2</v>
      </c>
      <c r="C609" s="25">
        <f t="shared" si="78"/>
        <v>-1.8278703023706443E-2</v>
      </c>
      <c r="D609" s="25">
        <f t="shared" si="79"/>
        <v>-1.8723105134148162E-2</v>
      </c>
      <c r="E609" s="25">
        <f t="shared" si="80"/>
        <v>-1.562233219773433E-2</v>
      </c>
      <c r="F609" s="25">
        <f t="shared" si="81"/>
        <v>-1.535861380187774E-2</v>
      </c>
      <c r="G609" s="25">
        <f t="shared" si="82"/>
        <v>-1.5784576564690622E-2</v>
      </c>
      <c r="H609" s="25">
        <f t="shared" si="83"/>
        <v>-3.1176954325859165E-3</v>
      </c>
      <c r="I609" s="25">
        <f t="shared" si="84"/>
        <v>-1.7391742711869222E-2</v>
      </c>
      <c r="U609">
        <v>609.16999999999996</v>
      </c>
      <c r="V609" s="25">
        <v>609.20000000000005</v>
      </c>
      <c r="W609" s="25">
        <v>1380.25</v>
      </c>
      <c r="X609" s="25">
        <v>1379.15</v>
      </c>
      <c r="Y609" s="25">
        <v>15766</v>
      </c>
      <c r="Z609" s="25">
        <v>15770.66</v>
      </c>
      <c r="AA609" s="26">
        <v>30.84</v>
      </c>
      <c r="AB609" s="27">
        <v>522</v>
      </c>
    </row>
    <row r="610" spans="1:28" x14ac:dyDescent="0.3">
      <c r="A610" s="5">
        <v>44974</v>
      </c>
      <c r="B610" s="25">
        <f t="shared" si="77"/>
        <v>2.451614131159221E-3</v>
      </c>
      <c r="C610" s="25">
        <f t="shared" si="78"/>
        <v>2.2111672911848922E-3</v>
      </c>
      <c r="D610" s="25">
        <f t="shared" si="79"/>
        <v>3.339458772188642E-3</v>
      </c>
      <c r="E610" s="25">
        <f t="shared" si="80"/>
        <v>2.2060897385324848E-3</v>
      </c>
      <c r="F610" s="25">
        <f t="shared" si="81"/>
        <v>3.0363316825739077E-3</v>
      </c>
      <c r="G610" s="25">
        <f t="shared" si="82"/>
        <v>3.7452915582908389E-3</v>
      </c>
      <c r="H610" s="25">
        <f t="shared" si="83"/>
        <v>-1.0298752200574586E-2</v>
      </c>
      <c r="I610" s="25">
        <f t="shared" si="84"/>
        <v>5.8309203107931437E-3</v>
      </c>
      <c r="U610">
        <v>599.63</v>
      </c>
      <c r="V610" s="25">
        <v>597.9</v>
      </c>
      <c r="W610" s="25">
        <v>1355.25</v>
      </c>
      <c r="X610" s="25">
        <v>1358.13</v>
      </c>
      <c r="Y610" s="25">
        <v>15481</v>
      </c>
      <c r="Z610" s="25">
        <v>15526.2</v>
      </c>
      <c r="AA610" s="26">
        <v>30.744</v>
      </c>
      <c r="AB610" s="27">
        <v>513</v>
      </c>
    </row>
    <row r="611" spans="1:28" x14ac:dyDescent="0.3">
      <c r="A611" s="5">
        <v>44977</v>
      </c>
      <c r="B611" s="25">
        <f t="shared" si="77"/>
        <v>-1.0689053283780977E-2</v>
      </c>
      <c r="C611" s="25">
        <f t="shared" si="78"/>
        <v>-1.3900696446968997E-2</v>
      </c>
      <c r="D611" s="25">
        <f t="shared" si="79"/>
        <v>-1.4101291240605879E-2</v>
      </c>
      <c r="E611" s="25">
        <f t="shared" si="80"/>
        <v>-1.2940938161292371E-2</v>
      </c>
      <c r="F611" s="25">
        <f t="shared" si="81"/>
        <v>-1.4633884468119734E-2</v>
      </c>
      <c r="G611" s="25">
        <f t="shared" si="82"/>
        <v>-1.4138827194583245E-2</v>
      </c>
      <c r="H611" s="25">
        <f t="shared" si="83"/>
        <v>2.1010480136397832E-3</v>
      </c>
      <c r="I611" s="25">
        <f t="shared" si="84"/>
        <v>-1.1696039763191298E-2</v>
      </c>
      <c r="U611">
        <v>601.88</v>
      </c>
      <c r="V611" s="25">
        <v>599.9</v>
      </c>
      <c r="W611" s="25">
        <v>1358.25</v>
      </c>
      <c r="X611" s="25">
        <v>1362.26</v>
      </c>
      <c r="Y611" s="25">
        <v>15519</v>
      </c>
      <c r="Z611" s="25">
        <v>15560.49</v>
      </c>
      <c r="AA611" s="26">
        <v>30.428999999999998</v>
      </c>
      <c r="AB611" s="27">
        <v>516</v>
      </c>
    </row>
    <row r="612" spans="1:28" x14ac:dyDescent="0.3">
      <c r="A612" s="5">
        <v>44978</v>
      </c>
      <c r="B612" s="25">
        <f t="shared" si="77"/>
        <v>3.3161056429244474E-3</v>
      </c>
      <c r="C612" s="25">
        <f t="shared" si="78"/>
        <v>3.5398267051239868E-3</v>
      </c>
      <c r="D612" s="25">
        <f t="shared" si="79"/>
        <v>2.3640672948804699E-3</v>
      </c>
      <c r="E612" s="25">
        <f t="shared" si="80"/>
        <v>1.7672693011051323E-3</v>
      </c>
      <c r="F612" s="25">
        <f t="shared" si="81"/>
        <v>2.2247612350513946E-3</v>
      </c>
      <c r="G612" s="25">
        <f t="shared" si="82"/>
        <v>2.0032833600776138E-3</v>
      </c>
      <c r="H612" s="25">
        <f t="shared" si="83"/>
        <v>3.2086989745903145E-3</v>
      </c>
      <c r="I612" s="25">
        <f t="shared" si="84"/>
        <v>1.9588644853329716E-3</v>
      </c>
      <c r="U612">
        <v>593.42999999999995</v>
      </c>
      <c r="V612" s="25">
        <v>591.5</v>
      </c>
      <c r="W612" s="25">
        <v>1339.5</v>
      </c>
      <c r="X612" s="25">
        <v>1342.47</v>
      </c>
      <c r="Y612" s="25">
        <v>15354</v>
      </c>
      <c r="Z612" s="25">
        <v>15360.42</v>
      </c>
      <c r="AA612" s="26">
        <v>30.492999999999999</v>
      </c>
      <c r="AB612" s="27">
        <v>510</v>
      </c>
    </row>
    <row r="613" spans="1:28" x14ac:dyDescent="0.3">
      <c r="A613" s="5">
        <v>44979</v>
      </c>
      <c r="B613" s="25">
        <f t="shared" si="77"/>
        <v>-1.1687639164610408E-2</v>
      </c>
      <c r="C613" s="25">
        <f t="shared" si="78"/>
        <v>-6.5304831397718591E-3</v>
      </c>
      <c r="D613" s="25">
        <f t="shared" si="79"/>
        <v>-4.5642882044828852E-3</v>
      </c>
      <c r="E613" s="25">
        <f t="shared" si="80"/>
        <v>-1.0877403285656975E-2</v>
      </c>
      <c r="F613" s="25">
        <f t="shared" si="81"/>
        <v>-8.5165339671378296E-3</v>
      </c>
      <c r="G613" s="25">
        <f t="shared" si="82"/>
        <v>-9.241725896822121E-3</v>
      </c>
      <c r="H613" s="25">
        <f t="shared" si="83"/>
        <v>-2.0287965073978471E-3</v>
      </c>
      <c r="I613" s="25">
        <f t="shared" si="84"/>
        <v>-1.1811160928344609E-2</v>
      </c>
      <c r="U613">
        <v>594.62</v>
      </c>
      <c r="V613" s="25">
        <v>592.9</v>
      </c>
      <c r="W613" s="25">
        <v>1344.25</v>
      </c>
      <c r="X613" s="25">
        <v>1345.46</v>
      </c>
      <c r="Y613" s="25">
        <v>15405</v>
      </c>
      <c r="Z613" s="25">
        <v>15387.59</v>
      </c>
      <c r="AA613" s="26">
        <v>30.591000000000001</v>
      </c>
      <c r="AB613" s="27">
        <v>511</v>
      </c>
    </row>
    <row r="614" spans="1:28" x14ac:dyDescent="0.3">
      <c r="A614" s="5">
        <v>44980</v>
      </c>
      <c r="B614" s="25">
        <f t="shared" si="77"/>
        <v>1.1687639164610353E-2</v>
      </c>
      <c r="C614" s="25">
        <f t="shared" si="78"/>
        <v>1.172433640340249E-2</v>
      </c>
      <c r="D614" s="25">
        <f t="shared" si="79"/>
        <v>1.3129291441792581E-2</v>
      </c>
      <c r="E614" s="25">
        <f t="shared" si="80"/>
        <v>1.5116633642923384E-2</v>
      </c>
      <c r="F614" s="25">
        <f t="shared" si="81"/>
        <v>1.4067965540400228E-2</v>
      </c>
      <c r="G614" s="25">
        <f t="shared" si="82"/>
        <v>1.7298383520801253E-2</v>
      </c>
      <c r="H614" s="25">
        <f t="shared" si="83"/>
        <v>2.9110197670889479E-3</v>
      </c>
      <c r="I614" s="25">
        <f t="shared" si="84"/>
        <v>2.5416812984123256E-2</v>
      </c>
      <c r="U614">
        <v>589.15</v>
      </c>
      <c r="V614" s="25">
        <v>590.20000000000005</v>
      </c>
      <c r="W614" s="25">
        <v>1335.5</v>
      </c>
      <c r="X614" s="25">
        <v>1334.05</v>
      </c>
      <c r="Y614" s="25">
        <v>15226</v>
      </c>
      <c r="Z614" s="25">
        <v>15221.12</v>
      </c>
      <c r="AA614" s="26">
        <v>30.529</v>
      </c>
      <c r="AB614" s="27">
        <v>505</v>
      </c>
    </row>
    <row r="615" spans="1:28" x14ac:dyDescent="0.3">
      <c r="A615" s="5">
        <v>44981</v>
      </c>
      <c r="B615" s="25">
        <f t="shared" si="77"/>
        <v>-2.2745744981267232E-3</v>
      </c>
      <c r="C615" s="25">
        <f t="shared" si="78"/>
        <v>-3.7071404828196847E-3</v>
      </c>
      <c r="D615" s="25">
        <f t="shared" si="79"/>
        <v>-3.8535693159898548E-3</v>
      </c>
      <c r="E615" s="25">
        <f t="shared" si="80"/>
        <v>-2.1371481460651254E-3</v>
      </c>
      <c r="F615" s="25">
        <f t="shared" si="81"/>
        <v>-3.4651044214904008E-3</v>
      </c>
      <c r="G615" s="25">
        <f t="shared" si="82"/>
        <v>-6.074163400968979E-3</v>
      </c>
      <c r="H615" s="25">
        <f t="shared" si="83"/>
        <v>-3.8613876965234153E-3</v>
      </c>
      <c r="I615" s="25">
        <f t="shared" si="84"/>
        <v>-1.165061721997525E-2</v>
      </c>
      <c r="U615">
        <v>599.42999999999995</v>
      </c>
      <c r="V615" s="25">
        <v>598</v>
      </c>
      <c r="W615" s="25">
        <v>1351.25</v>
      </c>
      <c r="X615" s="25">
        <v>1352.95</v>
      </c>
      <c r="Y615" s="25">
        <v>15405</v>
      </c>
      <c r="Z615" s="25">
        <v>15452.96</v>
      </c>
      <c r="AA615" s="26">
        <v>30.617999999999999</v>
      </c>
      <c r="AB615" s="27">
        <v>518</v>
      </c>
    </row>
    <row r="616" spans="1:28" x14ac:dyDescent="0.3">
      <c r="A616" s="5">
        <v>44986</v>
      </c>
      <c r="B616" s="25">
        <f t="shared" si="77"/>
        <v>5.5150180335751184E-3</v>
      </c>
      <c r="C616" s="25">
        <f t="shared" si="78"/>
        <v>5.3708805837575759E-3</v>
      </c>
      <c r="D616" s="25">
        <f t="shared" si="79"/>
        <v>4.3551157613441567E-3</v>
      </c>
      <c r="E616" s="25">
        <f t="shared" si="80"/>
        <v>6.0439669823072525E-3</v>
      </c>
      <c r="F616" s="25">
        <f t="shared" si="81"/>
        <v>4.934883739144834E-3</v>
      </c>
      <c r="G616" s="25">
        <f t="shared" si="82"/>
        <v>6.2076146164071954E-3</v>
      </c>
      <c r="H616" s="25">
        <f t="shared" si="83"/>
        <v>-2.1991376430554933E-3</v>
      </c>
      <c r="I616" s="25">
        <f t="shared" si="84"/>
        <v>9.7182494689213462E-3</v>
      </c>
      <c r="U616">
        <v>595.79999999999995</v>
      </c>
      <c r="V616" s="25">
        <v>595.70000000000005</v>
      </c>
      <c r="W616" s="25">
        <v>1346.25</v>
      </c>
      <c r="X616" s="25">
        <v>1348.27</v>
      </c>
      <c r="Y616" s="25">
        <v>15370</v>
      </c>
      <c r="Z616" s="25">
        <v>15419.97</v>
      </c>
      <c r="AA616" s="26">
        <v>30.5</v>
      </c>
      <c r="AB616" s="27">
        <v>512</v>
      </c>
    </row>
    <row r="617" spans="1:28" x14ac:dyDescent="0.3">
      <c r="A617" s="5">
        <v>44987</v>
      </c>
      <c r="B617" s="25">
        <f t="shared" si="77"/>
        <v>1.6683094665451294E-2</v>
      </c>
      <c r="C617" s="25">
        <f t="shared" si="78"/>
        <v>1.6123471310273266E-2</v>
      </c>
      <c r="D617" s="25">
        <f t="shared" si="79"/>
        <v>1.953057776182068E-2</v>
      </c>
      <c r="E617" s="25">
        <f t="shared" si="80"/>
        <v>1.5796882230729573E-2</v>
      </c>
      <c r="F617" s="25">
        <f t="shared" si="81"/>
        <v>1.5212788576618973E-2</v>
      </c>
      <c r="G617" s="25">
        <f t="shared" si="82"/>
        <v>1.9507898764046582E-2</v>
      </c>
      <c r="H617" s="25">
        <f t="shared" si="83"/>
        <v>-3.5221155915628783E-3</v>
      </c>
      <c r="I617" s="25">
        <f t="shared" si="84"/>
        <v>3.0478549657415432E-2</v>
      </c>
      <c r="U617">
        <v>599.51</v>
      </c>
      <c r="V617" s="25">
        <v>598.29999999999995</v>
      </c>
      <c r="W617" s="25">
        <v>1353.5</v>
      </c>
      <c r="X617" s="25">
        <v>1354.94</v>
      </c>
      <c r="Y617" s="25">
        <v>15455</v>
      </c>
      <c r="Z617" s="25">
        <v>15513.45</v>
      </c>
      <c r="AA617" s="26">
        <v>30.433</v>
      </c>
      <c r="AB617" s="27">
        <v>517</v>
      </c>
    </row>
    <row r="618" spans="1:28" x14ac:dyDescent="0.3">
      <c r="A618" s="5">
        <v>44988</v>
      </c>
      <c r="B618" s="25">
        <f t="shared" si="77"/>
        <v>7.6701589943532289E-3</v>
      </c>
      <c r="C618" s="25">
        <f t="shared" si="78"/>
        <v>6.882838256809555E-3</v>
      </c>
      <c r="D618" s="25">
        <f t="shared" si="79"/>
        <v>8.1619780565157438E-3</v>
      </c>
      <c r="E618" s="25">
        <f t="shared" si="80"/>
        <v>6.5449676012753278E-3</v>
      </c>
      <c r="F618" s="25">
        <f t="shared" si="81"/>
        <v>7.1416458363627311E-3</v>
      </c>
      <c r="G618" s="25">
        <f t="shared" si="82"/>
        <v>7.5290025325406209E-3</v>
      </c>
      <c r="H618" s="25">
        <f t="shared" si="83"/>
        <v>-2.6383484092091077E-4</v>
      </c>
      <c r="I618" s="25">
        <f t="shared" si="84"/>
        <v>9.3371359959399172E-3</v>
      </c>
      <c r="U618">
        <v>611.32000000000005</v>
      </c>
      <c r="V618" s="25">
        <v>610.1</v>
      </c>
      <c r="W618" s="25">
        <v>1375.5</v>
      </c>
      <c r="X618" s="25">
        <v>1375.71</v>
      </c>
      <c r="Y618" s="25">
        <v>15715</v>
      </c>
      <c r="Z618" s="25">
        <v>15760.46</v>
      </c>
      <c r="AA618" s="26">
        <v>30.326000000000001</v>
      </c>
      <c r="AB618" s="27">
        <v>533</v>
      </c>
    </row>
    <row r="619" spans="1:28" x14ac:dyDescent="0.3">
      <c r="A619" s="5">
        <v>44991</v>
      </c>
      <c r="B619" s="25">
        <f t="shared" si="77"/>
        <v>5.101891203833215E-3</v>
      </c>
      <c r="C619" s="25">
        <f t="shared" si="78"/>
        <v>5.7595551583669077E-3</v>
      </c>
      <c r="D619" s="25">
        <f t="shared" si="79"/>
        <v>5.1889203502003432E-3</v>
      </c>
      <c r="E619" s="25">
        <f t="shared" si="80"/>
        <v>3.1939709927027303E-3</v>
      </c>
      <c r="F619" s="25">
        <f t="shared" si="81"/>
        <v>4.0335123866848217E-3</v>
      </c>
      <c r="G619" s="25">
        <f t="shared" si="82"/>
        <v>3.0475967045382503E-3</v>
      </c>
      <c r="H619" s="25">
        <f t="shared" si="83"/>
        <v>4.946332395449831E-4</v>
      </c>
      <c r="I619" s="25">
        <f t="shared" si="84"/>
        <v>1.8570107472126892E-3</v>
      </c>
      <c r="U619">
        <v>615.94000000000005</v>
      </c>
      <c r="V619" s="25">
        <v>615.1</v>
      </c>
      <c r="W619" s="25">
        <v>1385</v>
      </c>
      <c r="X619" s="25">
        <v>1385.57</v>
      </c>
      <c r="Y619" s="25">
        <v>15836</v>
      </c>
      <c r="Z619" s="25">
        <v>15863.95</v>
      </c>
      <c r="AA619" s="26">
        <v>30.318000000000001</v>
      </c>
      <c r="AB619" s="27">
        <v>538</v>
      </c>
    </row>
    <row r="620" spans="1:28" x14ac:dyDescent="0.3">
      <c r="A620" s="5">
        <v>44992</v>
      </c>
      <c r="B620" s="25">
        <f t="shared" si="77"/>
        <v>-5.5440197441160395E-3</v>
      </c>
      <c r="C620" s="25">
        <f t="shared" si="78"/>
        <v>-5.5790660323466312E-3</v>
      </c>
      <c r="D620" s="25">
        <f t="shared" si="79"/>
        <v>-7.3046343788872202E-3</v>
      </c>
      <c r="E620" s="25">
        <f t="shared" si="80"/>
        <v>-5.3167536437190091E-3</v>
      </c>
      <c r="F620" s="25">
        <f t="shared" si="81"/>
        <v>-6.0274589651453971E-3</v>
      </c>
      <c r="G620" s="25">
        <f t="shared" si="82"/>
        <v>-8.51760676197111E-3</v>
      </c>
      <c r="H620" s="25">
        <f t="shared" si="83"/>
        <v>1.3186088695554964E-4</v>
      </c>
      <c r="I620" s="25">
        <f t="shared" si="84"/>
        <v>-1.4953549667058358E-2</v>
      </c>
      <c r="U620">
        <v>617.82000000000005</v>
      </c>
      <c r="V620" s="25">
        <v>618.29999999999995</v>
      </c>
      <c r="W620" s="25">
        <v>1393</v>
      </c>
      <c r="X620" s="25">
        <v>1391.17</v>
      </c>
      <c r="Y620" s="25">
        <v>15917</v>
      </c>
      <c r="Z620" s="25">
        <v>15914.7</v>
      </c>
      <c r="AA620" s="26">
        <v>30.332999999999998</v>
      </c>
      <c r="AB620" s="27">
        <v>539</v>
      </c>
    </row>
    <row r="621" spans="1:28" x14ac:dyDescent="0.3">
      <c r="A621" s="5">
        <v>44993</v>
      </c>
      <c r="B621" s="25">
        <f t="shared" si="77"/>
        <v>-8.8838708527828481E-3</v>
      </c>
      <c r="C621" s="25">
        <f t="shared" si="78"/>
        <v>-8.3364020296278936E-3</v>
      </c>
      <c r="D621" s="25">
        <f t="shared" si="79"/>
        <v>-9.6587474309589444E-3</v>
      </c>
      <c r="E621" s="25">
        <f t="shared" si="80"/>
        <v>-8.1714813440121499E-3</v>
      </c>
      <c r="F621" s="25">
        <f t="shared" si="81"/>
        <v>-7.6513577975671713E-3</v>
      </c>
      <c r="G621" s="25">
        <f t="shared" si="82"/>
        <v>-8.3932167092255205E-3</v>
      </c>
      <c r="H621" s="25">
        <f t="shared" si="83"/>
        <v>4.2842784118000098E-4</v>
      </c>
      <c r="I621" s="25">
        <f t="shared" si="84"/>
        <v>-1.1363758650315095E-2</v>
      </c>
      <c r="U621">
        <v>612.58000000000004</v>
      </c>
      <c r="V621" s="25">
        <v>613.79999999999995</v>
      </c>
      <c r="W621" s="25">
        <v>1385.25</v>
      </c>
      <c r="X621" s="25">
        <v>1382.81</v>
      </c>
      <c r="Y621" s="25">
        <v>15829</v>
      </c>
      <c r="Z621" s="25">
        <v>15830.31</v>
      </c>
      <c r="AA621" s="26">
        <v>30.337</v>
      </c>
      <c r="AB621" s="27">
        <v>531</v>
      </c>
    </row>
    <row r="622" spans="1:28" x14ac:dyDescent="0.3">
      <c r="A622" s="5">
        <v>44994</v>
      </c>
      <c r="B622" s="25">
        <f t="shared" si="77"/>
        <v>3.1183402619732324E-3</v>
      </c>
      <c r="C622" s="25">
        <f t="shared" si="78"/>
        <v>1.9998188648309807E-3</v>
      </c>
      <c r="D622" s="25">
        <f t="shared" si="79"/>
        <v>4.5954454744124738E-3</v>
      </c>
      <c r="E622" s="25">
        <f t="shared" si="80"/>
        <v>4.3392066620414355E-3</v>
      </c>
      <c r="F622" s="25">
        <f t="shared" si="81"/>
        <v>3.57162721238214E-3</v>
      </c>
      <c r="G622" s="25">
        <f t="shared" si="82"/>
        <v>5.22125806469694E-3</v>
      </c>
      <c r="H622" s="25">
        <f t="shared" si="83"/>
        <v>4.5038457380453967E-3</v>
      </c>
      <c r="I622" s="25">
        <f t="shared" si="84"/>
        <v>9.4787439545437387E-3</v>
      </c>
      <c r="U622">
        <v>607.46</v>
      </c>
      <c r="V622" s="25">
        <v>607.9</v>
      </c>
      <c r="W622" s="25">
        <v>1373.75</v>
      </c>
      <c r="X622" s="25">
        <v>1372.27</v>
      </c>
      <c r="Y622" s="25">
        <v>15689</v>
      </c>
      <c r="Z622" s="25">
        <v>15701.48</v>
      </c>
      <c r="AA622" s="26">
        <v>30.35</v>
      </c>
      <c r="AB622" s="27">
        <v>525</v>
      </c>
    </row>
    <row r="623" spans="1:28" x14ac:dyDescent="0.3">
      <c r="A623" s="5">
        <v>44995</v>
      </c>
      <c r="B623" s="25">
        <f t="shared" si="77"/>
        <v>5.1335791036507625E-3</v>
      </c>
      <c r="C623" s="25">
        <f t="shared" si="78"/>
        <v>5.2531594401846113E-3</v>
      </c>
      <c r="D623" s="25">
        <f t="shared" si="79"/>
        <v>4.2483724028488743E-3</v>
      </c>
      <c r="E623" s="25">
        <f t="shared" si="80"/>
        <v>5.0393554422014852E-3</v>
      </c>
      <c r="F623" s="25">
        <f t="shared" si="81"/>
        <v>5.0844252678378258E-3</v>
      </c>
      <c r="G623" s="25">
        <f t="shared" si="82"/>
        <v>6.122318169124577E-3</v>
      </c>
      <c r="H623" s="25">
        <f t="shared" si="83"/>
        <v>-2.2987006050003604E-3</v>
      </c>
      <c r="I623" s="25">
        <f t="shared" si="84"/>
        <v>9.3897403498391374E-3</v>
      </c>
      <c r="U623">
        <v>610.64</v>
      </c>
      <c r="V623" s="25">
        <v>610.70000000000005</v>
      </c>
      <c r="W623" s="25">
        <v>1376.5</v>
      </c>
      <c r="X623" s="25">
        <v>1377.18</v>
      </c>
      <c r="Y623" s="25">
        <v>15738</v>
      </c>
      <c r="Z623" s="25">
        <v>15769.76</v>
      </c>
      <c r="AA623" s="26">
        <v>30.486999999999998</v>
      </c>
      <c r="AB623" s="27">
        <v>530</v>
      </c>
    </row>
    <row r="624" spans="1:28" x14ac:dyDescent="0.3">
      <c r="A624" s="5">
        <v>44998</v>
      </c>
      <c r="B624" s="25">
        <f t="shared" si="77"/>
        <v>2.8406420010524051E-3</v>
      </c>
      <c r="C624" s="25">
        <f t="shared" si="78"/>
        <v>3.0666570439030981E-3</v>
      </c>
      <c r="D624" s="25">
        <f t="shared" si="79"/>
        <v>4.0680228584618772E-3</v>
      </c>
      <c r="E624" s="25">
        <f t="shared" si="80"/>
        <v>1.1747463082668384E-3</v>
      </c>
      <c r="F624" s="25">
        <f t="shared" si="81"/>
        <v>1.6458057333567828E-3</v>
      </c>
      <c r="G624" s="25">
        <f t="shared" si="82"/>
        <v>3.0920201715887855E-4</v>
      </c>
      <c r="H624" s="25">
        <f t="shared" si="83"/>
        <v>3.8719040365455867E-3</v>
      </c>
      <c r="I624" s="25">
        <f t="shared" si="84"/>
        <v>-3.7453227301620529E-3</v>
      </c>
      <c r="U624">
        <v>614.39</v>
      </c>
      <c r="V624" s="25">
        <v>613.29999999999995</v>
      </c>
      <c r="W624" s="25">
        <v>1383.75</v>
      </c>
      <c r="X624" s="25">
        <v>1384.2</v>
      </c>
      <c r="Y624" s="25">
        <v>15819</v>
      </c>
      <c r="Z624" s="25">
        <v>15849.43</v>
      </c>
      <c r="AA624" s="26">
        <v>30.417000000000002</v>
      </c>
      <c r="AB624" s="27">
        <v>535</v>
      </c>
    </row>
    <row r="625" spans="1:28" x14ac:dyDescent="0.3">
      <c r="A625" s="5">
        <v>44999</v>
      </c>
      <c r="B625" s="25">
        <f t="shared" si="77"/>
        <v>-6.4504112860369906E-3</v>
      </c>
      <c r="C625" s="25">
        <f t="shared" si="78"/>
        <v>-1.0319635348918693E-2</v>
      </c>
      <c r="D625" s="25">
        <f t="shared" si="79"/>
        <v>-8.9715959399507741E-3</v>
      </c>
      <c r="E625" s="25">
        <f t="shared" si="80"/>
        <v>-3.616930452072952E-3</v>
      </c>
      <c r="F625" s="25">
        <f t="shared" si="81"/>
        <v>-6.27287906091067E-3</v>
      </c>
      <c r="G625" s="25">
        <f t="shared" si="82"/>
        <v>-6.2186514518029028E-3</v>
      </c>
      <c r="H625" s="25">
        <f t="shared" si="83"/>
        <v>-3.2754667832976731E-4</v>
      </c>
      <c r="I625" s="25">
        <f t="shared" si="84"/>
        <v>-5.6444176196770697E-3</v>
      </c>
      <c r="U625">
        <v>614.58000000000004</v>
      </c>
      <c r="V625" s="25">
        <v>615.79999999999995</v>
      </c>
      <c r="W625" s="25">
        <v>1388</v>
      </c>
      <c r="X625" s="25">
        <v>1386.48</v>
      </c>
      <c r="Y625" s="25">
        <v>15864</v>
      </c>
      <c r="Z625" s="25">
        <v>15868.06</v>
      </c>
      <c r="AA625" s="26">
        <v>30.535</v>
      </c>
      <c r="AB625" s="27">
        <v>533</v>
      </c>
    </row>
    <row r="626" spans="1:28" x14ac:dyDescent="0.3">
      <c r="A626" s="5">
        <v>45000</v>
      </c>
      <c r="B626" s="25">
        <f t="shared" si="77"/>
        <v>3.5465521657677265E-3</v>
      </c>
      <c r="C626" s="25">
        <f t="shared" si="78"/>
        <v>2.7260353092384017E-3</v>
      </c>
      <c r="D626" s="25">
        <f t="shared" si="79"/>
        <v>8.1893379402800913E-4</v>
      </c>
      <c r="E626" s="25">
        <f t="shared" si="80"/>
        <v>1.6260489874324192E-3</v>
      </c>
      <c r="F626" s="25">
        <f t="shared" si="81"/>
        <v>9.4348181145957594E-5</v>
      </c>
      <c r="G626" s="25">
        <f t="shared" si="82"/>
        <v>3.6013620085419568E-4</v>
      </c>
      <c r="H626" s="25">
        <f t="shared" si="83"/>
        <v>-4.3337012571183046E-3</v>
      </c>
      <c r="I626" s="25">
        <f t="shared" si="84"/>
        <v>1.8850146957714257E-3</v>
      </c>
      <c r="U626">
        <v>610.77</v>
      </c>
      <c r="V626" s="25">
        <v>610.29999999999995</v>
      </c>
      <c r="W626" s="25">
        <v>1373.75</v>
      </c>
      <c r="X626" s="25">
        <v>1377.81</v>
      </c>
      <c r="Y626" s="25">
        <v>15762</v>
      </c>
      <c r="Z626" s="25">
        <v>15810.77</v>
      </c>
      <c r="AA626" s="26">
        <v>30.524999999999999</v>
      </c>
      <c r="AB626" s="27">
        <v>530</v>
      </c>
    </row>
    <row r="627" spans="1:28" x14ac:dyDescent="0.3">
      <c r="A627" s="5">
        <v>45001</v>
      </c>
      <c r="B627" s="25">
        <f t="shared" si="77"/>
        <v>2.0840577185301874E-3</v>
      </c>
      <c r="C627" s="25">
        <f t="shared" si="78"/>
        <v>2.7186242389934637E-3</v>
      </c>
      <c r="D627" s="25">
        <f t="shared" si="79"/>
        <v>-1.310616177120309E-3</v>
      </c>
      <c r="E627" s="25">
        <f t="shared" si="80"/>
        <v>2.5018404752352773E-3</v>
      </c>
      <c r="F627" s="25">
        <f t="shared" si="81"/>
        <v>3.1953191528411719E-3</v>
      </c>
      <c r="G627" s="25">
        <f t="shared" si="82"/>
        <v>6.8717280190976656E-4</v>
      </c>
      <c r="H627" s="25">
        <f t="shared" si="83"/>
        <v>3.4487889531705095E-3</v>
      </c>
      <c r="I627" s="25">
        <f t="shared" si="84"/>
        <v>-3.7735893836394912E-3</v>
      </c>
      <c r="U627">
        <v>610.99</v>
      </c>
      <c r="V627" s="25">
        <v>610.79999999999995</v>
      </c>
      <c r="W627" s="25">
        <v>1377.5</v>
      </c>
      <c r="X627" s="25">
        <v>1377.94</v>
      </c>
      <c r="Y627" s="25">
        <v>15818</v>
      </c>
      <c r="Z627" s="25">
        <v>15836.5</v>
      </c>
      <c r="AA627" s="26">
        <v>30.393000000000001</v>
      </c>
      <c r="AB627" s="27">
        <v>531</v>
      </c>
    </row>
    <row r="628" spans="1:28" x14ac:dyDescent="0.3">
      <c r="A628" s="5">
        <v>45002</v>
      </c>
      <c r="B628" s="25">
        <f t="shared" si="77"/>
        <v>4.5948153223152816E-3</v>
      </c>
      <c r="C628" s="25">
        <f t="shared" si="78"/>
        <v>6.4947008016103501E-3</v>
      </c>
      <c r="D628" s="25">
        <f t="shared" si="79"/>
        <v>3.4367106896673136E-3</v>
      </c>
      <c r="E628" s="25">
        <f t="shared" si="80"/>
        <v>2.3724415461751328E-3</v>
      </c>
      <c r="F628" s="25">
        <f t="shared" si="81"/>
        <v>4.7487171019055556E-3</v>
      </c>
      <c r="G628" s="25">
        <f t="shared" si="82"/>
        <v>5.5593709532171607E-4</v>
      </c>
      <c r="H628" s="25">
        <f t="shared" si="83"/>
        <v>2.950577842895672E-4</v>
      </c>
      <c r="I628" s="25">
        <f t="shared" si="84"/>
        <v>-9.4967475372571969E-3</v>
      </c>
      <c r="U628">
        <v>611.41</v>
      </c>
      <c r="V628" s="25">
        <v>610</v>
      </c>
      <c r="W628" s="25">
        <v>1381.25</v>
      </c>
      <c r="X628" s="25">
        <v>1382.35</v>
      </c>
      <c r="Y628" s="25">
        <v>15851</v>
      </c>
      <c r="Z628" s="25">
        <v>15876.17</v>
      </c>
      <c r="AA628" s="26">
        <v>30.498000000000001</v>
      </c>
      <c r="AB628" s="27">
        <v>529</v>
      </c>
    </row>
    <row r="629" spans="1:28" x14ac:dyDescent="0.3">
      <c r="A629" s="5">
        <v>45005</v>
      </c>
      <c r="B629" s="25">
        <f t="shared" si="77"/>
        <v>6.2796320156194145E-5</v>
      </c>
      <c r="C629" s="25">
        <f t="shared" si="78"/>
        <v>-7.1955390764275962E-4</v>
      </c>
      <c r="D629" s="25">
        <f t="shared" si="79"/>
        <v>-1.9623882013029992E-3</v>
      </c>
      <c r="E629" s="25">
        <f t="shared" si="80"/>
        <v>1.1988628254574326E-3</v>
      </c>
      <c r="F629" s="25">
        <f t="shared" si="81"/>
        <v>4.750730694132602E-4</v>
      </c>
      <c r="G629" s="25">
        <f t="shared" si="82"/>
        <v>-2.0290288897926662E-3</v>
      </c>
      <c r="H629" s="25">
        <f t="shared" si="83"/>
        <v>3.2778824881993904E-5</v>
      </c>
      <c r="I629" s="25">
        <f t="shared" si="84"/>
        <v>-7.6628727455691371E-3</v>
      </c>
      <c r="U629">
        <v>611.75</v>
      </c>
      <c r="V629" s="25">
        <v>612.1</v>
      </c>
      <c r="W629" s="25">
        <v>1390.25</v>
      </c>
      <c r="X629" s="25">
        <v>1388.93</v>
      </c>
      <c r="Y629" s="25">
        <v>15924</v>
      </c>
      <c r="Z629" s="25">
        <v>15913.88</v>
      </c>
      <c r="AA629" s="26">
        <v>30.507000000000001</v>
      </c>
      <c r="AB629" s="27">
        <v>524</v>
      </c>
    </row>
    <row r="630" spans="1:28" x14ac:dyDescent="0.3">
      <c r="A630" s="5">
        <v>45006</v>
      </c>
      <c r="B630" s="25">
        <f t="shared" si="77"/>
        <v>-6.8681155899112702E-3</v>
      </c>
      <c r="C630" s="25">
        <f t="shared" si="78"/>
        <v>-6.1372033787337561E-3</v>
      </c>
      <c r="D630" s="25">
        <f t="shared" si="79"/>
        <v>-9.2090767580797501E-3</v>
      </c>
      <c r="E630" s="25">
        <f t="shared" si="80"/>
        <v>-8.0793867377496158E-3</v>
      </c>
      <c r="F630" s="25">
        <f t="shared" si="81"/>
        <v>-6.5412561946352581E-3</v>
      </c>
      <c r="G630" s="25">
        <f t="shared" si="82"/>
        <v>-1.0124626561348157E-2</v>
      </c>
      <c r="H630" s="25">
        <f t="shared" si="83"/>
        <v>-1.6074273147967807E-3</v>
      </c>
      <c r="I630" s="25">
        <f t="shared" si="84"/>
        <v>-1.9418085857101627E-2</v>
      </c>
      <c r="U630">
        <v>610.51</v>
      </c>
      <c r="V630" s="25">
        <v>610.9</v>
      </c>
      <c r="W630" s="25">
        <v>1389.25</v>
      </c>
      <c r="X630" s="25">
        <v>1389.59</v>
      </c>
      <c r="Y630" s="25">
        <v>15925</v>
      </c>
      <c r="Z630" s="25">
        <v>15932.97</v>
      </c>
      <c r="AA630" s="26">
        <v>30.507999999999999</v>
      </c>
      <c r="AB630" s="27">
        <v>520</v>
      </c>
    </row>
    <row r="631" spans="1:28" x14ac:dyDescent="0.3">
      <c r="A631" s="5">
        <v>45007</v>
      </c>
      <c r="B631" s="25">
        <f t="shared" si="77"/>
        <v>8.311343650792901E-3</v>
      </c>
      <c r="C631" s="25">
        <f t="shared" si="78"/>
        <v>8.6533801196279798E-3</v>
      </c>
      <c r="D631" s="25">
        <f t="shared" si="79"/>
        <v>8.0625693849278989E-3</v>
      </c>
      <c r="E631" s="25">
        <f t="shared" si="80"/>
        <v>7.8571812532560632E-3</v>
      </c>
      <c r="F631" s="25">
        <f t="shared" si="81"/>
        <v>7.3109711863287314E-3</v>
      </c>
      <c r="G631" s="25">
        <f t="shared" si="82"/>
        <v>8.3376383078244878E-3</v>
      </c>
      <c r="H631" s="25">
        <f t="shared" si="83"/>
        <v>1.4763055680674375E-3</v>
      </c>
      <c r="I631" s="25">
        <f t="shared" si="84"/>
        <v>1.1696039763191236E-2</v>
      </c>
      <c r="U631">
        <v>604.36</v>
      </c>
      <c r="V631" s="25">
        <v>605.29999999999995</v>
      </c>
      <c r="W631" s="25">
        <v>1380.75</v>
      </c>
      <c r="X631" s="25">
        <v>1380.53</v>
      </c>
      <c r="Y631" s="25">
        <v>15816</v>
      </c>
      <c r="Z631" s="25">
        <v>15804.76</v>
      </c>
      <c r="AA631" s="26">
        <v>30.459</v>
      </c>
      <c r="AB631" s="27">
        <v>510</v>
      </c>
    </row>
    <row r="632" spans="1:28" x14ac:dyDescent="0.3">
      <c r="A632" s="5">
        <v>45008</v>
      </c>
      <c r="B632" s="25">
        <f t="shared" si="77"/>
        <v>1.3785327078124207E-3</v>
      </c>
      <c r="C632" s="25">
        <f t="shared" si="78"/>
        <v>-1.6168152269052834E-3</v>
      </c>
      <c r="D632" s="25">
        <f t="shared" si="79"/>
        <v>3.2770768767782587E-4</v>
      </c>
      <c r="E632" s="25">
        <f t="shared" si="80"/>
        <v>2.139656627706126E-3</v>
      </c>
      <c r="F632" s="25">
        <f t="shared" si="81"/>
        <v>-1.1583943505152721E-3</v>
      </c>
      <c r="G632" s="25">
        <f t="shared" si="82"/>
        <v>1.2299216860489947E-3</v>
      </c>
      <c r="H632" s="25">
        <f t="shared" si="83"/>
        <v>1.0157441198354218E-3</v>
      </c>
      <c r="I632" s="25">
        <f t="shared" si="84"/>
        <v>7.7220460939103185E-3</v>
      </c>
      <c r="U632">
        <v>609.41999999999996</v>
      </c>
      <c r="V632" s="25">
        <v>610.20000000000005</v>
      </c>
      <c r="W632" s="25">
        <v>1392.75</v>
      </c>
      <c r="X632" s="25">
        <v>1390.66</v>
      </c>
      <c r="Y632" s="25">
        <v>15948</v>
      </c>
      <c r="Z632" s="25">
        <v>15929.43</v>
      </c>
      <c r="AA632" s="26">
        <v>30.504000000000001</v>
      </c>
      <c r="AB632" s="27">
        <v>516</v>
      </c>
    </row>
    <row r="633" spans="1:28" x14ac:dyDescent="0.3">
      <c r="A633" s="5">
        <v>45009</v>
      </c>
      <c r="B633" s="25">
        <f t="shared" si="77"/>
        <v>-4.9590509964217875E-3</v>
      </c>
      <c r="C633" s="25">
        <f t="shared" si="78"/>
        <v>-6.3125829606472325E-3</v>
      </c>
      <c r="D633" s="25">
        <f t="shared" si="79"/>
        <v>-4.9269273585988349E-3</v>
      </c>
      <c r="E633" s="25">
        <f t="shared" si="80"/>
        <v>-5.912751153978906E-3</v>
      </c>
      <c r="F633" s="25">
        <f t="shared" si="81"/>
        <v>-6.1380897510493488E-3</v>
      </c>
      <c r="G633" s="25">
        <f t="shared" si="82"/>
        <v>-7.1051761879820487E-3</v>
      </c>
      <c r="H633" s="25">
        <f t="shared" si="83"/>
        <v>-1.6716108712270393E-3</v>
      </c>
      <c r="I633" s="25">
        <f t="shared" si="84"/>
        <v>-9.6619109117368589E-3</v>
      </c>
      <c r="U633">
        <v>610.16999999999996</v>
      </c>
      <c r="V633" s="25">
        <v>610.4</v>
      </c>
      <c r="W633" s="25">
        <v>1390.5</v>
      </c>
      <c r="X633" s="25">
        <v>1389.05</v>
      </c>
      <c r="Y633" s="25">
        <v>15970</v>
      </c>
      <c r="Z633" s="25">
        <v>15963.55</v>
      </c>
      <c r="AA633" s="26">
        <v>30.535</v>
      </c>
      <c r="AB633" s="27">
        <v>520</v>
      </c>
    </row>
    <row r="634" spans="1:28" x14ac:dyDescent="0.3">
      <c r="A634" s="5">
        <v>45012</v>
      </c>
      <c r="B634" s="25">
        <f t="shared" si="77"/>
        <v>-7.3265028032224221E-3</v>
      </c>
      <c r="C634" s="25">
        <f t="shared" si="78"/>
        <v>-7.2635147742875616E-3</v>
      </c>
      <c r="D634" s="25">
        <f t="shared" si="79"/>
        <v>-9.9272820572196916E-3</v>
      </c>
      <c r="E634" s="25">
        <f t="shared" si="80"/>
        <v>-6.2560432561965598E-3</v>
      </c>
      <c r="F634" s="25">
        <f t="shared" si="81"/>
        <v>-6.8613397255844122E-3</v>
      </c>
      <c r="G634" s="25">
        <f t="shared" si="82"/>
        <v>-7.871120632415237E-3</v>
      </c>
      <c r="H634" s="25">
        <f t="shared" si="83"/>
        <v>3.0461365490848467E-3</v>
      </c>
      <c r="I634" s="25">
        <f t="shared" si="84"/>
        <v>-9.7561749453646852E-3</v>
      </c>
      <c r="U634">
        <v>605.85</v>
      </c>
      <c r="V634" s="25">
        <v>607.4</v>
      </c>
      <c r="W634" s="25">
        <v>1381.75</v>
      </c>
      <c r="X634" s="25">
        <v>1380.55</v>
      </c>
      <c r="Y634" s="25">
        <v>15891</v>
      </c>
      <c r="Z634" s="25">
        <v>15869.44</v>
      </c>
      <c r="AA634" s="26">
        <v>30.484000000000002</v>
      </c>
      <c r="AB634" s="27">
        <v>515</v>
      </c>
    </row>
    <row r="635" spans="1:28" x14ac:dyDescent="0.3">
      <c r="A635" s="5">
        <v>45013</v>
      </c>
      <c r="B635" s="25">
        <f t="shared" si="77"/>
        <v>-2.7931205869090787E-3</v>
      </c>
      <c r="C635" s="25">
        <f t="shared" si="78"/>
        <v>-3.8345705709620704E-3</v>
      </c>
      <c r="D635" s="25">
        <f t="shared" si="79"/>
        <v>9.9717475439240551E-4</v>
      </c>
      <c r="E635" s="25">
        <f t="shared" si="80"/>
        <v>-3.9996253838055513E-3</v>
      </c>
      <c r="F635" s="25">
        <f t="shared" si="81"/>
        <v>-4.1878525954376486E-3</v>
      </c>
      <c r="G635" s="25">
        <f t="shared" si="82"/>
        <v>-1.1818659874730394E-3</v>
      </c>
      <c r="H635" s="25">
        <f t="shared" si="83"/>
        <v>-1.996956124973135E-3</v>
      </c>
      <c r="I635" s="25">
        <f t="shared" si="84"/>
        <v>5.8651194523980576E-3</v>
      </c>
      <c r="U635">
        <v>601.1</v>
      </c>
      <c r="V635" s="25">
        <v>601.4</v>
      </c>
      <c r="W635" s="25">
        <v>1371.75</v>
      </c>
      <c r="X635" s="25">
        <v>1371.11</v>
      </c>
      <c r="Y635" s="25">
        <v>15775</v>
      </c>
      <c r="Z635" s="25">
        <v>15770.47</v>
      </c>
      <c r="AA635" s="26">
        <v>30.577000000000002</v>
      </c>
      <c r="AB635" s="27">
        <v>510</v>
      </c>
    </row>
    <row r="636" spans="1:28" x14ac:dyDescent="0.3">
      <c r="A636" s="5">
        <v>45014</v>
      </c>
      <c r="B636" s="25">
        <f t="shared" si="77"/>
        <v>-7.4653401422685442E-3</v>
      </c>
      <c r="C636" s="25">
        <f t="shared" si="78"/>
        <v>-5.1357412955973436E-3</v>
      </c>
      <c r="D636" s="25">
        <f t="shared" si="79"/>
        <v>-5.9980186485536127E-3</v>
      </c>
      <c r="E636" s="25">
        <f t="shared" si="80"/>
        <v>-6.6770160148022515E-3</v>
      </c>
      <c r="F636" s="25">
        <f t="shared" si="81"/>
        <v>-4.8013835622932443E-3</v>
      </c>
      <c r="G636" s="25">
        <f t="shared" si="82"/>
        <v>-4.1224783204697234E-3</v>
      </c>
      <c r="H636" s="25">
        <f t="shared" si="83"/>
        <v>3.565532636908249E-3</v>
      </c>
      <c r="I636" s="25">
        <f t="shared" si="84"/>
        <v>-3.9062549670650995E-3</v>
      </c>
      <c r="U636">
        <v>600.39</v>
      </c>
      <c r="V636" s="25">
        <v>602</v>
      </c>
      <c r="W636" s="25">
        <v>1366.5</v>
      </c>
      <c r="X636" s="25">
        <v>1365.38</v>
      </c>
      <c r="Y636" s="25">
        <v>15731</v>
      </c>
      <c r="Z636" s="25">
        <v>15707.52</v>
      </c>
      <c r="AA636" s="26">
        <v>30.515999999999998</v>
      </c>
      <c r="AB636" s="27">
        <v>513</v>
      </c>
    </row>
    <row r="637" spans="1:28" x14ac:dyDescent="0.3">
      <c r="A637" s="5">
        <v>45015</v>
      </c>
      <c r="B637" s="25">
        <f t="shared" si="77"/>
        <v>3.8419671344060228E-4</v>
      </c>
      <c r="C637" s="25">
        <f t="shared" si="78"/>
        <v>1.1027385789407324E-3</v>
      </c>
      <c r="D637" s="25">
        <f t="shared" si="79"/>
        <v>-1.6725208782580984E-3</v>
      </c>
      <c r="E637" s="25">
        <f t="shared" si="80"/>
        <v>1.5293059049362432E-3</v>
      </c>
      <c r="F637" s="25">
        <f t="shared" si="81"/>
        <v>1.4781099066109742E-3</v>
      </c>
      <c r="G637" s="25">
        <f t="shared" si="82"/>
        <v>-1.3556147110015187E-3</v>
      </c>
      <c r="H637" s="25">
        <f t="shared" si="83"/>
        <v>7.5073853345686444E-4</v>
      </c>
      <c r="I637" s="25">
        <f t="shared" si="84"/>
        <v>-7.8585866125212706E-3</v>
      </c>
      <c r="U637">
        <v>597.91999999999996</v>
      </c>
      <c r="V637" s="25">
        <v>598.4</v>
      </c>
      <c r="W637" s="25">
        <v>1359.5</v>
      </c>
      <c r="X637" s="25">
        <v>1358.84</v>
      </c>
      <c r="Y637" s="25">
        <v>15614</v>
      </c>
      <c r="Z637" s="25">
        <v>15602.99</v>
      </c>
      <c r="AA637" s="26">
        <v>30.625</v>
      </c>
      <c r="AB637" s="27">
        <v>511</v>
      </c>
    </row>
    <row r="638" spans="1:28" x14ac:dyDescent="0.3">
      <c r="A638" s="5">
        <v>45016</v>
      </c>
      <c r="B638" s="25">
        <f t="shared" si="77"/>
        <v>-1.4899175929825219E-2</v>
      </c>
      <c r="C638" s="25">
        <f t="shared" si="78"/>
        <v>-1.5923313666802656E-2</v>
      </c>
      <c r="D638" s="25">
        <f t="shared" si="79"/>
        <v>-1.5859957883382507E-2</v>
      </c>
      <c r="E638" s="25">
        <f t="shared" si="80"/>
        <v>-1.652681691837414E-2</v>
      </c>
      <c r="F638" s="25">
        <f t="shared" si="81"/>
        <v>-1.629846798134453E-2</v>
      </c>
      <c r="G638" s="25">
        <f t="shared" si="82"/>
        <v>-1.6378308232234566E-2</v>
      </c>
      <c r="H638" s="25">
        <f t="shared" si="83"/>
        <v>1.9557995673041796E-3</v>
      </c>
      <c r="I638" s="25">
        <f t="shared" si="84"/>
        <v>-1.7910926566530219E-2</v>
      </c>
      <c r="U638">
        <v>597.11</v>
      </c>
      <c r="V638" s="25">
        <v>597.4</v>
      </c>
      <c r="W638" s="25">
        <v>1361</v>
      </c>
      <c r="X638" s="25">
        <v>1360.85</v>
      </c>
      <c r="Y638" s="25">
        <v>15620</v>
      </c>
      <c r="Z638" s="25">
        <v>15626.87</v>
      </c>
      <c r="AA638" s="26">
        <v>30.648</v>
      </c>
      <c r="AB638" s="27">
        <v>507</v>
      </c>
    </row>
    <row r="639" spans="1:28" x14ac:dyDescent="0.3">
      <c r="A639" s="5">
        <v>45022</v>
      </c>
      <c r="B639" s="25">
        <f t="shared" si="77"/>
        <v>-8.4511625377802076E-4</v>
      </c>
      <c r="C639" s="25">
        <f t="shared" si="78"/>
        <v>-1.3073117932493885E-3</v>
      </c>
      <c r="D639" s="25">
        <f t="shared" si="79"/>
        <v>-4.4315736408414618E-3</v>
      </c>
      <c r="E639" s="25">
        <f t="shared" si="80"/>
        <v>2.5369681935205715E-4</v>
      </c>
      <c r="F639" s="25">
        <f t="shared" si="81"/>
        <v>4.2564790600354635E-4</v>
      </c>
      <c r="G639" s="25">
        <f t="shared" si="82"/>
        <v>-3.5643365697117782E-3</v>
      </c>
      <c r="H639" s="25">
        <f t="shared" si="83"/>
        <v>3.5814870065563038E-4</v>
      </c>
      <c r="I639" s="25">
        <f t="shared" si="84"/>
        <v>-1.3138137437431734E-2</v>
      </c>
      <c r="U639">
        <v>587.41</v>
      </c>
      <c r="V639" s="25">
        <v>588</v>
      </c>
      <c r="W639" s="25">
        <v>1339.5</v>
      </c>
      <c r="X639" s="25">
        <v>1338.85</v>
      </c>
      <c r="Y639" s="25">
        <v>15389</v>
      </c>
      <c r="Z639" s="25">
        <v>15370.73</v>
      </c>
      <c r="AA639" s="26">
        <v>30.707999999999998</v>
      </c>
      <c r="AB639" s="27">
        <v>498</v>
      </c>
    </row>
    <row r="640" spans="1:28" x14ac:dyDescent="0.3">
      <c r="A640" s="5">
        <v>45023</v>
      </c>
      <c r="B640" s="25">
        <f t="shared" si="77"/>
        <v>3.2465452838708526E-3</v>
      </c>
      <c r="C640" s="25">
        <f t="shared" si="78"/>
        <v>1.4939311835456741E-3</v>
      </c>
      <c r="D640" s="25">
        <f t="shared" si="79"/>
        <v>1.8772938357446826E-3</v>
      </c>
      <c r="E640" s="25">
        <f t="shared" si="80"/>
        <v>2.3945867561794907E-3</v>
      </c>
      <c r="F640" s="25">
        <f t="shared" si="81"/>
        <v>1.8200267585190752E-3</v>
      </c>
      <c r="G640" s="25">
        <f t="shared" si="82"/>
        <v>2.4230853280129451E-3</v>
      </c>
      <c r="H640" s="25">
        <f t="shared" si="83"/>
        <v>-6.8384977509127224E-4</v>
      </c>
      <c r="I640" s="25">
        <f t="shared" si="84"/>
        <v>4.0609192863150121E-3</v>
      </c>
      <c r="U640">
        <v>585.32000000000005</v>
      </c>
      <c r="V640" s="25">
        <v>585.4</v>
      </c>
      <c r="W640" s="25">
        <v>1337.75</v>
      </c>
      <c r="X640" s="25">
        <v>1339.42</v>
      </c>
      <c r="Y640" s="25">
        <v>15376</v>
      </c>
      <c r="Z640" s="25">
        <v>15374.63</v>
      </c>
      <c r="AA640" s="26">
        <v>30.719000000000001</v>
      </c>
      <c r="AB640" s="27">
        <v>491.5</v>
      </c>
    </row>
    <row r="641" spans="1:28" x14ac:dyDescent="0.3">
      <c r="A641" s="5">
        <v>45026</v>
      </c>
      <c r="B641" s="25">
        <f t="shared" si="77"/>
        <v>9.4200322364018634E-3</v>
      </c>
      <c r="C641" s="25">
        <f t="shared" si="78"/>
        <v>1.2609104568554536E-2</v>
      </c>
      <c r="D641" s="25">
        <f t="shared" si="79"/>
        <v>1.3884408619017829E-2</v>
      </c>
      <c r="E641" s="25">
        <f t="shared" si="80"/>
        <v>1.0822072360021895E-2</v>
      </c>
      <c r="F641" s="25">
        <f t="shared" si="81"/>
        <v>1.0069413667733082E-2</v>
      </c>
      <c r="G641" s="25">
        <f t="shared" si="82"/>
        <v>1.2011291562524416E-2</v>
      </c>
      <c r="H641" s="25">
        <f t="shared" si="83"/>
        <v>1.3021682939038596E-3</v>
      </c>
      <c r="I641" s="25">
        <f t="shared" si="84"/>
        <v>1.7077260818193024E-2</v>
      </c>
      <c r="U641">
        <v>586.74</v>
      </c>
      <c r="V641" s="25">
        <v>586.5</v>
      </c>
      <c r="W641" s="25">
        <v>1339.75</v>
      </c>
      <c r="X641" s="25">
        <v>1341.86</v>
      </c>
      <c r="Y641" s="25">
        <v>15426</v>
      </c>
      <c r="Z641" s="25">
        <v>15411.49</v>
      </c>
      <c r="AA641" s="26">
        <v>30.698</v>
      </c>
      <c r="AB641" s="27">
        <v>493.5</v>
      </c>
    </row>
    <row r="642" spans="1:28" x14ac:dyDescent="0.3">
      <c r="A642" s="5">
        <v>45027</v>
      </c>
      <c r="B642" s="25">
        <f t="shared" si="77"/>
        <v>4.0375611615952054E-3</v>
      </c>
      <c r="C642" s="25">
        <f t="shared" si="78"/>
        <v>4.5960187530184968E-3</v>
      </c>
      <c r="D642" s="25">
        <f t="shared" si="79"/>
        <v>2.5191045314230569E-3</v>
      </c>
      <c r="E642" s="25">
        <f t="shared" si="80"/>
        <v>3.6712383692924268E-3</v>
      </c>
      <c r="F642" s="25">
        <f t="shared" si="81"/>
        <v>4.7252875616669281E-3</v>
      </c>
      <c r="G642" s="25">
        <f t="shared" si="82"/>
        <v>2.3716024470862231E-3</v>
      </c>
      <c r="H642" s="25">
        <f t="shared" si="83"/>
        <v>5.8542298481413751E-4</v>
      </c>
      <c r="I642" s="25">
        <f t="shared" si="84"/>
        <v>-1.9940186068643953E-3</v>
      </c>
      <c r="U642">
        <v>593.83000000000004</v>
      </c>
      <c r="V642" s="25">
        <v>594.70000000000005</v>
      </c>
      <c r="W642" s="25">
        <v>1356.75</v>
      </c>
      <c r="X642" s="25">
        <v>1355.44</v>
      </c>
      <c r="Y642" s="25">
        <v>15572</v>
      </c>
      <c r="Z642" s="25">
        <v>15579.18</v>
      </c>
      <c r="AA642" s="26">
        <v>30.738</v>
      </c>
      <c r="AB642" s="27">
        <v>502</v>
      </c>
    </row>
    <row r="643" spans="1:28" x14ac:dyDescent="0.3">
      <c r="A643" s="5">
        <v>45028</v>
      </c>
      <c r="B643" s="25">
        <f t="shared" ref="B643:B706" si="85">LN(Y644/Y643)</f>
        <v>-5.5156630341254313E-3</v>
      </c>
      <c r="C643" s="25">
        <f t="shared" ref="C643:C706" si="86">LN(W644/W643)</f>
        <v>-4.2275589109721321E-3</v>
      </c>
      <c r="D643" s="25">
        <f t="shared" ref="D643:D706" si="87">LN(V644/V643)</f>
        <v>-6.5629179610516885E-3</v>
      </c>
      <c r="E643" s="25">
        <f t="shared" ref="E643:E706" si="88">LN(Z644/Z643)</f>
        <v>-5.3267386592209566E-3</v>
      </c>
      <c r="F643" s="25">
        <f t="shared" ref="F643:F706" si="89">LN(X644/X643)</f>
        <v>-4.0246536437132732E-3</v>
      </c>
      <c r="G643" s="25">
        <f t="shared" ref="G643:G706" si="90">LN(U644/U643)</f>
        <v>-5.2553685165581572E-3</v>
      </c>
      <c r="H643" s="25">
        <f t="shared" ref="H643:H706" si="91">LN(AA644/AA643)</f>
        <v>-7.8064016454585197E-4</v>
      </c>
      <c r="I643" s="25">
        <f t="shared" ref="I643:I706" si="92">LN(AB644/AB643)</f>
        <v>-1.0030174359937357E-2</v>
      </c>
      <c r="U643">
        <v>595.24</v>
      </c>
      <c r="V643" s="25">
        <v>596.20000000000005</v>
      </c>
      <c r="W643" s="25">
        <v>1363</v>
      </c>
      <c r="X643" s="25">
        <v>1361.86</v>
      </c>
      <c r="Y643" s="25">
        <v>15635</v>
      </c>
      <c r="Z643" s="25">
        <v>15636.48</v>
      </c>
      <c r="AA643" s="26">
        <v>30.756</v>
      </c>
      <c r="AB643" s="27">
        <v>501</v>
      </c>
    </row>
    <row r="644" spans="1:28" x14ac:dyDescent="0.3">
      <c r="A644" s="5">
        <v>45029</v>
      </c>
      <c r="B644" s="25">
        <f t="shared" si="85"/>
        <v>3.7232036847373918E-3</v>
      </c>
      <c r="C644" s="25">
        <f t="shared" si="86"/>
        <v>3.310043478223279E-3</v>
      </c>
      <c r="D644" s="25">
        <f t="shared" si="87"/>
        <v>4.2119513030805817E-3</v>
      </c>
      <c r="E644" s="25">
        <f t="shared" si="88"/>
        <v>3.5696857538882764E-3</v>
      </c>
      <c r="F644" s="25">
        <f t="shared" si="89"/>
        <v>2.6726467365158768E-3</v>
      </c>
      <c r="G644" s="25">
        <f t="shared" si="90"/>
        <v>2.9679617065035192E-3</v>
      </c>
      <c r="H644" s="25">
        <f t="shared" si="91"/>
        <v>-5.2076553709127084E-4</v>
      </c>
      <c r="I644" s="25">
        <f t="shared" si="92"/>
        <v>4.024150299725548E-3</v>
      </c>
      <c r="U644">
        <v>592.12</v>
      </c>
      <c r="V644" s="25">
        <v>592.29999999999995</v>
      </c>
      <c r="W644" s="25">
        <v>1357.25</v>
      </c>
      <c r="X644" s="25">
        <v>1356.39</v>
      </c>
      <c r="Y644" s="25">
        <v>15549</v>
      </c>
      <c r="Z644" s="25">
        <v>15553.41</v>
      </c>
      <c r="AA644" s="26">
        <v>30.731999999999999</v>
      </c>
      <c r="AB644" s="27">
        <v>496</v>
      </c>
    </row>
    <row r="645" spans="1:28" x14ac:dyDescent="0.3">
      <c r="A645" s="5">
        <v>45030</v>
      </c>
      <c r="B645" s="25">
        <f t="shared" si="85"/>
        <v>2.2400726190031292E-3</v>
      </c>
      <c r="C645" s="25">
        <f t="shared" si="86"/>
        <v>1.8341898025574989E-3</v>
      </c>
      <c r="D645" s="25">
        <f t="shared" si="87"/>
        <v>3.3568343035510874E-3</v>
      </c>
      <c r="E645" s="25">
        <f t="shared" si="88"/>
        <v>1.0910803352923691E-3</v>
      </c>
      <c r="F645" s="25">
        <f t="shared" si="89"/>
        <v>9.9948564210849381E-4</v>
      </c>
      <c r="G645" s="25">
        <f t="shared" si="90"/>
        <v>1.7832813729718009E-3</v>
      </c>
      <c r="H645" s="25">
        <f t="shared" si="91"/>
        <v>-4.5028953298752476E-3</v>
      </c>
      <c r="I645" s="25">
        <f t="shared" si="92"/>
        <v>4.0080213975388678E-3</v>
      </c>
      <c r="U645">
        <v>593.88</v>
      </c>
      <c r="V645" s="25">
        <v>594.79999999999995</v>
      </c>
      <c r="W645" s="25">
        <v>1361.75</v>
      </c>
      <c r="X645" s="25">
        <v>1360.02</v>
      </c>
      <c r="Y645" s="25">
        <v>15607</v>
      </c>
      <c r="Z645" s="25">
        <v>15609.03</v>
      </c>
      <c r="AA645" s="26">
        <v>30.716000000000001</v>
      </c>
      <c r="AB645" s="27">
        <v>498</v>
      </c>
    </row>
    <row r="646" spans="1:28" x14ac:dyDescent="0.3">
      <c r="A646" s="5">
        <v>45033</v>
      </c>
      <c r="B646" s="25">
        <f t="shared" si="85"/>
        <v>5.1650043087193044E-3</v>
      </c>
      <c r="C646" s="25">
        <f t="shared" si="86"/>
        <v>5.300204311316668E-3</v>
      </c>
      <c r="D646" s="25">
        <f t="shared" si="87"/>
        <v>4.6807173388917125E-3</v>
      </c>
      <c r="E646" s="25">
        <f t="shared" si="88"/>
        <v>4.6926501663406509E-3</v>
      </c>
      <c r="F646" s="25">
        <f t="shared" si="89"/>
        <v>4.9751893211618606E-3</v>
      </c>
      <c r="G646" s="25">
        <f t="shared" si="90"/>
        <v>5.3308425908759728E-3</v>
      </c>
      <c r="H646" s="25">
        <f t="shared" si="91"/>
        <v>2.6454609872992806E-3</v>
      </c>
      <c r="I646" s="25">
        <f t="shared" si="92"/>
        <v>7.9681696491768813E-3</v>
      </c>
      <c r="U646">
        <v>594.94000000000005</v>
      </c>
      <c r="V646" s="25">
        <v>596.79999999999995</v>
      </c>
      <c r="W646" s="25">
        <v>1364.25</v>
      </c>
      <c r="X646" s="25">
        <v>1361.38</v>
      </c>
      <c r="Y646" s="25">
        <v>15642</v>
      </c>
      <c r="Z646" s="25">
        <v>15626.07</v>
      </c>
      <c r="AA646" s="26">
        <v>30.577999999999999</v>
      </c>
      <c r="AB646" s="27">
        <v>500</v>
      </c>
    </row>
    <row r="647" spans="1:28" x14ac:dyDescent="0.3">
      <c r="A647" s="5">
        <v>45034</v>
      </c>
      <c r="B647" s="25">
        <f t="shared" si="85"/>
        <v>8.2647259861912082E-4</v>
      </c>
      <c r="C647" s="25">
        <f t="shared" si="86"/>
        <v>1.8211624046366689E-3</v>
      </c>
      <c r="D647" s="25">
        <f t="shared" si="87"/>
        <v>4.6589102572410493E-3</v>
      </c>
      <c r="E647" s="25">
        <f t="shared" si="88"/>
        <v>1.7901655162750746E-3</v>
      </c>
      <c r="F647" s="25">
        <f t="shared" si="89"/>
        <v>2.7662938742884311E-3</v>
      </c>
      <c r="G647" s="25">
        <f t="shared" si="90"/>
        <v>5.7182547638904924E-3</v>
      </c>
      <c r="H647" s="25">
        <f t="shared" si="91"/>
        <v>2.1503983263772321E-3</v>
      </c>
      <c r="I647" s="25">
        <f t="shared" si="92"/>
        <v>1.1834457647002798E-2</v>
      </c>
      <c r="U647">
        <v>598.12</v>
      </c>
      <c r="V647" s="25">
        <v>599.6</v>
      </c>
      <c r="W647" s="25">
        <v>1371.5</v>
      </c>
      <c r="X647" s="25">
        <v>1368.17</v>
      </c>
      <c r="Y647" s="25">
        <v>15723</v>
      </c>
      <c r="Z647" s="25">
        <v>15699.57</v>
      </c>
      <c r="AA647" s="26">
        <v>30.658999999999999</v>
      </c>
      <c r="AB647" s="27">
        <v>504</v>
      </c>
    </row>
    <row r="648" spans="1:28" x14ac:dyDescent="0.3">
      <c r="A648" s="5">
        <v>45035</v>
      </c>
      <c r="B648" s="25">
        <f t="shared" si="85"/>
        <v>-8.0393465594172531E-3</v>
      </c>
      <c r="C648" s="25">
        <f t="shared" si="86"/>
        <v>-8.4049462448954632E-3</v>
      </c>
      <c r="D648" s="25">
        <f t="shared" si="87"/>
        <v>-1.0345495241712631E-2</v>
      </c>
      <c r="E648" s="25">
        <f t="shared" si="88"/>
        <v>-5.4792282052054568E-3</v>
      </c>
      <c r="F648" s="25">
        <f t="shared" si="89"/>
        <v>-5.9727857356479241E-3</v>
      </c>
      <c r="G648" s="25">
        <f t="shared" si="90"/>
        <v>-8.0113922605939795E-3</v>
      </c>
      <c r="H648" s="25">
        <f t="shared" si="91"/>
        <v>-1.7590727058609166E-3</v>
      </c>
      <c r="I648" s="25">
        <f t="shared" si="92"/>
        <v>-1.3820555618632199E-2</v>
      </c>
      <c r="U648">
        <v>601.54999999999995</v>
      </c>
      <c r="V648" s="25">
        <v>602.4</v>
      </c>
      <c r="W648" s="25">
        <v>1374</v>
      </c>
      <c r="X648" s="25">
        <v>1371.96</v>
      </c>
      <c r="Y648" s="25">
        <v>15736</v>
      </c>
      <c r="Z648" s="25">
        <v>15727.7</v>
      </c>
      <c r="AA648" s="26">
        <v>30.725000000000001</v>
      </c>
      <c r="AB648" s="27">
        <v>510</v>
      </c>
    </row>
    <row r="649" spans="1:28" x14ac:dyDescent="0.3">
      <c r="A649" s="5">
        <v>45036</v>
      </c>
      <c r="B649" s="25">
        <f t="shared" si="85"/>
        <v>-5.8466548378530159E-3</v>
      </c>
      <c r="C649" s="25">
        <f t="shared" si="86"/>
        <v>-3.1241411057666801E-3</v>
      </c>
      <c r="D649" s="25">
        <f t="shared" si="87"/>
        <v>-2.6872706799737568E-3</v>
      </c>
      <c r="E649" s="25">
        <f t="shared" si="88"/>
        <v>-8.1601664756810327E-3</v>
      </c>
      <c r="F649" s="25">
        <f t="shared" si="89"/>
        <v>-5.6472814520632944E-3</v>
      </c>
      <c r="G649" s="25">
        <f t="shared" si="90"/>
        <v>-6.0678063958138559E-3</v>
      </c>
      <c r="H649" s="25">
        <f t="shared" si="91"/>
        <v>2.6699677231365308E-3</v>
      </c>
      <c r="I649" s="25">
        <f t="shared" si="92"/>
        <v>-7.9840743482205313E-3</v>
      </c>
      <c r="U649">
        <v>596.75</v>
      </c>
      <c r="V649" s="25">
        <v>596.20000000000005</v>
      </c>
      <c r="W649" s="25">
        <v>1362.5</v>
      </c>
      <c r="X649" s="25">
        <v>1363.79</v>
      </c>
      <c r="Y649" s="25">
        <v>15610</v>
      </c>
      <c r="Z649" s="25">
        <v>15641.76</v>
      </c>
      <c r="AA649" s="26">
        <v>30.670999999999999</v>
      </c>
      <c r="AB649" s="27">
        <v>503</v>
      </c>
    </row>
    <row r="650" spans="1:28" x14ac:dyDescent="0.3">
      <c r="A650" s="5">
        <v>45037</v>
      </c>
      <c r="B650" s="25">
        <f t="shared" si="85"/>
        <v>-8.3803389272045102E-4</v>
      </c>
      <c r="C650" s="25">
        <f t="shared" si="86"/>
        <v>-3.503276377276605E-3</v>
      </c>
      <c r="D650" s="25">
        <f t="shared" si="87"/>
        <v>-4.3822756799916885E-3</v>
      </c>
      <c r="E650" s="25">
        <f t="shared" si="88"/>
        <v>-7.9182387991187631E-4</v>
      </c>
      <c r="F650" s="25">
        <f t="shared" si="89"/>
        <v>-2.8652256765475176E-3</v>
      </c>
      <c r="G650" s="25">
        <f t="shared" si="90"/>
        <v>-4.1899030716197683E-3</v>
      </c>
      <c r="H650" s="25">
        <f t="shared" si="91"/>
        <v>2.5006914286847975E-3</v>
      </c>
      <c r="I650" s="25">
        <f t="shared" si="92"/>
        <v>-6.0301690265911877E-3</v>
      </c>
      <c r="U650">
        <v>593.14</v>
      </c>
      <c r="V650" s="25">
        <v>594.6</v>
      </c>
      <c r="W650" s="25">
        <v>1358.25</v>
      </c>
      <c r="X650" s="25">
        <v>1356.11</v>
      </c>
      <c r="Y650" s="25">
        <v>15519</v>
      </c>
      <c r="Z650" s="25">
        <v>15514.64</v>
      </c>
      <c r="AA650" s="26">
        <v>30.753</v>
      </c>
      <c r="AB650" s="27">
        <v>499</v>
      </c>
    </row>
    <row r="651" spans="1:28" x14ac:dyDescent="0.3">
      <c r="A651" s="5">
        <v>45040</v>
      </c>
      <c r="B651" s="25">
        <f t="shared" si="85"/>
        <v>2.5793139168008667E-4</v>
      </c>
      <c r="C651" s="25">
        <f t="shared" si="86"/>
        <v>2.0297082344137682E-3</v>
      </c>
      <c r="D651" s="25">
        <f t="shared" si="87"/>
        <v>-1.6893318732631293E-4</v>
      </c>
      <c r="E651" s="25">
        <f t="shared" si="88"/>
        <v>-1.7632208164238404E-3</v>
      </c>
      <c r="F651" s="25">
        <f t="shared" si="89"/>
        <v>-8.4340741575327036E-4</v>
      </c>
      <c r="G651" s="25">
        <f t="shared" si="90"/>
        <v>-9.1464970213968907E-4</v>
      </c>
      <c r="H651" s="25">
        <f t="shared" si="91"/>
        <v>-9.7355191853015126E-4</v>
      </c>
      <c r="I651" s="25">
        <f t="shared" si="92"/>
        <v>-1.0085729548847744E-3</v>
      </c>
      <c r="U651">
        <v>590.66</v>
      </c>
      <c r="V651" s="25">
        <v>592</v>
      </c>
      <c r="W651" s="25">
        <v>1353.5</v>
      </c>
      <c r="X651" s="25">
        <v>1352.23</v>
      </c>
      <c r="Y651" s="25">
        <v>15506</v>
      </c>
      <c r="Z651" s="25">
        <v>15502.36</v>
      </c>
      <c r="AA651" s="26">
        <v>30.83</v>
      </c>
      <c r="AB651" s="27">
        <v>496</v>
      </c>
    </row>
    <row r="652" spans="1:28" x14ac:dyDescent="0.3">
      <c r="A652" s="5">
        <v>45041</v>
      </c>
      <c r="B652" s="25">
        <f t="shared" si="85"/>
        <v>1.1538589556493806E-2</v>
      </c>
      <c r="C652" s="25">
        <f t="shared" si="86"/>
        <v>1.1363758650315003E-2</v>
      </c>
      <c r="D652" s="25">
        <f t="shared" si="87"/>
        <v>1.3091828477784817E-2</v>
      </c>
      <c r="E652" s="25">
        <f t="shared" si="88"/>
        <v>1.2767859034765922E-2</v>
      </c>
      <c r="F652" s="25">
        <f t="shared" si="89"/>
        <v>1.1758089373725161E-2</v>
      </c>
      <c r="G652" s="25">
        <f t="shared" si="90"/>
        <v>1.3632673221826049E-2</v>
      </c>
      <c r="H652" s="25">
        <f t="shared" si="91"/>
        <v>1.1681486174869552E-3</v>
      </c>
      <c r="I652" s="25">
        <f t="shared" si="92"/>
        <v>1.8991075505317236E-2</v>
      </c>
      <c r="U652">
        <v>590.12</v>
      </c>
      <c r="V652" s="25">
        <v>591.9</v>
      </c>
      <c r="W652" s="25">
        <v>1356.25</v>
      </c>
      <c r="X652" s="25">
        <v>1351.09</v>
      </c>
      <c r="Y652" s="25">
        <v>15510</v>
      </c>
      <c r="Z652" s="25">
        <v>15475.05</v>
      </c>
      <c r="AA652" s="26">
        <v>30.8</v>
      </c>
      <c r="AB652" s="27">
        <v>495.5</v>
      </c>
    </row>
    <row r="653" spans="1:28" x14ac:dyDescent="0.3">
      <c r="A653" s="5">
        <v>45042</v>
      </c>
      <c r="B653" s="25">
        <f t="shared" si="85"/>
        <v>1.6623332573919316E-2</v>
      </c>
      <c r="C653" s="25">
        <f t="shared" si="86"/>
        <v>1.4115326650669802E-2</v>
      </c>
      <c r="D653" s="25">
        <f t="shared" si="87"/>
        <v>1.7521109375984983E-2</v>
      </c>
      <c r="E653" s="25">
        <f t="shared" si="88"/>
        <v>1.5911503035511358E-2</v>
      </c>
      <c r="F653" s="25">
        <f t="shared" si="89"/>
        <v>1.3506796975466501E-2</v>
      </c>
      <c r="G653" s="25">
        <f t="shared" si="90"/>
        <v>1.7334098780721442E-2</v>
      </c>
      <c r="H653" s="25">
        <f t="shared" si="91"/>
        <v>-2.1101506036320448E-3</v>
      </c>
      <c r="I653" s="25">
        <f t="shared" si="92"/>
        <v>2.7345453890528837E-2</v>
      </c>
      <c r="U653">
        <v>598.22</v>
      </c>
      <c r="V653" s="25">
        <v>599.70000000000005</v>
      </c>
      <c r="W653" s="25">
        <v>1371.75</v>
      </c>
      <c r="X653" s="25">
        <v>1367.07</v>
      </c>
      <c r="Y653" s="25">
        <v>15690</v>
      </c>
      <c r="Z653" s="25">
        <v>15673.9</v>
      </c>
      <c r="AA653" s="26">
        <v>30.835999999999999</v>
      </c>
      <c r="AB653" s="27">
        <v>505</v>
      </c>
    </row>
    <row r="654" spans="1:28" x14ac:dyDescent="0.3">
      <c r="A654" s="5">
        <v>45043</v>
      </c>
      <c r="B654" s="25">
        <f t="shared" si="85"/>
        <v>7.2450507407556472E-3</v>
      </c>
      <c r="C654" s="25">
        <f t="shared" si="86"/>
        <v>1.0190487756831918E-2</v>
      </c>
      <c r="D654" s="25">
        <f t="shared" si="87"/>
        <v>1.3023137014073871E-2</v>
      </c>
      <c r="E654" s="25">
        <f t="shared" si="88"/>
        <v>1.1027623706157065E-2</v>
      </c>
      <c r="F654" s="25">
        <f t="shared" si="89"/>
        <v>1.0245674942249858E-2</v>
      </c>
      <c r="G654" s="25">
        <f t="shared" si="90"/>
        <v>1.2992707174087792E-2</v>
      </c>
      <c r="H654" s="25">
        <f t="shared" si="91"/>
        <v>-1.5936776664297833E-3</v>
      </c>
      <c r="I654" s="25">
        <f t="shared" si="92"/>
        <v>2.097312338027885E-2</v>
      </c>
      <c r="U654">
        <v>608.67999999999995</v>
      </c>
      <c r="V654" s="25">
        <v>610.29999999999995</v>
      </c>
      <c r="W654" s="25">
        <v>1391.25</v>
      </c>
      <c r="X654" s="25">
        <v>1385.66</v>
      </c>
      <c r="Y654" s="25">
        <v>15953</v>
      </c>
      <c r="Z654" s="25">
        <v>15925.29</v>
      </c>
      <c r="AA654" s="26">
        <v>30.771000000000001</v>
      </c>
      <c r="AB654" s="27">
        <v>519</v>
      </c>
    </row>
    <row r="655" spans="1:28" x14ac:dyDescent="0.3">
      <c r="A655" s="5">
        <v>45044</v>
      </c>
      <c r="B655" s="25">
        <f t="shared" si="85"/>
        <v>3.6029359387624088E-3</v>
      </c>
      <c r="C655" s="25">
        <f t="shared" si="86"/>
        <v>3.3738822734988936E-3</v>
      </c>
      <c r="D655" s="25">
        <f t="shared" si="87"/>
        <v>3.5518280801389844E-3</v>
      </c>
      <c r="E655" s="25">
        <f t="shared" si="88"/>
        <v>4.5258591109150559E-3</v>
      </c>
      <c r="F655" s="25">
        <f t="shared" si="89"/>
        <v>4.6110125776042477E-3</v>
      </c>
      <c r="G655" s="25">
        <f t="shared" si="90"/>
        <v>4.1267870483042172E-3</v>
      </c>
      <c r="H655" s="25">
        <f t="shared" si="91"/>
        <v>-3.9790013686186732E-3</v>
      </c>
      <c r="I655" s="25">
        <f t="shared" si="92"/>
        <v>3.7664827954768648E-3</v>
      </c>
      <c r="U655">
        <v>616.64</v>
      </c>
      <c r="V655" s="25">
        <v>618.29999999999995</v>
      </c>
      <c r="W655" s="25">
        <v>1405.5</v>
      </c>
      <c r="X655" s="25">
        <v>1399.93</v>
      </c>
      <c r="Y655" s="25">
        <v>16069</v>
      </c>
      <c r="Z655" s="25">
        <v>16101.88</v>
      </c>
      <c r="AA655" s="26">
        <v>30.722000000000001</v>
      </c>
      <c r="AB655" s="27">
        <v>530</v>
      </c>
    </row>
    <row r="656" spans="1:28" x14ac:dyDescent="0.3">
      <c r="A656" s="5">
        <v>45048</v>
      </c>
      <c r="B656" s="25">
        <f t="shared" si="85"/>
        <v>-7.4437073097742773E-4</v>
      </c>
      <c r="C656" s="25">
        <f t="shared" si="86"/>
        <v>-2.1295482759495542E-3</v>
      </c>
      <c r="D656" s="25">
        <f t="shared" si="87"/>
        <v>-2.9051021077187095E-3</v>
      </c>
      <c r="E656" s="25">
        <f t="shared" si="88"/>
        <v>3.6902182747080913E-4</v>
      </c>
      <c r="F656" s="25">
        <f t="shared" si="89"/>
        <v>-1.4586856628965013E-3</v>
      </c>
      <c r="G656" s="25">
        <f t="shared" si="90"/>
        <v>-1.4707429901880515E-3</v>
      </c>
      <c r="H656" s="25">
        <f t="shared" si="91"/>
        <v>1.469507979359978E-3</v>
      </c>
      <c r="I656" s="25">
        <f t="shared" si="92"/>
        <v>-1.8814680997055087E-3</v>
      </c>
      <c r="U656">
        <v>619.19000000000005</v>
      </c>
      <c r="V656" s="25">
        <v>620.5</v>
      </c>
      <c r="W656" s="25">
        <v>1410.25</v>
      </c>
      <c r="X656" s="25">
        <v>1406.4</v>
      </c>
      <c r="Y656" s="25">
        <v>16127</v>
      </c>
      <c r="Z656" s="25">
        <v>16174.92</v>
      </c>
      <c r="AA656" s="26">
        <v>30.6</v>
      </c>
      <c r="AB656" s="27">
        <v>532</v>
      </c>
    </row>
    <row r="657" spans="1:28" x14ac:dyDescent="0.3">
      <c r="A657" s="5">
        <v>45049</v>
      </c>
      <c r="B657" s="25">
        <f t="shared" si="85"/>
        <v>1.2403102365238709E-3</v>
      </c>
      <c r="C657" s="25">
        <f t="shared" si="86"/>
        <v>7.1035343068740896E-4</v>
      </c>
      <c r="D657" s="25">
        <f t="shared" si="87"/>
        <v>-1.6164228597389556E-4</v>
      </c>
      <c r="E657" s="25">
        <f t="shared" si="88"/>
        <v>4.4116393848198809E-4</v>
      </c>
      <c r="F657" s="25">
        <f t="shared" si="89"/>
        <v>3.9868150859490758E-4</v>
      </c>
      <c r="G657" s="25">
        <f t="shared" si="90"/>
        <v>-2.2646026527932205E-4</v>
      </c>
      <c r="H657" s="25">
        <f t="shared" si="91"/>
        <v>4.7529225486104805E-3</v>
      </c>
      <c r="I657" s="25">
        <f t="shared" si="92"/>
        <v>-1.885014695771335E-3</v>
      </c>
      <c r="U657">
        <v>618.28</v>
      </c>
      <c r="V657" s="25">
        <v>618.70000000000005</v>
      </c>
      <c r="W657" s="25">
        <v>1407.25</v>
      </c>
      <c r="X657" s="25">
        <v>1404.35</v>
      </c>
      <c r="Y657" s="25">
        <v>16115</v>
      </c>
      <c r="Z657" s="25">
        <v>16180.89</v>
      </c>
      <c r="AA657" s="26">
        <v>30.645</v>
      </c>
      <c r="AB657" s="27">
        <v>531</v>
      </c>
    </row>
    <row r="658" spans="1:28" x14ac:dyDescent="0.3">
      <c r="A658" s="5">
        <v>45050</v>
      </c>
      <c r="B658" s="25">
        <f t="shared" si="85"/>
        <v>-4.0988754443089586E-3</v>
      </c>
      <c r="C658" s="25">
        <f t="shared" si="86"/>
        <v>-4.9831033884537267E-3</v>
      </c>
      <c r="D658" s="25">
        <f t="shared" si="87"/>
        <v>-5.9992072915453212E-3</v>
      </c>
      <c r="E658" s="25">
        <f t="shared" si="88"/>
        <v>-1.7751072368390132E-3</v>
      </c>
      <c r="F658" s="25">
        <f t="shared" si="89"/>
        <v>-2.0021310495252813E-3</v>
      </c>
      <c r="G658" s="25">
        <f t="shared" si="90"/>
        <v>-4.5237574004927412E-3</v>
      </c>
      <c r="H658" s="25">
        <f t="shared" si="91"/>
        <v>1.233365946676521E-3</v>
      </c>
      <c r="I658" s="25">
        <f t="shared" si="92"/>
        <v>-9.47874395454377E-3</v>
      </c>
      <c r="U658">
        <v>618.14</v>
      </c>
      <c r="V658" s="25">
        <v>618.6</v>
      </c>
      <c r="W658" s="25">
        <v>1408.25</v>
      </c>
      <c r="X658" s="25">
        <v>1404.91</v>
      </c>
      <c r="Y658" s="25">
        <v>16135</v>
      </c>
      <c r="Z658" s="25">
        <v>16188.03</v>
      </c>
      <c r="AA658" s="26">
        <v>30.791</v>
      </c>
      <c r="AB658" s="27">
        <v>530</v>
      </c>
    </row>
    <row r="659" spans="1:28" x14ac:dyDescent="0.3">
      <c r="A659" s="5">
        <v>45051</v>
      </c>
      <c r="B659" s="25">
        <f t="shared" si="85"/>
        <v>8.427886533894504E-3</v>
      </c>
      <c r="C659" s="25">
        <f t="shared" si="86"/>
        <v>6.2250089858442333E-3</v>
      </c>
      <c r="D659" s="25">
        <f t="shared" si="87"/>
        <v>1.3728714373812709E-2</v>
      </c>
      <c r="E659" s="25">
        <f t="shared" si="88"/>
        <v>8.1772167864924434E-3</v>
      </c>
      <c r="F659" s="25">
        <f t="shared" si="89"/>
        <v>5.3774278156964242E-3</v>
      </c>
      <c r="G659" s="25">
        <f t="shared" si="90"/>
        <v>1.3173591865511924E-2</v>
      </c>
      <c r="H659" s="25">
        <f t="shared" si="91"/>
        <v>0</v>
      </c>
      <c r="I659" s="25">
        <f t="shared" si="92"/>
        <v>3.3711057342311661E-2</v>
      </c>
      <c r="U659">
        <v>615.35</v>
      </c>
      <c r="V659" s="25">
        <v>614.9</v>
      </c>
      <c r="W659" s="25">
        <v>1401.25</v>
      </c>
      <c r="X659" s="25">
        <v>1402.1</v>
      </c>
      <c r="Y659" s="25">
        <v>16069</v>
      </c>
      <c r="Z659" s="25">
        <v>16159.32</v>
      </c>
      <c r="AA659" s="26">
        <v>30.829000000000001</v>
      </c>
      <c r="AB659" s="27">
        <v>525</v>
      </c>
    </row>
    <row r="660" spans="1:28" x14ac:dyDescent="0.3">
      <c r="A660" s="5">
        <v>45054</v>
      </c>
      <c r="B660" s="25">
        <f t="shared" si="85"/>
        <v>1.4275891132797668E-2</v>
      </c>
      <c r="C660" s="25">
        <f t="shared" si="86"/>
        <v>1.3735028390152469E-2</v>
      </c>
      <c r="D660" s="25">
        <f t="shared" si="87"/>
        <v>2.0638929130395198E-2</v>
      </c>
      <c r="E660" s="25">
        <f t="shared" si="88"/>
        <v>1.2992204899436326E-2</v>
      </c>
      <c r="F660" s="25">
        <f t="shared" si="89"/>
        <v>1.3836273372287348E-2</v>
      </c>
      <c r="G660" s="25">
        <f t="shared" si="90"/>
        <v>2.1687386739920624E-2</v>
      </c>
      <c r="H660" s="25">
        <f t="shared" si="91"/>
        <v>-4.8122349409966811E-3</v>
      </c>
      <c r="I660" s="25">
        <f t="shared" si="92"/>
        <v>4.1484758269247496E-2</v>
      </c>
      <c r="U660">
        <v>623.51</v>
      </c>
      <c r="V660" s="25">
        <v>623.4</v>
      </c>
      <c r="W660" s="25">
        <v>1410</v>
      </c>
      <c r="X660" s="25">
        <v>1409.66</v>
      </c>
      <c r="Y660" s="25">
        <v>16205</v>
      </c>
      <c r="Z660" s="25">
        <v>16292</v>
      </c>
      <c r="AA660" s="26">
        <v>30.829000000000001</v>
      </c>
      <c r="AB660" s="27">
        <v>543</v>
      </c>
    </row>
    <row r="661" spans="1:28" x14ac:dyDescent="0.3">
      <c r="A661" s="5">
        <v>45055</v>
      </c>
      <c r="B661" s="25">
        <f t="shared" si="85"/>
        <v>8.4807874430261696E-3</v>
      </c>
      <c r="C661" s="25">
        <f t="shared" si="86"/>
        <v>1.0611563435520841E-2</v>
      </c>
      <c r="D661" s="25">
        <f t="shared" si="87"/>
        <v>8.7610072263292985E-3</v>
      </c>
      <c r="E661" s="25">
        <f t="shared" si="88"/>
        <v>7.9206602135199252E-3</v>
      </c>
      <c r="F661" s="25">
        <f t="shared" si="89"/>
        <v>8.547983511591575E-3</v>
      </c>
      <c r="G661" s="25">
        <f t="shared" si="90"/>
        <v>6.8037581320547083E-3</v>
      </c>
      <c r="H661" s="25">
        <f t="shared" si="91"/>
        <v>-1.8595552214417733E-3</v>
      </c>
      <c r="I661" s="25">
        <f t="shared" si="92"/>
        <v>3.5273405179684406E-3</v>
      </c>
      <c r="U661">
        <v>637.17999999999995</v>
      </c>
      <c r="V661" s="25">
        <v>636.4</v>
      </c>
      <c r="W661" s="25">
        <v>1429.5</v>
      </c>
      <c r="X661" s="25">
        <v>1429.3</v>
      </c>
      <c r="Y661" s="25">
        <v>16438</v>
      </c>
      <c r="Z661" s="25">
        <v>16505.05</v>
      </c>
      <c r="AA661" s="26">
        <v>30.681000000000001</v>
      </c>
      <c r="AB661" s="27">
        <v>566</v>
      </c>
    </row>
    <row r="662" spans="1:28" x14ac:dyDescent="0.3">
      <c r="A662" s="5">
        <v>45056</v>
      </c>
      <c r="B662" s="25">
        <f t="shared" si="85"/>
        <v>-3.0165002792761951E-4</v>
      </c>
      <c r="C662" s="25">
        <f t="shared" si="86"/>
        <v>3.4602076469805097E-4</v>
      </c>
      <c r="D662" s="25">
        <f t="shared" si="87"/>
        <v>-7.7911963427002809E-4</v>
      </c>
      <c r="E662" s="25">
        <f t="shared" si="88"/>
        <v>-8.1541744748745858E-4</v>
      </c>
      <c r="F662" s="25">
        <f t="shared" si="89"/>
        <v>6.5185434057650959E-4</v>
      </c>
      <c r="G662" s="25">
        <f t="shared" si="90"/>
        <v>-3.7417564864929593E-4</v>
      </c>
      <c r="H662" s="25">
        <f t="shared" si="91"/>
        <v>-2.0266080874782391E-3</v>
      </c>
      <c r="I662" s="25">
        <f t="shared" si="92"/>
        <v>-3.5273405179684107E-3</v>
      </c>
      <c r="U662">
        <v>641.53</v>
      </c>
      <c r="V662" s="25">
        <v>642</v>
      </c>
      <c r="W662" s="25">
        <v>1444.75</v>
      </c>
      <c r="X662" s="25">
        <v>1441.57</v>
      </c>
      <c r="Y662" s="25">
        <v>16578</v>
      </c>
      <c r="Z662" s="25">
        <v>16636.3</v>
      </c>
      <c r="AA662" s="26">
        <v>30.623999999999999</v>
      </c>
      <c r="AB662" s="27">
        <v>568</v>
      </c>
    </row>
    <row r="663" spans="1:28" x14ac:dyDescent="0.3">
      <c r="A663" s="5">
        <v>45057</v>
      </c>
      <c r="B663" s="25">
        <f t="shared" si="85"/>
        <v>-5.1420215532490187E-3</v>
      </c>
      <c r="C663" s="25">
        <f t="shared" si="86"/>
        <v>-1.7449404525349207E-2</v>
      </c>
      <c r="D663" s="25">
        <f t="shared" si="87"/>
        <v>-1.9677927355250542E-2</v>
      </c>
      <c r="E663" s="25">
        <f t="shared" si="88"/>
        <v>-2.6372158879708106E-3</v>
      </c>
      <c r="F663" s="25">
        <f t="shared" si="89"/>
        <v>-3.5487257328954244E-3</v>
      </c>
      <c r="G663" s="25">
        <f t="shared" si="90"/>
        <v>-6.5394475848663328E-3</v>
      </c>
      <c r="H663" s="25">
        <f t="shared" si="91"/>
        <v>4.277208381847258E-3</v>
      </c>
      <c r="I663" s="25">
        <f t="shared" si="92"/>
        <v>-1.4235115821871985E-2</v>
      </c>
      <c r="U663">
        <v>641.29</v>
      </c>
      <c r="V663" s="25">
        <v>641.5</v>
      </c>
      <c r="W663" s="25">
        <v>1445.25</v>
      </c>
      <c r="X663" s="25">
        <v>1442.51</v>
      </c>
      <c r="Y663" s="25">
        <v>16573</v>
      </c>
      <c r="Z663" s="25">
        <v>16622.740000000002</v>
      </c>
      <c r="AA663" s="26">
        <v>30.562000000000001</v>
      </c>
      <c r="AB663" s="27">
        <v>566</v>
      </c>
    </row>
    <row r="664" spans="1:28" x14ac:dyDescent="0.3">
      <c r="A664" s="5">
        <v>45058</v>
      </c>
      <c r="B664" s="25">
        <f t="shared" si="85"/>
        <v>-1.1530176960865316E-3</v>
      </c>
      <c r="C664" s="25">
        <f t="shared" si="86"/>
        <v>-1.0567102075234678E-3</v>
      </c>
      <c r="D664" s="25">
        <f t="shared" si="87"/>
        <v>-2.068911376954407E-3</v>
      </c>
      <c r="E664" s="25">
        <f t="shared" si="88"/>
        <v>-4.0076677292278816E-3</v>
      </c>
      <c r="F664" s="25">
        <f t="shared" si="89"/>
        <v>-4.6790806719988007E-3</v>
      </c>
      <c r="G664" s="25">
        <f t="shared" si="90"/>
        <v>-6.8827298519965174E-3</v>
      </c>
      <c r="H664" s="25">
        <f t="shared" si="91"/>
        <v>-1.271455988196721E-3</v>
      </c>
      <c r="I664" s="25">
        <f t="shared" si="92"/>
        <v>-1.2624153228396402E-2</v>
      </c>
      <c r="U664">
        <v>637.11</v>
      </c>
      <c r="V664" s="25">
        <v>629</v>
      </c>
      <c r="W664" s="25">
        <v>1420.25</v>
      </c>
      <c r="X664" s="25">
        <v>1437.4</v>
      </c>
      <c r="Y664" s="25">
        <v>16488</v>
      </c>
      <c r="Z664" s="25">
        <v>16578.96</v>
      </c>
      <c r="AA664" s="26">
        <v>30.693000000000001</v>
      </c>
      <c r="AB664" s="27">
        <v>558</v>
      </c>
    </row>
    <row r="665" spans="1:28" x14ac:dyDescent="0.3">
      <c r="A665" s="5">
        <v>45061</v>
      </c>
      <c r="B665" s="25">
        <f t="shared" si="85"/>
        <v>1.4587359329174215E-2</v>
      </c>
      <c r="C665" s="25">
        <f t="shared" si="86"/>
        <v>1.5040507382779738E-2</v>
      </c>
      <c r="D665" s="25">
        <f t="shared" si="87"/>
        <v>1.7842109054048757E-2</v>
      </c>
      <c r="E665" s="25">
        <f t="shared" si="88"/>
        <v>1.1695652463146943E-2</v>
      </c>
      <c r="F665" s="25">
        <f t="shared" si="89"/>
        <v>1.2406210718692962E-2</v>
      </c>
      <c r="G665" s="25">
        <f t="shared" si="90"/>
        <v>1.3936632865970622E-2</v>
      </c>
      <c r="H665" s="25">
        <f t="shared" si="91"/>
        <v>4.2399831035893574E-4</v>
      </c>
      <c r="I665" s="25">
        <f t="shared" si="92"/>
        <v>1.9767040740776582E-2</v>
      </c>
      <c r="U665">
        <v>632.74</v>
      </c>
      <c r="V665" s="25">
        <v>627.70000000000005</v>
      </c>
      <c r="W665" s="25">
        <v>1418.75</v>
      </c>
      <c r="X665" s="25">
        <v>1430.69</v>
      </c>
      <c r="Y665" s="25">
        <v>16469</v>
      </c>
      <c r="Z665" s="25">
        <v>16512.650000000001</v>
      </c>
      <c r="AA665" s="26">
        <v>30.654</v>
      </c>
      <c r="AB665" s="27">
        <v>551</v>
      </c>
    </row>
    <row r="666" spans="1:28" x14ac:dyDescent="0.3">
      <c r="A666" s="5">
        <v>45062</v>
      </c>
      <c r="B666" s="25">
        <f t="shared" si="85"/>
        <v>-1.6769483477089759E-3</v>
      </c>
      <c r="C666" s="25">
        <f t="shared" si="86"/>
        <v>-3.4722222571069021E-4</v>
      </c>
      <c r="D666" s="25">
        <f t="shared" si="87"/>
        <v>-4.7058910374126166E-3</v>
      </c>
      <c r="E666" s="25">
        <f t="shared" si="88"/>
        <v>4.5001188623250426E-4</v>
      </c>
      <c r="F666" s="25">
        <f t="shared" si="89"/>
        <v>1.9517718692429571E-3</v>
      </c>
      <c r="G666" s="25">
        <f t="shared" si="90"/>
        <v>-2.1375030566567156E-3</v>
      </c>
      <c r="H666" s="25">
        <f t="shared" si="91"/>
        <v>7.1712631015143373E-4</v>
      </c>
      <c r="I666" s="25">
        <f t="shared" si="92"/>
        <v>-1.253373614725658E-2</v>
      </c>
      <c r="U666">
        <v>641.62</v>
      </c>
      <c r="V666" s="25">
        <v>639</v>
      </c>
      <c r="W666" s="25">
        <v>1440.25</v>
      </c>
      <c r="X666" s="25">
        <v>1448.55</v>
      </c>
      <c r="Y666" s="25">
        <v>16711</v>
      </c>
      <c r="Z666" s="25">
        <v>16706.91</v>
      </c>
      <c r="AA666" s="26">
        <v>30.667000000000002</v>
      </c>
      <c r="AB666" s="27">
        <v>562</v>
      </c>
    </row>
    <row r="667" spans="1:28" x14ac:dyDescent="0.3">
      <c r="A667" s="5">
        <v>45063</v>
      </c>
      <c r="B667" s="25">
        <f t="shared" si="85"/>
        <v>3.7691869087035368E-3</v>
      </c>
      <c r="C667" s="25">
        <f t="shared" si="86"/>
        <v>3.2937535195082532E-3</v>
      </c>
      <c r="D667" s="25">
        <f t="shared" si="87"/>
        <v>4.0797169405594417E-3</v>
      </c>
      <c r="E667" s="25">
        <f t="shared" si="88"/>
        <v>2.821717311516907E-3</v>
      </c>
      <c r="F667" s="25">
        <f t="shared" si="89"/>
        <v>2.3261105962129212E-3</v>
      </c>
      <c r="G667" s="25">
        <f t="shared" si="90"/>
        <v>4.6125399279461814E-3</v>
      </c>
      <c r="H667" s="25">
        <f t="shared" si="91"/>
        <v>1.9549068223342097E-4</v>
      </c>
      <c r="I667" s="25">
        <f t="shared" si="92"/>
        <v>8.9686699827603161E-3</v>
      </c>
      <c r="U667">
        <v>640.25</v>
      </c>
      <c r="V667" s="25">
        <v>636</v>
      </c>
      <c r="W667" s="25">
        <v>1439.75</v>
      </c>
      <c r="X667" s="25">
        <v>1451.38</v>
      </c>
      <c r="Y667" s="25">
        <v>16683</v>
      </c>
      <c r="Z667" s="25">
        <v>16714.43</v>
      </c>
      <c r="AA667" s="26">
        <v>30.689</v>
      </c>
      <c r="AB667" s="27">
        <v>555</v>
      </c>
    </row>
    <row r="668" spans="1:28" x14ac:dyDescent="0.3">
      <c r="A668" s="5">
        <v>45064</v>
      </c>
      <c r="B668" s="25">
        <f t="shared" si="85"/>
        <v>8.5623070374685854E-3</v>
      </c>
      <c r="C668" s="25">
        <f t="shared" si="86"/>
        <v>9.4738457274570875E-3</v>
      </c>
      <c r="D668" s="25">
        <f t="shared" si="87"/>
        <v>1.0282065970372234E-2</v>
      </c>
      <c r="E668" s="25">
        <f t="shared" si="88"/>
        <v>9.5487800461222638E-3</v>
      </c>
      <c r="F668" s="25">
        <f t="shared" si="89"/>
        <v>9.6592670674392964E-3</v>
      </c>
      <c r="G668" s="25">
        <f t="shared" si="90"/>
        <v>1.0777982622906981E-2</v>
      </c>
      <c r="H668" s="25">
        <f t="shared" si="91"/>
        <v>1.5625511822085054E-3</v>
      </c>
      <c r="I668" s="25">
        <f t="shared" si="92"/>
        <v>1.4184634991956381E-2</v>
      </c>
      <c r="U668">
        <v>643.21</v>
      </c>
      <c r="V668" s="25">
        <v>638.6</v>
      </c>
      <c r="W668" s="25">
        <v>1444.5</v>
      </c>
      <c r="X668" s="25">
        <v>1454.76</v>
      </c>
      <c r="Y668" s="25">
        <v>16746</v>
      </c>
      <c r="Z668" s="25">
        <v>16761.66</v>
      </c>
      <c r="AA668" s="26">
        <v>30.695</v>
      </c>
      <c r="AB668" s="27">
        <v>560</v>
      </c>
    </row>
    <row r="669" spans="1:28" x14ac:dyDescent="0.3">
      <c r="A669" s="5">
        <v>45065</v>
      </c>
      <c r="B669" s="25">
        <f t="shared" si="85"/>
        <v>-1.029556509921499E-2</v>
      </c>
      <c r="C669" s="25">
        <f t="shared" si="86"/>
        <v>-1.033957169270407E-2</v>
      </c>
      <c r="D669" s="25">
        <f t="shared" si="87"/>
        <v>-1.0595300115454896E-2</v>
      </c>
      <c r="E669" s="25">
        <f t="shared" si="88"/>
        <v>-1.1218862998001053E-2</v>
      </c>
      <c r="F669" s="25">
        <f t="shared" si="89"/>
        <v>-1.1041893658716615E-2</v>
      </c>
      <c r="G669" s="25">
        <f t="shared" si="90"/>
        <v>-1.2302752646974715E-2</v>
      </c>
      <c r="H669" s="25">
        <f t="shared" si="91"/>
        <v>-9.7630833060860793E-4</v>
      </c>
      <c r="I669" s="25">
        <f t="shared" si="92"/>
        <v>-1.5971945566052224E-2</v>
      </c>
      <c r="U669">
        <v>650.17999999999995</v>
      </c>
      <c r="V669" s="25">
        <v>645.20000000000005</v>
      </c>
      <c r="W669" s="25">
        <v>1458.25</v>
      </c>
      <c r="X669" s="25">
        <v>1468.88</v>
      </c>
      <c r="Y669" s="25">
        <v>16890</v>
      </c>
      <c r="Z669" s="25">
        <v>16922.48</v>
      </c>
      <c r="AA669" s="26">
        <v>30.742999999999999</v>
      </c>
      <c r="AB669" s="27">
        <v>568</v>
      </c>
    </row>
    <row r="670" spans="1:28" x14ac:dyDescent="0.3">
      <c r="A670" s="5">
        <v>45068</v>
      </c>
      <c r="B670" s="25">
        <f t="shared" si="85"/>
        <v>1.0058710526814367E-2</v>
      </c>
      <c r="C670" s="25">
        <f t="shared" si="86"/>
        <v>9.6535829846161447E-3</v>
      </c>
      <c r="D670" s="25">
        <f t="shared" si="87"/>
        <v>1.2453461071286557E-2</v>
      </c>
      <c r="E670" s="25">
        <f t="shared" si="88"/>
        <v>9.0845116857580666E-3</v>
      </c>
      <c r="F670" s="25">
        <f t="shared" si="89"/>
        <v>9.1747848853578895E-3</v>
      </c>
      <c r="G670" s="25">
        <f t="shared" si="90"/>
        <v>9.9776178272700036E-3</v>
      </c>
      <c r="H670" s="25">
        <f t="shared" si="91"/>
        <v>-1.7271442873914144E-3</v>
      </c>
      <c r="I670" s="25">
        <f t="shared" si="92"/>
        <v>1.0676257991341854E-2</v>
      </c>
      <c r="U670">
        <v>642.23</v>
      </c>
      <c r="V670" s="25">
        <v>638.4</v>
      </c>
      <c r="W670" s="25">
        <v>1443.25</v>
      </c>
      <c r="X670" s="25">
        <v>1452.75</v>
      </c>
      <c r="Y670" s="25">
        <v>16717</v>
      </c>
      <c r="Z670" s="25">
        <v>16733.689999999999</v>
      </c>
      <c r="AA670" s="26">
        <v>30.713000000000001</v>
      </c>
      <c r="AB670" s="27">
        <v>559</v>
      </c>
    </row>
    <row r="671" spans="1:28" x14ac:dyDescent="0.3">
      <c r="A671" s="5">
        <v>45069</v>
      </c>
      <c r="B671" s="25">
        <f t="shared" si="85"/>
        <v>3.3108697620510526E-3</v>
      </c>
      <c r="C671" s="25">
        <f t="shared" si="86"/>
        <v>4.2797292062814792E-3</v>
      </c>
      <c r="D671" s="25">
        <f t="shared" si="87"/>
        <v>5.7076900035374261E-3</v>
      </c>
      <c r="E671" s="25">
        <f t="shared" si="88"/>
        <v>4.0760335815309134E-3</v>
      </c>
      <c r="F671" s="25">
        <f t="shared" si="89"/>
        <v>4.1247837840326313E-3</v>
      </c>
      <c r="G671" s="25">
        <f t="shared" si="90"/>
        <v>7.6479271970858785E-3</v>
      </c>
      <c r="H671" s="25">
        <f t="shared" si="91"/>
        <v>3.1587371787102588E-3</v>
      </c>
      <c r="I671" s="25">
        <f t="shared" si="92"/>
        <v>1.5803665173125543E-2</v>
      </c>
      <c r="U671">
        <v>648.66999999999996</v>
      </c>
      <c r="V671" s="25">
        <v>646.4</v>
      </c>
      <c r="W671" s="25">
        <v>1457.25</v>
      </c>
      <c r="X671" s="25">
        <v>1466.14</v>
      </c>
      <c r="Y671" s="25">
        <v>16886</v>
      </c>
      <c r="Z671" s="25">
        <v>16886.400000000001</v>
      </c>
      <c r="AA671" s="26">
        <v>30.66</v>
      </c>
      <c r="AB671" s="27">
        <v>565</v>
      </c>
    </row>
    <row r="672" spans="1:28" x14ac:dyDescent="0.3">
      <c r="A672" s="5">
        <v>45070</v>
      </c>
      <c r="B672" s="25">
        <f t="shared" si="85"/>
        <v>1.6159602226403707E-2</v>
      </c>
      <c r="C672" s="25">
        <f t="shared" si="86"/>
        <v>1.5257119145763968E-2</v>
      </c>
      <c r="D672" s="25">
        <f t="shared" si="87"/>
        <v>2.0854702075451165E-2</v>
      </c>
      <c r="E672" s="25">
        <f t="shared" si="88"/>
        <v>1.5289436862453957E-2</v>
      </c>
      <c r="F672" s="25">
        <f t="shared" si="89"/>
        <v>1.5047204411984504E-2</v>
      </c>
      <c r="G672" s="25">
        <f t="shared" si="90"/>
        <v>2.0232998299116359E-2</v>
      </c>
      <c r="H672" s="25">
        <f t="shared" si="91"/>
        <v>-3.7459937288164074E-3</v>
      </c>
      <c r="I672" s="25">
        <f t="shared" si="92"/>
        <v>3.2565002678159094E-2</v>
      </c>
      <c r="U672">
        <v>653.65</v>
      </c>
      <c r="V672" s="25">
        <v>650.1</v>
      </c>
      <c r="W672" s="25">
        <v>1463.5</v>
      </c>
      <c r="X672" s="25">
        <v>1472.2</v>
      </c>
      <c r="Y672" s="25">
        <v>16942</v>
      </c>
      <c r="Z672" s="25">
        <v>16955.37</v>
      </c>
      <c r="AA672" s="26">
        <v>30.757000000000001</v>
      </c>
      <c r="AB672" s="27">
        <v>574</v>
      </c>
    </row>
    <row r="673" spans="1:28" x14ac:dyDescent="0.3">
      <c r="A673" s="5">
        <v>45071</v>
      </c>
      <c r="B673" s="25">
        <f t="shared" si="85"/>
        <v>-1.1041056414075284E-3</v>
      </c>
      <c r="C673" s="25">
        <f t="shared" si="86"/>
        <v>0</v>
      </c>
      <c r="D673" s="25">
        <f t="shared" si="87"/>
        <v>-4.5204551361199282E-4</v>
      </c>
      <c r="E673" s="25">
        <f t="shared" si="88"/>
        <v>1.2503361108630348E-3</v>
      </c>
      <c r="F673" s="25">
        <f t="shared" si="89"/>
        <v>1.6246196916407092E-3</v>
      </c>
      <c r="G673" s="25">
        <f t="shared" si="90"/>
        <v>-2.249094748847418E-4</v>
      </c>
      <c r="H673" s="25">
        <f t="shared" si="91"/>
        <v>2.9979167395788801E-3</v>
      </c>
      <c r="I673" s="25">
        <f t="shared" si="92"/>
        <v>-5.0718620979603403E-3</v>
      </c>
      <c r="U673">
        <v>667.01</v>
      </c>
      <c r="V673" s="25">
        <v>663.8</v>
      </c>
      <c r="W673" s="25">
        <v>1486</v>
      </c>
      <c r="X673" s="25">
        <v>1494.52</v>
      </c>
      <c r="Y673" s="25">
        <v>17218</v>
      </c>
      <c r="Z673" s="25">
        <v>17216.599999999999</v>
      </c>
      <c r="AA673" s="26">
        <v>30.641999999999999</v>
      </c>
      <c r="AB673" s="27">
        <v>593</v>
      </c>
    </row>
    <row r="674" spans="1:28" x14ac:dyDescent="0.3">
      <c r="A674" s="5">
        <v>45072</v>
      </c>
      <c r="B674" s="25">
        <f t="shared" si="85"/>
        <v>7.934021639702615E-3</v>
      </c>
      <c r="C674" s="25">
        <f t="shared" si="86"/>
        <v>7.5421458668672569E-3</v>
      </c>
      <c r="D674" s="25">
        <f t="shared" si="87"/>
        <v>7.5075427697356336E-3</v>
      </c>
      <c r="E674" s="25">
        <f t="shared" si="88"/>
        <v>5.6020546170439814E-3</v>
      </c>
      <c r="F674" s="25">
        <f t="shared" si="89"/>
        <v>5.5957245568277053E-3</v>
      </c>
      <c r="G674" s="25">
        <f t="shared" si="90"/>
        <v>4.4139612463546616E-3</v>
      </c>
      <c r="H674" s="25">
        <f t="shared" si="91"/>
        <v>-2.1823757460659589E-3</v>
      </c>
      <c r="I674" s="25">
        <f t="shared" si="92"/>
        <v>1.6934805063331477E-3</v>
      </c>
      <c r="U674">
        <v>666.86</v>
      </c>
      <c r="V674" s="25">
        <v>663.5</v>
      </c>
      <c r="W674" s="25">
        <v>1486</v>
      </c>
      <c r="X674" s="25">
        <v>1496.95</v>
      </c>
      <c r="Y674" s="25">
        <v>17199</v>
      </c>
      <c r="Z674" s="25">
        <v>17238.14</v>
      </c>
      <c r="AA674" s="26">
        <v>30.734000000000002</v>
      </c>
      <c r="AB674" s="27">
        <v>590</v>
      </c>
    </row>
    <row r="675" spans="1:28" x14ac:dyDescent="0.3">
      <c r="A675" s="5">
        <v>45075</v>
      </c>
      <c r="B675" s="25">
        <f t="shared" si="85"/>
        <v>-3.87227763152492E-3</v>
      </c>
      <c r="C675" s="25">
        <f t="shared" si="86"/>
        <v>-4.3507431413564819E-3</v>
      </c>
      <c r="D675" s="25">
        <f t="shared" si="87"/>
        <v>-6.4530875993515863E-3</v>
      </c>
      <c r="E675" s="25">
        <f t="shared" si="88"/>
        <v>-2.6611699140855183E-3</v>
      </c>
      <c r="F675" s="25">
        <f t="shared" si="89"/>
        <v>-4.1871842990509689E-3</v>
      </c>
      <c r="G675" s="25">
        <f t="shared" si="90"/>
        <v>-4.1890517714699461E-3</v>
      </c>
      <c r="H675" s="25">
        <f t="shared" si="91"/>
        <v>2.2823234151319921E-4</v>
      </c>
      <c r="I675" s="25">
        <f t="shared" si="92"/>
        <v>-3.3898337545115397E-3</v>
      </c>
      <c r="U675">
        <v>669.81</v>
      </c>
      <c r="V675" s="25">
        <v>668.5</v>
      </c>
      <c r="W675" s="25">
        <v>1497.25</v>
      </c>
      <c r="X675" s="25">
        <v>1505.35</v>
      </c>
      <c r="Y675" s="25">
        <v>17336</v>
      </c>
      <c r="Z675" s="25">
        <v>17334.98</v>
      </c>
      <c r="AA675" s="26">
        <v>30.667000000000002</v>
      </c>
      <c r="AB675" s="27">
        <v>591</v>
      </c>
    </row>
    <row r="676" spans="1:28" x14ac:dyDescent="0.3">
      <c r="A676" s="5">
        <v>45076</v>
      </c>
      <c r="B676" s="25">
        <f t="shared" si="85"/>
        <v>-9.2694520280615185E-4</v>
      </c>
      <c r="C676" s="25">
        <f t="shared" si="86"/>
        <v>0</v>
      </c>
      <c r="D676" s="25">
        <f t="shared" si="87"/>
        <v>-4.517732175326612E-4</v>
      </c>
      <c r="E676" s="25">
        <f t="shared" si="88"/>
        <v>-8.3035649050957922E-4</v>
      </c>
      <c r="F676" s="25">
        <f t="shared" si="89"/>
        <v>1.2333458231312505E-3</v>
      </c>
      <c r="G676" s="25">
        <f t="shared" si="90"/>
        <v>-1.5003528643054039E-3</v>
      </c>
      <c r="H676" s="25">
        <f t="shared" si="91"/>
        <v>4.0668316913913833E-3</v>
      </c>
      <c r="I676" s="25">
        <f t="shared" si="92"/>
        <v>-1.0238997301094312E-2</v>
      </c>
      <c r="U676">
        <v>667.01</v>
      </c>
      <c r="V676" s="25">
        <v>664.2</v>
      </c>
      <c r="W676" s="25">
        <v>1490.75</v>
      </c>
      <c r="X676" s="25">
        <v>1499.06</v>
      </c>
      <c r="Y676" s="25">
        <v>17269</v>
      </c>
      <c r="Z676" s="25">
        <v>17288.91</v>
      </c>
      <c r="AA676" s="26">
        <v>30.673999999999999</v>
      </c>
      <c r="AB676" s="27">
        <v>589</v>
      </c>
    </row>
    <row r="677" spans="1:28" x14ac:dyDescent="0.3">
      <c r="A677" s="5">
        <v>45077</v>
      </c>
      <c r="B677" s="25">
        <f t="shared" si="85"/>
        <v>-3.7163970537069696E-3</v>
      </c>
      <c r="C677" s="25">
        <f t="shared" si="86"/>
        <v>-3.1914027255107676E-3</v>
      </c>
      <c r="D677" s="25">
        <f t="shared" si="87"/>
        <v>-2.7149337943131843E-3</v>
      </c>
      <c r="E677" s="25">
        <f t="shared" si="88"/>
        <v>-5.2032258338249792E-3</v>
      </c>
      <c r="F677" s="25">
        <f t="shared" si="89"/>
        <v>-8.8470094538383743E-3</v>
      </c>
      <c r="G677" s="25">
        <f t="shared" si="90"/>
        <v>-6.6888873804017632E-3</v>
      </c>
      <c r="H677" s="25">
        <f t="shared" si="91"/>
        <v>4.5676232249405174E-3</v>
      </c>
      <c r="I677" s="25">
        <f t="shared" si="92"/>
        <v>0</v>
      </c>
      <c r="U677">
        <v>666.01</v>
      </c>
      <c r="V677" s="25">
        <v>663.9</v>
      </c>
      <c r="W677" s="25">
        <v>1490.75</v>
      </c>
      <c r="X677" s="25">
        <v>1500.91</v>
      </c>
      <c r="Y677" s="25">
        <v>17253</v>
      </c>
      <c r="Z677" s="25">
        <v>17274.560000000001</v>
      </c>
      <c r="AA677" s="26">
        <v>30.798999999999999</v>
      </c>
      <c r="AB677" s="27">
        <v>583</v>
      </c>
    </row>
    <row r="678" spans="1:28" x14ac:dyDescent="0.3">
      <c r="A678" s="5">
        <v>45078</v>
      </c>
      <c r="B678" s="25">
        <f t="shared" si="85"/>
        <v>2.3824061938184067E-3</v>
      </c>
      <c r="C678" s="25">
        <f t="shared" si="86"/>
        <v>-8.4153838173483479E-4</v>
      </c>
      <c r="D678" s="25">
        <f t="shared" si="87"/>
        <v>-9.0661837579008784E-4</v>
      </c>
      <c r="E678" s="25">
        <f t="shared" si="88"/>
        <v>1.0172358063586994E-3</v>
      </c>
      <c r="F678" s="25">
        <f t="shared" si="89"/>
        <v>8.2644355156255784E-4</v>
      </c>
      <c r="G678" s="25">
        <f t="shared" si="90"/>
        <v>-4.2332522592193107E-4</v>
      </c>
      <c r="H678" s="25">
        <f t="shared" si="91"/>
        <v>-4.2025636256281217E-4</v>
      </c>
      <c r="I678" s="25">
        <f t="shared" si="92"/>
        <v>-3.4364294985810982E-3</v>
      </c>
      <c r="U678">
        <v>661.57</v>
      </c>
      <c r="V678" s="25">
        <v>662.1</v>
      </c>
      <c r="W678" s="25">
        <v>1486</v>
      </c>
      <c r="X678" s="25">
        <v>1487.69</v>
      </c>
      <c r="Y678" s="25">
        <v>17189</v>
      </c>
      <c r="Z678" s="25">
        <v>17184.91</v>
      </c>
      <c r="AA678" s="26">
        <v>30.94</v>
      </c>
      <c r="AB678" s="27">
        <v>583</v>
      </c>
    </row>
    <row r="679" spans="1:28" x14ac:dyDescent="0.3">
      <c r="A679" s="5">
        <v>45079</v>
      </c>
      <c r="B679" s="25">
        <f t="shared" si="85"/>
        <v>-2.0522561372027185E-2</v>
      </c>
      <c r="C679" s="25">
        <f t="shared" si="86"/>
        <v>-9.6439289019198821E-3</v>
      </c>
      <c r="D679" s="25">
        <f t="shared" si="87"/>
        <v>-1.1096868450726757E-2</v>
      </c>
      <c r="E679" s="25">
        <f t="shared" si="88"/>
        <v>-8.3569165496466379E-3</v>
      </c>
      <c r="F679" s="25">
        <f t="shared" si="89"/>
        <v>-8.7288489737504787E-3</v>
      </c>
      <c r="G679" s="25">
        <f t="shared" si="90"/>
        <v>-9.7099206123483755E-3</v>
      </c>
      <c r="H679" s="25">
        <f t="shared" si="91"/>
        <v>2.5833966639623616E-3</v>
      </c>
      <c r="I679" s="25">
        <f t="shared" si="92"/>
        <v>-1.212136053234485E-2</v>
      </c>
      <c r="U679">
        <v>661.29</v>
      </c>
      <c r="V679" s="25">
        <v>661.5</v>
      </c>
      <c r="W679" s="25">
        <v>1484.75</v>
      </c>
      <c r="X679" s="25">
        <v>1488.92</v>
      </c>
      <c r="Y679" s="25">
        <v>17230</v>
      </c>
      <c r="Z679" s="25">
        <v>17202.400000000001</v>
      </c>
      <c r="AA679" s="26">
        <v>30.927</v>
      </c>
      <c r="AB679" s="27">
        <v>581</v>
      </c>
    </row>
    <row r="680" spans="1:28" x14ac:dyDescent="0.3">
      <c r="A680" s="5">
        <v>45082</v>
      </c>
      <c r="B680" s="25">
        <f t="shared" si="85"/>
        <v>-8.2089569299464045E-3</v>
      </c>
      <c r="C680" s="25">
        <f t="shared" si="86"/>
        <v>-7.1660432916675551E-3</v>
      </c>
      <c r="D680" s="25">
        <f t="shared" si="87"/>
        <v>-5.8255568706828209E-3</v>
      </c>
      <c r="E680" s="25">
        <f t="shared" si="88"/>
        <v>-1.0094603255189512E-2</v>
      </c>
      <c r="F680" s="25">
        <f t="shared" si="89"/>
        <v>-1.0522792405631542E-2</v>
      </c>
      <c r="G680" s="25">
        <f t="shared" si="90"/>
        <v>-8.6955069303668742E-3</v>
      </c>
      <c r="H680" s="25">
        <f t="shared" si="91"/>
        <v>3.2250262036064353E-5</v>
      </c>
      <c r="I680" s="25">
        <f t="shared" si="92"/>
        <v>-3.4904049397684908E-3</v>
      </c>
      <c r="U680">
        <v>654.9</v>
      </c>
      <c r="V680" s="25">
        <v>654.20000000000005</v>
      </c>
      <c r="W680" s="25">
        <v>1470.5</v>
      </c>
      <c r="X680" s="25">
        <v>1475.98</v>
      </c>
      <c r="Y680" s="25">
        <v>16880</v>
      </c>
      <c r="Z680" s="25">
        <v>17059.240000000002</v>
      </c>
      <c r="AA680" s="26">
        <v>31.007000000000001</v>
      </c>
      <c r="AB680" s="27">
        <v>574</v>
      </c>
    </row>
    <row r="681" spans="1:28" x14ac:dyDescent="0.3">
      <c r="A681" s="5">
        <v>45083</v>
      </c>
      <c r="B681" s="25">
        <f t="shared" si="85"/>
        <v>1.969150619880896E-3</v>
      </c>
      <c r="C681" s="25">
        <f t="shared" si="86"/>
        <v>1.5399096207530437E-3</v>
      </c>
      <c r="D681" s="25">
        <f t="shared" si="87"/>
        <v>0</v>
      </c>
      <c r="E681" s="25">
        <f t="shared" si="88"/>
        <v>2.8222974764742625E-3</v>
      </c>
      <c r="F681" s="25">
        <f t="shared" si="89"/>
        <v>2.618903404267283E-3</v>
      </c>
      <c r="G681" s="25">
        <f t="shared" si="90"/>
        <v>3.0604814537820257E-3</v>
      </c>
      <c r="H681" s="25">
        <f t="shared" si="91"/>
        <v>4.5139449420332337E-4</v>
      </c>
      <c r="I681" s="25">
        <f t="shared" si="92"/>
        <v>3.4904049397685676E-3</v>
      </c>
      <c r="U681">
        <v>649.23</v>
      </c>
      <c r="V681" s="25">
        <v>650.4</v>
      </c>
      <c r="W681" s="25">
        <v>1460</v>
      </c>
      <c r="X681" s="25">
        <v>1460.53</v>
      </c>
      <c r="Y681" s="25">
        <v>16742</v>
      </c>
      <c r="Z681" s="25">
        <v>16887.900000000001</v>
      </c>
      <c r="AA681" s="26">
        <v>31.007999999999999</v>
      </c>
      <c r="AB681" s="27">
        <v>572</v>
      </c>
    </row>
    <row r="682" spans="1:28" x14ac:dyDescent="0.3">
      <c r="A682" s="5">
        <v>45084</v>
      </c>
      <c r="B682" s="25">
        <f t="shared" si="85"/>
        <v>-7.7526318103099889E-4</v>
      </c>
      <c r="C682" s="25">
        <f t="shared" si="86"/>
        <v>1.7095478287634507E-4</v>
      </c>
      <c r="D682" s="25">
        <f t="shared" si="87"/>
        <v>4.611482673376269E-4</v>
      </c>
      <c r="E682" s="25">
        <f t="shared" si="88"/>
        <v>3.9376668445689051E-4</v>
      </c>
      <c r="F682" s="25">
        <f t="shared" si="89"/>
        <v>-1.1615911002655942E-3</v>
      </c>
      <c r="G682" s="25">
        <f t="shared" si="90"/>
        <v>-1.2445934782671039E-3</v>
      </c>
      <c r="H682" s="25">
        <f t="shared" si="91"/>
        <v>2.8326807069867137E-3</v>
      </c>
      <c r="I682" s="25">
        <f t="shared" si="92"/>
        <v>-1.7436796048268398E-3</v>
      </c>
      <c r="U682">
        <v>651.22</v>
      </c>
      <c r="V682" s="25">
        <v>650.4</v>
      </c>
      <c r="W682" s="25">
        <v>1462.25</v>
      </c>
      <c r="X682" s="25">
        <v>1464.36</v>
      </c>
      <c r="Y682" s="25">
        <v>16775</v>
      </c>
      <c r="Z682" s="25">
        <v>16935.63</v>
      </c>
      <c r="AA682" s="26">
        <v>31.021999999999998</v>
      </c>
      <c r="AB682" s="27">
        <v>574</v>
      </c>
    </row>
    <row r="683" spans="1:28" x14ac:dyDescent="0.3">
      <c r="A683" s="5">
        <v>45085</v>
      </c>
      <c r="B683" s="25">
        <f t="shared" si="85"/>
        <v>1.4903576635625893E-3</v>
      </c>
      <c r="C683" s="25">
        <f t="shared" si="86"/>
        <v>-1.2384059199721666E-2</v>
      </c>
      <c r="D683" s="25">
        <f t="shared" si="87"/>
        <v>-8.0234962142412408E-3</v>
      </c>
      <c r="E683" s="25">
        <f t="shared" si="88"/>
        <v>-1.5807272745158012E-3</v>
      </c>
      <c r="F683" s="25">
        <f t="shared" si="89"/>
        <v>-4.0830923765806512E-3</v>
      </c>
      <c r="G683" s="25">
        <f t="shared" si="90"/>
        <v>-1.6926726720184828E-3</v>
      </c>
      <c r="H683" s="25">
        <f t="shared" si="91"/>
        <v>6.1054967432716306E-4</v>
      </c>
      <c r="I683" s="25">
        <f t="shared" si="92"/>
        <v>5.2219439811516249E-3</v>
      </c>
      <c r="U683">
        <v>650.41</v>
      </c>
      <c r="V683" s="25">
        <v>650.70000000000005</v>
      </c>
      <c r="W683" s="25">
        <v>1462.5</v>
      </c>
      <c r="X683" s="25">
        <v>1462.66</v>
      </c>
      <c r="Y683" s="25">
        <v>16762</v>
      </c>
      <c r="Z683" s="25">
        <v>16942.3</v>
      </c>
      <c r="AA683" s="26">
        <v>31.11</v>
      </c>
      <c r="AB683" s="27">
        <v>573</v>
      </c>
    </row>
    <row r="684" spans="1:28" x14ac:dyDescent="0.3">
      <c r="A684" s="5">
        <v>45086</v>
      </c>
      <c r="B684" s="25">
        <f t="shared" si="85"/>
        <v>1.4665273772653037E-2</v>
      </c>
      <c r="C684" s="25">
        <f t="shared" si="86"/>
        <v>1.4092001544877828E-2</v>
      </c>
      <c r="D684" s="25">
        <f t="shared" si="87"/>
        <v>1.4457341937310689E-2</v>
      </c>
      <c r="E684" s="25">
        <f t="shared" si="88"/>
        <v>9.9213337202942262E-3</v>
      </c>
      <c r="F684" s="25">
        <f t="shared" si="89"/>
        <v>1.0258181348992559E-2</v>
      </c>
      <c r="G684" s="25">
        <f t="shared" si="90"/>
        <v>9.0150093099865374E-3</v>
      </c>
      <c r="H684" s="25">
        <f t="shared" si="91"/>
        <v>-1.0285090740489225E-3</v>
      </c>
      <c r="I684" s="25">
        <f t="shared" si="92"/>
        <v>5.19481687710393E-3</v>
      </c>
      <c r="U684">
        <v>649.30999999999995</v>
      </c>
      <c r="V684" s="25">
        <v>645.5</v>
      </c>
      <c r="W684" s="25">
        <v>1444.5</v>
      </c>
      <c r="X684" s="25">
        <v>1456.7</v>
      </c>
      <c r="Y684" s="25">
        <v>16787</v>
      </c>
      <c r="Z684" s="25">
        <v>16915.54</v>
      </c>
      <c r="AA684" s="26">
        <v>31.129000000000001</v>
      </c>
      <c r="AB684" s="27">
        <v>576</v>
      </c>
    </row>
    <row r="685" spans="1:28" x14ac:dyDescent="0.3">
      <c r="A685" s="5">
        <v>45089</v>
      </c>
      <c r="B685" s="25">
        <f t="shared" si="85"/>
        <v>3.9838356046245811E-3</v>
      </c>
      <c r="C685" s="25">
        <f t="shared" si="86"/>
        <v>3.9172322933975845E-3</v>
      </c>
      <c r="D685" s="25">
        <f t="shared" si="87"/>
        <v>5.178202249823044E-3</v>
      </c>
      <c r="E685" s="25">
        <f t="shared" si="88"/>
        <v>3.3057765436843626E-3</v>
      </c>
      <c r="F685" s="25">
        <f t="shared" si="89"/>
        <v>1.8668183644966778E-3</v>
      </c>
      <c r="G685" s="25">
        <f t="shared" si="90"/>
        <v>4.4468206985819715E-3</v>
      </c>
      <c r="H685" s="25">
        <f t="shared" si="91"/>
        <v>-8.686281048678441E-4</v>
      </c>
      <c r="I685" s="25">
        <f t="shared" si="92"/>
        <v>1.0309369658861287E-2</v>
      </c>
      <c r="U685">
        <v>655.19000000000005</v>
      </c>
      <c r="V685" s="25">
        <v>654.9</v>
      </c>
      <c r="W685" s="25">
        <v>1465</v>
      </c>
      <c r="X685" s="25">
        <v>1471.72</v>
      </c>
      <c r="Y685" s="25">
        <v>17035</v>
      </c>
      <c r="Z685" s="25">
        <v>17084.2</v>
      </c>
      <c r="AA685" s="26">
        <v>31.097000000000001</v>
      </c>
      <c r="AB685" s="27">
        <v>579</v>
      </c>
    </row>
    <row r="686" spans="1:28" x14ac:dyDescent="0.3">
      <c r="A686" s="5">
        <v>45090</v>
      </c>
      <c r="B686" s="25">
        <f t="shared" si="85"/>
        <v>-5.7464682583957287E-3</v>
      </c>
      <c r="C686" s="25">
        <f t="shared" si="86"/>
        <v>-6.309169193264721E-3</v>
      </c>
      <c r="D686" s="25">
        <f t="shared" si="87"/>
        <v>-7.6243126271264101E-3</v>
      </c>
      <c r="E686" s="25">
        <f t="shared" si="88"/>
        <v>-4.9325775795410224E-3</v>
      </c>
      <c r="F686" s="25">
        <f t="shared" si="89"/>
        <v>-5.6518651587701453E-3</v>
      </c>
      <c r="G686" s="25">
        <f t="shared" si="90"/>
        <v>-5.4852265336632084E-3</v>
      </c>
      <c r="H686" s="25">
        <f t="shared" si="91"/>
        <v>4.6880604757992914E-3</v>
      </c>
      <c r="I686" s="25">
        <f t="shared" si="92"/>
        <v>-5.1413995004186523E-3</v>
      </c>
      <c r="U686">
        <v>658.11</v>
      </c>
      <c r="V686" s="25">
        <v>658.3</v>
      </c>
      <c r="W686" s="25">
        <v>1470.75</v>
      </c>
      <c r="X686" s="25">
        <v>1474.47</v>
      </c>
      <c r="Y686" s="25">
        <v>17103</v>
      </c>
      <c r="Z686" s="25">
        <v>17140.77</v>
      </c>
      <c r="AA686" s="26">
        <v>31.07</v>
      </c>
      <c r="AB686" s="27">
        <v>585</v>
      </c>
    </row>
    <row r="687" spans="1:28" x14ac:dyDescent="0.3">
      <c r="A687" s="5">
        <v>45091</v>
      </c>
      <c r="B687" s="25">
        <f t="shared" si="85"/>
        <v>-1.875759869789289E-2</v>
      </c>
      <c r="C687" s="25">
        <f t="shared" si="86"/>
        <v>-1.934429922787605E-2</v>
      </c>
      <c r="D687" s="25">
        <f t="shared" si="87"/>
        <v>-2.1662614074023517E-2</v>
      </c>
      <c r="E687" s="25">
        <f t="shared" si="88"/>
        <v>-1.7402697121944404E-2</v>
      </c>
      <c r="F687" s="25">
        <f t="shared" si="89"/>
        <v>-1.8142522974418734E-2</v>
      </c>
      <c r="G687" s="25">
        <f t="shared" si="90"/>
        <v>-2.132553542706668E-2</v>
      </c>
      <c r="H687" s="25">
        <f t="shared" si="91"/>
        <v>1.8562975405630583E-3</v>
      </c>
      <c r="I687" s="25">
        <f t="shared" si="92"/>
        <v>-2.9644716584996886E-2</v>
      </c>
      <c r="U687">
        <v>654.51</v>
      </c>
      <c r="V687" s="25">
        <v>653.29999999999995</v>
      </c>
      <c r="W687" s="25">
        <v>1461.5</v>
      </c>
      <c r="X687" s="25">
        <v>1466.16</v>
      </c>
      <c r="Y687" s="25">
        <v>17005</v>
      </c>
      <c r="Z687" s="25">
        <v>17056.43</v>
      </c>
      <c r="AA687" s="26">
        <v>31.216000000000001</v>
      </c>
      <c r="AB687" s="27">
        <v>582</v>
      </c>
    </row>
    <row r="688" spans="1:28" x14ac:dyDescent="0.3">
      <c r="A688" s="5">
        <v>45092</v>
      </c>
      <c r="B688" s="25">
        <f t="shared" si="85"/>
        <v>-3.9023854043942602E-3</v>
      </c>
      <c r="C688" s="25">
        <f t="shared" si="86"/>
        <v>-4.5446678465880814E-3</v>
      </c>
      <c r="D688" s="25">
        <f t="shared" si="87"/>
        <v>-3.6041722005176785E-3</v>
      </c>
      <c r="E688" s="25">
        <f t="shared" si="88"/>
        <v>-5.8612557175256406E-3</v>
      </c>
      <c r="F688" s="25">
        <f t="shared" si="89"/>
        <v>-6.5640718166114871E-3</v>
      </c>
      <c r="G688" s="25">
        <f t="shared" si="90"/>
        <v>-4.8345174776567483E-3</v>
      </c>
      <c r="H688" s="25">
        <f t="shared" si="91"/>
        <v>-3.1980556094634183E-4</v>
      </c>
      <c r="I688" s="25">
        <f t="shared" si="92"/>
        <v>0</v>
      </c>
      <c r="U688">
        <v>640.70000000000005</v>
      </c>
      <c r="V688" s="25">
        <v>639.29999999999995</v>
      </c>
      <c r="W688" s="25">
        <v>1433.5</v>
      </c>
      <c r="X688" s="25">
        <v>1439.8</v>
      </c>
      <c r="Y688" s="25">
        <v>16689</v>
      </c>
      <c r="Z688" s="25">
        <v>16762.169999999998</v>
      </c>
      <c r="AA688" s="26">
        <v>31.274000000000001</v>
      </c>
      <c r="AB688" s="27">
        <v>565</v>
      </c>
    </row>
    <row r="689" spans="1:28" x14ac:dyDescent="0.3">
      <c r="A689" s="5">
        <v>45093</v>
      </c>
      <c r="B689" s="25">
        <f t="shared" si="85"/>
        <v>-4.2800800788431815E-3</v>
      </c>
      <c r="C689" s="25">
        <f t="shared" si="86"/>
        <v>-5.2696415638105419E-3</v>
      </c>
      <c r="D689" s="25">
        <f t="shared" si="87"/>
        <v>-5.0362083153430524E-3</v>
      </c>
      <c r="E689" s="25">
        <f t="shared" si="88"/>
        <v>-6.849354396490521E-4</v>
      </c>
      <c r="F689" s="25">
        <f t="shared" si="89"/>
        <v>-1.4272124211389967E-3</v>
      </c>
      <c r="G689" s="25">
        <f t="shared" si="90"/>
        <v>-8.7866573992939536E-4</v>
      </c>
      <c r="H689" s="25">
        <f t="shared" si="91"/>
        <v>2.7788886364641476E-3</v>
      </c>
      <c r="I689" s="25">
        <f t="shared" si="92"/>
        <v>0</v>
      </c>
      <c r="U689">
        <v>637.61</v>
      </c>
      <c r="V689" s="25">
        <v>637</v>
      </c>
      <c r="W689" s="25">
        <v>1427</v>
      </c>
      <c r="X689" s="25">
        <v>1430.38</v>
      </c>
      <c r="Y689" s="25">
        <v>16624</v>
      </c>
      <c r="Z689" s="25">
        <v>16664.21</v>
      </c>
      <c r="AA689" s="26">
        <v>31.263999999999999</v>
      </c>
      <c r="AB689" s="27">
        <v>565</v>
      </c>
    </row>
    <row r="690" spans="1:28" x14ac:dyDescent="0.3">
      <c r="A690" s="5">
        <v>45096</v>
      </c>
      <c r="B690" s="25">
        <f t="shared" si="85"/>
        <v>1.8732406874421469E-2</v>
      </c>
      <c r="C690" s="25">
        <f t="shared" si="86"/>
        <v>1.9878597032635857E-2</v>
      </c>
      <c r="D690" s="25">
        <f t="shared" si="87"/>
        <v>2.0458275793119447E-2</v>
      </c>
      <c r="E690" s="25">
        <f t="shared" si="88"/>
        <v>1.4670752351644325E-2</v>
      </c>
      <c r="F690" s="25">
        <f t="shared" si="89"/>
        <v>1.6793932760072933E-2</v>
      </c>
      <c r="G690" s="25">
        <f t="shared" si="90"/>
        <v>1.8060551105345272E-2</v>
      </c>
      <c r="H690" s="25">
        <f t="shared" si="91"/>
        <v>-1.2128177153688242E-3</v>
      </c>
      <c r="I690" s="25">
        <f t="shared" si="92"/>
        <v>2.1016535361658564E-2</v>
      </c>
      <c r="U690">
        <v>637.04999999999995</v>
      </c>
      <c r="V690" s="25">
        <v>633.79999999999995</v>
      </c>
      <c r="W690" s="25">
        <v>1419.5</v>
      </c>
      <c r="X690" s="25">
        <v>1428.34</v>
      </c>
      <c r="Y690" s="25">
        <v>16553</v>
      </c>
      <c r="Z690" s="25">
        <v>16652.8</v>
      </c>
      <c r="AA690" s="26">
        <v>31.350999999999999</v>
      </c>
      <c r="AB690" s="27">
        <v>565</v>
      </c>
    </row>
    <row r="691" spans="1:28" x14ac:dyDescent="0.3">
      <c r="A691" s="5">
        <v>45097</v>
      </c>
      <c r="B691" s="25">
        <f t="shared" si="85"/>
        <v>3.3147893498594143E-3</v>
      </c>
      <c r="C691" s="25">
        <f t="shared" si="86"/>
        <v>4.6507705911177062E-3</v>
      </c>
      <c r="D691" s="25">
        <f t="shared" si="87"/>
        <v>4.0111130607145534E-3</v>
      </c>
      <c r="E691" s="25">
        <f t="shared" si="88"/>
        <v>3.7281937897163989E-3</v>
      </c>
      <c r="F691" s="25">
        <f t="shared" si="89"/>
        <v>6.1359149271271824E-3</v>
      </c>
      <c r="G691" s="25">
        <f t="shared" si="90"/>
        <v>5.2278856997970543E-3</v>
      </c>
      <c r="H691" s="25">
        <f t="shared" si="91"/>
        <v>-5.6686407778730481E-3</v>
      </c>
      <c r="I691" s="25">
        <f t="shared" si="92"/>
        <v>1.7316021642778939E-3</v>
      </c>
      <c r="U691">
        <v>648.66</v>
      </c>
      <c r="V691" s="25">
        <v>646.9</v>
      </c>
      <c r="W691" s="25">
        <v>1448</v>
      </c>
      <c r="X691" s="25">
        <v>1452.53</v>
      </c>
      <c r="Y691" s="25">
        <v>16866</v>
      </c>
      <c r="Z691" s="25">
        <v>16898.91</v>
      </c>
      <c r="AA691" s="26">
        <v>31.312999999999999</v>
      </c>
      <c r="AB691" s="27">
        <v>577</v>
      </c>
    </row>
    <row r="692" spans="1:28" x14ac:dyDescent="0.3">
      <c r="A692" s="5">
        <v>45098</v>
      </c>
      <c r="B692" s="25">
        <f t="shared" si="85"/>
        <v>9.6448642271177252E-3</v>
      </c>
      <c r="C692" s="25">
        <f t="shared" si="86"/>
        <v>1.1108377064658156E-2</v>
      </c>
      <c r="D692" s="25">
        <f t="shared" si="87"/>
        <v>1.376168507268153E-2</v>
      </c>
      <c r="E692" s="25">
        <f t="shared" si="88"/>
        <v>5.8412854052027141E-3</v>
      </c>
      <c r="F692" s="25">
        <f t="shared" si="89"/>
        <v>6.2005021251472607E-3</v>
      </c>
      <c r="G692" s="25">
        <f t="shared" si="90"/>
        <v>8.2321333003959676E-3</v>
      </c>
      <c r="H692" s="25">
        <f t="shared" si="91"/>
        <v>-6.3795041891214366E-3</v>
      </c>
      <c r="I692" s="25">
        <f t="shared" si="92"/>
        <v>1.2037978559479098E-2</v>
      </c>
      <c r="U692">
        <v>652.05999999999995</v>
      </c>
      <c r="V692" s="25">
        <v>649.5</v>
      </c>
      <c r="W692" s="25">
        <v>1454.75</v>
      </c>
      <c r="X692" s="25">
        <v>1461.47</v>
      </c>
      <c r="Y692" s="25">
        <v>16922</v>
      </c>
      <c r="Z692" s="25">
        <v>16962.03</v>
      </c>
      <c r="AA692" s="26">
        <v>31.135999999999999</v>
      </c>
      <c r="AB692" s="27">
        <v>578</v>
      </c>
    </row>
    <row r="693" spans="1:28" x14ac:dyDescent="0.3">
      <c r="A693" s="5">
        <v>45103</v>
      </c>
      <c r="B693" s="25">
        <f t="shared" si="85"/>
        <v>1.1926720193225413E-2</v>
      </c>
      <c r="C693" s="25">
        <f t="shared" si="86"/>
        <v>1.1994400068072437E-2</v>
      </c>
      <c r="D693" s="25">
        <f t="shared" si="87"/>
        <v>9.9728841070398627E-3</v>
      </c>
      <c r="E693" s="25">
        <f t="shared" si="88"/>
        <v>1.2945837402932706E-2</v>
      </c>
      <c r="F693" s="25">
        <f t="shared" si="89"/>
        <v>1.4621663366879365E-2</v>
      </c>
      <c r="G693" s="25">
        <f t="shared" si="90"/>
        <v>1.3491362864533908E-2</v>
      </c>
      <c r="H693" s="25">
        <f t="shared" si="91"/>
        <v>5.493351567221888E-4</v>
      </c>
      <c r="I693" s="25">
        <f t="shared" si="92"/>
        <v>1.0204170174241668E-2</v>
      </c>
      <c r="U693">
        <v>657.45</v>
      </c>
      <c r="V693" s="25">
        <v>658.5</v>
      </c>
      <c r="W693" s="25">
        <v>1471</v>
      </c>
      <c r="X693" s="25">
        <v>1470.56</v>
      </c>
      <c r="Y693" s="25">
        <v>17086</v>
      </c>
      <c r="Z693" s="25">
        <v>17061.400000000001</v>
      </c>
      <c r="AA693" s="26">
        <v>30.937999999999999</v>
      </c>
      <c r="AB693" s="27">
        <v>585</v>
      </c>
    </row>
    <row r="694" spans="1:28" x14ac:dyDescent="0.3">
      <c r="A694" s="5">
        <v>45104</v>
      </c>
      <c r="B694" s="25">
        <f t="shared" si="85"/>
        <v>-2.3136098200263641E-4</v>
      </c>
      <c r="C694" s="25">
        <f t="shared" si="86"/>
        <v>2.3482063792494689E-3</v>
      </c>
      <c r="D694" s="25">
        <f t="shared" si="87"/>
        <v>0</v>
      </c>
      <c r="E694" s="25">
        <f t="shared" si="88"/>
        <v>2.9221812925348607E-3</v>
      </c>
      <c r="F694" s="25">
        <f t="shared" si="89"/>
        <v>3.1981614429496749E-3</v>
      </c>
      <c r="G694" s="25">
        <f t="shared" si="90"/>
        <v>2.1585977501803783E-3</v>
      </c>
      <c r="H694" s="25">
        <f t="shared" si="91"/>
        <v>2.2587941194755221E-3</v>
      </c>
      <c r="I694" s="25">
        <f t="shared" si="92"/>
        <v>0</v>
      </c>
      <c r="U694">
        <v>666.38</v>
      </c>
      <c r="V694" s="25">
        <v>665.1</v>
      </c>
      <c r="W694" s="25">
        <v>1488.75</v>
      </c>
      <c r="X694" s="25">
        <v>1492.22</v>
      </c>
      <c r="Y694" s="25">
        <v>17291</v>
      </c>
      <c r="Z694" s="25">
        <v>17283.71</v>
      </c>
      <c r="AA694" s="26">
        <v>30.954999999999998</v>
      </c>
      <c r="AB694" s="27">
        <v>591</v>
      </c>
    </row>
    <row r="695" spans="1:28" x14ac:dyDescent="0.3">
      <c r="A695" s="5">
        <v>45105</v>
      </c>
      <c r="B695" s="25">
        <f t="shared" si="85"/>
        <v>-3.8832749410649884E-3</v>
      </c>
      <c r="C695" s="25">
        <f t="shared" si="86"/>
        <v>-6.7035363663333551E-4</v>
      </c>
      <c r="D695" s="25">
        <f t="shared" si="87"/>
        <v>-1.8058695652619285E-3</v>
      </c>
      <c r="E695" s="25">
        <f t="shared" si="88"/>
        <v>-6.1558775736176921E-3</v>
      </c>
      <c r="F695" s="25">
        <f t="shared" si="89"/>
        <v>-2.0461801758962241E-3</v>
      </c>
      <c r="G695" s="25">
        <f t="shared" si="90"/>
        <v>-5.8570158574497112E-3</v>
      </c>
      <c r="H695" s="25">
        <f t="shared" si="91"/>
        <v>-1.8389178153239065E-3</v>
      </c>
      <c r="I695" s="25">
        <f t="shared" si="92"/>
        <v>-1.7065260554186983E-2</v>
      </c>
      <c r="U695">
        <v>667.82</v>
      </c>
      <c r="V695" s="25">
        <v>665.1</v>
      </c>
      <c r="W695" s="25">
        <v>1492.25</v>
      </c>
      <c r="X695" s="25">
        <v>1497</v>
      </c>
      <c r="Y695" s="25">
        <v>17287</v>
      </c>
      <c r="Z695" s="25">
        <v>17334.29</v>
      </c>
      <c r="AA695" s="26">
        <v>31.024999999999999</v>
      </c>
      <c r="AB695" s="27">
        <v>591</v>
      </c>
    </row>
    <row r="696" spans="1:28" x14ac:dyDescent="0.3">
      <c r="A696" s="5">
        <v>45106</v>
      </c>
      <c r="B696" s="25">
        <f t="shared" si="85"/>
        <v>-6.8176122820302592E-3</v>
      </c>
      <c r="C696" s="25">
        <f t="shared" si="86"/>
        <v>-7.2348258704798725E-3</v>
      </c>
      <c r="D696" s="25">
        <f t="shared" si="87"/>
        <v>-4.9830227684243243E-3</v>
      </c>
      <c r="E696" s="25">
        <f t="shared" si="88"/>
        <v>-6.4913379593263369E-3</v>
      </c>
      <c r="F696" s="25">
        <f t="shared" si="89"/>
        <v>-9.1924216919116487E-3</v>
      </c>
      <c r="G696" s="25">
        <f t="shared" si="90"/>
        <v>-6.3461577102409622E-3</v>
      </c>
      <c r="H696" s="25">
        <f t="shared" si="91"/>
        <v>2.5799807912580386E-3</v>
      </c>
      <c r="I696" s="25">
        <f t="shared" si="92"/>
        <v>0</v>
      </c>
      <c r="U696">
        <v>663.92</v>
      </c>
      <c r="V696" s="25">
        <v>663.9</v>
      </c>
      <c r="W696" s="25">
        <v>1491.25</v>
      </c>
      <c r="X696" s="25">
        <v>1493.94</v>
      </c>
      <c r="Y696" s="25">
        <v>17220</v>
      </c>
      <c r="Z696" s="25">
        <v>17227.91</v>
      </c>
      <c r="AA696" s="26">
        <v>30.968</v>
      </c>
      <c r="AB696" s="27">
        <v>581</v>
      </c>
    </row>
    <row r="697" spans="1:28" x14ac:dyDescent="0.3">
      <c r="A697" s="5">
        <v>45107</v>
      </c>
      <c r="B697" s="25">
        <f t="shared" si="85"/>
        <v>1.3438898864458226E-3</v>
      </c>
      <c r="C697" s="25">
        <f t="shared" si="86"/>
        <v>1.1813350458311713E-3</v>
      </c>
      <c r="D697" s="25">
        <f t="shared" si="87"/>
        <v>1.2102875910029983E-3</v>
      </c>
      <c r="E697" s="25">
        <f t="shared" si="88"/>
        <v>2.8266133349309666E-3</v>
      </c>
      <c r="F697" s="25">
        <f t="shared" si="89"/>
        <v>1.8425595861114709E-3</v>
      </c>
      <c r="G697" s="25">
        <f t="shared" si="90"/>
        <v>6.0629945148338376E-5</v>
      </c>
      <c r="H697" s="25">
        <f t="shared" si="91"/>
        <v>1.9627723211680295E-3</v>
      </c>
      <c r="I697" s="25">
        <f t="shared" si="92"/>
        <v>-3.4482792789159327E-3</v>
      </c>
      <c r="U697">
        <v>659.72</v>
      </c>
      <c r="V697" s="25">
        <v>660.6</v>
      </c>
      <c r="W697" s="25">
        <v>1480.5</v>
      </c>
      <c r="X697" s="25">
        <v>1480.27</v>
      </c>
      <c r="Y697" s="25">
        <v>17103</v>
      </c>
      <c r="Z697" s="25">
        <v>17116.439999999999</v>
      </c>
      <c r="AA697" s="26">
        <v>31.047999999999998</v>
      </c>
      <c r="AB697" s="27">
        <v>581</v>
      </c>
    </row>
    <row r="698" spans="1:28" x14ac:dyDescent="0.3">
      <c r="A698" s="5">
        <v>45110</v>
      </c>
      <c r="B698" s="25">
        <f t="shared" si="85"/>
        <v>-1.0506949592765566E-2</v>
      </c>
      <c r="C698" s="25">
        <f t="shared" si="86"/>
        <v>-7.1090346791063313E-3</v>
      </c>
      <c r="D698" s="25">
        <f t="shared" si="87"/>
        <v>-1.707879267788729E-2</v>
      </c>
      <c r="E698" s="25">
        <f t="shared" si="88"/>
        <v>-7.8484207358704549E-3</v>
      </c>
      <c r="F698" s="25">
        <f t="shared" si="89"/>
        <v>-5.5039931229870671E-3</v>
      </c>
      <c r="G698" s="25">
        <f t="shared" si="90"/>
        <v>-1.3320408429008461E-2</v>
      </c>
      <c r="H698" s="25">
        <f t="shared" si="91"/>
        <v>6.8235596564691237E-3</v>
      </c>
      <c r="I698" s="25">
        <f t="shared" si="92"/>
        <v>-3.3365693843800295E-2</v>
      </c>
      <c r="U698">
        <v>659.76</v>
      </c>
      <c r="V698" s="25">
        <v>661.4</v>
      </c>
      <c r="W698" s="25">
        <v>1482.25</v>
      </c>
      <c r="X698" s="25">
        <v>1483</v>
      </c>
      <c r="Y698" s="25">
        <v>17126</v>
      </c>
      <c r="Z698" s="25">
        <v>17164.89</v>
      </c>
      <c r="AA698" s="26">
        <v>31.109000000000002</v>
      </c>
      <c r="AB698" s="27">
        <v>579</v>
      </c>
    </row>
    <row r="699" spans="1:28" x14ac:dyDescent="0.3">
      <c r="A699" s="5">
        <v>45111</v>
      </c>
      <c r="B699" s="25">
        <f t="shared" si="85"/>
        <v>1.8864593226400825E-3</v>
      </c>
      <c r="C699" s="25">
        <f t="shared" si="86"/>
        <v>4.2376535997762348E-3</v>
      </c>
      <c r="D699" s="25">
        <f t="shared" si="87"/>
        <v>1.5368068185256704E-3</v>
      </c>
      <c r="E699" s="25">
        <f t="shared" si="88"/>
        <v>1.7085330699952625E-4</v>
      </c>
      <c r="F699" s="25">
        <f t="shared" si="89"/>
        <v>2.2147053234793141E-3</v>
      </c>
      <c r="G699" s="25">
        <f t="shared" si="90"/>
        <v>1.0439536081760911E-3</v>
      </c>
      <c r="H699" s="25">
        <f t="shared" si="91"/>
        <v>5.1069263797468337E-4</v>
      </c>
      <c r="I699" s="25">
        <f t="shared" si="92"/>
        <v>-3.5778213478839666E-3</v>
      </c>
      <c r="U699">
        <v>651.03</v>
      </c>
      <c r="V699" s="25">
        <v>650.20000000000005</v>
      </c>
      <c r="W699" s="25">
        <v>1471.75</v>
      </c>
      <c r="X699" s="25">
        <v>1474.86</v>
      </c>
      <c r="Y699" s="25">
        <v>16947</v>
      </c>
      <c r="Z699" s="25">
        <v>17030.7</v>
      </c>
      <c r="AA699" s="26">
        <v>31.321999999999999</v>
      </c>
      <c r="AB699" s="27">
        <v>560</v>
      </c>
    </row>
    <row r="700" spans="1:28" x14ac:dyDescent="0.3">
      <c r="A700" s="5">
        <v>45112</v>
      </c>
      <c r="B700" s="25">
        <f t="shared" si="85"/>
        <v>1.1885037881990008E-2</v>
      </c>
      <c r="C700" s="25">
        <f t="shared" si="86"/>
        <v>9.2601048940442014E-3</v>
      </c>
      <c r="D700" s="25">
        <f t="shared" si="87"/>
        <v>1.145138095831664E-2</v>
      </c>
      <c r="E700" s="25">
        <f t="shared" si="88"/>
        <v>9.6563957821345428E-3</v>
      </c>
      <c r="F700" s="25">
        <f t="shared" si="89"/>
        <v>8.7296207776293936E-3</v>
      </c>
      <c r="G700" s="25">
        <f t="shared" si="90"/>
        <v>1.091139113340946E-2</v>
      </c>
      <c r="H700" s="25">
        <f t="shared" si="91"/>
        <v>-2.2362083241326994E-3</v>
      </c>
      <c r="I700" s="25">
        <f t="shared" si="92"/>
        <v>1.9521471745019892E-2</v>
      </c>
      <c r="U700">
        <v>651.71</v>
      </c>
      <c r="V700" s="25">
        <v>651.20000000000005</v>
      </c>
      <c r="W700" s="25">
        <v>1478</v>
      </c>
      <c r="X700" s="25">
        <v>1478.13</v>
      </c>
      <c r="Y700" s="25">
        <v>16979</v>
      </c>
      <c r="Z700" s="25">
        <v>17033.61</v>
      </c>
      <c r="AA700" s="26">
        <v>31.338000000000001</v>
      </c>
      <c r="AB700" s="27">
        <v>558</v>
      </c>
    </row>
    <row r="701" spans="1:28" x14ac:dyDescent="0.3">
      <c r="A701" s="5">
        <v>45113</v>
      </c>
      <c r="B701" s="25">
        <f t="shared" si="85"/>
        <v>-4.7838607072505524E-3</v>
      </c>
      <c r="C701" s="25">
        <f t="shared" si="86"/>
        <v>-2.8530689824063991E-3</v>
      </c>
      <c r="D701" s="25">
        <f t="shared" si="87"/>
        <v>-3.8025751196460109E-3</v>
      </c>
      <c r="E701" s="25">
        <f t="shared" si="88"/>
        <v>-2.1151624348977943E-3</v>
      </c>
      <c r="F701" s="25">
        <f t="shared" si="89"/>
        <v>-6.5745339816180735E-4</v>
      </c>
      <c r="G701" s="25">
        <f t="shared" si="90"/>
        <v>-1.5645295553223821E-3</v>
      </c>
      <c r="H701" s="25">
        <f t="shared" si="91"/>
        <v>-2.2412201614070101E-3</v>
      </c>
      <c r="I701" s="25">
        <f t="shared" si="92"/>
        <v>-5.2863559231479491E-3</v>
      </c>
      <c r="U701">
        <v>658.86</v>
      </c>
      <c r="V701" s="25">
        <v>658.7</v>
      </c>
      <c r="W701" s="25">
        <v>1491.75</v>
      </c>
      <c r="X701" s="25">
        <v>1491.09</v>
      </c>
      <c r="Y701" s="25">
        <v>17182</v>
      </c>
      <c r="Z701" s="25">
        <v>17198.89</v>
      </c>
      <c r="AA701" s="26">
        <v>31.268000000000001</v>
      </c>
      <c r="AB701" s="27">
        <v>569</v>
      </c>
    </row>
    <row r="702" spans="1:28" x14ac:dyDescent="0.3">
      <c r="A702" s="5">
        <v>45114</v>
      </c>
      <c r="B702" s="25">
        <f t="shared" si="85"/>
        <v>7.1672363449952455E-3</v>
      </c>
      <c r="C702" s="25">
        <f t="shared" si="86"/>
        <v>5.1965585048814678E-3</v>
      </c>
      <c r="D702" s="25">
        <f t="shared" si="87"/>
        <v>6.2286566735242702E-3</v>
      </c>
      <c r="E702" s="25">
        <f t="shared" si="88"/>
        <v>4.6081436907429284E-3</v>
      </c>
      <c r="F702" s="25">
        <f t="shared" si="89"/>
        <v>2.707540541392316E-3</v>
      </c>
      <c r="G702" s="25">
        <f t="shared" si="90"/>
        <v>3.0205312685436616E-3</v>
      </c>
      <c r="H702" s="25">
        <f t="shared" si="91"/>
        <v>3.7432257806991795E-3</v>
      </c>
      <c r="I702" s="25">
        <f t="shared" si="92"/>
        <v>5.2863559231480246E-3</v>
      </c>
      <c r="U702">
        <v>657.83</v>
      </c>
      <c r="V702" s="25">
        <v>656.2</v>
      </c>
      <c r="W702" s="25">
        <v>1487.5</v>
      </c>
      <c r="X702" s="25">
        <v>1490.11</v>
      </c>
      <c r="Y702" s="25">
        <v>17100</v>
      </c>
      <c r="Z702" s="25">
        <v>17162.55</v>
      </c>
      <c r="AA702" s="26">
        <v>31.198</v>
      </c>
      <c r="AB702" s="27">
        <v>566</v>
      </c>
    </row>
    <row r="703" spans="1:28" x14ac:dyDescent="0.3">
      <c r="A703" s="5">
        <v>45117</v>
      </c>
      <c r="B703" s="25">
        <f t="shared" si="85"/>
        <v>2.2618539438565223E-3</v>
      </c>
      <c r="C703" s="25">
        <f t="shared" si="86"/>
        <v>4.171191498718487E-3</v>
      </c>
      <c r="D703" s="25">
        <f t="shared" si="87"/>
        <v>3.0284676185447518E-4</v>
      </c>
      <c r="E703" s="25">
        <f t="shared" si="88"/>
        <v>2.9599193458807321E-3</v>
      </c>
      <c r="F703" s="25">
        <f t="shared" si="89"/>
        <v>4.9137851485827168E-3</v>
      </c>
      <c r="G703" s="25">
        <f t="shared" si="90"/>
        <v>2.633611838694361E-3</v>
      </c>
      <c r="H703" s="25">
        <f t="shared" si="91"/>
        <v>6.0655399391916108E-4</v>
      </c>
      <c r="I703" s="25">
        <f t="shared" si="92"/>
        <v>-3.5211303985788248E-3</v>
      </c>
      <c r="U703">
        <v>659.82</v>
      </c>
      <c r="V703" s="25">
        <v>660.3</v>
      </c>
      <c r="W703" s="25">
        <v>1495.25</v>
      </c>
      <c r="X703" s="25">
        <v>1494.15</v>
      </c>
      <c r="Y703" s="25">
        <v>17223</v>
      </c>
      <c r="Z703" s="25">
        <v>17241.82</v>
      </c>
      <c r="AA703" s="26">
        <v>31.315000000000001</v>
      </c>
      <c r="AB703" s="27">
        <v>569</v>
      </c>
    </row>
    <row r="704" spans="1:28" x14ac:dyDescent="0.3">
      <c r="A704" s="5">
        <v>45118</v>
      </c>
      <c r="B704" s="25">
        <f t="shared" si="85"/>
        <v>-9.2536670799114006E-3</v>
      </c>
      <c r="C704" s="25">
        <f t="shared" si="86"/>
        <v>-1.2903404835907841E-2</v>
      </c>
      <c r="D704" s="25">
        <f t="shared" si="87"/>
        <v>-8.6672784654001963E-3</v>
      </c>
      <c r="E704" s="25">
        <f t="shared" si="88"/>
        <v>-8.5660816562577978E-3</v>
      </c>
      <c r="F704" s="25">
        <f t="shared" si="89"/>
        <v>-9.4618087652275501E-3</v>
      </c>
      <c r="G704" s="25">
        <f t="shared" si="90"/>
        <v>-8.0588684837589603E-3</v>
      </c>
      <c r="H704" s="25">
        <f t="shared" si="91"/>
        <v>3.1545264899085681E-3</v>
      </c>
      <c r="I704" s="25">
        <f t="shared" si="92"/>
        <v>-3.5335725813111273E-3</v>
      </c>
      <c r="U704">
        <v>661.56</v>
      </c>
      <c r="V704" s="25">
        <v>660.5</v>
      </c>
      <c r="W704" s="25">
        <v>1501.5</v>
      </c>
      <c r="X704" s="25">
        <v>1501.51</v>
      </c>
      <c r="Y704" s="25">
        <v>17262</v>
      </c>
      <c r="Z704" s="25">
        <v>17292.93</v>
      </c>
      <c r="AA704" s="26">
        <v>31.334</v>
      </c>
      <c r="AB704" s="27">
        <v>567</v>
      </c>
    </row>
    <row r="705" spans="1:28" x14ac:dyDescent="0.3">
      <c r="A705" s="5">
        <v>45119</v>
      </c>
      <c r="B705" s="25">
        <f t="shared" si="85"/>
        <v>4.3756086264785839E-3</v>
      </c>
      <c r="C705" s="25">
        <f t="shared" si="86"/>
        <v>8.7322133371893311E-3</v>
      </c>
      <c r="D705" s="25">
        <f t="shared" si="87"/>
        <v>6.8488206222740754E-3</v>
      </c>
      <c r="E705" s="25">
        <f t="shared" si="88"/>
        <v>3.925694030857704E-3</v>
      </c>
      <c r="F705" s="25">
        <f t="shared" si="89"/>
        <v>6.7274893739324481E-3</v>
      </c>
      <c r="G705" s="25">
        <f t="shared" si="90"/>
        <v>6.0312989047582371E-3</v>
      </c>
      <c r="H705" s="25">
        <f t="shared" si="91"/>
        <v>5.2355309894532775E-3</v>
      </c>
      <c r="I705" s="25">
        <f t="shared" si="92"/>
        <v>3.5335725813110445E-3</v>
      </c>
      <c r="U705">
        <v>656.25</v>
      </c>
      <c r="V705" s="25">
        <v>654.79999999999995</v>
      </c>
      <c r="W705" s="25">
        <v>1482.25</v>
      </c>
      <c r="X705" s="25">
        <v>1487.37</v>
      </c>
      <c r="Y705" s="25">
        <v>17103</v>
      </c>
      <c r="Z705" s="25">
        <v>17145.43</v>
      </c>
      <c r="AA705" s="26">
        <v>31.433</v>
      </c>
      <c r="AB705" s="27">
        <v>565</v>
      </c>
    </row>
    <row r="706" spans="1:28" x14ac:dyDescent="0.3">
      <c r="A706" s="5">
        <v>45120</v>
      </c>
      <c r="B706" s="25">
        <f t="shared" si="85"/>
        <v>-2.1060840799231047E-2</v>
      </c>
      <c r="C706" s="25">
        <f t="shared" si="86"/>
        <v>-2.4028228761019427E-2</v>
      </c>
      <c r="D706" s="25">
        <f t="shared" si="87"/>
        <v>-2.099854916351479E-2</v>
      </c>
      <c r="E706" s="25">
        <f t="shared" si="88"/>
        <v>-1.8714812657401578E-2</v>
      </c>
      <c r="F706" s="25">
        <f t="shared" si="89"/>
        <v>-2.0946989965489292E-2</v>
      </c>
      <c r="G706" s="25">
        <f t="shared" si="90"/>
        <v>-1.8265836573100745E-2</v>
      </c>
      <c r="H706" s="25">
        <f t="shared" si="91"/>
        <v>7.9087649050458414E-4</v>
      </c>
      <c r="I706" s="25">
        <f t="shared" si="92"/>
        <v>-1.0638398205055754E-2</v>
      </c>
      <c r="U706">
        <v>660.22</v>
      </c>
      <c r="V706" s="25">
        <v>659.3</v>
      </c>
      <c r="W706" s="25">
        <v>1495.25</v>
      </c>
      <c r="X706" s="25">
        <v>1497.41</v>
      </c>
      <c r="Y706" s="25">
        <v>17178</v>
      </c>
      <c r="Z706" s="25">
        <v>17212.87</v>
      </c>
      <c r="AA706" s="26">
        <v>31.597999999999999</v>
      </c>
      <c r="AB706" s="27">
        <v>567</v>
      </c>
    </row>
    <row r="707" spans="1:28" x14ac:dyDescent="0.3">
      <c r="A707" s="5">
        <v>45121</v>
      </c>
      <c r="B707" s="25">
        <f t="shared" ref="B707:B770" si="93">LN(Y708/Y707)</f>
        <v>1.783431922212531E-4</v>
      </c>
      <c r="C707" s="25">
        <f t="shared" ref="C707:C770" si="94">LN(W708/W707)</f>
        <v>-1.3710370613816169E-3</v>
      </c>
      <c r="D707" s="25">
        <f t="shared" ref="D707:D770" si="95">LN(V708/V707)</f>
        <v>-2.636682411601339E-3</v>
      </c>
      <c r="E707" s="25">
        <f t="shared" ref="E707:E770" si="96">LN(Z708/Z707)</f>
        <v>-2.967034915666307E-3</v>
      </c>
      <c r="F707" s="25">
        <f t="shared" ref="F707:F770" si="97">LN(X708/X707)</f>
        <v>-4.3603726872259206E-3</v>
      </c>
      <c r="G707" s="25">
        <f t="shared" ref="G707:G770" si="98">LN(U708/U707)</f>
        <v>-6.6861928988115197E-3</v>
      </c>
      <c r="H707" s="25">
        <f t="shared" ref="H707:H770" si="99">LN(AA708/AA707)</f>
        <v>9.1663380578516963E-4</v>
      </c>
      <c r="I707" s="25">
        <f t="shared" ref="I707:I770" si="100">LN(AB708/AB707)</f>
        <v>-1.2556218775412482E-2</v>
      </c>
      <c r="U707">
        <v>648.27</v>
      </c>
      <c r="V707" s="25">
        <v>645.6</v>
      </c>
      <c r="W707" s="25">
        <v>1459.75</v>
      </c>
      <c r="X707" s="25">
        <v>1466.37</v>
      </c>
      <c r="Y707" s="25">
        <v>16820</v>
      </c>
      <c r="Z707" s="25">
        <v>16893.73</v>
      </c>
      <c r="AA707" s="26">
        <v>31.623000000000001</v>
      </c>
      <c r="AB707" s="27">
        <v>561</v>
      </c>
    </row>
    <row r="708" spans="1:28" x14ac:dyDescent="0.3">
      <c r="A708" s="5">
        <v>45124</v>
      </c>
      <c r="B708" s="25">
        <f t="shared" si="93"/>
        <v>1.0466346319192804E-2</v>
      </c>
      <c r="C708" s="25">
        <f t="shared" si="94"/>
        <v>1.1085642647016444E-2</v>
      </c>
      <c r="D708" s="25">
        <f t="shared" si="95"/>
        <v>9.4289283455450991E-3</v>
      </c>
      <c r="E708" s="25">
        <f t="shared" si="96"/>
        <v>9.0025099960859434E-3</v>
      </c>
      <c r="F708" s="25">
        <f t="shared" si="97"/>
        <v>8.8783399419882902E-3</v>
      </c>
      <c r="G708" s="25">
        <f t="shared" si="98"/>
        <v>8.3969781964307027E-3</v>
      </c>
      <c r="H708" s="25">
        <f t="shared" si="99"/>
        <v>7.2638846025591575E-4</v>
      </c>
      <c r="I708" s="25">
        <f t="shared" si="100"/>
        <v>7.1942756340272309E-3</v>
      </c>
      <c r="U708">
        <v>643.95000000000005</v>
      </c>
      <c r="V708" s="25">
        <v>643.9</v>
      </c>
      <c r="W708" s="25">
        <v>1457.75</v>
      </c>
      <c r="X708" s="25">
        <v>1459.99</v>
      </c>
      <c r="Y708" s="25">
        <v>16823</v>
      </c>
      <c r="Z708" s="25">
        <v>16843.68</v>
      </c>
      <c r="AA708" s="26">
        <v>31.652000000000001</v>
      </c>
      <c r="AB708" s="27">
        <v>554</v>
      </c>
    </row>
    <row r="709" spans="1:28" x14ac:dyDescent="0.3">
      <c r="A709" s="5">
        <v>45125</v>
      </c>
      <c r="B709" s="25">
        <f t="shared" si="93"/>
        <v>-8.7439999394460337E-3</v>
      </c>
      <c r="C709" s="25">
        <f t="shared" si="94"/>
        <v>-8.3454456935020058E-3</v>
      </c>
      <c r="D709" s="25">
        <f t="shared" si="95"/>
        <v>-9.8949477714546426E-3</v>
      </c>
      <c r="E709" s="25">
        <f t="shared" si="96"/>
        <v>-7.0221263502452998E-3</v>
      </c>
      <c r="F709" s="25">
        <f t="shared" si="97"/>
        <v>-7.044393638860268E-3</v>
      </c>
      <c r="G709" s="25">
        <f t="shared" si="98"/>
        <v>-8.0398713788825509E-3</v>
      </c>
      <c r="H709" s="25">
        <f t="shared" si="99"/>
        <v>4.8186793080856995E-3</v>
      </c>
      <c r="I709" s="25">
        <f t="shared" si="100"/>
        <v>-1.0810916104215617E-2</v>
      </c>
      <c r="U709">
        <v>649.38</v>
      </c>
      <c r="V709" s="25">
        <v>650</v>
      </c>
      <c r="W709" s="25">
        <v>1474</v>
      </c>
      <c r="X709" s="25">
        <v>1473.01</v>
      </c>
      <c r="Y709" s="25">
        <v>17000</v>
      </c>
      <c r="Z709" s="25">
        <v>16996</v>
      </c>
      <c r="AA709" s="26">
        <v>31.675000000000001</v>
      </c>
      <c r="AB709" s="27">
        <v>558</v>
      </c>
    </row>
    <row r="710" spans="1:28" x14ac:dyDescent="0.3">
      <c r="A710" s="5">
        <v>45126</v>
      </c>
      <c r="B710" s="25">
        <f t="shared" si="93"/>
        <v>5.9338377112850801E-5</v>
      </c>
      <c r="C710" s="25">
        <f t="shared" si="94"/>
        <v>-1.0266941353611642E-3</v>
      </c>
      <c r="D710" s="25">
        <f t="shared" si="95"/>
        <v>7.7657843461688739E-4</v>
      </c>
      <c r="E710" s="25">
        <f t="shared" si="96"/>
        <v>-3.6328068335982213E-4</v>
      </c>
      <c r="F710" s="25">
        <f t="shared" si="97"/>
        <v>-4.6501132593422751E-4</v>
      </c>
      <c r="G710" s="25">
        <f t="shared" si="98"/>
        <v>6.6729260151914308E-4</v>
      </c>
      <c r="H710" s="25">
        <f t="shared" si="99"/>
        <v>-5.7346472184968784E-3</v>
      </c>
      <c r="I710" s="25">
        <f t="shared" si="100"/>
        <v>3.6166404701885148E-3</v>
      </c>
      <c r="U710">
        <v>644.17999999999995</v>
      </c>
      <c r="V710" s="25">
        <v>643.6</v>
      </c>
      <c r="W710" s="25">
        <v>1461.75</v>
      </c>
      <c r="X710" s="25">
        <v>1462.67</v>
      </c>
      <c r="Y710" s="25">
        <v>16852</v>
      </c>
      <c r="Z710" s="25">
        <v>16877.07</v>
      </c>
      <c r="AA710" s="26">
        <v>31.827999999999999</v>
      </c>
      <c r="AB710" s="27">
        <v>552</v>
      </c>
    </row>
    <row r="711" spans="1:28" x14ac:dyDescent="0.3">
      <c r="A711" s="5">
        <v>45127</v>
      </c>
      <c r="B711" s="25">
        <f t="shared" si="93"/>
        <v>-1.1758170621269824E-2</v>
      </c>
      <c r="C711" s="25">
        <f t="shared" si="94"/>
        <v>-9.9794358820910825E-3</v>
      </c>
      <c r="D711" s="25">
        <f t="shared" si="95"/>
        <v>-7.0110125930458751E-3</v>
      </c>
      <c r="E711" s="25">
        <f t="shared" si="96"/>
        <v>-1.4101740176242879E-2</v>
      </c>
      <c r="F711" s="25">
        <f t="shared" si="97"/>
        <v>-1.2333005608931035E-2</v>
      </c>
      <c r="G711" s="25">
        <f t="shared" si="98"/>
        <v>-1.0558014563506518E-2</v>
      </c>
      <c r="H711" s="25">
        <f t="shared" si="99"/>
        <v>5.1375103149793053E-3</v>
      </c>
      <c r="I711" s="25">
        <f t="shared" si="100"/>
        <v>-5.4298775943692878E-3</v>
      </c>
      <c r="U711">
        <v>644.61</v>
      </c>
      <c r="V711" s="25">
        <v>644.1</v>
      </c>
      <c r="W711" s="25">
        <v>1460.25</v>
      </c>
      <c r="X711" s="25">
        <v>1461.99</v>
      </c>
      <c r="Y711" s="25">
        <v>16853</v>
      </c>
      <c r="Z711" s="25">
        <v>16870.939999999999</v>
      </c>
      <c r="AA711" s="26">
        <v>31.646000000000001</v>
      </c>
      <c r="AB711" s="27">
        <v>554</v>
      </c>
    </row>
    <row r="712" spans="1:28" x14ac:dyDescent="0.3">
      <c r="A712" s="5">
        <v>45128</v>
      </c>
      <c r="B712" s="25">
        <f t="shared" si="93"/>
        <v>-1.8629253306951771E-3</v>
      </c>
      <c r="C712" s="25">
        <f t="shared" si="94"/>
        <v>-8.6497713203766331E-4</v>
      </c>
      <c r="D712" s="25">
        <f t="shared" si="95"/>
        <v>-4.3873464296260685E-3</v>
      </c>
      <c r="E712" s="25">
        <f t="shared" si="96"/>
        <v>-2.0128813103936689E-3</v>
      </c>
      <c r="F712" s="25">
        <f t="shared" si="97"/>
        <v>-2.2808821438417234E-3</v>
      </c>
      <c r="G712" s="25">
        <f t="shared" si="98"/>
        <v>-4.1947885957924255E-3</v>
      </c>
      <c r="H712" s="25">
        <f t="shared" si="99"/>
        <v>2.6686357140095615E-3</v>
      </c>
      <c r="I712" s="25">
        <f t="shared" si="100"/>
        <v>-9.1158334080094928E-3</v>
      </c>
      <c r="U712">
        <v>637.84</v>
      </c>
      <c r="V712" s="25">
        <v>639.6</v>
      </c>
      <c r="W712" s="25">
        <v>1445.75</v>
      </c>
      <c r="X712" s="25">
        <v>1444.07</v>
      </c>
      <c r="Y712" s="25">
        <v>16656</v>
      </c>
      <c r="Z712" s="25">
        <v>16634.7</v>
      </c>
      <c r="AA712" s="26">
        <v>31.809000000000001</v>
      </c>
      <c r="AB712" s="27">
        <v>551</v>
      </c>
    </row>
    <row r="713" spans="1:28" x14ac:dyDescent="0.3">
      <c r="A713" s="5">
        <v>45131</v>
      </c>
      <c r="B713" s="25">
        <f t="shared" si="93"/>
        <v>-1.5029675074187548E-2</v>
      </c>
      <c r="C713" s="25">
        <f t="shared" si="94"/>
        <v>-1.446900514489805E-2</v>
      </c>
      <c r="D713" s="25">
        <f t="shared" si="95"/>
        <v>-1.3597047425626957E-2</v>
      </c>
      <c r="E713" s="25">
        <f t="shared" si="96"/>
        <v>-1.2583319011410668E-2</v>
      </c>
      <c r="F713" s="25">
        <f t="shared" si="97"/>
        <v>-1.1146162108539581E-2</v>
      </c>
      <c r="G713" s="25">
        <f t="shared" si="98"/>
        <v>-1.0397555234980323E-2</v>
      </c>
      <c r="H713" s="25">
        <f t="shared" si="99"/>
        <v>1.4412384610860516E-3</v>
      </c>
      <c r="I713" s="25">
        <f t="shared" si="100"/>
        <v>-9.1996968984234869E-3</v>
      </c>
      <c r="U713">
        <v>635.16999999999996</v>
      </c>
      <c r="V713" s="25">
        <v>636.79999999999995</v>
      </c>
      <c r="W713" s="25">
        <v>1444.5</v>
      </c>
      <c r="X713" s="25">
        <v>1440.78</v>
      </c>
      <c r="Y713" s="25">
        <v>16625</v>
      </c>
      <c r="Z713" s="25">
        <v>16601.25</v>
      </c>
      <c r="AA713" s="26">
        <v>31.893999999999998</v>
      </c>
      <c r="AB713" s="27">
        <v>546</v>
      </c>
    </row>
    <row r="714" spans="1:28" x14ac:dyDescent="0.3">
      <c r="A714" s="5">
        <v>45132</v>
      </c>
      <c r="B714" s="25">
        <f t="shared" si="93"/>
        <v>2.8048798876937338E-3</v>
      </c>
      <c r="C714" s="25">
        <f t="shared" si="94"/>
        <v>8.7757794135894223E-4</v>
      </c>
      <c r="D714" s="25">
        <f t="shared" si="95"/>
        <v>1.5905840795766831E-3</v>
      </c>
      <c r="E714" s="25">
        <f t="shared" si="96"/>
        <v>3.7225532401488821E-3</v>
      </c>
      <c r="F714" s="25">
        <f t="shared" si="97"/>
        <v>8.699129934106012E-4</v>
      </c>
      <c r="G714" s="25">
        <f t="shared" si="98"/>
        <v>1.0970753709870923E-3</v>
      </c>
      <c r="H714" s="25">
        <f t="shared" si="99"/>
        <v>-1.0023807379833404E-3</v>
      </c>
      <c r="I714" s="25">
        <f t="shared" si="100"/>
        <v>1.8467225931647112E-3</v>
      </c>
      <c r="U714">
        <v>628.6</v>
      </c>
      <c r="V714" s="25">
        <v>628.20000000000005</v>
      </c>
      <c r="W714" s="25">
        <v>1423.75</v>
      </c>
      <c r="X714" s="25">
        <v>1424.81</v>
      </c>
      <c r="Y714" s="25">
        <v>16377</v>
      </c>
      <c r="Z714" s="25">
        <v>16393.66</v>
      </c>
      <c r="AA714" s="26">
        <v>31.94</v>
      </c>
      <c r="AB714" s="27">
        <v>541</v>
      </c>
    </row>
    <row r="715" spans="1:28" x14ac:dyDescent="0.3">
      <c r="A715" s="5">
        <v>45133</v>
      </c>
      <c r="B715" s="25">
        <f t="shared" si="93"/>
        <v>-3.5989912882717166E-3</v>
      </c>
      <c r="C715" s="25">
        <f t="shared" si="94"/>
        <v>-4.2194155427082106E-3</v>
      </c>
      <c r="D715" s="25">
        <f t="shared" si="95"/>
        <v>-2.7055001781839056E-3</v>
      </c>
      <c r="E715" s="25">
        <f t="shared" si="96"/>
        <v>-4.8751459102232595E-4</v>
      </c>
      <c r="F715" s="25">
        <f t="shared" si="97"/>
        <v>-7.3657077039818457E-4</v>
      </c>
      <c r="G715" s="25">
        <f t="shared" si="98"/>
        <v>-9.5350093833096255E-5</v>
      </c>
      <c r="H715" s="25">
        <f t="shared" si="99"/>
        <v>1.8802293935236879E-4</v>
      </c>
      <c r="I715" s="25">
        <f t="shared" si="100"/>
        <v>0</v>
      </c>
      <c r="U715">
        <v>629.29</v>
      </c>
      <c r="V715" s="25">
        <v>629.20000000000005</v>
      </c>
      <c r="W715" s="25">
        <v>1425</v>
      </c>
      <c r="X715" s="25">
        <v>1426.05</v>
      </c>
      <c r="Y715" s="25">
        <v>16423</v>
      </c>
      <c r="Z715" s="25">
        <v>16454.8</v>
      </c>
      <c r="AA715" s="26">
        <v>31.908000000000001</v>
      </c>
      <c r="AB715" s="27">
        <v>542</v>
      </c>
    </row>
    <row r="716" spans="1:28" x14ac:dyDescent="0.3">
      <c r="A716" s="5">
        <v>45134</v>
      </c>
      <c r="B716" s="25">
        <f t="shared" si="93"/>
        <v>5.6063522835038638E-3</v>
      </c>
      <c r="C716" s="25">
        <f t="shared" si="94"/>
        <v>2.2877264707141568E-3</v>
      </c>
      <c r="D716" s="25">
        <f t="shared" si="95"/>
        <v>2.5465555700450284E-3</v>
      </c>
      <c r="E716" s="25">
        <f t="shared" si="96"/>
        <v>4.2398551050722988E-3</v>
      </c>
      <c r="F716" s="25">
        <f t="shared" si="97"/>
        <v>1.1011479000261495E-3</v>
      </c>
      <c r="G716" s="25">
        <f t="shared" si="98"/>
        <v>1.7625067083920881E-3</v>
      </c>
      <c r="H716" s="25">
        <f t="shared" si="99"/>
        <v>8.7697324588201198E-4</v>
      </c>
      <c r="I716" s="25">
        <f t="shared" si="100"/>
        <v>3.683245416296368E-3</v>
      </c>
      <c r="U716">
        <v>629.23</v>
      </c>
      <c r="V716" s="25">
        <v>627.5</v>
      </c>
      <c r="W716" s="25">
        <v>1419</v>
      </c>
      <c r="X716" s="25">
        <v>1425</v>
      </c>
      <c r="Y716" s="25">
        <v>16364</v>
      </c>
      <c r="Z716" s="25">
        <v>16446.78</v>
      </c>
      <c r="AA716" s="26">
        <v>31.914000000000001</v>
      </c>
      <c r="AB716" s="27">
        <v>542</v>
      </c>
    </row>
    <row r="717" spans="1:28" x14ac:dyDescent="0.3">
      <c r="A717" s="5">
        <v>45135</v>
      </c>
      <c r="B717" s="25">
        <f t="shared" si="93"/>
        <v>-6.2787856004025491E-3</v>
      </c>
      <c r="C717" s="25">
        <f t="shared" si="94"/>
        <v>-5.817557174238713E-3</v>
      </c>
      <c r="D717" s="25">
        <f t="shared" si="95"/>
        <v>-6.6985896409480781E-3</v>
      </c>
      <c r="E717" s="25">
        <f t="shared" si="96"/>
        <v>-8.2285176680889031E-3</v>
      </c>
      <c r="F717" s="25">
        <f t="shared" si="97"/>
        <v>-7.3663473737640671E-3</v>
      </c>
      <c r="G717" s="25">
        <f t="shared" si="98"/>
        <v>-8.1397743080045184E-3</v>
      </c>
      <c r="H717" s="25">
        <f t="shared" si="99"/>
        <v>-3.5753527188292378E-3</v>
      </c>
      <c r="I717" s="25">
        <f t="shared" si="100"/>
        <v>-9.2336759469454407E-3</v>
      </c>
      <c r="U717">
        <v>630.34</v>
      </c>
      <c r="V717" s="25">
        <v>629.1</v>
      </c>
      <c r="W717" s="25">
        <v>1422.25</v>
      </c>
      <c r="X717" s="25">
        <v>1426.57</v>
      </c>
      <c r="Y717" s="25">
        <v>16456</v>
      </c>
      <c r="Z717" s="25">
        <v>16516.66</v>
      </c>
      <c r="AA717" s="26">
        <v>31.942</v>
      </c>
      <c r="AB717" s="27">
        <v>544</v>
      </c>
    </row>
    <row r="718" spans="1:28" x14ac:dyDescent="0.3">
      <c r="A718" s="5">
        <v>45138</v>
      </c>
      <c r="B718" s="25">
        <f t="shared" si="93"/>
        <v>-3.0580104822267701E-4</v>
      </c>
      <c r="C718" s="25">
        <f t="shared" si="94"/>
        <v>-3.5366932287301687E-4</v>
      </c>
      <c r="D718" s="25">
        <f t="shared" si="95"/>
        <v>-2.0824997514145094E-3</v>
      </c>
      <c r="E718" s="25">
        <f t="shared" si="96"/>
        <v>1.0988071837708156E-5</v>
      </c>
      <c r="F718" s="25">
        <f t="shared" si="97"/>
        <v>-8.4068941479312426E-4</v>
      </c>
      <c r="G718" s="25">
        <f t="shared" si="98"/>
        <v>-1.6327318264087892E-3</v>
      </c>
      <c r="H718" s="25">
        <f t="shared" si="99"/>
        <v>3.5440454852904749E-3</v>
      </c>
      <c r="I718" s="25">
        <f t="shared" si="100"/>
        <v>-3.7174764001324202E-3</v>
      </c>
      <c r="U718">
        <v>625.23</v>
      </c>
      <c r="V718" s="25">
        <v>624.9</v>
      </c>
      <c r="W718" s="25">
        <v>1414</v>
      </c>
      <c r="X718" s="25">
        <v>1416.1</v>
      </c>
      <c r="Y718" s="25">
        <v>16353</v>
      </c>
      <c r="Z718" s="25">
        <v>16381.31</v>
      </c>
      <c r="AA718" s="26">
        <v>31.827999999999999</v>
      </c>
      <c r="AB718" s="27">
        <v>539</v>
      </c>
    </row>
    <row r="719" spans="1:28" x14ac:dyDescent="0.3">
      <c r="A719" s="5">
        <v>45139</v>
      </c>
      <c r="B719" s="25">
        <f t="shared" si="93"/>
        <v>3.1757691281218835E-3</v>
      </c>
      <c r="C719" s="25">
        <f t="shared" si="94"/>
        <v>2.2966179160836442E-3</v>
      </c>
      <c r="D719" s="25">
        <f t="shared" si="95"/>
        <v>5.118373298244207E-3</v>
      </c>
      <c r="E719" s="25">
        <f t="shared" si="96"/>
        <v>3.4199630519405151E-3</v>
      </c>
      <c r="F719" s="25">
        <f t="shared" si="97"/>
        <v>3.2105927655271217E-3</v>
      </c>
      <c r="G719" s="25">
        <f t="shared" si="98"/>
        <v>4.6988962560834168E-3</v>
      </c>
      <c r="H719" s="25">
        <f t="shared" si="99"/>
        <v>1.3765919015221372E-3</v>
      </c>
      <c r="I719" s="25">
        <f t="shared" si="100"/>
        <v>7.4211843376168259E-3</v>
      </c>
      <c r="U719">
        <v>624.21</v>
      </c>
      <c r="V719" s="25">
        <v>623.6</v>
      </c>
      <c r="W719" s="25">
        <v>1413.5</v>
      </c>
      <c r="X719" s="25">
        <v>1414.91</v>
      </c>
      <c r="Y719" s="25">
        <v>16348</v>
      </c>
      <c r="Z719" s="25">
        <v>16381.49</v>
      </c>
      <c r="AA719" s="26">
        <v>31.940999999999999</v>
      </c>
      <c r="AB719" s="27">
        <v>537</v>
      </c>
    </row>
    <row r="720" spans="1:28" x14ac:dyDescent="0.3">
      <c r="A720" s="5">
        <v>45140</v>
      </c>
      <c r="B720" s="25">
        <f t="shared" si="93"/>
        <v>9.5880338864612873E-3</v>
      </c>
      <c r="C720" s="25">
        <f t="shared" si="94"/>
        <v>6.5078059245126073E-3</v>
      </c>
      <c r="D720" s="25">
        <f t="shared" si="95"/>
        <v>9.3688656709730901E-3</v>
      </c>
      <c r="E720" s="25">
        <f t="shared" si="96"/>
        <v>8.4381580391269424E-3</v>
      </c>
      <c r="F720" s="25">
        <f t="shared" si="97"/>
        <v>5.3608882846138215E-3</v>
      </c>
      <c r="G720" s="25">
        <f t="shared" si="98"/>
        <v>9.8848115117167838E-3</v>
      </c>
      <c r="H720" s="25">
        <f t="shared" si="99"/>
        <v>-5.2034472619044434E-3</v>
      </c>
      <c r="I720" s="25">
        <f t="shared" si="100"/>
        <v>2.0128767430613825E-2</v>
      </c>
      <c r="U720">
        <v>627.15</v>
      </c>
      <c r="V720" s="25">
        <v>626.79999999999995</v>
      </c>
      <c r="W720" s="25">
        <v>1416.75</v>
      </c>
      <c r="X720" s="25">
        <v>1419.46</v>
      </c>
      <c r="Y720" s="25">
        <v>16400</v>
      </c>
      <c r="Z720" s="25">
        <v>16437.61</v>
      </c>
      <c r="AA720" s="26">
        <v>31.984999999999999</v>
      </c>
      <c r="AB720" s="27">
        <v>541</v>
      </c>
    </row>
    <row r="721" spans="1:28" x14ac:dyDescent="0.3">
      <c r="A721" s="5">
        <v>45142</v>
      </c>
      <c r="B721" s="25">
        <f t="shared" si="93"/>
        <v>1.1887034368174308E-2</v>
      </c>
      <c r="C721" s="25">
        <f t="shared" si="94"/>
        <v>1.2716833687133673E-2</v>
      </c>
      <c r="D721" s="25">
        <f t="shared" si="95"/>
        <v>1.5059108110908118E-2</v>
      </c>
      <c r="E721" s="25">
        <f t="shared" si="96"/>
        <v>1.1633292873758087E-2</v>
      </c>
      <c r="F721" s="25">
        <f t="shared" si="97"/>
        <v>1.2790204123377185E-2</v>
      </c>
      <c r="G721" s="25">
        <f t="shared" si="98"/>
        <v>1.5291871949082717E-2</v>
      </c>
      <c r="H721" s="25">
        <f t="shared" si="99"/>
        <v>-9.4287734807041874E-5</v>
      </c>
      <c r="I721" s="25">
        <f t="shared" si="100"/>
        <v>2.1506205220963682E-2</v>
      </c>
      <c r="U721">
        <v>633.38</v>
      </c>
      <c r="V721" s="25">
        <v>632.70000000000005</v>
      </c>
      <c r="W721" s="25">
        <v>1426</v>
      </c>
      <c r="X721" s="25">
        <v>1427.09</v>
      </c>
      <c r="Y721" s="25">
        <v>16558</v>
      </c>
      <c r="Z721" s="25">
        <v>16576.900000000001</v>
      </c>
      <c r="AA721" s="26">
        <v>31.818999999999999</v>
      </c>
      <c r="AB721" s="27">
        <v>552</v>
      </c>
    </row>
    <row r="722" spans="1:28" x14ac:dyDescent="0.3">
      <c r="A722" s="5">
        <v>45145</v>
      </c>
      <c r="B722" s="25">
        <f t="shared" si="93"/>
        <v>-1.989095776678787E-2</v>
      </c>
      <c r="C722" s="25">
        <f t="shared" si="94"/>
        <v>-2.0990800438109847E-2</v>
      </c>
      <c r="D722" s="25">
        <f t="shared" si="95"/>
        <v>-2.347118850716896E-2</v>
      </c>
      <c r="E722" s="25">
        <f t="shared" si="96"/>
        <v>-1.7400059171550311E-2</v>
      </c>
      <c r="F722" s="25">
        <f t="shared" si="97"/>
        <v>-1.8700748182292448E-2</v>
      </c>
      <c r="G722" s="25">
        <f t="shared" si="98"/>
        <v>-2.2708234542467655E-2</v>
      </c>
      <c r="H722" s="25">
        <f t="shared" si="99"/>
        <v>1.8856658027527039E-4</v>
      </c>
      <c r="I722" s="25">
        <f t="shared" si="100"/>
        <v>-3.2435275753153844E-2</v>
      </c>
      <c r="U722">
        <v>643.14</v>
      </c>
      <c r="V722" s="25">
        <v>642.29999999999995</v>
      </c>
      <c r="W722" s="25">
        <v>1444.25</v>
      </c>
      <c r="X722" s="25">
        <v>1445.46</v>
      </c>
      <c r="Y722" s="25">
        <v>16756</v>
      </c>
      <c r="Z722" s="25">
        <v>16770.87</v>
      </c>
      <c r="AA722" s="26">
        <v>31.815999999999999</v>
      </c>
      <c r="AB722" s="27">
        <v>564</v>
      </c>
    </row>
    <row r="723" spans="1:28" x14ac:dyDescent="0.3">
      <c r="A723" s="5">
        <v>45146</v>
      </c>
      <c r="B723" s="25">
        <f t="shared" si="93"/>
        <v>4.0099695266529291E-3</v>
      </c>
      <c r="C723" s="25">
        <f t="shared" si="94"/>
        <v>7.2215197146979259E-3</v>
      </c>
      <c r="D723" s="25">
        <f t="shared" si="95"/>
        <v>6.3552803673135889E-3</v>
      </c>
      <c r="E723" s="25">
        <f t="shared" si="96"/>
        <v>1.6780419349835532E-3</v>
      </c>
      <c r="F723" s="25">
        <f t="shared" si="97"/>
        <v>4.4238990441164278E-3</v>
      </c>
      <c r="G723" s="25">
        <f t="shared" si="98"/>
        <v>4.4595815889004256E-3</v>
      </c>
      <c r="H723" s="25">
        <f t="shared" si="99"/>
        <v>2.1659638370675519E-3</v>
      </c>
      <c r="I723" s="25">
        <f t="shared" si="100"/>
        <v>5.4794657646255705E-3</v>
      </c>
      <c r="U723">
        <v>628.70000000000005</v>
      </c>
      <c r="V723" s="25">
        <v>627.4</v>
      </c>
      <c r="W723" s="25">
        <v>1414.25</v>
      </c>
      <c r="X723" s="25">
        <v>1418.68</v>
      </c>
      <c r="Y723" s="25">
        <v>16426</v>
      </c>
      <c r="Z723" s="25">
        <v>16481.580000000002</v>
      </c>
      <c r="AA723" s="26">
        <v>31.821999999999999</v>
      </c>
      <c r="AB723" s="27">
        <v>546</v>
      </c>
    </row>
    <row r="724" spans="1:28" x14ac:dyDescent="0.3">
      <c r="A724" s="5">
        <v>45147</v>
      </c>
      <c r="B724" s="25">
        <f t="shared" si="93"/>
        <v>7.9720195122179021E-3</v>
      </c>
      <c r="C724" s="25">
        <f t="shared" si="94"/>
        <v>7.6923456231556449E-3</v>
      </c>
      <c r="D724" s="25">
        <f t="shared" si="95"/>
        <v>6.944472352810995E-3</v>
      </c>
      <c r="E724" s="25">
        <f t="shared" si="96"/>
        <v>6.904944630137042E-3</v>
      </c>
      <c r="F724" s="25">
        <f t="shared" si="97"/>
        <v>6.0798541738764054E-3</v>
      </c>
      <c r="G724" s="25">
        <f t="shared" si="98"/>
        <v>5.9363283946043946E-3</v>
      </c>
      <c r="H724" s="25">
        <f t="shared" si="99"/>
        <v>-2.2602426825358225E-3</v>
      </c>
      <c r="I724" s="25">
        <f t="shared" si="100"/>
        <v>5.4496047675646848E-3</v>
      </c>
      <c r="U724">
        <v>631.51</v>
      </c>
      <c r="V724" s="25">
        <v>631.4</v>
      </c>
      <c r="W724" s="25">
        <v>1424.5</v>
      </c>
      <c r="X724" s="25">
        <v>1424.97</v>
      </c>
      <c r="Y724" s="25">
        <v>16492</v>
      </c>
      <c r="Z724" s="25">
        <v>16509.259999999998</v>
      </c>
      <c r="AA724" s="26">
        <v>31.890999999999998</v>
      </c>
      <c r="AB724" s="27">
        <v>549</v>
      </c>
    </row>
    <row r="725" spans="1:28" x14ac:dyDescent="0.3">
      <c r="A725" s="5">
        <v>45148</v>
      </c>
      <c r="B725" s="25">
        <f t="shared" si="93"/>
        <v>5.9375830421142762E-3</v>
      </c>
      <c r="C725" s="25">
        <f t="shared" si="94"/>
        <v>3.6505907556569667E-3</v>
      </c>
      <c r="D725" s="25">
        <f t="shared" si="95"/>
        <v>3.2974827712072934E-3</v>
      </c>
      <c r="E725" s="25">
        <f t="shared" si="96"/>
        <v>5.7684618111108416E-3</v>
      </c>
      <c r="F725" s="25">
        <f t="shared" si="97"/>
        <v>4.8568442548743039E-3</v>
      </c>
      <c r="G725" s="25">
        <f t="shared" si="98"/>
        <v>4.5859392796042718E-3</v>
      </c>
      <c r="H725" s="25">
        <f t="shared" si="99"/>
        <v>1.5712647141995743E-4</v>
      </c>
      <c r="I725" s="25">
        <f t="shared" si="100"/>
        <v>5.4200674693391133E-3</v>
      </c>
      <c r="U725">
        <v>635.27</v>
      </c>
      <c r="V725" s="25">
        <v>635.79999999999995</v>
      </c>
      <c r="W725" s="25">
        <v>1435.5</v>
      </c>
      <c r="X725" s="25">
        <v>1433.66</v>
      </c>
      <c r="Y725" s="25">
        <v>16624</v>
      </c>
      <c r="Z725" s="25">
        <v>16623.650000000001</v>
      </c>
      <c r="AA725" s="26">
        <v>31.818999999999999</v>
      </c>
      <c r="AB725" s="27">
        <v>552</v>
      </c>
    </row>
    <row r="726" spans="1:28" x14ac:dyDescent="0.3">
      <c r="A726" s="5">
        <v>45149</v>
      </c>
      <c r="B726" s="25">
        <f t="shared" si="93"/>
        <v>-6.1782279716836733E-3</v>
      </c>
      <c r="C726" s="25">
        <f t="shared" si="94"/>
        <v>-5.7426417278811336E-3</v>
      </c>
      <c r="D726" s="25">
        <f t="shared" si="95"/>
        <v>-9.2921371010521569E-3</v>
      </c>
      <c r="E726" s="25">
        <f t="shared" si="96"/>
        <v>-5.1153889780989519E-3</v>
      </c>
      <c r="F726" s="25">
        <f t="shared" si="97"/>
        <v>-6.0293573357009392E-3</v>
      </c>
      <c r="G726" s="25">
        <f t="shared" si="98"/>
        <v>-7.676010949652875E-3</v>
      </c>
      <c r="H726" s="25">
        <f t="shared" si="99"/>
        <v>6.2825911471537093E-4</v>
      </c>
      <c r="I726" s="25">
        <f t="shared" si="100"/>
        <v>-1.0869672236903879E-2</v>
      </c>
      <c r="U726">
        <v>638.19000000000005</v>
      </c>
      <c r="V726" s="25">
        <v>637.9</v>
      </c>
      <c r="W726" s="25">
        <v>1440.75</v>
      </c>
      <c r="X726" s="25">
        <v>1440.64</v>
      </c>
      <c r="Y726" s="25">
        <v>16723</v>
      </c>
      <c r="Z726" s="25">
        <v>16719.82</v>
      </c>
      <c r="AA726" s="26">
        <v>31.824000000000002</v>
      </c>
      <c r="AB726" s="27">
        <v>555</v>
      </c>
    </row>
    <row r="727" spans="1:28" x14ac:dyDescent="0.3">
      <c r="A727" s="5">
        <v>45152</v>
      </c>
      <c r="B727" s="25">
        <f t="shared" si="93"/>
        <v>1.8634852556775197E-3</v>
      </c>
      <c r="C727" s="25">
        <f t="shared" si="94"/>
        <v>3.3103959145056542E-3</v>
      </c>
      <c r="D727" s="25">
        <f t="shared" si="95"/>
        <v>0</v>
      </c>
      <c r="E727" s="25">
        <f t="shared" si="96"/>
        <v>6.2681326413088366E-4</v>
      </c>
      <c r="F727" s="25">
        <f t="shared" si="97"/>
        <v>2.0579655734981397E-3</v>
      </c>
      <c r="G727" s="25">
        <f t="shared" si="98"/>
        <v>1.1052427992857346E-4</v>
      </c>
      <c r="H727" s="25">
        <f t="shared" si="99"/>
        <v>5.9648078118048568E-4</v>
      </c>
      <c r="I727" s="25">
        <f t="shared" si="100"/>
        <v>-1.8231545615151365E-3</v>
      </c>
      <c r="U727">
        <v>633.30999999999995</v>
      </c>
      <c r="V727" s="25">
        <v>632</v>
      </c>
      <c r="W727" s="25">
        <v>1432.5</v>
      </c>
      <c r="X727" s="25">
        <v>1431.98</v>
      </c>
      <c r="Y727" s="25">
        <v>16620</v>
      </c>
      <c r="Z727" s="25">
        <v>16634.509999999998</v>
      </c>
      <c r="AA727" s="26">
        <v>31.844000000000001</v>
      </c>
      <c r="AB727" s="27">
        <v>549</v>
      </c>
    </row>
    <row r="728" spans="1:28" x14ac:dyDescent="0.3">
      <c r="A728" s="5">
        <v>45153</v>
      </c>
      <c r="B728" s="25">
        <f t="shared" si="93"/>
        <v>7.5982297411231877E-3</v>
      </c>
      <c r="C728" s="25">
        <f t="shared" si="94"/>
        <v>5.0316754028895752E-3</v>
      </c>
      <c r="D728" s="25">
        <f t="shared" si="95"/>
        <v>1.0388886133824275E-2</v>
      </c>
      <c r="E728" s="25">
        <f t="shared" si="96"/>
        <v>8.6587412135456128E-3</v>
      </c>
      <c r="F728" s="25">
        <f t="shared" si="97"/>
        <v>7.1593302044092961E-3</v>
      </c>
      <c r="G728" s="25">
        <f t="shared" si="98"/>
        <v>9.7567880834422815E-3</v>
      </c>
      <c r="H728" s="25">
        <f t="shared" si="99"/>
        <v>1.348617871293463E-3</v>
      </c>
      <c r="I728" s="25">
        <f t="shared" si="100"/>
        <v>1.6289952979268552E-2</v>
      </c>
      <c r="U728">
        <v>633.38</v>
      </c>
      <c r="V728" s="25">
        <v>632</v>
      </c>
      <c r="W728" s="25">
        <v>1437.25</v>
      </c>
      <c r="X728" s="25">
        <v>1434.93</v>
      </c>
      <c r="Y728" s="25">
        <v>16651</v>
      </c>
      <c r="Z728" s="25">
        <v>16644.939999999999</v>
      </c>
      <c r="AA728" s="26">
        <v>31.863</v>
      </c>
      <c r="AB728" s="27">
        <v>548</v>
      </c>
    </row>
    <row r="729" spans="1:28" x14ac:dyDescent="0.3">
      <c r="A729" s="5">
        <v>45154</v>
      </c>
      <c r="B729" s="25">
        <f t="shared" si="93"/>
        <v>-1.5508502959218097E-3</v>
      </c>
      <c r="C729" s="25">
        <f t="shared" si="94"/>
        <v>-1.7308524491505326E-4</v>
      </c>
      <c r="D729" s="25">
        <f t="shared" si="95"/>
        <v>-2.1947022447881492E-3</v>
      </c>
      <c r="E729" s="25">
        <f t="shared" si="96"/>
        <v>1.1434935527173502E-4</v>
      </c>
      <c r="F729" s="25">
        <f t="shared" si="97"/>
        <v>3.4590346870991691E-4</v>
      </c>
      <c r="G729" s="25">
        <f t="shared" si="98"/>
        <v>-2.4106958858572899E-3</v>
      </c>
      <c r="H729" s="25">
        <f t="shared" si="99"/>
        <v>7.2060784821100031E-4</v>
      </c>
      <c r="I729" s="25">
        <f t="shared" si="100"/>
        <v>-9.0171936501887446E-3</v>
      </c>
      <c r="U729">
        <v>639.59</v>
      </c>
      <c r="V729" s="25">
        <v>638.6</v>
      </c>
      <c r="W729" s="25">
        <v>1444.5</v>
      </c>
      <c r="X729" s="25">
        <v>1445.24</v>
      </c>
      <c r="Y729" s="25">
        <v>16778</v>
      </c>
      <c r="Z729" s="25">
        <v>16789.689999999999</v>
      </c>
      <c r="AA729" s="26">
        <v>31.905999999999999</v>
      </c>
      <c r="AB729" s="27">
        <v>557</v>
      </c>
    </row>
    <row r="730" spans="1:28" x14ac:dyDescent="0.3">
      <c r="A730" s="5">
        <v>45155</v>
      </c>
      <c r="B730" s="25">
        <f t="shared" si="93"/>
        <v>-2.3307944213929251E-3</v>
      </c>
      <c r="C730" s="25">
        <f t="shared" si="94"/>
        <v>-2.079363078106113E-3</v>
      </c>
      <c r="D730" s="25">
        <f t="shared" si="95"/>
        <v>-2.8288562004778251E-3</v>
      </c>
      <c r="E730" s="25">
        <f t="shared" si="96"/>
        <v>-3.1882142511151417E-3</v>
      </c>
      <c r="F730" s="25">
        <f t="shared" si="97"/>
        <v>-3.8045915767365218E-3</v>
      </c>
      <c r="G730" s="25">
        <f t="shared" si="98"/>
        <v>-3.6741656707708716E-3</v>
      </c>
      <c r="H730" s="25">
        <f t="shared" si="99"/>
        <v>8.4526889277868186E-4</v>
      </c>
      <c r="I730" s="25">
        <f t="shared" si="100"/>
        <v>-3.6297680505787237E-3</v>
      </c>
      <c r="U730">
        <v>638.04999999999995</v>
      </c>
      <c r="V730" s="25">
        <v>637.20000000000005</v>
      </c>
      <c r="W730" s="25">
        <v>1444.25</v>
      </c>
      <c r="X730" s="25">
        <v>1445.74</v>
      </c>
      <c r="Y730" s="25">
        <v>16752</v>
      </c>
      <c r="Z730" s="25">
        <v>16791.61</v>
      </c>
      <c r="AA730" s="26">
        <v>31.928999999999998</v>
      </c>
      <c r="AB730" s="27">
        <v>552</v>
      </c>
    </row>
    <row r="731" spans="1:28" x14ac:dyDescent="0.3">
      <c r="A731" s="5">
        <v>45156</v>
      </c>
      <c r="B731" s="25">
        <f t="shared" si="93"/>
        <v>-9.0155677367708738E-3</v>
      </c>
      <c r="C731" s="25">
        <f t="shared" si="94"/>
        <v>-1.0111662166451362E-2</v>
      </c>
      <c r="D731" s="25">
        <f t="shared" si="95"/>
        <v>-1.0759597471948431E-2</v>
      </c>
      <c r="E731" s="25">
        <f t="shared" si="96"/>
        <v>-7.13609944929225E-3</v>
      </c>
      <c r="F731" s="25">
        <f t="shared" si="97"/>
        <v>-6.8346203784172997E-3</v>
      </c>
      <c r="G731" s="25">
        <f t="shared" si="98"/>
        <v>-8.848077190393067E-3</v>
      </c>
      <c r="H731" s="25">
        <f t="shared" si="99"/>
        <v>2.437882126308741E-3</v>
      </c>
      <c r="I731" s="25">
        <f t="shared" si="100"/>
        <v>-1.4652276786870375E-2</v>
      </c>
      <c r="U731">
        <v>635.71</v>
      </c>
      <c r="V731" s="25">
        <v>635.4</v>
      </c>
      <c r="W731" s="25">
        <v>1441.25</v>
      </c>
      <c r="X731" s="25">
        <v>1440.25</v>
      </c>
      <c r="Y731" s="25">
        <v>16713</v>
      </c>
      <c r="Z731" s="25">
        <v>16738.16</v>
      </c>
      <c r="AA731" s="26">
        <v>31.956</v>
      </c>
      <c r="AB731" s="27">
        <v>550</v>
      </c>
    </row>
    <row r="732" spans="1:28" x14ac:dyDescent="0.3">
      <c r="A732" s="5">
        <v>45159</v>
      </c>
      <c r="B732" s="25">
        <f t="shared" si="93"/>
        <v>-6.0377358508962265E-5</v>
      </c>
      <c r="C732" s="25">
        <f t="shared" si="94"/>
        <v>-1.7523876326277092E-4</v>
      </c>
      <c r="D732" s="25">
        <f t="shared" si="95"/>
        <v>0</v>
      </c>
      <c r="E732" s="25">
        <f t="shared" si="96"/>
        <v>-2.5979705627581901E-3</v>
      </c>
      <c r="F732" s="25">
        <f t="shared" si="97"/>
        <v>-3.1929222734184762E-3</v>
      </c>
      <c r="G732" s="25">
        <f t="shared" si="98"/>
        <v>-3.7205499718341336E-3</v>
      </c>
      <c r="H732" s="25">
        <f t="shared" si="99"/>
        <v>1.9024160176373524E-3</v>
      </c>
      <c r="I732" s="25">
        <f t="shared" si="100"/>
        <v>-5.5504305306490918E-3</v>
      </c>
      <c r="U732">
        <v>630.11</v>
      </c>
      <c r="V732" s="25">
        <v>628.6</v>
      </c>
      <c r="W732" s="25">
        <v>1426.75</v>
      </c>
      <c r="X732" s="25">
        <v>1430.44</v>
      </c>
      <c r="Y732" s="25">
        <v>16563</v>
      </c>
      <c r="Z732" s="25">
        <v>16619.14</v>
      </c>
      <c r="AA732" s="26">
        <v>32.033999999999999</v>
      </c>
      <c r="AB732" s="27">
        <v>542</v>
      </c>
    </row>
    <row r="733" spans="1:28" x14ac:dyDescent="0.3">
      <c r="A733" s="5">
        <v>45160</v>
      </c>
      <c r="B733" s="25">
        <f t="shared" si="93"/>
        <v>-8.3063502408341205E-3</v>
      </c>
      <c r="C733" s="25">
        <f t="shared" si="94"/>
        <v>-7.9176977367853493E-3</v>
      </c>
      <c r="D733" s="25">
        <f t="shared" si="95"/>
        <v>-8.4671805486624535E-3</v>
      </c>
      <c r="E733" s="25">
        <f t="shared" si="96"/>
        <v>-8.6686071035933336E-3</v>
      </c>
      <c r="F733" s="25">
        <f t="shared" si="97"/>
        <v>-8.2605230936648576E-3</v>
      </c>
      <c r="G733" s="25">
        <f t="shared" si="98"/>
        <v>-7.8841933737632697E-3</v>
      </c>
      <c r="H733" s="25">
        <f t="shared" si="99"/>
        <v>-5.6554697755058806E-3</v>
      </c>
      <c r="I733" s="25">
        <f t="shared" si="100"/>
        <v>-5.581409838195152E-3</v>
      </c>
      <c r="U733">
        <v>627.77</v>
      </c>
      <c r="V733" s="25">
        <v>628.6</v>
      </c>
      <c r="W733" s="25">
        <v>1426.5</v>
      </c>
      <c r="X733" s="25">
        <v>1425.88</v>
      </c>
      <c r="Y733" s="25">
        <v>16562</v>
      </c>
      <c r="Z733" s="25">
        <v>16576.02</v>
      </c>
      <c r="AA733" s="26">
        <v>32.094999999999999</v>
      </c>
      <c r="AB733" s="27">
        <v>539</v>
      </c>
    </row>
    <row r="734" spans="1:28" x14ac:dyDescent="0.3">
      <c r="A734" s="5">
        <v>45161</v>
      </c>
      <c r="B734" s="25">
        <f t="shared" si="93"/>
        <v>8.7892670677974342E-3</v>
      </c>
      <c r="C734" s="25">
        <f t="shared" si="94"/>
        <v>9.6687050130981021E-3</v>
      </c>
      <c r="D734" s="25">
        <f t="shared" si="95"/>
        <v>9.8979096695970652E-3</v>
      </c>
      <c r="E734" s="25">
        <f t="shared" si="96"/>
        <v>8.4689011111764891E-3</v>
      </c>
      <c r="F734" s="25">
        <f t="shared" si="97"/>
        <v>9.6481760106934059E-3</v>
      </c>
      <c r="G734" s="25">
        <f t="shared" si="98"/>
        <v>1.0779149903450589E-2</v>
      </c>
      <c r="H734" s="25">
        <f t="shared" si="99"/>
        <v>3.0660475165641011E-3</v>
      </c>
      <c r="I734" s="25">
        <f t="shared" si="100"/>
        <v>1.4815085785140682E-2</v>
      </c>
      <c r="U734">
        <v>622.84</v>
      </c>
      <c r="V734" s="25">
        <v>623.29999999999995</v>
      </c>
      <c r="W734" s="25">
        <v>1415.25</v>
      </c>
      <c r="X734" s="25">
        <v>1414.15</v>
      </c>
      <c r="Y734" s="25">
        <v>16425</v>
      </c>
      <c r="Z734" s="25">
        <v>16432.95</v>
      </c>
      <c r="AA734" s="26">
        <v>31.914000000000001</v>
      </c>
      <c r="AB734" s="27">
        <v>536</v>
      </c>
    </row>
    <row r="735" spans="1:28" x14ac:dyDescent="0.3">
      <c r="A735" s="5">
        <v>45162</v>
      </c>
      <c r="B735" s="25">
        <f t="shared" si="93"/>
        <v>5.4300281885662747E-4</v>
      </c>
      <c r="C735" s="25">
        <f t="shared" si="94"/>
        <v>8.7435521877070918E-4</v>
      </c>
      <c r="D735" s="25">
        <f t="shared" si="95"/>
        <v>-1.1126123694051252E-3</v>
      </c>
      <c r="E735" s="25">
        <f t="shared" si="96"/>
        <v>5.3085249519709595E-4</v>
      </c>
      <c r="F735" s="25">
        <f t="shared" si="97"/>
        <v>3.0110463613519097E-4</v>
      </c>
      <c r="G735" s="25">
        <f t="shared" si="98"/>
        <v>-1.3669021137763639E-3</v>
      </c>
      <c r="H735" s="25">
        <f t="shared" si="99"/>
        <v>-2.8780599231916838E-3</v>
      </c>
      <c r="I735" s="25">
        <f t="shared" si="100"/>
        <v>-5.5299680094610861E-3</v>
      </c>
      <c r="U735">
        <v>629.59</v>
      </c>
      <c r="V735" s="25">
        <v>629.5</v>
      </c>
      <c r="W735" s="25">
        <v>1429</v>
      </c>
      <c r="X735" s="25">
        <v>1427.86</v>
      </c>
      <c r="Y735" s="25">
        <v>16570</v>
      </c>
      <c r="Z735" s="25">
        <v>16572.71</v>
      </c>
      <c r="AA735" s="26">
        <v>32.012</v>
      </c>
      <c r="AB735" s="27">
        <v>544</v>
      </c>
    </row>
    <row r="736" spans="1:28" x14ac:dyDescent="0.3">
      <c r="A736" s="5">
        <v>45163</v>
      </c>
      <c r="B736" s="25">
        <f t="shared" si="93"/>
        <v>1.5382616650996135E-2</v>
      </c>
      <c r="C736" s="25">
        <f t="shared" si="94"/>
        <v>1.6469124944826469E-2</v>
      </c>
      <c r="D736" s="25">
        <f t="shared" si="95"/>
        <v>1.6560586657684281E-2</v>
      </c>
      <c r="E736" s="25">
        <f t="shared" si="96"/>
        <v>1.3540566046746515E-2</v>
      </c>
      <c r="F736" s="25">
        <f t="shared" si="97"/>
        <v>1.5002869855426435E-2</v>
      </c>
      <c r="G736" s="25">
        <f t="shared" si="98"/>
        <v>1.5388439804855237E-2</v>
      </c>
      <c r="H736" s="25">
        <f t="shared" si="99"/>
        <v>-3.1333229145597973E-4</v>
      </c>
      <c r="I736" s="25">
        <f t="shared" si="100"/>
        <v>1.649899938003507E-2</v>
      </c>
      <c r="U736">
        <v>628.73</v>
      </c>
      <c r="V736" s="25">
        <v>628.79999999999995</v>
      </c>
      <c r="W736" s="25">
        <v>1430.25</v>
      </c>
      <c r="X736" s="25">
        <v>1428.29</v>
      </c>
      <c r="Y736" s="25">
        <v>16579</v>
      </c>
      <c r="Z736" s="25">
        <v>16581.509999999998</v>
      </c>
      <c r="AA736" s="26">
        <v>31.92</v>
      </c>
      <c r="AB736" s="27">
        <v>541</v>
      </c>
    </row>
    <row r="737" spans="1:28" x14ac:dyDescent="0.3">
      <c r="A737" s="5">
        <v>45166</v>
      </c>
      <c r="B737" s="25">
        <f t="shared" si="93"/>
        <v>4.0308294054313626E-3</v>
      </c>
      <c r="C737" s="25">
        <f t="shared" si="94"/>
        <v>3.7755322007046585E-3</v>
      </c>
      <c r="D737" s="25">
        <f t="shared" si="95"/>
        <v>4.370227027321625E-3</v>
      </c>
      <c r="E737" s="25">
        <f t="shared" si="96"/>
        <v>6.7219410327712835E-3</v>
      </c>
      <c r="F737" s="25">
        <f t="shared" si="97"/>
        <v>6.3938397165393063E-3</v>
      </c>
      <c r="G737" s="25">
        <f t="shared" si="98"/>
        <v>8.5617896006071788E-3</v>
      </c>
      <c r="H737" s="25">
        <f t="shared" si="99"/>
        <v>-1.5053631394491159E-3</v>
      </c>
      <c r="I737" s="25">
        <f t="shared" si="100"/>
        <v>1.4440684154794428E-2</v>
      </c>
      <c r="U737">
        <v>638.48</v>
      </c>
      <c r="V737" s="25">
        <v>639.29999999999995</v>
      </c>
      <c r="W737" s="25">
        <v>1454</v>
      </c>
      <c r="X737" s="25">
        <v>1449.88</v>
      </c>
      <c r="Y737" s="25">
        <v>16836</v>
      </c>
      <c r="Z737" s="25">
        <v>16807.560000000001</v>
      </c>
      <c r="AA737" s="26">
        <v>31.91</v>
      </c>
      <c r="AB737" s="27">
        <v>550</v>
      </c>
    </row>
    <row r="738" spans="1:28" x14ac:dyDescent="0.3">
      <c r="A738" s="5">
        <v>45167</v>
      </c>
      <c r="B738" s="25">
        <f t="shared" si="93"/>
        <v>-1.1423256059490934E-2</v>
      </c>
      <c r="C738" s="25">
        <f t="shared" si="94"/>
        <v>-1.102319119117964E-2</v>
      </c>
      <c r="D738" s="25">
        <f t="shared" si="95"/>
        <v>-1.3326214299786593E-2</v>
      </c>
      <c r="E738" s="25">
        <f t="shared" si="96"/>
        <v>-1.3247401575030966E-2</v>
      </c>
      <c r="F738" s="25">
        <f t="shared" si="97"/>
        <v>-1.2336088201607337E-2</v>
      </c>
      <c r="G738" s="25">
        <f t="shared" si="98"/>
        <v>-1.7987730968348915E-2</v>
      </c>
      <c r="H738" s="25">
        <f t="shared" si="99"/>
        <v>2.7268042784815406E-3</v>
      </c>
      <c r="I738" s="25">
        <f t="shared" si="100"/>
        <v>-3.2789822822990838E-2</v>
      </c>
      <c r="U738">
        <v>643.97</v>
      </c>
      <c r="V738" s="25">
        <v>642.1</v>
      </c>
      <c r="W738" s="25">
        <v>1459.5</v>
      </c>
      <c r="X738" s="25">
        <v>1459.18</v>
      </c>
      <c r="Y738" s="25">
        <v>16904</v>
      </c>
      <c r="Z738" s="25">
        <v>16920.919999999998</v>
      </c>
      <c r="AA738" s="26">
        <v>31.861999999999998</v>
      </c>
      <c r="AB738" s="27">
        <v>558</v>
      </c>
    </row>
    <row r="739" spans="1:28" x14ac:dyDescent="0.3">
      <c r="A739" s="5">
        <v>45168</v>
      </c>
      <c r="B739" s="25">
        <f t="shared" si="93"/>
        <v>-6.3629484144258333E-3</v>
      </c>
      <c r="C739" s="25">
        <f t="shared" si="94"/>
        <v>-5.9058709092683478E-3</v>
      </c>
      <c r="D739" s="25">
        <f t="shared" si="95"/>
        <v>-5.3806111770417983E-3</v>
      </c>
      <c r="E739" s="25">
        <f t="shared" si="96"/>
        <v>-3.7150675585276836E-3</v>
      </c>
      <c r="F739" s="25">
        <f t="shared" si="97"/>
        <v>-3.0922880801067623E-3</v>
      </c>
      <c r="G739" s="25">
        <f t="shared" si="98"/>
        <v>-3.4367832625790025E-3</v>
      </c>
      <c r="H739" s="25">
        <f t="shared" si="99"/>
        <v>2.0324256953212719E-3</v>
      </c>
      <c r="I739" s="25">
        <f t="shared" si="100"/>
        <v>-3.7105793965356015E-3</v>
      </c>
      <c r="U739">
        <v>632.49</v>
      </c>
      <c r="V739" s="25">
        <v>633.6</v>
      </c>
      <c r="W739" s="25">
        <v>1443.5</v>
      </c>
      <c r="X739" s="25">
        <v>1441.29</v>
      </c>
      <c r="Y739" s="25">
        <v>16712</v>
      </c>
      <c r="Z739" s="25">
        <v>16698.240000000002</v>
      </c>
      <c r="AA739" s="26">
        <v>31.949000000000002</v>
      </c>
      <c r="AB739" s="27">
        <v>540</v>
      </c>
    </row>
    <row r="740" spans="1:28" x14ac:dyDescent="0.3">
      <c r="A740" s="5">
        <v>45169</v>
      </c>
      <c r="B740" s="25">
        <f t="shared" si="93"/>
        <v>-4.1637811717795013E-3</v>
      </c>
      <c r="C740" s="25">
        <f t="shared" si="94"/>
        <v>-4.8899852941917919E-3</v>
      </c>
      <c r="D740" s="25">
        <f t="shared" si="95"/>
        <v>-5.0906886902535881E-3</v>
      </c>
      <c r="E740" s="25">
        <f t="shared" si="96"/>
        <v>-6.124030212939076E-3</v>
      </c>
      <c r="F740" s="25">
        <f t="shared" si="97"/>
        <v>-7.495799954949001E-3</v>
      </c>
      <c r="G740" s="25">
        <f t="shared" si="98"/>
        <v>-6.5099111760716531E-3</v>
      </c>
      <c r="H740" s="25">
        <f t="shared" si="99"/>
        <v>7.8060360231238578E-4</v>
      </c>
      <c r="I740" s="25">
        <f t="shared" si="100"/>
        <v>-5.5918132657778296E-3</v>
      </c>
      <c r="U740">
        <v>630.32000000000005</v>
      </c>
      <c r="V740" s="25">
        <v>630.20000000000005</v>
      </c>
      <c r="W740" s="25">
        <v>1435</v>
      </c>
      <c r="X740" s="25">
        <v>1436.84</v>
      </c>
      <c r="Y740" s="25">
        <v>16606</v>
      </c>
      <c r="Z740" s="25">
        <v>16636.32</v>
      </c>
      <c r="AA740" s="26">
        <v>32.014000000000003</v>
      </c>
      <c r="AB740" s="27">
        <v>538</v>
      </c>
    </row>
    <row r="741" spans="1:28" x14ac:dyDescent="0.3">
      <c r="A741" s="5">
        <v>45170</v>
      </c>
      <c r="B741" s="25">
        <f t="shared" si="93"/>
        <v>-1.3760567836166028E-2</v>
      </c>
      <c r="C741" s="25">
        <f t="shared" si="94"/>
        <v>-1.6415512907222162E-2</v>
      </c>
      <c r="D741" s="25">
        <f t="shared" si="95"/>
        <v>-1.4619908565986864E-2</v>
      </c>
      <c r="E741" s="25">
        <f t="shared" si="96"/>
        <v>-1.3276942277370946E-2</v>
      </c>
      <c r="F741" s="25">
        <f t="shared" si="97"/>
        <v>-1.3874548712171647E-2</v>
      </c>
      <c r="G741" s="25">
        <f t="shared" si="98"/>
        <v>-1.3747191760800805E-2</v>
      </c>
      <c r="H741" s="25">
        <f t="shared" si="99"/>
        <v>3.3341154201309139E-3</v>
      </c>
      <c r="I741" s="25">
        <f t="shared" si="100"/>
        <v>-1.5066198354644178E-2</v>
      </c>
      <c r="U741">
        <v>626.23</v>
      </c>
      <c r="V741" s="25">
        <v>627</v>
      </c>
      <c r="W741" s="25">
        <v>1428</v>
      </c>
      <c r="X741" s="25">
        <v>1426.11</v>
      </c>
      <c r="Y741" s="25">
        <v>16537</v>
      </c>
      <c r="Z741" s="25">
        <v>16534.75</v>
      </c>
      <c r="AA741" s="26">
        <v>32.039000000000001</v>
      </c>
      <c r="AB741" s="27">
        <v>535</v>
      </c>
    </row>
    <row r="742" spans="1:28" x14ac:dyDescent="0.3">
      <c r="A742" s="5">
        <v>45173</v>
      </c>
      <c r="B742" s="25">
        <f t="shared" si="93"/>
        <v>2.0211306834275258E-3</v>
      </c>
      <c r="C742" s="25">
        <f t="shared" si="94"/>
        <v>3.3756805618597469E-3</v>
      </c>
      <c r="D742" s="25">
        <f t="shared" si="95"/>
        <v>-6.475635648015845E-4</v>
      </c>
      <c r="E742" s="25">
        <f t="shared" si="96"/>
        <v>1.7029410612159673E-3</v>
      </c>
      <c r="F742" s="25">
        <f t="shared" si="97"/>
        <v>3.4636985441573779E-3</v>
      </c>
      <c r="G742" s="25">
        <f t="shared" si="98"/>
        <v>-5.1820185121259968E-4</v>
      </c>
      <c r="H742" s="25">
        <f t="shared" si="99"/>
        <v>-2.4889552738793238E-4</v>
      </c>
      <c r="I742" s="25">
        <f t="shared" si="100"/>
        <v>-9.5329606587236382E-3</v>
      </c>
      <c r="U742">
        <v>617.67999999999995</v>
      </c>
      <c r="V742" s="25">
        <v>617.9</v>
      </c>
      <c r="W742" s="25">
        <v>1404.75</v>
      </c>
      <c r="X742" s="25">
        <v>1406.46</v>
      </c>
      <c r="Y742" s="25">
        <v>16311</v>
      </c>
      <c r="Z742" s="25">
        <v>16316.67</v>
      </c>
      <c r="AA742" s="26">
        <v>32.146000000000001</v>
      </c>
      <c r="AB742" s="27">
        <v>527</v>
      </c>
    </row>
    <row r="743" spans="1:28" x14ac:dyDescent="0.3">
      <c r="A743" s="5">
        <v>45174</v>
      </c>
      <c r="B743" s="25">
        <f t="shared" si="93"/>
        <v>7.3760583130067746E-3</v>
      </c>
      <c r="C743" s="25">
        <f t="shared" si="94"/>
        <v>7.9498696230636667E-3</v>
      </c>
      <c r="D743" s="25">
        <f t="shared" si="95"/>
        <v>6.7785927731595511E-3</v>
      </c>
      <c r="E743" s="25">
        <f t="shared" si="96"/>
        <v>6.5708046739748303E-3</v>
      </c>
      <c r="F743" s="25">
        <f t="shared" si="97"/>
        <v>6.5819446657667006E-3</v>
      </c>
      <c r="G743" s="25">
        <f t="shared" si="98"/>
        <v>6.0558777532122013E-3</v>
      </c>
      <c r="H743" s="25">
        <f t="shared" si="99"/>
        <v>-5.6024154100057198E-4</v>
      </c>
      <c r="I743" s="25">
        <f t="shared" si="100"/>
        <v>5.7306747089850745E-3</v>
      </c>
      <c r="U743">
        <v>617.36</v>
      </c>
      <c r="V743" s="25">
        <v>617.5</v>
      </c>
      <c r="W743" s="25">
        <v>1409.5</v>
      </c>
      <c r="X743" s="25">
        <v>1411.34</v>
      </c>
      <c r="Y743" s="25">
        <v>16344</v>
      </c>
      <c r="Z743" s="25">
        <v>16344.48</v>
      </c>
      <c r="AA743" s="26">
        <v>32.137999999999998</v>
      </c>
      <c r="AB743" s="27">
        <v>522</v>
      </c>
    </row>
    <row r="744" spans="1:28" x14ac:dyDescent="0.3">
      <c r="A744" s="5">
        <v>45175</v>
      </c>
      <c r="B744" s="25">
        <f t="shared" si="93"/>
        <v>-9.7651065870451755E-3</v>
      </c>
      <c r="C744" s="25">
        <f t="shared" si="94"/>
        <v>-1.0258314224500603E-2</v>
      </c>
      <c r="D744" s="25">
        <f t="shared" si="95"/>
        <v>-1.0347707528847408E-2</v>
      </c>
      <c r="E744" s="25">
        <f t="shared" si="96"/>
        <v>-1.0765099392466559E-2</v>
      </c>
      <c r="F744" s="25">
        <f t="shared" si="97"/>
        <v>-1.2123935772934641E-2</v>
      </c>
      <c r="G744" s="25">
        <f t="shared" si="98"/>
        <v>-1.2034580251518953E-2</v>
      </c>
      <c r="H744" s="25">
        <f t="shared" si="99"/>
        <v>2.611779359173443E-3</v>
      </c>
      <c r="I744" s="25">
        <f t="shared" si="100"/>
        <v>-1.1494379425735134E-2</v>
      </c>
      <c r="U744">
        <v>621.11</v>
      </c>
      <c r="V744" s="25">
        <v>621.70000000000005</v>
      </c>
      <c r="W744" s="25">
        <v>1420.75</v>
      </c>
      <c r="X744" s="25">
        <v>1420.66</v>
      </c>
      <c r="Y744" s="25">
        <v>16465</v>
      </c>
      <c r="Z744" s="25">
        <v>16452.23</v>
      </c>
      <c r="AA744" s="26">
        <v>32.119999999999997</v>
      </c>
      <c r="AB744" s="27">
        <v>525</v>
      </c>
    </row>
    <row r="745" spans="1:28" x14ac:dyDescent="0.3">
      <c r="A745" s="5">
        <v>45176</v>
      </c>
      <c r="B745" s="25">
        <f t="shared" si="93"/>
        <v>3.6791759061074813E-4</v>
      </c>
      <c r="C745" s="25">
        <f t="shared" si="94"/>
        <v>-1.7793599000773153E-3</v>
      </c>
      <c r="D745" s="25">
        <f t="shared" si="95"/>
        <v>-2.2779053129939539E-3</v>
      </c>
      <c r="E745" s="25">
        <f t="shared" si="96"/>
        <v>2.1045577963793465E-3</v>
      </c>
      <c r="F745" s="25">
        <f t="shared" si="97"/>
        <v>1.1606753157075063E-3</v>
      </c>
      <c r="G745" s="25">
        <f t="shared" si="98"/>
        <v>2.3762645253284486E-3</v>
      </c>
      <c r="H745" s="25">
        <f t="shared" si="99"/>
        <v>1.2723240246062418E-3</v>
      </c>
      <c r="I745" s="25">
        <f t="shared" si="100"/>
        <v>5.7637047167501338E-3</v>
      </c>
      <c r="U745">
        <v>613.67999999999995</v>
      </c>
      <c r="V745" s="25">
        <v>615.29999999999995</v>
      </c>
      <c r="W745" s="25">
        <v>1406.25</v>
      </c>
      <c r="X745" s="25">
        <v>1403.54</v>
      </c>
      <c r="Y745" s="25">
        <v>16305</v>
      </c>
      <c r="Z745" s="25">
        <v>16276.07</v>
      </c>
      <c r="AA745" s="26">
        <v>32.204000000000001</v>
      </c>
      <c r="AB745" s="27">
        <v>519</v>
      </c>
    </row>
    <row r="746" spans="1:28" x14ac:dyDescent="0.3">
      <c r="A746" s="5">
        <v>45177</v>
      </c>
      <c r="B746" s="25">
        <f t="shared" si="93"/>
        <v>3.4273856918535101E-3</v>
      </c>
      <c r="C746" s="25">
        <f t="shared" si="94"/>
        <v>5.6828425002931962E-3</v>
      </c>
      <c r="D746" s="25">
        <f t="shared" si="95"/>
        <v>5.3610720555553118E-3</v>
      </c>
      <c r="E746" s="25">
        <f t="shared" si="96"/>
        <v>2.6561286246302288E-3</v>
      </c>
      <c r="F746" s="25">
        <f t="shared" si="97"/>
        <v>1.9906587831641223E-3</v>
      </c>
      <c r="G746" s="25">
        <f t="shared" si="98"/>
        <v>1.8677477961602611E-3</v>
      </c>
      <c r="H746" s="25">
        <f t="shared" si="99"/>
        <v>-3.9775074967420962E-3</v>
      </c>
      <c r="I746" s="25">
        <f t="shared" si="100"/>
        <v>1.9138761822841976E-3</v>
      </c>
      <c r="U746">
        <v>615.14</v>
      </c>
      <c r="V746" s="25">
        <v>613.9</v>
      </c>
      <c r="W746" s="25">
        <v>1403.75</v>
      </c>
      <c r="X746" s="25">
        <v>1405.17</v>
      </c>
      <c r="Y746" s="25">
        <v>16311</v>
      </c>
      <c r="Z746" s="25">
        <v>16310.36</v>
      </c>
      <c r="AA746" s="26">
        <v>32.244999999999997</v>
      </c>
      <c r="AB746" s="27">
        <v>522</v>
      </c>
    </row>
    <row r="747" spans="1:28" x14ac:dyDescent="0.3">
      <c r="A747" s="5">
        <v>45180</v>
      </c>
      <c r="B747" s="25">
        <f t="shared" si="93"/>
        <v>1.1481461362739101E-2</v>
      </c>
      <c r="C747" s="25">
        <f t="shared" si="94"/>
        <v>8.990805385016969E-3</v>
      </c>
      <c r="D747" s="25">
        <f t="shared" si="95"/>
        <v>1.3358209417960076E-2</v>
      </c>
      <c r="E747" s="25">
        <f t="shared" si="96"/>
        <v>1.2371078786629569E-2</v>
      </c>
      <c r="F747" s="25">
        <f t="shared" si="97"/>
        <v>1.2640216287844327E-2</v>
      </c>
      <c r="G747" s="25">
        <f t="shared" si="98"/>
        <v>1.4353966574792286E-2</v>
      </c>
      <c r="H747" s="25">
        <f t="shared" si="99"/>
        <v>6.6719669059994539E-3</v>
      </c>
      <c r="I747" s="25">
        <f t="shared" si="100"/>
        <v>1.893996010092169E-2</v>
      </c>
      <c r="U747">
        <v>616.29</v>
      </c>
      <c r="V747" s="25">
        <v>617.20000000000005</v>
      </c>
      <c r="W747" s="25">
        <v>1411.75</v>
      </c>
      <c r="X747" s="25">
        <v>1407.97</v>
      </c>
      <c r="Y747" s="25">
        <v>16367</v>
      </c>
      <c r="Z747" s="25">
        <v>16353.74</v>
      </c>
      <c r="AA747" s="26">
        <v>32.116999999999997</v>
      </c>
      <c r="AB747" s="27">
        <v>523</v>
      </c>
    </row>
    <row r="748" spans="1:28" x14ac:dyDescent="0.3">
      <c r="A748" s="5">
        <v>45181</v>
      </c>
      <c r="B748" s="25">
        <f t="shared" si="93"/>
        <v>-8.7967321889951353E-3</v>
      </c>
      <c r="C748" s="25">
        <f t="shared" si="94"/>
        <v>-7.0447631963411342E-3</v>
      </c>
      <c r="D748" s="25">
        <f t="shared" si="95"/>
        <v>-6.4154189562000245E-3</v>
      </c>
      <c r="E748" s="25">
        <f t="shared" si="96"/>
        <v>-6.238423947187436E-3</v>
      </c>
      <c r="F748" s="25">
        <f t="shared" si="97"/>
        <v>-5.9296843494761444E-3</v>
      </c>
      <c r="G748" s="25">
        <f t="shared" si="98"/>
        <v>-5.8552403095972969E-3</v>
      </c>
      <c r="H748" s="25">
        <f t="shared" si="99"/>
        <v>4.0199762435083971E-4</v>
      </c>
      <c r="I748" s="25">
        <f t="shared" si="100"/>
        <v>-7.5329923075451478E-3</v>
      </c>
      <c r="U748">
        <v>625.20000000000005</v>
      </c>
      <c r="V748" s="25">
        <v>625.5</v>
      </c>
      <c r="W748" s="25">
        <v>1424.5</v>
      </c>
      <c r="X748" s="25">
        <v>1425.88</v>
      </c>
      <c r="Y748" s="25">
        <v>16556</v>
      </c>
      <c r="Z748" s="25">
        <v>16557.310000000001</v>
      </c>
      <c r="AA748" s="26">
        <v>32.332000000000001</v>
      </c>
      <c r="AB748" s="27">
        <v>533</v>
      </c>
    </row>
    <row r="749" spans="1:28" x14ac:dyDescent="0.3">
      <c r="A749" s="5">
        <v>45182</v>
      </c>
      <c r="B749" s="25">
        <f t="shared" si="93"/>
        <v>-1.0166672576427204E-2</v>
      </c>
      <c r="C749" s="25">
        <f t="shared" si="94"/>
        <v>-1.0303875138271945E-2</v>
      </c>
      <c r="D749" s="25">
        <f t="shared" si="95"/>
        <v>-1.2792660897719325E-2</v>
      </c>
      <c r="E749" s="25">
        <f t="shared" si="96"/>
        <v>-1.1058628231882828E-2</v>
      </c>
      <c r="F749" s="25">
        <f t="shared" si="97"/>
        <v>-1.1287850564529685E-2</v>
      </c>
      <c r="G749" s="25">
        <f t="shared" si="98"/>
        <v>-1.2970896538163041E-2</v>
      </c>
      <c r="H749" s="25">
        <f t="shared" si="99"/>
        <v>-1.8876980338228275E-3</v>
      </c>
      <c r="I749" s="25">
        <f t="shared" si="100"/>
        <v>-1.7159620282826395E-2</v>
      </c>
      <c r="U749">
        <v>621.54999999999995</v>
      </c>
      <c r="V749" s="25">
        <v>621.5</v>
      </c>
      <c r="W749" s="25">
        <v>1414.5</v>
      </c>
      <c r="X749" s="25">
        <v>1417.45</v>
      </c>
      <c r="Y749" s="25">
        <v>16411</v>
      </c>
      <c r="Z749" s="25">
        <v>16454.34</v>
      </c>
      <c r="AA749" s="26">
        <v>32.344999999999999</v>
      </c>
      <c r="AB749" s="27">
        <v>529</v>
      </c>
    </row>
    <row r="750" spans="1:28" x14ac:dyDescent="0.3">
      <c r="A750" s="5">
        <v>45183</v>
      </c>
      <c r="B750" s="25">
        <f t="shared" si="93"/>
        <v>1.2965749492182059E-2</v>
      </c>
      <c r="C750" s="25">
        <f t="shared" si="94"/>
        <v>1.559209475983628E-2</v>
      </c>
      <c r="D750" s="25">
        <f t="shared" si="95"/>
        <v>1.584511728019012E-2</v>
      </c>
      <c r="E750" s="25">
        <f t="shared" si="96"/>
        <v>1.1008792113692789E-2</v>
      </c>
      <c r="F750" s="25">
        <f t="shared" si="97"/>
        <v>1.2296195941241202E-2</v>
      </c>
      <c r="G750" s="25">
        <f t="shared" si="98"/>
        <v>1.2954807598504271E-2</v>
      </c>
      <c r="H750" s="25">
        <f t="shared" si="99"/>
        <v>-1.6740556347795285E-3</v>
      </c>
      <c r="I750" s="25">
        <f t="shared" si="100"/>
        <v>1.5267472130788381E-2</v>
      </c>
      <c r="U750">
        <v>613.54</v>
      </c>
      <c r="V750" s="25">
        <v>613.6</v>
      </c>
      <c r="W750" s="25">
        <v>1400</v>
      </c>
      <c r="X750" s="25">
        <v>1401.54</v>
      </c>
      <c r="Y750" s="25">
        <v>16245</v>
      </c>
      <c r="Z750" s="25">
        <v>16273.38</v>
      </c>
      <c r="AA750" s="26">
        <v>32.283999999999999</v>
      </c>
      <c r="AB750" s="27">
        <v>520</v>
      </c>
    </row>
    <row r="751" spans="1:28" x14ac:dyDescent="0.3">
      <c r="A751" s="5">
        <v>45184</v>
      </c>
      <c r="B751" s="25">
        <f t="shared" si="93"/>
        <v>4.3049937640368746E-3</v>
      </c>
      <c r="C751" s="25">
        <f t="shared" si="94"/>
        <v>4.0354471817861089E-3</v>
      </c>
      <c r="D751" s="25">
        <f t="shared" si="95"/>
        <v>3.6826556710811732E-3</v>
      </c>
      <c r="E751" s="25">
        <f t="shared" si="96"/>
        <v>4.0668350460897435E-3</v>
      </c>
      <c r="F751" s="25">
        <f t="shared" si="97"/>
        <v>4.4373101600934488E-3</v>
      </c>
      <c r="G751" s="25">
        <f t="shared" si="98"/>
        <v>5.3913676369704419E-3</v>
      </c>
      <c r="H751" s="25">
        <f t="shared" si="99"/>
        <v>-3.4810751880470932E-3</v>
      </c>
      <c r="I751" s="25">
        <f t="shared" si="100"/>
        <v>7.5472056353829038E-3</v>
      </c>
      <c r="U751">
        <v>621.54</v>
      </c>
      <c r="V751" s="25">
        <v>623.4</v>
      </c>
      <c r="W751" s="25">
        <v>1422</v>
      </c>
      <c r="X751" s="25">
        <v>1418.88</v>
      </c>
      <c r="Y751" s="25">
        <v>16457</v>
      </c>
      <c r="Z751" s="25">
        <v>16453.52</v>
      </c>
      <c r="AA751" s="26">
        <v>32.229999999999997</v>
      </c>
      <c r="AB751" s="27">
        <v>528</v>
      </c>
    </row>
    <row r="752" spans="1:28" x14ac:dyDescent="0.3">
      <c r="A752" s="5">
        <v>45187</v>
      </c>
      <c r="B752" s="25">
        <f t="shared" si="93"/>
        <v>1.1190779201961593E-2</v>
      </c>
      <c r="C752" s="25">
        <f t="shared" si="94"/>
        <v>1.4083515400689346E-2</v>
      </c>
      <c r="D752" s="25">
        <f t="shared" si="95"/>
        <v>1.6327540335804164E-2</v>
      </c>
      <c r="E752" s="25">
        <f t="shared" si="96"/>
        <v>9.1261938639650604E-3</v>
      </c>
      <c r="F752" s="25">
        <f t="shared" si="97"/>
        <v>1.195472333609375E-2</v>
      </c>
      <c r="G752" s="25">
        <f t="shared" si="98"/>
        <v>1.4804260465093599E-2</v>
      </c>
      <c r="H752" s="25">
        <f t="shared" si="99"/>
        <v>-1.8698584356099859E-3</v>
      </c>
      <c r="I752" s="25">
        <f t="shared" si="100"/>
        <v>2.2305757514298186E-2</v>
      </c>
      <c r="U752">
        <v>624.9</v>
      </c>
      <c r="V752" s="25">
        <v>625.70000000000005</v>
      </c>
      <c r="W752" s="25">
        <v>1427.75</v>
      </c>
      <c r="X752" s="25">
        <v>1425.19</v>
      </c>
      <c r="Y752" s="25">
        <v>16528</v>
      </c>
      <c r="Z752" s="25">
        <v>16520.57</v>
      </c>
      <c r="AA752" s="26">
        <v>32.118000000000002</v>
      </c>
      <c r="AB752" s="27">
        <v>532</v>
      </c>
    </row>
    <row r="753" spans="1:28" x14ac:dyDescent="0.3">
      <c r="A753" s="5">
        <v>45188</v>
      </c>
      <c r="B753" s="25">
        <f t="shared" si="93"/>
        <v>7.9852638123753365E-3</v>
      </c>
      <c r="C753" s="25">
        <f t="shared" si="94"/>
        <v>8.0818942179852558E-3</v>
      </c>
      <c r="D753" s="25">
        <f t="shared" si="95"/>
        <v>8.61062071556889E-3</v>
      </c>
      <c r="E753" s="25">
        <f t="shared" si="96"/>
        <v>9.1874952559430137E-3</v>
      </c>
      <c r="F753" s="25">
        <f t="shared" si="97"/>
        <v>8.5742030527001835E-3</v>
      </c>
      <c r="G753" s="25">
        <f t="shared" si="98"/>
        <v>9.2285167478281631E-3</v>
      </c>
      <c r="H753" s="25">
        <f t="shared" si="99"/>
        <v>5.1026868651056325E-3</v>
      </c>
      <c r="I753" s="25">
        <f t="shared" si="100"/>
        <v>1.0969031370573937E-2</v>
      </c>
      <c r="U753">
        <v>634.22</v>
      </c>
      <c r="V753" s="25">
        <v>636</v>
      </c>
      <c r="W753" s="25">
        <v>1448</v>
      </c>
      <c r="X753" s="25">
        <v>1442.33</v>
      </c>
      <c r="Y753" s="25">
        <v>16714</v>
      </c>
      <c r="Z753" s="25">
        <v>16672.03</v>
      </c>
      <c r="AA753" s="26">
        <v>32.058</v>
      </c>
      <c r="AB753" s="27">
        <v>544</v>
      </c>
    </row>
    <row r="754" spans="1:28" x14ac:dyDescent="0.3">
      <c r="A754" s="5">
        <v>45189</v>
      </c>
      <c r="B754" s="25">
        <f t="shared" si="93"/>
        <v>-4.5807510421290052E-3</v>
      </c>
      <c r="C754" s="25">
        <f t="shared" si="94"/>
        <v>-6.7016317490269381E-3</v>
      </c>
      <c r="D754" s="25">
        <f t="shared" si="95"/>
        <v>-2.3410077019735899E-3</v>
      </c>
      <c r="E754" s="25">
        <f t="shared" si="96"/>
        <v>-2.5791124159234634E-3</v>
      </c>
      <c r="F754" s="25">
        <f t="shared" si="97"/>
        <v>-3.1601693821156304E-3</v>
      </c>
      <c r="G754" s="25">
        <f t="shared" si="98"/>
        <v>-7.6579853864794844E-4</v>
      </c>
      <c r="H754" s="25">
        <f t="shared" si="99"/>
        <v>-6.8299651843217811E-4</v>
      </c>
      <c r="I754" s="25">
        <f t="shared" si="100"/>
        <v>5.4397232958181213E-3</v>
      </c>
      <c r="U754">
        <v>640.1</v>
      </c>
      <c r="V754" s="25">
        <v>641.5</v>
      </c>
      <c r="W754" s="25">
        <v>1459.75</v>
      </c>
      <c r="X754" s="25">
        <v>1454.75</v>
      </c>
      <c r="Y754" s="25">
        <v>16848</v>
      </c>
      <c r="Z754" s="25">
        <v>16825.91</v>
      </c>
      <c r="AA754" s="26">
        <v>32.222000000000001</v>
      </c>
      <c r="AB754" s="27">
        <v>550</v>
      </c>
    </row>
    <row r="755" spans="1:28" x14ac:dyDescent="0.3">
      <c r="A755" s="5">
        <v>45190</v>
      </c>
      <c r="B755" s="25">
        <f t="shared" si="93"/>
        <v>-7.3010497867755965E-3</v>
      </c>
      <c r="C755" s="25">
        <f t="shared" si="94"/>
        <v>-7.6151285272523066E-3</v>
      </c>
      <c r="D755" s="25">
        <f t="shared" si="95"/>
        <v>-9.1038142494705623E-3</v>
      </c>
      <c r="E755" s="25">
        <f t="shared" si="96"/>
        <v>-7.7961059215125904E-3</v>
      </c>
      <c r="F755" s="25">
        <f t="shared" si="97"/>
        <v>-7.6003882241264054E-3</v>
      </c>
      <c r="G755" s="25">
        <f t="shared" si="98"/>
        <v>-9.4723412638650448E-3</v>
      </c>
      <c r="H755" s="25">
        <f t="shared" si="99"/>
        <v>1.0553435501636534E-3</v>
      </c>
      <c r="I755" s="25">
        <f t="shared" si="100"/>
        <v>-1.4572206859090723E-2</v>
      </c>
      <c r="U755">
        <v>639.61</v>
      </c>
      <c r="V755" s="25">
        <v>640</v>
      </c>
      <c r="W755" s="25">
        <v>1450</v>
      </c>
      <c r="X755" s="25">
        <v>1450.16</v>
      </c>
      <c r="Y755" s="25">
        <v>16771</v>
      </c>
      <c r="Z755" s="25">
        <v>16782.57</v>
      </c>
      <c r="AA755" s="26">
        <v>32.200000000000003</v>
      </c>
      <c r="AB755" s="27">
        <v>553</v>
      </c>
    </row>
    <row r="756" spans="1:28" x14ac:dyDescent="0.3">
      <c r="A756" s="5">
        <v>45191</v>
      </c>
      <c r="B756" s="25">
        <f t="shared" si="93"/>
        <v>6.006186373760346E-5</v>
      </c>
      <c r="C756" s="25">
        <f t="shared" si="94"/>
        <v>-1.2168623839675053E-3</v>
      </c>
      <c r="D756" s="25">
        <f t="shared" si="95"/>
        <v>1.5755478286791191E-3</v>
      </c>
      <c r="E756" s="25">
        <f t="shared" si="96"/>
        <v>-5.8207306750334873E-4</v>
      </c>
      <c r="F756" s="25">
        <f t="shared" si="97"/>
        <v>-1.940485451910336E-3</v>
      </c>
      <c r="G756" s="25">
        <f t="shared" si="98"/>
        <v>1.8922078243480171E-3</v>
      </c>
      <c r="H756" s="25">
        <f t="shared" si="99"/>
        <v>4.8588103325866378E-3</v>
      </c>
      <c r="I756" s="25">
        <f t="shared" si="100"/>
        <v>1.0949014489670303E-2</v>
      </c>
      <c r="U756">
        <v>633.58000000000004</v>
      </c>
      <c r="V756" s="25">
        <v>634.20000000000005</v>
      </c>
      <c r="W756" s="25">
        <v>1439</v>
      </c>
      <c r="X756" s="25">
        <v>1439.18</v>
      </c>
      <c r="Y756" s="25">
        <v>16649</v>
      </c>
      <c r="Z756" s="25">
        <v>16652.240000000002</v>
      </c>
      <c r="AA756" s="26">
        <v>32.234000000000002</v>
      </c>
      <c r="AB756" s="27">
        <v>545</v>
      </c>
    </row>
    <row r="757" spans="1:28" x14ac:dyDescent="0.3">
      <c r="A757" s="5">
        <v>45194</v>
      </c>
      <c r="B757" s="25">
        <f t="shared" si="93"/>
        <v>-1.3544771108452328E-2</v>
      </c>
      <c r="C757" s="25">
        <f t="shared" si="94"/>
        <v>-1.2250765745858382E-2</v>
      </c>
      <c r="D757" s="25">
        <f t="shared" si="95"/>
        <v>-1.3152871653003278E-2</v>
      </c>
      <c r="E757" s="25">
        <f t="shared" si="96"/>
        <v>-1.2189927950347353E-2</v>
      </c>
      <c r="F757" s="25">
        <f t="shared" si="97"/>
        <v>-1.0835510066414306E-2</v>
      </c>
      <c r="G757" s="25">
        <f t="shared" si="98"/>
        <v>-1.3241445919712488E-2</v>
      </c>
      <c r="H757" s="25">
        <f t="shared" si="99"/>
        <v>1.2348346880772571E-4</v>
      </c>
      <c r="I757" s="25">
        <f t="shared" si="100"/>
        <v>-2.0165669594594413E-2</v>
      </c>
      <c r="U757">
        <v>634.78</v>
      </c>
      <c r="V757" s="25">
        <v>635.20000000000005</v>
      </c>
      <c r="W757" s="25">
        <v>1437.25</v>
      </c>
      <c r="X757" s="25">
        <v>1436.39</v>
      </c>
      <c r="Y757" s="25">
        <v>16650</v>
      </c>
      <c r="Z757" s="25">
        <v>16642.55</v>
      </c>
      <c r="AA757" s="26">
        <v>32.390999999999998</v>
      </c>
      <c r="AB757" s="27">
        <v>551</v>
      </c>
    </row>
    <row r="758" spans="1:28" x14ac:dyDescent="0.3">
      <c r="A758" s="5">
        <v>45195</v>
      </c>
      <c r="B758" s="25">
        <f t="shared" si="93"/>
        <v>2.128501426947497E-3</v>
      </c>
      <c r="C758" s="25">
        <f t="shared" si="94"/>
        <v>-1.9388390668615163E-3</v>
      </c>
      <c r="D758" s="25">
        <f t="shared" si="95"/>
        <v>0</v>
      </c>
      <c r="E758" s="25">
        <f t="shared" si="96"/>
        <v>7.1867999459789055E-4</v>
      </c>
      <c r="F758" s="25">
        <f t="shared" si="97"/>
        <v>-1.7595906533719391E-4</v>
      </c>
      <c r="G758" s="25">
        <f t="shared" si="98"/>
        <v>2.5031302181186964E-3</v>
      </c>
      <c r="H758" s="25">
        <f t="shared" si="99"/>
        <v>-4.6314165243153559E-4</v>
      </c>
      <c r="I758" s="25">
        <f t="shared" si="100"/>
        <v>1.1049836186584935E-2</v>
      </c>
      <c r="U758">
        <v>626.42999999999995</v>
      </c>
      <c r="V758" s="25">
        <v>626.9</v>
      </c>
      <c r="W758" s="25">
        <v>1419.75</v>
      </c>
      <c r="X758" s="25">
        <v>1420.91</v>
      </c>
      <c r="Y758" s="25">
        <v>16426</v>
      </c>
      <c r="Z758" s="25">
        <v>16440.91</v>
      </c>
      <c r="AA758" s="26">
        <v>32.395000000000003</v>
      </c>
      <c r="AB758" s="27">
        <v>540</v>
      </c>
    </row>
    <row r="759" spans="1:28" x14ac:dyDescent="0.3">
      <c r="A759" s="5">
        <v>45196</v>
      </c>
      <c r="B759" s="25">
        <f t="shared" si="93"/>
        <v>-2.8593175374281299E-3</v>
      </c>
      <c r="C759" s="25">
        <f t="shared" si="94"/>
        <v>-3.1807766700844005E-3</v>
      </c>
      <c r="D759" s="25">
        <f t="shared" si="95"/>
        <v>2.0715488246233638E-3</v>
      </c>
      <c r="E759" s="25">
        <f t="shared" si="96"/>
        <v>-7.3023659930402524E-4</v>
      </c>
      <c r="F759" s="25">
        <f t="shared" si="97"/>
        <v>-3.2573089046236399E-3</v>
      </c>
      <c r="G759" s="25">
        <f t="shared" si="98"/>
        <v>2.8780201291963964E-3</v>
      </c>
      <c r="H759" s="25">
        <f t="shared" si="99"/>
        <v>-1.4834963778912501E-3</v>
      </c>
      <c r="I759" s="25">
        <f t="shared" si="100"/>
        <v>1.8149318505677269E-2</v>
      </c>
      <c r="U759">
        <v>628</v>
      </c>
      <c r="V759" s="25">
        <v>626.9</v>
      </c>
      <c r="W759" s="25">
        <v>1417</v>
      </c>
      <c r="X759" s="25">
        <v>1420.66</v>
      </c>
      <c r="Y759" s="25">
        <v>16461</v>
      </c>
      <c r="Z759" s="25">
        <v>16452.73</v>
      </c>
      <c r="AA759" s="26">
        <v>32.380000000000003</v>
      </c>
      <c r="AB759" s="27">
        <v>546</v>
      </c>
    </row>
    <row r="760" spans="1:28" x14ac:dyDescent="0.3">
      <c r="A760" s="5">
        <v>45197</v>
      </c>
      <c r="B760" s="25">
        <f t="shared" si="93"/>
        <v>-9.6725578114485646E-3</v>
      </c>
      <c r="C760" s="25">
        <f t="shared" si="94"/>
        <v>-1.1929278830126188E-2</v>
      </c>
      <c r="D760" s="25">
        <f t="shared" si="95"/>
        <v>-1.4914878359230499E-2</v>
      </c>
      <c r="E760" s="25">
        <f t="shared" si="96"/>
        <v>-1.1584586708038698E-2</v>
      </c>
      <c r="F760" s="25">
        <f t="shared" si="97"/>
        <v>-1.3129229221993778E-2</v>
      </c>
      <c r="G760" s="25">
        <f t="shared" si="98"/>
        <v>-1.5972939704568704E-2</v>
      </c>
      <c r="H760" s="25">
        <f t="shared" si="99"/>
        <v>-1.1759974121687176E-3</v>
      </c>
      <c r="I760" s="25">
        <f t="shared" si="100"/>
        <v>-2.1819047394639725E-2</v>
      </c>
      <c r="U760">
        <v>629.80999999999995</v>
      </c>
      <c r="V760" s="25">
        <v>628.20000000000005</v>
      </c>
      <c r="W760" s="25">
        <v>1412.5</v>
      </c>
      <c r="X760" s="25">
        <v>1416.04</v>
      </c>
      <c r="Y760" s="25">
        <v>16414</v>
      </c>
      <c r="Z760" s="25">
        <v>16440.72</v>
      </c>
      <c r="AA760" s="26">
        <v>32.332000000000001</v>
      </c>
      <c r="AB760" s="27">
        <v>556</v>
      </c>
    </row>
    <row r="761" spans="1:28" x14ac:dyDescent="0.3">
      <c r="A761" s="5">
        <v>45201</v>
      </c>
      <c r="B761" s="25">
        <f t="shared" si="93"/>
        <v>4.7255296749308612E-3</v>
      </c>
      <c r="C761" s="25">
        <f t="shared" si="94"/>
        <v>3.2188868994719303E-3</v>
      </c>
      <c r="D761" s="25">
        <f t="shared" si="95"/>
        <v>3.2263296255312613E-3</v>
      </c>
      <c r="E761" s="25">
        <f t="shared" si="96"/>
        <v>3.5871040443891705E-3</v>
      </c>
      <c r="F761" s="25">
        <f t="shared" si="97"/>
        <v>2.4869412736377829E-3</v>
      </c>
      <c r="G761" s="25">
        <f t="shared" si="98"/>
        <v>1.5798300938688371E-3</v>
      </c>
      <c r="H761" s="25">
        <f t="shared" si="99"/>
        <v>-9.2939688836207431E-4</v>
      </c>
      <c r="I761" s="25">
        <f t="shared" si="100"/>
        <v>0</v>
      </c>
      <c r="U761">
        <v>619.83000000000004</v>
      </c>
      <c r="V761" s="25">
        <v>618.9</v>
      </c>
      <c r="W761" s="25">
        <v>1395.75</v>
      </c>
      <c r="X761" s="25">
        <v>1397.57</v>
      </c>
      <c r="Y761" s="25">
        <v>16256</v>
      </c>
      <c r="Z761" s="25">
        <v>16251.36</v>
      </c>
      <c r="AA761" s="26">
        <v>32.293999999999997</v>
      </c>
      <c r="AB761" s="27">
        <v>544</v>
      </c>
    </row>
    <row r="762" spans="1:28" x14ac:dyDescent="0.3">
      <c r="A762" s="5">
        <v>45202</v>
      </c>
      <c r="B762" s="25">
        <f t="shared" si="93"/>
        <v>1.5294732417800569E-3</v>
      </c>
      <c r="C762" s="25">
        <f t="shared" si="94"/>
        <v>3.5644307922426061E-3</v>
      </c>
      <c r="D762" s="25">
        <f t="shared" si="95"/>
        <v>2.7342196366608143E-3</v>
      </c>
      <c r="E762" s="25">
        <f t="shared" si="96"/>
        <v>3.0077788362133069E-3</v>
      </c>
      <c r="F762" s="25">
        <f t="shared" si="97"/>
        <v>3.2138443758877146E-3</v>
      </c>
      <c r="G762" s="25">
        <f t="shared" si="98"/>
        <v>2.316864261006166E-3</v>
      </c>
      <c r="H762" s="25">
        <f t="shared" si="99"/>
        <v>4.0520323308535309E-3</v>
      </c>
      <c r="I762" s="25">
        <f t="shared" si="100"/>
        <v>0</v>
      </c>
      <c r="U762">
        <v>620.80999999999995</v>
      </c>
      <c r="V762" s="25">
        <v>620.9</v>
      </c>
      <c r="W762" s="25">
        <v>1400.25</v>
      </c>
      <c r="X762" s="25">
        <v>1401.05</v>
      </c>
      <c r="Y762" s="25">
        <v>16333</v>
      </c>
      <c r="Z762" s="25">
        <v>16309.76</v>
      </c>
      <c r="AA762" s="26">
        <v>32.264000000000003</v>
      </c>
      <c r="AB762" s="27">
        <v>544</v>
      </c>
    </row>
    <row r="763" spans="1:28" x14ac:dyDescent="0.3">
      <c r="A763" s="5">
        <v>45203</v>
      </c>
      <c r="B763" s="25">
        <f t="shared" si="93"/>
        <v>-1.801183656116161E-2</v>
      </c>
      <c r="C763" s="25">
        <f t="shared" si="94"/>
        <v>-1.8856624088882511E-2</v>
      </c>
      <c r="D763" s="25">
        <f t="shared" si="95"/>
        <v>-2.0117485724938475E-2</v>
      </c>
      <c r="E763" s="25">
        <f t="shared" si="96"/>
        <v>-1.7584595992076027E-2</v>
      </c>
      <c r="F763" s="25">
        <f t="shared" si="97"/>
        <v>-1.7990047499574436E-2</v>
      </c>
      <c r="G763" s="25">
        <f t="shared" si="98"/>
        <v>-1.9276610584868348E-2</v>
      </c>
      <c r="H763" s="25">
        <f t="shared" si="99"/>
        <v>2.7778206632434783E-4</v>
      </c>
      <c r="I763" s="25">
        <f t="shared" si="100"/>
        <v>-2.418722561400382E-2</v>
      </c>
      <c r="U763">
        <v>622.25</v>
      </c>
      <c r="V763" s="25">
        <v>622.6</v>
      </c>
      <c r="W763" s="25">
        <v>1405.25</v>
      </c>
      <c r="X763" s="25">
        <v>1405.56</v>
      </c>
      <c r="Y763" s="25">
        <v>16358</v>
      </c>
      <c r="Z763" s="25">
        <v>16358.89</v>
      </c>
      <c r="AA763" s="26">
        <v>32.395000000000003</v>
      </c>
      <c r="AB763" s="27">
        <v>544</v>
      </c>
    </row>
    <row r="764" spans="1:28" x14ac:dyDescent="0.3">
      <c r="A764" s="5">
        <v>45204</v>
      </c>
      <c r="B764" s="25">
        <f t="shared" si="93"/>
        <v>5.338643258915656E-3</v>
      </c>
      <c r="C764" s="25">
        <f t="shared" si="94"/>
        <v>9.7420940081373274E-3</v>
      </c>
      <c r="D764" s="25">
        <f t="shared" si="95"/>
        <v>6.0452761508811778E-3</v>
      </c>
      <c r="E764" s="25">
        <f t="shared" si="96"/>
        <v>3.7797696851319508E-3</v>
      </c>
      <c r="F764" s="25">
        <f t="shared" si="97"/>
        <v>5.5405805828427825E-3</v>
      </c>
      <c r="G764" s="25">
        <f t="shared" si="98"/>
        <v>4.6747388171625723E-3</v>
      </c>
      <c r="H764" s="25">
        <f t="shared" si="99"/>
        <v>1.8499111152138978E-3</v>
      </c>
      <c r="I764" s="25">
        <f t="shared" si="100"/>
        <v>3.7594029239057455E-3</v>
      </c>
      <c r="U764">
        <v>610.37</v>
      </c>
      <c r="V764" s="25">
        <v>610.20000000000005</v>
      </c>
      <c r="W764" s="25">
        <v>1379</v>
      </c>
      <c r="X764" s="25">
        <v>1380.5</v>
      </c>
      <c r="Y764" s="25">
        <v>16066</v>
      </c>
      <c r="Z764" s="25">
        <v>16073.74</v>
      </c>
      <c r="AA764" s="26">
        <v>32.404000000000003</v>
      </c>
      <c r="AB764" s="27">
        <v>531</v>
      </c>
    </row>
    <row r="765" spans="1:28" x14ac:dyDescent="0.3">
      <c r="A765" s="5">
        <v>45205</v>
      </c>
      <c r="B765" s="25">
        <f t="shared" si="93"/>
        <v>4.9517208241294658E-4</v>
      </c>
      <c r="C765" s="25">
        <f t="shared" si="94"/>
        <v>-2.696630847599313E-3</v>
      </c>
      <c r="D765" s="25">
        <f t="shared" si="95"/>
        <v>-4.0806389767165446E-3</v>
      </c>
      <c r="E765" s="25">
        <f t="shared" si="96"/>
        <v>9.3358107578339839E-4</v>
      </c>
      <c r="F765" s="25">
        <f t="shared" si="97"/>
        <v>1.087171840616141E-3</v>
      </c>
      <c r="G765" s="25">
        <f t="shared" si="98"/>
        <v>-8.1538800283428208E-5</v>
      </c>
      <c r="H765" s="25">
        <f t="shared" si="99"/>
        <v>-4.4764905032936043E-3</v>
      </c>
      <c r="I765" s="25">
        <f t="shared" si="100"/>
        <v>-1.8779348242002089E-3</v>
      </c>
      <c r="U765">
        <v>613.23</v>
      </c>
      <c r="V765" s="25">
        <v>613.9</v>
      </c>
      <c r="W765" s="25">
        <v>1392.5</v>
      </c>
      <c r="X765" s="25">
        <v>1388.17</v>
      </c>
      <c r="Y765" s="25">
        <v>16152</v>
      </c>
      <c r="Z765" s="25">
        <v>16134.61</v>
      </c>
      <c r="AA765" s="26">
        <v>32.463999999999999</v>
      </c>
      <c r="AB765" s="27">
        <v>533</v>
      </c>
    </row>
    <row r="766" spans="1:28" x14ac:dyDescent="0.3">
      <c r="A766" s="5">
        <v>45210</v>
      </c>
      <c r="B766" s="25">
        <f t="shared" si="93"/>
        <v>-1.0137848433490694E-2</v>
      </c>
      <c r="C766" s="25">
        <f t="shared" si="94"/>
        <v>-9.0416529169500097E-3</v>
      </c>
      <c r="D766" s="25">
        <f t="shared" si="95"/>
        <v>-3.9331417468370915E-3</v>
      </c>
      <c r="E766" s="25">
        <f t="shared" si="96"/>
        <v>-9.2321411411221462E-3</v>
      </c>
      <c r="F766" s="25">
        <f t="shared" si="97"/>
        <v>-8.17186318127598E-3</v>
      </c>
      <c r="G766" s="25">
        <f t="shared" si="98"/>
        <v>-6.9223681465926832E-3</v>
      </c>
      <c r="H766" s="25">
        <f t="shared" si="99"/>
        <v>4.5996963187641118E-3</v>
      </c>
      <c r="I766" s="25">
        <f t="shared" si="100"/>
        <v>-5.655057483344988E-3</v>
      </c>
      <c r="U766">
        <v>613.17999999999995</v>
      </c>
      <c r="V766" s="25">
        <v>611.4</v>
      </c>
      <c r="W766" s="25">
        <v>1388.75</v>
      </c>
      <c r="X766" s="25">
        <v>1389.68</v>
      </c>
      <c r="Y766" s="25">
        <v>16160</v>
      </c>
      <c r="Z766" s="25">
        <v>16149.68</v>
      </c>
      <c r="AA766" s="26">
        <v>32.319000000000003</v>
      </c>
      <c r="AB766" s="27">
        <v>532</v>
      </c>
    </row>
    <row r="767" spans="1:28" x14ac:dyDescent="0.3">
      <c r="A767" s="5">
        <v>45211</v>
      </c>
      <c r="B767" s="25">
        <f t="shared" si="93"/>
        <v>3.3076449165661569E-3</v>
      </c>
      <c r="C767" s="25">
        <f t="shared" si="94"/>
        <v>6.3377305845491389E-3</v>
      </c>
      <c r="D767" s="25">
        <f t="shared" si="95"/>
        <v>4.4236985386223423E-3</v>
      </c>
      <c r="E767" s="25">
        <f t="shared" si="96"/>
        <v>2.3277287574516923E-3</v>
      </c>
      <c r="F767" s="25">
        <f t="shared" si="97"/>
        <v>3.2883330129276802E-3</v>
      </c>
      <c r="G767" s="25">
        <f t="shared" si="98"/>
        <v>1.7064010572404443E-3</v>
      </c>
      <c r="H767" s="25">
        <f t="shared" si="99"/>
        <v>-2.4052557156914798E-3</v>
      </c>
      <c r="I767" s="25">
        <f t="shared" si="100"/>
        <v>-1.8921481520379265E-3</v>
      </c>
      <c r="U767">
        <v>608.95000000000005</v>
      </c>
      <c r="V767" s="25">
        <v>609</v>
      </c>
      <c r="W767" s="25">
        <v>1376.25</v>
      </c>
      <c r="X767" s="25">
        <v>1378.37</v>
      </c>
      <c r="Y767" s="25">
        <v>15997</v>
      </c>
      <c r="Z767" s="25">
        <v>16001.27</v>
      </c>
      <c r="AA767" s="26">
        <v>32.468000000000004</v>
      </c>
      <c r="AB767" s="27">
        <v>529</v>
      </c>
    </row>
    <row r="768" spans="1:28" x14ac:dyDescent="0.3">
      <c r="A768" s="5">
        <v>45212</v>
      </c>
      <c r="B768" s="25">
        <f t="shared" si="93"/>
        <v>2.0901528505665443E-2</v>
      </c>
      <c r="C768" s="25">
        <f t="shared" si="94"/>
        <v>2.1252697401194422E-2</v>
      </c>
      <c r="D768" s="25">
        <f t="shared" si="95"/>
        <v>2.2149478775221724E-2</v>
      </c>
      <c r="E768" s="25">
        <f t="shared" si="96"/>
        <v>2.2099519077584274E-2</v>
      </c>
      <c r="F768" s="25">
        <f t="shared" si="97"/>
        <v>2.1956741492100588E-2</v>
      </c>
      <c r="G768" s="25">
        <f t="shared" si="98"/>
        <v>2.5540327856785741E-2</v>
      </c>
      <c r="H768" s="25">
        <f t="shared" si="99"/>
        <v>-2.9682787238087581E-3</v>
      </c>
      <c r="I768" s="25">
        <f t="shared" si="100"/>
        <v>3.535251871571965E-2</v>
      </c>
      <c r="U768">
        <v>609.99</v>
      </c>
      <c r="V768" s="25">
        <v>611.70000000000005</v>
      </c>
      <c r="W768" s="25">
        <v>1385</v>
      </c>
      <c r="X768" s="25">
        <v>1382.91</v>
      </c>
      <c r="Y768" s="25">
        <v>16050</v>
      </c>
      <c r="Z768" s="25">
        <v>16038.56</v>
      </c>
      <c r="AA768" s="26">
        <v>32.39</v>
      </c>
      <c r="AB768" s="27">
        <v>528</v>
      </c>
    </row>
    <row r="769" spans="1:28" x14ac:dyDescent="0.3">
      <c r="A769" s="5">
        <v>45215</v>
      </c>
      <c r="B769" s="25">
        <f t="shared" si="93"/>
        <v>7.5981279135465957E-3</v>
      </c>
      <c r="C769" s="25">
        <f t="shared" si="94"/>
        <v>8.9718255075320989E-3</v>
      </c>
      <c r="D769" s="25">
        <f t="shared" si="95"/>
        <v>7.9630935199283721E-3</v>
      </c>
      <c r="E769" s="25">
        <f t="shared" si="96"/>
        <v>6.7285678992533519E-3</v>
      </c>
      <c r="F769" s="25">
        <f t="shared" si="97"/>
        <v>7.9829914357213688E-3</v>
      </c>
      <c r="G769" s="25">
        <f t="shared" si="98"/>
        <v>6.6575597094930576E-3</v>
      </c>
      <c r="H769" s="25">
        <f t="shared" si="99"/>
        <v>-6.0877315604648237E-3</v>
      </c>
      <c r="I769" s="25">
        <f t="shared" si="100"/>
        <v>3.6496390875493312E-3</v>
      </c>
      <c r="U769">
        <v>625.77</v>
      </c>
      <c r="V769" s="25">
        <v>625.4</v>
      </c>
      <c r="W769" s="25">
        <v>1414.75</v>
      </c>
      <c r="X769" s="25">
        <v>1413.61</v>
      </c>
      <c r="Y769" s="25">
        <v>16389</v>
      </c>
      <c r="Z769" s="25">
        <v>16396.95</v>
      </c>
      <c r="AA769" s="26">
        <v>32.293999999999997</v>
      </c>
      <c r="AB769" s="27">
        <v>547</v>
      </c>
    </row>
    <row r="770" spans="1:28" x14ac:dyDescent="0.3">
      <c r="A770" s="5">
        <v>45216</v>
      </c>
      <c r="B770" s="25">
        <f t="shared" si="93"/>
        <v>9.5821385830850495E-3</v>
      </c>
      <c r="C770" s="25">
        <f t="shared" si="94"/>
        <v>6.9808311413401408E-3</v>
      </c>
      <c r="D770" s="25">
        <f t="shared" si="95"/>
        <v>6.3251317769687952E-3</v>
      </c>
      <c r="E770" s="25">
        <f t="shared" si="96"/>
        <v>8.5478674251967968E-3</v>
      </c>
      <c r="F770" s="25">
        <f t="shared" si="97"/>
        <v>9.0609628429206366E-3</v>
      </c>
      <c r="G770" s="25">
        <f t="shared" si="98"/>
        <v>6.6608373722615031E-3</v>
      </c>
      <c r="H770" s="25">
        <f t="shared" si="99"/>
        <v>9.3420117029953864E-4</v>
      </c>
      <c r="I770" s="25">
        <f t="shared" si="100"/>
        <v>1.8198367169858993E-3</v>
      </c>
      <c r="U770">
        <v>629.95000000000005</v>
      </c>
      <c r="V770" s="25">
        <v>630.4</v>
      </c>
      <c r="W770" s="25">
        <v>1427.5</v>
      </c>
      <c r="X770" s="25">
        <v>1424.94</v>
      </c>
      <c r="Y770" s="25">
        <v>16514</v>
      </c>
      <c r="Z770" s="25">
        <v>16507.650000000001</v>
      </c>
      <c r="AA770" s="26">
        <v>32.097999999999999</v>
      </c>
      <c r="AB770" s="27">
        <v>549</v>
      </c>
    </row>
    <row r="771" spans="1:28" x14ac:dyDescent="0.3">
      <c r="A771" s="5">
        <v>45217</v>
      </c>
      <c r="B771" s="25">
        <f t="shared" ref="B771:B778" si="101">LN(Y772/Y771)</f>
        <v>2.0970020566070374E-3</v>
      </c>
      <c r="C771" s="25">
        <f t="shared" ref="C771:C778" si="102">LN(W772/W771)</f>
        <v>2.0847818530777187E-3</v>
      </c>
      <c r="D771" s="25">
        <f t="shared" ref="D771:D778" si="103">LN(V772/V771)</f>
        <v>3.6189167023414912E-3</v>
      </c>
      <c r="E771" s="25">
        <f t="shared" ref="E771:E778" si="104">LN(Z772/Z771)</f>
        <v>2.1353382459826003E-3</v>
      </c>
      <c r="F771" s="25">
        <f t="shared" ref="F771:F778" si="105">LN(X772/X771)</f>
        <v>7.1606100005931501E-4</v>
      </c>
      <c r="G771" s="25">
        <f t="shared" ref="G771:G778" si="106">LN(U772/U771)</f>
        <v>2.7243038777694552E-3</v>
      </c>
      <c r="H771" s="25">
        <f t="shared" ref="H771:H778" si="107">LN(AA772/AA771)</f>
        <v>1.5861418101403063E-3</v>
      </c>
      <c r="I771" s="25">
        <f t="shared" ref="I771:I777" si="108">LN(AB772/AB771)</f>
        <v>9.0498355199178562E-3</v>
      </c>
      <c r="U771">
        <v>634.16</v>
      </c>
      <c r="V771" s="25">
        <v>634.4</v>
      </c>
      <c r="W771" s="25">
        <v>1437.5</v>
      </c>
      <c r="X771" s="25">
        <v>1437.91</v>
      </c>
      <c r="Y771" s="25">
        <v>16673</v>
      </c>
      <c r="Z771" s="25">
        <v>16649.36</v>
      </c>
      <c r="AA771" s="26">
        <v>32.128</v>
      </c>
      <c r="AB771" s="27">
        <v>550</v>
      </c>
    </row>
    <row r="772" spans="1:28" x14ac:dyDescent="0.3">
      <c r="A772" s="5">
        <v>45218</v>
      </c>
      <c r="B772" s="25">
        <f t="shared" si="101"/>
        <v>2.6300074932520752E-3</v>
      </c>
      <c r="C772" s="25">
        <f t="shared" si="102"/>
        <v>4.8476549225672256E-3</v>
      </c>
      <c r="D772" s="25">
        <f t="shared" si="103"/>
        <v>3.7623496332563201E-3</v>
      </c>
      <c r="E772" s="25">
        <f t="shared" si="104"/>
        <v>3.3435301768736663E-3</v>
      </c>
      <c r="F772" s="25">
        <f t="shared" si="105"/>
        <v>4.2510318836656439E-3</v>
      </c>
      <c r="G772" s="25">
        <f t="shared" si="106"/>
        <v>3.56344319620418E-3</v>
      </c>
      <c r="H772" s="25">
        <f t="shared" si="107"/>
        <v>1.3353831893906138E-3</v>
      </c>
      <c r="I772" s="25">
        <f t="shared" si="108"/>
        <v>1.8001805041478473E-3</v>
      </c>
      <c r="U772">
        <v>635.89</v>
      </c>
      <c r="V772" s="25">
        <v>636.70000000000005</v>
      </c>
      <c r="W772" s="25">
        <v>1440.5</v>
      </c>
      <c r="X772" s="25">
        <v>1438.94</v>
      </c>
      <c r="Y772" s="25">
        <v>16708</v>
      </c>
      <c r="Z772" s="25">
        <v>16684.95</v>
      </c>
      <c r="AA772" s="26">
        <v>32.179000000000002</v>
      </c>
      <c r="AB772" s="27">
        <v>555</v>
      </c>
    </row>
    <row r="773" spans="1:28" x14ac:dyDescent="0.3">
      <c r="A773" s="5">
        <v>45219</v>
      </c>
      <c r="B773" s="25">
        <f t="shared" si="101"/>
        <v>6.5642252095966824E-4</v>
      </c>
      <c r="C773" s="25">
        <f t="shared" si="102"/>
        <v>3.1039859375910123E-3</v>
      </c>
      <c r="D773" s="25">
        <f t="shared" si="103"/>
        <v>1.8758798685203431E-3</v>
      </c>
      <c r="E773" s="25">
        <f t="shared" si="104"/>
        <v>2.8787737817088113E-4</v>
      </c>
      <c r="F773" s="25">
        <f t="shared" si="105"/>
        <v>2.1912627879011543E-3</v>
      </c>
      <c r="G773" s="25">
        <f t="shared" si="106"/>
        <v>1.5188409624636613E-3</v>
      </c>
      <c r="H773" s="25">
        <f t="shared" si="107"/>
        <v>3.2224109188220083E-3</v>
      </c>
      <c r="I773" s="25">
        <f t="shared" si="108"/>
        <v>1.7969456767016347E-3</v>
      </c>
      <c r="U773">
        <v>638.16</v>
      </c>
      <c r="V773" s="25">
        <v>639.1</v>
      </c>
      <c r="W773" s="25">
        <v>1447.5</v>
      </c>
      <c r="X773" s="25">
        <v>1445.07</v>
      </c>
      <c r="Y773" s="25">
        <v>16752</v>
      </c>
      <c r="Z773" s="25">
        <v>16740.830000000002</v>
      </c>
      <c r="AA773" s="26">
        <v>32.222000000000001</v>
      </c>
      <c r="AB773" s="27">
        <v>556</v>
      </c>
    </row>
    <row r="774" spans="1:28" x14ac:dyDescent="0.3">
      <c r="A774" s="5">
        <v>45222</v>
      </c>
      <c r="B774" s="25">
        <f t="shared" si="101"/>
        <v>-1.8510230691888255E-3</v>
      </c>
      <c r="C774" s="25">
        <f t="shared" si="102"/>
        <v>-3.7950709685516094E-3</v>
      </c>
      <c r="D774" s="25">
        <f t="shared" si="103"/>
        <v>-1.0938355649572668E-3</v>
      </c>
      <c r="E774" s="25">
        <f t="shared" si="104"/>
        <v>-3.7680669873657205E-3</v>
      </c>
      <c r="F774" s="25">
        <f t="shared" si="105"/>
        <v>-4.845171929999669E-3</v>
      </c>
      <c r="G774" s="25">
        <f t="shared" si="106"/>
        <v>-3.5580253681663826E-3</v>
      </c>
      <c r="H774" s="25">
        <f t="shared" si="107"/>
        <v>9.5852085937467399E-4</v>
      </c>
      <c r="I774" s="25">
        <f t="shared" si="108"/>
        <v>0</v>
      </c>
      <c r="U774">
        <v>639.13</v>
      </c>
      <c r="V774" s="25">
        <v>640.29999999999995</v>
      </c>
      <c r="W774" s="25">
        <v>1452</v>
      </c>
      <c r="X774" s="25">
        <v>1448.24</v>
      </c>
      <c r="Y774" s="25">
        <v>16763</v>
      </c>
      <c r="Z774" s="25">
        <v>16745.650000000001</v>
      </c>
      <c r="AA774" s="26">
        <v>32.326000000000001</v>
      </c>
      <c r="AB774" s="27">
        <v>557</v>
      </c>
    </row>
    <row r="775" spans="1:28" x14ac:dyDescent="0.3">
      <c r="A775" s="5">
        <v>45223</v>
      </c>
      <c r="B775" s="25">
        <f t="shared" si="101"/>
        <v>8.4509221634830895E-3</v>
      </c>
      <c r="C775" s="25">
        <f t="shared" si="102"/>
        <v>9.1183427474571463E-3</v>
      </c>
      <c r="D775" s="25">
        <f t="shared" si="103"/>
        <v>1.1966884591665252E-2</v>
      </c>
      <c r="E775" s="25">
        <f t="shared" si="104"/>
        <v>9.3443903422686398E-3</v>
      </c>
      <c r="F775" s="25">
        <f t="shared" si="105"/>
        <v>8.9176833211513529E-3</v>
      </c>
      <c r="G775" s="25">
        <f t="shared" si="106"/>
        <v>1.3258449431547564E-2</v>
      </c>
      <c r="H775" s="25">
        <f t="shared" si="107"/>
        <v>-1.670275674426136E-3</v>
      </c>
      <c r="I775" s="25">
        <f t="shared" si="108"/>
        <v>2.4823969728726199E-2</v>
      </c>
      <c r="U775">
        <v>636.86</v>
      </c>
      <c r="V775" s="25">
        <v>639.6</v>
      </c>
      <c r="W775" s="25">
        <v>1446.5</v>
      </c>
      <c r="X775" s="25">
        <v>1441.24</v>
      </c>
      <c r="Y775" s="25">
        <v>16732</v>
      </c>
      <c r="Z775" s="25">
        <v>16682.669999999998</v>
      </c>
      <c r="AA775" s="26">
        <v>32.356999999999999</v>
      </c>
      <c r="AB775" s="27">
        <v>557</v>
      </c>
    </row>
    <row r="776" spans="1:28" x14ac:dyDescent="0.3">
      <c r="A776" s="5">
        <v>45224</v>
      </c>
      <c r="B776" s="25">
        <f t="shared" si="101"/>
        <v>4.3758570208777305E-3</v>
      </c>
      <c r="C776" s="25">
        <f t="shared" si="102"/>
        <v>2.5656389682935719E-3</v>
      </c>
      <c r="D776" s="25">
        <f t="shared" si="103"/>
        <v>3.5469232960036955E-3</v>
      </c>
      <c r="E776" s="25">
        <f t="shared" si="104"/>
        <v>4.5279295253711485E-3</v>
      </c>
      <c r="F776" s="25">
        <f t="shared" si="105"/>
        <v>4.309375428824631E-3</v>
      </c>
      <c r="G776" s="25">
        <f t="shared" si="106"/>
        <v>3.7119567491398779E-3</v>
      </c>
      <c r="H776" s="25">
        <f t="shared" si="107"/>
        <v>-6.8649799779160678E-3</v>
      </c>
      <c r="I776" s="25">
        <f t="shared" si="108"/>
        <v>1.7497817237877723E-3</v>
      </c>
      <c r="U776">
        <v>645.36</v>
      </c>
      <c r="V776" s="25">
        <v>647.29999999999995</v>
      </c>
      <c r="W776" s="25">
        <v>1459.75</v>
      </c>
      <c r="X776" s="25">
        <v>1454.15</v>
      </c>
      <c r="Y776" s="25">
        <v>16874</v>
      </c>
      <c r="Z776" s="25">
        <v>16839.29</v>
      </c>
      <c r="AA776" s="26">
        <v>32.302999999999997</v>
      </c>
      <c r="AB776" s="27">
        <v>571</v>
      </c>
    </row>
    <row r="777" spans="1:28" x14ac:dyDescent="0.3">
      <c r="A777" s="5">
        <v>45225</v>
      </c>
      <c r="B777" s="25">
        <f t="shared" si="101"/>
        <v>1.0272756242521351E-2</v>
      </c>
      <c r="C777" s="25">
        <f t="shared" si="102"/>
        <v>1.2392994536007031E-2</v>
      </c>
      <c r="D777" s="25">
        <f t="shared" si="103"/>
        <v>1.1631597315644846E-2</v>
      </c>
      <c r="E777" s="25">
        <f t="shared" si="104"/>
        <v>1.2517313787490027E-2</v>
      </c>
      <c r="F777" s="25">
        <f t="shared" si="105"/>
        <v>1.200626979802424E-2</v>
      </c>
      <c r="G777" s="25">
        <f t="shared" si="106"/>
        <v>1.3493825943597213E-2</v>
      </c>
      <c r="H777" s="25">
        <f t="shared" si="107"/>
        <v>-3.403328552306936E-3</v>
      </c>
      <c r="I777" s="25">
        <f t="shared" si="108"/>
        <v>1.5611765472113433E-2</v>
      </c>
      <c r="U777">
        <v>647.76</v>
      </c>
      <c r="V777" s="25">
        <v>649.6</v>
      </c>
      <c r="W777" s="25">
        <v>1463.5</v>
      </c>
      <c r="X777" s="25">
        <v>1460.43</v>
      </c>
      <c r="Y777" s="25">
        <v>16948</v>
      </c>
      <c r="Z777" s="25">
        <v>16915.71</v>
      </c>
      <c r="AA777" s="26">
        <v>32.082000000000001</v>
      </c>
      <c r="AB777" s="27">
        <v>572</v>
      </c>
    </row>
    <row r="778" spans="1:28" x14ac:dyDescent="0.3">
      <c r="A778" s="5">
        <v>45226</v>
      </c>
      <c r="B778" s="25">
        <f t="shared" si="101"/>
        <v>3.6725098841971352E-3</v>
      </c>
      <c r="C778" s="25">
        <f t="shared" si="102"/>
        <v>-3.3749578450628041E-4</v>
      </c>
      <c r="D778" s="25">
        <f t="shared" si="103"/>
        <v>3.0427506700587059E-4</v>
      </c>
      <c r="E778" s="25">
        <f t="shared" si="104"/>
        <v>2.4723073494433835E-3</v>
      </c>
      <c r="F778" s="25">
        <f t="shared" si="105"/>
        <v>1.6021581856846018E-3</v>
      </c>
      <c r="G778" s="25">
        <f t="shared" si="106"/>
        <v>1.826039828112173E-3</v>
      </c>
      <c r="H778" s="25">
        <f t="shared" si="107"/>
        <v>-2.6306739044536522E-3</v>
      </c>
      <c r="I778" s="25">
        <f t="shared" ref="I778" si="109">LN(AB779/AB778)</f>
        <v>3.4364294985810974E-3</v>
      </c>
      <c r="U778">
        <v>656.56</v>
      </c>
      <c r="V778" s="25">
        <v>657.2</v>
      </c>
      <c r="W778" s="25">
        <v>1481.75</v>
      </c>
      <c r="X778" s="25">
        <v>1478.07</v>
      </c>
      <c r="Y778" s="25">
        <v>17123</v>
      </c>
      <c r="Z778" s="25">
        <v>17128.78</v>
      </c>
      <c r="AA778" s="26">
        <v>31.972999999999999</v>
      </c>
      <c r="AB778" s="27">
        <v>581</v>
      </c>
    </row>
    <row r="779" spans="1:28" x14ac:dyDescent="0.3">
      <c r="B779" s="25"/>
      <c r="C779" s="25"/>
      <c r="E779" s="25"/>
      <c r="F779" s="25"/>
      <c r="I779" s="25"/>
      <c r="U779">
        <v>657.76</v>
      </c>
      <c r="V779" s="25">
        <v>657.4</v>
      </c>
      <c r="W779" s="25">
        <v>1481.25</v>
      </c>
      <c r="X779" s="25">
        <v>1480.44</v>
      </c>
      <c r="Y779" s="25">
        <v>17186</v>
      </c>
      <c r="Z779" s="25">
        <v>17171.18</v>
      </c>
      <c r="AA779" s="26">
        <v>31.888999999999999</v>
      </c>
      <c r="AB779" s="27">
        <v>583</v>
      </c>
    </row>
    <row r="780" spans="1:28" x14ac:dyDescent="0.3">
      <c r="B780" s="25"/>
      <c r="C780" s="25"/>
      <c r="E780" s="25"/>
      <c r="F780" s="25"/>
      <c r="I780" s="25"/>
      <c r="AA780" s="26"/>
    </row>
    <row r="781" spans="1:28" x14ac:dyDescent="0.3">
      <c r="B781" s="25"/>
      <c r="C781" s="25"/>
      <c r="E781" s="25"/>
      <c r="F781" s="25"/>
      <c r="I781" s="25"/>
      <c r="AA781" s="26"/>
    </row>
    <row r="782" spans="1:28" x14ac:dyDescent="0.3">
      <c r="B782" s="25"/>
      <c r="C782" s="25"/>
      <c r="E782" s="25"/>
      <c r="F782" s="25"/>
      <c r="I782" s="25"/>
      <c r="AA782" s="26"/>
    </row>
    <row r="783" spans="1:28" x14ac:dyDescent="0.3">
      <c r="B783" s="25"/>
      <c r="C783" s="25"/>
      <c r="E783" s="25"/>
      <c r="F783" s="25"/>
      <c r="I783" s="25"/>
      <c r="AA783" s="26"/>
    </row>
    <row r="784" spans="1:28" x14ac:dyDescent="0.3">
      <c r="B784" s="25"/>
      <c r="C784" s="25"/>
      <c r="E784" s="25"/>
      <c r="F784" s="25"/>
      <c r="I784" s="25"/>
      <c r="AA784" s="26"/>
    </row>
    <row r="785" spans="2:27" x14ac:dyDescent="0.3">
      <c r="B785" s="25"/>
      <c r="C785" s="25"/>
      <c r="E785" s="25"/>
      <c r="F785" s="25"/>
      <c r="I785" s="25"/>
      <c r="AA785" s="26"/>
    </row>
    <row r="786" spans="2:27" x14ac:dyDescent="0.3">
      <c r="B786" s="25"/>
      <c r="C786" s="25"/>
      <c r="E786" s="25"/>
      <c r="F786" s="25"/>
      <c r="I786" s="25"/>
      <c r="AA786" s="26"/>
    </row>
    <row r="787" spans="2:27" x14ac:dyDescent="0.3">
      <c r="B787" s="25"/>
      <c r="C787" s="25"/>
      <c r="E787" s="25"/>
      <c r="F787" s="25"/>
      <c r="I787" s="25"/>
      <c r="AA787" s="26"/>
    </row>
    <row r="788" spans="2:27" x14ac:dyDescent="0.3">
      <c r="B788" s="25"/>
      <c r="C788" s="25"/>
      <c r="E788" s="25"/>
      <c r="F788" s="25"/>
      <c r="I788" s="25"/>
      <c r="AA788" s="26"/>
    </row>
    <row r="789" spans="2:27" x14ac:dyDescent="0.3">
      <c r="B789" s="25"/>
      <c r="C789" s="25"/>
      <c r="E789" s="25"/>
      <c r="F789" s="25"/>
      <c r="I789" s="25"/>
      <c r="AA789" s="26"/>
    </row>
    <row r="790" spans="2:27" x14ac:dyDescent="0.3">
      <c r="B790" s="25"/>
      <c r="C790" s="25"/>
      <c r="E790" s="25"/>
      <c r="F790" s="25"/>
      <c r="I790" s="25"/>
      <c r="AA790" s="26"/>
    </row>
    <row r="791" spans="2:27" x14ac:dyDescent="0.3">
      <c r="B791" s="25"/>
      <c r="C791" s="25"/>
      <c r="E791" s="25"/>
      <c r="F791" s="25"/>
      <c r="I791" s="25"/>
      <c r="AA791" s="26"/>
    </row>
    <row r="792" spans="2:27" x14ac:dyDescent="0.3">
      <c r="AA792" s="26"/>
    </row>
  </sheetData>
  <phoneticPr fontId="1" type="noConversion"/>
  <conditionalFormatting sqref="L6:Q7 L2:S5 R6:S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S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工作表14"/>
  <dimension ref="A1:V1392"/>
  <sheetViews>
    <sheetView zoomScaleNormal="100" workbookViewId="0">
      <pane ySplit="1" topLeftCell="A2" activePane="bottomLeft" state="frozen"/>
      <selection pane="bottomLeft" activeCell="G2" sqref="G2"/>
    </sheetView>
  </sheetViews>
  <sheetFormatPr defaultRowHeight="16.2" x14ac:dyDescent="0.3"/>
  <cols>
    <col min="1" max="1" width="10.44140625" style="4" bestFit="1" customWidth="1"/>
    <col min="2" max="2" width="9.44140625" style="4" bestFit="1" customWidth="1"/>
    <col min="3" max="3" width="9.77734375" style="4" customWidth="1"/>
    <col min="4" max="7" width="9" style="1"/>
    <col min="14" max="14" width="16.6640625" customWidth="1"/>
    <col min="15" max="21" width="12.6640625" customWidth="1"/>
  </cols>
  <sheetData>
    <row r="1" spans="1:22" x14ac:dyDescent="0.3">
      <c r="A1" s="5" t="s">
        <v>0</v>
      </c>
      <c r="B1" s="4" t="s">
        <v>11</v>
      </c>
      <c r="C1" s="4" t="s">
        <v>12</v>
      </c>
      <c r="D1" s="1" t="s">
        <v>19</v>
      </c>
      <c r="E1" s="1" t="s">
        <v>7</v>
      </c>
      <c r="F1" s="1" t="s">
        <v>25</v>
      </c>
      <c r="G1" s="1" t="s">
        <v>26</v>
      </c>
      <c r="H1" s="1" t="s">
        <v>20</v>
      </c>
      <c r="I1" s="1" t="s">
        <v>21</v>
      </c>
      <c r="J1" s="1" t="s">
        <v>22</v>
      </c>
      <c r="N1" s="10" t="s">
        <v>49</v>
      </c>
      <c r="O1" s="11" t="s">
        <v>31</v>
      </c>
      <c r="P1" s="11" t="s">
        <v>32</v>
      </c>
      <c r="Q1" s="11" t="s">
        <v>33</v>
      </c>
      <c r="R1" s="11" t="s">
        <v>34</v>
      </c>
      <c r="S1" s="11" t="s">
        <v>35</v>
      </c>
      <c r="T1" s="11" t="s">
        <v>36</v>
      </c>
      <c r="U1" s="11" t="s">
        <v>37</v>
      </c>
      <c r="V1" s="4"/>
    </row>
    <row r="2" spans="1:22" x14ac:dyDescent="0.3">
      <c r="A2" s="5">
        <v>44033</v>
      </c>
      <c r="B2" s="4">
        <v>1099</v>
      </c>
      <c r="C2" s="4">
        <v>12288</v>
      </c>
      <c r="D2" s="1">
        <v>0</v>
      </c>
      <c r="E2" s="1">
        <v>2.3341971461467104E-2</v>
      </c>
      <c r="F2" s="1">
        <v>3.4809603400982027E-2</v>
      </c>
      <c r="G2" s="1">
        <v>1.1874339521952181E-2</v>
      </c>
      <c r="H2" s="4">
        <f>IF(D2&gt;F2,999,)</f>
        <v>0</v>
      </c>
      <c r="I2">
        <f>IF(D2&lt;G2,999,)</f>
        <v>999</v>
      </c>
      <c r="N2" s="11" t="s">
        <v>23</v>
      </c>
      <c r="O2" s="12">
        <v>44377</v>
      </c>
      <c r="P2" s="12">
        <v>44727</v>
      </c>
      <c r="Q2" s="12">
        <v>44761</v>
      </c>
      <c r="R2" s="12">
        <v>45077</v>
      </c>
      <c r="S2" s="12">
        <v>45107</v>
      </c>
      <c r="T2" s="12">
        <v>45155</v>
      </c>
      <c r="U2" s="12">
        <v>45216</v>
      </c>
      <c r="V2" s="5"/>
    </row>
    <row r="3" spans="1:22" x14ac:dyDescent="0.3">
      <c r="A3" s="5">
        <v>44034</v>
      </c>
      <c r="B3" s="4">
        <v>1101.75</v>
      </c>
      <c r="C3" s="4">
        <v>12332</v>
      </c>
      <c r="D3" s="1">
        <v>1.0757625179640407E-3</v>
      </c>
      <c r="E3" s="1">
        <v>2.3341971461467104E-2</v>
      </c>
      <c r="F3" s="1">
        <v>3.4809603400982027E-2</v>
      </c>
      <c r="G3" s="1">
        <v>1.1874339521952181E-2</v>
      </c>
      <c r="H3" s="4">
        <f t="shared" ref="H3:H66" si="0">IF(D3&gt;F3,999,)</f>
        <v>0</v>
      </c>
      <c r="I3" s="4">
        <f t="shared" ref="I3:I66" si="1">IF(D3&lt;G3,999,)</f>
        <v>999</v>
      </c>
      <c r="N3" s="11" t="s">
        <v>24</v>
      </c>
      <c r="O3" s="12">
        <v>44406</v>
      </c>
      <c r="P3" s="12">
        <v>44728</v>
      </c>
      <c r="Q3" s="12">
        <v>44767</v>
      </c>
      <c r="R3" s="12">
        <v>45136</v>
      </c>
      <c r="S3" s="12">
        <v>45138</v>
      </c>
      <c r="T3" s="12">
        <v>45246</v>
      </c>
      <c r="U3" s="12">
        <v>45246</v>
      </c>
    </row>
    <row r="4" spans="1:22" x14ac:dyDescent="0.3">
      <c r="A4" s="5">
        <v>44035</v>
      </c>
      <c r="B4" s="4">
        <v>1099.5</v>
      </c>
      <c r="C4" s="4">
        <v>12287</v>
      </c>
      <c r="D4" s="1">
        <v>-5.3609536058030205E-4</v>
      </c>
      <c r="E4" s="1">
        <v>2.3341971461467104E-2</v>
      </c>
      <c r="F4" s="1">
        <v>3.4809603400982027E-2</v>
      </c>
      <c r="G4" s="1">
        <v>1.1874339521952181E-2</v>
      </c>
      <c r="H4" s="4">
        <f t="shared" si="0"/>
        <v>0</v>
      </c>
      <c r="I4" s="4">
        <f t="shared" si="1"/>
        <v>999</v>
      </c>
      <c r="N4" s="11" t="s">
        <v>38</v>
      </c>
      <c r="O4" s="13">
        <f>VLOOKUP(O$2,$A:$C,3)</f>
        <v>17712</v>
      </c>
      <c r="P4" s="13">
        <f t="shared" ref="P4:U4" si="2">VLOOKUP(P$2,$A:$C,3)</f>
        <v>16061</v>
      </c>
      <c r="Q4" s="13">
        <f t="shared" si="2"/>
        <v>14678</v>
      </c>
      <c r="R4" s="13">
        <f t="shared" si="2"/>
        <v>16488</v>
      </c>
      <c r="S4" s="13">
        <f t="shared" si="2"/>
        <v>16787</v>
      </c>
      <c r="T4" s="13">
        <f t="shared" si="2"/>
        <v>16456</v>
      </c>
      <c r="U4" s="13">
        <f t="shared" si="2"/>
        <v>16650</v>
      </c>
    </row>
    <row r="5" spans="1:22" x14ac:dyDescent="0.3">
      <c r="A5" s="5">
        <v>44036</v>
      </c>
      <c r="B5" s="4">
        <v>1089.25</v>
      </c>
      <c r="C5" s="4">
        <v>12150</v>
      </c>
      <c r="D5" s="1">
        <v>-2.3798807952717382E-3</v>
      </c>
      <c r="E5" s="1">
        <v>2.3341971461467104E-2</v>
      </c>
      <c r="F5" s="1">
        <v>3.4809603400982027E-2</v>
      </c>
      <c r="G5" s="1">
        <v>1.1874339521952181E-2</v>
      </c>
      <c r="H5" s="4">
        <f t="shared" si="0"/>
        <v>0</v>
      </c>
      <c r="I5" s="4">
        <f t="shared" si="1"/>
        <v>999</v>
      </c>
      <c r="N5" s="11" t="s">
        <v>27</v>
      </c>
      <c r="O5" s="13">
        <f>VLOOKUP(O$2,$A:$C,2)</f>
        <v>1525.25</v>
      </c>
      <c r="P5" s="13">
        <f t="shared" ref="P5:U5" si="3">VLOOKUP(P$2,$A:$C,2)</f>
        <v>1384.25</v>
      </c>
      <c r="Q5" s="13">
        <f t="shared" si="3"/>
        <v>1268.5</v>
      </c>
      <c r="R5" s="13">
        <f t="shared" si="3"/>
        <v>1420.25</v>
      </c>
      <c r="S5" s="13">
        <f t="shared" si="3"/>
        <v>1444.5</v>
      </c>
      <c r="T5" s="13">
        <f t="shared" si="3"/>
        <v>1422.25</v>
      </c>
      <c r="U5" s="13">
        <f t="shared" si="3"/>
        <v>1437.25</v>
      </c>
    </row>
    <row r="6" spans="1:22" x14ac:dyDescent="0.3">
      <c r="A6" s="5">
        <v>44039</v>
      </c>
      <c r="B6" s="4">
        <v>1118.5</v>
      </c>
      <c r="C6" s="4">
        <v>12498</v>
      </c>
      <c r="D6" s="1">
        <v>-6.4216514863635332E-4</v>
      </c>
      <c r="E6" s="1">
        <v>2.3341971461467104E-2</v>
      </c>
      <c r="F6" s="1">
        <v>3.4809603400982027E-2</v>
      </c>
      <c r="G6" s="1">
        <v>1.1874339521952181E-2</v>
      </c>
      <c r="H6" s="4">
        <f t="shared" si="0"/>
        <v>0</v>
      </c>
      <c r="I6" s="4">
        <f t="shared" si="1"/>
        <v>999</v>
      </c>
      <c r="N6" s="11" t="s">
        <v>28</v>
      </c>
      <c r="O6" s="13">
        <f>VLOOKUP(O$3,$A:$C,3)</f>
        <v>17327</v>
      </c>
      <c r="P6" s="13">
        <f t="shared" ref="P6:U6" si="4">VLOOKUP(P$3,$A:$C,3)</f>
        <v>15411</v>
      </c>
      <c r="Q6" s="13">
        <f t="shared" si="4"/>
        <v>14793</v>
      </c>
      <c r="R6" s="13">
        <f t="shared" si="4"/>
        <v>17262</v>
      </c>
      <c r="S6" s="13">
        <f t="shared" si="4"/>
        <v>17103</v>
      </c>
      <c r="T6" s="13">
        <f t="shared" si="4"/>
        <v>17186</v>
      </c>
      <c r="U6" s="13">
        <f t="shared" si="4"/>
        <v>17186</v>
      </c>
    </row>
    <row r="7" spans="1:22" x14ac:dyDescent="0.3">
      <c r="A7" s="5">
        <v>44040</v>
      </c>
      <c r="B7" s="4">
        <v>1115.5</v>
      </c>
      <c r="C7" s="4">
        <v>12454</v>
      </c>
      <c r="D7" s="1">
        <v>-1.4822797605704707E-3</v>
      </c>
      <c r="E7" s="1">
        <v>2.3341971461467104E-2</v>
      </c>
      <c r="F7" s="1">
        <v>3.4809603400982027E-2</v>
      </c>
      <c r="G7" s="1">
        <v>1.1874339521952181E-2</v>
      </c>
      <c r="H7" s="4">
        <f t="shared" si="0"/>
        <v>0</v>
      </c>
      <c r="I7" s="4">
        <f t="shared" si="1"/>
        <v>999</v>
      </c>
      <c r="N7" s="11" t="s">
        <v>29</v>
      </c>
      <c r="O7" s="13">
        <f>VLOOKUP(O$3,$A:$C,2)</f>
        <v>1515.75</v>
      </c>
      <c r="P7" s="13">
        <f t="shared" ref="P7:U7" si="5">VLOOKUP(P$3,$A:$C,2)</f>
        <v>1371.5</v>
      </c>
      <c r="Q7" s="13">
        <f t="shared" si="5"/>
        <v>1295.25</v>
      </c>
      <c r="R7" s="13">
        <f t="shared" si="5"/>
        <v>1501.5</v>
      </c>
      <c r="S7" s="13">
        <f t="shared" si="5"/>
        <v>1482.25</v>
      </c>
      <c r="T7" s="13">
        <f t="shared" si="5"/>
        <v>1481.25</v>
      </c>
      <c r="U7" s="13">
        <f t="shared" si="5"/>
        <v>1481.25</v>
      </c>
    </row>
    <row r="8" spans="1:22" x14ac:dyDescent="0.3">
      <c r="A8" s="5">
        <v>44041</v>
      </c>
      <c r="B8" s="4">
        <v>1114</v>
      </c>
      <c r="C8" s="4">
        <v>12421</v>
      </c>
      <c r="D8" s="1">
        <v>-2.7871625570389247E-3</v>
      </c>
      <c r="E8" s="1">
        <v>2.3341971461467104E-2</v>
      </c>
      <c r="F8" s="1">
        <v>3.4809603400982027E-2</v>
      </c>
      <c r="G8" s="1">
        <v>1.1874339521952181E-2</v>
      </c>
      <c r="H8" s="4">
        <f t="shared" si="0"/>
        <v>0</v>
      </c>
      <c r="I8" s="4">
        <f t="shared" si="1"/>
        <v>999</v>
      </c>
      <c r="N8" s="11" t="s">
        <v>39</v>
      </c>
      <c r="O8" s="11">
        <f>O4-O6</f>
        <v>385</v>
      </c>
      <c r="P8" s="11">
        <f t="shared" ref="P8:U8" si="6">P4-P6</f>
        <v>650</v>
      </c>
      <c r="Q8" s="11">
        <f t="shared" si="6"/>
        <v>-115</v>
      </c>
      <c r="R8" s="11">
        <f t="shared" si="6"/>
        <v>-774</v>
      </c>
      <c r="S8" s="11">
        <f t="shared" si="6"/>
        <v>-316</v>
      </c>
      <c r="T8" s="11">
        <f t="shared" si="6"/>
        <v>-730</v>
      </c>
      <c r="U8" s="11">
        <f t="shared" si="6"/>
        <v>-536</v>
      </c>
    </row>
    <row r="9" spans="1:22" x14ac:dyDescent="0.3">
      <c r="A9" s="5">
        <v>44042</v>
      </c>
      <c r="B9" s="4">
        <v>1127</v>
      </c>
      <c r="C9" s="4">
        <v>12595</v>
      </c>
      <c r="D9" s="1">
        <v>-4.817101772772725E-4</v>
      </c>
      <c r="E9" s="1">
        <v>2.3341971461467104E-2</v>
      </c>
      <c r="F9" s="1">
        <v>3.4809603400982027E-2</v>
      </c>
      <c r="G9" s="1">
        <v>1.1874339521952181E-2</v>
      </c>
      <c r="H9" s="4">
        <f t="shared" si="0"/>
        <v>0</v>
      </c>
      <c r="I9" s="4">
        <f t="shared" si="1"/>
        <v>999</v>
      </c>
      <c r="N9" s="11" t="s">
        <v>40</v>
      </c>
      <c r="O9" s="11">
        <f>(O7-O5)*2</f>
        <v>-19</v>
      </c>
      <c r="P9" s="11">
        <f>(P7-P5)*2</f>
        <v>-25.5</v>
      </c>
      <c r="Q9" s="11">
        <f t="shared" ref="Q9:U9" si="7">(Q7-Q5)*2</f>
        <v>53.5</v>
      </c>
      <c r="R9" s="11">
        <f t="shared" si="7"/>
        <v>162.5</v>
      </c>
      <c r="S9" s="11">
        <f t="shared" si="7"/>
        <v>75.5</v>
      </c>
      <c r="T9" s="11">
        <f t="shared" si="7"/>
        <v>118</v>
      </c>
      <c r="U9" s="11">
        <f t="shared" si="7"/>
        <v>88</v>
      </c>
    </row>
    <row r="10" spans="1:22" x14ac:dyDescent="0.3">
      <c r="A10" s="5">
        <v>44043</v>
      </c>
      <c r="B10" s="4">
        <v>1113.25</v>
      </c>
      <c r="C10" s="4">
        <v>12576</v>
      </c>
      <c r="D10" s="1">
        <v>1.0337132270379579E-2</v>
      </c>
      <c r="E10" s="1">
        <v>2.3341971461467104E-2</v>
      </c>
      <c r="F10" s="1">
        <v>3.4809603400982027E-2</v>
      </c>
      <c r="G10" s="1">
        <v>1.1874339521952181E-2</v>
      </c>
      <c r="H10" s="4">
        <f t="shared" si="0"/>
        <v>0</v>
      </c>
      <c r="I10" s="4">
        <f t="shared" si="1"/>
        <v>999</v>
      </c>
      <c r="N10" s="11" t="s">
        <v>30</v>
      </c>
      <c r="O10" s="14">
        <f>O8*200+O9*30</f>
        <v>76430</v>
      </c>
      <c r="P10" s="14">
        <f t="shared" ref="P10:U10" si="8">P8*200+P9*30</f>
        <v>129235</v>
      </c>
      <c r="Q10" s="15">
        <f t="shared" si="8"/>
        <v>-21395</v>
      </c>
      <c r="R10" s="14">
        <f t="shared" si="8"/>
        <v>-149925</v>
      </c>
      <c r="S10" s="15">
        <f t="shared" si="8"/>
        <v>-60935</v>
      </c>
      <c r="T10" s="15">
        <f t="shared" si="8"/>
        <v>-142460</v>
      </c>
      <c r="U10" s="15">
        <f t="shared" si="8"/>
        <v>-104560</v>
      </c>
    </row>
    <row r="11" spans="1:22" x14ac:dyDescent="0.3">
      <c r="A11" s="5">
        <v>44046</v>
      </c>
      <c r="B11" s="4">
        <v>1101.75</v>
      </c>
      <c r="C11" s="4">
        <v>12440</v>
      </c>
      <c r="D11" s="1">
        <v>9.8428872626883379E-3</v>
      </c>
      <c r="E11" s="1">
        <v>2.3341971461467104E-2</v>
      </c>
      <c r="F11" s="1">
        <v>3.4809603400982027E-2</v>
      </c>
      <c r="G11" s="1">
        <v>1.1874339521952181E-2</v>
      </c>
      <c r="H11" s="4">
        <f t="shared" si="0"/>
        <v>0</v>
      </c>
      <c r="I11" s="4">
        <f t="shared" si="1"/>
        <v>999</v>
      </c>
      <c r="N11" s="6"/>
      <c r="O11" s="6"/>
      <c r="P11" s="6"/>
      <c r="Q11" s="6"/>
      <c r="R11" s="6"/>
      <c r="S11" s="6"/>
      <c r="T11" s="6"/>
      <c r="U11" s="6"/>
    </row>
    <row r="12" spans="1:22" x14ac:dyDescent="0.3">
      <c r="A12" s="5">
        <v>44047</v>
      </c>
      <c r="B12" s="4">
        <v>1118.25</v>
      </c>
      <c r="C12" s="4">
        <v>12629</v>
      </c>
      <c r="D12" s="1">
        <v>1.005854280777263E-2</v>
      </c>
      <c r="E12" s="1">
        <v>2.3341971461467104E-2</v>
      </c>
      <c r="F12" s="1">
        <v>3.4809603400982027E-2</v>
      </c>
      <c r="G12" s="1">
        <v>1.1874339521952181E-2</v>
      </c>
      <c r="H12" s="4">
        <f t="shared" si="0"/>
        <v>0</v>
      </c>
      <c r="I12" s="4">
        <f t="shared" si="1"/>
        <v>999</v>
      </c>
      <c r="N12" s="6"/>
      <c r="O12" s="6"/>
      <c r="P12" s="6"/>
      <c r="Q12" s="6"/>
      <c r="R12" s="6"/>
      <c r="S12" s="6"/>
      <c r="T12" s="6"/>
      <c r="U12" s="6"/>
    </row>
    <row r="13" spans="1:22" x14ac:dyDescent="0.3">
      <c r="A13" s="5">
        <v>44048</v>
      </c>
      <c r="B13" s="4">
        <v>1127.75</v>
      </c>
      <c r="C13" s="4">
        <v>12741</v>
      </c>
      <c r="D13" s="1">
        <v>1.0432181403790874E-2</v>
      </c>
      <c r="E13" s="1">
        <v>2.3341971461467104E-2</v>
      </c>
      <c r="F13" s="1">
        <v>3.4809603400982027E-2</v>
      </c>
      <c r="G13" s="1">
        <v>1.1874339521952181E-2</v>
      </c>
      <c r="H13" s="4">
        <f t="shared" si="0"/>
        <v>0</v>
      </c>
      <c r="I13" s="4">
        <f t="shared" si="1"/>
        <v>999</v>
      </c>
      <c r="N13" s="6"/>
      <c r="O13" s="6"/>
      <c r="P13" s="6"/>
      <c r="Q13" s="6"/>
      <c r="R13" s="6"/>
      <c r="S13" s="6"/>
      <c r="T13" s="6"/>
      <c r="U13" s="6"/>
    </row>
    <row r="14" spans="1:22" x14ac:dyDescent="0.3">
      <c r="A14" s="5">
        <v>44049</v>
      </c>
      <c r="B14" s="4">
        <v>1137.5</v>
      </c>
      <c r="C14" s="4">
        <v>12836</v>
      </c>
      <c r="D14" s="1">
        <v>9.2407852564104775E-3</v>
      </c>
      <c r="E14" s="1">
        <v>2.3341971461467104E-2</v>
      </c>
      <c r="F14" s="1">
        <v>3.4809603400982027E-2</v>
      </c>
      <c r="G14" s="1">
        <v>1.1874339521952181E-2</v>
      </c>
      <c r="H14" s="4">
        <f t="shared" si="0"/>
        <v>0</v>
      </c>
      <c r="I14" s="4">
        <f t="shared" si="1"/>
        <v>999</v>
      </c>
      <c r="N14" s="6"/>
      <c r="O14" s="6"/>
      <c r="P14" s="6"/>
      <c r="Q14" s="6"/>
      <c r="R14" s="6"/>
      <c r="S14" s="6"/>
      <c r="T14" s="6"/>
      <c r="U14" s="6"/>
    </row>
    <row r="15" spans="1:22" x14ac:dyDescent="0.3">
      <c r="A15" s="5">
        <v>44050</v>
      </c>
      <c r="B15" s="4">
        <v>1129.5</v>
      </c>
      <c r="C15" s="4">
        <v>12759</v>
      </c>
      <c r="D15" s="1">
        <v>1.0291948525343209E-2</v>
      </c>
      <c r="E15" s="1">
        <v>2.3341971461467104E-2</v>
      </c>
      <c r="F15" s="1">
        <v>3.4809603400982027E-2</v>
      </c>
      <c r="G15" s="1">
        <v>1.1874339521952181E-2</v>
      </c>
      <c r="H15" s="4">
        <f t="shared" si="0"/>
        <v>0</v>
      </c>
      <c r="I15" s="4">
        <f t="shared" si="1"/>
        <v>999</v>
      </c>
      <c r="N15" s="6"/>
      <c r="O15" s="6"/>
      <c r="P15" s="6"/>
      <c r="Q15" s="6"/>
      <c r="R15" s="6"/>
      <c r="S15" s="6"/>
      <c r="T15" s="6"/>
      <c r="U15" s="6"/>
    </row>
    <row r="16" spans="1:22" x14ac:dyDescent="0.3">
      <c r="A16" s="5">
        <v>44053</v>
      </c>
      <c r="B16" s="4">
        <v>1136.25</v>
      </c>
      <c r="C16" s="4">
        <v>12854</v>
      </c>
      <c r="D16" s="1">
        <v>1.176788251741856E-2</v>
      </c>
      <c r="E16" s="1">
        <v>2.3341971461467104E-2</v>
      </c>
      <c r="F16" s="1">
        <v>3.4809603400982027E-2</v>
      </c>
      <c r="G16" s="1">
        <v>1.1874339521952181E-2</v>
      </c>
      <c r="H16" s="4">
        <f t="shared" si="0"/>
        <v>0</v>
      </c>
      <c r="I16" s="4">
        <f t="shared" si="1"/>
        <v>999</v>
      </c>
      <c r="N16" s="6"/>
      <c r="O16" s="6"/>
      <c r="P16" s="6"/>
      <c r="Q16" s="6"/>
      <c r="R16" s="6"/>
      <c r="S16" s="6"/>
      <c r="T16" s="6"/>
      <c r="U16" s="6"/>
    </row>
    <row r="17" spans="1:22" x14ac:dyDescent="0.3">
      <c r="A17" s="5">
        <v>44054</v>
      </c>
      <c r="B17" s="4">
        <v>1127.5</v>
      </c>
      <c r="C17" s="4">
        <v>12735</v>
      </c>
      <c r="D17" s="1">
        <v>1.0180285130266142E-2</v>
      </c>
      <c r="E17" s="1">
        <v>2.3341971461467104E-2</v>
      </c>
      <c r="F17" s="1">
        <v>3.4809603400982027E-2</v>
      </c>
      <c r="G17" s="1">
        <v>1.1874339521952181E-2</v>
      </c>
      <c r="H17" s="4">
        <f t="shared" si="0"/>
        <v>0</v>
      </c>
      <c r="I17" s="4">
        <f t="shared" si="1"/>
        <v>999</v>
      </c>
      <c r="N17" s="6"/>
      <c r="O17" s="6"/>
      <c r="P17" s="6"/>
      <c r="Q17" s="6"/>
      <c r="R17" s="6"/>
      <c r="S17" s="6"/>
      <c r="T17" s="6"/>
      <c r="U17" s="6"/>
    </row>
    <row r="18" spans="1:22" ht="16.8" thickBot="1" x14ac:dyDescent="0.35">
      <c r="A18" s="5">
        <v>44055</v>
      </c>
      <c r="B18" s="4">
        <v>1120.75</v>
      </c>
      <c r="C18" s="4">
        <v>12655</v>
      </c>
      <c r="D18" s="1">
        <v>9.8802797838131173E-3</v>
      </c>
      <c r="E18" s="1">
        <v>2.3341971461467104E-2</v>
      </c>
      <c r="F18" s="1">
        <v>3.4809603400982027E-2</v>
      </c>
      <c r="G18" s="1">
        <v>1.1874339521952181E-2</v>
      </c>
      <c r="H18" s="4">
        <f t="shared" si="0"/>
        <v>0</v>
      </c>
      <c r="I18" s="4">
        <f t="shared" si="1"/>
        <v>999</v>
      </c>
      <c r="N18" s="6"/>
      <c r="O18" s="6"/>
      <c r="P18" s="6"/>
      <c r="Q18" s="6"/>
      <c r="R18" s="6"/>
      <c r="S18" s="6"/>
      <c r="T18" s="6"/>
      <c r="U18" s="6"/>
    </row>
    <row r="19" spans="1:22" ht="16.8" thickBot="1" x14ac:dyDescent="0.35">
      <c r="A19" s="5">
        <v>44056</v>
      </c>
      <c r="B19" s="4">
        <v>1125</v>
      </c>
      <c r="C19" s="4">
        <v>12725</v>
      </c>
      <c r="D19" s="1">
        <v>1.163013599537055E-2</v>
      </c>
      <c r="E19" s="1">
        <v>2.3341971461467104E-2</v>
      </c>
      <c r="F19" s="1">
        <v>3.4809603400982027E-2</v>
      </c>
      <c r="G19" s="1">
        <v>1.1874339521952181E-2</v>
      </c>
      <c r="H19" s="4">
        <f t="shared" si="0"/>
        <v>0</v>
      </c>
      <c r="I19" s="4">
        <f t="shared" si="1"/>
        <v>999</v>
      </c>
      <c r="N19" s="8" t="s">
        <v>50</v>
      </c>
      <c r="O19" s="9">
        <v>1</v>
      </c>
      <c r="P19" s="9">
        <v>2</v>
      </c>
      <c r="Q19" s="9">
        <v>3</v>
      </c>
      <c r="R19" s="9">
        <v>4</v>
      </c>
      <c r="S19" s="9">
        <v>5</v>
      </c>
      <c r="T19" s="6"/>
      <c r="U19" s="6"/>
      <c r="V19" s="4"/>
    </row>
    <row r="20" spans="1:22" x14ac:dyDescent="0.3">
      <c r="A20" s="5">
        <v>44057</v>
      </c>
      <c r="B20" s="4">
        <v>1129</v>
      </c>
      <c r="C20" s="4">
        <v>12789</v>
      </c>
      <c r="D20" s="1">
        <v>1.3115909059455477E-2</v>
      </c>
      <c r="E20" s="1">
        <v>2.3341971461467104E-2</v>
      </c>
      <c r="F20" s="1">
        <v>3.4809603400982027E-2</v>
      </c>
      <c r="G20" s="1">
        <v>1.1874339521952181E-2</v>
      </c>
      <c r="H20" s="4">
        <f t="shared" si="0"/>
        <v>0</v>
      </c>
      <c r="I20" s="4">
        <f t="shared" si="1"/>
        <v>0</v>
      </c>
      <c r="N20" s="16" t="s">
        <v>41</v>
      </c>
      <c r="O20" s="17">
        <v>44280</v>
      </c>
      <c r="P20" s="17">
        <v>44308</v>
      </c>
      <c r="Q20" s="17">
        <v>44728</v>
      </c>
      <c r="R20" s="17">
        <v>44860</v>
      </c>
      <c r="S20" s="17">
        <v>44876</v>
      </c>
      <c r="T20" s="7"/>
      <c r="U20" s="7"/>
    </row>
    <row r="21" spans="1:22" x14ac:dyDescent="0.3">
      <c r="A21" s="5">
        <v>44060</v>
      </c>
      <c r="B21" s="4">
        <v>1141.25</v>
      </c>
      <c r="C21" s="4">
        <v>12953</v>
      </c>
      <c r="D21" s="1">
        <v>1.509354178075939E-2</v>
      </c>
      <c r="E21" s="1">
        <v>2.3341971461467104E-2</v>
      </c>
      <c r="F21" s="1">
        <v>3.4809603400982027E-2</v>
      </c>
      <c r="G21" s="1">
        <v>1.1874339521952181E-2</v>
      </c>
      <c r="H21" s="4">
        <f t="shared" si="0"/>
        <v>0</v>
      </c>
      <c r="I21" s="4">
        <f t="shared" si="1"/>
        <v>0</v>
      </c>
      <c r="N21" s="11" t="s">
        <v>42</v>
      </c>
      <c r="O21" s="12">
        <v>44302</v>
      </c>
      <c r="P21" s="12">
        <v>44364</v>
      </c>
      <c r="Q21" s="12">
        <v>44743</v>
      </c>
      <c r="R21" s="12">
        <v>44915</v>
      </c>
      <c r="S21" s="12">
        <v>44915</v>
      </c>
      <c r="T21" s="6"/>
      <c r="U21" s="6"/>
    </row>
    <row r="22" spans="1:22" x14ac:dyDescent="0.3">
      <c r="A22" s="5">
        <v>44061</v>
      </c>
      <c r="B22" s="4">
        <v>1131</v>
      </c>
      <c r="C22" s="4">
        <v>12877</v>
      </c>
      <c r="D22" s="1">
        <v>1.8283204276267284E-2</v>
      </c>
      <c r="E22" s="1">
        <v>2.3341971461467104E-2</v>
      </c>
      <c r="F22" s="1">
        <v>3.4809603400982027E-2</v>
      </c>
      <c r="G22" s="1">
        <v>1.1874339521952181E-2</v>
      </c>
      <c r="H22" s="4">
        <f t="shared" si="0"/>
        <v>0</v>
      </c>
      <c r="I22" s="4">
        <f t="shared" si="1"/>
        <v>0</v>
      </c>
      <c r="N22" s="16" t="s">
        <v>38</v>
      </c>
      <c r="O22" s="18">
        <f>VLOOKUP(O$20,$A:$C,3)</f>
        <v>16030</v>
      </c>
      <c r="P22" s="18">
        <f t="shared" ref="P22:S22" si="9">VLOOKUP(P$20,$A:$C,3)</f>
        <v>17106</v>
      </c>
      <c r="Q22" s="18">
        <f t="shared" si="9"/>
        <v>15411</v>
      </c>
      <c r="R22" s="18">
        <f t="shared" si="9"/>
        <v>12741</v>
      </c>
      <c r="S22" s="18">
        <f t="shared" si="9"/>
        <v>14054</v>
      </c>
      <c r="T22" s="6"/>
      <c r="U22" s="6"/>
    </row>
    <row r="23" spans="1:22" x14ac:dyDescent="0.3">
      <c r="A23" s="5">
        <v>44062</v>
      </c>
      <c r="B23" s="4">
        <v>1124.75</v>
      </c>
      <c r="C23" s="4">
        <v>12807</v>
      </c>
      <c r="D23" s="1">
        <v>1.8375394184818816E-2</v>
      </c>
      <c r="E23" s="1">
        <v>2.3341971461467104E-2</v>
      </c>
      <c r="F23" s="1">
        <v>3.4809603400982027E-2</v>
      </c>
      <c r="G23" s="1">
        <v>1.1874339521952181E-2</v>
      </c>
      <c r="H23" s="4">
        <f t="shared" si="0"/>
        <v>0</v>
      </c>
      <c r="I23" s="4">
        <f t="shared" si="1"/>
        <v>0</v>
      </c>
      <c r="N23" s="11" t="s">
        <v>43</v>
      </c>
      <c r="O23" s="13">
        <f>VLOOKUP(O$20,$A:$C,2)</f>
        <v>1419.5</v>
      </c>
      <c r="P23" s="13">
        <f t="shared" ref="P23:S23" si="10">VLOOKUP(P$20,$A:$C,2)</f>
        <v>1513.5</v>
      </c>
      <c r="Q23" s="13">
        <f t="shared" si="10"/>
        <v>1371.5</v>
      </c>
      <c r="R23" s="13">
        <f t="shared" si="10"/>
        <v>1127</v>
      </c>
      <c r="S23" s="13">
        <f t="shared" si="10"/>
        <v>1243.25</v>
      </c>
      <c r="T23" s="6"/>
      <c r="U23" s="6"/>
    </row>
    <row r="24" spans="1:22" x14ac:dyDescent="0.3">
      <c r="A24" s="5">
        <v>44063</v>
      </c>
      <c r="B24" s="4">
        <v>1084.25</v>
      </c>
      <c r="C24" s="4">
        <v>12298</v>
      </c>
      <c r="D24" s="1">
        <v>1.4428746589424168E-2</v>
      </c>
      <c r="E24" s="1">
        <v>2.3341971461467104E-2</v>
      </c>
      <c r="F24" s="1">
        <v>3.4809603400982027E-2</v>
      </c>
      <c r="G24" s="1">
        <v>1.1874339521952181E-2</v>
      </c>
      <c r="H24" s="4">
        <f t="shared" si="0"/>
        <v>0</v>
      </c>
      <c r="I24" s="4">
        <f t="shared" si="1"/>
        <v>0</v>
      </c>
      <c r="N24" s="16" t="s">
        <v>44</v>
      </c>
      <c r="O24" s="18">
        <f>VLOOKUP(O$21,$A:$C,3)</f>
        <v>17156</v>
      </c>
      <c r="P24" s="18">
        <f>VLOOKUP(P$21,$A:$C,3)</f>
        <v>17295</v>
      </c>
      <c r="Q24" s="18">
        <f t="shared" ref="Q24:S24" si="11">VLOOKUP(Q$21,$A:$C,3)</f>
        <v>14175</v>
      </c>
      <c r="R24" s="18">
        <f t="shared" si="11"/>
        <v>14153</v>
      </c>
      <c r="S24" s="18">
        <f t="shared" si="11"/>
        <v>14153</v>
      </c>
      <c r="T24" s="6"/>
      <c r="U24" s="6"/>
    </row>
    <row r="25" spans="1:22" x14ac:dyDescent="0.3">
      <c r="A25" s="5">
        <v>44064</v>
      </c>
      <c r="B25" s="4">
        <v>1105</v>
      </c>
      <c r="C25" s="4">
        <v>12551</v>
      </c>
      <c r="D25" s="1">
        <v>1.5856915181937881E-2</v>
      </c>
      <c r="E25" s="1">
        <v>2.3341971461467104E-2</v>
      </c>
      <c r="F25" s="1">
        <v>3.4809603400982027E-2</v>
      </c>
      <c r="G25" s="1">
        <v>1.1874339521952181E-2</v>
      </c>
      <c r="H25" s="4">
        <f t="shared" si="0"/>
        <v>0</v>
      </c>
      <c r="I25" s="4">
        <f t="shared" si="1"/>
        <v>0</v>
      </c>
      <c r="N25" s="11" t="s">
        <v>45</v>
      </c>
      <c r="O25" s="13">
        <f>VLOOKUP(O$21,$A:$C,2)</f>
        <v>1509.75</v>
      </c>
      <c r="P25" s="13">
        <f t="shared" ref="P25:S25" si="12">VLOOKUP(P$21,$A:$C,2)</f>
        <v>1517.25</v>
      </c>
      <c r="Q25" s="13">
        <f t="shared" si="12"/>
        <v>1234.75</v>
      </c>
      <c r="R25" s="13">
        <f t="shared" si="12"/>
        <v>1242.75</v>
      </c>
      <c r="S25" s="13">
        <f t="shared" si="12"/>
        <v>1242.75</v>
      </c>
      <c r="T25" s="6"/>
      <c r="U25" s="6"/>
    </row>
    <row r="26" spans="1:22" x14ac:dyDescent="0.3">
      <c r="A26" s="5">
        <v>44067</v>
      </c>
      <c r="B26" s="4">
        <v>1107.25</v>
      </c>
      <c r="C26" s="4">
        <v>12603</v>
      </c>
      <c r="D26" s="1">
        <v>1.7992871909573216E-2</v>
      </c>
      <c r="E26" s="1">
        <v>2.3341971461467104E-2</v>
      </c>
      <c r="F26" s="1">
        <v>3.4809603400982027E-2</v>
      </c>
      <c r="G26" s="1">
        <v>1.1874339521952181E-2</v>
      </c>
      <c r="H26" s="4">
        <f t="shared" si="0"/>
        <v>0</v>
      </c>
      <c r="I26" s="4">
        <f t="shared" si="1"/>
        <v>0</v>
      </c>
      <c r="N26" s="16" t="s">
        <v>46</v>
      </c>
      <c r="O26" s="16">
        <f>-O22+O24</f>
        <v>1126</v>
      </c>
      <c r="P26" s="16">
        <f t="shared" ref="P26:S26" si="13">-P22+P24</f>
        <v>189</v>
      </c>
      <c r="Q26" s="16">
        <f t="shared" si="13"/>
        <v>-1236</v>
      </c>
      <c r="R26" s="16">
        <f t="shared" si="13"/>
        <v>1412</v>
      </c>
      <c r="S26" s="16">
        <f t="shared" si="13"/>
        <v>99</v>
      </c>
      <c r="T26" s="6"/>
      <c r="U26" s="6"/>
    </row>
    <row r="27" spans="1:22" x14ac:dyDescent="0.3">
      <c r="A27" s="5">
        <v>44068</v>
      </c>
      <c r="B27" s="4">
        <v>1117.25</v>
      </c>
      <c r="C27" s="4">
        <v>12735</v>
      </c>
      <c r="D27" s="1">
        <v>1.9447994168158234E-2</v>
      </c>
      <c r="E27" s="1">
        <v>2.3341971461467104E-2</v>
      </c>
      <c r="F27" s="1">
        <v>3.4809603400982027E-2</v>
      </c>
      <c r="G27" s="1">
        <v>1.1874339521952181E-2</v>
      </c>
      <c r="H27" s="4">
        <f t="shared" si="0"/>
        <v>0</v>
      </c>
      <c r="I27" s="4">
        <f t="shared" si="1"/>
        <v>0</v>
      </c>
      <c r="N27" s="11" t="s">
        <v>47</v>
      </c>
      <c r="O27" s="11">
        <f>(-O25+O23)*2</f>
        <v>-180.5</v>
      </c>
      <c r="P27" s="11">
        <f t="shared" ref="P27:S27" si="14">(-P25+P23)*2</f>
        <v>-7.5</v>
      </c>
      <c r="Q27" s="11">
        <f t="shared" si="14"/>
        <v>273.5</v>
      </c>
      <c r="R27" s="11">
        <f t="shared" si="14"/>
        <v>-231.5</v>
      </c>
      <c r="S27" s="11">
        <f t="shared" si="14"/>
        <v>1</v>
      </c>
      <c r="T27" s="6"/>
      <c r="U27" s="6"/>
    </row>
    <row r="28" spans="1:22" ht="16.8" thickBot="1" x14ac:dyDescent="0.35">
      <c r="A28" s="5">
        <v>44069</v>
      </c>
      <c r="B28" s="4">
        <v>1119.25</v>
      </c>
      <c r="C28" s="4">
        <v>12795</v>
      </c>
      <c r="D28" s="1">
        <v>2.2420801806455115E-2</v>
      </c>
      <c r="E28" s="1">
        <v>2.3341971461467104E-2</v>
      </c>
      <c r="F28" s="1">
        <v>3.4809603400982027E-2</v>
      </c>
      <c r="G28" s="1">
        <v>1.1874339521952181E-2</v>
      </c>
      <c r="H28" s="4">
        <f t="shared" si="0"/>
        <v>0</v>
      </c>
      <c r="I28" s="4">
        <f t="shared" si="1"/>
        <v>0</v>
      </c>
      <c r="N28" s="19" t="s">
        <v>30</v>
      </c>
      <c r="O28" s="20">
        <f>O26*200+O27*30*40</f>
        <v>8600</v>
      </c>
      <c r="P28" s="20">
        <f t="shared" ref="P28:S28" si="15">P26*200+P27*30*40</f>
        <v>28800</v>
      </c>
      <c r="Q28" s="20">
        <f t="shared" si="15"/>
        <v>81000</v>
      </c>
      <c r="R28" s="20">
        <f t="shared" si="15"/>
        <v>4600</v>
      </c>
      <c r="S28" s="20">
        <f t="shared" si="15"/>
        <v>21000</v>
      </c>
      <c r="T28" s="6"/>
      <c r="U28" s="6"/>
    </row>
    <row r="29" spans="1:22" x14ac:dyDescent="0.3">
      <c r="A29" s="5">
        <v>44070</v>
      </c>
      <c r="B29" s="4">
        <v>1114.5</v>
      </c>
      <c r="C29" s="4">
        <v>12758</v>
      </c>
      <c r="D29" s="1">
        <v>2.3809169143487408E-2</v>
      </c>
      <c r="E29" s="1">
        <v>2.3341971461467104E-2</v>
      </c>
      <c r="F29" s="1">
        <v>3.4809603400982027E-2</v>
      </c>
      <c r="G29" s="1">
        <v>1.1874339521952181E-2</v>
      </c>
      <c r="H29" s="4">
        <f t="shared" si="0"/>
        <v>0</v>
      </c>
      <c r="I29" s="4">
        <f t="shared" si="1"/>
        <v>0</v>
      </c>
      <c r="N29" s="4"/>
    </row>
    <row r="30" spans="1:22" x14ac:dyDescent="0.3">
      <c r="A30" s="5">
        <v>44071</v>
      </c>
      <c r="B30" s="4">
        <v>1108</v>
      </c>
      <c r="C30" s="4">
        <v>12688</v>
      </c>
      <c r="D30" s="1">
        <v>2.4164927421781002E-2</v>
      </c>
      <c r="E30" s="1">
        <v>2.3341971461467104E-2</v>
      </c>
      <c r="F30" s="1">
        <v>3.4809603400982027E-2</v>
      </c>
      <c r="G30" s="1">
        <v>1.1874339521952181E-2</v>
      </c>
      <c r="H30" s="4">
        <f t="shared" si="0"/>
        <v>0</v>
      </c>
      <c r="I30" s="4">
        <f t="shared" si="1"/>
        <v>0</v>
      </c>
    </row>
    <row r="31" spans="1:22" x14ac:dyDescent="0.3">
      <c r="A31" s="5">
        <v>44074</v>
      </c>
      <c r="B31" s="4">
        <v>1091.25</v>
      </c>
      <c r="C31" s="4">
        <v>12589</v>
      </c>
      <c r="D31" s="1">
        <v>3.177135535987019E-2</v>
      </c>
      <c r="E31" s="1">
        <v>2.3341971461467104E-2</v>
      </c>
      <c r="F31" s="1">
        <v>3.4809603400982027E-2</v>
      </c>
      <c r="G31" s="1">
        <v>1.1874339521952181E-2</v>
      </c>
      <c r="H31" s="4">
        <f t="shared" si="0"/>
        <v>0</v>
      </c>
      <c r="I31" s="4">
        <f t="shared" si="1"/>
        <v>0</v>
      </c>
    </row>
    <row r="32" spans="1:22" x14ac:dyDescent="0.3">
      <c r="A32" s="5">
        <v>44075</v>
      </c>
      <c r="B32" s="4">
        <v>1101.25</v>
      </c>
      <c r="C32" s="4">
        <v>12688</v>
      </c>
      <c r="D32" s="1">
        <v>3.0442442300416372E-2</v>
      </c>
      <c r="E32" s="1">
        <v>2.3341971461467104E-2</v>
      </c>
      <c r="F32" s="1">
        <v>3.4809603400982027E-2</v>
      </c>
      <c r="G32" s="1">
        <v>1.1874339521952181E-2</v>
      </c>
      <c r="H32" s="4">
        <f t="shared" si="0"/>
        <v>0</v>
      </c>
      <c r="I32" s="4">
        <f t="shared" si="1"/>
        <v>0</v>
      </c>
    </row>
    <row r="33" spans="1:21" x14ac:dyDescent="0.3">
      <c r="A33" s="5">
        <v>44076</v>
      </c>
      <c r="B33" s="4">
        <v>1103.25</v>
      </c>
      <c r="C33" s="4">
        <v>12690</v>
      </c>
      <c r="D33" s="1">
        <v>2.8736563137321758E-2</v>
      </c>
      <c r="E33" s="1">
        <v>2.3341971461467104E-2</v>
      </c>
      <c r="F33" s="1">
        <v>3.4809603400982027E-2</v>
      </c>
      <c r="G33" s="1">
        <v>1.1874339521952181E-2</v>
      </c>
      <c r="H33" s="4">
        <f t="shared" si="0"/>
        <v>0</v>
      </c>
      <c r="I33" s="4">
        <f t="shared" si="1"/>
        <v>0</v>
      </c>
    </row>
    <row r="34" spans="1:21" x14ac:dyDescent="0.3">
      <c r="A34" s="5">
        <v>44077</v>
      </c>
      <c r="B34" s="4">
        <v>1107.25</v>
      </c>
      <c r="C34" s="4">
        <v>12734</v>
      </c>
      <c r="D34" s="1">
        <v>2.8574246679085258E-2</v>
      </c>
      <c r="E34" s="1">
        <v>2.3341971461467104E-2</v>
      </c>
      <c r="F34" s="1">
        <v>3.4809603400982027E-2</v>
      </c>
      <c r="G34" s="1">
        <v>1.1874339521952181E-2</v>
      </c>
      <c r="H34" s="4">
        <f t="shared" si="0"/>
        <v>0</v>
      </c>
      <c r="I34" s="4">
        <f t="shared" si="1"/>
        <v>0</v>
      </c>
    </row>
    <row r="35" spans="1:21" x14ac:dyDescent="0.3">
      <c r="A35" s="5">
        <v>44078</v>
      </c>
      <c r="B35" s="4">
        <v>1096.5</v>
      </c>
      <c r="C35" s="4">
        <v>12607</v>
      </c>
      <c r="D35" s="1">
        <v>2.8299457198093014E-2</v>
      </c>
      <c r="E35" s="1">
        <v>2.3341971461467104E-2</v>
      </c>
      <c r="F35" s="1">
        <v>3.4809603400982027E-2</v>
      </c>
      <c r="G35" s="1">
        <v>1.1874339521952181E-2</v>
      </c>
      <c r="H35" s="4">
        <f t="shared" si="0"/>
        <v>0</v>
      </c>
      <c r="I35" s="4">
        <f t="shared" si="1"/>
        <v>0</v>
      </c>
    </row>
    <row r="36" spans="1:21" x14ac:dyDescent="0.3">
      <c r="A36" s="5">
        <v>44081</v>
      </c>
      <c r="B36" s="4">
        <v>1095.5</v>
      </c>
      <c r="C36" s="4">
        <v>12580</v>
      </c>
      <c r="D36" s="1">
        <v>2.7033829206603466E-2</v>
      </c>
      <c r="E36" s="1">
        <v>2.3341971461467104E-2</v>
      </c>
      <c r="F36" s="1">
        <v>3.4809603400982027E-2</v>
      </c>
      <c r="G36" s="1">
        <v>1.1874339521952181E-2</v>
      </c>
      <c r="H36" s="4">
        <f t="shared" si="0"/>
        <v>0</v>
      </c>
      <c r="I36" s="4">
        <f t="shared" si="1"/>
        <v>0</v>
      </c>
      <c r="N36" s="10" t="s">
        <v>49</v>
      </c>
      <c r="O36" s="11" t="s">
        <v>31</v>
      </c>
      <c r="P36" s="11" t="s">
        <v>32</v>
      </c>
      <c r="Q36" s="11" t="s">
        <v>33</v>
      </c>
      <c r="R36" s="11" t="s">
        <v>34</v>
      </c>
      <c r="S36" s="11" t="s">
        <v>35</v>
      </c>
      <c r="T36" s="11" t="s">
        <v>36</v>
      </c>
      <c r="U36" s="11" t="s">
        <v>37</v>
      </c>
    </row>
    <row r="37" spans="1:21" x14ac:dyDescent="0.3">
      <c r="A37" s="5">
        <v>44082</v>
      </c>
      <c r="B37" s="4">
        <v>1102.25</v>
      </c>
      <c r="C37" s="4">
        <v>12667</v>
      </c>
      <c r="D37" s="1">
        <v>2.7803643234483033E-2</v>
      </c>
      <c r="E37" s="1">
        <v>2.3341971461467104E-2</v>
      </c>
      <c r="F37" s="1">
        <v>3.4809603400982027E-2</v>
      </c>
      <c r="G37" s="1">
        <v>1.1874339521952181E-2</v>
      </c>
      <c r="H37" s="4">
        <f t="shared" si="0"/>
        <v>0</v>
      </c>
      <c r="I37" s="4">
        <f t="shared" si="1"/>
        <v>0</v>
      </c>
      <c r="L37" s="17"/>
      <c r="N37" s="11" t="s">
        <v>23</v>
      </c>
      <c r="O37" s="12">
        <v>44377</v>
      </c>
      <c r="P37" s="12">
        <v>44727</v>
      </c>
      <c r="Q37" s="12">
        <v>44761</v>
      </c>
      <c r="R37" s="12">
        <v>45077</v>
      </c>
      <c r="S37" s="12">
        <v>45107</v>
      </c>
      <c r="T37" s="12">
        <v>45155</v>
      </c>
      <c r="U37" s="12">
        <v>45216</v>
      </c>
    </row>
    <row r="38" spans="1:21" x14ac:dyDescent="0.3">
      <c r="A38" s="5">
        <v>44083</v>
      </c>
      <c r="B38" s="4">
        <v>1094.75</v>
      </c>
      <c r="C38" s="4">
        <v>12598</v>
      </c>
      <c r="D38" s="1">
        <v>2.9207968190988032E-2</v>
      </c>
      <c r="E38" s="1">
        <v>2.3341971461467104E-2</v>
      </c>
      <c r="F38" s="1">
        <v>3.4809603400982027E-2</v>
      </c>
      <c r="G38" s="1">
        <v>1.1874339521952181E-2</v>
      </c>
      <c r="H38" s="4">
        <f t="shared" si="0"/>
        <v>0</v>
      </c>
      <c r="I38" s="4">
        <f t="shared" si="1"/>
        <v>0</v>
      </c>
      <c r="L38" s="12"/>
      <c r="N38" s="11" t="s">
        <v>24</v>
      </c>
      <c r="O38" s="12">
        <v>44406</v>
      </c>
      <c r="P38" s="12">
        <v>44728</v>
      </c>
      <c r="Q38" s="12">
        <v>44767</v>
      </c>
      <c r="R38" s="12">
        <v>45136</v>
      </c>
      <c r="S38" s="12">
        <v>45138</v>
      </c>
      <c r="T38" s="12">
        <v>45246</v>
      </c>
      <c r="U38" s="12">
        <v>45246</v>
      </c>
    </row>
    <row r="39" spans="1:21" x14ac:dyDescent="0.3">
      <c r="A39" s="5">
        <v>44084</v>
      </c>
      <c r="B39" s="4">
        <v>1103.5</v>
      </c>
      <c r="C39" s="4">
        <v>12698</v>
      </c>
      <c r="D39" s="1">
        <v>2.9151887696345691E-2</v>
      </c>
      <c r="E39" s="1">
        <v>2.3341971461467104E-2</v>
      </c>
      <c r="F39" s="1">
        <v>3.4809603400982027E-2</v>
      </c>
      <c r="G39" s="1">
        <v>1.1874339521952181E-2</v>
      </c>
      <c r="H39" s="4">
        <f t="shared" si="0"/>
        <v>0</v>
      </c>
      <c r="I39" s="4">
        <f t="shared" si="1"/>
        <v>0</v>
      </c>
      <c r="L39" s="18"/>
      <c r="N39" s="11" t="s">
        <v>38</v>
      </c>
      <c r="O39" s="13">
        <f>VLOOKUP(O$2,$A:$C,3)</f>
        <v>17712</v>
      </c>
      <c r="P39" s="13">
        <f t="shared" ref="P39:U39" si="16">VLOOKUP(P$2,$A:$C,3)</f>
        <v>16061</v>
      </c>
      <c r="Q39" s="13">
        <f t="shared" si="16"/>
        <v>14678</v>
      </c>
      <c r="R39" s="13">
        <f t="shared" si="16"/>
        <v>16488</v>
      </c>
      <c r="S39" s="13">
        <f t="shared" si="16"/>
        <v>16787</v>
      </c>
      <c r="T39" s="13">
        <f t="shared" si="16"/>
        <v>16456</v>
      </c>
      <c r="U39" s="13">
        <f t="shared" si="16"/>
        <v>16650</v>
      </c>
    </row>
    <row r="40" spans="1:21" x14ac:dyDescent="0.3">
      <c r="A40" s="5">
        <v>44085</v>
      </c>
      <c r="B40" s="4">
        <v>1102.5</v>
      </c>
      <c r="C40" s="4">
        <v>12663</v>
      </c>
      <c r="D40" s="1">
        <v>2.7246093750000755E-2</v>
      </c>
      <c r="E40" s="1">
        <v>2.3341971461467104E-2</v>
      </c>
      <c r="F40" s="1">
        <v>3.4809603400982027E-2</v>
      </c>
      <c r="G40" s="1">
        <v>1.1874339521952181E-2</v>
      </c>
      <c r="H40" s="4">
        <f t="shared" si="0"/>
        <v>0</v>
      </c>
      <c r="I40" s="4">
        <f t="shared" si="1"/>
        <v>0</v>
      </c>
      <c r="L40" s="13"/>
      <c r="N40" s="11" t="s">
        <v>28</v>
      </c>
      <c r="O40" s="13">
        <f>VLOOKUP(O$3,$A:$C,3)</f>
        <v>17327</v>
      </c>
      <c r="P40" s="13">
        <f t="shared" ref="P40:U40" si="17">VLOOKUP(P$3,$A:$C,3)</f>
        <v>15411</v>
      </c>
      <c r="Q40" s="13">
        <f t="shared" si="17"/>
        <v>14793</v>
      </c>
      <c r="R40" s="13">
        <f t="shared" si="17"/>
        <v>17262</v>
      </c>
      <c r="S40" s="13">
        <f t="shared" si="17"/>
        <v>17103</v>
      </c>
      <c r="T40" s="13">
        <f t="shared" si="17"/>
        <v>17186</v>
      </c>
      <c r="U40" s="13">
        <f t="shared" si="17"/>
        <v>17186</v>
      </c>
    </row>
    <row r="41" spans="1:21" x14ac:dyDescent="0.3">
      <c r="A41" s="5">
        <v>44088</v>
      </c>
      <c r="B41" s="4">
        <v>1113.25</v>
      </c>
      <c r="C41" s="4">
        <v>12784</v>
      </c>
      <c r="D41" s="1">
        <v>2.7047542855004547E-2</v>
      </c>
      <c r="E41" s="1">
        <v>2.3341971461467104E-2</v>
      </c>
      <c r="F41" s="1">
        <v>3.4809603400982027E-2</v>
      </c>
      <c r="G41" s="1">
        <v>1.1874339521952181E-2</v>
      </c>
      <c r="H41" s="4">
        <f t="shared" si="0"/>
        <v>0</v>
      </c>
      <c r="I41" s="4">
        <f t="shared" si="1"/>
        <v>0</v>
      </c>
      <c r="L41" s="18"/>
      <c r="N41" s="11" t="s">
        <v>39</v>
      </c>
      <c r="O41" s="11">
        <f t="shared" ref="O41:U41" si="18">O39-O40</f>
        <v>385</v>
      </c>
      <c r="P41" s="11">
        <f t="shared" si="18"/>
        <v>650</v>
      </c>
      <c r="Q41" s="11">
        <f t="shared" si="18"/>
        <v>-115</v>
      </c>
      <c r="R41" s="11">
        <f t="shared" si="18"/>
        <v>-774</v>
      </c>
      <c r="S41" s="11">
        <f t="shared" si="18"/>
        <v>-316</v>
      </c>
      <c r="T41" s="11">
        <f t="shared" si="18"/>
        <v>-730</v>
      </c>
      <c r="U41" s="11">
        <f t="shared" si="18"/>
        <v>-536</v>
      </c>
    </row>
    <row r="42" spans="1:21" x14ac:dyDescent="0.3">
      <c r="A42" s="5">
        <v>44089</v>
      </c>
      <c r="B42" s="4">
        <v>1118.25</v>
      </c>
      <c r="C42" s="4">
        <v>12843</v>
      </c>
      <c r="D42" s="1">
        <v>2.7174112382629678E-2</v>
      </c>
      <c r="E42" s="1">
        <v>2.3341971461467104E-2</v>
      </c>
      <c r="F42" s="1">
        <v>3.4809603400982027E-2</v>
      </c>
      <c r="G42" s="1">
        <v>1.1874339521952181E-2</v>
      </c>
      <c r="H42" s="4">
        <f t="shared" si="0"/>
        <v>0</v>
      </c>
      <c r="I42" s="4">
        <f t="shared" si="1"/>
        <v>0</v>
      </c>
      <c r="L42" s="13"/>
      <c r="N42" s="11" t="s">
        <v>27</v>
      </c>
      <c r="O42" s="13">
        <f>VLOOKUP(O$2,$A:$C,2)</f>
        <v>1525.25</v>
      </c>
      <c r="P42" s="13">
        <f t="shared" ref="P42:U42" si="19">VLOOKUP(P$2,$A:$C,2)</f>
        <v>1384.25</v>
      </c>
      <c r="Q42" s="13">
        <f t="shared" si="19"/>
        <v>1268.5</v>
      </c>
      <c r="R42" s="13">
        <f t="shared" si="19"/>
        <v>1420.25</v>
      </c>
      <c r="S42" s="13">
        <f t="shared" si="19"/>
        <v>1444.5</v>
      </c>
      <c r="T42" s="13">
        <f t="shared" si="19"/>
        <v>1422.25</v>
      </c>
      <c r="U42" s="13">
        <f t="shared" si="19"/>
        <v>1437.25</v>
      </c>
    </row>
    <row r="43" spans="1:21" x14ac:dyDescent="0.3">
      <c r="A43" s="5">
        <v>44090</v>
      </c>
      <c r="B43" s="4">
        <v>1126.5</v>
      </c>
      <c r="C43" s="4">
        <v>12969</v>
      </c>
      <c r="D43" s="1">
        <v>2.9655121296604969E-2</v>
      </c>
      <c r="E43" s="1">
        <v>2.3341971461467104E-2</v>
      </c>
      <c r="F43" s="1">
        <v>3.4809603400982027E-2</v>
      </c>
      <c r="G43" s="1">
        <v>1.1874339521952181E-2</v>
      </c>
      <c r="H43" s="4">
        <f t="shared" si="0"/>
        <v>0</v>
      </c>
      <c r="I43" s="4">
        <f t="shared" si="1"/>
        <v>0</v>
      </c>
      <c r="L43" s="16"/>
      <c r="N43" s="11" t="s">
        <v>29</v>
      </c>
      <c r="O43" s="13">
        <f>VLOOKUP(O$3,$A:$C,2)</f>
        <v>1515.75</v>
      </c>
      <c r="P43" s="13">
        <f t="shared" ref="P43:U43" si="20">VLOOKUP(P$3,$A:$C,2)</f>
        <v>1371.5</v>
      </c>
      <c r="Q43" s="13">
        <f t="shared" si="20"/>
        <v>1295.25</v>
      </c>
      <c r="R43" s="13">
        <f t="shared" si="20"/>
        <v>1501.5</v>
      </c>
      <c r="S43" s="13">
        <f t="shared" si="20"/>
        <v>1482.25</v>
      </c>
      <c r="T43" s="13">
        <f t="shared" si="20"/>
        <v>1481.25</v>
      </c>
      <c r="U43" s="13">
        <f t="shared" si="20"/>
        <v>1481.25</v>
      </c>
    </row>
    <row r="44" spans="1:21" x14ac:dyDescent="0.3">
      <c r="A44" s="5">
        <v>44091</v>
      </c>
      <c r="B44" s="4">
        <v>1118.25</v>
      </c>
      <c r="C44" s="4">
        <v>12815</v>
      </c>
      <c r="D44" s="1">
        <v>2.4934692064424002E-2</v>
      </c>
      <c r="E44" s="1">
        <v>2.3341971461467104E-2</v>
      </c>
      <c r="F44" s="1">
        <v>3.4809603400982027E-2</v>
      </c>
      <c r="G44" s="1">
        <v>1.1874339521952181E-2</v>
      </c>
      <c r="H44" s="4">
        <f t="shared" si="0"/>
        <v>0</v>
      </c>
      <c r="I44" s="4">
        <f t="shared" si="1"/>
        <v>0</v>
      </c>
      <c r="L44" s="11"/>
      <c r="N44" s="11" t="s">
        <v>40</v>
      </c>
      <c r="O44" s="11">
        <f t="shared" ref="O44:U44" si="21">(O43-O42)*2</f>
        <v>-19</v>
      </c>
      <c r="P44" s="11">
        <f t="shared" si="21"/>
        <v>-25.5</v>
      </c>
      <c r="Q44" s="11">
        <f t="shared" si="21"/>
        <v>53.5</v>
      </c>
      <c r="R44" s="11">
        <f t="shared" si="21"/>
        <v>162.5</v>
      </c>
      <c r="S44" s="11">
        <f t="shared" si="21"/>
        <v>75.5</v>
      </c>
      <c r="T44" s="11">
        <f t="shared" si="21"/>
        <v>118</v>
      </c>
      <c r="U44" s="11">
        <f t="shared" si="21"/>
        <v>88</v>
      </c>
    </row>
    <row r="45" spans="1:21" ht="16.8" thickBot="1" x14ac:dyDescent="0.35">
      <c r="A45" s="5">
        <v>44092</v>
      </c>
      <c r="B45" s="4">
        <v>1120</v>
      </c>
      <c r="C45" s="4">
        <v>12833</v>
      </c>
      <c r="D45" s="1">
        <v>2.477060953776089E-2</v>
      </c>
      <c r="E45" s="1">
        <v>2.3341971461467104E-2</v>
      </c>
      <c r="F45" s="1">
        <v>3.4809603400982027E-2</v>
      </c>
      <c r="G45" s="1">
        <v>1.1874339521952181E-2</v>
      </c>
      <c r="H45" s="4">
        <f t="shared" si="0"/>
        <v>0</v>
      </c>
      <c r="I45" s="4">
        <f t="shared" si="1"/>
        <v>0</v>
      </c>
      <c r="L45" s="20"/>
      <c r="N45" s="11" t="s">
        <v>30</v>
      </c>
      <c r="O45" s="14">
        <f>O41*200+O44*30*40</f>
        <v>54200</v>
      </c>
      <c r="P45" s="14">
        <f t="shared" ref="P45:U45" si="22">P41*200+P44*30*40</f>
        <v>99400</v>
      </c>
      <c r="Q45" s="14">
        <f t="shared" si="22"/>
        <v>41200</v>
      </c>
      <c r="R45" s="14">
        <f t="shared" si="22"/>
        <v>40200</v>
      </c>
      <c r="S45" s="14">
        <f t="shared" si="22"/>
        <v>27400</v>
      </c>
      <c r="T45" s="15">
        <f t="shared" si="22"/>
        <v>-4400</v>
      </c>
      <c r="U45" s="15">
        <f t="shared" si="22"/>
        <v>-1600</v>
      </c>
    </row>
    <row r="46" spans="1:21" x14ac:dyDescent="0.3">
      <c r="A46" s="5">
        <v>44095</v>
      </c>
      <c r="B46" s="4">
        <v>1105.25</v>
      </c>
      <c r="C46" s="4">
        <v>12659</v>
      </c>
      <c r="D46" s="1">
        <v>2.4366497139599375E-2</v>
      </c>
      <c r="E46" s="1">
        <v>2.3341971461467104E-2</v>
      </c>
      <c r="F46" s="1">
        <v>3.4809603400982027E-2</v>
      </c>
      <c r="G46" s="1">
        <v>1.1874339521952181E-2</v>
      </c>
      <c r="H46" s="4">
        <f t="shared" si="0"/>
        <v>0</v>
      </c>
      <c r="I46" s="4">
        <f t="shared" si="1"/>
        <v>0</v>
      </c>
    </row>
    <row r="47" spans="1:21" x14ac:dyDescent="0.3">
      <c r="A47" s="5">
        <v>44096</v>
      </c>
      <c r="B47" s="4">
        <v>1093.5</v>
      </c>
      <c r="C47" s="4">
        <v>12509</v>
      </c>
      <c r="D47" s="1">
        <v>2.3105206785360988E-2</v>
      </c>
      <c r="E47" s="1">
        <v>2.3341971461467104E-2</v>
      </c>
      <c r="F47" s="1">
        <v>3.4809603400982027E-2</v>
      </c>
      <c r="G47" s="1">
        <v>1.1874339521952181E-2</v>
      </c>
      <c r="H47" s="4">
        <f t="shared" si="0"/>
        <v>0</v>
      </c>
      <c r="I47" s="4">
        <f t="shared" si="1"/>
        <v>0</v>
      </c>
    </row>
    <row r="48" spans="1:21" ht="16.8" thickBot="1" x14ac:dyDescent="0.35">
      <c r="A48" s="5">
        <v>44097</v>
      </c>
      <c r="B48" s="4">
        <v>1095.5</v>
      </c>
      <c r="C48" s="4">
        <v>12528</v>
      </c>
      <c r="D48" s="1">
        <v>2.278853833865857E-2</v>
      </c>
      <c r="E48" s="1">
        <v>2.3341971461467104E-2</v>
      </c>
      <c r="F48" s="1">
        <v>3.4809603400982027E-2</v>
      </c>
      <c r="G48" s="1">
        <v>1.1874339521952181E-2</v>
      </c>
      <c r="H48" s="4">
        <f t="shared" si="0"/>
        <v>0</v>
      </c>
      <c r="I48" s="4">
        <f t="shared" si="1"/>
        <v>0</v>
      </c>
    </row>
    <row r="49" spans="1:21" ht="16.8" thickBot="1" x14ac:dyDescent="0.35">
      <c r="A49" s="5">
        <v>44098</v>
      </c>
      <c r="B49" s="4">
        <v>1068</v>
      </c>
      <c r="C49" s="4">
        <v>12180</v>
      </c>
      <c r="D49" s="1">
        <v>1.9982041491105385E-2</v>
      </c>
      <c r="E49" s="1">
        <v>2.3341971461467104E-2</v>
      </c>
      <c r="F49" s="1">
        <v>3.4809603400982027E-2</v>
      </c>
      <c r="G49" s="1">
        <v>1.1874339521952181E-2</v>
      </c>
      <c r="H49" s="4">
        <f t="shared" si="0"/>
        <v>0</v>
      </c>
      <c r="I49" s="4">
        <f t="shared" si="1"/>
        <v>0</v>
      </c>
      <c r="N49" s="8" t="s">
        <v>50</v>
      </c>
      <c r="O49" s="9">
        <v>1</v>
      </c>
      <c r="P49" s="9">
        <v>2</v>
      </c>
      <c r="Q49" s="9">
        <v>3</v>
      </c>
      <c r="R49" s="9">
        <v>4</v>
      </c>
      <c r="S49" s="9">
        <v>5</v>
      </c>
    </row>
    <row r="50" spans="1:21" x14ac:dyDescent="0.3">
      <c r="A50" s="5">
        <v>44099</v>
      </c>
      <c r="B50" s="4">
        <v>1068.25</v>
      </c>
      <c r="C50" s="4">
        <v>12195</v>
      </c>
      <c r="D50" s="1">
        <v>2.0999179075006369E-2</v>
      </c>
      <c r="E50" s="1">
        <v>2.3341971461467104E-2</v>
      </c>
      <c r="F50" s="1">
        <v>3.4809603400982027E-2</v>
      </c>
      <c r="G50" s="1">
        <v>1.1874339521952181E-2</v>
      </c>
      <c r="H50" s="4">
        <f t="shared" si="0"/>
        <v>0</v>
      </c>
      <c r="I50" s="4">
        <f t="shared" si="1"/>
        <v>0</v>
      </c>
      <c r="N50" s="16" t="s">
        <v>56</v>
      </c>
      <c r="O50" s="17">
        <v>44280</v>
      </c>
      <c r="P50" s="17">
        <v>44308</v>
      </c>
      <c r="Q50" s="17">
        <v>44728</v>
      </c>
      <c r="R50" s="17">
        <v>44860</v>
      </c>
      <c r="S50" s="17">
        <v>44876</v>
      </c>
    </row>
    <row r="51" spans="1:21" x14ac:dyDescent="0.3">
      <c r="A51" s="5">
        <v>44102</v>
      </c>
      <c r="B51" s="4">
        <v>1088.25</v>
      </c>
      <c r="C51" s="4">
        <v>12415</v>
      </c>
      <c r="D51" s="1">
        <v>2.0315625837545426E-2</v>
      </c>
      <c r="E51" s="1">
        <v>2.3341971461467104E-2</v>
      </c>
      <c r="F51" s="1">
        <v>3.4809603400982027E-2</v>
      </c>
      <c r="G51" s="1">
        <v>1.1874339521952181E-2</v>
      </c>
      <c r="H51" s="4">
        <f t="shared" si="0"/>
        <v>0</v>
      </c>
      <c r="I51" s="4">
        <f t="shared" si="1"/>
        <v>0</v>
      </c>
      <c r="N51" s="11" t="s">
        <v>52</v>
      </c>
      <c r="O51" s="12">
        <v>44302</v>
      </c>
      <c r="P51" s="12">
        <v>44364</v>
      </c>
      <c r="Q51" s="12">
        <v>44743</v>
      </c>
      <c r="R51" s="12">
        <v>44915</v>
      </c>
      <c r="S51" s="12">
        <v>44915</v>
      </c>
    </row>
    <row r="52" spans="1:21" x14ac:dyDescent="0.3">
      <c r="A52" s="5">
        <v>44103</v>
      </c>
      <c r="B52" s="4">
        <v>1092.3599999999999</v>
      </c>
      <c r="C52" s="4">
        <v>12421</v>
      </c>
      <c r="D52" s="1">
        <v>1.6967941806234954E-2</v>
      </c>
      <c r="E52" s="1">
        <v>2.3341971461467104E-2</v>
      </c>
      <c r="F52" s="1">
        <v>3.4809603400982027E-2</v>
      </c>
      <c r="G52" s="1">
        <v>1.1874339521952181E-2</v>
      </c>
      <c r="H52" s="4">
        <f t="shared" si="0"/>
        <v>0</v>
      </c>
      <c r="I52" s="4">
        <f t="shared" si="1"/>
        <v>0</v>
      </c>
      <c r="N52" s="16" t="s">
        <v>57</v>
      </c>
      <c r="O52" s="18">
        <f>VLOOKUP(O$20,$A:$C,3)</f>
        <v>16030</v>
      </c>
      <c r="P52" s="18">
        <f t="shared" ref="P52:S52" si="23">VLOOKUP(P$20,$A:$C,3)</f>
        <v>17106</v>
      </c>
      <c r="Q52" s="18">
        <f t="shared" si="23"/>
        <v>15411</v>
      </c>
      <c r="R52" s="18">
        <f t="shared" si="23"/>
        <v>12741</v>
      </c>
      <c r="S52" s="18">
        <f t="shared" si="23"/>
        <v>14054</v>
      </c>
    </row>
    <row r="53" spans="1:21" x14ac:dyDescent="0.3">
      <c r="A53" s="5">
        <v>44104</v>
      </c>
      <c r="B53" s="4">
        <v>1090.75</v>
      </c>
      <c r="C53" s="4">
        <v>12473</v>
      </c>
      <c r="D53" s="1">
        <v>2.2732814171250837E-2</v>
      </c>
      <c r="E53" s="1">
        <v>2.3341971461467104E-2</v>
      </c>
      <c r="F53" s="1">
        <v>3.4809603400982027E-2</v>
      </c>
      <c r="G53" s="1">
        <v>1.1874339521952181E-2</v>
      </c>
      <c r="H53" s="4">
        <f t="shared" si="0"/>
        <v>0</v>
      </c>
      <c r="I53" s="4">
        <f t="shared" si="1"/>
        <v>0</v>
      </c>
      <c r="N53" s="11" t="s">
        <v>53</v>
      </c>
      <c r="O53" s="13">
        <f>VLOOKUP(O$21,$A:$C,3)</f>
        <v>17156</v>
      </c>
      <c r="P53" s="13">
        <f>VLOOKUP(P$21,$A:$C,3)</f>
        <v>17295</v>
      </c>
      <c r="Q53" s="13">
        <f t="shared" ref="Q53:S53" si="24">VLOOKUP(Q$21,$A:$C,3)</f>
        <v>14175</v>
      </c>
      <c r="R53" s="13">
        <f t="shared" si="24"/>
        <v>14153</v>
      </c>
      <c r="S53" s="13">
        <f t="shared" si="24"/>
        <v>14153</v>
      </c>
    </row>
    <row r="54" spans="1:21" x14ac:dyDescent="0.3">
      <c r="A54" s="5">
        <v>44109</v>
      </c>
      <c r="B54" s="4">
        <v>1093</v>
      </c>
      <c r="C54" s="4">
        <v>12529</v>
      </c>
      <c r="D54" s="1">
        <v>2.5209771819724391E-2</v>
      </c>
      <c r="E54" s="1">
        <v>2.3341971461467104E-2</v>
      </c>
      <c r="F54" s="1">
        <v>3.4809603400982027E-2</v>
      </c>
      <c r="G54" s="1">
        <v>1.1874339521952181E-2</v>
      </c>
      <c r="H54" s="4">
        <f t="shared" si="0"/>
        <v>0</v>
      </c>
      <c r="I54" s="4">
        <f t="shared" si="1"/>
        <v>0</v>
      </c>
      <c r="N54" s="16" t="s">
        <v>58</v>
      </c>
      <c r="O54" s="16">
        <f>-O52+O53</f>
        <v>1126</v>
      </c>
      <c r="P54" s="16">
        <f>-P52+P53</f>
        <v>189</v>
      </c>
      <c r="Q54" s="16">
        <f>-Q52+Q53</f>
        <v>-1236</v>
      </c>
      <c r="R54" s="16">
        <f>-R52+R53</f>
        <v>1412</v>
      </c>
      <c r="S54" s="16">
        <f>-S52+S53</f>
        <v>99</v>
      </c>
    </row>
    <row r="55" spans="1:21" x14ac:dyDescent="0.3">
      <c r="A55" s="5">
        <v>44110</v>
      </c>
      <c r="B55" s="4">
        <v>1104.75</v>
      </c>
      <c r="C55" s="4">
        <v>12677</v>
      </c>
      <c r="D55" s="1">
        <v>2.6287335817870128E-2</v>
      </c>
      <c r="E55" s="1">
        <v>2.3341971461467104E-2</v>
      </c>
      <c r="F55" s="1">
        <v>3.4809603400982027E-2</v>
      </c>
      <c r="G55" s="1">
        <v>1.1874339521952181E-2</v>
      </c>
      <c r="H55" s="4">
        <f t="shared" si="0"/>
        <v>0</v>
      </c>
      <c r="I55" s="4">
        <f t="shared" si="1"/>
        <v>0</v>
      </c>
      <c r="N55" s="11" t="s">
        <v>54</v>
      </c>
      <c r="O55" s="13">
        <f>VLOOKUP(O$20,$A:$C,2)</f>
        <v>1419.5</v>
      </c>
      <c r="P55" s="13">
        <f t="shared" ref="P55:S55" si="25">VLOOKUP(P$20,$A:$C,2)</f>
        <v>1513.5</v>
      </c>
      <c r="Q55" s="13">
        <f t="shared" si="25"/>
        <v>1371.5</v>
      </c>
      <c r="R55" s="13">
        <f t="shared" si="25"/>
        <v>1127</v>
      </c>
      <c r="S55" s="13">
        <f t="shared" si="25"/>
        <v>1243.25</v>
      </c>
    </row>
    <row r="56" spans="1:21" x14ac:dyDescent="0.3">
      <c r="A56" s="5">
        <v>44111</v>
      </c>
      <c r="B56" s="4">
        <v>1111.5</v>
      </c>
      <c r="C56" s="4">
        <v>12754</v>
      </c>
      <c r="D56" s="1">
        <v>2.6250626733768545E-2</v>
      </c>
      <c r="E56" s="1">
        <v>2.3341971461467104E-2</v>
      </c>
      <c r="F56" s="1">
        <v>3.4809603400982027E-2</v>
      </c>
      <c r="G56" s="1">
        <v>1.1874339521952181E-2</v>
      </c>
      <c r="H56" s="4">
        <f t="shared" si="0"/>
        <v>0</v>
      </c>
      <c r="I56" s="4">
        <f t="shared" si="1"/>
        <v>0</v>
      </c>
      <c r="N56" s="16" t="s">
        <v>59</v>
      </c>
      <c r="O56" s="18">
        <f>VLOOKUP(O$21,$A:$C,2)</f>
        <v>1509.75</v>
      </c>
      <c r="P56" s="18">
        <f t="shared" ref="P56:S56" si="26">VLOOKUP(P$21,$A:$C,2)</f>
        <v>1517.25</v>
      </c>
      <c r="Q56" s="18">
        <f t="shared" si="26"/>
        <v>1234.75</v>
      </c>
      <c r="R56" s="18">
        <f t="shared" si="26"/>
        <v>1242.75</v>
      </c>
      <c r="S56" s="18">
        <f t="shared" si="26"/>
        <v>1242.75</v>
      </c>
    </row>
    <row r="57" spans="1:21" x14ac:dyDescent="0.3">
      <c r="A57" s="5">
        <v>44112</v>
      </c>
      <c r="B57" s="4">
        <v>1121.75</v>
      </c>
      <c r="C57" s="4">
        <v>12873</v>
      </c>
      <c r="D57" s="1">
        <v>2.6361093506240829E-2</v>
      </c>
      <c r="E57" s="1">
        <v>2.3341971461467104E-2</v>
      </c>
      <c r="F57" s="1">
        <v>3.4809603400982027E-2</v>
      </c>
      <c r="G57" s="1">
        <v>1.1874339521952181E-2</v>
      </c>
      <c r="H57" s="4">
        <f t="shared" si="0"/>
        <v>0</v>
      </c>
      <c r="I57" s="4">
        <f t="shared" si="1"/>
        <v>0</v>
      </c>
      <c r="N57" s="11" t="s">
        <v>60</v>
      </c>
      <c r="O57" s="11">
        <f>(-O56+O55)*2</f>
        <v>-180.5</v>
      </c>
      <c r="P57" s="11">
        <f>(-P56+P55)*2</f>
        <v>-7.5</v>
      </c>
      <c r="Q57" s="11">
        <f>(-Q56+Q55)*2</f>
        <v>273.5</v>
      </c>
      <c r="R57" s="11">
        <f>(-R56+R55)*2</f>
        <v>-231.5</v>
      </c>
      <c r="S57" s="11">
        <f>(-S56+S55)*2</f>
        <v>1</v>
      </c>
    </row>
    <row r="58" spans="1:21" ht="16.8" thickBot="1" x14ac:dyDescent="0.35">
      <c r="A58" s="5">
        <v>44116</v>
      </c>
      <c r="B58" s="4">
        <v>1126</v>
      </c>
      <c r="C58" s="4">
        <v>12921</v>
      </c>
      <c r="D58" s="1">
        <v>2.6299756119561035E-2</v>
      </c>
      <c r="E58" s="1">
        <v>2.3341971461467104E-2</v>
      </c>
      <c r="F58" s="1">
        <v>3.4809603400982027E-2</v>
      </c>
      <c r="G58" s="1">
        <v>1.1874339521952181E-2</v>
      </c>
      <c r="H58" s="4">
        <f t="shared" si="0"/>
        <v>0</v>
      </c>
      <c r="I58" s="4">
        <f t="shared" si="1"/>
        <v>0</v>
      </c>
      <c r="N58" s="19" t="s">
        <v>61</v>
      </c>
      <c r="O58" s="20">
        <f>O54*200+O57*30*40</f>
        <v>8600</v>
      </c>
      <c r="P58" s="20">
        <f t="shared" ref="P58:S58" si="27">P54*200+P57*30*40</f>
        <v>28800</v>
      </c>
      <c r="Q58" s="20">
        <f t="shared" si="27"/>
        <v>81000</v>
      </c>
      <c r="R58" s="20">
        <f t="shared" si="27"/>
        <v>4600</v>
      </c>
      <c r="S58" s="20">
        <f t="shared" si="27"/>
        <v>21000</v>
      </c>
    </row>
    <row r="59" spans="1:21" x14ac:dyDescent="0.3">
      <c r="A59" s="5">
        <v>44117</v>
      </c>
      <c r="B59" s="4">
        <v>1125.5</v>
      </c>
      <c r="C59" s="4">
        <v>12915</v>
      </c>
      <c r="D59" s="1">
        <v>2.6278902085184797E-2</v>
      </c>
      <c r="E59" s="1">
        <v>2.3341971461467104E-2</v>
      </c>
      <c r="F59" s="1">
        <v>3.4809603400982027E-2</v>
      </c>
      <c r="G59" s="1">
        <v>1.1874339521952181E-2</v>
      </c>
      <c r="H59" s="4">
        <f t="shared" si="0"/>
        <v>0</v>
      </c>
      <c r="I59" s="4">
        <f t="shared" si="1"/>
        <v>0</v>
      </c>
    </row>
    <row r="60" spans="1:21" x14ac:dyDescent="0.3">
      <c r="A60" s="5">
        <v>44118</v>
      </c>
      <c r="B60" s="4">
        <v>1121.5</v>
      </c>
      <c r="C60" s="4">
        <v>12890</v>
      </c>
      <c r="D60" s="1">
        <v>2.7945593466711882E-2</v>
      </c>
      <c r="E60" s="1">
        <v>2.3341971461467104E-2</v>
      </c>
      <c r="F60" s="1">
        <v>3.4809603400982027E-2</v>
      </c>
      <c r="G60" s="1">
        <v>1.1874339521952181E-2</v>
      </c>
      <c r="H60" s="4">
        <f t="shared" si="0"/>
        <v>0</v>
      </c>
      <c r="I60" s="4">
        <f t="shared" si="1"/>
        <v>0</v>
      </c>
    </row>
    <row r="61" spans="1:21" x14ac:dyDescent="0.3">
      <c r="A61" s="5">
        <v>44119</v>
      </c>
      <c r="B61" s="4">
        <v>1118.75</v>
      </c>
      <c r="C61" s="4">
        <v>12840</v>
      </c>
      <c r="D61" s="1">
        <v>2.6475209497207164E-2</v>
      </c>
      <c r="E61" s="1">
        <v>2.3341971461467104E-2</v>
      </c>
      <c r="F61" s="1">
        <v>3.4809603400982027E-2</v>
      </c>
      <c r="G61" s="1">
        <v>1.1874339521952181E-2</v>
      </c>
      <c r="H61" s="4">
        <f t="shared" si="0"/>
        <v>0</v>
      </c>
      <c r="I61" s="4">
        <f t="shared" si="1"/>
        <v>0</v>
      </c>
    </row>
    <row r="62" spans="1:21" x14ac:dyDescent="0.3">
      <c r="A62" s="5">
        <v>44120</v>
      </c>
      <c r="B62" s="4">
        <v>1111.25</v>
      </c>
      <c r="C62" s="4">
        <v>12748</v>
      </c>
      <c r="D62" s="1">
        <v>2.5998605643045236E-2</v>
      </c>
      <c r="E62" s="1">
        <v>2.3341971461467104E-2</v>
      </c>
      <c r="F62" s="1">
        <v>3.4809603400982027E-2</v>
      </c>
      <c r="G62" s="1">
        <v>1.1874339521952181E-2</v>
      </c>
      <c r="H62" s="4">
        <f t="shared" si="0"/>
        <v>0</v>
      </c>
      <c r="I62" s="4">
        <f t="shared" si="1"/>
        <v>0</v>
      </c>
    </row>
    <row r="63" spans="1:21" x14ac:dyDescent="0.3">
      <c r="A63" s="5">
        <v>44123</v>
      </c>
      <c r="B63" s="4">
        <v>1121</v>
      </c>
      <c r="C63" s="4">
        <v>12893</v>
      </c>
      <c r="D63" s="1">
        <v>2.8643437662615678E-2</v>
      </c>
      <c r="E63" s="1">
        <v>2.3341971461467104E-2</v>
      </c>
      <c r="F63" s="1">
        <v>3.4809603400982027E-2</v>
      </c>
      <c r="G63" s="1">
        <v>1.1874339521952181E-2</v>
      </c>
      <c r="H63" s="4">
        <f t="shared" si="0"/>
        <v>0</v>
      </c>
      <c r="I63" s="4">
        <f t="shared" si="1"/>
        <v>0</v>
      </c>
      <c r="O63">
        <f>O38-O37</f>
        <v>29</v>
      </c>
      <c r="P63" s="4">
        <f t="shared" ref="P63:U63" si="28">P38-P37</f>
        <v>1</v>
      </c>
      <c r="Q63" s="4">
        <f t="shared" si="28"/>
        <v>6</v>
      </c>
      <c r="R63" s="4">
        <f t="shared" si="28"/>
        <v>59</v>
      </c>
      <c r="S63" s="4">
        <f t="shared" si="28"/>
        <v>31</v>
      </c>
      <c r="T63" s="4">
        <f t="shared" si="28"/>
        <v>91</v>
      </c>
      <c r="U63" s="4">
        <f t="shared" si="28"/>
        <v>30</v>
      </c>
    </row>
    <row r="64" spans="1:21" x14ac:dyDescent="0.3">
      <c r="A64" s="5">
        <v>44124</v>
      </c>
      <c r="B64" s="4">
        <v>1117.5</v>
      </c>
      <c r="C64" s="4">
        <v>12855</v>
      </c>
      <c r="D64" s="1">
        <v>2.8823886675056309E-2</v>
      </c>
      <c r="E64" s="1">
        <v>2.3341971461467104E-2</v>
      </c>
      <c r="F64" s="1">
        <v>3.4809603400982027E-2</v>
      </c>
      <c r="G64" s="1">
        <v>1.1874339521952181E-2</v>
      </c>
      <c r="H64" s="4">
        <f t="shared" si="0"/>
        <v>0</v>
      </c>
      <c r="I64" s="4">
        <f t="shared" si="1"/>
        <v>0</v>
      </c>
      <c r="O64">
        <f>O51-O50</f>
        <v>22</v>
      </c>
      <c r="P64" s="4">
        <f t="shared" ref="P64:S64" si="29">P51-P50</f>
        <v>56</v>
      </c>
      <c r="Q64" s="4">
        <f t="shared" si="29"/>
        <v>15</v>
      </c>
      <c r="R64" s="4">
        <f t="shared" si="29"/>
        <v>55</v>
      </c>
      <c r="S64" s="4">
        <f t="shared" si="29"/>
        <v>39</v>
      </c>
    </row>
    <row r="65" spans="1:15" x14ac:dyDescent="0.3">
      <c r="A65" s="5">
        <v>44125</v>
      </c>
      <c r="B65" s="4">
        <v>1119.5</v>
      </c>
      <c r="C65" s="4">
        <v>12860</v>
      </c>
      <c r="D65" s="1">
        <v>2.7385330597737401E-2</v>
      </c>
      <c r="E65" s="1">
        <v>2.3341971461467104E-2</v>
      </c>
      <c r="F65" s="1">
        <v>3.4809603400982027E-2</v>
      </c>
      <c r="G65" s="1">
        <v>1.1874339521952181E-2</v>
      </c>
      <c r="H65" s="4">
        <f t="shared" si="0"/>
        <v>0</v>
      </c>
      <c r="I65" s="4">
        <f t="shared" si="1"/>
        <v>0</v>
      </c>
    </row>
    <row r="66" spans="1:15" x14ac:dyDescent="0.3">
      <c r="A66" s="5">
        <v>44126</v>
      </c>
      <c r="B66" s="4">
        <v>1122.75</v>
      </c>
      <c r="C66" s="4">
        <v>12836</v>
      </c>
      <c r="D66" s="1">
        <v>2.2499570901061583E-2</v>
      </c>
      <c r="E66" s="1">
        <v>2.3341971461467104E-2</v>
      </c>
      <c r="F66" s="1">
        <v>3.4809603400982027E-2</v>
      </c>
      <c r="G66" s="1">
        <v>1.1874339521952181E-2</v>
      </c>
      <c r="H66" s="4">
        <f t="shared" si="0"/>
        <v>0</v>
      </c>
      <c r="I66" s="4">
        <f t="shared" si="1"/>
        <v>0</v>
      </c>
      <c r="O66">
        <f>(406.4/325.4)^(434/252)</f>
        <v>1.4664143569473778</v>
      </c>
    </row>
    <row r="67" spans="1:15" x14ac:dyDescent="0.3">
      <c r="A67" s="5">
        <v>44127</v>
      </c>
      <c r="B67" s="4">
        <v>1123</v>
      </c>
      <c r="C67" s="4">
        <v>12838</v>
      </c>
      <c r="D67" s="1">
        <v>2.2431226114945524E-2</v>
      </c>
      <c r="E67" s="1">
        <v>2.3341971461467104E-2</v>
      </c>
      <c r="F67" s="1">
        <v>3.4809603400982027E-2</v>
      </c>
      <c r="G67" s="1">
        <v>1.1874339521952181E-2</v>
      </c>
      <c r="H67" s="4">
        <f t="shared" ref="H67:H130" si="30">IF(D67&gt;F67,999,)</f>
        <v>0</v>
      </c>
      <c r="I67" s="4">
        <f t="shared" ref="I67:I130" si="31">IF(D67&lt;G67,999,)</f>
        <v>0</v>
      </c>
    </row>
    <row r="68" spans="1:15" x14ac:dyDescent="0.3">
      <c r="A68" s="5">
        <v>44130</v>
      </c>
      <c r="B68" s="4">
        <v>1124</v>
      </c>
      <c r="C68" s="4">
        <v>12860</v>
      </c>
      <c r="D68" s="1">
        <v>2.3272133099792924E-2</v>
      </c>
      <c r="E68" s="1">
        <v>2.3341971461467104E-2</v>
      </c>
      <c r="F68" s="1">
        <v>3.4809603400982027E-2</v>
      </c>
      <c r="G68" s="1">
        <v>1.1874339521952181E-2</v>
      </c>
      <c r="H68" s="4">
        <f t="shared" si="30"/>
        <v>0</v>
      </c>
      <c r="I68" s="4">
        <f t="shared" si="31"/>
        <v>0</v>
      </c>
    </row>
    <row r="69" spans="1:15" x14ac:dyDescent="0.3">
      <c r="A69" s="5">
        <v>44131</v>
      </c>
      <c r="B69" s="4">
        <v>1120</v>
      </c>
      <c r="C69" s="4">
        <v>12808</v>
      </c>
      <c r="D69" s="1">
        <v>2.2774251302083881E-2</v>
      </c>
      <c r="E69" s="1">
        <v>2.3341971461467104E-2</v>
      </c>
      <c r="F69" s="1">
        <v>3.4809603400982027E-2</v>
      </c>
      <c r="G69" s="1">
        <v>1.1874339521952181E-2</v>
      </c>
      <c r="H69" s="4">
        <f t="shared" si="30"/>
        <v>0</v>
      </c>
      <c r="I69" s="4">
        <f t="shared" si="31"/>
        <v>0</v>
      </c>
    </row>
    <row r="70" spans="1:15" x14ac:dyDescent="0.3">
      <c r="A70" s="5">
        <v>44132</v>
      </c>
      <c r="B70" s="4">
        <v>1116</v>
      </c>
      <c r="C70" s="4">
        <v>12743</v>
      </c>
      <c r="D70" s="1">
        <v>2.1230973365629513E-2</v>
      </c>
      <c r="E70" s="1">
        <v>2.3341971461467104E-2</v>
      </c>
      <c r="F70" s="1">
        <v>3.4809603400982027E-2</v>
      </c>
      <c r="G70" s="1">
        <v>1.1874339521952181E-2</v>
      </c>
      <c r="H70" s="4">
        <f t="shared" si="30"/>
        <v>0</v>
      </c>
      <c r="I70" s="4">
        <f t="shared" si="31"/>
        <v>0</v>
      </c>
    </row>
    <row r="71" spans="1:15" x14ac:dyDescent="0.3">
      <c r="A71" s="5">
        <v>44133</v>
      </c>
      <c r="B71" s="4">
        <v>1104.8800000000001</v>
      </c>
      <c r="C71" s="4">
        <v>12603</v>
      </c>
      <c r="D71" s="1">
        <v>2.017649647190245E-2</v>
      </c>
      <c r="E71" s="1">
        <v>2.3341971461467104E-2</v>
      </c>
      <c r="F71" s="1">
        <v>3.4809603400982027E-2</v>
      </c>
      <c r="G71" s="1">
        <v>1.1874339521952181E-2</v>
      </c>
      <c r="H71" s="4">
        <f t="shared" si="30"/>
        <v>0</v>
      </c>
      <c r="I71" s="4">
        <f t="shared" si="31"/>
        <v>0</v>
      </c>
    </row>
    <row r="72" spans="1:15" x14ac:dyDescent="0.3">
      <c r="A72" s="5">
        <v>44134</v>
      </c>
      <c r="B72" s="4">
        <v>1084</v>
      </c>
      <c r="C72" s="4">
        <v>12413</v>
      </c>
      <c r="D72" s="1">
        <v>2.415092815479003E-2</v>
      </c>
      <c r="E72" s="1">
        <v>2.3341971461467104E-2</v>
      </c>
      <c r="F72" s="1">
        <v>3.4809603400982027E-2</v>
      </c>
      <c r="G72" s="1">
        <v>1.1874339521952181E-2</v>
      </c>
      <c r="H72" s="4">
        <f t="shared" si="30"/>
        <v>0</v>
      </c>
      <c r="I72" s="4">
        <f t="shared" si="31"/>
        <v>0</v>
      </c>
    </row>
    <row r="73" spans="1:15" x14ac:dyDescent="0.3">
      <c r="A73" s="5">
        <v>44137</v>
      </c>
      <c r="B73" s="4">
        <v>1090.25</v>
      </c>
      <c r="C73" s="4">
        <v>12516</v>
      </c>
      <c r="D73" s="1">
        <v>2.6729283707865648E-2</v>
      </c>
      <c r="E73" s="1">
        <v>2.3341971461467104E-2</v>
      </c>
      <c r="F73" s="1">
        <v>3.4809603400982027E-2</v>
      </c>
      <c r="G73" s="1">
        <v>1.1874339521952181E-2</v>
      </c>
      <c r="H73" s="4">
        <f t="shared" si="30"/>
        <v>0</v>
      </c>
      <c r="I73" s="4">
        <f t="shared" si="31"/>
        <v>0</v>
      </c>
    </row>
    <row r="74" spans="1:15" x14ac:dyDescent="0.3">
      <c r="A74" s="5">
        <v>44138</v>
      </c>
      <c r="B74" s="4">
        <v>1103.5</v>
      </c>
      <c r="C74" s="4">
        <v>12684</v>
      </c>
      <c r="D74" s="1">
        <v>2.8017210863163333E-2</v>
      </c>
      <c r="E74" s="1">
        <v>2.3341971461467104E-2</v>
      </c>
      <c r="F74" s="1">
        <v>3.4809603400982027E-2</v>
      </c>
      <c r="G74" s="1">
        <v>1.1874339521952181E-2</v>
      </c>
      <c r="H74" s="4">
        <f t="shared" si="30"/>
        <v>0</v>
      </c>
      <c r="I74" s="4">
        <f t="shared" si="31"/>
        <v>0</v>
      </c>
    </row>
    <row r="75" spans="1:15" x14ac:dyDescent="0.3">
      <c r="A75" s="5">
        <v>44139</v>
      </c>
      <c r="B75" s="4">
        <v>1119.75</v>
      </c>
      <c r="C75" s="4">
        <v>12864</v>
      </c>
      <c r="D75" s="1">
        <v>2.747544094664045E-2</v>
      </c>
      <c r="E75" s="1">
        <v>2.3341971461467104E-2</v>
      </c>
      <c r="F75" s="1">
        <v>3.4809603400982027E-2</v>
      </c>
      <c r="G75" s="1">
        <v>1.1874339521952181E-2</v>
      </c>
      <c r="H75" s="4">
        <f t="shared" si="30"/>
        <v>0</v>
      </c>
      <c r="I75" s="4">
        <f t="shared" si="31"/>
        <v>0</v>
      </c>
    </row>
    <row r="76" spans="1:15" x14ac:dyDescent="0.3">
      <c r="A76" s="5">
        <v>44140</v>
      </c>
      <c r="B76" s="4">
        <v>1124.25</v>
      </c>
      <c r="C76" s="4">
        <v>12891</v>
      </c>
      <c r="D76" s="1">
        <v>2.551071373971614E-2</v>
      </c>
      <c r="E76" s="1">
        <v>2.3341971461467104E-2</v>
      </c>
      <c r="F76" s="1">
        <v>3.4809603400982027E-2</v>
      </c>
      <c r="G76" s="1">
        <v>1.1874339521952181E-2</v>
      </c>
      <c r="H76" s="4">
        <f t="shared" si="30"/>
        <v>0</v>
      </c>
      <c r="I76" s="4">
        <f t="shared" si="31"/>
        <v>0</v>
      </c>
    </row>
    <row r="77" spans="1:15" x14ac:dyDescent="0.3">
      <c r="A77" s="5">
        <v>44141</v>
      </c>
      <c r="B77" s="4">
        <v>1128</v>
      </c>
      <c r="C77" s="4">
        <v>12937</v>
      </c>
      <c r="D77" s="1">
        <v>2.5748683487552437E-2</v>
      </c>
      <c r="E77" s="1">
        <v>2.3341971461467104E-2</v>
      </c>
      <c r="F77" s="1">
        <v>3.4809603400982027E-2</v>
      </c>
      <c r="G77" s="1">
        <v>1.1874339521952181E-2</v>
      </c>
      <c r="H77" s="4">
        <f t="shared" si="30"/>
        <v>0</v>
      </c>
      <c r="I77" s="4">
        <f t="shared" si="31"/>
        <v>0</v>
      </c>
    </row>
    <row r="78" spans="1:15" x14ac:dyDescent="0.3">
      <c r="A78" s="5">
        <v>44144</v>
      </c>
      <c r="B78" s="4">
        <v>1142.25</v>
      </c>
      <c r="C78" s="4">
        <v>13126</v>
      </c>
      <c r="D78" s="1">
        <v>2.7750561984752897E-2</v>
      </c>
      <c r="E78" s="1">
        <v>2.3341971461467104E-2</v>
      </c>
      <c r="F78" s="1">
        <v>3.4809603400982027E-2</v>
      </c>
      <c r="G78" s="1">
        <v>1.1874339521952181E-2</v>
      </c>
      <c r="H78" s="4">
        <f t="shared" si="30"/>
        <v>0</v>
      </c>
      <c r="I78" s="4">
        <f t="shared" si="31"/>
        <v>0</v>
      </c>
    </row>
    <row r="79" spans="1:15" x14ac:dyDescent="0.3">
      <c r="A79" s="5">
        <v>44145</v>
      </c>
      <c r="B79" s="4">
        <v>1140.25</v>
      </c>
      <c r="C79" s="4">
        <v>13071</v>
      </c>
      <c r="D79" s="1">
        <v>2.5239248177483686E-2</v>
      </c>
      <c r="E79" s="1">
        <v>2.3341971461467104E-2</v>
      </c>
      <c r="F79" s="1">
        <v>3.4809603400982027E-2</v>
      </c>
      <c r="G79" s="1">
        <v>1.1874339521952181E-2</v>
      </c>
      <c r="H79" s="4">
        <f t="shared" si="30"/>
        <v>0</v>
      </c>
      <c r="I79" s="4">
        <f t="shared" si="31"/>
        <v>0</v>
      </c>
    </row>
    <row r="80" spans="1:15" x14ac:dyDescent="0.3">
      <c r="A80" s="5">
        <v>44146</v>
      </c>
      <c r="B80" s="4">
        <v>1157</v>
      </c>
      <c r="C80" s="4">
        <v>13261</v>
      </c>
      <c r="D80" s="1">
        <v>2.5083884214744279E-2</v>
      </c>
      <c r="E80" s="1">
        <v>2.3341971461467104E-2</v>
      </c>
      <c r="F80" s="1">
        <v>3.4809603400982027E-2</v>
      </c>
      <c r="G80" s="1">
        <v>1.1874339521952181E-2</v>
      </c>
      <c r="H80" s="4">
        <f t="shared" si="30"/>
        <v>0</v>
      </c>
      <c r="I80" s="4">
        <f t="shared" si="31"/>
        <v>0</v>
      </c>
    </row>
    <row r="81" spans="1:9" x14ac:dyDescent="0.3">
      <c r="A81" s="5">
        <v>44147</v>
      </c>
      <c r="B81" s="4">
        <v>1153.75</v>
      </c>
      <c r="C81" s="4">
        <v>13226</v>
      </c>
      <c r="D81" s="1">
        <v>2.5258300604912298E-2</v>
      </c>
      <c r="E81" s="1">
        <v>2.3341971461467104E-2</v>
      </c>
      <c r="F81" s="1">
        <v>3.4809603400982027E-2</v>
      </c>
      <c r="G81" s="1">
        <v>1.1874339521952181E-2</v>
      </c>
      <c r="H81" s="4">
        <f t="shared" si="30"/>
        <v>0</v>
      </c>
      <c r="I81" s="4">
        <f t="shared" si="31"/>
        <v>0</v>
      </c>
    </row>
    <row r="82" spans="1:9" x14ac:dyDescent="0.3">
      <c r="A82" s="5">
        <v>44148</v>
      </c>
      <c r="B82" s="4">
        <v>1158</v>
      </c>
      <c r="C82" s="4">
        <v>13282</v>
      </c>
      <c r="D82" s="1">
        <v>2.5820576739709944E-2</v>
      </c>
      <c r="E82" s="1">
        <v>2.3341971461467104E-2</v>
      </c>
      <c r="F82" s="1">
        <v>3.4809603400982027E-2</v>
      </c>
      <c r="G82" s="1">
        <v>1.1874339521952181E-2</v>
      </c>
      <c r="H82" s="4">
        <f t="shared" si="30"/>
        <v>0</v>
      </c>
      <c r="I82" s="4">
        <f t="shared" si="31"/>
        <v>0</v>
      </c>
    </row>
    <row r="83" spans="1:9" x14ac:dyDescent="0.3">
      <c r="A83" s="5">
        <v>44151</v>
      </c>
      <c r="B83" s="4">
        <v>1180.25</v>
      </c>
      <c r="C83" s="4">
        <v>13579</v>
      </c>
      <c r="D83" s="1">
        <v>2.8987902567430224E-2</v>
      </c>
      <c r="E83" s="1">
        <v>2.3341971461467104E-2</v>
      </c>
      <c r="F83" s="1">
        <v>3.4809603400982027E-2</v>
      </c>
      <c r="G83" s="1">
        <v>1.1874339521952181E-2</v>
      </c>
      <c r="H83" s="4">
        <f t="shared" si="30"/>
        <v>0</v>
      </c>
      <c r="I83" s="4">
        <f t="shared" si="31"/>
        <v>0</v>
      </c>
    </row>
    <row r="84" spans="1:9" x14ac:dyDescent="0.3">
      <c r="A84" s="5">
        <v>44152</v>
      </c>
      <c r="B84" s="4">
        <v>1186.25</v>
      </c>
      <c r="C84" s="4">
        <v>13624</v>
      </c>
      <c r="D84" s="1">
        <v>2.717608447488673E-2</v>
      </c>
      <c r="E84" s="1">
        <v>2.3341971461467104E-2</v>
      </c>
      <c r="F84" s="1">
        <v>3.4809603400982027E-2</v>
      </c>
      <c r="G84" s="1">
        <v>1.1874339521952181E-2</v>
      </c>
      <c r="H84" s="4">
        <f t="shared" si="30"/>
        <v>0</v>
      </c>
      <c r="I84" s="4">
        <f t="shared" si="31"/>
        <v>0</v>
      </c>
    </row>
    <row r="85" spans="1:9" x14ac:dyDescent="0.3">
      <c r="A85" s="5">
        <v>44153</v>
      </c>
      <c r="B85" s="4">
        <v>1199.5</v>
      </c>
      <c r="C85" s="4">
        <v>13756</v>
      </c>
      <c r="D85" s="1">
        <v>2.5671775132000363E-2</v>
      </c>
      <c r="E85" s="1">
        <v>2.3341971461467104E-2</v>
      </c>
      <c r="F85" s="1">
        <v>3.4809603400982027E-2</v>
      </c>
      <c r="G85" s="1">
        <v>1.1874339521952181E-2</v>
      </c>
      <c r="H85" s="4">
        <f t="shared" si="30"/>
        <v>0</v>
      </c>
      <c r="I85" s="4">
        <f t="shared" si="31"/>
        <v>0</v>
      </c>
    </row>
    <row r="86" spans="1:9" x14ac:dyDescent="0.3">
      <c r="A86" s="5">
        <v>44154</v>
      </c>
      <c r="B86" s="4">
        <v>1199.75</v>
      </c>
      <c r="C86" s="4">
        <v>13742</v>
      </c>
      <c r="D86" s="1">
        <v>2.441440165485953E-2</v>
      </c>
      <c r="E86" s="1">
        <v>2.3341971461467104E-2</v>
      </c>
      <c r="F86" s="1">
        <v>3.4809603400982027E-2</v>
      </c>
      <c r="G86" s="1">
        <v>1.1874339521952181E-2</v>
      </c>
      <c r="H86" s="4">
        <f t="shared" si="30"/>
        <v>0</v>
      </c>
      <c r="I86" s="4">
        <f t="shared" si="31"/>
        <v>0</v>
      </c>
    </row>
    <row r="87" spans="1:9" x14ac:dyDescent="0.3">
      <c r="A87" s="5">
        <v>44155</v>
      </c>
      <c r="B87" s="4">
        <v>1199.5</v>
      </c>
      <c r="C87" s="4">
        <v>13733</v>
      </c>
      <c r="D87" s="1">
        <v>2.3956854309956421E-2</v>
      </c>
      <c r="E87" s="1">
        <v>2.3341971461467104E-2</v>
      </c>
      <c r="F87" s="1">
        <v>3.4809603400982027E-2</v>
      </c>
      <c r="G87" s="1">
        <v>1.1874339521952181E-2</v>
      </c>
      <c r="H87" s="4">
        <f t="shared" si="30"/>
        <v>0</v>
      </c>
      <c r="I87" s="4">
        <f t="shared" si="31"/>
        <v>0</v>
      </c>
    </row>
    <row r="88" spans="1:9" x14ac:dyDescent="0.3">
      <c r="A88" s="5">
        <v>44158</v>
      </c>
      <c r="B88" s="4">
        <v>1211.5</v>
      </c>
      <c r="C88" s="4">
        <v>13873</v>
      </c>
      <c r="D88" s="1">
        <v>2.4149736359025509E-2</v>
      </c>
      <c r="E88" s="1">
        <v>2.3341971461467104E-2</v>
      </c>
      <c r="F88" s="1">
        <v>3.4809603400982027E-2</v>
      </c>
      <c r="G88" s="1">
        <v>1.1874339521952181E-2</v>
      </c>
      <c r="H88" s="4">
        <f t="shared" si="30"/>
        <v>0</v>
      </c>
      <c r="I88" s="4">
        <f t="shared" si="31"/>
        <v>0</v>
      </c>
    </row>
    <row r="89" spans="1:9" x14ac:dyDescent="0.3">
      <c r="A89" s="5">
        <v>44159</v>
      </c>
      <c r="B89" s="4">
        <v>1205.75</v>
      </c>
      <c r="C89" s="4">
        <v>13799</v>
      </c>
      <c r="D89" s="1">
        <v>2.3544747067006044E-2</v>
      </c>
      <c r="E89" s="1">
        <v>2.3341971461467104E-2</v>
      </c>
      <c r="F89" s="1">
        <v>3.4809603400982027E-2</v>
      </c>
      <c r="G89" s="1">
        <v>1.1874339521952181E-2</v>
      </c>
      <c r="H89" s="4">
        <f t="shared" si="30"/>
        <v>0</v>
      </c>
      <c r="I89" s="4">
        <f t="shared" si="31"/>
        <v>0</v>
      </c>
    </row>
    <row r="90" spans="1:9" x14ac:dyDescent="0.3">
      <c r="A90" s="5">
        <v>44160</v>
      </c>
      <c r="B90" s="4">
        <v>1194.5</v>
      </c>
      <c r="C90" s="4">
        <v>13712</v>
      </c>
      <c r="D90" s="1">
        <v>2.6670634505372437E-2</v>
      </c>
      <c r="E90" s="1">
        <v>2.3341971461467104E-2</v>
      </c>
      <c r="F90" s="1">
        <v>3.4809603400982027E-2</v>
      </c>
      <c r="G90" s="1">
        <v>1.1874339521952181E-2</v>
      </c>
      <c r="H90" s="4">
        <f t="shared" si="30"/>
        <v>0</v>
      </c>
      <c r="I90" s="4">
        <f t="shared" si="31"/>
        <v>0</v>
      </c>
    </row>
    <row r="91" spans="1:9" x14ac:dyDescent="0.3">
      <c r="A91" s="5">
        <v>44161</v>
      </c>
      <c r="B91" s="4">
        <v>1207.25</v>
      </c>
      <c r="C91" s="4">
        <v>13839</v>
      </c>
      <c r="D91" s="1">
        <v>2.5236324484883665E-2</v>
      </c>
      <c r="E91" s="1">
        <v>2.3341971461467104E-2</v>
      </c>
      <c r="F91" s="1">
        <v>3.4809603400982027E-2</v>
      </c>
      <c r="G91" s="1">
        <v>1.1874339521952181E-2</v>
      </c>
      <c r="H91" s="4">
        <f t="shared" si="30"/>
        <v>0</v>
      </c>
      <c r="I91" s="4">
        <f t="shared" si="31"/>
        <v>0</v>
      </c>
    </row>
    <row r="92" spans="1:9" x14ac:dyDescent="0.3">
      <c r="A92" s="5">
        <v>44162</v>
      </c>
      <c r="B92" s="4">
        <v>1206.6600000000001</v>
      </c>
      <c r="C92" s="4">
        <v>13878</v>
      </c>
      <c r="D92" s="1">
        <v>2.8628271297424845E-2</v>
      </c>
      <c r="E92" s="1">
        <v>2.3341971461467104E-2</v>
      </c>
      <c r="F92" s="1">
        <v>3.4809603400982027E-2</v>
      </c>
      <c r="G92" s="1">
        <v>1.1874339521952181E-2</v>
      </c>
      <c r="H92" s="4">
        <f t="shared" si="30"/>
        <v>0</v>
      </c>
      <c r="I92" s="4">
        <f t="shared" si="31"/>
        <v>0</v>
      </c>
    </row>
    <row r="93" spans="1:9" x14ac:dyDescent="0.3">
      <c r="A93" s="5">
        <v>44165</v>
      </c>
      <c r="B93" s="4">
        <v>1188.5</v>
      </c>
      <c r="C93" s="4">
        <v>13720</v>
      </c>
      <c r="D93" s="1">
        <v>3.2455673292666409E-2</v>
      </c>
      <c r="E93" s="1">
        <v>2.3341971461467104E-2</v>
      </c>
      <c r="F93" s="1">
        <v>3.4809603400982027E-2</v>
      </c>
      <c r="G93" s="1">
        <v>1.1874339521952181E-2</v>
      </c>
      <c r="H93" s="4">
        <f t="shared" si="30"/>
        <v>0</v>
      </c>
      <c r="I93" s="4">
        <f t="shared" si="31"/>
        <v>0</v>
      </c>
    </row>
    <row r="94" spans="1:9" x14ac:dyDescent="0.3">
      <c r="A94" s="5">
        <v>44166</v>
      </c>
      <c r="B94" s="4">
        <v>1203.75</v>
      </c>
      <c r="C94" s="4">
        <v>13875</v>
      </c>
      <c r="D94" s="1">
        <v>3.0892028491693146E-2</v>
      </c>
      <c r="E94" s="1">
        <v>2.3341971461467104E-2</v>
      </c>
      <c r="F94" s="1">
        <v>3.4809603400982027E-2</v>
      </c>
      <c r="G94" s="1">
        <v>1.1874339521952181E-2</v>
      </c>
      <c r="H94" s="4">
        <f t="shared" si="30"/>
        <v>0</v>
      </c>
      <c r="I94" s="4">
        <f t="shared" si="31"/>
        <v>0</v>
      </c>
    </row>
    <row r="95" spans="1:9" x14ac:dyDescent="0.3">
      <c r="A95" s="5">
        <v>44167</v>
      </c>
      <c r="B95" s="4">
        <v>1213.5</v>
      </c>
      <c r="C95" s="4">
        <v>13955</v>
      </c>
      <c r="D95" s="1">
        <v>2.850533762961871E-2</v>
      </c>
      <c r="E95" s="1">
        <v>2.3341971461467104E-2</v>
      </c>
      <c r="F95" s="1">
        <v>3.4809603400982027E-2</v>
      </c>
      <c r="G95" s="1">
        <v>1.1874339521952181E-2</v>
      </c>
      <c r="H95" s="4">
        <f t="shared" si="30"/>
        <v>0</v>
      </c>
      <c r="I95" s="4">
        <f t="shared" si="31"/>
        <v>0</v>
      </c>
    </row>
    <row r="96" spans="1:9" x14ac:dyDescent="0.3">
      <c r="A96" s="5">
        <v>44168</v>
      </c>
      <c r="B96" s="4">
        <v>1216.25</v>
      </c>
      <c r="C96" s="4">
        <v>13982</v>
      </c>
      <c r="D96" s="1">
        <v>2.8165280275779914E-2</v>
      </c>
      <c r="E96" s="1">
        <v>2.3341971461467104E-2</v>
      </c>
      <c r="F96" s="1">
        <v>3.4809603400982027E-2</v>
      </c>
      <c r="G96" s="1">
        <v>1.1874339521952181E-2</v>
      </c>
      <c r="H96" s="4">
        <f t="shared" si="30"/>
        <v>0</v>
      </c>
      <c r="I96" s="4">
        <f t="shared" si="31"/>
        <v>0</v>
      </c>
    </row>
    <row r="97" spans="1:9" x14ac:dyDescent="0.3">
      <c r="A97" s="5">
        <v>44169</v>
      </c>
      <c r="B97" s="4">
        <v>1229.25</v>
      </c>
      <c r="C97" s="4">
        <v>14133</v>
      </c>
      <c r="D97" s="1">
        <v>2.8278207303742864E-2</v>
      </c>
      <c r="E97" s="1">
        <v>2.3341971461467104E-2</v>
      </c>
      <c r="F97" s="1">
        <v>3.4809603400982027E-2</v>
      </c>
      <c r="G97" s="1">
        <v>1.1874339521952181E-2</v>
      </c>
      <c r="H97" s="4">
        <f t="shared" si="30"/>
        <v>0</v>
      </c>
      <c r="I97" s="4">
        <f t="shared" si="31"/>
        <v>0</v>
      </c>
    </row>
    <row r="98" spans="1:9" x14ac:dyDescent="0.3">
      <c r="A98" s="5">
        <v>44172</v>
      </c>
      <c r="B98" s="4">
        <v>1235.25</v>
      </c>
      <c r="C98" s="4">
        <v>14220</v>
      </c>
      <c r="D98" s="1">
        <v>2.9582669247116833E-2</v>
      </c>
      <c r="E98" s="1">
        <v>2.3341971461467104E-2</v>
      </c>
      <c r="F98" s="1">
        <v>3.4809603400982027E-2</v>
      </c>
      <c r="G98" s="1">
        <v>1.1874339521952181E-2</v>
      </c>
      <c r="H98" s="4">
        <f t="shared" si="30"/>
        <v>0</v>
      </c>
      <c r="I98" s="4">
        <f t="shared" si="31"/>
        <v>0</v>
      </c>
    </row>
    <row r="99" spans="1:9" x14ac:dyDescent="0.3">
      <c r="A99" s="5">
        <v>44173</v>
      </c>
      <c r="B99" s="4">
        <v>1244.5</v>
      </c>
      <c r="C99" s="4">
        <v>14340</v>
      </c>
      <c r="D99" s="1">
        <v>3.0553968712334845E-2</v>
      </c>
      <c r="E99" s="1">
        <v>2.3341971461467104E-2</v>
      </c>
      <c r="F99" s="1">
        <v>3.4809603400982027E-2</v>
      </c>
      <c r="G99" s="1">
        <v>1.1874339521952181E-2</v>
      </c>
      <c r="H99" s="4">
        <f t="shared" si="30"/>
        <v>0</v>
      </c>
      <c r="I99" s="4">
        <f t="shared" si="31"/>
        <v>0</v>
      </c>
    </row>
    <row r="100" spans="1:9" x14ac:dyDescent="0.3">
      <c r="A100" s="5">
        <v>44174</v>
      </c>
      <c r="B100" s="4">
        <v>1252.25</v>
      </c>
      <c r="C100" s="4">
        <v>14397</v>
      </c>
      <c r="D100" s="1">
        <v>2.8247006949990716E-2</v>
      </c>
      <c r="E100" s="1">
        <v>2.3341971461467104E-2</v>
      </c>
      <c r="F100" s="1">
        <v>3.4809603400982027E-2</v>
      </c>
      <c r="G100" s="1">
        <v>1.1874339521952181E-2</v>
      </c>
      <c r="H100" s="4">
        <f t="shared" si="30"/>
        <v>0</v>
      </c>
      <c r="I100" s="4">
        <f t="shared" si="31"/>
        <v>0</v>
      </c>
    </row>
    <row r="101" spans="1:9" x14ac:dyDescent="0.3">
      <c r="A101" s="5">
        <v>44175</v>
      </c>
      <c r="B101" s="4">
        <v>1237.5</v>
      </c>
      <c r="C101" s="4">
        <v>14237</v>
      </c>
      <c r="D101" s="1">
        <v>2.8939328177610024E-2</v>
      </c>
      <c r="E101" s="1">
        <v>2.3341971461467104E-2</v>
      </c>
      <c r="F101" s="1">
        <v>3.4809603400982027E-2</v>
      </c>
      <c r="G101" s="1">
        <v>1.1874339521952181E-2</v>
      </c>
      <c r="H101" s="4">
        <f t="shared" si="30"/>
        <v>0</v>
      </c>
      <c r="I101" s="4">
        <f t="shared" si="31"/>
        <v>0</v>
      </c>
    </row>
    <row r="102" spans="1:9" x14ac:dyDescent="0.3">
      <c r="A102" s="5">
        <v>44176</v>
      </c>
      <c r="B102" s="4">
        <v>1239.75</v>
      </c>
      <c r="C102" s="4">
        <v>14237</v>
      </c>
      <c r="D102" s="1">
        <v>2.7071924678195192E-2</v>
      </c>
      <c r="E102" s="1">
        <v>2.3341971461467104E-2</v>
      </c>
      <c r="F102" s="1">
        <v>3.4809603400982027E-2</v>
      </c>
      <c r="G102" s="1">
        <v>1.1874339521952181E-2</v>
      </c>
      <c r="H102" s="4">
        <f t="shared" si="30"/>
        <v>0</v>
      </c>
      <c r="I102" s="4">
        <f t="shared" si="31"/>
        <v>0</v>
      </c>
    </row>
    <row r="103" spans="1:9" x14ac:dyDescent="0.3">
      <c r="A103" s="5">
        <v>44179</v>
      </c>
      <c r="B103" s="4">
        <v>1236</v>
      </c>
      <c r="C103" s="4">
        <v>14201</v>
      </c>
      <c r="D103" s="1">
        <v>2.7583084188748108E-2</v>
      </c>
      <c r="E103" s="1">
        <v>2.3341971461467104E-2</v>
      </c>
      <c r="F103" s="1">
        <v>3.4809603400982027E-2</v>
      </c>
      <c r="G103" s="1">
        <v>1.1874339521952181E-2</v>
      </c>
      <c r="H103" s="4">
        <f t="shared" si="30"/>
        <v>0</v>
      </c>
      <c r="I103" s="4">
        <f t="shared" si="31"/>
        <v>0</v>
      </c>
    </row>
    <row r="104" spans="1:9" x14ac:dyDescent="0.3">
      <c r="A104" s="5">
        <v>44180</v>
      </c>
      <c r="B104" s="4">
        <v>1227</v>
      </c>
      <c r="C104" s="4">
        <v>14084</v>
      </c>
      <c r="D104" s="1">
        <v>2.6592160333470005E-2</v>
      </c>
      <c r="E104" s="1">
        <v>2.3341971461467104E-2</v>
      </c>
      <c r="F104" s="1">
        <v>3.4809603400982027E-2</v>
      </c>
      <c r="G104" s="1">
        <v>1.1874339521952181E-2</v>
      </c>
      <c r="H104" s="4">
        <f t="shared" si="30"/>
        <v>0</v>
      </c>
      <c r="I104" s="4">
        <f t="shared" si="31"/>
        <v>0</v>
      </c>
    </row>
    <row r="105" spans="1:9" x14ac:dyDescent="0.3">
      <c r="A105" s="5">
        <v>44181</v>
      </c>
      <c r="B105" s="4">
        <v>1246</v>
      </c>
      <c r="C105" s="4">
        <v>14323</v>
      </c>
      <c r="D105" s="1">
        <v>2.8093087985721965E-2</v>
      </c>
      <c r="E105" s="1">
        <v>2.3341971461467104E-2</v>
      </c>
      <c r="F105" s="1">
        <v>3.4809603400982027E-2</v>
      </c>
      <c r="G105" s="1">
        <v>1.1874339521952181E-2</v>
      </c>
      <c r="H105" s="4">
        <f t="shared" si="30"/>
        <v>0</v>
      </c>
      <c r="I105" s="4">
        <f t="shared" si="31"/>
        <v>0</v>
      </c>
    </row>
    <row r="106" spans="1:9" x14ac:dyDescent="0.3">
      <c r="A106" s="5">
        <v>44182</v>
      </c>
      <c r="B106" s="4">
        <v>1245.25</v>
      </c>
      <c r="C106" s="4">
        <v>14186</v>
      </c>
      <c r="D106" s="1">
        <v>1.8872627442616086E-2</v>
      </c>
      <c r="E106" s="1">
        <v>2.3341971461467104E-2</v>
      </c>
      <c r="F106" s="1">
        <v>3.4809603400982027E-2</v>
      </c>
      <c r="G106" s="1">
        <v>1.1874339521952181E-2</v>
      </c>
      <c r="H106" s="4">
        <f t="shared" si="30"/>
        <v>0</v>
      </c>
      <c r="I106" s="4">
        <f t="shared" si="31"/>
        <v>0</v>
      </c>
    </row>
    <row r="107" spans="1:9" x14ac:dyDescent="0.3">
      <c r="A107" s="5">
        <v>44183</v>
      </c>
      <c r="B107" s="4">
        <v>1241</v>
      </c>
      <c r="C107" s="4">
        <v>14136</v>
      </c>
      <c r="D107" s="1">
        <v>1.8758498690573111E-2</v>
      </c>
      <c r="E107" s="1">
        <v>2.3341971461467104E-2</v>
      </c>
      <c r="F107" s="1">
        <v>3.4809603400982027E-2</v>
      </c>
      <c r="G107" s="1">
        <v>1.1874339521952181E-2</v>
      </c>
      <c r="H107" s="4">
        <f t="shared" si="30"/>
        <v>0</v>
      </c>
      <c r="I107" s="4">
        <f t="shared" si="31"/>
        <v>0</v>
      </c>
    </row>
    <row r="108" spans="1:9" x14ac:dyDescent="0.3">
      <c r="A108" s="5">
        <v>44186</v>
      </c>
      <c r="B108" s="4">
        <v>1256.5</v>
      </c>
      <c r="C108" s="4">
        <v>14309</v>
      </c>
      <c r="D108" s="1">
        <v>1.8505269991876405E-2</v>
      </c>
      <c r="E108" s="1">
        <v>2.3341971461467104E-2</v>
      </c>
      <c r="F108" s="1">
        <v>3.4809603400982027E-2</v>
      </c>
      <c r="G108" s="1">
        <v>1.1874339521952181E-2</v>
      </c>
      <c r="H108" s="4">
        <f t="shared" si="30"/>
        <v>0</v>
      </c>
      <c r="I108" s="4">
        <f t="shared" si="31"/>
        <v>0</v>
      </c>
    </row>
    <row r="109" spans="1:9" x14ac:dyDescent="0.3">
      <c r="A109" s="5">
        <v>44187</v>
      </c>
      <c r="B109" s="4">
        <v>1234.5</v>
      </c>
      <c r="C109" s="4">
        <v>14046</v>
      </c>
      <c r="D109" s="1">
        <v>1.7602252303565269E-2</v>
      </c>
      <c r="E109" s="1">
        <v>2.3341971461467104E-2</v>
      </c>
      <c r="F109" s="1">
        <v>3.4809603400982027E-2</v>
      </c>
      <c r="G109" s="1">
        <v>1.1874339521952181E-2</v>
      </c>
      <c r="H109" s="4">
        <f t="shared" si="30"/>
        <v>0</v>
      </c>
      <c r="I109" s="4">
        <f t="shared" si="31"/>
        <v>0</v>
      </c>
    </row>
    <row r="110" spans="1:9" x14ac:dyDescent="0.3">
      <c r="A110" s="5">
        <v>44188</v>
      </c>
      <c r="B110" s="4">
        <v>1239</v>
      </c>
      <c r="C110" s="4">
        <v>14114</v>
      </c>
      <c r="D110" s="1">
        <v>1.8814920256592149E-2</v>
      </c>
      <c r="E110" s="1">
        <v>2.3341971461467104E-2</v>
      </c>
      <c r="F110" s="1">
        <v>3.4809603400982027E-2</v>
      </c>
      <c r="G110" s="1">
        <v>1.1874339521952181E-2</v>
      </c>
      <c r="H110" s="4">
        <f t="shared" si="30"/>
        <v>0</v>
      </c>
      <c r="I110" s="4">
        <f t="shared" si="31"/>
        <v>0</v>
      </c>
    </row>
    <row r="111" spans="1:9" x14ac:dyDescent="0.3">
      <c r="A111" s="5">
        <v>44189</v>
      </c>
      <c r="B111" s="4">
        <v>1250.25</v>
      </c>
      <c r="C111" s="4">
        <v>14242</v>
      </c>
      <c r="D111" s="1">
        <v>1.8803921507365873E-2</v>
      </c>
      <c r="E111" s="1">
        <v>2.3341971461467104E-2</v>
      </c>
      <c r="F111" s="1">
        <v>3.4809603400982027E-2</v>
      </c>
      <c r="G111" s="1">
        <v>1.1874339521952181E-2</v>
      </c>
      <c r="H111" s="4">
        <f t="shared" si="30"/>
        <v>0</v>
      </c>
      <c r="I111" s="4">
        <f t="shared" si="31"/>
        <v>0</v>
      </c>
    </row>
    <row r="112" spans="1:9" x14ac:dyDescent="0.3">
      <c r="A112" s="5">
        <v>44190</v>
      </c>
      <c r="B112" s="4">
        <v>1255.5</v>
      </c>
      <c r="C112" s="4">
        <v>14304</v>
      </c>
      <c r="D112" s="1">
        <v>1.8960324571884124E-2</v>
      </c>
      <c r="E112" s="1">
        <v>2.3341971461467104E-2</v>
      </c>
      <c r="F112" s="1">
        <v>3.4809603400982027E-2</v>
      </c>
      <c r="G112" s="1">
        <v>1.1874339521952181E-2</v>
      </c>
      <c r="H112" s="4">
        <f t="shared" si="30"/>
        <v>0</v>
      </c>
      <c r="I112" s="4">
        <f t="shared" si="31"/>
        <v>0</v>
      </c>
    </row>
    <row r="113" spans="1:9" x14ac:dyDescent="0.3">
      <c r="A113" s="5">
        <v>44193</v>
      </c>
      <c r="B113" s="4">
        <v>1264.75</v>
      </c>
      <c r="C113" s="4">
        <v>14436</v>
      </c>
      <c r="D113" s="1">
        <v>2.084234161889742E-2</v>
      </c>
      <c r="E113" s="1">
        <v>2.3341971461467104E-2</v>
      </c>
      <c r="F113" s="1">
        <v>3.4809603400982027E-2</v>
      </c>
      <c r="G113" s="1">
        <v>1.1874339521952181E-2</v>
      </c>
      <c r="H113" s="4">
        <f t="shared" si="30"/>
        <v>0</v>
      </c>
      <c r="I113" s="4">
        <f t="shared" si="31"/>
        <v>0</v>
      </c>
    </row>
    <row r="114" spans="1:9" x14ac:dyDescent="0.3">
      <c r="A114" s="5">
        <v>44194</v>
      </c>
      <c r="B114" s="4">
        <v>1267</v>
      </c>
      <c r="C114" s="4">
        <v>14458</v>
      </c>
      <c r="D114" s="1">
        <v>2.05824484921735E-2</v>
      </c>
      <c r="E114" s="1">
        <v>2.3341971461467104E-2</v>
      </c>
      <c r="F114" s="1">
        <v>3.4809603400982027E-2</v>
      </c>
      <c r="G114" s="1">
        <v>1.1874339521952181E-2</v>
      </c>
      <c r="H114" s="4">
        <f t="shared" si="30"/>
        <v>0</v>
      </c>
      <c r="I114" s="4">
        <f t="shared" si="31"/>
        <v>0</v>
      </c>
    </row>
    <row r="115" spans="1:9" x14ac:dyDescent="0.3">
      <c r="A115" s="5">
        <v>44195</v>
      </c>
      <c r="B115" s="4">
        <v>1282.3900000000001</v>
      </c>
      <c r="C115" s="4">
        <v>14636</v>
      </c>
      <c r="D115" s="1">
        <v>2.0748540891746936E-2</v>
      </c>
      <c r="E115" s="1">
        <v>2.3341971461467104E-2</v>
      </c>
      <c r="F115" s="1">
        <v>3.4809603400982027E-2</v>
      </c>
      <c r="G115" s="1">
        <v>1.1874339521952181E-2</v>
      </c>
      <c r="H115" s="4">
        <f t="shared" si="30"/>
        <v>0</v>
      </c>
      <c r="I115" s="4">
        <f t="shared" si="31"/>
        <v>0</v>
      </c>
    </row>
    <row r="116" spans="1:9" x14ac:dyDescent="0.3">
      <c r="A116" s="5">
        <v>44196</v>
      </c>
      <c r="B116" s="4">
        <v>1275.75</v>
      </c>
      <c r="C116" s="4">
        <v>14678</v>
      </c>
      <c r="D116" s="1">
        <v>2.9005737025606271E-2</v>
      </c>
      <c r="E116" s="1">
        <v>2.3341971461467104E-2</v>
      </c>
      <c r="F116" s="1">
        <v>3.4809603400982027E-2</v>
      </c>
      <c r="G116" s="1">
        <v>1.1874339521952181E-2</v>
      </c>
      <c r="H116" s="4">
        <f t="shared" si="30"/>
        <v>0</v>
      </c>
      <c r="I116" s="4">
        <f t="shared" si="31"/>
        <v>0</v>
      </c>
    </row>
    <row r="117" spans="1:9" x14ac:dyDescent="0.3">
      <c r="A117" s="5">
        <v>44200</v>
      </c>
      <c r="B117" s="4">
        <v>1295</v>
      </c>
      <c r="C117" s="4">
        <v>14873</v>
      </c>
      <c r="D117" s="1">
        <v>2.7177030546171599E-2</v>
      </c>
      <c r="E117" s="1">
        <v>2.3341971461467104E-2</v>
      </c>
      <c r="F117" s="1">
        <v>3.4809603400982027E-2</v>
      </c>
      <c r="G117" s="1">
        <v>1.1874339521952181E-2</v>
      </c>
      <c r="H117" s="4">
        <f t="shared" si="30"/>
        <v>0</v>
      </c>
      <c r="I117" s="4">
        <f t="shared" si="31"/>
        <v>0</v>
      </c>
    </row>
    <row r="118" spans="1:9" x14ac:dyDescent="0.3">
      <c r="A118" s="5">
        <v>44201</v>
      </c>
      <c r="B118" s="4">
        <v>1306.5</v>
      </c>
      <c r="C118" s="4">
        <v>14976</v>
      </c>
      <c r="D118" s="1">
        <v>2.5186567164179552E-2</v>
      </c>
      <c r="E118" s="1">
        <v>2.3341971461467104E-2</v>
      </c>
      <c r="F118" s="1">
        <v>3.4809603400982027E-2</v>
      </c>
      <c r="G118" s="1">
        <v>1.1874339521952181E-2</v>
      </c>
      <c r="H118" s="4">
        <f t="shared" si="30"/>
        <v>0</v>
      </c>
      <c r="I118" s="4">
        <f t="shared" si="31"/>
        <v>0</v>
      </c>
    </row>
    <row r="119" spans="1:9" x14ac:dyDescent="0.3">
      <c r="A119" s="5">
        <v>44202</v>
      </c>
      <c r="B119" s="4">
        <v>1302.25</v>
      </c>
      <c r="C119" s="4">
        <v>14911</v>
      </c>
      <c r="D119" s="1">
        <v>2.4068231766334325E-2</v>
      </c>
      <c r="E119" s="1">
        <v>2.3341971461467104E-2</v>
      </c>
      <c r="F119" s="1">
        <v>3.4809603400982027E-2</v>
      </c>
      <c r="G119" s="1">
        <v>1.1874339521952181E-2</v>
      </c>
      <c r="H119" s="4">
        <f t="shared" si="30"/>
        <v>0</v>
      </c>
      <c r="I119" s="4">
        <f t="shared" si="31"/>
        <v>0</v>
      </c>
    </row>
    <row r="120" spans="1:9" x14ac:dyDescent="0.3">
      <c r="A120" s="5">
        <v>44203</v>
      </c>
      <c r="B120" s="4">
        <v>1330.25</v>
      </c>
      <c r="C120" s="4">
        <v>15226</v>
      </c>
      <c r="D120" s="1">
        <v>2.3691383002881983E-2</v>
      </c>
      <c r="E120" s="1">
        <v>2.3341971461467104E-2</v>
      </c>
      <c r="F120" s="1">
        <v>3.4809603400982027E-2</v>
      </c>
      <c r="G120" s="1">
        <v>1.1874339521952181E-2</v>
      </c>
      <c r="H120" s="4">
        <f t="shared" si="30"/>
        <v>0</v>
      </c>
      <c r="I120" s="4">
        <f t="shared" si="31"/>
        <v>0</v>
      </c>
    </row>
    <row r="121" spans="1:9" x14ac:dyDescent="0.3">
      <c r="A121" s="5">
        <v>44204</v>
      </c>
      <c r="B121" s="4">
        <v>1348.5</v>
      </c>
      <c r="C121" s="4">
        <v>15451</v>
      </c>
      <c r="D121" s="1">
        <v>2.4759920841830763E-2</v>
      </c>
      <c r="E121" s="1">
        <v>2.3341971461467104E-2</v>
      </c>
      <c r="F121" s="1">
        <v>3.4809603400982027E-2</v>
      </c>
      <c r="G121" s="1">
        <v>1.1874339521952181E-2</v>
      </c>
      <c r="H121" s="4">
        <f t="shared" si="30"/>
        <v>0</v>
      </c>
      <c r="I121" s="4">
        <f t="shared" si="31"/>
        <v>0</v>
      </c>
    </row>
    <row r="122" spans="1:9" x14ac:dyDescent="0.3">
      <c r="A122" s="5">
        <v>44207</v>
      </c>
      <c r="B122" s="4">
        <v>1357.75</v>
      </c>
      <c r="C122" s="4">
        <v>15531</v>
      </c>
      <c r="D122" s="1">
        <v>2.3048205613607431E-2</v>
      </c>
      <c r="E122" s="1">
        <v>2.3341971461467104E-2</v>
      </c>
      <c r="F122" s="1">
        <v>3.4809603400982027E-2</v>
      </c>
      <c r="G122" s="1">
        <v>1.1874339521952181E-2</v>
      </c>
      <c r="H122" s="4">
        <f t="shared" si="30"/>
        <v>0</v>
      </c>
      <c r="I122" s="4">
        <f t="shared" si="31"/>
        <v>0</v>
      </c>
    </row>
    <row r="123" spans="1:9" x14ac:dyDescent="0.3">
      <c r="A123" s="5">
        <v>44208</v>
      </c>
      <c r="B123" s="4">
        <v>1355</v>
      </c>
      <c r="C123" s="4">
        <v>15489</v>
      </c>
      <c r="D123" s="1">
        <v>2.2352290417435805E-2</v>
      </c>
      <c r="E123" s="1">
        <v>2.3341971461467104E-2</v>
      </c>
      <c r="F123" s="1">
        <v>3.4809603400982027E-2</v>
      </c>
      <c r="G123" s="1">
        <v>1.1874339521952181E-2</v>
      </c>
      <c r="H123" s="4">
        <f t="shared" si="30"/>
        <v>0</v>
      </c>
      <c r="I123" s="4">
        <f t="shared" si="31"/>
        <v>0</v>
      </c>
    </row>
    <row r="124" spans="1:9" x14ac:dyDescent="0.3">
      <c r="A124" s="5">
        <v>44209</v>
      </c>
      <c r="B124" s="4">
        <v>1379.25</v>
      </c>
      <c r="C124" s="4">
        <v>15759</v>
      </c>
      <c r="D124" s="1">
        <v>2.1885301964383208E-2</v>
      </c>
      <c r="E124" s="1">
        <v>2.3341971461467104E-2</v>
      </c>
      <c r="F124" s="1">
        <v>3.4809603400982027E-2</v>
      </c>
      <c r="G124" s="1">
        <v>1.1874339521952181E-2</v>
      </c>
      <c r="H124" s="4">
        <f t="shared" si="30"/>
        <v>0</v>
      </c>
      <c r="I124" s="4">
        <f t="shared" si="31"/>
        <v>0</v>
      </c>
    </row>
    <row r="125" spans="1:9" x14ac:dyDescent="0.3">
      <c r="A125" s="5">
        <v>44210</v>
      </c>
      <c r="B125" s="4">
        <v>1378.25</v>
      </c>
      <c r="C125" s="4">
        <v>15727</v>
      </c>
      <c r="D125" s="1">
        <v>2.0550207558649669E-2</v>
      </c>
      <c r="E125" s="1">
        <v>2.3341971461467104E-2</v>
      </c>
      <c r="F125" s="1">
        <v>3.4809603400982027E-2</v>
      </c>
      <c r="G125" s="1">
        <v>1.1874339521952181E-2</v>
      </c>
      <c r="H125" s="4">
        <f t="shared" si="30"/>
        <v>0</v>
      </c>
      <c r="I125" s="4">
        <f t="shared" si="31"/>
        <v>0</v>
      </c>
    </row>
    <row r="126" spans="1:9" x14ac:dyDescent="0.3">
      <c r="A126" s="5">
        <v>44211</v>
      </c>
      <c r="B126" s="4">
        <v>1368.25</v>
      </c>
      <c r="C126" s="4">
        <v>15632</v>
      </c>
      <c r="D126" s="1">
        <v>2.1799249345270999E-2</v>
      </c>
      <c r="E126" s="1">
        <v>2.3341971461467104E-2</v>
      </c>
      <c r="F126" s="1">
        <v>3.4809603400982027E-2</v>
      </c>
      <c r="G126" s="1">
        <v>1.1874339521952181E-2</v>
      </c>
      <c r="H126" s="4">
        <f t="shared" si="30"/>
        <v>0</v>
      </c>
      <c r="I126" s="4">
        <f t="shared" si="31"/>
        <v>0</v>
      </c>
    </row>
    <row r="127" spans="1:9" x14ac:dyDescent="0.3">
      <c r="A127" s="5">
        <v>44214</v>
      </c>
      <c r="B127" s="4">
        <v>1364</v>
      </c>
      <c r="C127" s="4">
        <v>15608</v>
      </c>
      <c r="D127" s="1">
        <v>2.3409339106794214E-2</v>
      </c>
      <c r="E127" s="1">
        <v>2.3341971461467104E-2</v>
      </c>
      <c r="F127" s="1">
        <v>3.4809603400982027E-2</v>
      </c>
      <c r="G127" s="1">
        <v>1.1874339521952181E-2</v>
      </c>
      <c r="H127" s="4">
        <f t="shared" si="30"/>
        <v>0</v>
      </c>
      <c r="I127" s="4">
        <f t="shared" si="31"/>
        <v>0</v>
      </c>
    </row>
    <row r="128" spans="1:9" x14ac:dyDescent="0.3">
      <c r="A128" s="5">
        <v>44215</v>
      </c>
      <c r="B128" s="4">
        <v>1384.5</v>
      </c>
      <c r="C128" s="4">
        <v>15888</v>
      </c>
      <c r="D128" s="1">
        <v>2.6343558143734569E-2</v>
      </c>
      <c r="E128" s="1">
        <v>2.3341971461467104E-2</v>
      </c>
      <c r="F128" s="1">
        <v>3.4809603400982027E-2</v>
      </c>
      <c r="G128" s="1">
        <v>1.1874339521952181E-2</v>
      </c>
      <c r="H128" s="4">
        <f t="shared" si="30"/>
        <v>0</v>
      </c>
      <c r="I128" s="4">
        <f t="shared" si="31"/>
        <v>0</v>
      </c>
    </row>
    <row r="129" spans="1:9" x14ac:dyDescent="0.3">
      <c r="A129" s="5">
        <v>44216</v>
      </c>
      <c r="B129" s="4">
        <v>1376</v>
      </c>
      <c r="C129" s="4">
        <v>15766</v>
      </c>
      <c r="D129" s="1">
        <v>2.4753895840903928E-2</v>
      </c>
      <c r="E129" s="1">
        <v>2.3341971461467104E-2</v>
      </c>
      <c r="F129" s="1">
        <v>3.4809603400982027E-2</v>
      </c>
      <c r="G129" s="1">
        <v>1.1874339521952181E-2</v>
      </c>
      <c r="H129" s="4">
        <f t="shared" si="30"/>
        <v>0</v>
      </c>
      <c r="I129" s="4">
        <f t="shared" si="31"/>
        <v>0</v>
      </c>
    </row>
    <row r="130" spans="1:9" x14ac:dyDescent="0.3">
      <c r="A130" s="5">
        <v>44217</v>
      </c>
      <c r="B130" s="4">
        <v>1402.75</v>
      </c>
      <c r="C130" s="4">
        <v>16125</v>
      </c>
      <c r="D130" s="1">
        <v>2.8101364785689142E-2</v>
      </c>
      <c r="E130" s="1">
        <v>2.3341971461467104E-2</v>
      </c>
      <c r="F130" s="1">
        <v>3.4809603400982027E-2</v>
      </c>
      <c r="G130" s="1">
        <v>1.1874339521952181E-2</v>
      </c>
      <c r="H130" s="4">
        <f t="shared" si="30"/>
        <v>0</v>
      </c>
      <c r="I130" s="4">
        <f t="shared" si="31"/>
        <v>0</v>
      </c>
    </row>
    <row r="131" spans="1:9" x14ac:dyDescent="0.3">
      <c r="A131" s="5">
        <v>44218</v>
      </c>
      <c r="B131" s="4">
        <v>1399.75</v>
      </c>
      <c r="C131" s="4">
        <v>15977</v>
      </c>
      <c r="D131" s="1">
        <v>2.0848391360808627E-2</v>
      </c>
      <c r="E131" s="1">
        <v>2.3341971461467104E-2</v>
      </c>
      <c r="F131" s="1">
        <v>3.4809603400982027E-2</v>
      </c>
      <c r="G131" s="1">
        <v>1.1874339521952181E-2</v>
      </c>
      <c r="H131" s="4">
        <f t="shared" ref="H131:H194" si="32">IF(D131&gt;F131,999,)</f>
        <v>0</v>
      </c>
      <c r="I131" s="4">
        <f t="shared" ref="I131:I194" si="33">IF(D131&lt;G131,999,)</f>
        <v>0</v>
      </c>
    </row>
    <row r="132" spans="1:9" x14ac:dyDescent="0.3">
      <c r="A132" s="5">
        <v>44221</v>
      </c>
      <c r="B132" s="4">
        <v>1397</v>
      </c>
      <c r="C132" s="4">
        <v>15911</v>
      </c>
      <c r="D132" s="1">
        <v>1.8632572495377087E-2</v>
      </c>
      <c r="E132" s="1">
        <v>2.3341971461467104E-2</v>
      </c>
      <c r="F132" s="1">
        <v>3.4809603400982027E-2</v>
      </c>
      <c r="G132" s="1">
        <v>1.1874339521952181E-2</v>
      </c>
      <c r="H132" s="4">
        <f t="shared" si="32"/>
        <v>0</v>
      </c>
      <c r="I132" s="4">
        <f t="shared" si="33"/>
        <v>0</v>
      </c>
    </row>
    <row r="133" spans="1:9" x14ac:dyDescent="0.3">
      <c r="A133" s="5">
        <v>44222</v>
      </c>
      <c r="B133" s="4">
        <v>1373.75</v>
      </c>
      <c r="C133" s="4">
        <v>15628</v>
      </c>
      <c r="D133" s="1">
        <v>1.7447916666666785E-2</v>
      </c>
      <c r="E133" s="1">
        <v>2.3341971461467104E-2</v>
      </c>
      <c r="F133" s="1">
        <v>3.4809603400982027E-2</v>
      </c>
      <c r="G133" s="1">
        <v>1.1874339521952181E-2</v>
      </c>
      <c r="H133" s="4">
        <f t="shared" si="32"/>
        <v>0</v>
      </c>
      <c r="I133" s="4">
        <f t="shared" si="33"/>
        <v>0</v>
      </c>
    </row>
    <row r="134" spans="1:9" x14ac:dyDescent="0.3">
      <c r="A134" s="5">
        <v>44223</v>
      </c>
      <c r="B134" s="4">
        <v>1379</v>
      </c>
      <c r="C134" s="4">
        <v>15657</v>
      </c>
      <c r="D134" s="1">
        <v>1.5455216925761572E-2</v>
      </c>
      <c r="E134" s="1">
        <v>2.3341971461467104E-2</v>
      </c>
      <c r="F134" s="1">
        <v>3.4809603400982027E-2</v>
      </c>
      <c r="G134" s="1">
        <v>1.1874339521952181E-2</v>
      </c>
      <c r="H134" s="4">
        <f t="shared" si="32"/>
        <v>0</v>
      </c>
      <c r="I134" s="4">
        <f t="shared" si="33"/>
        <v>0</v>
      </c>
    </row>
    <row r="135" spans="1:9" x14ac:dyDescent="0.3">
      <c r="A135" s="5">
        <v>44224</v>
      </c>
      <c r="B135" s="4">
        <v>1351.53</v>
      </c>
      <c r="C135" s="4">
        <v>15382</v>
      </c>
      <c r="D135" s="1">
        <v>1.7896465988238131E-2</v>
      </c>
      <c r="E135" s="1">
        <v>2.3341971461467104E-2</v>
      </c>
      <c r="F135" s="1">
        <v>3.4809603400982027E-2</v>
      </c>
      <c r="G135" s="1">
        <v>1.1874339521952181E-2</v>
      </c>
      <c r="H135" s="4">
        <f t="shared" si="32"/>
        <v>0</v>
      </c>
      <c r="I135" s="4">
        <f t="shared" si="33"/>
        <v>0</v>
      </c>
    </row>
    <row r="136" spans="1:9" x14ac:dyDescent="0.3">
      <c r="A136" s="5">
        <v>44225</v>
      </c>
      <c r="B136" s="4">
        <v>1322.75</v>
      </c>
      <c r="C136" s="4">
        <v>15070</v>
      </c>
      <c r="D136" s="1">
        <v>1.8947884182259234E-2</v>
      </c>
      <c r="E136" s="1">
        <v>2.3341971461467104E-2</v>
      </c>
      <c r="F136" s="1">
        <v>3.4809603400982027E-2</v>
      </c>
      <c r="G136" s="1">
        <v>1.1874339521952181E-2</v>
      </c>
      <c r="H136" s="4">
        <f t="shared" si="32"/>
        <v>0</v>
      </c>
      <c r="I136" s="4">
        <f t="shared" si="33"/>
        <v>0</v>
      </c>
    </row>
    <row r="137" spans="1:9" x14ac:dyDescent="0.3">
      <c r="A137" s="5">
        <v>44228</v>
      </c>
      <c r="B137" s="4">
        <v>1346.75</v>
      </c>
      <c r="C137" s="4">
        <v>15362</v>
      </c>
      <c r="D137" s="1">
        <v>2.0181083124497068E-2</v>
      </c>
      <c r="E137" s="1">
        <v>2.3341971461467104E-2</v>
      </c>
      <c r="F137" s="1">
        <v>3.4809603400982027E-2</v>
      </c>
      <c r="G137" s="1">
        <v>1.1874339521952181E-2</v>
      </c>
      <c r="H137" s="4">
        <f t="shared" si="32"/>
        <v>0</v>
      </c>
      <c r="I137" s="4">
        <f t="shared" si="33"/>
        <v>0</v>
      </c>
    </row>
    <row r="138" spans="1:9" x14ac:dyDescent="0.3">
      <c r="A138" s="5">
        <v>44229</v>
      </c>
      <c r="B138" s="4">
        <v>1378.25</v>
      </c>
      <c r="C138" s="4">
        <v>15752</v>
      </c>
      <c r="D138" s="1">
        <v>2.2172497581474104E-2</v>
      </c>
      <c r="E138" s="1">
        <v>2.3341971461467104E-2</v>
      </c>
      <c r="F138" s="1">
        <v>3.4809603400982027E-2</v>
      </c>
      <c r="G138" s="1">
        <v>1.1874339521952181E-2</v>
      </c>
      <c r="H138" s="4">
        <f t="shared" si="32"/>
        <v>0</v>
      </c>
      <c r="I138" s="4">
        <f t="shared" si="33"/>
        <v>0</v>
      </c>
    </row>
    <row r="139" spans="1:9" x14ac:dyDescent="0.3">
      <c r="A139" s="5">
        <v>44230</v>
      </c>
      <c r="B139" s="4">
        <v>1380.25</v>
      </c>
      <c r="C139" s="4">
        <v>15773</v>
      </c>
      <c r="D139" s="1">
        <v>2.2052105502475383E-2</v>
      </c>
      <c r="E139" s="1">
        <v>2.3341971461467104E-2</v>
      </c>
      <c r="F139" s="1">
        <v>3.4809603400982027E-2</v>
      </c>
      <c r="G139" s="1">
        <v>1.1874339521952181E-2</v>
      </c>
      <c r="H139" s="4">
        <f t="shared" si="32"/>
        <v>0</v>
      </c>
      <c r="I139" s="4">
        <f t="shared" si="33"/>
        <v>0</v>
      </c>
    </row>
    <row r="140" spans="1:9" x14ac:dyDescent="0.3">
      <c r="A140" s="5">
        <v>44231</v>
      </c>
      <c r="B140" s="4">
        <v>1373.5</v>
      </c>
      <c r="C140" s="4">
        <v>15696</v>
      </c>
      <c r="D140" s="1">
        <v>2.2060998361849382E-2</v>
      </c>
      <c r="E140" s="1">
        <v>2.3341971461467104E-2</v>
      </c>
      <c r="F140" s="1">
        <v>3.4809603400982027E-2</v>
      </c>
      <c r="G140" s="1">
        <v>1.1874339521952181E-2</v>
      </c>
      <c r="H140" s="4">
        <f t="shared" si="32"/>
        <v>0</v>
      </c>
      <c r="I140" s="4">
        <f t="shared" si="33"/>
        <v>0</v>
      </c>
    </row>
    <row r="141" spans="1:9" x14ac:dyDescent="0.3">
      <c r="A141" s="5">
        <v>44232</v>
      </c>
      <c r="B141" s="4">
        <v>1382.5</v>
      </c>
      <c r="C141" s="4">
        <v>15802</v>
      </c>
      <c r="D141" s="1">
        <v>2.2264800896624637E-2</v>
      </c>
      <c r="E141" s="1">
        <v>2.3341971461467104E-2</v>
      </c>
      <c r="F141" s="1">
        <v>3.4809603400982027E-2</v>
      </c>
      <c r="G141" s="1">
        <v>1.1874339521952181E-2</v>
      </c>
      <c r="H141" s="4">
        <f t="shared" si="32"/>
        <v>0</v>
      </c>
      <c r="I141" s="4">
        <f t="shared" si="33"/>
        <v>0</v>
      </c>
    </row>
    <row r="142" spans="1:9" x14ac:dyDescent="0.3">
      <c r="A142" s="5">
        <v>44244</v>
      </c>
      <c r="B142" s="4">
        <v>1432</v>
      </c>
      <c r="C142" s="4">
        <v>16326</v>
      </c>
      <c r="D142" s="1">
        <v>1.9655025205132848E-2</v>
      </c>
      <c r="E142" s="1">
        <v>2.3341971461467104E-2</v>
      </c>
      <c r="F142" s="1">
        <v>3.4809603400982027E-2</v>
      </c>
      <c r="G142" s="1">
        <v>1.1874339521952181E-2</v>
      </c>
      <c r="H142" s="4">
        <f t="shared" si="32"/>
        <v>0</v>
      </c>
      <c r="I142" s="4">
        <f t="shared" si="33"/>
        <v>0</v>
      </c>
    </row>
    <row r="143" spans="1:9" x14ac:dyDescent="0.3">
      <c r="A143" s="5">
        <v>44245</v>
      </c>
      <c r="B143" s="4">
        <v>1430.75</v>
      </c>
      <c r="C143" s="4">
        <v>16380</v>
      </c>
      <c r="D143" s="1">
        <v>2.3921429975537256E-2</v>
      </c>
      <c r="E143" s="1">
        <v>2.3341971461467104E-2</v>
      </c>
      <c r="F143" s="1">
        <v>3.4809603400982027E-2</v>
      </c>
      <c r="G143" s="1">
        <v>1.1874339521952181E-2</v>
      </c>
      <c r="H143" s="4">
        <f t="shared" si="32"/>
        <v>0</v>
      </c>
      <c r="I143" s="4">
        <f t="shared" si="33"/>
        <v>0</v>
      </c>
    </row>
    <row r="144" spans="1:9" x14ac:dyDescent="0.3">
      <c r="A144" s="5">
        <v>44246</v>
      </c>
      <c r="B144" s="4">
        <v>1424.5</v>
      </c>
      <c r="C144" s="4">
        <v>16309</v>
      </c>
      <c r="D144" s="1">
        <v>2.3956173858517671E-2</v>
      </c>
      <c r="E144" s="1">
        <v>2.3341971461467104E-2</v>
      </c>
      <c r="F144" s="1">
        <v>3.4809603400982027E-2</v>
      </c>
      <c r="G144" s="1">
        <v>1.1874339521952181E-2</v>
      </c>
      <c r="H144" s="4">
        <f t="shared" si="32"/>
        <v>0</v>
      </c>
      <c r="I144" s="4">
        <f t="shared" si="33"/>
        <v>0</v>
      </c>
    </row>
    <row r="145" spans="1:9" x14ac:dyDescent="0.3">
      <c r="A145" s="5">
        <v>44249</v>
      </c>
      <c r="B145" s="4">
        <v>1430.75</v>
      </c>
      <c r="C145" s="4">
        <v>16382</v>
      </c>
      <c r="D145" s="1">
        <v>2.404645090715829E-2</v>
      </c>
      <c r="E145" s="1">
        <v>2.3341971461467104E-2</v>
      </c>
      <c r="F145" s="1">
        <v>3.4809603400982027E-2</v>
      </c>
      <c r="G145" s="1">
        <v>1.1874339521952181E-2</v>
      </c>
      <c r="H145" s="4">
        <f t="shared" si="32"/>
        <v>0</v>
      </c>
      <c r="I145" s="4">
        <f t="shared" si="33"/>
        <v>0</v>
      </c>
    </row>
    <row r="146" spans="1:9" x14ac:dyDescent="0.3">
      <c r="A146" s="5">
        <v>44250</v>
      </c>
      <c r="B146" s="4">
        <v>1438</v>
      </c>
      <c r="C146" s="4">
        <v>16434</v>
      </c>
      <c r="D146" s="1">
        <v>2.2117646579450589E-2</v>
      </c>
      <c r="E146" s="1">
        <v>2.3341971461467104E-2</v>
      </c>
      <c r="F146" s="1">
        <v>3.4809603400982027E-2</v>
      </c>
      <c r="G146" s="1">
        <v>1.1874339521952181E-2</v>
      </c>
      <c r="H146" s="4">
        <f t="shared" si="32"/>
        <v>0</v>
      </c>
      <c r="I146" s="4">
        <f t="shared" si="33"/>
        <v>0</v>
      </c>
    </row>
    <row r="147" spans="1:9" x14ac:dyDescent="0.3">
      <c r="A147" s="5">
        <v>44251</v>
      </c>
      <c r="B147" s="4">
        <v>1421</v>
      </c>
      <c r="C147" s="4">
        <v>16181</v>
      </c>
      <c r="D147" s="1">
        <v>1.8421993662766756E-2</v>
      </c>
      <c r="E147" s="1">
        <v>2.3341971461467104E-2</v>
      </c>
      <c r="F147" s="1">
        <v>3.4809603400982027E-2</v>
      </c>
      <c r="G147" s="1">
        <v>1.1874339521952181E-2</v>
      </c>
      <c r="H147" s="4">
        <f t="shared" si="32"/>
        <v>0</v>
      </c>
      <c r="I147" s="4">
        <f t="shared" si="33"/>
        <v>0</v>
      </c>
    </row>
    <row r="148" spans="1:9" x14ac:dyDescent="0.3">
      <c r="A148" s="5">
        <v>44252</v>
      </c>
      <c r="B148" s="4">
        <v>1438.91</v>
      </c>
      <c r="C148" s="4">
        <v>16387</v>
      </c>
      <c r="D148" s="1">
        <v>1.854990505327514E-2</v>
      </c>
      <c r="E148" s="1">
        <v>2.3341971461467104E-2</v>
      </c>
      <c r="F148" s="1">
        <v>3.4809603400982027E-2</v>
      </c>
      <c r="G148" s="1">
        <v>1.1874339521952181E-2</v>
      </c>
      <c r="H148" s="4">
        <f t="shared" si="32"/>
        <v>0</v>
      </c>
      <c r="I148" s="4">
        <f t="shared" si="33"/>
        <v>0</v>
      </c>
    </row>
    <row r="149" spans="1:9" x14ac:dyDescent="0.3">
      <c r="A149" s="5">
        <v>44253</v>
      </c>
      <c r="B149" s="4">
        <v>1385.5</v>
      </c>
      <c r="C149" s="4">
        <v>15931</v>
      </c>
      <c r="D149" s="1">
        <v>2.8378520934831064E-2</v>
      </c>
      <c r="E149" s="1">
        <v>2.3341971461467104E-2</v>
      </c>
      <c r="F149" s="1">
        <v>3.4809603400982027E-2</v>
      </c>
      <c r="G149" s="1">
        <v>1.1874339521952181E-2</v>
      </c>
      <c r="H149" s="4">
        <f t="shared" si="32"/>
        <v>0</v>
      </c>
      <c r="I149" s="4">
        <f t="shared" si="33"/>
        <v>0</v>
      </c>
    </row>
    <row r="150" spans="1:9" x14ac:dyDescent="0.3">
      <c r="A150" s="5">
        <v>44257</v>
      </c>
      <c r="B150" s="4">
        <v>1389.5</v>
      </c>
      <c r="C150" s="4">
        <v>15904</v>
      </c>
      <c r="D150" s="1">
        <v>2.3680205709487812E-2</v>
      </c>
      <c r="E150" s="1">
        <v>2.3341971461467104E-2</v>
      </c>
      <c r="F150" s="1">
        <v>3.4809603400982027E-2</v>
      </c>
      <c r="G150" s="1">
        <v>1.1874339521952181E-2</v>
      </c>
      <c r="H150" s="4">
        <f t="shared" si="32"/>
        <v>0</v>
      </c>
      <c r="I150" s="4">
        <f t="shared" si="33"/>
        <v>0</v>
      </c>
    </row>
    <row r="151" spans="1:9" x14ac:dyDescent="0.3">
      <c r="A151" s="5">
        <v>44258</v>
      </c>
      <c r="B151" s="4">
        <v>1412.5</v>
      </c>
      <c r="C151" s="4">
        <v>16179</v>
      </c>
      <c r="D151" s="1">
        <v>2.4423914546459979E-2</v>
      </c>
      <c r="E151" s="1">
        <v>2.3341971461467104E-2</v>
      </c>
      <c r="F151" s="1">
        <v>3.4809603400982027E-2</v>
      </c>
      <c r="G151" s="1">
        <v>1.1874339521952181E-2</v>
      </c>
      <c r="H151" s="4">
        <f t="shared" si="32"/>
        <v>0</v>
      </c>
      <c r="I151" s="4">
        <f t="shared" si="33"/>
        <v>0</v>
      </c>
    </row>
    <row r="152" spans="1:9" x14ac:dyDescent="0.3">
      <c r="A152" s="5">
        <v>44259</v>
      </c>
      <c r="B152" s="4">
        <v>1389</v>
      </c>
      <c r="C152" s="4">
        <v>15922</v>
      </c>
      <c r="D152" s="1">
        <v>2.5207709945703982E-2</v>
      </c>
      <c r="E152" s="1">
        <v>2.3341971461467104E-2</v>
      </c>
      <c r="F152" s="1">
        <v>3.4809603400982027E-2</v>
      </c>
      <c r="G152" s="1">
        <v>1.1874339521952181E-2</v>
      </c>
      <c r="H152" s="4">
        <f t="shared" si="32"/>
        <v>0</v>
      </c>
      <c r="I152" s="4">
        <f t="shared" si="33"/>
        <v>0</v>
      </c>
    </row>
    <row r="153" spans="1:9" x14ac:dyDescent="0.3">
      <c r="A153" s="5">
        <v>44260</v>
      </c>
      <c r="B153" s="4">
        <v>1384.5</v>
      </c>
      <c r="C153" s="4">
        <v>15847</v>
      </c>
      <c r="D153" s="1">
        <v>2.3695012959702222E-2</v>
      </c>
      <c r="E153" s="1">
        <v>2.3341971461467104E-2</v>
      </c>
      <c r="F153" s="1">
        <v>3.4809603400982027E-2</v>
      </c>
      <c r="G153" s="1">
        <v>1.1874339521952181E-2</v>
      </c>
      <c r="H153" s="4">
        <f t="shared" si="32"/>
        <v>0</v>
      </c>
      <c r="I153" s="4">
        <f t="shared" si="33"/>
        <v>0</v>
      </c>
    </row>
    <row r="154" spans="1:9" x14ac:dyDescent="0.3">
      <c r="A154" s="5">
        <v>44263</v>
      </c>
      <c r="B154" s="4">
        <v>1381.25</v>
      </c>
      <c r="C154" s="4">
        <v>15819</v>
      </c>
      <c r="D154" s="1">
        <v>2.4290688631221302E-2</v>
      </c>
      <c r="E154" s="1">
        <v>2.3341971461467104E-2</v>
      </c>
      <c r="F154" s="1">
        <v>3.4809603400982027E-2</v>
      </c>
      <c r="G154" s="1">
        <v>1.1874339521952181E-2</v>
      </c>
      <c r="H154" s="4">
        <f t="shared" si="32"/>
        <v>0</v>
      </c>
      <c r="I154" s="4">
        <f t="shared" si="33"/>
        <v>0</v>
      </c>
    </row>
    <row r="155" spans="1:9" x14ac:dyDescent="0.3">
      <c r="A155" s="5">
        <v>44264</v>
      </c>
      <c r="B155" s="4">
        <v>1380.25</v>
      </c>
      <c r="C155" s="4">
        <v>15822</v>
      </c>
      <c r="D155" s="1">
        <v>2.5227186537764457E-2</v>
      </c>
      <c r="E155" s="1">
        <v>2.3341971461467104E-2</v>
      </c>
      <c r="F155" s="1">
        <v>3.4809603400982027E-2</v>
      </c>
      <c r="G155" s="1">
        <v>1.1874339521952181E-2</v>
      </c>
      <c r="H155" s="4">
        <f t="shared" si="32"/>
        <v>0</v>
      </c>
      <c r="I155" s="4">
        <f t="shared" si="33"/>
        <v>0</v>
      </c>
    </row>
    <row r="156" spans="1:9" x14ac:dyDescent="0.3">
      <c r="A156" s="5">
        <v>44265</v>
      </c>
      <c r="B156" s="4">
        <v>1386.25</v>
      </c>
      <c r="C156" s="4">
        <v>15885</v>
      </c>
      <c r="D156" s="1">
        <v>2.485435217538301E-2</v>
      </c>
      <c r="E156" s="1">
        <v>2.3341971461467104E-2</v>
      </c>
      <c r="F156" s="1">
        <v>3.4809603400982027E-2</v>
      </c>
      <c r="G156" s="1">
        <v>1.1874339521952181E-2</v>
      </c>
      <c r="H156" s="4">
        <f t="shared" si="32"/>
        <v>0</v>
      </c>
      <c r="I156" s="4">
        <f t="shared" si="33"/>
        <v>0</v>
      </c>
    </row>
    <row r="157" spans="1:9" x14ac:dyDescent="0.3">
      <c r="A157" s="5">
        <v>44266</v>
      </c>
      <c r="B157" s="4">
        <v>1412.75</v>
      </c>
      <c r="C157" s="4">
        <v>16169</v>
      </c>
      <c r="D157" s="1">
        <v>2.3609563480651907E-2</v>
      </c>
      <c r="E157" s="1">
        <v>2.3341971461467104E-2</v>
      </c>
      <c r="F157" s="1">
        <v>3.4809603400982027E-2</v>
      </c>
      <c r="G157" s="1">
        <v>1.1874339521952181E-2</v>
      </c>
      <c r="H157" s="4">
        <f t="shared" si="32"/>
        <v>0</v>
      </c>
      <c r="I157" s="4">
        <f t="shared" si="33"/>
        <v>0</v>
      </c>
    </row>
    <row r="158" spans="1:9" x14ac:dyDescent="0.3">
      <c r="A158" s="5">
        <v>44267</v>
      </c>
      <c r="B158" s="4">
        <v>1420.25</v>
      </c>
      <c r="C158" s="4">
        <v>16223</v>
      </c>
      <c r="D158" s="1">
        <v>2.1604647527576848E-2</v>
      </c>
      <c r="E158" s="1">
        <v>2.3341971461467104E-2</v>
      </c>
      <c r="F158" s="1">
        <v>3.4809603400982027E-2</v>
      </c>
      <c r="G158" s="1">
        <v>1.1874339521952181E-2</v>
      </c>
      <c r="H158" s="4">
        <f t="shared" si="32"/>
        <v>0</v>
      </c>
      <c r="I158" s="4">
        <f t="shared" si="33"/>
        <v>0</v>
      </c>
    </row>
    <row r="159" spans="1:9" x14ac:dyDescent="0.3">
      <c r="A159" s="5">
        <v>44270</v>
      </c>
      <c r="B159" s="4">
        <v>1415</v>
      </c>
      <c r="C159" s="4">
        <v>16199</v>
      </c>
      <c r="D159" s="1">
        <v>2.3878103375293946E-2</v>
      </c>
      <c r="E159" s="1">
        <v>2.3341971461467104E-2</v>
      </c>
      <c r="F159" s="1">
        <v>3.4809603400982027E-2</v>
      </c>
      <c r="G159" s="1">
        <v>1.1874339521952181E-2</v>
      </c>
      <c r="H159" s="4">
        <f t="shared" si="32"/>
        <v>0</v>
      </c>
      <c r="I159" s="4">
        <f t="shared" si="33"/>
        <v>0</v>
      </c>
    </row>
    <row r="160" spans="1:9" x14ac:dyDescent="0.3">
      <c r="A160" s="5">
        <v>44271</v>
      </c>
      <c r="B160" s="4">
        <v>1428.75</v>
      </c>
      <c r="C160" s="4">
        <v>16305</v>
      </c>
      <c r="D160" s="1">
        <v>2.0659893099299831E-2</v>
      </c>
      <c r="E160" s="1">
        <v>2.3341971461467104E-2</v>
      </c>
      <c r="F160" s="1">
        <v>3.4809603400982027E-2</v>
      </c>
      <c r="G160" s="1">
        <v>1.1874339521952181E-2</v>
      </c>
      <c r="H160" s="4">
        <f t="shared" si="32"/>
        <v>0</v>
      </c>
      <c r="I160" s="4">
        <f t="shared" si="33"/>
        <v>0</v>
      </c>
    </row>
    <row r="161" spans="1:9" x14ac:dyDescent="0.3">
      <c r="A161" s="5">
        <v>44272</v>
      </c>
      <c r="B161" s="4">
        <v>1420</v>
      </c>
      <c r="C161" s="4">
        <v>16177</v>
      </c>
      <c r="D161" s="1">
        <v>1.8887257464054841E-2</v>
      </c>
      <c r="E161" s="1">
        <v>2.3341971461467104E-2</v>
      </c>
      <c r="F161" s="1">
        <v>3.4809603400982027E-2</v>
      </c>
      <c r="G161" s="1">
        <v>1.1874339521952181E-2</v>
      </c>
      <c r="H161" s="4">
        <f t="shared" si="32"/>
        <v>0</v>
      </c>
      <c r="I161" s="4">
        <f t="shared" si="33"/>
        <v>0</v>
      </c>
    </row>
    <row r="162" spans="1:9" x14ac:dyDescent="0.3">
      <c r="A162" s="5">
        <v>44273</v>
      </c>
      <c r="B162" s="4">
        <v>1429.25</v>
      </c>
      <c r="C162" s="4">
        <v>16235</v>
      </c>
      <c r="D162" s="1">
        <v>1.5922506796250735E-2</v>
      </c>
      <c r="E162" s="1">
        <v>2.3341971461467104E-2</v>
      </c>
      <c r="F162" s="1">
        <v>3.4809603400982027E-2</v>
      </c>
      <c r="G162" s="1">
        <v>1.1874339521952181E-2</v>
      </c>
      <c r="H162" s="4">
        <f t="shared" si="32"/>
        <v>0</v>
      </c>
      <c r="I162" s="4">
        <f t="shared" si="33"/>
        <v>0</v>
      </c>
    </row>
    <row r="163" spans="1:9" x14ac:dyDescent="0.3">
      <c r="A163" s="5">
        <v>44274</v>
      </c>
      <c r="B163" s="4">
        <v>1405.75</v>
      </c>
      <c r="C163" s="4">
        <v>16010</v>
      </c>
      <c r="D163" s="1">
        <v>1.8590753564230011E-2</v>
      </c>
      <c r="E163" s="1">
        <v>2.3341971461467104E-2</v>
      </c>
      <c r="F163" s="1">
        <v>3.4809603400982027E-2</v>
      </c>
      <c r="G163" s="1">
        <v>1.1874339521952181E-2</v>
      </c>
      <c r="H163" s="4">
        <f t="shared" si="32"/>
        <v>0</v>
      </c>
      <c r="I163" s="4">
        <f t="shared" si="33"/>
        <v>0</v>
      </c>
    </row>
    <row r="164" spans="1:9" x14ac:dyDescent="0.3">
      <c r="A164" s="5">
        <v>44277</v>
      </c>
      <c r="B164" s="4">
        <v>1420.5</v>
      </c>
      <c r="C164" s="4">
        <v>16137</v>
      </c>
      <c r="D164" s="1">
        <v>1.6010159549894265E-2</v>
      </c>
      <c r="E164" s="1">
        <v>2.3341971461467104E-2</v>
      </c>
      <c r="F164" s="1">
        <v>3.4809603400982027E-2</v>
      </c>
      <c r="G164" s="1">
        <v>1.1874339521952181E-2</v>
      </c>
      <c r="H164" s="4">
        <f t="shared" si="32"/>
        <v>0</v>
      </c>
      <c r="I164" s="4">
        <f t="shared" si="33"/>
        <v>0</v>
      </c>
    </row>
    <row r="165" spans="1:9" x14ac:dyDescent="0.3">
      <c r="A165" s="5">
        <v>44278</v>
      </c>
      <c r="B165" s="4">
        <v>1421</v>
      </c>
      <c r="C165" s="4">
        <v>16119</v>
      </c>
      <c r="D165" s="1">
        <v>1.4519752540024466E-2</v>
      </c>
      <c r="E165" s="1">
        <v>2.3341971461467104E-2</v>
      </c>
      <c r="F165" s="1">
        <v>3.4809603400982027E-2</v>
      </c>
      <c r="G165" s="1">
        <v>1.1874339521952181E-2</v>
      </c>
      <c r="H165" s="4">
        <f t="shared" si="32"/>
        <v>0</v>
      </c>
      <c r="I165" s="4">
        <f t="shared" si="33"/>
        <v>0</v>
      </c>
    </row>
    <row r="166" spans="1:9" x14ac:dyDescent="0.3">
      <c r="A166" s="5">
        <v>44279</v>
      </c>
      <c r="B166" s="4">
        <v>1411.25</v>
      </c>
      <c r="C166" s="4">
        <v>15981</v>
      </c>
      <c r="D166" s="1">
        <v>1.2783194475199045E-2</v>
      </c>
      <c r="E166" s="1">
        <v>2.3341971461467104E-2</v>
      </c>
      <c r="F166" s="1">
        <v>3.4809603400982027E-2</v>
      </c>
      <c r="G166" s="1">
        <v>1.1874339521952181E-2</v>
      </c>
      <c r="H166" s="4">
        <f t="shared" si="32"/>
        <v>0</v>
      </c>
      <c r="I166" s="4">
        <f t="shared" si="33"/>
        <v>0</v>
      </c>
    </row>
    <row r="167" spans="1:9" x14ac:dyDescent="0.3">
      <c r="A167" s="5">
        <v>44280</v>
      </c>
      <c r="B167" s="4">
        <v>1419.5</v>
      </c>
      <c r="C167" s="4">
        <v>16030</v>
      </c>
      <c r="D167" s="1">
        <v>9.9842823544087356E-3</v>
      </c>
      <c r="E167" s="1">
        <v>2.3341971461467104E-2</v>
      </c>
      <c r="F167" s="1">
        <v>3.4809603400982027E-2</v>
      </c>
      <c r="G167" s="1">
        <v>1.1874339521952181E-2</v>
      </c>
      <c r="H167" s="4">
        <f t="shared" si="32"/>
        <v>0</v>
      </c>
      <c r="I167" s="4">
        <f t="shared" si="33"/>
        <v>999</v>
      </c>
    </row>
    <row r="168" spans="1:9" x14ac:dyDescent="0.3">
      <c r="A168" s="5">
        <v>44281</v>
      </c>
      <c r="B168" s="4">
        <v>1441.25</v>
      </c>
      <c r="C168" s="4">
        <v>16285</v>
      </c>
      <c r="D168" s="1">
        <v>1.0566581291558075E-2</v>
      </c>
      <c r="E168" s="1">
        <v>2.3341971461467104E-2</v>
      </c>
      <c r="F168" s="1">
        <v>3.4809603400982027E-2</v>
      </c>
      <c r="G168" s="1">
        <v>1.1874339521952181E-2</v>
      </c>
      <c r="H168" s="4">
        <f t="shared" si="32"/>
        <v>0</v>
      </c>
      <c r="I168" s="4">
        <f t="shared" si="33"/>
        <v>999</v>
      </c>
    </row>
    <row r="169" spans="1:9" x14ac:dyDescent="0.3">
      <c r="A169" s="5">
        <v>44284</v>
      </c>
      <c r="B169" s="4">
        <v>1451.25</v>
      </c>
      <c r="C169" s="4">
        <v>16408</v>
      </c>
      <c r="D169" s="1">
        <v>1.1183336922193643E-2</v>
      </c>
      <c r="E169" s="1">
        <v>2.3341971461467104E-2</v>
      </c>
      <c r="F169" s="1">
        <v>3.4809603400982027E-2</v>
      </c>
      <c r="G169" s="1">
        <v>1.1874339521952181E-2</v>
      </c>
      <c r="H169" s="4">
        <f t="shared" si="32"/>
        <v>0</v>
      </c>
      <c r="I169" s="4">
        <f t="shared" si="33"/>
        <v>999</v>
      </c>
    </row>
    <row r="170" spans="1:9" x14ac:dyDescent="0.3">
      <c r="A170" s="5">
        <v>44285</v>
      </c>
      <c r="B170" s="4">
        <v>1462</v>
      </c>
      <c r="C170" s="4">
        <v>16520</v>
      </c>
      <c r="D170" s="1">
        <v>1.0599688639991056E-2</v>
      </c>
      <c r="E170" s="1">
        <v>2.3341971461467104E-2</v>
      </c>
      <c r="F170" s="1">
        <v>3.4809603400982027E-2</v>
      </c>
      <c r="G170" s="1">
        <v>1.1874339521952181E-2</v>
      </c>
      <c r="H170" s="4">
        <f t="shared" si="32"/>
        <v>0</v>
      </c>
      <c r="I170" s="4">
        <f t="shared" si="33"/>
        <v>999</v>
      </c>
    </row>
    <row r="171" spans="1:9" x14ac:dyDescent="0.3">
      <c r="A171" s="5">
        <v>44286</v>
      </c>
      <c r="B171" s="4">
        <v>1448.5</v>
      </c>
      <c r="C171" s="4">
        <v>16423</v>
      </c>
      <c r="D171" s="1">
        <v>1.4029251254890074E-2</v>
      </c>
      <c r="E171" s="1">
        <v>2.3341971461467104E-2</v>
      </c>
      <c r="F171" s="1">
        <v>3.4809603400982027E-2</v>
      </c>
      <c r="G171" s="1">
        <v>1.1874339521952181E-2</v>
      </c>
      <c r="H171" s="4">
        <f t="shared" si="32"/>
        <v>0</v>
      </c>
      <c r="I171" s="4">
        <f t="shared" si="33"/>
        <v>0</v>
      </c>
    </row>
    <row r="172" spans="1:9" x14ac:dyDescent="0.3">
      <c r="A172" s="5">
        <v>44287</v>
      </c>
      <c r="B172" s="4">
        <v>1454.5</v>
      </c>
      <c r="C172" s="4">
        <v>16549</v>
      </c>
      <c r="D172" s="1">
        <v>1.7593959031597439E-2</v>
      </c>
      <c r="E172" s="1">
        <v>2.3341971461467104E-2</v>
      </c>
      <c r="F172" s="1">
        <v>3.4809603400982027E-2</v>
      </c>
      <c r="G172" s="1">
        <v>1.1874339521952181E-2</v>
      </c>
      <c r="H172" s="4">
        <f t="shared" si="32"/>
        <v>0</v>
      </c>
      <c r="I172" s="4">
        <f t="shared" si="33"/>
        <v>0</v>
      </c>
    </row>
    <row r="173" spans="1:9" x14ac:dyDescent="0.3">
      <c r="A173" s="5">
        <v>44292</v>
      </c>
      <c r="B173" s="4">
        <v>1466.5</v>
      </c>
      <c r="C173" s="4">
        <v>16728</v>
      </c>
      <c r="D173" s="1">
        <v>2.0183845465393757E-2</v>
      </c>
      <c r="E173" s="1">
        <v>2.3341971461467104E-2</v>
      </c>
      <c r="F173" s="1">
        <v>3.4809603400982027E-2</v>
      </c>
      <c r="G173" s="1">
        <v>1.1874339521952181E-2</v>
      </c>
      <c r="H173" s="4">
        <f t="shared" si="32"/>
        <v>0</v>
      </c>
      <c r="I173" s="4">
        <f t="shared" si="33"/>
        <v>0</v>
      </c>
    </row>
    <row r="174" spans="1:9" x14ac:dyDescent="0.3">
      <c r="A174" s="5">
        <v>44293</v>
      </c>
      <c r="B174" s="4">
        <v>1470.5</v>
      </c>
      <c r="C174" s="4">
        <v>16767</v>
      </c>
      <c r="D174" s="1">
        <v>1.9780786456562227E-2</v>
      </c>
      <c r="E174" s="1">
        <v>2.3341971461467104E-2</v>
      </c>
      <c r="F174" s="1">
        <v>3.4809603400982027E-2</v>
      </c>
      <c r="G174" s="1">
        <v>1.1874339521952181E-2</v>
      </c>
      <c r="H174" s="4">
        <f t="shared" si="32"/>
        <v>0</v>
      </c>
      <c r="I174" s="4">
        <f t="shared" si="33"/>
        <v>0</v>
      </c>
    </row>
    <row r="175" spans="1:9" x14ac:dyDescent="0.3">
      <c r="A175" s="5">
        <v>44294</v>
      </c>
      <c r="B175" s="4">
        <v>1484</v>
      </c>
      <c r="C175" s="4">
        <v>16927</v>
      </c>
      <c r="D175" s="1">
        <v>2.0146591858293927E-2</v>
      </c>
      <c r="E175" s="1">
        <v>2.3341971461467104E-2</v>
      </c>
      <c r="F175" s="1">
        <v>3.4809603400982027E-2</v>
      </c>
      <c r="G175" s="1">
        <v>1.1874339521952181E-2</v>
      </c>
      <c r="H175" s="4">
        <f t="shared" si="32"/>
        <v>0</v>
      </c>
      <c r="I175" s="4">
        <f t="shared" si="33"/>
        <v>0</v>
      </c>
    </row>
    <row r="176" spans="1:9" x14ac:dyDescent="0.3">
      <c r="A176" s="5">
        <v>44295</v>
      </c>
      <c r="B176" s="4">
        <v>1476.75</v>
      </c>
      <c r="C176" s="4">
        <v>16839</v>
      </c>
      <c r="D176" s="1">
        <v>1.982535947816122E-2</v>
      </c>
      <c r="E176" s="1">
        <v>2.3341971461467104E-2</v>
      </c>
      <c r="F176" s="1">
        <v>3.4809603400982027E-2</v>
      </c>
      <c r="G176" s="1">
        <v>1.1874339521952181E-2</v>
      </c>
      <c r="H176" s="4">
        <f t="shared" si="32"/>
        <v>0</v>
      </c>
      <c r="I176" s="4">
        <f t="shared" si="33"/>
        <v>0</v>
      </c>
    </row>
    <row r="177" spans="1:9" x14ac:dyDescent="0.3">
      <c r="A177" s="5">
        <v>44298</v>
      </c>
      <c r="B177" s="4">
        <v>1477</v>
      </c>
      <c r="C177" s="4">
        <v>16835</v>
      </c>
      <c r="D177" s="1">
        <v>1.9410529596168624E-2</v>
      </c>
      <c r="E177" s="1">
        <v>2.3341971461467104E-2</v>
      </c>
      <c r="F177" s="1">
        <v>3.4809603400982027E-2</v>
      </c>
      <c r="G177" s="1">
        <v>1.1874339521952181E-2</v>
      </c>
      <c r="H177" s="4">
        <f t="shared" si="32"/>
        <v>0</v>
      </c>
      <c r="I177" s="4">
        <f t="shared" si="33"/>
        <v>0</v>
      </c>
    </row>
    <row r="178" spans="1:9" x14ac:dyDescent="0.3">
      <c r="A178" s="5">
        <v>44299</v>
      </c>
      <c r="B178" s="4">
        <v>1475.25</v>
      </c>
      <c r="C178" s="4">
        <v>16793</v>
      </c>
      <c r="D178" s="1">
        <v>1.8073549945630374E-2</v>
      </c>
      <c r="E178" s="1">
        <v>2.3341971461467104E-2</v>
      </c>
      <c r="F178" s="1">
        <v>3.4809603400982027E-2</v>
      </c>
      <c r="G178" s="1">
        <v>1.1874339521952181E-2</v>
      </c>
      <c r="H178" s="4">
        <f t="shared" si="32"/>
        <v>0</v>
      </c>
      <c r="I178" s="4">
        <f t="shared" si="33"/>
        <v>0</v>
      </c>
    </row>
    <row r="179" spans="1:9" x14ac:dyDescent="0.3">
      <c r="A179" s="5">
        <v>44300</v>
      </c>
      <c r="B179" s="4">
        <v>1480</v>
      </c>
      <c r="C179" s="4">
        <v>16857</v>
      </c>
      <c r="D179" s="1">
        <v>1.8673623574746223E-2</v>
      </c>
      <c r="E179" s="1">
        <v>2.3341971461467104E-2</v>
      </c>
      <c r="F179" s="1">
        <v>3.4809603400982027E-2</v>
      </c>
      <c r="G179" s="1">
        <v>1.1874339521952181E-2</v>
      </c>
      <c r="H179" s="4">
        <f t="shared" si="32"/>
        <v>0</v>
      </c>
      <c r="I179" s="4">
        <f t="shared" si="33"/>
        <v>0</v>
      </c>
    </row>
    <row r="180" spans="1:9" x14ac:dyDescent="0.3">
      <c r="A180" s="5">
        <v>44301</v>
      </c>
      <c r="B180" s="4">
        <v>1498</v>
      </c>
      <c r="C180" s="4">
        <v>17069</v>
      </c>
      <c r="D180" s="1">
        <v>1.9090503918418822E-2</v>
      </c>
      <c r="E180" s="1">
        <v>2.3341971461467104E-2</v>
      </c>
      <c r="F180" s="1">
        <v>3.4809603400982027E-2</v>
      </c>
      <c r="G180" s="1">
        <v>1.1874339521952181E-2</v>
      </c>
      <c r="H180" s="4">
        <f t="shared" si="32"/>
        <v>0</v>
      </c>
      <c r="I180" s="4">
        <f t="shared" si="33"/>
        <v>0</v>
      </c>
    </row>
    <row r="181" spans="1:9" x14ac:dyDescent="0.3">
      <c r="A181" s="5">
        <v>44302</v>
      </c>
      <c r="B181" s="4">
        <v>1509.75</v>
      </c>
      <c r="C181" s="4">
        <v>17156</v>
      </c>
      <c r="D181" s="1">
        <v>1.6313019194678535E-2</v>
      </c>
      <c r="E181" s="1">
        <v>2.3341971461467104E-2</v>
      </c>
      <c r="F181" s="1">
        <v>3.4809603400982027E-2</v>
      </c>
      <c r="G181" s="1">
        <v>1.1874339521952181E-2</v>
      </c>
      <c r="H181" s="4">
        <f t="shared" si="32"/>
        <v>0</v>
      </c>
      <c r="I181" s="4">
        <f t="shared" si="33"/>
        <v>0</v>
      </c>
    </row>
    <row r="182" spans="1:9" x14ac:dyDescent="0.3">
      <c r="A182" s="5">
        <v>44305</v>
      </c>
      <c r="B182" s="4">
        <v>1521.5</v>
      </c>
      <c r="C182" s="4">
        <v>17269</v>
      </c>
      <c r="D182" s="1">
        <v>1.5106766126491866E-2</v>
      </c>
      <c r="E182" s="1">
        <v>2.3341971461467104E-2</v>
      </c>
      <c r="F182" s="1">
        <v>3.4809603400982027E-2</v>
      </c>
      <c r="G182" s="1">
        <v>1.1874339521952181E-2</v>
      </c>
      <c r="H182" s="4">
        <f t="shared" si="32"/>
        <v>0</v>
      </c>
      <c r="I182" s="4">
        <f t="shared" si="33"/>
        <v>0</v>
      </c>
    </row>
    <row r="183" spans="1:9" x14ac:dyDescent="0.3">
      <c r="A183" s="5">
        <v>44306</v>
      </c>
      <c r="B183" s="4">
        <v>1527</v>
      </c>
      <c r="C183" s="4">
        <v>17320</v>
      </c>
      <c r="D183" s="1">
        <v>1.4437605735646564E-2</v>
      </c>
      <c r="E183" s="1">
        <v>2.3341971461467104E-2</v>
      </c>
      <c r="F183" s="1">
        <v>3.4809603400982027E-2</v>
      </c>
      <c r="G183" s="1">
        <v>1.1874339521952181E-2</v>
      </c>
      <c r="H183" s="4">
        <f t="shared" si="32"/>
        <v>0</v>
      </c>
      <c r="I183" s="4">
        <f t="shared" si="33"/>
        <v>0</v>
      </c>
    </row>
    <row r="184" spans="1:9" x14ac:dyDescent="0.3">
      <c r="A184" s="5">
        <v>44307</v>
      </c>
      <c r="B184" s="4">
        <v>1516.5</v>
      </c>
      <c r="C184" s="4">
        <v>17232</v>
      </c>
      <c r="D184" s="1">
        <v>1.6271533959775208E-2</v>
      </c>
      <c r="E184" s="1">
        <v>2.3341971461467104E-2</v>
      </c>
      <c r="F184" s="1">
        <v>3.4809603400982027E-2</v>
      </c>
      <c r="G184" s="1">
        <v>1.1874339521952181E-2</v>
      </c>
      <c r="H184" s="4">
        <f t="shared" si="32"/>
        <v>0</v>
      </c>
      <c r="I184" s="4">
        <f t="shared" si="33"/>
        <v>0</v>
      </c>
    </row>
    <row r="185" spans="1:9" x14ac:dyDescent="0.3">
      <c r="A185" s="5">
        <v>44308</v>
      </c>
      <c r="B185" s="4">
        <v>1513.5</v>
      </c>
      <c r="C185" s="4">
        <v>17106</v>
      </c>
      <c r="D185" s="1">
        <v>1.084026315246045E-2</v>
      </c>
      <c r="E185" s="1">
        <v>2.3341971461467104E-2</v>
      </c>
      <c r="F185" s="1">
        <v>3.4809603400982027E-2</v>
      </c>
      <c r="G185" s="1">
        <v>1.1874339521952181E-2</v>
      </c>
      <c r="H185" s="4">
        <f t="shared" si="32"/>
        <v>0</v>
      </c>
      <c r="I185" s="4">
        <f t="shared" si="33"/>
        <v>999</v>
      </c>
    </row>
    <row r="186" spans="1:9" x14ac:dyDescent="0.3">
      <c r="A186" s="5">
        <v>44309</v>
      </c>
      <c r="B186" s="4">
        <v>1524.75</v>
      </c>
      <c r="C186" s="4">
        <v>17255</v>
      </c>
      <c r="D186" s="1">
        <v>1.2121874914602815E-2</v>
      </c>
      <c r="E186" s="1">
        <v>2.3341971461467104E-2</v>
      </c>
      <c r="F186" s="1">
        <v>3.4809603400982027E-2</v>
      </c>
      <c r="G186" s="1">
        <v>1.1874339521952181E-2</v>
      </c>
      <c r="H186" s="4">
        <f t="shared" si="32"/>
        <v>0</v>
      </c>
      <c r="I186" s="4">
        <f t="shared" si="33"/>
        <v>0</v>
      </c>
    </row>
    <row r="187" spans="1:9" x14ac:dyDescent="0.3">
      <c r="A187" s="5">
        <v>44312</v>
      </c>
      <c r="B187" s="4">
        <v>1552.5</v>
      </c>
      <c r="C187" s="4">
        <v>17526</v>
      </c>
      <c r="D187" s="1">
        <v>9.642650462962532E-3</v>
      </c>
      <c r="E187" s="1">
        <v>2.3341971461467104E-2</v>
      </c>
      <c r="F187" s="1">
        <v>3.4809603400982027E-2</v>
      </c>
      <c r="G187" s="1">
        <v>1.1874339521952181E-2</v>
      </c>
      <c r="H187" s="4">
        <f t="shared" si="32"/>
        <v>0</v>
      </c>
      <c r="I187" s="4">
        <f t="shared" si="33"/>
        <v>999</v>
      </c>
    </row>
    <row r="188" spans="1:9" x14ac:dyDescent="0.3">
      <c r="A188" s="5">
        <v>44313</v>
      </c>
      <c r="B188" s="4">
        <v>1558.75</v>
      </c>
      <c r="C188" s="4">
        <v>17570</v>
      </c>
      <c r="D188" s="1">
        <v>8.1189646819028738E-3</v>
      </c>
      <c r="E188" s="1">
        <v>2.3341971461467104E-2</v>
      </c>
      <c r="F188" s="1">
        <v>3.4809603400982027E-2</v>
      </c>
      <c r="G188" s="1">
        <v>1.1874339521952181E-2</v>
      </c>
      <c r="H188" s="4">
        <f t="shared" si="32"/>
        <v>0</v>
      </c>
      <c r="I188" s="4">
        <f t="shared" si="33"/>
        <v>999</v>
      </c>
    </row>
    <row r="189" spans="1:9" x14ac:dyDescent="0.3">
      <c r="A189" s="5">
        <v>44314</v>
      </c>
      <c r="B189" s="4">
        <v>1554.87</v>
      </c>
      <c r="C189" s="4">
        <v>17533</v>
      </c>
      <c r="D189" s="1">
        <v>8.5063528053521686E-3</v>
      </c>
      <c r="E189" s="1">
        <v>2.3341971461467104E-2</v>
      </c>
      <c r="F189" s="1">
        <v>3.4809603400982027E-2</v>
      </c>
      <c r="G189" s="1">
        <v>1.1874339521952181E-2</v>
      </c>
      <c r="H189" s="4">
        <f t="shared" si="32"/>
        <v>0</v>
      </c>
      <c r="I189" s="4">
        <f t="shared" si="33"/>
        <v>999</v>
      </c>
    </row>
    <row r="190" spans="1:9" x14ac:dyDescent="0.3">
      <c r="A190" s="5">
        <v>44315</v>
      </c>
      <c r="B190" s="4">
        <v>1559.75</v>
      </c>
      <c r="C190" s="4">
        <v>17569</v>
      </c>
      <c r="D190" s="1">
        <v>7.4152904946032105E-3</v>
      </c>
      <c r="E190" s="1">
        <v>2.3341971461467104E-2</v>
      </c>
      <c r="F190" s="1">
        <v>3.4809603400982027E-2</v>
      </c>
      <c r="G190" s="1">
        <v>1.1874339521952181E-2</v>
      </c>
      <c r="H190" s="4">
        <f t="shared" si="32"/>
        <v>0</v>
      </c>
      <c r="I190" s="4">
        <f t="shared" si="33"/>
        <v>999</v>
      </c>
    </row>
    <row r="191" spans="1:9" x14ac:dyDescent="0.3">
      <c r="A191" s="5">
        <v>44319</v>
      </c>
      <c r="B191" s="4">
        <v>1524.5</v>
      </c>
      <c r="C191" s="4">
        <v>17254</v>
      </c>
      <c r="D191" s="1">
        <v>1.222918460287481E-2</v>
      </c>
      <c r="E191" s="1">
        <v>2.3341971461467104E-2</v>
      </c>
      <c r="F191" s="1">
        <v>3.4809603400982027E-2</v>
      </c>
      <c r="G191" s="1">
        <v>1.1874339521952181E-2</v>
      </c>
      <c r="H191" s="4">
        <f t="shared" si="32"/>
        <v>0</v>
      </c>
      <c r="I191" s="4">
        <f t="shared" si="33"/>
        <v>0</v>
      </c>
    </row>
    <row r="192" spans="1:9" x14ac:dyDescent="0.3">
      <c r="A192" s="5">
        <v>44320</v>
      </c>
      <c r="B192" s="4">
        <v>1497</v>
      </c>
      <c r="C192" s="4">
        <v>16931</v>
      </c>
      <c r="D192" s="1">
        <v>1.152657963496373E-2</v>
      </c>
      <c r="E192" s="1">
        <v>2.3341971461467104E-2</v>
      </c>
      <c r="F192" s="1">
        <v>3.4809603400982027E-2</v>
      </c>
      <c r="G192" s="1">
        <v>1.1874339521952181E-2</v>
      </c>
      <c r="H192" s="4">
        <f t="shared" si="32"/>
        <v>0</v>
      </c>
      <c r="I192" s="4">
        <f t="shared" si="33"/>
        <v>999</v>
      </c>
    </row>
    <row r="193" spans="1:9" x14ac:dyDescent="0.3">
      <c r="A193" s="5">
        <v>44321</v>
      </c>
      <c r="B193" s="4">
        <v>1482.5</v>
      </c>
      <c r="C193" s="4">
        <v>16765</v>
      </c>
      <c r="D193" s="1">
        <v>1.1405580294406192E-2</v>
      </c>
      <c r="E193" s="1">
        <v>2.3341971461467104E-2</v>
      </c>
      <c r="F193" s="1">
        <v>3.4809603400982027E-2</v>
      </c>
      <c r="G193" s="1">
        <v>1.1874339521952181E-2</v>
      </c>
      <c r="H193" s="4">
        <f t="shared" si="32"/>
        <v>0</v>
      </c>
      <c r="I193" s="4">
        <f t="shared" si="33"/>
        <v>999</v>
      </c>
    </row>
    <row r="194" spans="1:9" x14ac:dyDescent="0.3">
      <c r="A194" s="5">
        <v>44322</v>
      </c>
      <c r="B194" s="4">
        <v>1500</v>
      </c>
      <c r="C194" s="4">
        <v>16945</v>
      </c>
      <c r="D194" s="1">
        <v>1.0338270399304683E-2</v>
      </c>
      <c r="E194" s="1">
        <v>2.3341971461467104E-2</v>
      </c>
      <c r="F194" s="1">
        <v>3.4809603400982027E-2</v>
      </c>
      <c r="G194" s="1">
        <v>1.1874339521952181E-2</v>
      </c>
      <c r="H194" s="4">
        <f t="shared" si="32"/>
        <v>0</v>
      </c>
      <c r="I194" s="4">
        <f t="shared" si="33"/>
        <v>999</v>
      </c>
    </row>
    <row r="195" spans="1:9" x14ac:dyDescent="0.3">
      <c r="A195" s="5">
        <v>44323</v>
      </c>
      <c r="B195" s="4">
        <v>1528.75</v>
      </c>
      <c r="C195" s="4">
        <v>17283</v>
      </c>
      <c r="D195" s="1">
        <v>1.1111732164757804E-2</v>
      </c>
      <c r="E195" s="1">
        <v>2.3341971461467104E-2</v>
      </c>
      <c r="F195" s="1">
        <v>3.4809603400982027E-2</v>
      </c>
      <c r="G195" s="1">
        <v>1.1874339521952181E-2</v>
      </c>
      <c r="H195" s="4">
        <f t="shared" ref="H195:H258" si="34">IF(D195&gt;F195,999,)</f>
        <v>0</v>
      </c>
      <c r="I195" s="4">
        <f t="shared" ref="I195:I258" si="35">IF(D195&lt;G195,999,)</f>
        <v>999</v>
      </c>
    </row>
    <row r="196" spans="1:9" x14ac:dyDescent="0.3">
      <c r="A196" s="5">
        <v>44326</v>
      </c>
      <c r="B196" s="4">
        <v>1520</v>
      </c>
      <c r="C196" s="4">
        <v>17229</v>
      </c>
      <c r="D196" s="1">
        <v>1.3754914936265683E-2</v>
      </c>
      <c r="E196" s="1">
        <v>2.3341971461467104E-2</v>
      </c>
      <c r="F196" s="1">
        <v>3.4809603400982027E-2</v>
      </c>
      <c r="G196" s="1">
        <v>1.1874339521952181E-2</v>
      </c>
      <c r="H196" s="4">
        <f t="shared" si="34"/>
        <v>0</v>
      </c>
      <c r="I196" s="4">
        <f t="shared" si="35"/>
        <v>0</v>
      </c>
    </row>
    <row r="197" spans="1:9" x14ac:dyDescent="0.3">
      <c r="A197" s="5">
        <v>44327</v>
      </c>
      <c r="B197" s="4">
        <v>1456.25</v>
      </c>
      <c r="C197" s="4">
        <v>16561</v>
      </c>
      <c r="D197" s="1">
        <v>1.7108089681687533E-2</v>
      </c>
      <c r="E197" s="1">
        <v>2.3341971461467104E-2</v>
      </c>
      <c r="F197" s="1">
        <v>3.4809603400982027E-2</v>
      </c>
      <c r="G197" s="1">
        <v>1.1874339521952181E-2</v>
      </c>
      <c r="H197" s="4">
        <f t="shared" si="34"/>
        <v>0</v>
      </c>
      <c r="I197" s="4">
        <f t="shared" si="35"/>
        <v>0</v>
      </c>
    </row>
    <row r="198" spans="1:9" x14ac:dyDescent="0.3">
      <c r="A198" s="5">
        <v>44328</v>
      </c>
      <c r="B198" s="4">
        <v>1384.25</v>
      </c>
      <c r="C198" s="4">
        <v>15697</v>
      </c>
      <c r="D198" s="1">
        <v>1.4188346107247618E-2</v>
      </c>
      <c r="E198" s="1">
        <v>2.3341971461467104E-2</v>
      </c>
      <c r="F198" s="1">
        <v>3.4809603400982027E-2</v>
      </c>
      <c r="G198" s="1">
        <v>1.1874339521952181E-2</v>
      </c>
      <c r="H198" s="4">
        <f t="shared" si="34"/>
        <v>0</v>
      </c>
      <c r="I198" s="4">
        <f t="shared" si="35"/>
        <v>0</v>
      </c>
    </row>
    <row r="199" spans="1:9" x14ac:dyDescent="0.3">
      <c r="A199" s="5">
        <v>44329</v>
      </c>
      <c r="B199" s="4">
        <v>1377</v>
      </c>
      <c r="C199" s="4">
        <v>15566</v>
      </c>
      <c r="D199" s="1">
        <v>1.1019601223976494E-2</v>
      </c>
      <c r="E199" s="1">
        <v>2.3341971461467104E-2</v>
      </c>
      <c r="F199" s="1">
        <v>3.4809603400982027E-2</v>
      </c>
      <c r="G199" s="1">
        <v>1.1874339521952181E-2</v>
      </c>
      <c r="H199" s="4">
        <f t="shared" si="34"/>
        <v>0</v>
      </c>
      <c r="I199" s="4">
        <f t="shared" si="35"/>
        <v>999</v>
      </c>
    </row>
    <row r="200" spans="1:9" x14ac:dyDescent="0.3">
      <c r="A200" s="5">
        <v>44330</v>
      </c>
      <c r="B200" s="4">
        <v>1394.75</v>
      </c>
      <c r="C200" s="4">
        <v>15766</v>
      </c>
      <c r="D200" s="1">
        <v>1.0977853147217997E-2</v>
      </c>
      <c r="E200" s="1">
        <v>2.3341971461467104E-2</v>
      </c>
      <c r="F200" s="1">
        <v>3.4809603400982027E-2</v>
      </c>
      <c r="G200" s="1">
        <v>1.1874339521952181E-2</v>
      </c>
      <c r="H200" s="4">
        <f t="shared" si="34"/>
        <v>0</v>
      </c>
      <c r="I200" s="4">
        <f t="shared" si="35"/>
        <v>999</v>
      </c>
    </row>
    <row r="201" spans="1:9" x14ac:dyDescent="0.3">
      <c r="A201" s="5">
        <v>44333</v>
      </c>
      <c r="B201" s="4">
        <v>1355.25</v>
      </c>
      <c r="C201" s="4">
        <v>15263</v>
      </c>
      <c r="D201" s="1">
        <v>7.2493087260954159E-3</v>
      </c>
      <c r="E201" s="1">
        <v>2.3341971461467104E-2</v>
      </c>
      <c r="F201" s="1">
        <v>3.4809603400982027E-2</v>
      </c>
      <c r="G201" s="1">
        <v>1.1874339521952181E-2</v>
      </c>
      <c r="H201" s="4">
        <f t="shared" si="34"/>
        <v>0</v>
      </c>
      <c r="I201" s="4">
        <f t="shared" si="35"/>
        <v>999</v>
      </c>
    </row>
    <row r="202" spans="1:9" x14ac:dyDescent="0.3">
      <c r="A202" s="5">
        <v>44334</v>
      </c>
      <c r="B202" s="4">
        <v>1433.25</v>
      </c>
      <c r="C202" s="4">
        <v>16147</v>
      </c>
      <c r="D202" s="1">
        <v>7.5958835724452278E-3</v>
      </c>
      <c r="E202" s="1">
        <v>2.3341971461467104E-2</v>
      </c>
      <c r="F202" s="1">
        <v>3.4809603400982027E-2</v>
      </c>
      <c r="G202" s="1">
        <v>1.1874339521952181E-2</v>
      </c>
      <c r="H202" s="4">
        <f t="shared" si="34"/>
        <v>0</v>
      </c>
      <c r="I202" s="4">
        <f t="shared" si="35"/>
        <v>999</v>
      </c>
    </row>
    <row r="203" spans="1:9" x14ac:dyDescent="0.3">
      <c r="A203" s="5">
        <v>44335</v>
      </c>
      <c r="B203" s="4">
        <v>1425.75</v>
      </c>
      <c r="C203" s="4">
        <v>16137</v>
      </c>
      <c r="D203" s="1">
        <v>1.2268933291687878E-2</v>
      </c>
      <c r="E203" s="1">
        <v>2.3341971461467104E-2</v>
      </c>
      <c r="F203" s="1">
        <v>3.4809603400982027E-2</v>
      </c>
      <c r="G203" s="1">
        <v>1.1874339521952181E-2</v>
      </c>
      <c r="H203" s="4">
        <f t="shared" si="34"/>
        <v>0</v>
      </c>
      <c r="I203" s="4">
        <f t="shared" si="35"/>
        <v>0</v>
      </c>
    </row>
    <row r="204" spans="1:9" x14ac:dyDescent="0.3">
      <c r="A204" s="5">
        <v>44336</v>
      </c>
      <c r="B204" s="4">
        <v>1421.5</v>
      </c>
      <c r="C204" s="4">
        <v>15974</v>
      </c>
      <c r="D204" s="1">
        <v>5.03990521309583E-3</v>
      </c>
      <c r="E204" s="1">
        <v>2.3341971461467104E-2</v>
      </c>
      <c r="F204" s="1">
        <v>3.4809603400982027E-2</v>
      </c>
      <c r="G204" s="1">
        <v>1.1874339521952181E-2</v>
      </c>
      <c r="H204" s="4">
        <f t="shared" si="34"/>
        <v>0</v>
      </c>
      <c r="I204" s="4">
        <f t="shared" si="35"/>
        <v>999</v>
      </c>
    </row>
    <row r="205" spans="1:9" x14ac:dyDescent="0.3">
      <c r="A205" s="5">
        <v>44337</v>
      </c>
      <c r="B205" s="4">
        <v>1442</v>
      </c>
      <c r="C205" s="4">
        <v>16259</v>
      </c>
      <c r="D205" s="1">
        <v>8.4283822562696287E-3</v>
      </c>
      <c r="E205" s="1">
        <v>2.3341971461467104E-2</v>
      </c>
      <c r="F205" s="1">
        <v>3.4809603400982027E-2</v>
      </c>
      <c r="G205" s="1">
        <v>1.1874339521952181E-2</v>
      </c>
      <c r="H205" s="4">
        <f t="shared" si="34"/>
        <v>0</v>
      </c>
      <c r="I205" s="4">
        <f t="shared" si="35"/>
        <v>999</v>
      </c>
    </row>
    <row r="206" spans="1:9" x14ac:dyDescent="0.3">
      <c r="A206" s="5">
        <v>44340</v>
      </c>
      <c r="B206" s="4">
        <v>1445.25</v>
      </c>
      <c r="C206" s="4">
        <v>16291</v>
      </c>
      <c r="D206" s="1">
        <v>8.1409488878791958E-3</v>
      </c>
      <c r="E206" s="1">
        <v>2.3341971461467104E-2</v>
      </c>
      <c r="F206" s="1">
        <v>3.4809603400982027E-2</v>
      </c>
      <c r="G206" s="1">
        <v>1.1874339521952181E-2</v>
      </c>
      <c r="H206" s="4">
        <f t="shared" si="34"/>
        <v>0</v>
      </c>
      <c r="I206" s="4">
        <f t="shared" si="35"/>
        <v>999</v>
      </c>
    </row>
    <row r="207" spans="1:9" x14ac:dyDescent="0.3">
      <c r="A207" s="5">
        <v>44341</v>
      </c>
      <c r="B207" s="4">
        <v>1473</v>
      </c>
      <c r="C207" s="4">
        <v>16584</v>
      </c>
      <c r="D207" s="1">
        <v>6.9386986591979394E-3</v>
      </c>
      <c r="E207" s="1">
        <v>2.3341971461467104E-2</v>
      </c>
      <c r="F207" s="1">
        <v>3.4809603400982027E-2</v>
      </c>
      <c r="G207" s="1">
        <v>1.1874339521952181E-2</v>
      </c>
      <c r="H207" s="4">
        <f t="shared" si="34"/>
        <v>0</v>
      </c>
      <c r="I207" s="4">
        <f t="shared" si="35"/>
        <v>999</v>
      </c>
    </row>
    <row r="208" spans="1:9" x14ac:dyDescent="0.3">
      <c r="A208" s="5">
        <v>44342</v>
      </c>
      <c r="B208" s="4">
        <v>1471.5</v>
      </c>
      <c r="C208" s="4">
        <v>16614</v>
      </c>
      <c r="D208" s="1">
        <v>9.788520960753333E-3</v>
      </c>
      <c r="E208" s="1">
        <v>2.3341971461467104E-2</v>
      </c>
      <c r="F208" s="1">
        <v>3.4809603400982027E-2</v>
      </c>
      <c r="G208" s="1">
        <v>1.1874339521952181E-2</v>
      </c>
      <c r="H208" s="4">
        <f t="shared" si="34"/>
        <v>0</v>
      </c>
      <c r="I208" s="4">
        <f t="shared" si="35"/>
        <v>999</v>
      </c>
    </row>
    <row r="209" spans="1:9" x14ac:dyDescent="0.3">
      <c r="A209" s="5">
        <v>44343</v>
      </c>
      <c r="B209" s="4">
        <v>1464.25</v>
      </c>
      <c r="C209" s="4">
        <v>16533</v>
      </c>
      <c r="D209" s="1">
        <v>9.8408221465757784E-3</v>
      </c>
      <c r="E209" s="1">
        <v>2.3341971461467104E-2</v>
      </c>
      <c r="F209" s="1">
        <v>3.4809603400982027E-2</v>
      </c>
      <c r="G209" s="1">
        <v>1.1874339521952181E-2</v>
      </c>
      <c r="H209" s="4">
        <f t="shared" si="34"/>
        <v>0</v>
      </c>
      <c r="I209" s="4">
        <f t="shared" si="35"/>
        <v>999</v>
      </c>
    </row>
    <row r="210" spans="1:9" x14ac:dyDescent="0.3">
      <c r="A210" s="5">
        <v>44344</v>
      </c>
      <c r="B210" s="4">
        <v>1487.5</v>
      </c>
      <c r="C210" s="4">
        <v>16863</v>
      </c>
      <c r="D210" s="1">
        <v>1.3898207720587141E-2</v>
      </c>
      <c r="E210" s="1">
        <v>2.3341971461467104E-2</v>
      </c>
      <c r="F210" s="1">
        <v>3.4809603400982027E-2</v>
      </c>
      <c r="G210" s="1">
        <v>1.1874339521952181E-2</v>
      </c>
      <c r="H210" s="4">
        <f t="shared" si="34"/>
        <v>0</v>
      </c>
      <c r="I210" s="4">
        <f t="shared" si="35"/>
        <v>0</v>
      </c>
    </row>
    <row r="211" spans="1:9" x14ac:dyDescent="0.3">
      <c r="A211" s="5">
        <v>44347</v>
      </c>
      <c r="B211" s="4">
        <v>1498</v>
      </c>
      <c r="C211" s="4">
        <v>17011</v>
      </c>
      <c r="D211" s="1">
        <v>1.5627661969430218E-2</v>
      </c>
      <c r="E211" s="1">
        <v>2.3341971461467104E-2</v>
      </c>
      <c r="F211" s="1">
        <v>3.4809603400982027E-2</v>
      </c>
      <c r="G211" s="1">
        <v>1.1874339521952181E-2</v>
      </c>
      <c r="H211" s="4">
        <f t="shared" si="34"/>
        <v>0</v>
      </c>
      <c r="I211" s="4">
        <f t="shared" si="35"/>
        <v>0</v>
      </c>
    </row>
    <row r="212" spans="1:9" x14ac:dyDescent="0.3">
      <c r="A212" s="5">
        <v>44348</v>
      </c>
      <c r="B212" s="4">
        <v>1508.5</v>
      </c>
      <c r="C212" s="4">
        <v>17131</v>
      </c>
      <c r="D212" s="1">
        <v>1.5672959565930844E-2</v>
      </c>
      <c r="E212" s="1">
        <v>2.3341971461467104E-2</v>
      </c>
      <c r="F212" s="1">
        <v>3.4809603400982027E-2</v>
      </c>
      <c r="G212" s="1">
        <v>1.1874339521952181E-2</v>
      </c>
      <c r="H212" s="4">
        <f t="shared" si="34"/>
        <v>0</v>
      </c>
      <c r="I212" s="4">
        <f t="shared" si="35"/>
        <v>0</v>
      </c>
    </row>
    <row r="213" spans="1:9" x14ac:dyDescent="0.3">
      <c r="A213" s="5">
        <v>44349</v>
      </c>
      <c r="B213" s="4">
        <v>1502.25</v>
      </c>
      <c r="C213" s="4">
        <v>17102</v>
      </c>
      <c r="D213" s="1">
        <v>1.8172069153213455E-2</v>
      </c>
      <c r="E213" s="1">
        <v>2.3341971461467104E-2</v>
      </c>
      <c r="F213" s="1">
        <v>3.4809603400982027E-2</v>
      </c>
      <c r="G213" s="1">
        <v>1.1874339521952181E-2</v>
      </c>
      <c r="H213" s="4">
        <f t="shared" si="34"/>
        <v>0</v>
      </c>
      <c r="I213" s="4">
        <f t="shared" si="35"/>
        <v>0</v>
      </c>
    </row>
    <row r="214" spans="1:9" x14ac:dyDescent="0.3">
      <c r="A214" s="5">
        <v>44350</v>
      </c>
      <c r="B214" s="4">
        <v>1511.75</v>
      </c>
      <c r="C214" s="4">
        <v>17226</v>
      </c>
      <c r="D214" s="1">
        <v>1.9109747085330087E-2</v>
      </c>
      <c r="E214" s="1">
        <v>2.3341971461467104E-2</v>
      </c>
      <c r="F214" s="1">
        <v>3.4809603400982027E-2</v>
      </c>
      <c r="G214" s="1">
        <v>1.1874339521952181E-2</v>
      </c>
      <c r="H214" s="4">
        <f t="shared" si="34"/>
        <v>0</v>
      </c>
      <c r="I214" s="4">
        <f t="shared" si="35"/>
        <v>0</v>
      </c>
    </row>
    <row r="215" spans="1:9" x14ac:dyDescent="0.3">
      <c r="A215" s="5">
        <v>44351</v>
      </c>
      <c r="B215" s="4">
        <v>1500.5</v>
      </c>
      <c r="C215" s="4">
        <v>17103</v>
      </c>
      <c r="D215" s="1">
        <v>1.941914544110146E-2</v>
      </c>
      <c r="E215" s="1">
        <v>2.3341971461467104E-2</v>
      </c>
      <c r="F215" s="1">
        <v>3.4809603400982027E-2</v>
      </c>
      <c r="G215" s="1">
        <v>1.1874339521952181E-2</v>
      </c>
      <c r="H215" s="4">
        <f t="shared" si="34"/>
        <v>0</v>
      </c>
      <c r="I215" s="4">
        <f t="shared" si="35"/>
        <v>0</v>
      </c>
    </row>
    <row r="216" spans="1:9" x14ac:dyDescent="0.3">
      <c r="A216" s="5">
        <v>44354</v>
      </c>
      <c r="B216" s="4">
        <v>1501.75</v>
      </c>
      <c r="C216" s="4">
        <v>17090</v>
      </c>
      <c r="D216" s="1">
        <v>1.7796403328060206E-2</v>
      </c>
      <c r="E216" s="1">
        <v>2.3341971461467104E-2</v>
      </c>
      <c r="F216" s="1">
        <v>3.4809603400982027E-2</v>
      </c>
      <c r="G216" s="1">
        <v>1.1874339521952181E-2</v>
      </c>
      <c r="H216" s="4">
        <f t="shared" si="34"/>
        <v>0</v>
      </c>
      <c r="I216" s="4">
        <f t="shared" si="35"/>
        <v>0</v>
      </c>
    </row>
    <row r="217" spans="1:9" x14ac:dyDescent="0.3">
      <c r="A217" s="5">
        <v>44355</v>
      </c>
      <c r="B217" s="4">
        <v>1501.25</v>
      </c>
      <c r="C217" s="4">
        <v>17090</v>
      </c>
      <c r="D217" s="1">
        <v>1.8135386310017987E-2</v>
      </c>
      <c r="E217" s="1">
        <v>2.3341971461467104E-2</v>
      </c>
      <c r="F217" s="1">
        <v>3.4809603400982027E-2</v>
      </c>
      <c r="G217" s="1">
        <v>1.1874339521952181E-2</v>
      </c>
      <c r="H217" s="4">
        <f t="shared" si="34"/>
        <v>0</v>
      </c>
      <c r="I217" s="4">
        <f t="shared" si="35"/>
        <v>0</v>
      </c>
    </row>
    <row r="218" spans="1:9" x14ac:dyDescent="0.3">
      <c r="A218" s="5">
        <v>44356</v>
      </c>
      <c r="B218" s="4">
        <v>1492</v>
      </c>
      <c r="C218" s="4">
        <v>16959</v>
      </c>
      <c r="D218" s="1">
        <v>1.659485354180501E-2</v>
      </c>
      <c r="E218" s="1">
        <v>2.3341971461467104E-2</v>
      </c>
      <c r="F218" s="1">
        <v>3.4809603400982027E-2</v>
      </c>
      <c r="G218" s="1">
        <v>1.1874339521952181E-2</v>
      </c>
      <c r="H218" s="4">
        <f t="shared" si="34"/>
        <v>0</v>
      </c>
      <c r="I218" s="4">
        <f t="shared" si="35"/>
        <v>0</v>
      </c>
    </row>
    <row r="219" spans="1:9" x14ac:dyDescent="0.3">
      <c r="A219" s="5">
        <v>44357</v>
      </c>
      <c r="B219" s="4">
        <v>1507</v>
      </c>
      <c r="C219" s="4">
        <v>17157</v>
      </c>
      <c r="D219" s="1">
        <v>1.8226952606584801E-2</v>
      </c>
      <c r="E219" s="1">
        <v>2.3341971461467104E-2</v>
      </c>
      <c r="F219" s="1">
        <v>3.4809603400982027E-2</v>
      </c>
      <c r="G219" s="1">
        <v>1.1874339521952181E-2</v>
      </c>
      <c r="H219" s="4">
        <f t="shared" si="34"/>
        <v>0</v>
      </c>
      <c r="I219" s="4">
        <f t="shared" si="35"/>
        <v>0</v>
      </c>
    </row>
    <row r="220" spans="1:9" x14ac:dyDescent="0.3">
      <c r="A220" s="5">
        <v>44358</v>
      </c>
      <c r="B220" s="4">
        <v>1510</v>
      </c>
      <c r="C220" s="4">
        <v>17217</v>
      </c>
      <c r="D220" s="1">
        <v>1.9757767228889556E-2</v>
      </c>
      <c r="E220" s="1">
        <v>2.3341971461467104E-2</v>
      </c>
      <c r="F220" s="1">
        <v>3.4809603400982027E-2</v>
      </c>
      <c r="G220" s="1">
        <v>1.1874339521952181E-2</v>
      </c>
      <c r="H220" s="4">
        <f t="shared" si="34"/>
        <v>0</v>
      </c>
      <c r="I220" s="4">
        <f t="shared" si="35"/>
        <v>0</v>
      </c>
    </row>
    <row r="221" spans="1:9" x14ac:dyDescent="0.3">
      <c r="A221" s="5">
        <v>44362</v>
      </c>
      <c r="B221" s="4">
        <v>1518.75</v>
      </c>
      <c r="C221" s="4">
        <v>17397</v>
      </c>
      <c r="D221" s="1">
        <v>2.4482542438270416E-2</v>
      </c>
      <c r="E221" s="1">
        <v>2.3341971461467104E-2</v>
      </c>
      <c r="F221" s="1">
        <v>3.4809603400982027E-2</v>
      </c>
      <c r="G221" s="1">
        <v>1.1874339521952181E-2</v>
      </c>
      <c r="H221" s="4">
        <f t="shared" si="34"/>
        <v>0</v>
      </c>
      <c r="I221" s="4">
        <f t="shared" si="35"/>
        <v>0</v>
      </c>
    </row>
    <row r="222" spans="1:9" x14ac:dyDescent="0.3">
      <c r="A222" s="5">
        <v>44363</v>
      </c>
      <c r="B222" s="4">
        <v>1514.75</v>
      </c>
      <c r="C222" s="4">
        <v>17346</v>
      </c>
      <c r="D222" s="1">
        <v>2.4176650953126488E-2</v>
      </c>
      <c r="E222" s="1">
        <v>2.3341971461467104E-2</v>
      </c>
      <c r="F222" s="1">
        <v>3.4809603400982027E-2</v>
      </c>
      <c r="G222" s="1">
        <v>1.1874339521952181E-2</v>
      </c>
      <c r="H222" s="4">
        <f t="shared" si="34"/>
        <v>0</v>
      </c>
      <c r="I222" s="4">
        <f t="shared" si="35"/>
        <v>0</v>
      </c>
    </row>
    <row r="223" spans="1:9" x14ac:dyDescent="0.3">
      <c r="A223" s="5">
        <v>44364</v>
      </c>
      <c r="B223" s="4">
        <v>1517.25</v>
      </c>
      <c r="C223" s="4">
        <v>17295</v>
      </c>
      <c r="D223" s="1">
        <v>1.948281610438185E-2</v>
      </c>
      <c r="E223" s="1">
        <v>2.3341971461467104E-2</v>
      </c>
      <c r="F223" s="1">
        <v>3.4809603400982027E-2</v>
      </c>
      <c r="G223" s="1">
        <v>1.1874339521952181E-2</v>
      </c>
      <c r="H223" s="4">
        <f t="shared" si="34"/>
        <v>0</v>
      </c>
      <c r="I223" s="4">
        <f t="shared" si="35"/>
        <v>0</v>
      </c>
    </row>
    <row r="224" spans="1:9" x14ac:dyDescent="0.3">
      <c r="A224" s="5">
        <v>44365</v>
      </c>
      <c r="B224" s="4">
        <v>1511.75</v>
      </c>
      <c r="C224" s="4">
        <v>17254</v>
      </c>
      <c r="D224" s="1">
        <v>2.0766258923156533E-2</v>
      </c>
      <c r="E224" s="1">
        <v>2.3341971461467104E-2</v>
      </c>
      <c r="F224" s="1">
        <v>3.4809603400982027E-2</v>
      </c>
      <c r="G224" s="1">
        <v>1.1874339521952181E-2</v>
      </c>
      <c r="H224" s="4">
        <f t="shared" si="34"/>
        <v>0</v>
      </c>
      <c r="I224" s="4">
        <f t="shared" si="35"/>
        <v>0</v>
      </c>
    </row>
    <row r="225" spans="1:9" x14ac:dyDescent="0.3">
      <c r="A225" s="5">
        <v>44368</v>
      </c>
      <c r="B225" s="4">
        <v>1484.25</v>
      </c>
      <c r="C225" s="4">
        <v>16963</v>
      </c>
      <c r="D225" s="1">
        <v>2.214402484770539E-2</v>
      </c>
      <c r="E225" s="1">
        <v>2.3341971461467104E-2</v>
      </c>
      <c r="F225" s="1">
        <v>3.4809603400982027E-2</v>
      </c>
      <c r="G225" s="1">
        <v>1.1874339521952181E-2</v>
      </c>
      <c r="H225" s="4">
        <f t="shared" si="34"/>
        <v>0</v>
      </c>
      <c r="I225" s="4">
        <f t="shared" si="35"/>
        <v>0</v>
      </c>
    </row>
    <row r="226" spans="1:9" x14ac:dyDescent="0.3">
      <c r="A226" s="5">
        <v>44369</v>
      </c>
      <c r="B226" s="4">
        <v>1489.75</v>
      </c>
      <c r="C226" s="4">
        <v>17026</v>
      </c>
      <c r="D226" s="1">
        <v>2.2152569467751126E-2</v>
      </c>
      <c r="E226" s="1">
        <v>2.3341971461467104E-2</v>
      </c>
      <c r="F226" s="1">
        <v>3.4809603400982027E-2</v>
      </c>
      <c r="G226" s="1">
        <v>1.1874339521952181E-2</v>
      </c>
      <c r="H226" s="4">
        <f t="shared" si="34"/>
        <v>0</v>
      </c>
      <c r="I226" s="4">
        <f t="shared" si="35"/>
        <v>0</v>
      </c>
    </row>
    <row r="227" spans="1:9" x14ac:dyDescent="0.3">
      <c r="A227" s="5">
        <v>44370</v>
      </c>
      <c r="B227" s="4">
        <v>1510.5</v>
      </c>
      <c r="C227" s="4">
        <v>17267</v>
      </c>
      <c r="D227" s="1">
        <v>2.2380715632930093E-2</v>
      </c>
      <c r="E227" s="1">
        <v>2.3341971461467104E-2</v>
      </c>
      <c r="F227" s="1">
        <v>3.4809603400982027E-2</v>
      </c>
      <c r="G227" s="1">
        <v>1.1874339521952181E-2</v>
      </c>
      <c r="H227" s="4">
        <f t="shared" si="34"/>
        <v>0</v>
      </c>
      <c r="I227" s="4">
        <f t="shared" si="35"/>
        <v>0</v>
      </c>
    </row>
    <row r="228" spans="1:9" x14ac:dyDescent="0.3">
      <c r="A228" s="5">
        <v>44371</v>
      </c>
      <c r="B228" s="4">
        <v>1515.5</v>
      </c>
      <c r="C228" s="4">
        <v>17338</v>
      </c>
      <c r="D228" s="1">
        <v>2.3197682111238738E-2</v>
      </c>
      <c r="E228" s="1">
        <v>2.3341971461467104E-2</v>
      </c>
      <c r="F228" s="1">
        <v>3.4809603400982027E-2</v>
      </c>
      <c r="G228" s="1">
        <v>1.1874339521952181E-2</v>
      </c>
      <c r="H228" s="4">
        <f t="shared" si="34"/>
        <v>0</v>
      </c>
      <c r="I228" s="4">
        <f t="shared" si="35"/>
        <v>0</v>
      </c>
    </row>
    <row r="229" spans="1:9" x14ac:dyDescent="0.3">
      <c r="A229" s="5">
        <v>44372</v>
      </c>
      <c r="B229" s="4">
        <v>1523.75</v>
      </c>
      <c r="C229" s="4">
        <v>17423</v>
      </c>
      <c r="D229" s="1">
        <v>2.2646903626605708E-2</v>
      </c>
      <c r="E229" s="1">
        <v>2.3341971461467104E-2</v>
      </c>
      <c r="F229" s="1">
        <v>3.4809603400982027E-2</v>
      </c>
      <c r="G229" s="1">
        <v>1.1874339521952181E-2</v>
      </c>
      <c r="H229" s="4">
        <f t="shared" si="34"/>
        <v>0</v>
      </c>
      <c r="I229" s="4">
        <f t="shared" si="35"/>
        <v>0</v>
      </c>
    </row>
    <row r="230" spans="1:9" x14ac:dyDescent="0.3">
      <c r="A230" s="5">
        <v>44375</v>
      </c>
      <c r="B230" s="4">
        <v>1528.5</v>
      </c>
      <c r="C230" s="4">
        <v>17533</v>
      </c>
      <c r="D230" s="1">
        <v>2.5905314220776798E-2</v>
      </c>
      <c r="E230" s="1">
        <v>2.3341971461467104E-2</v>
      </c>
      <c r="F230" s="1">
        <v>3.4809603400982027E-2</v>
      </c>
      <c r="G230" s="1">
        <v>1.1874339521952181E-2</v>
      </c>
      <c r="H230" s="4">
        <f t="shared" si="34"/>
        <v>0</v>
      </c>
      <c r="I230" s="4">
        <f t="shared" si="35"/>
        <v>0</v>
      </c>
    </row>
    <row r="231" spans="1:9" x14ac:dyDescent="0.3">
      <c r="A231" s="5">
        <v>44376</v>
      </c>
      <c r="B231" s="4">
        <v>1530.45</v>
      </c>
      <c r="C231" s="4">
        <v>17530</v>
      </c>
      <c r="D231" s="1">
        <v>2.4422857486087413E-2</v>
      </c>
      <c r="E231" s="1">
        <v>2.3341971461467104E-2</v>
      </c>
      <c r="F231" s="1">
        <v>3.4809603400982027E-2</v>
      </c>
      <c r="G231" s="1">
        <v>1.1874339521952181E-2</v>
      </c>
      <c r="H231" s="4">
        <f t="shared" si="34"/>
        <v>0</v>
      </c>
      <c r="I231" s="4">
        <f t="shared" si="35"/>
        <v>0</v>
      </c>
    </row>
    <row r="232" spans="1:9" x14ac:dyDescent="0.3">
      <c r="A232" s="5">
        <v>44377</v>
      </c>
      <c r="B232" s="4">
        <v>1525.25</v>
      </c>
      <c r="C232" s="4">
        <v>17712</v>
      </c>
      <c r="D232" s="1">
        <v>3.8587424192754849E-2</v>
      </c>
      <c r="E232" s="1">
        <v>2.3341971461467104E-2</v>
      </c>
      <c r="F232" s="1">
        <v>3.4809603400982027E-2</v>
      </c>
      <c r="G232" s="1">
        <v>1.1874339521952181E-2</v>
      </c>
      <c r="H232" s="4">
        <f t="shared" si="34"/>
        <v>999</v>
      </c>
      <c r="I232" s="4">
        <f t="shared" si="35"/>
        <v>0</v>
      </c>
    </row>
    <row r="233" spans="1:9" x14ac:dyDescent="0.3">
      <c r="A233" s="5">
        <v>44378</v>
      </c>
      <c r="B233" s="4">
        <v>1520</v>
      </c>
      <c r="C233" s="4">
        <v>17646</v>
      </c>
      <c r="D233" s="1">
        <v>3.8291208367598362E-2</v>
      </c>
      <c r="E233" s="1">
        <v>2.3341971461467104E-2</v>
      </c>
      <c r="F233" s="1">
        <v>3.4809603400982027E-2</v>
      </c>
      <c r="G233" s="1">
        <v>1.1874339521952181E-2</v>
      </c>
      <c r="H233" s="4">
        <f t="shared" si="34"/>
        <v>999</v>
      </c>
      <c r="I233" s="4">
        <f t="shared" si="35"/>
        <v>0</v>
      </c>
    </row>
    <row r="234" spans="1:9" x14ac:dyDescent="0.3">
      <c r="A234" s="5">
        <v>44379</v>
      </c>
      <c r="B234" s="4">
        <v>1520.75</v>
      </c>
      <c r="C234" s="4">
        <v>17649</v>
      </c>
      <c r="D234" s="1">
        <v>3.7955579329689293E-2</v>
      </c>
      <c r="E234" s="1">
        <v>2.3341971461467104E-2</v>
      </c>
      <c r="F234" s="1">
        <v>3.4809603400982027E-2</v>
      </c>
      <c r="G234" s="1">
        <v>1.1874339521952181E-2</v>
      </c>
      <c r="H234" s="4">
        <f t="shared" si="34"/>
        <v>999</v>
      </c>
      <c r="I234" s="4">
        <f t="shared" si="35"/>
        <v>0</v>
      </c>
    </row>
    <row r="235" spans="1:9" x14ac:dyDescent="0.3">
      <c r="A235" s="5">
        <v>44382</v>
      </c>
      <c r="B235" s="4">
        <v>1542.25</v>
      </c>
      <c r="C235" s="4">
        <v>17896</v>
      </c>
      <c r="D235" s="1">
        <v>3.7809595693521381E-2</v>
      </c>
      <c r="E235" s="1">
        <v>2.3341971461467104E-2</v>
      </c>
      <c r="F235" s="1">
        <v>3.4809603400982027E-2</v>
      </c>
      <c r="G235" s="1">
        <v>1.1874339521952181E-2</v>
      </c>
      <c r="H235" s="4">
        <f t="shared" si="34"/>
        <v>999</v>
      </c>
      <c r="I235" s="4">
        <f t="shared" si="35"/>
        <v>0</v>
      </c>
    </row>
    <row r="236" spans="1:9" x14ac:dyDescent="0.3">
      <c r="A236" s="5">
        <v>44383</v>
      </c>
      <c r="B236" s="4">
        <v>1541.5</v>
      </c>
      <c r="C236" s="4">
        <v>17875</v>
      </c>
      <c r="D236" s="1">
        <v>3.7096123989755814E-2</v>
      </c>
      <c r="E236" s="1">
        <v>2.3341971461467104E-2</v>
      </c>
      <c r="F236" s="1">
        <v>3.4809603400982027E-2</v>
      </c>
      <c r="G236" s="1">
        <v>1.1874339521952181E-2</v>
      </c>
      <c r="H236" s="4">
        <f t="shared" si="34"/>
        <v>999</v>
      </c>
      <c r="I236" s="4">
        <f t="shared" si="35"/>
        <v>0</v>
      </c>
    </row>
    <row r="237" spans="1:9" x14ac:dyDescent="0.3">
      <c r="A237" s="5">
        <v>44384</v>
      </c>
      <c r="B237" s="4">
        <v>1535.75</v>
      </c>
      <c r="C237" s="4">
        <v>17826</v>
      </c>
      <c r="D237" s="1">
        <v>3.8125521426827236E-2</v>
      </c>
      <c r="E237" s="1">
        <v>2.3341971461467104E-2</v>
      </c>
      <c r="F237" s="1">
        <v>3.4809603400982027E-2</v>
      </c>
      <c r="G237" s="1">
        <v>1.1874339521952181E-2</v>
      </c>
      <c r="H237" s="4">
        <f t="shared" si="34"/>
        <v>999</v>
      </c>
      <c r="I237" s="4">
        <f t="shared" si="35"/>
        <v>0</v>
      </c>
    </row>
    <row r="238" spans="1:9" x14ac:dyDescent="0.3">
      <c r="A238" s="5">
        <v>44385</v>
      </c>
      <c r="B238" s="4">
        <v>1531.5</v>
      </c>
      <c r="C238" s="4">
        <v>17823</v>
      </c>
      <c r="D238" s="1">
        <v>4.0831184449477531E-2</v>
      </c>
      <c r="E238" s="1">
        <v>2.3341971461467104E-2</v>
      </c>
      <c r="F238" s="1">
        <v>3.4809603400982027E-2</v>
      </c>
      <c r="G238" s="1">
        <v>1.1874339521952181E-2</v>
      </c>
      <c r="H238" s="4">
        <f t="shared" si="34"/>
        <v>999</v>
      </c>
      <c r="I238" s="4">
        <f t="shared" si="35"/>
        <v>0</v>
      </c>
    </row>
    <row r="239" spans="1:9" x14ac:dyDescent="0.3">
      <c r="A239" s="5">
        <v>44386</v>
      </c>
      <c r="B239" s="4">
        <v>1516</v>
      </c>
      <c r="C239" s="4">
        <v>17661</v>
      </c>
      <c r="D239" s="1">
        <v>4.1915692251401682E-2</v>
      </c>
      <c r="E239" s="1">
        <v>2.3341971461467104E-2</v>
      </c>
      <c r="F239" s="1">
        <v>3.4809603400982027E-2</v>
      </c>
      <c r="G239" s="1">
        <v>1.1874339521952181E-2</v>
      </c>
      <c r="H239" s="4">
        <f t="shared" si="34"/>
        <v>999</v>
      </c>
      <c r="I239" s="4">
        <f t="shared" si="35"/>
        <v>0</v>
      </c>
    </row>
    <row r="240" spans="1:9" x14ac:dyDescent="0.3">
      <c r="A240" s="5">
        <v>44389</v>
      </c>
      <c r="B240" s="4">
        <v>1530.5</v>
      </c>
      <c r="C240" s="4">
        <v>17826</v>
      </c>
      <c r="D240" s="1">
        <v>4.1686553107644686E-2</v>
      </c>
      <c r="E240" s="1">
        <v>2.3341971461467104E-2</v>
      </c>
      <c r="F240" s="1">
        <v>3.4809603400982027E-2</v>
      </c>
      <c r="G240" s="1">
        <v>1.1874339521952181E-2</v>
      </c>
      <c r="H240" s="4">
        <f t="shared" si="34"/>
        <v>999</v>
      </c>
      <c r="I240" s="4">
        <f t="shared" si="35"/>
        <v>0</v>
      </c>
    </row>
    <row r="241" spans="1:9" x14ac:dyDescent="0.3">
      <c r="A241" s="5">
        <v>44390</v>
      </c>
      <c r="B241" s="4">
        <v>1541</v>
      </c>
      <c r="C241" s="4">
        <v>17869</v>
      </c>
      <c r="D241" s="1">
        <v>3.7084395870511599E-2</v>
      </c>
      <c r="E241" s="1">
        <v>2.3341971461467104E-2</v>
      </c>
      <c r="F241" s="1">
        <v>3.4809603400982027E-2</v>
      </c>
      <c r="G241" s="1">
        <v>1.1874339521952181E-2</v>
      </c>
      <c r="H241" s="4">
        <f t="shared" si="34"/>
        <v>999</v>
      </c>
      <c r="I241" s="4">
        <f t="shared" si="35"/>
        <v>0</v>
      </c>
    </row>
    <row r="242" spans="1:9" x14ac:dyDescent="0.3">
      <c r="A242" s="5">
        <v>44391</v>
      </c>
      <c r="B242" s="4">
        <v>1541.25</v>
      </c>
      <c r="C242" s="4">
        <v>17871</v>
      </c>
      <c r="D242" s="1">
        <v>3.703223210665052E-2</v>
      </c>
      <c r="E242" s="1">
        <v>2.3341971461467104E-2</v>
      </c>
      <c r="F242" s="1">
        <v>3.4809603400982027E-2</v>
      </c>
      <c r="G242" s="1">
        <v>1.1874339521952181E-2</v>
      </c>
      <c r="H242" s="4">
        <f t="shared" si="34"/>
        <v>999</v>
      </c>
      <c r="I242" s="4">
        <f t="shared" si="35"/>
        <v>0</v>
      </c>
    </row>
    <row r="243" spans="1:9" x14ac:dyDescent="0.3">
      <c r="A243" s="5">
        <v>44392</v>
      </c>
      <c r="B243" s="4">
        <v>1552.25</v>
      </c>
      <c r="C243" s="4">
        <v>18021</v>
      </c>
      <c r="D243" s="1">
        <v>3.832594947857948E-2</v>
      </c>
      <c r="E243" s="1">
        <v>2.3341971461467104E-2</v>
      </c>
      <c r="F243" s="1">
        <v>3.4809603400982027E-2</v>
      </c>
      <c r="G243" s="1">
        <v>1.1874339521952181E-2</v>
      </c>
      <c r="H243" s="4">
        <f t="shared" si="34"/>
        <v>999</v>
      </c>
      <c r="I243" s="4">
        <f t="shared" si="35"/>
        <v>0</v>
      </c>
    </row>
    <row r="244" spans="1:9" x14ac:dyDescent="0.3">
      <c r="A244" s="5">
        <v>44393</v>
      </c>
      <c r="B244" s="4">
        <v>1553.5</v>
      </c>
      <c r="C244" s="4">
        <v>17924</v>
      </c>
      <c r="D244" s="1">
        <v>3.1906070633515693E-2</v>
      </c>
      <c r="E244" s="1">
        <v>2.3341971461467104E-2</v>
      </c>
      <c r="F244" s="1">
        <v>3.4809603400982027E-2</v>
      </c>
      <c r="G244" s="1">
        <v>1.1874339521952181E-2</v>
      </c>
      <c r="H244" s="4">
        <f t="shared" si="34"/>
        <v>0</v>
      </c>
      <c r="I244" s="4">
        <f t="shared" si="35"/>
        <v>0</v>
      </c>
    </row>
    <row r="245" spans="1:9" x14ac:dyDescent="0.3">
      <c r="A245" s="5">
        <v>44396</v>
      </c>
      <c r="B245" s="4">
        <v>1534.5</v>
      </c>
      <c r="C245" s="4">
        <v>17793</v>
      </c>
      <c r="D245" s="1">
        <v>3.7047802877566038E-2</v>
      </c>
      <c r="E245" s="1">
        <v>2.3341971461467104E-2</v>
      </c>
      <c r="F245" s="1">
        <v>3.4809603400982027E-2</v>
      </c>
      <c r="G245" s="1">
        <v>1.1874339521952181E-2</v>
      </c>
      <c r="H245" s="4">
        <f t="shared" si="34"/>
        <v>999</v>
      </c>
      <c r="I245" s="4">
        <f t="shared" si="35"/>
        <v>0</v>
      </c>
    </row>
    <row r="246" spans="1:9" x14ac:dyDescent="0.3">
      <c r="A246" s="5">
        <v>44397</v>
      </c>
      <c r="B246" s="4">
        <v>1514.75</v>
      </c>
      <c r="C246" s="4">
        <v>17558</v>
      </c>
      <c r="D246" s="1">
        <v>3.6693971949441684E-2</v>
      </c>
      <c r="E246" s="1">
        <v>2.3341971461467104E-2</v>
      </c>
      <c r="F246" s="1">
        <v>3.4809603400982027E-2</v>
      </c>
      <c r="G246" s="1">
        <v>1.1874339521952181E-2</v>
      </c>
      <c r="H246" s="4">
        <f t="shared" si="34"/>
        <v>999</v>
      </c>
      <c r="I246" s="4">
        <f t="shared" si="35"/>
        <v>0</v>
      </c>
    </row>
    <row r="247" spans="1:9" x14ac:dyDescent="0.3">
      <c r="A247" s="5">
        <v>44398</v>
      </c>
      <c r="B247" s="4">
        <v>1510.5</v>
      </c>
      <c r="C247" s="4">
        <v>17431</v>
      </c>
      <c r="D247" s="1">
        <v>3.2091171262965013E-2</v>
      </c>
      <c r="E247" s="1">
        <v>2.3341971461467104E-2</v>
      </c>
      <c r="F247" s="1">
        <v>3.4809603400982027E-2</v>
      </c>
      <c r="G247" s="1">
        <v>1.1874339521952181E-2</v>
      </c>
      <c r="H247" s="4">
        <f t="shared" si="34"/>
        <v>0</v>
      </c>
      <c r="I247" s="4">
        <f t="shared" si="35"/>
        <v>0</v>
      </c>
    </row>
    <row r="248" spans="1:9" x14ac:dyDescent="0.3">
      <c r="A248" s="5">
        <v>44399</v>
      </c>
      <c r="B248" s="4">
        <v>1525.5</v>
      </c>
      <c r="C248" s="4">
        <v>17406</v>
      </c>
      <c r="D248" s="1">
        <v>2.0477084869715112E-2</v>
      </c>
      <c r="E248" s="1">
        <v>2.3341971461467104E-2</v>
      </c>
      <c r="F248" s="1">
        <v>3.4809603400982027E-2</v>
      </c>
      <c r="G248" s="1">
        <v>1.1874339521952181E-2</v>
      </c>
      <c r="H248" s="4">
        <f t="shared" si="34"/>
        <v>0</v>
      </c>
      <c r="I248" s="4">
        <f t="shared" si="35"/>
        <v>0</v>
      </c>
    </row>
    <row r="249" spans="1:9" x14ac:dyDescent="0.3">
      <c r="A249" s="5">
        <v>44400</v>
      </c>
      <c r="B249" s="4">
        <v>1524</v>
      </c>
      <c r="C249" s="4">
        <v>17406</v>
      </c>
      <c r="D249" s="1">
        <v>2.1481491449311108E-2</v>
      </c>
      <c r="E249" s="1">
        <v>2.3341971461467104E-2</v>
      </c>
      <c r="F249" s="1">
        <v>3.4809603400982027E-2</v>
      </c>
      <c r="G249" s="1">
        <v>1.1874339521952181E-2</v>
      </c>
      <c r="H249" s="4">
        <f t="shared" si="34"/>
        <v>0</v>
      </c>
      <c r="I249" s="4">
        <f t="shared" si="35"/>
        <v>0</v>
      </c>
    </row>
    <row r="250" spans="1:9" x14ac:dyDescent="0.3">
      <c r="A250" s="5">
        <v>44403</v>
      </c>
      <c r="B250" s="4">
        <v>1507.5</v>
      </c>
      <c r="C250" s="4">
        <v>17203</v>
      </c>
      <c r="D250" s="1">
        <v>2.0618316835959272E-2</v>
      </c>
      <c r="E250" s="1">
        <v>2.3341971461467104E-2</v>
      </c>
      <c r="F250" s="1">
        <v>3.4809603400982027E-2</v>
      </c>
      <c r="G250" s="1">
        <v>1.1874339521952181E-2</v>
      </c>
      <c r="H250" s="4">
        <f t="shared" si="34"/>
        <v>0</v>
      </c>
      <c r="I250" s="4">
        <f t="shared" si="35"/>
        <v>0</v>
      </c>
    </row>
    <row r="251" spans="1:9" x14ac:dyDescent="0.3">
      <c r="A251" s="5">
        <v>44404</v>
      </c>
      <c r="B251" s="4">
        <v>1506.25</v>
      </c>
      <c r="C251" s="4">
        <v>17168</v>
      </c>
      <c r="D251" s="1">
        <v>1.9387102351314356E-2</v>
      </c>
      <c r="E251" s="1">
        <v>2.3341971461467104E-2</v>
      </c>
      <c r="F251" s="1">
        <v>3.4809603400982027E-2</v>
      </c>
      <c r="G251" s="1">
        <v>1.1874339521952181E-2</v>
      </c>
      <c r="H251" s="4">
        <f t="shared" si="34"/>
        <v>0</v>
      </c>
      <c r="I251" s="4">
        <f t="shared" si="35"/>
        <v>0</v>
      </c>
    </row>
    <row r="252" spans="1:9" x14ac:dyDescent="0.3">
      <c r="A252" s="5">
        <v>44405</v>
      </c>
      <c r="B252" s="4">
        <v>1489.25</v>
      </c>
      <c r="C252" s="4">
        <v>16965</v>
      </c>
      <c r="D252" s="1">
        <v>1.8832393874853803E-2</v>
      </c>
      <c r="E252" s="1">
        <v>2.3341971461467104E-2</v>
      </c>
      <c r="F252" s="1">
        <v>3.4809603400982027E-2</v>
      </c>
      <c r="G252" s="1">
        <v>1.1874339521952181E-2</v>
      </c>
      <c r="H252" s="4">
        <f t="shared" si="34"/>
        <v>0</v>
      </c>
      <c r="I252" s="4">
        <f t="shared" si="35"/>
        <v>0</v>
      </c>
    </row>
    <row r="253" spans="1:9" x14ac:dyDescent="0.3">
      <c r="A253" s="5">
        <v>44406</v>
      </c>
      <c r="B253" s="4">
        <v>1515.75</v>
      </c>
      <c r="C253" s="4">
        <v>17327</v>
      </c>
      <c r="D253" s="1">
        <v>2.2379866007614879E-2</v>
      </c>
      <c r="E253" s="1">
        <v>2.3341971461467104E-2</v>
      </c>
      <c r="F253" s="1">
        <v>3.4809603400982027E-2</v>
      </c>
      <c r="G253" s="1">
        <v>1.1874339521952181E-2</v>
      </c>
      <c r="H253" s="4">
        <f t="shared" si="34"/>
        <v>0</v>
      </c>
      <c r="I253" s="4">
        <f t="shared" si="35"/>
        <v>0</v>
      </c>
    </row>
    <row r="254" spans="1:9" x14ac:dyDescent="0.3">
      <c r="A254" s="5">
        <v>44407</v>
      </c>
      <c r="B254" s="4">
        <v>1494.25</v>
      </c>
      <c r="C254" s="4">
        <v>17174</v>
      </c>
      <c r="D254" s="1">
        <v>2.7932704708326872E-2</v>
      </c>
      <c r="E254" s="1">
        <v>2.3341971461467104E-2</v>
      </c>
      <c r="F254" s="1">
        <v>3.4809603400982027E-2</v>
      </c>
      <c r="G254" s="1">
        <v>1.1874339521952181E-2</v>
      </c>
      <c r="H254" s="4">
        <f t="shared" si="34"/>
        <v>0</v>
      </c>
      <c r="I254" s="4">
        <f t="shared" si="35"/>
        <v>0</v>
      </c>
    </row>
    <row r="255" spans="1:9" x14ac:dyDescent="0.3">
      <c r="A255" s="5">
        <v>44410</v>
      </c>
      <c r="B255" s="4">
        <v>1518.75</v>
      </c>
      <c r="C255" s="4">
        <v>17467</v>
      </c>
      <c r="D255" s="1">
        <v>2.8604734653635555E-2</v>
      </c>
      <c r="E255" s="1">
        <v>2.3341971461467104E-2</v>
      </c>
      <c r="F255" s="1">
        <v>3.4809603400982027E-2</v>
      </c>
      <c r="G255" s="1">
        <v>1.1874339521952181E-2</v>
      </c>
      <c r="H255" s="4">
        <f t="shared" si="34"/>
        <v>0</v>
      </c>
      <c r="I255" s="4">
        <f t="shared" si="35"/>
        <v>0</v>
      </c>
    </row>
    <row r="256" spans="1:9" x14ac:dyDescent="0.3">
      <c r="A256" s="5">
        <v>44411</v>
      </c>
      <c r="B256" s="4">
        <v>1520</v>
      </c>
      <c r="C256" s="4">
        <v>17482</v>
      </c>
      <c r="D256" s="1">
        <v>2.8641443085252627E-2</v>
      </c>
      <c r="E256" s="1">
        <v>2.3341971461467104E-2</v>
      </c>
      <c r="F256" s="1">
        <v>3.4809603400982027E-2</v>
      </c>
      <c r="G256" s="1">
        <v>1.1874339521952181E-2</v>
      </c>
      <c r="H256" s="4">
        <f t="shared" si="34"/>
        <v>0</v>
      </c>
      <c r="I256" s="4">
        <f t="shared" si="35"/>
        <v>0</v>
      </c>
    </row>
    <row r="257" spans="1:9" x14ac:dyDescent="0.3">
      <c r="A257" s="5">
        <v>44412</v>
      </c>
      <c r="B257" s="4">
        <v>1532.75</v>
      </c>
      <c r="C257" s="4">
        <v>17571</v>
      </c>
      <c r="D257" s="1">
        <v>2.5278012100391711E-2</v>
      </c>
      <c r="E257" s="1">
        <v>2.3341971461467104E-2</v>
      </c>
      <c r="F257" s="1">
        <v>3.4809603400982027E-2</v>
      </c>
      <c r="G257" s="1">
        <v>1.1874339521952181E-2</v>
      </c>
      <c r="H257" s="4">
        <f t="shared" si="34"/>
        <v>0</v>
      </c>
      <c r="I257" s="4">
        <f t="shared" si="35"/>
        <v>0</v>
      </c>
    </row>
    <row r="258" spans="1:9" x14ac:dyDescent="0.3">
      <c r="A258" s="5">
        <v>44413</v>
      </c>
      <c r="B258" s="4">
        <v>1530.5</v>
      </c>
      <c r="C258" s="4">
        <v>17544</v>
      </c>
      <c r="D258" s="1">
        <v>2.5207499591636928E-2</v>
      </c>
      <c r="E258" s="1">
        <v>2.3341971461467104E-2</v>
      </c>
      <c r="F258" s="1">
        <v>3.4809603400982027E-2</v>
      </c>
      <c r="G258" s="1">
        <v>1.1874339521952181E-2</v>
      </c>
      <c r="H258" s="4">
        <f t="shared" si="34"/>
        <v>0</v>
      </c>
      <c r="I258" s="4">
        <f t="shared" si="35"/>
        <v>0</v>
      </c>
    </row>
    <row r="259" spans="1:9" x14ac:dyDescent="0.3">
      <c r="A259" s="5">
        <v>44414</v>
      </c>
      <c r="B259" s="4">
        <v>1523</v>
      </c>
      <c r="C259" s="4">
        <v>17439</v>
      </c>
      <c r="D259" s="1">
        <v>2.4090091256976587E-2</v>
      </c>
      <c r="E259" s="1">
        <v>2.3341971461467104E-2</v>
      </c>
      <c r="F259" s="1">
        <v>3.4809603400982027E-2</v>
      </c>
      <c r="G259" s="1">
        <v>1.1874339521952181E-2</v>
      </c>
      <c r="H259" s="4">
        <f t="shared" ref="H259:H322" si="36">IF(D259&gt;F259,999,)</f>
        <v>0</v>
      </c>
      <c r="I259" s="4">
        <f t="shared" ref="I259:I322" si="37">IF(D259&lt;G259,999,)</f>
        <v>0</v>
      </c>
    </row>
    <row r="260" spans="1:9" x14ac:dyDescent="0.3">
      <c r="A260" s="5">
        <v>44417</v>
      </c>
      <c r="B260" s="4">
        <v>1518</v>
      </c>
      <c r="C260" s="4">
        <v>17406</v>
      </c>
      <c r="D260" s="1">
        <v>2.5518967700099093E-2</v>
      </c>
      <c r="E260" s="1">
        <v>2.3341971461467104E-2</v>
      </c>
      <c r="F260" s="1">
        <v>3.4809603400982027E-2</v>
      </c>
      <c r="G260" s="1">
        <v>1.1874339521952181E-2</v>
      </c>
      <c r="H260" s="4">
        <f t="shared" si="36"/>
        <v>0</v>
      </c>
      <c r="I260" s="4">
        <f t="shared" si="37"/>
        <v>0</v>
      </c>
    </row>
    <row r="261" spans="1:9" x14ac:dyDescent="0.3">
      <c r="A261" s="5">
        <v>44418</v>
      </c>
      <c r="B261" s="4">
        <v>1508.5</v>
      </c>
      <c r="C261" s="4">
        <v>17295</v>
      </c>
      <c r="D261" s="1">
        <v>2.5396289515661641E-2</v>
      </c>
      <c r="E261" s="1">
        <v>2.3341971461467104E-2</v>
      </c>
      <c r="F261" s="1">
        <v>3.4809603400982027E-2</v>
      </c>
      <c r="G261" s="1">
        <v>1.1874339521952181E-2</v>
      </c>
      <c r="H261" s="4">
        <f t="shared" si="36"/>
        <v>0</v>
      </c>
      <c r="I261" s="4">
        <f t="shared" si="37"/>
        <v>0</v>
      </c>
    </row>
    <row r="262" spans="1:9" x14ac:dyDescent="0.3">
      <c r="A262" s="5">
        <v>44419</v>
      </c>
      <c r="B262" s="4">
        <v>1499</v>
      </c>
      <c r="C262" s="4">
        <v>17170</v>
      </c>
      <c r="D262" s="1">
        <v>2.4436755580109271E-2</v>
      </c>
      <c r="E262" s="1">
        <v>2.3341971461467104E-2</v>
      </c>
      <c r="F262" s="1">
        <v>3.4809603400982027E-2</v>
      </c>
      <c r="G262" s="1">
        <v>1.1874339521952181E-2</v>
      </c>
      <c r="H262" s="4">
        <f t="shared" si="36"/>
        <v>0</v>
      </c>
      <c r="I262" s="4">
        <f t="shared" si="37"/>
        <v>0</v>
      </c>
    </row>
    <row r="263" spans="1:9" x14ac:dyDescent="0.3">
      <c r="A263" s="5">
        <v>44420</v>
      </c>
      <c r="B263" s="4">
        <v>1496</v>
      </c>
      <c r="C263" s="4">
        <v>17158</v>
      </c>
      <c r="D263" s="1">
        <v>2.5773699483344847E-2</v>
      </c>
      <c r="E263" s="1">
        <v>2.3341971461467104E-2</v>
      </c>
      <c r="F263" s="1">
        <v>3.4809603400982027E-2</v>
      </c>
      <c r="G263" s="1">
        <v>1.1874339521952181E-2</v>
      </c>
      <c r="H263" s="4">
        <f t="shared" si="36"/>
        <v>0</v>
      </c>
      <c r="I263" s="4">
        <f t="shared" si="37"/>
        <v>0</v>
      </c>
    </row>
    <row r="264" spans="1:9" x14ac:dyDescent="0.3">
      <c r="A264" s="5">
        <v>44421</v>
      </c>
      <c r="B264" s="4">
        <v>1477.25</v>
      </c>
      <c r="C264" s="4">
        <v>16936</v>
      </c>
      <c r="D264" s="1">
        <v>2.5352833953856013E-2</v>
      </c>
      <c r="E264" s="1">
        <v>2.3341971461467104E-2</v>
      </c>
      <c r="F264" s="1">
        <v>3.4809603400982027E-2</v>
      </c>
      <c r="G264" s="1">
        <v>1.1874339521952181E-2</v>
      </c>
      <c r="H264" s="4">
        <f t="shared" si="36"/>
        <v>0</v>
      </c>
      <c r="I264" s="4">
        <f t="shared" si="37"/>
        <v>0</v>
      </c>
    </row>
    <row r="265" spans="1:9" x14ac:dyDescent="0.3">
      <c r="A265" s="5">
        <v>44424</v>
      </c>
      <c r="B265" s="4">
        <v>1461.25</v>
      </c>
      <c r="C265" s="4">
        <v>16774</v>
      </c>
      <c r="D265" s="1">
        <v>2.6664639471058349E-2</v>
      </c>
      <c r="E265" s="1">
        <v>2.3341971461467104E-2</v>
      </c>
      <c r="F265" s="1">
        <v>3.4809603400982027E-2</v>
      </c>
      <c r="G265" s="1">
        <v>1.1874339521952181E-2</v>
      </c>
      <c r="H265" s="4">
        <f t="shared" si="36"/>
        <v>0</v>
      </c>
      <c r="I265" s="4">
        <f t="shared" si="37"/>
        <v>0</v>
      </c>
    </row>
    <row r="266" spans="1:9" x14ac:dyDescent="0.3">
      <c r="A266" s="5">
        <v>44425</v>
      </c>
      <c r="B266" s="4">
        <v>1449</v>
      </c>
      <c r="C266" s="4">
        <v>16578</v>
      </c>
      <c r="D266" s="1">
        <v>2.3246433423913526E-2</v>
      </c>
      <c r="E266" s="1">
        <v>2.3341971461467104E-2</v>
      </c>
      <c r="F266" s="1">
        <v>3.4809603400982027E-2</v>
      </c>
      <c r="G266" s="1">
        <v>1.1874339521952181E-2</v>
      </c>
      <c r="H266" s="4">
        <f t="shared" si="36"/>
        <v>0</v>
      </c>
      <c r="I266" s="4">
        <f t="shared" si="37"/>
        <v>0</v>
      </c>
    </row>
    <row r="267" spans="1:9" x14ac:dyDescent="0.3">
      <c r="A267" s="5">
        <v>44426</v>
      </c>
      <c r="B267" s="4">
        <v>1466.25</v>
      </c>
      <c r="C267" s="4">
        <v>16785</v>
      </c>
      <c r="D267" s="1">
        <v>2.3834618765985249E-2</v>
      </c>
      <c r="E267" s="1">
        <v>2.3341971461467104E-2</v>
      </c>
      <c r="F267" s="1">
        <v>3.4809603400982027E-2</v>
      </c>
      <c r="G267" s="1">
        <v>1.1874339521952181E-2</v>
      </c>
      <c r="H267" s="4">
        <f t="shared" si="36"/>
        <v>0</v>
      </c>
      <c r="I267" s="4">
        <f t="shared" si="37"/>
        <v>0</v>
      </c>
    </row>
    <row r="268" spans="1:9" x14ac:dyDescent="0.3">
      <c r="A268" s="5">
        <v>44427</v>
      </c>
      <c r="B268" s="4">
        <v>1437.75</v>
      </c>
      <c r="C268" s="4">
        <v>16328</v>
      </c>
      <c r="D268" s="1">
        <v>1.5701526546108235E-2</v>
      </c>
      <c r="E268" s="1">
        <v>2.3341971461467104E-2</v>
      </c>
      <c r="F268" s="1">
        <v>3.4809603400982027E-2</v>
      </c>
      <c r="G268" s="1">
        <v>1.1874339521952181E-2</v>
      </c>
      <c r="H268" s="4">
        <f t="shared" si="36"/>
        <v>0</v>
      </c>
      <c r="I268" s="4">
        <f t="shared" si="37"/>
        <v>0</v>
      </c>
    </row>
    <row r="269" spans="1:9" x14ac:dyDescent="0.3">
      <c r="A269" s="5">
        <v>44428</v>
      </c>
      <c r="B269" s="4">
        <v>1423.75</v>
      </c>
      <c r="C269" s="4">
        <v>16188</v>
      </c>
      <c r="D269" s="1">
        <v>1.6894616988586852E-2</v>
      </c>
      <c r="E269" s="1">
        <v>2.3341971461467104E-2</v>
      </c>
      <c r="F269" s="1">
        <v>3.4809603400982027E-2</v>
      </c>
      <c r="G269" s="1">
        <v>1.1874339521952181E-2</v>
      </c>
      <c r="H269" s="4">
        <f t="shared" si="36"/>
        <v>0</v>
      </c>
      <c r="I269" s="4">
        <f t="shared" si="37"/>
        <v>0</v>
      </c>
    </row>
    <row r="270" spans="1:9" x14ac:dyDescent="0.3">
      <c r="A270" s="5">
        <v>44431</v>
      </c>
      <c r="B270" s="4">
        <v>1465.75</v>
      </c>
      <c r="C270" s="4">
        <v>16679</v>
      </c>
      <c r="D270" s="1">
        <v>1.7715984155580511E-2</v>
      </c>
      <c r="E270" s="1">
        <v>2.3341971461467104E-2</v>
      </c>
      <c r="F270" s="1">
        <v>3.4809603400982027E-2</v>
      </c>
      <c r="G270" s="1">
        <v>1.1874339521952181E-2</v>
      </c>
      <c r="H270" s="4">
        <f t="shared" si="36"/>
        <v>0</v>
      </c>
      <c r="I270" s="4">
        <f t="shared" si="37"/>
        <v>0</v>
      </c>
    </row>
    <row r="271" spans="1:9" x14ac:dyDescent="0.3">
      <c r="A271" s="5">
        <v>44432</v>
      </c>
      <c r="B271" s="4">
        <v>1472.75</v>
      </c>
      <c r="C271" s="4">
        <v>16781</v>
      </c>
      <c r="D271" s="1">
        <v>1.9073001099842113E-2</v>
      </c>
      <c r="E271" s="1">
        <v>2.3341971461467104E-2</v>
      </c>
      <c r="F271" s="1">
        <v>3.4809603400982027E-2</v>
      </c>
      <c r="G271" s="1">
        <v>1.1874339521952181E-2</v>
      </c>
      <c r="H271" s="4">
        <f t="shared" si="36"/>
        <v>0</v>
      </c>
      <c r="I271" s="4">
        <f t="shared" si="37"/>
        <v>0</v>
      </c>
    </row>
    <row r="272" spans="1:9" x14ac:dyDescent="0.3">
      <c r="A272" s="5">
        <v>44433</v>
      </c>
      <c r="B272" s="4">
        <v>1488.75</v>
      </c>
      <c r="C272" s="4">
        <v>16962</v>
      </c>
      <c r="D272" s="1">
        <v>1.8994345612930674E-2</v>
      </c>
      <c r="E272" s="1">
        <v>2.3341971461467104E-2</v>
      </c>
      <c r="F272" s="1">
        <v>3.4809603400982027E-2</v>
      </c>
      <c r="G272" s="1">
        <v>1.1874339521952181E-2</v>
      </c>
      <c r="H272" s="4">
        <f t="shared" si="36"/>
        <v>0</v>
      </c>
      <c r="I272" s="4">
        <f t="shared" si="37"/>
        <v>0</v>
      </c>
    </row>
    <row r="273" spans="1:9" x14ac:dyDescent="0.3">
      <c r="A273" s="5">
        <v>44434</v>
      </c>
      <c r="B273" s="4">
        <v>1488</v>
      </c>
      <c r="C273" s="4">
        <v>16993</v>
      </c>
      <c r="D273" s="1">
        <v>2.1371219320536872E-2</v>
      </c>
      <c r="E273" s="1">
        <v>2.3341971461467104E-2</v>
      </c>
      <c r="F273" s="1">
        <v>3.4809603400982027E-2</v>
      </c>
      <c r="G273" s="1">
        <v>1.1874339521952181E-2</v>
      </c>
      <c r="H273" s="4">
        <f t="shared" si="36"/>
        <v>0</v>
      </c>
      <c r="I273" s="4">
        <f t="shared" si="37"/>
        <v>0</v>
      </c>
    </row>
    <row r="274" spans="1:9" x14ac:dyDescent="0.3">
      <c r="A274" s="5">
        <v>44435</v>
      </c>
      <c r="B274" s="4">
        <v>1503.25</v>
      </c>
      <c r="C274" s="4">
        <v>17172</v>
      </c>
      <c r="D274" s="1">
        <v>2.165945139697345E-2</v>
      </c>
      <c r="E274" s="1">
        <v>2.3341971461467104E-2</v>
      </c>
      <c r="F274" s="1">
        <v>3.4809603400982027E-2</v>
      </c>
      <c r="G274" s="1">
        <v>1.1874339521952181E-2</v>
      </c>
      <c r="H274" s="4">
        <f t="shared" si="36"/>
        <v>0</v>
      </c>
      <c r="I274" s="4">
        <f t="shared" si="37"/>
        <v>0</v>
      </c>
    </row>
    <row r="275" spans="1:9" x14ac:dyDescent="0.3">
      <c r="A275" s="5">
        <v>44438</v>
      </c>
      <c r="B275" s="4">
        <v>1516.5</v>
      </c>
      <c r="C275" s="4">
        <v>17335</v>
      </c>
      <c r="D275" s="1">
        <v>2.2346044637460372E-2</v>
      </c>
      <c r="E275" s="1">
        <v>2.3341971461467104E-2</v>
      </c>
      <c r="F275" s="1">
        <v>3.4809603400982027E-2</v>
      </c>
      <c r="G275" s="1">
        <v>1.1874339521952181E-2</v>
      </c>
      <c r="H275" s="4">
        <f t="shared" si="36"/>
        <v>0</v>
      </c>
      <c r="I275" s="4">
        <f t="shared" si="37"/>
        <v>0</v>
      </c>
    </row>
    <row r="276" spans="1:9" x14ac:dyDescent="0.3">
      <c r="A276" s="5">
        <v>44439</v>
      </c>
      <c r="B276" s="4">
        <v>1518.25</v>
      </c>
      <c r="C276" s="4">
        <v>17455</v>
      </c>
      <c r="D276" s="1">
        <v>2.8236587233794852E-2</v>
      </c>
      <c r="E276" s="1">
        <v>2.3341971461467104E-2</v>
      </c>
      <c r="F276" s="1">
        <v>3.4809603400982027E-2</v>
      </c>
      <c r="G276" s="1">
        <v>1.1874339521952181E-2</v>
      </c>
      <c r="H276" s="4">
        <f t="shared" si="36"/>
        <v>0</v>
      </c>
      <c r="I276" s="4">
        <f t="shared" si="37"/>
        <v>0</v>
      </c>
    </row>
    <row r="277" spans="1:9" x14ac:dyDescent="0.3">
      <c r="A277" s="5">
        <v>44440</v>
      </c>
      <c r="B277" s="4">
        <v>1525.5</v>
      </c>
      <c r="C277" s="4">
        <v>17474</v>
      </c>
      <c r="D277" s="1">
        <v>2.4463781512892524E-2</v>
      </c>
      <c r="E277" s="1">
        <v>2.3341971461467104E-2</v>
      </c>
      <c r="F277" s="1">
        <v>3.4809603400982027E-2</v>
      </c>
      <c r="G277" s="1">
        <v>1.1874339521952181E-2</v>
      </c>
      <c r="H277" s="4">
        <f t="shared" si="36"/>
        <v>0</v>
      </c>
      <c r="I277" s="4">
        <f t="shared" si="37"/>
        <v>0</v>
      </c>
    </row>
    <row r="278" spans="1:9" x14ac:dyDescent="0.3">
      <c r="A278" s="5">
        <v>44441</v>
      </c>
      <c r="B278" s="4">
        <v>1515.5</v>
      </c>
      <c r="C278" s="4">
        <v>17319</v>
      </c>
      <c r="D278" s="1">
        <v>2.2076401919746802E-2</v>
      </c>
      <c r="E278" s="1">
        <v>2.3341971461467104E-2</v>
      </c>
      <c r="F278" s="1">
        <v>3.4809603400982027E-2</v>
      </c>
      <c r="G278" s="1">
        <v>1.1874339521952181E-2</v>
      </c>
      <c r="H278" s="4">
        <f t="shared" si="36"/>
        <v>0</v>
      </c>
      <c r="I278" s="4">
        <f t="shared" si="37"/>
        <v>0</v>
      </c>
    </row>
    <row r="279" spans="1:9" x14ac:dyDescent="0.3">
      <c r="A279" s="5">
        <v>44442</v>
      </c>
      <c r="B279" s="4">
        <v>1532</v>
      </c>
      <c r="C279" s="4">
        <v>17508</v>
      </c>
      <c r="D279" s="1">
        <v>2.2102057155679367E-2</v>
      </c>
      <c r="E279" s="1">
        <v>2.3341971461467104E-2</v>
      </c>
      <c r="F279" s="1">
        <v>3.4809603400982027E-2</v>
      </c>
      <c r="G279" s="1">
        <v>1.1874339521952181E-2</v>
      </c>
      <c r="H279" s="4">
        <f t="shared" si="36"/>
        <v>0</v>
      </c>
      <c r="I279" s="4">
        <f t="shared" si="37"/>
        <v>0</v>
      </c>
    </row>
    <row r="280" spans="1:9" x14ac:dyDescent="0.3">
      <c r="A280" s="5">
        <v>44445</v>
      </c>
      <c r="B280" s="4">
        <v>1532.25</v>
      </c>
      <c r="C280" s="4">
        <v>17493</v>
      </c>
      <c r="D280" s="1">
        <v>2.1059747970713305E-2</v>
      </c>
      <c r="E280" s="1">
        <v>2.3341971461467104E-2</v>
      </c>
      <c r="F280" s="1">
        <v>3.4809603400982027E-2</v>
      </c>
      <c r="G280" s="1">
        <v>1.1874339521952181E-2</v>
      </c>
      <c r="H280" s="4">
        <f t="shared" si="36"/>
        <v>0</v>
      </c>
      <c r="I280" s="4">
        <f t="shared" si="37"/>
        <v>0</v>
      </c>
    </row>
    <row r="281" spans="1:9" x14ac:dyDescent="0.3">
      <c r="A281" s="5">
        <v>44446</v>
      </c>
      <c r="B281" s="4">
        <v>1523.75</v>
      </c>
      <c r="C281" s="4">
        <v>17424</v>
      </c>
      <c r="D281" s="1">
        <v>2.2705598851517905E-2</v>
      </c>
      <c r="E281" s="1">
        <v>2.3341971461467104E-2</v>
      </c>
      <c r="F281" s="1">
        <v>3.4809603400982027E-2</v>
      </c>
      <c r="G281" s="1">
        <v>1.1874339521952181E-2</v>
      </c>
      <c r="H281" s="4">
        <f t="shared" si="36"/>
        <v>0</v>
      </c>
      <c r="I281" s="4">
        <f t="shared" si="37"/>
        <v>0</v>
      </c>
    </row>
    <row r="282" spans="1:9" x14ac:dyDescent="0.3">
      <c r="A282" s="5">
        <v>44447</v>
      </c>
      <c r="B282" s="4">
        <v>1512</v>
      </c>
      <c r="C282" s="4">
        <v>17260</v>
      </c>
      <c r="D282" s="1">
        <v>2.095238956404355E-2</v>
      </c>
      <c r="E282" s="1">
        <v>2.3341971461467104E-2</v>
      </c>
      <c r="F282" s="1">
        <v>3.4809603400982027E-2</v>
      </c>
      <c r="G282" s="1">
        <v>1.1874339521952181E-2</v>
      </c>
      <c r="H282" s="4">
        <f t="shared" si="36"/>
        <v>0</v>
      </c>
      <c r="I282" s="4">
        <f t="shared" si="37"/>
        <v>0</v>
      </c>
    </row>
    <row r="283" spans="1:9" x14ac:dyDescent="0.3">
      <c r="A283" s="5">
        <v>44448</v>
      </c>
      <c r="B283" s="4">
        <v>1508.5</v>
      </c>
      <c r="C283" s="4">
        <v>17238</v>
      </c>
      <c r="D283" s="1">
        <v>2.2016839472158267E-2</v>
      </c>
      <c r="E283" s="1">
        <v>2.3341971461467104E-2</v>
      </c>
      <c r="F283" s="1">
        <v>3.4809603400982027E-2</v>
      </c>
      <c r="G283" s="1">
        <v>1.1874339521952181E-2</v>
      </c>
      <c r="H283" s="4">
        <f t="shared" si="36"/>
        <v>0</v>
      </c>
      <c r="I283" s="4">
        <f t="shared" si="37"/>
        <v>0</v>
      </c>
    </row>
    <row r="284" spans="1:9" x14ac:dyDescent="0.3">
      <c r="A284" s="5">
        <v>44449</v>
      </c>
      <c r="B284" s="4">
        <v>1529.75</v>
      </c>
      <c r="C284" s="4">
        <v>17473</v>
      </c>
      <c r="D284" s="1">
        <v>2.1559118711527381E-2</v>
      </c>
      <c r="E284" s="1">
        <v>2.3341971461467104E-2</v>
      </c>
      <c r="F284" s="1">
        <v>3.4809603400982027E-2</v>
      </c>
      <c r="G284" s="1">
        <v>1.1874339521952181E-2</v>
      </c>
      <c r="H284" s="4">
        <f t="shared" si="36"/>
        <v>0</v>
      </c>
      <c r="I284" s="4">
        <f t="shared" si="37"/>
        <v>0</v>
      </c>
    </row>
    <row r="285" spans="1:9" x14ac:dyDescent="0.3">
      <c r="A285" s="5">
        <v>44452</v>
      </c>
      <c r="B285" s="4">
        <v>1527.25</v>
      </c>
      <c r="C285" s="4">
        <v>17441</v>
      </c>
      <c r="D285" s="1">
        <v>2.1357395765128517E-2</v>
      </c>
      <c r="E285" s="1">
        <v>2.3341971461467104E-2</v>
      </c>
      <c r="F285" s="1">
        <v>3.4809603400982027E-2</v>
      </c>
      <c r="G285" s="1">
        <v>1.1874339521952181E-2</v>
      </c>
      <c r="H285" s="4">
        <f t="shared" si="36"/>
        <v>0</v>
      </c>
      <c r="I285" s="4">
        <f t="shared" si="37"/>
        <v>0</v>
      </c>
    </row>
    <row r="286" spans="1:9" x14ac:dyDescent="0.3">
      <c r="A286" s="5">
        <v>44453</v>
      </c>
      <c r="B286" s="4">
        <v>1531.25</v>
      </c>
      <c r="C286" s="4">
        <v>17462</v>
      </c>
      <c r="D286" s="1">
        <v>1.9915922619048176E-2</v>
      </c>
      <c r="E286" s="1">
        <v>2.3341971461467104E-2</v>
      </c>
      <c r="F286" s="1">
        <v>3.4809603400982027E-2</v>
      </c>
      <c r="G286" s="1">
        <v>1.1874339521952181E-2</v>
      </c>
      <c r="H286" s="4">
        <f t="shared" si="36"/>
        <v>0</v>
      </c>
      <c r="I286" s="4">
        <f t="shared" si="37"/>
        <v>0</v>
      </c>
    </row>
    <row r="287" spans="1:9" x14ac:dyDescent="0.3">
      <c r="A287" s="5">
        <v>44454</v>
      </c>
      <c r="B287" s="4">
        <v>1523.5</v>
      </c>
      <c r="C287" s="4">
        <v>17382</v>
      </c>
      <c r="D287" s="1">
        <v>2.0407816602396434E-2</v>
      </c>
      <c r="E287" s="1">
        <v>2.3341971461467104E-2</v>
      </c>
      <c r="F287" s="1">
        <v>3.4809603400982027E-2</v>
      </c>
      <c r="G287" s="1">
        <v>1.1874339521952181E-2</v>
      </c>
      <c r="H287" s="4">
        <f t="shared" si="36"/>
        <v>0</v>
      </c>
      <c r="I287" s="4">
        <f t="shared" si="37"/>
        <v>0</v>
      </c>
    </row>
    <row r="288" spans="1:9" x14ac:dyDescent="0.3">
      <c r="A288" s="5">
        <v>44455</v>
      </c>
      <c r="B288" s="4">
        <v>1519</v>
      </c>
      <c r="C288" s="4">
        <v>17247</v>
      </c>
      <c r="D288" s="1">
        <v>1.5482115855415257E-2</v>
      </c>
      <c r="E288" s="1">
        <v>2.3341971461467104E-2</v>
      </c>
      <c r="F288" s="1">
        <v>3.4809603400982027E-2</v>
      </c>
      <c r="G288" s="1">
        <v>1.1874339521952181E-2</v>
      </c>
      <c r="H288" s="4">
        <f t="shared" si="36"/>
        <v>0</v>
      </c>
      <c r="I288" s="4">
        <f t="shared" si="37"/>
        <v>0</v>
      </c>
    </row>
    <row r="289" spans="1:9" x14ac:dyDescent="0.3">
      <c r="A289" s="5">
        <v>44456</v>
      </c>
      <c r="B289" s="4">
        <v>1518.25</v>
      </c>
      <c r="C289" s="4">
        <v>17294</v>
      </c>
      <c r="D289" s="1">
        <v>1.8752422779791056E-2</v>
      </c>
      <c r="E289" s="1">
        <v>2.3341971461467104E-2</v>
      </c>
      <c r="F289" s="1">
        <v>3.4809603400982027E-2</v>
      </c>
      <c r="G289" s="1">
        <v>1.1874339521952181E-2</v>
      </c>
      <c r="H289" s="4">
        <f t="shared" si="36"/>
        <v>0</v>
      </c>
      <c r="I289" s="4">
        <f t="shared" si="37"/>
        <v>0</v>
      </c>
    </row>
    <row r="290" spans="1:9" x14ac:dyDescent="0.3">
      <c r="A290" s="5">
        <v>44461</v>
      </c>
      <c r="B290" s="4">
        <v>1483.75</v>
      </c>
      <c r="C290" s="4">
        <v>16900</v>
      </c>
      <c r="D290" s="1">
        <v>1.8690983923056015E-2</v>
      </c>
      <c r="E290" s="1">
        <v>2.3341971461467104E-2</v>
      </c>
      <c r="F290" s="1">
        <v>3.4809603400982027E-2</v>
      </c>
      <c r="G290" s="1">
        <v>1.1874339521952181E-2</v>
      </c>
      <c r="H290" s="4">
        <f t="shared" si="36"/>
        <v>0</v>
      </c>
      <c r="I290" s="4">
        <f t="shared" si="37"/>
        <v>0</v>
      </c>
    </row>
    <row r="291" spans="1:9" x14ac:dyDescent="0.3">
      <c r="A291" s="5">
        <v>44462</v>
      </c>
      <c r="B291" s="4">
        <v>1503.5</v>
      </c>
      <c r="C291" s="4">
        <v>17080</v>
      </c>
      <c r="D291" s="1">
        <v>1.601688075047214E-2</v>
      </c>
      <c r="E291" s="1">
        <v>2.3341971461467104E-2</v>
      </c>
      <c r="F291" s="1">
        <v>3.4809603400982027E-2</v>
      </c>
      <c r="G291" s="1">
        <v>1.1874339521952181E-2</v>
      </c>
      <c r="H291" s="4">
        <f t="shared" si="36"/>
        <v>0</v>
      </c>
      <c r="I291" s="4">
        <f t="shared" si="37"/>
        <v>0</v>
      </c>
    </row>
    <row r="292" spans="1:9" x14ac:dyDescent="0.3">
      <c r="A292" s="5">
        <v>44463</v>
      </c>
      <c r="B292" s="4">
        <v>1515.5</v>
      </c>
      <c r="C292" s="4">
        <v>17248</v>
      </c>
      <c r="D292" s="1">
        <v>1.7886354888376754E-2</v>
      </c>
      <c r="E292" s="1">
        <v>2.3341971461467104E-2</v>
      </c>
      <c r="F292" s="1">
        <v>3.4809603400982027E-2</v>
      </c>
      <c r="G292" s="1">
        <v>1.1874339521952181E-2</v>
      </c>
      <c r="H292" s="4">
        <f t="shared" si="36"/>
        <v>0</v>
      </c>
      <c r="I292" s="4">
        <f t="shared" si="37"/>
        <v>0</v>
      </c>
    </row>
    <row r="293" spans="1:9" x14ac:dyDescent="0.3">
      <c r="A293" s="5">
        <v>44466</v>
      </c>
      <c r="B293" s="4">
        <v>1518</v>
      </c>
      <c r="C293" s="4">
        <v>17292</v>
      </c>
      <c r="D293" s="1">
        <v>1.8802366394928605E-2</v>
      </c>
      <c r="E293" s="1">
        <v>2.3341971461467104E-2</v>
      </c>
      <c r="F293" s="1">
        <v>3.4809603400982027E-2</v>
      </c>
      <c r="G293" s="1">
        <v>1.1874339521952181E-2</v>
      </c>
      <c r="H293" s="4">
        <f t="shared" si="36"/>
        <v>0</v>
      </c>
      <c r="I293" s="4">
        <f t="shared" si="37"/>
        <v>0</v>
      </c>
    </row>
    <row r="294" spans="1:9" x14ac:dyDescent="0.3">
      <c r="A294" s="5">
        <v>44467</v>
      </c>
      <c r="B294" s="4">
        <v>1507.5</v>
      </c>
      <c r="C294" s="4">
        <v>17170</v>
      </c>
      <c r="D294" s="1">
        <v>1.8660495266723087E-2</v>
      </c>
      <c r="E294" s="1">
        <v>2.3341971461467104E-2</v>
      </c>
      <c r="F294" s="1">
        <v>3.4809603400982027E-2</v>
      </c>
      <c r="G294" s="1">
        <v>1.1874339521952181E-2</v>
      </c>
      <c r="H294" s="4">
        <f t="shared" si="36"/>
        <v>0</v>
      </c>
      <c r="I294" s="4">
        <f t="shared" si="37"/>
        <v>0</v>
      </c>
    </row>
    <row r="295" spans="1:9" x14ac:dyDescent="0.3">
      <c r="A295" s="5">
        <v>44468</v>
      </c>
      <c r="B295" s="4">
        <v>1476.5</v>
      </c>
      <c r="C295" s="4">
        <v>16818</v>
      </c>
      <c r="D295" s="1">
        <v>1.8725991047241264E-2</v>
      </c>
      <c r="E295" s="1">
        <v>2.3341971461467104E-2</v>
      </c>
      <c r="F295" s="1">
        <v>3.4809603400982027E-2</v>
      </c>
      <c r="G295" s="1">
        <v>1.1874339521952181E-2</v>
      </c>
      <c r="H295" s="4">
        <f t="shared" si="36"/>
        <v>0</v>
      </c>
      <c r="I295" s="4">
        <f t="shared" si="37"/>
        <v>0</v>
      </c>
    </row>
    <row r="296" spans="1:9" x14ac:dyDescent="0.3">
      <c r="A296" s="5">
        <v>44469</v>
      </c>
      <c r="B296" s="4">
        <v>1479</v>
      </c>
      <c r="C296" s="4">
        <v>16919</v>
      </c>
      <c r="D296" s="1">
        <v>2.3111594000029489E-2</v>
      </c>
      <c r="E296" s="1">
        <v>2.3341971461467104E-2</v>
      </c>
      <c r="F296" s="1">
        <v>3.4809603400982027E-2</v>
      </c>
      <c r="G296" s="1">
        <v>1.1874339521952181E-2</v>
      </c>
      <c r="H296" s="4">
        <f t="shared" si="36"/>
        <v>0</v>
      </c>
      <c r="I296" s="4">
        <f t="shared" si="37"/>
        <v>0</v>
      </c>
    </row>
    <row r="297" spans="1:9" x14ac:dyDescent="0.3">
      <c r="A297" s="5">
        <v>44470</v>
      </c>
      <c r="B297" s="4">
        <v>1448</v>
      </c>
      <c r="C297" s="4">
        <v>16518</v>
      </c>
      <c r="D297" s="1">
        <v>2.0247148545408766E-2</v>
      </c>
      <c r="E297" s="1">
        <v>2.3341971461467104E-2</v>
      </c>
      <c r="F297" s="1">
        <v>3.4809603400982027E-2</v>
      </c>
      <c r="G297" s="1">
        <v>1.1874339521952181E-2</v>
      </c>
      <c r="H297" s="4">
        <f t="shared" si="36"/>
        <v>0</v>
      </c>
      <c r="I297" s="4">
        <f t="shared" si="37"/>
        <v>0</v>
      </c>
    </row>
    <row r="298" spans="1:9" x14ac:dyDescent="0.3">
      <c r="A298" s="5">
        <v>44473</v>
      </c>
      <c r="B298" s="4">
        <v>1434.75</v>
      </c>
      <c r="C298" s="4">
        <v>16361</v>
      </c>
      <c r="D298" s="1">
        <v>1.9882408647704075E-2</v>
      </c>
      <c r="E298" s="1">
        <v>2.3341971461467104E-2</v>
      </c>
      <c r="F298" s="1">
        <v>3.4809603400982027E-2</v>
      </c>
      <c r="G298" s="1">
        <v>1.1874339521952181E-2</v>
      </c>
      <c r="H298" s="4">
        <f t="shared" si="36"/>
        <v>0</v>
      </c>
      <c r="I298" s="4">
        <f t="shared" si="37"/>
        <v>0</v>
      </c>
    </row>
    <row r="299" spans="1:9" x14ac:dyDescent="0.3">
      <c r="A299" s="5">
        <v>44474</v>
      </c>
      <c r="B299" s="4">
        <v>1435</v>
      </c>
      <c r="C299" s="4">
        <v>16395</v>
      </c>
      <c r="D299" s="1">
        <v>2.1823790015244926E-2</v>
      </c>
      <c r="E299" s="1">
        <v>2.3341971461467104E-2</v>
      </c>
      <c r="F299" s="1">
        <v>3.4809603400982027E-2</v>
      </c>
      <c r="G299" s="1">
        <v>1.1874339521952181E-2</v>
      </c>
      <c r="H299" s="4">
        <f t="shared" si="36"/>
        <v>0</v>
      </c>
      <c r="I299" s="4">
        <f t="shared" si="37"/>
        <v>0</v>
      </c>
    </row>
    <row r="300" spans="1:9" x14ac:dyDescent="0.3">
      <c r="A300" s="5">
        <v>44475</v>
      </c>
      <c r="B300" s="4">
        <v>1435.25</v>
      </c>
      <c r="C300" s="4">
        <v>16362</v>
      </c>
      <c r="D300" s="1">
        <v>1.9589425296116625E-2</v>
      </c>
      <c r="E300" s="1">
        <v>2.3341971461467104E-2</v>
      </c>
      <c r="F300" s="1">
        <v>3.4809603400982027E-2</v>
      </c>
      <c r="G300" s="1">
        <v>1.1874339521952181E-2</v>
      </c>
      <c r="H300" s="4">
        <f t="shared" si="36"/>
        <v>0</v>
      </c>
      <c r="I300" s="4">
        <f t="shared" si="37"/>
        <v>0</v>
      </c>
    </row>
    <row r="301" spans="1:9" x14ac:dyDescent="0.3">
      <c r="A301" s="5">
        <v>44476</v>
      </c>
      <c r="B301" s="4">
        <v>1462.75</v>
      </c>
      <c r="C301" s="4">
        <v>16699</v>
      </c>
      <c r="D301" s="1">
        <v>2.1026108873840377E-2</v>
      </c>
      <c r="E301" s="1">
        <v>2.3341971461467104E-2</v>
      </c>
      <c r="F301" s="1">
        <v>3.4809603400982027E-2</v>
      </c>
      <c r="G301" s="1">
        <v>1.1874339521952181E-2</v>
      </c>
      <c r="H301" s="4">
        <f t="shared" si="36"/>
        <v>0</v>
      </c>
      <c r="I301" s="4">
        <f t="shared" si="37"/>
        <v>0</v>
      </c>
    </row>
    <row r="302" spans="1:9" x14ac:dyDescent="0.3">
      <c r="A302" s="5">
        <v>44477</v>
      </c>
      <c r="B302" s="4">
        <v>1455.5</v>
      </c>
      <c r="C302" s="4">
        <v>16625</v>
      </c>
      <c r="D302" s="1">
        <v>2.1564832657020583E-2</v>
      </c>
      <c r="E302" s="1">
        <v>2.3341971461467104E-2</v>
      </c>
      <c r="F302" s="1">
        <v>3.4809603400982027E-2</v>
      </c>
      <c r="G302" s="1">
        <v>1.1874339521952181E-2</v>
      </c>
      <c r="H302" s="4">
        <f t="shared" si="36"/>
        <v>0</v>
      </c>
      <c r="I302" s="4">
        <f t="shared" si="37"/>
        <v>0</v>
      </c>
    </row>
    <row r="303" spans="1:9" x14ac:dyDescent="0.3">
      <c r="A303" s="5">
        <v>44481</v>
      </c>
      <c r="B303" s="4">
        <v>1436.5</v>
      </c>
      <c r="C303" s="4">
        <v>16419</v>
      </c>
      <c r="D303" s="1">
        <v>2.2251042845023772E-2</v>
      </c>
      <c r="E303" s="1">
        <v>2.3341971461467104E-2</v>
      </c>
      <c r="F303" s="1">
        <v>3.4809603400982027E-2</v>
      </c>
      <c r="G303" s="1">
        <v>1.1874339521952181E-2</v>
      </c>
      <c r="H303" s="4">
        <f t="shared" si="36"/>
        <v>0</v>
      </c>
      <c r="I303" s="4">
        <f t="shared" si="37"/>
        <v>0</v>
      </c>
    </row>
    <row r="304" spans="1:9" x14ac:dyDescent="0.3">
      <c r="A304" s="5">
        <v>44482</v>
      </c>
      <c r="B304" s="4">
        <v>1427.25</v>
      </c>
      <c r="C304" s="4">
        <v>16321</v>
      </c>
      <c r="D304" s="1">
        <v>2.2735198352748398E-2</v>
      </c>
      <c r="E304" s="1">
        <v>2.3341971461467104E-2</v>
      </c>
      <c r="F304" s="1">
        <v>3.4809603400982027E-2</v>
      </c>
      <c r="G304" s="1">
        <v>1.1874339521952181E-2</v>
      </c>
      <c r="H304" s="4">
        <f t="shared" si="36"/>
        <v>0</v>
      </c>
      <c r="I304" s="4">
        <f t="shared" si="37"/>
        <v>0</v>
      </c>
    </row>
    <row r="305" spans="1:9" x14ac:dyDescent="0.3">
      <c r="A305" s="5">
        <v>44483</v>
      </c>
      <c r="B305" s="4">
        <v>1432</v>
      </c>
      <c r="C305" s="4">
        <v>16402</v>
      </c>
      <c r="D305" s="1">
        <v>2.4401673613537067E-2</v>
      </c>
      <c r="E305" s="1">
        <v>2.3341971461467104E-2</v>
      </c>
      <c r="F305" s="1">
        <v>3.4809603400982027E-2</v>
      </c>
      <c r="G305" s="1">
        <v>1.1874339521952181E-2</v>
      </c>
      <c r="H305" s="4">
        <f t="shared" si="36"/>
        <v>0</v>
      </c>
      <c r="I305" s="4">
        <f t="shared" si="37"/>
        <v>0</v>
      </c>
    </row>
    <row r="306" spans="1:9" x14ac:dyDescent="0.3">
      <c r="A306" s="5">
        <v>44484</v>
      </c>
      <c r="B306" s="4">
        <v>1461.5</v>
      </c>
      <c r="C306" s="4">
        <v>16780</v>
      </c>
      <c r="D306" s="1">
        <v>2.6856192624587827E-2</v>
      </c>
      <c r="E306" s="1">
        <v>2.3341971461467104E-2</v>
      </c>
      <c r="F306" s="1">
        <v>3.4809603400982027E-2</v>
      </c>
      <c r="G306" s="1">
        <v>1.1874339521952181E-2</v>
      </c>
      <c r="H306" s="4">
        <f t="shared" si="36"/>
        <v>0</v>
      </c>
      <c r="I306" s="4">
        <f t="shared" si="37"/>
        <v>0</v>
      </c>
    </row>
    <row r="307" spans="1:9" x14ac:dyDescent="0.3">
      <c r="A307" s="5">
        <v>44487</v>
      </c>
      <c r="B307" s="4">
        <v>1457</v>
      </c>
      <c r="C307" s="4">
        <v>16721</v>
      </c>
      <c r="D307" s="1">
        <v>2.6406006473777444E-2</v>
      </c>
      <c r="E307" s="1">
        <v>2.3341971461467104E-2</v>
      </c>
      <c r="F307" s="1">
        <v>3.4809603400982027E-2</v>
      </c>
      <c r="G307" s="1">
        <v>1.1874339521952181E-2</v>
      </c>
      <c r="H307" s="4">
        <f t="shared" si="36"/>
        <v>0</v>
      </c>
      <c r="I307" s="4">
        <f t="shared" si="37"/>
        <v>0</v>
      </c>
    </row>
    <row r="308" spans="1:9" x14ac:dyDescent="0.3">
      <c r="A308" s="5">
        <v>44488</v>
      </c>
      <c r="B308" s="4">
        <v>1471.75</v>
      </c>
      <c r="C308" s="4">
        <v>16903</v>
      </c>
      <c r="D308" s="1">
        <v>2.71792477952848E-2</v>
      </c>
      <c r="E308" s="1">
        <v>2.3341971461467104E-2</v>
      </c>
      <c r="F308" s="1">
        <v>3.4809603400982027E-2</v>
      </c>
      <c r="G308" s="1">
        <v>1.1874339521952181E-2</v>
      </c>
      <c r="H308" s="4">
        <f t="shared" si="36"/>
        <v>0</v>
      </c>
      <c r="I308" s="4">
        <f t="shared" si="37"/>
        <v>0</v>
      </c>
    </row>
    <row r="309" spans="1:9" x14ac:dyDescent="0.3">
      <c r="A309" s="5">
        <v>44489</v>
      </c>
      <c r="B309" s="4">
        <v>1473.25</v>
      </c>
      <c r="C309" s="4">
        <v>16882</v>
      </c>
      <c r="D309" s="1">
        <v>2.485856719130175E-2</v>
      </c>
      <c r="E309" s="1">
        <v>2.3341971461467104E-2</v>
      </c>
      <c r="F309" s="1">
        <v>3.4809603400982027E-2</v>
      </c>
      <c r="G309" s="1">
        <v>1.1874339521952181E-2</v>
      </c>
      <c r="H309" s="4">
        <f t="shared" si="36"/>
        <v>0</v>
      </c>
      <c r="I309" s="4">
        <f t="shared" si="37"/>
        <v>0</v>
      </c>
    </row>
    <row r="310" spans="1:9" x14ac:dyDescent="0.3">
      <c r="A310" s="5">
        <v>44490</v>
      </c>
      <c r="B310" s="4">
        <v>1466.75</v>
      </c>
      <c r="C310" s="4">
        <v>16815</v>
      </c>
      <c r="D310" s="1">
        <v>2.5314890222857933E-2</v>
      </c>
      <c r="E310" s="1">
        <v>2.3341971461467104E-2</v>
      </c>
      <c r="F310" s="1">
        <v>3.4809603400982027E-2</v>
      </c>
      <c r="G310" s="1">
        <v>1.1874339521952181E-2</v>
      </c>
      <c r="H310" s="4">
        <f t="shared" si="36"/>
        <v>0</v>
      </c>
      <c r="I310" s="4">
        <f t="shared" si="37"/>
        <v>0</v>
      </c>
    </row>
    <row r="311" spans="1:9" x14ac:dyDescent="0.3">
      <c r="A311" s="5">
        <v>44491</v>
      </c>
      <c r="B311" s="4">
        <v>1469.5</v>
      </c>
      <c r="C311" s="4">
        <v>16853</v>
      </c>
      <c r="D311" s="1">
        <v>2.5708891115885146E-2</v>
      </c>
      <c r="E311" s="1">
        <v>2.3341971461467104E-2</v>
      </c>
      <c r="F311" s="1">
        <v>3.4809603400982027E-2</v>
      </c>
      <c r="G311" s="1">
        <v>1.1874339521952181E-2</v>
      </c>
      <c r="H311" s="4">
        <f t="shared" si="36"/>
        <v>0</v>
      </c>
      <c r="I311" s="4">
        <f t="shared" si="37"/>
        <v>0</v>
      </c>
    </row>
    <row r="312" spans="1:9" x14ac:dyDescent="0.3">
      <c r="A312" s="5">
        <v>44494</v>
      </c>
      <c r="B312" s="4">
        <v>1472.75</v>
      </c>
      <c r="C312" s="4">
        <v>16891</v>
      </c>
      <c r="D312" s="1">
        <v>2.5753057718696182E-2</v>
      </c>
      <c r="E312" s="1">
        <v>2.3341971461467104E-2</v>
      </c>
      <c r="F312" s="1">
        <v>3.4809603400982027E-2</v>
      </c>
      <c r="G312" s="1">
        <v>1.1874339521952181E-2</v>
      </c>
      <c r="H312" s="4">
        <f t="shared" si="36"/>
        <v>0</v>
      </c>
      <c r="I312" s="4">
        <f t="shared" si="37"/>
        <v>0</v>
      </c>
    </row>
    <row r="313" spans="1:9" x14ac:dyDescent="0.3">
      <c r="A313" s="5">
        <v>44495</v>
      </c>
      <c r="B313" s="4">
        <v>1488</v>
      </c>
      <c r="C313" s="4">
        <v>17044</v>
      </c>
      <c r="D313" s="1">
        <v>2.4436595192093291E-2</v>
      </c>
      <c r="E313" s="1">
        <v>2.3341971461467104E-2</v>
      </c>
      <c r="F313" s="1">
        <v>3.4809603400982027E-2</v>
      </c>
      <c r="G313" s="1">
        <v>1.1874339521952181E-2</v>
      </c>
      <c r="H313" s="4">
        <f t="shared" si="36"/>
        <v>0</v>
      </c>
      <c r="I313" s="4">
        <f t="shared" si="37"/>
        <v>0</v>
      </c>
    </row>
    <row r="314" spans="1:9" x14ac:dyDescent="0.3">
      <c r="A314" s="5">
        <v>44496</v>
      </c>
      <c r="B314" s="4">
        <v>1489.75</v>
      </c>
      <c r="C314" s="4">
        <v>17068</v>
      </c>
      <c r="D314" s="1">
        <v>2.4674031227276183E-2</v>
      </c>
      <c r="E314" s="1">
        <v>2.3341971461467104E-2</v>
      </c>
      <c r="F314" s="1">
        <v>3.4809603400982027E-2</v>
      </c>
      <c r="G314" s="1">
        <v>1.1874339521952181E-2</v>
      </c>
      <c r="H314" s="4">
        <f t="shared" si="36"/>
        <v>0</v>
      </c>
      <c r="I314" s="4">
        <f t="shared" si="37"/>
        <v>0</v>
      </c>
    </row>
    <row r="315" spans="1:9" x14ac:dyDescent="0.3">
      <c r="A315" s="5">
        <v>44497</v>
      </c>
      <c r="B315" s="4">
        <v>1487.5</v>
      </c>
      <c r="C315" s="4">
        <v>17039</v>
      </c>
      <c r="D315" s="1">
        <v>2.448031556372654E-2</v>
      </c>
      <c r="E315" s="1">
        <v>2.3341971461467104E-2</v>
      </c>
      <c r="F315" s="1">
        <v>3.4809603400982027E-2</v>
      </c>
      <c r="G315" s="1">
        <v>1.1874339521952181E-2</v>
      </c>
      <c r="H315" s="4">
        <f t="shared" si="36"/>
        <v>0</v>
      </c>
      <c r="I315" s="4">
        <f t="shared" si="37"/>
        <v>0</v>
      </c>
    </row>
    <row r="316" spans="1:9" x14ac:dyDescent="0.3">
      <c r="A316" s="5">
        <v>44498</v>
      </c>
      <c r="B316" s="4">
        <v>1476</v>
      </c>
      <c r="C316" s="4">
        <v>16946</v>
      </c>
      <c r="D316" s="1">
        <v>2.6827129029754815E-2</v>
      </c>
      <c r="E316" s="1">
        <v>2.3341971461467104E-2</v>
      </c>
      <c r="F316" s="1">
        <v>3.4809603400982027E-2</v>
      </c>
      <c r="G316" s="1">
        <v>1.1874339521952181E-2</v>
      </c>
      <c r="H316" s="4">
        <f t="shared" si="36"/>
        <v>0</v>
      </c>
      <c r="I316" s="4">
        <f t="shared" si="37"/>
        <v>0</v>
      </c>
    </row>
    <row r="317" spans="1:9" x14ac:dyDescent="0.3">
      <c r="A317" s="5">
        <v>44501</v>
      </c>
      <c r="B317" s="4">
        <v>1487.25</v>
      </c>
      <c r="C317" s="4">
        <v>17080</v>
      </c>
      <c r="D317" s="1">
        <v>2.7118090575447784E-2</v>
      </c>
      <c r="E317" s="1">
        <v>2.3341971461467104E-2</v>
      </c>
      <c r="F317" s="1">
        <v>3.4809603400982027E-2</v>
      </c>
      <c r="G317" s="1">
        <v>1.1874339521952181E-2</v>
      </c>
      <c r="H317" s="4">
        <f t="shared" si="36"/>
        <v>0</v>
      </c>
      <c r="I317" s="4">
        <f t="shared" si="37"/>
        <v>0</v>
      </c>
    </row>
    <row r="318" spans="1:9" x14ac:dyDescent="0.3">
      <c r="A318" s="5">
        <v>44502</v>
      </c>
      <c r="B318" s="4">
        <v>1486.5</v>
      </c>
      <c r="C318" s="4">
        <v>17047</v>
      </c>
      <c r="D318" s="1">
        <v>2.5650833631153391E-2</v>
      </c>
      <c r="E318" s="1">
        <v>2.3341971461467104E-2</v>
      </c>
      <c r="F318" s="1">
        <v>3.4809603400982027E-2</v>
      </c>
      <c r="G318" s="1">
        <v>1.1874339521952181E-2</v>
      </c>
      <c r="H318" s="4">
        <f t="shared" si="36"/>
        <v>0</v>
      </c>
      <c r="I318" s="4">
        <f t="shared" si="37"/>
        <v>0</v>
      </c>
    </row>
    <row r="319" spans="1:9" x14ac:dyDescent="0.3">
      <c r="A319" s="5">
        <v>44503</v>
      </c>
      <c r="B319" s="4">
        <v>1488.25</v>
      </c>
      <c r="C319" s="4">
        <v>17091</v>
      </c>
      <c r="D319" s="1">
        <v>2.7088987432807743E-2</v>
      </c>
      <c r="E319" s="1">
        <v>2.3341971461467104E-2</v>
      </c>
      <c r="F319" s="1">
        <v>3.4809603400982027E-2</v>
      </c>
      <c r="G319" s="1">
        <v>1.1874339521952181E-2</v>
      </c>
      <c r="H319" s="4">
        <f t="shared" si="36"/>
        <v>0</v>
      </c>
      <c r="I319" s="4">
        <f t="shared" si="37"/>
        <v>0</v>
      </c>
    </row>
    <row r="320" spans="1:9" x14ac:dyDescent="0.3">
      <c r="A320" s="5">
        <v>44504</v>
      </c>
      <c r="B320" s="4">
        <v>1486.75</v>
      </c>
      <c r="C320" s="4">
        <v>17073</v>
      </c>
      <c r="D320" s="1">
        <v>2.7042422912814112E-2</v>
      </c>
      <c r="E320" s="1">
        <v>2.3341971461467104E-2</v>
      </c>
      <c r="F320" s="1">
        <v>3.4809603400982027E-2</v>
      </c>
      <c r="G320" s="1">
        <v>1.1874339521952181E-2</v>
      </c>
      <c r="H320" s="4">
        <f t="shared" si="36"/>
        <v>0</v>
      </c>
      <c r="I320" s="4">
        <f t="shared" si="37"/>
        <v>0</v>
      </c>
    </row>
    <row r="321" spans="1:9" x14ac:dyDescent="0.3">
      <c r="A321" s="5">
        <v>44505</v>
      </c>
      <c r="B321" s="4">
        <v>1506</v>
      </c>
      <c r="C321" s="4">
        <v>17269</v>
      </c>
      <c r="D321" s="1">
        <v>2.5554412125803339E-2</v>
      </c>
      <c r="E321" s="1">
        <v>2.3341971461467104E-2</v>
      </c>
      <c r="F321" s="1">
        <v>3.4809603400982027E-2</v>
      </c>
      <c r="G321" s="1">
        <v>1.1874339521952181E-2</v>
      </c>
      <c r="H321" s="4">
        <f t="shared" si="36"/>
        <v>0</v>
      </c>
      <c r="I321" s="4">
        <f t="shared" si="37"/>
        <v>0</v>
      </c>
    </row>
    <row r="322" spans="1:9" x14ac:dyDescent="0.3">
      <c r="A322" s="5">
        <v>44508</v>
      </c>
      <c r="B322" s="4">
        <v>1523.25</v>
      </c>
      <c r="C322" s="4">
        <v>17423</v>
      </c>
      <c r="D322" s="1">
        <v>2.2982582899092607E-2</v>
      </c>
      <c r="E322" s="1">
        <v>2.3341971461467104E-2</v>
      </c>
      <c r="F322" s="1">
        <v>3.4809603400982027E-2</v>
      </c>
      <c r="G322" s="1">
        <v>1.1874339521952181E-2</v>
      </c>
      <c r="H322" s="4">
        <f t="shared" si="36"/>
        <v>0</v>
      </c>
      <c r="I322" s="4">
        <f t="shared" si="37"/>
        <v>0</v>
      </c>
    </row>
    <row r="323" spans="1:9" x14ac:dyDescent="0.3">
      <c r="A323" s="5">
        <v>44509</v>
      </c>
      <c r="B323" s="4">
        <v>1533</v>
      </c>
      <c r="C323" s="4">
        <v>17551</v>
      </c>
      <c r="D323" s="1">
        <v>2.3943989607116078E-2</v>
      </c>
      <c r="E323" s="1">
        <v>2.3341971461467104E-2</v>
      </c>
      <c r="F323" s="1">
        <v>3.4809603400982027E-2</v>
      </c>
      <c r="G323" s="1">
        <v>1.1874339521952181E-2</v>
      </c>
      <c r="H323" s="4">
        <f t="shared" ref="H323:H386" si="38">IF(D323&gt;F323,999,)</f>
        <v>0</v>
      </c>
      <c r="I323" s="4">
        <f t="shared" ref="I323:I386" si="39">IF(D323&lt;G323,999,)</f>
        <v>0</v>
      </c>
    </row>
    <row r="324" spans="1:9" x14ac:dyDescent="0.3">
      <c r="A324" s="5">
        <v>44510</v>
      </c>
      <c r="B324" s="4">
        <v>1532.5</v>
      </c>
      <c r="C324" s="4">
        <v>17554</v>
      </c>
      <c r="D324" s="1">
        <v>2.4453146241164125E-2</v>
      </c>
      <c r="E324" s="1">
        <v>2.3341971461467104E-2</v>
      </c>
      <c r="F324" s="1">
        <v>3.4809603400982027E-2</v>
      </c>
      <c r="G324" s="1">
        <v>1.1874339521952181E-2</v>
      </c>
      <c r="H324" s="4">
        <f t="shared" si="38"/>
        <v>0</v>
      </c>
      <c r="I324" s="4">
        <f t="shared" si="39"/>
        <v>0</v>
      </c>
    </row>
    <row r="325" spans="1:9" x14ac:dyDescent="0.3">
      <c r="A325" s="5">
        <v>44511</v>
      </c>
      <c r="B325" s="4">
        <v>1523</v>
      </c>
      <c r="C325" s="4">
        <v>17473</v>
      </c>
      <c r="D325" s="1">
        <v>2.6086711653945605E-2</v>
      </c>
      <c r="E325" s="1">
        <v>2.3341971461467104E-2</v>
      </c>
      <c r="F325" s="1">
        <v>3.4809603400982027E-2</v>
      </c>
      <c r="G325" s="1">
        <v>1.1874339521952181E-2</v>
      </c>
      <c r="H325" s="4">
        <f t="shared" si="38"/>
        <v>0</v>
      </c>
      <c r="I325" s="4">
        <f t="shared" si="39"/>
        <v>0</v>
      </c>
    </row>
    <row r="326" spans="1:9" x14ac:dyDescent="0.3">
      <c r="A326" s="5">
        <v>44512</v>
      </c>
      <c r="B326" s="4">
        <v>1532</v>
      </c>
      <c r="C326" s="4">
        <v>17544</v>
      </c>
      <c r="D326" s="1">
        <v>2.4203706347911913E-2</v>
      </c>
      <c r="E326" s="1">
        <v>2.3341971461467104E-2</v>
      </c>
      <c r="F326" s="1">
        <v>3.4809603400982027E-2</v>
      </c>
      <c r="G326" s="1">
        <v>1.1874339521952181E-2</v>
      </c>
      <c r="H326" s="4">
        <f t="shared" si="38"/>
        <v>0</v>
      </c>
      <c r="I326" s="4">
        <f t="shared" si="39"/>
        <v>0</v>
      </c>
    </row>
    <row r="327" spans="1:9" x14ac:dyDescent="0.3">
      <c r="A327" s="5">
        <v>44515</v>
      </c>
      <c r="B327" s="4">
        <v>1543.5</v>
      </c>
      <c r="C327" s="4">
        <v>17664</v>
      </c>
      <c r="D327" s="1">
        <v>2.3526077097506537E-2</v>
      </c>
      <c r="E327" s="1">
        <v>2.3341971461467104E-2</v>
      </c>
      <c r="F327" s="1">
        <v>3.4809603400982027E-2</v>
      </c>
      <c r="G327" s="1">
        <v>1.1874339521952181E-2</v>
      </c>
      <c r="H327" s="4">
        <f t="shared" si="38"/>
        <v>0</v>
      </c>
      <c r="I327" s="4">
        <f t="shared" si="39"/>
        <v>0</v>
      </c>
    </row>
    <row r="328" spans="1:9" x14ac:dyDescent="0.3">
      <c r="A328" s="5">
        <v>44516</v>
      </c>
      <c r="B328" s="4">
        <v>1546</v>
      </c>
      <c r="C328" s="4">
        <v>17698</v>
      </c>
      <c r="D328" s="1">
        <v>2.3837873780455654E-2</v>
      </c>
      <c r="E328" s="1">
        <v>2.3341971461467104E-2</v>
      </c>
      <c r="F328" s="1">
        <v>3.4809603400982027E-2</v>
      </c>
      <c r="G328" s="1">
        <v>1.1874339521952181E-2</v>
      </c>
      <c r="H328" s="4">
        <f t="shared" si="38"/>
        <v>0</v>
      </c>
      <c r="I328" s="4">
        <f t="shared" si="39"/>
        <v>0</v>
      </c>
    </row>
    <row r="329" spans="1:9" x14ac:dyDescent="0.3">
      <c r="A329" s="5">
        <v>44517</v>
      </c>
      <c r="B329" s="4">
        <v>1554.75</v>
      </c>
      <c r="C329" s="4">
        <v>17723</v>
      </c>
      <c r="D329" s="1">
        <v>1.9513924482098544E-2</v>
      </c>
      <c r="E329" s="1">
        <v>2.3341971461467104E-2</v>
      </c>
      <c r="F329" s="1">
        <v>3.4809603400982027E-2</v>
      </c>
      <c r="G329" s="1">
        <v>1.1874339521952181E-2</v>
      </c>
      <c r="H329" s="4">
        <f t="shared" si="38"/>
        <v>0</v>
      </c>
      <c r="I329" s="4">
        <f t="shared" si="39"/>
        <v>0</v>
      </c>
    </row>
    <row r="330" spans="1:9" x14ac:dyDescent="0.3">
      <c r="A330" s="5">
        <v>44518</v>
      </c>
      <c r="B330" s="4">
        <v>1569</v>
      </c>
      <c r="C330" s="4">
        <v>17859</v>
      </c>
      <c r="D330" s="1">
        <v>1.8006810418659036E-2</v>
      </c>
      <c r="E330" s="1">
        <v>2.3341971461467104E-2</v>
      </c>
      <c r="F330" s="1">
        <v>3.4809603400982027E-2</v>
      </c>
      <c r="G330" s="1">
        <v>1.1874339521952181E-2</v>
      </c>
      <c r="H330" s="4">
        <f t="shared" si="38"/>
        <v>0</v>
      </c>
      <c r="I330" s="4">
        <f t="shared" si="39"/>
        <v>0</v>
      </c>
    </row>
    <row r="331" spans="1:9" x14ac:dyDescent="0.3">
      <c r="A331" s="5">
        <v>44519</v>
      </c>
      <c r="B331" s="4">
        <v>1564.5</v>
      </c>
      <c r="C331" s="4">
        <v>17852</v>
      </c>
      <c r="D331" s="1">
        <v>2.0534757177480101E-2</v>
      </c>
      <c r="E331" s="1">
        <v>2.3341971461467104E-2</v>
      </c>
      <c r="F331" s="1">
        <v>3.4809603400982027E-2</v>
      </c>
      <c r="G331" s="1">
        <v>1.1874339521952181E-2</v>
      </c>
      <c r="H331" s="4">
        <f t="shared" si="38"/>
        <v>0</v>
      </c>
      <c r="I331" s="4">
        <f t="shared" si="39"/>
        <v>0</v>
      </c>
    </row>
    <row r="332" spans="1:9" x14ac:dyDescent="0.3">
      <c r="A332" s="5">
        <v>44522</v>
      </c>
      <c r="B332" s="4">
        <v>1562.75</v>
      </c>
      <c r="C332" s="4">
        <v>17836</v>
      </c>
      <c r="D332" s="1">
        <v>2.0761886431504895E-2</v>
      </c>
      <c r="E332" s="1">
        <v>2.3341971461467104E-2</v>
      </c>
      <c r="F332" s="1">
        <v>3.4809603400982027E-2</v>
      </c>
      <c r="G332" s="1">
        <v>1.1874339521952181E-2</v>
      </c>
      <c r="H332" s="4">
        <f t="shared" si="38"/>
        <v>0</v>
      </c>
      <c r="I332" s="4">
        <f t="shared" si="39"/>
        <v>0</v>
      </c>
    </row>
    <row r="333" spans="1:9" x14ac:dyDescent="0.3">
      <c r="A333" s="5">
        <v>44523</v>
      </c>
      <c r="B333" s="4">
        <v>1547.75</v>
      </c>
      <c r="C333" s="4">
        <v>17659</v>
      </c>
      <c r="D333" s="1">
        <v>2.0426629465488233E-2</v>
      </c>
      <c r="E333" s="1">
        <v>2.3341971461467104E-2</v>
      </c>
      <c r="F333" s="1">
        <v>3.4809603400982027E-2</v>
      </c>
      <c r="G333" s="1">
        <v>1.1874339521952181E-2</v>
      </c>
      <c r="H333" s="4">
        <f t="shared" si="38"/>
        <v>0</v>
      </c>
      <c r="I333" s="4">
        <f t="shared" si="39"/>
        <v>0</v>
      </c>
    </row>
    <row r="334" spans="1:9" x14ac:dyDescent="0.3">
      <c r="A334" s="5">
        <v>44524</v>
      </c>
      <c r="B334" s="4">
        <v>1550</v>
      </c>
      <c r="C334" s="4">
        <v>17680</v>
      </c>
      <c r="D334" s="1">
        <v>2.0157090053763982E-2</v>
      </c>
      <c r="E334" s="1">
        <v>2.3341971461467104E-2</v>
      </c>
      <c r="F334" s="1">
        <v>3.4809603400982027E-2</v>
      </c>
      <c r="G334" s="1">
        <v>1.1874339521952181E-2</v>
      </c>
      <c r="H334" s="4">
        <f t="shared" si="38"/>
        <v>0</v>
      </c>
      <c r="I334" s="4">
        <f t="shared" si="39"/>
        <v>0</v>
      </c>
    </row>
    <row r="335" spans="1:9" x14ac:dyDescent="0.3">
      <c r="A335" s="5">
        <v>44525</v>
      </c>
      <c r="B335" s="4">
        <v>1548.25</v>
      </c>
      <c r="C335" s="4">
        <v>17673</v>
      </c>
      <c r="D335" s="1">
        <v>2.0905817303811247E-2</v>
      </c>
      <c r="E335" s="1">
        <v>2.3341971461467104E-2</v>
      </c>
      <c r="F335" s="1">
        <v>3.4809603400982027E-2</v>
      </c>
      <c r="G335" s="1">
        <v>1.1874339521952181E-2</v>
      </c>
      <c r="H335" s="4">
        <f t="shared" si="38"/>
        <v>0</v>
      </c>
      <c r="I335" s="4">
        <f t="shared" si="39"/>
        <v>0</v>
      </c>
    </row>
    <row r="336" spans="1:9" x14ac:dyDescent="0.3">
      <c r="A336" s="5">
        <v>44526</v>
      </c>
      <c r="B336" s="4">
        <v>1517.25</v>
      </c>
      <c r="C336" s="4">
        <v>17342</v>
      </c>
      <c r="D336" s="1">
        <v>2.2253310024990869E-2</v>
      </c>
      <c r="E336" s="1">
        <v>2.3341971461467104E-2</v>
      </c>
      <c r="F336" s="1">
        <v>3.4809603400982027E-2</v>
      </c>
      <c r="G336" s="1">
        <v>1.1874339521952181E-2</v>
      </c>
      <c r="H336" s="4">
        <f t="shared" si="38"/>
        <v>0</v>
      </c>
      <c r="I336" s="4">
        <f t="shared" si="39"/>
        <v>0</v>
      </c>
    </row>
    <row r="337" spans="1:9" x14ac:dyDescent="0.3">
      <c r="A337" s="5">
        <v>44529</v>
      </c>
      <c r="B337" s="4">
        <v>1519</v>
      </c>
      <c r="C337" s="4">
        <v>17311</v>
      </c>
      <c r="D337" s="1">
        <v>1.925035702284994E-2</v>
      </c>
      <c r="E337" s="1">
        <v>2.3341971461467104E-2</v>
      </c>
      <c r="F337" s="1">
        <v>3.4809603400982027E-2</v>
      </c>
      <c r="G337" s="1">
        <v>1.1874339521952181E-2</v>
      </c>
      <c r="H337" s="4">
        <f t="shared" si="38"/>
        <v>0</v>
      </c>
      <c r="I337" s="4">
        <f t="shared" si="39"/>
        <v>0</v>
      </c>
    </row>
    <row r="338" spans="1:9" x14ac:dyDescent="0.3">
      <c r="A338" s="5">
        <v>44530</v>
      </c>
      <c r="B338" s="4">
        <v>1511</v>
      </c>
      <c r="C338" s="4">
        <v>17330</v>
      </c>
      <c r="D338" s="1">
        <v>2.577140466440575E-2</v>
      </c>
      <c r="E338" s="1">
        <v>2.3341971461467104E-2</v>
      </c>
      <c r="F338" s="1">
        <v>3.4809603400982027E-2</v>
      </c>
      <c r="G338" s="1">
        <v>1.1874339521952181E-2</v>
      </c>
      <c r="H338" s="4">
        <f t="shared" si="38"/>
        <v>0</v>
      </c>
      <c r="I338" s="4">
        <f t="shared" si="39"/>
        <v>0</v>
      </c>
    </row>
    <row r="339" spans="1:9" x14ac:dyDescent="0.3">
      <c r="A339" s="5">
        <v>44531</v>
      </c>
      <c r="B339" s="4">
        <v>1538.5</v>
      </c>
      <c r="C339" s="4">
        <v>17584</v>
      </c>
      <c r="D339" s="1">
        <v>2.2201853807821692E-2</v>
      </c>
      <c r="E339" s="1">
        <v>2.3341971461467104E-2</v>
      </c>
      <c r="F339" s="1">
        <v>3.4809603400982027E-2</v>
      </c>
      <c r="G339" s="1">
        <v>1.1874339521952181E-2</v>
      </c>
      <c r="H339" s="4">
        <f t="shared" si="38"/>
        <v>0</v>
      </c>
      <c r="I339" s="4">
        <f t="shared" si="39"/>
        <v>0</v>
      </c>
    </row>
    <row r="340" spans="1:9" x14ac:dyDescent="0.3">
      <c r="A340" s="5">
        <v>44532</v>
      </c>
      <c r="B340" s="4">
        <v>1549.75</v>
      </c>
      <c r="C340" s="4">
        <v>17704</v>
      </c>
      <c r="D340" s="1">
        <v>2.1706710087648906E-2</v>
      </c>
      <c r="E340" s="1">
        <v>2.3341971461467104E-2</v>
      </c>
      <c r="F340" s="1">
        <v>3.4809603400982027E-2</v>
      </c>
      <c r="G340" s="1">
        <v>1.1874339521952181E-2</v>
      </c>
      <c r="H340" s="4">
        <f t="shared" si="38"/>
        <v>0</v>
      </c>
      <c r="I340" s="4">
        <f t="shared" si="39"/>
        <v>0</v>
      </c>
    </row>
    <row r="341" spans="1:9" x14ac:dyDescent="0.3">
      <c r="A341" s="5">
        <v>44533</v>
      </c>
      <c r="B341" s="4">
        <v>1551.5</v>
      </c>
      <c r="C341" s="4">
        <v>17706</v>
      </c>
      <c r="D341" s="1">
        <v>2.066957631727373E-2</v>
      </c>
      <c r="E341" s="1">
        <v>2.3341971461467104E-2</v>
      </c>
      <c r="F341" s="1">
        <v>3.4809603400982027E-2</v>
      </c>
      <c r="G341" s="1">
        <v>1.1874339521952181E-2</v>
      </c>
      <c r="H341" s="4">
        <f t="shared" si="38"/>
        <v>0</v>
      </c>
      <c r="I341" s="4">
        <f t="shared" si="39"/>
        <v>0</v>
      </c>
    </row>
    <row r="342" spans="1:9" x14ac:dyDescent="0.3">
      <c r="A342" s="5">
        <v>44536</v>
      </c>
      <c r="B342" s="4">
        <v>1554.25</v>
      </c>
      <c r="C342" s="4">
        <v>17692</v>
      </c>
      <c r="D342" s="1">
        <v>1.8058054863010264E-2</v>
      </c>
      <c r="E342" s="1">
        <v>2.3341971461467104E-2</v>
      </c>
      <c r="F342" s="1">
        <v>3.4809603400982027E-2</v>
      </c>
      <c r="G342" s="1">
        <v>1.1874339521952181E-2</v>
      </c>
      <c r="H342" s="4">
        <f t="shared" si="38"/>
        <v>0</v>
      </c>
      <c r="I342" s="4">
        <f t="shared" si="39"/>
        <v>0</v>
      </c>
    </row>
    <row r="343" spans="1:9" x14ac:dyDescent="0.3">
      <c r="A343" s="5">
        <v>44537</v>
      </c>
      <c r="B343" s="4">
        <v>1561.25</v>
      </c>
      <c r="C343" s="4">
        <v>17795</v>
      </c>
      <c r="D343" s="1">
        <v>1.9393900537096886E-2</v>
      </c>
      <c r="E343" s="1">
        <v>2.3341971461467104E-2</v>
      </c>
      <c r="F343" s="1">
        <v>3.4809603400982027E-2</v>
      </c>
      <c r="G343" s="1">
        <v>1.1874339521952181E-2</v>
      </c>
      <c r="H343" s="4">
        <f t="shared" si="38"/>
        <v>0</v>
      </c>
      <c r="I343" s="4">
        <f t="shared" si="39"/>
        <v>0</v>
      </c>
    </row>
    <row r="344" spans="1:9" x14ac:dyDescent="0.3">
      <c r="A344" s="5">
        <v>44538</v>
      </c>
      <c r="B344" s="4">
        <v>1568.75</v>
      </c>
      <c r="C344" s="4">
        <v>17853</v>
      </c>
      <c r="D344" s="1">
        <v>1.7826973356574349E-2</v>
      </c>
      <c r="E344" s="1">
        <v>2.3341971461467104E-2</v>
      </c>
      <c r="F344" s="1">
        <v>3.4809603400982027E-2</v>
      </c>
      <c r="G344" s="1">
        <v>1.1874339521952181E-2</v>
      </c>
      <c r="H344" s="4">
        <f t="shared" si="38"/>
        <v>0</v>
      </c>
      <c r="I344" s="4">
        <f t="shared" si="39"/>
        <v>0</v>
      </c>
    </row>
    <row r="345" spans="1:9" x14ac:dyDescent="0.3">
      <c r="A345" s="5">
        <v>44539</v>
      </c>
      <c r="B345" s="4">
        <v>1572.75</v>
      </c>
      <c r="C345" s="4">
        <v>17910</v>
      </c>
      <c r="D345" s="1">
        <v>1.8479710598474641E-2</v>
      </c>
      <c r="E345" s="1">
        <v>2.3341971461467104E-2</v>
      </c>
      <c r="F345" s="1">
        <v>3.4809603400982027E-2</v>
      </c>
      <c r="G345" s="1">
        <v>1.1874339521952181E-2</v>
      </c>
      <c r="H345" s="4">
        <f t="shared" si="38"/>
        <v>0</v>
      </c>
      <c r="I345" s="4">
        <f t="shared" si="39"/>
        <v>0</v>
      </c>
    </row>
    <row r="346" spans="1:9" x14ac:dyDescent="0.3">
      <c r="A346" s="5">
        <v>44540</v>
      </c>
      <c r="B346" s="4">
        <v>1564.75</v>
      </c>
      <c r="C346" s="4">
        <v>17818</v>
      </c>
      <c r="D346" s="1">
        <v>1.8428358996379179E-2</v>
      </c>
      <c r="E346" s="1">
        <v>2.3341971461467104E-2</v>
      </c>
      <c r="F346" s="1">
        <v>3.4809603400982027E-2</v>
      </c>
      <c r="G346" s="1">
        <v>1.1874339521952181E-2</v>
      </c>
      <c r="H346" s="4">
        <f t="shared" si="38"/>
        <v>0</v>
      </c>
      <c r="I346" s="4">
        <f t="shared" si="39"/>
        <v>0</v>
      </c>
    </row>
    <row r="347" spans="1:9" x14ac:dyDescent="0.3">
      <c r="A347" s="5">
        <v>44543</v>
      </c>
      <c r="B347" s="4">
        <v>1558.75</v>
      </c>
      <c r="C347" s="4">
        <v>17753</v>
      </c>
      <c r="D347" s="1">
        <v>1.8619008537156478E-2</v>
      </c>
      <c r="E347" s="1">
        <v>2.3341971461467104E-2</v>
      </c>
      <c r="F347" s="1">
        <v>3.4809603400982027E-2</v>
      </c>
      <c r="G347" s="1">
        <v>1.1874339521952181E-2</v>
      </c>
      <c r="H347" s="4">
        <f t="shared" si="38"/>
        <v>0</v>
      </c>
      <c r="I347" s="4">
        <f t="shared" si="39"/>
        <v>0</v>
      </c>
    </row>
    <row r="348" spans="1:9" x14ac:dyDescent="0.3">
      <c r="A348" s="5">
        <v>44544</v>
      </c>
      <c r="B348" s="4">
        <v>1545.75</v>
      </c>
      <c r="C348" s="4">
        <v>17602</v>
      </c>
      <c r="D348" s="1">
        <v>1.8448918236832812E-2</v>
      </c>
      <c r="E348" s="1">
        <v>2.3341971461467104E-2</v>
      </c>
      <c r="F348" s="1">
        <v>3.4809603400982027E-2</v>
      </c>
      <c r="G348" s="1">
        <v>1.1874339521952181E-2</v>
      </c>
      <c r="H348" s="4">
        <f t="shared" si="38"/>
        <v>0</v>
      </c>
      <c r="I348" s="4">
        <f t="shared" si="39"/>
        <v>0</v>
      </c>
    </row>
    <row r="349" spans="1:9" x14ac:dyDescent="0.3">
      <c r="A349" s="5">
        <v>44545</v>
      </c>
      <c r="B349" s="4">
        <v>1548</v>
      </c>
      <c r="C349" s="4">
        <v>17629</v>
      </c>
      <c r="D349" s="1">
        <v>1.8528559616575846E-2</v>
      </c>
      <c r="E349" s="1">
        <v>2.3341971461467104E-2</v>
      </c>
      <c r="F349" s="1">
        <v>3.4809603400982027E-2</v>
      </c>
      <c r="G349" s="1">
        <v>1.1874339521952181E-2</v>
      </c>
      <c r="H349" s="4">
        <f t="shared" si="38"/>
        <v>0</v>
      </c>
      <c r="I349" s="4">
        <f t="shared" si="39"/>
        <v>0</v>
      </c>
    </row>
    <row r="350" spans="1:9" x14ac:dyDescent="0.3">
      <c r="A350" s="5">
        <v>44546</v>
      </c>
      <c r="B350" s="4">
        <v>1564.75</v>
      </c>
      <c r="C350" s="4">
        <v>17804</v>
      </c>
      <c r="D350" s="1">
        <v>1.762815712041399E-2</v>
      </c>
      <c r="E350" s="1">
        <v>2.3341971461467104E-2</v>
      </c>
      <c r="F350" s="1">
        <v>3.4809603400982027E-2</v>
      </c>
      <c r="G350" s="1">
        <v>1.1874339521952181E-2</v>
      </c>
      <c r="H350" s="4">
        <f t="shared" si="38"/>
        <v>0</v>
      </c>
      <c r="I350" s="4">
        <f t="shared" si="39"/>
        <v>0</v>
      </c>
    </row>
    <row r="351" spans="1:9" x14ac:dyDescent="0.3">
      <c r="A351" s="5">
        <v>44547</v>
      </c>
      <c r="B351" s="4">
        <v>1564.5</v>
      </c>
      <c r="C351" s="4">
        <v>17785</v>
      </c>
      <c r="D351" s="1">
        <v>1.6704607685496642E-2</v>
      </c>
      <c r="E351" s="1">
        <v>2.3341971461467104E-2</v>
      </c>
      <c r="F351" s="1">
        <v>3.4809603400982027E-2</v>
      </c>
      <c r="G351" s="1">
        <v>1.1874339521952181E-2</v>
      </c>
      <c r="H351" s="4">
        <f t="shared" si="38"/>
        <v>0</v>
      </c>
      <c r="I351" s="4">
        <f t="shared" si="39"/>
        <v>0</v>
      </c>
    </row>
    <row r="352" spans="1:9" x14ac:dyDescent="0.3">
      <c r="A352" s="5">
        <v>44550</v>
      </c>
      <c r="B352" s="4">
        <v>1545.25</v>
      </c>
      <c r="C352" s="4">
        <v>17582</v>
      </c>
      <c r="D352" s="1">
        <v>1.7620888778785204E-2</v>
      </c>
      <c r="E352" s="1">
        <v>2.3341971461467104E-2</v>
      </c>
      <c r="F352" s="1">
        <v>3.4809603400982027E-2</v>
      </c>
      <c r="G352" s="1">
        <v>1.1874339521952181E-2</v>
      </c>
      <c r="H352" s="4">
        <f t="shared" si="38"/>
        <v>0</v>
      </c>
      <c r="I352" s="4">
        <f t="shared" si="39"/>
        <v>0</v>
      </c>
    </row>
    <row r="353" spans="1:9" x14ac:dyDescent="0.3">
      <c r="A353" s="5">
        <v>44551</v>
      </c>
      <c r="B353" s="4">
        <v>1566.5</v>
      </c>
      <c r="C353" s="4">
        <v>17796</v>
      </c>
      <c r="D353" s="1">
        <v>1.6034576484201146E-2</v>
      </c>
      <c r="E353" s="1">
        <v>2.3341971461467104E-2</v>
      </c>
      <c r="F353" s="1">
        <v>3.4809603400982027E-2</v>
      </c>
      <c r="G353" s="1">
        <v>1.1874339521952181E-2</v>
      </c>
      <c r="H353" s="4">
        <f t="shared" si="38"/>
        <v>0</v>
      </c>
      <c r="I353" s="4">
        <f t="shared" si="39"/>
        <v>0</v>
      </c>
    </row>
    <row r="354" spans="1:9" x14ac:dyDescent="0.3">
      <c r="A354" s="5">
        <v>44552</v>
      </c>
      <c r="B354" s="4">
        <v>1569</v>
      </c>
      <c r="C354" s="4">
        <v>17832</v>
      </c>
      <c r="D354" s="1">
        <v>1.6467744184194499E-2</v>
      </c>
      <c r="E354" s="1">
        <v>2.3341971461467104E-2</v>
      </c>
      <c r="F354" s="1">
        <v>3.4809603400982027E-2</v>
      </c>
      <c r="G354" s="1">
        <v>1.1874339521952181E-2</v>
      </c>
      <c r="H354" s="4">
        <f t="shared" si="38"/>
        <v>0</v>
      </c>
      <c r="I354" s="4">
        <f t="shared" si="39"/>
        <v>0</v>
      </c>
    </row>
    <row r="355" spans="1:9" x14ac:dyDescent="0.3">
      <c r="A355" s="5">
        <v>44553</v>
      </c>
      <c r="B355" s="4">
        <v>1579.25</v>
      </c>
      <c r="C355" s="4">
        <v>17951</v>
      </c>
      <c r="D355" s="1">
        <v>1.6609704385653234E-2</v>
      </c>
      <c r="E355" s="1">
        <v>2.3341971461467104E-2</v>
      </c>
      <c r="F355" s="1">
        <v>3.4809603400982027E-2</v>
      </c>
      <c r="G355" s="1">
        <v>1.1874339521952181E-2</v>
      </c>
      <c r="H355" s="4">
        <f t="shared" si="38"/>
        <v>0</v>
      </c>
      <c r="I355" s="4">
        <f t="shared" si="39"/>
        <v>0</v>
      </c>
    </row>
    <row r="356" spans="1:9" x14ac:dyDescent="0.3">
      <c r="A356" s="5">
        <v>44554</v>
      </c>
      <c r="B356" s="4">
        <v>1581.25</v>
      </c>
      <c r="C356" s="4">
        <v>17957</v>
      </c>
      <c r="D356" s="1">
        <v>1.5663239048090638E-2</v>
      </c>
      <c r="E356" s="1">
        <v>2.3341971461467104E-2</v>
      </c>
      <c r="F356" s="1">
        <v>3.4809603400982027E-2</v>
      </c>
      <c r="G356" s="1">
        <v>1.1874339521952181E-2</v>
      </c>
      <c r="H356" s="4">
        <f t="shared" si="38"/>
        <v>0</v>
      </c>
      <c r="I356" s="4">
        <f t="shared" si="39"/>
        <v>0</v>
      </c>
    </row>
    <row r="357" spans="1:9" x14ac:dyDescent="0.3">
      <c r="A357" s="5">
        <v>44557</v>
      </c>
      <c r="B357" s="4">
        <v>1591.5</v>
      </c>
      <c r="C357" s="4">
        <v>18070</v>
      </c>
      <c r="D357" s="1">
        <v>1.5472108499582138E-2</v>
      </c>
      <c r="E357" s="1">
        <v>2.3341971461467104E-2</v>
      </c>
      <c r="F357" s="1">
        <v>3.4809603400982027E-2</v>
      </c>
      <c r="G357" s="1">
        <v>1.1874339521952181E-2</v>
      </c>
      <c r="H357" s="4">
        <f t="shared" si="38"/>
        <v>0</v>
      </c>
      <c r="I357" s="4">
        <f t="shared" si="39"/>
        <v>0</v>
      </c>
    </row>
    <row r="358" spans="1:9" x14ac:dyDescent="0.3">
      <c r="A358" s="5">
        <v>44558</v>
      </c>
      <c r="B358" s="4">
        <v>1607.5</v>
      </c>
      <c r="C358" s="4">
        <v>18206</v>
      </c>
      <c r="D358" s="1">
        <v>1.2931429011146633E-2</v>
      </c>
      <c r="E358" s="1">
        <v>2.3341971461467104E-2</v>
      </c>
      <c r="F358" s="1">
        <v>3.4809603400982027E-2</v>
      </c>
      <c r="G358" s="1">
        <v>1.1874339521952181E-2</v>
      </c>
      <c r="H358" s="4">
        <f t="shared" si="38"/>
        <v>0</v>
      </c>
      <c r="I358" s="4">
        <f t="shared" si="39"/>
        <v>0</v>
      </c>
    </row>
    <row r="359" spans="1:9" x14ac:dyDescent="0.3">
      <c r="A359" s="5">
        <v>44559</v>
      </c>
      <c r="B359" s="4">
        <v>1609.25</v>
      </c>
      <c r="C359" s="4">
        <v>18274</v>
      </c>
      <c r="D359" s="1">
        <v>1.5609120934960252E-2</v>
      </c>
      <c r="E359" s="1">
        <v>2.3341971461467104E-2</v>
      </c>
      <c r="F359" s="1">
        <v>3.4809603400982027E-2</v>
      </c>
      <c r="G359" s="1">
        <v>1.1874339521952181E-2</v>
      </c>
      <c r="H359" s="4">
        <f t="shared" si="38"/>
        <v>0</v>
      </c>
      <c r="I359" s="4">
        <f t="shared" si="39"/>
        <v>0</v>
      </c>
    </row>
    <row r="360" spans="1:9" x14ac:dyDescent="0.3">
      <c r="A360" s="5">
        <v>44560</v>
      </c>
      <c r="B360" s="4">
        <v>1603</v>
      </c>
      <c r="C360" s="4">
        <v>18209</v>
      </c>
      <c r="D360" s="1">
        <v>1.5942347275292201E-2</v>
      </c>
      <c r="E360" s="1">
        <v>2.3341971461467104E-2</v>
      </c>
      <c r="F360" s="1">
        <v>3.4809603400982027E-2</v>
      </c>
      <c r="G360" s="1">
        <v>1.1874339521952181E-2</v>
      </c>
      <c r="H360" s="4">
        <f t="shared" si="38"/>
        <v>0</v>
      </c>
      <c r="I360" s="4">
        <f t="shared" si="39"/>
        <v>0</v>
      </c>
    </row>
    <row r="361" spans="1:9" x14ac:dyDescent="0.3">
      <c r="A361" s="5">
        <v>44564</v>
      </c>
      <c r="B361" s="4">
        <v>1602.5</v>
      </c>
      <c r="C361" s="4">
        <v>18272</v>
      </c>
      <c r="D361" s="1">
        <v>1.9775416016641678E-2</v>
      </c>
      <c r="E361" s="1">
        <v>2.3341971461467104E-2</v>
      </c>
      <c r="F361" s="1">
        <v>3.4809603400982027E-2</v>
      </c>
      <c r="G361" s="1">
        <v>1.1874339521952181E-2</v>
      </c>
      <c r="H361" s="4">
        <f t="shared" si="38"/>
        <v>0</v>
      </c>
      <c r="I361" s="4">
        <f t="shared" si="39"/>
        <v>0</v>
      </c>
    </row>
    <row r="362" spans="1:9" x14ac:dyDescent="0.3">
      <c r="A362" s="5">
        <v>44565</v>
      </c>
      <c r="B362" s="4">
        <v>1620.25</v>
      </c>
      <c r="C362" s="4">
        <v>18514</v>
      </c>
      <c r="D362" s="1">
        <v>2.196193279715164E-2</v>
      </c>
      <c r="E362" s="1">
        <v>2.3341971461467104E-2</v>
      </c>
      <c r="F362" s="1">
        <v>3.4809603400982027E-2</v>
      </c>
      <c r="G362" s="1">
        <v>1.1874339521952181E-2</v>
      </c>
      <c r="H362" s="4">
        <f t="shared" si="38"/>
        <v>0</v>
      </c>
      <c r="I362" s="4">
        <f t="shared" si="39"/>
        <v>0</v>
      </c>
    </row>
    <row r="363" spans="1:9" x14ac:dyDescent="0.3">
      <c r="A363" s="5">
        <v>44566</v>
      </c>
      <c r="B363" s="4">
        <v>1622.5</v>
      </c>
      <c r="C363" s="4">
        <v>18480</v>
      </c>
      <c r="D363" s="1">
        <v>1.8670550847458722E-2</v>
      </c>
      <c r="E363" s="1">
        <v>2.3341971461467104E-2</v>
      </c>
      <c r="F363" s="1">
        <v>3.4809603400982027E-2</v>
      </c>
      <c r="G363" s="1">
        <v>1.1874339521952181E-2</v>
      </c>
      <c r="H363" s="4">
        <f t="shared" si="38"/>
        <v>0</v>
      </c>
      <c r="I363" s="4">
        <f t="shared" si="39"/>
        <v>0</v>
      </c>
    </row>
    <row r="364" spans="1:9" x14ac:dyDescent="0.3">
      <c r="A364" s="5">
        <v>44567</v>
      </c>
      <c r="B364" s="4">
        <v>1609.25</v>
      </c>
      <c r="C364" s="4">
        <v>18337</v>
      </c>
      <c r="D364" s="1">
        <v>1.9110454776423813E-2</v>
      </c>
      <c r="E364" s="1">
        <v>2.3341971461467104E-2</v>
      </c>
      <c r="F364" s="1">
        <v>3.4809603400982027E-2</v>
      </c>
      <c r="G364" s="1">
        <v>1.1874339521952181E-2</v>
      </c>
      <c r="H364" s="4">
        <f t="shared" si="38"/>
        <v>0</v>
      </c>
      <c r="I364" s="4">
        <f t="shared" si="39"/>
        <v>0</v>
      </c>
    </row>
    <row r="365" spans="1:9" x14ac:dyDescent="0.3">
      <c r="A365" s="5">
        <v>44568</v>
      </c>
      <c r="B365" s="4">
        <v>1593</v>
      </c>
      <c r="C365" s="4">
        <v>18146</v>
      </c>
      <c r="D365" s="1">
        <v>1.8782838165673832E-2</v>
      </c>
      <c r="E365" s="1">
        <v>2.3341971461467104E-2</v>
      </c>
      <c r="F365" s="1">
        <v>3.4809603400982027E-2</v>
      </c>
      <c r="G365" s="1">
        <v>1.1874339521952181E-2</v>
      </c>
      <c r="H365" s="4">
        <f t="shared" si="38"/>
        <v>0</v>
      </c>
      <c r="I365" s="4">
        <f t="shared" si="39"/>
        <v>0</v>
      </c>
    </row>
    <row r="366" spans="1:9" x14ac:dyDescent="0.3">
      <c r="A366" s="5">
        <v>44571</v>
      </c>
      <c r="B366" s="4">
        <v>1600.25</v>
      </c>
      <c r="C366" s="4">
        <v>18260</v>
      </c>
      <c r="D366" s="1">
        <v>2.0538579583920136E-2</v>
      </c>
      <c r="E366" s="1">
        <v>2.3341971461467104E-2</v>
      </c>
      <c r="F366" s="1">
        <v>3.4809603400982027E-2</v>
      </c>
      <c r="G366" s="1">
        <v>1.1874339521952181E-2</v>
      </c>
      <c r="H366" s="4">
        <f t="shared" si="38"/>
        <v>0</v>
      </c>
      <c r="I366" s="4">
        <f t="shared" si="39"/>
        <v>0</v>
      </c>
    </row>
    <row r="367" spans="1:9" x14ac:dyDescent="0.3">
      <c r="A367" s="5">
        <v>44572</v>
      </c>
      <c r="B367" s="4">
        <v>1603</v>
      </c>
      <c r="C367" s="4">
        <v>18279</v>
      </c>
      <c r="D367" s="1">
        <v>1.9847886531114245E-2</v>
      </c>
      <c r="E367" s="1">
        <v>2.3341971461467104E-2</v>
      </c>
      <c r="F367" s="1">
        <v>3.4809603400982027E-2</v>
      </c>
      <c r="G367" s="1">
        <v>1.1874339521952181E-2</v>
      </c>
      <c r="H367" s="4">
        <f t="shared" si="38"/>
        <v>0</v>
      </c>
      <c r="I367" s="4">
        <f t="shared" si="39"/>
        <v>0</v>
      </c>
    </row>
    <row r="368" spans="1:9" x14ac:dyDescent="0.3">
      <c r="A368" s="5">
        <v>44573</v>
      </c>
      <c r="B368" s="4">
        <v>1610.75</v>
      </c>
      <c r="C368" s="4">
        <v>18376</v>
      </c>
      <c r="D368" s="1">
        <v>2.0326889000983783E-2</v>
      </c>
      <c r="E368" s="1">
        <v>2.3341971461467104E-2</v>
      </c>
      <c r="F368" s="1">
        <v>3.4809603400982027E-2</v>
      </c>
      <c r="G368" s="1">
        <v>1.1874339521952181E-2</v>
      </c>
      <c r="H368" s="4">
        <f t="shared" si="38"/>
        <v>0</v>
      </c>
      <c r="I368" s="4">
        <f t="shared" si="39"/>
        <v>0</v>
      </c>
    </row>
    <row r="369" spans="1:9" x14ac:dyDescent="0.3">
      <c r="A369" s="5">
        <v>44574</v>
      </c>
      <c r="B369" s="4">
        <v>1618.75</v>
      </c>
      <c r="C369" s="4">
        <v>18425</v>
      </c>
      <c r="D369" s="1">
        <v>1.7991624436937581E-2</v>
      </c>
      <c r="E369" s="1">
        <v>2.3341971461467104E-2</v>
      </c>
      <c r="F369" s="1">
        <v>3.4809603400982027E-2</v>
      </c>
      <c r="G369" s="1">
        <v>1.1874339521952181E-2</v>
      </c>
      <c r="H369" s="4">
        <f t="shared" si="38"/>
        <v>0</v>
      </c>
      <c r="I369" s="4">
        <f t="shared" si="39"/>
        <v>0</v>
      </c>
    </row>
    <row r="370" spans="1:9" x14ac:dyDescent="0.3">
      <c r="A370" s="5">
        <v>44575</v>
      </c>
      <c r="B370" s="4">
        <v>1606.75</v>
      </c>
      <c r="C370" s="4">
        <v>18360</v>
      </c>
      <c r="D370" s="1">
        <v>2.1976378948187936E-2</v>
      </c>
      <c r="E370" s="1">
        <v>2.3341971461467104E-2</v>
      </c>
      <c r="F370" s="1">
        <v>3.4809603400982027E-2</v>
      </c>
      <c r="G370" s="1">
        <v>1.1874339521952181E-2</v>
      </c>
      <c r="H370" s="4">
        <f t="shared" si="38"/>
        <v>0</v>
      </c>
      <c r="I370" s="4">
        <f t="shared" si="39"/>
        <v>0</v>
      </c>
    </row>
    <row r="371" spans="1:9" x14ac:dyDescent="0.3">
      <c r="A371" s="5">
        <v>44578</v>
      </c>
      <c r="B371" s="4">
        <v>1617.75</v>
      </c>
      <c r="C371" s="4">
        <v>18508</v>
      </c>
      <c r="D371" s="1">
        <v>2.3209519716170135E-2</v>
      </c>
      <c r="E371" s="1">
        <v>2.3341971461467104E-2</v>
      </c>
      <c r="F371" s="1">
        <v>3.4809603400982027E-2</v>
      </c>
      <c r="G371" s="1">
        <v>1.1874339521952181E-2</v>
      </c>
      <c r="H371" s="4">
        <f t="shared" si="38"/>
        <v>0</v>
      </c>
      <c r="I371" s="4">
        <f t="shared" si="39"/>
        <v>0</v>
      </c>
    </row>
    <row r="372" spans="1:9" x14ac:dyDescent="0.3">
      <c r="A372" s="5">
        <v>44579</v>
      </c>
      <c r="B372" s="4">
        <v>1607.25</v>
      </c>
      <c r="C372" s="4">
        <v>18350</v>
      </c>
      <c r="D372" s="1">
        <v>2.1101993084720938E-2</v>
      </c>
      <c r="E372" s="1">
        <v>2.3341971461467104E-2</v>
      </c>
      <c r="F372" s="1">
        <v>3.4809603400982027E-2</v>
      </c>
      <c r="G372" s="1">
        <v>1.1874339521952181E-2</v>
      </c>
      <c r="H372" s="4">
        <f t="shared" si="38"/>
        <v>0</v>
      </c>
      <c r="I372" s="4">
        <f t="shared" si="39"/>
        <v>0</v>
      </c>
    </row>
    <row r="373" spans="1:9" x14ac:dyDescent="0.3">
      <c r="A373" s="5">
        <v>44580</v>
      </c>
      <c r="B373" s="4">
        <v>1591.75</v>
      </c>
      <c r="C373" s="4">
        <v>18217</v>
      </c>
      <c r="D373" s="1">
        <v>2.3572217668578199E-2</v>
      </c>
      <c r="E373" s="1">
        <v>2.3341971461467104E-2</v>
      </c>
      <c r="F373" s="1">
        <v>3.4809603400982027E-2</v>
      </c>
      <c r="G373" s="1">
        <v>1.1874339521952181E-2</v>
      </c>
      <c r="H373" s="4">
        <f t="shared" si="38"/>
        <v>0</v>
      </c>
      <c r="I373" s="4">
        <f t="shared" si="39"/>
        <v>0</v>
      </c>
    </row>
    <row r="374" spans="1:9" x14ac:dyDescent="0.3">
      <c r="A374" s="5">
        <v>44581</v>
      </c>
      <c r="B374" s="4">
        <v>1598.75</v>
      </c>
      <c r="C374" s="4">
        <v>18224</v>
      </c>
      <c r="D374" s="1">
        <v>1.94821800886118E-2</v>
      </c>
      <c r="E374" s="1">
        <v>2.3341971461467104E-2</v>
      </c>
      <c r="F374" s="1">
        <v>3.4809603400982027E-2</v>
      </c>
      <c r="G374" s="1">
        <v>1.1874339521952181E-2</v>
      </c>
      <c r="H374" s="4">
        <f t="shared" si="38"/>
        <v>0</v>
      </c>
      <c r="I374" s="4">
        <f t="shared" si="39"/>
        <v>0</v>
      </c>
    </row>
    <row r="375" spans="1:9" x14ac:dyDescent="0.3">
      <c r="A375" s="5">
        <v>44582</v>
      </c>
      <c r="B375" s="4">
        <v>1568.75</v>
      </c>
      <c r="C375" s="4">
        <v>17896</v>
      </c>
      <c r="D375" s="1">
        <v>2.0278469455512038E-2</v>
      </c>
      <c r="E375" s="1">
        <v>2.3341971461467104E-2</v>
      </c>
      <c r="F375" s="1">
        <v>3.4809603400982027E-2</v>
      </c>
      <c r="G375" s="1">
        <v>1.1874339521952181E-2</v>
      </c>
      <c r="H375" s="4">
        <f t="shared" si="38"/>
        <v>0</v>
      </c>
      <c r="I375" s="4">
        <f t="shared" si="39"/>
        <v>0</v>
      </c>
    </row>
    <row r="376" spans="1:9" x14ac:dyDescent="0.3">
      <c r="A376" s="5">
        <v>44585</v>
      </c>
      <c r="B376" s="4">
        <v>1575.5</v>
      </c>
      <c r="C376" s="4">
        <v>17957</v>
      </c>
      <c r="D376" s="1">
        <v>1.9370039190601762E-2</v>
      </c>
      <c r="E376" s="1">
        <v>2.3341971461467104E-2</v>
      </c>
      <c r="F376" s="1">
        <v>3.4809603400982027E-2</v>
      </c>
      <c r="G376" s="1">
        <v>1.1874339521952181E-2</v>
      </c>
      <c r="H376" s="4">
        <f t="shared" si="38"/>
        <v>0</v>
      </c>
      <c r="I376" s="4">
        <f t="shared" si="39"/>
        <v>0</v>
      </c>
    </row>
    <row r="377" spans="1:9" x14ac:dyDescent="0.3">
      <c r="A377" s="5">
        <v>44586</v>
      </c>
      <c r="B377" s="4">
        <v>1552.25</v>
      </c>
      <c r="C377" s="4">
        <v>17674</v>
      </c>
      <c r="D377" s="1">
        <v>1.8332658070275176E-2</v>
      </c>
      <c r="E377" s="1">
        <v>2.3341971461467104E-2</v>
      </c>
      <c r="F377" s="1">
        <v>3.4809603400982027E-2</v>
      </c>
      <c r="G377" s="1">
        <v>1.1874339521952181E-2</v>
      </c>
      <c r="H377" s="4">
        <f t="shared" si="38"/>
        <v>0</v>
      </c>
      <c r="I377" s="4">
        <f t="shared" si="39"/>
        <v>0</v>
      </c>
    </row>
    <row r="378" spans="1:9" x14ac:dyDescent="0.3">
      <c r="A378" s="5">
        <v>44587</v>
      </c>
      <c r="B378" s="4">
        <v>1546</v>
      </c>
      <c r="C378" s="4">
        <v>17624</v>
      </c>
      <c r="D378" s="1">
        <v>1.9556937931220819E-2</v>
      </c>
      <c r="E378" s="1">
        <v>2.3341971461467104E-2</v>
      </c>
      <c r="F378" s="1">
        <v>3.4809603400982027E-2</v>
      </c>
      <c r="G378" s="1">
        <v>1.1874339521952181E-2</v>
      </c>
      <c r="H378" s="4">
        <f t="shared" si="38"/>
        <v>0</v>
      </c>
      <c r="I378" s="4">
        <f t="shared" si="39"/>
        <v>0</v>
      </c>
    </row>
    <row r="379" spans="1:9" x14ac:dyDescent="0.3">
      <c r="A379" s="5">
        <v>44599</v>
      </c>
      <c r="B379" s="4">
        <v>1566.5</v>
      </c>
      <c r="C379" s="4">
        <v>17896</v>
      </c>
      <c r="D379" s="1">
        <v>2.1743918900947401E-2</v>
      </c>
      <c r="E379" s="1">
        <v>2.3341971461467104E-2</v>
      </c>
      <c r="F379" s="1">
        <v>3.4809603400982027E-2</v>
      </c>
      <c r="G379" s="1">
        <v>1.1874339521952181E-2</v>
      </c>
      <c r="H379" s="4">
        <f t="shared" si="38"/>
        <v>0</v>
      </c>
      <c r="I379" s="4">
        <f t="shared" si="39"/>
        <v>0</v>
      </c>
    </row>
    <row r="380" spans="1:9" x14ac:dyDescent="0.3">
      <c r="A380" s="5">
        <v>44600</v>
      </c>
      <c r="B380" s="4">
        <v>1570.5</v>
      </c>
      <c r="C380" s="4">
        <v>17942</v>
      </c>
      <c r="D380" s="1">
        <v>2.1761186889791784E-2</v>
      </c>
      <c r="E380" s="1">
        <v>2.3341971461467104E-2</v>
      </c>
      <c r="F380" s="1">
        <v>3.4809603400982027E-2</v>
      </c>
      <c r="G380" s="1">
        <v>1.1874339521952181E-2</v>
      </c>
      <c r="H380" s="4">
        <f t="shared" si="38"/>
        <v>0</v>
      </c>
      <c r="I380" s="4">
        <f t="shared" si="39"/>
        <v>0</v>
      </c>
    </row>
    <row r="381" spans="1:9" x14ac:dyDescent="0.3">
      <c r="A381" s="5">
        <v>44601</v>
      </c>
      <c r="B381" s="4">
        <v>1591.5</v>
      </c>
      <c r="C381" s="4">
        <v>18164</v>
      </c>
      <c r="D381" s="1">
        <v>2.0754586540476128E-2</v>
      </c>
      <c r="E381" s="1">
        <v>2.3341971461467104E-2</v>
      </c>
      <c r="F381" s="1">
        <v>3.4809603400982027E-2</v>
      </c>
      <c r="G381" s="1">
        <v>1.1874339521952181E-2</v>
      </c>
      <c r="H381" s="4">
        <f t="shared" si="38"/>
        <v>0</v>
      </c>
      <c r="I381" s="4">
        <f t="shared" si="39"/>
        <v>0</v>
      </c>
    </row>
    <row r="382" spans="1:9" x14ac:dyDescent="0.3">
      <c r="A382" s="5">
        <v>44602</v>
      </c>
      <c r="B382" s="4">
        <v>1607.5</v>
      </c>
      <c r="C382" s="4">
        <v>18334</v>
      </c>
      <c r="D382" s="1">
        <v>2.0052994589166095E-2</v>
      </c>
      <c r="E382" s="1">
        <v>2.3341971461467104E-2</v>
      </c>
      <c r="F382" s="1">
        <v>3.4809603400982027E-2</v>
      </c>
      <c r="G382" s="1">
        <v>1.1874339521952181E-2</v>
      </c>
      <c r="H382" s="4">
        <f t="shared" si="38"/>
        <v>0</v>
      </c>
      <c r="I382" s="4">
        <f t="shared" si="39"/>
        <v>0</v>
      </c>
    </row>
    <row r="383" spans="1:9" x14ac:dyDescent="0.3">
      <c r="A383" s="5">
        <v>44603</v>
      </c>
      <c r="B383" s="4">
        <v>1600.75</v>
      </c>
      <c r="C383" s="4">
        <v>18273</v>
      </c>
      <c r="D383" s="1">
        <v>2.0946144629471641E-2</v>
      </c>
      <c r="E383" s="1">
        <v>2.3341971461467104E-2</v>
      </c>
      <c r="F383" s="1">
        <v>3.4809603400982027E-2</v>
      </c>
      <c r="G383" s="1">
        <v>1.1874339521952181E-2</v>
      </c>
      <c r="H383" s="4">
        <f t="shared" si="38"/>
        <v>0</v>
      </c>
      <c r="I383" s="4">
        <f t="shared" si="39"/>
        <v>0</v>
      </c>
    </row>
    <row r="384" spans="1:9" x14ac:dyDescent="0.3">
      <c r="A384" s="5">
        <v>44606</v>
      </c>
      <c r="B384" s="4">
        <v>1573.5</v>
      </c>
      <c r="C384" s="4">
        <v>17977</v>
      </c>
      <c r="D384" s="1">
        <v>2.1802499983450963E-2</v>
      </c>
      <c r="E384" s="1">
        <v>2.3341971461467104E-2</v>
      </c>
      <c r="F384" s="1">
        <v>3.4809603400982027E-2</v>
      </c>
      <c r="G384" s="1">
        <v>1.1874339521952181E-2</v>
      </c>
      <c r="H384" s="4">
        <f t="shared" si="38"/>
        <v>0</v>
      </c>
      <c r="I384" s="4">
        <f t="shared" si="39"/>
        <v>0</v>
      </c>
    </row>
    <row r="385" spans="1:9" x14ac:dyDescent="0.3">
      <c r="A385" s="5">
        <v>44607</v>
      </c>
      <c r="B385" s="4">
        <v>1571.25</v>
      </c>
      <c r="C385" s="4">
        <v>17955</v>
      </c>
      <c r="D385" s="1">
        <v>2.20134434665884E-2</v>
      </c>
      <c r="E385" s="1">
        <v>2.3341971461467104E-2</v>
      </c>
      <c r="F385" s="1">
        <v>3.4809603400982027E-2</v>
      </c>
      <c r="G385" s="1">
        <v>1.1874339521952181E-2</v>
      </c>
      <c r="H385" s="4">
        <f t="shared" si="38"/>
        <v>0</v>
      </c>
      <c r="I385" s="4">
        <f t="shared" si="39"/>
        <v>0</v>
      </c>
    </row>
    <row r="386" spans="1:9" x14ac:dyDescent="0.3">
      <c r="A386" s="5">
        <v>44608</v>
      </c>
      <c r="B386" s="4">
        <v>1597</v>
      </c>
      <c r="C386" s="4">
        <v>18206</v>
      </c>
      <c r="D386" s="1">
        <v>1.959127873225941E-2</v>
      </c>
      <c r="E386" s="1">
        <v>2.3341971461467104E-2</v>
      </c>
      <c r="F386" s="1">
        <v>3.4809603400982027E-2</v>
      </c>
      <c r="G386" s="1">
        <v>1.1874339521952181E-2</v>
      </c>
      <c r="H386" s="4">
        <f t="shared" si="38"/>
        <v>0</v>
      </c>
      <c r="I386" s="4">
        <f t="shared" si="39"/>
        <v>0</v>
      </c>
    </row>
    <row r="387" spans="1:9" x14ac:dyDescent="0.3">
      <c r="A387" s="5">
        <v>44609</v>
      </c>
      <c r="B387" s="4">
        <v>1599.5</v>
      </c>
      <c r="C387" s="4">
        <v>18244</v>
      </c>
      <c r="D387" s="1">
        <v>2.0122458515683173E-2</v>
      </c>
      <c r="E387" s="1">
        <v>2.3341971461467104E-2</v>
      </c>
      <c r="F387" s="1">
        <v>3.4809603400982027E-2</v>
      </c>
      <c r="G387" s="1">
        <v>1.1874339521952181E-2</v>
      </c>
      <c r="H387" s="4">
        <f t="shared" ref="H387:H450" si="40">IF(D387&gt;F387,999,)</f>
        <v>0</v>
      </c>
      <c r="I387" s="4">
        <f t="shared" ref="I387:I450" si="41">IF(D387&lt;G387,999,)</f>
        <v>0</v>
      </c>
    </row>
    <row r="388" spans="1:9" x14ac:dyDescent="0.3">
      <c r="A388" s="5">
        <v>44610</v>
      </c>
      <c r="B388" s="4">
        <v>1598</v>
      </c>
      <c r="C388" s="4">
        <v>18227</v>
      </c>
      <c r="D388" s="1">
        <v>2.0128564432755569E-2</v>
      </c>
      <c r="E388" s="1">
        <v>2.3341971461467104E-2</v>
      </c>
      <c r="F388" s="1">
        <v>3.4809603400982027E-2</v>
      </c>
      <c r="G388" s="1">
        <v>1.1874339521952181E-2</v>
      </c>
      <c r="H388" s="4">
        <f t="shared" si="40"/>
        <v>0</v>
      </c>
      <c r="I388" s="4">
        <f t="shared" si="41"/>
        <v>0</v>
      </c>
    </row>
    <row r="389" spans="1:9" x14ac:dyDescent="0.3">
      <c r="A389" s="5">
        <v>44613</v>
      </c>
      <c r="B389" s="4">
        <v>1596.25</v>
      </c>
      <c r="C389" s="4">
        <v>18212</v>
      </c>
      <c r="D389" s="1">
        <v>2.0406511028453034E-2</v>
      </c>
      <c r="E389" s="1">
        <v>2.3341971461467104E-2</v>
      </c>
      <c r="F389" s="1">
        <v>3.4809603400982027E-2</v>
      </c>
      <c r="G389" s="1">
        <v>1.1874339521952181E-2</v>
      </c>
      <c r="H389" s="4">
        <f t="shared" si="40"/>
        <v>0</v>
      </c>
      <c r="I389" s="4">
        <f t="shared" si="41"/>
        <v>0</v>
      </c>
    </row>
    <row r="390" spans="1:9" x14ac:dyDescent="0.3">
      <c r="A390" s="5">
        <v>44614</v>
      </c>
      <c r="B390" s="4">
        <v>1569.75</v>
      </c>
      <c r="C390" s="4">
        <v>17880</v>
      </c>
      <c r="D390" s="1">
        <v>1.8716903567448151E-2</v>
      </c>
      <c r="E390" s="1">
        <v>2.3341971461467104E-2</v>
      </c>
      <c r="F390" s="1">
        <v>3.4809603400982027E-2</v>
      </c>
      <c r="G390" s="1">
        <v>1.1874339521952181E-2</v>
      </c>
      <c r="H390" s="4">
        <f t="shared" si="40"/>
        <v>0</v>
      </c>
      <c r="I390" s="4">
        <f t="shared" si="41"/>
        <v>0</v>
      </c>
    </row>
    <row r="391" spans="1:9" x14ac:dyDescent="0.3">
      <c r="A391" s="5">
        <v>44615</v>
      </c>
      <c r="B391" s="4">
        <v>1583.5</v>
      </c>
      <c r="C391" s="4">
        <v>18042</v>
      </c>
      <c r="D391" s="1">
        <v>1.9020921317494111E-2</v>
      </c>
      <c r="E391" s="1">
        <v>2.3341971461467104E-2</v>
      </c>
      <c r="F391" s="1">
        <v>3.4809603400982027E-2</v>
      </c>
      <c r="G391" s="1">
        <v>1.1874339521952181E-2</v>
      </c>
      <c r="H391" s="4">
        <f t="shared" si="40"/>
        <v>0</v>
      </c>
      <c r="I391" s="4">
        <f t="shared" si="41"/>
        <v>0</v>
      </c>
    </row>
    <row r="392" spans="1:9" x14ac:dyDescent="0.3">
      <c r="A392" s="5">
        <v>44616</v>
      </c>
      <c r="B392" s="4">
        <v>1546.75</v>
      </c>
      <c r="C392" s="4">
        <v>17513</v>
      </c>
      <c r="D392" s="1">
        <v>1.2644277231157686E-2</v>
      </c>
      <c r="E392" s="1">
        <v>2.3341971461467104E-2</v>
      </c>
      <c r="F392" s="1">
        <v>3.4809603400982027E-2</v>
      </c>
      <c r="G392" s="1">
        <v>1.1874339521952181E-2</v>
      </c>
      <c r="H392" s="4">
        <f t="shared" si="40"/>
        <v>0</v>
      </c>
      <c r="I392" s="4">
        <f t="shared" si="41"/>
        <v>0</v>
      </c>
    </row>
    <row r="393" spans="1:9" x14ac:dyDescent="0.3">
      <c r="A393" s="5">
        <v>44617</v>
      </c>
      <c r="B393" s="4">
        <v>1540.75</v>
      </c>
      <c r="C393" s="4">
        <v>17610</v>
      </c>
      <c r="D393" s="1">
        <v>2.2218341818109E-2</v>
      </c>
      <c r="E393" s="1">
        <v>2.3341971461467104E-2</v>
      </c>
      <c r="F393" s="1">
        <v>3.4809603400982027E-2</v>
      </c>
      <c r="G393" s="1">
        <v>1.1874339521952181E-2</v>
      </c>
      <c r="H393" s="4">
        <f t="shared" si="40"/>
        <v>0</v>
      </c>
      <c r="I393" s="4">
        <f t="shared" si="41"/>
        <v>0</v>
      </c>
    </row>
    <row r="394" spans="1:9" x14ac:dyDescent="0.3">
      <c r="A394" s="5">
        <v>44621</v>
      </c>
      <c r="B394" s="4">
        <v>1572.25</v>
      </c>
      <c r="C394" s="4">
        <v>17912</v>
      </c>
      <c r="D394" s="1">
        <v>1.8917372263741905E-2</v>
      </c>
      <c r="E394" s="1">
        <v>2.3341971461467104E-2</v>
      </c>
      <c r="F394" s="1">
        <v>3.4809603400982027E-2</v>
      </c>
      <c r="G394" s="1">
        <v>1.1874339521952181E-2</v>
      </c>
      <c r="H394" s="4">
        <f t="shared" si="40"/>
        <v>0</v>
      </c>
      <c r="I394" s="4">
        <f t="shared" si="41"/>
        <v>0</v>
      </c>
    </row>
    <row r="395" spans="1:9" x14ac:dyDescent="0.3">
      <c r="A395" s="5">
        <v>44622</v>
      </c>
      <c r="B395" s="4">
        <v>1563.5</v>
      </c>
      <c r="C395" s="4">
        <v>17838</v>
      </c>
      <c r="D395" s="1">
        <v>2.0386640050368943E-2</v>
      </c>
      <c r="E395" s="1">
        <v>2.3341971461467104E-2</v>
      </c>
      <c r="F395" s="1">
        <v>3.4809603400982027E-2</v>
      </c>
      <c r="G395" s="1">
        <v>1.1874339521952181E-2</v>
      </c>
      <c r="H395" s="4">
        <f t="shared" si="40"/>
        <v>0</v>
      </c>
      <c r="I395" s="4">
        <f t="shared" si="41"/>
        <v>0</v>
      </c>
    </row>
    <row r="396" spans="1:9" x14ac:dyDescent="0.3">
      <c r="A396" s="5">
        <v>44623</v>
      </c>
      <c r="B396" s="4">
        <v>1570</v>
      </c>
      <c r="C396" s="4">
        <v>17929</v>
      </c>
      <c r="D396" s="1">
        <v>2.1346028645834458E-2</v>
      </c>
      <c r="E396" s="1">
        <v>2.3341971461467104E-2</v>
      </c>
      <c r="F396" s="1">
        <v>3.4809603400982027E-2</v>
      </c>
      <c r="G396" s="1">
        <v>1.1874339521952181E-2</v>
      </c>
      <c r="H396" s="4">
        <f t="shared" si="40"/>
        <v>0</v>
      </c>
      <c r="I396" s="4">
        <f t="shared" si="41"/>
        <v>0</v>
      </c>
    </row>
    <row r="397" spans="1:9" x14ac:dyDescent="0.3">
      <c r="A397" s="5">
        <v>44624</v>
      </c>
      <c r="B397" s="4">
        <v>1544</v>
      </c>
      <c r="C397" s="4">
        <v>17668</v>
      </c>
      <c r="D397" s="1">
        <v>2.3426326033571865E-2</v>
      </c>
      <c r="E397" s="1">
        <v>2.3341971461467104E-2</v>
      </c>
      <c r="F397" s="1">
        <v>3.4809603400982027E-2</v>
      </c>
      <c r="G397" s="1">
        <v>1.1874339521952181E-2</v>
      </c>
      <c r="H397" s="4">
        <f t="shared" si="40"/>
        <v>0</v>
      </c>
      <c r="I397" s="4">
        <f t="shared" si="41"/>
        <v>0</v>
      </c>
    </row>
    <row r="398" spans="1:9" x14ac:dyDescent="0.3">
      <c r="A398" s="5">
        <v>44627</v>
      </c>
      <c r="B398" s="4">
        <v>1490.5</v>
      </c>
      <c r="C398" s="4">
        <v>17058</v>
      </c>
      <c r="D398" s="1">
        <v>2.3558382778431142E-2</v>
      </c>
      <c r="E398" s="1">
        <v>2.3341971461467104E-2</v>
      </c>
      <c r="F398" s="1">
        <v>3.4809603400982027E-2</v>
      </c>
      <c r="G398" s="1">
        <v>1.1874339521952181E-2</v>
      </c>
      <c r="H398" s="4">
        <f t="shared" si="40"/>
        <v>0</v>
      </c>
      <c r="I398" s="4">
        <f t="shared" si="41"/>
        <v>0</v>
      </c>
    </row>
    <row r="399" spans="1:9" x14ac:dyDescent="0.3">
      <c r="A399" s="5">
        <v>44628</v>
      </c>
      <c r="B399" s="4">
        <v>1462.25</v>
      </c>
      <c r="C399" s="4">
        <v>16707</v>
      </c>
      <c r="D399" s="1">
        <v>2.1864548159942876E-2</v>
      </c>
      <c r="E399" s="1">
        <v>2.3341971461467104E-2</v>
      </c>
      <c r="F399" s="1">
        <v>3.4809603400982027E-2</v>
      </c>
      <c r="G399" s="1">
        <v>1.1874339521952181E-2</v>
      </c>
      <c r="H399" s="4">
        <f t="shared" si="40"/>
        <v>0</v>
      </c>
      <c r="I399" s="4">
        <f t="shared" si="41"/>
        <v>0</v>
      </c>
    </row>
    <row r="400" spans="1:9" x14ac:dyDescent="0.3">
      <c r="A400" s="5">
        <v>44629</v>
      </c>
      <c r="B400" s="4">
        <v>1482</v>
      </c>
      <c r="C400" s="4">
        <v>16949</v>
      </c>
      <c r="D400" s="1">
        <v>2.2850980428335665E-2</v>
      </c>
      <c r="E400" s="1">
        <v>2.3341971461467104E-2</v>
      </c>
      <c r="F400" s="1">
        <v>3.4809603400982027E-2</v>
      </c>
      <c r="G400" s="1">
        <v>1.1874339521952181E-2</v>
      </c>
      <c r="H400" s="4">
        <f t="shared" si="40"/>
        <v>0</v>
      </c>
      <c r="I400" s="4">
        <f t="shared" si="41"/>
        <v>0</v>
      </c>
    </row>
    <row r="401" spans="1:9" x14ac:dyDescent="0.3">
      <c r="A401" s="5">
        <v>44630</v>
      </c>
      <c r="B401" s="4">
        <v>1526</v>
      </c>
      <c r="C401" s="4">
        <v>17436</v>
      </c>
      <c r="D401" s="1">
        <v>2.1900981938074437E-2</v>
      </c>
      <c r="E401" s="1">
        <v>2.3341971461467104E-2</v>
      </c>
      <c r="F401" s="1">
        <v>3.4809603400982027E-2</v>
      </c>
      <c r="G401" s="1">
        <v>1.1874339521952181E-2</v>
      </c>
      <c r="H401" s="4">
        <f t="shared" si="40"/>
        <v>0</v>
      </c>
      <c r="I401" s="4">
        <f t="shared" si="41"/>
        <v>0</v>
      </c>
    </row>
    <row r="402" spans="1:9" x14ac:dyDescent="0.3">
      <c r="A402" s="5">
        <v>44631</v>
      </c>
      <c r="B402" s="4">
        <v>1509.25</v>
      </c>
      <c r="C402" s="4">
        <v>17226</v>
      </c>
      <c r="D402" s="1">
        <v>2.0797853341892658E-2</v>
      </c>
      <c r="E402" s="1">
        <v>2.3341971461467104E-2</v>
      </c>
      <c r="F402" s="1">
        <v>3.4809603400982027E-2</v>
      </c>
      <c r="G402" s="1">
        <v>1.1874339521952181E-2</v>
      </c>
      <c r="H402" s="4">
        <f t="shared" si="40"/>
        <v>0</v>
      </c>
      <c r="I402" s="4">
        <f t="shared" si="41"/>
        <v>0</v>
      </c>
    </row>
    <row r="403" spans="1:9" x14ac:dyDescent="0.3">
      <c r="A403" s="5">
        <v>44634</v>
      </c>
      <c r="B403" s="4">
        <v>1509.5</v>
      </c>
      <c r="C403" s="4">
        <v>17240</v>
      </c>
      <c r="D403" s="1">
        <v>2.1458281577786176E-2</v>
      </c>
      <c r="E403" s="1">
        <v>2.3341971461467104E-2</v>
      </c>
      <c r="F403" s="1">
        <v>3.4809603400982027E-2</v>
      </c>
      <c r="G403" s="1">
        <v>1.1874339521952181E-2</v>
      </c>
      <c r="H403" s="4">
        <f t="shared" si="40"/>
        <v>0</v>
      </c>
      <c r="I403" s="4">
        <f t="shared" si="41"/>
        <v>0</v>
      </c>
    </row>
    <row r="404" spans="1:9" x14ac:dyDescent="0.3">
      <c r="A404" s="5">
        <v>44635</v>
      </c>
      <c r="B404" s="4">
        <v>1479.25</v>
      </c>
      <c r="C404" s="4">
        <v>16885</v>
      </c>
      <c r="D404" s="1">
        <v>2.0883011432455412E-2</v>
      </c>
      <c r="E404" s="1">
        <v>2.3341971461467104E-2</v>
      </c>
      <c r="F404" s="1">
        <v>3.4809603400982027E-2</v>
      </c>
      <c r="G404" s="1">
        <v>1.1874339521952181E-2</v>
      </c>
      <c r="H404" s="4">
        <f t="shared" si="40"/>
        <v>0</v>
      </c>
      <c r="I404" s="4">
        <f t="shared" si="41"/>
        <v>0</v>
      </c>
    </row>
    <row r="405" spans="1:9" x14ac:dyDescent="0.3">
      <c r="A405" s="5">
        <v>44636</v>
      </c>
      <c r="B405" s="4">
        <v>1488.5</v>
      </c>
      <c r="C405" s="4">
        <v>16937</v>
      </c>
      <c r="D405" s="1">
        <v>1.7663359628681929E-2</v>
      </c>
      <c r="E405" s="1">
        <v>2.3341971461467104E-2</v>
      </c>
      <c r="F405" s="1">
        <v>3.4809603400982027E-2</v>
      </c>
      <c r="G405" s="1">
        <v>1.1874339521952181E-2</v>
      </c>
      <c r="H405" s="4">
        <f t="shared" si="40"/>
        <v>0</v>
      </c>
      <c r="I405" s="4">
        <f t="shared" si="41"/>
        <v>0</v>
      </c>
    </row>
    <row r="406" spans="1:9" x14ac:dyDescent="0.3">
      <c r="A406" s="5">
        <v>44637</v>
      </c>
      <c r="B406" s="4">
        <v>1533</v>
      </c>
      <c r="C406" s="4">
        <v>17444</v>
      </c>
      <c r="D406" s="1">
        <v>1.7701495909437703E-2</v>
      </c>
      <c r="E406" s="1">
        <v>2.3341971461467104E-2</v>
      </c>
      <c r="F406" s="1">
        <v>3.4809603400982027E-2</v>
      </c>
      <c r="G406" s="1">
        <v>1.1874339521952181E-2</v>
      </c>
      <c r="H406" s="4">
        <f t="shared" si="40"/>
        <v>0</v>
      </c>
      <c r="I406" s="4">
        <f t="shared" si="41"/>
        <v>0</v>
      </c>
    </row>
    <row r="407" spans="1:9" x14ac:dyDescent="0.3">
      <c r="A407" s="5">
        <v>44638</v>
      </c>
      <c r="B407" s="4">
        <v>1529.25</v>
      </c>
      <c r="C407" s="4">
        <v>17393</v>
      </c>
      <c r="D407" s="1">
        <v>1.7214395247535208E-2</v>
      </c>
      <c r="E407" s="1">
        <v>2.3341971461467104E-2</v>
      </c>
      <c r="F407" s="1">
        <v>3.4809603400982027E-2</v>
      </c>
      <c r="G407" s="1">
        <v>1.1874339521952181E-2</v>
      </c>
      <c r="H407" s="4">
        <f t="shared" si="40"/>
        <v>0</v>
      </c>
      <c r="I407" s="4">
        <f t="shared" si="41"/>
        <v>0</v>
      </c>
    </row>
    <row r="408" spans="1:9" x14ac:dyDescent="0.3">
      <c r="A408" s="5">
        <v>44641</v>
      </c>
      <c r="B408" s="4">
        <v>1536.5</v>
      </c>
      <c r="C408" s="4">
        <v>17491</v>
      </c>
      <c r="D408" s="1">
        <v>1.8119053127374274E-2</v>
      </c>
      <c r="E408" s="1">
        <v>2.3341971461467104E-2</v>
      </c>
      <c r="F408" s="1">
        <v>3.4809603400982027E-2</v>
      </c>
      <c r="G408" s="1">
        <v>1.1874339521952181E-2</v>
      </c>
      <c r="H408" s="4">
        <f t="shared" si="40"/>
        <v>0</v>
      </c>
      <c r="I408" s="4">
        <f t="shared" si="41"/>
        <v>0</v>
      </c>
    </row>
    <row r="409" spans="1:9" x14ac:dyDescent="0.3">
      <c r="A409" s="5">
        <v>44642</v>
      </c>
      <c r="B409" s="4">
        <v>1538.25</v>
      </c>
      <c r="C409" s="4">
        <v>17522</v>
      </c>
      <c r="D409" s="1">
        <v>1.8763183778917059E-2</v>
      </c>
      <c r="E409" s="1">
        <v>2.3341971461467104E-2</v>
      </c>
      <c r="F409" s="1">
        <v>3.4809603400982027E-2</v>
      </c>
      <c r="G409" s="1">
        <v>1.1874339521952181E-2</v>
      </c>
      <c r="H409" s="4">
        <f t="shared" si="40"/>
        <v>0</v>
      </c>
      <c r="I409" s="4">
        <f t="shared" si="41"/>
        <v>0</v>
      </c>
    </row>
    <row r="410" spans="1:9" x14ac:dyDescent="0.3">
      <c r="A410" s="5">
        <v>44643</v>
      </c>
      <c r="B410" s="4">
        <v>1555.5</v>
      </c>
      <c r="C410" s="4">
        <v>17699</v>
      </c>
      <c r="D410" s="1">
        <v>1.7642423473830826E-2</v>
      </c>
      <c r="E410" s="1">
        <v>2.3341971461467104E-2</v>
      </c>
      <c r="F410" s="1">
        <v>3.4809603400982027E-2</v>
      </c>
      <c r="G410" s="1">
        <v>1.1874339521952181E-2</v>
      </c>
      <c r="H410" s="4">
        <f t="shared" si="40"/>
        <v>0</v>
      </c>
      <c r="I410" s="4">
        <f t="shared" si="41"/>
        <v>0</v>
      </c>
    </row>
    <row r="411" spans="1:9" x14ac:dyDescent="0.3">
      <c r="A411" s="5">
        <v>44644</v>
      </c>
      <c r="B411" s="4">
        <v>1551</v>
      </c>
      <c r="C411" s="4">
        <v>17669</v>
      </c>
      <c r="D411" s="1">
        <v>1.8865044645257179E-2</v>
      </c>
      <c r="E411" s="1">
        <v>2.3341971461467104E-2</v>
      </c>
      <c r="F411" s="1">
        <v>3.4809603400982027E-2</v>
      </c>
      <c r="G411" s="1">
        <v>1.1874339521952181E-2</v>
      </c>
      <c r="H411" s="4">
        <f t="shared" si="40"/>
        <v>0</v>
      </c>
      <c r="I411" s="4">
        <f t="shared" si="41"/>
        <v>0</v>
      </c>
    </row>
    <row r="412" spans="1:9" x14ac:dyDescent="0.3">
      <c r="A412" s="5">
        <v>44645</v>
      </c>
      <c r="B412" s="4">
        <v>1545</v>
      </c>
      <c r="C412" s="4">
        <v>17621</v>
      </c>
      <c r="D412" s="1">
        <v>2.0043181550028377E-2</v>
      </c>
      <c r="E412" s="1">
        <v>2.3341971461467104E-2</v>
      </c>
      <c r="F412" s="1">
        <v>3.4809603400982027E-2</v>
      </c>
      <c r="G412" s="1">
        <v>1.1874339521952181E-2</v>
      </c>
      <c r="H412" s="4">
        <f t="shared" si="40"/>
        <v>0</v>
      </c>
      <c r="I412" s="4">
        <f t="shared" si="41"/>
        <v>0</v>
      </c>
    </row>
    <row r="413" spans="1:9" x14ac:dyDescent="0.3">
      <c r="A413" s="5">
        <v>44648</v>
      </c>
      <c r="B413" s="4">
        <v>1531.75</v>
      </c>
      <c r="C413" s="4">
        <v>17437</v>
      </c>
      <c r="D413" s="1">
        <v>1.8123280748464587E-2</v>
      </c>
      <c r="E413" s="1">
        <v>2.3341971461467104E-2</v>
      </c>
      <c r="F413" s="1">
        <v>3.4809603400982027E-2</v>
      </c>
      <c r="G413" s="1">
        <v>1.1874339521952181E-2</v>
      </c>
      <c r="H413" s="4">
        <f t="shared" si="40"/>
        <v>0</v>
      </c>
      <c r="I413" s="4">
        <f t="shared" si="41"/>
        <v>0</v>
      </c>
    </row>
    <row r="414" spans="1:9" x14ac:dyDescent="0.3">
      <c r="A414" s="5">
        <v>44649</v>
      </c>
      <c r="B414" s="4">
        <v>1539.5</v>
      </c>
      <c r="C414" s="4">
        <v>17546</v>
      </c>
      <c r="D414" s="1">
        <v>1.9330270752139445E-2</v>
      </c>
      <c r="E414" s="1">
        <v>2.3341971461467104E-2</v>
      </c>
      <c r="F414" s="1">
        <v>3.4809603400982027E-2</v>
      </c>
      <c r="G414" s="1">
        <v>1.1874339521952181E-2</v>
      </c>
      <c r="H414" s="4">
        <f t="shared" si="40"/>
        <v>0</v>
      </c>
      <c r="I414" s="4">
        <f t="shared" si="41"/>
        <v>0</v>
      </c>
    </row>
    <row r="415" spans="1:9" x14ac:dyDescent="0.3">
      <c r="A415" s="5">
        <v>44650</v>
      </c>
      <c r="B415" s="4">
        <v>1556</v>
      </c>
      <c r="C415" s="4">
        <v>17740</v>
      </c>
      <c r="D415" s="1">
        <v>1.9672044036526781E-2</v>
      </c>
      <c r="E415" s="1">
        <v>2.3341971461467104E-2</v>
      </c>
      <c r="F415" s="1">
        <v>3.4809603400982027E-2</v>
      </c>
      <c r="G415" s="1">
        <v>1.1874339521952181E-2</v>
      </c>
      <c r="H415" s="4">
        <f t="shared" si="40"/>
        <v>0</v>
      </c>
      <c r="I415" s="4">
        <f t="shared" si="41"/>
        <v>0</v>
      </c>
    </row>
    <row r="416" spans="1:9" x14ac:dyDescent="0.3">
      <c r="A416" s="5">
        <v>44651</v>
      </c>
      <c r="B416" s="4">
        <v>1544</v>
      </c>
      <c r="C416" s="4">
        <v>17634</v>
      </c>
      <c r="D416" s="1">
        <v>2.1456861743038846E-2</v>
      </c>
      <c r="E416" s="1">
        <v>2.3341971461467104E-2</v>
      </c>
      <c r="F416" s="1">
        <v>3.4809603400982027E-2</v>
      </c>
      <c r="G416" s="1">
        <v>1.1874339521952181E-2</v>
      </c>
      <c r="H416" s="4">
        <f t="shared" si="40"/>
        <v>0</v>
      </c>
      <c r="I416" s="4">
        <f t="shared" si="41"/>
        <v>0</v>
      </c>
    </row>
    <row r="417" spans="1:9" x14ac:dyDescent="0.3">
      <c r="A417" s="5">
        <v>44652</v>
      </c>
      <c r="B417" s="4">
        <v>1538</v>
      </c>
      <c r="C417" s="4">
        <v>17557</v>
      </c>
      <c r="D417" s="1">
        <v>2.0964081379363009E-2</v>
      </c>
      <c r="E417" s="1">
        <v>2.3341971461467104E-2</v>
      </c>
      <c r="F417" s="1">
        <v>3.4809603400982027E-2</v>
      </c>
      <c r="G417" s="1">
        <v>1.1874339521952181E-2</v>
      </c>
      <c r="H417" s="4">
        <f t="shared" si="40"/>
        <v>0</v>
      </c>
      <c r="I417" s="4">
        <f t="shared" si="41"/>
        <v>0</v>
      </c>
    </row>
    <row r="418" spans="1:9" x14ac:dyDescent="0.3">
      <c r="A418" s="5">
        <v>44657</v>
      </c>
      <c r="B418" s="4">
        <v>1535.25</v>
      </c>
      <c r="C418" s="4">
        <v>17505</v>
      </c>
      <c r="D418" s="1">
        <v>1.9763583139962071E-2</v>
      </c>
      <c r="E418" s="1">
        <v>2.3341971461467104E-2</v>
      </c>
      <c r="F418" s="1">
        <v>3.4809603400982027E-2</v>
      </c>
      <c r="G418" s="1">
        <v>1.1874339521952181E-2</v>
      </c>
      <c r="H418" s="4">
        <f t="shared" si="40"/>
        <v>0</v>
      </c>
      <c r="I418" s="4">
        <f t="shared" si="41"/>
        <v>0</v>
      </c>
    </row>
    <row r="419" spans="1:9" x14ac:dyDescent="0.3">
      <c r="A419" s="5">
        <v>44658</v>
      </c>
      <c r="B419" s="4">
        <v>1504.25</v>
      </c>
      <c r="C419" s="4">
        <v>17142</v>
      </c>
      <c r="D419" s="1">
        <v>1.9196586234835777E-2</v>
      </c>
      <c r="E419" s="1">
        <v>2.3341971461467104E-2</v>
      </c>
      <c r="F419" s="1">
        <v>3.4809603400982027E-2</v>
      </c>
      <c r="G419" s="1">
        <v>1.1874339521952181E-2</v>
      </c>
      <c r="H419" s="4">
        <f t="shared" si="40"/>
        <v>0</v>
      </c>
      <c r="I419" s="4">
        <f t="shared" si="41"/>
        <v>0</v>
      </c>
    </row>
    <row r="420" spans="1:9" x14ac:dyDescent="0.3">
      <c r="A420" s="5">
        <v>44659</v>
      </c>
      <c r="B420" s="4">
        <v>1517</v>
      </c>
      <c r="C420" s="4">
        <v>17304</v>
      </c>
      <c r="D420" s="1">
        <v>2.0181433338827715E-2</v>
      </c>
      <c r="E420" s="1">
        <v>2.3341971461467104E-2</v>
      </c>
      <c r="F420" s="1">
        <v>3.4809603400982027E-2</v>
      </c>
      <c r="G420" s="1">
        <v>1.1874339521952181E-2</v>
      </c>
      <c r="H420" s="4">
        <f t="shared" si="40"/>
        <v>0</v>
      </c>
      <c r="I420" s="4">
        <f t="shared" si="41"/>
        <v>0</v>
      </c>
    </row>
    <row r="421" spans="1:9" x14ac:dyDescent="0.3">
      <c r="A421" s="5">
        <v>44662</v>
      </c>
      <c r="B421" s="4">
        <v>1494</v>
      </c>
      <c r="C421" s="4">
        <v>17037</v>
      </c>
      <c r="D421" s="1">
        <v>1.9903343844127397E-2</v>
      </c>
      <c r="E421" s="1">
        <v>2.3341971461467104E-2</v>
      </c>
      <c r="F421" s="1">
        <v>3.4809603400982027E-2</v>
      </c>
      <c r="G421" s="1">
        <v>1.1874339521952181E-2</v>
      </c>
      <c r="H421" s="4">
        <f t="shared" si="40"/>
        <v>0</v>
      </c>
      <c r="I421" s="4">
        <f t="shared" si="41"/>
        <v>0</v>
      </c>
    </row>
    <row r="422" spans="1:9" x14ac:dyDescent="0.3">
      <c r="A422" s="5">
        <v>44663</v>
      </c>
      <c r="B422" s="4">
        <v>1490</v>
      </c>
      <c r="C422" s="4">
        <v>17000</v>
      </c>
      <c r="D422" s="1">
        <v>2.0420424356824229E-2</v>
      </c>
      <c r="E422" s="1">
        <v>2.3341971461467104E-2</v>
      </c>
      <c r="F422" s="1">
        <v>3.4809603400982027E-2</v>
      </c>
      <c r="G422" s="1">
        <v>1.1874339521952181E-2</v>
      </c>
      <c r="H422" s="4">
        <f t="shared" si="40"/>
        <v>0</v>
      </c>
      <c r="I422" s="4">
        <f t="shared" si="41"/>
        <v>0</v>
      </c>
    </row>
    <row r="423" spans="1:9" x14ac:dyDescent="0.3">
      <c r="A423" s="5">
        <v>44664</v>
      </c>
      <c r="B423" s="4">
        <v>1517.5</v>
      </c>
      <c r="C423" s="4">
        <v>17316</v>
      </c>
      <c r="D423" s="1">
        <v>2.0552538097200257E-2</v>
      </c>
      <c r="E423" s="1">
        <v>2.3341971461467104E-2</v>
      </c>
      <c r="F423" s="1">
        <v>3.4809603400982027E-2</v>
      </c>
      <c r="G423" s="1">
        <v>1.1874339521952181E-2</v>
      </c>
      <c r="H423" s="4">
        <f t="shared" si="40"/>
        <v>0</v>
      </c>
      <c r="I423" s="4">
        <f t="shared" si="41"/>
        <v>0</v>
      </c>
    </row>
    <row r="424" spans="1:9" x14ac:dyDescent="0.3">
      <c r="A424" s="5">
        <v>44665</v>
      </c>
      <c r="B424" s="4">
        <v>1512</v>
      </c>
      <c r="C424" s="4">
        <v>17295</v>
      </c>
      <c r="D424" s="1">
        <v>2.3022686993635189E-2</v>
      </c>
      <c r="E424" s="1">
        <v>2.3341971461467104E-2</v>
      </c>
      <c r="F424" s="1">
        <v>3.4809603400982027E-2</v>
      </c>
      <c r="G424" s="1">
        <v>1.1874339521952181E-2</v>
      </c>
      <c r="H424" s="4">
        <f t="shared" si="40"/>
        <v>0</v>
      </c>
      <c r="I424" s="4">
        <f t="shared" si="41"/>
        <v>0</v>
      </c>
    </row>
    <row r="425" spans="1:9" x14ac:dyDescent="0.3">
      <c r="A425" s="5">
        <v>44666</v>
      </c>
      <c r="B425" s="4">
        <v>1482.5</v>
      </c>
      <c r="C425" s="4">
        <v>16980</v>
      </c>
      <c r="D425" s="1">
        <v>2.4376185708264053E-2</v>
      </c>
      <c r="E425" s="1">
        <v>2.3341971461467104E-2</v>
      </c>
      <c r="F425" s="1">
        <v>3.4809603400982027E-2</v>
      </c>
      <c r="G425" s="1">
        <v>1.1874339521952181E-2</v>
      </c>
      <c r="H425" s="4">
        <f t="shared" si="40"/>
        <v>0</v>
      </c>
      <c r="I425" s="4">
        <f t="shared" si="41"/>
        <v>0</v>
      </c>
    </row>
    <row r="426" spans="1:9" x14ac:dyDescent="0.3">
      <c r="A426" s="5">
        <v>44669</v>
      </c>
      <c r="B426" s="4">
        <v>1471.75</v>
      </c>
      <c r="C426" s="4">
        <v>16884</v>
      </c>
      <c r="D426" s="1">
        <v>2.6024635850179223E-2</v>
      </c>
      <c r="E426" s="1">
        <v>2.3341971461467104E-2</v>
      </c>
      <c r="F426" s="1">
        <v>3.4809603400982027E-2</v>
      </c>
      <c r="G426" s="1">
        <v>1.1874339521952181E-2</v>
      </c>
      <c r="H426" s="4">
        <f t="shared" si="40"/>
        <v>0</v>
      </c>
      <c r="I426" s="4">
        <f t="shared" si="41"/>
        <v>0</v>
      </c>
    </row>
    <row r="427" spans="1:9" x14ac:dyDescent="0.3">
      <c r="A427" s="5">
        <v>44670</v>
      </c>
      <c r="B427" s="4">
        <v>1482</v>
      </c>
      <c r="C427" s="4">
        <v>17004</v>
      </c>
      <c r="D427" s="1">
        <v>2.6170161732457009E-2</v>
      </c>
      <c r="E427" s="1">
        <v>2.3341971461467104E-2</v>
      </c>
      <c r="F427" s="1">
        <v>3.4809603400982027E-2</v>
      </c>
      <c r="G427" s="1">
        <v>1.1874339521952181E-2</v>
      </c>
      <c r="H427" s="4">
        <f t="shared" si="40"/>
        <v>0</v>
      </c>
      <c r="I427" s="4">
        <f t="shared" si="41"/>
        <v>0</v>
      </c>
    </row>
    <row r="428" spans="1:9" x14ac:dyDescent="0.3">
      <c r="A428" s="5">
        <v>44671</v>
      </c>
      <c r="B428" s="4">
        <v>1489.5</v>
      </c>
      <c r="C428" s="4">
        <v>17125</v>
      </c>
      <c r="D428" s="1">
        <v>2.8268572280268023E-2</v>
      </c>
      <c r="E428" s="1">
        <v>2.3341971461467104E-2</v>
      </c>
      <c r="F428" s="1">
        <v>3.4809603400982027E-2</v>
      </c>
      <c r="G428" s="1">
        <v>1.1874339521952181E-2</v>
      </c>
      <c r="H428" s="4">
        <f t="shared" si="40"/>
        <v>0</v>
      </c>
      <c r="I428" s="4">
        <f t="shared" si="41"/>
        <v>0</v>
      </c>
    </row>
    <row r="429" spans="1:9" x14ac:dyDescent="0.3">
      <c r="A429" s="5">
        <v>44672</v>
      </c>
      <c r="B429" s="4">
        <v>1495</v>
      </c>
      <c r="C429" s="4">
        <v>17126</v>
      </c>
      <c r="D429" s="1">
        <v>2.4545468401616866E-2</v>
      </c>
      <c r="E429" s="1">
        <v>2.3341971461467104E-2</v>
      </c>
      <c r="F429" s="1">
        <v>3.4809603400982027E-2</v>
      </c>
      <c r="G429" s="1">
        <v>1.1874339521952181E-2</v>
      </c>
      <c r="H429" s="4">
        <f t="shared" si="40"/>
        <v>0</v>
      </c>
      <c r="I429" s="4">
        <f t="shared" si="41"/>
        <v>0</v>
      </c>
    </row>
    <row r="430" spans="1:9" x14ac:dyDescent="0.3">
      <c r="A430" s="5">
        <v>44673</v>
      </c>
      <c r="B430" s="4">
        <v>1483.25</v>
      </c>
      <c r="C430" s="4">
        <v>16992</v>
      </c>
      <c r="D430" s="1">
        <v>2.4581788302713958E-2</v>
      </c>
      <c r="E430" s="1">
        <v>2.3341971461467104E-2</v>
      </c>
      <c r="F430" s="1">
        <v>3.4809603400982027E-2</v>
      </c>
      <c r="G430" s="1">
        <v>1.1874339521952181E-2</v>
      </c>
      <c r="H430" s="4">
        <f t="shared" si="40"/>
        <v>0</v>
      </c>
      <c r="I430" s="4">
        <f t="shared" si="41"/>
        <v>0</v>
      </c>
    </row>
    <row r="431" spans="1:9" x14ac:dyDescent="0.3">
      <c r="A431" s="5">
        <v>44676</v>
      </c>
      <c r="B431" s="4">
        <v>1449</v>
      </c>
      <c r="C431" s="4">
        <v>16572</v>
      </c>
      <c r="D431" s="1">
        <v>2.2876094504831412E-2</v>
      </c>
      <c r="E431" s="1">
        <v>2.3341971461467104E-2</v>
      </c>
      <c r="F431" s="1">
        <v>3.4809603400982027E-2</v>
      </c>
      <c r="G431" s="1">
        <v>1.1874339521952181E-2</v>
      </c>
      <c r="H431" s="4">
        <f t="shared" si="40"/>
        <v>0</v>
      </c>
      <c r="I431" s="4">
        <f t="shared" si="41"/>
        <v>0</v>
      </c>
    </row>
    <row r="432" spans="1:9" x14ac:dyDescent="0.3">
      <c r="A432" s="5">
        <v>44677</v>
      </c>
      <c r="B432" s="4">
        <v>1452.75</v>
      </c>
      <c r="C432" s="4">
        <v>16585</v>
      </c>
      <c r="D432" s="1">
        <v>2.1036062621895502E-2</v>
      </c>
      <c r="E432" s="1">
        <v>2.3341971461467104E-2</v>
      </c>
      <c r="F432" s="1">
        <v>3.4809603400982027E-2</v>
      </c>
      <c r="G432" s="1">
        <v>1.1874339521952181E-2</v>
      </c>
      <c r="H432" s="4">
        <f t="shared" si="40"/>
        <v>0</v>
      </c>
      <c r="I432" s="4">
        <f t="shared" si="41"/>
        <v>0</v>
      </c>
    </row>
    <row r="433" spans="1:9" x14ac:dyDescent="0.3">
      <c r="A433" s="5">
        <v>44678</v>
      </c>
      <c r="B433" s="4">
        <v>1430.75</v>
      </c>
      <c r="C433" s="4">
        <v>16287</v>
      </c>
      <c r="D433" s="1">
        <v>1.8107956655163626E-2</v>
      </c>
      <c r="E433" s="1">
        <v>2.3341971461467104E-2</v>
      </c>
      <c r="F433" s="1">
        <v>3.4809603400982027E-2</v>
      </c>
      <c r="G433" s="1">
        <v>1.1874339521952181E-2</v>
      </c>
      <c r="H433" s="4">
        <f t="shared" si="40"/>
        <v>0</v>
      </c>
      <c r="I433" s="4">
        <f t="shared" si="41"/>
        <v>0</v>
      </c>
    </row>
    <row r="434" spans="1:9" x14ac:dyDescent="0.3">
      <c r="A434" s="5">
        <v>44679</v>
      </c>
      <c r="B434" s="4">
        <v>1441.25</v>
      </c>
      <c r="C434" s="4">
        <v>16388</v>
      </c>
      <c r="D434" s="1">
        <v>1.6958252023706377E-2</v>
      </c>
      <c r="E434" s="1">
        <v>2.3341971461467104E-2</v>
      </c>
      <c r="F434" s="1">
        <v>3.4809603400982027E-2</v>
      </c>
      <c r="G434" s="1">
        <v>1.1874339521952181E-2</v>
      </c>
      <c r="H434" s="4">
        <f t="shared" si="40"/>
        <v>0</v>
      </c>
      <c r="I434" s="4">
        <f t="shared" si="41"/>
        <v>0</v>
      </c>
    </row>
    <row r="435" spans="1:9" x14ac:dyDescent="0.3">
      <c r="A435" s="5">
        <v>44680</v>
      </c>
      <c r="B435" s="4">
        <v>1457.25</v>
      </c>
      <c r="C435" s="4">
        <v>16581</v>
      </c>
      <c r="D435" s="1">
        <v>1.763759998498915E-2</v>
      </c>
      <c r="E435" s="1">
        <v>2.3341971461467104E-2</v>
      </c>
      <c r="F435" s="1">
        <v>3.4809603400982027E-2</v>
      </c>
      <c r="G435" s="1">
        <v>1.1874339521952181E-2</v>
      </c>
      <c r="H435" s="4">
        <f t="shared" si="40"/>
        <v>0</v>
      </c>
      <c r="I435" s="4">
        <f t="shared" si="41"/>
        <v>0</v>
      </c>
    </row>
    <row r="436" spans="1:9" x14ac:dyDescent="0.3">
      <c r="A436" s="5">
        <v>44684</v>
      </c>
      <c r="B436" s="4">
        <v>1446.25</v>
      </c>
      <c r="C436" s="4">
        <v>16472</v>
      </c>
      <c r="D436" s="1">
        <v>1.8637010227600559E-2</v>
      </c>
      <c r="E436" s="1">
        <v>2.3341971461467104E-2</v>
      </c>
      <c r="F436" s="1">
        <v>3.4809603400982027E-2</v>
      </c>
      <c r="G436" s="1">
        <v>1.1874339521952181E-2</v>
      </c>
      <c r="H436" s="4">
        <f t="shared" si="40"/>
        <v>0</v>
      </c>
      <c r="I436" s="4">
        <f t="shared" si="41"/>
        <v>0</v>
      </c>
    </row>
    <row r="437" spans="1:9" x14ac:dyDescent="0.3">
      <c r="A437" s="5">
        <v>44685</v>
      </c>
      <c r="B437" s="4">
        <v>1450.25</v>
      </c>
      <c r="C437" s="4">
        <v>16519</v>
      </c>
      <c r="D437" s="1">
        <v>1.8725949279578824E-2</v>
      </c>
      <c r="E437" s="1">
        <v>2.3341971461467104E-2</v>
      </c>
      <c r="F437" s="1">
        <v>3.4809603400982027E-2</v>
      </c>
      <c r="G437" s="1">
        <v>1.1874339521952181E-2</v>
      </c>
      <c r="H437" s="4">
        <f t="shared" si="40"/>
        <v>0</v>
      </c>
      <c r="I437" s="4">
        <f t="shared" si="41"/>
        <v>0</v>
      </c>
    </row>
    <row r="438" spans="1:9" x14ac:dyDescent="0.3">
      <c r="A438" s="5">
        <v>44686</v>
      </c>
      <c r="B438" s="4">
        <v>1462</v>
      </c>
      <c r="C438" s="4">
        <v>16685</v>
      </c>
      <c r="D438" s="1">
        <v>2.0693450663332724E-2</v>
      </c>
      <c r="E438" s="1">
        <v>2.3341971461467104E-2</v>
      </c>
      <c r="F438" s="1">
        <v>3.4809603400982027E-2</v>
      </c>
      <c r="G438" s="1">
        <v>1.1874339521952181E-2</v>
      </c>
      <c r="H438" s="4">
        <f t="shared" si="40"/>
        <v>0</v>
      </c>
      <c r="I438" s="4">
        <f t="shared" si="41"/>
        <v>0</v>
      </c>
    </row>
    <row r="439" spans="1:9" x14ac:dyDescent="0.3">
      <c r="A439" s="5">
        <v>44687</v>
      </c>
      <c r="B439" s="4">
        <v>1434.5</v>
      </c>
      <c r="C439" s="4">
        <v>16356</v>
      </c>
      <c r="D439" s="1">
        <v>1.9748415170791844E-2</v>
      </c>
      <c r="E439" s="1">
        <v>2.3341971461467104E-2</v>
      </c>
      <c r="F439" s="1">
        <v>3.4809603400982027E-2</v>
      </c>
      <c r="G439" s="1">
        <v>1.1874339521952181E-2</v>
      </c>
      <c r="H439" s="4">
        <f t="shared" si="40"/>
        <v>0</v>
      </c>
      <c r="I439" s="4">
        <f t="shared" si="41"/>
        <v>0</v>
      </c>
    </row>
    <row r="440" spans="1:9" x14ac:dyDescent="0.3">
      <c r="A440" s="5">
        <v>44690</v>
      </c>
      <c r="B440" s="4">
        <v>1408.5</v>
      </c>
      <c r="C440" s="4">
        <v>16027</v>
      </c>
      <c r="D440" s="1">
        <v>1.7681489709058917E-2</v>
      </c>
      <c r="E440" s="1">
        <v>2.3341971461467104E-2</v>
      </c>
      <c r="F440" s="1">
        <v>3.4809603400982027E-2</v>
      </c>
      <c r="G440" s="1">
        <v>1.1874339521952181E-2</v>
      </c>
      <c r="H440" s="4">
        <f t="shared" si="40"/>
        <v>0</v>
      </c>
      <c r="I440" s="4">
        <f t="shared" si="41"/>
        <v>0</v>
      </c>
    </row>
    <row r="441" spans="1:9" x14ac:dyDescent="0.3">
      <c r="A441" s="5">
        <v>44691</v>
      </c>
      <c r="B441" s="4">
        <v>1407</v>
      </c>
      <c r="C441" s="4">
        <v>16038</v>
      </c>
      <c r="D441" s="1">
        <v>1.9465659981344086E-2</v>
      </c>
      <c r="E441" s="1">
        <v>2.3341971461467104E-2</v>
      </c>
      <c r="F441" s="1">
        <v>3.4809603400982027E-2</v>
      </c>
      <c r="G441" s="1">
        <v>1.1874339521952181E-2</v>
      </c>
      <c r="H441" s="4">
        <f t="shared" si="40"/>
        <v>0</v>
      </c>
      <c r="I441" s="4">
        <f t="shared" si="41"/>
        <v>0</v>
      </c>
    </row>
    <row r="442" spans="1:9" x14ac:dyDescent="0.3">
      <c r="A442" s="5">
        <v>44692</v>
      </c>
      <c r="B442" s="4">
        <v>1404.75</v>
      </c>
      <c r="C442" s="4">
        <v>16007</v>
      </c>
      <c r="D442" s="1">
        <v>1.912485586477497E-2</v>
      </c>
      <c r="E442" s="1">
        <v>2.3341971461467104E-2</v>
      </c>
      <c r="F442" s="1">
        <v>3.4809603400982027E-2</v>
      </c>
      <c r="G442" s="1">
        <v>1.1874339521952181E-2</v>
      </c>
      <c r="H442" s="4">
        <f t="shared" si="40"/>
        <v>0</v>
      </c>
      <c r="I442" s="4">
        <f t="shared" si="41"/>
        <v>0</v>
      </c>
    </row>
    <row r="443" spans="1:9" x14ac:dyDescent="0.3">
      <c r="A443" s="5">
        <v>44693</v>
      </c>
      <c r="B443" s="4">
        <v>1370</v>
      </c>
      <c r="C443" s="4">
        <v>15630</v>
      </c>
      <c r="D443" s="1">
        <v>2.0363466583029899E-2</v>
      </c>
      <c r="E443" s="1">
        <v>2.3341971461467104E-2</v>
      </c>
      <c r="F443" s="1">
        <v>3.4809603400982027E-2</v>
      </c>
      <c r="G443" s="1">
        <v>1.1874339521952181E-2</v>
      </c>
      <c r="H443" s="4">
        <f t="shared" si="40"/>
        <v>0</v>
      </c>
      <c r="I443" s="4">
        <f t="shared" si="41"/>
        <v>0</v>
      </c>
    </row>
    <row r="444" spans="1:9" x14ac:dyDescent="0.3">
      <c r="A444" s="5">
        <v>44694</v>
      </c>
      <c r="B444" s="4">
        <v>1388.5</v>
      </c>
      <c r="C444" s="4">
        <v>15849</v>
      </c>
      <c r="D444" s="1">
        <v>2.0874770717051572E-2</v>
      </c>
      <c r="E444" s="1">
        <v>2.3341971461467104E-2</v>
      </c>
      <c r="F444" s="1">
        <v>3.4809603400982027E-2</v>
      </c>
      <c r="G444" s="1">
        <v>1.1874339521952181E-2</v>
      </c>
      <c r="H444" s="4">
        <f t="shared" si="40"/>
        <v>0</v>
      </c>
      <c r="I444" s="4">
        <f t="shared" si="41"/>
        <v>0</v>
      </c>
    </row>
    <row r="445" spans="1:9" x14ac:dyDescent="0.3">
      <c r="A445" s="5">
        <v>44697</v>
      </c>
      <c r="B445" s="4">
        <v>1393.5</v>
      </c>
      <c r="C445" s="4">
        <v>15922</v>
      </c>
      <c r="D445" s="1">
        <v>2.1897028428119469E-2</v>
      </c>
      <c r="E445" s="1">
        <v>2.3341971461467104E-2</v>
      </c>
      <c r="F445" s="1">
        <v>3.4809603400982027E-2</v>
      </c>
      <c r="G445" s="1">
        <v>1.1874339521952181E-2</v>
      </c>
      <c r="H445" s="4">
        <f t="shared" si="40"/>
        <v>0</v>
      </c>
      <c r="I445" s="4">
        <f t="shared" si="41"/>
        <v>0</v>
      </c>
    </row>
    <row r="446" spans="1:9" x14ac:dyDescent="0.3">
      <c r="A446" s="5">
        <v>44698</v>
      </c>
      <c r="B446" s="4">
        <v>1402.5</v>
      </c>
      <c r="C446" s="4">
        <v>16075</v>
      </c>
      <c r="D446" s="1">
        <v>2.509614759729728E-2</v>
      </c>
      <c r="E446" s="1">
        <v>2.3341971461467104E-2</v>
      </c>
      <c r="F446" s="1">
        <v>3.4809603400982027E-2</v>
      </c>
      <c r="G446" s="1">
        <v>1.1874339521952181E-2</v>
      </c>
      <c r="H446" s="4">
        <f t="shared" si="40"/>
        <v>0</v>
      </c>
      <c r="I446" s="4">
        <f t="shared" si="41"/>
        <v>0</v>
      </c>
    </row>
    <row r="447" spans="1:9" x14ac:dyDescent="0.3">
      <c r="A447" s="5">
        <v>44699</v>
      </c>
      <c r="B447" s="4">
        <v>1421.25</v>
      </c>
      <c r="C447" s="4">
        <v>16302</v>
      </c>
      <c r="D447" s="1">
        <v>2.5857176231311341E-2</v>
      </c>
      <c r="E447" s="1">
        <v>2.3341971461467104E-2</v>
      </c>
      <c r="F447" s="1">
        <v>3.4809603400982027E-2</v>
      </c>
      <c r="G447" s="1">
        <v>1.1874339521952181E-2</v>
      </c>
      <c r="H447" s="4">
        <f t="shared" si="40"/>
        <v>0</v>
      </c>
      <c r="I447" s="4">
        <f t="shared" si="41"/>
        <v>0</v>
      </c>
    </row>
    <row r="448" spans="1:9" x14ac:dyDescent="0.3">
      <c r="A448" s="5">
        <v>44700</v>
      </c>
      <c r="B448" s="4">
        <v>1395.25</v>
      </c>
      <c r="C448" s="4">
        <v>15911</v>
      </c>
      <c r="D448" s="1">
        <v>1.9910198011856339E-2</v>
      </c>
      <c r="E448" s="1">
        <v>2.3341971461467104E-2</v>
      </c>
      <c r="F448" s="1">
        <v>3.4809603400982027E-2</v>
      </c>
      <c r="G448" s="1">
        <v>1.1874339521952181E-2</v>
      </c>
      <c r="H448" s="4">
        <f t="shared" si="40"/>
        <v>0</v>
      </c>
      <c r="I448" s="4">
        <f t="shared" si="41"/>
        <v>0</v>
      </c>
    </row>
    <row r="449" spans="1:9" x14ac:dyDescent="0.3">
      <c r="A449" s="5">
        <v>44701</v>
      </c>
      <c r="B449" s="4">
        <v>1412.75</v>
      </c>
      <c r="C449" s="4">
        <v>16136</v>
      </c>
      <c r="D449" s="1">
        <v>2.1520435173716157E-2</v>
      </c>
      <c r="E449" s="1">
        <v>2.3341971461467104E-2</v>
      </c>
      <c r="F449" s="1">
        <v>3.4809603400982027E-2</v>
      </c>
      <c r="G449" s="1">
        <v>1.1874339521952181E-2</v>
      </c>
      <c r="H449" s="4">
        <f t="shared" si="40"/>
        <v>0</v>
      </c>
      <c r="I449" s="4">
        <f t="shared" si="41"/>
        <v>0</v>
      </c>
    </row>
    <row r="450" spans="1:9" x14ac:dyDescent="0.3">
      <c r="A450" s="5">
        <v>44704</v>
      </c>
      <c r="B450" s="4">
        <v>1413.75</v>
      </c>
      <c r="C450" s="4">
        <v>16143</v>
      </c>
      <c r="D450" s="1">
        <v>2.1240709272768221E-2</v>
      </c>
      <c r="E450" s="1">
        <v>2.3341971461467104E-2</v>
      </c>
      <c r="F450" s="1">
        <v>3.4809603400982027E-2</v>
      </c>
      <c r="G450" s="1">
        <v>1.1874339521952181E-2</v>
      </c>
      <c r="H450" s="4">
        <f t="shared" si="40"/>
        <v>0</v>
      </c>
      <c r="I450" s="4">
        <f t="shared" si="41"/>
        <v>0</v>
      </c>
    </row>
    <row r="451" spans="1:9" x14ac:dyDescent="0.3">
      <c r="A451" s="5">
        <v>44705</v>
      </c>
      <c r="B451" s="4">
        <v>1393.5</v>
      </c>
      <c r="C451" s="4">
        <v>15926</v>
      </c>
      <c r="D451" s="1">
        <v>2.2153754223478872E-2</v>
      </c>
      <c r="E451" s="1">
        <v>2.3341971461467104E-2</v>
      </c>
      <c r="F451" s="1">
        <v>3.4809603400982027E-2</v>
      </c>
      <c r="G451" s="1">
        <v>1.1874339521952181E-2</v>
      </c>
      <c r="H451" s="4">
        <f t="shared" ref="H451:H514" si="42">IF(D451&gt;F451,999,)</f>
        <v>0</v>
      </c>
      <c r="I451" s="4">
        <f t="shared" ref="I451:I514" si="43">IF(D451&lt;G451,999,)</f>
        <v>0</v>
      </c>
    </row>
    <row r="452" spans="1:9" x14ac:dyDescent="0.3">
      <c r="A452" s="5">
        <v>44706</v>
      </c>
      <c r="B452" s="4">
        <v>1406.25</v>
      </c>
      <c r="C452" s="4">
        <v>16061</v>
      </c>
      <c r="D452" s="1">
        <v>2.1472164351852729E-2</v>
      </c>
      <c r="E452" s="1">
        <v>2.3341971461467104E-2</v>
      </c>
      <c r="F452" s="1">
        <v>3.4809603400982027E-2</v>
      </c>
      <c r="G452" s="1">
        <v>1.1874339521952181E-2</v>
      </c>
      <c r="H452" s="4">
        <f t="shared" si="42"/>
        <v>0</v>
      </c>
      <c r="I452" s="4">
        <f t="shared" si="43"/>
        <v>0</v>
      </c>
    </row>
    <row r="453" spans="1:9" x14ac:dyDescent="0.3">
      <c r="A453" s="5">
        <v>44707</v>
      </c>
      <c r="B453" s="4">
        <v>1397.5</v>
      </c>
      <c r="C453" s="4">
        <v>15950</v>
      </c>
      <c r="D453" s="1">
        <v>2.0764036411748066E-2</v>
      </c>
      <c r="E453" s="1">
        <v>2.3341971461467104E-2</v>
      </c>
      <c r="F453" s="1">
        <v>3.4809603400982027E-2</v>
      </c>
      <c r="G453" s="1">
        <v>1.1874339521952181E-2</v>
      </c>
      <c r="H453" s="4">
        <f t="shared" si="42"/>
        <v>0</v>
      </c>
      <c r="I453" s="4">
        <f t="shared" si="43"/>
        <v>0</v>
      </c>
    </row>
    <row r="454" spans="1:9" x14ac:dyDescent="0.3">
      <c r="A454" s="5">
        <v>44708</v>
      </c>
      <c r="B454" s="4">
        <v>1427.25</v>
      </c>
      <c r="C454" s="4">
        <v>16229</v>
      </c>
      <c r="D454" s="1">
        <v>1.6970132594004372E-2</v>
      </c>
      <c r="E454" s="1">
        <v>2.3341971461467104E-2</v>
      </c>
      <c r="F454" s="1">
        <v>3.4809603400982027E-2</v>
      </c>
      <c r="G454" s="1">
        <v>1.1874339521952181E-2</v>
      </c>
      <c r="H454" s="4">
        <f t="shared" si="42"/>
        <v>0</v>
      </c>
      <c r="I454" s="4">
        <f t="shared" si="43"/>
        <v>0</v>
      </c>
    </row>
    <row r="455" spans="1:9" x14ac:dyDescent="0.3">
      <c r="A455" s="5">
        <v>44711</v>
      </c>
      <c r="B455" s="4">
        <v>1455</v>
      </c>
      <c r="C455" s="4">
        <v>16559</v>
      </c>
      <c r="D455" s="1">
        <v>1.7858956633018952E-2</v>
      </c>
      <c r="E455" s="1">
        <v>2.3341971461467104E-2</v>
      </c>
      <c r="F455" s="1">
        <v>3.4809603400982027E-2</v>
      </c>
      <c r="G455" s="1">
        <v>1.1874339521952181E-2</v>
      </c>
      <c r="H455" s="4">
        <f t="shared" si="42"/>
        <v>0</v>
      </c>
      <c r="I455" s="4">
        <f t="shared" si="43"/>
        <v>0</v>
      </c>
    </row>
    <row r="456" spans="1:9" x14ac:dyDescent="0.3">
      <c r="A456" s="5">
        <v>44712</v>
      </c>
      <c r="B456" s="4">
        <v>1450</v>
      </c>
      <c r="C456" s="4">
        <v>16681</v>
      </c>
      <c r="D456" s="1">
        <v>2.8893846533764922E-2</v>
      </c>
      <c r="E456" s="1">
        <v>2.3341971461467104E-2</v>
      </c>
      <c r="F456" s="1">
        <v>3.4809603400982027E-2</v>
      </c>
      <c r="G456" s="1">
        <v>1.1874339521952181E-2</v>
      </c>
      <c r="H456" s="4">
        <f t="shared" si="42"/>
        <v>0</v>
      </c>
      <c r="I456" s="4">
        <f t="shared" si="43"/>
        <v>0</v>
      </c>
    </row>
    <row r="457" spans="1:9" x14ac:dyDescent="0.3">
      <c r="A457" s="5">
        <v>44713</v>
      </c>
      <c r="B457" s="4">
        <v>1440.5</v>
      </c>
      <c r="C457" s="4">
        <v>16608</v>
      </c>
      <c r="D457" s="1">
        <v>3.1146954182576181E-2</v>
      </c>
      <c r="E457" s="1">
        <v>2.3341971461467104E-2</v>
      </c>
      <c r="F457" s="1">
        <v>3.4809603400982027E-2</v>
      </c>
      <c r="G457" s="1">
        <v>1.1874339521952181E-2</v>
      </c>
      <c r="H457" s="4">
        <f t="shared" si="42"/>
        <v>0</v>
      </c>
      <c r="I457" s="4">
        <f t="shared" si="43"/>
        <v>0</v>
      </c>
    </row>
    <row r="458" spans="1:9" x14ac:dyDescent="0.3">
      <c r="A458" s="5">
        <v>44714</v>
      </c>
      <c r="B458" s="4">
        <v>1430</v>
      </c>
      <c r="C458" s="4">
        <v>16533</v>
      </c>
      <c r="D458" s="1">
        <v>3.4027569110577582E-2</v>
      </c>
      <c r="E458" s="1">
        <v>2.3341971461467104E-2</v>
      </c>
      <c r="F458" s="1">
        <v>3.4809603400982027E-2</v>
      </c>
      <c r="G458" s="1">
        <v>1.1874339521952181E-2</v>
      </c>
      <c r="H458" s="4">
        <f t="shared" si="42"/>
        <v>0</v>
      </c>
      <c r="I458" s="4">
        <f t="shared" si="43"/>
        <v>0</v>
      </c>
    </row>
    <row r="459" spans="1:9" x14ac:dyDescent="0.3">
      <c r="A459" s="5">
        <v>44718</v>
      </c>
      <c r="B459" s="4">
        <v>1438.5</v>
      </c>
      <c r="C459" s="4">
        <v>16600</v>
      </c>
      <c r="D459" s="1">
        <v>3.2083206609895276E-2</v>
      </c>
      <c r="E459" s="1">
        <v>2.3341971461467104E-2</v>
      </c>
      <c r="F459" s="1">
        <v>3.4809603400982027E-2</v>
      </c>
      <c r="G459" s="1">
        <v>1.1874339521952181E-2</v>
      </c>
      <c r="H459" s="4">
        <f t="shared" si="42"/>
        <v>0</v>
      </c>
      <c r="I459" s="4">
        <f t="shared" si="43"/>
        <v>0</v>
      </c>
    </row>
    <row r="460" spans="1:9" x14ac:dyDescent="0.3">
      <c r="A460" s="5">
        <v>44719</v>
      </c>
      <c r="B460" s="4">
        <v>1426.25</v>
      </c>
      <c r="C460" s="4">
        <v>16461</v>
      </c>
      <c r="D460" s="1">
        <v>3.2231355444785947E-2</v>
      </c>
      <c r="E460" s="1">
        <v>2.3341971461467104E-2</v>
      </c>
      <c r="F460" s="1">
        <v>3.4809603400982027E-2</v>
      </c>
      <c r="G460" s="1">
        <v>1.1874339521952181E-2</v>
      </c>
      <c r="H460" s="4">
        <f t="shared" si="42"/>
        <v>0</v>
      </c>
      <c r="I460" s="4">
        <f t="shared" si="43"/>
        <v>0</v>
      </c>
    </row>
    <row r="461" spans="1:9" x14ac:dyDescent="0.3">
      <c r="A461" s="5">
        <v>44720</v>
      </c>
      <c r="B461" s="4">
        <v>1442.25</v>
      </c>
      <c r="C461" s="4">
        <v>16641</v>
      </c>
      <c r="D461" s="1">
        <v>3.1942176124545973E-2</v>
      </c>
      <c r="E461" s="1">
        <v>2.3341971461467104E-2</v>
      </c>
      <c r="F461" s="1">
        <v>3.4809603400982027E-2</v>
      </c>
      <c r="G461" s="1">
        <v>1.1874339521952181E-2</v>
      </c>
      <c r="H461" s="4">
        <f t="shared" si="42"/>
        <v>0</v>
      </c>
      <c r="I461" s="4">
        <f t="shared" si="43"/>
        <v>0</v>
      </c>
    </row>
    <row r="462" spans="1:9" x14ac:dyDescent="0.3">
      <c r="A462" s="5">
        <v>44721</v>
      </c>
      <c r="B462" s="4">
        <v>1436.25</v>
      </c>
      <c r="C462" s="4">
        <v>16577</v>
      </c>
      <c r="D462" s="1">
        <v>3.2267812137366736E-2</v>
      </c>
      <c r="E462" s="1">
        <v>2.3341971461467104E-2</v>
      </c>
      <c r="F462" s="1">
        <v>3.4809603400982027E-2</v>
      </c>
      <c r="G462" s="1">
        <v>1.1874339521952181E-2</v>
      </c>
      <c r="H462" s="4">
        <f t="shared" si="42"/>
        <v>0</v>
      </c>
      <c r="I462" s="4">
        <f t="shared" si="43"/>
        <v>0</v>
      </c>
    </row>
    <row r="463" spans="1:9" x14ac:dyDescent="0.3">
      <c r="A463" s="5">
        <v>44722</v>
      </c>
      <c r="B463" s="4">
        <v>1427.25</v>
      </c>
      <c r="C463" s="4">
        <v>16474</v>
      </c>
      <c r="D463" s="1">
        <v>3.2322753364571355E-2</v>
      </c>
      <c r="E463" s="1">
        <v>2.3341971461467104E-2</v>
      </c>
      <c r="F463" s="1">
        <v>3.4809603400982027E-2</v>
      </c>
      <c r="G463" s="1">
        <v>1.1874339521952181E-2</v>
      </c>
      <c r="H463" s="4">
        <f t="shared" si="42"/>
        <v>0</v>
      </c>
      <c r="I463" s="4">
        <f t="shared" si="43"/>
        <v>0</v>
      </c>
    </row>
    <row r="464" spans="1:9" x14ac:dyDescent="0.3">
      <c r="A464" s="5">
        <v>44725</v>
      </c>
      <c r="B464" s="4">
        <v>1389.75</v>
      </c>
      <c r="C464" s="4">
        <v>16050</v>
      </c>
      <c r="D464" s="1">
        <v>3.2891833625652733E-2</v>
      </c>
      <c r="E464" s="1">
        <v>2.3341971461467104E-2</v>
      </c>
      <c r="F464" s="1">
        <v>3.4809603400982027E-2</v>
      </c>
      <c r="G464" s="1">
        <v>1.1874339521952181E-2</v>
      </c>
      <c r="H464" s="4">
        <f t="shared" si="42"/>
        <v>0</v>
      </c>
      <c r="I464" s="4">
        <f t="shared" si="43"/>
        <v>0</v>
      </c>
    </row>
    <row r="465" spans="1:9" x14ac:dyDescent="0.3">
      <c r="A465" s="5">
        <v>44726</v>
      </c>
      <c r="B465" s="4">
        <v>1387.75</v>
      </c>
      <c r="C465" s="4">
        <v>16052</v>
      </c>
      <c r="D465" s="1">
        <v>3.4509313261875452E-2</v>
      </c>
      <c r="E465" s="1">
        <v>2.3341971461467104E-2</v>
      </c>
      <c r="F465" s="1">
        <v>3.4809603400982027E-2</v>
      </c>
      <c r="G465" s="1">
        <v>1.1874339521952181E-2</v>
      </c>
      <c r="H465" s="4">
        <f t="shared" si="42"/>
        <v>0</v>
      </c>
      <c r="I465" s="4">
        <f t="shared" si="43"/>
        <v>0</v>
      </c>
    </row>
    <row r="466" spans="1:9" x14ac:dyDescent="0.3">
      <c r="A466" s="5">
        <v>44727</v>
      </c>
      <c r="B466" s="4">
        <v>1384.25</v>
      </c>
      <c r="C466" s="4">
        <v>16061</v>
      </c>
      <c r="D466" s="1">
        <v>3.7706506136747198E-2</v>
      </c>
      <c r="E466" s="1">
        <v>2.3341971461467104E-2</v>
      </c>
      <c r="F466" s="1">
        <v>3.4809603400982027E-2</v>
      </c>
      <c r="G466" s="1">
        <v>1.1874339521952181E-2</v>
      </c>
      <c r="H466" s="4">
        <f t="shared" si="42"/>
        <v>999</v>
      </c>
      <c r="I466" s="4">
        <f t="shared" si="43"/>
        <v>0</v>
      </c>
    </row>
    <row r="467" spans="1:9" x14ac:dyDescent="0.3">
      <c r="A467" s="5">
        <v>44728</v>
      </c>
      <c r="B467" s="4">
        <v>1371.5</v>
      </c>
      <c r="C467" s="4">
        <v>15411</v>
      </c>
      <c r="D467" s="1">
        <v>4.9662991592243078E-3</v>
      </c>
      <c r="E467" s="1">
        <v>2.3341971461467104E-2</v>
      </c>
      <c r="F467" s="1">
        <v>3.4809603400982027E-2</v>
      </c>
      <c r="G467" s="1">
        <v>1.1874339521952181E-2</v>
      </c>
      <c r="H467" s="4">
        <f t="shared" si="42"/>
        <v>0</v>
      </c>
      <c r="I467" s="4">
        <f t="shared" si="43"/>
        <v>999</v>
      </c>
    </row>
    <row r="468" spans="1:9" x14ac:dyDescent="0.3">
      <c r="A468" s="5">
        <v>44729</v>
      </c>
      <c r="B468" s="4">
        <v>1349.25</v>
      </c>
      <c r="C468" s="4">
        <v>15202</v>
      </c>
      <c r="D468" s="1">
        <v>7.6849937851282135E-3</v>
      </c>
      <c r="E468" s="1">
        <v>2.3341971461467104E-2</v>
      </c>
      <c r="F468" s="1">
        <v>3.4809603400982027E-2</v>
      </c>
      <c r="G468" s="1">
        <v>1.1874339521952181E-2</v>
      </c>
      <c r="H468" s="4">
        <f t="shared" si="42"/>
        <v>0</v>
      </c>
      <c r="I468" s="4">
        <f t="shared" si="43"/>
        <v>999</v>
      </c>
    </row>
    <row r="469" spans="1:9" x14ac:dyDescent="0.3">
      <c r="A469" s="5">
        <v>44732</v>
      </c>
      <c r="B469" s="4">
        <v>1341</v>
      </c>
      <c r="C469" s="4">
        <v>15031</v>
      </c>
      <c r="D469" s="1">
        <v>2.4796992488509417E-3</v>
      </c>
      <c r="E469" s="1">
        <v>2.3341971461467104E-2</v>
      </c>
      <c r="F469" s="1">
        <v>3.4809603400982027E-2</v>
      </c>
      <c r="G469" s="1">
        <v>1.1874339521952181E-2</v>
      </c>
      <c r="H469" s="4">
        <f t="shared" si="42"/>
        <v>0</v>
      </c>
      <c r="I469" s="4">
        <f t="shared" si="43"/>
        <v>999</v>
      </c>
    </row>
    <row r="470" spans="1:9" x14ac:dyDescent="0.3">
      <c r="A470" s="5">
        <v>44733</v>
      </c>
      <c r="B470" s="4">
        <v>1368.5</v>
      </c>
      <c r="C470" s="4">
        <v>15346</v>
      </c>
      <c r="D470" s="1">
        <v>2.9213621589947447E-3</v>
      </c>
      <c r="E470" s="1">
        <v>2.3341971461467104E-2</v>
      </c>
      <c r="F470" s="1">
        <v>3.4809603400982027E-2</v>
      </c>
      <c r="G470" s="1">
        <v>1.1874339521952181E-2</v>
      </c>
      <c r="H470" s="4">
        <f t="shared" si="42"/>
        <v>0</v>
      </c>
      <c r="I470" s="4">
        <f t="shared" si="43"/>
        <v>999</v>
      </c>
    </row>
    <row r="471" spans="1:9" x14ac:dyDescent="0.3">
      <c r="A471" s="5">
        <v>44734</v>
      </c>
      <c r="B471" s="4">
        <v>1336.75</v>
      </c>
      <c r="C471" s="4">
        <v>15015</v>
      </c>
      <c r="D471" s="1">
        <v>4.5964369623161527E-3</v>
      </c>
      <c r="E471" s="1">
        <v>2.3341971461467104E-2</v>
      </c>
      <c r="F471" s="1">
        <v>3.4809603400982027E-2</v>
      </c>
      <c r="G471" s="1">
        <v>1.1874339521952181E-2</v>
      </c>
      <c r="H471" s="4">
        <f t="shared" si="42"/>
        <v>0</v>
      </c>
      <c r="I471" s="4">
        <f t="shared" si="43"/>
        <v>999</v>
      </c>
    </row>
    <row r="472" spans="1:9" x14ac:dyDescent="0.3">
      <c r="A472" s="5">
        <v>44735</v>
      </c>
      <c r="B472" s="4">
        <v>1330.25</v>
      </c>
      <c r="C472" s="4">
        <v>14939</v>
      </c>
      <c r="D472" s="1">
        <v>4.3954794877223424E-3</v>
      </c>
      <c r="E472" s="1">
        <v>2.3341971461467104E-2</v>
      </c>
      <c r="F472" s="1">
        <v>3.4809603400982027E-2</v>
      </c>
      <c r="G472" s="1">
        <v>1.1874339521952181E-2</v>
      </c>
      <c r="H472" s="4">
        <f t="shared" si="42"/>
        <v>0</v>
      </c>
      <c r="I472" s="4">
        <f t="shared" si="43"/>
        <v>999</v>
      </c>
    </row>
    <row r="473" spans="1:9" x14ac:dyDescent="0.3">
      <c r="A473" s="5">
        <v>44736</v>
      </c>
      <c r="B473" s="4">
        <v>1337.75</v>
      </c>
      <c r="C473" s="4">
        <v>15053</v>
      </c>
      <c r="D473" s="1">
        <v>6.3860118630481022E-3</v>
      </c>
      <c r="E473" s="1">
        <v>2.3341971461467104E-2</v>
      </c>
      <c r="F473" s="1">
        <v>3.4809603400982027E-2</v>
      </c>
      <c r="G473" s="1">
        <v>1.1874339521952181E-2</v>
      </c>
      <c r="H473" s="4">
        <f t="shared" si="42"/>
        <v>0</v>
      </c>
      <c r="I473" s="4">
        <f t="shared" si="43"/>
        <v>999</v>
      </c>
    </row>
    <row r="474" spans="1:9" x14ac:dyDescent="0.3">
      <c r="A474" s="5">
        <v>44739</v>
      </c>
      <c r="B474" s="4">
        <v>1357</v>
      </c>
      <c r="C474" s="4">
        <v>15277</v>
      </c>
      <c r="D474" s="1">
        <v>6.873059348901478E-3</v>
      </c>
      <c r="E474" s="1">
        <v>2.3341971461467104E-2</v>
      </c>
      <c r="F474" s="1">
        <v>3.4809603400982027E-2</v>
      </c>
      <c r="G474" s="1">
        <v>1.1874339521952181E-2</v>
      </c>
      <c r="H474" s="4">
        <f t="shared" si="42"/>
        <v>0</v>
      </c>
      <c r="I474" s="4">
        <f t="shared" si="43"/>
        <v>999</v>
      </c>
    </row>
    <row r="475" spans="1:9" x14ac:dyDescent="0.3">
      <c r="A475" s="5">
        <v>44740</v>
      </c>
      <c r="B475" s="4">
        <v>1348.25</v>
      </c>
      <c r="C475" s="4">
        <v>15194</v>
      </c>
      <c r="D475" s="1">
        <v>7.9017119027759986E-3</v>
      </c>
      <c r="E475" s="1">
        <v>2.3341971461467104E-2</v>
      </c>
      <c r="F475" s="1">
        <v>3.4809603400982027E-2</v>
      </c>
      <c r="G475" s="1">
        <v>1.1874339521952181E-2</v>
      </c>
      <c r="H475" s="4">
        <f t="shared" si="42"/>
        <v>0</v>
      </c>
      <c r="I475" s="4">
        <f t="shared" si="43"/>
        <v>999</v>
      </c>
    </row>
    <row r="476" spans="1:9" x14ac:dyDescent="0.3">
      <c r="A476" s="5">
        <v>44741</v>
      </c>
      <c r="B476" s="4">
        <v>1335.5</v>
      </c>
      <c r="C476" s="4">
        <v>15016</v>
      </c>
      <c r="D476" s="1">
        <v>5.6036869774125364E-3</v>
      </c>
      <c r="E476" s="1">
        <v>2.3341971461467104E-2</v>
      </c>
      <c r="F476" s="1">
        <v>3.4809603400982027E-2</v>
      </c>
      <c r="G476" s="1">
        <v>1.1874339521952181E-2</v>
      </c>
      <c r="H476" s="4">
        <f t="shared" si="42"/>
        <v>0</v>
      </c>
      <c r="I476" s="4">
        <f t="shared" si="43"/>
        <v>999</v>
      </c>
    </row>
    <row r="477" spans="1:9" x14ac:dyDescent="0.3">
      <c r="A477" s="5">
        <v>44742</v>
      </c>
      <c r="B477" s="4">
        <v>1268</v>
      </c>
      <c r="C477" s="4">
        <v>14624</v>
      </c>
      <c r="D477" s="1">
        <v>3.148618230809741E-2</v>
      </c>
      <c r="E477" s="1">
        <v>2.3341971461467104E-2</v>
      </c>
      <c r="F477" s="1">
        <v>3.4809603400982027E-2</v>
      </c>
      <c r="G477" s="1">
        <v>1.1874339521952181E-2</v>
      </c>
      <c r="H477" s="4">
        <f t="shared" si="42"/>
        <v>0</v>
      </c>
      <c r="I477" s="4">
        <f t="shared" si="43"/>
        <v>0</v>
      </c>
    </row>
    <row r="478" spans="1:9" x14ac:dyDescent="0.3">
      <c r="A478" s="5">
        <v>44743</v>
      </c>
      <c r="B478" s="4">
        <v>1234.75</v>
      </c>
      <c r="C478" s="4">
        <v>14175</v>
      </c>
      <c r="D478" s="1">
        <v>2.6740096363131016E-2</v>
      </c>
      <c r="E478" s="1">
        <v>2.3341971461467104E-2</v>
      </c>
      <c r="F478" s="1">
        <v>3.4809603400982027E-2</v>
      </c>
      <c r="G478" s="1">
        <v>1.1874339521952181E-2</v>
      </c>
      <c r="H478" s="4">
        <f t="shared" si="42"/>
        <v>0</v>
      </c>
      <c r="I478" s="4">
        <f t="shared" si="43"/>
        <v>0</v>
      </c>
    </row>
    <row r="479" spans="1:9" x14ac:dyDescent="0.3">
      <c r="A479" s="5">
        <v>44746</v>
      </c>
      <c r="B479" s="4">
        <v>1229.75</v>
      </c>
      <c r="C479" s="4">
        <v>14152</v>
      </c>
      <c r="D479" s="1">
        <v>2.9241948736193679E-2</v>
      </c>
      <c r="E479" s="1">
        <v>2.3341971461467104E-2</v>
      </c>
      <c r="F479" s="1">
        <v>3.4809603400982027E-2</v>
      </c>
      <c r="G479" s="1">
        <v>1.1874339521952181E-2</v>
      </c>
      <c r="H479" s="4">
        <f t="shared" si="42"/>
        <v>0</v>
      </c>
      <c r="I479" s="4">
        <f t="shared" si="43"/>
        <v>0</v>
      </c>
    </row>
    <row r="480" spans="1:9" x14ac:dyDescent="0.3">
      <c r="A480" s="5">
        <v>44747</v>
      </c>
      <c r="B480" s="4">
        <v>1235.5</v>
      </c>
      <c r="C480" s="4">
        <v>14209</v>
      </c>
      <c r="D480" s="1">
        <v>2.8578054916195139E-2</v>
      </c>
      <c r="E480" s="1">
        <v>2.3341971461467104E-2</v>
      </c>
      <c r="F480" s="1">
        <v>3.4809603400982027E-2</v>
      </c>
      <c r="G480" s="1">
        <v>1.1874339521952181E-2</v>
      </c>
      <c r="H480" s="4">
        <f t="shared" si="42"/>
        <v>0</v>
      </c>
      <c r="I480" s="4">
        <f t="shared" si="43"/>
        <v>0</v>
      </c>
    </row>
    <row r="481" spans="1:9" x14ac:dyDescent="0.3">
      <c r="A481" s="5">
        <v>44748</v>
      </c>
      <c r="B481" s="4">
        <v>1204.25</v>
      </c>
      <c r="C481" s="4">
        <v>13879</v>
      </c>
      <c r="D481" s="1">
        <v>3.0761076763719419E-2</v>
      </c>
      <c r="E481" s="1">
        <v>2.3341971461467104E-2</v>
      </c>
      <c r="F481" s="1">
        <v>3.4809603400982027E-2</v>
      </c>
      <c r="G481" s="1">
        <v>1.1874339521952181E-2</v>
      </c>
      <c r="H481" s="4">
        <f t="shared" si="42"/>
        <v>0</v>
      </c>
      <c r="I481" s="4">
        <f t="shared" si="43"/>
        <v>0</v>
      </c>
    </row>
    <row r="482" spans="1:9" x14ac:dyDescent="0.3">
      <c r="A482" s="5">
        <v>44749</v>
      </c>
      <c r="B482" s="4">
        <v>1231</v>
      </c>
      <c r="C482" s="4">
        <v>14187</v>
      </c>
      <c r="D482" s="1">
        <v>3.0739704445065463E-2</v>
      </c>
      <c r="E482" s="1">
        <v>2.3341971461467104E-2</v>
      </c>
      <c r="F482" s="1">
        <v>3.4809603400982027E-2</v>
      </c>
      <c r="G482" s="1">
        <v>1.1874339521952181E-2</v>
      </c>
      <c r="H482" s="4">
        <f t="shared" si="42"/>
        <v>0</v>
      </c>
      <c r="I482" s="4">
        <f t="shared" si="43"/>
        <v>0</v>
      </c>
    </row>
    <row r="483" spans="1:9" x14ac:dyDescent="0.3">
      <c r="A483" s="5">
        <v>44750</v>
      </c>
      <c r="B483" s="4">
        <v>1247</v>
      </c>
      <c r="C483" s="4">
        <v>14332</v>
      </c>
      <c r="D483" s="1">
        <v>2.7914129327051951E-2</v>
      </c>
      <c r="E483" s="1">
        <v>2.3341971461467104E-2</v>
      </c>
      <c r="F483" s="1">
        <v>3.4809603400982027E-2</v>
      </c>
      <c r="G483" s="1">
        <v>1.1874339521952181E-2</v>
      </c>
      <c r="H483" s="4">
        <f t="shared" si="42"/>
        <v>0</v>
      </c>
      <c r="I483" s="4">
        <f t="shared" si="43"/>
        <v>0</v>
      </c>
    </row>
    <row r="484" spans="1:9" x14ac:dyDescent="0.3">
      <c r="A484" s="5">
        <v>44753</v>
      </c>
      <c r="B484" s="4">
        <v>1235.5</v>
      </c>
      <c r="C484" s="4">
        <v>14278</v>
      </c>
      <c r="D484" s="1">
        <v>3.3572909289424357E-2</v>
      </c>
      <c r="E484" s="1">
        <v>2.3341971461467104E-2</v>
      </c>
      <c r="F484" s="1">
        <v>3.4809603400982027E-2</v>
      </c>
      <c r="G484" s="1">
        <v>1.1874339521952181E-2</v>
      </c>
      <c r="H484" s="4">
        <f t="shared" si="42"/>
        <v>0</v>
      </c>
      <c r="I484" s="4">
        <f t="shared" si="43"/>
        <v>0</v>
      </c>
    </row>
    <row r="485" spans="1:9" x14ac:dyDescent="0.3">
      <c r="A485" s="5">
        <v>44754</v>
      </c>
      <c r="B485" s="4">
        <v>1205</v>
      </c>
      <c r="C485" s="4">
        <v>13914</v>
      </c>
      <c r="D485" s="1">
        <v>3.2717275025933912E-2</v>
      </c>
      <c r="E485" s="1">
        <v>2.3341971461467104E-2</v>
      </c>
      <c r="F485" s="1">
        <v>3.4809603400982027E-2</v>
      </c>
      <c r="G485" s="1">
        <v>1.1874339521952181E-2</v>
      </c>
      <c r="H485" s="4">
        <f t="shared" si="42"/>
        <v>0</v>
      </c>
      <c r="I485" s="4">
        <f t="shared" si="43"/>
        <v>0</v>
      </c>
    </row>
    <row r="486" spans="1:9" x14ac:dyDescent="0.3">
      <c r="A486" s="5">
        <v>44755</v>
      </c>
      <c r="B486" s="4">
        <v>1239</v>
      </c>
      <c r="C486" s="4">
        <v>14281</v>
      </c>
      <c r="D486" s="1">
        <v>3.0869765919256498E-2</v>
      </c>
      <c r="E486" s="1">
        <v>2.3341971461467104E-2</v>
      </c>
      <c r="F486" s="1">
        <v>3.4809603400982027E-2</v>
      </c>
      <c r="G486" s="1">
        <v>1.1874339521952181E-2</v>
      </c>
      <c r="H486" s="4">
        <f t="shared" si="42"/>
        <v>0</v>
      </c>
      <c r="I486" s="4">
        <f t="shared" si="43"/>
        <v>0</v>
      </c>
    </row>
    <row r="487" spans="1:9" x14ac:dyDescent="0.3">
      <c r="A487" s="5">
        <v>44756</v>
      </c>
      <c r="B487" s="4">
        <v>1244.5</v>
      </c>
      <c r="C487" s="4">
        <v>14386</v>
      </c>
      <c r="D487" s="1">
        <v>3.3859790369292098E-2</v>
      </c>
      <c r="E487" s="1">
        <v>2.3341971461467104E-2</v>
      </c>
      <c r="F487" s="1">
        <v>3.4809603400982027E-2</v>
      </c>
      <c r="G487" s="1">
        <v>1.1874339521952181E-2</v>
      </c>
      <c r="H487" s="4">
        <f t="shared" si="42"/>
        <v>0</v>
      </c>
      <c r="I487" s="4">
        <f t="shared" si="43"/>
        <v>0</v>
      </c>
    </row>
    <row r="488" spans="1:9" x14ac:dyDescent="0.3">
      <c r="A488" s="5">
        <v>44757</v>
      </c>
      <c r="B488" s="4">
        <v>1251.5</v>
      </c>
      <c r="C488" s="4">
        <v>14479</v>
      </c>
      <c r="D488" s="1">
        <v>3.4723240965009117E-2</v>
      </c>
      <c r="E488" s="1">
        <v>2.3341971461467104E-2</v>
      </c>
      <c r="F488" s="1">
        <v>3.4809603400982027E-2</v>
      </c>
      <c r="G488" s="1">
        <v>1.1874339521952181E-2</v>
      </c>
      <c r="H488" s="4">
        <f t="shared" si="42"/>
        <v>0</v>
      </c>
      <c r="I488" s="4">
        <f t="shared" si="43"/>
        <v>0</v>
      </c>
    </row>
    <row r="489" spans="1:9" x14ac:dyDescent="0.3">
      <c r="A489" s="5">
        <v>44760</v>
      </c>
      <c r="B489" s="4">
        <v>1268</v>
      </c>
      <c r="C489" s="4">
        <v>14647</v>
      </c>
      <c r="D489" s="1">
        <v>3.3108459536836499E-2</v>
      </c>
      <c r="E489" s="1">
        <v>2.3341971461467104E-2</v>
      </c>
      <c r="F489" s="1">
        <v>3.4809603400982027E-2</v>
      </c>
      <c r="G489" s="1">
        <v>1.1874339521952181E-2</v>
      </c>
      <c r="H489" s="4">
        <f t="shared" si="42"/>
        <v>0</v>
      </c>
      <c r="I489" s="4">
        <f t="shared" si="43"/>
        <v>0</v>
      </c>
    </row>
    <row r="490" spans="1:9" x14ac:dyDescent="0.3">
      <c r="A490" s="5">
        <v>44761</v>
      </c>
      <c r="B490" s="4">
        <v>1268.5</v>
      </c>
      <c r="C490" s="4">
        <v>14678</v>
      </c>
      <c r="D490" s="1">
        <v>3.4886928664104921E-2</v>
      </c>
      <c r="E490" s="1">
        <v>2.3341971461467104E-2</v>
      </c>
      <c r="F490" s="1">
        <v>3.4809603400982027E-2</v>
      </c>
      <c r="G490" s="1">
        <v>1.1874339521952181E-2</v>
      </c>
      <c r="H490" s="4">
        <f t="shared" si="42"/>
        <v>999</v>
      </c>
      <c r="I490" s="4">
        <f t="shared" si="43"/>
        <v>0</v>
      </c>
    </row>
    <row r="491" spans="1:9" x14ac:dyDescent="0.3">
      <c r="A491" s="5">
        <v>44762</v>
      </c>
      <c r="B491" s="4">
        <v>1274.75</v>
      </c>
      <c r="C491" s="4">
        <v>14713</v>
      </c>
      <c r="D491" s="1">
        <v>3.2268569306890482E-2</v>
      </c>
      <c r="E491" s="1">
        <v>2.3341971461467104E-2</v>
      </c>
      <c r="F491" s="1">
        <v>3.4809603400982027E-2</v>
      </c>
      <c r="G491" s="1">
        <v>1.1874339521952181E-2</v>
      </c>
      <c r="H491" s="4">
        <f t="shared" si="42"/>
        <v>0</v>
      </c>
      <c r="I491" s="4">
        <f t="shared" si="43"/>
        <v>0</v>
      </c>
    </row>
    <row r="492" spans="1:9" x14ac:dyDescent="0.3">
      <c r="A492" s="5">
        <v>44763</v>
      </c>
      <c r="B492" s="4">
        <v>1293</v>
      </c>
      <c r="C492" s="4">
        <v>14747</v>
      </c>
      <c r="D492" s="1">
        <v>2.0050434329885514E-2</v>
      </c>
      <c r="E492" s="1">
        <v>2.3341971461467104E-2</v>
      </c>
      <c r="F492" s="1">
        <v>3.4809603400982027E-2</v>
      </c>
      <c r="G492" s="1">
        <v>1.1874339521952181E-2</v>
      </c>
      <c r="H492" s="4">
        <f t="shared" si="42"/>
        <v>0</v>
      </c>
      <c r="I492" s="4">
        <f t="shared" si="43"/>
        <v>0</v>
      </c>
    </row>
    <row r="493" spans="1:9" x14ac:dyDescent="0.3">
      <c r="A493" s="5">
        <v>44764</v>
      </c>
      <c r="B493" s="4">
        <v>1293</v>
      </c>
      <c r="C493" s="4">
        <v>14755</v>
      </c>
      <c r="D493" s="1">
        <v>2.0603794570926981E-2</v>
      </c>
      <c r="E493" s="1">
        <v>2.3341971461467104E-2</v>
      </c>
      <c r="F493" s="1">
        <v>3.4809603400982027E-2</v>
      </c>
      <c r="G493" s="1">
        <v>1.1874339521952181E-2</v>
      </c>
      <c r="H493" s="4">
        <f t="shared" si="42"/>
        <v>0</v>
      </c>
      <c r="I493" s="4">
        <f t="shared" si="43"/>
        <v>0</v>
      </c>
    </row>
    <row r="494" spans="1:9" x14ac:dyDescent="0.3">
      <c r="A494" s="5">
        <v>44767</v>
      </c>
      <c r="B494" s="4">
        <v>1295.25</v>
      </c>
      <c r="C494" s="4">
        <v>14793</v>
      </c>
      <c r="D494" s="1">
        <v>2.1454782196969724E-2</v>
      </c>
      <c r="E494" s="1">
        <v>2.3341971461467104E-2</v>
      </c>
      <c r="F494" s="1">
        <v>3.4809603400982027E-2</v>
      </c>
      <c r="G494" s="1">
        <v>1.1874339521952181E-2</v>
      </c>
      <c r="H494" s="4">
        <f t="shared" si="42"/>
        <v>0</v>
      </c>
      <c r="I494" s="4">
        <f t="shared" si="43"/>
        <v>0</v>
      </c>
    </row>
    <row r="495" spans="1:9" x14ac:dyDescent="0.3">
      <c r="A495" s="5">
        <v>44768</v>
      </c>
      <c r="B495" s="4">
        <v>1288.5</v>
      </c>
      <c r="C495" s="4">
        <v>14707</v>
      </c>
      <c r="D495" s="1">
        <v>2.0836428118128358E-2</v>
      </c>
      <c r="E495" s="1">
        <v>2.3341971461467104E-2</v>
      </c>
      <c r="F495" s="1">
        <v>3.4809603400982027E-2</v>
      </c>
      <c r="G495" s="1">
        <v>1.1874339521952181E-2</v>
      </c>
      <c r="H495" s="4">
        <f t="shared" si="42"/>
        <v>0</v>
      </c>
      <c r="I495" s="4">
        <f t="shared" si="43"/>
        <v>0</v>
      </c>
    </row>
    <row r="496" spans="1:9" x14ac:dyDescent="0.3">
      <c r="A496" s="5">
        <v>44769</v>
      </c>
      <c r="B496" s="4">
        <v>1293.5</v>
      </c>
      <c r="C496" s="4">
        <v>14791</v>
      </c>
      <c r="D496" s="1">
        <v>2.2698440620571025E-2</v>
      </c>
      <c r="E496" s="1">
        <v>2.3341971461467104E-2</v>
      </c>
      <c r="F496" s="1">
        <v>3.4809603400982027E-2</v>
      </c>
      <c r="G496" s="1">
        <v>1.1874339521952181E-2</v>
      </c>
      <c r="H496" s="4">
        <f t="shared" si="42"/>
        <v>0</v>
      </c>
      <c r="I496" s="4">
        <f t="shared" si="43"/>
        <v>0</v>
      </c>
    </row>
    <row r="497" spans="1:9" x14ac:dyDescent="0.3">
      <c r="A497" s="5">
        <v>44770</v>
      </c>
      <c r="B497" s="4">
        <v>1298</v>
      </c>
      <c r="C497" s="4">
        <v>14833</v>
      </c>
      <c r="D497" s="1">
        <v>2.204682634742583E-2</v>
      </c>
      <c r="E497" s="1">
        <v>2.3341971461467104E-2</v>
      </c>
      <c r="F497" s="1">
        <v>3.4809603400982027E-2</v>
      </c>
      <c r="G497" s="1">
        <v>1.1874339521952181E-2</v>
      </c>
      <c r="H497" s="4">
        <f t="shared" si="42"/>
        <v>0</v>
      </c>
      <c r="I497" s="4">
        <f t="shared" si="43"/>
        <v>0</v>
      </c>
    </row>
    <row r="498" spans="1:9" x14ac:dyDescent="0.3">
      <c r="A498" s="5">
        <v>44771</v>
      </c>
      <c r="B498" s="4">
        <v>1297.5</v>
      </c>
      <c r="C498" s="4">
        <v>14940</v>
      </c>
      <c r="D498" s="1">
        <v>2.9816203034682243E-2</v>
      </c>
      <c r="E498" s="1">
        <v>2.3341971461467104E-2</v>
      </c>
      <c r="F498" s="1">
        <v>3.4809603400982027E-2</v>
      </c>
      <c r="G498" s="1">
        <v>1.1874339521952181E-2</v>
      </c>
      <c r="H498" s="4">
        <f t="shared" si="42"/>
        <v>0</v>
      </c>
      <c r="I498" s="4">
        <f t="shared" si="43"/>
        <v>0</v>
      </c>
    </row>
    <row r="499" spans="1:9" x14ac:dyDescent="0.3">
      <c r="A499" s="5">
        <v>44774</v>
      </c>
      <c r="B499" s="4">
        <v>1294</v>
      </c>
      <c r="C499" s="4">
        <v>14870</v>
      </c>
      <c r="D499" s="1">
        <v>2.7763480688111963E-2</v>
      </c>
      <c r="E499" s="1">
        <v>2.3341971461467104E-2</v>
      </c>
      <c r="F499" s="1">
        <v>3.4809603400982027E-2</v>
      </c>
      <c r="G499" s="1">
        <v>1.1874339521952181E-2</v>
      </c>
      <c r="H499" s="4">
        <f t="shared" si="42"/>
        <v>0</v>
      </c>
      <c r="I499" s="4">
        <f t="shared" si="43"/>
        <v>0</v>
      </c>
    </row>
    <row r="500" spans="1:9" x14ac:dyDescent="0.3">
      <c r="A500" s="5">
        <v>44775</v>
      </c>
      <c r="B500" s="4">
        <v>1273.75</v>
      </c>
      <c r="C500" s="4">
        <v>14645</v>
      </c>
      <c r="D500" s="1">
        <v>2.8304339937029965E-2</v>
      </c>
      <c r="E500" s="1">
        <v>2.3341971461467104E-2</v>
      </c>
      <c r="F500" s="1">
        <v>3.4809603400982027E-2</v>
      </c>
      <c r="G500" s="1">
        <v>1.1874339521952181E-2</v>
      </c>
      <c r="H500" s="4">
        <f t="shared" si="42"/>
        <v>0</v>
      </c>
      <c r="I500" s="4">
        <f t="shared" si="43"/>
        <v>0</v>
      </c>
    </row>
    <row r="501" spans="1:9" x14ac:dyDescent="0.3">
      <c r="A501" s="5">
        <v>44776</v>
      </c>
      <c r="B501" s="4">
        <v>1279</v>
      </c>
      <c r="C501" s="4">
        <v>14672</v>
      </c>
      <c r="D501" s="1">
        <v>2.5971421357831925E-2</v>
      </c>
      <c r="E501" s="1">
        <v>2.3341971461467104E-2</v>
      </c>
      <c r="F501" s="1">
        <v>3.4809603400982027E-2</v>
      </c>
      <c r="G501" s="1">
        <v>1.1874339521952181E-2</v>
      </c>
      <c r="H501" s="4">
        <f t="shared" si="42"/>
        <v>0</v>
      </c>
      <c r="I501" s="4">
        <f t="shared" si="43"/>
        <v>0</v>
      </c>
    </row>
    <row r="502" spans="1:9" x14ac:dyDescent="0.3">
      <c r="A502" s="5">
        <v>44777</v>
      </c>
      <c r="B502" s="4">
        <v>1277.75</v>
      </c>
      <c r="C502" s="4">
        <v>14654</v>
      </c>
      <c r="D502" s="1">
        <v>2.5715190479684624E-2</v>
      </c>
      <c r="E502" s="1">
        <v>2.3341971461467104E-2</v>
      </c>
      <c r="F502" s="1">
        <v>3.4809603400982027E-2</v>
      </c>
      <c r="G502" s="1">
        <v>1.1874339521952181E-2</v>
      </c>
      <c r="H502" s="4">
        <f t="shared" si="42"/>
        <v>0</v>
      </c>
      <c r="I502" s="4">
        <f t="shared" si="43"/>
        <v>0</v>
      </c>
    </row>
    <row r="503" spans="1:9" x14ac:dyDescent="0.3">
      <c r="A503" s="5">
        <v>44778</v>
      </c>
      <c r="B503" s="4">
        <v>1309.25</v>
      </c>
      <c r="C503" s="4">
        <v>15011</v>
      </c>
      <c r="D503" s="1">
        <v>2.5424128098943566E-2</v>
      </c>
      <c r="E503" s="1">
        <v>2.3341971461467104E-2</v>
      </c>
      <c r="F503" s="1">
        <v>3.4809603400982027E-2</v>
      </c>
      <c r="G503" s="1">
        <v>1.1874339521952181E-2</v>
      </c>
      <c r="H503" s="4">
        <f t="shared" si="42"/>
        <v>0</v>
      </c>
      <c r="I503" s="4">
        <f t="shared" si="43"/>
        <v>0</v>
      </c>
    </row>
    <row r="504" spans="1:9" x14ac:dyDescent="0.3">
      <c r="A504" s="5">
        <v>44781</v>
      </c>
      <c r="B504" s="4">
        <v>1303</v>
      </c>
      <c r="C504" s="4">
        <v>14961</v>
      </c>
      <c r="D504" s="1">
        <v>2.6910742337394433E-2</v>
      </c>
      <c r="E504" s="1">
        <v>2.3341971461467104E-2</v>
      </c>
      <c r="F504" s="1">
        <v>3.4809603400982027E-2</v>
      </c>
      <c r="G504" s="1">
        <v>1.1874339521952181E-2</v>
      </c>
      <c r="H504" s="4">
        <f t="shared" si="42"/>
        <v>0</v>
      </c>
      <c r="I504" s="4">
        <f t="shared" si="43"/>
        <v>0</v>
      </c>
    </row>
    <row r="505" spans="1:9" x14ac:dyDescent="0.3">
      <c r="A505" s="5">
        <v>44782</v>
      </c>
      <c r="B505" s="4">
        <v>1310.75</v>
      </c>
      <c r="C505" s="4">
        <v>15016</v>
      </c>
      <c r="D505" s="1">
        <v>2.459181686693368E-2</v>
      </c>
      <c r="E505" s="1">
        <v>2.3341971461467104E-2</v>
      </c>
      <c r="F505" s="1">
        <v>3.4809603400982027E-2</v>
      </c>
      <c r="G505" s="1">
        <v>1.1874339521952181E-2</v>
      </c>
      <c r="H505" s="4">
        <f t="shared" si="42"/>
        <v>0</v>
      </c>
      <c r="I505" s="4">
        <f t="shared" si="43"/>
        <v>0</v>
      </c>
    </row>
    <row r="506" spans="1:9" x14ac:dyDescent="0.3">
      <c r="A506" s="5">
        <v>44783</v>
      </c>
      <c r="B506" s="4">
        <v>1298.75</v>
      </c>
      <c r="C506" s="4">
        <v>14878</v>
      </c>
      <c r="D506" s="1">
        <v>2.4555487046840074E-2</v>
      </c>
      <c r="E506" s="1">
        <v>2.3341971461467104E-2</v>
      </c>
      <c r="F506" s="1">
        <v>3.4809603400982027E-2</v>
      </c>
      <c r="G506" s="1">
        <v>1.1874339521952181E-2</v>
      </c>
      <c r="H506" s="4">
        <f t="shared" si="42"/>
        <v>0</v>
      </c>
      <c r="I506" s="4">
        <f t="shared" si="43"/>
        <v>0</v>
      </c>
    </row>
    <row r="507" spans="1:9" x14ac:dyDescent="0.3">
      <c r="A507" s="5">
        <v>44784</v>
      </c>
      <c r="B507" s="4">
        <v>1328</v>
      </c>
      <c r="C507" s="4">
        <v>15184</v>
      </c>
      <c r="D507" s="1">
        <v>2.2597224836847563E-2</v>
      </c>
      <c r="E507" s="1">
        <v>2.3341971461467104E-2</v>
      </c>
      <c r="F507" s="1">
        <v>3.4809603400982027E-2</v>
      </c>
      <c r="G507" s="1">
        <v>1.1874339521952181E-2</v>
      </c>
      <c r="H507" s="4">
        <f t="shared" si="42"/>
        <v>0</v>
      </c>
      <c r="I507" s="4">
        <f t="shared" si="43"/>
        <v>0</v>
      </c>
    </row>
    <row r="508" spans="1:9" x14ac:dyDescent="0.3">
      <c r="A508" s="5">
        <v>44785</v>
      </c>
      <c r="B508" s="4">
        <v>1334.25</v>
      </c>
      <c r="C508" s="4">
        <v>15274</v>
      </c>
      <c r="D508" s="1">
        <v>2.3839933288052118E-2</v>
      </c>
      <c r="E508" s="1">
        <v>2.3341971461467104E-2</v>
      </c>
      <c r="F508" s="1">
        <v>3.4809603400982027E-2</v>
      </c>
      <c r="G508" s="1">
        <v>1.1874339521952181E-2</v>
      </c>
      <c r="H508" s="4">
        <f t="shared" si="42"/>
        <v>0</v>
      </c>
      <c r="I508" s="4">
        <f t="shared" si="43"/>
        <v>0</v>
      </c>
    </row>
    <row r="509" spans="1:9" x14ac:dyDescent="0.3">
      <c r="A509" s="5">
        <v>44788</v>
      </c>
      <c r="B509" s="4">
        <v>1345.25</v>
      </c>
      <c r="C509" s="4">
        <v>15385</v>
      </c>
      <c r="D509" s="1">
        <v>2.2847739248436083E-2</v>
      </c>
      <c r="E509" s="1">
        <v>2.3341971461467104E-2</v>
      </c>
      <c r="F509" s="1">
        <v>3.4809603400982027E-2</v>
      </c>
      <c r="G509" s="1">
        <v>1.1874339521952181E-2</v>
      </c>
      <c r="H509" s="4">
        <f t="shared" si="42"/>
        <v>0</v>
      </c>
      <c r="I509" s="4">
        <f t="shared" si="43"/>
        <v>0</v>
      </c>
    </row>
    <row r="510" spans="1:9" x14ac:dyDescent="0.3">
      <c r="A510" s="5">
        <v>44789</v>
      </c>
      <c r="B510" s="4">
        <v>1347.25</v>
      </c>
      <c r="C510" s="4">
        <v>15425</v>
      </c>
      <c r="D510" s="1">
        <v>2.3984706017659674E-2</v>
      </c>
      <c r="E510" s="1">
        <v>2.3341971461467104E-2</v>
      </c>
      <c r="F510" s="1">
        <v>3.4809603400982027E-2</v>
      </c>
      <c r="G510" s="1">
        <v>1.1874339521952181E-2</v>
      </c>
      <c r="H510" s="4">
        <f t="shared" si="42"/>
        <v>0</v>
      </c>
      <c r="I510" s="4">
        <f t="shared" si="43"/>
        <v>0</v>
      </c>
    </row>
    <row r="511" spans="1:9" x14ac:dyDescent="0.3">
      <c r="A511" s="5">
        <v>44790</v>
      </c>
      <c r="B511" s="4">
        <v>1349.25</v>
      </c>
      <c r="C511" s="4">
        <v>15452</v>
      </c>
      <c r="D511" s="1">
        <v>2.4256579658452404E-2</v>
      </c>
      <c r="E511" s="1">
        <v>2.3341971461467104E-2</v>
      </c>
      <c r="F511" s="1">
        <v>3.4809603400982027E-2</v>
      </c>
      <c r="G511" s="1">
        <v>1.1874339521952181E-2</v>
      </c>
      <c r="H511" s="4">
        <f t="shared" si="42"/>
        <v>0</v>
      </c>
      <c r="I511" s="4">
        <f t="shared" si="43"/>
        <v>0</v>
      </c>
    </row>
    <row r="512" spans="1:9" x14ac:dyDescent="0.3">
      <c r="A512" s="5">
        <v>44791</v>
      </c>
      <c r="B512" s="4">
        <v>1343.5</v>
      </c>
      <c r="C512" s="4">
        <v>15317</v>
      </c>
      <c r="D512" s="1">
        <v>1.9653305169178736E-2</v>
      </c>
      <c r="E512" s="1">
        <v>2.3341971461467104E-2</v>
      </c>
      <c r="F512" s="1">
        <v>3.4809603400982027E-2</v>
      </c>
      <c r="G512" s="1">
        <v>1.1874339521952181E-2</v>
      </c>
      <c r="H512" s="4">
        <f t="shared" si="42"/>
        <v>0</v>
      </c>
      <c r="I512" s="4">
        <f t="shared" si="43"/>
        <v>0</v>
      </c>
    </row>
    <row r="513" spans="1:9" x14ac:dyDescent="0.3">
      <c r="A513" s="5">
        <v>44792</v>
      </c>
      <c r="B513" s="4">
        <v>1345</v>
      </c>
      <c r="C513" s="4">
        <v>15354</v>
      </c>
      <c r="D513" s="1">
        <v>2.0976489893122841E-2</v>
      </c>
      <c r="E513" s="1">
        <v>2.3341971461467104E-2</v>
      </c>
      <c r="F513" s="1">
        <v>3.4809603400982027E-2</v>
      </c>
      <c r="G513" s="1">
        <v>1.1874339521952181E-2</v>
      </c>
      <c r="H513" s="4">
        <f t="shared" si="42"/>
        <v>0</v>
      </c>
      <c r="I513" s="4">
        <f t="shared" si="43"/>
        <v>0</v>
      </c>
    </row>
    <row r="514" spans="1:9" x14ac:dyDescent="0.3">
      <c r="A514" s="5">
        <v>44795</v>
      </c>
      <c r="B514" s="4">
        <v>1330.5</v>
      </c>
      <c r="C514" s="4">
        <v>15179</v>
      </c>
      <c r="D514" s="1">
        <v>2.0339669551703521E-2</v>
      </c>
      <c r="E514" s="1">
        <v>2.3341971461467104E-2</v>
      </c>
      <c r="F514" s="1">
        <v>3.4809603400982027E-2</v>
      </c>
      <c r="G514" s="1">
        <v>1.1874339521952181E-2</v>
      </c>
      <c r="H514" s="4">
        <f t="shared" si="42"/>
        <v>0</v>
      </c>
      <c r="I514" s="4">
        <f t="shared" si="43"/>
        <v>0</v>
      </c>
    </row>
    <row r="515" spans="1:9" x14ac:dyDescent="0.3">
      <c r="A515" s="5">
        <v>44796</v>
      </c>
      <c r="B515" s="4">
        <v>1314.5</v>
      </c>
      <c r="C515" s="4">
        <v>15028</v>
      </c>
      <c r="D515" s="1">
        <v>2.2485329894129658E-2</v>
      </c>
      <c r="E515" s="1">
        <v>2.3341971461467104E-2</v>
      </c>
      <c r="F515" s="1">
        <v>3.4809603400982027E-2</v>
      </c>
      <c r="G515" s="1">
        <v>1.1874339521952181E-2</v>
      </c>
      <c r="H515" s="4">
        <f t="shared" ref="H515:H578" si="44">IF(D515&gt;F515,999,)</f>
        <v>0</v>
      </c>
      <c r="I515" s="4">
        <f t="shared" ref="I515:I578" si="45">IF(D515&lt;G515,999,)</f>
        <v>0</v>
      </c>
    </row>
    <row r="516" spans="1:9" x14ac:dyDescent="0.3">
      <c r="A516" s="5">
        <v>44797</v>
      </c>
      <c r="B516" s="4">
        <v>1313.5</v>
      </c>
      <c r="C516" s="4">
        <v>15035</v>
      </c>
      <c r="D516" s="1">
        <v>2.3740406614801479E-2</v>
      </c>
      <c r="E516" s="1">
        <v>2.3341971461467104E-2</v>
      </c>
      <c r="F516" s="1">
        <v>3.4809603400982027E-2</v>
      </c>
      <c r="G516" s="1">
        <v>1.1874339521952181E-2</v>
      </c>
      <c r="H516" s="4">
        <f t="shared" si="44"/>
        <v>0</v>
      </c>
      <c r="I516" s="4">
        <f t="shared" si="45"/>
        <v>0</v>
      </c>
    </row>
    <row r="517" spans="1:9" x14ac:dyDescent="0.3">
      <c r="A517" s="5">
        <v>44798</v>
      </c>
      <c r="B517" s="4">
        <v>1325.5</v>
      </c>
      <c r="C517" s="4">
        <v>15170</v>
      </c>
      <c r="D517" s="1">
        <v>2.3581289096882063E-2</v>
      </c>
      <c r="E517" s="1">
        <v>2.3341971461467104E-2</v>
      </c>
      <c r="F517" s="1">
        <v>3.4809603400982027E-2</v>
      </c>
      <c r="G517" s="1">
        <v>1.1874339521952181E-2</v>
      </c>
      <c r="H517" s="4">
        <f t="shared" si="44"/>
        <v>0</v>
      </c>
      <c r="I517" s="4">
        <f t="shared" si="45"/>
        <v>0</v>
      </c>
    </row>
    <row r="518" spans="1:9" x14ac:dyDescent="0.3">
      <c r="A518" s="5">
        <v>44799</v>
      </c>
      <c r="B518" s="4">
        <v>1332.5</v>
      </c>
      <c r="C518" s="4">
        <v>15241</v>
      </c>
      <c r="D518" s="1">
        <v>2.29696172412448E-2</v>
      </c>
      <c r="E518" s="1">
        <v>2.3341971461467104E-2</v>
      </c>
      <c r="F518" s="1">
        <v>3.4809603400982027E-2</v>
      </c>
      <c r="G518" s="1">
        <v>1.1874339521952181E-2</v>
      </c>
      <c r="H518" s="4">
        <f t="shared" si="44"/>
        <v>0</v>
      </c>
      <c r="I518" s="4">
        <f t="shared" si="45"/>
        <v>0</v>
      </c>
    </row>
    <row r="519" spans="1:9" x14ac:dyDescent="0.3">
      <c r="A519" s="5">
        <v>44802</v>
      </c>
      <c r="B519" s="4">
        <v>1295</v>
      </c>
      <c r="C519" s="4">
        <v>14820</v>
      </c>
      <c r="D519" s="1">
        <v>2.3516680743243423E-2</v>
      </c>
      <c r="E519" s="1">
        <v>2.3341971461467104E-2</v>
      </c>
      <c r="F519" s="1">
        <v>3.4809603400982027E-2</v>
      </c>
      <c r="G519" s="1">
        <v>1.1874339521952181E-2</v>
      </c>
      <c r="H519" s="4">
        <f t="shared" si="44"/>
        <v>0</v>
      </c>
      <c r="I519" s="4">
        <f t="shared" si="45"/>
        <v>0</v>
      </c>
    </row>
    <row r="520" spans="1:9" x14ac:dyDescent="0.3">
      <c r="A520" s="5">
        <v>44803</v>
      </c>
      <c r="B520" s="4">
        <v>1305.75</v>
      </c>
      <c r="C520" s="4">
        <v>14949</v>
      </c>
      <c r="D520" s="1">
        <v>2.3926061710224156E-2</v>
      </c>
      <c r="E520" s="1">
        <v>2.3341971461467104E-2</v>
      </c>
      <c r="F520" s="1">
        <v>3.4809603400982027E-2</v>
      </c>
      <c r="G520" s="1">
        <v>1.1874339521952181E-2</v>
      </c>
      <c r="H520" s="4">
        <f t="shared" si="44"/>
        <v>0</v>
      </c>
      <c r="I520" s="4">
        <f t="shared" si="45"/>
        <v>0</v>
      </c>
    </row>
    <row r="521" spans="1:9" x14ac:dyDescent="0.3">
      <c r="A521" s="5">
        <v>44804</v>
      </c>
      <c r="B521" s="4">
        <v>1307</v>
      </c>
      <c r="C521" s="4">
        <v>15042</v>
      </c>
      <c r="D521" s="1">
        <v>2.9310697805088104E-2</v>
      </c>
      <c r="E521" s="1">
        <v>2.3341971461467104E-2</v>
      </c>
      <c r="F521" s="1">
        <v>3.4809603400982027E-2</v>
      </c>
      <c r="G521" s="1">
        <v>1.1874339521952181E-2</v>
      </c>
      <c r="H521" s="4">
        <f t="shared" si="44"/>
        <v>0</v>
      </c>
      <c r="I521" s="4">
        <f t="shared" si="45"/>
        <v>0</v>
      </c>
    </row>
    <row r="522" spans="1:9" x14ac:dyDescent="0.3">
      <c r="A522" s="5">
        <v>44805</v>
      </c>
      <c r="B522" s="4">
        <v>1282.5</v>
      </c>
      <c r="C522" s="4">
        <v>14737</v>
      </c>
      <c r="D522" s="1">
        <v>2.7704361090805651E-2</v>
      </c>
      <c r="E522" s="1">
        <v>2.3341971461467104E-2</v>
      </c>
      <c r="F522" s="1">
        <v>3.4809603400982027E-2</v>
      </c>
      <c r="G522" s="1">
        <v>1.1874339521952181E-2</v>
      </c>
      <c r="H522" s="4">
        <f t="shared" si="44"/>
        <v>0</v>
      </c>
      <c r="I522" s="4">
        <f t="shared" si="45"/>
        <v>0</v>
      </c>
    </row>
    <row r="523" spans="1:9" x14ac:dyDescent="0.3">
      <c r="A523" s="5">
        <v>44806</v>
      </c>
      <c r="B523" s="4">
        <v>1268.5</v>
      </c>
      <c r="C523" s="4">
        <v>14598</v>
      </c>
      <c r="D523" s="1">
        <v>2.9246449423531828E-2</v>
      </c>
      <c r="E523" s="1">
        <v>2.3341971461467104E-2</v>
      </c>
      <c r="F523" s="1">
        <v>3.4809603400982027E-2</v>
      </c>
      <c r="G523" s="1">
        <v>1.1874339521952181E-2</v>
      </c>
      <c r="H523" s="4">
        <f t="shared" si="44"/>
        <v>0</v>
      </c>
      <c r="I523" s="4">
        <f t="shared" si="45"/>
        <v>0</v>
      </c>
    </row>
    <row r="524" spans="1:9" x14ac:dyDescent="0.3">
      <c r="A524" s="5">
        <v>44809</v>
      </c>
      <c r="B524" s="4">
        <v>1272.75</v>
      </c>
      <c r="C524" s="4">
        <v>14613</v>
      </c>
      <c r="D524" s="1">
        <v>2.6863621157434681E-2</v>
      </c>
      <c r="E524" s="1">
        <v>2.3341971461467104E-2</v>
      </c>
      <c r="F524" s="1">
        <v>3.4809603400982027E-2</v>
      </c>
      <c r="G524" s="1">
        <v>1.1874339521952181E-2</v>
      </c>
      <c r="H524" s="4">
        <f t="shared" si="44"/>
        <v>0</v>
      </c>
      <c r="I524" s="4">
        <f t="shared" si="45"/>
        <v>0</v>
      </c>
    </row>
    <row r="525" spans="1:9" x14ac:dyDescent="0.3">
      <c r="A525" s="5">
        <v>44810</v>
      </c>
      <c r="B525" s="4">
        <v>1276.75</v>
      </c>
      <c r="C525" s="4">
        <v>14635</v>
      </c>
      <c r="D525" s="1">
        <v>2.5187612692546324E-2</v>
      </c>
      <c r="E525" s="1">
        <v>2.3341971461467104E-2</v>
      </c>
      <c r="F525" s="1">
        <v>3.4809603400982027E-2</v>
      </c>
      <c r="G525" s="1">
        <v>1.1874339521952181E-2</v>
      </c>
      <c r="H525" s="4">
        <f t="shared" si="44"/>
        <v>0</v>
      </c>
      <c r="I525" s="4">
        <f t="shared" si="45"/>
        <v>0</v>
      </c>
    </row>
    <row r="526" spans="1:9" x14ac:dyDescent="0.3">
      <c r="A526" s="5">
        <v>44811</v>
      </c>
      <c r="B526" s="4">
        <v>1254</v>
      </c>
      <c r="C526" s="4">
        <v>14357</v>
      </c>
      <c r="D526" s="1">
        <v>2.3959202946404856E-2</v>
      </c>
      <c r="E526" s="1">
        <v>2.3341971461467104E-2</v>
      </c>
      <c r="F526" s="1">
        <v>3.4809603400982027E-2</v>
      </c>
      <c r="G526" s="1">
        <v>1.1874339521952181E-2</v>
      </c>
      <c r="H526" s="4">
        <f t="shared" si="44"/>
        <v>0</v>
      </c>
      <c r="I526" s="4">
        <f t="shared" si="45"/>
        <v>0</v>
      </c>
    </row>
    <row r="527" spans="1:9" x14ac:dyDescent="0.3">
      <c r="A527" s="5">
        <v>44812</v>
      </c>
      <c r="B527" s="4">
        <v>1272.75</v>
      </c>
      <c r="C527" s="4">
        <v>14545</v>
      </c>
      <c r="D527" s="1">
        <v>2.2085223413049082E-2</v>
      </c>
      <c r="E527" s="1">
        <v>2.3341971461467104E-2</v>
      </c>
      <c r="F527" s="1">
        <v>3.4809603400982027E-2</v>
      </c>
      <c r="G527" s="1">
        <v>1.1874339521952181E-2</v>
      </c>
      <c r="H527" s="4">
        <f t="shared" si="44"/>
        <v>0</v>
      </c>
      <c r="I527" s="4">
        <f t="shared" si="45"/>
        <v>0</v>
      </c>
    </row>
    <row r="528" spans="1:9" x14ac:dyDescent="0.3">
      <c r="A528" s="5">
        <v>44816</v>
      </c>
      <c r="B528" s="4">
        <v>1293.5</v>
      </c>
      <c r="C528" s="4">
        <v>14797</v>
      </c>
      <c r="D528" s="1">
        <v>2.311330037607906E-2</v>
      </c>
      <c r="E528" s="1">
        <v>2.3341971461467104E-2</v>
      </c>
      <c r="F528" s="1">
        <v>3.4809603400982027E-2</v>
      </c>
      <c r="G528" s="1">
        <v>1.1874339521952181E-2</v>
      </c>
      <c r="H528" s="4">
        <f t="shared" si="44"/>
        <v>0</v>
      </c>
      <c r="I528" s="4">
        <f t="shared" si="45"/>
        <v>0</v>
      </c>
    </row>
    <row r="529" spans="1:9" x14ac:dyDescent="0.3">
      <c r="A529" s="5">
        <v>44817</v>
      </c>
      <c r="B529" s="4">
        <v>1299.75</v>
      </c>
      <c r="C529" s="4">
        <v>14875</v>
      </c>
      <c r="D529" s="1">
        <v>2.3560783423895559E-2</v>
      </c>
      <c r="E529" s="1">
        <v>2.3341971461467104E-2</v>
      </c>
      <c r="F529" s="1">
        <v>3.4809603400982027E-2</v>
      </c>
      <c r="G529" s="1">
        <v>1.1874339521952181E-2</v>
      </c>
      <c r="H529" s="4">
        <f t="shared" si="44"/>
        <v>0</v>
      </c>
      <c r="I529" s="4">
        <f t="shared" si="45"/>
        <v>0</v>
      </c>
    </row>
    <row r="530" spans="1:9" x14ac:dyDescent="0.3">
      <c r="A530" s="5">
        <v>44818</v>
      </c>
      <c r="B530" s="4">
        <v>1272</v>
      </c>
      <c r="C530" s="4">
        <v>14578</v>
      </c>
      <c r="D530" s="1">
        <v>2.5008163612093792E-2</v>
      </c>
      <c r="E530" s="1">
        <v>2.3341971461467104E-2</v>
      </c>
      <c r="F530" s="1">
        <v>3.4809603400982027E-2</v>
      </c>
      <c r="G530" s="1">
        <v>1.1874339521952181E-2</v>
      </c>
      <c r="H530" s="4">
        <f t="shared" si="44"/>
        <v>0</v>
      </c>
      <c r="I530" s="4">
        <f t="shared" si="45"/>
        <v>0</v>
      </c>
    </row>
    <row r="531" spans="1:9" x14ac:dyDescent="0.3">
      <c r="A531" s="5">
        <v>44819</v>
      </c>
      <c r="B531" s="4">
        <v>1278.5</v>
      </c>
      <c r="C531" s="4">
        <v>14642</v>
      </c>
      <c r="D531" s="1">
        <v>2.4274026161843265E-2</v>
      </c>
      <c r="E531" s="1">
        <v>2.3341971461467104E-2</v>
      </c>
      <c r="F531" s="1">
        <v>3.4809603400982027E-2</v>
      </c>
      <c r="G531" s="1">
        <v>1.1874339521952181E-2</v>
      </c>
      <c r="H531" s="4">
        <f t="shared" si="44"/>
        <v>0</v>
      </c>
      <c r="I531" s="4">
        <f t="shared" si="45"/>
        <v>0</v>
      </c>
    </row>
    <row r="532" spans="1:9" x14ac:dyDescent="0.3">
      <c r="A532" s="5">
        <v>44820</v>
      </c>
      <c r="B532" s="4">
        <v>1264.5</v>
      </c>
      <c r="C532" s="4">
        <v>14485</v>
      </c>
      <c r="D532" s="1">
        <v>2.4509890993640537E-2</v>
      </c>
      <c r="E532" s="1">
        <v>2.3341971461467104E-2</v>
      </c>
      <c r="F532" s="1">
        <v>3.4809603400982027E-2</v>
      </c>
      <c r="G532" s="1">
        <v>1.1874339521952181E-2</v>
      </c>
      <c r="H532" s="4">
        <f t="shared" si="44"/>
        <v>0</v>
      </c>
      <c r="I532" s="4">
        <f t="shared" si="45"/>
        <v>0</v>
      </c>
    </row>
    <row r="533" spans="1:9" x14ac:dyDescent="0.3">
      <c r="A533" s="5">
        <v>44823</v>
      </c>
      <c r="B533" s="4">
        <v>1259.75</v>
      </c>
      <c r="C533" s="4">
        <v>14420</v>
      </c>
      <c r="D533" s="1">
        <v>2.3758175812000015E-2</v>
      </c>
      <c r="E533" s="1">
        <v>2.3341971461467104E-2</v>
      </c>
      <c r="F533" s="1">
        <v>3.4809603400982027E-2</v>
      </c>
      <c r="G533" s="1">
        <v>1.1874339521952181E-2</v>
      </c>
      <c r="H533" s="4">
        <f t="shared" si="44"/>
        <v>0</v>
      </c>
      <c r="I533" s="4">
        <f t="shared" si="45"/>
        <v>0</v>
      </c>
    </row>
    <row r="534" spans="1:9" x14ac:dyDescent="0.3">
      <c r="A534" s="5">
        <v>44824</v>
      </c>
      <c r="B534" s="4">
        <v>1269</v>
      </c>
      <c r="C534" s="4">
        <v>14558</v>
      </c>
      <c r="D534" s="1">
        <v>2.6021786552732351E-2</v>
      </c>
      <c r="E534" s="1">
        <v>2.3341971461467104E-2</v>
      </c>
      <c r="F534" s="1">
        <v>3.4809603400982027E-2</v>
      </c>
      <c r="G534" s="1">
        <v>1.1874339521952181E-2</v>
      </c>
      <c r="H534" s="4">
        <f t="shared" si="44"/>
        <v>0</v>
      </c>
      <c r="I534" s="4">
        <f t="shared" si="45"/>
        <v>0</v>
      </c>
    </row>
    <row r="535" spans="1:9" x14ac:dyDescent="0.3">
      <c r="A535" s="5">
        <v>44825</v>
      </c>
      <c r="B535" s="4">
        <v>1257.5</v>
      </c>
      <c r="C535" s="4">
        <v>14402</v>
      </c>
      <c r="D535" s="1">
        <v>2.4309740515242373E-2</v>
      </c>
      <c r="E535" s="1">
        <v>2.3341971461467104E-2</v>
      </c>
      <c r="F535" s="1">
        <v>3.4809603400982027E-2</v>
      </c>
      <c r="G535" s="1">
        <v>1.1874339521952181E-2</v>
      </c>
      <c r="H535" s="4">
        <f t="shared" si="44"/>
        <v>0</v>
      </c>
      <c r="I535" s="4">
        <f t="shared" si="45"/>
        <v>0</v>
      </c>
    </row>
    <row r="536" spans="1:9" x14ac:dyDescent="0.3">
      <c r="A536" s="5">
        <v>44826</v>
      </c>
      <c r="B536" s="4">
        <v>1241.5</v>
      </c>
      <c r="C536" s="4">
        <v>14239</v>
      </c>
      <c r="D536" s="1">
        <v>2.5768258008625811E-2</v>
      </c>
      <c r="E536" s="1">
        <v>2.3341971461467104E-2</v>
      </c>
      <c r="F536" s="1">
        <v>3.4809603400982027E-2</v>
      </c>
      <c r="G536" s="1">
        <v>1.1874339521952181E-2</v>
      </c>
      <c r="H536" s="4">
        <f t="shared" si="44"/>
        <v>0</v>
      </c>
      <c r="I536" s="4">
        <f t="shared" si="45"/>
        <v>0</v>
      </c>
    </row>
    <row r="537" spans="1:9" x14ac:dyDescent="0.3">
      <c r="A537" s="5">
        <v>44827</v>
      </c>
      <c r="B537" s="4">
        <v>1231</v>
      </c>
      <c r="C537" s="4">
        <v>14118</v>
      </c>
      <c r="D537" s="1">
        <v>2.5726591059098691E-2</v>
      </c>
      <c r="E537" s="1">
        <v>2.3341971461467104E-2</v>
      </c>
      <c r="F537" s="1">
        <v>3.4809603400982027E-2</v>
      </c>
      <c r="G537" s="1">
        <v>1.1874339521952181E-2</v>
      </c>
      <c r="H537" s="4">
        <f t="shared" si="44"/>
        <v>0</v>
      </c>
      <c r="I537" s="4">
        <f t="shared" si="45"/>
        <v>0</v>
      </c>
    </row>
    <row r="538" spans="1:9" x14ac:dyDescent="0.3">
      <c r="A538" s="5">
        <v>44830</v>
      </c>
      <c r="B538" s="4">
        <v>1202</v>
      </c>
      <c r="C538" s="4">
        <v>13762</v>
      </c>
      <c r="D538" s="1">
        <v>2.398495454624272E-2</v>
      </c>
      <c r="E538" s="1">
        <v>2.3341971461467104E-2</v>
      </c>
      <c r="F538" s="1">
        <v>3.4809603400982027E-2</v>
      </c>
      <c r="G538" s="1">
        <v>1.1874339521952181E-2</v>
      </c>
      <c r="H538" s="4">
        <f t="shared" si="44"/>
        <v>0</v>
      </c>
      <c r="I538" s="4">
        <f t="shared" si="45"/>
        <v>0</v>
      </c>
    </row>
    <row r="539" spans="1:9" x14ac:dyDescent="0.3">
      <c r="A539" s="5">
        <v>44831</v>
      </c>
      <c r="B539" s="4">
        <v>1205.75</v>
      </c>
      <c r="C539" s="4">
        <v>13815</v>
      </c>
      <c r="D539" s="1">
        <v>2.473155161465912E-2</v>
      </c>
      <c r="E539" s="1">
        <v>2.3341971461467104E-2</v>
      </c>
      <c r="F539" s="1">
        <v>3.4809603400982027E-2</v>
      </c>
      <c r="G539" s="1">
        <v>1.1874339521952181E-2</v>
      </c>
      <c r="H539" s="4">
        <f t="shared" si="44"/>
        <v>0</v>
      </c>
      <c r="I539" s="4">
        <f t="shared" si="45"/>
        <v>0</v>
      </c>
    </row>
    <row r="540" spans="1:9" x14ac:dyDescent="0.3">
      <c r="A540" s="5">
        <v>44832</v>
      </c>
      <c r="B540" s="4">
        <v>1179.5</v>
      </c>
      <c r="C540" s="4">
        <v>13515</v>
      </c>
      <c r="D540" s="1">
        <v>2.4789329098664936E-2</v>
      </c>
      <c r="E540" s="1">
        <v>2.3341971461467104E-2</v>
      </c>
      <c r="F540" s="1">
        <v>3.4809603400982027E-2</v>
      </c>
      <c r="G540" s="1">
        <v>1.1874339521952181E-2</v>
      </c>
      <c r="H540" s="4">
        <f t="shared" si="44"/>
        <v>0</v>
      </c>
      <c r="I540" s="4">
        <f t="shared" si="45"/>
        <v>0</v>
      </c>
    </row>
    <row r="541" spans="1:9" x14ac:dyDescent="0.3">
      <c r="A541" s="5">
        <v>44833</v>
      </c>
      <c r="B541" s="4">
        <v>1178.75</v>
      </c>
      <c r="C541" s="4">
        <v>13523</v>
      </c>
      <c r="D541" s="1">
        <v>2.6048363489749038E-2</v>
      </c>
      <c r="E541" s="1">
        <v>2.3341971461467104E-2</v>
      </c>
      <c r="F541" s="1">
        <v>3.4809603400982027E-2</v>
      </c>
      <c r="G541" s="1">
        <v>1.1874339521952181E-2</v>
      </c>
      <c r="H541" s="4">
        <f t="shared" si="44"/>
        <v>0</v>
      </c>
      <c r="I541" s="4">
        <f t="shared" si="45"/>
        <v>0</v>
      </c>
    </row>
    <row r="542" spans="1:9" x14ac:dyDescent="0.3">
      <c r="A542" s="5">
        <v>44834</v>
      </c>
      <c r="B542" s="4">
        <v>1167.5</v>
      </c>
      <c r="C542" s="4">
        <v>13394</v>
      </c>
      <c r="D542" s="1">
        <v>2.6053237642755134E-2</v>
      </c>
      <c r="E542" s="1">
        <v>2.3341971461467104E-2</v>
      </c>
      <c r="F542" s="1">
        <v>3.4809603400982027E-2</v>
      </c>
      <c r="G542" s="1">
        <v>1.1874339521952181E-2</v>
      </c>
      <c r="H542" s="4">
        <f t="shared" si="44"/>
        <v>0</v>
      </c>
      <c r="I542" s="4">
        <f t="shared" si="45"/>
        <v>0</v>
      </c>
    </row>
    <row r="543" spans="1:9" x14ac:dyDescent="0.3">
      <c r="A543" s="5">
        <v>44837</v>
      </c>
      <c r="B543" s="4">
        <v>1161.25</v>
      </c>
      <c r="C543" s="4">
        <v>13303</v>
      </c>
      <c r="D543" s="1">
        <v>2.4566976699856413E-2</v>
      </c>
      <c r="E543" s="1">
        <v>2.3341971461467104E-2</v>
      </c>
      <c r="F543" s="1">
        <v>3.4809603400982027E-2</v>
      </c>
      <c r="G543" s="1">
        <v>1.1874339521952181E-2</v>
      </c>
      <c r="H543" s="4">
        <f t="shared" si="44"/>
        <v>0</v>
      </c>
      <c r="I543" s="4">
        <f t="shared" si="45"/>
        <v>0</v>
      </c>
    </row>
    <row r="544" spans="1:9" x14ac:dyDescent="0.3">
      <c r="A544" s="5">
        <v>44838</v>
      </c>
      <c r="B544" s="4">
        <v>1185.5</v>
      </c>
      <c r="C544" s="4">
        <v>13593</v>
      </c>
      <c r="D544" s="1">
        <v>2.5487210367461044E-2</v>
      </c>
      <c r="E544" s="1">
        <v>2.3341971461467104E-2</v>
      </c>
      <c r="F544" s="1">
        <v>3.4809603400982027E-2</v>
      </c>
      <c r="G544" s="1">
        <v>1.1874339521952181E-2</v>
      </c>
      <c r="H544" s="4">
        <f t="shared" si="44"/>
        <v>0</v>
      </c>
      <c r="I544" s="4">
        <f t="shared" si="45"/>
        <v>0</v>
      </c>
    </row>
    <row r="545" spans="1:9" x14ac:dyDescent="0.3">
      <c r="A545" s="5">
        <v>44839</v>
      </c>
      <c r="B545" s="4">
        <v>1208.25</v>
      </c>
      <c r="C545" s="4">
        <v>13814</v>
      </c>
      <c r="D545" s="1">
        <v>2.2537249336161302E-2</v>
      </c>
      <c r="E545" s="1">
        <v>2.3341971461467104E-2</v>
      </c>
      <c r="F545" s="1">
        <v>3.4809603400982027E-2</v>
      </c>
      <c r="G545" s="1">
        <v>1.1874339521952181E-2</v>
      </c>
      <c r="H545" s="4">
        <f t="shared" si="44"/>
        <v>0</v>
      </c>
      <c r="I545" s="4">
        <f t="shared" si="45"/>
        <v>0</v>
      </c>
    </row>
    <row r="546" spans="1:9" x14ac:dyDescent="0.3">
      <c r="A546" s="5">
        <v>44840</v>
      </c>
      <c r="B546" s="4">
        <v>1212</v>
      </c>
      <c r="C546" s="4">
        <v>13871</v>
      </c>
      <c r="D546" s="1">
        <v>2.3579646783037811E-2</v>
      </c>
      <c r="E546" s="1">
        <v>2.3341971461467104E-2</v>
      </c>
      <c r="F546" s="1">
        <v>3.4809603400982027E-2</v>
      </c>
      <c r="G546" s="1">
        <v>1.1874339521952181E-2</v>
      </c>
      <c r="H546" s="4">
        <f t="shared" si="44"/>
        <v>0</v>
      </c>
      <c r="I546" s="4">
        <f t="shared" si="45"/>
        <v>0</v>
      </c>
    </row>
    <row r="547" spans="1:9" x14ac:dyDescent="0.3">
      <c r="A547" s="5">
        <v>44841</v>
      </c>
      <c r="B547" s="4">
        <v>1196.25</v>
      </c>
      <c r="C547" s="4">
        <v>13688</v>
      </c>
      <c r="D547" s="1">
        <v>2.3374368686868818E-2</v>
      </c>
      <c r="E547" s="1">
        <v>2.3341971461467104E-2</v>
      </c>
      <c r="F547" s="1">
        <v>3.4809603400982027E-2</v>
      </c>
      <c r="G547" s="1">
        <v>1.1874339521952181E-2</v>
      </c>
      <c r="H547" s="4">
        <f t="shared" si="44"/>
        <v>0</v>
      </c>
      <c r="I547" s="4">
        <f t="shared" si="45"/>
        <v>0</v>
      </c>
    </row>
    <row r="548" spans="1:9" x14ac:dyDescent="0.3">
      <c r="A548" s="5">
        <v>44845</v>
      </c>
      <c r="B548" s="4">
        <v>1146.5</v>
      </c>
      <c r="C548" s="4">
        <v>13090</v>
      </c>
      <c r="D548" s="1">
        <v>2.1132449075083715E-2</v>
      </c>
      <c r="E548" s="1">
        <v>2.3341971461467104E-2</v>
      </c>
      <c r="F548" s="1">
        <v>3.4809603400982027E-2</v>
      </c>
      <c r="G548" s="1">
        <v>1.1874339521952181E-2</v>
      </c>
      <c r="H548" s="4">
        <f t="shared" si="44"/>
        <v>0</v>
      </c>
      <c r="I548" s="4">
        <f t="shared" si="45"/>
        <v>0</v>
      </c>
    </row>
    <row r="549" spans="1:9" x14ac:dyDescent="0.3">
      <c r="A549" s="5">
        <v>44846</v>
      </c>
      <c r="B549" s="4">
        <v>1147.5</v>
      </c>
      <c r="C549" s="4">
        <v>13072</v>
      </c>
      <c r="D549" s="1">
        <v>1.8839642338416951E-2</v>
      </c>
      <c r="E549" s="1">
        <v>2.3341971461467104E-2</v>
      </c>
      <c r="F549" s="1">
        <v>3.4809603400982027E-2</v>
      </c>
      <c r="G549" s="1">
        <v>1.1874339521952181E-2</v>
      </c>
      <c r="H549" s="4">
        <f t="shared" si="44"/>
        <v>0</v>
      </c>
      <c r="I549" s="4">
        <f t="shared" si="45"/>
        <v>0</v>
      </c>
    </row>
    <row r="550" spans="1:9" x14ac:dyDescent="0.3">
      <c r="A550" s="5">
        <v>44847</v>
      </c>
      <c r="B550" s="4">
        <v>1131.25</v>
      </c>
      <c r="C550" s="4">
        <v>12869</v>
      </c>
      <c r="D550" s="1">
        <v>1.742568773020281E-2</v>
      </c>
      <c r="E550" s="1">
        <v>2.3341971461467104E-2</v>
      </c>
      <c r="F550" s="1">
        <v>3.4809603400982027E-2</v>
      </c>
      <c r="G550" s="1">
        <v>1.1874339521952181E-2</v>
      </c>
      <c r="H550" s="4">
        <f t="shared" si="44"/>
        <v>0</v>
      </c>
      <c r="I550" s="4">
        <f t="shared" si="45"/>
        <v>0</v>
      </c>
    </row>
    <row r="551" spans="1:9" x14ac:dyDescent="0.3">
      <c r="A551" s="5">
        <v>44848</v>
      </c>
      <c r="B551" s="4">
        <v>1154</v>
      </c>
      <c r="C551" s="4">
        <v>13168</v>
      </c>
      <c r="D551" s="1">
        <v>2.0541097992490265E-2</v>
      </c>
      <c r="E551" s="1">
        <v>2.3341971461467104E-2</v>
      </c>
      <c r="F551" s="1">
        <v>3.4809603400982027E-2</v>
      </c>
      <c r="G551" s="1">
        <v>1.1874339521952181E-2</v>
      </c>
      <c r="H551" s="4">
        <f t="shared" si="44"/>
        <v>0</v>
      </c>
      <c r="I551" s="4">
        <f t="shared" si="45"/>
        <v>0</v>
      </c>
    </row>
    <row r="552" spans="1:9" x14ac:dyDescent="0.3">
      <c r="A552" s="5">
        <v>44851</v>
      </c>
      <c r="B552" s="4">
        <v>1139.5</v>
      </c>
      <c r="C552" s="4">
        <v>12978</v>
      </c>
      <c r="D552" s="1">
        <v>1.8614678175735255E-2</v>
      </c>
      <c r="E552" s="1">
        <v>2.3341971461467104E-2</v>
      </c>
      <c r="F552" s="1">
        <v>3.4809603400982027E-2</v>
      </c>
      <c r="G552" s="1">
        <v>1.1874339521952181E-2</v>
      </c>
      <c r="H552" s="4">
        <f t="shared" si="44"/>
        <v>0</v>
      </c>
      <c r="I552" s="4">
        <f t="shared" si="45"/>
        <v>0</v>
      </c>
    </row>
    <row r="553" spans="1:9" x14ac:dyDescent="0.3">
      <c r="A553" s="5">
        <v>44852</v>
      </c>
      <c r="B553" s="4">
        <v>1150.5</v>
      </c>
      <c r="C553" s="4">
        <v>13100</v>
      </c>
      <c r="D553" s="1">
        <v>1.8359601350862231E-2</v>
      </c>
      <c r="E553" s="1">
        <v>2.3341971461467104E-2</v>
      </c>
      <c r="F553" s="1">
        <v>3.4809603400982027E-2</v>
      </c>
      <c r="G553" s="1">
        <v>1.1874339521952181E-2</v>
      </c>
      <c r="H553" s="4">
        <f t="shared" si="44"/>
        <v>0</v>
      </c>
      <c r="I553" s="4">
        <f t="shared" si="45"/>
        <v>0</v>
      </c>
    </row>
    <row r="554" spans="1:9" x14ac:dyDescent="0.3">
      <c r="A554" s="5">
        <v>44853</v>
      </c>
      <c r="B554" s="4">
        <v>1139.25</v>
      </c>
      <c r="C554" s="4">
        <v>12999</v>
      </c>
      <c r="D554" s="1">
        <v>2.048681115591422E-2</v>
      </c>
      <c r="E554" s="1">
        <v>2.3341971461467104E-2</v>
      </c>
      <c r="F554" s="1">
        <v>3.4809603400982027E-2</v>
      </c>
      <c r="G554" s="1">
        <v>1.1874339521952181E-2</v>
      </c>
      <c r="H554" s="4">
        <f t="shared" si="44"/>
        <v>0</v>
      </c>
      <c r="I554" s="4">
        <f t="shared" si="45"/>
        <v>0</v>
      </c>
    </row>
    <row r="555" spans="1:9" x14ac:dyDescent="0.3">
      <c r="A555" s="5">
        <v>44854</v>
      </c>
      <c r="B555" s="4">
        <v>1134</v>
      </c>
      <c r="C555" s="4">
        <v>12898</v>
      </c>
      <c r="D555" s="1">
        <v>1.7245571309156604E-2</v>
      </c>
      <c r="E555" s="1">
        <v>2.3341971461467104E-2</v>
      </c>
      <c r="F555" s="1">
        <v>3.4809603400982027E-2</v>
      </c>
      <c r="G555" s="1">
        <v>1.1874339521952181E-2</v>
      </c>
      <c r="H555" s="4">
        <f t="shared" si="44"/>
        <v>0</v>
      </c>
      <c r="I555" s="4">
        <f t="shared" si="45"/>
        <v>0</v>
      </c>
    </row>
    <row r="556" spans="1:9" x14ac:dyDescent="0.3">
      <c r="A556" s="5">
        <v>44855</v>
      </c>
      <c r="B556" s="4">
        <v>1129.5</v>
      </c>
      <c r="C556" s="4">
        <v>12805</v>
      </c>
      <c r="D556" s="1">
        <v>1.3934352289914687E-2</v>
      </c>
      <c r="E556" s="1">
        <v>2.3341971461467104E-2</v>
      </c>
      <c r="F556" s="1">
        <v>3.4809603400982027E-2</v>
      </c>
      <c r="G556" s="1">
        <v>1.1874339521952181E-2</v>
      </c>
      <c r="H556" s="4">
        <f t="shared" si="44"/>
        <v>0</v>
      </c>
      <c r="I556" s="4">
        <f t="shared" si="45"/>
        <v>0</v>
      </c>
    </row>
    <row r="557" spans="1:9" x14ac:dyDescent="0.3">
      <c r="A557" s="5">
        <v>44858</v>
      </c>
      <c r="B557" s="4">
        <v>1134.75</v>
      </c>
      <c r="C557" s="4">
        <v>12884</v>
      </c>
      <c r="D557" s="1">
        <v>1.54698056657121E-2</v>
      </c>
      <c r="E557" s="1">
        <v>2.3341971461467104E-2</v>
      </c>
      <c r="F557" s="1">
        <v>3.4809603400982027E-2</v>
      </c>
      <c r="G557" s="1">
        <v>1.1874339521952181E-2</v>
      </c>
      <c r="H557" s="4">
        <f t="shared" si="44"/>
        <v>0</v>
      </c>
      <c r="I557" s="4">
        <f t="shared" si="45"/>
        <v>0</v>
      </c>
    </row>
    <row r="558" spans="1:9" x14ac:dyDescent="0.3">
      <c r="A558" s="5">
        <v>44859</v>
      </c>
      <c r="B558" s="4">
        <v>1119.75</v>
      </c>
      <c r="C558" s="4">
        <v>12685</v>
      </c>
      <c r="D558" s="1">
        <v>1.3178324658592144E-2</v>
      </c>
      <c r="E558" s="1">
        <v>2.3341971461467104E-2</v>
      </c>
      <c r="F558" s="1">
        <v>3.4809603400982027E-2</v>
      </c>
      <c r="G558" s="1">
        <v>1.1874339521952181E-2</v>
      </c>
      <c r="H558" s="4">
        <f t="shared" si="44"/>
        <v>0</v>
      </c>
      <c r="I558" s="4">
        <f t="shared" si="45"/>
        <v>0</v>
      </c>
    </row>
    <row r="559" spans="1:9" x14ac:dyDescent="0.3">
      <c r="A559" s="5">
        <v>44860</v>
      </c>
      <c r="B559" s="4">
        <v>1127</v>
      </c>
      <c r="C559" s="4">
        <v>12741</v>
      </c>
      <c r="D559" s="1">
        <v>1.1104607434006208E-2</v>
      </c>
      <c r="E559" s="1">
        <v>2.3341971461467104E-2</v>
      </c>
      <c r="F559" s="1">
        <v>3.4809603400982027E-2</v>
      </c>
      <c r="G559" s="1">
        <v>1.1874339521952181E-2</v>
      </c>
      <c r="H559" s="4">
        <f t="shared" si="44"/>
        <v>0</v>
      </c>
      <c r="I559" s="4">
        <f t="shared" si="45"/>
        <v>999</v>
      </c>
    </row>
    <row r="560" spans="1:9" x14ac:dyDescent="0.3">
      <c r="A560" s="5">
        <v>44861</v>
      </c>
      <c r="B560" s="4">
        <v>1142.5</v>
      </c>
      <c r="C560" s="4">
        <v>12956</v>
      </c>
      <c r="D560" s="1">
        <v>1.4217781272793717E-2</v>
      </c>
      <c r="E560" s="1">
        <v>2.3341971461467104E-2</v>
      </c>
      <c r="F560" s="1">
        <v>3.4809603400982027E-2</v>
      </c>
      <c r="G560" s="1">
        <v>1.1874339521952181E-2</v>
      </c>
      <c r="H560" s="4">
        <f t="shared" si="44"/>
        <v>0</v>
      </c>
      <c r="I560" s="4">
        <f t="shared" si="45"/>
        <v>0</v>
      </c>
    </row>
    <row r="561" spans="1:9" x14ac:dyDescent="0.3">
      <c r="A561" s="5">
        <v>44862</v>
      </c>
      <c r="B561" s="4">
        <v>1128.25</v>
      </c>
      <c r="C561" s="4">
        <v>12767</v>
      </c>
      <c r="D561" s="1">
        <v>1.2045424906750757E-2</v>
      </c>
      <c r="E561" s="1">
        <v>2.3341971461467104E-2</v>
      </c>
      <c r="F561" s="1">
        <v>3.4809603400982027E-2</v>
      </c>
      <c r="G561" s="1">
        <v>1.1874339521952181E-2</v>
      </c>
      <c r="H561" s="4">
        <f t="shared" si="44"/>
        <v>0</v>
      </c>
      <c r="I561" s="4">
        <f t="shared" si="45"/>
        <v>0</v>
      </c>
    </row>
    <row r="562" spans="1:9" x14ac:dyDescent="0.3">
      <c r="A562" s="5">
        <v>44865</v>
      </c>
      <c r="B562" s="4">
        <v>1144.25</v>
      </c>
      <c r="C562" s="4">
        <v>12943</v>
      </c>
      <c r="D562" s="1">
        <v>1.1650544957577669E-2</v>
      </c>
      <c r="E562" s="1">
        <v>2.3341971461467104E-2</v>
      </c>
      <c r="F562" s="1">
        <v>3.4809603400982027E-2</v>
      </c>
      <c r="G562" s="1">
        <v>1.1874339521952181E-2</v>
      </c>
      <c r="H562" s="4">
        <f t="shared" si="44"/>
        <v>0</v>
      </c>
      <c r="I562" s="4">
        <f t="shared" si="45"/>
        <v>999</v>
      </c>
    </row>
    <row r="563" spans="1:9" x14ac:dyDescent="0.3">
      <c r="A563" s="5">
        <v>44866</v>
      </c>
      <c r="B563" s="4">
        <v>1152.75</v>
      </c>
      <c r="C563" s="4">
        <v>13033</v>
      </c>
      <c r="D563" s="1">
        <v>1.117367380087475E-2</v>
      </c>
      <c r="E563" s="1">
        <v>2.3341971461467104E-2</v>
      </c>
      <c r="F563" s="1">
        <v>3.4809603400982027E-2</v>
      </c>
      <c r="G563" s="1">
        <v>1.1874339521952181E-2</v>
      </c>
      <c r="H563" s="4">
        <f t="shared" si="44"/>
        <v>0</v>
      </c>
      <c r="I563" s="4">
        <f t="shared" si="45"/>
        <v>999</v>
      </c>
    </row>
    <row r="564" spans="1:9" x14ac:dyDescent="0.3">
      <c r="A564" s="5">
        <v>44867</v>
      </c>
      <c r="B564" s="4">
        <v>1153.75</v>
      </c>
      <c r="C564" s="4">
        <v>13084</v>
      </c>
      <c r="D564" s="1">
        <v>1.4250688425424318E-2</v>
      </c>
      <c r="E564" s="1">
        <v>2.3341971461467104E-2</v>
      </c>
      <c r="F564" s="1">
        <v>3.4809603400982027E-2</v>
      </c>
      <c r="G564" s="1">
        <v>1.1874339521952181E-2</v>
      </c>
      <c r="H564" s="4">
        <f t="shared" si="44"/>
        <v>0</v>
      </c>
      <c r="I564" s="4">
        <f t="shared" si="45"/>
        <v>0</v>
      </c>
    </row>
    <row r="565" spans="1:9" x14ac:dyDescent="0.3">
      <c r="A565" s="5">
        <v>44868</v>
      </c>
      <c r="B565" s="4">
        <v>1143.25</v>
      </c>
      <c r="C565" s="4">
        <v>12957</v>
      </c>
      <c r="D565" s="1">
        <v>1.3630659919637189E-2</v>
      </c>
      <c r="E565" s="1">
        <v>2.3341971461467104E-2</v>
      </c>
      <c r="F565" s="1">
        <v>3.4809603400982027E-2</v>
      </c>
      <c r="G565" s="1">
        <v>1.1874339521952181E-2</v>
      </c>
      <c r="H565" s="4">
        <f t="shared" si="44"/>
        <v>0</v>
      </c>
      <c r="I565" s="4">
        <f t="shared" si="45"/>
        <v>0</v>
      </c>
    </row>
    <row r="566" spans="1:9" x14ac:dyDescent="0.3">
      <c r="A566" s="5">
        <v>44869</v>
      </c>
      <c r="B566" s="4">
        <v>1149.25</v>
      </c>
      <c r="C566" s="4">
        <v>13029</v>
      </c>
      <c r="D566" s="1">
        <v>1.3941879554600689E-2</v>
      </c>
      <c r="E566" s="1">
        <v>2.3341971461467104E-2</v>
      </c>
      <c r="F566" s="1">
        <v>3.4809603400982027E-2</v>
      </c>
      <c r="G566" s="1">
        <v>1.1874339521952181E-2</v>
      </c>
      <c r="H566" s="4">
        <f t="shared" si="44"/>
        <v>0</v>
      </c>
      <c r="I566" s="4">
        <f t="shared" si="45"/>
        <v>0</v>
      </c>
    </row>
    <row r="567" spans="1:9" x14ac:dyDescent="0.3">
      <c r="A567" s="5">
        <v>44872</v>
      </c>
      <c r="B567" s="4">
        <v>1166.5</v>
      </c>
      <c r="C567" s="4">
        <v>13225</v>
      </c>
      <c r="D567" s="1">
        <v>1.3975420037683817E-2</v>
      </c>
      <c r="E567" s="1">
        <v>2.3341971461467104E-2</v>
      </c>
      <c r="F567" s="1">
        <v>3.4809603400982027E-2</v>
      </c>
      <c r="G567" s="1">
        <v>1.1874339521952181E-2</v>
      </c>
      <c r="H567" s="4">
        <f t="shared" si="44"/>
        <v>0</v>
      </c>
      <c r="I567" s="4">
        <f t="shared" si="45"/>
        <v>0</v>
      </c>
    </row>
    <row r="568" spans="1:9" x14ac:dyDescent="0.3">
      <c r="A568" s="5">
        <v>44873</v>
      </c>
      <c r="B568" s="4">
        <v>1176.5</v>
      </c>
      <c r="C568" s="4">
        <v>13333</v>
      </c>
      <c r="D568" s="1">
        <v>1.3566941913691677E-2</v>
      </c>
      <c r="E568" s="1">
        <v>2.3341971461467104E-2</v>
      </c>
      <c r="F568" s="1">
        <v>3.4809603400982027E-2</v>
      </c>
      <c r="G568" s="1">
        <v>1.1874339521952181E-2</v>
      </c>
      <c r="H568" s="4">
        <f t="shared" si="44"/>
        <v>0</v>
      </c>
      <c r="I568" s="4">
        <f t="shared" si="45"/>
        <v>0</v>
      </c>
    </row>
    <row r="569" spans="1:9" x14ac:dyDescent="0.3">
      <c r="A569" s="5">
        <v>44874</v>
      </c>
      <c r="B569" s="4">
        <v>1198.5</v>
      </c>
      <c r="C569" s="4">
        <v>13593</v>
      </c>
      <c r="D569" s="1">
        <v>1.4363861402273859E-2</v>
      </c>
      <c r="E569" s="1">
        <v>2.3341971461467104E-2</v>
      </c>
      <c r="F569" s="1">
        <v>3.4809603400982027E-2</v>
      </c>
      <c r="G569" s="1">
        <v>1.1874339521952181E-2</v>
      </c>
      <c r="H569" s="4">
        <f t="shared" si="44"/>
        <v>0</v>
      </c>
      <c r="I569" s="4">
        <f t="shared" si="45"/>
        <v>0</v>
      </c>
    </row>
    <row r="570" spans="1:9" x14ac:dyDescent="0.3">
      <c r="A570" s="5">
        <v>44875</v>
      </c>
      <c r="B570" s="4">
        <v>1190.75</v>
      </c>
      <c r="C570" s="4">
        <v>13486</v>
      </c>
      <c r="D570" s="1">
        <v>1.2929116147036179E-2</v>
      </c>
      <c r="E570" s="1">
        <v>2.3341971461467104E-2</v>
      </c>
      <c r="F570" s="1">
        <v>3.4809603400982027E-2</v>
      </c>
      <c r="G570" s="1">
        <v>1.1874339521952181E-2</v>
      </c>
      <c r="H570" s="4">
        <f t="shared" si="44"/>
        <v>0</v>
      </c>
      <c r="I570" s="4">
        <f t="shared" si="45"/>
        <v>0</v>
      </c>
    </row>
    <row r="571" spans="1:9" x14ac:dyDescent="0.3">
      <c r="A571" s="5">
        <v>44876</v>
      </c>
      <c r="B571" s="4">
        <v>1243.25</v>
      </c>
      <c r="C571" s="4">
        <v>14054</v>
      </c>
      <c r="D571" s="1">
        <v>1.1015865884107523E-2</v>
      </c>
      <c r="E571" s="1">
        <v>2.3341971461467104E-2</v>
      </c>
      <c r="F571" s="1">
        <v>3.4809603400982027E-2</v>
      </c>
      <c r="G571" s="1">
        <v>1.1874339521952181E-2</v>
      </c>
      <c r="H571" s="4">
        <f t="shared" si="44"/>
        <v>0</v>
      </c>
      <c r="I571" s="4">
        <f t="shared" si="45"/>
        <v>999</v>
      </c>
    </row>
    <row r="572" spans="1:9" x14ac:dyDescent="0.3">
      <c r="A572" s="5">
        <v>44879</v>
      </c>
      <c r="B572" s="4">
        <v>1247.5</v>
      </c>
      <c r="C572" s="4">
        <v>14125</v>
      </c>
      <c r="D572" s="1">
        <v>1.2661716662491607E-2</v>
      </c>
      <c r="E572" s="1">
        <v>2.3341971461467104E-2</v>
      </c>
      <c r="F572" s="1">
        <v>3.4809603400982027E-2</v>
      </c>
      <c r="G572" s="1">
        <v>1.1874339521952181E-2</v>
      </c>
      <c r="H572" s="4">
        <f t="shared" si="44"/>
        <v>0</v>
      </c>
      <c r="I572" s="4">
        <f t="shared" si="45"/>
        <v>0</v>
      </c>
    </row>
    <row r="573" spans="1:9" x14ac:dyDescent="0.3">
      <c r="A573" s="5">
        <v>44880</v>
      </c>
      <c r="B573" s="4">
        <v>1280.5</v>
      </c>
      <c r="C573" s="4">
        <v>14524</v>
      </c>
      <c r="D573" s="1">
        <v>1.4432482835480931E-2</v>
      </c>
      <c r="E573" s="1">
        <v>2.3341971461467104E-2</v>
      </c>
      <c r="F573" s="1">
        <v>3.4809603400982027E-2</v>
      </c>
      <c r="G573" s="1">
        <v>1.1874339521952181E-2</v>
      </c>
      <c r="H573" s="4">
        <f t="shared" si="44"/>
        <v>0</v>
      </c>
      <c r="I573" s="4">
        <f t="shared" si="45"/>
        <v>0</v>
      </c>
    </row>
    <row r="574" spans="1:9" x14ac:dyDescent="0.3">
      <c r="A574" s="5">
        <v>44881</v>
      </c>
      <c r="B574" s="4">
        <v>1282.75</v>
      </c>
      <c r="C574" s="4">
        <v>14499</v>
      </c>
      <c r="D574" s="1">
        <v>1.0910054996589258E-2</v>
      </c>
      <c r="E574" s="1">
        <v>2.3341971461467104E-2</v>
      </c>
      <c r="F574" s="1">
        <v>3.4809603400982027E-2</v>
      </c>
      <c r="G574" s="1">
        <v>1.1874339521952181E-2</v>
      </c>
      <c r="H574" s="4">
        <f t="shared" si="44"/>
        <v>0</v>
      </c>
      <c r="I574" s="4">
        <f t="shared" si="45"/>
        <v>999</v>
      </c>
    </row>
    <row r="575" spans="1:9" x14ac:dyDescent="0.3">
      <c r="A575" s="5">
        <v>44882</v>
      </c>
      <c r="B575" s="4">
        <v>1282.75</v>
      </c>
      <c r="C575" s="4">
        <v>14511</v>
      </c>
      <c r="D575" s="1">
        <v>1.1746727916098321E-2</v>
      </c>
      <c r="E575" s="1">
        <v>2.3341971461467104E-2</v>
      </c>
      <c r="F575" s="1">
        <v>3.4809603400982027E-2</v>
      </c>
      <c r="G575" s="1">
        <v>1.1874339521952181E-2</v>
      </c>
      <c r="H575" s="4">
        <f t="shared" si="44"/>
        <v>0</v>
      </c>
      <c r="I575" s="4">
        <f t="shared" si="45"/>
        <v>999</v>
      </c>
    </row>
    <row r="576" spans="1:9" x14ac:dyDescent="0.3">
      <c r="A576" s="5">
        <v>44883</v>
      </c>
      <c r="B576" s="4">
        <v>1275.75</v>
      </c>
      <c r="C576" s="4">
        <v>14465</v>
      </c>
      <c r="D576" s="1">
        <v>1.4073306041380906E-2</v>
      </c>
      <c r="E576" s="1">
        <v>2.3341971461467104E-2</v>
      </c>
      <c r="F576" s="1">
        <v>3.4809603400982027E-2</v>
      </c>
      <c r="G576" s="1">
        <v>1.1874339521952181E-2</v>
      </c>
      <c r="H576" s="4">
        <f t="shared" si="44"/>
        <v>0</v>
      </c>
      <c r="I576" s="4">
        <f t="shared" si="45"/>
        <v>0</v>
      </c>
    </row>
    <row r="577" spans="1:9" x14ac:dyDescent="0.3">
      <c r="A577" s="5">
        <v>44886</v>
      </c>
      <c r="B577" s="4">
        <v>1271.75</v>
      </c>
      <c r="C577" s="4">
        <v>14431</v>
      </c>
      <c r="D577" s="1">
        <v>1.4871765140718196E-2</v>
      </c>
      <c r="E577" s="1">
        <v>2.3341971461467104E-2</v>
      </c>
      <c r="F577" s="1">
        <v>3.4809603400982027E-2</v>
      </c>
      <c r="G577" s="1">
        <v>1.1874339521952181E-2</v>
      </c>
      <c r="H577" s="4">
        <f t="shared" si="44"/>
        <v>0</v>
      </c>
      <c r="I577" s="4">
        <f t="shared" si="45"/>
        <v>0</v>
      </c>
    </row>
    <row r="578" spans="1:9" x14ac:dyDescent="0.3">
      <c r="A578" s="5">
        <v>44887</v>
      </c>
      <c r="B578" s="4">
        <v>1275.25</v>
      </c>
      <c r="C578" s="4">
        <v>14504</v>
      </c>
      <c r="D578" s="1">
        <v>1.7206082957589963E-2</v>
      </c>
      <c r="E578" s="1">
        <v>2.3341971461467104E-2</v>
      </c>
      <c r="F578" s="1">
        <v>3.4809603400982027E-2</v>
      </c>
      <c r="G578" s="1">
        <v>1.1874339521952181E-2</v>
      </c>
      <c r="H578" s="4">
        <f t="shared" si="44"/>
        <v>0</v>
      </c>
      <c r="I578" s="4">
        <f t="shared" si="45"/>
        <v>0</v>
      </c>
    </row>
    <row r="579" spans="1:9" x14ac:dyDescent="0.3">
      <c r="A579" s="5">
        <v>44888</v>
      </c>
      <c r="B579" s="4">
        <v>1286.25</v>
      </c>
      <c r="C579" s="4">
        <v>14599</v>
      </c>
      <c r="D579" s="1">
        <v>1.5112581490929644E-2</v>
      </c>
      <c r="E579" s="1">
        <v>2.3341971461467104E-2</v>
      </c>
      <c r="F579" s="1">
        <v>3.4809603400982027E-2</v>
      </c>
      <c r="G579" s="1">
        <v>1.1874339521952181E-2</v>
      </c>
      <c r="H579" s="4">
        <f t="shared" ref="H579:H642" si="46">IF(D579&gt;F579,999,)</f>
        <v>0</v>
      </c>
      <c r="I579" s="4">
        <f t="shared" ref="I579:I642" si="47">IF(D579&lt;G579,999,)</f>
        <v>0</v>
      </c>
    </row>
    <row r="580" spans="1:9" x14ac:dyDescent="0.3">
      <c r="A580" s="5">
        <v>44889</v>
      </c>
      <c r="B580" s="4">
        <v>1301</v>
      </c>
      <c r="C580" s="4">
        <v>14774</v>
      </c>
      <c r="D580" s="1">
        <v>1.5634132598321804E-2</v>
      </c>
      <c r="E580" s="1">
        <v>2.3341971461467104E-2</v>
      </c>
      <c r="F580" s="1">
        <v>3.4809603400982027E-2</v>
      </c>
      <c r="G580" s="1">
        <v>1.1874339521952181E-2</v>
      </c>
      <c r="H580" s="4">
        <f t="shared" si="46"/>
        <v>0</v>
      </c>
      <c r="I580" s="4">
        <f t="shared" si="47"/>
        <v>0</v>
      </c>
    </row>
    <row r="581" spans="1:9" x14ac:dyDescent="0.3">
      <c r="A581" s="5">
        <v>44890</v>
      </c>
      <c r="B581" s="4">
        <v>1296.5</v>
      </c>
      <c r="C581" s="4">
        <v>14710</v>
      </c>
      <c r="D581" s="1">
        <v>1.4744348767515181E-2</v>
      </c>
      <c r="E581" s="1">
        <v>2.3341971461467104E-2</v>
      </c>
      <c r="F581" s="1">
        <v>3.4809603400982027E-2</v>
      </c>
      <c r="G581" s="1">
        <v>1.1874339521952181E-2</v>
      </c>
      <c r="H581" s="4">
        <f t="shared" si="46"/>
        <v>0</v>
      </c>
      <c r="I581" s="4">
        <f t="shared" si="47"/>
        <v>0</v>
      </c>
    </row>
    <row r="582" spans="1:9" x14ac:dyDescent="0.3">
      <c r="A582" s="5">
        <v>44893</v>
      </c>
      <c r="B582" s="4">
        <v>1277</v>
      </c>
      <c r="C582" s="4">
        <v>14474</v>
      </c>
      <c r="D582" s="1">
        <v>1.3711003776755382E-2</v>
      </c>
      <c r="E582" s="1">
        <v>2.3341971461467104E-2</v>
      </c>
      <c r="F582" s="1">
        <v>3.4809603400982027E-2</v>
      </c>
      <c r="G582" s="1">
        <v>1.1874339521952181E-2</v>
      </c>
      <c r="H582" s="4">
        <f t="shared" si="46"/>
        <v>0</v>
      </c>
      <c r="I582" s="4">
        <f t="shared" si="47"/>
        <v>0</v>
      </c>
    </row>
    <row r="583" spans="1:9" x14ac:dyDescent="0.3">
      <c r="A583" s="5">
        <v>44894</v>
      </c>
      <c r="B583" s="4">
        <v>1291</v>
      </c>
      <c r="C583" s="4">
        <v>14660</v>
      </c>
      <c r="D583" s="1">
        <v>1.5603567567131105E-2</v>
      </c>
      <c r="E583" s="1">
        <v>2.3341971461467104E-2</v>
      </c>
      <c r="F583" s="1">
        <v>3.4809603400982027E-2</v>
      </c>
      <c r="G583" s="1">
        <v>1.1874339521952181E-2</v>
      </c>
      <c r="H583" s="4">
        <f t="shared" si="46"/>
        <v>0</v>
      </c>
      <c r="I583" s="4">
        <f t="shared" si="47"/>
        <v>0</v>
      </c>
    </row>
    <row r="584" spans="1:9" x14ac:dyDescent="0.3">
      <c r="A584" s="5">
        <v>44895</v>
      </c>
      <c r="B584" s="4">
        <v>1300.5</v>
      </c>
      <c r="C584" s="4">
        <v>14802</v>
      </c>
      <c r="D584" s="1">
        <v>1.7950202446174179E-2</v>
      </c>
      <c r="E584" s="1">
        <v>2.3341971461467104E-2</v>
      </c>
      <c r="F584" s="1">
        <v>3.4809603400982027E-2</v>
      </c>
      <c r="G584" s="1">
        <v>1.1874339521952181E-2</v>
      </c>
      <c r="H584" s="4">
        <f t="shared" si="46"/>
        <v>0</v>
      </c>
      <c r="I584" s="4">
        <f t="shared" si="47"/>
        <v>0</v>
      </c>
    </row>
    <row r="585" spans="1:9" x14ac:dyDescent="0.3">
      <c r="A585" s="5">
        <v>44896</v>
      </c>
      <c r="B585" s="4">
        <v>1314.25</v>
      </c>
      <c r="C585" s="4">
        <v>14980</v>
      </c>
      <c r="D585" s="1">
        <v>1.941335164225455E-2</v>
      </c>
      <c r="E585" s="1">
        <v>2.3341971461467104E-2</v>
      </c>
      <c r="F585" s="1">
        <v>3.4809603400982027E-2</v>
      </c>
      <c r="G585" s="1">
        <v>1.1874339521952181E-2</v>
      </c>
      <c r="H585" s="4">
        <f t="shared" si="46"/>
        <v>0</v>
      </c>
      <c r="I585" s="4">
        <f t="shared" si="47"/>
        <v>0</v>
      </c>
    </row>
    <row r="586" spans="1:9" x14ac:dyDescent="0.3">
      <c r="A586" s="5">
        <v>44897</v>
      </c>
      <c r="B586" s="4">
        <v>1307</v>
      </c>
      <c r="C586" s="4">
        <v>14884</v>
      </c>
      <c r="D586" s="1">
        <v>1.8498898160545618E-2</v>
      </c>
      <c r="E586" s="1">
        <v>2.3341971461467104E-2</v>
      </c>
      <c r="F586" s="1">
        <v>3.4809603400982027E-2</v>
      </c>
      <c r="G586" s="1">
        <v>1.1874339521952181E-2</v>
      </c>
      <c r="H586" s="4">
        <f t="shared" si="46"/>
        <v>0</v>
      </c>
      <c r="I586" s="4">
        <f t="shared" si="47"/>
        <v>0</v>
      </c>
    </row>
    <row r="587" spans="1:9" x14ac:dyDescent="0.3">
      <c r="A587" s="5">
        <v>44900</v>
      </c>
      <c r="B587" s="4">
        <v>1311.25</v>
      </c>
      <c r="C587" s="4">
        <v>14930</v>
      </c>
      <c r="D587" s="1">
        <v>1.833529452653293E-2</v>
      </c>
      <c r="E587" s="1">
        <v>2.3341971461467104E-2</v>
      </c>
      <c r="F587" s="1">
        <v>3.4809603400982027E-2</v>
      </c>
      <c r="G587" s="1">
        <v>1.1874339521952181E-2</v>
      </c>
      <c r="H587" s="4">
        <f t="shared" si="46"/>
        <v>0</v>
      </c>
      <c r="I587" s="4">
        <f t="shared" si="47"/>
        <v>0</v>
      </c>
    </row>
    <row r="588" spans="1:9" x14ac:dyDescent="0.3">
      <c r="A588" s="5">
        <v>44901</v>
      </c>
      <c r="B588" s="4">
        <v>1289.25</v>
      </c>
      <c r="C588" s="4">
        <v>14679</v>
      </c>
      <c r="D588" s="1">
        <v>1.8300179064863142E-2</v>
      </c>
      <c r="E588" s="1">
        <v>2.3341971461467104E-2</v>
      </c>
      <c r="F588" s="1">
        <v>3.4809603400982027E-2</v>
      </c>
      <c r="G588" s="1">
        <v>1.1874339521952181E-2</v>
      </c>
      <c r="H588" s="4">
        <f t="shared" si="46"/>
        <v>0</v>
      </c>
      <c r="I588" s="4">
        <f t="shared" si="47"/>
        <v>0</v>
      </c>
    </row>
    <row r="589" spans="1:9" x14ac:dyDescent="0.3">
      <c r="A589" s="5">
        <v>44902</v>
      </c>
      <c r="B589" s="4">
        <v>1285.25</v>
      </c>
      <c r="C589" s="4">
        <v>14625</v>
      </c>
      <c r="D589" s="1">
        <v>1.7711663890779716E-2</v>
      </c>
      <c r="E589" s="1">
        <v>2.3341971461467104E-2</v>
      </c>
      <c r="F589" s="1">
        <v>3.4809603400982027E-2</v>
      </c>
      <c r="G589" s="1">
        <v>1.1874339521952181E-2</v>
      </c>
      <c r="H589" s="4">
        <f t="shared" si="46"/>
        <v>0</v>
      </c>
      <c r="I589" s="4">
        <f t="shared" si="47"/>
        <v>0</v>
      </c>
    </row>
    <row r="590" spans="1:9" x14ac:dyDescent="0.3">
      <c r="A590" s="5">
        <v>44903</v>
      </c>
      <c r="B590" s="4">
        <v>1273.75</v>
      </c>
      <c r="C590" s="4">
        <v>14495</v>
      </c>
      <c r="D590" s="1">
        <v>1.777203191445853E-2</v>
      </c>
      <c r="E590" s="1">
        <v>2.3341971461467104E-2</v>
      </c>
      <c r="F590" s="1">
        <v>3.4809603400982027E-2</v>
      </c>
      <c r="G590" s="1">
        <v>1.1874339521952181E-2</v>
      </c>
      <c r="H590" s="4">
        <f t="shared" si="46"/>
        <v>0</v>
      </c>
      <c r="I590" s="4">
        <f t="shared" si="47"/>
        <v>0</v>
      </c>
    </row>
    <row r="591" spans="1:9" x14ac:dyDescent="0.3">
      <c r="A591" s="5">
        <v>44904</v>
      </c>
      <c r="B591" s="4">
        <v>1290.25</v>
      </c>
      <c r="C591" s="4">
        <v>14709</v>
      </c>
      <c r="D591" s="1">
        <v>1.9590475743557212E-2</v>
      </c>
      <c r="E591" s="1">
        <v>2.3341971461467104E-2</v>
      </c>
      <c r="F591" s="1">
        <v>3.4809603400982027E-2</v>
      </c>
      <c r="G591" s="1">
        <v>1.1874339521952181E-2</v>
      </c>
      <c r="H591" s="4">
        <f t="shared" si="46"/>
        <v>0</v>
      </c>
      <c r="I591" s="4">
        <f t="shared" si="47"/>
        <v>0</v>
      </c>
    </row>
    <row r="592" spans="1:9" x14ac:dyDescent="0.3">
      <c r="A592" s="5">
        <v>44907</v>
      </c>
      <c r="B592" s="4">
        <v>1279</v>
      </c>
      <c r="C592" s="4">
        <v>14583</v>
      </c>
      <c r="D592" s="1">
        <v>1.9747903330238126E-2</v>
      </c>
      <c r="E592" s="1">
        <v>2.3341971461467104E-2</v>
      </c>
      <c r="F592" s="1">
        <v>3.4809603400982027E-2</v>
      </c>
      <c r="G592" s="1">
        <v>1.1874339521952181E-2</v>
      </c>
      <c r="H592" s="4">
        <f t="shared" si="46"/>
        <v>0</v>
      </c>
      <c r="I592" s="4">
        <f t="shared" si="47"/>
        <v>0</v>
      </c>
    </row>
    <row r="593" spans="1:9" x14ac:dyDescent="0.3">
      <c r="A593" s="5">
        <v>44908</v>
      </c>
      <c r="B593" s="4">
        <v>1274.25</v>
      </c>
      <c r="C593" s="4">
        <v>14518</v>
      </c>
      <c r="D593" s="1">
        <v>1.8986990917859936E-2</v>
      </c>
      <c r="E593" s="1">
        <v>2.3341971461467104E-2</v>
      </c>
      <c r="F593" s="1">
        <v>3.4809603400982027E-2</v>
      </c>
      <c r="G593" s="1">
        <v>1.1874339521952181E-2</v>
      </c>
      <c r="H593" s="4">
        <f t="shared" si="46"/>
        <v>0</v>
      </c>
      <c r="I593" s="4">
        <f t="shared" si="47"/>
        <v>0</v>
      </c>
    </row>
    <row r="594" spans="1:9" x14ac:dyDescent="0.3">
      <c r="A594" s="5">
        <v>44909</v>
      </c>
      <c r="B594" s="4">
        <v>1288.5</v>
      </c>
      <c r="C594" s="4">
        <v>14710</v>
      </c>
      <c r="D594" s="1">
        <v>2.1044662923618951E-2</v>
      </c>
      <c r="E594" s="1">
        <v>2.3341971461467104E-2</v>
      </c>
      <c r="F594" s="1">
        <v>3.4809603400982027E-2</v>
      </c>
      <c r="G594" s="1">
        <v>1.1874339521952181E-2</v>
      </c>
      <c r="H594" s="4">
        <f t="shared" si="46"/>
        <v>0</v>
      </c>
      <c r="I594" s="4">
        <f t="shared" si="47"/>
        <v>0</v>
      </c>
    </row>
    <row r="595" spans="1:9" x14ac:dyDescent="0.3">
      <c r="A595" s="5">
        <v>44910</v>
      </c>
      <c r="B595" s="4">
        <v>1288.25</v>
      </c>
      <c r="C595" s="4">
        <v>14713</v>
      </c>
      <c r="D595" s="1">
        <v>2.1451083814444383E-2</v>
      </c>
      <c r="E595" s="1">
        <v>2.3341971461467104E-2</v>
      </c>
      <c r="F595" s="1">
        <v>3.4809603400982027E-2</v>
      </c>
      <c r="G595" s="1">
        <v>1.1874339521952181E-2</v>
      </c>
      <c r="H595" s="4">
        <f t="shared" si="46"/>
        <v>0</v>
      </c>
      <c r="I595" s="4">
        <f t="shared" si="47"/>
        <v>0</v>
      </c>
    </row>
    <row r="596" spans="1:9" x14ac:dyDescent="0.3">
      <c r="A596" s="5">
        <v>44911</v>
      </c>
      <c r="B596" s="4">
        <v>1268.5</v>
      </c>
      <c r="C596" s="4">
        <v>14463</v>
      </c>
      <c r="D596" s="1">
        <v>1.9728140705064678E-2</v>
      </c>
      <c r="E596" s="1">
        <v>2.3341971461467104E-2</v>
      </c>
      <c r="F596" s="1">
        <v>3.4809603400982027E-2</v>
      </c>
      <c r="G596" s="1">
        <v>1.1874339521952181E-2</v>
      </c>
      <c r="H596" s="4">
        <f t="shared" si="46"/>
        <v>0</v>
      </c>
      <c r="I596" s="4">
        <f t="shared" si="47"/>
        <v>0</v>
      </c>
    </row>
    <row r="597" spans="1:9" x14ac:dyDescent="0.3">
      <c r="A597" s="5">
        <v>44914</v>
      </c>
      <c r="B597" s="4">
        <v>1261.5</v>
      </c>
      <c r="C597" s="4">
        <v>14407</v>
      </c>
      <c r="D597" s="1">
        <v>2.1416316244714961E-2</v>
      </c>
      <c r="E597" s="1">
        <v>2.3341971461467104E-2</v>
      </c>
      <c r="F597" s="1">
        <v>3.4809603400982027E-2</v>
      </c>
      <c r="G597" s="1">
        <v>1.1874339521952181E-2</v>
      </c>
      <c r="H597" s="4">
        <f t="shared" si="46"/>
        <v>0</v>
      </c>
      <c r="I597" s="4">
        <f t="shared" si="47"/>
        <v>0</v>
      </c>
    </row>
    <row r="598" spans="1:9" x14ac:dyDescent="0.3">
      <c r="A598" s="5">
        <v>44915</v>
      </c>
      <c r="B598" s="4">
        <v>1242.75</v>
      </c>
      <c r="C598" s="4">
        <v>14153</v>
      </c>
      <c r="D598" s="1">
        <v>1.8547353294943836E-2</v>
      </c>
      <c r="E598" s="1">
        <v>2.3341971461467104E-2</v>
      </c>
      <c r="F598" s="1">
        <v>3.4809603400982027E-2</v>
      </c>
      <c r="G598" s="1">
        <v>1.1874339521952181E-2</v>
      </c>
      <c r="H598" s="4">
        <f t="shared" si="46"/>
        <v>0</v>
      </c>
      <c r="I598" s="4">
        <f t="shared" si="47"/>
        <v>0</v>
      </c>
    </row>
    <row r="599" spans="1:9" x14ac:dyDescent="0.3">
      <c r="A599" s="5">
        <v>44916</v>
      </c>
      <c r="B599" s="4">
        <v>1245.75</v>
      </c>
      <c r="C599" s="4">
        <v>14219</v>
      </c>
      <c r="D599" s="1">
        <v>2.0832876049400983E-2</v>
      </c>
      <c r="E599" s="1">
        <v>2.3341971461467104E-2</v>
      </c>
      <c r="F599" s="1">
        <v>3.4809603400982027E-2</v>
      </c>
      <c r="G599" s="1">
        <v>1.1874339521952181E-2</v>
      </c>
      <c r="H599" s="4">
        <f t="shared" si="46"/>
        <v>0</v>
      </c>
      <c r="I599" s="4">
        <f t="shared" si="47"/>
        <v>0</v>
      </c>
    </row>
    <row r="600" spans="1:9" x14ac:dyDescent="0.3">
      <c r="A600" s="5">
        <v>44917</v>
      </c>
      <c r="B600" s="4">
        <v>1264.25</v>
      </c>
      <c r="C600" s="4">
        <v>14374</v>
      </c>
      <c r="D600" s="1">
        <v>1.6860009434117584E-2</v>
      </c>
      <c r="E600" s="1">
        <v>2.3341971461467104E-2</v>
      </c>
      <c r="F600" s="1">
        <v>3.4809603400982027E-2</v>
      </c>
      <c r="G600" s="1">
        <v>1.1874339521952181E-2</v>
      </c>
      <c r="H600" s="4">
        <f t="shared" si="46"/>
        <v>0</v>
      </c>
      <c r="I600" s="4">
        <f t="shared" si="47"/>
        <v>0</v>
      </c>
    </row>
    <row r="601" spans="1:9" x14ac:dyDescent="0.3">
      <c r="A601" s="5">
        <v>44918</v>
      </c>
      <c r="B601" s="4">
        <v>1247.5</v>
      </c>
      <c r="C601" s="4">
        <v>14189</v>
      </c>
      <c r="D601" s="1">
        <v>1.7250060015864932E-2</v>
      </c>
      <c r="E601" s="1">
        <v>2.3341971461467104E-2</v>
      </c>
      <c r="F601" s="1">
        <v>3.4809603400982027E-2</v>
      </c>
      <c r="G601" s="1">
        <v>1.1874339521952181E-2</v>
      </c>
      <c r="H601" s="4">
        <f t="shared" si="46"/>
        <v>0</v>
      </c>
      <c r="I601" s="4">
        <f t="shared" si="47"/>
        <v>0</v>
      </c>
    </row>
    <row r="602" spans="1:9" x14ac:dyDescent="0.3">
      <c r="A602" s="5">
        <v>44921</v>
      </c>
      <c r="B602" s="4">
        <v>1251.75</v>
      </c>
      <c r="C602" s="4">
        <v>14243</v>
      </c>
      <c r="D602" s="1">
        <v>1.7654515449204267E-2</v>
      </c>
      <c r="E602" s="1">
        <v>2.3341971461467104E-2</v>
      </c>
      <c r="F602" s="1">
        <v>3.4809603400982027E-2</v>
      </c>
      <c r="G602" s="1">
        <v>1.1874339521952181E-2</v>
      </c>
      <c r="H602" s="4">
        <f t="shared" si="46"/>
        <v>0</v>
      </c>
      <c r="I602" s="4">
        <f t="shared" si="47"/>
        <v>0</v>
      </c>
    </row>
    <row r="603" spans="1:9" x14ac:dyDescent="0.3">
      <c r="A603" s="5">
        <v>44922</v>
      </c>
      <c r="B603" s="4">
        <v>1258.5</v>
      </c>
      <c r="C603" s="4">
        <v>14305</v>
      </c>
      <c r="D603" s="1">
        <v>1.6602403137829347E-2</v>
      </c>
      <c r="E603" s="1">
        <v>2.3341971461467104E-2</v>
      </c>
      <c r="F603" s="1">
        <v>3.4809603400982027E-2</v>
      </c>
      <c r="G603" s="1">
        <v>1.1874339521952181E-2</v>
      </c>
      <c r="H603" s="4">
        <f t="shared" si="46"/>
        <v>0</v>
      </c>
      <c r="I603" s="4">
        <f t="shared" si="47"/>
        <v>0</v>
      </c>
    </row>
    <row r="604" spans="1:9" x14ac:dyDescent="0.3">
      <c r="A604" s="5">
        <v>44923</v>
      </c>
      <c r="B604" s="4">
        <v>1241.25</v>
      </c>
      <c r="C604" s="4">
        <v>14112</v>
      </c>
      <c r="D604" s="1">
        <v>1.6824018126888163E-2</v>
      </c>
      <c r="E604" s="1">
        <v>2.3341971461467104E-2</v>
      </c>
      <c r="F604" s="1">
        <v>3.4809603400982027E-2</v>
      </c>
      <c r="G604" s="1">
        <v>1.1874339521952181E-2</v>
      </c>
      <c r="H604" s="4">
        <f t="shared" si="46"/>
        <v>0</v>
      </c>
      <c r="I604" s="4">
        <f t="shared" si="47"/>
        <v>0</v>
      </c>
    </row>
    <row r="605" spans="1:9" x14ac:dyDescent="0.3">
      <c r="A605" s="5">
        <v>44924</v>
      </c>
      <c r="B605" s="4">
        <v>1236.5</v>
      </c>
      <c r="C605" s="4">
        <v>14034</v>
      </c>
      <c r="D605" s="1">
        <v>1.5088344748281468E-2</v>
      </c>
      <c r="E605" s="1">
        <v>2.3341971461467104E-2</v>
      </c>
      <c r="F605" s="1">
        <v>3.4809603400982027E-2</v>
      </c>
      <c r="G605" s="1">
        <v>1.1874339521952181E-2</v>
      </c>
      <c r="H605" s="4">
        <f t="shared" si="46"/>
        <v>0</v>
      </c>
      <c r="I605" s="4">
        <f t="shared" si="47"/>
        <v>0</v>
      </c>
    </row>
    <row r="606" spans="1:9" x14ac:dyDescent="0.3">
      <c r="A606" s="5">
        <v>44925</v>
      </c>
      <c r="B606" s="4">
        <v>1241.75</v>
      </c>
      <c r="C606" s="4">
        <v>14135</v>
      </c>
      <c r="D606" s="1">
        <v>1.8071157661398551E-2</v>
      </c>
      <c r="E606" s="1">
        <v>2.3341971461467104E-2</v>
      </c>
      <c r="F606" s="1">
        <v>3.4809603400982027E-2</v>
      </c>
      <c r="G606" s="1">
        <v>1.1874339521952181E-2</v>
      </c>
      <c r="H606" s="4">
        <f t="shared" si="46"/>
        <v>0</v>
      </c>
      <c r="I606" s="4">
        <f t="shared" si="47"/>
        <v>0</v>
      </c>
    </row>
    <row r="607" spans="1:9" x14ac:dyDescent="0.3">
      <c r="A607" s="5">
        <v>44929</v>
      </c>
      <c r="B607" s="4">
        <v>1248.25</v>
      </c>
      <c r="C607" s="4">
        <v>14230</v>
      </c>
      <c r="D607" s="1">
        <v>1.9576495635556412E-2</v>
      </c>
      <c r="E607" s="1">
        <v>2.3341971461467104E-2</v>
      </c>
      <c r="F607" s="1">
        <v>3.4809603400982027E-2</v>
      </c>
      <c r="G607" s="1">
        <v>1.1874339521952181E-2</v>
      </c>
      <c r="H607" s="4">
        <f t="shared" si="46"/>
        <v>0</v>
      </c>
      <c r="I607" s="4">
        <f t="shared" si="47"/>
        <v>0</v>
      </c>
    </row>
    <row r="608" spans="1:9" x14ac:dyDescent="0.3">
      <c r="A608" s="5">
        <v>44930</v>
      </c>
      <c r="B608" s="4">
        <v>1247</v>
      </c>
      <c r="C608" s="4">
        <v>14209</v>
      </c>
      <c r="D608" s="1">
        <v>1.9092371169974642E-2</v>
      </c>
      <c r="E608" s="1">
        <v>2.3341971461467104E-2</v>
      </c>
      <c r="F608" s="1">
        <v>3.4809603400982027E-2</v>
      </c>
      <c r="G608" s="1">
        <v>1.1874339521952181E-2</v>
      </c>
      <c r="H608" s="4">
        <f t="shared" si="46"/>
        <v>0</v>
      </c>
      <c r="I608" s="4">
        <f t="shared" si="47"/>
        <v>0</v>
      </c>
    </row>
    <row r="609" spans="1:9" x14ac:dyDescent="0.3">
      <c r="A609" s="5">
        <v>44931</v>
      </c>
      <c r="B609" s="4">
        <v>1254.75</v>
      </c>
      <c r="C609" s="4">
        <v>14289</v>
      </c>
      <c r="D609" s="1">
        <v>1.8500207025801796E-2</v>
      </c>
      <c r="E609" s="1">
        <v>2.3341971461467104E-2</v>
      </c>
      <c r="F609" s="1">
        <v>3.4809603400982027E-2</v>
      </c>
      <c r="G609" s="1">
        <v>1.1874339521952181E-2</v>
      </c>
      <c r="H609" s="4">
        <f t="shared" si="46"/>
        <v>0</v>
      </c>
      <c r="I609" s="4">
        <f t="shared" si="47"/>
        <v>0</v>
      </c>
    </row>
    <row r="610" spans="1:9" x14ac:dyDescent="0.3">
      <c r="A610" s="5">
        <v>44932</v>
      </c>
      <c r="B610" s="4">
        <v>1264</v>
      </c>
      <c r="C610" s="4">
        <v>14366</v>
      </c>
      <c r="D610" s="1">
        <v>1.6495072891943741E-2</v>
      </c>
      <c r="E610" s="1">
        <v>2.3341971461467104E-2</v>
      </c>
      <c r="F610" s="1">
        <v>3.4809603400982027E-2</v>
      </c>
      <c r="G610" s="1">
        <v>1.1874339521952181E-2</v>
      </c>
      <c r="H610" s="4">
        <f t="shared" si="46"/>
        <v>0</v>
      </c>
      <c r="I610" s="4">
        <f t="shared" si="47"/>
        <v>0</v>
      </c>
    </row>
    <row r="611" spans="1:9" x14ac:dyDescent="0.3">
      <c r="A611" s="5">
        <v>44935</v>
      </c>
      <c r="B611" s="4">
        <v>1299.5</v>
      </c>
      <c r="C611" s="4">
        <v>14765</v>
      </c>
      <c r="D611" s="1">
        <v>1.618705261238329E-2</v>
      </c>
      <c r="E611" s="1">
        <v>2.3341971461467104E-2</v>
      </c>
      <c r="F611" s="1">
        <v>3.4809603400982027E-2</v>
      </c>
      <c r="G611" s="1">
        <v>1.1874339521952181E-2</v>
      </c>
      <c r="H611" s="4">
        <f t="shared" si="46"/>
        <v>0</v>
      </c>
      <c r="I611" s="4">
        <f t="shared" si="47"/>
        <v>0</v>
      </c>
    </row>
    <row r="612" spans="1:9" x14ac:dyDescent="0.3">
      <c r="A612" s="5">
        <v>44936</v>
      </c>
      <c r="B612" s="4">
        <v>1301.5</v>
      </c>
      <c r="C612" s="4">
        <v>14810</v>
      </c>
      <c r="D612" s="1">
        <v>1.7717812580036352E-2</v>
      </c>
      <c r="E612" s="1">
        <v>2.3341971461467104E-2</v>
      </c>
      <c r="F612" s="1">
        <v>3.4809603400982027E-2</v>
      </c>
      <c r="G612" s="1">
        <v>1.1874339521952181E-2</v>
      </c>
      <c r="H612" s="4">
        <f t="shared" si="46"/>
        <v>0</v>
      </c>
      <c r="I612" s="4">
        <f t="shared" si="47"/>
        <v>0</v>
      </c>
    </row>
    <row r="613" spans="1:9" x14ac:dyDescent="0.3">
      <c r="A613" s="5">
        <v>44937</v>
      </c>
      <c r="B613" s="4">
        <v>1302.75</v>
      </c>
      <c r="C613" s="4">
        <v>14791</v>
      </c>
      <c r="D613" s="1">
        <v>1.543690880269355E-2</v>
      </c>
      <c r="E613" s="1">
        <v>2.3341971461467104E-2</v>
      </c>
      <c r="F613" s="1">
        <v>3.4809603400982027E-2</v>
      </c>
      <c r="G613" s="1">
        <v>1.1874339521952181E-2</v>
      </c>
      <c r="H613" s="4">
        <f t="shared" si="46"/>
        <v>0</v>
      </c>
      <c r="I613" s="4">
        <f t="shared" si="47"/>
        <v>0</v>
      </c>
    </row>
    <row r="614" spans="1:9" x14ac:dyDescent="0.3">
      <c r="A614" s="5">
        <v>44938</v>
      </c>
      <c r="B614" s="4">
        <v>1298.25</v>
      </c>
      <c r="C614" s="4">
        <v>14766</v>
      </c>
      <c r="D614" s="1">
        <v>1.7234362964568373E-2</v>
      </c>
      <c r="E614" s="1">
        <v>2.3341971461467104E-2</v>
      </c>
      <c r="F614" s="1">
        <v>3.4809603400982027E-2</v>
      </c>
      <c r="G614" s="1">
        <v>1.1874339521952181E-2</v>
      </c>
      <c r="H614" s="4">
        <f t="shared" si="46"/>
        <v>0</v>
      </c>
      <c r="I614" s="4">
        <f t="shared" si="47"/>
        <v>0</v>
      </c>
    </row>
    <row r="615" spans="1:9" x14ac:dyDescent="0.3">
      <c r="A615" s="5">
        <v>44939</v>
      </c>
      <c r="B615" s="4">
        <v>1302.25</v>
      </c>
      <c r="C615" s="4">
        <v>14834</v>
      </c>
      <c r="D615" s="1">
        <v>1.8779971163691567E-2</v>
      </c>
      <c r="E615" s="1">
        <v>2.3341971461467104E-2</v>
      </c>
      <c r="F615" s="1">
        <v>3.4809603400982027E-2</v>
      </c>
      <c r="G615" s="1">
        <v>1.1874339521952181E-2</v>
      </c>
      <c r="H615" s="4">
        <f t="shared" si="46"/>
        <v>0</v>
      </c>
      <c r="I615" s="4">
        <f t="shared" si="47"/>
        <v>0</v>
      </c>
    </row>
    <row r="616" spans="1:9" x14ac:dyDescent="0.3">
      <c r="A616" s="5">
        <v>44942</v>
      </c>
      <c r="B616" s="4">
        <v>1311.25</v>
      </c>
      <c r="C616" s="4">
        <v>14938</v>
      </c>
      <c r="D616" s="1">
        <v>1.88809530902454E-2</v>
      </c>
      <c r="E616" s="1">
        <v>2.3341971461467104E-2</v>
      </c>
      <c r="F616" s="1">
        <v>3.4809603400982027E-2</v>
      </c>
      <c r="G616" s="1">
        <v>1.1874339521952181E-2</v>
      </c>
      <c r="H616" s="4">
        <f t="shared" si="46"/>
        <v>0</v>
      </c>
      <c r="I616" s="4">
        <f t="shared" si="47"/>
        <v>0</v>
      </c>
    </row>
    <row r="617" spans="1:9" x14ac:dyDescent="0.3">
      <c r="A617" s="5">
        <v>44943</v>
      </c>
      <c r="B617" s="4">
        <v>1310.5</v>
      </c>
      <c r="C617" s="4">
        <v>14925</v>
      </c>
      <c r="D617" s="1">
        <v>1.8576856698302668E-2</v>
      </c>
      <c r="E617" s="1">
        <v>2.3341971461467104E-2</v>
      </c>
      <c r="F617" s="1">
        <v>3.4809603400982027E-2</v>
      </c>
      <c r="G617" s="1">
        <v>1.1874339521952181E-2</v>
      </c>
      <c r="H617" s="4">
        <f t="shared" si="46"/>
        <v>0</v>
      </c>
      <c r="I617" s="4">
        <f t="shared" si="47"/>
        <v>0</v>
      </c>
    </row>
    <row r="618" spans="1:9" x14ac:dyDescent="0.3">
      <c r="A618" s="5">
        <v>44956</v>
      </c>
      <c r="B618" s="4">
        <v>1353.75</v>
      </c>
      <c r="C618" s="4">
        <v>15450</v>
      </c>
      <c r="D618" s="1">
        <v>2.0719716643583297E-2</v>
      </c>
      <c r="E618" s="1">
        <v>2.3341971461467104E-2</v>
      </c>
      <c r="F618" s="1">
        <v>3.4809603400982027E-2</v>
      </c>
      <c r="G618" s="1">
        <v>1.1874339521952181E-2</v>
      </c>
      <c r="H618" s="4">
        <f t="shared" si="46"/>
        <v>0</v>
      </c>
      <c r="I618" s="4">
        <f t="shared" si="47"/>
        <v>0</v>
      </c>
    </row>
    <row r="619" spans="1:9" x14ac:dyDescent="0.3">
      <c r="A619" s="5">
        <v>44957</v>
      </c>
      <c r="B619" s="4">
        <v>1337.25</v>
      </c>
      <c r="C619" s="4">
        <v>15268</v>
      </c>
      <c r="D619" s="1">
        <v>2.1141753520907969E-2</v>
      </c>
      <c r="E619" s="1">
        <v>2.3341971461467104E-2</v>
      </c>
      <c r="F619" s="1">
        <v>3.4809603400982027E-2</v>
      </c>
      <c r="G619" s="1">
        <v>1.1874339521952181E-2</v>
      </c>
      <c r="H619" s="4">
        <f t="shared" si="46"/>
        <v>0</v>
      </c>
      <c r="I619" s="4">
        <f t="shared" si="47"/>
        <v>0</v>
      </c>
    </row>
    <row r="620" spans="1:9" x14ac:dyDescent="0.3">
      <c r="A620" s="5">
        <v>44958</v>
      </c>
      <c r="B620" s="4">
        <v>1348.75</v>
      </c>
      <c r="C620" s="4">
        <v>15382</v>
      </c>
      <c r="D620" s="1">
        <v>1.9994521354649963E-2</v>
      </c>
      <c r="E620" s="1">
        <v>2.3341971461467104E-2</v>
      </c>
      <c r="F620" s="1">
        <v>3.4809603400982027E-2</v>
      </c>
      <c r="G620" s="1">
        <v>1.1874339521952181E-2</v>
      </c>
      <c r="H620" s="4">
        <f t="shared" si="46"/>
        <v>0</v>
      </c>
      <c r="I620" s="4">
        <f t="shared" si="47"/>
        <v>0</v>
      </c>
    </row>
    <row r="621" spans="1:9" x14ac:dyDescent="0.3">
      <c r="A621" s="5">
        <v>44959</v>
      </c>
      <c r="B621" s="4">
        <v>1364.25</v>
      </c>
      <c r="C621" s="4">
        <v>15580</v>
      </c>
      <c r="D621" s="1">
        <v>2.1386187847413751E-2</v>
      </c>
      <c r="E621" s="1">
        <v>2.3341971461467104E-2</v>
      </c>
      <c r="F621" s="1">
        <v>3.4809603400982027E-2</v>
      </c>
      <c r="G621" s="1">
        <v>1.1874339521952181E-2</v>
      </c>
      <c r="H621" s="4">
        <f t="shared" si="46"/>
        <v>0</v>
      </c>
      <c r="I621" s="4">
        <f t="shared" si="47"/>
        <v>0</v>
      </c>
    </row>
    <row r="622" spans="1:9" x14ac:dyDescent="0.3">
      <c r="A622" s="5">
        <v>44960</v>
      </c>
      <c r="B622" s="4">
        <v>1364.5</v>
      </c>
      <c r="C622" s="4">
        <v>15581</v>
      </c>
      <c r="D622" s="1">
        <v>2.1264597742610913E-2</v>
      </c>
      <c r="E622" s="1">
        <v>2.3341971461467104E-2</v>
      </c>
      <c r="F622" s="1">
        <v>3.4809603400982027E-2</v>
      </c>
      <c r="G622" s="1">
        <v>1.1874339521952181E-2</v>
      </c>
      <c r="H622" s="4">
        <f t="shared" si="46"/>
        <v>0</v>
      </c>
      <c r="I622" s="4">
        <f t="shared" si="47"/>
        <v>0</v>
      </c>
    </row>
    <row r="623" spans="1:9" x14ac:dyDescent="0.3">
      <c r="A623" s="5">
        <v>44963</v>
      </c>
      <c r="B623" s="4">
        <v>1348.25</v>
      </c>
      <c r="C623" s="4">
        <v>15407</v>
      </c>
      <c r="D623" s="1">
        <v>2.2031175153749194E-2</v>
      </c>
      <c r="E623" s="1">
        <v>2.3341971461467104E-2</v>
      </c>
      <c r="F623" s="1">
        <v>3.4809603400982027E-2</v>
      </c>
      <c r="G623" s="1">
        <v>1.1874339521952181E-2</v>
      </c>
      <c r="H623" s="4">
        <f t="shared" si="46"/>
        <v>0</v>
      </c>
      <c r="I623" s="4">
        <f t="shared" si="47"/>
        <v>0</v>
      </c>
    </row>
    <row r="624" spans="1:9" x14ac:dyDescent="0.3">
      <c r="A624" s="5">
        <v>44964</v>
      </c>
      <c r="B624" s="4">
        <v>1348.5</v>
      </c>
      <c r="C624" s="4">
        <v>15397</v>
      </c>
      <c r="D624" s="1">
        <v>2.11784674908857E-2</v>
      </c>
      <c r="E624" s="1">
        <v>2.3341971461467104E-2</v>
      </c>
      <c r="F624" s="1">
        <v>3.4809603400982027E-2</v>
      </c>
      <c r="G624" s="1">
        <v>1.1874339521952181E-2</v>
      </c>
      <c r="H624" s="4">
        <f t="shared" si="46"/>
        <v>0</v>
      </c>
      <c r="I624" s="4">
        <f t="shared" si="47"/>
        <v>0</v>
      </c>
    </row>
    <row r="625" spans="1:9" x14ac:dyDescent="0.3">
      <c r="A625" s="5">
        <v>44965</v>
      </c>
      <c r="B625" s="4">
        <v>1368</v>
      </c>
      <c r="C625" s="4">
        <v>15604</v>
      </c>
      <c r="D625" s="1">
        <v>2.0155402884381557E-2</v>
      </c>
      <c r="E625" s="1">
        <v>2.3341971461467104E-2</v>
      </c>
      <c r="F625" s="1">
        <v>3.4809603400982027E-2</v>
      </c>
      <c r="G625" s="1">
        <v>1.1874339521952181E-2</v>
      </c>
      <c r="H625" s="4">
        <f t="shared" si="46"/>
        <v>0</v>
      </c>
      <c r="I625" s="4">
        <f t="shared" si="47"/>
        <v>0</v>
      </c>
    </row>
    <row r="626" spans="1:9" x14ac:dyDescent="0.3">
      <c r="A626" s="5">
        <v>44966</v>
      </c>
      <c r="B626" s="4">
        <v>1366</v>
      </c>
      <c r="C626" s="4">
        <v>15600</v>
      </c>
      <c r="D626" s="1">
        <v>2.1387147693997521E-2</v>
      </c>
      <c r="E626" s="1">
        <v>2.3341971461467104E-2</v>
      </c>
      <c r="F626" s="1">
        <v>3.4809603400982027E-2</v>
      </c>
      <c r="G626" s="1">
        <v>1.1874339521952181E-2</v>
      </c>
      <c r="H626" s="4">
        <f t="shared" si="46"/>
        <v>0</v>
      </c>
      <c r="I626" s="4">
        <f t="shared" si="47"/>
        <v>0</v>
      </c>
    </row>
    <row r="627" spans="1:9" x14ac:dyDescent="0.3">
      <c r="A627" s="5">
        <v>44967</v>
      </c>
      <c r="B627" s="4">
        <v>1363.5</v>
      </c>
      <c r="C627" s="4">
        <v>15577</v>
      </c>
      <c r="D627" s="1">
        <v>2.175122568680532E-2</v>
      </c>
      <c r="E627" s="1">
        <v>2.3341971461467104E-2</v>
      </c>
      <c r="F627" s="1">
        <v>3.4809603400982027E-2</v>
      </c>
      <c r="G627" s="1">
        <v>1.1874339521952181E-2</v>
      </c>
      <c r="H627" s="4">
        <f t="shared" si="46"/>
        <v>0</v>
      </c>
      <c r="I627" s="4">
        <f t="shared" si="47"/>
        <v>0</v>
      </c>
    </row>
    <row r="628" spans="1:9" x14ac:dyDescent="0.3">
      <c r="A628" s="5">
        <v>44970</v>
      </c>
      <c r="B628" s="4">
        <v>1361.75</v>
      </c>
      <c r="C628" s="4">
        <v>15532</v>
      </c>
      <c r="D628" s="1">
        <v>2.0108785034576249E-2</v>
      </c>
      <c r="E628" s="1">
        <v>2.3341971461467104E-2</v>
      </c>
      <c r="F628" s="1">
        <v>3.4809603400982027E-2</v>
      </c>
      <c r="G628" s="1">
        <v>1.1874339521952181E-2</v>
      </c>
      <c r="H628" s="4">
        <f t="shared" si="46"/>
        <v>0</v>
      </c>
      <c r="I628" s="4">
        <f t="shared" si="47"/>
        <v>0</v>
      </c>
    </row>
    <row r="629" spans="1:9" x14ac:dyDescent="0.3">
      <c r="A629" s="5">
        <v>44971</v>
      </c>
      <c r="B629" s="4">
        <v>1372</v>
      </c>
      <c r="C629" s="4">
        <v>15658</v>
      </c>
      <c r="D629" s="1">
        <v>2.0701298097364429E-2</v>
      </c>
      <c r="E629" s="1">
        <v>2.3341971461467104E-2</v>
      </c>
      <c r="F629" s="1">
        <v>3.4809603400982027E-2</v>
      </c>
      <c r="G629" s="1">
        <v>1.1874339521952181E-2</v>
      </c>
      <c r="H629" s="4">
        <f t="shared" si="46"/>
        <v>0</v>
      </c>
      <c r="I629" s="4">
        <f t="shared" si="47"/>
        <v>0</v>
      </c>
    </row>
    <row r="630" spans="1:9" x14ac:dyDescent="0.3">
      <c r="A630" s="5">
        <v>44972</v>
      </c>
      <c r="B630" s="4">
        <v>1348.75</v>
      </c>
      <c r="C630" s="4">
        <v>15398</v>
      </c>
      <c r="D630" s="1">
        <v>2.1055496022552189E-2</v>
      </c>
      <c r="E630" s="1">
        <v>2.3341971461467104E-2</v>
      </c>
      <c r="F630" s="1">
        <v>3.4809603400982027E-2</v>
      </c>
      <c r="G630" s="1">
        <v>1.1874339521952181E-2</v>
      </c>
      <c r="H630" s="4">
        <f t="shared" si="46"/>
        <v>0</v>
      </c>
      <c r="I630" s="4">
        <f t="shared" si="47"/>
        <v>0</v>
      </c>
    </row>
    <row r="631" spans="1:9" x14ac:dyDescent="0.3">
      <c r="A631" s="5">
        <v>44973</v>
      </c>
      <c r="B631" s="4">
        <v>1363.25</v>
      </c>
      <c r="C631" s="4">
        <v>15543</v>
      </c>
      <c r="D631" s="1">
        <v>1.970800906611081E-2</v>
      </c>
      <c r="E631" s="1">
        <v>2.3341971461467104E-2</v>
      </c>
      <c r="F631" s="1">
        <v>3.4809603400982027E-2</v>
      </c>
      <c r="G631" s="1">
        <v>1.1874339521952181E-2</v>
      </c>
      <c r="H631" s="4">
        <f t="shared" si="46"/>
        <v>0</v>
      </c>
      <c r="I631" s="4">
        <f t="shared" si="47"/>
        <v>0</v>
      </c>
    </row>
    <row r="632" spans="1:9" x14ac:dyDescent="0.3">
      <c r="A632" s="5">
        <v>44974</v>
      </c>
      <c r="B632" s="4">
        <v>1356.25</v>
      </c>
      <c r="C632" s="4">
        <v>15436</v>
      </c>
      <c r="D632" s="1">
        <v>1.7914986559140145E-2</v>
      </c>
      <c r="E632" s="1">
        <v>2.3341971461467104E-2</v>
      </c>
      <c r="F632" s="1">
        <v>3.4809603400982027E-2</v>
      </c>
      <c r="G632" s="1">
        <v>1.1874339521952181E-2</v>
      </c>
      <c r="H632" s="4">
        <f t="shared" si="46"/>
        <v>0</v>
      </c>
      <c r="I632" s="4">
        <f t="shared" si="47"/>
        <v>0</v>
      </c>
    </row>
    <row r="633" spans="1:9" x14ac:dyDescent="0.3">
      <c r="A633" s="5">
        <v>44977</v>
      </c>
      <c r="B633" s="4">
        <v>1364.75</v>
      </c>
      <c r="C633" s="4">
        <v>15524</v>
      </c>
      <c r="D633" s="1">
        <v>1.7342108979056414E-2</v>
      </c>
      <c r="E633" s="1">
        <v>2.3341971461467104E-2</v>
      </c>
      <c r="F633" s="1">
        <v>3.4809603400982027E-2</v>
      </c>
      <c r="G633" s="1">
        <v>1.1874339521952181E-2</v>
      </c>
      <c r="H633" s="4">
        <f t="shared" si="46"/>
        <v>0</v>
      </c>
      <c r="I633" s="4">
        <f t="shared" si="47"/>
        <v>0</v>
      </c>
    </row>
    <row r="634" spans="1:9" x14ac:dyDescent="0.3">
      <c r="A634" s="5">
        <v>44978</v>
      </c>
      <c r="B634" s="4">
        <v>1364.25</v>
      </c>
      <c r="C634" s="4">
        <v>15528</v>
      </c>
      <c r="D634" s="1">
        <v>1.7977196719809907E-2</v>
      </c>
      <c r="E634" s="1">
        <v>2.3341971461467104E-2</v>
      </c>
      <c r="F634" s="1">
        <v>3.4809603400982027E-2</v>
      </c>
      <c r="G634" s="1">
        <v>1.1874339521952181E-2</v>
      </c>
      <c r="H634" s="4">
        <f t="shared" si="46"/>
        <v>0</v>
      </c>
      <c r="I634" s="4">
        <f t="shared" si="47"/>
        <v>0</v>
      </c>
    </row>
    <row r="635" spans="1:9" x14ac:dyDescent="0.3">
      <c r="A635" s="5">
        <v>44979</v>
      </c>
      <c r="B635" s="4">
        <v>1352.5</v>
      </c>
      <c r="C635" s="4">
        <v>15375</v>
      </c>
      <c r="D635" s="1">
        <v>1.6703551005083472E-2</v>
      </c>
      <c r="E635" s="1">
        <v>2.3341971461467104E-2</v>
      </c>
      <c r="F635" s="1">
        <v>3.4809603400982027E-2</v>
      </c>
      <c r="G635" s="1">
        <v>1.1874339521952181E-2</v>
      </c>
      <c r="H635" s="4">
        <f t="shared" si="46"/>
        <v>0</v>
      </c>
      <c r="I635" s="4">
        <f t="shared" si="47"/>
        <v>0</v>
      </c>
    </row>
    <row r="636" spans="1:9" x14ac:dyDescent="0.3">
      <c r="A636" s="5">
        <v>44980</v>
      </c>
      <c r="B636" s="4">
        <v>1368.5</v>
      </c>
      <c r="C636" s="4">
        <v>15600</v>
      </c>
      <c r="D636" s="1">
        <v>1.9521259590792983E-2</v>
      </c>
      <c r="E636" s="1">
        <v>2.3341971461467104E-2</v>
      </c>
      <c r="F636" s="1">
        <v>3.4809603400982027E-2</v>
      </c>
      <c r="G636" s="1">
        <v>1.1874339521952181E-2</v>
      </c>
      <c r="H636" s="4">
        <f t="shared" si="46"/>
        <v>0</v>
      </c>
      <c r="I636" s="4">
        <f t="shared" si="47"/>
        <v>0</v>
      </c>
    </row>
    <row r="637" spans="1:9" x14ac:dyDescent="0.3">
      <c r="A637" s="5">
        <v>44981</v>
      </c>
      <c r="B637" s="4">
        <v>1362</v>
      </c>
      <c r="C637" s="4">
        <v>15541</v>
      </c>
      <c r="D637" s="1">
        <v>2.0512532791085558E-2</v>
      </c>
      <c r="E637" s="1">
        <v>2.3341971461467104E-2</v>
      </c>
      <c r="F637" s="1">
        <v>3.4809603400982027E-2</v>
      </c>
      <c r="G637" s="1">
        <v>1.1874339521952181E-2</v>
      </c>
      <c r="H637" s="4">
        <f t="shared" si="46"/>
        <v>0</v>
      </c>
      <c r="I637" s="4">
        <f t="shared" si="47"/>
        <v>0</v>
      </c>
    </row>
    <row r="638" spans="1:9" x14ac:dyDescent="0.3">
      <c r="A638" s="5">
        <v>44986</v>
      </c>
      <c r="B638" s="4">
        <v>1364</v>
      </c>
      <c r="C638" s="4">
        <v>15546</v>
      </c>
      <c r="D638" s="1">
        <v>1.9344027790505924E-2</v>
      </c>
      <c r="E638" s="1">
        <v>2.3341971461467104E-2</v>
      </c>
      <c r="F638" s="1">
        <v>3.4809603400982027E-2</v>
      </c>
      <c r="G638" s="1">
        <v>1.1874339521952181E-2</v>
      </c>
      <c r="H638" s="4">
        <f t="shared" si="46"/>
        <v>0</v>
      </c>
      <c r="I638" s="4">
        <f t="shared" si="47"/>
        <v>0</v>
      </c>
    </row>
    <row r="639" spans="1:9" x14ac:dyDescent="0.3">
      <c r="A639" s="5">
        <v>44987</v>
      </c>
      <c r="B639" s="4">
        <v>1363</v>
      </c>
      <c r="C639" s="4">
        <v>15542</v>
      </c>
      <c r="D639" s="1">
        <v>1.9829425172719573E-2</v>
      </c>
      <c r="E639" s="1">
        <v>2.3341971461467104E-2</v>
      </c>
      <c r="F639" s="1">
        <v>3.4809603400982027E-2</v>
      </c>
      <c r="G639" s="1">
        <v>1.1874339521952181E-2</v>
      </c>
      <c r="H639" s="4">
        <f t="shared" si="46"/>
        <v>0</v>
      </c>
      <c r="I639" s="4">
        <f t="shared" si="47"/>
        <v>0</v>
      </c>
    </row>
    <row r="640" spans="1:9" x14ac:dyDescent="0.3">
      <c r="A640" s="5">
        <v>44988</v>
      </c>
      <c r="B640" s="4">
        <v>1369.25</v>
      </c>
      <c r="C640" s="4">
        <v>15615</v>
      </c>
      <c r="D640" s="1">
        <v>1.9942593744294523E-2</v>
      </c>
      <c r="E640" s="1">
        <v>2.3341971461467104E-2</v>
      </c>
      <c r="F640" s="1">
        <v>3.4809603400982027E-2</v>
      </c>
      <c r="G640" s="1">
        <v>1.1874339521952181E-2</v>
      </c>
      <c r="H640" s="4">
        <f t="shared" si="46"/>
        <v>0</v>
      </c>
      <c r="I640" s="4">
        <f t="shared" si="47"/>
        <v>0</v>
      </c>
    </row>
    <row r="641" spans="1:9" x14ac:dyDescent="0.3">
      <c r="A641" s="5">
        <v>44991</v>
      </c>
      <c r="B641" s="4">
        <v>1382.5</v>
      </c>
      <c r="C641" s="4">
        <v>15772</v>
      </c>
      <c r="D641" s="1">
        <v>2.0324037447257748E-2</v>
      </c>
      <c r="E641" s="1">
        <v>2.3341971461467104E-2</v>
      </c>
      <c r="F641" s="1">
        <v>3.4809603400982027E-2</v>
      </c>
      <c r="G641" s="1">
        <v>1.1874339521952181E-2</v>
      </c>
      <c r="H641" s="4">
        <f t="shared" si="46"/>
        <v>0</v>
      </c>
      <c r="I641" s="4">
        <f t="shared" si="47"/>
        <v>0</v>
      </c>
    </row>
    <row r="642" spans="1:9" x14ac:dyDescent="0.3">
      <c r="A642" s="5">
        <v>44992</v>
      </c>
      <c r="B642" s="4">
        <v>1392.5</v>
      </c>
      <c r="C642" s="4">
        <v>15873</v>
      </c>
      <c r="D642" s="1">
        <v>1.9483736815530062E-2</v>
      </c>
      <c r="E642" s="1">
        <v>2.3341971461467104E-2</v>
      </c>
      <c r="F642" s="1">
        <v>3.4809603400982027E-2</v>
      </c>
      <c r="G642" s="1">
        <v>1.1874339521952181E-2</v>
      </c>
      <c r="H642" s="4">
        <f t="shared" si="46"/>
        <v>0</v>
      </c>
      <c r="I642" s="4">
        <f t="shared" si="47"/>
        <v>0</v>
      </c>
    </row>
    <row r="643" spans="1:9" x14ac:dyDescent="0.3">
      <c r="A643" s="5">
        <v>44993</v>
      </c>
      <c r="B643" s="4">
        <v>1382.25</v>
      </c>
      <c r="C643" s="4">
        <v>15785</v>
      </c>
      <c r="D643" s="1">
        <v>2.1349727478598313E-2</v>
      </c>
      <c r="E643" s="1">
        <v>2.3341971461467104E-2</v>
      </c>
      <c r="F643" s="1">
        <v>3.4809603400982027E-2</v>
      </c>
      <c r="G643" s="1">
        <v>1.1874339521952181E-2</v>
      </c>
      <c r="H643" s="4">
        <f t="shared" ref="H643:H706" si="48">IF(D643&gt;F643,999,)</f>
        <v>0</v>
      </c>
      <c r="I643" s="4">
        <f t="shared" ref="I643:I706" si="49">IF(D643&lt;G643,999,)</f>
        <v>0</v>
      </c>
    </row>
    <row r="644" spans="1:9" x14ac:dyDescent="0.3">
      <c r="A644" s="5">
        <v>44994</v>
      </c>
      <c r="B644" s="4">
        <v>1380.25</v>
      </c>
      <c r="C644" s="4">
        <v>15766</v>
      </c>
      <c r="D644" s="1">
        <v>2.1598522497434658E-2</v>
      </c>
      <c r="E644" s="1">
        <v>2.3341971461467104E-2</v>
      </c>
      <c r="F644" s="1">
        <v>3.4809603400982027E-2</v>
      </c>
      <c r="G644" s="1">
        <v>1.1874339521952181E-2</v>
      </c>
      <c r="H644" s="4">
        <f t="shared" si="48"/>
        <v>0</v>
      </c>
      <c r="I644" s="4">
        <f t="shared" si="49"/>
        <v>0</v>
      </c>
    </row>
    <row r="645" spans="1:9" x14ac:dyDescent="0.3">
      <c r="A645" s="5">
        <v>44995</v>
      </c>
      <c r="B645" s="4">
        <v>1355.25</v>
      </c>
      <c r="C645" s="4">
        <v>15481</v>
      </c>
      <c r="D645" s="1">
        <v>2.1635756298807651E-2</v>
      </c>
      <c r="E645" s="1">
        <v>2.3341971461467104E-2</v>
      </c>
      <c r="F645" s="1">
        <v>3.4809603400982027E-2</v>
      </c>
      <c r="G645" s="1">
        <v>1.1874339521952181E-2</v>
      </c>
      <c r="H645" s="4">
        <f t="shared" si="48"/>
        <v>0</v>
      </c>
      <c r="I645" s="4">
        <f t="shared" si="49"/>
        <v>0</v>
      </c>
    </row>
    <row r="646" spans="1:9" x14ac:dyDescent="0.3">
      <c r="A646" s="5">
        <v>44998</v>
      </c>
      <c r="B646" s="4">
        <v>1358.25</v>
      </c>
      <c r="C646" s="4">
        <v>15519</v>
      </c>
      <c r="D646" s="1">
        <v>2.1881434923155307E-2</v>
      </c>
      <c r="E646" s="1">
        <v>2.3341971461467104E-2</v>
      </c>
      <c r="F646" s="1">
        <v>3.4809603400982027E-2</v>
      </c>
      <c r="G646" s="1">
        <v>1.1874339521952181E-2</v>
      </c>
      <c r="H646" s="4">
        <f t="shared" si="48"/>
        <v>0</v>
      </c>
      <c r="I646" s="4">
        <f t="shared" si="49"/>
        <v>0</v>
      </c>
    </row>
    <row r="647" spans="1:9" x14ac:dyDescent="0.3">
      <c r="A647" s="5">
        <v>44999</v>
      </c>
      <c r="B647" s="4">
        <v>1339.5</v>
      </c>
      <c r="C647" s="4">
        <v>15354</v>
      </c>
      <c r="D647" s="1">
        <v>2.51686292693174E-2</v>
      </c>
      <c r="E647" s="1">
        <v>2.3341971461467104E-2</v>
      </c>
      <c r="F647" s="1">
        <v>3.4809603400982027E-2</v>
      </c>
      <c r="G647" s="1">
        <v>1.1874339521952181E-2</v>
      </c>
      <c r="H647" s="4">
        <f t="shared" si="48"/>
        <v>0</v>
      </c>
      <c r="I647" s="4">
        <f t="shared" si="49"/>
        <v>0</v>
      </c>
    </row>
    <row r="648" spans="1:9" x14ac:dyDescent="0.3">
      <c r="A648" s="5">
        <v>45000</v>
      </c>
      <c r="B648" s="4">
        <v>1344.25</v>
      </c>
      <c r="C648" s="4">
        <v>15405</v>
      </c>
      <c r="D648" s="1">
        <v>2.4939303108146182E-2</v>
      </c>
      <c r="E648" s="1">
        <v>2.3341971461467104E-2</v>
      </c>
      <c r="F648" s="1">
        <v>3.4809603400982027E-2</v>
      </c>
      <c r="G648" s="1">
        <v>1.1874339521952181E-2</v>
      </c>
      <c r="H648" s="4">
        <f t="shared" si="48"/>
        <v>0</v>
      </c>
      <c r="I648" s="4">
        <f t="shared" si="49"/>
        <v>0</v>
      </c>
    </row>
    <row r="649" spans="1:9" x14ac:dyDescent="0.3">
      <c r="A649" s="5">
        <v>45001</v>
      </c>
      <c r="B649" s="4">
        <v>1335.5</v>
      </c>
      <c r="C649" s="4">
        <v>15226</v>
      </c>
      <c r="D649" s="1">
        <v>1.9667137581118599E-2</v>
      </c>
      <c r="E649" s="1">
        <v>2.3341971461467104E-2</v>
      </c>
      <c r="F649" s="1">
        <v>3.4809603400982027E-2</v>
      </c>
      <c r="G649" s="1">
        <v>1.1874339521952181E-2</v>
      </c>
      <c r="H649" s="4">
        <f t="shared" si="48"/>
        <v>0</v>
      </c>
      <c r="I649" s="4">
        <f t="shared" si="49"/>
        <v>0</v>
      </c>
    </row>
    <row r="650" spans="1:9" x14ac:dyDescent="0.3">
      <c r="A650" s="5">
        <v>45002</v>
      </c>
      <c r="B650" s="4">
        <v>1351.25</v>
      </c>
      <c r="C650" s="4">
        <v>15405</v>
      </c>
      <c r="D650" s="1">
        <v>1.9629719299260273E-2</v>
      </c>
      <c r="E650" s="1">
        <v>2.3341971461467104E-2</v>
      </c>
      <c r="F650" s="1">
        <v>3.4809603400982027E-2</v>
      </c>
      <c r="G650" s="1">
        <v>1.1874339521952181E-2</v>
      </c>
      <c r="H650" s="4">
        <f t="shared" si="48"/>
        <v>0</v>
      </c>
      <c r="I650" s="4">
        <f t="shared" si="49"/>
        <v>0</v>
      </c>
    </row>
    <row r="651" spans="1:9" x14ac:dyDescent="0.3">
      <c r="A651" s="5">
        <v>45005</v>
      </c>
      <c r="B651" s="4">
        <v>1346.25</v>
      </c>
      <c r="C651" s="4">
        <v>15370</v>
      </c>
      <c r="D651" s="1">
        <v>2.1091452917053832E-2</v>
      </c>
      <c r="E651" s="1">
        <v>2.3341971461467104E-2</v>
      </c>
      <c r="F651" s="1">
        <v>3.4809603400982027E-2</v>
      </c>
      <c r="G651" s="1">
        <v>1.1874339521952181E-2</v>
      </c>
      <c r="H651" s="4">
        <f t="shared" si="48"/>
        <v>0</v>
      </c>
      <c r="I651" s="4">
        <f t="shared" si="49"/>
        <v>0</v>
      </c>
    </row>
    <row r="652" spans="1:9" x14ac:dyDescent="0.3">
      <c r="A652" s="5">
        <v>45006</v>
      </c>
      <c r="B652" s="4">
        <v>1353.5</v>
      </c>
      <c r="C652" s="4">
        <v>15455</v>
      </c>
      <c r="D652" s="1">
        <v>2.1238641042513384E-2</v>
      </c>
      <c r="E652" s="1">
        <v>2.3341971461467104E-2</v>
      </c>
      <c r="F652" s="1">
        <v>3.4809603400982027E-2</v>
      </c>
      <c r="G652" s="1">
        <v>1.1874339521952181E-2</v>
      </c>
      <c r="H652" s="4">
        <f t="shared" si="48"/>
        <v>0</v>
      </c>
      <c r="I652" s="4">
        <f t="shared" si="49"/>
        <v>0</v>
      </c>
    </row>
    <row r="653" spans="1:9" x14ac:dyDescent="0.3">
      <c r="A653" s="5">
        <v>45007</v>
      </c>
      <c r="B653" s="4">
        <v>1375.5</v>
      </c>
      <c r="C653" s="4">
        <v>15715</v>
      </c>
      <c r="D653" s="1">
        <v>2.1810309981976417E-2</v>
      </c>
      <c r="E653" s="1">
        <v>2.3341971461467104E-2</v>
      </c>
      <c r="F653" s="1">
        <v>3.4809603400982027E-2</v>
      </c>
      <c r="G653" s="1">
        <v>1.1874339521952181E-2</v>
      </c>
      <c r="H653" s="4">
        <f t="shared" si="48"/>
        <v>0</v>
      </c>
      <c r="I653" s="4">
        <f t="shared" si="49"/>
        <v>0</v>
      </c>
    </row>
    <row r="654" spans="1:9" x14ac:dyDescent="0.3">
      <c r="A654" s="5">
        <v>45008</v>
      </c>
      <c r="B654" s="4">
        <v>1385</v>
      </c>
      <c r="C654" s="4">
        <v>15836</v>
      </c>
      <c r="D654" s="1">
        <v>2.2615119208785117E-2</v>
      </c>
      <c r="E654" s="1">
        <v>2.3341971461467104E-2</v>
      </c>
      <c r="F654" s="1">
        <v>3.4809603400982027E-2</v>
      </c>
      <c r="G654" s="1">
        <v>1.1874339521952181E-2</v>
      </c>
      <c r="H654" s="4">
        <f t="shared" si="48"/>
        <v>0</v>
      </c>
      <c r="I654" s="4">
        <f t="shared" si="49"/>
        <v>0</v>
      </c>
    </row>
    <row r="655" spans="1:9" x14ac:dyDescent="0.3">
      <c r="A655" s="5">
        <v>45009</v>
      </c>
      <c r="B655" s="4">
        <v>1393</v>
      </c>
      <c r="C655" s="4">
        <v>15917</v>
      </c>
      <c r="D655" s="1">
        <v>2.1942803208752304E-2</v>
      </c>
      <c r="E655" s="1">
        <v>2.3341971461467104E-2</v>
      </c>
      <c r="F655" s="1">
        <v>3.4809603400982027E-2</v>
      </c>
      <c r="G655" s="1">
        <v>1.1874339521952181E-2</v>
      </c>
      <c r="H655" s="4">
        <f t="shared" si="48"/>
        <v>0</v>
      </c>
      <c r="I655" s="4">
        <f t="shared" si="49"/>
        <v>0</v>
      </c>
    </row>
    <row r="656" spans="1:9" x14ac:dyDescent="0.3">
      <c r="A656" s="5">
        <v>45012</v>
      </c>
      <c r="B656" s="4">
        <v>1385.25</v>
      </c>
      <c r="C656" s="4">
        <v>15829</v>
      </c>
      <c r="D656" s="1">
        <v>2.197861913839283E-2</v>
      </c>
      <c r="E656" s="1">
        <v>2.3341971461467104E-2</v>
      </c>
      <c r="F656" s="1">
        <v>3.4809603400982027E-2</v>
      </c>
      <c r="G656" s="1">
        <v>1.1874339521952181E-2</v>
      </c>
      <c r="H656" s="4">
        <f t="shared" si="48"/>
        <v>0</v>
      </c>
      <c r="I656" s="4">
        <f t="shared" si="49"/>
        <v>0</v>
      </c>
    </row>
    <row r="657" spans="1:9" x14ac:dyDescent="0.3">
      <c r="A657" s="5">
        <v>45013</v>
      </c>
      <c r="B657" s="4">
        <v>1373.75</v>
      </c>
      <c r="C657" s="4">
        <v>15689</v>
      </c>
      <c r="D657" s="1">
        <v>2.1419270833333393E-2</v>
      </c>
      <c r="E657" s="1">
        <v>2.3341971461467104E-2</v>
      </c>
      <c r="F657" s="1">
        <v>3.4809603400982027E-2</v>
      </c>
      <c r="G657" s="1">
        <v>1.1874339521952181E-2</v>
      </c>
      <c r="H657" s="4">
        <f t="shared" si="48"/>
        <v>0</v>
      </c>
      <c r="I657" s="4">
        <f t="shared" si="49"/>
        <v>0</v>
      </c>
    </row>
    <row r="658" spans="1:9" x14ac:dyDescent="0.3">
      <c r="A658" s="5">
        <v>45014</v>
      </c>
      <c r="B658" s="4">
        <v>1376.5</v>
      </c>
      <c r="C658" s="4">
        <v>15738</v>
      </c>
      <c r="D658" s="1">
        <v>2.256238932528154E-2</v>
      </c>
      <c r="E658" s="1">
        <v>2.3341971461467104E-2</v>
      </c>
      <c r="F658" s="1">
        <v>3.4809603400982027E-2</v>
      </c>
      <c r="G658" s="1">
        <v>1.1874339521952181E-2</v>
      </c>
      <c r="H658" s="4">
        <f t="shared" si="48"/>
        <v>0</v>
      </c>
      <c r="I658" s="4">
        <f t="shared" si="49"/>
        <v>0</v>
      </c>
    </row>
    <row r="659" spans="1:9" x14ac:dyDescent="0.3">
      <c r="A659" s="5">
        <v>45015</v>
      </c>
      <c r="B659" s="4">
        <v>1383.75</v>
      </c>
      <c r="C659" s="4">
        <v>15819</v>
      </c>
      <c r="D659" s="1">
        <v>2.2440118281391364E-2</v>
      </c>
      <c r="E659" s="1">
        <v>2.3341971461467104E-2</v>
      </c>
      <c r="F659" s="1">
        <v>3.4809603400982027E-2</v>
      </c>
      <c r="G659" s="1">
        <v>1.1874339521952181E-2</v>
      </c>
      <c r="H659" s="4">
        <f t="shared" si="48"/>
        <v>0</v>
      </c>
      <c r="I659" s="4">
        <f t="shared" si="49"/>
        <v>0</v>
      </c>
    </row>
    <row r="660" spans="1:9" x14ac:dyDescent="0.3">
      <c r="A660" s="5">
        <v>45016</v>
      </c>
      <c r="B660" s="4">
        <v>1388</v>
      </c>
      <c r="C660" s="4">
        <v>15864</v>
      </c>
      <c r="D660" s="1">
        <v>2.2209057546830335E-2</v>
      </c>
      <c r="E660" s="1">
        <v>2.3341971461467104E-2</v>
      </c>
      <c r="F660" s="1">
        <v>3.4809603400982027E-2</v>
      </c>
      <c r="G660" s="1">
        <v>1.1874339521952181E-2</v>
      </c>
      <c r="H660" s="4">
        <f t="shared" si="48"/>
        <v>0</v>
      </c>
      <c r="I660" s="4">
        <f t="shared" si="49"/>
        <v>0</v>
      </c>
    </row>
    <row r="661" spans="1:9" x14ac:dyDescent="0.3">
      <c r="A661" s="5">
        <v>45022</v>
      </c>
      <c r="B661" s="4">
        <v>1373.75</v>
      </c>
      <c r="C661" s="4">
        <v>15762</v>
      </c>
      <c r="D661" s="1">
        <v>2.61718750000004E-2</v>
      </c>
      <c r="E661" s="1">
        <v>2.3341971461467104E-2</v>
      </c>
      <c r="F661" s="1">
        <v>3.4809603400982027E-2</v>
      </c>
      <c r="G661" s="1">
        <v>1.1874339521952181E-2</v>
      </c>
      <c r="H661" s="4">
        <f t="shared" si="48"/>
        <v>0</v>
      </c>
      <c r="I661" s="4">
        <f t="shared" si="49"/>
        <v>0</v>
      </c>
    </row>
    <row r="662" spans="1:9" x14ac:dyDescent="0.3">
      <c r="A662" s="5">
        <v>45023</v>
      </c>
      <c r="B662" s="4">
        <v>1377.5</v>
      </c>
      <c r="C662" s="4">
        <v>15818</v>
      </c>
      <c r="D662" s="1">
        <v>2.701421184966768E-2</v>
      </c>
      <c r="E662" s="1">
        <v>2.3341971461467104E-2</v>
      </c>
      <c r="F662" s="1">
        <v>3.4809603400982027E-2</v>
      </c>
      <c r="G662" s="1">
        <v>1.1874339521952181E-2</v>
      </c>
      <c r="H662" s="4">
        <f t="shared" si="48"/>
        <v>0</v>
      </c>
      <c r="I662" s="4">
        <f t="shared" si="49"/>
        <v>0</v>
      </c>
    </row>
    <row r="663" spans="1:9" x14ac:dyDescent="0.3">
      <c r="A663" s="5">
        <v>45026</v>
      </c>
      <c r="B663" s="4">
        <v>1381.25</v>
      </c>
      <c r="C663" s="4">
        <v>15851</v>
      </c>
      <c r="D663" s="1">
        <v>2.636270974736088E-2</v>
      </c>
      <c r="E663" s="1">
        <v>2.3341971461467104E-2</v>
      </c>
      <c r="F663" s="1">
        <v>3.4809603400982027E-2</v>
      </c>
      <c r="G663" s="1">
        <v>1.1874339521952181E-2</v>
      </c>
      <c r="H663" s="4">
        <f t="shared" si="48"/>
        <v>0</v>
      </c>
      <c r="I663" s="4">
        <f t="shared" si="49"/>
        <v>0</v>
      </c>
    </row>
    <row r="664" spans="1:9" x14ac:dyDescent="0.3">
      <c r="A664" s="5">
        <v>45027</v>
      </c>
      <c r="B664" s="4">
        <v>1390.25</v>
      </c>
      <c r="C664" s="4">
        <v>15924</v>
      </c>
      <c r="D664" s="1">
        <v>2.4414589327459657E-2</v>
      </c>
      <c r="E664" s="1">
        <v>2.3341971461467104E-2</v>
      </c>
      <c r="F664" s="1">
        <v>3.4809603400982027E-2</v>
      </c>
      <c r="G664" s="1">
        <v>1.1874339521952181E-2</v>
      </c>
      <c r="H664" s="4">
        <f t="shared" si="48"/>
        <v>0</v>
      </c>
      <c r="I664" s="4">
        <f t="shared" si="49"/>
        <v>0</v>
      </c>
    </row>
    <row r="665" spans="1:9" x14ac:dyDescent="0.3">
      <c r="A665" s="5">
        <v>45028</v>
      </c>
      <c r="B665" s="4">
        <v>1389.25</v>
      </c>
      <c r="C665" s="4">
        <v>15925</v>
      </c>
      <c r="D665" s="1">
        <v>2.5216353904235378E-2</v>
      </c>
      <c r="E665" s="1">
        <v>2.3341971461467104E-2</v>
      </c>
      <c r="F665" s="1">
        <v>3.4809603400982027E-2</v>
      </c>
      <c r="G665" s="1">
        <v>1.1874339521952181E-2</v>
      </c>
      <c r="H665" s="4">
        <f t="shared" si="48"/>
        <v>0</v>
      </c>
      <c r="I665" s="4">
        <f t="shared" si="49"/>
        <v>0</v>
      </c>
    </row>
    <row r="666" spans="1:9" x14ac:dyDescent="0.3">
      <c r="A666" s="5">
        <v>45029</v>
      </c>
      <c r="B666" s="4">
        <v>1380.75</v>
      </c>
      <c r="C666" s="4">
        <v>15816</v>
      </c>
      <c r="D666" s="1">
        <v>2.4467284537389666E-2</v>
      </c>
      <c r="E666" s="1">
        <v>2.3341971461467104E-2</v>
      </c>
      <c r="F666" s="1">
        <v>3.4809603400982027E-2</v>
      </c>
      <c r="G666" s="1">
        <v>1.1874339521952181E-2</v>
      </c>
      <c r="H666" s="4">
        <f t="shared" si="48"/>
        <v>0</v>
      </c>
      <c r="I666" s="4">
        <f t="shared" si="49"/>
        <v>0</v>
      </c>
    </row>
    <row r="667" spans="1:9" x14ac:dyDescent="0.3">
      <c r="A667" s="5">
        <v>45030</v>
      </c>
      <c r="B667" s="4">
        <v>1392.75</v>
      </c>
      <c r="C667" s="4">
        <v>15948</v>
      </c>
      <c r="D667" s="1">
        <v>2.4116939283791439E-2</v>
      </c>
      <c r="E667" s="1">
        <v>2.3341971461467104E-2</v>
      </c>
      <c r="F667" s="1">
        <v>3.4809603400982027E-2</v>
      </c>
      <c r="G667" s="1">
        <v>1.1874339521952181E-2</v>
      </c>
      <c r="H667" s="4">
        <f t="shared" si="48"/>
        <v>0</v>
      </c>
      <c r="I667" s="4">
        <f t="shared" si="49"/>
        <v>0</v>
      </c>
    </row>
    <row r="668" spans="1:9" x14ac:dyDescent="0.3">
      <c r="A668" s="5">
        <v>45033</v>
      </c>
      <c r="B668" s="4">
        <v>1390.5</v>
      </c>
      <c r="C668" s="4">
        <v>15970</v>
      </c>
      <c r="D668" s="1">
        <v>2.7189124677873933E-2</v>
      </c>
      <c r="E668" s="1">
        <v>2.3341971461467104E-2</v>
      </c>
      <c r="F668" s="1">
        <v>3.4809603400982027E-2</v>
      </c>
      <c r="G668" s="1">
        <v>1.1874339521952181E-2</v>
      </c>
      <c r="H668" s="4">
        <f t="shared" si="48"/>
        <v>0</v>
      </c>
      <c r="I668" s="4">
        <f t="shared" si="49"/>
        <v>0</v>
      </c>
    </row>
    <row r="669" spans="1:9" x14ac:dyDescent="0.3">
      <c r="A669" s="5">
        <v>45034</v>
      </c>
      <c r="B669" s="4">
        <v>1381.75</v>
      </c>
      <c r="C669" s="4">
        <v>15891</v>
      </c>
      <c r="D669" s="1">
        <v>2.8580399346390672E-2</v>
      </c>
      <c r="E669" s="1">
        <v>2.3341971461467104E-2</v>
      </c>
      <c r="F669" s="1">
        <v>3.4809603400982027E-2</v>
      </c>
      <c r="G669" s="1">
        <v>1.1874339521952181E-2</v>
      </c>
      <c r="H669" s="4">
        <f t="shared" si="48"/>
        <v>0</v>
      </c>
      <c r="I669" s="4">
        <f t="shared" si="49"/>
        <v>0</v>
      </c>
    </row>
    <row r="670" spans="1:9" x14ac:dyDescent="0.3">
      <c r="A670" s="5">
        <v>45035</v>
      </c>
      <c r="B670" s="4">
        <v>1371.75</v>
      </c>
      <c r="C670" s="4">
        <v>15775</v>
      </c>
      <c r="D670" s="1">
        <v>2.8515613134834084E-2</v>
      </c>
      <c r="E670" s="1">
        <v>2.3341971461467104E-2</v>
      </c>
      <c r="F670" s="1">
        <v>3.4809603400982027E-2</v>
      </c>
      <c r="G670" s="1">
        <v>1.1874339521952181E-2</v>
      </c>
      <c r="H670" s="4">
        <f t="shared" si="48"/>
        <v>0</v>
      </c>
      <c r="I670" s="4">
        <f t="shared" si="49"/>
        <v>0</v>
      </c>
    </row>
    <row r="671" spans="1:9" x14ac:dyDescent="0.3">
      <c r="A671" s="5">
        <v>45036</v>
      </c>
      <c r="B671" s="4">
        <v>1366.5</v>
      </c>
      <c r="C671" s="4">
        <v>15731</v>
      </c>
      <c r="D671" s="1">
        <v>2.9587318670722285E-2</v>
      </c>
      <c r="E671" s="1">
        <v>2.3341971461467104E-2</v>
      </c>
      <c r="F671" s="1">
        <v>3.4809603400982027E-2</v>
      </c>
      <c r="G671" s="1">
        <v>1.1874339521952181E-2</v>
      </c>
      <c r="H671" s="4">
        <f t="shared" si="48"/>
        <v>0</v>
      </c>
      <c r="I671" s="4">
        <f t="shared" si="49"/>
        <v>0</v>
      </c>
    </row>
    <row r="672" spans="1:9" x14ac:dyDescent="0.3">
      <c r="A672" s="5">
        <v>45037</v>
      </c>
      <c r="B672" s="4">
        <v>1359.5</v>
      </c>
      <c r="C672" s="4">
        <v>15614</v>
      </c>
      <c r="D672" s="1">
        <v>2.7191584873422103E-2</v>
      </c>
      <c r="E672" s="1">
        <v>2.3341971461467104E-2</v>
      </c>
      <c r="F672" s="1">
        <v>3.4809603400982027E-2</v>
      </c>
      <c r="G672" s="1">
        <v>1.1874339521952181E-2</v>
      </c>
      <c r="H672" s="4">
        <f t="shared" si="48"/>
        <v>0</v>
      </c>
      <c r="I672" s="4">
        <f t="shared" si="49"/>
        <v>0</v>
      </c>
    </row>
    <row r="673" spans="1:9" x14ac:dyDescent="0.3">
      <c r="A673" s="5">
        <v>45040</v>
      </c>
      <c r="B673" s="4">
        <v>1361</v>
      </c>
      <c r="C673" s="4">
        <v>15620</v>
      </c>
      <c r="D673" s="1">
        <v>2.6453769823046924E-2</v>
      </c>
      <c r="E673" s="1">
        <v>2.3341971461467104E-2</v>
      </c>
      <c r="F673" s="1">
        <v>3.4809603400982027E-2</v>
      </c>
      <c r="G673" s="1">
        <v>1.1874339521952181E-2</v>
      </c>
      <c r="H673" s="4">
        <f t="shared" si="48"/>
        <v>0</v>
      </c>
      <c r="I673" s="4">
        <f t="shared" si="49"/>
        <v>0</v>
      </c>
    </row>
    <row r="674" spans="1:9" x14ac:dyDescent="0.3">
      <c r="A674" s="5">
        <v>45041</v>
      </c>
      <c r="B674" s="4">
        <v>1339.5</v>
      </c>
      <c r="C674" s="4">
        <v>15389</v>
      </c>
      <c r="D674" s="1">
        <v>2.7505538349975378E-2</v>
      </c>
      <c r="E674" s="1">
        <v>2.3341971461467104E-2</v>
      </c>
      <c r="F674" s="1">
        <v>3.4809603400982027E-2</v>
      </c>
      <c r="G674" s="1">
        <v>1.1874339521952181E-2</v>
      </c>
      <c r="H674" s="4">
        <f t="shared" si="48"/>
        <v>0</v>
      </c>
      <c r="I674" s="4">
        <f t="shared" si="49"/>
        <v>0</v>
      </c>
    </row>
    <row r="675" spans="1:9" x14ac:dyDescent="0.3">
      <c r="A675" s="5">
        <v>45042</v>
      </c>
      <c r="B675" s="4">
        <v>1337.75</v>
      </c>
      <c r="C675" s="4">
        <v>15376</v>
      </c>
      <c r="D675" s="1">
        <v>2.7980556593783179E-2</v>
      </c>
      <c r="E675" s="1">
        <v>2.3341971461467104E-2</v>
      </c>
      <c r="F675" s="1">
        <v>3.4809603400982027E-2</v>
      </c>
      <c r="G675" s="1">
        <v>1.1874339521952181E-2</v>
      </c>
      <c r="H675" s="4">
        <f t="shared" si="48"/>
        <v>0</v>
      </c>
      <c r="I675" s="4">
        <f t="shared" si="49"/>
        <v>0</v>
      </c>
    </row>
    <row r="676" spans="1:9" x14ac:dyDescent="0.3">
      <c r="A676" s="5">
        <v>45043</v>
      </c>
      <c r="B676" s="4">
        <v>1339.75</v>
      </c>
      <c r="C676" s="4">
        <v>15426</v>
      </c>
      <c r="D676" s="1">
        <v>2.9783789536294236E-2</v>
      </c>
      <c r="E676" s="1">
        <v>2.3341971461467104E-2</v>
      </c>
      <c r="F676" s="1">
        <v>3.4809603400982027E-2</v>
      </c>
      <c r="G676" s="1">
        <v>1.1874339521952181E-2</v>
      </c>
      <c r="H676" s="4">
        <f t="shared" si="48"/>
        <v>0</v>
      </c>
      <c r="I676" s="4">
        <f t="shared" si="49"/>
        <v>0</v>
      </c>
    </row>
    <row r="677" spans="1:9" x14ac:dyDescent="0.3">
      <c r="A677" s="5">
        <v>45044</v>
      </c>
      <c r="B677" s="4">
        <v>1356.75</v>
      </c>
      <c r="C677" s="4">
        <v>15572</v>
      </c>
      <c r="D677" s="1">
        <v>2.6504965527301971E-2</v>
      </c>
      <c r="E677" s="1">
        <v>2.3341971461467104E-2</v>
      </c>
      <c r="F677" s="1">
        <v>3.4809603400982027E-2</v>
      </c>
      <c r="G677" s="1">
        <v>1.1874339521952181E-2</v>
      </c>
      <c r="H677" s="4">
        <f t="shared" si="48"/>
        <v>0</v>
      </c>
      <c r="I677" s="4">
        <f t="shared" si="49"/>
        <v>0</v>
      </c>
    </row>
    <row r="678" spans="1:9" x14ac:dyDescent="0.3">
      <c r="A678" s="5">
        <v>45048</v>
      </c>
      <c r="B678" s="4">
        <v>1363</v>
      </c>
      <c r="C678" s="4">
        <v>15635</v>
      </c>
      <c r="D678" s="1">
        <v>2.5931866077433474E-2</v>
      </c>
      <c r="E678" s="1">
        <v>2.3341971461467104E-2</v>
      </c>
      <c r="F678" s="1">
        <v>3.4809603400982027E-2</v>
      </c>
      <c r="G678" s="1">
        <v>1.1874339521952181E-2</v>
      </c>
      <c r="H678" s="4">
        <f t="shared" si="48"/>
        <v>0</v>
      </c>
      <c r="I678" s="4">
        <f t="shared" si="49"/>
        <v>0</v>
      </c>
    </row>
    <row r="679" spans="1:9" x14ac:dyDescent="0.3">
      <c r="A679" s="5">
        <v>45049</v>
      </c>
      <c r="B679" s="4">
        <v>1357.25</v>
      </c>
      <c r="C679" s="4">
        <v>15549</v>
      </c>
      <c r="D679" s="1">
        <v>2.4611209764689779E-2</v>
      </c>
      <c r="E679" s="1">
        <v>2.3341971461467104E-2</v>
      </c>
      <c r="F679" s="1">
        <v>3.4809603400982027E-2</v>
      </c>
      <c r="G679" s="1">
        <v>1.1874339521952181E-2</v>
      </c>
      <c r="H679" s="4">
        <f t="shared" si="48"/>
        <v>0</v>
      </c>
      <c r="I679" s="4">
        <f t="shared" si="49"/>
        <v>0</v>
      </c>
    </row>
    <row r="680" spans="1:9" x14ac:dyDescent="0.3">
      <c r="A680" s="5">
        <v>45050</v>
      </c>
      <c r="B680" s="4">
        <v>1361.75</v>
      </c>
      <c r="C680" s="4">
        <v>15607</v>
      </c>
      <c r="D680" s="1">
        <v>2.5034625807019539E-2</v>
      </c>
      <c r="E680" s="1">
        <v>2.3341971461467104E-2</v>
      </c>
      <c r="F680" s="1">
        <v>3.4809603400982027E-2</v>
      </c>
      <c r="G680" s="1">
        <v>1.1874339521952181E-2</v>
      </c>
      <c r="H680" s="4">
        <f t="shared" si="48"/>
        <v>0</v>
      </c>
      <c r="I680" s="4">
        <f t="shared" si="49"/>
        <v>0</v>
      </c>
    </row>
    <row r="681" spans="1:9" x14ac:dyDescent="0.3">
      <c r="A681" s="5">
        <v>45051</v>
      </c>
      <c r="B681" s="4">
        <v>1364.25</v>
      </c>
      <c r="C681" s="4">
        <v>15642</v>
      </c>
      <c r="D681" s="1">
        <v>2.5450754191864045E-2</v>
      </c>
      <c r="E681" s="1">
        <v>2.3341971461467104E-2</v>
      </c>
      <c r="F681" s="1">
        <v>3.4809603400982027E-2</v>
      </c>
      <c r="G681" s="1">
        <v>1.1874339521952181E-2</v>
      </c>
      <c r="H681" s="4">
        <f t="shared" si="48"/>
        <v>0</v>
      </c>
      <c r="I681" s="4">
        <f t="shared" si="49"/>
        <v>0</v>
      </c>
    </row>
    <row r="682" spans="1:9" x14ac:dyDescent="0.3">
      <c r="A682" s="5">
        <v>45054</v>
      </c>
      <c r="B682" s="4">
        <v>1371.5</v>
      </c>
      <c r="C682" s="4">
        <v>15723</v>
      </c>
      <c r="D682" s="1">
        <v>2.5312122618939448E-2</v>
      </c>
      <c r="E682" s="1">
        <v>2.3341971461467104E-2</v>
      </c>
      <c r="F682" s="1">
        <v>3.4809603400982027E-2</v>
      </c>
      <c r="G682" s="1">
        <v>1.1874339521952181E-2</v>
      </c>
      <c r="H682" s="4">
        <f t="shared" si="48"/>
        <v>0</v>
      </c>
      <c r="I682" s="4">
        <f t="shared" si="49"/>
        <v>0</v>
      </c>
    </row>
    <row r="683" spans="1:9" x14ac:dyDescent="0.3">
      <c r="A683" s="5">
        <v>45055</v>
      </c>
      <c r="B683" s="4">
        <v>1374</v>
      </c>
      <c r="C683" s="4">
        <v>15736</v>
      </c>
      <c r="D683" s="1">
        <v>2.4292762160359693E-2</v>
      </c>
      <c r="E683" s="1">
        <v>2.3341971461467104E-2</v>
      </c>
      <c r="F683" s="1">
        <v>3.4809603400982027E-2</v>
      </c>
      <c r="G683" s="1">
        <v>1.1874339521952181E-2</v>
      </c>
      <c r="H683" s="4">
        <f t="shared" si="48"/>
        <v>0</v>
      </c>
      <c r="I683" s="4">
        <f t="shared" si="49"/>
        <v>0</v>
      </c>
    </row>
    <row r="684" spans="1:9" x14ac:dyDescent="0.3">
      <c r="A684" s="5">
        <v>45056</v>
      </c>
      <c r="B684" s="4">
        <v>1362.5</v>
      </c>
      <c r="C684" s="4">
        <v>15610</v>
      </c>
      <c r="D684" s="1">
        <v>2.466731173547454E-2</v>
      </c>
      <c r="E684" s="1">
        <v>2.3341971461467104E-2</v>
      </c>
      <c r="F684" s="1">
        <v>3.4809603400982027E-2</v>
      </c>
      <c r="G684" s="1">
        <v>1.1874339521952181E-2</v>
      </c>
      <c r="H684" s="4">
        <f t="shared" si="48"/>
        <v>0</v>
      </c>
      <c r="I684" s="4">
        <f t="shared" si="49"/>
        <v>0</v>
      </c>
    </row>
    <row r="685" spans="1:9" x14ac:dyDescent="0.3">
      <c r="A685" s="5">
        <v>45057</v>
      </c>
      <c r="B685" s="4">
        <v>1358.25</v>
      </c>
      <c r="C685" s="4">
        <v>15519</v>
      </c>
      <c r="D685" s="1">
        <v>2.1881434923155085E-2</v>
      </c>
      <c r="E685" s="1">
        <v>2.3341971461467104E-2</v>
      </c>
      <c r="F685" s="1">
        <v>3.4809603400982027E-2</v>
      </c>
      <c r="G685" s="1">
        <v>1.1874339521952181E-2</v>
      </c>
      <c r="H685" s="4">
        <f t="shared" si="48"/>
        <v>0</v>
      </c>
      <c r="I685" s="4">
        <f t="shared" si="49"/>
        <v>0</v>
      </c>
    </row>
    <row r="686" spans="1:9" x14ac:dyDescent="0.3">
      <c r="A686" s="5">
        <v>45058</v>
      </c>
      <c r="B686" s="4">
        <v>1353.5</v>
      </c>
      <c r="C686" s="4">
        <v>15506</v>
      </c>
      <c r="D686" s="1">
        <v>2.4608629440648233E-2</v>
      </c>
      <c r="E686" s="1">
        <v>2.3341971461467104E-2</v>
      </c>
      <c r="F686" s="1">
        <v>3.4809603400982027E-2</v>
      </c>
      <c r="G686" s="1">
        <v>1.1874339521952181E-2</v>
      </c>
      <c r="H686" s="4">
        <f t="shared" si="48"/>
        <v>0</v>
      </c>
      <c r="I686" s="4">
        <f t="shared" si="49"/>
        <v>0</v>
      </c>
    </row>
    <row r="687" spans="1:9" x14ac:dyDescent="0.3">
      <c r="A687" s="5">
        <v>45061</v>
      </c>
      <c r="B687" s="4">
        <v>1356.25</v>
      </c>
      <c r="C687" s="4">
        <v>15510</v>
      </c>
      <c r="D687" s="1">
        <v>2.2794858870968104E-2</v>
      </c>
      <c r="E687" s="1">
        <v>2.3341971461467104E-2</v>
      </c>
      <c r="F687" s="1">
        <v>3.4809603400982027E-2</v>
      </c>
      <c r="G687" s="1">
        <v>1.1874339521952181E-2</v>
      </c>
      <c r="H687" s="4">
        <f t="shared" si="48"/>
        <v>0</v>
      </c>
      <c r="I687" s="4">
        <f t="shared" si="49"/>
        <v>0</v>
      </c>
    </row>
    <row r="688" spans="1:9" x14ac:dyDescent="0.3">
      <c r="A688" s="5">
        <v>45062</v>
      </c>
      <c r="B688" s="4">
        <v>1371.75</v>
      </c>
      <c r="C688" s="4">
        <v>15690</v>
      </c>
      <c r="D688" s="1">
        <v>2.2973690655185397E-2</v>
      </c>
      <c r="E688" s="1">
        <v>2.3341971461467104E-2</v>
      </c>
      <c r="F688" s="1">
        <v>3.4809603400982027E-2</v>
      </c>
      <c r="G688" s="1">
        <v>1.1874339521952181E-2</v>
      </c>
      <c r="H688" s="4">
        <f t="shared" si="48"/>
        <v>0</v>
      </c>
      <c r="I688" s="4">
        <f t="shared" si="49"/>
        <v>0</v>
      </c>
    </row>
    <row r="689" spans="1:9" x14ac:dyDescent="0.3">
      <c r="A689" s="5">
        <v>45063</v>
      </c>
      <c r="B689" s="4">
        <v>1391.25</v>
      </c>
      <c r="C689" s="4">
        <v>15953</v>
      </c>
      <c r="D689" s="1">
        <v>2.5542534722222676E-2</v>
      </c>
      <c r="E689" s="1">
        <v>2.3341971461467104E-2</v>
      </c>
      <c r="F689" s="1">
        <v>3.4809603400982027E-2</v>
      </c>
      <c r="G689" s="1">
        <v>1.1874339521952181E-2</v>
      </c>
      <c r="H689" s="4">
        <f t="shared" si="48"/>
        <v>0</v>
      </c>
      <c r="I689" s="4">
        <f t="shared" si="49"/>
        <v>0</v>
      </c>
    </row>
    <row r="690" spans="1:9" x14ac:dyDescent="0.3">
      <c r="A690" s="5">
        <v>45064</v>
      </c>
      <c r="B690" s="4">
        <v>1405.5</v>
      </c>
      <c r="C690" s="4">
        <v>16069</v>
      </c>
      <c r="D690" s="1">
        <v>2.2526308012421836E-2</v>
      </c>
      <c r="E690" s="1">
        <v>2.3341971461467104E-2</v>
      </c>
      <c r="F690" s="1">
        <v>3.4809603400982027E-2</v>
      </c>
      <c r="G690" s="1">
        <v>1.1874339521952181E-2</v>
      </c>
      <c r="H690" s="4">
        <f t="shared" si="48"/>
        <v>0</v>
      </c>
      <c r="I690" s="4">
        <f t="shared" si="49"/>
        <v>0</v>
      </c>
    </row>
    <row r="691" spans="1:9" x14ac:dyDescent="0.3">
      <c r="A691" s="5">
        <v>45065</v>
      </c>
      <c r="B691" s="4">
        <v>1410.25</v>
      </c>
      <c r="C691" s="4">
        <v>16127</v>
      </c>
      <c r="D691" s="1">
        <v>2.2760548236867351E-2</v>
      </c>
      <c r="E691" s="1">
        <v>2.3341971461467104E-2</v>
      </c>
      <c r="F691" s="1">
        <v>3.4809603400982027E-2</v>
      </c>
      <c r="G691" s="1">
        <v>1.1874339521952181E-2</v>
      </c>
      <c r="H691" s="4">
        <f t="shared" si="48"/>
        <v>0</v>
      </c>
      <c r="I691" s="4">
        <f t="shared" si="49"/>
        <v>0</v>
      </c>
    </row>
    <row r="692" spans="1:9" x14ac:dyDescent="0.3">
      <c r="A692" s="5">
        <v>45068</v>
      </c>
      <c r="B692" s="4">
        <v>1407.25</v>
      </c>
      <c r="C692" s="4">
        <v>16115</v>
      </c>
      <c r="D692" s="1">
        <v>2.4178234829306922E-2</v>
      </c>
      <c r="E692" s="1">
        <v>2.3341971461467104E-2</v>
      </c>
      <c r="F692" s="1">
        <v>3.4809603400982027E-2</v>
      </c>
      <c r="G692" s="1">
        <v>1.1874339521952181E-2</v>
      </c>
      <c r="H692" s="4">
        <f t="shared" si="48"/>
        <v>0</v>
      </c>
      <c r="I692" s="4">
        <f t="shared" si="49"/>
        <v>0</v>
      </c>
    </row>
    <row r="693" spans="1:9" x14ac:dyDescent="0.3">
      <c r="A693" s="5">
        <v>45069</v>
      </c>
      <c r="B693" s="4">
        <v>1408.25</v>
      </c>
      <c r="C693" s="4">
        <v>16135</v>
      </c>
      <c r="D693" s="1">
        <v>2.472114890304189E-2</v>
      </c>
      <c r="E693" s="1">
        <v>2.3341971461467104E-2</v>
      </c>
      <c r="F693" s="1">
        <v>3.4809603400982027E-2</v>
      </c>
      <c r="G693" s="1">
        <v>1.1874339521952181E-2</v>
      </c>
      <c r="H693" s="4">
        <f t="shared" si="48"/>
        <v>0</v>
      </c>
      <c r="I693" s="4">
        <f t="shared" si="49"/>
        <v>0</v>
      </c>
    </row>
    <row r="694" spans="1:9" x14ac:dyDescent="0.3">
      <c r="A694" s="5">
        <v>45070</v>
      </c>
      <c r="B694" s="4">
        <v>1401.25</v>
      </c>
      <c r="C694" s="4">
        <v>16069</v>
      </c>
      <c r="D694" s="1">
        <v>2.5627636689711908E-2</v>
      </c>
      <c r="E694" s="1">
        <v>2.3341971461467104E-2</v>
      </c>
      <c r="F694" s="1">
        <v>3.4809603400982027E-2</v>
      </c>
      <c r="G694" s="1">
        <v>1.1874339521952181E-2</v>
      </c>
      <c r="H694" s="4">
        <f t="shared" si="48"/>
        <v>0</v>
      </c>
      <c r="I694" s="4">
        <f t="shared" si="49"/>
        <v>0</v>
      </c>
    </row>
    <row r="695" spans="1:9" x14ac:dyDescent="0.3">
      <c r="A695" s="5">
        <v>45071</v>
      </c>
      <c r="B695" s="4">
        <v>1410</v>
      </c>
      <c r="C695" s="4">
        <v>16205</v>
      </c>
      <c r="D695" s="1">
        <v>2.7889459127512062E-2</v>
      </c>
      <c r="E695" s="1">
        <v>2.3341971461467104E-2</v>
      </c>
      <c r="F695" s="1">
        <v>3.4809603400982027E-2</v>
      </c>
      <c r="G695" s="1">
        <v>1.1874339521952181E-2</v>
      </c>
      <c r="H695" s="4">
        <f t="shared" si="48"/>
        <v>0</v>
      </c>
      <c r="I695" s="4">
        <f t="shared" si="49"/>
        <v>0</v>
      </c>
    </row>
    <row r="696" spans="1:9" x14ac:dyDescent="0.3">
      <c r="A696" s="5">
        <v>45072</v>
      </c>
      <c r="B696" s="4">
        <v>1429.5</v>
      </c>
      <c r="C696" s="4">
        <v>16438</v>
      </c>
      <c r="D696" s="1">
        <v>2.8445556612160861E-2</v>
      </c>
      <c r="E696" s="1">
        <v>2.3341971461467104E-2</v>
      </c>
      <c r="F696" s="1">
        <v>3.4809603400982027E-2</v>
      </c>
      <c r="G696" s="1">
        <v>1.1874339521952181E-2</v>
      </c>
      <c r="H696" s="4">
        <f t="shared" si="48"/>
        <v>0</v>
      </c>
      <c r="I696" s="4">
        <f t="shared" si="49"/>
        <v>0</v>
      </c>
    </row>
    <row r="697" spans="1:9" x14ac:dyDescent="0.3">
      <c r="A697" s="5">
        <v>45075</v>
      </c>
      <c r="B697" s="4">
        <v>1444.75</v>
      </c>
      <c r="C697" s="4">
        <v>16578</v>
      </c>
      <c r="D697" s="1">
        <v>2.6256502530714876E-2</v>
      </c>
      <c r="E697" s="1">
        <v>2.3341971461467104E-2</v>
      </c>
      <c r="F697" s="1">
        <v>3.4809603400982027E-2</v>
      </c>
      <c r="G697" s="1">
        <v>1.1874339521952181E-2</v>
      </c>
      <c r="H697" s="4">
        <f t="shared" si="48"/>
        <v>0</v>
      </c>
      <c r="I697" s="4">
        <f t="shared" si="49"/>
        <v>0</v>
      </c>
    </row>
    <row r="698" spans="1:9" x14ac:dyDescent="0.3">
      <c r="A698" s="5">
        <v>45076</v>
      </c>
      <c r="B698" s="4">
        <v>1445.25</v>
      </c>
      <c r="C698" s="4">
        <v>16573</v>
      </c>
      <c r="D698" s="1">
        <v>2.5592041367554774E-2</v>
      </c>
      <c r="E698" s="1">
        <v>2.3341971461467104E-2</v>
      </c>
      <c r="F698" s="1">
        <v>3.4809603400982027E-2</v>
      </c>
      <c r="G698" s="1">
        <v>1.1874339521952181E-2</v>
      </c>
      <c r="H698" s="4">
        <f t="shared" si="48"/>
        <v>0</v>
      </c>
      <c r="I698" s="4">
        <f t="shared" si="49"/>
        <v>0</v>
      </c>
    </row>
    <row r="699" spans="1:9" x14ac:dyDescent="0.3">
      <c r="A699" s="5">
        <v>45077</v>
      </c>
      <c r="B699" s="4">
        <v>1420.25</v>
      </c>
      <c r="C699" s="4">
        <v>16488</v>
      </c>
      <c r="D699" s="1">
        <v>3.8292389104030988E-2</v>
      </c>
      <c r="E699" s="1">
        <v>2.3341971461467104E-2</v>
      </c>
      <c r="F699" s="1">
        <v>3.4809603400982027E-2</v>
      </c>
      <c r="G699" s="1">
        <v>1.1874339521952181E-2</v>
      </c>
      <c r="H699" s="4">
        <f t="shared" si="48"/>
        <v>999</v>
      </c>
      <c r="I699" s="4">
        <f t="shared" si="49"/>
        <v>0</v>
      </c>
    </row>
    <row r="700" spans="1:9" x14ac:dyDescent="0.3">
      <c r="A700" s="5">
        <v>45078</v>
      </c>
      <c r="B700" s="4">
        <v>1418.75</v>
      </c>
      <c r="C700" s="4">
        <v>16469</v>
      </c>
      <c r="D700" s="1">
        <v>3.8192398586637477E-2</v>
      </c>
      <c r="E700" s="1">
        <v>2.3341971461467104E-2</v>
      </c>
      <c r="F700" s="1">
        <v>3.4809603400982027E-2</v>
      </c>
      <c r="G700" s="1">
        <v>1.1874339521952181E-2</v>
      </c>
      <c r="H700" s="4">
        <f t="shared" si="48"/>
        <v>999</v>
      </c>
      <c r="I700" s="4">
        <f t="shared" si="49"/>
        <v>0</v>
      </c>
    </row>
    <row r="701" spans="1:9" x14ac:dyDescent="0.3">
      <c r="A701" s="5">
        <v>45079</v>
      </c>
      <c r="B701" s="4">
        <v>1440.25</v>
      </c>
      <c r="C701" s="4">
        <v>16711</v>
      </c>
      <c r="D701" s="1">
        <v>3.7722050298703902E-2</v>
      </c>
      <c r="E701" s="1">
        <v>2.3341971461467104E-2</v>
      </c>
      <c r="F701" s="1">
        <v>3.4809603400982027E-2</v>
      </c>
      <c r="G701" s="1">
        <v>1.1874339521952181E-2</v>
      </c>
      <c r="H701" s="4">
        <f t="shared" si="48"/>
        <v>999</v>
      </c>
      <c r="I701" s="4">
        <f t="shared" si="49"/>
        <v>0</v>
      </c>
    </row>
    <row r="702" spans="1:9" x14ac:dyDescent="0.3">
      <c r="A702" s="5">
        <v>45082</v>
      </c>
      <c r="B702" s="4">
        <v>1439.75</v>
      </c>
      <c r="C702" s="4">
        <v>16683</v>
      </c>
      <c r="D702" s="1">
        <v>3.6343081209845307E-2</v>
      </c>
      <c r="E702" s="1">
        <v>2.3341971461467104E-2</v>
      </c>
      <c r="F702" s="1">
        <v>3.4809603400982027E-2</v>
      </c>
      <c r="G702" s="1">
        <v>1.1874339521952181E-2</v>
      </c>
      <c r="H702" s="4">
        <f t="shared" si="48"/>
        <v>999</v>
      </c>
      <c r="I702" s="4">
        <f t="shared" si="49"/>
        <v>0</v>
      </c>
    </row>
    <row r="703" spans="1:9" x14ac:dyDescent="0.3">
      <c r="A703" s="5">
        <v>45083</v>
      </c>
      <c r="B703" s="4">
        <v>1444.5</v>
      </c>
      <c r="C703" s="4">
        <v>16746</v>
      </c>
      <c r="D703" s="1">
        <v>3.6835910457770682E-2</v>
      </c>
      <c r="E703" s="1">
        <v>2.3341971461467104E-2</v>
      </c>
      <c r="F703" s="1">
        <v>3.4809603400982027E-2</v>
      </c>
      <c r="G703" s="1">
        <v>1.1874339521952181E-2</v>
      </c>
      <c r="H703" s="4">
        <f t="shared" si="48"/>
        <v>999</v>
      </c>
      <c r="I703" s="4">
        <f t="shared" si="49"/>
        <v>0</v>
      </c>
    </row>
    <row r="704" spans="1:9" x14ac:dyDescent="0.3">
      <c r="A704" s="5">
        <v>45084</v>
      </c>
      <c r="B704" s="4">
        <v>1458.25</v>
      </c>
      <c r="C704" s="4">
        <v>16890</v>
      </c>
      <c r="D704" s="1">
        <v>3.5891225034287544E-2</v>
      </c>
      <c r="E704" s="1">
        <v>2.3341971461467104E-2</v>
      </c>
      <c r="F704" s="1">
        <v>3.4809603400982027E-2</v>
      </c>
      <c r="G704" s="1">
        <v>1.1874339521952181E-2</v>
      </c>
      <c r="H704" s="4">
        <f t="shared" si="48"/>
        <v>999</v>
      </c>
      <c r="I704" s="4">
        <f t="shared" si="49"/>
        <v>0</v>
      </c>
    </row>
    <row r="705" spans="1:9" x14ac:dyDescent="0.3">
      <c r="A705" s="5">
        <v>45085</v>
      </c>
      <c r="B705" s="4">
        <v>1443.25</v>
      </c>
      <c r="C705" s="4">
        <v>16717</v>
      </c>
      <c r="D705" s="1">
        <v>3.593681208138455E-2</v>
      </c>
      <c r="E705" s="1">
        <v>2.3341971461467104E-2</v>
      </c>
      <c r="F705" s="1">
        <v>3.4809603400982027E-2</v>
      </c>
      <c r="G705" s="1">
        <v>1.1874339521952181E-2</v>
      </c>
      <c r="H705" s="4">
        <f t="shared" si="48"/>
        <v>999</v>
      </c>
      <c r="I705" s="4">
        <f t="shared" si="49"/>
        <v>0</v>
      </c>
    </row>
    <row r="706" spans="1:9" x14ac:dyDescent="0.3">
      <c r="A706" s="5">
        <v>45086</v>
      </c>
      <c r="B706" s="4">
        <v>1457.25</v>
      </c>
      <c r="C706" s="4">
        <v>16886</v>
      </c>
      <c r="D706" s="1">
        <v>3.6356583640704487E-2</v>
      </c>
      <c r="E706" s="1">
        <v>2.3341971461467104E-2</v>
      </c>
      <c r="F706" s="1">
        <v>3.4809603400982027E-2</v>
      </c>
      <c r="G706" s="1">
        <v>1.1874339521952181E-2</v>
      </c>
      <c r="H706" s="4">
        <f t="shared" si="48"/>
        <v>999</v>
      </c>
      <c r="I706" s="4">
        <f t="shared" si="49"/>
        <v>0</v>
      </c>
    </row>
    <row r="707" spans="1:9" x14ac:dyDescent="0.3">
      <c r="A707" s="5">
        <v>45089</v>
      </c>
      <c r="B707" s="4">
        <v>1463.5</v>
      </c>
      <c r="C707" s="4">
        <v>16942</v>
      </c>
      <c r="D707" s="1">
        <v>3.5352986028071909E-2</v>
      </c>
      <c r="E707" s="1">
        <v>2.3341971461467104E-2</v>
      </c>
      <c r="F707" s="1">
        <v>3.4809603400982027E-2</v>
      </c>
      <c r="G707" s="1">
        <v>1.1874339521952181E-2</v>
      </c>
      <c r="H707" s="4">
        <f t="shared" ref="H707:H770" si="50">IF(D707&gt;F707,999,)</f>
        <v>999</v>
      </c>
      <c r="I707" s="4">
        <f t="shared" ref="I707:I770" si="51">IF(D707&lt;G707,999,)</f>
        <v>0</v>
      </c>
    </row>
    <row r="708" spans="1:9" x14ac:dyDescent="0.3">
      <c r="A708" s="5">
        <v>45090</v>
      </c>
      <c r="B708" s="4">
        <v>1486</v>
      </c>
      <c r="C708" s="4">
        <v>17218</v>
      </c>
      <c r="D708" s="1">
        <v>3.6287796342249878E-2</v>
      </c>
      <c r="E708" s="1">
        <v>2.3341971461467104E-2</v>
      </c>
      <c r="F708" s="1">
        <v>3.4809603400982027E-2</v>
      </c>
      <c r="G708" s="1">
        <v>1.1874339521952181E-2</v>
      </c>
      <c r="H708" s="4">
        <f t="shared" si="50"/>
        <v>999</v>
      </c>
      <c r="I708" s="4">
        <f t="shared" si="51"/>
        <v>0</v>
      </c>
    </row>
    <row r="709" spans="1:9" x14ac:dyDescent="0.3">
      <c r="A709" s="5">
        <v>45091</v>
      </c>
      <c r="B709" s="4">
        <v>1486</v>
      </c>
      <c r="C709" s="4">
        <v>17199</v>
      </c>
      <c r="D709" s="1">
        <v>3.5144256550723396E-2</v>
      </c>
      <c r="E709" s="1">
        <v>2.3341971461467104E-2</v>
      </c>
      <c r="F709" s="1">
        <v>3.4809603400982027E-2</v>
      </c>
      <c r="G709" s="1">
        <v>1.1874339521952181E-2</v>
      </c>
      <c r="H709" s="4">
        <f t="shared" si="50"/>
        <v>999</v>
      </c>
      <c r="I709" s="4">
        <f t="shared" si="51"/>
        <v>0</v>
      </c>
    </row>
    <row r="710" spans="1:9" x14ac:dyDescent="0.3">
      <c r="A710" s="5">
        <v>45092</v>
      </c>
      <c r="B710" s="4">
        <v>1497.25</v>
      </c>
      <c r="C710" s="4">
        <v>17336</v>
      </c>
      <c r="D710" s="1">
        <v>3.554998399844167E-2</v>
      </c>
      <c r="E710" s="1">
        <v>2.3341971461467104E-2</v>
      </c>
      <c r="F710" s="1">
        <v>3.4809603400982027E-2</v>
      </c>
      <c r="G710" s="1">
        <v>1.1874339521952181E-2</v>
      </c>
      <c r="H710" s="4">
        <f t="shared" si="50"/>
        <v>999</v>
      </c>
      <c r="I710" s="4">
        <f t="shared" si="51"/>
        <v>0</v>
      </c>
    </row>
    <row r="711" spans="1:9" x14ac:dyDescent="0.3">
      <c r="A711" s="5">
        <v>45093</v>
      </c>
      <c r="B711" s="4">
        <v>1490.75</v>
      </c>
      <c r="C711" s="4">
        <v>17269</v>
      </c>
      <c r="D711" s="1">
        <v>3.6045577502236137E-2</v>
      </c>
      <c r="E711" s="1">
        <v>2.3341971461467104E-2</v>
      </c>
      <c r="F711" s="1">
        <v>3.4809603400982027E-2</v>
      </c>
      <c r="G711" s="1">
        <v>1.1874339521952181E-2</v>
      </c>
      <c r="H711" s="4">
        <f t="shared" si="50"/>
        <v>999</v>
      </c>
      <c r="I711" s="4">
        <f t="shared" si="51"/>
        <v>0</v>
      </c>
    </row>
    <row r="712" spans="1:9" x14ac:dyDescent="0.3">
      <c r="A712" s="5">
        <v>45096</v>
      </c>
      <c r="B712" s="4">
        <v>1490.75</v>
      </c>
      <c r="C712" s="4">
        <v>17253</v>
      </c>
      <c r="D712" s="1">
        <v>3.5085664986164833E-2</v>
      </c>
      <c r="E712" s="1">
        <v>2.3341971461467104E-2</v>
      </c>
      <c r="F712" s="1">
        <v>3.4809603400982027E-2</v>
      </c>
      <c r="G712" s="1">
        <v>1.1874339521952181E-2</v>
      </c>
      <c r="H712" s="4">
        <f t="shared" si="50"/>
        <v>999</v>
      </c>
      <c r="I712" s="4">
        <f t="shared" si="51"/>
        <v>0</v>
      </c>
    </row>
    <row r="713" spans="1:9" x14ac:dyDescent="0.3">
      <c r="A713" s="5">
        <v>45097</v>
      </c>
      <c r="B713" s="4">
        <v>1486</v>
      </c>
      <c r="C713" s="4">
        <v>17189</v>
      </c>
      <c r="D713" s="1">
        <v>3.4542393502551727E-2</v>
      </c>
      <c r="E713" s="1">
        <v>2.3341971461467104E-2</v>
      </c>
      <c r="F713" s="1">
        <v>3.4809603400982027E-2</v>
      </c>
      <c r="G713" s="1">
        <v>1.1874339521952181E-2</v>
      </c>
      <c r="H713" s="4">
        <f t="shared" si="50"/>
        <v>0</v>
      </c>
      <c r="I713" s="4">
        <f t="shared" si="51"/>
        <v>0</v>
      </c>
    </row>
    <row r="714" spans="1:9" x14ac:dyDescent="0.3">
      <c r="A714" s="5">
        <v>45098</v>
      </c>
      <c r="B714" s="4">
        <v>1484.75</v>
      </c>
      <c r="C714" s="4">
        <v>17230</v>
      </c>
      <c r="D714" s="1">
        <v>3.7883083045686661E-2</v>
      </c>
      <c r="E714" s="1">
        <v>2.3341971461467104E-2</v>
      </c>
      <c r="F714" s="1">
        <v>3.4809603400982027E-2</v>
      </c>
      <c r="G714" s="1">
        <v>1.1874339521952181E-2</v>
      </c>
      <c r="H714" s="4">
        <f t="shared" si="50"/>
        <v>999</v>
      </c>
      <c r="I714" s="4">
        <f t="shared" si="51"/>
        <v>0</v>
      </c>
    </row>
    <row r="715" spans="1:9" x14ac:dyDescent="0.3">
      <c r="A715" s="5">
        <v>45103</v>
      </c>
      <c r="B715" s="4">
        <v>1470.5</v>
      </c>
      <c r="C715" s="4">
        <v>16880</v>
      </c>
      <c r="D715" s="1">
        <v>2.6653526294911023E-2</v>
      </c>
      <c r="E715" s="1">
        <v>2.3341971461467104E-2</v>
      </c>
      <c r="F715" s="1">
        <v>3.4809603400982027E-2</v>
      </c>
      <c r="G715" s="1">
        <v>1.1874339521952181E-2</v>
      </c>
      <c r="H715" s="4">
        <f t="shared" si="50"/>
        <v>0</v>
      </c>
      <c r="I715" s="4">
        <f t="shared" si="51"/>
        <v>0</v>
      </c>
    </row>
    <row r="716" spans="1:9" x14ac:dyDescent="0.3">
      <c r="A716" s="5">
        <v>45104</v>
      </c>
      <c r="B716" s="4">
        <v>1460</v>
      </c>
      <c r="C716" s="4">
        <v>16742</v>
      </c>
      <c r="D716" s="1">
        <v>2.5583373466038672E-2</v>
      </c>
      <c r="E716" s="1">
        <v>2.3341971461467104E-2</v>
      </c>
      <c r="F716" s="1">
        <v>3.4809603400982027E-2</v>
      </c>
      <c r="G716" s="1">
        <v>1.1874339521952181E-2</v>
      </c>
      <c r="H716" s="4">
        <f t="shared" si="50"/>
        <v>0</v>
      </c>
      <c r="I716" s="4">
        <f t="shared" si="51"/>
        <v>0</v>
      </c>
    </row>
    <row r="717" spans="1:9" x14ac:dyDescent="0.3">
      <c r="A717" s="5">
        <v>45105</v>
      </c>
      <c r="B717" s="4">
        <v>1462.25</v>
      </c>
      <c r="C717" s="4">
        <v>16775</v>
      </c>
      <c r="D717" s="1">
        <v>2.6023690392232179E-2</v>
      </c>
      <c r="E717" s="1">
        <v>2.3341971461467104E-2</v>
      </c>
      <c r="F717" s="1">
        <v>3.4809603400982027E-2</v>
      </c>
      <c r="G717" s="1">
        <v>1.1874339521952181E-2</v>
      </c>
      <c r="H717" s="4">
        <f t="shared" si="50"/>
        <v>0</v>
      </c>
      <c r="I717" s="4">
        <f t="shared" si="51"/>
        <v>0</v>
      </c>
    </row>
    <row r="718" spans="1:9" x14ac:dyDescent="0.3">
      <c r="A718" s="5">
        <v>45106</v>
      </c>
      <c r="B718" s="4">
        <v>1462.5</v>
      </c>
      <c r="C718" s="4">
        <v>16762</v>
      </c>
      <c r="D718" s="1">
        <v>2.5053307514245171E-2</v>
      </c>
      <c r="E718" s="1">
        <v>2.3341971461467104E-2</v>
      </c>
      <c r="F718" s="1">
        <v>3.4809603400982027E-2</v>
      </c>
      <c r="G718" s="1">
        <v>1.1874339521952181E-2</v>
      </c>
      <c r="H718" s="4">
        <f t="shared" si="50"/>
        <v>0</v>
      </c>
      <c r="I718" s="4">
        <f t="shared" si="51"/>
        <v>0</v>
      </c>
    </row>
    <row r="719" spans="1:9" x14ac:dyDescent="0.3">
      <c r="A719" s="5">
        <v>45107</v>
      </c>
      <c r="B719" s="4">
        <v>1444.5</v>
      </c>
      <c r="C719" s="4">
        <v>16787</v>
      </c>
      <c r="D719" s="1">
        <v>3.9374443380783664E-2</v>
      </c>
      <c r="E719" s="1">
        <v>2.3341971461467104E-2</v>
      </c>
      <c r="F719" s="1">
        <v>3.4809603400982027E-2</v>
      </c>
      <c r="G719" s="1">
        <v>1.1874339521952181E-2</v>
      </c>
      <c r="H719" s="4">
        <f t="shared" si="50"/>
        <v>999</v>
      </c>
      <c r="I719" s="4">
        <f t="shared" si="51"/>
        <v>0</v>
      </c>
    </row>
    <row r="720" spans="1:9" x14ac:dyDescent="0.3">
      <c r="A720" s="5">
        <v>45110</v>
      </c>
      <c r="B720" s="4">
        <v>1465</v>
      </c>
      <c r="C720" s="4">
        <v>17035</v>
      </c>
      <c r="D720" s="1">
        <v>3.9970458706627188E-2</v>
      </c>
      <c r="E720" s="1">
        <v>2.3341971461467104E-2</v>
      </c>
      <c r="F720" s="1">
        <v>3.4809603400982027E-2</v>
      </c>
      <c r="G720" s="1">
        <v>1.1874339521952181E-2</v>
      </c>
      <c r="H720" s="4">
        <f t="shared" si="50"/>
        <v>999</v>
      </c>
      <c r="I720" s="4">
        <f t="shared" si="51"/>
        <v>0</v>
      </c>
    </row>
    <row r="721" spans="1:9" x14ac:dyDescent="0.3">
      <c r="A721" s="5">
        <v>45111</v>
      </c>
      <c r="B721" s="4">
        <v>1470.75</v>
      </c>
      <c r="C721" s="4">
        <v>17103</v>
      </c>
      <c r="D721" s="1">
        <v>4.0039726489461414E-2</v>
      </c>
      <c r="E721" s="1">
        <v>2.3341971461467104E-2</v>
      </c>
      <c r="F721" s="1">
        <v>3.4809603400982027E-2</v>
      </c>
      <c r="G721" s="1">
        <v>1.1874339521952181E-2</v>
      </c>
      <c r="H721" s="4">
        <f t="shared" si="50"/>
        <v>999</v>
      </c>
      <c r="I721" s="4">
        <f t="shared" si="51"/>
        <v>0</v>
      </c>
    </row>
    <row r="722" spans="1:9" x14ac:dyDescent="0.3">
      <c r="A722" s="5">
        <v>45112</v>
      </c>
      <c r="B722" s="4">
        <v>1461.5</v>
      </c>
      <c r="C722" s="4">
        <v>17005</v>
      </c>
      <c r="D722" s="1">
        <v>4.0625122501853239E-2</v>
      </c>
      <c r="E722" s="1">
        <v>2.3341971461467104E-2</v>
      </c>
      <c r="F722" s="1">
        <v>3.4809603400982027E-2</v>
      </c>
      <c r="G722" s="1">
        <v>1.1874339521952181E-2</v>
      </c>
      <c r="H722" s="4">
        <f t="shared" si="50"/>
        <v>999</v>
      </c>
      <c r="I722" s="4">
        <f t="shared" si="51"/>
        <v>0</v>
      </c>
    </row>
    <row r="723" spans="1:9" x14ac:dyDescent="0.3">
      <c r="A723" s="5">
        <v>45113</v>
      </c>
      <c r="B723" s="4">
        <v>1433.5</v>
      </c>
      <c r="C723" s="4">
        <v>16689</v>
      </c>
      <c r="D723" s="1">
        <v>4.1235836948465554E-2</v>
      </c>
      <c r="E723" s="1">
        <v>2.3341971461467104E-2</v>
      </c>
      <c r="F723" s="1">
        <v>3.4809603400982027E-2</v>
      </c>
      <c r="G723" s="1">
        <v>1.1874339521952181E-2</v>
      </c>
      <c r="H723" s="4">
        <f t="shared" si="50"/>
        <v>999</v>
      </c>
      <c r="I723" s="4">
        <f t="shared" si="51"/>
        <v>0</v>
      </c>
    </row>
    <row r="724" spans="1:9" x14ac:dyDescent="0.3">
      <c r="A724" s="5">
        <v>45114</v>
      </c>
      <c r="B724" s="4">
        <v>1427</v>
      </c>
      <c r="C724" s="4">
        <v>16624</v>
      </c>
      <c r="D724" s="1">
        <v>4.1904819259519055E-2</v>
      </c>
      <c r="E724" s="1">
        <v>2.3341971461467104E-2</v>
      </c>
      <c r="F724" s="1">
        <v>3.4809603400982027E-2</v>
      </c>
      <c r="G724" s="1">
        <v>1.1874339521952181E-2</v>
      </c>
      <c r="H724" s="4">
        <f t="shared" si="50"/>
        <v>999</v>
      </c>
      <c r="I724" s="4">
        <f t="shared" si="51"/>
        <v>0</v>
      </c>
    </row>
    <row r="725" spans="1:9" x14ac:dyDescent="0.3">
      <c r="A725" s="5">
        <v>45117</v>
      </c>
      <c r="B725" s="4">
        <v>1419.5</v>
      </c>
      <c r="C725" s="4">
        <v>16553</v>
      </c>
      <c r="D725" s="1">
        <v>4.2936358441205913E-2</v>
      </c>
      <c r="E725" s="1">
        <v>2.3341971461467104E-2</v>
      </c>
      <c r="F725" s="1">
        <v>3.4809603400982027E-2</v>
      </c>
      <c r="G725" s="1">
        <v>1.1874339521952181E-2</v>
      </c>
      <c r="H725" s="4">
        <f t="shared" si="50"/>
        <v>999</v>
      </c>
      <c r="I725" s="4">
        <f t="shared" si="51"/>
        <v>0</v>
      </c>
    </row>
    <row r="726" spans="1:9" x14ac:dyDescent="0.3">
      <c r="A726" s="5">
        <v>45118</v>
      </c>
      <c r="B726" s="4">
        <v>1448</v>
      </c>
      <c r="C726" s="4">
        <v>16866</v>
      </c>
      <c r="D726" s="1">
        <v>4.1741639869647962E-2</v>
      </c>
      <c r="E726" s="1">
        <v>2.3341971461467104E-2</v>
      </c>
      <c r="F726" s="1">
        <v>3.4809603400982027E-2</v>
      </c>
      <c r="G726" s="1">
        <v>1.1874339521952181E-2</v>
      </c>
      <c r="H726" s="4">
        <f t="shared" si="50"/>
        <v>999</v>
      </c>
      <c r="I726" s="4">
        <f t="shared" si="51"/>
        <v>0</v>
      </c>
    </row>
    <row r="727" spans="1:9" x14ac:dyDescent="0.3">
      <c r="A727" s="5">
        <v>45119</v>
      </c>
      <c r="B727" s="4">
        <v>1454.75</v>
      </c>
      <c r="C727" s="4">
        <v>16922</v>
      </c>
      <c r="D727" s="1">
        <v>4.035082184080907E-2</v>
      </c>
      <c r="E727" s="1">
        <v>2.3341971461467104E-2</v>
      </c>
      <c r="F727" s="1">
        <v>3.4809603400982027E-2</v>
      </c>
      <c r="G727" s="1">
        <v>1.1874339521952181E-2</v>
      </c>
      <c r="H727" s="4">
        <f t="shared" si="50"/>
        <v>999</v>
      </c>
      <c r="I727" s="4">
        <f t="shared" si="51"/>
        <v>0</v>
      </c>
    </row>
    <row r="728" spans="1:9" x14ac:dyDescent="0.3">
      <c r="A728" s="5">
        <v>45120</v>
      </c>
      <c r="B728" s="4">
        <v>1471</v>
      </c>
      <c r="C728" s="4">
        <v>17086</v>
      </c>
      <c r="D728" s="1">
        <v>3.8829368662191444E-2</v>
      </c>
      <c r="E728" s="1">
        <v>2.3341971461467104E-2</v>
      </c>
      <c r="F728" s="1">
        <v>3.4809603400982027E-2</v>
      </c>
      <c r="G728" s="1">
        <v>1.1874339521952181E-2</v>
      </c>
      <c r="H728" s="4">
        <f t="shared" si="50"/>
        <v>999</v>
      </c>
      <c r="I728" s="4">
        <f t="shared" si="51"/>
        <v>0</v>
      </c>
    </row>
    <row r="729" spans="1:9" x14ac:dyDescent="0.3">
      <c r="A729" s="5">
        <v>45121</v>
      </c>
      <c r="B729" s="4">
        <v>1488.75</v>
      </c>
      <c r="C729" s="4">
        <v>17291</v>
      </c>
      <c r="D729" s="1">
        <v>3.8759063199692134E-2</v>
      </c>
      <c r="E729" s="1">
        <v>2.3341971461467104E-2</v>
      </c>
      <c r="F729" s="1">
        <v>3.4809603400982027E-2</v>
      </c>
      <c r="G729" s="1">
        <v>1.1874339521952181E-2</v>
      </c>
      <c r="H729" s="4">
        <f t="shared" si="50"/>
        <v>999</v>
      </c>
      <c r="I729" s="4">
        <f t="shared" si="51"/>
        <v>0</v>
      </c>
    </row>
    <row r="730" spans="1:9" x14ac:dyDescent="0.3">
      <c r="A730" s="5">
        <v>45124</v>
      </c>
      <c r="B730" s="4">
        <v>1492.25</v>
      </c>
      <c r="C730" s="4">
        <v>17287</v>
      </c>
      <c r="D730" s="1">
        <v>3.6082967292818235E-2</v>
      </c>
      <c r="E730" s="1">
        <v>2.3341971461467104E-2</v>
      </c>
      <c r="F730" s="1">
        <v>3.4809603400982027E-2</v>
      </c>
      <c r="G730" s="1">
        <v>1.1874339521952181E-2</v>
      </c>
      <c r="H730" s="4">
        <f t="shared" si="50"/>
        <v>999</v>
      </c>
      <c r="I730" s="4">
        <f t="shared" si="51"/>
        <v>0</v>
      </c>
    </row>
    <row r="731" spans="1:9" x14ac:dyDescent="0.3">
      <c r="A731" s="5">
        <v>45125</v>
      </c>
      <c r="B731" s="4">
        <v>1491.25</v>
      </c>
      <c r="C731" s="4">
        <v>17220</v>
      </c>
      <c r="D731" s="1">
        <v>3.2759456202849702E-2</v>
      </c>
      <c r="E731" s="1">
        <v>2.3341971461467104E-2</v>
      </c>
      <c r="F731" s="1">
        <v>3.4809603400982027E-2</v>
      </c>
      <c r="G731" s="1">
        <v>1.1874339521952181E-2</v>
      </c>
      <c r="H731" s="4">
        <f t="shared" si="50"/>
        <v>0</v>
      </c>
      <c r="I731" s="4">
        <f t="shared" si="51"/>
        <v>0</v>
      </c>
    </row>
    <row r="732" spans="1:9" x14ac:dyDescent="0.3">
      <c r="A732" s="5">
        <v>45126</v>
      </c>
      <c r="B732" s="4">
        <v>1480.5</v>
      </c>
      <c r="C732" s="4">
        <v>17103</v>
      </c>
      <c r="D732" s="1">
        <v>3.3190427378841258E-2</v>
      </c>
      <c r="E732" s="1">
        <v>2.3341971461467104E-2</v>
      </c>
      <c r="F732" s="1">
        <v>3.4809603400982027E-2</v>
      </c>
      <c r="G732" s="1">
        <v>1.1874339521952181E-2</v>
      </c>
      <c r="H732" s="4">
        <f t="shared" si="50"/>
        <v>0</v>
      </c>
      <c r="I732" s="4">
        <f t="shared" si="51"/>
        <v>0</v>
      </c>
    </row>
    <row r="733" spans="1:9" x14ac:dyDescent="0.3">
      <c r="A733" s="5">
        <v>45127</v>
      </c>
      <c r="B733" s="4">
        <v>1482.25</v>
      </c>
      <c r="C733" s="4">
        <v>17126</v>
      </c>
      <c r="D733" s="1">
        <v>3.3358391135379417E-2</v>
      </c>
      <c r="E733" s="1">
        <v>2.3341971461467104E-2</v>
      </c>
      <c r="F733" s="1">
        <v>3.4809603400982027E-2</v>
      </c>
      <c r="G733" s="1">
        <v>1.1874339521952181E-2</v>
      </c>
      <c r="H733" s="4">
        <f t="shared" si="50"/>
        <v>0</v>
      </c>
      <c r="I733" s="4">
        <f t="shared" si="51"/>
        <v>0</v>
      </c>
    </row>
    <row r="734" spans="1:9" x14ac:dyDescent="0.3">
      <c r="A734" s="5">
        <v>45128</v>
      </c>
      <c r="B734" s="4">
        <v>1471.75</v>
      </c>
      <c r="C734" s="4">
        <v>16947</v>
      </c>
      <c r="D734" s="1">
        <v>2.9853085983947425E-2</v>
      </c>
      <c r="E734" s="1">
        <v>2.3341971461467104E-2</v>
      </c>
      <c r="F734" s="1">
        <v>3.4809603400982027E-2</v>
      </c>
      <c r="G734" s="1">
        <v>1.1874339521952181E-2</v>
      </c>
      <c r="H734" s="4">
        <f t="shared" si="50"/>
        <v>0</v>
      </c>
      <c r="I734" s="4">
        <f t="shared" si="51"/>
        <v>0</v>
      </c>
    </row>
    <row r="735" spans="1:9" x14ac:dyDescent="0.3">
      <c r="A735" s="5">
        <v>45131</v>
      </c>
      <c r="B735" s="4">
        <v>1478</v>
      </c>
      <c r="C735" s="4">
        <v>16979</v>
      </c>
      <c r="D735" s="1">
        <v>2.7434545645156572E-2</v>
      </c>
      <c r="E735" s="1">
        <v>2.3341971461467104E-2</v>
      </c>
      <c r="F735" s="1">
        <v>3.4809603400982027E-2</v>
      </c>
      <c r="G735" s="1">
        <v>1.1874339521952181E-2</v>
      </c>
      <c r="H735" s="4">
        <f t="shared" si="50"/>
        <v>0</v>
      </c>
      <c r="I735" s="4">
        <f t="shared" si="51"/>
        <v>0</v>
      </c>
    </row>
    <row r="736" spans="1:9" x14ac:dyDescent="0.3">
      <c r="A736" s="5">
        <v>45132</v>
      </c>
      <c r="B736" s="4">
        <v>1491.75</v>
      </c>
      <c r="C736" s="4">
        <v>17182</v>
      </c>
      <c r="D736" s="1">
        <v>3.0135035228478602E-2</v>
      </c>
      <c r="E736" s="1">
        <v>2.3341971461467104E-2</v>
      </c>
      <c r="F736" s="1">
        <v>3.4809603400982027E-2</v>
      </c>
      <c r="G736" s="1">
        <v>1.1874339521952181E-2</v>
      </c>
      <c r="H736" s="4">
        <f t="shared" si="50"/>
        <v>0</v>
      </c>
      <c r="I736" s="4">
        <f t="shared" si="51"/>
        <v>0</v>
      </c>
    </row>
    <row r="737" spans="1:9" x14ac:dyDescent="0.3">
      <c r="A737" s="5">
        <v>45133</v>
      </c>
      <c r="B737" s="4">
        <v>1487.5</v>
      </c>
      <c r="C737" s="4">
        <v>17100</v>
      </c>
      <c r="D737" s="1">
        <v>2.8147977941176183E-2</v>
      </c>
      <c r="E737" s="1">
        <v>2.3341971461467104E-2</v>
      </c>
      <c r="F737" s="1">
        <v>3.4809603400982027E-2</v>
      </c>
      <c r="G737" s="1">
        <v>1.1874339521952181E-2</v>
      </c>
      <c r="H737" s="4">
        <f t="shared" si="50"/>
        <v>0</v>
      </c>
      <c r="I737" s="4">
        <f t="shared" si="51"/>
        <v>0</v>
      </c>
    </row>
    <row r="738" spans="1:9" x14ac:dyDescent="0.3">
      <c r="A738" s="5">
        <v>45134</v>
      </c>
      <c r="B738" s="4">
        <v>1495.25</v>
      </c>
      <c r="C738" s="4">
        <v>17223</v>
      </c>
      <c r="D738" s="1">
        <v>3.0176124132670124E-2</v>
      </c>
      <c r="E738" s="1">
        <v>2.3341971461467104E-2</v>
      </c>
      <c r="F738" s="1">
        <v>3.4809603400982027E-2</v>
      </c>
      <c r="G738" s="1">
        <v>1.1874339521952181E-2</v>
      </c>
      <c r="H738" s="4">
        <f t="shared" si="50"/>
        <v>0</v>
      </c>
      <c r="I738" s="4">
        <f t="shared" si="51"/>
        <v>0</v>
      </c>
    </row>
    <row r="739" spans="1:9" x14ac:dyDescent="0.3">
      <c r="A739" s="5">
        <v>45135</v>
      </c>
      <c r="B739" s="4">
        <v>1501.5</v>
      </c>
      <c r="C739" s="4">
        <v>17262</v>
      </c>
      <c r="D739" s="1">
        <v>2.8211046765734604E-2</v>
      </c>
      <c r="E739" s="1">
        <v>2.3341971461467104E-2</v>
      </c>
      <c r="F739" s="1">
        <v>3.4809603400982027E-2</v>
      </c>
      <c r="G739" s="1">
        <v>1.1874339521952181E-2</v>
      </c>
      <c r="H739" s="4">
        <f t="shared" si="50"/>
        <v>0</v>
      </c>
      <c r="I739" s="4">
        <f t="shared" si="51"/>
        <v>0</v>
      </c>
    </row>
    <row r="740" spans="1:9" x14ac:dyDescent="0.3">
      <c r="A740" s="5">
        <v>45138</v>
      </c>
      <c r="B740" s="4">
        <v>1482.25</v>
      </c>
      <c r="C740" s="4">
        <v>17103</v>
      </c>
      <c r="D740" s="1">
        <v>3.1970603969893929E-2</v>
      </c>
      <c r="E740" s="1">
        <v>2.3341971461467104E-2</v>
      </c>
      <c r="F740" s="1">
        <v>3.4809603400982027E-2</v>
      </c>
      <c r="G740" s="1">
        <v>1.1874339521952181E-2</v>
      </c>
      <c r="H740" s="4">
        <f t="shared" si="50"/>
        <v>0</v>
      </c>
      <c r="I740" s="4">
        <f t="shared" si="51"/>
        <v>0</v>
      </c>
    </row>
    <row r="741" spans="1:9" x14ac:dyDescent="0.3">
      <c r="A741" s="5">
        <v>45139</v>
      </c>
      <c r="B741" s="4">
        <v>1495.25</v>
      </c>
      <c r="C741" s="4">
        <v>17178</v>
      </c>
      <c r="D741" s="1">
        <v>2.7484495172212187E-2</v>
      </c>
      <c r="E741" s="1">
        <v>2.3341971461467104E-2</v>
      </c>
      <c r="F741" s="1">
        <v>3.4809603400982027E-2</v>
      </c>
      <c r="G741" s="1">
        <v>1.1874339521952181E-2</v>
      </c>
      <c r="H741" s="4">
        <f t="shared" si="50"/>
        <v>0</v>
      </c>
      <c r="I741" s="4">
        <f t="shared" si="51"/>
        <v>0</v>
      </c>
    </row>
    <row r="742" spans="1:9" x14ac:dyDescent="0.3">
      <c r="A742" s="5">
        <v>45140</v>
      </c>
      <c r="B742" s="4">
        <v>1459.75</v>
      </c>
      <c r="C742" s="4">
        <v>16820</v>
      </c>
      <c r="D742" s="1">
        <v>3.0537968473483001E-2</v>
      </c>
      <c r="E742" s="1">
        <v>2.3341971461467104E-2</v>
      </c>
      <c r="F742" s="1">
        <v>3.4809603400982027E-2</v>
      </c>
      <c r="G742" s="1">
        <v>1.1874339521952181E-2</v>
      </c>
      <c r="H742" s="4">
        <f t="shared" si="50"/>
        <v>0</v>
      </c>
      <c r="I742" s="4">
        <f t="shared" si="51"/>
        <v>0</v>
      </c>
    </row>
    <row r="743" spans="1:9" x14ac:dyDescent="0.3">
      <c r="A743" s="5">
        <v>45142</v>
      </c>
      <c r="B743" s="4">
        <v>1457.75</v>
      </c>
      <c r="C743" s="4">
        <v>16823</v>
      </c>
      <c r="D743" s="1">
        <v>3.2135901235494257E-2</v>
      </c>
      <c r="E743" s="1">
        <v>2.3341971461467104E-2</v>
      </c>
      <c r="F743" s="1">
        <v>3.4809603400982027E-2</v>
      </c>
      <c r="G743" s="1">
        <v>1.1874339521952181E-2</v>
      </c>
      <c r="H743" s="4">
        <f t="shared" si="50"/>
        <v>0</v>
      </c>
      <c r="I743" s="4">
        <f t="shared" si="51"/>
        <v>0</v>
      </c>
    </row>
    <row r="744" spans="1:9" x14ac:dyDescent="0.3">
      <c r="A744" s="5">
        <v>45145</v>
      </c>
      <c r="B744" s="4">
        <v>1474</v>
      </c>
      <c r="C744" s="4">
        <v>17000</v>
      </c>
      <c r="D744" s="1">
        <v>3.1496901147670675E-2</v>
      </c>
      <c r="E744" s="1">
        <v>2.3341971461467104E-2</v>
      </c>
      <c r="F744" s="1">
        <v>3.4809603400982027E-2</v>
      </c>
      <c r="G744" s="1">
        <v>1.1874339521952181E-2</v>
      </c>
      <c r="H744" s="4">
        <f t="shared" si="50"/>
        <v>0</v>
      </c>
      <c r="I744" s="4">
        <f t="shared" si="51"/>
        <v>0</v>
      </c>
    </row>
    <row r="745" spans="1:9" x14ac:dyDescent="0.3">
      <c r="A745" s="5">
        <v>45146</v>
      </c>
      <c r="B745" s="4">
        <v>1461.75</v>
      </c>
      <c r="C745" s="4">
        <v>16852</v>
      </c>
      <c r="D745" s="1">
        <v>3.1085875591471135E-2</v>
      </c>
      <c r="E745" s="1">
        <v>2.3341971461467104E-2</v>
      </c>
      <c r="F745" s="1">
        <v>3.4809603400982027E-2</v>
      </c>
      <c r="G745" s="1">
        <v>1.1874339521952181E-2</v>
      </c>
      <c r="H745" s="4">
        <f t="shared" si="50"/>
        <v>0</v>
      </c>
      <c r="I745" s="4">
        <f t="shared" si="51"/>
        <v>0</v>
      </c>
    </row>
    <row r="746" spans="1:9" x14ac:dyDescent="0.3">
      <c r="A746" s="5">
        <v>45147</v>
      </c>
      <c r="B746" s="4">
        <v>1460.25</v>
      </c>
      <c r="C746" s="4">
        <v>16853</v>
      </c>
      <c r="D746" s="1">
        <v>3.2206276661387756E-2</v>
      </c>
      <c r="E746" s="1">
        <v>2.3341971461467104E-2</v>
      </c>
      <c r="F746" s="1">
        <v>3.4809603400982027E-2</v>
      </c>
      <c r="G746" s="1">
        <v>1.1874339521952181E-2</v>
      </c>
      <c r="H746" s="4">
        <f t="shared" si="50"/>
        <v>0</v>
      </c>
      <c r="I746" s="4">
        <f t="shared" si="51"/>
        <v>0</v>
      </c>
    </row>
    <row r="747" spans="1:9" x14ac:dyDescent="0.3">
      <c r="A747" s="5">
        <v>45148</v>
      </c>
      <c r="B747" s="4">
        <v>1445.75</v>
      </c>
      <c r="C747" s="4">
        <v>16656</v>
      </c>
      <c r="D747" s="1">
        <v>3.0371887428670252E-2</v>
      </c>
      <c r="E747" s="1">
        <v>2.3341971461467104E-2</v>
      </c>
      <c r="F747" s="1">
        <v>3.4809603400982027E-2</v>
      </c>
      <c r="G747" s="1">
        <v>1.1874339521952181E-2</v>
      </c>
      <c r="H747" s="4">
        <f t="shared" si="50"/>
        <v>0</v>
      </c>
      <c r="I747" s="4">
        <f t="shared" si="51"/>
        <v>0</v>
      </c>
    </row>
    <row r="748" spans="1:9" x14ac:dyDescent="0.3">
      <c r="A748" s="5">
        <v>45149</v>
      </c>
      <c r="B748" s="4">
        <v>1444.5</v>
      </c>
      <c r="C748" s="4">
        <v>16625</v>
      </c>
      <c r="D748" s="1">
        <v>2.934414256302631E-2</v>
      </c>
      <c r="E748" s="1">
        <v>2.3341971461467104E-2</v>
      </c>
      <c r="F748" s="1">
        <v>3.4809603400982027E-2</v>
      </c>
      <c r="G748" s="1">
        <v>1.1874339521952181E-2</v>
      </c>
      <c r="H748" s="4">
        <f t="shared" si="50"/>
        <v>0</v>
      </c>
      <c r="I748" s="4">
        <f t="shared" si="51"/>
        <v>0</v>
      </c>
    </row>
    <row r="749" spans="1:9" x14ac:dyDescent="0.3">
      <c r="A749" s="5">
        <v>45152</v>
      </c>
      <c r="B749" s="4">
        <v>1423.75</v>
      </c>
      <c r="C749" s="4">
        <v>16377</v>
      </c>
      <c r="D749" s="1">
        <v>2.8767182012730652E-2</v>
      </c>
      <c r="E749" s="1">
        <v>2.3341971461467104E-2</v>
      </c>
      <c r="F749" s="1">
        <v>3.4809603400982027E-2</v>
      </c>
      <c r="G749" s="1">
        <v>1.1874339521952181E-2</v>
      </c>
      <c r="H749" s="4">
        <f t="shared" si="50"/>
        <v>0</v>
      </c>
      <c r="I749" s="4">
        <f t="shared" si="51"/>
        <v>0</v>
      </c>
    </row>
    <row r="750" spans="1:9" x14ac:dyDescent="0.3">
      <c r="A750" s="5">
        <v>45153</v>
      </c>
      <c r="B750" s="4">
        <v>1425</v>
      </c>
      <c r="C750" s="4">
        <v>16423</v>
      </c>
      <c r="D750" s="1">
        <v>3.0751838907163931E-2</v>
      </c>
      <c r="E750" s="1">
        <v>2.3341971461467104E-2</v>
      </c>
      <c r="F750" s="1">
        <v>3.4809603400982027E-2</v>
      </c>
      <c r="G750" s="1">
        <v>1.1874339521952181E-2</v>
      </c>
      <c r="H750" s="4">
        <f t="shared" si="50"/>
        <v>0</v>
      </c>
      <c r="I750" s="4">
        <f t="shared" si="51"/>
        <v>0</v>
      </c>
    </row>
    <row r="751" spans="1:9" x14ac:dyDescent="0.3">
      <c r="A751" s="5">
        <v>45154</v>
      </c>
      <c r="B751" s="4">
        <v>1419</v>
      </c>
      <c r="C751" s="4">
        <v>16364</v>
      </c>
      <c r="D751" s="1">
        <v>3.1391540771083193E-2</v>
      </c>
      <c r="E751" s="1">
        <v>2.3341971461467104E-2</v>
      </c>
      <c r="F751" s="1">
        <v>3.4809603400982027E-2</v>
      </c>
      <c r="G751" s="1">
        <v>1.1874339521952181E-2</v>
      </c>
      <c r="H751" s="4">
        <f t="shared" si="50"/>
        <v>0</v>
      </c>
      <c r="I751" s="4">
        <f t="shared" si="51"/>
        <v>0</v>
      </c>
    </row>
    <row r="752" spans="1:9" x14ac:dyDescent="0.3">
      <c r="A752" s="5">
        <v>45155</v>
      </c>
      <c r="B752" s="4">
        <v>1422.25</v>
      </c>
      <c r="C752" s="4">
        <v>16456</v>
      </c>
      <c r="D752" s="1">
        <v>3.4820029149821519E-2</v>
      </c>
      <c r="E752" s="1">
        <v>2.3341971461467104E-2</v>
      </c>
      <c r="F752" s="1">
        <v>3.4809603400982027E-2</v>
      </c>
      <c r="G752" s="1">
        <v>1.1874339521952181E-2</v>
      </c>
      <c r="H752" s="4">
        <f t="shared" si="50"/>
        <v>999</v>
      </c>
      <c r="I752" s="4">
        <f t="shared" si="51"/>
        <v>0</v>
      </c>
    </row>
    <row r="753" spans="1:9" x14ac:dyDescent="0.3">
      <c r="A753" s="5">
        <v>45156</v>
      </c>
      <c r="B753" s="4">
        <v>1414</v>
      </c>
      <c r="C753" s="4">
        <v>16353</v>
      </c>
      <c r="D753" s="1">
        <v>3.4342850788985357E-2</v>
      </c>
      <c r="E753" s="1">
        <v>2.3341971461467104E-2</v>
      </c>
      <c r="F753" s="1">
        <v>3.4809603400982027E-2</v>
      </c>
      <c r="G753" s="1">
        <v>1.1874339521952181E-2</v>
      </c>
      <c r="H753" s="4">
        <f t="shared" si="50"/>
        <v>0</v>
      </c>
      <c r="I753" s="4">
        <f t="shared" si="51"/>
        <v>0</v>
      </c>
    </row>
    <row r="754" spans="1:9" x14ac:dyDescent="0.3">
      <c r="A754" s="5">
        <v>45159</v>
      </c>
      <c r="B754" s="4">
        <v>1413.5</v>
      </c>
      <c r="C754" s="4">
        <v>16348</v>
      </c>
      <c r="D754" s="1">
        <v>3.439236418170033E-2</v>
      </c>
      <c r="E754" s="1">
        <v>2.3341971461467104E-2</v>
      </c>
      <c r="F754" s="1">
        <v>3.4809603400982027E-2</v>
      </c>
      <c r="G754" s="1">
        <v>1.1874339521952181E-2</v>
      </c>
      <c r="H754" s="4">
        <f t="shared" si="50"/>
        <v>0</v>
      </c>
      <c r="I754" s="4">
        <f t="shared" si="51"/>
        <v>0</v>
      </c>
    </row>
    <row r="755" spans="1:9" x14ac:dyDescent="0.3">
      <c r="A755" s="5">
        <v>45160</v>
      </c>
      <c r="B755" s="4">
        <v>1416.75</v>
      </c>
      <c r="C755" s="4">
        <v>16400</v>
      </c>
      <c r="D755" s="1">
        <v>3.5302151344038801E-2</v>
      </c>
      <c r="E755" s="1">
        <v>2.3341971461467104E-2</v>
      </c>
      <c r="F755" s="1">
        <v>3.4809603400982027E-2</v>
      </c>
      <c r="G755" s="1">
        <v>1.1874339521952181E-2</v>
      </c>
      <c r="H755" s="4">
        <f t="shared" si="50"/>
        <v>999</v>
      </c>
      <c r="I755" s="4">
        <f t="shared" si="51"/>
        <v>0</v>
      </c>
    </row>
    <row r="756" spans="1:9" x14ac:dyDescent="0.3">
      <c r="A756" s="5">
        <v>45161</v>
      </c>
      <c r="B756" s="4">
        <v>1426</v>
      </c>
      <c r="C756" s="4">
        <v>16558</v>
      </c>
      <c r="D756" s="1">
        <v>3.8496034398375567E-2</v>
      </c>
      <c r="E756" s="1">
        <v>2.3341971461467104E-2</v>
      </c>
      <c r="F756" s="1">
        <v>3.4809603400982027E-2</v>
      </c>
      <c r="G756" s="1">
        <v>1.1874339521952181E-2</v>
      </c>
      <c r="H756" s="4">
        <f t="shared" si="50"/>
        <v>999</v>
      </c>
      <c r="I756" s="4">
        <f t="shared" si="51"/>
        <v>0</v>
      </c>
    </row>
    <row r="757" spans="1:9" x14ac:dyDescent="0.3">
      <c r="A757" s="5">
        <v>45162</v>
      </c>
      <c r="B757" s="4">
        <v>1444.25</v>
      </c>
      <c r="C757" s="4">
        <v>16756</v>
      </c>
      <c r="D757" s="1">
        <v>3.7634648534418114E-2</v>
      </c>
      <c r="E757" s="1">
        <v>2.3341971461467104E-2</v>
      </c>
      <c r="F757" s="1">
        <v>3.4809603400982027E-2</v>
      </c>
      <c r="G757" s="1">
        <v>1.1874339521952181E-2</v>
      </c>
      <c r="H757" s="4">
        <f t="shared" si="50"/>
        <v>999</v>
      </c>
      <c r="I757" s="4">
        <f t="shared" si="51"/>
        <v>0</v>
      </c>
    </row>
    <row r="758" spans="1:9" x14ac:dyDescent="0.3">
      <c r="A758" s="5">
        <v>45163</v>
      </c>
      <c r="B758" s="4">
        <v>1414.25</v>
      </c>
      <c r="C758" s="4">
        <v>16426</v>
      </c>
      <c r="D758" s="1">
        <v>3.8776511217665455E-2</v>
      </c>
      <c r="E758" s="1">
        <v>2.3341971461467104E-2</v>
      </c>
      <c r="F758" s="1">
        <v>3.4809603400982027E-2</v>
      </c>
      <c r="G758" s="1">
        <v>1.1874339521952181E-2</v>
      </c>
      <c r="H758" s="4">
        <f t="shared" si="50"/>
        <v>999</v>
      </c>
      <c r="I758" s="4">
        <f t="shared" si="51"/>
        <v>0</v>
      </c>
    </row>
    <row r="759" spans="1:9" x14ac:dyDescent="0.3">
      <c r="A759" s="5">
        <v>45166</v>
      </c>
      <c r="B759" s="4">
        <v>1424.5</v>
      </c>
      <c r="C759" s="4">
        <v>16492</v>
      </c>
      <c r="D759" s="1">
        <v>3.5445779586404713E-2</v>
      </c>
      <c r="E759" s="1">
        <v>2.3341971461467104E-2</v>
      </c>
      <c r="F759" s="1">
        <v>3.4809603400982027E-2</v>
      </c>
      <c r="G759" s="1">
        <v>1.1874339521952181E-2</v>
      </c>
      <c r="H759" s="4">
        <f t="shared" si="50"/>
        <v>999</v>
      </c>
      <c r="I759" s="4">
        <f t="shared" si="51"/>
        <v>0</v>
      </c>
    </row>
    <row r="760" spans="1:9" x14ac:dyDescent="0.3">
      <c r="A760" s="5">
        <v>45167</v>
      </c>
      <c r="B760" s="4">
        <v>1435.5</v>
      </c>
      <c r="C760" s="4">
        <v>16624</v>
      </c>
      <c r="D760" s="1">
        <v>3.5735407233252081E-2</v>
      </c>
      <c r="E760" s="1">
        <v>2.3341971461467104E-2</v>
      </c>
      <c r="F760" s="1">
        <v>3.4809603400982027E-2</v>
      </c>
      <c r="G760" s="1">
        <v>1.1874339521952181E-2</v>
      </c>
      <c r="H760" s="4">
        <f t="shared" si="50"/>
        <v>999</v>
      </c>
      <c r="I760" s="4">
        <f t="shared" si="51"/>
        <v>0</v>
      </c>
    </row>
    <row r="761" spans="1:9" x14ac:dyDescent="0.3">
      <c r="A761" s="5">
        <v>45168</v>
      </c>
      <c r="B761" s="4">
        <v>1440.75</v>
      </c>
      <c r="C761" s="4">
        <v>16723</v>
      </c>
      <c r="D761" s="1">
        <v>3.8106836807363376E-2</v>
      </c>
      <c r="E761" s="1">
        <v>2.3341971461467104E-2</v>
      </c>
      <c r="F761" s="1">
        <v>3.4809603400982027E-2</v>
      </c>
      <c r="G761" s="1">
        <v>1.1874339521952181E-2</v>
      </c>
      <c r="H761" s="4">
        <f t="shared" si="50"/>
        <v>999</v>
      </c>
      <c r="I761" s="4">
        <f t="shared" si="51"/>
        <v>0</v>
      </c>
    </row>
    <row r="762" spans="1:9" x14ac:dyDescent="0.3">
      <c r="A762" s="5">
        <v>45169</v>
      </c>
      <c r="B762" s="4">
        <v>1432.5</v>
      </c>
      <c r="C762" s="4">
        <v>16620</v>
      </c>
      <c r="D762" s="1">
        <v>3.7654750218150346E-2</v>
      </c>
      <c r="E762" s="1">
        <v>2.3341971461467104E-2</v>
      </c>
      <c r="F762" s="1">
        <v>3.4809603400982027E-2</v>
      </c>
      <c r="G762" s="1">
        <v>1.1874339521952181E-2</v>
      </c>
      <c r="H762" s="4">
        <f t="shared" si="50"/>
        <v>999</v>
      </c>
      <c r="I762" s="4">
        <f t="shared" si="51"/>
        <v>0</v>
      </c>
    </row>
    <row r="763" spans="1:9" x14ac:dyDescent="0.3">
      <c r="A763" s="5">
        <v>45170</v>
      </c>
      <c r="B763" s="4">
        <v>1437.25</v>
      </c>
      <c r="C763" s="4">
        <v>16651</v>
      </c>
      <c r="D763" s="1">
        <v>3.6154442167478429E-2</v>
      </c>
      <c r="E763" s="1">
        <v>2.3341971461467104E-2</v>
      </c>
      <c r="F763" s="1">
        <v>3.4809603400982027E-2</v>
      </c>
      <c r="G763" s="1">
        <v>1.1874339521952181E-2</v>
      </c>
      <c r="H763" s="4">
        <f t="shared" si="50"/>
        <v>999</v>
      </c>
      <c r="I763" s="4">
        <f t="shared" si="51"/>
        <v>0</v>
      </c>
    </row>
    <row r="764" spans="1:9" x14ac:dyDescent="0.3">
      <c r="A764" s="5">
        <v>45173</v>
      </c>
      <c r="B764" s="4">
        <v>1444.5</v>
      </c>
      <c r="C764" s="4">
        <v>16778</v>
      </c>
      <c r="D764" s="1">
        <v>3.881720444646386E-2</v>
      </c>
      <c r="E764" s="1">
        <v>2.3341971461467104E-2</v>
      </c>
      <c r="F764" s="1">
        <v>3.4809603400982027E-2</v>
      </c>
      <c r="G764" s="1">
        <v>1.1874339521952181E-2</v>
      </c>
      <c r="H764" s="4">
        <f t="shared" si="50"/>
        <v>999</v>
      </c>
      <c r="I764" s="4">
        <f t="shared" si="51"/>
        <v>0</v>
      </c>
    </row>
    <row r="765" spans="1:9" x14ac:dyDescent="0.3">
      <c r="A765" s="5">
        <v>45174</v>
      </c>
      <c r="B765" s="4">
        <v>1444.25</v>
      </c>
      <c r="C765" s="4">
        <v>16752</v>
      </c>
      <c r="D765" s="1">
        <v>3.7386943915527437E-2</v>
      </c>
      <c r="E765" s="1">
        <v>2.3341971461467104E-2</v>
      </c>
      <c r="F765" s="1">
        <v>3.4809603400982027E-2</v>
      </c>
      <c r="G765" s="1">
        <v>1.1874339521952181E-2</v>
      </c>
      <c r="H765" s="4">
        <f t="shared" si="50"/>
        <v>999</v>
      </c>
      <c r="I765" s="4">
        <f t="shared" si="51"/>
        <v>0</v>
      </c>
    </row>
    <row r="766" spans="1:9" x14ac:dyDescent="0.3">
      <c r="A766" s="5">
        <v>45175</v>
      </c>
      <c r="B766" s="4">
        <v>1441.25</v>
      </c>
      <c r="C766" s="4">
        <v>16713</v>
      </c>
      <c r="D766" s="1">
        <v>3.7126145110581321E-2</v>
      </c>
      <c r="E766" s="1">
        <v>2.3341971461467104E-2</v>
      </c>
      <c r="F766" s="1">
        <v>3.4809603400982027E-2</v>
      </c>
      <c r="G766" s="1">
        <v>1.1874339521952181E-2</v>
      </c>
      <c r="H766" s="4">
        <f t="shared" si="50"/>
        <v>999</v>
      </c>
      <c r="I766" s="4">
        <f t="shared" si="51"/>
        <v>0</v>
      </c>
    </row>
    <row r="767" spans="1:9" x14ac:dyDescent="0.3">
      <c r="A767" s="5">
        <v>45176</v>
      </c>
      <c r="B767" s="4">
        <v>1426.75</v>
      </c>
      <c r="C767" s="4">
        <v>16563</v>
      </c>
      <c r="D767" s="1">
        <v>3.826355654240432E-2</v>
      </c>
      <c r="E767" s="1">
        <v>2.3341971461467104E-2</v>
      </c>
      <c r="F767" s="1">
        <v>3.4809603400982027E-2</v>
      </c>
      <c r="G767" s="1">
        <v>1.1874339521952181E-2</v>
      </c>
      <c r="H767" s="4">
        <f t="shared" si="50"/>
        <v>999</v>
      </c>
      <c r="I767" s="4">
        <f t="shared" si="51"/>
        <v>0</v>
      </c>
    </row>
    <row r="768" spans="1:9" x14ac:dyDescent="0.3">
      <c r="A768" s="5">
        <v>45177</v>
      </c>
      <c r="B768" s="4">
        <v>1426.5</v>
      </c>
      <c r="C768" s="4">
        <v>16562</v>
      </c>
      <c r="D768" s="1">
        <v>3.8382819802255108E-2</v>
      </c>
      <c r="E768" s="1">
        <v>2.3341971461467104E-2</v>
      </c>
      <c r="F768" s="1">
        <v>3.4809603400982027E-2</v>
      </c>
      <c r="G768" s="1">
        <v>1.1874339521952181E-2</v>
      </c>
      <c r="H768" s="4">
        <f t="shared" si="50"/>
        <v>999</v>
      </c>
      <c r="I768" s="4">
        <f t="shared" si="51"/>
        <v>0</v>
      </c>
    </row>
    <row r="769" spans="1:9" x14ac:dyDescent="0.3">
      <c r="A769" s="5">
        <v>45180</v>
      </c>
      <c r="B769" s="4">
        <v>1415.25</v>
      </c>
      <c r="C769" s="4">
        <v>16425</v>
      </c>
      <c r="D769" s="1">
        <v>3.7979328133280754E-2</v>
      </c>
      <c r="E769" s="1">
        <v>2.3341971461467104E-2</v>
      </c>
      <c r="F769" s="1">
        <v>3.4809603400982027E-2</v>
      </c>
      <c r="G769" s="1">
        <v>1.1874339521952181E-2</v>
      </c>
      <c r="H769" s="4">
        <f t="shared" si="50"/>
        <v>999</v>
      </c>
      <c r="I769" s="4">
        <f t="shared" si="51"/>
        <v>0</v>
      </c>
    </row>
    <row r="770" spans="1:9" x14ac:dyDescent="0.3">
      <c r="A770" s="5">
        <v>45181</v>
      </c>
      <c r="B770" s="4">
        <v>1429</v>
      </c>
      <c r="C770" s="4">
        <v>16570</v>
      </c>
      <c r="D770" s="1">
        <v>3.7066891000408608E-2</v>
      </c>
      <c r="E770" s="1">
        <v>2.3341971461467104E-2</v>
      </c>
      <c r="F770" s="1">
        <v>3.4809603400982027E-2</v>
      </c>
      <c r="G770" s="1">
        <v>1.1874339521952181E-2</v>
      </c>
      <c r="H770" s="4">
        <f t="shared" si="50"/>
        <v>999</v>
      </c>
      <c r="I770" s="4">
        <f t="shared" si="51"/>
        <v>0</v>
      </c>
    </row>
    <row r="771" spans="1:9" x14ac:dyDescent="0.3">
      <c r="A771" s="5">
        <v>45182</v>
      </c>
      <c r="B771" s="4">
        <v>1430.25</v>
      </c>
      <c r="C771" s="4">
        <v>16579</v>
      </c>
      <c r="D771" s="1">
        <v>3.6723313322991835E-2</v>
      </c>
      <c r="E771" s="1">
        <v>2.3341971461467104E-2</v>
      </c>
      <c r="F771" s="1">
        <v>3.4809603400982027E-2</v>
      </c>
      <c r="G771" s="1">
        <v>1.1874339521952181E-2</v>
      </c>
      <c r="H771" s="4">
        <f t="shared" ref="H771:H814" si="52">IF(D771&gt;F771,999,)</f>
        <v>999</v>
      </c>
      <c r="I771" s="4">
        <f t="shared" ref="I771:I814" si="53">IF(D771&lt;G771,999,)</f>
        <v>0</v>
      </c>
    </row>
    <row r="772" spans="1:9" x14ac:dyDescent="0.3">
      <c r="A772" s="5">
        <v>45183</v>
      </c>
      <c r="B772" s="4">
        <v>1454</v>
      </c>
      <c r="C772" s="4">
        <v>16836</v>
      </c>
      <c r="D772" s="1">
        <v>3.5597516549175312E-2</v>
      </c>
      <c r="E772" s="1">
        <v>2.3341971461467104E-2</v>
      </c>
      <c r="F772" s="1">
        <v>3.4809603400982027E-2</v>
      </c>
      <c r="G772" s="1">
        <v>1.1874339521952181E-2</v>
      </c>
      <c r="H772" s="4">
        <f t="shared" si="52"/>
        <v>999</v>
      </c>
      <c r="I772" s="4">
        <f t="shared" si="53"/>
        <v>0</v>
      </c>
    </row>
    <row r="773" spans="1:9" x14ac:dyDescent="0.3">
      <c r="A773" s="5">
        <v>45184</v>
      </c>
      <c r="B773" s="4">
        <v>1459.5</v>
      </c>
      <c r="C773" s="4">
        <v>16904</v>
      </c>
      <c r="D773" s="1">
        <v>3.5861935451639182E-2</v>
      </c>
      <c r="E773" s="1">
        <v>2.3341971461467104E-2</v>
      </c>
      <c r="F773" s="1">
        <v>3.4809603400982027E-2</v>
      </c>
      <c r="G773" s="1">
        <v>1.1874339521952181E-2</v>
      </c>
      <c r="H773" s="4">
        <f t="shared" si="52"/>
        <v>999</v>
      </c>
      <c r="I773" s="4">
        <f t="shared" si="53"/>
        <v>0</v>
      </c>
    </row>
    <row r="774" spans="1:9" x14ac:dyDescent="0.3">
      <c r="A774" s="5">
        <v>45187</v>
      </c>
      <c r="B774" s="4">
        <v>1443.5</v>
      </c>
      <c r="C774" s="4">
        <v>16712</v>
      </c>
      <c r="D774" s="1">
        <v>3.544760636762545E-2</v>
      </c>
      <c r="E774" s="1">
        <v>2.3341971461467104E-2</v>
      </c>
      <c r="F774" s="1">
        <v>3.4809603400982027E-2</v>
      </c>
      <c r="G774" s="1">
        <v>1.1874339521952181E-2</v>
      </c>
      <c r="H774" s="4">
        <f t="shared" si="52"/>
        <v>999</v>
      </c>
      <c r="I774" s="4">
        <f t="shared" si="53"/>
        <v>0</v>
      </c>
    </row>
    <row r="775" spans="1:9" x14ac:dyDescent="0.3">
      <c r="A775" s="5">
        <v>45188</v>
      </c>
      <c r="B775" s="4">
        <v>1435</v>
      </c>
      <c r="C775" s="4">
        <v>16606</v>
      </c>
      <c r="D775" s="1">
        <v>3.497443470528494E-2</v>
      </c>
      <c r="E775" s="1">
        <v>2.3341971461467104E-2</v>
      </c>
      <c r="F775" s="1">
        <v>3.4809603400982027E-2</v>
      </c>
      <c r="G775" s="1">
        <v>1.1874339521952181E-2</v>
      </c>
      <c r="H775" s="4">
        <f t="shared" si="52"/>
        <v>999</v>
      </c>
      <c r="I775" s="4">
        <f t="shared" si="53"/>
        <v>0</v>
      </c>
    </row>
    <row r="776" spans="1:9" x14ac:dyDescent="0.3">
      <c r="A776" s="5">
        <v>45189</v>
      </c>
      <c r="B776" s="4">
        <v>1428</v>
      </c>
      <c r="C776" s="4">
        <v>16537</v>
      </c>
      <c r="D776" s="1">
        <v>3.5726310380923776E-2</v>
      </c>
      <c r="E776" s="1">
        <v>2.3341971461467104E-2</v>
      </c>
      <c r="F776" s="1">
        <v>3.4809603400982027E-2</v>
      </c>
      <c r="G776" s="1">
        <v>1.1874339521952181E-2</v>
      </c>
      <c r="H776" s="4">
        <f t="shared" si="52"/>
        <v>999</v>
      </c>
      <c r="I776" s="4">
        <f t="shared" si="53"/>
        <v>0</v>
      </c>
    </row>
    <row r="777" spans="1:9" x14ac:dyDescent="0.3">
      <c r="A777" s="5">
        <v>45190</v>
      </c>
      <c r="B777" s="4">
        <v>1404.75</v>
      </c>
      <c r="C777" s="4">
        <v>16311</v>
      </c>
      <c r="D777" s="1">
        <v>3.8479760355490944E-2</v>
      </c>
      <c r="E777" s="1">
        <v>2.3341971461467104E-2</v>
      </c>
      <c r="F777" s="1">
        <v>3.4809603400982027E-2</v>
      </c>
      <c r="G777" s="1">
        <v>1.1874339521952181E-2</v>
      </c>
      <c r="H777" s="4">
        <f t="shared" si="52"/>
        <v>999</v>
      </c>
      <c r="I777" s="4">
        <f t="shared" si="53"/>
        <v>0</v>
      </c>
    </row>
    <row r="778" spans="1:9" x14ac:dyDescent="0.3">
      <c r="A778" s="5">
        <v>45191</v>
      </c>
      <c r="B778" s="4">
        <v>1409.5</v>
      </c>
      <c r="C778" s="4">
        <v>16344</v>
      </c>
      <c r="D778" s="1">
        <v>3.707403999645309E-2</v>
      </c>
      <c r="E778" s="1">
        <v>2.3341971461467104E-2</v>
      </c>
      <c r="F778" s="1">
        <v>3.4809603400982027E-2</v>
      </c>
      <c r="G778" s="1">
        <v>1.1874339521952181E-2</v>
      </c>
      <c r="H778" s="4">
        <f t="shared" si="52"/>
        <v>999</v>
      </c>
      <c r="I778" s="4">
        <f t="shared" si="53"/>
        <v>0</v>
      </c>
    </row>
    <row r="779" spans="1:9" x14ac:dyDescent="0.3">
      <c r="A779" s="5">
        <v>45194</v>
      </c>
      <c r="B779" s="4">
        <v>1420.75</v>
      </c>
      <c r="C779" s="4">
        <v>16465</v>
      </c>
      <c r="D779" s="1">
        <v>3.6479125883483565E-2</v>
      </c>
      <c r="E779" s="1">
        <v>2.3341971461467104E-2</v>
      </c>
      <c r="F779" s="1">
        <v>3.4809603400982027E-2</v>
      </c>
      <c r="G779" s="1">
        <v>1.1874339521952181E-2</v>
      </c>
      <c r="H779" s="4">
        <f t="shared" si="52"/>
        <v>999</v>
      </c>
      <c r="I779" s="4">
        <f t="shared" si="53"/>
        <v>0</v>
      </c>
    </row>
    <row r="780" spans="1:9" x14ac:dyDescent="0.3">
      <c r="A780" s="5">
        <v>45195</v>
      </c>
      <c r="B780" s="4">
        <v>1406.25</v>
      </c>
      <c r="C780" s="4">
        <v>16305</v>
      </c>
      <c r="D780" s="1">
        <v>3.6990451388889456E-2</v>
      </c>
      <c r="E780" s="1">
        <v>2.3341971461467104E-2</v>
      </c>
      <c r="F780" s="1">
        <v>3.4809603400982027E-2</v>
      </c>
      <c r="G780" s="1">
        <v>1.1874339521952181E-2</v>
      </c>
      <c r="H780" s="4">
        <f t="shared" si="52"/>
        <v>999</v>
      </c>
      <c r="I780" s="4">
        <f t="shared" si="53"/>
        <v>0</v>
      </c>
    </row>
    <row r="781" spans="1:9" x14ac:dyDescent="0.3">
      <c r="A781" s="5">
        <v>45196</v>
      </c>
      <c r="B781" s="4">
        <v>1403.75</v>
      </c>
      <c r="C781" s="4">
        <v>16311</v>
      </c>
      <c r="D781" s="1">
        <v>3.9219550033393391E-2</v>
      </c>
      <c r="E781" s="1">
        <v>2.3341971461467104E-2</v>
      </c>
      <c r="F781" s="1">
        <v>3.4809603400982027E-2</v>
      </c>
      <c r="G781" s="1">
        <v>1.1874339521952181E-2</v>
      </c>
      <c r="H781" s="4">
        <f t="shared" si="52"/>
        <v>999</v>
      </c>
      <c r="I781" s="4">
        <f t="shared" si="53"/>
        <v>0</v>
      </c>
    </row>
    <row r="782" spans="1:9" x14ac:dyDescent="0.3">
      <c r="A782" s="5">
        <v>45197</v>
      </c>
      <c r="B782" s="4">
        <v>1411.75</v>
      </c>
      <c r="C782" s="4">
        <v>16367</v>
      </c>
      <c r="D782" s="1">
        <v>3.6878276536952193E-2</v>
      </c>
      <c r="E782" s="1">
        <v>2.3341971461467104E-2</v>
      </c>
      <c r="F782" s="1">
        <v>3.4809603400982027E-2</v>
      </c>
      <c r="G782" s="1">
        <v>1.1874339521952181E-2</v>
      </c>
      <c r="H782" s="4">
        <f t="shared" si="52"/>
        <v>999</v>
      </c>
      <c r="I782" s="4">
        <f t="shared" si="53"/>
        <v>0</v>
      </c>
    </row>
    <row r="783" spans="1:9" x14ac:dyDescent="0.3">
      <c r="A783" s="5">
        <v>45201</v>
      </c>
      <c r="B783" s="4">
        <v>1424.5</v>
      </c>
      <c r="C783" s="4">
        <v>16556</v>
      </c>
      <c r="D783" s="1">
        <v>3.946400235462777E-2</v>
      </c>
      <c r="E783" s="1">
        <v>2.3341971461467104E-2</v>
      </c>
      <c r="F783" s="1">
        <v>3.4809603400982027E-2</v>
      </c>
      <c r="G783" s="1">
        <v>1.1874339521952181E-2</v>
      </c>
      <c r="H783" s="4">
        <f t="shared" si="52"/>
        <v>999</v>
      </c>
      <c r="I783" s="4">
        <f t="shared" si="53"/>
        <v>0</v>
      </c>
    </row>
    <row r="784" spans="1:9" x14ac:dyDescent="0.3">
      <c r="A784" s="5">
        <v>45202</v>
      </c>
      <c r="B784" s="4">
        <v>1414.5</v>
      </c>
      <c r="C784" s="4">
        <v>16411</v>
      </c>
      <c r="D784" s="1">
        <v>3.7644487985301511E-2</v>
      </c>
      <c r="E784" s="1">
        <v>2.3341971461467104E-2</v>
      </c>
      <c r="F784" s="1">
        <v>3.4809603400982027E-2</v>
      </c>
      <c r="G784" s="1">
        <v>1.1874339521952181E-2</v>
      </c>
      <c r="H784" s="4">
        <f t="shared" si="52"/>
        <v>999</v>
      </c>
      <c r="I784" s="4">
        <f t="shared" si="53"/>
        <v>0</v>
      </c>
    </row>
    <row r="785" spans="1:9" x14ac:dyDescent="0.3">
      <c r="A785" s="5">
        <v>45203</v>
      </c>
      <c r="B785" s="4">
        <v>1400</v>
      </c>
      <c r="C785" s="4">
        <v>16245</v>
      </c>
      <c r="D785" s="1">
        <v>3.7786865234375577E-2</v>
      </c>
      <c r="E785" s="1">
        <v>2.3341971461467104E-2</v>
      </c>
      <c r="F785" s="1">
        <v>3.4809603400982027E-2</v>
      </c>
      <c r="G785" s="1">
        <v>1.1874339521952181E-2</v>
      </c>
      <c r="H785" s="4">
        <f t="shared" si="52"/>
        <v>999</v>
      </c>
      <c r="I785" s="4">
        <f t="shared" si="53"/>
        <v>0</v>
      </c>
    </row>
    <row r="786" spans="1:9" x14ac:dyDescent="0.3">
      <c r="A786" s="5">
        <v>45204</v>
      </c>
      <c r="B786" s="4">
        <v>1422</v>
      </c>
      <c r="C786" s="4">
        <v>16457</v>
      </c>
      <c r="D786" s="1">
        <v>3.5064854646478238E-2</v>
      </c>
      <c r="E786" s="1">
        <v>2.3341971461467104E-2</v>
      </c>
      <c r="F786" s="1">
        <v>3.4809603400982027E-2</v>
      </c>
      <c r="G786" s="1">
        <v>1.1874339521952181E-2</v>
      </c>
      <c r="H786" s="4">
        <f t="shared" si="52"/>
        <v>999</v>
      </c>
      <c r="I786" s="4">
        <f t="shared" si="53"/>
        <v>0</v>
      </c>
    </row>
    <row r="787" spans="1:9" x14ac:dyDescent="0.3">
      <c r="A787" s="5">
        <v>45205</v>
      </c>
      <c r="B787" s="4">
        <v>1427.75</v>
      </c>
      <c r="C787" s="4">
        <v>16528</v>
      </c>
      <c r="D787" s="1">
        <v>3.534389044533981E-2</v>
      </c>
      <c r="E787" s="1">
        <v>2.3341971461467104E-2</v>
      </c>
      <c r="F787" s="1">
        <v>3.4809603400982027E-2</v>
      </c>
      <c r="G787" s="1">
        <v>1.1874339521952181E-2</v>
      </c>
      <c r="H787" s="4">
        <f t="shared" si="52"/>
        <v>999</v>
      </c>
      <c r="I787" s="4">
        <f t="shared" si="53"/>
        <v>0</v>
      </c>
    </row>
    <row r="788" spans="1:9" x14ac:dyDescent="0.3">
      <c r="A788" s="5">
        <v>45210</v>
      </c>
      <c r="B788" s="4">
        <v>1448</v>
      </c>
      <c r="C788" s="4">
        <v>16714</v>
      </c>
      <c r="D788" s="1">
        <v>3.2353241360209894E-2</v>
      </c>
      <c r="E788" s="1">
        <v>2.3341971461467104E-2</v>
      </c>
      <c r="F788" s="1">
        <v>3.4809603400982027E-2</v>
      </c>
      <c r="G788" s="1">
        <v>1.1874339521952181E-2</v>
      </c>
      <c r="H788" s="4">
        <f t="shared" si="52"/>
        <v>0</v>
      </c>
      <c r="I788" s="4">
        <f t="shared" si="53"/>
        <v>0</v>
      </c>
    </row>
    <row r="789" spans="1:9" x14ac:dyDescent="0.3">
      <c r="A789" s="5">
        <v>45211</v>
      </c>
      <c r="B789" s="4">
        <v>1459.75</v>
      </c>
      <c r="C789" s="4">
        <v>16848</v>
      </c>
      <c r="D789" s="1">
        <v>3.2253489467375163E-2</v>
      </c>
      <c r="E789" s="1">
        <v>2.3341971461467104E-2</v>
      </c>
      <c r="F789" s="1">
        <v>3.4809603400982027E-2</v>
      </c>
      <c r="G789" s="1">
        <v>1.1874339521952181E-2</v>
      </c>
      <c r="H789" s="4">
        <f t="shared" si="52"/>
        <v>0</v>
      </c>
      <c r="I789" s="4">
        <f t="shared" si="53"/>
        <v>0</v>
      </c>
    </row>
    <row r="790" spans="1:9" x14ac:dyDescent="0.3">
      <c r="A790" s="5">
        <v>45212</v>
      </c>
      <c r="B790" s="4">
        <v>1450</v>
      </c>
      <c r="C790" s="4">
        <v>16771</v>
      </c>
      <c r="D790" s="1">
        <v>3.4445099227730536E-2</v>
      </c>
      <c r="E790" s="1">
        <v>2.3341971461467104E-2</v>
      </c>
      <c r="F790" s="1">
        <v>3.4809603400982027E-2</v>
      </c>
      <c r="G790" s="1">
        <v>1.1874339521952181E-2</v>
      </c>
      <c r="H790" s="4">
        <f t="shared" si="52"/>
        <v>0</v>
      </c>
      <c r="I790" s="4">
        <f t="shared" si="53"/>
        <v>0</v>
      </c>
    </row>
    <row r="791" spans="1:9" x14ac:dyDescent="0.3">
      <c r="A791" s="5">
        <v>45215</v>
      </c>
      <c r="B791" s="4">
        <v>1439</v>
      </c>
      <c r="C791" s="4">
        <v>16649</v>
      </c>
      <c r="D791" s="1">
        <v>3.4770047468584142E-2</v>
      </c>
      <c r="E791" s="1">
        <v>2.3341971461467104E-2</v>
      </c>
      <c r="F791" s="1">
        <v>3.4809603400982027E-2</v>
      </c>
      <c r="G791" s="1">
        <v>1.1874339521952181E-2</v>
      </c>
      <c r="H791" s="4">
        <f t="shared" si="52"/>
        <v>0</v>
      </c>
      <c r="I791" s="4">
        <f t="shared" si="53"/>
        <v>0</v>
      </c>
    </row>
    <row r="792" spans="1:9" x14ac:dyDescent="0.3">
      <c r="A792" s="5">
        <v>45216</v>
      </c>
      <c r="B792" s="4">
        <v>1437.25</v>
      </c>
      <c r="C792" s="4">
        <v>16650</v>
      </c>
      <c r="D792" s="1">
        <v>3.609221440685384E-2</v>
      </c>
      <c r="E792" s="1">
        <v>2.3341971461467104E-2</v>
      </c>
      <c r="F792" s="1">
        <v>3.4809603400982027E-2</v>
      </c>
      <c r="G792" s="1">
        <v>1.1874339521952181E-2</v>
      </c>
      <c r="H792" s="4">
        <f t="shared" si="52"/>
        <v>999</v>
      </c>
      <c r="I792" s="4">
        <f t="shared" si="53"/>
        <v>0</v>
      </c>
    </row>
    <row r="793" spans="1:9" x14ac:dyDescent="0.3">
      <c r="A793" s="5">
        <v>45217</v>
      </c>
      <c r="B793" s="4">
        <v>1419.75</v>
      </c>
      <c r="C793" s="4">
        <v>16426</v>
      </c>
      <c r="D793" s="1">
        <v>3.4752372593473524E-2</v>
      </c>
      <c r="E793" s="1">
        <v>2.3341971461467104E-2</v>
      </c>
      <c r="F793" s="1">
        <v>3.4809603400982027E-2</v>
      </c>
      <c r="G793" s="1">
        <v>1.1874339521952181E-2</v>
      </c>
      <c r="H793" s="4">
        <f t="shared" si="52"/>
        <v>0</v>
      </c>
      <c r="I793" s="4">
        <f t="shared" si="53"/>
        <v>0</v>
      </c>
    </row>
    <row r="794" spans="1:9" x14ac:dyDescent="0.3">
      <c r="A794" s="5">
        <v>45218</v>
      </c>
      <c r="B794" s="4">
        <v>1417</v>
      </c>
      <c r="C794" s="4">
        <v>16461</v>
      </c>
      <c r="D794" s="1">
        <v>3.8969633523730174E-2</v>
      </c>
      <c r="E794" s="1">
        <v>2.3341971461467104E-2</v>
      </c>
      <c r="F794" s="1">
        <v>3.4809603400982027E-2</v>
      </c>
      <c r="G794" s="1">
        <v>1.1874339521952181E-2</v>
      </c>
      <c r="H794" s="4">
        <f t="shared" si="52"/>
        <v>999</v>
      </c>
      <c r="I794" s="4">
        <f t="shared" si="53"/>
        <v>0</v>
      </c>
    </row>
    <row r="795" spans="1:9" x14ac:dyDescent="0.3">
      <c r="A795" s="5">
        <v>45219</v>
      </c>
      <c r="B795" s="4">
        <v>1412.5</v>
      </c>
      <c r="C795" s="4">
        <v>16414</v>
      </c>
      <c r="D795" s="1">
        <v>3.9303673488201296E-2</v>
      </c>
      <c r="E795" s="1">
        <v>2.3341971461467104E-2</v>
      </c>
      <c r="F795" s="1">
        <v>3.4809603400982027E-2</v>
      </c>
      <c r="G795" s="1">
        <v>1.1874339521952181E-2</v>
      </c>
      <c r="H795" s="4">
        <f t="shared" si="52"/>
        <v>999</v>
      </c>
      <c r="I795" s="4">
        <f t="shared" si="53"/>
        <v>0</v>
      </c>
    </row>
    <row r="796" spans="1:9" x14ac:dyDescent="0.3">
      <c r="A796" s="5">
        <v>45222</v>
      </c>
      <c r="B796" s="4">
        <v>1395.75</v>
      </c>
      <c r="C796" s="4">
        <v>16256</v>
      </c>
      <c r="D796" s="1">
        <v>4.1651740402412596E-2</v>
      </c>
      <c r="E796" s="1">
        <v>2.3341971461467104E-2</v>
      </c>
      <c r="F796" s="1">
        <v>3.4809603400982027E-2</v>
      </c>
      <c r="G796" s="1">
        <v>1.1874339521952181E-2</v>
      </c>
      <c r="H796" s="4">
        <f t="shared" si="52"/>
        <v>999</v>
      </c>
      <c r="I796" s="4">
        <f t="shared" si="53"/>
        <v>0</v>
      </c>
    </row>
    <row r="797" spans="1:9" x14ac:dyDescent="0.3">
      <c r="A797" s="5">
        <v>45223</v>
      </c>
      <c r="B797" s="4">
        <v>1400.25</v>
      </c>
      <c r="C797" s="4">
        <v>16333</v>
      </c>
      <c r="D797" s="1">
        <v>4.3222320325983832E-2</v>
      </c>
      <c r="E797" s="1">
        <v>2.3341971461467104E-2</v>
      </c>
      <c r="F797" s="1">
        <v>3.4809603400982027E-2</v>
      </c>
      <c r="G797" s="1">
        <v>1.1874339521952181E-2</v>
      </c>
      <c r="H797" s="4">
        <f t="shared" si="52"/>
        <v>999</v>
      </c>
      <c r="I797" s="4">
        <f t="shared" si="53"/>
        <v>0</v>
      </c>
    </row>
    <row r="798" spans="1:9" x14ac:dyDescent="0.3">
      <c r="A798" s="5">
        <v>45224</v>
      </c>
      <c r="B798" s="4">
        <v>1405.25</v>
      </c>
      <c r="C798" s="4">
        <v>16358</v>
      </c>
      <c r="D798" s="1">
        <v>4.110156574304713E-2</v>
      </c>
      <c r="E798" s="1">
        <v>2.3341971461467104E-2</v>
      </c>
      <c r="F798" s="1">
        <v>3.4809603400982027E-2</v>
      </c>
      <c r="G798" s="1">
        <v>1.1874339521952181E-2</v>
      </c>
      <c r="H798" s="4">
        <f t="shared" si="52"/>
        <v>999</v>
      </c>
      <c r="I798" s="4">
        <f t="shared" si="53"/>
        <v>0</v>
      </c>
    </row>
    <row r="799" spans="1:9" x14ac:dyDescent="0.3">
      <c r="A799" s="5">
        <v>45225</v>
      </c>
      <c r="B799" s="4">
        <v>1379</v>
      </c>
      <c r="C799" s="4">
        <v>16066</v>
      </c>
      <c r="D799" s="1">
        <v>4.1981446964890035E-2</v>
      </c>
      <c r="E799" s="1">
        <v>2.3341971461467104E-2</v>
      </c>
      <c r="F799" s="1">
        <v>3.4809603400982027E-2</v>
      </c>
      <c r="G799" s="1">
        <v>1.1874339521952181E-2</v>
      </c>
      <c r="H799" s="4">
        <f t="shared" si="52"/>
        <v>999</v>
      </c>
      <c r="I799" s="4">
        <f t="shared" si="53"/>
        <v>0</v>
      </c>
    </row>
    <row r="800" spans="1:9" x14ac:dyDescent="0.3">
      <c r="A800" s="5">
        <v>45226</v>
      </c>
      <c r="B800" s="4">
        <v>1392.5</v>
      </c>
      <c r="C800" s="4">
        <v>16152</v>
      </c>
      <c r="D800" s="1">
        <v>3.7403220377020041E-2</v>
      </c>
      <c r="E800" s="1">
        <v>2.3341971461467104E-2</v>
      </c>
      <c r="F800" s="1">
        <v>3.4809603400982027E-2</v>
      </c>
      <c r="G800" s="1">
        <v>1.1874339521952181E-2</v>
      </c>
      <c r="H800" s="4">
        <f t="shared" si="52"/>
        <v>999</v>
      </c>
      <c r="I800" s="4">
        <f t="shared" si="53"/>
        <v>0</v>
      </c>
    </row>
    <row r="801" spans="1:9" x14ac:dyDescent="0.3">
      <c r="A801" s="5">
        <v>45229</v>
      </c>
      <c r="B801" s="4">
        <v>1388.75</v>
      </c>
      <c r="C801" s="4">
        <v>16160</v>
      </c>
      <c r="D801" s="1">
        <v>4.0719696969697239E-2</v>
      </c>
      <c r="E801" s="1">
        <v>2.3341971461467104E-2</v>
      </c>
      <c r="F801" s="1">
        <v>3.4809603400982027E-2</v>
      </c>
      <c r="G801" s="1">
        <v>1.1874339521952181E-2</v>
      </c>
      <c r="H801" s="4">
        <f t="shared" si="52"/>
        <v>999</v>
      </c>
      <c r="I801" s="4">
        <f t="shared" si="53"/>
        <v>0</v>
      </c>
    </row>
    <row r="802" spans="1:9" x14ac:dyDescent="0.3">
      <c r="A802" s="5">
        <v>45230</v>
      </c>
      <c r="B802" s="4">
        <v>1376.25</v>
      </c>
      <c r="C802" s="4">
        <v>15997</v>
      </c>
      <c r="D802" s="1">
        <v>3.9579489763094333E-2</v>
      </c>
      <c r="E802" s="1">
        <v>2.3341971461467104E-2</v>
      </c>
      <c r="F802" s="1">
        <v>3.4809603400982027E-2</v>
      </c>
      <c r="G802" s="1">
        <v>1.1874339521952181E-2</v>
      </c>
      <c r="H802" s="4">
        <f t="shared" si="52"/>
        <v>999</v>
      </c>
      <c r="I802" s="4">
        <f t="shared" si="53"/>
        <v>0</v>
      </c>
    </row>
    <row r="803" spans="1:9" x14ac:dyDescent="0.3">
      <c r="A803" s="5">
        <v>45231</v>
      </c>
      <c r="B803" s="4">
        <v>1385</v>
      </c>
      <c r="C803" s="4">
        <v>16050</v>
      </c>
      <c r="D803" s="1">
        <v>3.6434242441335751E-2</v>
      </c>
      <c r="E803" s="1">
        <v>2.3341971461467104E-2</v>
      </c>
      <c r="F803" s="1">
        <v>3.4809603400982027E-2</v>
      </c>
      <c r="G803" s="1">
        <v>1.1874339521952181E-2</v>
      </c>
      <c r="H803" s="4">
        <f t="shared" si="52"/>
        <v>999</v>
      </c>
      <c r="I803" s="4">
        <f t="shared" si="53"/>
        <v>0</v>
      </c>
    </row>
    <row r="804" spans="1:9" x14ac:dyDescent="0.3">
      <c r="A804" s="5">
        <v>45232</v>
      </c>
      <c r="B804" s="4">
        <v>1414.75</v>
      </c>
      <c r="C804" s="4">
        <v>16389</v>
      </c>
      <c r="D804" s="1">
        <v>3.607034287197397E-2</v>
      </c>
      <c r="E804" s="1">
        <v>2.3341971461467104E-2</v>
      </c>
      <c r="F804" s="1">
        <v>3.4809603400982027E-2</v>
      </c>
      <c r="G804" s="1">
        <v>1.1874339521952181E-2</v>
      </c>
      <c r="H804" s="4">
        <f t="shared" si="52"/>
        <v>999</v>
      </c>
      <c r="I804" s="4">
        <f t="shared" si="53"/>
        <v>0</v>
      </c>
    </row>
    <row r="805" spans="1:9" x14ac:dyDescent="0.3">
      <c r="A805" s="5">
        <v>45233</v>
      </c>
      <c r="B805" s="4">
        <v>1427.5</v>
      </c>
      <c r="C805" s="4">
        <v>16514</v>
      </c>
      <c r="D805" s="1">
        <v>3.4648072643024053E-2</v>
      </c>
      <c r="E805" s="1">
        <v>2.3341971461467104E-2</v>
      </c>
      <c r="F805" s="1">
        <v>3.4809603400982027E-2</v>
      </c>
      <c r="G805" s="1">
        <v>1.1874339521952181E-2</v>
      </c>
      <c r="H805" s="4">
        <f t="shared" si="52"/>
        <v>0</v>
      </c>
      <c r="I805" s="4">
        <f t="shared" si="53"/>
        <v>0</v>
      </c>
    </row>
    <row r="806" spans="1:9" x14ac:dyDescent="0.3">
      <c r="A806" s="5">
        <v>45236</v>
      </c>
      <c r="B806" s="4">
        <v>1437.5</v>
      </c>
      <c r="C806" s="4">
        <v>16673</v>
      </c>
      <c r="D806" s="1">
        <v>3.7343014039855404E-2</v>
      </c>
      <c r="E806" s="1">
        <v>2.3341971461467104E-2</v>
      </c>
      <c r="F806" s="1">
        <v>3.4809603400982027E-2</v>
      </c>
      <c r="G806" s="1">
        <v>1.1874339521952181E-2</v>
      </c>
      <c r="H806" s="4">
        <f t="shared" si="52"/>
        <v>999</v>
      </c>
      <c r="I806" s="4">
        <f t="shared" si="53"/>
        <v>0</v>
      </c>
    </row>
    <row r="807" spans="1:9" x14ac:dyDescent="0.3">
      <c r="A807" s="5">
        <v>45237</v>
      </c>
      <c r="B807" s="4">
        <v>1440.5</v>
      </c>
      <c r="C807" s="4">
        <v>16708</v>
      </c>
      <c r="D807" s="1">
        <v>3.735569066007205E-2</v>
      </c>
      <c r="E807" s="1">
        <v>2.3341971461467104E-2</v>
      </c>
      <c r="F807" s="1">
        <v>3.4809603400982027E-2</v>
      </c>
      <c r="G807" s="1">
        <v>1.1874339521952181E-2</v>
      </c>
      <c r="H807" s="4">
        <f t="shared" si="52"/>
        <v>999</v>
      </c>
      <c r="I807" s="4">
        <f t="shared" si="53"/>
        <v>0</v>
      </c>
    </row>
    <row r="808" spans="1:9" x14ac:dyDescent="0.3">
      <c r="A808" s="5">
        <v>45238</v>
      </c>
      <c r="B808" s="4">
        <v>1447.5</v>
      </c>
      <c r="C808" s="4">
        <v>16752</v>
      </c>
      <c r="D808" s="1">
        <v>3.5057750431779056E-2</v>
      </c>
      <c r="E808" s="1">
        <v>2.3341971461467104E-2</v>
      </c>
      <c r="F808" s="1">
        <v>3.4809603400982027E-2</v>
      </c>
      <c r="G808" s="1">
        <v>1.1874339521952181E-2</v>
      </c>
      <c r="H808" s="4">
        <f t="shared" si="52"/>
        <v>999</v>
      </c>
      <c r="I808" s="4">
        <f t="shared" si="53"/>
        <v>0</v>
      </c>
    </row>
    <row r="809" spans="1:9" x14ac:dyDescent="0.3">
      <c r="A809" s="5">
        <v>45239</v>
      </c>
      <c r="B809" s="4">
        <v>1452</v>
      </c>
      <c r="C809" s="4">
        <v>16763</v>
      </c>
      <c r="D809" s="1">
        <v>3.2527478711116942E-2</v>
      </c>
      <c r="E809" s="1">
        <v>2.3341971461467104E-2</v>
      </c>
      <c r="F809" s="1">
        <v>3.4809603400982027E-2</v>
      </c>
      <c r="G809" s="1">
        <v>1.1874339521952181E-2</v>
      </c>
      <c r="H809" s="4">
        <f t="shared" si="52"/>
        <v>0</v>
      </c>
      <c r="I809" s="4">
        <f t="shared" si="53"/>
        <v>0</v>
      </c>
    </row>
    <row r="810" spans="1:9" x14ac:dyDescent="0.3">
      <c r="A810" s="5">
        <v>45240</v>
      </c>
      <c r="B810" s="4">
        <v>1446.5</v>
      </c>
      <c r="C810" s="4">
        <v>16732</v>
      </c>
      <c r="D810" s="1">
        <v>3.4536713979145262E-2</v>
      </c>
      <c r="E810" s="1">
        <v>2.3341971461467104E-2</v>
      </c>
      <c r="F810" s="1">
        <v>3.4809603400982027E-2</v>
      </c>
      <c r="G810" s="1">
        <v>1.1874339521952181E-2</v>
      </c>
      <c r="H810" s="4">
        <f t="shared" si="52"/>
        <v>0</v>
      </c>
      <c r="I810" s="4">
        <f t="shared" si="53"/>
        <v>0</v>
      </c>
    </row>
    <row r="811" spans="1:9" x14ac:dyDescent="0.3">
      <c r="A811" s="5">
        <v>45243</v>
      </c>
      <c r="B811" s="4">
        <v>1459.75</v>
      </c>
      <c r="C811" s="4">
        <v>16874</v>
      </c>
      <c r="D811" s="1">
        <v>3.3846473247416853E-2</v>
      </c>
      <c r="E811" s="1">
        <v>2.3341971461467104E-2</v>
      </c>
      <c r="F811" s="1">
        <v>3.4809603400982027E-2</v>
      </c>
      <c r="G811" s="1">
        <v>1.1874339521952181E-2</v>
      </c>
      <c r="H811" s="4">
        <f t="shared" si="52"/>
        <v>0</v>
      </c>
      <c r="I811" s="4">
        <f t="shared" si="53"/>
        <v>0</v>
      </c>
    </row>
    <row r="812" spans="1:9" x14ac:dyDescent="0.3">
      <c r="A812" s="5">
        <v>45244</v>
      </c>
      <c r="B812" s="4">
        <v>1463.5</v>
      </c>
      <c r="C812" s="4">
        <v>16948</v>
      </c>
      <c r="D812" s="1">
        <v>3.5719655719735899E-2</v>
      </c>
      <c r="E812" s="1">
        <v>2.3341971461467104E-2</v>
      </c>
      <c r="F812" s="1">
        <v>3.4809603400982027E-2</v>
      </c>
      <c r="G812" s="1">
        <v>1.1874339521952181E-2</v>
      </c>
      <c r="H812" s="4">
        <f t="shared" si="52"/>
        <v>999</v>
      </c>
      <c r="I812" s="4">
        <f t="shared" si="53"/>
        <v>0</v>
      </c>
    </row>
    <row r="813" spans="1:9" x14ac:dyDescent="0.3">
      <c r="A813" s="5">
        <v>45245</v>
      </c>
      <c r="B813" s="4">
        <v>1481.75</v>
      </c>
      <c r="C813" s="4">
        <v>17123</v>
      </c>
      <c r="D813" s="1">
        <v>3.3526009592402151E-2</v>
      </c>
      <c r="E813" s="1">
        <v>2.3341971461467104E-2</v>
      </c>
      <c r="F813" s="1">
        <v>3.4809603400982027E-2</v>
      </c>
      <c r="G813" s="1">
        <v>1.1874339521952181E-2</v>
      </c>
      <c r="H813" s="4">
        <f t="shared" si="52"/>
        <v>0</v>
      </c>
      <c r="I813" s="4">
        <f t="shared" si="53"/>
        <v>0</v>
      </c>
    </row>
    <row r="814" spans="1:9" x14ac:dyDescent="0.3">
      <c r="A814" s="5">
        <v>45246</v>
      </c>
      <c r="B814" s="4">
        <v>1481.25</v>
      </c>
      <c r="C814" s="4">
        <v>17186</v>
      </c>
      <c r="D814" s="1">
        <v>3.7678775492264505E-2</v>
      </c>
      <c r="E814" s="1">
        <v>2.3341971461467104E-2</v>
      </c>
      <c r="F814" s="1">
        <v>3.4809603400982027E-2</v>
      </c>
      <c r="G814" s="1">
        <v>1.1874339521952181E-2</v>
      </c>
      <c r="H814" s="4">
        <f t="shared" si="52"/>
        <v>999</v>
      </c>
      <c r="I814" s="4">
        <f t="shared" si="53"/>
        <v>0</v>
      </c>
    </row>
    <row r="1058" spans="1:1" x14ac:dyDescent="0.3">
      <c r="A1058" s="5"/>
    </row>
    <row r="1059" spans="1:1" x14ac:dyDescent="0.3">
      <c r="A1059" s="5"/>
    </row>
    <row r="1060" spans="1:1" x14ac:dyDescent="0.3">
      <c r="A1060" s="5"/>
    </row>
    <row r="1061" spans="1:1" x14ac:dyDescent="0.3">
      <c r="A1061" s="5"/>
    </row>
    <row r="1062" spans="1:1" x14ac:dyDescent="0.3">
      <c r="A1062" s="5"/>
    </row>
    <row r="1063" spans="1:1" x14ac:dyDescent="0.3">
      <c r="A1063" s="5"/>
    </row>
    <row r="1064" spans="1:1" x14ac:dyDescent="0.3">
      <c r="A1064" s="5"/>
    </row>
    <row r="1065" spans="1:1" x14ac:dyDescent="0.3">
      <c r="A1065" s="5"/>
    </row>
    <row r="1066" spans="1:1" x14ac:dyDescent="0.3">
      <c r="A1066" s="5"/>
    </row>
    <row r="1067" spans="1:1" x14ac:dyDescent="0.3">
      <c r="A1067" s="5"/>
    </row>
    <row r="1068" spans="1:1" x14ac:dyDescent="0.3">
      <c r="A1068" s="5"/>
    </row>
    <row r="1069" spans="1:1" x14ac:dyDescent="0.3">
      <c r="A1069" s="5"/>
    </row>
    <row r="1070" spans="1:1" x14ac:dyDescent="0.3">
      <c r="A1070" s="5"/>
    </row>
    <row r="1071" spans="1:1" x14ac:dyDescent="0.3">
      <c r="A1071" s="5"/>
    </row>
    <row r="1072" spans="1:1" x14ac:dyDescent="0.3">
      <c r="A1072" s="5"/>
    </row>
    <row r="1073" spans="1:1" x14ac:dyDescent="0.3">
      <c r="A1073" s="5"/>
    </row>
    <row r="1074" spans="1:1" x14ac:dyDescent="0.3">
      <c r="A1074" s="5"/>
    </row>
    <row r="1075" spans="1:1" x14ac:dyDescent="0.3">
      <c r="A1075" s="5"/>
    </row>
    <row r="1076" spans="1:1" x14ac:dyDescent="0.3">
      <c r="A1076" s="5"/>
    </row>
    <row r="1077" spans="1:1" x14ac:dyDescent="0.3">
      <c r="A1077" s="5"/>
    </row>
    <row r="1078" spans="1:1" x14ac:dyDescent="0.3">
      <c r="A1078" s="5"/>
    </row>
    <row r="1079" spans="1:1" x14ac:dyDescent="0.3">
      <c r="A1079" s="5"/>
    </row>
    <row r="1080" spans="1:1" x14ac:dyDescent="0.3">
      <c r="A1080" s="5"/>
    </row>
    <row r="1081" spans="1:1" x14ac:dyDescent="0.3">
      <c r="A1081" s="5"/>
    </row>
    <row r="1082" spans="1:1" x14ac:dyDescent="0.3">
      <c r="A1082" s="5"/>
    </row>
    <row r="1083" spans="1:1" x14ac:dyDescent="0.3">
      <c r="A1083" s="5"/>
    </row>
    <row r="1084" spans="1:1" x14ac:dyDescent="0.3">
      <c r="A1084" s="5"/>
    </row>
    <row r="1085" spans="1:1" x14ac:dyDescent="0.3">
      <c r="A1085" s="5"/>
    </row>
    <row r="1086" spans="1:1" x14ac:dyDescent="0.3">
      <c r="A1086" s="5"/>
    </row>
    <row r="1087" spans="1:1" x14ac:dyDescent="0.3">
      <c r="A1087" s="5"/>
    </row>
    <row r="1088" spans="1:1" x14ac:dyDescent="0.3">
      <c r="A1088" s="5"/>
    </row>
    <row r="1089" spans="1:1" x14ac:dyDescent="0.3">
      <c r="A1089" s="5"/>
    </row>
    <row r="1090" spans="1:1" x14ac:dyDescent="0.3">
      <c r="A1090" s="5"/>
    </row>
    <row r="1091" spans="1:1" x14ac:dyDescent="0.3">
      <c r="A1091" s="5"/>
    </row>
    <row r="1092" spans="1:1" x14ac:dyDescent="0.3">
      <c r="A1092" s="5"/>
    </row>
    <row r="1093" spans="1:1" x14ac:dyDescent="0.3">
      <c r="A1093" s="5"/>
    </row>
    <row r="1094" spans="1:1" x14ac:dyDescent="0.3">
      <c r="A1094" s="5"/>
    </row>
    <row r="1095" spans="1:1" x14ac:dyDescent="0.3">
      <c r="A1095" s="5"/>
    </row>
    <row r="1096" spans="1:1" x14ac:dyDescent="0.3">
      <c r="A1096" s="5"/>
    </row>
    <row r="1097" spans="1:1" x14ac:dyDescent="0.3">
      <c r="A1097" s="5"/>
    </row>
    <row r="1098" spans="1:1" x14ac:dyDescent="0.3">
      <c r="A1098" s="5"/>
    </row>
    <row r="1099" spans="1:1" x14ac:dyDescent="0.3">
      <c r="A1099" s="5"/>
    </row>
    <row r="1100" spans="1:1" x14ac:dyDescent="0.3">
      <c r="A1100" s="5"/>
    </row>
    <row r="1101" spans="1:1" x14ac:dyDescent="0.3">
      <c r="A1101" s="5"/>
    </row>
    <row r="1102" spans="1:1" x14ac:dyDescent="0.3">
      <c r="A1102" s="5"/>
    </row>
    <row r="1103" spans="1:1" x14ac:dyDescent="0.3">
      <c r="A1103" s="5"/>
    </row>
    <row r="1104" spans="1:1" x14ac:dyDescent="0.3">
      <c r="A1104" s="5"/>
    </row>
    <row r="1105" spans="1:1" x14ac:dyDescent="0.3">
      <c r="A1105" s="5"/>
    </row>
    <row r="1106" spans="1:1" x14ac:dyDescent="0.3">
      <c r="A1106" s="5"/>
    </row>
    <row r="1107" spans="1:1" x14ac:dyDescent="0.3">
      <c r="A1107" s="5"/>
    </row>
    <row r="1108" spans="1:1" x14ac:dyDescent="0.3">
      <c r="A1108" s="5"/>
    </row>
    <row r="1109" spans="1:1" x14ac:dyDescent="0.3">
      <c r="A1109" s="5"/>
    </row>
    <row r="1110" spans="1:1" x14ac:dyDescent="0.3">
      <c r="A1110" s="5"/>
    </row>
    <row r="1111" spans="1:1" x14ac:dyDescent="0.3">
      <c r="A1111" s="5"/>
    </row>
    <row r="1112" spans="1:1" x14ac:dyDescent="0.3">
      <c r="A1112" s="5"/>
    </row>
    <row r="1113" spans="1:1" x14ac:dyDescent="0.3">
      <c r="A1113" s="5"/>
    </row>
    <row r="1114" spans="1:1" x14ac:dyDescent="0.3">
      <c r="A1114" s="5"/>
    </row>
    <row r="1115" spans="1:1" x14ac:dyDescent="0.3">
      <c r="A1115" s="5"/>
    </row>
    <row r="1116" spans="1:1" x14ac:dyDescent="0.3">
      <c r="A1116" s="5"/>
    </row>
    <row r="1117" spans="1:1" x14ac:dyDescent="0.3">
      <c r="A1117" s="5"/>
    </row>
    <row r="1118" spans="1:1" x14ac:dyDescent="0.3">
      <c r="A1118" s="5"/>
    </row>
    <row r="1119" spans="1:1" x14ac:dyDescent="0.3">
      <c r="A1119" s="5"/>
    </row>
    <row r="1120" spans="1:1" x14ac:dyDescent="0.3">
      <c r="A1120" s="5"/>
    </row>
    <row r="1121" spans="1:1" x14ac:dyDescent="0.3">
      <c r="A1121" s="5"/>
    </row>
    <row r="1122" spans="1:1" x14ac:dyDescent="0.3">
      <c r="A1122" s="5"/>
    </row>
    <row r="1123" spans="1:1" x14ac:dyDescent="0.3">
      <c r="A1123" s="5"/>
    </row>
    <row r="1124" spans="1:1" x14ac:dyDescent="0.3">
      <c r="A1124" s="5"/>
    </row>
    <row r="1125" spans="1:1" x14ac:dyDescent="0.3">
      <c r="A1125" s="5"/>
    </row>
    <row r="1126" spans="1:1" x14ac:dyDescent="0.3">
      <c r="A1126" s="5"/>
    </row>
    <row r="1127" spans="1:1" x14ac:dyDescent="0.3">
      <c r="A1127" s="5"/>
    </row>
    <row r="1128" spans="1:1" x14ac:dyDescent="0.3">
      <c r="A1128" s="5"/>
    </row>
    <row r="1129" spans="1:1" x14ac:dyDescent="0.3">
      <c r="A1129" s="5"/>
    </row>
    <row r="1130" spans="1:1" x14ac:dyDescent="0.3">
      <c r="A1130" s="5"/>
    </row>
    <row r="1131" spans="1:1" x14ac:dyDescent="0.3">
      <c r="A1131" s="5"/>
    </row>
    <row r="1132" spans="1:1" x14ac:dyDescent="0.3">
      <c r="A1132" s="5"/>
    </row>
    <row r="1133" spans="1:1" x14ac:dyDescent="0.3">
      <c r="A1133" s="5"/>
    </row>
    <row r="1134" spans="1:1" x14ac:dyDescent="0.3">
      <c r="A1134" s="5"/>
    </row>
    <row r="1135" spans="1:1" x14ac:dyDescent="0.3">
      <c r="A1135" s="5"/>
    </row>
    <row r="1136" spans="1:1" x14ac:dyDescent="0.3">
      <c r="A1136" s="5"/>
    </row>
    <row r="1137" spans="1:1" x14ac:dyDescent="0.3">
      <c r="A1137" s="5"/>
    </row>
    <row r="1138" spans="1:1" x14ac:dyDescent="0.3">
      <c r="A1138" s="5"/>
    </row>
    <row r="1139" spans="1:1" x14ac:dyDescent="0.3">
      <c r="A1139" s="5"/>
    </row>
    <row r="1140" spans="1:1" x14ac:dyDescent="0.3">
      <c r="A1140" s="5"/>
    </row>
    <row r="1141" spans="1:1" x14ac:dyDescent="0.3">
      <c r="A1141" s="5"/>
    </row>
    <row r="1142" spans="1:1" x14ac:dyDescent="0.3">
      <c r="A1142" s="5"/>
    </row>
    <row r="1143" spans="1:1" x14ac:dyDescent="0.3">
      <c r="A1143" s="5"/>
    </row>
    <row r="1144" spans="1:1" x14ac:dyDescent="0.3">
      <c r="A1144" s="5"/>
    </row>
    <row r="1145" spans="1:1" x14ac:dyDescent="0.3">
      <c r="A1145" s="5"/>
    </row>
    <row r="1146" spans="1:1" x14ac:dyDescent="0.3">
      <c r="A1146" s="5"/>
    </row>
    <row r="1147" spans="1:1" x14ac:dyDescent="0.3">
      <c r="A1147" s="5"/>
    </row>
    <row r="1148" spans="1:1" x14ac:dyDescent="0.3">
      <c r="A1148" s="5"/>
    </row>
    <row r="1149" spans="1:1" x14ac:dyDescent="0.3">
      <c r="A1149" s="5"/>
    </row>
    <row r="1150" spans="1:1" x14ac:dyDescent="0.3">
      <c r="A1150" s="5"/>
    </row>
    <row r="1151" spans="1:1" x14ac:dyDescent="0.3">
      <c r="A1151" s="5"/>
    </row>
    <row r="1152" spans="1:1" x14ac:dyDescent="0.3">
      <c r="A1152" s="5"/>
    </row>
    <row r="1153" spans="1:1" x14ac:dyDescent="0.3">
      <c r="A1153" s="5"/>
    </row>
    <row r="1154" spans="1:1" x14ac:dyDescent="0.3">
      <c r="A1154" s="5"/>
    </row>
    <row r="1155" spans="1:1" x14ac:dyDescent="0.3">
      <c r="A1155" s="5"/>
    </row>
    <row r="1156" spans="1:1" x14ac:dyDescent="0.3">
      <c r="A1156" s="5"/>
    </row>
    <row r="1157" spans="1:1" x14ac:dyDescent="0.3">
      <c r="A1157" s="5"/>
    </row>
    <row r="1158" spans="1:1" x14ac:dyDescent="0.3">
      <c r="A1158" s="5"/>
    </row>
    <row r="1159" spans="1:1" x14ac:dyDescent="0.3">
      <c r="A1159" s="5"/>
    </row>
    <row r="1160" spans="1:1" x14ac:dyDescent="0.3">
      <c r="A1160" s="5"/>
    </row>
    <row r="1161" spans="1:1" x14ac:dyDescent="0.3">
      <c r="A1161" s="5"/>
    </row>
    <row r="1162" spans="1:1" x14ac:dyDescent="0.3">
      <c r="A1162" s="5"/>
    </row>
    <row r="1163" spans="1:1" x14ac:dyDescent="0.3">
      <c r="A1163" s="5"/>
    </row>
    <row r="1164" spans="1:1" x14ac:dyDescent="0.3">
      <c r="A1164" s="5"/>
    </row>
    <row r="1165" spans="1:1" x14ac:dyDescent="0.3">
      <c r="A1165" s="5"/>
    </row>
    <row r="1166" spans="1:1" x14ac:dyDescent="0.3">
      <c r="A1166" s="5"/>
    </row>
    <row r="1167" spans="1:1" x14ac:dyDescent="0.3">
      <c r="A1167" s="5"/>
    </row>
    <row r="1168" spans="1:1" x14ac:dyDescent="0.3">
      <c r="A1168" s="5"/>
    </row>
    <row r="1169" spans="1:1" x14ac:dyDescent="0.3">
      <c r="A1169" s="5"/>
    </row>
    <row r="1170" spans="1:1" x14ac:dyDescent="0.3">
      <c r="A1170" s="5"/>
    </row>
    <row r="1171" spans="1:1" x14ac:dyDescent="0.3">
      <c r="A1171" s="5"/>
    </row>
    <row r="1172" spans="1:1" x14ac:dyDescent="0.3">
      <c r="A1172" s="5"/>
    </row>
    <row r="1173" spans="1:1" x14ac:dyDescent="0.3">
      <c r="A1173" s="5"/>
    </row>
    <row r="1174" spans="1:1" x14ac:dyDescent="0.3">
      <c r="A1174" s="5"/>
    </row>
    <row r="1175" spans="1:1" x14ac:dyDescent="0.3">
      <c r="A1175" s="5"/>
    </row>
    <row r="1176" spans="1:1" x14ac:dyDescent="0.3">
      <c r="A1176" s="5"/>
    </row>
    <row r="1177" spans="1:1" x14ac:dyDescent="0.3">
      <c r="A1177" s="5"/>
    </row>
    <row r="1178" spans="1:1" x14ac:dyDescent="0.3">
      <c r="A1178" s="5"/>
    </row>
    <row r="1179" spans="1:1" x14ac:dyDescent="0.3">
      <c r="A1179" s="5"/>
    </row>
    <row r="1180" spans="1:1" x14ac:dyDescent="0.3">
      <c r="A1180" s="5"/>
    </row>
    <row r="1181" spans="1:1" x14ac:dyDescent="0.3">
      <c r="A1181" s="5"/>
    </row>
    <row r="1182" spans="1:1" x14ac:dyDescent="0.3">
      <c r="A1182" s="5"/>
    </row>
    <row r="1183" spans="1:1" x14ac:dyDescent="0.3">
      <c r="A1183" s="5"/>
    </row>
    <row r="1184" spans="1:1" x14ac:dyDescent="0.3">
      <c r="A1184" s="5"/>
    </row>
    <row r="1185" spans="1:1" x14ac:dyDescent="0.3">
      <c r="A1185" s="5"/>
    </row>
    <row r="1186" spans="1:1" x14ac:dyDescent="0.3">
      <c r="A1186" s="5"/>
    </row>
    <row r="1187" spans="1:1" x14ac:dyDescent="0.3">
      <c r="A1187" s="5"/>
    </row>
    <row r="1188" spans="1:1" x14ac:dyDescent="0.3">
      <c r="A1188" s="5"/>
    </row>
    <row r="1189" spans="1:1" x14ac:dyDescent="0.3">
      <c r="A1189" s="5"/>
    </row>
    <row r="1190" spans="1:1" x14ac:dyDescent="0.3">
      <c r="A1190" s="5"/>
    </row>
    <row r="1191" spans="1:1" x14ac:dyDescent="0.3">
      <c r="A1191" s="5"/>
    </row>
    <row r="1192" spans="1:1" x14ac:dyDescent="0.3">
      <c r="A1192" s="5"/>
    </row>
    <row r="1193" spans="1:1" x14ac:dyDescent="0.3">
      <c r="A1193" s="5"/>
    </row>
    <row r="1194" spans="1:1" x14ac:dyDescent="0.3">
      <c r="A1194" s="5"/>
    </row>
    <row r="1195" spans="1:1" x14ac:dyDescent="0.3">
      <c r="A1195" s="5"/>
    </row>
    <row r="1196" spans="1:1" x14ac:dyDescent="0.3">
      <c r="A1196" s="5"/>
    </row>
    <row r="1197" spans="1:1" x14ac:dyDescent="0.3">
      <c r="A1197" s="5"/>
    </row>
    <row r="1198" spans="1:1" x14ac:dyDescent="0.3">
      <c r="A1198" s="5"/>
    </row>
    <row r="1199" spans="1:1" x14ac:dyDescent="0.3">
      <c r="A1199" s="5"/>
    </row>
    <row r="1200" spans="1:1" x14ac:dyDescent="0.3">
      <c r="A1200" s="5"/>
    </row>
    <row r="1201" spans="1:1" x14ac:dyDescent="0.3">
      <c r="A1201" s="5"/>
    </row>
    <row r="1202" spans="1:1" x14ac:dyDescent="0.3">
      <c r="A1202" s="5"/>
    </row>
    <row r="1203" spans="1:1" x14ac:dyDescent="0.3">
      <c r="A1203" s="5"/>
    </row>
    <row r="1204" spans="1:1" x14ac:dyDescent="0.3">
      <c r="A1204" s="5"/>
    </row>
    <row r="1205" spans="1:1" x14ac:dyDescent="0.3">
      <c r="A1205" s="5"/>
    </row>
    <row r="1206" spans="1:1" x14ac:dyDescent="0.3">
      <c r="A1206" s="5"/>
    </row>
    <row r="1207" spans="1:1" x14ac:dyDescent="0.3">
      <c r="A1207" s="5"/>
    </row>
    <row r="1208" spans="1:1" x14ac:dyDescent="0.3">
      <c r="A1208" s="5"/>
    </row>
    <row r="1209" spans="1:1" x14ac:dyDescent="0.3">
      <c r="A1209" s="5"/>
    </row>
    <row r="1210" spans="1:1" x14ac:dyDescent="0.3">
      <c r="A1210" s="5"/>
    </row>
    <row r="1211" spans="1:1" x14ac:dyDescent="0.3">
      <c r="A1211" s="5"/>
    </row>
    <row r="1212" spans="1:1" x14ac:dyDescent="0.3">
      <c r="A1212" s="5"/>
    </row>
    <row r="1213" spans="1:1" x14ac:dyDescent="0.3">
      <c r="A1213" s="5"/>
    </row>
    <row r="1214" spans="1:1" x14ac:dyDescent="0.3">
      <c r="A1214" s="5"/>
    </row>
    <row r="1215" spans="1:1" x14ac:dyDescent="0.3">
      <c r="A1215" s="5"/>
    </row>
    <row r="1216" spans="1:1" x14ac:dyDescent="0.3">
      <c r="A1216" s="5"/>
    </row>
    <row r="1217" spans="1:1" x14ac:dyDescent="0.3">
      <c r="A1217" s="5"/>
    </row>
    <row r="1218" spans="1:1" x14ac:dyDescent="0.3">
      <c r="A1218" s="5"/>
    </row>
    <row r="1219" spans="1:1" x14ac:dyDescent="0.3">
      <c r="A1219" s="5"/>
    </row>
    <row r="1220" spans="1:1" x14ac:dyDescent="0.3">
      <c r="A1220" s="5"/>
    </row>
    <row r="1221" spans="1:1" x14ac:dyDescent="0.3">
      <c r="A1221" s="5"/>
    </row>
    <row r="1222" spans="1:1" x14ac:dyDescent="0.3">
      <c r="A1222" s="5"/>
    </row>
    <row r="1223" spans="1:1" x14ac:dyDescent="0.3">
      <c r="A1223" s="5"/>
    </row>
    <row r="1224" spans="1:1" x14ac:dyDescent="0.3">
      <c r="A1224" s="5"/>
    </row>
    <row r="1225" spans="1:1" x14ac:dyDescent="0.3">
      <c r="A1225" s="5"/>
    </row>
    <row r="1226" spans="1:1" x14ac:dyDescent="0.3">
      <c r="A1226" s="5"/>
    </row>
    <row r="1227" spans="1:1" x14ac:dyDescent="0.3">
      <c r="A1227" s="5"/>
    </row>
    <row r="1228" spans="1:1" x14ac:dyDescent="0.3">
      <c r="A1228" s="5"/>
    </row>
    <row r="1229" spans="1:1" x14ac:dyDescent="0.3">
      <c r="A1229" s="5"/>
    </row>
    <row r="1230" spans="1:1" x14ac:dyDescent="0.3">
      <c r="A1230" s="5"/>
    </row>
    <row r="1231" spans="1:1" x14ac:dyDescent="0.3">
      <c r="A1231" s="5"/>
    </row>
    <row r="1232" spans="1:1" x14ac:dyDescent="0.3">
      <c r="A1232" s="5"/>
    </row>
    <row r="1233" spans="1:1" x14ac:dyDescent="0.3">
      <c r="A1233" s="5"/>
    </row>
    <row r="1234" spans="1:1" x14ac:dyDescent="0.3">
      <c r="A1234" s="5"/>
    </row>
    <row r="1235" spans="1:1" x14ac:dyDescent="0.3">
      <c r="A1235" s="5"/>
    </row>
    <row r="1236" spans="1:1" x14ac:dyDescent="0.3">
      <c r="A1236" s="5"/>
    </row>
    <row r="1237" spans="1:1" x14ac:dyDescent="0.3">
      <c r="A1237" s="5"/>
    </row>
    <row r="1238" spans="1:1" x14ac:dyDescent="0.3">
      <c r="A1238" s="5"/>
    </row>
    <row r="1239" spans="1:1" x14ac:dyDescent="0.3">
      <c r="A1239" s="5"/>
    </row>
    <row r="1240" spans="1:1" x14ac:dyDescent="0.3">
      <c r="A1240" s="5"/>
    </row>
    <row r="1241" spans="1:1" x14ac:dyDescent="0.3">
      <c r="A1241" s="5"/>
    </row>
    <row r="1242" spans="1:1" x14ac:dyDescent="0.3">
      <c r="A1242" s="5"/>
    </row>
    <row r="1243" spans="1:1" x14ac:dyDescent="0.3">
      <c r="A1243" s="5"/>
    </row>
    <row r="1244" spans="1:1" x14ac:dyDescent="0.3">
      <c r="A1244" s="5"/>
    </row>
    <row r="1245" spans="1:1" x14ac:dyDescent="0.3">
      <c r="A1245" s="5"/>
    </row>
    <row r="1246" spans="1:1" x14ac:dyDescent="0.3">
      <c r="A1246" s="5"/>
    </row>
    <row r="1247" spans="1:1" x14ac:dyDescent="0.3">
      <c r="A1247" s="5"/>
    </row>
    <row r="1248" spans="1:1" x14ac:dyDescent="0.3">
      <c r="A1248" s="5"/>
    </row>
    <row r="1249" spans="1:1" x14ac:dyDescent="0.3">
      <c r="A1249" s="5"/>
    </row>
    <row r="1250" spans="1:1" x14ac:dyDescent="0.3">
      <c r="A1250" s="5"/>
    </row>
    <row r="1251" spans="1:1" x14ac:dyDescent="0.3">
      <c r="A1251" s="5"/>
    </row>
    <row r="1252" spans="1:1" x14ac:dyDescent="0.3">
      <c r="A1252" s="5"/>
    </row>
    <row r="1253" spans="1:1" x14ac:dyDescent="0.3">
      <c r="A1253" s="5"/>
    </row>
    <row r="1254" spans="1:1" x14ac:dyDescent="0.3">
      <c r="A1254" s="5"/>
    </row>
    <row r="1255" spans="1:1" x14ac:dyDescent="0.3">
      <c r="A1255" s="5"/>
    </row>
    <row r="1256" spans="1:1" x14ac:dyDescent="0.3">
      <c r="A1256" s="5"/>
    </row>
    <row r="1257" spans="1:1" x14ac:dyDescent="0.3">
      <c r="A1257" s="5"/>
    </row>
    <row r="1258" spans="1:1" x14ac:dyDescent="0.3">
      <c r="A1258" s="5"/>
    </row>
    <row r="1259" spans="1:1" x14ac:dyDescent="0.3">
      <c r="A1259" s="5"/>
    </row>
    <row r="1260" spans="1:1" x14ac:dyDescent="0.3">
      <c r="A1260" s="5"/>
    </row>
    <row r="1261" spans="1:1" x14ac:dyDescent="0.3">
      <c r="A1261" s="5"/>
    </row>
    <row r="1262" spans="1:1" x14ac:dyDescent="0.3">
      <c r="A1262" s="5"/>
    </row>
    <row r="1263" spans="1:1" x14ac:dyDescent="0.3">
      <c r="A1263" s="5"/>
    </row>
    <row r="1264" spans="1:1" x14ac:dyDescent="0.3">
      <c r="A1264" s="5"/>
    </row>
    <row r="1265" spans="1:1" x14ac:dyDescent="0.3">
      <c r="A1265" s="5"/>
    </row>
    <row r="1266" spans="1:1" x14ac:dyDescent="0.3">
      <c r="A1266" s="5"/>
    </row>
    <row r="1267" spans="1:1" x14ac:dyDescent="0.3">
      <c r="A1267" s="5"/>
    </row>
    <row r="1268" spans="1:1" x14ac:dyDescent="0.3">
      <c r="A1268" s="5"/>
    </row>
    <row r="1269" spans="1:1" x14ac:dyDescent="0.3">
      <c r="A1269" s="5"/>
    </row>
    <row r="1270" spans="1:1" x14ac:dyDescent="0.3">
      <c r="A1270" s="5"/>
    </row>
    <row r="1271" spans="1:1" x14ac:dyDescent="0.3">
      <c r="A1271" s="5"/>
    </row>
    <row r="1272" spans="1:1" x14ac:dyDescent="0.3">
      <c r="A1272" s="5"/>
    </row>
    <row r="1273" spans="1:1" x14ac:dyDescent="0.3">
      <c r="A1273" s="5"/>
    </row>
    <row r="1274" spans="1:1" x14ac:dyDescent="0.3">
      <c r="A1274" s="5"/>
    </row>
    <row r="1275" spans="1:1" x14ac:dyDescent="0.3">
      <c r="A1275" s="5"/>
    </row>
    <row r="1276" spans="1:1" x14ac:dyDescent="0.3">
      <c r="A1276" s="5"/>
    </row>
    <row r="1277" spans="1:1" x14ac:dyDescent="0.3">
      <c r="A1277" s="5"/>
    </row>
    <row r="1278" spans="1:1" x14ac:dyDescent="0.3">
      <c r="A1278" s="5"/>
    </row>
    <row r="1279" spans="1:1" x14ac:dyDescent="0.3">
      <c r="A1279" s="5"/>
    </row>
    <row r="1280" spans="1:1" x14ac:dyDescent="0.3">
      <c r="A1280" s="5"/>
    </row>
    <row r="1281" spans="1:1" x14ac:dyDescent="0.3">
      <c r="A1281" s="5"/>
    </row>
    <row r="1282" spans="1:1" x14ac:dyDescent="0.3">
      <c r="A1282" s="5"/>
    </row>
    <row r="1283" spans="1:1" x14ac:dyDescent="0.3">
      <c r="A1283" s="5"/>
    </row>
    <row r="1284" spans="1:1" x14ac:dyDescent="0.3">
      <c r="A1284" s="5"/>
    </row>
    <row r="1285" spans="1:1" x14ac:dyDescent="0.3">
      <c r="A1285" s="5"/>
    </row>
    <row r="1286" spans="1:1" x14ac:dyDescent="0.3">
      <c r="A1286" s="5"/>
    </row>
    <row r="1287" spans="1:1" x14ac:dyDescent="0.3">
      <c r="A1287" s="5"/>
    </row>
    <row r="1288" spans="1:1" x14ac:dyDescent="0.3">
      <c r="A1288" s="5"/>
    </row>
    <row r="1289" spans="1:1" x14ac:dyDescent="0.3">
      <c r="A1289" s="5"/>
    </row>
    <row r="1290" spans="1:1" x14ac:dyDescent="0.3">
      <c r="A1290" s="5"/>
    </row>
    <row r="1291" spans="1:1" x14ac:dyDescent="0.3">
      <c r="A1291" s="5"/>
    </row>
    <row r="1292" spans="1:1" x14ac:dyDescent="0.3">
      <c r="A1292" s="5"/>
    </row>
    <row r="1293" spans="1:1" x14ac:dyDescent="0.3">
      <c r="A1293" s="5"/>
    </row>
    <row r="1294" spans="1:1" x14ac:dyDescent="0.3">
      <c r="A1294" s="5"/>
    </row>
    <row r="1295" spans="1:1" x14ac:dyDescent="0.3">
      <c r="A1295" s="5"/>
    </row>
    <row r="1296" spans="1:1" x14ac:dyDescent="0.3">
      <c r="A1296" s="5"/>
    </row>
    <row r="1297" spans="1:1" x14ac:dyDescent="0.3">
      <c r="A1297" s="5"/>
    </row>
    <row r="1298" spans="1:1" x14ac:dyDescent="0.3">
      <c r="A1298" s="5"/>
    </row>
    <row r="1299" spans="1:1" x14ac:dyDescent="0.3">
      <c r="A1299" s="5"/>
    </row>
    <row r="1300" spans="1:1" x14ac:dyDescent="0.3">
      <c r="A1300" s="5"/>
    </row>
    <row r="1301" spans="1:1" x14ac:dyDescent="0.3">
      <c r="A1301" s="5"/>
    </row>
    <row r="1302" spans="1:1" x14ac:dyDescent="0.3">
      <c r="A1302" s="5"/>
    </row>
    <row r="1303" spans="1:1" x14ac:dyDescent="0.3">
      <c r="A1303" s="5"/>
    </row>
    <row r="1304" spans="1:1" x14ac:dyDescent="0.3">
      <c r="A1304" s="5"/>
    </row>
    <row r="1305" spans="1:1" x14ac:dyDescent="0.3">
      <c r="A1305" s="5"/>
    </row>
    <row r="1306" spans="1:1" x14ac:dyDescent="0.3">
      <c r="A1306" s="5"/>
    </row>
    <row r="1307" spans="1:1" x14ac:dyDescent="0.3">
      <c r="A1307" s="5"/>
    </row>
    <row r="1308" spans="1:1" x14ac:dyDescent="0.3">
      <c r="A1308" s="5"/>
    </row>
    <row r="1309" spans="1:1" x14ac:dyDescent="0.3">
      <c r="A1309" s="5"/>
    </row>
    <row r="1310" spans="1:1" x14ac:dyDescent="0.3">
      <c r="A1310" s="5"/>
    </row>
    <row r="1311" spans="1:1" x14ac:dyDescent="0.3">
      <c r="A1311" s="5"/>
    </row>
    <row r="1312" spans="1:1" x14ac:dyDescent="0.3">
      <c r="A1312" s="5"/>
    </row>
    <row r="1313" spans="1:1" x14ac:dyDescent="0.3">
      <c r="A1313" s="5"/>
    </row>
    <row r="1314" spans="1:1" x14ac:dyDescent="0.3">
      <c r="A1314" s="5"/>
    </row>
    <row r="1315" spans="1:1" x14ac:dyDescent="0.3">
      <c r="A1315" s="5"/>
    </row>
    <row r="1316" spans="1:1" x14ac:dyDescent="0.3">
      <c r="A1316" s="5"/>
    </row>
    <row r="1317" spans="1:1" x14ac:dyDescent="0.3">
      <c r="A1317" s="5"/>
    </row>
    <row r="1318" spans="1:1" x14ac:dyDescent="0.3">
      <c r="A1318" s="5"/>
    </row>
    <row r="1319" spans="1:1" x14ac:dyDescent="0.3">
      <c r="A1319" s="5"/>
    </row>
    <row r="1320" spans="1:1" x14ac:dyDescent="0.3">
      <c r="A1320" s="5"/>
    </row>
    <row r="1321" spans="1:1" x14ac:dyDescent="0.3">
      <c r="A1321" s="5"/>
    </row>
    <row r="1322" spans="1:1" x14ac:dyDescent="0.3">
      <c r="A1322" s="5"/>
    </row>
    <row r="1323" spans="1:1" x14ac:dyDescent="0.3">
      <c r="A1323" s="5"/>
    </row>
    <row r="1324" spans="1:1" x14ac:dyDescent="0.3">
      <c r="A1324" s="5"/>
    </row>
    <row r="1325" spans="1:1" x14ac:dyDescent="0.3">
      <c r="A1325" s="5"/>
    </row>
    <row r="1326" spans="1:1" x14ac:dyDescent="0.3">
      <c r="A1326" s="5"/>
    </row>
    <row r="1327" spans="1:1" x14ac:dyDescent="0.3">
      <c r="A1327" s="5"/>
    </row>
    <row r="1328" spans="1:1" x14ac:dyDescent="0.3">
      <c r="A1328" s="5"/>
    </row>
    <row r="1329" spans="1:1" x14ac:dyDescent="0.3">
      <c r="A1329" s="5"/>
    </row>
    <row r="1330" spans="1:1" x14ac:dyDescent="0.3">
      <c r="A1330" s="5"/>
    </row>
    <row r="1331" spans="1:1" x14ac:dyDescent="0.3">
      <c r="A1331" s="5"/>
    </row>
    <row r="1332" spans="1:1" x14ac:dyDescent="0.3">
      <c r="A1332" s="5"/>
    </row>
    <row r="1333" spans="1:1" x14ac:dyDescent="0.3">
      <c r="A1333" s="5"/>
    </row>
    <row r="1334" spans="1:1" x14ac:dyDescent="0.3">
      <c r="A1334" s="5"/>
    </row>
    <row r="1335" spans="1:1" x14ac:dyDescent="0.3">
      <c r="A1335" s="5"/>
    </row>
    <row r="1336" spans="1:1" x14ac:dyDescent="0.3">
      <c r="A1336" s="5"/>
    </row>
    <row r="1337" spans="1:1" x14ac:dyDescent="0.3">
      <c r="A1337" s="5"/>
    </row>
    <row r="1338" spans="1:1" x14ac:dyDescent="0.3">
      <c r="A1338" s="5"/>
    </row>
    <row r="1339" spans="1:1" x14ac:dyDescent="0.3">
      <c r="A1339" s="5"/>
    </row>
    <row r="1340" spans="1:1" x14ac:dyDescent="0.3">
      <c r="A1340" s="5"/>
    </row>
    <row r="1341" spans="1:1" x14ac:dyDescent="0.3">
      <c r="A1341" s="5"/>
    </row>
    <row r="1342" spans="1:1" x14ac:dyDescent="0.3">
      <c r="A1342" s="5"/>
    </row>
    <row r="1343" spans="1:1" x14ac:dyDescent="0.3">
      <c r="A1343" s="5"/>
    </row>
    <row r="1344" spans="1:1" x14ac:dyDescent="0.3">
      <c r="A1344" s="5"/>
    </row>
    <row r="1345" spans="1:1" x14ac:dyDescent="0.3">
      <c r="A1345" s="5"/>
    </row>
    <row r="1346" spans="1:1" x14ac:dyDescent="0.3">
      <c r="A1346" s="5"/>
    </row>
    <row r="1347" spans="1:1" x14ac:dyDescent="0.3">
      <c r="A1347" s="5"/>
    </row>
    <row r="1348" spans="1:1" x14ac:dyDescent="0.3">
      <c r="A1348" s="5"/>
    </row>
    <row r="1349" spans="1:1" x14ac:dyDescent="0.3">
      <c r="A1349" s="5"/>
    </row>
    <row r="1350" spans="1:1" x14ac:dyDescent="0.3">
      <c r="A1350" s="5"/>
    </row>
    <row r="1351" spans="1:1" x14ac:dyDescent="0.3">
      <c r="A1351" s="5"/>
    </row>
    <row r="1352" spans="1:1" x14ac:dyDescent="0.3">
      <c r="A1352" s="5"/>
    </row>
    <row r="1353" spans="1:1" x14ac:dyDescent="0.3">
      <c r="A1353" s="5"/>
    </row>
    <row r="1354" spans="1:1" x14ac:dyDescent="0.3">
      <c r="A1354" s="5"/>
    </row>
    <row r="1355" spans="1:1" x14ac:dyDescent="0.3">
      <c r="A1355" s="5"/>
    </row>
    <row r="1356" spans="1:1" x14ac:dyDescent="0.3">
      <c r="A1356" s="5"/>
    </row>
    <row r="1357" spans="1:1" x14ac:dyDescent="0.3">
      <c r="A1357" s="5"/>
    </row>
    <row r="1358" spans="1:1" x14ac:dyDescent="0.3">
      <c r="A1358" s="5"/>
    </row>
    <row r="1359" spans="1:1" x14ac:dyDescent="0.3">
      <c r="A1359" s="5"/>
    </row>
    <row r="1360" spans="1:1" x14ac:dyDescent="0.3">
      <c r="A1360" s="5"/>
    </row>
    <row r="1361" spans="1:1" x14ac:dyDescent="0.3">
      <c r="A1361" s="5"/>
    </row>
    <row r="1362" spans="1:1" x14ac:dyDescent="0.3">
      <c r="A1362" s="5"/>
    </row>
    <row r="1363" spans="1:1" x14ac:dyDescent="0.3">
      <c r="A1363" s="5"/>
    </row>
    <row r="1364" spans="1:1" x14ac:dyDescent="0.3">
      <c r="A1364" s="5"/>
    </row>
    <row r="1365" spans="1:1" x14ac:dyDescent="0.3">
      <c r="A1365" s="5"/>
    </row>
    <row r="1366" spans="1:1" x14ac:dyDescent="0.3">
      <c r="A1366" s="5"/>
    </row>
    <row r="1367" spans="1:1" x14ac:dyDescent="0.3">
      <c r="A1367" s="5"/>
    </row>
    <row r="1368" spans="1:1" x14ac:dyDescent="0.3">
      <c r="A1368" s="5"/>
    </row>
    <row r="1369" spans="1:1" x14ac:dyDescent="0.3">
      <c r="A1369" s="5"/>
    </row>
    <row r="1370" spans="1:1" x14ac:dyDescent="0.3">
      <c r="A1370" s="5"/>
    </row>
    <row r="1371" spans="1:1" x14ac:dyDescent="0.3">
      <c r="A1371" s="5"/>
    </row>
    <row r="1372" spans="1:1" x14ac:dyDescent="0.3">
      <c r="A1372" s="5"/>
    </row>
    <row r="1373" spans="1:1" x14ac:dyDescent="0.3">
      <c r="A1373" s="5"/>
    </row>
    <row r="1374" spans="1:1" x14ac:dyDescent="0.3">
      <c r="A1374" s="5"/>
    </row>
    <row r="1375" spans="1:1" x14ac:dyDescent="0.3">
      <c r="A1375" s="5"/>
    </row>
    <row r="1376" spans="1:1" x14ac:dyDescent="0.3">
      <c r="A1376" s="5"/>
    </row>
    <row r="1377" spans="1:1" x14ac:dyDescent="0.3">
      <c r="A1377" s="5"/>
    </row>
    <row r="1378" spans="1:1" x14ac:dyDescent="0.3">
      <c r="A1378" s="5"/>
    </row>
    <row r="1379" spans="1:1" x14ac:dyDescent="0.3">
      <c r="A1379" s="5"/>
    </row>
    <row r="1380" spans="1:1" x14ac:dyDescent="0.3">
      <c r="A1380" s="5"/>
    </row>
    <row r="1381" spans="1:1" x14ac:dyDescent="0.3">
      <c r="A1381" s="5"/>
    </row>
    <row r="1382" spans="1:1" x14ac:dyDescent="0.3">
      <c r="A1382" s="5"/>
    </row>
    <row r="1383" spans="1:1" x14ac:dyDescent="0.3">
      <c r="A1383" s="5"/>
    </row>
    <row r="1384" spans="1:1" x14ac:dyDescent="0.3">
      <c r="A1384" s="5"/>
    </row>
    <row r="1385" spans="1:1" x14ac:dyDescent="0.3">
      <c r="A1385" s="5"/>
    </row>
    <row r="1386" spans="1:1" x14ac:dyDescent="0.3">
      <c r="A1386" s="5"/>
    </row>
    <row r="1387" spans="1:1" x14ac:dyDescent="0.3">
      <c r="A1387" s="5"/>
    </row>
    <row r="1388" spans="1:1" x14ac:dyDescent="0.3">
      <c r="A1388" s="5"/>
    </row>
    <row r="1389" spans="1:1" x14ac:dyDescent="0.3">
      <c r="A1389" s="5"/>
    </row>
    <row r="1390" spans="1:1" x14ac:dyDescent="0.3">
      <c r="A1390" s="5"/>
    </row>
    <row r="1391" spans="1:1" x14ac:dyDescent="0.3">
      <c r="A1391" s="5"/>
    </row>
    <row r="1392" spans="1:1" x14ac:dyDescent="0.3">
      <c r="A1392" s="5"/>
    </row>
  </sheetData>
  <phoneticPr fontId="1" type="noConversion"/>
  <pageMargins left="0.7" right="0.7" top="0.75" bottom="0.75" header="0.3" footer="0.3"/>
  <pageSetup paperSize="9" orientation="portrait" horizontalDpi="0" verticalDpi="0"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工作表15"/>
  <dimension ref="A1:S1392"/>
  <sheetViews>
    <sheetView workbookViewId="0">
      <selection activeCell="M49" sqref="M49"/>
    </sheetView>
  </sheetViews>
  <sheetFormatPr defaultRowHeight="16.2" x14ac:dyDescent="0.3"/>
  <cols>
    <col min="1" max="1" width="10.44140625" style="4" bestFit="1" customWidth="1"/>
    <col min="2" max="2" width="9.44140625" style="4" bestFit="1" customWidth="1"/>
    <col min="3" max="3" width="9.77734375" style="4" customWidth="1"/>
    <col min="8" max="10" width="9" style="4"/>
    <col min="11" max="11" width="6.77734375" customWidth="1"/>
    <col min="12" max="12" width="16.6640625" customWidth="1"/>
    <col min="13" max="13" width="12.6640625" customWidth="1"/>
    <col min="14" max="19" width="12.6640625" style="4" customWidth="1"/>
  </cols>
  <sheetData>
    <row r="1" spans="1:19" x14ac:dyDescent="0.3">
      <c r="A1" s="5" t="s">
        <v>0</v>
      </c>
      <c r="B1" s="4" t="s">
        <v>11</v>
      </c>
      <c r="C1" s="4" t="s">
        <v>12</v>
      </c>
      <c r="D1" t="s">
        <v>17</v>
      </c>
      <c r="E1" t="s">
        <v>7</v>
      </c>
      <c r="F1" t="s">
        <v>9</v>
      </c>
      <c r="G1" t="s">
        <v>10</v>
      </c>
      <c r="H1" s="1" t="s">
        <v>20</v>
      </c>
      <c r="I1" s="1" t="s">
        <v>21</v>
      </c>
      <c r="L1" s="10" t="s">
        <v>51</v>
      </c>
      <c r="M1" s="11" t="s">
        <v>31</v>
      </c>
      <c r="N1" s="11" t="s">
        <v>32</v>
      </c>
      <c r="O1" s="11" t="s">
        <v>33</v>
      </c>
      <c r="P1" s="11" t="s">
        <v>34</v>
      </c>
      <c r="Q1" s="11" t="s">
        <v>35</v>
      </c>
      <c r="R1" s="11" t="s">
        <v>36</v>
      </c>
      <c r="S1" s="11" t="s">
        <v>37</v>
      </c>
    </row>
    <row r="2" spans="1:19" x14ac:dyDescent="0.3">
      <c r="A2" s="5">
        <v>44033</v>
      </c>
      <c r="B2" s="4">
        <v>1099</v>
      </c>
      <c r="C2" s="4">
        <v>12288</v>
      </c>
      <c r="D2">
        <v>0.1881758367107732</v>
      </c>
      <c r="E2">
        <v>5.1115836124142229E-2</v>
      </c>
      <c r="F2">
        <v>1.3794423853094171</v>
      </c>
      <c r="G2">
        <v>-1.2772107130611328</v>
      </c>
      <c r="H2" s="4">
        <f>IF(D2&gt;F2,999,)</f>
        <v>0</v>
      </c>
      <c r="I2" s="4">
        <f t="shared" ref="I2" si="0">IF(D2&lt;G2,999,)</f>
        <v>0</v>
      </c>
      <c r="L2" s="11" t="s">
        <v>23</v>
      </c>
      <c r="M2" s="12">
        <v>44811</v>
      </c>
      <c r="N2" s="12">
        <v>44879</v>
      </c>
      <c r="O2" s="12">
        <v>44890</v>
      </c>
      <c r="P2" s="12">
        <v>44924</v>
      </c>
      <c r="Q2" s="12">
        <v>44995</v>
      </c>
      <c r="R2" s="12">
        <v>45071</v>
      </c>
      <c r="S2" s="12">
        <v>45098</v>
      </c>
    </row>
    <row r="3" spans="1:19" x14ac:dyDescent="0.3">
      <c r="A3" s="5">
        <v>44034</v>
      </c>
      <c r="B3" s="4">
        <v>1101.75</v>
      </c>
      <c r="C3" s="4">
        <v>12332</v>
      </c>
      <c r="D3">
        <v>0.20989713084828607</v>
      </c>
      <c r="E3">
        <v>5.1115836124142229E-2</v>
      </c>
      <c r="F3">
        <v>1.3794423853094171</v>
      </c>
      <c r="G3">
        <v>-1.2772107130611328</v>
      </c>
      <c r="H3" s="4">
        <f t="shared" ref="H3:H66" si="1">IF(D3&gt;F3,999,)</f>
        <v>0</v>
      </c>
      <c r="I3" s="4">
        <f t="shared" ref="I3:I66" si="2">IF(D3&lt;G3,999,)</f>
        <v>0</v>
      </c>
      <c r="L3" s="11" t="s">
        <v>24</v>
      </c>
      <c r="M3" s="12">
        <v>44812</v>
      </c>
      <c r="N3" s="12">
        <v>44893</v>
      </c>
      <c r="O3" s="12">
        <v>44893</v>
      </c>
      <c r="P3" s="12">
        <v>44943</v>
      </c>
      <c r="Q3" s="12">
        <v>44999</v>
      </c>
      <c r="R3" s="12">
        <v>45086</v>
      </c>
      <c r="S3" s="12">
        <v>45103</v>
      </c>
    </row>
    <row r="4" spans="1:19" x14ac:dyDescent="0.3">
      <c r="A4" s="5">
        <v>44035</v>
      </c>
      <c r="B4" s="4">
        <v>1099.5</v>
      </c>
      <c r="C4" s="4">
        <v>12287</v>
      </c>
      <c r="D4">
        <v>0.20591300225478193</v>
      </c>
      <c r="E4">
        <v>5.1115836124142229E-2</v>
      </c>
      <c r="F4">
        <v>1.3794423853094171</v>
      </c>
      <c r="G4">
        <v>-1.2772107130611328</v>
      </c>
      <c r="H4" s="4">
        <f t="shared" si="1"/>
        <v>0</v>
      </c>
      <c r="I4" s="4">
        <f t="shared" si="2"/>
        <v>0</v>
      </c>
      <c r="L4" s="11" t="s">
        <v>38</v>
      </c>
      <c r="M4" s="13">
        <f t="shared" ref="M4:S4" si="3">VLOOKUP(M$2,$A:$D,3)</f>
        <v>14357</v>
      </c>
      <c r="N4" s="13">
        <f t="shared" si="3"/>
        <v>14125</v>
      </c>
      <c r="O4" s="13">
        <f>VLOOKUP(O$2,$A:$D,3)</f>
        <v>14710</v>
      </c>
      <c r="P4" s="13">
        <f t="shared" si="3"/>
        <v>14034</v>
      </c>
      <c r="Q4" s="13">
        <f t="shared" si="3"/>
        <v>15481</v>
      </c>
      <c r="R4" s="13">
        <f t="shared" si="3"/>
        <v>16205</v>
      </c>
      <c r="S4" s="13">
        <f t="shared" si="3"/>
        <v>17230</v>
      </c>
    </row>
    <row r="5" spans="1:19" x14ac:dyDescent="0.3">
      <c r="A5" s="5">
        <v>44036</v>
      </c>
      <c r="B5" s="4">
        <v>1089.25</v>
      </c>
      <c r="C5" s="4">
        <v>12150</v>
      </c>
      <c r="D5">
        <v>0.25607773298546455</v>
      </c>
      <c r="E5">
        <v>5.1115836124142229E-2</v>
      </c>
      <c r="F5">
        <v>1.3794423853094171</v>
      </c>
      <c r="G5">
        <v>-1.2772107130611328</v>
      </c>
      <c r="H5" s="4">
        <f t="shared" si="1"/>
        <v>0</v>
      </c>
      <c r="I5" s="4">
        <f t="shared" si="2"/>
        <v>0</v>
      </c>
      <c r="L5" s="11" t="s">
        <v>27</v>
      </c>
      <c r="M5" s="13">
        <f t="shared" ref="M5:S5" si="4">VLOOKUP(M$2,$A:$D,2)</f>
        <v>1254</v>
      </c>
      <c r="N5" s="13">
        <f t="shared" si="4"/>
        <v>1247.5</v>
      </c>
      <c r="O5" s="13">
        <f t="shared" si="4"/>
        <v>1296.5</v>
      </c>
      <c r="P5" s="13">
        <f t="shared" si="4"/>
        <v>1236.5</v>
      </c>
      <c r="Q5" s="13">
        <f t="shared" si="4"/>
        <v>1355.25</v>
      </c>
      <c r="R5" s="13">
        <f t="shared" si="4"/>
        <v>1410</v>
      </c>
      <c r="S5" s="13">
        <f t="shared" si="4"/>
        <v>1484.75</v>
      </c>
    </row>
    <row r="6" spans="1:19" x14ac:dyDescent="0.3">
      <c r="A6" s="5">
        <v>44039</v>
      </c>
      <c r="B6" s="4">
        <v>1118.5</v>
      </c>
      <c r="C6" s="4">
        <v>12498</v>
      </c>
      <c r="D6">
        <v>0.14758926979022002</v>
      </c>
      <c r="E6">
        <v>5.1115836124142229E-2</v>
      </c>
      <c r="F6">
        <v>1.3794423853094171</v>
      </c>
      <c r="G6">
        <v>-1.2772107130611328</v>
      </c>
      <c r="H6" s="4">
        <f t="shared" si="1"/>
        <v>0</v>
      </c>
      <c r="I6" s="4">
        <f t="shared" si="2"/>
        <v>0</v>
      </c>
      <c r="L6" s="11" t="s">
        <v>28</v>
      </c>
      <c r="M6" s="13">
        <f t="shared" ref="M6:S6" si="5">VLOOKUP(M$3,$A:$D,3)</f>
        <v>14545</v>
      </c>
      <c r="N6" s="13">
        <f t="shared" si="5"/>
        <v>14474</v>
      </c>
      <c r="O6" s="13">
        <f t="shared" si="5"/>
        <v>14474</v>
      </c>
      <c r="P6" s="13">
        <f t="shared" si="5"/>
        <v>14925</v>
      </c>
      <c r="Q6" s="13">
        <f t="shared" si="5"/>
        <v>15354</v>
      </c>
      <c r="R6" s="13">
        <f t="shared" si="5"/>
        <v>16886</v>
      </c>
      <c r="S6" s="13">
        <f t="shared" si="5"/>
        <v>16880</v>
      </c>
    </row>
    <row r="7" spans="1:19" x14ac:dyDescent="0.3">
      <c r="A7" s="5">
        <v>44040</v>
      </c>
      <c r="B7" s="4">
        <v>1115.5</v>
      </c>
      <c r="C7" s="4">
        <v>12454</v>
      </c>
      <c r="D7">
        <v>0.19652479599185313</v>
      </c>
      <c r="E7">
        <v>5.1115836124142229E-2</v>
      </c>
      <c r="F7">
        <v>1.3794423853094171</v>
      </c>
      <c r="G7">
        <v>-1.2772107130611328</v>
      </c>
      <c r="H7" s="4">
        <f t="shared" si="1"/>
        <v>0</v>
      </c>
      <c r="I7" s="4">
        <f t="shared" si="2"/>
        <v>0</v>
      </c>
      <c r="L7" s="11" t="s">
        <v>29</v>
      </c>
      <c r="M7" s="13">
        <f t="shared" ref="M7:S7" si="6">VLOOKUP(M$3,$A:$D,2)</f>
        <v>1272.75</v>
      </c>
      <c r="N7" s="13">
        <f t="shared" si="6"/>
        <v>1277</v>
      </c>
      <c r="O7" s="13">
        <f t="shared" si="6"/>
        <v>1277</v>
      </c>
      <c r="P7" s="13">
        <f t="shared" si="6"/>
        <v>1310.5</v>
      </c>
      <c r="Q7" s="13">
        <f t="shared" si="6"/>
        <v>1339.5</v>
      </c>
      <c r="R7" s="13">
        <f t="shared" si="6"/>
        <v>1457.25</v>
      </c>
      <c r="S7" s="13">
        <f t="shared" si="6"/>
        <v>1470.5</v>
      </c>
    </row>
    <row r="8" spans="1:19" x14ac:dyDescent="0.3">
      <c r="A8" s="5">
        <v>44041</v>
      </c>
      <c r="B8" s="4">
        <v>1114</v>
      </c>
      <c r="C8" s="4">
        <v>12421</v>
      </c>
      <c r="D8">
        <v>0.1898233106245388</v>
      </c>
      <c r="E8">
        <v>5.1115836124142229E-2</v>
      </c>
      <c r="F8">
        <v>1.3794423853094171</v>
      </c>
      <c r="G8">
        <v>-1.2772107130611328</v>
      </c>
      <c r="H8" s="4">
        <f t="shared" si="1"/>
        <v>0</v>
      </c>
      <c r="I8" s="4">
        <f t="shared" si="2"/>
        <v>0</v>
      </c>
      <c r="L8" s="11" t="s">
        <v>39</v>
      </c>
      <c r="M8" s="11">
        <f>M4-M6</f>
        <v>-188</v>
      </c>
      <c r="N8" s="11">
        <f t="shared" ref="N8:S8" si="7">N4-N6</f>
        <v>-349</v>
      </c>
      <c r="O8" s="11">
        <f t="shared" si="7"/>
        <v>236</v>
      </c>
      <c r="P8" s="11">
        <f t="shared" si="7"/>
        <v>-891</v>
      </c>
      <c r="Q8" s="11">
        <f t="shared" si="7"/>
        <v>127</v>
      </c>
      <c r="R8" s="11">
        <f t="shared" si="7"/>
        <v>-681</v>
      </c>
      <c r="S8" s="11">
        <f t="shared" si="7"/>
        <v>350</v>
      </c>
    </row>
    <row r="9" spans="1:19" x14ac:dyDescent="0.3">
      <c r="A9" s="5">
        <v>44042</v>
      </c>
      <c r="B9" s="4">
        <v>1127</v>
      </c>
      <c r="C9" s="4">
        <v>12595</v>
      </c>
      <c r="D9">
        <v>0.19466151740331425</v>
      </c>
      <c r="E9">
        <v>5.1115836124142229E-2</v>
      </c>
      <c r="F9">
        <v>1.3794423853094171</v>
      </c>
      <c r="G9">
        <v>-1.2772107130611328</v>
      </c>
      <c r="H9" s="4">
        <f t="shared" si="1"/>
        <v>0</v>
      </c>
      <c r="I9" s="4">
        <f t="shared" si="2"/>
        <v>0</v>
      </c>
      <c r="L9" s="11" t="s">
        <v>40</v>
      </c>
      <c r="M9" s="11">
        <f>(M7-M5)*2</f>
        <v>37.5</v>
      </c>
      <c r="N9" s="11">
        <f>(N7-N5)*2</f>
        <v>59</v>
      </c>
      <c r="O9" s="11">
        <f t="shared" ref="O9:S9" si="8">(O7-O5)*2</f>
        <v>-39</v>
      </c>
      <c r="P9" s="11">
        <f t="shared" si="8"/>
        <v>148</v>
      </c>
      <c r="Q9" s="11">
        <f t="shared" si="8"/>
        <v>-31.5</v>
      </c>
      <c r="R9" s="11">
        <f t="shared" si="8"/>
        <v>94.5</v>
      </c>
      <c r="S9" s="11">
        <f t="shared" si="8"/>
        <v>-28.5</v>
      </c>
    </row>
    <row r="10" spans="1:19" x14ac:dyDescent="0.3">
      <c r="A10" s="5">
        <v>44043</v>
      </c>
      <c r="B10" s="4">
        <v>1113.25</v>
      </c>
      <c r="C10" s="4">
        <v>12576</v>
      </c>
      <c r="D10">
        <v>0.1172759856861091</v>
      </c>
      <c r="E10">
        <v>5.1115836124142229E-2</v>
      </c>
      <c r="F10">
        <v>1.3794423853094171</v>
      </c>
      <c r="G10">
        <v>-1.2772107130611328</v>
      </c>
      <c r="H10" s="4">
        <f t="shared" si="1"/>
        <v>0</v>
      </c>
      <c r="I10" s="4">
        <f t="shared" si="2"/>
        <v>0</v>
      </c>
      <c r="L10" s="11" t="s">
        <v>30</v>
      </c>
      <c r="M10" s="22">
        <f>M8*200+M9*30*40</f>
        <v>7400</v>
      </c>
      <c r="N10" s="22">
        <f t="shared" ref="N10:S10" si="9">N8*200+N9*30*40</f>
        <v>1000</v>
      </c>
      <c r="O10" s="22">
        <f t="shared" si="9"/>
        <v>400</v>
      </c>
      <c r="P10" s="15">
        <f t="shared" si="9"/>
        <v>-600</v>
      </c>
      <c r="Q10" s="15">
        <f t="shared" si="9"/>
        <v>-12400</v>
      </c>
      <c r="R10" s="15">
        <f t="shared" si="9"/>
        <v>-22800</v>
      </c>
      <c r="S10" s="22">
        <f t="shared" si="9"/>
        <v>35800</v>
      </c>
    </row>
    <row r="11" spans="1:19" x14ac:dyDescent="0.3">
      <c r="A11" s="5">
        <v>44046</v>
      </c>
      <c r="B11" s="4">
        <v>1101.75</v>
      </c>
      <c r="C11" s="4">
        <v>12440</v>
      </c>
      <c r="D11">
        <v>0.10737052433634713</v>
      </c>
      <c r="E11">
        <v>5.1115836124142229E-2</v>
      </c>
      <c r="F11">
        <v>1.3794423853094171</v>
      </c>
      <c r="G11">
        <v>-1.2772107130611328</v>
      </c>
      <c r="H11" s="4">
        <f t="shared" si="1"/>
        <v>0</v>
      </c>
      <c r="I11" s="4">
        <f t="shared" si="2"/>
        <v>0</v>
      </c>
    </row>
    <row r="12" spans="1:19" x14ac:dyDescent="0.3">
      <c r="A12" s="5">
        <v>44047</v>
      </c>
      <c r="B12" s="4">
        <v>1118.25</v>
      </c>
      <c r="C12" s="4">
        <v>12629</v>
      </c>
      <c r="D12">
        <v>0.11461573760568844</v>
      </c>
      <c r="E12">
        <v>5.1115836124142229E-2</v>
      </c>
      <c r="F12">
        <v>1.3794423853094171</v>
      </c>
      <c r="G12">
        <v>-1.2772107130611328</v>
      </c>
      <c r="H12" s="4">
        <f t="shared" si="1"/>
        <v>0</v>
      </c>
      <c r="I12" s="4">
        <f t="shared" si="2"/>
        <v>0</v>
      </c>
    </row>
    <row r="13" spans="1:19" x14ac:dyDescent="0.3">
      <c r="A13" s="5">
        <v>44048</v>
      </c>
      <c r="B13" s="4">
        <v>1127.75</v>
      </c>
      <c r="C13" s="4">
        <v>12741</v>
      </c>
      <c r="D13">
        <v>8.6990895692054593E-2</v>
      </c>
      <c r="E13">
        <v>5.1115836124142229E-2</v>
      </c>
      <c r="F13">
        <v>1.3794423853094171</v>
      </c>
      <c r="G13">
        <v>-1.2772107130611328</v>
      </c>
      <c r="H13" s="4">
        <f t="shared" si="1"/>
        <v>0</v>
      </c>
      <c r="I13" s="4">
        <f t="shared" si="2"/>
        <v>0</v>
      </c>
    </row>
    <row r="14" spans="1:19" ht="16.8" thickBot="1" x14ac:dyDescent="0.35">
      <c r="A14" s="5">
        <v>44049</v>
      </c>
      <c r="B14" s="4">
        <v>1137.5</v>
      </c>
      <c r="C14" s="4">
        <v>12836</v>
      </c>
      <c r="D14">
        <v>0.10567549142069067</v>
      </c>
      <c r="E14">
        <v>5.1115836124142229E-2</v>
      </c>
      <c r="F14">
        <v>1.3794423853094171</v>
      </c>
      <c r="G14">
        <v>-1.2772107130611328</v>
      </c>
      <c r="H14" s="4">
        <f t="shared" si="1"/>
        <v>0</v>
      </c>
      <c r="I14" s="4">
        <f t="shared" si="2"/>
        <v>0</v>
      </c>
    </row>
    <row r="15" spans="1:19" ht="16.8" thickBot="1" x14ac:dyDescent="0.35">
      <c r="A15" s="5">
        <v>44050</v>
      </c>
      <c r="B15" s="4">
        <v>1129.5</v>
      </c>
      <c r="C15" s="4">
        <v>12759</v>
      </c>
      <c r="D15">
        <v>0.10276646296479602</v>
      </c>
      <c r="E15">
        <v>5.1115836124142229E-2</v>
      </c>
      <c r="F15">
        <v>1.3794423853094171</v>
      </c>
      <c r="G15">
        <v>-1.2772107130611328</v>
      </c>
      <c r="H15" s="4">
        <f t="shared" si="1"/>
        <v>0</v>
      </c>
      <c r="I15" s="4">
        <f t="shared" si="2"/>
        <v>0</v>
      </c>
      <c r="L15" s="8" t="s">
        <v>50</v>
      </c>
      <c r="M15" s="9">
        <v>1</v>
      </c>
      <c r="N15" s="9">
        <v>2</v>
      </c>
      <c r="O15" s="9">
        <v>3</v>
      </c>
      <c r="P15" s="9">
        <v>4</v>
      </c>
      <c r="S15"/>
    </row>
    <row r="16" spans="1:19" x14ac:dyDescent="0.3">
      <c r="A16" s="5">
        <v>44053</v>
      </c>
      <c r="B16" s="4">
        <v>1136.25</v>
      </c>
      <c r="C16" s="4">
        <v>12854</v>
      </c>
      <c r="D16">
        <v>5.8351360721348403E-2</v>
      </c>
      <c r="E16">
        <v>5.1115836124142229E-2</v>
      </c>
      <c r="F16">
        <v>1.3794423853094171</v>
      </c>
      <c r="G16">
        <v>-1.2772107130611328</v>
      </c>
      <c r="H16" s="4">
        <f t="shared" si="1"/>
        <v>0</v>
      </c>
      <c r="I16" s="4">
        <f t="shared" si="2"/>
        <v>0</v>
      </c>
      <c r="L16" s="16" t="s">
        <v>41</v>
      </c>
      <c r="M16" s="17">
        <v>44812</v>
      </c>
      <c r="N16" s="17">
        <v>44893</v>
      </c>
      <c r="O16" s="17">
        <v>45064</v>
      </c>
      <c r="P16" s="17">
        <v>45103</v>
      </c>
      <c r="S16"/>
    </row>
    <row r="17" spans="1:19" x14ac:dyDescent="0.3">
      <c r="A17" s="5">
        <v>44054</v>
      </c>
      <c r="B17" s="4">
        <v>1127.5</v>
      </c>
      <c r="C17" s="4">
        <v>12735</v>
      </c>
      <c r="D17">
        <v>6.8743230520717805E-2</v>
      </c>
      <c r="E17">
        <v>5.1115836124142229E-2</v>
      </c>
      <c r="F17">
        <v>1.3794423853094171</v>
      </c>
      <c r="G17">
        <v>-1.2772107130611328</v>
      </c>
      <c r="H17" s="4">
        <f t="shared" si="1"/>
        <v>0</v>
      </c>
      <c r="I17" s="4">
        <f t="shared" si="2"/>
        <v>0</v>
      </c>
      <c r="L17" s="11" t="s">
        <v>42</v>
      </c>
      <c r="M17" s="12">
        <v>44824</v>
      </c>
      <c r="N17" s="12">
        <v>44902</v>
      </c>
      <c r="O17" s="12">
        <v>45069</v>
      </c>
      <c r="P17" s="12">
        <v>45145</v>
      </c>
      <c r="S17"/>
    </row>
    <row r="18" spans="1:19" x14ac:dyDescent="0.3">
      <c r="A18" s="5">
        <v>44055</v>
      </c>
      <c r="B18" s="4">
        <v>1120.75</v>
      </c>
      <c r="C18" s="4">
        <v>12655</v>
      </c>
      <c r="D18">
        <v>2.4919839950403925E-2</v>
      </c>
      <c r="E18">
        <v>5.1115836124142229E-2</v>
      </c>
      <c r="F18">
        <v>1.3794423853094171</v>
      </c>
      <c r="G18">
        <v>-1.2772107130611328</v>
      </c>
      <c r="H18" s="4">
        <f t="shared" si="1"/>
        <v>0</v>
      </c>
      <c r="I18" s="4">
        <f t="shared" si="2"/>
        <v>0</v>
      </c>
      <c r="L18" s="16" t="s">
        <v>38</v>
      </c>
      <c r="M18" s="18">
        <f>VLOOKUP(M$16,$A:$D,3)</f>
        <v>14545</v>
      </c>
      <c r="N18" s="18">
        <f>VLOOKUP(N$16,$A:$D,3)</f>
        <v>14474</v>
      </c>
      <c r="O18" s="18">
        <f>VLOOKUP(O$16,$A:$D,3)</f>
        <v>16069</v>
      </c>
      <c r="P18" s="18">
        <f>VLOOKUP(P$16,$A:$D,3)</f>
        <v>16880</v>
      </c>
      <c r="S18"/>
    </row>
    <row r="19" spans="1:19" x14ac:dyDescent="0.3">
      <c r="A19" s="5">
        <v>44056</v>
      </c>
      <c r="B19" s="4">
        <v>1125</v>
      </c>
      <c r="C19" s="4">
        <v>12725</v>
      </c>
      <c r="D19">
        <v>5.9341479567209213E-2</v>
      </c>
      <c r="E19">
        <v>5.1115836124142229E-2</v>
      </c>
      <c r="F19">
        <v>1.3794423853094171</v>
      </c>
      <c r="G19">
        <v>-1.2772107130611328</v>
      </c>
      <c r="H19" s="4">
        <f t="shared" si="1"/>
        <v>0</v>
      </c>
      <c r="I19" s="4">
        <f t="shared" si="2"/>
        <v>0</v>
      </c>
      <c r="L19" s="11" t="s">
        <v>48</v>
      </c>
      <c r="M19" s="13">
        <f>VLOOKUP(M$16,$A:$D,2)</f>
        <v>1272.75</v>
      </c>
      <c r="N19" s="13">
        <f>VLOOKUP(N$16,$A:$D,2)</f>
        <v>1277</v>
      </c>
      <c r="O19" s="13">
        <f>VLOOKUP(O$16,$A:$D,2)</f>
        <v>1405.5</v>
      </c>
      <c r="P19" s="13">
        <f>VLOOKUP(P$16,$A:$D,2)</f>
        <v>1470.5</v>
      </c>
      <c r="S19"/>
    </row>
    <row r="20" spans="1:19" x14ac:dyDescent="0.3">
      <c r="A20" s="5">
        <v>44057</v>
      </c>
      <c r="B20" s="4">
        <v>1129</v>
      </c>
      <c r="C20" s="4">
        <v>12789</v>
      </c>
      <c r="D20">
        <v>1.0506522252850618E-2</v>
      </c>
      <c r="E20">
        <v>5.1115836124142229E-2</v>
      </c>
      <c r="F20">
        <v>1.3794423853094171</v>
      </c>
      <c r="G20">
        <v>-1.2772107130611328</v>
      </c>
      <c r="H20" s="4">
        <f t="shared" si="1"/>
        <v>0</v>
      </c>
      <c r="I20" s="4">
        <f t="shared" si="2"/>
        <v>0</v>
      </c>
      <c r="L20" s="16" t="s">
        <v>44</v>
      </c>
      <c r="M20" s="18">
        <f>VLOOKUP(M$17,$A:$D,3)</f>
        <v>14558</v>
      </c>
      <c r="N20" s="18">
        <f>VLOOKUP(N$17,$A:$D,3)</f>
        <v>14625</v>
      </c>
      <c r="O20" s="18">
        <f>VLOOKUP(O$17,$A:$D,3)</f>
        <v>16135</v>
      </c>
      <c r="P20" s="18">
        <f>VLOOKUP(P$17,$A:$D,3)</f>
        <v>17000</v>
      </c>
      <c r="S20"/>
    </row>
    <row r="21" spans="1:19" x14ac:dyDescent="0.3">
      <c r="A21" s="5">
        <v>44060</v>
      </c>
      <c r="B21" s="4">
        <v>1141.25</v>
      </c>
      <c r="C21" s="4">
        <v>12953</v>
      </c>
      <c r="D21">
        <v>4.8990038146432139E-3</v>
      </c>
      <c r="E21">
        <v>5.1115836124142229E-2</v>
      </c>
      <c r="F21">
        <v>1.3794423853094171</v>
      </c>
      <c r="G21">
        <v>-1.2772107130611328</v>
      </c>
      <c r="H21" s="4">
        <f t="shared" si="1"/>
        <v>0</v>
      </c>
      <c r="I21" s="4">
        <f t="shared" si="2"/>
        <v>0</v>
      </c>
      <c r="L21" s="11" t="s">
        <v>45</v>
      </c>
      <c r="M21" s="13">
        <f>VLOOKUP(M$17,$A:$D,2)</f>
        <v>1269</v>
      </c>
      <c r="N21" s="13">
        <f>VLOOKUP(N$17,$A:$D,2)</f>
        <v>1285.25</v>
      </c>
      <c r="O21" s="13">
        <f>VLOOKUP(O$17,$A:$D,2)</f>
        <v>1408.25</v>
      </c>
      <c r="P21" s="13">
        <f>VLOOKUP(P$17,$A:$D,2)</f>
        <v>1474</v>
      </c>
      <c r="S21"/>
    </row>
    <row r="22" spans="1:19" x14ac:dyDescent="0.3">
      <c r="A22" s="5">
        <v>44061</v>
      </c>
      <c r="B22" s="4">
        <v>1131</v>
      </c>
      <c r="C22" s="4">
        <v>12877</v>
      </c>
      <c r="D22">
        <v>-7.9114323042008237E-3</v>
      </c>
      <c r="E22">
        <v>5.1115836124142229E-2</v>
      </c>
      <c r="F22">
        <v>1.3794423853094171</v>
      </c>
      <c r="G22">
        <v>-1.2772107130611328</v>
      </c>
      <c r="H22" s="4">
        <f t="shared" si="1"/>
        <v>0</v>
      </c>
      <c r="I22" s="4">
        <f t="shared" si="2"/>
        <v>0</v>
      </c>
      <c r="L22" s="16" t="s">
        <v>46</v>
      </c>
      <c r="M22" s="16">
        <f>M18-M20</f>
        <v>-13</v>
      </c>
      <c r="N22" s="16">
        <f t="shared" ref="N22:P22" si="10">N18-N20</f>
        <v>-151</v>
      </c>
      <c r="O22" s="16">
        <f t="shared" si="10"/>
        <v>-66</v>
      </c>
      <c r="P22" s="16">
        <f t="shared" si="10"/>
        <v>-120</v>
      </c>
      <c r="S22"/>
    </row>
    <row r="23" spans="1:19" x14ac:dyDescent="0.3">
      <c r="A23" s="5">
        <v>44062</v>
      </c>
      <c r="B23" s="4">
        <v>1124.75</v>
      </c>
      <c r="C23" s="4">
        <v>12807</v>
      </c>
      <c r="D23">
        <v>-4.8368149642747535E-2</v>
      </c>
      <c r="E23">
        <v>5.1115836124142229E-2</v>
      </c>
      <c r="F23">
        <v>1.3794423853094171</v>
      </c>
      <c r="G23">
        <v>-1.2772107130611328</v>
      </c>
      <c r="H23" s="4">
        <f t="shared" si="1"/>
        <v>0</v>
      </c>
      <c r="I23" s="4">
        <f t="shared" si="2"/>
        <v>0</v>
      </c>
      <c r="L23" s="11" t="s">
        <v>47</v>
      </c>
      <c r="M23" s="11">
        <f>(M21-M19)*2</f>
        <v>-7.5</v>
      </c>
      <c r="N23" s="11">
        <f t="shared" ref="N23:P23" si="11">(N21-N19)*2</f>
        <v>16.5</v>
      </c>
      <c r="O23" s="11">
        <f t="shared" si="11"/>
        <v>5.5</v>
      </c>
      <c r="P23" s="11">
        <f t="shared" si="11"/>
        <v>7</v>
      </c>
      <c r="S23"/>
    </row>
    <row r="24" spans="1:19" ht="16.8" thickBot="1" x14ac:dyDescent="0.35">
      <c r="A24" s="5">
        <v>44063</v>
      </c>
      <c r="B24" s="4">
        <v>1084.25</v>
      </c>
      <c r="C24" s="4">
        <v>12298</v>
      </c>
      <c r="D24">
        <v>0.10828575511956351</v>
      </c>
      <c r="E24">
        <v>5.1115836124142229E-2</v>
      </c>
      <c r="F24">
        <v>1.3794423853094171</v>
      </c>
      <c r="G24">
        <v>-1.2772107130611328</v>
      </c>
      <c r="H24" s="4">
        <f t="shared" si="1"/>
        <v>0</v>
      </c>
      <c r="I24" s="4">
        <f t="shared" si="2"/>
        <v>0</v>
      </c>
      <c r="L24" s="19" t="s">
        <v>30</v>
      </c>
      <c r="M24" s="23">
        <f>M22*200+M23*30*40</f>
        <v>-11600</v>
      </c>
      <c r="N24" s="23">
        <f t="shared" ref="N24:P24" si="12">N22*200+N23*30*40</f>
        <v>-10400</v>
      </c>
      <c r="O24" s="23">
        <f t="shared" si="12"/>
        <v>-6600</v>
      </c>
      <c r="P24" s="23">
        <f t="shared" si="12"/>
        <v>-15600</v>
      </c>
      <c r="S24"/>
    </row>
    <row r="25" spans="1:19" x14ac:dyDescent="0.3">
      <c r="A25" s="5">
        <v>44064</v>
      </c>
      <c r="B25" s="4">
        <v>1105</v>
      </c>
      <c r="C25" s="4">
        <v>12551</v>
      </c>
      <c r="D25">
        <v>9.2867264207966149E-2</v>
      </c>
      <c r="E25">
        <v>5.1115836124142229E-2</v>
      </c>
      <c r="F25">
        <v>1.3794423853094171</v>
      </c>
      <c r="G25">
        <v>-1.2772107130611328</v>
      </c>
      <c r="H25" s="4">
        <f t="shared" si="1"/>
        <v>0</v>
      </c>
      <c r="I25" s="4">
        <f t="shared" si="2"/>
        <v>0</v>
      </c>
    </row>
    <row r="26" spans="1:19" x14ac:dyDescent="0.3">
      <c r="A26" s="5">
        <v>44067</v>
      </c>
      <c r="B26" s="4">
        <v>1107.25</v>
      </c>
      <c r="C26" s="4">
        <v>12603</v>
      </c>
      <c r="D26">
        <v>7.2728751354517882E-2</v>
      </c>
      <c r="E26">
        <v>5.1115836124142229E-2</v>
      </c>
      <c r="F26">
        <v>1.3794423853094171</v>
      </c>
      <c r="G26">
        <v>-1.2772107130611328</v>
      </c>
      <c r="H26" s="4">
        <f t="shared" si="1"/>
        <v>0</v>
      </c>
      <c r="I26" s="4">
        <f t="shared" si="2"/>
        <v>0</v>
      </c>
    </row>
    <row r="27" spans="1:19" x14ac:dyDescent="0.3">
      <c r="A27" s="5">
        <v>44068</v>
      </c>
      <c r="B27" s="4">
        <v>1117.25</v>
      </c>
      <c r="C27" s="4">
        <v>12735</v>
      </c>
      <c r="D27">
        <v>3.88341810031686E-2</v>
      </c>
      <c r="E27">
        <v>5.1115836124142229E-2</v>
      </c>
      <c r="F27">
        <v>1.3794423853094171</v>
      </c>
      <c r="G27">
        <v>-1.2772107130611328</v>
      </c>
      <c r="H27" s="4">
        <f t="shared" si="1"/>
        <v>0</v>
      </c>
      <c r="I27" s="4">
        <f t="shared" si="2"/>
        <v>0</v>
      </c>
    </row>
    <row r="28" spans="1:19" x14ac:dyDescent="0.3">
      <c r="A28" s="5">
        <v>44069</v>
      </c>
      <c r="B28" s="4">
        <v>1119.25</v>
      </c>
      <c r="C28" s="4">
        <v>12795</v>
      </c>
      <c r="D28">
        <v>6.0480999676104243E-2</v>
      </c>
      <c r="E28">
        <v>5.1115836124142229E-2</v>
      </c>
      <c r="F28">
        <v>1.3794423853094171</v>
      </c>
      <c r="G28">
        <v>-1.2772107130611328</v>
      </c>
      <c r="H28" s="4">
        <f t="shared" si="1"/>
        <v>0</v>
      </c>
      <c r="I28" s="4">
        <f t="shared" si="2"/>
        <v>0</v>
      </c>
    </row>
    <row r="29" spans="1:19" x14ac:dyDescent="0.3">
      <c r="A29" s="5">
        <v>44070</v>
      </c>
      <c r="B29" s="4">
        <v>1114.5</v>
      </c>
      <c r="C29" s="4">
        <v>12758</v>
      </c>
      <c r="D29">
        <v>6.2527339234650411E-2</v>
      </c>
      <c r="E29">
        <v>5.1115836124142229E-2</v>
      </c>
      <c r="F29">
        <v>1.3794423853094171</v>
      </c>
      <c r="G29">
        <v>-1.2772107130611328</v>
      </c>
      <c r="H29" s="4">
        <f t="shared" si="1"/>
        <v>0</v>
      </c>
      <c r="I29" s="4">
        <f t="shared" si="2"/>
        <v>0</v>
      </c>
    </row>
    <row r="30" spans="1:19" x14ac:dyDescent="0.3">
      <c r="A30" s="5">
        <v>44071</v>
      </c>
      <c r="B30" s="4">
        <v>1108</v>
      </c>
      <c r="C30" s="4">
        <v>12688</v>
      </c>
      <c r="D30">
        <v>6.4548620939440388E-2</v>
      </c>
      <c r="E30">
        <v>5.1115836124142229E-2</v>
      </c>
      <c r="F30">
        <v>1.3794423853094171</v>
      </c>
      <c r="G30">
        <v>-1.2772107130611328</v>
      </c>
      <c r="H30" s="4">
        <f t="shared" si="1"/>
        <v>0</v>
      </c>
      <c r="I30" s="4">
        <f t="shared" si="2"/>
        <v>0</v>
      </c>
    </row>
    <row r="31" spans="1:19" x14ac:dyDescent="0.3">
      <c r="A31" s="5">
        <v>44074</v>
      </c>
      <c r="B31" s="4">
        <v>1091.25</v>
      </c>
      <c r="C31" s="4">
        <v>12589</v>
      </c>
      <c r="D31">
        <v>3.7518152478768357E-3</v>
      </c>
      <c r="E31">
        <v>5.1115836124142229E-2</v>
      </c>
      <c r="F31">
        <v>1.3794423853094171</v>
      </c>
      <c r="G31">
        <v>-1.2772107130611328</v>
      </c>
      <c r="H31" s="4">
        <f t="shared" si="1"/>
        <v>0</v>
      </c>
      <c r="I31" s="4">
        <f t="shared" si="2"/>
        <v>0</v>
      </c>
      <c r="L31" s="10" t="s">
        <v>51</v>
      </c>
      <c r="M31" s="11" t="s">
        <v>31</v>
      </c>
      <c r="N31" s="11" t="s">
        <v>32</v>
      </c>
      <c r="O31" s="11" t="s">
        <v>33</v>
      </c>
      <c r="P31" s="11" t="s">
        <v>34</v>
      </c>
      <c r="Q31" s="11" t="s">
        <v>35</v>
      </c>
      <c r="R31" s="11" t="s">
        <v>36</v>
      </c>
      <c r="S31" s="11" t="s">
        <v>37</v>
      </c>
    </row>
    <row r="32" spans="1:19" x14ac:dyDescent="0.3">
      <c r="A32" s="5">
        <v>44075</v>
      </c>
      <c r="B32" s="4">
        <v>1101.25</v>
      </c>
      <c r="C32" s="4">
        <v>12688</v>
      </c>
      <c r="D32">
        <v>2.2925147835112587E-2</v>
      </c>
      <c r="E32">
        <v>5.1115836124142229E-2</v>
      </c>
      <c r="F32">
        <v>1.3794423853094171</v>
      </c>
      <c r="G32">
        <v>-1.2772107130611328</v>
      </c>
      <c r="H32" s="4">
        <f t="shared" si="1"/>
        <v>0</v>
      </c>
      <c r="I32" s="4">
        <f t="shared" si="2"/>
        <v>0</v>
      </c>
      <c r="L32" s="11" t="s">
        <v>23</v>
      </c>
      <c r="M32" s="12">
        <v>44811</v>
      </c>
      <c r="N32" s="12">
        <v>44879</v>
      </c>
      <c r="O32" s="12">
        <v>44890</v>
      </c>
      <c r="P32" s="12">
        <v>44924</v>
      </c>
      <c r="Q32" s="12">
        <v>44995</v>
      </c>
      <c r="R32" s="12">
        <v>45071</v>
      </c>
      <c r="S32" s="12">
        <v>45098</v>
      </c>
    </row>
    <row r="33" spans="1:19" x14ac:dyDescent="0.3">
      <c r="A33" s="5">
        <v>44076</v>
      </c>
      <c r="B33" s="4">
        <v>1103.25</v>
      </c>
      <c r="C33" s="4">
        <v>12690</v>
      </c>
      <c r="D33">
        <v>1.471722547145528E-2</v>
      </c>
      <c r="E33">
        <v>5.1115836124142229E-2</v>
      </c>
      <c r="F33">
        <v>1.3794423853094171</v>
      </c>
      <c r="G33">
        <v>-1.2772107130611328</v>
      </c>
      <c r="H33" s="4">
        <f t="shared" si="1"/>
        <v>0</v>
      </c>
      <c r="I33" s="4">
        <f t="shared" si="2"/>
        <v>0</v>
      </c>
      <c r="L33" s="11" t="s">
        <v>24</v>
      </c>
      <c r="M33" s="12">
        <v>44812</v>
      </c>
      <c r="N33" s="12">
        <v>44893</v>
      </c>
      <c r="O33" s="12">
        <v>44893</v>
      </c>
      <c r="P33" s="12">
        <v>44943</v>
      </c>
      <c r="Q33" s="12">
        <v>44999</v>
      </c>
      <c r="R33" s="12">
        <v>45086</v>
      </c>
      <c r="S33" s="12">
        <v>45103</v>
      </c>
    </row>
    <row r="34" spans="1:19" x14ac:dyDescent="0.3">
      <c r="A34" s="5">
        <v>44077</v>
      </c>
      <c r="B34" s="4">
        <v>1107.25</v>
      </c>
      <c r="C34" s="4">
        <v>12734</v>
      </c>
      <c r="D34">
        <v>3.584893642593133E-2</v>
      </c>
      <c r="E34">
        <v>5.1115836124142229E-2</v>
      </c>
      <c r="F34">
        <v>1.3794423853094171</v>
      </c>
      <c r="G34">
        <v>-1.2772107130611328</v>
      </c>
      <c r="H34" s="4">
        <f t="shared" si="1"/>
        <v>0</v>
      </c>
      <c r="I34" s="4">
        <f t="shared" si="2"/>
        <v>0</v>
      </c>
      <c r="L34" s="11" t="s">
        <v>38</v>
      </c>
      <c r="M34" s="13">
        <f t="shared" ref="M34:S34" si="13">VLOOKUP(M$2,$A:$D,3)</f>
        <v>14357</v>
      </c>
      <c r="N34" s="13">
        <f t="shared" si="13"/>
        <v>14125</v>
      </c>
      <c r="O34" s="13">
        <f t="shared" si="13"/>
        <v>14710</v>
      </c>
      <c r="P34" s="13">
        <f t="shared" si="13"/>
        <v>14034</v>
      </c>
      <c r="Q34" s="13">
        <f t="shared" si="13"/>
        <v>15481</v>
      </c>
      <c r="R34" s="13">
        <f t="shared" si="13"/>
        <v>16205</v>
      </c>
      <c r="S34" s="13">
        <f t="shared" si="13"/>
        <v>17230</v>
      </c>
    </row>
    <row r="35" spans="1:19" x14ac:dyDescent="0.3">
      <c r="A35" s="5">
        <v>44078</v>
      </c>
      <c r="B35" s="4">
        <v>1096.5</v>
      </c>
      <c r="C35" s="4">
        <v>12607</v>
      </c>
      <c r="D35">
        <v>4.6600552214996829E-2</v>
      </c>
      <c r="E35">
        <v>5.1115836124142229E-2</v>
      </c>
      <c r="F35">
        <v>1.3794423853094171</v>
      </c>
      <c r="G35">
        <v>-1.2772107130611328</v>
      </c>
      <c r="H35" s="4">
        <f t="shared" si="1"/>
        <v>0</v>
      </c>
      <c r="I35" s="4">
        <f t="shared" si="2"/>
        <v>0</v>
      </c>
      <c r="L35" s="11" t="s">
        <v>28</v>
      </c>
      <c r="M35" s="13">
        <f t="shared" ref="M35:S35" si="14">VLOOKUP(M$3,$A:$D,3)</f>
        <v>14545</v>
      </c>
      <c r="N35" s="13">
        <f t="shared" si="14"/>
        <v>14474</v>
      </c>
      <c r="O35" s="13">
        <f t="shared" si="14"/>
        <v>14474</v>
      </c>
      <c r="P35" s="13">
        <f t="shared" si="14"/>
        <v>14925</v>
      </c>
      <c r="Q35" s="13">
        <f t="shared" si="14"/>
        <v>15354</v>
      </c>
      <c r="R35" s="13">
        <f t="shared" si="14"/>
        <v>16886</v>
      </c>
      <c r="S35" s="13">
        <f t="shared" si="14"/>
        <v>16880</v>
      </c>
    </row>
    <row r="36" spans="1:19" x14ac:dyDescent="0.3">
      <c r="A36" s="5">
        <v>44081</v>
      </c>
      <c r="B36" s="4">
        <v>1095.5</v>
      </c>
      <c r="C36" s="4">
        <v>12580</v>
      </c>
      <c r="D36">
        <v>3.211687017283299E-2</v>
      </c>
      <c r="E36">
        <v>5.1115836124142229E-2</v>
      </c>
      <c r="F36">
        <v>1.3794423853094171</v>
      </c>
      <c r="G36">
        <v>-1.2772107130611328</v>
      </c>
      <c r="H36" s="4">
        <f t="shared" si="1"/>
        <v>0</v>
      </c>
      <c r="I36" s="4">
        <f t="shared" si="2"/>
        <v>0</v>
      </c>
      <c r="L36" s="11" t="s">
        <v>39</v>
      </c>
      <c r="M36" s="11">
        <f t="shared" ref="M36:S36" si="15">M34-M35</f>
        <v>-188</v>
      </c>
      <c r="N36" s="11">
        <f t="shared" si="15"/>
        <v>-349</v>
      </c>
      <c r="O36" s="11">
        <f t="shared" si="15"/>
        <v>236</v>
      </c>
      <c r="P36" s="11">
        <f t="shared" si="15"/>
        <v>-891</v>
      </c>
      <c r="Q36" s="11">
        <f t="shared" si="15"/>
        <v>127</v>
      </c>
      <c r="R36" s="11">
        <f t="shared" si="15"/>
        <v>-681</v>
      </c>
      <c r="S36" s="11">
        <f t="shared" si="15"/>
        <v>350</v>
      </c>
    </row>
    <row r="37" spans="1:19" x14ac:dyDescent="0.3">
      <c r="A37" s="5">
        <v>44082</v>
      </c>
      <c r="B37" s="4">
        <v>1102.25</v>
      </c>
      <c r="C37" s="4">
        <v>12667</v>
      </c>
      <c r="D37">
        <v>-5.1103871970718685E-3</v>
      </c>
      <c r="E37">
        <v>5.1115836124142229E-2</v>
      </c>
      <c r="F37">
        <v>1.3794423853094171</v>
      </c>
      <c r="G37">
        <v>-1.2772107130611328</v>
      </c>
      <c r="H37" s="4">
        <f t="shared" si="1"/>
        <v>0</v>
      </c>
      <c r="I37" s="4">
        <f t="shared" si="2"/>
        <v>0</v>
      </c>
      <c r="L37" s="11" t="s">
        <v>27</v>
      </c>
      <c r="M37" s="13">
        <f t="shared" ref="M37:S37" si="16">VLOOKUP(M$2,$A:$D,2)</f>
        <v>1254</v>
      </c>
      <c r="N37" s="13">
        <f t="shared" si="16"/>
        <v>1247.5</v>
      </c>
      <c r="O37" s="13">
        <f t="shared" si="16"/>
        <v>1296.5</v>
      </c>
      <c r="P37" s="13">
        <f t="shared" si="16"/>
        <v>1236.5</v>
      </c>
      <c r="Q37" s="13">
        <f t="shared" si="16"/>
        <v>1355.25</v>
      </c>
      <c r="R37" s="13">
        <f t="shared" si="16"/>
        <v>1410</v>
      </c>
      <c r="S37" s="13">
        <f t="shared" si="16"/>
        <v>1484.75</v>
      </c>
    </row>
    <row r="38" spans="1:19" x14ac:dyDescent="0.3">
      <c r="A38" s="5">
        <v>44083</v>
      </c>
      <c r="B38" s="4">
        <v>1094.75</v>
      </c>
      <c r="C38" s="4">
        <v>12598</v>
      </c>
      <c r="D38">
        <v>1.5596009553537737E-2</v>
      </c>
      <c r="E38">
        <v>5.1115836124142229E-2</v>
      </c>
      <c r="F38">
        <v>1.3794423853094171</v>
      </c>
      <c r="G38">
        <v>-1.2772107130611328</v>
      </c>
      <c r="H38" s="4">
        <f t="shared" si="1"/>
        <v>0</v>
      </c>
      <c r="I38" s="4">
        <f t="shared" si="2"/>
        <v>0</v>
      </c>
      <c r="L38" s="11" t="s">
        <v>29</v>
      </c>
      <c r="M38" s="13">
        <f t="shared" ref="M38:S38" si="17">VLOOKUP(M$3,$A:$D,2)</f>
        <v>1272.75</v>
      </c>
      <c r="N38" s="13">
        <f t="shared" si="17"/>
        <v>1277</v>
      </c>
      <c r="O38" s="13">
        <f t="shared" si="17"/>
        <v>1277</v>
      </c>
      <c r="P38" s="13">
        <f t="shared" si="17"/>
        <v>1310.5</v>
      </c>
      <c r="Q38" s="13">
        <f t="shared" si="17"/>
        <v>1339.5</v>
      </c>
      <c r="R38" s="13">
        <f t="shared" si="17"/>
        <v>1457.25</v>
      </c>
      <c r="S38" s="13">
        <f t="shared" si="17"/>
        <v>1470.5</v>
      </c>
    </row>
    <row r="39" spans="1:19" x14ac:dyDescent="0.3">
      <c r="A39" s="5">
        <v>44084</v>
      </c>
      <c r="B39" s="4">
        <v>1103.5</v>
      </c>
      <c r="C39" s="4">
        <v>12698</v>
      </c>
      <c r="D39">
        <v>-9.1565726148634986E-3</v>
      </c>
      <c r="E39">
        <v>5.1115836124142229E-2</v>
      </c>
      <c r="F39">
        <v>1.3794423853094171</v>
      </c>
      <c r="G39">
        <v>-1.2772107130611328</v>
      </c>
      <c r="H39" s="4">
        <f t="shared" si="1"/>
        <v>0</v>
      </c>
      <c r="I39" s="4">
        <f t="shared" si="2"/>
        <v>0</v>
      </c>
      <c r="L39" s="11" t="s">
        <v>40</v>
      </c>
      <c r="M39" s="11">
        <f t="shared" ref="M39:S39" si="18">(M38-M37)*2</f>
        <v>37.5</v>
      </c>
      <c r="N39" s="11">
        <f t="shared" si="18"/>
        <v>59</v>
      </c>
      <c r="O39" s="11">
        <f t="shared" si="18"/>
        <v>-39</v>
      </c>
      <c r="P39" s="11">
        <f t="shared" si="18"/>
        <v>148</v>
      </c>
      <c r="Q39" s="11">
        <f t="shared" si="18"/>
        <v>-31.5</v>
      </c>
      <c r="R39" s="11">
        <f t="shared" si="18"/>
        <v>94.5</v>
      </c>
      <c r="S39" s="11">
        <f t="shared" si="18"/>
        <v>-28.5</v>
      </c>
    </row>
    <row r="40" spans="1:19" x14ac:dyDescent="0.3">
      <c r="A40" s="5">
        <v>44085</v>
      </c>
      <c r="B40" s="4">
        <v>1102.5</v>
      </c>
      <c r="C40" s="4">
        <v>12663</v>
      </c>
      <c r="D40">
        <v>1.8541229242806941E-2</v>
      </c>
      <c r="E40">
        <v>5.1115836124142229E-2</v>
      </c>
      <c r="F40">
        <v>1.3794423853094171</v>
      </c>
      <c r="G40">
        <v>-1.2772107130611328</v>
      </c>
      <c r="H40" s="4">
        <f t="shared" si="1"/>
        <v>0</v>
      </c>
      <c r="I40" s="4">
        <f t="shared" si="2"/>
        <v>0</v>
      </c>
      <c r="L40" s="11" t="s">
        <v>30</v>
      </c>
      <c r="M40" s="22">
        <f>M36*200+M39*30*40</f>
        <v>7400</v>
      </c>
      <c r="N40" s="22">
        <f t="shared" ref="N40:S40" si="19">N36*200+N39*30*40</f>
        <v>1000</v>
      </c>
      <c r="O40" s="22">
        <f t="shared" si="19"/>
        <v>400</v>
      </c>
      <c r="P40" s="15">
        <f t="shared" si="19"/>
        <v>-600</v>
      </c>
      <c r="Q40" s="15">
        <f t="shared" si="19"/>
        <v>-12400</v>
      </c>
      <c r="R40" s="15">
        <f t="shared" si="19"/>
        <v>-22800</v>
      </c>
      <c r="S40" s="22">
        <f t="shared" si="19"/>
        <v>35800</v>
      </c>
    </row>
    <row r="41" spans="1:19" x14ac:dyDescent="0.3">
      <c r="A41" s="5">
        <v>44088</v>
      </c>
      <c r="B41" s="4">
        <v>1113.25</v>
      </c>
      <c r="C41" s="4">
        <v>12784</v>
      </c>
      <c r="D41">
        <v>5.3557775747836208E-3</v>
      </c>
      <c r="E41">
        <v>5.1115836124142229E-2</v>
      </c>
      <c r="F41">
        <v>1.3794423853094171</v>
      </c>
      <c r="G41">
        <v>-1.2772107130611328</v>
      </c>
      <c r="H41" s="4">
        <f t="shared" si="1"/>
        <v>0</v>
      </c>
      <c r="I41" s="4">
        <f t="shared" si="2"/>
        <v>0</v>
      </c>
    </row>
    <row r="42" spans="1:19" x14ac:dyDescent="0.3">
      <c r="A42" s="5">
        <v>44089</v>
      </c>
      <c r="B42" s="4">
        <v>1118.25</v>
      </c>
      <c r="C42" s="4">
        <v>12843</v>
      </c>
      <c r="D42">
        <v>3.7015979587000495E-3</v>
      </c>
      <c r="E42">
        <v>5.1115836124142229E-2</v>
      </c>
      <c r="F42">
        <v>1.3794423853094171</v>
      </c>
      <c r="G42">
        <v>-1.2772107130611328</v>
      </c>
      <c r="H42" s="4">
        <f t="shared" si="1"/>
        <v>0</v>
      </c>
      <c r="I42" s="4">
        <f t="shared" si="2"/>
        <v>0</v>
      </c>
    </row>
    <row r="43" spans="1:19" ht="16.8" thickBot="1" x14ac:dyDescent="0.35">
      <c r="A43" s="5">
        <v>44090</v>
      </c>
      <c r="B43" s="4">
        <v>1126.5</v>
      </c>
      <c r="C43" s="4">
        <v>12969</v>
      </c>
      <c r="D43">
        <v>1.0073841080301692E-2</v>
      </c>
      <c r="E43">
        <v>5.1115836124142229E-2</v>
      </c>
      <c r="F43">
        <v>1.3794423853094171</v>
      </c>
      <c r="G43">
        <v>-1.2772107130611328</v>
      </c>
      <c r="H43" s="4">
        <f t="shared" si="1"/>
        <v>0</v>
      </c>
      <c r="I43" s="4">
        <f t="shared" si="2"/>
        <v>0</v>
      </c>
    </row>
    <row r="44" spans="1:19" ht="16.8" thickBot="1" x14ac:dyDescent="0.35">
      <c r="A44" s="5">
        <v>44091</v>
      </c>
      <c r="B44" s="4">
        <v>1118.25</v>
      </c>
      <c r="C44" s="4">
        <v>12815</v>
      </c>
      <c r="D44">
        <v>7.8651523463875134E-2</v>
      </c>
      <c r="E44">
        <v>5.1115836124142229E-2</v>
      </c>
      <c r="F44">
        <v>1.3794423853094171</v>
      </c>
      <c r="G44">
        <v>-1.2772107130611328</v>
      </c>
      <c r="H44" s="4">
        <f t="shared" si="1"/>
        <v>0</v>
      </c>
      <c r="I44" s="4">
        <f t="shared" si="2"/>
        <v>0</v>
      </c>
      <c r="L44" s="8" t="s">
        <v>70</v>
      </c>
      <c r="M44" s="9">
        <v>1</v>
      </c>
      <c r="N44" s="9">
        <v>2</v>
      </c>
      <c r="O44" s="9">
        <v>3</v>
      </c>
      <c r="P44" s="9">
        <v>4</v>
      </c>
    </row>
    <row r="45" spans="1:19" x14ac:dyDescent="0.3">
      <c r="A45" s="5">
        <v>44092</v>
      </c>
      <c r="B45" s="4">
        <v>1120</v>
      </c>
      <c r="C45" s="4">
        <v>12833</v>
      </c>
      <c r="D45">
        <v>5.6001258709319712E-2</v>
      </c>
      <c r="E45">
        <v>5.1115836124142229E-2</v>
      </c>
      <c r="F45">
        <v>1.3794423853094171</v>
      </c>
      <c r="G45">
        <v>-1.2772107130611328</v>
      </c>
      <c r="H45" s="4">
        <f t="shared" si="1"/>
        <v>0</v>
      </c>
      <c r="I45" s="4">
        <f t="shared" si="2"/>
        <v>0</v>
      </c>
      <c r="L45" s="16" t="s">
        <v>62</v>
      </c>
      <c r="M45" s="17">
        <v>44812</v>
      </c>
      <c r="N45" s="17">
        <v>44893</v>
      </c>
      <c r="O45" s="17">
        <v>45064</v>
      </c>
      <c r="P45" s="17">
        <v>45103</v>
      </c>
    </row>
    <row r="46" spans="1:19" x14ac:dyDescent="0.3">
      <c r="A46" s="5">
        <v>44095</v>
      </c>
      <c r="B46" s="4">
        <v>1105.25</v>
      </c>
      <c r="C46" s="4">
        <v>12659</v>
      </c>
      <c r="D46">
        <v>0.16113280891526965</v>
      </c>
      <c r="E46">
        <v>5.1115836124142229E-2</v>
      </c>
      <c r="F46">
        <v>1.3794423853094171</v>
      </c>
      <c r="G46">
        <v>-1.2772107130611328</v>
      </c>
      <c r="H46" s="4">
        <f t="shared" si="1"/>
        <v>0</v>
      </c>
      <c r="I46" s="4">
        <f t="shared" si="2"/>
        <v>0</v>
      </c>
      <c r="L46" s="11" t="s">
        <v>63</v>
      </c>
      <c r="M46" s="12">
        <v>44824</v>
      </c>
      <c r="N46" s="12">
        <v>44902</v>
      </c>
      <c r="O46" s="12">
        <v>45069</v>
      </c>
      <c r="P46" s="12">
        <v>45145</v>
      </c>
    </row>
    <row r="47" spans="1:19" x14ac:dyDescent="0.3">
      <c r="A47" s="5">
        <v>44096</v>
      </c>
      <c r="B47" s="4">
        <v>1093.5</v>
      </c>
      <c r="C47" s="4">
        <v>12509</v>
      </c>
      <c r="D47">
        <v>0.16776961996114792</v>
      </c>
      <c r="E47">
        <v>5.1115836124142229E-2</v>
      </c>
      <c r="F47">
        <v>1.3794423853094171</v>
      </c>
      <c r="G47">
        <v>-1.2772107130611328</v>
      </c>
      <c r="H47" s="4">
        <f t="shared" si="1"/>
        <v>0</v>
      </c>
      <c r="I47" s="4">
        <f t="shared" si="2"/>
        <v>0</v>
      </c>
      <c r="L47" s="16" t="s">
        <v>64</v>
      </c>
      <c r="M47" s="18">
        <f>VLOOKUP(M$16,$A:$D,3)</f>
        <v>14545</v>
      </c>
      <c r="N47" s="18">
        <f>VLOOKUP(N$16,$A:$D,3)</f>
        <v>14474</v>
      </c>
      <c r="O47" s="18">
        <f>VLOOKUP(O$16,$A:$D,3)</f>
        <v>16069</v>
      </c>
      <c r="P47" s="18">
        <f>VLOOKUP(P$16,$A:$D,3)</f>
        <v>16880</v>
      </c>
    </row>
    <row r="48" spans="1:19" x14ac:dyDescent="0.3">
      <c r="A48" s="5">
        <v>44097</v>
      </c>
      <c r="B48" s="4">
        <v>1095.5</v>
      </c>
      <c r="C48" s="4">
        <v>12528</v>
      </c>
      <c r="D48">
        <v>7.7036919593840111E-2</v>
      </c>
      <c r="E48">
        <v>5.1115836124142229E-2</v>
      </c>
      <c r="F48">
        <v>1.3794423853094171</v>
      </c>
      <c r="G48">
        <v>-1.2772107130611328</v>
      </c>
      <c r="H48" s="4">
        <f t="shared" si="1"/>
        <v>0</v>
      </c>
      <c r="I48" s="4">
        <f t="shared" si="2"/>
        <v>0</v>
      </c>
      <c r="L48" s="11" t="s">
        <v>65</v>
      </c>
      <c r="M48" s="13">
        <f>VLOOKUP(M$17,$A:$D,3)</f>
        <v>14558</v>
      </c>
      <c r="N48" s="13">
        <f>VLOOKUP(N$17,$A:$D,3)</f>
        <v>14625</v>
      </c>
      <c r="O48" s="13">
        <f>VLOOKUP(O$17,$A:$D,3)</f>
        <v>16135</v>
      </c>
      <c r="P48" s="13">
        <f>VLOOKUP(P$17,$A:$D,3)</f>
        <v>17000</v>
      </c>
    </row>
    <row r="49" spans="1:19" x14ac:dyDescent="0.3">
      <c r="A49" s="5">
        <v>44098</v>
      </c>
      <c r="B49" s="4">
        <v>1068</v>
      </c>
      <c r="C49" s="4">
        <v>12180</v>
      </c>
      <c r="D49">
        <v>0.1322714314931612</v>
      </c>
      <c r="E49">
        <v>5.1115836124142229E-2</v>
      </c>
      <c r="F49">
        <v>1.3794423853094171</v>
      </c>
      <c r="G49">
        <v>-1.2772107130611328</v>
      </c>
      <c r="H49" s="4">
        <f t="shared" si="1"/>
        <v>0</v>
      </c>
      <c r="I49" s="4">
        <f t="shared" si="2"/>
        <v>0</v>
      </c>
      <c r="L49" s="16" t="s">
        <v>66</v>
      </c>
      <c r="M49" s="16">
        <f>M47-M48</f>
        <v>-13</v>
      </c>
      <c r="N49" s="16">
        <f>N47-N48</f>
        <v>-151</v>
      </c>
      <c r="O49" s="16">
        <f>O47-O48</f>
        <v>-66</v>
      </c>
      <c r="P49" s="16">
        <f>P47-P48</f>
        <v>-120</v>
      </c>
    </row>
    <row r="50" spans="1:19" x14ac:dyDescent="0.3">
      <c r="A50" s="5">
        <v>44099</v>
      </c>
      <c r="B50" s="4">
        <v>1068.25</v>
      </c>
      <c r="C50" s="4">
        <v>12195</v>
      </c>
      <c r="D50">
        <v>5.7845590090159799E-2</v>
      </c>
      <c r="E50">
        <v>5.1115836124142229E-2</v>
      </c>
      <c r="F50">
        <v>1.3794423853094171</v>
      </c>
      <c r="G50">
        <v>-1.2772107130611328</v>
      </c>
      <c r="H50" s="4">
        <f t="shared" si="1"/>
        <v>0</v>
      </c>
      <c r="I50" s="4">
        <f t="shared" si="2"/>
        <v>0</v>
      </c>
      <c r="L50" s="11" t="s">
        <v>67</v>
      </c>
      <c r="M50" s="13">
        <f>VLOOKUP(M$16,$A:$D,2)</f>
        <v>1272.75</v>
      </c>
      <c r="N50" s="13">
        <f>VLOOKUP(N$16,$A:$D,2)</f>
        <v>1277</v>
      </c>
      <c r="O50" s="13">
        <f>VLOOKUP(O$16,$A:$D,2)</f>
        <v>1405.5</v>
      </c>
      <c r="P50" s="13">
        <f>VLOOKUP(P$16,$A:$D,2)</f>
        <v>1470.5</v>
      </c>
    </row>
    <row r="51" spans="1:19" x14ac:dyDescent="0.3">
      <c r="A51" s="5">
        <v>44102</v>
      </c>
      <c r="B51" s="4">
        <v>1088.25</v>
      </c>
      <c r="C51" s="4">
        <v>12415</v>
      </c>
      <c r="D51">
        <v>6.5799677352707114E-2</v>
      </c>
      <c r="E51">
        <v>5.1115836124142229E-2</v>
      </c>
      <c r="F51">
        <v>1.3794423853094171</v>
      </c>
      <c r="G51">
        <v>-1.2772107130611328</v>
      </c>
      <c r="H51" s="4">
        <f t="shared" si="1"/>
        <v>0</v>
      </c>
      <c r="I51" s="4">
        <f t="shared" si="2"/>
        <v>0</v>
      </c>
      <c r="L51" s="16" t="s">
        <v>68</v>
      </c>
      <c r="M51" s="18">
        <f>VLOOKUP(M$17,$A:$D,2)</f>
        <v>1269</v>
      </c>
      <c r="N51" s="18">
        <f>VLOOKUP(N$17,$A:$D,2)</f>
        <v>1285.25</v>
      </c>
      <c r="O51" s="18">
        <f>VLOOKUP(O$17,$A:$D,2)</f>
        <v>1408.25</v>
      </c>
      <c r="P51" s="18">
        <f>VLOOKUP(P$17,$A:$D,2)</f>
        <v>1474</v>
      </c>
    </row>
    <row r="52" spans="1:19" x14ac:dyDescent="0.3">
      <c r="A52" s="5">
        <v>44103</v>
      </c>
      <c r="B52" s="4">
        <v>1092.3599999999999</v>
      </c>
      <c r="C52" s="4">
        <v>12421</v>
      </c>
      <c r="D52">
        <v>6.433180399258516E-2</v>
      </c>
      <c r="E52">
        <v>5.1115836124142229E-2</v>
      </c>
      <c r="F52">
        <v>1.3794423853094171</v>
      </c>
      <c r="G52">
        <v>-1.2772107130611328</v>
      </c>
      <c r="H52" s="4">
        <f t="shared" si="1"/>
        <v>0</v>
      </c>
      <c r="I52" s="4">
        <f t="shared" si="2"/>
        <v>0</v>
      </c>
      <c r="L52" s="11" t="s">
        <v>55</v>
      </c>
      <c r="M52" s="11">
        <f>(M51-M50)*2</f>
        <v>-7.5</v>
      </c>
      <c r="N52" s="11">
        <f>(N51-N50)*2</f>
        <v>16.5</v>
      </c>
      <c r="O52" s="11">
        <f>(O51-O50)*2</f>
        <v>5.5</v>
      </c>
      <c r="P52" s="11">
        <f>(P51-P50)*2</f>
        <v>7</v>
      </c>
    </row>
    <row r="53" spans="1:19" ht="16.8" thickBot="1" x14ac:dyDescent="0.35">
      <c r="A53" s="5">
        <v>44104</v>
      </c>
      <c r="B53" s="4">
        <v>1090.75</v>
      </c>
      <c r="C53" s="4">
        <v>12473</v>
      </c>
      <c r="D53">
        <v>5.2460178086277613E-2</v>
      </c>
      <c r="E53">
        <v>5.1115836124142229E-2</v>
      </c>
      <c r="F53">
        <v>1.3794423853094171</v>
      </c>
      <c r="G53">
        <v>-1.2772107130611328</v>
      </c>
      <c r="H53" s="4">
        <f t="shared" si="1"/>
        <v>0</v>
      </c>
      <c r="I53" s="4">
        <f t="shared" si="2"/>
        <v>0</v>
      </c>
      <c r="L53" s="19" t="s">
        <v>69</v>
      </c>
      <c r="M53" s="21">
        <f>M49*200+M52*30*40</f>
        <v>-11600</v>
      </c>
      <c r="N53" s="21">
        <f t="shared" ref="N53:P53" si="20">N49*200+N52*30*40</f>
        <v>-10400</v>
      </c>
      <c r="O53" s="21">
        <f t="shared" si="20"/>
        <v>-6600</v>
      </c>
      <c r="P53" s="21">
        <f t="shared" si="20"/>
        <v>-15600</v>
      </c>
    </row>
    <row r="54" spans="1:19" x14ac:dyDescent="0.3">
      <c r="A54" s="5">
        <v>44109</v>
      </c>
      <c r="B54" s="4">
        <v>1093</v>
      </c>
      <c r="C54" s="4">
        <v>12529</v>
      </c>
      <c r="D54">
        <v>2.2905047462736458E-2</v>
      </c>
      <c r="E54">
        <v>5.1115836124142229E-2</v>
      </c>
      <c r="F54">
        <v>1.3794423853094171</v>
      </c>
      <c r="G54">
        <v>-1.2772107130611328</v>
      </c>
      <c r="H54" s="4">
        <f t="shared" si="1"/>
        <v>0</v>
      </c>
      <c r="I54" s="4">
        <f t="shared" si="2"/>
        <v>0</v>
      </c>
    </row>
    <row r="55" spans="1:19" x14ac:dyDescent="0.3">
      <c r="A55" s="5">
        <v>44110</v>
      </c>
      <c r="B55" s="4">
        <v>1104.75</v>
      </c>
      <c r="C55" s="4">
        <v>12677</v>
      </c>
      <c r="D55">
        <v>3.0139357268500162E-2</v>
      </c>
      <c r="E55">
        <v>5.1115836124142229E-2</v>
      </c>
      <c r="F55">
        <v>1.3794423853094171</v>
      </c>
      <c r="G55">
        <v>-1.2772107130611328</v>
      </c>
      <c r="H55" s="4">
        <f t="shared" si="1"/>
        <v>0</v>
      </c>
      <c r="I55" s="4">
        <f t="shared" si="2"/>
        <v>0</v>
      </c>
    </row>
    <row r="56" spans="1:19" x14ac:dyDescent="0.3">
      <c r="A56" s="5">
        <v>44111</v>
      </c>
      <c r="B56" s="4">
        <v>1111.5</v>
      </c>
      <c r="C56" s="4">
        <v>12754</v>
      </c>
      <c r="D56">
        <v>-8.846350632503849E-3</v>
      </c>
      <c r="E56">
        <v>5.1115836124142229E-2</v>
      </c>
      <c r="F56">
        <v>1.3794423853094171</v>
      </c>
      <c r="G56">
        <v>-1.2772107130611328</v>
      </c>
      <c r="H56" s="4">
        <f t="shared" si="1"/>
        <v>0</v>
      </c>
      <c r="I56" s="4">
        <f t="shared" si="2"/>
        <v>0</v>
      </c>
      <c r="M56">
        <f>M33-M32</f>
        <v>1</v>
      </c>
      <c r="N56" s="4">
        <f t="shared" ref="N56:S56" si="21">N33-N32</f>
        <v>14</v>
      </c>
      <c r="O56" s="4">
        <f t="shared" si="21"/>
        <v>3</v>
      </c>
      <c r="P56" s="4">
        <f t="shared" si="21"/>
        <v>19</v>
      </c>
      <c r="Q56" s="4">
        <f t="shared" si="21"/>
        <v>4</v>
      </c>
      <c r="R56" s="4">
        <f t="shared" si="21"/>
        <v>15</v>
      </c>
      <c r="S56" s="4">
        <f t="shared" si="21"/>
        <v>5</v>
      </c>
    </row>
    <row r="57" spans="1:19" x14ac:dyDescent="0.3">
      <c r="A57" s="5">
        <v>44112</v>
      </c>
      <c r="B57" s="4">
        <v>1121.75</v>
      </c>
      <c r="C57" s="4">
        <v>12873</v>
      </c>
      <c r="D57">
        <v>1.5152874232729032E-2</v>
      </c>
      <c r="E57">
        <v>5.1115836124142229E-2</v>
      </c>
      <c r="F57">
        <v>1.3794423853094171</v>
      </c>
      <c r="G57">
        <v>-1.2772107130611328</v>
      </c>
      <c r="H57" s="4">
        <f t="shared" si="1"/>
        <v>0</v>
      </c>
      <c r="I57" s="4">
        <f t="shared" si="2"/>
        <v>0</v>
      </c>
      <c r="M57">
        <f>M46-M45</f>
        <v>12</v>
      </c>
      <c r="N57" s="4">
        <f t="shared" ref="N57:P57" si="22">N46-N45</f>
        <v>9</v>
      </c>
      <c r="O57" s="4">
        <f t="shared" si="22"/>
        <v>5</v>
      </c>
      <c r="P57" s="4">
        <f t="shared" si="22"/>
        <v>42</v>
      </c>
    </row>
    <row r="58" spans="1:19" x14ac:dyDescent="0.3">
      <c r="A58" s="5">
        <v>44116</v>
      </c>
      <c r="B58" s="4">
        <v>1126</v>
      </c>
      <c r="C58" s="4">
        <v>12921</v>
      </c>
      <c r="D58">
        <v>3.4736271181895449E-2</v>
      </c>
      <c r="E58">
        <v>5.1115836124142229E-2</v>
      </c>
      <c r="F58">
        <v>1.3794423853094171</v>
      </c>
      <c r="G58">
        <v>-1.2772107130611328</v>
      </c>
      <c r="H58" s="4">
        <f t="shared" si="1"/>
        <v>0</v>
      </c>
      <c r="I58" s="4">
        <f t="shared" si="2"/>
        <v>0</v>
      </c>
    </row>
    <row r="59" spans="1:19" x14ac:dyDescent="0.3">
      <c r="A59" s="5">
        <v>44117</v>
      </c>
      <c r="B59" s="4">
        <v>1125.5</v>
      </c>
      <c r="C59" s="4">
        <v>12915</v>
      </c>
      <c r="D59">
        <v>3.3327304865800045E-2</v>
      </c>
      <c r="E59">
        <v>5.1115836124142229E-2</v>
      </c>
      <c r="F59">
        <v>1.3794423853094171</v>
      </c>
      <c r="G59">
        <v>-1.2772107130611328</v>
      </c>
      <c r="H59" s="4">
        <f t="shared" si="1"/>
        <v>0</v>
      </c>
      <c r="I59" s="4">
        <f t="shared" si="2"/>
        <v>0</v>
      </c>
    </row>
    <row r="60" spans="1:19" x14ac:dyDescent="0.3">
      <c r="A60" s="5">
        <v>44118</v>
      </c>
      <c r="B60" s="4">
        <v>1121.5</v>
      </c>
      <c r="C60" s="4">
        <v>12890</v>
      </c>
      <c r="D60">
        <v>3.1310401149769337E-2</v>
      </c>
      <c r="E60">
        <v>5.1115836124142229E-2</v>
      </c>
      <c r="F60">
        <v>1.3794423853094171</v>
      </c>
      <c r="G60">
        <v>-1.2772107130611328</v>
      </c>
      <c r="H60" s="4">
        <f t="shared" si="1"/>
        <v>0</v>
      </c>
      <c r="I60" s="4">
        <f t="shared" si="2"/>
        <v>0</v>
      </c>
    </row>
    <row r="61" spans="1:19" x14ac:dyDescent="0.3">
      <c r="A61" s="5">
        <v>44119</v>
      </c>
      <c r="B61" s="4">
        <v>1118.75</v>
      </c>
      <c r="C61" s="4">
        <v>12840</v>
      </c>
      <c r="D61">
        <v>-1.4115733441387113E-2</v>
      </c>
      <c r="E61">
        <v>5.1115836124142229E-2</v>
      </c>
      <c r="F61">
        <v>1.3794423853094171</v>
      </c>
      <c r="G61">
        <v>-1.2772107130611328</v>
      </c>
      <c r="H61" s="4">
        <f t="shared" si="1"/>
        <v>0</v>
      </c>
      <c r="I61" s="4">
        <f t="shared" si="2"/>
        <v>0</v>
      </c>
    </row>
    <row r="62" spans="1:19" x14ac:dyDescent="0.3">
      <c r="A62" s="5">
        <v>44120</v>
      </c>
      <c r="B62" s="4">
        <v>1111.25</v>
      </c>
      <c r="C62" s="4">
        <v>12748</v>
      </c>
      <c r="D62">
        <v>2.7212368525494956E-3</v>
      </c>
      <c r="E62">
        <v>5.1115836124142229E-2</v>
      </c>
      <c r="F62">
        <v>1.3794423853094171</v>
      </c>
      <c r="G62">
        <v>-1.2772107130611328</v>
      </c>
      <c r="H62" s="4">
        <f t="shared" si="1"/>
        <v>0</v>
      </c>
      <c r="I62" s="4">
        <f t="shared" si="2"/>
        <v>0</v>
      </c>
    </row>
    <row r="63" spans="1:19" x14ac:dyDescent="0.3">
      <c r="A63" s="5">
        <v>44123</v>
      </c>
      <c r="B63" s="4">
        <v>1121</v>
      </c>
      <c r="C63" s="4">
        <v>12893</v>
      </c>
      <c r="D63">
        <v>1.6807711185468029E-2</v>
      </c>
      <c r="E63">
        <v>5.1115836124142229E-2</v>
      </c>
      <c r="F63">
        <v>1.3794423853094171</v>
      </c>
      <c r="G63">
        <v>-1.2772107130611328</v>
      </c>
      <c r="H63" s="4">
        <f t="shared" si="1"/>
        <v>0</v>
      </c>
      <c r="I63" s="4">
        <f t="shared" si="2"/>
        <v>0</v>
      </c>
    </row>
    <row r="64" spans="1:19" x14ac:dyDescent="0.3">
      <c r="A64" s="5">
        <v>44124</v>
      </c>
      <c r="B64" s="4">
        <v>1117.5</v>
      </c>
      <c r="C64" s="4">
        <v>12855</v>
      </c>
      <c r="D64">
        <v>7.8106462105213921E-3</v>
      </c>
      <c r="E64">
        <v>5.1115836124142229E-2</v>
      </c>
      <c r="F64">
        <v>1.3794423853094171</v>
      </c>
      <c r="G64">
        <v>-1.2772107130611328</v>
      </c>
      <c r="H64" s="4">
        <f t="shared" si="1"/>
        <v>0</v>
      </c>
      <c r="I64" s="4">
        <f t="shared" si="2"/>
        <v>0</v>
      </c>
    </row>
    <row r="65" spans="1:9" x14ac:dyDescent="0.3">
      <c r="A65" s="5">
        <v>44125</v>
      </c>
      <c r="B65" s="4">
        <v>1119.5</v>
      </c>
      <c r="C65" s="4">
        <v>12860</v>
      </c>
      <c r="D65">
        <v>1.8626609725403743E-2</v>
      </c>
      <c r="E65">
        <v>5.1115836124142229E-2</v>
      </c>
      <c r="F65">
        <v>1.3794423853094171</v>
      </c>
      <c r="G65">
        <v>-1.2772107130611328</v>
      </c>
      <c r="H65" s="4">
        <f t="shared" si="1"/>
        <v>0</v>
      </c>
      <c r="I65" s="4">
        <f t="shared" si="2"/>
        <v>0</v>
      </c>
    </row>
    <row r="66" spans="1:9" x14ac:dyDescent="0.3">
      <c r="A66" s="5">
        <v>44126</v>
      </c>
      <c r="B66" s="4">
        <v>1122.75</v>
      </c>
      <c r="C66" s="4">
        <v>12836</v>
      </c>
      <c r="D66">
        <v>8.4932244902420295E-2</v>
      </c>
      <c r="E66">
        <v>5.1115836124142229E-2</v>
      </c>
      <c r="F66">
        <v>1.3794423853094171</v>
      </c>
      <c r="G66">
        <v>-1.2772107130611328</v>
      </c>
      <c r="H66" s="4">
        <f t="shared" si="1"/>
        <v>0</v>
      </c>
      <c r="I66" s="4">
        <f t="shared" si="2"/>
        <v>0</v>
      </c>
    </row>
    <row r="67" spans="1:9" x14ac:dyDescent="0.3">
      <c r="A67" s="5">
        <v>44127</v>
      </c>
      <c r="B67" s="4">
        <v>1123</v>
      </c>
      <c r="C67" s="4">
        <v>12838</v>
      </c>
      <c r="D67">
        <v>6.6072340412220945E-2</v>
      </c>
      <c r="E67">
        <v>5.1115836124142229E-2</v>
      </c>
      <c r="F67">
        <v>1.3794423853094171</v>
      </c>
      <c r="G67">
        <v>-1.2772107130611328</v>
      </c>
      <c r="H67" s="4">
        <f t="shared" ref="H67:H130" si="23">IF(D67&gt;F67,999,)</f>
        <v>0</v>
      </c>
      <c r="I67" s="4">
        <f t="shared" ref="I67:I130" si="24">IF(D67&lt;G67,999,)</f>
        <v>0</v>
      </c>
    </row>
    <row r="68" spans="1:9" x14ac:dyDescent="0.3">
      <c r="A68" s="5">
        <v>44130</v>
      </c>
      <c r="B68" s="4">
        <v>1124</v>
      </c>
      <c r="C68" s="4">
        <v>12860</v>
      </c>
      <c r="D68">
        <v>5.1572097709170199E-2</v>
      </c>
      <c r="E68">
        <v>5.1115836124142229E-2</v>
      </c>
      <c r="F68">
        <v>1.3794423853094171</v>
      </c>
      <c r="G68">
        <v>-1.2772107130611328</v>
      </c>
      <c r="H68" s="4">
        <f t="shared" si="23"/>
        <v>0</v>
      </c>
      <c r="I68" s="4">
        <f t="shared" si="24"/>
        <v>0</v>
      </c>
    </row>
    <row r="69" spans="1:9" x14ac:dyDescent="0.3">
      <c r="A69" s="5">
        <v>44131</v>
      </c>
      <c r="B69" s="4">
        <v>1120</v>
      </c>
      <c r="C69" s="4">
        <v>12808</v>
      </c>
      <c r="D69">
        <v>6.8600141632204084E-2</v>
      </c>
      <c r="E69">
        <v>5.1115836124142229E-2</v>
      </c>
      <c r="F69">
        <v>1.3794423853094171</v>
      </c>
      <c r="G69">
        <v>-1.2772107130611328</v>
      </c>
      <c r="H69" s="4">
        <f t="shared" si="23"/>
        <v>0</v>
      </c>
      <c r="I69" s="4">
        <f t="shared" si="24"/>
        <v>0</v>
      </c>
    </row>
    <row r="70" spans="1:9" x14ac:dyDescent="0.3">
      <c r="A70" s="5">
        <v>44132</v>
      </c>
      <c r="B70" s="4">
        <v>1116</v>
      </c>
      <c r="C70" s="4">
        <v>12743</v>
      </c>
      <c r="D70">
        <v>5.4341464434225308E-2</v>
      </c>
      <c r="E70">
        <v>5.1115836124142229E-2</v>
      </c>
      <c r="F70">
        <v>1.3794423853094171</v>
      </c>
      <c r="G70">
        <v>-1.2772107130611328</v>
      </c>
      <c r="H70" s="4">
        <f t="shared" si="23"/>
        <v>0</v>
      </c>
      <c r="I70" s="4">
        <f t="shared" si="24"/>
        <v>0</v>
      </c>
    </row>
    <row r="71" spans="1:9" x14ac:dyDescent="0.3">
      <c r="A71" s="5">
        <v>44133</v>
      </c>
      <c r="B71" s="4">
        <v>1104.8800000000001</v>
      </c>
      <c r="C71" s="4">
        <v>12603</v>
      </c>
      <c r="D71">
        <v>6.5969916494429404E-2</v>
      </c>
      <c r="E71">
        <v>5.1115836124142229E-2</v>
      </c>
      <c r="F71">
        <v>1.3794423853094171</v>
      </c>
      <c r="G71">
        <v>-1.2772107130611328</v>
      </c>
      <c r="H71" s="4">
        <f t="shared" si="23"/>
        <v>0</v>
      </c>
      <c r="I71" s="4">
        <f t="shared" si="24"/>
        <v>0</v>
      </c>
    </row>
    <row r="72" spans="1:9" x14ac:dyDescent="0.3">
      <c r="A72" s="5">
        <v>44134</v>
      </c>
      <c r="B72" s="4">
        <v>1084</v>
      </c>
      <c r="C72" s="4">
        <v>12413</v>
      </c>
      <c r="D72">
        <v>0.12883563839125139</v>
      </c>
      <c r="E72">
        <v>5.1115836124142229E-2</v>
      </c>
      <c r="F72">
        <v>1.3794423853094171</v>
      </c>
      <c r="G72">
        <v>-1.2772107130611328</v>
      </c>
      <c r="H72" s="4">
        <f t="shared" si="23"/>
        <v>0</v>
      </c>
      <c r="I72" s="4">
        <f t="shared" si="24"/>
        <v>0</v>
      </c>
    </row>
    <row r="73" spans="1:9" x14ac:dyDescent="0.3">
      <c r="A73" s="5">
        <v>44137</v>
      </c>
      <c r="B73" s="4">
        <v>1090.25</v>
      </c>
      <c r="C73" s="4">
        <v>12516</v>
      </c>
      <c r="D73">
        <v>7.4535611908889507E-2</v>
      </c>
      <c r="E73">
        <v>5.1115836124142229E-2</v>
      </c>
      <c r="F73">
        <v>1.3794423853094171</v>
      </c>
      <c r="G73">
        <v>-1.2772107130611328</v>
      </c>
      <c r="H73" s="4">
        <f t="shared" si="23"/>
        <v>0</v>
      </c>
      <c r="I73" s="4">
        <f t="shared" si="24"/>
        <v>0</v>
      </c>
    </row>
    <row r="74" spans="1:9" x14ac:dyDescent="0.3">
      <c r="A74" s="5">
        <v>44138</v>
      </c>
      <c r="B74" s="4">
        <v>1103.5</v>
      </c>
      <c r="C74" s="4">
        <v>12684</v>
      </c>
      <c r="D74">
        <v>5.166932626200918E-2</v>
      </c>
      <c r="E74">
        <v>5.1115836124142229E-2</v>
      </c>
      <c r="F74">
        <v>1.3794423853094171</v>
      </c>
      <c r="G74">
        <v>-1.2772107130611328</v>
      </c>
      <c r="H74" s="4">
        <f t="shared" si="23"/>
        <v>0</v>
      </c>
      <c r="I74" s="4">
        <f t="shared" si="24"/>
        <v>0</v>
      </c>
    </row>
    <row r="75" spans="1:9" x14ac:dyDescent="0.3">
      <c r="A75" s="5">
        <v>44139</v>
      </c>
      <c r="B75" s="4">
        <v>1119.75</v>
      </c>
      <c r="C75" s="4">
        <v>12864</v>
      </c>
      <c r="D75">
        <v>4.1300256007273817E-3</v>
      </c>
      <c r="E75">
        <v>5.1115836124142229E-2</v>
      </c>
      <c r="F75">
        <v>1.3794423853094171</v>
      </c>
      <c r="G75">
        <v>-1.2772107130611328</v>
      </c>
      <c r="H75" s="4">
        <f t="shared" si="23"/>
        <v>0</v>
      </c>
      <c r="I75" s="4">
        <f t="shared" si="24"/>
        <v>0</v>
      </c>
    </row>
    <row r="76" spans="1:9" x14ac:dyDescent="0.3">
      <c r="A76" s="5">
        <v>44140</v>
      </c>
      <c r="B76" s="4">
        <v>1124.25</v>
      </c>
      <c r="C76" s="4">
        <v>12891</v>
      </c>
      <c r="D76">
        <v>2.7537805677570602E-2</v>
      </c>
      <c r="E76">
        <v>5.1115836124142229E-2</v>
      </c>
      <c r="F76">
        <v>1.3794423853094171</v>
      </c>
      <c r="G76">
        <v>-1.2772107130611328</v>
      </c>
      <c r="H76" s="4">
        <f t="shared" si="23"/>
        <v>0</v>
      </c>
      <c r="I76" s="4">
        <f t="shared" si="24"/>
        <v>0</v>
      </c>
    </row>
    <row r="77" spans="1:9" x14ac:dyDescent="0.3">
      <c r="A77" s="5">
        <v>44141</v>
      </c>
      <c r="B77" s="4">
        <v>1128</v>
      </c>
      <c r="C77" s="4">
        <v>12937</v>
      </c>
      <c r="D77">
        <v>3.5205567287972694E-2</v>
      </c>
      <c r="E77">
        <v>5.1115836124142229E-2</v>
      </c>
      <c r="F77">
        <v>1.3794423853094171</v>
      </c>
      <c r="G77">
        <v>-1.2772107130611328</v>
      </c>
      <c r="H77" s="4">
        <f t="shared" si="23"/>
        <v>0</v>
      </c>
      <c r="I77" s="4">
        <f t="shared" si="24"/>
        <v>0</v>
      </c>
    </row>
    <row r="78" spans="1:9" x14ac:dyDescent="0.3">
      <c r="A78" s="5">
        <v>44144</v>
      </c>
      <c r="B78" s="4">
        <v>1142.25</v>
      </c>
      <c r="C78" s="4">
        <v>13126</v>
      </c>
      <c r="D78">
        <v>1.4081679106807221E-3</v>
      </c>
      <c r="E78">
        <v>5.1115836124142229E-2</v>
      </c>
      <c r="F78">
        <v>1.3794423853094171</v>
      </c>
      <c r="G78">
        <v>-1.2772107130611328</v>
      </c>
      <c r="H78" s="4">
        <f t="shared" si="23"/>
        <v>0</v>
      </c>
      <c r="I78" s="4">
        <f t="shared" si="24"/>
        <v>0</v>
      </c>
    </row>
    <row r="79" spans="1:9" x14ac:dyDescent="0.3">
      <c r="A79" s="5">
        <v>44145</v>
      </c>
      <c r="B79" s="4">
        <v>1140.25</v>
      </c>
      <c r="C79" s="4">
        <v>13071</v>
      </c>
      <c r="D79">
        <v>1.0458353607850803E-2</v>
      </c>
      <c r="E79">
        <v>5.1115836124142229E-2</v>
      </c>
      <c r="F79">
        <v>1.3794423853094171</v>
      </c>
      <c r="G79">
        <v>-1.2772107130611328</v>
      </c>
      <c r="H79" s="4">
        <f t="shared" si="23"/>
        <v>0</v>
      </c>
      <c r="I79" s="4">
        <f t="shared" si="24"/>
        <v>0</v>
      </c>
    </row>
    <row r="80" spans="1:9" x14ac:dyDescent="0.3">
      <c r="A80" s="5">
        <v>44146</v>
      </c>
      <c r="B80" s="4">
        <v>1157</v>
      </c>
      <c r="C80" s="4">
        <v>13261</v>
      </c>
      <c r="D80">
        <v>1.1487534282582305E-3</v>
      </c>
      <c r="E80">
        <v>5.1115836124142229E-2</v>
      </c>
      <c r="F80">
        <v>1.3794423853094171</v>
      </c>
      <c r="G80">
        <v>-1.2772107130611328</v>
      </c>
      <c r="H80" s="4">
        <f t="shared" si="23"/>
        <v>0</v>
      </c>
      <c r="I80" s="4">
        <f t="shared" si="24"/>
        <v>0</v>
      </c>
    </row>
    <row r="81" spans="1:9" x14ac:dyDescent="0.3">
      <c r="A81" s="5">
        <v>44147</v>
      </c>
      <c r="B81" s="4">
        <v>1153.75</v>
      </c>
      <c r="C81" s="4">
        <v>13226</v>
      </c>
      <c r="D81">
        <v>-4.1470578459540204E-3</v>
      </c>
      <c r="E81">
        <v>5.1115836124142229E-2</v>
      </c>
      <c r="F81">
        <v>1.3794423853094171</v>
      </c>
      <c r="G81">
        <v>-1.2772107130611328</v>
      </c>
      <c r="H81" s="4">
        <f t="shared" si="23"/>
        <v>0</v>
      </c>
      <c r="I81" s="4">
        <f t="shared" si="24"/>
        <v>0</v>
      </c>
    </row>
    <row r="82" spans="1:9" x14ac:dyDescent="0.3">
      <c r="A82" s="5">
        <v>44148</v>
      </c>
      <c r="B82" s="4">
        <v>1158</v>
      </c>
      <c r="C82" s="4">
        <v>13282</v>
      </c>
      <c r="D82">
        <v>-8.5363938899278638E-3</v>
      </c>
      <c r="E82">
        <v>5.1115836124142229E-2</v>
      </c>
      <c r="F82">
        <v>1.3794423853094171</v>
      </c>
      <c r="G82">
        <v>-1.2772107130611328</v>
      </c>
      <c r="H82" s="4">
        <f t="shared" si="23"/>
        <v>0</v>
      </c>
      <c r="I82" s="4">
        <f t="shared" si="24"/>
        <v>0</v>
      </c>
    </row>
    <row r="83" spans="1:9" x14ac:dyDescent="0.3">
      <c r="A83" s="5">
        <v>44151</v>
      </c>
      <c r="B83" s="4">
        <v>1180.25</v>
      </c>
      <c r="C83" s="4">
        <v>13579</v>
      </c>
      <c r="D83">
        <v>-2.6045103082469795E-2</v>
      </c>
      <c r="E83">
        <v>5.1115836124142229E-2</v>
      </c>
      <c r="F83">
        <v>1.3794423853094171</v>
      </c>
      <c r="G83">
        <v>-1.2772107130611328</v>
      </c>
      <c r="H83" s="4">
        <f t="shared" si="23"/>
        <v>0</v>
      </c>
      <c r="I83" s="4">
        <f t="shared" si="24"/>
        <v>0</v>
      </c>
    </row>
    <row r="84" spans="1:9" x14ac:dyDescent="0.3">
      <c r="A84" s="5">
        <v>44152</v>
      </c>
      <c r="B84" s="4">
        <v>1186.25</v>
      </c>
      <c r="C84" s="4">
        <v>13624</v>
      </c>
      <c r="D84">
        <v>-3.0354902551173204E-2</v>
      </c>
      <c r="E84">
        <v>5.1115836124142229E-2</v>
      </c>
      <c r="F84">
        <v>1.3794423853094171</v>
      </c>
      <c r="G84">
        <v>-1.2772107130611328</v>
      </c>
      <c r="H84" s="4">
        <f t="shared" si="23"/>
        <v>0</v>
      </c>
      <c r="I84" s="4">
        <f t="shared" si="24"/>
        <v>0</v>
      </c>
    </row>
    <row r="85" spans="1:9" x14ac:dyDescent="0.3">
      <c r="A85" s="5">
        <v>44153</v>
      </c>
      <c r="B85" s="4">
        <v>1199.5</v>
      </c>
      <c r="C85" s="4">
        <v>13756</v>
      </c>
      <c r="D85">
        <v>1.6275440298015628E-2</v>
      </c>
      <c r="E85">
        <v>5.1115836124142229E-2</v>
      </c>
      <c r="F85">
        <v>1.3794423853094171</v>
      </c>
      <c r="G85">
        <v>-1.2772107130611328</v>
      </c>
      <c r="H85" s="4">
        <f t="shared" si="23"/>
        <v>0</v>
      </c>
      <c r="I85" s="4">
        <f t="shared" si="24"/>
        <v>0</v>
      </c>
    </row>
    <row r="86" spans="1:9" x14ac:dyDescent="0.3">
      <c r="A86" s="5">
        <v>44154</v>
      </c>
      <c r="B86" s="4">
        <v>1199.75</v>
      </c>
      <c r="C86" s="4">
        <v>13742</v>
      </c>
      <c r="D86">
        <v>-1.9275101263570057E-2</v>
      </c>
      <c r="E86">
        <v>5.1115836124142229E-2</v>
      </c>
      <c r="F86">
        <v>1.3794423853094171</v>
      </c>
      <c r="G86">
        <v>-1.2772107130611328</v>
      </c>
      <c r="H86" s="4">
        <f t="shared" si="23"/>
        <v>0</v>
      </c>
      <c r="I86" s="4">
        <f t="shared" si="24"/>
        <v>0</v>
      </c>
    </row>
    <row r="87" spans="1:9" x14ac:dyDescent="0.3">
      <c r="A87" s="5">
        <v>44155</v>
      </c>
      <c r="B87" s="4">
        <v>1199.5</v>
      </c>
      <c r="C87" s="4">
        <v>13733</v>
      </c>
      <c r="D87">
        <v>-1.632705107856923E-2</v>
      </c>
      <c r="E87">
        <v>5.1115836124142229E-2</v>
      </c>
      <c r="F87">
        <v>1.3794423853094171</v>
      </c>
      <c r="G87">
        <v>-1.2772107130611328</v>
      </c>
      <c r="H87" s="4">
        <f t="shared" si="23"/>
        <v>0</v>
      </c>
      <c r="I87" s="4">
        <f t="shared" si="24"/>
        <v>0</v>
      </c>
    </row>
    <row r="88" spans="1:9" x14ac:dyDescent="0.3">
      <c r="A88" s="5">
        <v>44158</v>
      </c>
      <c r="B88" s="4">
        <v>1211.5</v>
      </c>
      <c r="C88" s="4">
        <v>13873</v>
      </c>
      <c r="D88">
        <v>4.8178951672245571E-3</v>
      </c>
      <c r="E88">
        <v>5.1115836124142229E-2</v>
      </c>
      <c r="F88">
        <v>1.3794423853094171</v>
      </c>
      <c r="G88">
        <v>-1.2772107130611328</v>
      </c>
      <c r="H88" s="4">
        <f t="shared" si="23"/>
        <v>0</v>
      </c>
      <c r="I88" s="4">
        <f t="shared" si="24"/>
        <v>0</v>
      </c>
    </row>
    <row r="89" spans="1:9" x14ac:dyDescent="0.3">
      <c r="A89" s="5">
        <v>44159</v>
      </c>
      <c r="B89" s="4">
        <v>1205.75</v>
      </c>
      <c r="C89" s="4">
        <v>13799</v>
      </c>
      <c r="D89">
        <v>7.9119535950733025E-3</v>
      </c>
      <c r="E89">
        <v>5.1115836124142229E-2</v>
      </c>
      <c r="F89">
        <v>1.3794423853094171</v>
      </c>
      <c r="G89">
        <v>-1.2772107130611328</v>
      </c>
      <c r="H89" s="4">
        <f t="shared" si="23"/>
        <v>0</v>
      </c>
      <c r="I89" s="4">
        <f t="shared" si="24"/>
        <v>0</v>
      </c>
    </row>
    <row r="90" spans="1:9" x14ac:dyDescent="0.3">
      <c r="A90" s="5">
        <v>44160</v>
      </c>
      <c r="B90" s="4">
        <v>1194.5</v>
      </c>
      <c r="C90" s="4">
        <v>13712</v>
      </c>
      <c r="D90">
        <v>2.5106112414363908E-2</v>
      </c>
      <c r="E90">
        <v>5.1115836124142229E-2</v>
      </c>
      <c r="F90">
        <v>1.3794423853094171</v>
      </c>
      <c r="G90">
        <v>-1.2772107130611328</v>
      </c>
      <c r="H90" s="4">
        <f t="shared" si="23"/>
        <v>0</v>
      </c>
      <c r="I90" s="4">
        <f t="shared" si="24"/>
        <v>0</v>
      </c>
    </row>
    <row r="91" spans="1:9" x14ac:dyDescent="0.3">
      <c r="A91" s="5">
        <v>44161</v>
      </c>
      <c r="B91" s="4">
        <v>1207.25</v>
      </c>
      <c r="C91" s="4">
        <v>13839</v>
      </c>
      <c r="D91">
        <v>6.3610086702244502E-3</v>
      </c>
      <c r="E91">
        <v>5.1115836124142229E-2</v>
      </c>
      <c r="F91">
        <v>1.3794423853094171</v>
      </c>
      <c r="G91">
        <v>-1.2772107130611328</v>
      </c>
      <c r="H91" s="4">
        <f t="shared" si="23"/>
        <v>0</v>
      </c>
      <c r="I91" s="4">
        <f t="shared" si="24"/>
        <v>0</v>
      </c>
    </row>
    <row r="92" spans="1:9" x14ac:dyDescent="0.3">
      <c r="A92" s="5">
        <v>44162</v>
      </c>
      <c r="B92" s="4">
        <v>1206.6600000000001</v>
      </c>
      <c r="C92" s="4">
        <v>13878</v>
      </c>
      <c r="D92">
        <v>-1.0240504877972775E-2</v>
      </c>
      <c r="E92">
        <v>5.1115836124142229E-2</v>
      </c>
      <c r="F92">
        <v>1.3794423853094171</v>
      </c>
      <c r="G92">
        <v>-1.2772107130611328</v>
      </c>
      <c r="H92" s="4">
        <f t="shared" si="23"/>
        <v>0</v>
      </c>
      <c r="I92" s="4">
        <f t="shared" si="24"/>
        <v>0</v>
      </c>
    </row>
    <row r="93" spans="1:9" x14ac:dyDescent="0.3">
      <c r="A93" s="5">
        <v>44165</v>
      </c>
      <c r="B93" s="4">
        <v>1188.5</v>
      </c>
      <c r="C93" s="4">
        <v>13720</v>
      </c>
      <c r="D93">
        <v>2.6298371395435324E-3</v>
      </c>
      <c r="E93">
        <v>5.1115836124142229E-2</v>
      </c>
      <c r="F93">
        <v>1.3794423853094171</v>
      </c>
      <c r="G93">
        <v>-1.2772107130611328</v>
      </c>
      <c r="H93" s="4">
        <f t="shared" si="23"/>
        <v>0</v>
      </c>
      <c r="I93" s="4">
        <f t="shared" si="24"/>
        <v>0</v>
      </c>
    </row>
    <row r="94" spans="1:9" x14ac:dyDescent="0.3">
      <c r="A94" s="5">
        <v>44166</v>
      </c>
      <c r="B94" s="4">
        <v>1203.75</v>
      </c>
      <c r="C94" s="4">
        <v>13875</v>
      </c>
      <c r="D94">
        <v>9.6403083065276542E-3</v>
      </c>
      <c r="E94">
        <v>5.1115836124142229E-2</v>
      </c>
      <c r="F94">
        <v>1.3794423853094171</v>
      </c>
      <c r="G94">
        <v>-1.2772107130611328</v>
      </c>
      <c r="H94" s="4">
        <f t="shared" si="23"/>
        <v>0</v>
      </c>
      <c r="I94" s="4">
        <f t="shared" si="24"/>
        <v>0</v>
      </c>
    </row>
    <row r="95" spans="1:9" x14ac:dyDescent="0.3">
      <c r="A95" s="5">
        <v>44167</v>
      </c>
      <c r="B95" s="4">
        <v>1213.5</v>
      </c>
      <c r="C95" s="4">
        <v>13955</v>
      </c>
      <c r="D95">
        <v>3.0572921160497483E-2</v>
      </c>
      <c r="E95">
        <v>5.1115836124142229E-2</v>
      </c>
      <c r="F95">
        <v>1.3794423853094171</v>
      </c>
      <c r="G95">
        <v>-1.2772107130611328</v>
      </c>
      <c r="H95" s="4">
        <f t="shared" si="23"/>
        <v>0</v>
      </c>
      <c r="I95" s="4">
        <f t="shared" si="24"/>
        <v>0</v>
      </c>
    </row>
    <row r="96" spans="1:9" x14ac:dyDescent="0.3">
      <c r="A96" s="5">
        <v>44168</v>
      </c>
      <c r="B96" s="4">
        <v>1216.25</v>
      </c>
      <c r="C96" s="4">
        <v>13982</v>
      </c>
      <c r="D96">
        <v>-4.3150652189837121E-3</v>
      </c>
      <c r="E96">
        <v>5.1115836124142229E-2</v>
      </c>
      <c r="F96">
        <v>1.3794423853094171</v>
      </c>
      <c r="G96">
        <v>-1.2772107130611328</v>
      </c>
      <c r="H96" s="4">
        <f t="shared" si="23"/>
        <v>0</v>
      </c>
      <c r="I96" s="4">
        <f t="shared" si="24"/>
        <v>0</v>
      </c>
    </row>
    <row r="97" spans="1:9" x14ac:dyDescent="0.3">
      <c r="A97" s="5">
        <v>44169</v>
      </c>
      <c r="B97" s="4">
        <v>1229.25</v>
      </c>
      <c r="C97" s="4">
        <v>14133</v>
      </c>
      <c r="D97">
        <v>-4.4801963647713328E-4</v>
      </c>
      <c r="E97">
        <v>5.1115836124142229E-2</v>
      </c>
      <c r="F97">
        <v>1.3794423853094171</v>
      </c>
      <c r="G97">
        <v>-1.2772107130611328</v>
      </c>
      <c r="H97" s="4">
        <f t="shared" si="23"/>
        <v>0</v>
      </c>
      <c r="I97" s="4">
        <f t="shared" si="24"/>
        <v>0</v>
      </c>
    </row>
    <row r="98" spans="1:9" x14ac:dyDescent="0.3">
      <c r="A98" s="5">
        <v>44172</v>
      </c>
      <c r="B98" s="4">
        <v>1235.25</v>
      </c>
      <c r="C98" s="4">
        <v>14220</v>
      </c>
      <c r="D98">
        <v>2.8016019044694775E-2</v>
      </c>
      <c r="E98">
        <v>5.1115836124142229E-2</v>
      </c>
      <c r="F98">
        <v>1.3794423853094171</v>
      </c>
      <c r="G98">
        <v>-1.2772107130611328</v>
      </c>
      <c r="H98" s="4">
        <f t="shared" si="23"/>
        <v>0</v>
      </c>
      <c r="I98" s="4">
        <f t="shared" si="24"/>
        <v>0</v>
      </c>
    </row>
    <row r="99" spans="1:9" x14ac:dyDescent="0.3">
      <c r="A99" s="5">
        <v>44173</v>
      </c>
      <c r="B99" s="4">
        <v>1244.5</v>
      </c>
      <c r="C99" s="4">
        <v>14340</v>
      </c>
      <c r="D99">
        <v>1.5555884676837739E-2</v>
      </c>
      <c r="E99">
        <v>5.1115836124142229E-2</v>
      </c>
      <c r="F99">
        <v>1.3794423853094171</v>
      </c>
      <c r="G99">
        <v>-1.2772107130611328</v>
      </c>
      <c r="H99" s="4">
        <f t="shared" si="23"/>
        <v>0</v>
      </c>
      <c r="I99" s="4">
        <f t="shared" si="24"/>
        <v>0</v>
      </c>
    </row>
    <row r="100" spans="1:9" x14ac:dyDescent="0.3">
      <c r="A100" s="5">
        <v>44174</v>
      </c>
      <c r="B100" s="4">
        <v>1252.25</v>
      </c>
      <c r="C100" s="4">
        <v>14397</v>
      </c>
      <c r="D100">
        <v>-5.3112370306648109E-3</v>
      </c>
      <c r="E100">
        <v>5.1115836124142229E-2</v>
      </c>
      <c r="F100">
        <v>1.3794423853094171</v>
      </c>
      <c r="G100">
        <v>-1.2772107130611328</v>
      </c>
      <c r="H100" s="4">
        <f t="shared" si="23"/>
        <v>0</v>
      </c>
      <c r="I100" s="4">
        <f t="shared" si="24"/>
        <v>0</v>
      </c>
    </row>
    <row r="101" spans="1:9" x14ac:dyDescent="0.3">
      <c r="A101" s="5">
        <v>44175</v>
      </c>
      <c r="B101" s="4">
        <v>1237.5</v>
      </c>
      <c r="C101" s="4">
        <v>14237</v>
      </c>
      <c r="D101">
        <v>9.6318435722922147E-3</v>
      </c>
      <c r="E101">
        <v>5.1115836124142229E-2</v>
      </c>
      <c r="F101">
        <v>1.3794423853094171</v>
      </c>
      <c r="G101">
        <v>-1.2772107130611328</v>
      </c>
      <c r="H101" s="4">
        <f t="shared" si="23"/>
        <v>0</v>
      </c>
      <c r="I101" s="4">
        <f t="shared" si="24"/>
        <v>0</v>
      </c>
    </row>
    <row r="102" spans="1:9" x14ac:dyDescent="0.3">
      <c r="A102" s="5">
        <v>44176</v>
      </c>
      <c r="B102" s="4">
        <v>1239.75</v>
      </c>
      <c r="C102" s="4">
        <v>14237</v>
      </c>
      <c r="D102">
        <v>1.8673659326486191E-2</v>
      </c>
      <c r="E102">
        <v>5.1115836124142229E-2</v>
      </c>
      <c r="F102">
        <v>1.3794423853094171</v>
      </c>
      <c r="G102">
        <v>-1.2772107130611328</v>
      </c>
      <c r="H102" s="4">
        <f t="shared" si="23"/>
        <v>0</v>
      </c>
      <c r="I102" s="4">
        <f t="shared" si="24"/>
        <v>0</v>
      </c>
    </row>
    <row r="103" spans="1:9" x14ac:dyDescent="0.3">
      <c r="A103" s="5">
        <v>44179</v>
      </c>
      <c r="B103" s="4">
        <v>1236</v>
      </c>
      <c r="C103" s="4">
        <v>14201</v>
      </c>
      <c r="D103">
        <v>7.654930479685268E-3</v>
      </c>
      <c r="E103">
        <v>5.1115836124142229E-2</v>
      </c>
      <c r="F103">
        <v>1.3794423853094171</v>
      </c>
      <c r="G103">
        <v>-1.2772107130611328</v>
      </c>
      <c r="H103" s="4">
        <f t="shared" si="23"/>
        <v>0</v>
      </c>
      <c r="I103" s="4">
        <f t="shared" si="24"/>
        <v>0</v>
      </c>
    </row>
    <row r="104" spans="1:9" x14ac:dyDescent="0.3">
      <c r="A104" s="5">
        <v>44180</v>
      </c>
      <c r="B104" s="4">
        <v>1227</v>
      </c>
      <c r="C104" s="4">
        <v>14084</v>
      </c>
      <c r="D104">
        <v>-1.218401368050673E-2</v>
      </c>
      <c r="E104">
        <v>5.1115836124142229E-2</v>
      </c>
      <c r="F104">
        <v>1.3794423853094171</v>
      </c>
      <c r="G104">
        <v>-1.2772107130611328</v>
      </c>
      <c r="H104" s="4">
        <f t="shared" si="23"/>
        <v>0</v>
      </c>
      <c r="I104" s="4">
        <f t="shared" si="24"/>
        <v>0</v>
      </c>
    </row>
    <row r="105" spans="1:9" x14ac:dyDescent="0.3">
      <c r="A105" s="5">
        <v>44181</v>
      </c>
      <c r="B105" s="4">
        <v>1246</v>
      </c>
      <c r="C105" s="4">
        <v>14323</v>
      </c>
      <c r="D105">
        <v>-1.4080612211031011E-2</v>
      </c>
      <c r="E105">
        <v>5.1115836124142229E-2</v>
      </c>
      <c r="F105">
        <v>1.3794423853094171</v>
      </c>
      <c r="G105">
        <v>-1.2772107130611328</v>
      </c>
      <c r="H105" s="4">
        <f t="shared" si="23"/>
        <v>0</v>
      </c>
      <c r="I105" s="4">
        <f t="shared" si="24"/>
        <v>0</v>
      </c>
    </row>
    <row r="106" spans="1:9" x14ac:dyDescent="0.3">
      <c r="A106" s="5">
        <v>44182</v>
      </c>
      <c r="B106" s="4">
        <v>1245.25</v>
      </c>
      <c r="C106" s="4">
        <v>14186</v>
      </c>
      <c r="D106">
        <v>5.672787542264144E-2</v>
      </c>
      <c r="E106">
        <v>5.1115836124142229E-2</v>
      </c>
      <c r="F106">
        <v>1.3794423853094171</v>
      </c>
      <c r="G106">
        <v>-1.2772107130611328</v>
      </c>
      <c r="H106" s="4">
        <f t="shared" si="23"/>
        <v>0</v>
      </c>
      <c r="I106" s="4">
        <f t="shared" si="24"/>
        <v>0</v>
      </c>
    </row>
    <row r="107" spans="1:9" x14ac:dyDescent="0.3">
      <c r="A107" s="5">
        <v>44183</v>
      </c>
      <c r="B107" s="4">
        <v>1241</v>
      </c>
      <c r="C107" s="4">
        <v>14136</v>
      </c>
      <c r="D107">
        <v>8.7712431090202589E-2</v>
      </c>
      <c r="E107">
        <v>5.1115836124142229E-2</v>
      </c>
      <c r="F107">
        <v>1.3794423853094171</v>
      </c>
      <c r="G107">
        <v>-1.2772107130611328</v>
      </c>
      <c r="H107" s="4">
        <f t="shared" si="23"/>
        <v>0</v>
      </c>
      <c r="I107" s="4">
        <f t="shared" si="24"/>
        <v>0</v>
      </c>
    </row>
    <row r="108" spans="1:9" x14ac:dyDescent="0.3">
      <c r="A108" s="5">
        <v>44186</v>
      </c>
      <c r="B108" s="4">
        <v>1256.5</v>
      </c>
      <c r="C108" s="4">
        <v>14309</v>
      </c>
      <c r="D108">
        <v>5.9754795621786691E-2</v>
      </c>
      <c r="E108">
        <v>5.1115836124142229E-2</v>
      </c>
      <c r="F108">
        <v>1.3794423853094171</v>
      </c>
      <c r="G108">
        <v>-1.2772107130611328</v>
      </c>
      <c r="H108" s="4">
        <f t="shared" si="23"/>
        <v>0</v>
      </c>
      <c r="I108" s="4">
        <f t="shared" si="24"/>
        <v>0</v>
      </c>
    </row>
    <row r="109" spans="1:9" x14ac:dyDescent="0.3">
      <c r="A109" s="5">
        <v>44187</v>
      </c>
      <c r="B109" s="4">
        <v>1234.5</v>
      </c>
      <c r="C109" s="4">
        <v>14046</v>
      </c>
      <c r="D109">
        <v>0.10136303527694303</v>
      </c>
      <c r="E109">
        <v>5.1115836124142229E-2</v>
      </c>
      <c r="F109">
        <v>1.3794423853094171</v>
      </c>
      <c r="G109">
        <v>-1.2772107130611328</v>
      </c>
      <c r="H109" s="4">
        <f t="shared" si="23"/>
        <v>0</v>
      </c>
      <c r="I109" s="4">
        <f t="shared" si="24"/>
        <v>0</v>
      </c>
    </row>
    <row r="110" spans="1:9" x14ac:dyDescent="0.3">
      <c r="A110" s="5">
        <v>44188</v>
      </c>
      <c r="B110" s="4">
        <v>1239</v>
      </c>
      <c r="C110" s="4">
        <v>14114</v>
      </c>
      <c r="D110">
        <v>8.4356770209331716E-2</v>
      </c>
      <c r="E110">
        <v>5.1115836124142229E-2</v>
      </c>
      <c r="F110">
        <v>1.3794423853094171</v>
      </c>
      <c r="G110">
        <v>-1.2772107130611328</v>
      </c>
      <c r="H110" s="4">
        <f t="shared" si="23"/>
        <v>0</v>
      </c>
      <c r="I110" s="4">
        <f t="shared" si="24"/>
        <v>0</v>
      </c>
    </row>
    <row r="111" spans="1:9" x14ac:dyDescent="0.3">
      <c r="A111" s="5">
        <v>44189</v>
      </c>
      <c r="B111" s="4">
        <v>1250.25</v>
      </c>
      <c r="C111" s="4">
        <v>14242</v>
      </c>
      <c r="D111">
        <v>3.1025044518274925E-2</v>
      </c>
      <c r="E111">
        <v>5.1115836124142229E-2</v>
      </c>
      <c r="F111">
        <v>1.3794423853094171</v>
      </c>
      <c r="G111">
        <v>-1.2772107130611328</v>
      </c>
      <c r="H111" s="4">
        <f t="shared" si="23"/>
        <v>0</v>
      </c>
      <c r="I111" s="4">
        <f t="shared" si="24"/>
        <v>0</v>
      </c>
    </row>
    <row r="112" spans="1:9" x14ac:dyDescent="0.3">
      <c r="A112" s="5">
        <v>44190</v>
      </c>
      <c r="B112" s="4">
        <v>1255.5</v>
      </c>
      <c r="C112" s="4">
        <v>14304</v>
      </c>
      <c r="D112">
        <v>2.2112751856262079E-2</v>
      </c>
      <c r="E112">
        <v>5.1115836124142229E-2</v>
      </c>
      <c r="F112">
        <v>1.3794423853094171</v>
      </c>
      <c r="G112">
        <v>-1.2772107130611328</v>
      </c>
      <c r="H112" s="4">
        <f t="shared" si="23"/>
        <v>0</v>
      </c>
      <c r="I112" s="4">
        <f t="shared" si="24"/>
        <v>0</v>
      </c>
    </row>
    <row r="113" spans="1:9" x14ac:dyDescent="0.3">
      <c r="A113" s="5">
        <v>44193</v>
      </c>
      <c r="B113" s="4">
        <v>1264.75</v>
      </c>
      <c r="C113" s="4">
        <v>14436</v>
      </c>
      <c r="D113">
        <v>3.6141411210553247E-2</v>
      </c>
      <c r="E113">
        <v>5.1115836124142229E-2</v>
      </c>
      <c r="F113">
        <v>1.3794423853094171</v>
      </c>
      <c r="G113">
        <v>-1.2772107130611328</v>
      </c>
      <c r="H113" s="4">
        <f t="shared" si="23"/>
        <v>0</v>
      </c>
      <c r="I113" s="4">
        <f t="shared" si="24"/>
        <v>0</v>
      </c>
    </row>
    <row r="114" spans="1:9" x14ac:dyDescent="0.3">
      <c r="A114" s="5">
        <v>44194</v>
      </c>
      <c r="B114" s="4">
        <v>1267</v>
      </c>
      <c r="C114" s="4">
        <v>14458</v>
      </c>
      <c r="D114">
        <v>1.1055696595612133E-2</v>
      </c>
      <c r="E114">
        <v>5.1115836124142229E-2</v>
      </c>
      <c r="F114">
        <v>1.3794423853094171</v>
      </c>
      <c r="G114">
        <v>-1.2772107130611328</v>
      </c>
      <c r="H114" s="4">
        <f t="shared" si="23"/>
        <v>0</v>
      </c>
      <c r="I114" s="4">
        <f t="shared" si="24"/>
        <v>0</v>
      </c>
    </row>
    <row r="115" spans="1:9" x14ac:dyDescent="0.3">
      <c r="A115" s="5">
        <v>44195</v>
      </c>
      <c r="B115" s="4">
        <v>1282.3900000000001</v>
      </c>
      <c r="C115" s="4">
        <v>14636</v>
      </c>
      <c r="D115">
        <v>3.8476595245603935E-2</v>
      </c>
      <c r="E115">
        <v>5.1115836124142229E-2</v>
      </c>
      <c r="F115">
        <v>1.3794423853094171</v>
      </c>
      <c r="G115">
        <v>-1.2772107130611328</v>
      </c>
      <c r="H115" s="4">
        <f t="shared" si="23"/>
        <v>0</v>
      </c>
      <c r="I115" s="4">
        <f t="shared" si="24"/>
        <v>0</v>
      </c>
    </row>
    <row r="116" spans="1:9" x14ac:dyDescent="0.3">
      <c r="A116" s="5">
        <v>44196</v>
      </c>
      <c r="B116" s="4">
        <v>1275.75</v>
      </c>
      <c r="C116" s="4">
        <v>14678</v>
      </c>
      <c r="D116">
        <v>3.824394913959539E-2</v>
      </c>
      <c r="E116">
        <v>5.1115836124142229E-2</v>
      </c>
      <c r="F116">
        <v>1.3794423853094171</v>
      </c>
      <c r="G116">
        <v>-1.2772107130611328</v>
      </c>
      <c r="H116" s="4">
        <f t="shared" si="23"/>
        <v>0</v>
      </c>
      <c r="I116" s="4">
        <f t="shared" si="24"/>
        <v>0</v>
      </c>
    </row>
    <row r="117" spans="1:9" x14ac:dyDescent="0.3">
      <c r="A117" s="5">
        <v>44200</v>
      </c>
      <c r="B117" s="4">
        <v>1295</v>
      </c>
      <c r="C117" s="4">
        <v>14873</v>
      </c>
      <c r="D117">
        <v>2.0518049232505671E-2</v>
      </c>
      <c r="E117">
        <v>5.1115836124142229E-2</v>
      </c>
      <c r="F117">
        <v>1.3794423853094171</v>
      </c>
      <c r="G117">
        <v>-1.2772107130611328</v>
      </c>
      <c r="H117" s="4">
        <f t="shared" si="23"/>
        <v>0</v>
      </c>
      <c r="I117" s="4">
        <f t="shared" si="24"/>
        <v>0</v>
      </c>
    </row>
    <row r="118" spans="1:9" x14ac:dyDescent="0.3">
      <c r="A118" s="5">
        <v>44201</v>
      </c>
      <c r="B118" s="4">
        <v>1306.5</v>
      </c>
      <c r="C118" s="4">
        <v>14976</v>
      </c>
      <c r="D118">
        <v>1.6588455438297928E-2</v>
      </c>
      <c r="E118">
        <v>5.1115836124142229E-2</v>
      </c>
      <c r="F118">
        <v>1.3794423853094171</v>
      </c>
      <c r="G118">
        <v>-1.2772107130611328</v>
      </c>
      <c r="H118" s="4">
        <f t="shared" si="23"/>
        <v>0</v>
      </c>
      <c r="I118" s="4">
        <f t="shared" si="24"/>
        <v>0</v>
      </c>
    </row>
    <row r="119" spans="1:9" x14ac:dyDescent="0.3">
      <c r="A119" s="5">
        <v>44202</v>
      </c>
      <c r="B119" s="4">
        <v>1302.25</v>
      </c>
      <c r="C119" s="4">
        <v>14911</v>
      </c>
      <c r="D119">
        <v>4.8088305075814297E-2</v>
      </c>
      <c r="E119">
        <v>5.1115836124142229E-2</v>
      </c>
      <c r="F119">
        <v>1.3794423853094171</v>
      </c>
      <c r="G119">
        <v>-1.2772107130611328</v>
      </c>
      <c r="H119" s="4">
        <f t="shared" si="23"/>
        <v>0</v>
      </c>
      <c r="I119" s="4">
        <f t="shared" si="24"/>
        <v>0</v>
      </c>
    </row>
    <row r="120" spans="1:9" x14ac:dyDescent="0.3">
      <c r="A120" s="5">
        <v>44203</v>
      </c>
      <c r="B120" s="4">
        <v>1330.25</v>
      </c>
      <c r="C120" s="4">
        <v>15226</v>
      </c>
      <c r="D120">
        <v>-8.4546416426541857E-3</v>
      </c>
      <c r="E120">
        <v>5.1115836124142229E-2</v>
      </c>
      <c r="F120">
        <v>1.3794423853094171</v>
      </c>
      <c r="G120">
        <v>-1.2772107130611328</v>
      </c>
      <c r="H120" s="4">
        <f t="shared" si="23"/>
        <v>0</v>
      </c>
      <c r="I120" s="4">
        <f t="shared" si="24"/>
        <v>0</v>
      </c>
    </row>
    <row r="121" spans="1:9" x14ac:dyDescent="0.3">
      <c r="A121" s="5">
        <v>44204</v>
      </c>
      <c r="B121" s="4">
        <v>1348.5</v>
      </c>
      <c r="C121" s="4">
        <v>15451</v>
      </c>
      <c r="D121">
        <v>8.6812634738689665E-3</v>
      </c>
      <c r="E121">
        <v>5.1115836124142229E-2</v>
      </c>
      <c r="F121">
        <v>1.3794423853094171</v>
      </c>
      <c r="G121">
        <v>-1.2772107130611328</v>
      </c>
      <c r="H121" s="4">
        <f t="shared" si="23"/>
        <v>0</v>
      </c>
      <c r="I121" s="4">
        <f t="shared" si="24"/>
        <v>0</v>
      </c>
    </row>
    <row r="122" spans="1:9" x14ac:dyDescent="0.3">
      <c r="A122" s="5">
        <v>44207</v>
      </c>
      <c r="B122" s="4">
        <v>1357.75</v>
      </c>
      <c r="C122" s="4">
        <v>15531</v>
      </c>
      <c r="D122">
        <v>1.7399989621029115E-2</v>
      </c>
      <c r="E122">
        <v>5.1115836124142229E-2</v>
      </c>
      <c r="F122">
        <v>1.3794423853094171</v>
      </c>
      <c r="G122">
        <v>-1.2772107130611328</v>
      </c>
      <c r="H122" s="4">
        <f t="shared" si="23"/>
        <v>0</v>
      </c>
      <c r="I122" s="4">
        <f t="shared" si="24"/>
        <v>0</v>
      </c>
    </row>
    <row r="123" spans="1:9" x14ac:dyDescent="0.3">
      <c r="A123" s="5">
        <v>44208</v>
      </c>
      <c r="B123" s="4">
        <v>1355</v>
      </c>
      <c r="C123" s="4">
        <v>15489</v>
      </c>
      <c r="D123">
        <v>8.0764472764610334E-3</v>
      </c>
      <c r="E123">
        <v>5.1115836124142229E-2</v>
      </c>
      <c r="F123">
        <v>1.3794423853094171</v>
      </c>
      <c r="G123">
        <v>-1.2772107130611328</v>
      </c>
      <c r="H123" s="4">
        <f t="shared" si="23"/>
        <v>0</v>
      </c>
      <c r="I123" s="4">
        <f t="shared" si="24"/>
        <v>0</v>
      </c>
    </row>
    <row r="124" spans="1:9" x14ac:dyDescent="0.3">
      <c r="A124" s="5">
        <v>44209</v>
      </c>
      <c r="B124" s="4">
        <v>1379.25</v>
      </c>
      <c r="C124" s="4">
        <v>15759</v>
      </c>
      <c r="D124">
        <v>7.2638704364840897E-3</v>
      </c>
      <c r="E124">
        <v>5.1115836124142229E-2</v>
      </c>
      <c r="F124">
        <v>1.3794423853094171</v>
      </c>
      <c r="G124">
        <v>-1.2772107130611328</v>
      </c>
      <c r="H124" s="4">
        <f t="shared" si="23"/>
        <v>0</v>
      </c>
      <c r="I124" s="4">
        <f t="shared" si="24"/>
        <v>0</v>
      </c>
    </row>
    <row r="125" spans="1:9" x14ac:dyDescent="0.3">
      <c r="A125" s="5">
        <v>44210</v>
      </c>
      <c r="B125" s="4">
        <v>1378.25</v>
      </c>
      <c r="C125" s="4">
        <v>15727</v>
      </c>
      <c r="D125">
        <v>-1.3421100715257223E-2</v>
      </c>
      <c r="E125">
        <v>5.1115836124142229E-2</v>
      </c>
      <c r="F125">
        <v>1.3794423853094171</v>
      </c>
      <c r="G125">
        <v>-1.2772107130611328</v>
      </c>
      <c r="H125" s="4">
        <f t="shared" si="23"/>
        <v>0</v>
      </c>
      <c r="I125" s="4">
        <f t="shared" si="24"/>
        <v>0</v>
      </c>
    </row>
    <row r="126" spans="1:9" x14ac:dyDescent="0.3">
      <c r="A126" s="5">
        <v>44211</v>
      </c>
      <c r="B126" s="4">
        <v>1368.25</v>
      </c>
      <c r="C126" s="4">
        <v>15632</v>
      </c>
      <c r="D126">
        <v>-1.0720893906216063E-2</v>
      </c>
      <c r="E126">
        <v>5.1115836124142229E-2</v>
      </c>
      <c r="F126">
        <v>1.3794423853094171</v>
      </c>
      <c r="G126">
        <v>-1.2772107130611328</v>
      </c>
      <c r="H126" s="4">
        <f t="shared" si="23"/>
        <v>0</v>
      </c>
      <c r="I126" s="4">
        <f t="shared" si="24"/>
        <v>0</v>
      </c>
    </row>
    <row r="127" spans="1:9" x14ac:dyDescent="0.3">
      <c r="A127" s="5">
        <v>44214</v>
      </c>
      <c r="B127" s="4">
        <v>1364</v>
      </c>
      <c r="C127" s="4">
        <v>15608</v>
      </c>
      <c r="D127">
        <v>2.7407486663199232E-3</v>
      </c>
      <c r="E127">
        <v>5.1115836124142229E-2</v>
      </c>
      <c r="F127">
        <v>1.3794423853094171</v>
      </c>
      <c r="G127">
        <v>-1.2772107130611328</v>
      </c>
      <c r="H127" s="4">
        <f t="shared" si="23"/>
        <v>0</v>
      </c>
      <c r="I127" s="4">
        <f t="shared" si="24"/>
        <v>0</v>
      </c>
    </row>
    <row r="128" spans="1:9" x14ac:dyDescent="0.3">
      <c r="A128" s="5">
        <v>44215</v>
      </c>
      <c r="B128" s="4">
        <v>1384.5</v>
      </c>
      <c r="C128" s="4">
        <v>15888</v>
      </c>
      <c r="D128">
        <v>-7.0722937926928423E-3</v>
      </c>
      <c r="E128">
        <v>5.1115836124142229E-2</v>
      </c>
      <c r="F128">
        <v>1.3794423853094171</v>
      </c>
      <c r="G128">
        <v>-1.2772107130611328</v>
      </c>
      <c r="H128" s="4">
        <f t="shared" si="23"/>
        <v>0</v>
      </c>
      <c r="I128" s="4">
        <f t="shared" si="24"/>
        <v>0</v>
      </c>
    </row>
    <row r="129" spans="1:9" x14ac:dyDescent="0.3">
      <c r="A129" s="5">
        <v>44216</v>
      </c>
      <c r="B129" s="4">
        <v>1376</v>
      </c>
      <c r="C129" s="4">
        <v>15766</v>
      </c>
      <c r="D129">
        <v>2.732665436646723E-2</v>
      </c>
      <c r="E129">
        <v>5.1115836124142229E-2</v>
      </c>
      <c r="F129">
        <v>1.3794423853094171</v>
      </c>
      <c r="G129">
        <v>-1.2772107130611328</v>
      </c>
      <c r="H129" s="4">
        <f t="shared" si="23"/>
        <v>0</v>
      </c>
      <c r="I129" s="4">
        <f t="shared" si="24"/>
        <v>0</v>
      </c>
    </row>
    <row r="130" spans="1:9" x14ac:dyDescent="0.3">
      <c r="A130" s="5">
        <v>44217</v>
      </c>
      <c r="B130" s="4">
        <v>1402.75</v>
      </c>
      <c r="C130" s="4">
        <v>16125</v>
      </c>
      <c r="D130">
        <v>1.8685464230440228E-2</v>
      </c>
      <c r="E130">
        <v>5.1115836124142229E-2</v>
      </c>
      <c r="F130">
        <v>1.3794423853094171</v>
      </c>
      <c r="G130">
        <v>-1.2772107130611328</v>
      </c>
      <c r="H130" s="4">
        <f t="shared" si="23"/>
        <v>0</v>
      </c>
      <c r="I130" s="4">
        <f t="shared" si="24"/>
        <v>0</v>
      </c>
    </row>
    <row r="131" spans="1:9" x14ac:dyDescent="0.3">
      <c r="A131" s="5">
        <v>44218</v>
      </c>
      <c r="B131" s="4">
        <v>1399.75</v>
      </c>
      <c r="C131" s="4">
        <v>15977</v>
      </c>
      <c r="D131">
        <v>2.8090782888946283E-2</v>
      </c>
      <c r="E131">
        <v>5.1115836124142229E-2</v>
      </c>
      <c r="F131">
        <v>1.3794423853094171</v>
      </c>
      <c r="G131">
        <v>-1.2772107130611328</v>
      </c>
      <c r="H131" s="4">
        <f t="shared" ref="H131:H194" si="25">IF(D131&gt;F131,999,)</f>
        <v>0</v>
      </c>
      <c r="I131" s="4">
        <f t="shared" ref="I131:I194" si="26">IF(D131&lt;G131,999,)</f>
        <v>0</v>
      </c>
    </row>
    <row r="132" spans="1:9" x14ac:dyDescent="0.3">
      <c r="A132" s="5">
        <v>44221</v>
      </c>
      <c r="B132" s="4">
        <v>1397</v>
      </c>
      <c r="C132" s="4">
        <v>15911</v>
      </c>
      <c r="D132">
        <v>2.3781300784468336E-2</v>
      </c>
      <c r="E132">
        <v>5.1115836124142229E-2</v>
      </c>
      <c r="F132">
        <v>1.3794423853094171</v>
      </c>
      <c r="G132">
        <v>-1.2772107130611328</v>
      </c>
      <c r="H132" s="4">
        <f t="shared" si="25"/>
        <v>0</v>
      </c>
      <c r="I132" s="4">
        <f t="shared" si="26"/>
        <v>0</v>
      </c>
    </row>
    <row r="133" spans="1:9" x14ac:dyDescent="0.3">
      <c r="A133" s="5">
        <v>44222</v>
      </c>
      <c r="B133" s="4">
        <v>1373.75</v>
      </c>
      <c r="C133" s="4">
        <v>15628</v>
      </c>
      <c r="D133">
        <v>2.1528367967771297E-2</v>
      </c>
      <c r="E133">
        <v>5.1115836124142229E-2</v>
      </c>
      <c r="F133">
        <v>1.3794423853094171</v>
      </c>
      <c r="G133">
        <v>-1.2772107130611328</v>
      </c>
      <c r="H133" s="4">
        <f t="shared" si="25"/>
        <v>0</v>
      </c>
      <c r="I133" s="4">
        <f t="shared" si="26"/>
        <v>0</v>
      </c>
    </row>
    <row r="134" spans="1:9" x14ac:dyDescent="0.3">
      <c r="A134" s="5">
        <v>44223</v>
      </c>
      <c r="B134" s="4">
        <v>1379</v>
      </c>
      <c r="C134" s="4">
        <v>15657</v>
      </c>
      <c r="D134">
        <v>3.0371536418218374E-2</v>
      </c>
      <c r="E134">
        <v>5.1115836124142229E-2</v>
      </c>
      <c r="F134">
        <v>1.3794423853094171</v>
      </c>
      <c r="G134">
        <v>-1.2772107130611328</v>
      </c>
      <c r="H134" s="4">
        <f t="shared" si="25"/>
        <v>0</v>
      </c>
      <c r="I134" s="4">
        <f t="shared" si="26"/>
        <v>0</v>
      </c>
    </row>
    <row r="135" spans="1:9" x14ac:dyDescent="0.3">
      <c r="A135" s="5">
        <v>44224</v>
      </c>
      <c r="B135" s="4">
        <v>1351.53</v>
      </c>
      <c r="C135" s="4">
        <v>15382</v>
      </c>
      <c r="D135">
        <v>2.3723229207195416E-2</v>
      </c>
      <c r="E135">
        <v>5.1115836124142229E-2</v>
      </c>
      <c r="F135">
        <v>1.3794423853094171</v>
      </c>
      <c r="G135">
        <v>-1.2772107130611328</v>
      </c>
      <c r="H135" s="4">
        <f t="shared" si="25"/>
        <v>0</v>
      </c>
      <c r="I135" s="4">
        <f t="shared" si="26"/>
        <v>0</v>
      </c>
    </row>
    <row r="136" spans="1:9" x14ac:dyDescent="0.3">
      <c r="A136" s="5">
        <v>44225</v>
      </c>
      <c r="B136" s="4">
        <v>1322.75</v>
      </c>
      <c r="C136" s="4">
        <v>15070</v>
      </c>
      <c r="D136">
        <v>4.753053676401095E-2</v>
      </c>
      <c r="E136">
        <v>5.1115836124142229E-2</v>
      </c>
      <c r="F136">
        <v>1.3794423853094171</v>
      </c>
      <c r="G136">
        <v>-1.2772107130611328</v>
      </c>
      <c r="H136" s="4">
        <f t="shared" si="25"/>
        <v>0</v>
      </c>
      <c r="I136" s="4">
        <f t="shared" si="26"/>
        <v>0</v>
      </c>
    </row>
    <row r="137" spans="1:9" x14ac:dyDescent="0.3">
      <c r="A137" s="5">
        <v>44228</v>
      </c>
      <c r="B137" s="4">
        <v>1346.75</v>
      </c>
      <c r="C137" s="4">
        <v>15362</v>
      </c>
      <c r="D137">
        <v>3.2529256652889062E-2</v>
      </c>
      <c r="E137">
        <v>5.1115836124142229E-2</v>
      </c>
      <c r="F137">
        <v>1.3794423853094171</v>
      </c>
      <c r="G137">
        <v>-1.2772107130611328</v>
      </c>
      <c r="H137" s="4">
        <f t="shared" si="25"/>
        <v>0</v>
      </c>
      <c r="I137" s="4">
        <f t="shared" si="26"/>
        <v>0</v>
      </c>
    </row>
    <row r="138" spans="1:9" x14ac:dyDescent="0.3">
      <c r="A138" s="5">
        <v>44229</v>
      </c>
      <c r="B138" s="4">
        <v>1378.25</v>
      </c>
      <c r="C138" s="4">
        <v>15752</v>
      </c>
      <c r="D138">
        <v>5.3608690701075941E-3</v>
      </c>
      <c r="E138">
        <v>5.1115836124142229E-2</v>
      </c>
      <c r="F138">
        <v>1.3794423853094171</v>
      </c>
      <c r="G138">
        <v>-1.2772107130611328</v>
      </c>
      <c r="H138" s="4">
        <f t="shared" si="25"/>
        <v>0</v>
      </c>
      <c r="I138" s="4">
        <f t="shared" si="26"/>
        <v>0</v>
      </c>
    </row>
    <row r="139" spans="1:9" x14ac:dyDescent="0.3">
      <c r="A139" s="5">
        <v>44230</v>
      </c>
      <c r="B139" s="4">
        <v>1380.25</v>
      </c>
      <c r="C139" s="4">
        <v>15773</v>
      </c>
      <c r="D139">
        <v>-1.1014987367780134E-3</v>
      </c>
      <c r="E139">
        <v>5.1115836124142229E-2</v>
      </c>
      <c r="F139">
        <v>1.3794423853094171</v>
      </c>
      <c r="G139">
        <v>-1.2772107130611328</v>
      </c>
      <c r="H139" s="4">
        <f t="shared" si="25"/>
        <v>0</v>
      </c>
      <c r="I139" s="4">
        <f t="shared" si="26"/>
        <v>0</v>
      </c>
    </row>
    <row r="140" spans="1:9" x14ac:dyDescent="0.3">
      <c r="A140" s="5">
        <v>44231</v>
      </c>
      <c r="B140" s="4">
        <v>1373.5</v>
      </c>
      <c r="C140" s="4">
        <v>15696</v>
      </c>
      <c r="D140">
        <v>6.8280074324191383E-3</v>
      </c>
      <c r="E140">
        <v>5.1115836124142229E-2</v>
      </c>
      <c r="F140">
        <v>1.3794423853094171</v>
      </c>
      <c r="G140">
        <v>-1.2772107130611328</v>
      </c>
      <c r="H140" s="4">
        <f t="shared" si="25"/>
        <v>0</v>
      </c>
      <c r="I140" s="4">
        <f t="shared" si="26"/>
        <v>0</v>
      </c>
    </row>
    <row r="141" spans="1:9" x14ac:dyDescent="0.3">
      <c r="A141" s="5">
        <v>44232</v>
      </c>
      <c r="B141" s="4">
        <v>1382.5</v>
      </c>
      <c r="C141" s="4">
        <v>15802</v>
      </c>
      <c r="D141">
        <v>2.6807837107363882E-4</v>
      </c>
      <c r="E141">
        <v>5.1115836124142229E-2</v>
      </c>
      <c r="F141">
        <v>1.3794423853094171</v>
      </c>
      <c r="G141">
        <v>-1.2772107130611328</v>
      </c>
      <c r="H141" s="4">
        <f t="shared" si="25"/>
        <v>0</v>
      </c>
      <c r="I141" s="4">
        <f t="shared" si="26"/>
        <v>0</v>
      </c>
    </row>
    <row r="142" spans="1:9" x14ac:dyDescent="0.3">
      <c r="A142" s="5">
        <v>44244</v>
      </c>
      <c r="B142" s="4">
        <v>1432</v>
      </c>
      <c r="C142" s="4">
        <v>16326</v>
      </c>
      <c r="D142">
        <v>2.381626947832393E-2</v>
      </c>
      <c r="E142">
        <v>5.1115836124142229E-2</v>
      </c>
      <c r="F142">
        <v>1.3794423853094171</v>
      </c>
      <c r="G142">
        <v>-1.2772107130611328</v>
      </c>
      <c r="H142" s="4">
        <f t="shared" si="25"/>
        <v>0</v>
      </c>
      <c r="I142" s="4">
        <f t="shared" si="26"/>
        <v>0</v>
      </c>
    </row>
    <row r="143" spans="1:9" x14ac:dyDescent="0.3">
      <c r="A143" s="5">
        <v>44245</v>
      </c>
      <c r="B143" s="4">
        <v>1430.75</v>
      </c>
      <c r="C143" s="4">
        <v>16380</v>
      </c>
      <c r="D143">
        <v>2.8111544862630497E-2</v>
      </c>
      <c r="E143">
        <v>5.1115836124142229E-2</v>
      </c>
      <c r="F143">
        <v>1.3794423853094171</v>
      </c>
      <c r="G143">
        <v>-1.2772107130611328</v>
      </c>
      <c r="H143" s="4">
        <f t="shared" si="25"/>
        <v>0</v>
      </c>
      <c r="I143" s="4">
        <f t="shared" si="26"/>
        <v>0</v>
      </c>
    </row>
    <row r="144" spans="1:9" x14ac:dyDescent="0.3">
      <c r="A144" s="5">
        <v>44246</v>
      </c>
      <c r="B144" s="4">
        <v>1424.5</v>
      </c>
      <c r="C144" s="4">
        <v>16309</v>
      </c>
      <c r="D144">
        <v>2.1064753207645431E-2</v>
      </c>
      <c r="E144">
        <v>5.1115836124142229E-2</v>
      </c>
      <c r="F144">
        <v>1.3794423853094171</v>
      </c>
      <c r="G144">
        <v>-1.2772107130611328</v>
      </c>
      <c r="H144" s="4">
        <f t="shared" si="25"/>
        <v>0</v>
      </c>
      <c r="I144" s="4">
        <f t="shared" si="26"/>
        <v>0</v>
      </c>
    </row>
    <row r="145" spans="1:9" x14ac:dyDescent="0.3">
      <c r="A145" s="5">
        <v>44249</v>
      </c>
      <c r="B145" s="4">
        <v>1430.75</v>
      </c>
      <c r="C145" s="4">
        <v>16382</v>
      </c>
      <c r="D145">
        <v>1.8087160472909852E-2</v>
      </c>
      <c r="E145">
        <v>5.1115836124142229E-2</v>
      </c>
      <c r="F145">
        <v>1.3794423853094171</v>
      </c>
      <c r="G145">
        <v>-1.2772107130611328</v>
      </c>
      <c r="H145" s="4">
        <f t="shared" si="25"/>
        <v>0</v>
      </c>
      <c r="I145" s="4">
        <f t="shared" si="26"/>
        <v>0</v>
      </c>
    </row>
    <row r="146" spans="1:9" x14ac:dyDescent="0.3">
      <c r="A146" s="5">
        <v>44250</v>
      </c>
      <c r="B146" s="4">
        <v>1438</v>
      </c>
      <c r="C146" s="4">
        <v>16434</v>
      </c>
      <c r="D146">
        <v>6.0243251012972177E-3</v>
      </c>
      <c r="E146">
        <v>5.1115836124142229E-2</v>
      </c>
      <c r="F146">
        <v>1.3794423853094171</v>
      </c>
      <c r="G146">
        <v>-1.2772107130611328</v>
      </c>
      <c r="H146" s="4">
        <f t="shared" si="25"/>
        <v>0</v>
      </c>
      <c r="I146" s="4">
        <f t="shared" si="26"/>
        <v>0</v>
      </c>
    </row>
    <row r="147" spans="1:9" x14ac:dyDescent="0.3">
      <c r="A147" s="5">
        <v>44251</v>
      </c>
      <c r="B147" s="4">
        <v>1421</v>
      </c>
      <c r="C147" s="4">
        <v>16181</v>
      </c>
      <c r="D147">
        <v>2.0284094962890225E-2</v>
      </c>
      <c r="E147">
        <v>5.1115836124142229E-2</v>
      </c>
      <c r="F147">
        <v>1.3794423853094171</v>
      </c>
      <c r="G147">
        <v>-1.2772107130611328</v>
      </c>
      <c r="H147" s="4">
        <f t="shared" si="25"/>
        <v>0</v>
      </c>
      <c r="I147" s="4">
        <f t="shared" si="26"/>
        <v>0</v>
      </c>
    </row>
    <row r="148" spans="1:9" x14ac:dyDescent="0.3">
      <c r="A148" s="5">
        <v>44252</v>
      </c>
      <c r="B148" s="4">
        <v>1438.91</v>
      </c>
      <c r="C148" s="4">
        <v>16387</v>
      </c>
      <c r="D148">
        <v>3.9435662162771064E-2</v>
      </c>
      <c r="E148">
        <v>5.1115836124142229E-2</v>
      </c>
      <c r="F148">
        <v>1.3794423853094171</v>
      </c>
      <c r="G148">
        <v>-1.2772107130611328</v>
      </c>
      <c r="H148" s="4">
        <f t="shared" si="25"/>
        <v>0</v>
      </c>
      <c r="I148" s="4">
        <f t="shared" si="26"/>
        <v>0</v>
      </c>
    </row>
    <row r="149" spans="1:9" x14ac:dyDescent="0.3">
      <c r="A149" s="5">
        <v>44253</v>
      </c>
      <c r="B149" s="4">
        <v>1385.5</v>
      </c>
      <c r="C149" s="4">
        <v>15931</v>
      </c>
      <c r="D149">
        <v>1.4119345846470597E-2</v>
      </c>
      <c r="E149">
        <v>5.1115836124142229E-2</v>
      </c>
      <c r="F149">
        <v>1.3794423853094171</v>
      </c>
      <c r="G149">
        <v>-1.2772107130611328</v>
      </c>
      <c r="H149" s="4">
        <f t="shared" si="25"/>
        <v>0</v>
      </c>
      <c r="I149" s="4">
        <f t="shared" si="26"/>
        <v>0</v>
      </c>
    </row>
    <row r="150" spans="1:9" x14ac:dyDescent="0.3">
      <c r="A150" s="5">
        <v>44257</v>
      </c>
      <c r="B150" s="4">
        <v>1389.5</v>
      </c>
      <c r="C150" s="4">
        <v>15904</v>
      </c>
      <c r="D150">
        <v>2.6904783080032618E-2</v>
      </c>
      <c r="E150">
        <v>5.1115836124142229E-2</v>
      </c>
      <c r="F150">
        <v>1.3794423853094171</v>
      </c>
      <c r="G150">
        <v>-1.2772107130611328</v>
      </c>
      <c r="H150" s="4">
        <f t="shared" si="25"/>
        <v>0</v>
      </c>
      <c r="I150" s="4">
        <f t="shared" si="26"/>
        <v>0</v>
      </c>
    </row>
    <row r="151" spans="1:9" x14ac:dyDescent="0.3">
      <c r="A151" s="5">
        <v>44258</v>
      </c>
      <c r="B151" s="4">
        <v>1412.5</v>
      </c>
      <c r="C151" s="4">
        <v>16179</v>
      </c>
      <c r="D151">
        <v>1.9566802815096439E-2</v>
      </c>
      <c r="E151">
        <v>5.1115836124142229E-2</v>
      </c>
      <c r="F151">
        <v>1.3794423853094171</v>
      </c>
      <c r="G151">
        <v>-1.2772107130611328</v>
      </c>
      <c r="H151" s="4">
        <f t="shared" si="25"/>
        <v>0</v>
      </c>
      <c r="I151" s="4">
        <f t="shared" si="26"/>
        <v>0</v>
      </c>
    </row>
    <row r="152" spans="1:9" x14ac:dyDescent="0.3">
      <c r="A152" s="5">
        <v>44259</v>
      </c>
      <c r="B152" s="4">
        <v>1389</v>
      </c>
      <c r="C152" s="4">
        <v>15922</v>
      </c>
      <c r="D152">
        <v>-9.9577526966810256E-3</v>
      </c>
      <c r="E152">
        <v>5.1115836124142229E-2</v>
      </c>
      <c r="F152">
        <v>1.3794423853094171</v>
      </c>
      <c r="G152">
        <v>-1.2772107130611328</v>
      </c>
      <c r="H152" s="4">
        <f t="shared" si="25"/>
        <v>0</v>
      </c>
      <c r="I152" s="4">
        <f t="shared" si="26"/>
        <v>0</v>
      </c>
    </row>
    <row r="153" spans="1:9" x14ac:dyDescent="0.3">
      <c r="A153" s="5">
        <v>44260</v>
      </c>
      <c r="B153" s="4">
        <v>1384.5</v>
      </c>
      <c r="C153" s="4">
        <v>15847</v>
      </c>
      <c r="D153">
        <v>5.4142059123815488E-3</v>
      </c>
      <c r="E153">
        <v>5.1115836124142229E-2</v>
      </c>
      <c r="F153">
        <v>1.3794423853094171</v>
      </c>
      <c r="G153">
        <v>-1.2772107130611328</v>
      </c>
      <c r="H153" s="4">
        <f t="shared" si="25"/>
        <v>0</v>
      </c>
      <c r="I153" s="4">
        <f t="shared" si="26"/>
        <v>0</v>
      </c>
    </row>
    <row r="154" spans="1:9" x14ac:dyDescent="0.3">
      <c r="A154" s="5">
        <v>44263</v>
      </c>
      <c r="B154" s="4">
        <v>1381.25</v>
      </c>
      <c r="C154" s="4">
        <v>15819</v>
      </c>
      <c r="D154">
        <v>7.8932261061301085E-4</v>
      </c>
      <c r="E154">
        <v>5.1115836124142229E-2</v>
      </c>
      <c r="F154">
        <v>1.3794423853094171</v>
      </c>
      <c r="G154">
        <v>-1.2772107130611328</v>
      </c>
      <c r="H154" s="4">
        <f t="shared" si="25"/>
        <v>0</v>
      </c>
      <c r="I154" s="4">
        <f t="shared" si="26"/>
        <v>0</v>
      </c>
    </row>
    <row r="155" spans="1:9" x14ac:dyDescent="0.3">
      <c r="A155" s="5">
        <v>44264</v>
      </c>
      <c r="B155" s="4">
        <v>1380.25</v>
      </c>
      <c r="C155" s="4">
        <v>15822</v>
      </c>
      <c r="D155">
        <v>2.3288363669968056E-2</v>
      </c>
      <c r="E155">
        <v>5.1115836124142229E-2</v>
      </c>
      <c r="F155">
        <v>1.3794423853094171</v>
      </c>
      <c r="G155">
        <v>-1.2772107130611328</v>
      </c>
      <c r="H155" s="4">
        <f t="shared" si="25"/>
        <v>0</v>
      </c>
      <c r="I155" s="4">
        <f t="shared" si="26"/>
        <v>0</v>
      </c>
    </row>
    <row r="156" spans="1:9" x14ac:dyDescent="0.3">
      <c r="A156" s="5">
        <v>44265</v>
      </c>
      <c r="B156" s="4">
        <v>1386.25</v>
      </c>
      <c r="C156" s="4">
        <v>15885</v>
      </c>
      <c r="D156">
        <v>1.9655953564961619E-2</v>
      </c>
      <c r="E156">
        <v>5.1115836124142229E-2</v>
      </c>
      <c r="F156">
        <v>1.3794423853094171</v>
      </c>
      <c r="G156">
        <v>-1.2772107130611328</v>
      </c>
      <c r="H156" s="4">
        <f t="shared" si="25"/>
        <v>0</v>
      </c>
      <c r="I156" s="4">
        <f t="shared" si="26"/>
        <v>0</v>
      </c>
    </row>
    <row r="157" spans="1:9" x14ac:dyDescent="0.3">
      <c r="A157" s="5">
        <v>44266</v>
      </c>
      <c r="B157" s="4">
        <v>1412.75</v>
      </c>
      <c r="C157" s="4">
        <v>16169</v>
      </c>
      <c r="D157">
        <v>7.5368555953748469E-3</v>
      </c>
      <c r="E157">
        <v>5.1115836124142229E-2</v>
      </c>
      <c r="F157">
        <v>1.3794423853094171</v>
      </c>
      <c r="G157">
        <v>-1.2772107130611328</v>
      </c>
      <c r="H157" s="4">
        <f t="shared" si="25"/>
        <v>0</v>
      </c>
      <c r="I157" s="4">
        <f t="shared" si="26"/>
        <v>0</v>
      </c>
    </row>
    <row r="158" spans="1:9" x14ac:dyDescent="0.3">
      <c r="A158" s="5">
        <v>44267</v>
      </c>
      <c r="B158" s="4">
        <v>1420.25</v>
      </c>
      <c r="C158" s="4">
        <v>16223</v>
      </c>
      <c r="D158">
        <v>2.2261258808166505E-2</v>
      </c>
      <c r="E158">
        <v>5.1115836124142229E-2</v>
      </c>
      <c r="F158">
        <v>1.3794423853094171</v>
      </c>
      <c r="G158">
        <v>-1.2772107130611328</v>
      </c>
      <c r="H158" s="4">
        <f t="shared" si="25"/>
        <v>0</v>
      </c>
      <c r="I158" s="4">
        <f t="shared" si="26"/>
        <v>0</v>
      </c>
    </row>
    <row r="159" spans="1:9" x14ac:dyDescent="0.3">
      <c r="A159" s="5">
        <v>44270</v>
      </c>
      <c r="B159" s="4">
        <v>1415</v>
      </c>
      <c r="C159" s="4">
        <v>16199</v>
      </c>
      <c r="D159">
        <v>3.4580457700760202E-2</v>
      </c>
      <c r="E159">
        <v>5.1115836124142229E-2</v>
      </c>
      <c r="F159">
        <v>1.3794423853094171</v>
      </c>
      <c r="G159">
        <v>-1.2772107130611328</v>
      </c>
      <c r="H159" s="4">
        <f t="shared" si="25"/>
        <v>0</v>
      </c>
      <c r="I159" s="4">
        <f t="shared" si="26"/>
        <v>0</v>
      </c>
    </row>
    <row r="160" spans="1:9" x14ac:dyDescent="0.3">
      <c r="A160" s="5">
        <v>44271</v>
      </c>
      <c r="B160" s="4">
        <v>1428.75</v>
      </c>
      <c r="C160" s="4">
        <v>16305</v>
      </c>
      <c r="D160">
        <v>5.9383053148422448E-3</v>
      </c>
      <c r="E160">
        <v>5.1115836124142229E-2</v>
      </c>
      <c r="F160">
        <v>1.3794423853094171</v>
      </c>
      <c r="G160">
        <v>-1.2772107130611328</v>
      </c>
      <c r="H160" s="4">
        <f t="shared" si="25"/>
        <v>0</v>
      </c>
      <c r="I160" s="4">
        <f t="shared" si="26"/>
        <v>0</v>
      </c>
    </row>
    <row r="161" spans="1:9" x14ac:dyDescent="0.3">
      <c r="A161" s="5">
        <v>44272</v>
      </c>
      <c r="B161" s="4">
        <v>1420</v>
      </c>
      <c r="C161" s="4">
        <v>16177</v>
      </c>
      <c r="D161">
        <v>2.8239172961996205E-2</v>
      </c>
      <c r="E161">
        <v>5.1115836124142229E-2</v>
      </c>
      <c r="F161">
        <v>1.3794423853094171</v>
      </c>
      <c r="G161">
        <v>-1.2772107130611328</v>
      </c>
      <c r="H161" s="4">
        <f t="shared" si="25"/>
        <v>0</v>
      </c>
      <c r="I161" s="4">
        <f t="shared" si="26"/>
        <v>0</v>
      </c>
    </row>
    <row r="162" spans="1:9" x14ac:dyDescent="0.3">
      <c r="A162" s="5">
        <v>44273</v>
      </c>
      <c r="B162" s="4">
        <v>1429.25</v>
      </c>
      <c r="C162" s="4">
        <v>16235</v>
      </c>
      <c r="D162">
        <v>3.8878046478436526E-2</v>
      </c>
      <c r="E162">
        <v>5.1115836124142229E-2</v>
      </c>
      <c r="F162">
        <v>1.3794423853094171</v>
      </c>
      <c r="G162">
        <v>-1.2772107130611328</v>
      </c>
      <c r="H162" s="4">
        <f t="shared" si="25"/>
        <v>0</v>
      </c>
      <c r="I162" s="4">
        <f t="shared" si="26"/>
        <v>0</v>
      </c>
    </row>
    <row r="163" spans="1:9" x14ac:dyDescent="0.3">
      <c r="A163" s="5">
        <v>44274</v>
      </c>
      <c r="B163" s="4">
        <v>1405.75</v>
      </c>
      <c r="C163" s="4">
        <v>16010</v>
      </c>
      <c r="D163">
        <v>4.7083375936873825E-2</v>
      </c>
      <c r="E163">
        <v>5.1115836124142229E-2</v>
      </c>
      <c r="F163">
        <v>1.3794423853094171</v>
      </c>
      <c r="G163">
        <v>-1.2772107130611328</v>
      </c>
      <c r="H163" s="4">
        <f t="shared" si="25"/>
        <v>0</v>
      </c>
      <c r="I163" s="4">
        <f t="shared" si="26"/>
        <v>0</v>
      </c>
    </row>
    <row r="164" spans="1:9" x14ac:dyDescent="0.3">
      <c r="A164" s="5">
        <v>44277</v>
      </c>
      <c r="B164" s="4">
        <v>1420.5</v>
      </c>
      <c r="C164" s="4">
        <v>16137</v>
      </c>
      <c r="D164">
        <v>4.1597342259178195E-2</v>
      </c>
      <c r="E164">
        <v>5.1115836124142229E-2</v>
      </c>
      <c r="F164">
        <v>1.3794423853094171</v>
      </c>
      <c r="G164">
        <v>-1.2772107130611328</v>
      </c>
      <c r="H164" s="4">
        <f t="shared" si="25"/>
        <v>0</v>
      </c>
      <c r="I164" s="4">
        <f t="shared" si="26"/>
        <v>0</v>
      </c>
    </row>
    <row r="165" spans="1:9" x14ac:dyDescent="0.3">
      <c r="A165" s="5">
        <v>44278</v>
      </c>
      <c r="B165" s="4">
        <v>1421</v>
      </c>
      <c r="C165" s="4">
        <v>16119</v>
      </c>
      <c r="D165">
        <v>4.6817937551568434E-2</v>
      </c>
      <c r="E165">
        <v>5.1115836124142229E-2</v>
      </c>
      <c r="F165">
        <v>1.3794423853094171</v>
      </c>
      <c r="G165">
        <v>-1.2772107130611328</v>
      </c>
      <c r="H165" s="4">
        <f t="shared" si="25"/>
        <v>0</v>
      </c>
      <c r="I165" s="4">
        <f t="shared" si="26"/>
        <v>0</v>
      </c>
    </row>
    <row r="166" spans="1:9" x14ac:dyDescent="0.3">
      <c r="A166" s="5">
        <v>44279</v>
      </c>
      <c r="B166" s="4">
        <v>1411.25</v>
      </c>
      <c r="C166" s="4">
        <v>15981</v>
      </c>
      <c r="D166">
        <v>4.1485706805291157E-2</v>
      </c>
      <c r="E166">
        <v>5.1115836124142229E-2</v>
      </c>
      <c r="F166">
        <v>1.3794423853094171</v>
      </c>
      <c r="G166">
        <v>-1.2772107130611328</v>
      </c>
      <c r="H166" s="4">
        <f t="shared" si="25"/>
        <v>0</v>
      </c>
      <c r="I166" s="4">
        <f t="shared" si="26"/>
        <v>0</v>
      </c>
    </row>
    <row r="167" spans="1:9" x14ac:dyDescent="0.3">
      <c r="A167" s="5">
        <v>44280</v>
      </c>
      <c r="B167" s="4">
        <v>1419.5</v>
      </c>
      <c r="C167" s="4">
        <v>16030</v>
      </c>
      <c r="D167">
        <v>2.5619743455951104E-2</v>
      </c>
      <c r="E167">
        <v>5.1115836124142229E-2</v>
      </c>
      <c r="F167">
        <v>1.3794423853094171</v>
      </c>
      <c r="G167">
        <v>-1.2772107130611328</v>
      </c>
      <c r="H167" s="4">
        <f t="shared" si="25"/>
        <v>0</v>
      </c>
      <c r="I167" s="4">
        <f t="shared" si="26"/>
        <v>0</v>
      </c>
    </row>
    <row r="168" spans="1:9" x14ac:dyDescent="0.3">
      <c r="A168" s="5">
        <v>44281</v>
      </c>
      <c r="B168" s="4">
        <v>1441.25</v>
      </c>
      <c r="C168" s="4">
        <v>16285</v>
      </c>
      <c r="D168">
        <v>1.8121006640493553E-2</v>
      </c>
      <c r="E168">
        <v>5.1115836124142229E-2</v>
      </c>
      <c r="F168">
        <v>1.3794423853094171</v>
      </c>
      <c r="G168">
        <v>-1.2772107130611328</v>
      </c>
      <c r="H168" s="4">
        <f t="shared" si="25"/>
        <v>0</v>
      </c>
      <c r="I168" s="4">
        <f t="shared" si="26"/>
        <v>0</v>
      </c>
    </row>
    <row r="169" spans="1:9" x14ac:dyDescent="0.3">
      <c r="A169" s="5">
        <v>44284</v>
      </c>
      <c r="B169" s="4">
        <v>1451.25</v>
      </c>
      <c r="C169" s="4">
        <v>16408</v>
      </c>
      <c r="D169">
        <v>5.4104446090497818E-2</v>
      </c>
      <c r="E169">
        <v>5.1115836124142229E-2</v>
      </c>
      <c r="F169">
        <v>1.3794423853094171</v>
      </c>
      <c r="G169">
        <v>-1.2772107130611328</v>
      </c>
      <c r="H169" s="4">
        <f t="shared" si="25"/>
        <v>0</v>
      </c>
      <c r="I169" s="4">
        <f t="shared" si="26"/>
        <v>0</v>
      </c>
    </row>
    <row r="170" spans="1:9" x14ac:dyDescent="0.3">
      <c r="A170" s="5">
        <v>44285</v>
      </c>
      <c r="B170" s="4">
        <v>1462</v>
      </c>
      <c r="C170" s="4">
        <v>16520</v>
      </c>
      <c r="D170">
        <v>2.7268108917997049E-2</v>
      </c>
      <c r="E170">
        <v>5.1115836124142229E-2</v>
      </c>
      <c r="F170">
        <v>1.3794423853094171</v>
      </c>
      <c r="G170">
        <v>-1.2772107130611328</v>
      </c>
      <c r="H170" s="4">
        <f t="shared" si="25"/>
        <v>0</v>
      </c>
      <c r="I170" s="4">
        <f t="shared" si="26"/>
        <v>0</v>
      </c>
    </row>
    <row r="171" spans="1:9" x14ac:dyDescent="0.3">
      <c r="A171" s="5">
        <v>44286</v>
      </c>
      <c r="B171" s="4">
        <v>1448.5</v>
      </c>
      <c r="C171" s="4">
        <v>16423</v>
      </c>
      <c r="D171">
        <v>6.4396079172545431E-3</v>
      </c>
      <c r="E171">
        <v>5.1115836124142229E-2</v>
      </c>
      <c r="F171">
        <v>1.3794423853094171</v>
      </c>
      <c r="G171">
        <v>-1.2772107130611328</v>
      </c>
      <c r="H171" s="4">
        <f t="shared" si="25"/>
        <v>0</v>
      </c>
      <c r="I171" s="4">
        <f t="shared" si="26"/>
        <v>0</v>
      </c>
    </row>
    <row r="172" spans="1:9" x14ac:dyDescent="0.3">
      <c r="A172" s="5">
        <v>44287</v>
      </c>
      <c r="B172" s="4">
        <v>1454.5</v>
      </c>
      <c r="C172" s="4">
        <v>16549</v>
      </c>
      <c r="D172">
        <v>1.7312223277557864E-2</v>
      </c>
      <c r="E172">
        <v>5.1115836124142229E-2</v>
      </c>
      <c r="F172">
        <v>1.3794423853094171</v>
      </c>
      <c r="G172">
        <v>-1.2772107130611328</v>
      </c>
      <c r="H172" s="4">
        <f t="shared" si="25"/>
        <v>0</v>
      </c>
      <c r="I172" s="4">
        <f t="shared" si="26"/>
        <v>0</v>
      </c>
    </row>
    <row r="173" spans="1:9" x14ac:dyDescent="0.3">
      <c r="A173" s="5">
        <v>44292</v>
      </c>
      <c r="B173" s="4">
        <v>1466.5</v>
      </c>
      <c r="C173" s="4">
        <v>16728</v>
      </c>
      <c r="D173">
        <v>8.9594343767726049E-3</v>
      </c>
      <c r="E173">
        <v>5.1115836124142229E-2</v>
      </c>
      <c r="F173">
        <v>1.3794423853094171</v>
      </c>
      <c r="G173">
        <v>-1.2772107130611328</v>
      </c>
      <c r="H173" s="4">
        <f t="shared" si="25"/>
        <v>0</v>
      </c>
      <c r="I173" s="4">
        <f t="shared" si="26"/>
        <v>0</v>
      </c>
    </row>
    <row r="174" spans="1:9" x14ac:dyDescent="0.3">
      <c r="A174" s="5">
        <v>44293</v>
      </c>
      <c r="B174" s="4">
        <v>1470.5</v>
      </c>
      <c r="C174" s="4">
        <v>16767</v>
      </c>
      <c r="D174">
        <v>3.4702196548534875E-2</v>
      </c>
      <c r="E174">
        <v>5.1115836124142229E-2</v>
      </c>
      <c r="F174">
        <v>1.3794423853094171</v>
      </c>
      <c r="G174">
        <v>-1.2772107130611328</v>
      </c>
      <c r="H174" s="4">
        <f t="shared" si="25"/>
        <v>0</v>
      </c>
      <c r="I174" s="4">
        <f t="shared" si="26"/>
        <v>0</v>
      </c>
    </row>
    <row r="175" spans="1:9" x14ac:dyDescent="0.3">
      <c r="A175" s="5">
        <v>44294</v>
      </c>
      <c r="B175" s="4">
        <v>1484</v>
      </c>
      <c r="C175" s="4">
        <v>16927</v>
      </c>
      <c r="D175">
        <v>-4.1448068442761664E-4</v>
      </c>
      <c r="E175">
        <v>5.1115836124142229E-2</v>
      </c>
      <c r="F175">
        <v>1.3794423853094171</v>
      </c>
      <c r="G175">
        <v>-1.2772107130611328</v>
      </c>
      <c r="H175" s="4">
        <f t="shared" si="25"/>
        <v>0</v>
      </c>
      <c r="I175" s="4">
        <f t="shared" si="26"/>
        <v>0</v>
      </c>
    </row>
    <row r="176" spans="1:9" x14ac:dyDescent="0.3">
      <c r="A176" s="5">
        <v>44295</v>
      </c>
      <c r="B176" s="4">
        <v>1476.75</v>
      </c>
      <c r="C176" s="4">
        <v>16839</v>
      </c>
      <c r="D176">
        <v>1.1270396382688504E-2</v>
      </c>
      <c r="E176">
        <v>5.1115836124142229E-2</v>
      </c>
      <c r="F176">
        <v>1.3794423853094171</v>
      </c>
      <c r="G176">
        <v>-1.2772107130611328</v>
      </c>
      <c r="H176" s="4">
        <f t="shared" si="25"/>
        <v>0</v>
      </c>
      <c r="I176" s="4">
        <f t="shared" si="26"/>
        <v>0</v>
      </c>
    </row>
    <row r="177" spans="1:9" x14ac:dyDescent="0.3">
      <c r="A177" s="5">
        <v>44298</v>
      </c>
      <c r="B177" s="4">
        <v>1477</v>
      </c>
      <c r="C177" s="4">
        <v>16835</v>
      </c>
      <c r="D177">
        <v>1.8581408071911006E-2</v>
      </c>
      <c r="E177">
        <v>5.1115836124142229E-2</v>
      </c>
      <c r="F177">
        <v>1.3794423853094171</v>
      </c>
      <c r="G177">
        <v>-1.2772107130611328</v>
      </c>
      <c r="H177" s="4">
        <f t="shared" si="25"/>
        <v>0</v>
      </c>
      <c r="I177" s="4">
        <f t="shared" si="26"/>
        <v>0</v>
      </c>
    </row>
    <row r="178" spans="1:9" x14ac:dyDescent="0.3">
      <c r="A178" s="5">
        <v>44299</v>
      </c>
      <c r="B178" s="4">
        <v>1475.25</v>
      </c>
      <c r="C178" s="4">
        <v>16793</v>
      </c>
      <c r="D178">
        <v>2.3986820391200744E-2</v>
      </c>
      <c r="E178">
        <v>5.1115836124142229E-2</v>
      </c>
      <c r="F178">
        <v>1.3794423853094171</v>
      </c>
      <c r="G178">
        <v>-1.2772107130611328</v>
      </c>
      <c r="H178" s="4">
        <f t="shared" si="25"/>
        <v>0</v>
      </c>
      <c r="I178" s="4">
        <f t="shared" si="26"/>
        <v>0</v>
      </c>
    </row>
    <row r="179" spans="1:9" x14ac:dyDescent="0.3">
      <c r="A179" s="5">
        <v>44300</v>
      </c>
      <c r="B179" s="4">
        <v>1480</v>
      </c>
      <c r="C179" s="4">
        <v>16857</v>
      </c>
      <c r="D179">
        <v>6.755143601932064E-3</v>
      </c>
      <c r="E179">
        <v>5.1115836124142229E-2</v>
      </c>
      <c r="F179">
        <v>1.3794423853094171</v>
      </c>
      <c r="G179">
        <v>-1.2772107130611328</v>
      </c>
      <c r="H179" s="4">
        <f t="shared" si="25"/>
        <v>0</v>
      </c>
      <c r="I179" s="4">
        <f t="shared" si="26"/>
        <v>0</v>
      </c>
    </row>
    <row r="180" spans="1:9" x14ac:dyDescent="0.3">
      <c r="A180" s="5">
        <v>44301</v>
      </c>
      <c r="B180" s="4">
        <v>1498</v>
      </c>
      <c r="C180" s="4">
        <v>17069</v>
      </c>
      <c r="D180">
        <v>5.5819278122978162E-3</v>
      </c>
      <c r="E180">
        <v>5.1115836124142229E-2</v>
      </c>
      <c r="F180">
        <v>1.3794423853094171</v>
      </c>
      <c r="G180">
        <v>-1.2772107130611328</v>
      </c>
      <c r="H180" s="4">
        <f t="shared" si="25"/>
        <v>0</v>
      </c>
      <c r="I180" s="4">
        <f t="shared" si="26"/>
        <v>0</v>
      </c>
    </row>
    <row r="181" spans="1:9" x14ac:dyDescent="0.3">
      <c r="A181" s="5">
        <v>44302</v>
      </c>
      <c r="B181" s="4">
        <v>1509.75</v>
      </c>
      <c r="C181" s="4">
        <v>17156</v>
      </c>
      <c r="D181">
        <v>1.992620747807428E-3</v>
      </c>
      <c r="E181">
        <v>5.1115836124142229E-2</v>
      </c>
      <c r="F181">
        <v>1.3794423853094171</v>
      </c>
      <c r="G181">
        <v>-1.2772107130611328</v>
      </c>
      <c r="H181" s="4">
        <f t="shared" si="25"/>
        <v>0</v>
      </c>
      <c r="I181" s="4">
        <f t="shared" si="26"/>
        <v>0</v>
      </c>
    </row>
    <row r="182" spans="1:9" x14ac:dyDescent="0.3">
      <c r="A182" s="5">
        <v>44305</v>
      </c>
      <c r="B182" s="4">
        <v>1521.5</v>
      </c>
      <c r="C182" s="4">
        <v>17269</v>
      </c>
      <c r="D182">
        <v>-3.8439678180297553E-3</v>
      </c>
      <c r="E182">
        <v>5.1115836124142229E-2</v>
      </c>
      <c r="F182">
        <v>1.3794423853094171</v>
      </c>
      <c r="G182">
        <v>-1.2772107130611328</v>
      </c>
      <c r="H182" s="4">
        <f t="shared" si="25"/>
        <v>0</v>
      </c>
      <c r="I182" s="4">
        <f t="shared" si="26"/>
        <v>0</v>
      </c>
    </row>
    <row r="183" spans="1:9" x14ac:dyDescent="0.3">
      <c r="A183" s="5">
        <v>44306</v>
      </c>
      <c r="B183" s="4">
        <v>1527</v>
      </c>
      <c r="C183" s="4">
        <v>17320</v>
      </c>
      <c r="D183">
        <v>2.4594997017025602E-3</v>
      </c>
      <c r="E183">
        <v>5.1115836124142229E-2</v>
      </c>
      <c r="F183">
        <v>1.3794423853094171</v>
      </c>
      <c r="G183">
        <v>-1.2772107130611328</v>
      </c>
      <c r="H183" s="4">
        <f t="shared" si="25"/>
        <v>0</v>
      </c>
      <c r="I183" s="4">
        <f t="shared" si="26"/>
        <v>0</v>
      </c>
    </row>
    <row r="184" spans="1:9" x14ac:dyDescent="0.3">
      <c r="A184" s="5">
        <v>44307</v>
      </c>
      <c r="B184" s="4">
        <v>1516.5</v>
      </c>
      <c r="C184" s="4">
        <v>17232</v>
      </c>
      <c r="D184">
        <v>-1.9665433994428244E-2</v>
      </c>
      <c r="E184">
        <v>5.1115836124142229E-2</v>
      </c>
      <c r="F184">
        <v>1.3794423853094171</v>
      </c>
      <c r="G184">
        <v>-1.2772107130611328</v>
      </c>
      <c r="H184" s="4">
        <f t="shared" si="25"/>
        <v>0</v>
      </c>
      <c r="I184" s="4">
        <f t="shared" si="26"/>
        <v>0</v>
      </c>
    </row>
    <row r="185" spans="1:9" x14ac:dyDescent="0.3">
      <c r="A185" s="5">
        <v>44308</v>
      </c>
      <c r="B185" s="4">
        <v>1513.5</v>
      </c>
      <c r="C185" s="4">
        <v>17106</v>
      </c>
      <c r="D185">
        <v>-6.1425467818615647E-3</v>
      </c>
      <c r="E185">
        <v>5.1115836124142229E-2</v>
      </c>
      <c r="F185">
        <v>1.3794423853094171</v>
      </c>
      <c r="G185">
        <v>-1.2772107130611328</v>
      </c>
      <c r="H185" s="4">
        <f t="shared" si="25"/>
        <v>0</v>
      </c>
      <c r="I185" s="4">
        <f t="shared" si="26"/>
        <v>0</v>
      </c>
    </row>
    <row r="186" spans="1:9" x14ac:dyDescent="0.3">
      <c r="A186" s="5">
        <v>44309</v>
      </c>
      <c r="B186" s="4">
        <v>1524.75</v>
      </c>
      <c r="C186" s="4">
        <v>17255</v>
      </c>
      <c r="D186">
        <v>2.867031445991558E-2</v>
      </c>
      <c r="E186">
        <v>5.1115836124142229E-2</v>
      </c>
      <c r="F186">
        <v>1.3794423853094171</v>
      </c>
      <c r="G186">
        <v>-1.2772107130611328</v>
      </c>
      <c r="H186" s="4">
        <f t="shared" si="25"/>
        <v>0</v>
      </c>
      <c r="I186" s="4">
        <f t="shared" si="26"/>
        <v>0</v>
      </c>
    </row>
    <row r="187" spans="1:9" x14ac:dyDescent="0.3">
      <c r="A187" s="5">
        <v>44312</v>
      </c>
      <c r="B187" s="4">
        <v>1552.5</v>
      </c>
      <c r="C187" s="4">
        <v>17526</v>
      </c>
      <c r="D187">
        <v>2.750769717361385E-2</v>
      </c>
      <c r="E187">
        <v>5.1115836124142229E-2</v>
      </c>
      <c r="F187">
        <v>1.3794423853094171</v>
      </c>
      <c r="G187">
        <v>-1.2772107130611328</v>
      </c>
      <c r="H187" s="4">
        <f t="shared" si="25"/>
        <v>0</v>
      </c>
      <c r="I187" s="4">
        <f t="shared" si="26"/>
        <v>0</v>
      </c>
    </row>
    <row r="188" spans="1:9" x14ac:dyDescent="0.3">
      <c r="A188" s="5">
        <v>44313</v>
      </c>
      <c r="B188" s="4">
        <v>1558.75</v>
      </c>
      <c r="C188" s="4">
        <v>17570</v>
      </c>
      <c r="D188">
        <v>1.5525448534193241E-2</v>
      </c>
      <c r="E188">
        <v>5.1115836124142229E-2</v>
      </c>
      <c r="F188">
        <v>1.3794423853094171</v>
      </c>
      <c r="G188">
        <v>-1.2772107130611328</v>
      </c>
      <c r="H188" s="4">
        <f t="shared" si="25"/>
        <v>0</v>
      </c>
      <c r="I188" s="4">
        <f t="shared" si="26"/>
        <v>0</v>
      </c>
    </row>
    <row r="189" spans="1:9" x14ac:dyDescent="0.3">
      <c r="A189" s="5">
        <v>44314</v>
      </c>
      <c r="B189" s="4">
        <v>1554.87</v>
      </c>
      <c r="C189" s="4">
        <v>17533</v>
      </c>
      <c r="D189">
        <v>2.0605392425540218E-2</v>
      </c>
      <c r="E189">
        <v>5.1115836124142229E-2</v>
      </c>
      <c r="F189">
        <v>1.3794423853094171</v>
      </c>
      <c r="G189">
        <v>-1.2772107130611328</v>
      </c>
      <c r="H189" s="4">
        <f t="shared" si="25"/>
        <v>0</v>
      </c>
      <c r="I189" s="4">
        <f t="shared" si="26"/>
        <v>0</v>
      </c>
    </row>
    <row r="190" spans="1:9" x14ac:dyDescent="0.3">
      <c r="A190" s="5">
        <v>44315</v>
      </c>
      <c r="B190" s="4">
        <v>1559.75</v>
      </c>
      <c r="C190" s="4">
        <v>17569</v>
      </c>
      <c r="D190">
        <v>-1.4139949083559809E-3</v>
      </c>
      <c r="E190">
        <v>5.1115836124142229E-2</v>
      </c>
      <c r="F190">
        <v>1.3794423853094171</v>
      </c>
      <c r="G190">
        <v>-1.2772107130611328</v>
      </c>
      <c r="H190" s="4">
        <f t="shared" si="25"/>
        <v>0</v>
      </c>
      <c r="I190" s="4">
        <f t="shared" si="26"/>
        <v>0</v>
      </c>
    </row>
    <row r="191" spans="1:9" x14ac:dyDescent="0.3">
      <c r="A191" s="5">
        <v>44319</v>
      </c>
      <c r="B191" s="4">
        <v>1524.5</v>
      </c>
      <c r="C191" s="4">
        <v>17254</v>
      </c>
      <c r="D191">
        <v>-1.948793175600292E-2</v>
      </c>
      <c r="E191">
        <v>5.1115836124142229E-2</v>
      </c>
      <c r="F191">
        <v>1.3794423853094171</v>
      </c>
      <c r="G191">
        <v>-1.2772107130611328</v>
      </c>
      <c r="H191" s="4">
        <f t="shared" si="25"/>
        <v>0</v>
      </c>
      <c r="I191" s="4">
        <f t="shared" si="26"/>
        <v>0</v>
      </c>
    </row>
    <row r="192" spans="1:9" x14ac:dyDescent="0.3">
      <c r="A192" s="5">
        <v>44320</v>
      </c>
      <c r="B192" s="4">
        <v>1497</v>
      </c>
      <c r="C192" s="4">
        <v>16931</v>
      </c>
      <c r="D192">
        <v>1.6946262410799011E-3</v>
      </c>
      <c r="E192">
        <v>5.1115836124142229E-2</v>
      </c>
      <c r="F192">
        <v>1.3794423853094171</v>
      </c>
      <c r="G192">
        <v>-1.2772107130611328</v>
      </c>
      <c r="H192" s="4">
        <f t="shared" si="25"/>
        <v>0</v>
      </c>
      <c r="I192" s="4">
        <f t="shared" si="26"/>
        <v>0</v>
      </c>
    </row>
    <row r="193" spans="1:9" x14ac:dyDescent="0.3">
      <c r="A193" s="5">
        <v>44321</v>
      </c>
      <c r="B193" s="4">
        <v>1482.5</v>
      </c>
      <c r="C193" s="4">
        <v>16765</v>
      </c>
      <c r="D193">
        <v>4.8075729877973698E-2</v>
      </c>
      <c r="E193">
        <v>5.1115836124142229E-2</v>
      </c>
      <c r="F193">
        <v>1.3794423853094171</v>
      </c>
      <c r="G193">
        <v>-1.2772107130611328</v>
      </c>
      <c r="H193" s="4">
        <f t="shared" si="25"/>
        <v>0</v>
      </c>
      <c r="I193" s="4">
        <f t="shared" si="26"/>
        <v>0</v>
      </c>
    </row>
    <row r="194" spans="1:9" x14ac:dyDescent="0.3">
      <c r="A194" s="5">
        <v>44322</v>
      </c>
      <c r="B194" s="4">
        <v>1500</v>
      </c>
      <c r="C194" s="4">
        <v>16945</v>
      </c>
      <c r="D194">
        <v>2.9995274826130458E-2</v>
      </c>
      <c r="E194">
        <v>5.1115836124142229E-2</v>
      </c>
      <c r="F194">
        <v>1.3794423853094171</v>
      </c>
      <c r="G194">
        <v>-1.2772107130611328</v>
      </c>
      <c r="H194" s="4">
        <f t="shared" si="25"/>
        <v>0</v>
      </c>
      <c r="I194" s="4">
        <f t="shared" si="26"/>
        <v>0</v>
      </c>
    </row>
    <row r="195" spans="1:9" x14ac:dyDescent="0.3">
      <c r="A195" s="5">
        <v>44323</v>
      </c>
      <c r="B195" s="4">
        <v>1528.75</v>
      </c>
      <c r="C195" s="4">
        <v>17283</v>
      </c>
      <c r="D195">
        <v>1.1840618821745848E-3</v>
      </c>
      <c r="E195">
        <v>5.1115836124142229E-2</v>
      </c>
      <c r="F195">
        <v>1.3794423853094171</v>
      </c>
      <c r="G195">
        <v>-1.2772107130611328</v>
      </c>
      <c r="H195" s="4">
        <f t="shared" ref="H195:H258" si="27">IF(D195&gt;F195,999,)</f>
        <v>0</v>
      </c>
      <c r="I195" s="4">
        <f t="shared" ref="I195:I258" si="28">IF(D195&lt;G195,999,)</f>
        <v>0</v>
      </c>
    </row>
    <row r="196" spans="1:9" x14ac:dyDescent="0.3">
      <c r="A196" s="5">
        <v>44326</v>
      </c>
      <c r="B196" s="4">
        <v>1520</v>
      </c>
      <c r="C196" s="4">
        <v>17229</v>
      </c>
      <c r="D196">
        <v>3.840997421651286E-3</v>
      </c>
      <c r="E196">
        <v>5.1115836124142229E-2</v>
      </c>
      <c r="F196">
        <v>1.3794423853094171</v>
      </c>
      <c r="G196">
        <v>-1.2772107130611328</v>
      </c>
      <c r="H196" s="4">
        <f t="shared" si="27"/>
        <v>0</v>
      </c>
      <c r="I196" s="4">
        <f t="shared" si="28"/>
        <v>0</v>
      </c>
    </row>
    <row r="197" spans="1:9" x14ac:dyDescent="0.3">
      <c r="A197" s="5">
        <v>44327</v>
      </c>
      <c r="B197" s="4">
        <v>1456.25</v>
      </c>
      <c r="C197" s="4">
        <v>16561</v>
      </c>
      <c r="D197">
        <v>1.3919317146122613E-2</v>
      </c>
      <c r="E197">
        <v>5.1115836124142229E-2</v>
      </c>
      <c r="F197">
        <v>1.3794423853094171</v>
      </c>
      <c r="G197">
        <v>-1.2772107130611328</v>
      </c>
      <c r="H197" s="4">
        <f t="shared" si="27"/>
        <v>0</v>
      </c>
      <c r="I197" s="4">
        <f t="shared" si="28"/>
        <v>0</v>
      </c>
    </row>
    <row r="198" spans="1:9" x14ac:dyDescent="0.3">
      <c r="A198" s="5">
        <v>44328</v>
      </c>
      <c r="B198" s="4">
        <v>1384.25</v>
      </c>
      <c r="C198" s="4">
        <v>15697</v>
      </c>
      <c r="D198">
        <v>0.12297966475360382</v>
      </c>
      <c r="E198">
        <v>5.1115836124142229E-2</v>
      </c>
      <c r="F198">
        <v>1.3794423853094171</v>
      </c>
      <c r="G198">
        <v>-1.2772107130611328</v>
      </c>
      <c r="H198" s="4">
        <f t="shared" si="27"/>
        <v>0</v>
      </c>
      <c r="I198" s="4">
        <f t="shared" si="28"/>
        <v>0</v>
      </c>
    </row>
    <row r="199" spans="1:9" x14ac:dyDescent="0.3">
      <c r="A199" s="5">
        <v>44329</v>
      </c>
      <c r="B199" s="4">
        <v>1377</v>
      </c>
      <c r="C199" s="4">
        <v>15566</v>
      </c>
      <c r="D199">
        <v>6.7304503633497673E-2</v>
      </c>
      <c r="E199">
        <v>5.1115836124142229E-2</v>
      </c>
      <c r="F199">
        <v>1.3794423853094171</v>
      </c>
      <c r="G199">
        <v>-1.2772107130611328</v>
      </c>
      <c r="H199" s="4">
        <f t="shared" si="27"/>
        <v>0</v>
      </c>
      <c r="I199" s="4">
        <f t="shared" si="28"/>
        <v>0</v>
      </c>
    </row>
    <row r="200" spans="1:9" x14ac:dyDescent="0.3">
      <c r="A200" s="5">
        <v>44330</v>
      </c>
      <c r="B200" s="4">
        <v>1394.75</v>
      </c>
      <c r="C200" s="4">
        <v>15766</v>
      </c>
      <c r="D200">
        <v>3.9952012294186566E-2</v>
      </c>
      <c r="E200">
        <v>5.1115836124142229E-2</v>
      </c>
      <c r="F200">
        <v>1.3794423853094171</v>
      </c>
      <c r="G200">
        <v>-1.2772107130611328</v>
      </c>
      <c r="H200" s="4">
        <f t="shared" si="27"/>
        <v>0</v>
      </c>
      <c r="I200" s="4">
        <f t="shared" si="28"/>
        <v>0</v>
      </c>
    </row>
    <row r="201" spans="1:9" x14ac:dyDescent="0.3">
      <c r="A201" s="5">
        <v>44333</v>
      </c>
      <c r="B201" s="4">
        <v>1355.25</v>
      </c>
      <c r="C201" s="4">
        <v>15263</v>
      </c>
      <c r="D201">
        <v>6.1466554148238699E-2</v>
      </c>
      <c r="E201">
        <v>5.1115836124142229E-2</v>
      </c>
      <c r="F201">
        <v>1.3794423853094171</v>
      </c>
      <c r="G201">
        <v>-1.2772107130611328</v>
      </c>
      <c r="H201" s="4">
        <f t="shared" si="27"/>
        <v>0</v>
      </c>
      <c r="I201" s="4">
        <f t="shared" si="28"/>
        <v>0</v>
      </c>
    </row>
    <row r="202" spans="1:9" x14ac:dyDescent="0.3">
      <c r="A202" s="5">
        <v>44334</v>
      </c>
      <c r="B202" s="4">
        <v>1433.25</v>
      </c>
      <c r="C202" s="4">
        <v>16147</v>
      </c>
      <c r="D202">
        <v>-6.575256639106702E-4</v>
      </c>
      <c r="E202">
        <v>5.1115836124142229E-2</v>
      </c>
      <c r="F202">
        <v>1.3794423853094171</v>
      </c>
      <c r="G202">
        <v>-1.2772107130611328</v>
      </c>
      <c r="H202" s="4">
        <f t="shared" si="27"/>
        <v>0</v>
      </c>
      <c r="I202" s="4">
        <f t="shared" si="28"/>
        <v>0</v>
      </c>
    </row>
    <row r="203" spans="1:9" x14ac:dyDescent="0.3">
      <c r="A203" s="5">
        <v>44335</v>
      </c>
      <c r="B203" s="4">
        <v>1425.75</v>
      </c>
      <c r="C203" s="4">
        <v>16137</v>
      </c>
      <c r="D203">
        <v>-2.7651443191088342E-3</v>
      </c>
      <c r="E203">
        <v>5.1115836124142229E-2</v>
      </c>
      <c r="F203">
        <v>1.3794423853094171</v>
      </c>
      <c r="G203">
        <v>-1.2772107130611328</v>
      </c>
      <c r="H203" s="4">
        <f t="shared" si="27"/>
        <v>0</v>
      </c>
      <c r="I203" s="4">
        <f t="shared" si="28"/>
        <v>0</v>
      </c>
    </row>
    <row r="204" spans="1:9" x14ac:dyDescent="0.3">
      <c r="A204" s="5">
        <v>44336</v>
      </c>
      <c r="B204" s="4">
        <v>1421.5</v>
      </c>
      <c r="C204" s="4">
        <v>15974</v>
      </c>
      <c r="D204">
        <v>4.5849422955848686E-2</v>
      </c>
      <c r="E204">
        <v>5.1115836124142229E-2</v>
      </c>
      <c r="F204">
        <v>1.3794423853094171</v>
      </c>
      <c r="G204">
        <v>-1.2772107130611328</v>
      </c>
      <c r="H204" s="4">
        <f t="shared" si="27"/>
        <v>0</v>
      </c>
      <c r="I204" s="4">
        <f t="shared" si="28"/>
        <v>0</v>
      </c>
    </row>
    <row r="205" spans="1:9" x14ac:dyDescent="0.3">
      <c r="A205" s="5">
        <v>44337</v>
      </c>
      <c r="B205" s="4">
        <v>1442</v>
      </c>
      <c r="C205" s="4">
        <v>16259</v>
      </c>
      <c r="D205">
        <v>2.7311865791771216E-2</v>
      </c>
      <c r="E205">
        <v>5.1115836124142229E-2</v>
      </c>
      <c r="F205">
        <v>1.3794423853094171</v>
      </c>
      <c r="G205">
        <v>-1.2772107130611328</v>
      </c>
      <c r="H205" s="4">
        <f t="shared" si="27"/>
        <v>0</v>
      </c>
      <c r="I205" s="4">
        <f t="shared" si="28"/>
        <v>0</v>
      </c>
    </row>
    <row r="206" spans="1:9" x14ac:dyDescent="0.3">
      <c r="A206" s="5">
        <v>44340</v>
      </c>
      <c r="B206" s="4">
        <v>1445.25</v>
      </c>
      <c r="C206" s="4">
        <v>16291</v>
      </c>
      <c r="D206">
        <v>3.0244357199188242E-2</v>
      </c>
      <c r="E206">
        <v>5.1115836124142229E-2</v>
      </c>
      <c r="F206">
        <v>1.3794423853094171</v>
      </c>
      <c r="G206">
        <v>-1.2772107130611328</v>
      </c>
      <c r="H206" s="4">
        <f t="shared" si="27"/>
        <v>0</v>
      </c>
      <c r="I206" s="4">
        <f t="shared" si="28"/>
        <v>0</v>
      </c>
    </row>
    <row r="207" spans="1:9" x14ac:dyDescent="0.3">
      <c r="A207" s="5">
        <v>44341</v>
      </c>
      <c r="B207" s="4">
        <v>1473</v>
      </c>
      <c r="C207" s="4">
        <v>16584</v>
      </c>
      <c r="D207">
        <v>7.4109207043072918E-3</v>
      </c>
      <c r="E207">
        <v>5.1115836124142229E-2</v>
      </c>
      <c r="F207">
        <v>1.3794423853094171</v>
      </c>
      <c r="G207">
        <v>-1.2772107130611328</v>
      </c>
      <c r="H207" s="4">
        <f t="shared" si="27"/>
        <v>0</v>
      </c>
      <c r="I207" s="4">
        <f t="shared" si="28"/>
        <v>0</v>
      </c>
    </row>
    <row r="208" spans="1:9" x14ac:dyDescent="0.3">
      <c r="A208" s="5">
        <v>44342</v>
      </c>
      <c r="B208" s="4">
        <v>1471.5</v>
      </c>
      <c r="C208" s="4">
        <v>16614</v>
      </c>
      <c r="D208">
        <v>1.8130532876922751E-2</v>
      </c>
      <c r="E208">
        <v>5.1115836124142229E-2</v>
      </c>
      <c r="F208">
        <v>1.3794423853094171</v>
      </c>
      <c r="G208">
        <v>-1.2772107130611328</v>
      </c>
      <c r="H208" s="4">
        <f t="shared" si="27"/>
        <v>0</v>
      </c>
      <c r="I208" s="4">
        <f t="shared" si="28"/>
        <v>0</v>
      </c>
    </row>
    <row r="209" spans="1:9" x14ac:dyDescent="0.3">
      <c r="A209" s="5">
        <v>44343</v>
      </c>
      <c r="B209" s="4">
        <v>1464.25</v>
      </c>
      <c r="C209" s="4">
        <v>16533</v>
      </c>
      <c r="D209">
        <v>4.1049229990406368E-2</v>
      </c>
      <c r="E209">
        <v>5.1115836124142229E-2</v>
      </c>
      <c r="F209">
        <v>1.3794423853094171</v>
      </c>
      <c r="G209">
        <v>-1.2772107130611328</v>
      </c>
      <c r="H209" s="4">
        <f t="shared" si="27"/>
        <v>0</v>
      </c>
      <c r="I209" s="4">
        <f t="shared" si="28"/>
        <v>0</v>
      </c>
    </row>
    <row r="210" spans="1:9" x14ac:dyDescent="0.3">
      <c r="A210" s="5">
        <v>44344</v>
      </c>
      <c r="B210" s="4">
        <v>1487.5</v>
      </c>
      <c r="C210" s="4">
        <v>16863</v>
      </c>
      <c r="D210">
        <v>4.6062580940374282E-3</v>
      </c>
      <c r="E210">
        <v>5.1115836124142229E-2</v>
      </c>
      <c r="F210">
        <v>1.3794423853094171</v>
      </c>
      <c r="G210">
        <v>-1.2772107130611328</v>
      </c>
      <c r="H210" s="4">
        <f t="shared" si="27"/>
        <v>0</v>
      </c>
      <c r="I210" s="4">
        <f t="shared" si="28"/>
        <v>0</v>
      </c>
    </row>
    <row r="211" spans="1:9" x14ac:dyDescent="0.3">
      <c r="A211" s="5">
        <v>44347</v>
      </c>
      <c r="B211" s="4">
        <v>1498</v>
      </c>
      <c r="C211" s="4">
        <v>17011</v>
      </c>
      <c r="D211">
        <v>2.9941584379365064E-2</v>
      </c>
      <c r="E211">
        <v>5.1115836124142229E-2</v>
      </c>
      <c r="F211">
        <v>1.3794423853094171</v>
      </c>
      <c r="G211">
        <v>-1.2772107130611328</v>
      </c>
      <c r="H211" s="4">
        <f t="shared" si="27"/>
        <v>0</v>
      </c>
      <c r="I211" s="4">
        <f t="shared" si="28"/>
        <v>0</v>
      </c>
    </row>
    <row r="212" spans="1:9" x14ac:dyDescent="0.3">
      <c r="A212" s="5">
        <v>44348</v>
      </c>
      <c r="B212" s="4">
        <v>1508.5</v>
      </c>
      <c r="C212" s="4">
        <v>17131</v>
      </c>
      <c r="D212">
        <v>1.7059342449314077E-2</v>
      </c>
      <c r="E212">
        <v>5.1115836124142229E-2</v>
      </c>
      <c r="F212">
        <v>1.3794423853094171</v>
      </c>
      <c r="G212">
        <v>-1.2772107130611328</v>
      </c>
      <c r="H212" s="4">
        <f t="shared" si="27"/>
        <v>0</v>
      </c>
      <c r="I212" s="4">
        <f t="shared" si="28"/>
        <v>0</v>
      </c>
    </row>
    <row r="213" spans="1:9" x14ac:dyDescent="0.3">
      <c r="A213" s="5">
        <v>44349</v>
      </c>
      <c r="B213" s="4">
        <v>1502.25</v>
      </c>
      <c r="C213" s="4">
        <v>17102</v>
      </c>
      <c r="D213">
        <v>3.4352305350560525E-2</v>
      </c>
      <c r="E213">
        <v>5.1115836124142229E-2</v>
      </c>
      <c r="F213">
        <v>1.3794423853094171</v>
      </c>
      <c r="G213">
        <v>-1.2772107130611328</v>
      </c>
      <c r="H213" s="4">
        <f t="shared" si="27"/>
        <v>0</v>
      </c>
      <c r="I213" s="4">
        <f t="shared" si="28"/>
        <v>0</v>
      </c>
    </row>
    <row r="214" spans="1:9" x14ac:dyDescent="0.3">
      <c r="A214" s="5">
        <v>44350</v>
      </c>
      <c r="B214" s="4">
        <v>1511.75</v>
      </c>
      <c r="C214" s="4">
        <v>17226</v>
      </c>
      <c r="D214">
        <v>1.0945824692766457E-2</v>
      </c>
      <c r="E214">
        <v>5.1115836124142229E-2</v>
      </c>
      <c r="F214">
        <v>1.3794423853094171</v>
      </c>
      <c r="G214">
        <v>-1.2772107130611328</v>
      </c>
      <c r="H214" s="4">
        <f t="shared" si="27"/>
        <v>0</v>
      </c>
      <c r="I214" s="4">
        <f t="shared" si="28"/>
        <v>0</v>
      </c>
    </row>
    <row r="215" spans="1:9" x14ac:dyDescent="0.3">
      <c r="A215" s="5">
        <v>44351</v>
      </c>
      <c r="B215" s="4">
        <v>1500.5</v>
      </c>
      <c r="C215" s="4">
        <v>17103</v>
      </c>
      <c r="D215">
        <v>2.4242102978135043E-2</v>
      </c>
      <c r="E215">
        <v>5.1115836124142229E-2</v>
      </c>
      <c r="F215">
        <v>1.3794423853094171</v>
      </c>
      <c r="G215">
        <v>-1.2772107130611328</v>
      </c>
      <c r="H215" s="4">
        <f t="shared" si="27"/>
        <v>0</v>
      </c>
      <c r="I215" s="4">
        <f t="shared" si="28"/>
        <v>0</v>
      </c>
    </row>
    <row r="216" spans="1:9" x14ac:dyDescent="0.3">
      <c r="A216" s="5">
        <v>44354</v>
      </c>
      <c r="B216" s="4">
        <v>1501.75</v>
      </c>
      <c r="C216" s="4">
        <v>17090</v>
      </c>
      <c r="D216">
        <v>-3.4262474906165642E-3</v>
      </c>
      <c r="E216">
        <v>5.1115836124142229E-2</v>
      </c>
      <c r="F216">
        <v>1.3794423853094171</v>
      </c>
      <c r="G216">
        <v>-1.2772107130611328</v>
      </c>
      <c r="H216" s="4">
        <f t="shared" si="27"/>
        <v>0</v>
      </c>
      <c r="I216" s="4">
        <f t="shared" si="28"/>
        <v>0</v>
      </c>
    </row>
    <row r="217" spans="1:9" x14ac:dyDescent="0.3">
      <c r="A217" s="5">
        <v>44355</v>
      </c>
      <c r="B217" s="4">
        <v>1501.25</v>
      </c>
      <c r="C217" s="4">
        <v>17090</v>
      </c>
      <c r="D217">
        <v>-7.76465374421321E-3</v>
      </c>
      <c r="E217">
        <v>5.1115836124142229E-2</v>
      </c>
      <c r="F217">
        <v>1.3794423853094171</v>
      </c>
      <c r="G217">
        <v>-1.2772107130611328</v>
      </c>
      <c r="H217" s="4">
        <f t="shared" si="27"/>
        <v>0</v>
      </c>
      <c r="I217" s="4">
        <f t="shared" si="28"/>
        <v>0</v>
      </c>
    </row>
    <row r="218" spans="1:9" x14ac:dyDescent="0.3">
      <c r="A218" s="5">
        <v>44356</v>
      </c>
      <c r="B218" s="4">
        <v>1492</v>
      </c>
      <c r="C218" s="4">
        <v>16959</v>
      </c>
      <c r="D218">
        <v>4.2441766386554503E-3</v>
      </c>
      <c r="E218">
        <v>5.1115836124142229E-2</v>
      </c>
      <c r="F218">
        <v>1.3794423853094171</v>
      </c>
      <c r="G218">
        <v>-1.2772107130611328</v>
      </c>
      <c r="H218" s="4">
        <f t="shared" si="27"/>
        <v>0</v>
      </c>
      <c r="I218" s="4">
        <f t="shared" si="28"/>
        <v>0</v>
      </c>
    </row>
    <row r="219" spans="1:9" x14ac:dyDescent="0.3">
      <c r="A219" s="5">
        <v>44357</v>
      </c>
      <c r="B219" s="4">
        <v>1507</v>
      </c>
      <c r="C219" s="4">
        <v>17157</v>
      </c>
      <c r="D219">
        <v>1.2378556775131857E-3</v>
      </c>
      <c r="E219">
        <v>5.1115836124142229E-2</v>
      </c>
      <c r="F219">
        <v>1.3794423853094171</v>
      </c>
      <c r="G219">
        <v>-1.2772107130611328</v>
      </c>
      <c r="H219" s="4">
        <f t="shared" si="27"/>
        <v>0</v>
      </c>
      <c r="I219" s="4">
        <f t="shared" si="28"/>
        <v>0</v>
      </c>
    </row>
    <row r="220" spans="1:9" x14ac:dyDescent="0.3">
      <c r="A220" s="5">
        <v>44358</v>
      </c>
      <c r="B220" s="4">
        <v>1510</v>
      </c>
      <c r="C220" s="4">
        <v>17217</v>
      </c>
      <c r="D220">
        <v>-1.8952046046317817E-3</v>
      </c>
      <c r="E220">
        <v>5.1115836124142229E-2</v>
      </c>
      <c r="F220">
        <v>1.3794423853094171</v>
      </c>
      <c r="G220">
        <v>-1.2772107130611328</v>
      </c>
      <c r="H220" s="4">
        <f t="shared" si="27"/>
        <v>0</v>
      </c>
      <c r="I220" s="4">
        <f t="shared" si="28"/>
        <v>0</v>
      </c>
    </row>
    <row r="221" spans="1:9" x14ac:dyDescent="0.3">
      <c r="A221" s="5">
        <v>44362</v>
      </c>
      <c r="B221" s="4">
        <v>1518.75</v>
      </c>
      <c r="C221" s="4">
        <v>17397</v>
      </c>
      <c r="D221">
        <v>-1.3928346966621102E-2</v>
      </c>
      <c r="E221">
        <v>5.1115836124142229E-2</v>
      </c>
      <c r="F221">
        <v>1.3794423853094171</v>
      </c>
      <c r="G221">
        <v>-1.2772107130611328</v>
      </c>
      <c r="H221" s="4">
        <f t="shared" si="27"/>
        <v>0</v>
      </c>
      <c r="I221" s="4">
        <f t="shared" si="28"/>
        <v>0</v>
      </c>
    </row>
    <row r="222" spans="1:9" x14ac:dyDescent="0.3">
      <c r="A222" s="5">
        <v>44363</v>
      </c>
      <c r="B222" s="4">
        <v>1514.75</v>
      </c>
      <c r="C222" s="4">
        <v>17346</v>
      </c>
      <c r="D222">
        <v>-2.1500293699120883E-2</v>
      </c>
      <c r="E222">
        <v>5.1115836124142229E-2</v>
      </c>
      <c r="F222">
        <v>1.3794423853094171</v>
      </c>
      <c r="G222">
        <v>-1.2772107130611328</v>
      </c>
      <c r="H222" s="4">
        <f t="shared" si="27"/>
        <v>0</v>
      </c>
      <c r="I222" s="4">
        <f t="shared" si="28"/>
        <v>0</v>
      </c>
    </row>
    <row r="223" spans="1:9" x14ac:dyDescent="0.3">
      <c r="A223" s="5">
        <v>44364</v>
      </c>
      <c r="B223" s="4">
        <v>1517.25</v>
      </c>
      <c r="C223" s="4">
        <v>17295</v>
      </c>
      <c r="D223">
        <v>5.3584084372527617E-2</v>
      </c>
      <c r="E223">
        <v>5.1115836124142229E-2</v>
      </c>
      <c r="F223">
        <v>1.3794423853094171</v>
      </c>
      <c r="G223">
        <v>-1.2772107130611328</v>
      </c>
      <c r="H223" s="4">
        <f t="shared" si="27"/>
        <v>0</v>
      </c>
      <c r="I223" s="4">
        <f t="shared" si="28"/>
        <v>0</v>
      </c>
    </row>
    <row r="224" spans="1:9" x14ac:dyDescent="0.3">
      <c r="A224" s="5">
        <v>44365</v>
      </c>
      <c r="B224" s="4">
        <v>1511.75</v>
      </c>
      <c r="C224" s="4">
        <v>17254</v>
      </c>
      <c r="D224">
        <v>3.7968124918347085E-2</v>
      </c>
      <c r="E224">
        <v>5.1115836124142229E-2</v>
      </c>
      <c r="F224">
        <v>1.3794423853094171</v>
      </c>
      <c r="G224">
        <v>-1.2772107130611328</v>
      </c>
      <c r="H224" s="4">
        <f t="shared" si="27"/>
        <v>0</v>
      </c>
      <c r="I224" s="4">
        <f t="shared" si="28"/>
        <v>0</v>
      </c>
    </row>
    <row r="225" spans="1:9" x14ac:dyDescent="0.3">
      <c r="A225" s="5">
        <v>44368</v>
      </c>
      <c r="B225" s="4">
        <v>1484.25</v>
      </c>
      <c r="C225" s="4">
        <v>16963</v>
      </c>
      <c r="D225">
        <v>6.0945082354156008E-2</v>
      </c>
      <c r="E225">
        <v>5.1115836124142229E-2</v>
      </c>
      <c r="F225">
        <v>1.3794423853094171</v>
      </c>
      <c r="G225">
        <v>-1.2772107130611328</v>
      </c>
      <c r="H225" s="4">
        <f t="shared" si="27"/>
        <v>0</v>
      </c>
      <c r="I225" s="4">
        <f t="shared" si="28"/>
        <v>0</v>
      </c>
    </row>
    <row r="226" spans="1:9" x14ac:dyDescent="0.3">
      <c r="A226" s="5">
        <v>44369</v>
      </c>
      <c r="B226" s="4">
        <v>1489.75</v>
      </c>
      <c r="C226" s="4">
        <v>17026</v>
      </c>
      <c r="D226">
        <v>3.1451349557099113E-2</v>
      </c>
      <c r="E226">
        <v>5.1115836124142229E-2</v>
      </c>
      <c r="F226">
        <v>1.3794423853094171</v>
      </c>
      <c r="G226">
        <v>-1.2772107130611328</v>
      </c>
      <c r="H226" s="4">
        <f t="shared" si="27"/>
        <v>0</v>
      </c>
      <c r="I226" s="4">
        <f t="shared" si="28"/>
        <v>0</v>
      </c>
    </row>
    <row r="227" spans="1:9" x14ac:dyDescent="0.3">
      <c r="A227" s="5">
        <v>44370</v>
      </c>
      <c r="B227" s="4">
        <v>1510.5</v>
      </c>
      <c r="C227" s="4">
        <v>17267</v>
      </c>
      <c r="D227">
        <v>4.3271568725084711E-2</v>
      </c>
      <c r="E227">
        <v>5.1115836124142229E-2</v>
      </c>
      <c r="F227">
        <v>1.3794423853094171</v>
      </c>
      <c r="G227">
        <v>-1.2772107130611328</v>
      </c>
      <c r="H227" s="4">
        <f t="shared" si="27"/>
        <v>0</v>
      </c>
      <c r="I227" s="4">
        <f t="shared" si="28"/>
        <v>0</v>
      </c>
    </row>
    <row r="228" spans="1:9" x14ac:dyDescent="0.3">
      <c r="A228" s="5">
        <v>44371</v>
      </c>
      <c r="B228" s="4">
        <v>1515.5</v>
      </c>
      <c r="C228" s="4">
        <v>17338</v>
      </c>
      <c r="D228">
        <v>4.3411962278478634E-2</v>
      </c>
      <c r="E228">
        <v>5.1115836124142229E-2</v>
      </c>
      <c r="F228">
        <v>1.3794423853094171</v>
      </c>
      <c r="G228">
        <v>-1.2772107130611328</v>
      </c>
      <c r="H228" s="4">
        <f t="shared" si="27"/>
        <v>0</v>
      </c>
      <c r="I228" s="4">
        <f t="shared" si="28"/>
        <v>0</v>
      </c>
    </row>
    <row r="229" spans="1:9" x14ac:dyDescent="0.3">
      <c r="A229" s="5">
        <v>44372</v>
      </c>
      <c r="B229" s="4">
        <v>1523.75</v>
      </c>
      <c r="C229" s="4">
        <v>17423</v>
      </c>
      <c r="D229">
        <v>4.7870995237186249E-2</v>
      </c>
      <c r="E229">
        <v>5.1115836124142229E-2</v>
      </c>
      <c r="F229">
        <v>1.3794423853094171</v>
      </c>
      <c r="G229">
        <v>-1.2772107130611328</v>
      </c>
      <c r="H229" s="4">
        <f t="shared" si="27"/>
        <v>0</v>
      </c>
      <c r="I229" s="4">
        <f t="shared" si="28"/>
        <v>0</v>
      </c>
    </row>
    <row r="230" spans="1:9" x14ac:dyDescent="0.3">
      <c r="A230" s="5">
        <v>44375</v>
      </c>
      <c r="B230" s="4">
        <v>1528.5</v>
      </c>
      <c r="C230" s="4">
        <v>17533</v>
      </c>
      <c r="D230">
        <v>3.4529279944454053E-2</v>
      </c>
      <c r="E230">
        <v>5.1115836124142229E-2</v>
      </c>
      <c r="F230">
        <v>1.3794423853094171</v>
      </c>
      <c r="G230">
        <v>-1.2772107130611328</v>
      </c>
      <c r="H230" s="4">
        <f t="shared" si="27"/>
        <v>0</v>
      </c>
      <c r="I230" s="4">
        <f t="shared" si="28"/>
        <v>0</v>
      </c>
    </row>
    <row r="231" spans="1:9" x14ac:dyDescent="0.3">
      <c r="A231" s="5">
        <v>44376</v>
      </c>
      <c r="B231" s="4">
        <v>1530.45</v>
      </c>
      <c r="C231" s="4">
        <v>17530</v>
      </c>
      <c r="D231">
        <v>4.1296639148760757E-2</v>
      </c>
      <c r="E231">
        <v>5.1115836124142229E-2</v>
      </c>
      <c r="F231">
        <v>1.3794423853094171</v>
      </c>
      <c r="G231">
        <v>-1.2772107130611328</v>
      </c>
      <c r="H231" s="4">
        <f t="shared" si="27"/>
        <v>0</v>
      </c>
      <c r="I231" s="4">
        <f t="shared" si="28"/>
        <v>0</v>
      </c>
    </row>
    <row r="232" spans="1:9" x14ac:dyDescent="0.3">
      <c r="A232" s="5">
        <v>44377</v>
      </c>
      <c r="B232" s="4">
        <v>1525.25</v>
      </c>
      <c r="C232" s="4">
        <v>17712</v>
      </c>
      <c r="D232">
        <v>2.3209298472669268E-2</v>
      </c>
      <c r="E232">
        <v>5.1115836124142229E-2</v>
      </c>
      <c r="F232">
        <v>1.3794423853094171</v>
      </c>
      <c r="G232">
        <v>-1.2772107130611328</v>
      </c>
      <c r="H232" s="4">
        <f t="shared" si="27"/>
        <v>0</v>
      </c>
      <c r="I232" s="4">
        <f t="shared" si="28"/>
        <v>0</v>
      </c>
    </row>
    <row r="233" spans="1:9" x14ac:dyDescent="0.3">
      <c r="A233" s="5">
        <v>44378</v>
      </c>
      <c r="B233" s="4">
        <v>1520</v>
      </c>
      <c r="C233" s="4">
        <v>17646</v>
      </c>
      <c r="D233">
        <v>3.701206541471358E-2</v>
      </c>
      <c r="E233">
        <v>5.1115836124142229E-2</v>
      </c>
      <c r="F233">
        <v>1.3794423853094171</v>
      </c>
      <c r="G233">
        <v>-1.2772107130611328</v>
      </c>
      <c r="H233" s="4">
        <f t="shared" si="27"/>
        <v>0</v>
      </c>
      <c r="I233" s="4">
        <f t="shared" si="28"/>
        <v>0</v>
      </c>
    </row>
    <row r="234" spans="1:9" x14ac:dyDescent="0.3">
      <c r="A234" s="5">
        <v>44379</v>
      </c>
      <c r="B234" s="4">
        <v>1520.75</v>
      </c>
      <c r="C234" s="4">
        <v>17649</v>
      </c>
      <c r="D234">
        <v>3.4334898586362815E-2</v>
      </c>
      <c r="E234">
        <v>5.1115836124142229E-2</v>
      </c>
      <c r="F234">
        <v>1.3794423853094171</v>
      </c>
      <c r="G234">
        <v>-1.2772107130611328</v>
      </c>
      <c r="H234" s="4">
        <f t="shared" si="27"/>
        <v>0</v>
      </c>
      <c r="I234" s="4">
        <f t="shared" si="28"/>
        <v>0</v>
      </c>
    </row>
    <row r="235" spans="1:9" x14ac:dyDescent="0.3">
      <c r="A235" s="5">
        <v>44382</v>
      </c>
      <c r="B235" s="4">
        <v>1542.25</v>
      </c>
      <c r="C235" s="4">
        <v>17896</v>
      </c>
      <c r="D235">
        <v>1.271905077596416E-2</v>
      </c>
      <c r="E235">
        <v>5.1115836124142229E-2</v>
      </c>
      <c r="F235">
        <v>1.3794423853094171</v>
      </c>
      <c r="G235">
        <v>-1.2772107130611328</v>
      </c>
      <c r="H235" s="4">
        <f t="shared" si="27"/>
        <v>0</v>
      </c>
      <c r="I235" s="4">
        <f t="shared" si="28"/>
        <v>0</v>
      </c>
    </row>
    <row r="236" spans="1:9" x14ac:dyDescent="0.3">
      <c r="A236" s="5">
        <v>44383</v>
      </c>
      <c r="B236" s="4">
        <v>1541.5</v>
      </c>
      <c r="C236" s="4">
        <v>17875</v>
      </c>
      <c r="D236">
        <v>2.1125926266850951E-2</v>
      </c>
      <c r="E236">
        <v>5.1115836124142229E-2</v>
      </c>
      <c r="F236">
        <v>1.3794423853094171</v>
      </c>
      <c r="G236">
        <v>-1.2772107130611328</v>
      </c>
      <c r="H236" s="4">
        <f t="shared" si="27"/>
        <v>0</v>
      </c>
      <c r="I236" s="4">
        <f t="shared" si="28"/>
        <v>0</v>
      </c>
    </row>
    <row r="237" spans="1:9" x14ac:dyDescent="0.3">
      <c r="A237" s="5">
        <v>44384</v>
      </c>
      <c r="B237" s="4">
        <v>1535.75</v>
      </c>
      <c r="C237" s="4">
        <v>17826</v>
      </c>
      <c r="D237">
        <v>1.4012647899641011E-2</v>
      </c>
      <c r="E237">
        <v>5.1115836124142229E-2</v>
      </c>
      <c r="F237">
        <v>1.3794423853094171</v>
      </c>
      <c r="G237">
        <v>-1.2772107130611328</v>
      </c>
      <c r="H237" s="4">
        <f t="shared" si="27"/>
        <v>0</v>
      </c>
      <c r="I237" s="4">
        <f t="shared" si="28"/>
        <v>0</v>
      </c>
    </row>
    <row r="238" spans="1:9" x14ac:dyDescent="0.3">
      <c r="A238" s="5">
        <v>44385</v>
      </c>
      <c r="B238" s="4">
        <v>1531.5</v>
      </c>
      <c r="C238" s="4">
        <v>17823</v>
      </c>
      <c r="D238">
        <v>2.4084776823233976E-2</v>
      </c>
      <c r="E238">
        <v>5.1115836124142229E-2</v>
      </c>
      <c r="F238">
        <v>1.3794423853094171</v>
      </c>
      <c r="G238">
        <v>-1.2772107130611328</v>
      </c>
      <c r="H238" s="4">
        <f t="shared" si="27"/>
        <v>0</v>
      </c>
      <c r="I238" s="4">
        <f t="shared" si="28"/>
        <v>0</v>
      </c>
    </row>
    <row r="239" spans="1:9" x14ac:dyDescent="0.3">
      <c r="A239" s="5">
        <v>44386</v>
      </c>
      <c r="B239" s="4">
        <v>1516</v>
      </c>
      <c r="C239" s="4">
        <v>17661</v>
      </c>
      <c r="D239">
        <v>2.7931370677480329E-4</v>
      </c>
      <c r="E239">
        <v>5.1115836124142229E-2</v>
      </c>
      <c r="F239">
        <v>1.3794423853094171</v>
      </c>
      <c r="G239">
        <v>-1.2772107130611328</v>
      </c>
      <c r="H239" s="4">
        <f t="shared" si="27"/>
        <v>0</v>
      </c>
      <c r="I239" s="4">
        <f t="shared" si="28"/>
        <v>0</v>
      </c>
    </row>
    <row r="240" spans="1:9" x14ac:dyDescent="0.3">
      <c r="A240" s="5">
        <v>44389</v>
      </c>
      <c r="B240" s="4">
        <v>1530.5</v>
      </c>
      <c r="C240" s="4">
        <v>17826</v>
      </c>
      <c r="D240">
        <v>-6.66814176394619E-3</v>
      </c>
      <c r="E240">
        <v>5.1115836124142229E-2</v>
      </c>
      <c r="F240">
        <v>1.3794423853094171</v>
      </c>
      <c r="G240">
        <v>-1.2772107130611328</v>
      </c>
      <c r="H240" s="4">
        <f t="shared" si="27"/>
        <v>0</v>
      </c>
      <c r="I240" s="4">
        <f t="shared" si="28"/>
        <v>0</v>
      </c>
    </row>
    <row r="241" spans="1:9" x14ac:dyDescent="0.3">
      <c r="A241" s="5">
        <v>44390</v>
      </c>
      <c r="B241" s="4">
        <v>1541</v>
      </c>
      <c r="C241" s="4">
        <v>17869</v>
      </c>
      <c r="D241">
        <v>-1.2351196448673976E-2</v>
      </c>
      <c r="E241">
        <v>5.1115836124142229E-2</v>
      </c>
      <c r="F241">
        <v>1.3794423853094171</v>
      </c>
      <c r="G241">
        <v>-1.2772107130611328</v>
      </c>
      <c r="H241" s="4">
        <f t="shared" si="27"/>
        <v>0</v>
      </c>
      <c r="I241" s="4">
        <f t="shared" si="28"/>
        <v>0</v>
      </c>
    </row>
    <row r="242" spans="1:9" x14ac:dyDescent="0.3">
      <c r="A242" s="5">
        <v>44391</v>
      </c>
      <c r="B242" s="4">
        <v>1541.25</v>
      </c>
      <c r="C242" s="4">
        <v>17871</v>
      </c>
      <c r="D242">
        <v>-1.454227327494851E-2</v>
      </c>
      <c r="E242">
        <v>5.1115836124142229E-2</v>
      </c>
      <c r="F242">
        <v>1.3794423853094171</v>
      </c>
      <c r="G242">
        <v>-1.2772107130611328</v>
      </c>
      <c r="H242" s="4">
        <f t="shared" si="27"/>
        <v>0</v>
      </c>
      <c r="I242" s="4">
        <f t="shared" si="28"/>
        <v>0</v>
      </c>
    </row>
    <row r="243" spans="1:9" x14ac:dyDescent="0.3">
      <c r="A243" s="5">
        <v>44392</v>
      </c>
      <c r="B243" s="4">
        <v>1552.25</v>
      </c>
      <c r="C243" s="4">
        <v>18021</v>
      </c>
      <c r="D243">
        <v>7.0473711345900207E-3</v>
      </c>
      <c r="E243">
        <v>5.1115836124142229E-2</v>
      </c>
      <c r="F243">
        <v>1.3794423853094171</v>
      </c>
      <c r="G243">
        <v>-1.2772107130611328</v>
      </c>
      <c r="H243" s="4">
        <f t="shared" si="27"/>
        <v>0</v>
      </c>
      <c r="I243" s="4">
        <f t="shared" si="28"/>
        <v>0</v>
      </c>
    </row>
    <row r="244" spans="1:9" x14ac:dyDescent="0.3">
      <c r="A244" s="5">
        <v>44393</v>
      </c>
      <c r="B244" s="4">
        <v>1553.5</v>
      </c>
      <c r="C244" s="4">
        <v>17924</v>
      </c>
      <c r="D244">
        <v>-1.6567661036237778E-2</v>
      </c>
      <c r="E244">
        <v>5.1115836124142229E-2</v>
      </c>
      <c r="F244">
        <v>1.3794423853094171</v>
      </c>
      <c r="G244">
        <v>-1.2772107130611328</v>
      </c>
      <c r="H244" s="4">
        <f t="shared" si="27"/>
        <v>0</v>
      </c>
      <c r="I244" s="4">
        <f t="shared" si="28"/>
        <v>0</v>
      </c>
    </row>
    <row r="245" spans="1:9" x14ac:dyDescent="0.3">
      <c r="A245" s="5">
        <v>44396</v>
      </c>
      <c r="B245" s="4">
        <v>1534.5</v>
      </c>
      <c r="C245" s="4">
        <v>17793</v>
      </c>
      <c r="D245">
        <v>-2.1448812960868252E-3</v>
      </c>
      <c r="E245">
        <v>5.1115836124142229E-2</v>
      </c>
      <c r="F245">
        <v>1.3794423853094171</v>
      </c>
      <c r="G245">
        <v>-1.2772107130611328</v>
      </c>
      <c r="H245" s="4">
        <f t="shared" si="27"/>
        <v>0</v>
      </c>
      <c r="I245" s="4">
        <f t="shared" si="28"/>
        <v>0</v>
      </c>
    </row>
    <row r="246" spans="1:9" x14ac:dyDescent="0.3">
      <c r="A246" s="5">
        <v>44397</v>
      </c>
      <c r="B246" s="4">
        <v>1514.75</v>
      </c>
      <c r="C246" s="4">
        <v>17558</v>
      </c>
      <c r="D246">
        <v>-1.7162576400857547E-2</v>
      </c>
      <c r="E246">
        <v>5.1115836124142229E-2</v>
      </c>
      <c r="F246">
        <v>1.3794423853094171</v>
      </c>
      <c r="G246">
        <v>-1.2772107130611328</v>
      </c>
      <c r="H246" s="4">
        <f t="shared" si="27"/>
        <v>0</v>
      </c>
      <c r="I246" s="4">
        <f t="shared" si="28"/>
        <v>0</v>
      </c>
    </row>
    <row r="247" spans="1:9" x14ac:dyDescent="0.3">
      <c r="A247" s="5">
        <v>44398</v>
      </c>
      <c r="B247" s="4">
        <v>1510.5</v>
      </c>
      <c r="C247" s="4">
        <v>17431</v>
      </c>
      <c r="D247">
        <v>1.6457185878537502E-2</v>
      </c>
      <c r="E247">
        <v>5.1115836124142229E-2</v>
      </c>
      <c r="F247">
        <v>1.3794423853094171</v>
      </c>
      <c r="G247">
        <v>-1.2772107130611328</v>
      </c>
      <c r="H247" s="4">
        <f t="shared" si="27"/>
        <v>0</v>
      </c>
      <c r="I247" s="4">
        <f t="shared" si="28"/>
        <v>0</v>
      </c>
    </row>
    <row r="248" spans="1:9" x14ac:dyDescent="0.3">
      <c r="A248" s="5">
        <v>44399</v>
      </c>
      <c r="B248" s="4">
        <v>1525.5</v>
      </c>
      <c r="C248" s="4">
        <v>17406</v>
      </c>
      <c r="D248">
        <v>9.8636961880687796E-2</v>
      </c>
      <c r="E248">
        <v>5.1115836124142229E-2</v>
      </c>
      <c r="F248">
        <v>1.3794423853094171</v>
      </c>
      <c r="G248">
        <v>-1.2772107130611328</v>
      </c>
      <c r="H248" s="4">
        <f t="shared" si="27"/>
        <v>0</v>
      </c>
      <c r="I248" s="4">
        <f t="shared" si="28"/>
        <v>0</v>
      </c>
    </row>
    <row r="249" spans="1:9" x14ac:dyDescent="0.3">
      <c r="A249" s="5">
        <v>44400</v>
      </c>
      <c r="B249" s="4">
        <v>1524</v>
      </c>
      <c r="C249" s="4">
        <v>17406</v>
      </c>
      <c r="D249">
        <v>9.9216883145795909E-2</v>
      </c>
      <c r="E249">
        <v>5.1115836124142229E-2</v>
      </c>
      <c r="F249">
        <v>1.3794423853094171</v>
      </c>
      <c r="G249">
        <v>-1.2772107130611328</v>
      </c>
      <c r="H249" s="4">
        <f t="shared" si="27"/>
        <v>0</v>
      </c>
      <c r="I249" s="4">
        <f t="shared" si="28"/>
        <v>0</v>
      </c>
    </row>
    <row r="250" spans="1:9" x14ac:dyDescent="0.3">
      <c r="A250" s="5">
        <v>44403</v>
      </c>
      <c r="B250" s="4">
        <v>1507.5</v>
      </c>
      <c r="C250" s="4">
        <v>17203</v>
      </c>
      <c r="D250">
        <v>0.12165815445177278</v>
      </c>
      <c r="E250">
        <v>5.1115836124142229E-2</v>
      </c>
      <c r="F250">
        <v>1.3794423853094171</v>
      </c>
      <c r="G250">
        <v>-1.2772107130611328</v>
      </c>
      <c r="H250" s="4">
        <f t="shared" si="27"/>
        <v>0</v>
      </c>
      <c r="I250" s="4">
        <f t="shared" si="28"/>
        <v>0</v>
      </c>
    </row>
    <row r="251" spans="1:9" x14ac:dyDescent="0.3">
      <c r="A251" s="5">
        <v>44404</v>
      </c>
      <c r="B251" s="4">
        <v>1506.25</v>
      </c>
      <c r="C251" s="4">
        <v>17168</v>
      </c>
      <c r="D251">
        <v>6.4225607341023672E-2</v>
      </c>
      <c r="E251">
        <v>5.1115836124142229E-2</v>
      </c>
      <c r="F251">
        <v>1.3794423853094171</v>
      </c>
      <c r="G251">
        <v>-1.2772107130611328</v>
      </c>
      <c r="H251" s="4">
        <f t="shared" si="27"/>
        <v>0</v>
      </c>
      <c r="I251" s="4">
        <f t="shared" si="28"/>
        <v>0</v>
      </c>
    </row>
    <row r="252" spans="1:9" x14ac:dyDescent="0.3">
      <c r="A252" s="5">
        <v>44405</v>
      </c>
      <c r="B252" s="4">
        <v>1489.25</v>
      </c>
      <c r="C252" s="4">
        <v>16965</v>
      </c>
      <c r="D252">
        <v>0.10422992050262937</v>
      </c>
      <c r="E252">
        <v>5.1115836124142229E-2</v>
      </c>
      <c r="F252">
        <v>1.3794423853094171</v>
      </c>
      <c r="G252">
        <v>-1.2772107130611328</v>
      </c>
      <c r="H252" s="4">
        <f t="shared" si="27"/>
        <v>0</v>
      </c>
      <c r="I252" s="4">
        <f t="shared" si="28"/>
        <v>0</v>
      </c>
    </row>
    <row r="253" spans="1:9" x14ac:dyDescent="0.3">
      <c r="A253" s="5">
        <v>44406</v>
      </c>
      <c r="B253" s="4">
        <v>1515.75</v>
      </c>
      <c r="C253" s="4">
        <v>17327</v>
      </c>
      <c r="D253">
        <v>4.5717378330555745E-2</v>
      </c>
      <c r="E253">
        <v>5.1115836124142229E-2</v>
      </c>
      <c r="F253">
        <v>1.3794423853094171</v>
      </c>
      <c r="G253">
        <v>-1.2772107130611328</v>
      </c>
      <c r="H253" s="4">
        <f t="shared" si="27"/>
        <v>0</v>
      </c>
      <c r="I253" s="4">
        <f t="shared" si="28"/>
        <v>0</v>
      </c>
    </row>
    <row r="254" spans="1:9" x14ac:dyDescent="0.3">
      <c r="A254" s="5">
        <v>44407</v>
      </c>
      <c r="B254" s="4">
        <v>1494.25</v>
      </c>
      <c r="C254" s="4">
        <v>17174</v>
      </c>
      <c r="D254">
        <v>4.2262525112065914E-2</v>
      </c>
      <c r="E254">
        <v>5.1115836124142229E-2</v>
      </c>
      <c r="F254">
        <v>1.3794423853094171</v>
      </c>
      <c r="G254">
        <v>-1.2772107130611328</v>
      </c>
      <c r="H254" s="4">
        <f t="shared" si="27"/>
        <v>0</v>
      </c>
      <c r="I254" s="4">
        <f t="shared" si="28"/>
        <v>0</v>
      </c>
    </row>
    <row r="255" spans="1:9" x14ac:dyDescent="0.3">
      <c r="A255" s="5">
        <v>44410</v>
      </c>
      <c r="B255" s="4">
        <v>1518.75</v>
      </c>
      <c r="C255" s="4">
        <v>17467</v>
      </c>
      <c r="D255">
        <v>2.0511199217912567E-2</v>
      </c>
      <c r="E255">
        <v>5.1115836124142229E-2</v>
      </c>
      <c r="F255">
        <v>1.3794423853094171</v>
      </c>
      <c r="G255">
        <v>-1.2772107130611328</v>
      </c>
      <c r="H255" s="4">
        <f t="shared" si="27"/>
        <v>0</v>
      </c>
      <c r="I255" s="4">
        <f t="shared" si="28"/>
        <v>0</v>
      </c>
    </row>
    <row r="256" spans="1:9" x14ac:dyDescent="0.3">
      <c r="A256" s="5">
        <v>44411</v>
      </c>
      <c r="B256" s="4">
        <v>1520</v>
      </c>
      <c r="C256" s="4">
        <v>17482</v>
      </c>
      <c r="D256">
        <v>3.9920893738482351E-2</v>
      </c>
      <c r="E256">
        <v>5.1115836124142229E-2</v>
      </c>
      <c r="F256">
        <v>1.3794423853094171</v>
      </c>
      <c r="G256">
        <v>-1.2772107130611328</v>
      </c>
      <c r="H256" s="4">
        <f t="shared" si="27"/>
        <v>0</v>
      </c>
      <c r="I256" s="4">
        <f t="shared" si="28"/>
        <v>0</v>
      </c>
    </row>
    <row r="257" spans="1:9" x14ac:dyDescent="0.3">
      <c r="A257" s="5">
        <v>44412</v>
      </c>
      <c r="B257" s="4">
        <v>1532.75</v>
      </c>
      <c r="C257" s="4">
        <v>17571</v>
      </c>
      <c r="D257">
        <v>2.8896689226106217E-2</v>
      </c>
      <c r="E257">
        <v>5.1115836124142229E-2</v>
      </c>
      <c r="F257">
        <v>1.3794423853094171</v>
      </c>
      <c r="G257">
        <v>-1.2772107130611328</v>
      </c>
      <c r="H257" s="4">
        <f t="shared" si="27"/>
        <v>0</v>
      </c>
      <c r="I257" s="4">
        <f t="shared" si="28"/>
        <v>0</v>
      </c>
    </row>
    <row r="258" spans="1:9" x14ac:dyDescent="0.3">
      <c r="A258" s="5">
        <v>44413</v>
      </c>
      <c r="B258" s="4">
        <v>1530.5</v>
      </c>
      <c r="C258" s="4">
        <v>17544</v>
      </c>
      <c r="D258">
        <v>3.10161625993845E-2</v>
      </c>
      <c r="E258">
        <v>5.1115836124142229E-2</v>
      </c>
      <c r="F258">
        <v>1.3794423853094171</v>
      </c>
      <c r="G258">
        <v>-1.2772107130611328</v>
      </c>
      <c r="H258" s="4">
        <f t="shared" si="27"/>
        <v>0</v>
      </c>
      <c r="I258" s="4">
        <f t="shared" si="28"/>
        <v>0</v>
      </c>
    </row>
    <row r="259" spans="1:9" x14ac:dyDescent="0.3">
      <c r="A259" s="5">
        <v>44414</v>
      </c>
      <c r="B259" s="4">
        <v>1523</v>
      </c>
      <c r="C259" s="4">
        <v>17439</v>
      </c>
      <c r="D259">
        <v>4.6922459738819811E-2</v>
      </c>
      <c r="E259">
        <v>5.1115836124142229E-2</v>
      </c>
      <c r="F259">
        <v>1.3794423853094171</v>
      </c>
      <c r="G259">
        <v>-1.2772107130611328</v>
      </c>
      <c r="H259" s="4">
        <f t="shared" ref="H259:H300" si="29">IF(D259&gt;F259,999,)</f>
        <v>0</v>
      </c>
      <c r="I259" s="4">
        <f t="shared" ref="I259:I301" si="30">IF(D259&lt;G259,999,)</f>
        <v>0</v>
      </c>
    </row>
    <row r="260" spans="1:9" x14ac:dyDescent="0.3">
      <c r="A260" s="5">
        <v>44417</v>
      </c>
      <c r="B260" s="4">
        <v>1518</v>
      </c>
      <c r="C260" s="4">
        <v>17406</v>
      </c>
      <c r="D260">
        <v>4.2797531704736005E-2</v>
      </c>
      <c r="E260">
        <v>5.1115836124142229E-2</v>
      </c>
      <c r="F260">
        <v>1.3794423853094171</v>
      </c>
      <c r="G260">
        <v>-1.2772107130611328</v>
      </c>
      <c r="H260" s="4">
        <f t="shared" si="29"/>
        <v>0</v>
      </c>
      <c r="I260" s="4">
        <f t="shared" si="30"/>
        <v>0</v>
      </c>
    </row>
    <row r="261" spans="1:9" x14ac:dyDescent="0.3">
      <c r="A261" s="5">
        <v>44418</v>
      </c>
      <c r="B261" s="4">
        <v>1508.5</v>
      </c>
      <c r="C261" s="4">
        <v>17295</v>
      </c>
      <c r="D261">
        <v>1.6091377427884041E-2</v>
      </c>
      <c r="E261">
        <v>5.1115836124142229E-2</v>
      </c>
      <c r="F261">
        <v>1.3794423853094171</v>
      </c>
      <c r="G261">
        <v>-1.2772107130611328</v>
      </c>
      <c r="H261" s="4">
        <f t="shared" si="29"/>
        <v>0</v>
      </c>
      <c r="I261" s="4">
        <f t="shared" si="30"/>
        <v>0</v>
      </c>
    </row>
    <row r="262" spans="1:9" x14ac:dyDescent="0.3">
      <c r="A262" s="5">
        <v>44419</v>
      </c>
      <c r="B262" s="4">
        <v>1499</v>
      </c>
      <c r="C262" s="4">
        <v>17170</v>
      </c>
      <c r="D262">
        <v>3.1508641721565603E-2</v>
      </c>
      <c r="E262">
        <v>5.1115836124142229E-2</v>
      </c>
      <c r="F262">
        <v>1.3794423853094171</v>
      </c>
      <c r="G262">
        <v>-1.2772107130611328</v>
      </c>
      <c r="H262" s="4">
        <f t="shared" si="29"/>
        <v>0</v>
      </c>
      <c r="I262" s="4">
        <f t="shared" si="30"/>
        <v>0</v>
      </c>
    </row>
    <row r="263" spans="1:9" x14ac:dyDescent="0.3">
      <c r="A263" s="5">
        <v>44420</v>
      </c>
      <c r="B263" s="4">
        <v>1496</v>
      </c>
      <c r="C263" s="4">
        <v>17158</v>
      </c>
      <c r="D263">
        <v>3.4332092238756363E-2</v>
      </c>
      <c r="E263">
        <v>5.1115836124142229E-2</v>
      </c>
      <c r="F263">
        <v>1.3794423853094171</v>
      </c>
      <c r="G263">
        <v>-1.2772107130611328</v>
      </c>
      <c r="H263" s="4">
        <f t="shared" si="29"/>
        <v>0</v>
      </c>
      <c r="I263" s="4">
        <f t="shared" si="30"/>
        <v>0</v>
      </c>
    </row>
    <row r="264" spans="1:9" x14ac:dyDescent="0.3">
      <c r="A264" s="5">
        <v>44421</v>
      </c>
      <c r="B264" s="4">
        <v>1477.25</v>
      </c>
      <c r="C264" s="4">
        <v>16936</v>
      </c>
      <c r="D264">
        <v>2.6522453989837644E-2</v>
      </c>
      <c r="E264">
        <v>5.1115836124142229E-2</v>
      </c>
      <c r="F264">
        <v>1.3794423853094171</v>
      </c>
      <c r="G264">
        <v>-1.2772107130611328</v>
      </c>
      <c r="H264" s="4">
        <f t="shared" si="29"/>
        <v>0</v>
      </c>
      <c r="I264" s="4">
        <f t="shared" si="30"/>
        <v>0</v>
      </c>
    </row>
    <row r="265" spans="1:9" x14ac:dyDescent="0.3">
      <c r="A265" s="5">
        <v>44424</v>
      </c>
      <c r="B265" s="4">
        <v>1461.25</v>
      </c>
      <c r="C265" s="4">
        <v>16774</v>
      </c>
      <c r="D265">
        <v>4.7228695796448637E-2</v>
      </c>
      <c r="E265">
        <v>5.1115836124142229E-2</v>
      </c>
      <c r="F265">
        <v>1.3794423853094171</v>
      </c>
      <c r="G265">
        <v>-1.2772107130611328</v>
      </c>
      <c r="H265" s="4">
        <f t="shared" si="29"/>
        <v>0</v>
      </c>
      <c r="I265" s="4">
        <f t="shared" si="30"/>
        <v>0</v>
      </c>
    </row>
    <row r="266" spans="1:9" x14ac:dyDescent="0.3">
      <c r="A266" s="5">
        <v>44425</v>
      </c>
      <c r="B266" s="4">
        <v>1449</v>
      </c>
      <c r="C266" s="4">
        <v>16578</v>
      </c>
      <c r="D266">
        <v>4.8222619993736088E-2</v>
      </c>
      <c r="E266">
        <v>5.1115836124142229E-2</v>
      </c>
      <c r="F266">
        <v>1.3794423853094171</v>
      </c>
      <c r="G266">
        <v>-1.2772107130611328</v>
      </c>
      <c r="H266" s="4">
        <f t="shared" si="29"/>
        <v>0</v>
      </c>
      <c r="I266" s="4">
        <f t="shared" si="30"/>
        <v>0</v>
      </c>
    </row>
    <row r="267" spans="1:9" x14ac:dyDescent="0.3">
      <c r="A267" s="5">
        <v>44426</v>
      </c>
      <c r="B267" s="4">
        <v>1466.25</v>
      </c>
      <c r="C267" s="4">
        <v>16785</v>
      </c>
      <c r="D267">
        <v>2.3659750093208629E-2</v>
      </c>
      <c r="E267">
        <v>5.1115836124142229E-2</v>
      </c>
      <c r="F267">
        <v>1.3794423853094171</v>
      </c>
      <c r="G267">
        <v>-1.2772107130611328</v>
      </c>
      <c r="H267" s="4">
        <f t="shared" si="29"/>
        <v>0</v>
      </c>
      <c r="I267" s="4">
        <f t="shared" si="30"/>
        <v>0</v>
      </c>
    </row>
    <row r="268" spans="1:9" x14ac:dyDescent="0.3">
      <c r="A268" s="5">
        <v>44427</v>
      </c>
      <c r="B268" s="4">
        <v>1437.75</v>
      </c>
      <c r="C268" s="4">
        <v>16328</v>
      </c>
      <c r="D268">
        <v>3.1050263386089117E-2</v>
      </c>
      <c r="E268">
        <v>5.1115836124142229E-2</v>
      </c>
      <c r="F268">
        <v>1.3794423853094171</v>
      </c>
      <c r="G268">
        <v>-1.2772107130611328</v>
      </c>
      <c r="H268" s="4">
        <f t="shared" si="29"/>
        <v>0</v>
      </c>
      <c r="I268" s="4">
        <f t="shared" si="30"/>
        <v>0</v>
      </c>
    </row>
    <row r="269" spans="1:9" x14ac:dyDescent="0.3">
      <c r="A269" s="5">
        <v>44428</v>
      </c>
      <c r="B269" s="4">
        <v>1423.75</v>
      </c>
      <c r="C269" s="4">
        <v>16188</v>
      </c>
      <c r="D269">
        <v>9.6131199251464169E-2</v>
      </c>
      <c r="E269">
        <v>5.1115836124142229E-2</v>
      </c>
      <c r="F269">
        <v>1.3794423853094171</v>
      </c>
      <c r="G269">
        <v>-1.2772107130611328</v>
      </c>
      <c r="H269" s="4">
        <f t="shared" si="29"/>
        <v>0</v>
      </c>
      <c r="I269" s="4">
        <f t="shared" si="30"/>
        <v>0</v>
      </c>
    </row>
    <row r="270" spans="1:9" x14ac:dyDescent="0.3">
      <c r="A270" s="5">
        <v>44431</v>
      </c>
      <c r="B270" s="4">
        <v>1465.75</v>
      </c>
      <c r="C270" s="4">
        <v>16679</v>
      </c>
      <c r="D270">
        <v>4.0241394220680245E-2</v>
      </c>
      <c r="E270">
        <v>5.1115836124142229E-2</v>
      </c>
      <c r="F270">
        <v>1.3794423853094171</v>
      </c>
      <c r="G270">
        <v>-1.2772107130611328</v>
      </c>
      <c r="H270" s="4">
        <f t="shared" si="29"/>
        <v>0</v>
      </c>
      <c r="I270" s="4">
        <f t="shared" si="30"/>
        <v>0</v>
      </c>
    </row>
    <row r="271" spans="1:9" x14ac:dyDescent="0.3">
      <c r="A271" s="5">
        <v>44432</v>
      </c>
      <c r="B271" s="4">
        <v>1472.75</v>
      </c>
      <c r="C271" s="4">
        <v>16781</v>
      </c>
      <c r="D271">
        <v>2.3662247180101736E-2</v>
      </c>
      <c r="E271">
        <v>5.1115836124142229E-2</v>
      </c>
      <c r="F271">
        <v>1.3794423853094171</v>
      </c>
      <c r="G271">
        <v>-1.2772107130611328</v>
      </c>
      <c r="H271" s="4">
        <f t="shared" si="29"/>
        <v>0</v>
      </c>
      <c r="I271" s="4">
        <f t="shared" si="30"/>
        <v>0</v>
      </c>
    </row>
    <row r="272" spans="1:9" x14ac:dyDescent="0.3">
      <c r="A272" s="5">
        <v>44433</v>
      </c>
      <c r="B272" s="4">
        <v>1488.75</v>
      </c>
      <c r="C272" s="4">
        <v>16962</v>
      </c>
      <c r="D272">
        <v>5.1085179777693883E-2</v>
      </c>
      <c r="E272">
        <v>5.1115836124142229E-2</v>
      </c>
      <c r="F272">
        <v>1.3794423853094171</v>
      </c>
      <c r="G272">
        <v>-1.2772107130611328</v>
      </c>
      <c r="H272" s="4">
        <f t="shared" si="29"/>
        <v>0</v>
      </c>
      <c r="I272" s="4">
        <f t="shared" si="30"/>
        <v>0</v>
      </c>
    </row>
    <row r="273" spans="1:9" x14ac:dyDescent="0.3">
      <c r="A273" s="5">
        <v>44434</v>
      </c>
      <c r="B273" s="4">
        <v>1488</v>
      </c>
      <c r="C273" s="4">
        <v>16993</v>
      </c>
      <c r="D273">
        <v>4.5940672901942946E-2</v>
      </c>
      <c r="E273">
        <v>5.1115836124142229E-2</v>
      </c>
      <c r="F273">
        <v>1.3794423853094171</v>
      </c>
      <c r="G273">
        <v>-1.2772107130611328</v>
      </c>
      <c r="H273" s="4">
        <f t="shared" si="29"/>
        <v>0</v>
      </c>
      <c r="I273" s="4">
        <f t="shared" si="30"/>
        <v>0</v>
      </c>
    </row>
    <row r="274" spans="1:9" x14ac:dyDescent="0.3">
      <c r="A274" s="5">
        <v>44435</v>
      </c>
      <c r="B274" s="4">
        <v>1503.25</v>
      </c>
      <c r="C274" s="4">
        <v>17172</v>
      </c>
      <c r="D274">
        <v>2.2958850237924509E-2</v>
      </c>
      <c r="E274">
        <v>5.1115836124142229E-2</v>
      </c>
      <c r="F274">
        <v>1.3794423853094171</v>
      </c>
      <c r="G274">
        <v>-1.2772107130611328</v>
      </c>
      <c r="H274" s="4">
        <f t="shared" si="29"/>
        <v>0</v>
      </c>
      <c r="I274" s="4">
        <f t="shared" si="30"/>
        <v>0</v>
      </c>
    </row>
    <row r="275" spans="1:9" x14ac:dyDescent="0.3">
      <c r="A275" s="5">
        <v>44438</v>
      </c>
      <c r="B275" s="4">
        <v>1516.5</v>
      </c>
      <c r="C275" s="4">
        <v>17335</v>
      </c>
      <c r="D275">
        <v>3.419701510586233E-2</v>
      </c>
      <c r="E275">
        <v>5.1115836124142229E-2</v>
      </c>
      <c r="F275">
        <v>1.3794423853094171</v>
      </c>
      <c r="G275">
        <v>-1.2772107130611328</v>
      </c>
      <c r="H275" s="4">
        <f t="shared" si="29"/>
        <v>0</v>
      </c>
      <c r="I275" s="4">
        <f t="shared" si="30"/>
        <v>0</v>
      </c>
    </row>
    <row r="276" spans="1:9" x14ac:dyDescent="0.3">
      <c r="A276" s="5">
        <v>44439</v>
      </c>
      <c r="B276" s="4">
        <v>1518.25</v>
      </c>
      <c r="C276" s="4">
        <v>17455</v>
      </c>
      <c r="D276">
        <v>1.8597899327595344E-2</v>
      </c>
      <c r="E276">
        <v>5.1115836124142229E-2</v>
      </c>
      <c r="F276">
        <v>1.3794423853094171</v>
      </c>
      <c r="G276">
        <v>-1.2772107130611328</v>
      </c>
      <c r="H276" s="4">
        <f t="shared" si="29"/>
        <v>0</v>
      </c>
      <c r="I276" s="4">
        <f t="shared" si="30"/>
        <v>0</v>
      </c>
    </row>
    <row r="277" spans="1:9" x14ac:dyDescent="0.3">
      <c r="A277" s="5">
        <v>44440</v>
      </c>
      <c r="B277" s="4">
        <v>1525.5</v>
      </c>
      <c r="C277" s="4">
        <v>17474</v>
      </c>
      <c r="D277">
        <v>-5.5025995267346527E-6</v>
      </c>
      <c r="E277">
        <v>5.1115836124142229E-2</v>
      </c>
      <c r="F277">
        <v>1.3794423853094171</v>
      </c>
      <c r="G277">
        <v>-1.2772107130611328</v>
      </c>
      <c r="H277" s="4">
        <f t="shared" si="29"/>
        <v>0</v>
      </c>
      <c r="I277" s="4">
        <f t="shared" si="30"/>
        <v>0</v>
      </c>
    </row>
    <row r="278" spans="1:9" x14ac:dyDescent="0.3">
      <c r="A278" s="5">
        <v>44441</v>
      </c>
      <c r="B278" s="4">
        <v>1515.5</v>
      </c>
      <c r="C278" s="4">
        <v>17319</v>
      </c>
      <c r="D278">
        <v>4.2442942262198367E-4</v>
      </c>
      <c r="E278">
        <v>5.1115836124142229E-2</v>
      </c>
      <c r="F278">
        <v>1.3794423853094171</v>
      </c>
      <c r="G278">
        <v>-1.2772107130611328</v>
      </c>
      <c r="H278" s="4">
        <f t="shared" si="29"/>
        <v>0</v>
      </c>
      <c r="I278" s="4">
        <f t="shared" si="30"/>
        <v>0</v>
      </c>
    </row>
    <row r="279" spans="1:9" x14ac:dyDescent="0.3">
      <c r="A279" s="5">
        <v>44442</v>
      </c>
      <c r="B279" s="4">
        <v>1532</v>
      </c>
      <c r="C279" s="4">
        <v>17508</v>
      </c>
      <c r="D279">
        <v>4.8081584778581011E-3</v>
      </c>
      <c r="E279">
        <v>5.1115836124142229E-2</v>
      </c>
      <c r="F279">
        <v>1.3794423853094171</v>
      </c>
      <c r="G279">
        <v>-1.2772107130611328</v>
      </c>
      <c r="H279" s="4">
        <f t="shared" si="29"/>
        <v>0</v>
      </c>
      <c r="I279" s="4">
        <f t="shared" si="30"/>
        <v>0</v>
      </c>
    </row>
    <row r="280" spans="1:9" x14ac:dyDescent="0.3">
      <c r="A280" s="5">
        <v>44445</v>
      </c>
      <c r="B280" s="4">
        <v>1532.25</v>
      </c>
      <c r="C280" s="4">
        <v>17493</v>
      </c>
      <c r="D280">
        <v>1.2347970025981254E-3</v>
      </c>
      <c r="E280">
        <v>5.1115836124142229E-2</v>
      </c>
      <c r="F280">
        <v>1.3794423853094171</v>
      </c>
      <c r="G280">
        <v>-1.2772107130611328</v>
      </c>
      <c r="H280" s="4">
        <f t="shared" si="29"/>
        <v>0</v>
      </c>
      <c r="I280" s="4">
        <f t="shared" si="30"/>
        <v>0</v>
      </c>
    </row>
    <row r="281" spans="1:9" x14ac:dyDescent="0.3">
      <c r="A281" s="5">
        <v>44446</v>
      </c>
      <c r="B281" s="4">
        <v>1523.75</v>
      </c>
      <c r="C281" s="4">
        <v>17424</v>
      </c>
      <c r="D281">
        <v>2.6075514914260171E-3</v>
      </c>
      <c r="E281">
        <v>5.1115836124142229E-2</v>
      </c>
      <c r="F281">
        <v>1.3794423853094171</v>
      </c>
      <c r="G281">
        <v>-1.2772107130611328</v>
      </c>
      <c r="H281" s="4">
        <f t="shared" si="29"/>
        <v>0</v>
      </c>
      <c r="I281" s="4">
        <f t="shared" si="30"/>
        <v>0</v>
      </c>
    </row>
    <row r="282" spans="1:9" x14ac:dyDescent="0.3">
      <c r="A282" s="5">
        <v>44447</v>
      </c>
      <c r="B282" s="4">
        <v>1512</v>
      </c>
      <c r="C282" s="4">
        <v>17260</v>
      </c>
      <c r="D282">
        <v>5.9122721670478431E-3</v>
      </c>
      <c r="E282">
        <v>5.1115836124142229E-2</v>
      </c>
      <c r="F282">
        <v>1.3794423853094171</v>
      </c>
      <c r="G282">
        <v>-1.2772107130611328</v>
      </c>
      <c r="H282" s="4">
        <f t="shared" si="29"/>
        <v>0</v>
      </c>
      <c r="I282" s="4">
        <f t="shared" si="30"/>
        <v>0</v>
      </c>
    </row>
    <row r="283" spans="1:9" x14ac:dyDescent="0.3">
      <c r="A283" s="5">
        <v>44448</v>
      </c>
      <c r="B283" s="4">
        <v>1508.5</v>
      </c>
      <c r="C283" s="4">
        <v>17238</v>
      </c>
      <c r="D283">
        <v>3.6113045885393706E-2</v>
      </c>
      <c r="E283">
        <v>5.1115836124142229E-2</v>
      </c>
      <c r="F283">
        <v>1.3794423853094171</v>
      </c>
      <c r="G283">
        <v>-1.2772107130611328</v>
      </c>
      <c r="H283" s="4">
        <f t="shared" si="29"/>
        <v>0</v>
      </c>
      <c r="I283" s="4">
        <f t="shared" si="30"/>
        <v>0</v>
      </c>
    </row>
    <row r="284" spans="1:9" x14ac:dyDescent="0.3">
      <c r="A284" s="5">
        <v>44449</v>
      </c>
      <c r="B284" s="4">
        <v>1529.75</v>
      </c>
      <c r="C284" s="4">
        <v>17473</v>
      </c>
      <c r="D284">
        <v>8.5132829782306205E-4</v>
      </c>
      <c r="E284">
        <v>5.1115836124142229E-2</v>
      </c>
      <c r="F284">
        <v>1.3794423853094171</v>
      </c>
      <c r="G284">
        <v>-1.2772107130611328</v>
      </c>
      <c r="H284" s="4">
        <f t="shared" si="29"/>
        <v>0</v>
      </c>
      <c r="I284" s="4">
        <f t="shared" si="30"/>
        <v>0</v>
      </c>
    </row>
    <row r="285" spans="1:9" x14ac:dyDescent="0.3">
      <c r="A285" s="5">
        <v>44452</v>
      </c>
      <c r="B285" s="4">
        <v>1527.25</v>
      </c>
      <c r="C285" s="4">
        <v>17441</v>
      </c>
      <c r="D285">
        <v>2.9347234171458762E-3</v>
      </c>
      <c r="E285">
        <v>5.1115836124142229E-2</v>
      </c>
      <c r="F285">
        <v>1.3794423853094171</v>
      </c>
      <c r="G285">
        <v>-1.2772107130611328</v>
      </c>
      <c r="H285" s="4">
        <f t="shared" si="29"/>
        <v>0</v>
      </c>
      <c r="I285" s="4">
        <f t="shared" si="30"/>
        <v>0</v>
      </c>
    </row>
    <row r="286" spans="1:9" x14ac:dyDescent="0.3">
      <c r="A286" s="5">
        <v>44453</v>
      </c>
      <c r="B286" s="4">
        <v>1531.25</v>
      </c>
      <c r="C286" s="4">
        <v>17462</v>
      </c>
      <c r="D286">
        <v>-1.5134771214095521E-2</v>
      </c>
      <c r="E286">
        <v>5.1115836124142229E-2</v>
      </c>
      <c r="F286">
        <v>1.3794423853094171</v>
      </c>
      <c r="G286">
        <v>-1.2772107130611328</v>
      </c>
      <c r="H286" s="4">
        <f t="shared" si="29"/>
        <v>0</v>
      </c>
      <c r="I286" s="4">
        <f t="shared" si="30"/>
        <v>0</v>
      </c>
    </row>
    <row r="287" spans="1:9" x14ac:dyDescent="0.3">
      <c r="A287" s="5">
        <v>44454</v>
      </c>
      <c r="B287" s="4">
        <v>1523.5</v>
      </c>
      <c r="C287" s="4">
        <v>17382</v>
      </c>
      <c r="D287">
        <v>-1.5520717682002153E-2</v>
      </c>
      <c r="E287">
        <v>5.1115836124142229E-2</v>
      </c>
      <c r="F287">
        <v>1.3794423853094171</v>
      </c>
      <c r="G287">
        <v>-1.2772107130611328</v>
      </c>
      <c r="H287" s="4">
        <f t="shared" si="29"/>
        <v>0</v>
      </c>
      <c r="I287" s="4">
        <f t="shared" si="30"/>
        <v>0</v>
      </c>
    </row>
    <row r="288" spans="1:9" x14ac:dyDescent="0.3">
      <c r="A288" s="5">
        <v>44455</v>
      </c>
      <c r="B288" s="4">
        <v>1519</v>
      </c>
      <c r="C288" s="4">
        <v>17247</v>
      </c>
      <c r="D288">
        <v>1.7881160059637448E-2</v>
      </c>
      <c r="E288">
        <v>5.1115836124142229E-2</v>
      </c>
      <c r="F288">
        <v>1.3794423853094171</v>
      </c>
      <c r="G288">
        <v>-1.2772107130611328</v>
      </c>
      <c r="H288" s="4">
        <f t="shared" si="29"/>
        <v>0</v>
      </c>
      <c r="I288" s="4">
        <f t="shared" si="30"/>
        <v>0</v>
      </c>
    </row>
    <row r="289" spans="1:9" x14ac:dyDescent="0.3">
      <c r="A289" s="5">
        <v>44456</v>
      </c>
      <c r="B289" s="4">
        <v>1518.25</v>
      </c>
      <c r="C289" s="4">
        <v>17294</v>
      </c>
      <c r="D289">
        <v>-9.9456614730364622E-3</v>
      </c>
      <c r="E289">
        <v>5.1115836124142229E-2</v>
      </c>
      <c r="F289">
        <v>1.3794423853094171</v>
      </c>
      <c r="G289">
        <v>-1.2772107130611328</v>
      </c>
      <c r="H289" s="4">
        <f t="shared" si="29"/>
        <v>0</v>
      </c>
      <c r="I289" s="4">
        <f t="shared" si="30"/>
        <v>0</v>
      </c>
    </row>
    <row r="290" spans="1:9" x14ac:dyDescent="0.3">
      <c r="A290" s="5">
        <v>44461</v>
      </c>
      <c r="B290" s="4">
        <v>1483.75</v>
      </c>
      <c r="C290" s="4">
        <v>16900</v>
      </c>
      <c r="D290">
        <v>1.5091143532370772E-2</v>
      </c>
      <c r="E290">
        <v>5.1115836124142229E-2</v>
      </c>
      <c r="F290">
        <v>1.3794423853094171</v>
      </c>
      <c r="G290">
        <v>-1.2772107130611328</v>
      </c>
      <c r="H290" s="4">
        <f t="shared" si="29"/>
        <v>0</v>
      </c>
      <c r="I290" s="4">
        <f t="shared" si="30"/>
        <v>0</v>
      </c>
    </row>
    <row r="291" spans="1:9" x14ac:dyDescent="0.3">
      <c r="A291" s="5">
        <v>44462</v>
      </c>
      <c r="B291" s="4">
        <v>1503.5</v>
      </c>
      <c r="C291" s="4">
        <v>17080</v>
      </c>
      <c r="D291">
        <v>-1.0618422445846977E-3</v>
      </c>
      <c r="E291">
        <v>5.1115836124142229E-2</v>
      </c>
      <c r="F291">
        <v>1.3794423853094171</v>
      </c>
      <c r="G291">
        <v>-1.2772107130611328</v>
      </c>
      <c r="H291" s="4">
        <f t="shared" si="29"/>
        <v>0</v>
      </c>
      <c r="I291" s="4">
        <f t="shared" si="30"/>
        <v>0</v>
      </c>
    </row>
    <row r="292" spans="1:9" x14ac:dyDescent="0.3">
      <c r="A292" s="5">
        <v>44463</v>
      </c>
      <c r="B292" s="4">
        <v>1515.5</v>
      </c>
      <c r="C292" s="4">
        <v>17248</v>
      </c>
      <c r="D292">
        <v>6.9308558550737363E-3</v>
      </c>
      <c r="E292">
        <v>5.1115836124142229E-2</v>
      </c>
      <c r="F292">
        <v>1.3794423853094171</v>
      </c>
      <c r="G292">
        <v>-1.2772107130611328</v>
      </c>
      <c r="H292" s="4">
        <f t="shared" si="29"/>
        <v>0</v>
      </c>
      <c r="I292" s="4">
        <f t="shared" si="30"/>
        <v>0</v>
      </c>
    </row>
    <row r="293" spans="1:9" x14ac:dyDescent="0.3">
      <c r="A293" s="5">
        <v>44466</v>
      </c>
      <c r="B293" s="4">
        <v>1518</v>
      </c>
      <c r="C293" s="4">
        <v>17292</v>
      </c>
      <c r="D293">
        <v>1.219927406689357E-2</v>
      </c>
      <c r="E293">
        <v>5.1115836124142229E-2</v>
      </c>
      <c r="F293">
        <v>1.3794423853094171</v>
      </c>
      <c r="G293">
        <v>-1.2772107130611328</v>
      </c>
      <c r="H293" s="4">
        <f t="shared" si="29"/>
        <v>0</v>
      </c>
      <c r="I293" s="4">
        <f t="shared" si="30"/>
        <v>0</v>
      </c>
    </row>
    <row r="294" spans="1:9" x14ac:dyDescent="0.3">
      <c r="A294" s="5">
        <v>44467</v>
      </c>
      <c r="B294" s="4">
        <v>1507.5</v>
      </c>
      <c r="C294" s="4">
        <v>17170</v>
      </c>
      <c r="D294">
        <v>6.6174855323851093E-3</v>
      </c>
      <c r="E294">
        <v>5.1115836124142229E-2</v>
      </c>
      <c r="F294">
        <v>1.3794423853094171</v>
      </c>
      <c r="G294">
        <v>-1.2772107130611328</v>
      </c>
      <c r="H294" s="4">
        <f t="shared" si="29"/>
        <v>0</v>
      </c>
      <c r="I294" s="4">
        <f t="shared" si="30"/>
        <v>0</v>
      </c>
    </row>
    <row r="295" spans="1:9" x14ac:dyDescent="0.3">
      <c r="A295" s="5">
        <v>44468</v>
      </c>
      <c r="B295" s="4">
        <v>1476.5</v>
      </c>
      <c r="C295" s="4">
        <v>16818</v>
      </c>
      <c r="D295">
        <v>2.2557127430813732E-2</v>
      </c>
      <c r="E295">
        <v>5.1115836124142229E-2</v>
      </c>
      <c r="F295">
        <v>1.3794423853094171</v>
      </c>
      <c r="G295">
        <v>-1.2772107130611328</v>
      </c>
      <c r="H295" s="4">
        <f t="shared" si="29"/>
        <v>0</v>
      </c>
      <c r="I295" s="4">
        <f t="shared" si="30"/>
        <v>0</v>
      </c>
    </row>
    <row r="296" spans="1:9" x14ac:dyDescent="0.3">
      <c r="A296" s="5">
        <v>44469</v>
      </c>
      <c r="B296" s="4">
        <v>1479</v>
      </c>
      <c r="C296" s="4">
        <v>16919</v>
      </c>
      <c r="D296">
        <v>9.34257164060142E-3</v>
      </c>
      <c r="E296">
        <v>5.1115836124142229E-2</v>
      </c>
      <c r="F296">
        <v>1.3794423853094171</v>
      </c>
      <c r="G296">
        <v>-1.2772107130611328</v>
      </c>
      <c r="H296" s="4">
        <f t="shared" si="29"/>
        <v>0</v>
      </c>
      <c r="I296" s="4">
        <f t="shared" si="30"/>
        <v>0</v>
      </c>
    </row>
    <row r="297" spans="1:9" x14ac:dyDescent="0.3">
      <c r="A297" s="5">
        <v>44470</v>
      </c>
      <c r="B297" s="4">
        <v>1448</v>
      </c>
      <c r="C297" s="4">
        <v>16518</v>
      </c>
      <c r="D297">
        <v>3.2222155780104081E-2</v>
      </c>
      <c r="E297">
        <v>5.1115836124142229E-2</v>
      </c>
      <c r="F297">
        <v>1.3794423853094171</v>
      </c>
      <c r="G297">
        <v>-1.2772107130611328</v>
      </c>
      <c r="H297" s="4">
        <f t="shared" si="29"/>
        <v>0</v>
      </c>
      <c r="I297" s="4">
        <f t="shared" si="30"/>
        <v>0</v>
      </c>
    </row>
    <row r="298" spans="1:9" x14ac:dyDescent="0.3">
      <c r="A298" s="5">
        <v>44473</v>
      </c>
      <c r="B298" s="4">
        <v>1434.75</v>
      </c>
      <c r="C298" s="4">
        <v>16361</v>
      </c>
      <c r="D298">
        <v>2.8853457833782781E-2</v>
      </c>
      <c r="E298">
        <v>5.1115836124142229E-2</v>
      </c>
      <c r="F298">
        <v>1.3794423853094171</v>
      </c>
      <c r="G298">
        <v>-1.2772107130611328</v>
      </c>
      <c r="H298" s="4">
        <f t="shared" si="29"/>
        <v>0</v>
      </c>
      <c r="I298" s="4">
        <f t="shared" si="30"/>
        <v>0</v>
      </c>
    </row>
    <row r="299" spans="1:9" x14ac:dyDescent="0.3">
      <c r="A299" s="5">
        <v>44474</v>
      </c>
      <c r="B299" s="4">
        <v>1435</v>
      </c>
      <c r="C299" s="4">
        <v>16395</v>
      </c>
      <c r="D299">
        <v>4.0528817226036656E-2</v>
      </c>
      <c r="E299">
        <v>5.1115836124142229E-2</v>
      </c>
      <c r="F299">
        <v>1.3794423853094171</v>
      </c>
      <c r="G299">
        <v>-1.2772107130611328</v>
      </c>
      <c r="H299" s="4">
        <f t="shared" si="29"/>
        <v>0</v>
      </c>
      <c r="I299" s="4">
        <f t="shared" si="30"/>
        <v>0</v>
      </c>
    </row>
    <row r="300" spans="1:9" x14ac:dyDescent="0.3">
      <c r="A300" s="5">
        <v>44475</v>
      </c>
      <c r="B300" s="4">
        <v>1435.25</v>
      </c>
      <c r="C300" s="4">
        <v>16362</v>
      </c>
      <c r="D300">
        <v>2.0142938023194928E-2</v>
      </c>
      <c r="E300">
        <v>5.1115836124142229E-2</v>
      </c>
      <c r="F300">
        <v>1.3794423853094171</v>
      </c>
      <c r="G300">
        <v>-1.2772107130611328</v>
      </c>
      <c r="H300" s="4">
        <f t="shared" si="29"/>
        <v>0</v>
      </c>
      <c r="I300" s="4">
        <f t="shared" si="30"/>
        <v>0</v>
      </c>
    </row>
    <row r="301" spans="1:9" x14ac:dyDescent="0.3">
      <c r="A301" s="5">
        <v>44476</v>
      </c>
      <c r="B301" s="4">
        <v>1462.75</v>
      </c>
      <c r="C301" s="4">
        <v>16699</v>
      </c>
      <c r="D301">
        <v>9.3493048845577926E-3</v>
      </c>
      <c r="E301">
        <v>5.1115836124142229E-2</v>
      </c>
      <c r="F301">
        <v>1.3794423853094171</v>
      </c>
      <c r="G301">
        <v>-1.2772107130611328</v>
      </c>
      <c r="H301" s="4">
        <f>IF(D301&gt;F301,999,)</f>
        <v>0</v>
      </c>
      <c r="I301" s="4">
        <f t="shared" si="30"/>
        <v>0</v>
      </c>
    </row>
    <row r="302" spans="1:9" x14ac:dyDescent="0.3">
      <c r="A302" s="5">
        <v>44477</v>
      </c>
      <c r="B302" s="4">
        <v>1455.5</v>
      </c>
      <c r="C302" s="4">
        <v>16625</v>
      </c>
      <c r="D302">
        <v>1.001504153860169E-2</v>
      </c>
      <c r="E302">
        <v>5.1115836124142229E-2</v>
      </c>
      <c r="F302">
        <v>1.3794423853094171</v>
      </c>
      <c r="G302">
        <v>-1.2772107130611328</v>
      </c>
      <c r="H302" s="4">
        <f t="shared" ref="H302:H365" si="31">IF(D302&gt;F302,999,)</f>
        <v>0</v>
      </c>
      <c r="I302" s="4">
        <f t="shared" ref="I302:I365" si="32">IF(D302&lt;G302,999,)</f>
        <v>0</v>
      </c>
    </row>
    <row r="303" spans="1:9" x14ac:dyDescent="0.3">
      <c r="A303" s="5">
        <v>44481</v>
      </c>
      <c r="B303" s="4">
        <v>1436.5</v>
      </c>
      <c r="C303" s="4">
        <v>16419</v>
      </c>
      <c r="D303">
        <v>2.9806599508285091E-2</v>
      </c>
      <c r="E303">
        <v>5.1115836124142229E-2</v>
      </c>
      <c r="F303">
        <v>1.3794423853094171</v>
      </c>
      <c r="G303">
        <v>-1.2772107130611328</v>
      </c>
      <c r="H303" s="4">
        <f t="shared" si="31"/>
        <v>0</v>
      </c>
      <c r="I303" s="4">
        <f t="shared" si="32"/>
        <v>0</v>
      </c>
    </row>
    <row r="304" spans="1:9" x14ac:dyDescent="0.3">
      <c r="A304" s="5">
        <v>44482</v>
      </c>
      <c r="B304" s="4">
        <v>1427.25</v>
      </c>
      <c r="C304" s="4">
        <v>16321</v>
      </c>
      <c r="D304">
        <v>1.8529008808587318E-2</v>
      </c>
      <c r="E304">
        <v>5.1115836124142229E-2</v>
      </c>
      <c r="F304">
        <v>1.3794423853094171</v>
      </c>
      <c r="G304">
        <v>-1.2772107130611328</v>
      </c>
      <c r="H304" s="4">
        <f t="shared" si="31"/>
        <v>0</v>
      </c>
      <c r="I304" s="4">
        <f t="shared" si="32"/>
        <v>0</v>
      </c>
    </row>
    <row r="305" spans="1:9" x14ac:dyDescent="0.3">
      <c r="A305" s="5">
        <v>44483</v>
      </c>
      <c r="B305" s="4">
        <v>1432</v>
      </c>
      <c r="C305" s="4">
        <v>16402</v>
      </c>
      <c r="D305">
        <v>-1.0180966684867666E-2</v>
      </c>
      <c r="E305">
        <v>5.1115836124142229E-2</v>
      </c>
      <c r="F305">
        <v>1.3794423853094171</v>
      </c>
      <c r="G305">
        <v>-1.2772107130611328</v>
      </c>
      <c r="H305" s="4">
        <f t="shared" si="31"/>
        <v>0</v>
      </c>
      <c r="I305" s="4">
        <f t="shared" si="32"/>
        <v>0</v>
      </c>
    </row>
    <row r="306" spans="1:9" x14ac:dyDescent="0.3">
      <c r="A306" s="5">
        <v>44484</v>
      </c>
      <c r="B306" s="4">
        <v>1461.5</v>
      </c>
      <c r="C306" s="4">
        <v>16780</v>
      </c>
      <c r="D306">
        <v>7.670368253925048E-4</v>
      </c>
      <c r="E306">
        <v>5.1115836124142229E-2</v>
      </c>
      <c r="F306">
        <v>1.3794423853094171</v>
      </c>
      <c r="G306">
        <v>-1.2772107130611328</v>
      </c>
      <c r="H306" s="4">
        <f t="shared" si="31"/>
        <v>0</v>
      </c>
      <c r="I306" s="4">
        <f t="shared" si="32"/>
        <v>0</v>
      </c>
    </row>
    <row r="307" spans="1:9" x14ac:dyDescent="0.3">
      <c r="A307" s="5">
        <v>44487</v>
      </c>
      <c r="B307" s="4">
        <v>1457</v>
      </c>
      <c r="C307" s="4">
        <v>16721</v>
      </c>
      <c r="D307">
        <v>-1.0107862646380474E-2</v>
      </c>
      <c r="E307">
        <v>5.1115836124142229E-2</v>
      </c>
      <c r="F307">
        <v>1.3794423853094171</v>
      </c>
      <c r="G307">
        <v>-1.2772107130611328</v>
      </c>
      <c r="H307" s="4">
        <f t="shared" si="31"/>
        <v>0</v>
      </c>
      <c r="I307" s="4">
        <f t="shared" si="32"/>
        <v>0</v>
      </c>
    </row>
    <row r="308" spans="1:9" x14ac:dyDescent="0.3">
      <c r="A308" s="5">
        <v>44488</v>
      </c>
      <c r="B308" s="4">
        <v>1471.75</v>
      </c>
      <c r="C308" s="4">
        <v>16903</v>
      </c>
      <c r="D308">
        <v>-1.4426995157266293E-3</v>
      </c>
      <c r="E308">
        <v>5.1115836124142229E-2</v>
      </c>
      <c r="F308">
        <v>1.3794423853094171</v>
      </c>
      <c r="G308">
        <v>-1.2772107130611328</v>
      </c>
      <c r="H308" s="4">
        <f t="shared" si="31"/>
        <v>0</v>
      </c>
      <c r="I308" s="4">
        <f t="shared" si="32"/>
        <v>0</v>
      </c>
    </row>
    <row r="309" spans="1:9" x14ac:dyDescent="0.3">
      <c r="A309" s="5">
        <v>44489</v>
      </c>
      <c r="B309" s="4">
        <v>1473.25</v>
      </c>
      <c r="C309" s="4">
        <v>16882</v>
      </c>
      <c r="D309">
        <v>3.6363920990299075E-3</v>
      </c>
      <c r="E309">
        <v>5.1115836124142229E-2</v>
      </c>
      <c r="F309">
        <v>1.3794423853094171</v>
      </c>
      <c r="G309">
        <v>-1.2772107130611328</v>
      </c>
      <c r="H309" s="4">
        <f t="shared" si="31"/>
        <v>0</v>
      </c>
      <c r="I309" s="4">
        <f t="shared" si="32"/>
        <v>0</v>
      </c>
    </row>
    <row r="310" spans="1:9" x14ac:dyDescent="0.3">
      <c r="A310" s="5">
        <v>44490</v>
      </c>
      <c r="B310" s="4">
        <v>1466.75</v>
      </c>
      <c r="C310" s="4">
        <v>16815</v>
      </c>
      <c r="D310">
        <v>4.456510424596101E-2</v>
      </c>
      <c r="E310">
        <v>5.1115836124142229E-2</v>
      </c>
      <c r="F310">
        <v>1.3794423853094171</v>
      </c>
      <c r="G310">
        <v>-1.2772107130611328</v>
      </c>
      <c r="H310" s="4">
        <f t="shared" si="31"/>
        <v>0</v>
      </c>
      <c r="I310" s="4">
        <f t="shared" si="32"/>
        <v>0</v>
      </c>
    </row>
    <row r="311" spans="1:9" x14ac:dyDescent="0.3">
      <c r="A311" s="5">
        <v>44491</v>
      </c>
      <c r="B311" s="4">
        <v>1469.5</v>
      </c>
      <c r="C311" s="4">
        <v>16853</v>
      </c>
      <c r="D311">
        <v>2.1889586934427854E-2</v>
      </c>
      <c r="E311">
        <v>5.1115836124142229E-2</v>
      </c>
      <c r="F311">
        <v>1.3794423853094171</v>
      </c>
      <c r="G311">
        <v>-1.2772107130611328</v>
      </c>
      <c r="H311" s="4">
        <f t="shared" si="31"/>
        <v>0</v>
      </c>
      <c r="I311" s="4">
        <f t="shared" si="32"/>
        <v>0</v>
      </c>
    </row>
    <row r="312" spans="1:9" x14ac:dyDescent="0.3">
      <c r="A312" s="5">
        <v>44494</v>
      </c>
      <c r="B312" s="4">
        <v>1472.75</v>
      </c>
      <c r="C312" s="4">
        <v>16891</v>
      </c>
      <c r="D312">
        <v>1.9837237958193464E-3</v>
      </c>
      <c r="E312">
        <v>5.1115836124142229E-2</v>
      </c>
      <c r="F312">
        <v>1.3794423853094171</v>
      </c>
      <c r="G312">
        <v>-1.2772107130611328</v>
      </c>
      <c r="H312" s="4">
        <f t="shared" si="31"/>
        <v>0</v>
      </c>
      <c r="I312" s="4">
        <f t="shared" si="32"/>
        <v>0</v>
      </c>
    </row>
    <row r="313" spans="1:9" x14ac:dyDescent="0.3">
      <c r="A313" s="5">
        <v>44495</v>
      </c>
      <c r="B313" s="4">
        <v>1488</v>
      </c>
      <c r="C313" s="4">
        <v>17044</v>
      </c>
      <c r="D313">
        <v>-5.8236124283028564E-3</v>
      </c>
      <c r="E313">
        <v>5.1115836124142229E-2</v>
      </c>
      <c r="F313">
        <v>1.3794423853094171</v>
      </c>
      <c r="G313">
        <v>-1.2772107130611328</v>
      </c>
      <c r="H313" s="4">
        <f t="shared" si="31"/>
        <v>0</v>
      </c>
      <c r="I313" s="4">
        <f t="shared" si="32"/>
        <v>0</v>
      </c>
    </row>
    <row r="314" spans="1:9" x14ac:dyDescent="0.3">
      <c r="A314" s="5">
        <v>44496</v>
      </c>
      <c r="B314" s="4">
        <v>1489.75</v>
      </c>
      <c r="C314" s="4">
        <v>17068</v>
      </c>
      <c r="D314">
        <v>3.8832185939224485E-3</v>
      </c>
      <c r="E314">
        <v>5.1115836124142229E-2</v>
      </c>
      <c r="F314">
        <v>1.3794423853094171</v>
      </c>
      <c r="G314">
        <v>-1.2772107130611328</v>
      </c>
      <c r="H314" s="4">
        <f t="shared" si="31"/>
        <v>0</v>
      </c>
      <c r="I314" s="4">
        <f t="shared" si="32"/>
        <v>0</v>
      </c>
    </row>
    <row r="315" spans="1:9" x14ac:dyDescent="0.3">
      <c r="A315" s="5">
        <v>44497</v>
      </c>
      <c r="B315" s="4">
        <v>1487.5</v>
      </c>
      <c r="C315" s="4">
        <v>17039</v>
      </c>
      <c r="D315">
        <v>1.5803612633896375E-3</v>
      </c>
      <c r="E315">
        <v>5.1115836124142229E-2</v>
      </c>
      <c r="F315">
        <v>1.3794423853094171</v>
      </c>
      <c r="G315">
        <v>-1.2772107130611328</v>
      </c>
      <c r="H315" s="4">
        <f t="shared" si="31"/>
        <v>0</v>
      </c>
      <c r="I315" s="4">
        <f t="shared" si="32"/>
        <v>0</v>
      </c>
    </row>
    <row r="316" spans="1:9" x14ac:dyDescent="0.3">
      <c r="A316" s="5">
        <v>44498</v>
      </c>
      <c r="B316" s="4">
        <v>1476</v>
      </c>
      <c r="C316" s="4">
        <v>16946</v>
      </c>
      <c r="D316">
        <v>2.4025417977636746E-2</v>
      </c>
      <c r="E316">
        <v>5.1115836124142229E-2</v>
      </c>
      <c r="F316">
        <v>1.3794423853094171</v>
      </c>
      <c r="G316">
        <v>-1.2772107130611328</v>
      </c>
      <c r="H316" s="4">
        <f t="shared" si="31"/>
        <v>0</v>
      </c>
      <c r="I316" s="4">
        <f t="shared" si="32"/>
        <v>0</v>
      </c>
    </row>
    <row r="317" spans="1:9" x14ac:dyDescent="0.3">
      <c r="A317" s="5">
        <v>44501</v>
      </c>
      <c r="B317" s="4">
        <v>1487.25</v>
      </c>
      <c r="C317" s="4">
        <v>17080</v>
      </c>
      <c r="D317">
        <v>-7.0986676970314043E-3</v>
      </c>
      <c r="E317">
        <v>5.1115836124142229E-2</v>
      </c>
      <c r="F317">
        <v>1.3794423853094171</v>
      </c>
      <c r="G317">
        <v>-1.2772107130611328</v>
      </c>
      <c r="H317" s="4">
        <f t="shared" si="31"/>
        <v>0</v>
      </c>
      <c r="I317" s="4">
        <f t="shared" si="32"/>
        <v>0</v>
      </c>
    </row>
    <row r="318" spans="1:9" x14ac:dyDescent="0.3">
      <c r="A318" s="5">
        <v>44502</v>
      </c>
      <c r="B318" s="4">
        <v>1486.5</v>
      </c>
      <c r="C318" s="4">
        <v>17047</v>
      </c>
      <c r="D318">
        <v>1.1266110596540301E-2</v>
      </c>
      <c r="E318">
        <v>5.1115836124142229E-2</v>
      </c>
      <c r="F318">
        <v>1.3794423853094171</v>
      </c>
      <c r="G318">
        <v>-1.2772107130611328</v>
      </c>
      <c r="H318" s="4">
        <f t="shared" si="31"/>
        <v>0</v>
      </c>
      <c r="I318" s="4">
        <f t="shared" si="32"/>
        <v>0</v>
      </c>
    </row>
    <row r="319" spans="1:9" x14ac:dyDescent="0.3">
      <c r="A319" s="5">
        <v>44503</v>
      </c>
      <c r="B319" s="4">
        <v>1488.25</v>
      </c>
      <c r="C319" s="4">
        <v>17091</v>
      </c>
      <c r="D319">
        <v>1.83295400038164E-2</v>
      </c>
      <c r="E319">
        <v>5.1115836124142229E-2</v>
      </c>
      <c r="F319">
        <v>1.3794423853094171</v>
      </c>
      <c r="G319">
        <v>-1.2772107130611328</v>
      </c>
      <c r="H319" s="4">
        <f t="shared" si="31"/>
        <v>0</v>
      </c>
      <c r="I319" s="4">
        <f t="shared" si="32"/>
        <v>0</v>
      </c>
    </row>
    <row r="320" spans="1:9" x14ac:dyDescent="0.3">
      <c r="A320" s="5">
        <v>44504</v>
      </c>
      <c r="B320" s="4">
        <v>1486.75</v>
      </c>
      <c r="C320" s="4">
        <v>17073</v>
      </c>
      <c r="D320">
        <v>3.50825098794047E-3</v>
      </c>
      <c r="E320">
        <v>5.1115836124142229E-2</v>
      </c>
      <c r="F320">
        <v>1.3794423853094171</v>
      </c>
      <c r="G320">
        <v>-1.2772107130611328</v>
      </c>
      <c r="H320" s="4">
        <f t="shared" si="31"/>
        <v>0</v>
      </c>
      <c r="I320" s="4">
        <f t="shared" si="32"/>
        <v>0</v>
      </c>
    </row>
    <row r="321" spans="1:9" x14ac:dyDescent="0.3">
      <c r="A321" s="5">
        <v>44505</v>
      </c>
      <c r="B321" s="4">
        <v>1506</v>
      </c>
      <c r="C321" s="4">
        <v>17269</v>
      </c>
      <c r="D321">
        <v>1.6426926599330129E-2</v>
      </c>
      <c r="E321">
        <v>5.1115836124142229E-2</v>
      </c>
      <c r="F321">
        <v>1.3794423853094171</v>
      </c>
      <c r="G321">
        <v>-1.2772107130611328</v>
      </c>
      <c r="H321" s="4">
        <f t="shared" si="31"/>
        <v>0</v>
      </c>
      <c r="I321" s="4">
        <f t="shared" si="32"/>
        <v>0</v>
      </c>
    </row>
    <row r="322" spans="1:9" x14ac:dyDescent="0.3">
      <c r="A322" s="5">
        <v>44508</v>
      </c>
      <c r="B322" s="4">
        <v>1523.25</v>
      </c>
      <c r="C322" s="4">
        <v>17423</v>
      </c>
      <c r="D322">
        <v>-4.5515407146099335E-3</v>
      </c>
      <c r="E322">
        <v>5.1115836124142229E-2</v>
      </c>
      <c r="F322">
        <v>1.3794423853094171</v>
      </c>
      <c r="G322">
        <v>-1.2772107130611328</v>
      </c>
      <c r="H322" s="4">
        <f t="shared" si="31"/>
        <v>0</v>
      </c>
      <c r="I322" s="4">
        <f t="shared" si="32"/>
        <v>0</v>
      </c>
    </row>
    <row r="323" spans="1:9" x14ac:dyDescent="0.3">
      <c r="A323" s="5">
        <v>44509</v>
      </c>
      <c r="B323" s="4">
        <v>1533</v>
      </c>
      <c r="C323" s="4">
        <v>17551</v>
      </c>
      <c r="D323">
        <v>-5.4994576872902943E-3</v>
      </c>
      <c r="E323">
        <v>5.1115836124142229E-2</v>
      </c>
      <c r="F323">
        <v>1.3794423853094171</v>
      </c>
      <c r="G323">
        <v>-1.2772107130611328</v>
      </c>
      <c r="H323" s="4">
        <f t="shared" si="31"/>
        <v>0</v>
      </c>
      <c r="I323" s="4">
        <f t="shared" si="32"/>
        <v>0</v>
      </c>
    </row>
    <row r="324" spans="1:9" x14ac:dyDescent="0.3">
      <c r="A324" s="5">
        <v>44510</v>
      </c>
      <c r="B324" s="4">
        <v>1532.5</v>
      </c>
      <c r="C324" s="4">
        <v>17554</v>
      </c>
      <c r="D324">
        <v>3.2472888024842597E-3</v>
      </c>
      <c r="E324">
        <v>5.1115836124142229E-2</v>
      </c>
      <c r="F324">
        <v>1.3794423853094171</v>
      </c>
      <c r="G324">
        <v>-1.2772107130611328</v>
      </c>
      <c r="H324" s="4">
        <f t="shared" si="31"/>
        <v>0</v>
      </c>
      <c r="I324" s="4">
        <f t="shared" si="32"/>
        <v>0</v>
      </c>
    </row>
    <row r="325" spans="1:9" x14ac:dyDescent="0.3">
      <c r="A325" s="5">
        <v>44511</v>
      </c>
      <c r="B325" s="4">
        <v>1523</v>
      </c>
      <c r="C325" s="4">
        <v>17473</v>
      </c>
      <c r="D325">
        <v>-1.2123742500484187E-2</v>
      </c>
      <c r="E325">
        <v>5.1115836124142229E-2</v>
      </c>
      <c r="F325">
        <v>1.3794423853094171</v>
      </c>
      <c r="G325">
        <v>-1.2772107130611328</v>
      </c>
      <c r="H325" s="4">
        <f t="shared" si="31"/>
        <v>0</v>
      </c>
      <c r="I325" s="4">
        <f t="shared" si="32"/>
        <v>0</v>
      </c>
    </row>
    <row r="326" spans="1:9" x14ac:dyDescent="0.3">
      <c r="A326" s="5">
        <v>44512</v>
      </c>
      <c r="B326" s="4">
        <v>1532</v>
      </c>
      <c r="C326" s="4">
        <v>17544</v>
      </c>
      <c r="D326">
        <v>-1.5244113419401703E-2</v>
      </c>
      <c r="E326">
        <v>5.1115836124142229E-2</v>
      </c>
      <c r="F326">
        <v>1.3794423853094171</v>
      </c>
      <c r="G326">
        <v>-1.2772107130611328</v>
      </c>
      <c r="H326" s="4">
        <f t="shared" si="31"/>
        <v>0</v>
      </c>
      <c r="I326" s="4">
        <f t="shared" si="32"/>
        <v>0</v>
      </c>
    </row>
    <row r="327" spans="1:9" x14ac:dyDescent="0.3">
      <c r="A327" s="5">
        <v>44515</v>
      </c>
      <c r="B327" s="4">
        <v>1543.5</v>
      </c>
      <c r="C327" s="4">
        <v>17664</v>
      </c>
      <c r="D327">
        <v>-1.696765205593407E-2</v>
      </c>
      <c r="E327">
        <v>5.1115836124142229E-2</v>
      </c>
      <c r="F327">
        <v>1.3794423853094171</v>
      </c>
      <c r="G327">
        <v>-1.2772107130611328</v>
      </c>
      <c r="H327" s="4">
        <f t="shared" si="31"/>
        <v>0</v>
      </c>
      <c r="I327" s="4">
        <f t="shared" si="32"/>
        <v>0</v>
      </c>
    </row>
    <row r="328" spans="1:9" x14ac:dyDescent="0.3">
      <c r="A328" s="5">
        <v>44516</v>
      </c>
      <c r="B328" s="4">
        <v>1546</v>
      </c>
      <c r="C328" s="4">
        <v>17698</v>
      </c>
      <c r="D328">
        <v>-2.7559145466630373E-3</v>
      </c>
      <c r="E328">
        <v>5.1115836124142229E-2</v>
      </c>
      <c r="F328">
        <v>1.3794423853094171</v>
      </c>
      <c r="G328">
        <v>-1.2772107130611328</v>
      </c>
      <c r="H328" s="4">
        <f t="shared" si="31"/>
        <v>0</v>
      </c>
      <c r="I328" s="4">
        <f t="shared" si="32"/>
        <v>0</v>
      </c>
    </row>
    <row r="329" spans="1:9" x14ac:dyDescent="0.3">
      <c r="A329" s="5">
        <v>44517</v>
      </c>
      <c r="B329" s="4">
        <v>1554.75</v>
      </c>
      <c r="C329" s="4">
        <v>17723</v>
      </c>
      <c r="D329">
        <v>2.3434232744779581E-2</v>
      </c>
      <c r="E329">
        <v>5.1115836124142229E-2</v>
      </c>
      <c r="F329">
        <v>1.3794423853094171</v>
      </c>
      <c r="G329">
        <v>-1.2772107130611328</v>
      </c>
      <c r="H329" s="4">
        <f t="shared" si="31"/>
        <v>0</v>
      </c>
      <c r="I329" s="4">
        <f t="shared" si="32"/>
        <v>0</v>
      </c>
    </row>
    <row r="330" spans="1:9" x14ac:dyDescent="0.3">
      <c r="A330" s="5">
        <v>44518</v>
      </c>
      <c r="B330" s="4">
        <v>1569</v>
      </c>
      <c r="C330" s="4">
        <v>17859</v>
      </c>
      <c r="D330">
        <v>-1.0150259940700405E-2</v>
      </c>
      <c r="E330">
        <v>5.1115836124142229E-2</v>
      </c>
      <c r="F330">
        <v>1.3794423853094171</v>
      </c>
      <c r="G330">
        <v>-1.2772107130611328</v>
      </c>
      <c r="H330" s="4">
        <f t="shared" si="31"/>
        <v>0</v>
      </c>
      <c r="I330" s="4">
        <f t="shared" si="32"/>
        <v>0</v>
      </c>
    </row>
    <row r="331" spans="1:9" x14ac:dyDescent="0.3">
      <c r="A331" s="5">
        <v>44519</v>
      </c>
      <c r="B331" s="4">
        <v>1564.5</v>
      </c>
      <c r="C331" s="4">
        <v>17852</v>
      </c>
      <c r="D331">
        <v>-1.9216828207277162E-2</v>
      </c>
      <c r="E331">
        <v>5.1115836124142229E-2</v>
      </c>
      <c r="F331">
        <v>1.3794423853094171</v>
      </c>
      <c r="G331">
        <v>-1.2772107130611328</v>
      </c>
      <c r="H331" s="4">
        <f t="shared" si="31"/>
        <v>0</v>
      </c>
      <c r="I331" s="4">
        <f t="shared" si="32"/>
        <v>0</v>
      </c>
    </row>
    <row r="332" spans="1:9" x14ac:dyDescent="0.3">
      <c r="A332" s="5">
        <v>44522</v>
      </c>
      <c r="B332" s="4">
        <v>1562.75</v>
      </c>
      <c r="C332" s="4">
        <v>17836</v>
      </c>
      <c r="D332">
        <v>-1.8459288412790247E-2</v>
      </c>
      <c r="E332">
        <v>5.1115836124142229E-2</v>
      </c>
      <c r="F332">
        <v>1.3794423853094171</v>
      </c>
      <c r="G332">
        <v>-1.2772107130611328</v>
      </c>
      <c r="H332" s="4">
        <f t="shared" si="31"/>
        <v>0</v>
      </c>
      <c r="I332" s="4">
        <f t="shared" si="32"/>
        <v>0</v>
      </c>
    </row>
    <row r="333" spans="1:9" x14ac:dyDescent="0.3">
      <c r="A333" s="5">
        <v>44523</v>
      </c>
      <c r="B333" s="4">
        <v>1547.75</v>
      </c>
      <c r="C333" s="4">
        <v>17659</v>
      </c>
      <c r="D333">
        <v>4.0639959207222961E-3</v>
      </c>
      <c r="E333">
        <v>5.1115836124142229E-2</v>
      </c>
      <c r="F333">
        <v>1.3794423853094171</v>
      </c>
      <c r="G333">
        <v>-1.2772107130611328</v>
      </c>
      <c r="H333" s="4">
        <f t="shared" si="31"/>
        <v>0</v>
      </c>
      <c r="I333" s="4">
        <f t="shared" si="32"/>
        <v>0</v>
      </c>
    </row>
    <row r="334" spans="1:9" x14ac:dyDescent="0.3">
      <c r="A334" s="5">
        <v>44524</v>
      </c>
      <c r="B334" s="4">
        <v>1550</v>
      </c>
      <c r="C334" s="4">
        <v>17680</v>
      </c>
      <c r="D334">
        <v>-2.181961165321877E-2</v>
      </c>
      <c r="E334">
        <v>5.1115836124142229E-2</v>
      </c>
      <c r="F334">
        <v>1.3794423853094171</v>
      </c>
      <c r="G334">
        <v>-1.2772107130611328</v>
      </c>
      <c r="H334" s="4">
        <f t="shared" si="31"/>
        <v>0</v>
      </c>
      <c r="I334" s="4">
        <f t="shared" si="32"/>
        <v>0</v>
      </c>
    </row>
    <row r="335" spans="1:9" x14ac:dyDescent="0.3">
      <c r="A335" s="5">
        <v>44525</v>
      </c>
      <c r="B335" s="4">
        <v>1548.25</v>
      </c>
      <c r="C335" s="4">
        <v>17673</v>
      </c>
      <c r="D335">
        <v>-1.0780505170299598E-2</v>
      </c>
      <c r="E335">
        <v>5.1115836124142229E-2</v>
      </c>
      <c r="F335">
        <v>1.3794423853094171</v>
      </c>
      <c r="G335">
        <v>-1.2772107130611328</v>
      </c>
      <c r="H335" s="4">
        <f t="shared" si="31"/>
        <v>0</v>
      </c>
      <c r="I335" s="4">
        <f t="shared" si="32"/>
        <v>0</v>
      </c>
    </row>
    <row r="336" spans="1:9" x14ac:dyDescent="0.3">
      <c r="A336" s="5">
        <v>44526</v>
      </c>
      <c r="B336" s="4">
        <v>1517.25</v>
      </c>
      <c r="C336" s="4">
        <v>17342</v>
      </c>
      <c r="D336">
        <v>1.5746706363267925E-2</v>
      </c>
      <c r="E336">
        <v>5.1115836124142229E-2</v>
      </c>
      <c r="F336">
        <v>1.3794423853094171</v>
      </c>
      <c r="G336">
        <v>-1.2772107130611328</v>
      </c>
      <c r="H336" s="4">
        <f t="shared" si="31"/>
        <v>0</v>
      </c>
      <c r="I336" s="4">
        <f t="shared" si="32"/>
        <v>0</v>
      </c>
    </row>
    <row r="337" spans="1:9" x14ac:dyDescent="0.3">
      <c r="A337" s="5">
        <v>44529</v>
      </c>
      <c r="B337" s="4">
        <v>1519</v>
      </c>
      <c r="C337" s="4">
        <v>17311</v>
      </c>
      <c r="D337">
        <v>9.9630036107190099E-3</v>
      </c>
      <c r="E337">
        <v>5.1115836124142229E-2</v>
      </c>
      <c r="F337">
        <v>1.3794423853094171</v>
      </c>
      <c r="G337">
        <v>-1.2772107130611328</v>
      </c>
      <c r="H337" s="4">
        <f t="shared" si="31"/>
        <v>0</v>
      </c>
      <c r="I337" s="4">
        <f t="shared" si="32"/>
        <v>0</v>
      </c>
    </row>
    <row r="338" spans="1:9" x14ac:dyDescent="0.3">
      <c r="A338" s="5">
        <v>44530</v>
      </c>
      <c r="B338" s="4">
        <v>1511</v>
      </c>
      <c r="C338" s="4">
        <v>17330</v>
      </c>
      <c r="D338">
        <v>5.2587969864225315E-2</v>
      </c>
      <c r="E338">
        <v>5.1115836124142229E-2</v>
      </c>
      <c r="F338">
        <v>1.3794423853094171</v>
      </c>
      <c r="G338">
        <v>-1.2772107130611328</v>
      </c>
      <c r="H338" s="4">
        <f t="shared" si="31"/>
        <v>0</v>
      </c>
      <c r="I338" s="4">
        <f t="shared" si="32"/>
        <v>0</v>
      </c>
    </row>
    <row r="339" spans="1:9" x14ac:dyDescent="0.3">
      <c r="A339" s="5">
        <v>44531</v>
      </c>
      <c r="B339" s="4">
        <v>1538.5</v>
      </c>
      <c r="C339" s="4">
        <v>17584</v>
      </c>
      <c r="D339">
        <v>1.0966845026016961E-3</v>
      </c>
      <c r="E339">
        <v>5.1115836124142229E-2</v>
      </c>
      <c r="F339">
        <v>1.3794423853094171</v>
      </c>
      <c r="G339">
        <v>-1.2772107130611328</v>
      </c>
      <c r="H339" s="4">
        <f t="shared" si="31"/>
        <v>0</v>
      </c>
      <c r="I339" s="4">
        <f t="shared" si="32"/>
        <v>0</v>
      </c>
    </row>
    <row r="340" spans="1:9" x14ac:dyDescent="0.3">
      <c r="A340" s="5">
        <v>44532</v>
      </c>
      <c r="B340" s="4">
        <v>1549.75</v>
      </c>
      <c r="C340" s="4">
        <v>17704</v>
      </c>
      <c r="D340">
        <v>1.1348553833631687E-2</v>
      </c>
      <c r="E340">
        <v>5.1115836124142229E-2</v>
      </c>
      <c r="F340">
        <v>1.3794423853094171</v>
      </c>
      <c r="G340">
        <v>-1.2772107130611328</v>
      </c>
      <c r="H340" s="4">
        <f t="shared" si="31"/>
        <v>0</v>
      </c>
      <c r="I340" s="4">
        <f t="shared" si="32"/>
        <v>0</v>
      </c>
    </row>
    <row r="341" spans="1:9" x14ac:dyDescent="0.3">
      <c r="A341" s="5">
        <v>44533</v>
      </c>
      <c r="B341" s="4">
        <v>1551.5</v>
      </c>
      <c r="C341" s="4">
        <v>17706</v>
      </c>
      <c r="D341">
        <v>-4.872034593296294E-3</v>
      </c>
      <c r="E341">
        <v>5.1115836124142229E-2</v>
      </c>
      <c r="F341">
        <v>1.3794423853094171</v>
      </c>
      <c r="G341">
        <v>-1.2772107130611328</v>
      </c>
      <c r="H341" s="4">
        <f t="shared" si="31"/>
        <v>0</v>
      </c>
      <c r="I341" s="4">
        <f t="shared" si="32"/>
        <v>0</v>
      </c>
    </row>
    <row r="342" spans="1:9" x14ac:dyDescent="0.3">
      <c r="A342" s="5">
        <v>44536</v>
      </c>
      <c r="B342" s="4">
        <v>1554.25</v>
      </c>
      <c r="C342" s="4">
        <v>17692</v>
      </c>
      <c r="D342">
        <v>-2.0792192031491991E-3</v>
      </c>
      <c r="E342">
        <v>5.1115836124142229E-2</v>
      </c>
      <c r="F342">
        <v>1.3794423853094171</v>
      </c>
      <c r="G342">
        <v>-1.2772107130611328</v>
      </c>
      <c r="H342" s="4">
        <f t="shared" si="31"/>
        <v>0</v>
      </c>
      <c r="I342" s="4">
        <f t="shared" si="32"/>
        <v>0</v>
      </c>
    </row>
    <row r="343" spans="1:9" x14ac:dyDescent="0.3">
      <c r="A343" s="5">
        <v>44537</v>
      </c>
      <c r="B343" s="4">
        <v>1561.25</v>
      </c>
      <c r="C343" s="4">
        <v>17795</v>
      </c>
      <c r="D343">
        <v>1.0591638489505679E-3</v>
      </c>
      <c r="E343">
        <v>5.1115836124142229E-2</v>
      </c>
      <c r="F343">
        <v>1.3794423853094171</v>
      </c>
      <c r="G343">
        <v>-1.2772107130611328</v>
      </c>
      <c r="H343" s="4">
        <f t="shared" si="31"/>
        <v>0</v>
      </c>
      <c r="I343" s="4">
        <f t="shared" si="32"/>
        <v>0</v>
      </c>
    </row>
    <row r="344" spans="1:9" x14ac:dyDescent="0.3">
      <c r="A344" s="5">
        <v>44538</v>
      </c>
      <c r="B344" s="4">
        <v>1568.75</v>
      </c>
      <c r="C344" s="4">
        <v>17853</v>
      </c>
      <c r="D344">
        <v>-1.1387287977547161E-2</v>
      </c>
      <c r="E344">
        <v>5.1115836124142229E-2</v>
      </c>
      <c r="F344">
        <v>1.3794423853094171</v>
      </c>
      <c r="G344">
        <v>-1.2772107130611328</v>
      </c>
      <c r="H344" s="4">
        <f t="shared" si="31"/>
        <v>0</v>
      </c>
      <c r="I344" s="4">
        <f t="shared" si="32"/>
        <v>0</v>
      </c>
    </row>
    <row r="345" spans="1:9" x14ac:dyDescent="0.3">
      <c r="A345" s="5">
        <v>44539</v>
      </c>
      <c r="B345" s="4">
        <v>1572.75</v>
      </c>
      <c r="C345" s="4">
        <v>17910</v>
      </c>
      <c r="D345">
        <v>2.2201416791146548E-3</v>
      </c>
      <c r="E345">
        <v>5.1115836124142229E-2</v>
      </c>
      <c r="F345">
        <v>1.3794423853094171</v>
      </c>
      <c r="G345">
        <v>-1.2772107130611328</v>
      </c>
      <c r="H345" s="4">
        <f t="shared" si="31"/>
        <v>0</v>
      </c>
      <c r="I345" s="4">
        <f t="shared" si="32"/>
        <v>0</v>
      </c>
    </row>
    <row r="346" spans="1:9" x14ac:dyDescent="0.3">
      <c r="A346" s="5">
        <v>44540</v>
      </c>
      <c r="B346" s="4">
        <v>1564.75</v>
      </c>
      <c r="C346" s="4">
        <v>17818</v>
      </c>
      <c r="D346">
        <v>4.5010329114541356E-3</v>
      </c>
      <c r="E346">
        <v>5.1115836124142229E-2</v>
      </c>
      <c r="F346">
        <v>1.3794423853094171</v>
      </c>
      <c r="G346">
        <v>-1.2772107130611328</v>
      </c>
      <c r="H346" s="4">
        <f t="shared" si="31"/>
        <v>0</v>
      </c>
      <c r="I346" s="4">
        <f t="shared" si="32"/>
        <v>0</v>
      </c>
    </row>
    <row r="347" spans="1:9" x14ac:dyDescent="0.3">
      <c r="A347" s="5">
        <v>44543</v>
      </c>
      <c r="B347" s="4">
        <v>1558.75</v>
      </c>
      <c r="C347" s="4">
        <v>17753</v>
      </c>
      <c r="D347">
        <v>8.1262925933557675E-3</v>
      </c>
      <c r="E347">
        <v>5.1115836124142229E-2</v>
      </c>
      <c r="F347">
        <v>1.3794423853094171</v>
      </c>
      <c r="G347">
        <v>-1.2772107130611328</v>
      </c>
      <c r="H347" s="4">
        <f t="shared" si="31"/>
        <v>0</v>
      </c>
      <c r="I347" s="4">
        <f t="shared" si="32"/>
        <v>0</v>
      </c>
    </row>
    <row r="348" spans="1:9" x14ac:dyDescent="0.3">
      <c r="A348" s="5">
        <v>44544</v>
      </c>
      <c r="B348" s="4">
        <v>1545.75</v>
      </c>
      <c r="C348" s="4">
        <v>17602</v>
      </c>
      <c r="D348">
        <v>-1.4872057515671435E-3</v>
      </c>
      <c r="E348">
        <v>5.1115836124142229E-2</v>
      </c>
      <c r="F348">
        <v>1.3794423853094171</v>
      </c>
      <c r="G348">
        <v>-1.2772107130611328</v>
      </c>
      <c r="H348" s="4">
        <f t="shared" si="31"/>
        <v>0</v>
      </c>
      <c r="I348" s="4">
        <f t="shared" si="32"/>
        <v>0</v>
      </c>
    </row>
    <row r="349" spans="1:9" x14ac:dyDescent="0.3">
      <c r="A349" s="5">
        <v>44545</v>
      </c>
      <c r="B349" s="4">
        <v>1548</v>
      </c>
      <c r="C349" s="4">
        <v>17629</v>
      </c>
      <c r="D349">
        <v>1.7349306340503148E-2</v>
      </c>
      <c r="E349">
        <v>5.1115836124142229E-2</v>
      </c>
      <c r="F349">
        <v>1.3794423853094171</v>
      </c>
      <c r="G349">
        <v>-1.2772107130611328</v>
      </c>
      <c r="H349" s="4">
        <f t="shared" si="31"/>
        <v>0</v>
      </c>
      <c r="I349" s="4">
        <f t="shared" si="32"/>
        <v>0</v>
      </c>
    </row>
    <row r="350" spans="1:9" x14ac:dyDescent="0.3">
      <c r="A350" s="5">
        <v>44546</v>
      </c>
      <c r="B350" s="4">
        <v>1564.75</v>
      </c>
      <c r="C350" s="4">
        <v>17804</v>
      </c>
      <c r="D350">
        <v>-1.0524562451179754E-2</v>
      </c>
      <c r="E350">
        <v>5.1115836124142229E-2</v>
      </c>
      <c r="F350">
        <v>1.3794423853094171</v>
      </c>
      <c r="G350">
        <v>-1.2772107130611328</v>
      </c>
      <c r="H350" s="4">
        <f t="shared" si="31"/>
        <v>0</v>
      </c>
      <c r="I350" s="4">
        <f t="shared" si="32"/>
        <v>0</v>
      </c>
    </row>
    <row r="351" spans="1:9" x14ac:dyDescent="0.3">
      <c r="A351" s="5">
        <v>44547</v>
      </c>
      <c r="B351" s="4">
        <v>1564.5</v>
      </c>
      <c r="C351" s="4">
        <v>17785</v>
      </c>
      <c r="D351">
        <v>1.5308051736697486E-2</v>
      </c>
      <c r="E351">
        <v>5.1115836124142229E-2</v>
      </c>
      <c r="F351">
        <v>1.3794423853094171</v>
      </c>
      <c r="G351">
        <v>-1.2772107130611328</v>
      </c>
      <c r="H351" s="4">
        <f t="shared" si="31"/>
        <v>0</v>
      </c>
      <c r="I351" s="4">
        <f t="shared" si="32"/>
        <v>0</v>
      </c>
    </row>
    <row r="352" spans="1:9" x14ac:dyDescent="0.3">
      <c r="A352" s="5">
        <v>44550</v>
      </c>
      <c r="B352" s="4">
        <v>1545.25</v>
      </c>
      <c r="C352" s="4">
        <v>17582</v>
      </c>
      <c r="D352">
        <v>4.8803576193830925E-2</v>
      </c>
      <c r="E352">
        <v>5.1115836124142229E-2</v>
      </c>
      <c r="F352">
        <v>1.3794423853094171</v>
      </c>
      <c r="G352">
        <v>-1.2772107130611328</v>
      </c>
      <c r="H352" s="4">
        <f t="shared" si="31"/>
        <v>0</v>
      </c>
      <c r="I352" s="4">
        <f t="shared" si="32"/>
        <v>0</v>
      </c>
    </row>
    <row r="353" spans="1:9" x14ac:dyDescent="0.3">
      <c r="A353" s="5">
        <v>44551</v>
      </c>
      <c r="B353" s="4">
        <v>1566.5</v>
      </c>
      <c r="C353" s="4">
        <v>17796</v>
      </c>
      <c r="D353">
        <v>-3.8839970580836344E-3</v>
      </c>
      <c r="E353">
        <v>5.1115836124142229E-2</v>
      </c>
      <c r="F353">
        <v>1.3794423853094171</v>
      </c>
      <c r="G353">
        <v>-1.2772107130611328</v>
      </c>
      <c r="H353" s="4">
        <f t="shared" si="31"/>
        <v>0</v>
      </c>
      <c r="I353" s="4">
        <f t="shared" si="32"/>
        <v>0</v>
      </c>
    </row>
    <row r="354" spans="1:9" x14ac:dyDescent="0.3">
      <c r="A354" s="5">
        <v>44552</v>
      </c>
      <c r="B354" s="4">
        <v>1569</v>
      </c>
      <c r="C354" s="4">
        <v>17832</v>
      </c>
      <c r="D354">
        <v>-2.9690190802483798E-3</v>
      </c>
      <c r="E354">
        <v>5.1115836124142229E-2</v>
      </c>
      <c r="F354">
        <v>1.3794423853094171</v>
      </c>
      <c r="G354">
        <v>-1.2772107130611328</v>
      </c>
      <c r="H354" s="4">
        <f t="shared" si="31"/>
        <v>0</v>
      </c>
      <c r="I354" s="4">
        <f t="shared" si="32"/>
        <v>0</v>
      </c>
    </row>
    <row r="355" spans="1:9" x14ac:dyDescent="0.3">
      <c r="A355" s="5">
        <v>44553</v>
      </c>
      <c r="B355" s="4">
        <v>1579.25</v>
      </c>
      <c r="C355" s="4">
        <v>17951</v>
      </c>
      <c r="D355">
        <v>-2.4495070052753974E-3</v>
      </c>
      <c r="E355">
        <v>5.1115836124142229E-2</v>
      </c>
      <c r="F355">
        <v>1.3794423853094171</v>
      </c>
      <c r="G355">
        <v>-1.2772107130611328</v>
      </c>
      <c r="H355" s="4">
        <f t="shared" si="31"/>
        <v>0</v>
      </c>
      <c r="I355" s="4">
        <f t="shared" si="32"/>
        <v>0</v>
      </c>
    </row>
    <row r="356" spans="1:9" x14ac:dyDescent="0.3">
      <c r="A356" s="5">
        <v>44554</v>
      </c>
      <c r="B356" s="4">
        <v>1581.25</v>
      </c>
      <c r="C356" s="4">
        <v>17957</v>
      </c>
      <c r="D356">
        <v>2.6002709187813379E-3</v>
      </c>
      <c r="E356">
        <v>5.1115836124142229E-2</v>
      </c>
      <c r="F356">
        <v>1.3794423853094171</v>
      </c>
      <c r="G356">
        <v>-1.2772107130611328</v>
      </c>
      <c r="H356" s="4">
        <f t="shared" si="31"/>
        <v>0</v>
      </c>
      <c r="I356" s="4">
        <f t="shared" si="32"/>
        <v>0</v>
      </c>
    </row>
    <row r="357" spans="1:9" x14ac:dyDescent="0.3">
      <c r="A357" s="5">
        <v>44557</v>
      </c>
      <c r="B357" s="4">
        <v>1591.5</v>
      </c>
      <c r="C357" s="4">
        <v>18070</v>
      </c>
      <c r="D357">
        <v>-1.156730922261515E-2</v>
      </c>
      <c r="E357">
        <v>5.1115836124142229E-2</v>
      </c>
      <c r="F357">
        <v>1.3794423853094171</v>
      </c>
      <c r="G357">
        <v>-1.2772107130611328</v>
      </c>
      <c r="H357" s="4">
        <f t="shared" si="31"/>
        <v>0</v>
      </c>
      <c r="I357" s="4">
        <f t="shared" si="32"/>
        <v>0</v>
      </c>
    </row>
    <row r="358" spans="1:9" x14ac:dyDescent="0.3">
      <c r="A358" s="5">
        <v>44558</v>
      </c>
      <c r="B358" s="4">
        <v>1607.5</v>
      </c>
      <c r="C358" s="4">
        <v>18206</v>
      </c>
      <c r="D358">
        <v>-4.9807018645206804E-3</v>
      </c>
      <c r="E358">
        <v>5.1115836124142229E-2</v>
      </c>
      <c r="F358">
        <v>1.3794423853094171</v>
      </c>
      <c r="G358">
        <v>-1.2772107130611328</v>
      </c>
      <c r="H358" s="4">
        <f t="shared" si="31"/>
        <v>0</v>
      </c>
      <c r="I358" s="4">
        <f t="shared" si="32"/>
        <v>0</v>
      </c>
    </row>
    <row r="359" spans="1:9" x14ac:dyDescent="0.3">
      <c r="A359" s="5">
        <v>44559</v>
      </c>
      <c r="B359" s="4">
        <v>1609.25</v>
      </c>
      <c r="C359" s="4">
        <v>18274</v>
      </c>
      <c r="D359">
        <v>-1.3685665915190506E-2</v>
      </c>
      <c r="E359">
        <v>5.1115836124142229E-2</v>
      </c>
      <c r="F359">
        <v>1.3794423853094171</v>
      </c>
      <c r="G359">
        <v>-1.2772107130611328</v>
      </c>
      <c r="H359" s="4">
        <f t="shared" si="31"/>
        <v>0</v>
      </c>
      <c r="I359" s="4">
        <f t="shared" si="32"/>
        <v>0</v>
      </c>
    </row>
    <row r="360" spans="1:9" x14ac:dyDescent="0.3">
      <c r="A360" s="5">
        <v>44560</v>
      </c>
      <c r="B360" s="4">
        <v>1603</v>
      </c>
      <c r="C360" s="4">
        <v>18209</v>
      </c>
      <c r="D360">
        <v>5.1654913011078976E-3</v>
      </c>
      <c r="E360">
        <v>5.1115836124142229E-2</v>
      </c>
      <c r="F360">
        <v>1.3794423853094171</v>
      </c>
      <c r="G360">
        <v>-1.2772107130611328</v>
      </c>
      <c r="H360" s="4">
        <f t="shared" si="31"/>
        <v>0</v>
      </c>
      <c r="I360" s="4">
        <f t="shared" si="32"/>
        <v>0</v>
      </c>
    </row>
    <row r="361" spans="1:9" x14ac:dyDescent="0.3">
      <c r="A361" s="5">
        <v>44564</v>
      </c>
      <c r="B361" s="4">
        <v>1602.5</v>
      </c>
      <c r="C361" s="4">
        <v>18272</v>
      </c>
      <c r="D361">
        <v>-7.745230494625037E-4</v>
      </c>
      <c r="E361">
        <v>5.1115836124142229E-2</v>
      </c>
      <c r="F361">
        <v>1.3794423853094171</v>
      </c>
      <c r="G361">
        <v>-1.2772107130611328</v>
      </c>
      <c r="H361" s="4">
        <f t="shared" si="31"/>
        <v>0</v>
      </c>
      <c r="I361" s="4">
        <f t="shared" si="32"/>
        <v>0</v>
      </c>
    </row>
    <row r="362" spans="1:9" x14ac:dyDescent="0.3">
      <c r="A362" s="5">
        <v>44565</v>
      </c>
      <c r="B362" s="4">
        <v>1620.25</v>
      </c>
      <c r="C362" s="4">
        <v>18514</v>
      </c>
      <c r="D362">
        <v>6.171372971280782E-3</v>
      </c>
      <c r="E362">
        <v>5.1115836124142229E-2</v>
      </c>
      <c r="F362">
        <v>1.3794423853094171</v>
      </c>
      <c r="G362">
        <v>-1.2772107130611328</v>
      </c>
      <c r="H362" s="4">
        <f t="shared" si="31"/>
        <v>0</v>
      </c>
      <c r="I362" s="4">
        <f t="shared" si="32"/>
        <v>0</v>
      </c>
    </row>
    <row r="363" spans="1:9" x14ac:dyDescent="0.3">
      <c r="A363" s="5">
        <v>44566</v>
      </c>
      <c r="B363" s="4">
        <v>1622.5</v>
      </c>
      <c r="C363" s="4">
        <v>18480</v>
      </c>
      <c r="D363">
        <v>1.0064393641200386E-2</v>
      </c>
      <c r="E363">
        <v>5.1115836124142229E-2</v>
      </c>
      <c r="F363">
        <v>1.3794423853094171</v>
      </c>
      <c r="G363">
        <v>-1.2772107130611328</v>
      </c>
      <c r="H363" s="4">
        <f t="shared" si="31"/>
        <v>0</v>
      </c>
      <c r="I363" s="4">
        <f t="shared" si="32"/>
        <v>0</v>
      </c>
    </row>
    <row r="364" spans="1:9" x14ac:dyDescent="0.3">
      <c r="A364" s="5">
        <v>44567</v>
      </c>
      <c r="B364" s="4">
        <v>1609.25</v>
      </c>
      <c r="C364" s="4">
        <v>18337</v>
      </c>
      <c r="D364">
        <v>1.5903646296756661E-2</v>
      </c>
      <c r="E364">
        <v>5.1115836124142229E-2</v>
      </c>
      <c r="F364">
        <v>1.3794423853094171</v>
      </c>
      <c r="G364">
        <v>-1.2772107130611328</v>
      </c>
      <c r="H364" s="4">
        <f t="shared" si="31"/>
        <v>0</v>
      </c>
      <c r="I364" s="4">
        <f t="shared" si="32"/>
        <v>0</v>
      </c>
    </row>
    <row r="365" spans="1:9" x14ac:dyDescent="0.3">
      <c r="A365" s="5">
        <v>44568</v>
      </c>
      <c r="B365" s="4">
        <v>1593</v>
      </c>
      <c r="C365" s="4">
        <v>18146</v>
      </c>
      <c r="D365">
        <v>1.2465213689225086E-2</v>
      </c>
      <c r="E365">
        <v>5.1115836124142229E-2</v>
      </c>
      <c r="F365">
        <v>1.3794423853094171</v>
      </c>
      <c r="G365">
        <v>-1.2772107130611328</v>
      </c>
      <c r="H365" s="4">
        <f t="shared" si="31"/>
        <v>0</v>
      </c>
      <c r="I365" s="4">
        <f t="shared" si="32"/>
        <v>0</v>
      </c>
    </row>
    <row r="366" spans="1:9" x14ac:dyDescent="0.3">
      <c r="A366" s="5">
        <v>44571</v>
      </c>
      <c r="B366" s="4">
        <v>1600.25</v>
      </c>
      <c r="C366" s="4">
        <v>18260</v>
      </c>
      <c r="D366">
        <v>-1.0982484313191137E-2</v>
      </c>
      <c r="E366">
        <v>5.1115836124142229E-2</v>
      </c>
      <c r="F366">
        <v>1.3794423853094171</v>
      </c>
      <c r="G366">
        <v>-1.2772107130611328</v>
      </c>
      <c r="H366" s="4">
        <f t="shared" ref="H366:H429" si="33">IF(D366&gt;F366,999,)</f>
        <v>0</v>
      </c>
      <c r="I366" s="4">
        <f t="shared" ref="I366:I429" si="34">IF(D366&lt;G366,999,)</f>
        <v>0</v>
      </c>
    </row>
    <row r="367" spans="1:9" x14ac:dyDescent="0.3">
      <c r="A367" s="5">
        <v>44572</v>
      </c>
      <c r="B367" s="4">
        <v>1603</v>
      </c>
      <c r="C367" s="4">
        <v>18279</v>
      </c>
      <c r="D367">
        <v>4.8054033919571826E-3</v>
      </c>
      <c r="E367">
        <v>5.1115836124142229E-2</v>
      </c>
      <c r="F367">
        <v>1.3794423853094171</v>
      </c>
      <c r="G367">
        <v>-1.2772107130611328</v>
      </c>
      <c r="H367" s="4">
        <f t="shared" si="33"/>
        <v>0</v>
      </c>
      <c r="I367" s="4">
        <f t="shared" si="34"/>
        <v>0</v>
      </c>
    </row>
    <row r="368" spans="1:9" x14ac:dyDescent="0.3">
      <c r="A368" s="5">
        <v>44573</v>
      </c>
      <c r="B368" s="4">
        <v>1610.75</v>
      </c>
      <c r="C368" s="4">
        <v>18376</v>
      </c>
      <c r="D368">
        <v>-3.1135922047412717E-4</v>
      </c>
      <c r="E368">
        <v>5.1115836124142229E-2</v>
      </c>
      <c r="F368">
        <v>1.3794423853094171</v>
      </c>
      <c r="G368">
        <v>-1.2772107130611328</v>
      </c>
      <c r="H368" s="4">
        <f t="shared" si="33"/>
        <v>0</v>
      </c>
      <c r="I368" s="4">
        <f t="shared" si="34"/>
        <v>0</v>
      </c>
    </row>
    <row r="369" spans="1:9" x14ac:dyDescent="0.3">
      <c r="A369" s="5">
        <v>44574</v>
      </c>
      <c r="B369" s="4">
        <v>1618.75</v>
      </c>
      <c r="C369" s="4">
        <v>18425</v>
      </c>
      <c r="D369">
        <v>6.1296457870681888E-3</v>
      </c>
      <c r="E369">
        <v>5.1115836124142229E-2</v>
      </c>
      <c r="F369">
        <v>1.3794423853094171</v>
      </c>
      <c r="G369">
        <v>-1.2772107130611328</v>
      </c>
      <c r="H369" s="4">
        <f t="shared" si="33"/>
        <v>0</v>
      </c>
      <c r="I369" s="4">
        <f t="shared" si="34"/>
        <v>0</v>
      </c>
    </row>
    <row r="370" spans="1:9" x14ac:dyDescent="0.3">
      <c r="A370" s="5">
        <v>44575</v>
      </c>
      <c r="B370" s="4">
        <v>1606.75</v>
      </c>
      <c r="C370" s="4">
        <v>18360</v>
      </c>
      <c r="D370">
        <v>2.1760625840667399E-2</v>
      </c>
      <c r="E370">
        <v>5.1115836124142229E-2</v>
      </c>
      <c r="F370">
        <v>1.3794423853094171</v>
      </c>
      <c r="G370">
        <v>-1.2772107130611328</v>
      </c>
      <c r="H370" s="4">
        <f t="shared" si="33"/>
        <v>0</v>
      </c>
      <c r="I370" s="4">
        <f t="shared" si="34"/>
        <v>0</v>
      </c>
    </row>
    <row r="371" spans="1:9" x14ac:dyDescent="0.3">
      <c r="A371" s="5">
        <v>44578</v>
      </c>
      <c r="B371" s="4">
        <v>1617.75</v>
      </c>
      <c r="C371" s="4">
        <v>18508</v>
      </c>
      <c r="D371">
        <v>8.7723574263285659E-3</v>
      </c>
      <c r="E371">
        <v>5.1115836124142229E-2</v>
      </c>
      <c r="F371">
        <v>1.3794423853094171</v>
      </c>
      <c r="G371">
        <v>-1.2772107130611328</v>
      </c>
      <c r="H371" s="4">
        <f t="shared" si="33"/>
        <v>0</v>
      </c>
      <c r="I371" s="4">
        <f t="shared" si="34"/>
        <v>0</v>
      </c>
    </row>
    <row r="372" spans="1:9" x14ac:dyDescent="0.3">
      <c r="A372" s="5">
        <v>44579</v>
      </c>
      <c r="B372" s="4">
        <v>1607.25</v>
      </c>
      <c r="C372" s="4">
        <v>18350</v>
      </c>
      <c r="D372">
        <v>1.451754383079464E-2</v>
      </c>
      <c r="E372">
        <v>5.1115836124142229E-2</v>
      </c>
      <c r="F372">
        <v>1.3794423853094171</v>
      </c>
      <c r="G372">
        <v>-1.2772107130611328</v>
      </c>
      <c r="H372" s="4">
        <f t="shared" si="33"/>
        <v>0</v>
      </c>
      <c r="I372" s="4">
        <f t="shared" si="34"/>
        <v>0</v>
      </c>
    </row>
    <row r="373" spans="1:9" x14ac:dyDescent="0.3">
      <c r="A373" s="5">
        <v>44580</v>
      </c>
      <c r="B373" s="4">
        <v>1591.75</v>
      </c>
      <c r="C373" s="4">
        <v>18217</v>
      </c>
      <c r="D373">
        <v>5.3081849545282712E-3</v>
      </c>
      <c r="E373">
        <v>5.1115836124142229E-2</v>
      </c>
      <c r="F373">
        <v>1.3794423853094171</v>
      </c>
      <c r="G373">
        <v>-1.2772107130611328</v>
      </c>
      <c r="H373" s="4">
        <f t="shared" si="33"/>
        <v>0</v>
      </c>
      <c r="I373" s="4">
        <f t="shared" si="34"/>
        <v>0</v>
      </c>
    </row>
    <row r="374" spans="1:9" x14ac:dyDescent="0.3">
      <c r="A374" s="5">
        <v>44581</v>
      </c>
      <c r="B374" s="4">
        <v>1598.75</v>
      </c>
      <c r="C374" s="4">
        <v>18224</v>
      </c>
      <c r="D374">
        <v>-3.0402364901473649E-3</v>
      </c>
      <c r="E374">
        <v>5.1115836124142229E-2</v>
      </c>
      <c r="F374">
        <v>1.3794423853094171</v>
      </c>
      <c r="G374">
        <v>-1.2772107130611328</v>
      </c>
      <c r="H374" s="4">
        <f t="shared" si="33"/>
        <v>0</v>
      </c>
      <c r="I374" s="4">
        <f t="shared" si="34"/>
        <v>0</v>
      </c>
    </row>
    <row r="375" spans="1:9" x14ac:dyDescent="0.3">
      <c r="A375" s="5">
        <v>44582</v>
      </c>
      <c r="B375" s="4">
        <v>1568.75</v>
      </c>
      <c r="C375" s="4">
        <v>17896</v>
      </c>
      <c r="D375">
        <v>1.7834259792068108E-3</v>
      </c>
      <c r="E375">
        <v>5.1115836124142229E-2</v>
      </c>
      <c r="F375">
        <v>1.3794423853094171</v>
      </c>
      <c r="G375">
        <v>-1.2772107130611328</v>
      </c>
      <c r="H375" s="4">
        <f t="shared" si="33"/>
        <v>0</v>
      </c>
      <c r="I375" s="4">
        <f t="shared" si="34"/>
        <v>0</v>
      </c>
    </row>
    <row r="376" spans="1:9" x14ac:dyDescent="0.3">
      <c r="A376" s="5">
        <v>44585</v>
      </c>
      <c r="B376" s="4">
        <v>1575.5</v>
      </c>
      <c r="C376" s="4">
        <v>17957</v>
      </c>
      <c r="D376">
        <v>1.7209381174107162E-2</v>
      </c>
      <c r="E376">
        <v>5.1115836124142229E-2</v>
      </c>
      <c r="F376">
        <v>1.3794423853094171</v>
      </c>
      <c r="G376">
        <v>-1.2772107130611328</v>
      </c>
      <c r="H376" s="4">
        <f t="shared" si="33"/>
        <v>0</v>
      </c>
      <c r="I376" s="4">
        <f t="shared" si="34"/>
        <v>0</v>
      </c>
    </row>
    <row r="377" spans="1:9" x14ac:dyDescent="0.3">
      <c r="A377" s="5">
        <v>44586</v>
      </c>
      <c r="B377" s="4">
        <v>1552.25</v>
      </c>
      <c r="C377" s="4">
        <v>17674</v>
      </c>
      <c r="D377">
        <v>1.4759093240084065E-2</v>
      </c>
      <c r="E377">
        <v>5.1115836124142229E-2</v>
      </c>
      <c r="F377">
        <v>1.3794423853094171</v>
      </c>
      <c r="G377">
        <v>-1.2772107130611328</v>
      </c>
      <c r="H377" s="4">
        <f t="shared" si="33"/>
        <v>0</v>
      </c>
      <c r="I377" s="4">
        <f t="shared" si="34"/>
        <v>0</v>
      </c>
    </row>
    <row r="378" spans="1:9" x14ac:dyDescent="0.3">
      <c r="A378" s="5">
        <v>44587</v>
      </c>
      <c r="B378" s="4">
        <v>1546</v>
      </c>
      <c r="C378" s="4">
        <v>17624</v>
      </c>
      <c r="D378">
        <v>2.7291906226703723E-2</v>
      </c>
      <c r="E378">
        <v>5.1115836124142229E-2</v>
      </c>
      <c r="F378">
        <v>1.3794423853094171</v>
      </c>
      <c r="G378">
        <v>-1.2772107130611328</v>
      </c>
      <c r="H378" s="4">
        <f t="shared" si="33"/>
        <v>0</v>
      </c>
      <c r="I378" s="4">
        <f t="shared" si="34"/>
        <v>0</v>
      </c>
    </row>
    <row r="379" spans="1:9" x14ac:dyDescent="0.3">
      <c r="A379" s="5">
        <v>44599</v>
      </c>
      <c r="B379" s="4">
        <v>1566.5</v>
      </c>
      <c r="C379" s="4">
        <v>17896</v>
      </c>
      <c r="D379">
        <v>2.430323902213787E-3</v>
      </c>
      <c r="E379">
        <v>5.1115836124142229E-2</v>
      </c>
      <c r="F379">
        <v>1.3794423853094171</v>
      </c>
      <c r="G379">
        <v>-1.2772107130611328</v>
      </c>
      <c r="H379" s="4">
        <f t="shared" si="33"/>
        <v>0</v>
      </c>
      <c r="I379" s="4">
        <f t="shared" si="34"/>
        <v>0</v>
      </c>
    </row>
    <row r="380" spans="1:9" x14ac:dyDescent="0.3">
      <c r="A380" s="5">
        <v>44600</v>
      </c>
      <c r="B380" s="4">
        <v>1570.5</v>
      </c>
      <c r="C380" s="4">
        <v>17942</v>
      </c>
      <c r="D380">
        <v>1.357955790437694E-2</v>
      </c>
      <c r="E380">
        <v>5.1115836124142229E-2</v>
      </c>
      <c r="F380">
        <v>1.3794423853094171</v>
      </c>
      <c r="G380">
        <v>-1.2772107130611328</v>
      </c>
      <c r="H380" s="4">
        <f t="shared" si="33"/>
        <v>0</v>
      </c>
      <c r="I380" s="4">
        <f t="shared" si="34"/>
        <v>0</v>
      </c>
    </row>
    <row r="381" spans="1:9" x14ac:dyDescent="0.3">
      <c r="A381" s="5">
        <v>44601</v>
      </c>
      <c r="B381" s="4">
        <v>1591.5</v>
      </c>
      <c r="C381" s="4">
        <v>18164</v>
      </c>
      <c r="D381">
        <v>-7.2108720186166353E-3</v>
      </c>
      <c r="E381">
        <v>5.1115836124142229E-2</v>
      </c>
      <c r="F381">
        <v>1.3794423853094171</v>
      </c>
      <c r="G381">
        <v>-1.2772107130611328</v>
      </c>
      <c r="H381" s="4">
        <f t="shared" si="33"/>
        <v>0</v>
      </c>
      <c r="I381" s="4">
        <f t="shared" si="34"/>
        <v>0</v>
      </c>
    </row>
    <row r="382" spans="1:9" x14ac:dyDescent="0.3">
      <c r="A382" s="5">
        <v>44602</v>
      </c>
      <c r="B382" s="4">
        <v>1607.5</v>
      </c>
      <c r="C382" s="4">
        <v>18334</v>
      </c>
      <c r="D382">
        <v>2.2299068054315117E-3</v>
      </c>
      <c r="E382">
        <v>5.1115836124142229E-2</v>
      </c>
      <c r="F382">
        <v>1.3794423853094171</v>
      </c>
      <c r="G382">
        <v>-1.2772107130611328</v>
      </c>
      <c r="H382" s="4">
        <f t="shared" si="33"/>
        <v>0</v>
      </c>
      <c r="I382" s="4">
        <f t="shared" si="34"/>
        <v>0</v>
      </c>
    </row>
    <row r="383" spans="1:9" x14ac:dyDescent="0.3">
      <c r="A383" s="5">
        <v>44603</v>
      </c>
      <c r="B383" s="4">
        <v>1600.75</v>
      </c>
      <c r="C383" s="4">
        <v>18273</v>
      </c>
      <c r="D383">
        <v>2.0771486984296678E-2</v>
      </c>
      <c r="E383">
        <v>5.1115836124142229E-2</v>
      </c>
      <c r="F383">
        <v>1.3794423853094171</v>
      </c>
      <c r="G383">
        <v>-1.2772107130611328</v>
      </c>
      <c r="H383" s="4">
        <f t="shared" si="33"/>
        <v>0</v>
      </c>
      <c r="I383" s="4">
        <f t="shared" si="34"/>
        <v>0</v>
      </c>
    </row>
    <row r="384" spans="1:9" x14ac:dyDescent="0.3">
      <c r="A384" s="5">
        <v>44606</v>
      </c>
      <c r="B384" s="4">
        <v>1573.5</v>
      </c>
      <c r="C384" s="4">
        <v>17977</v>
      </c>
      <c r="D384">
        <v>1.1736965174664221E-2</v>
      </c>
      <c r="E384">
        <v>5.1115836124142229E-2</v>
      </c>
      <c r="F384">
        <v>1.3794423853094171</v>
      </c>
      <c r="G384">
        <v>-1.2772107130611328</v>
      </c>
      <c r="H384" s="4">
        <f t="shared" si="33"/>
        <v>0</v>
      </c>
      <c r="I384" s="4">
        <f t="shared" si="34"/>
        <v>0</v>
      </c>
    </row>
    <row r="385" spans="1:9" x14ac:dyDescent="0.3">
      <c r="A385" s="5">
        <v>44607</v>
      </c>
      <c r="B385" s="4">
        <v>1571.25</v>
      </c>
      <c r="C385" s="4">
        <v>17955</v>
      </c>
      <c r="D385">
        <v>-1.852409561294969E-3</v>
      </c>
      <c r="E385">
        <v>5.1115836124142229E-2</v>
      </c>
      <c r="F385">
        <v>1.3794423853094171</v>
      </c>
      <c r="G385">
        <v>-1.2772107130611328</v>
      </c>
      <c r="H385" s="4">
        <f t="shared" si="33"/>
        <v>0</v>
      </c>
      <c r="I385" s="4">
        <f t="shared" si="34"/>
        <v>0</v>
      </c>
    </row>
    <row r="386" spans="1:9" x14ac:dyDescent="0.3">
      <c r="A386" s="5">
        <v>44608</v>
      </c>
      <c r="B386" s="4">
        <v>1597</v>
      </c>
      <c r="C386" s="4">
        <v>18206</v>
      </c>
      <c r="D386">
        <v>1.4693010752493071E-2</v>
      </c>
      <c r="E386">
        <v>5.1115836124142229E-2</v>
      </c>
      <c r="F386">
        <v>1.3794423853094171</v>
      </c>
      <c r="G386">
        <v>-1.2772107130611328</v>
      </c>
      <c r="H386" s="4">
        <f t="shared" si="33"/>
        <v>0</v>
      </c>
      <c r="I386" s="4">
        <f t="shared" si="34"/>
        <v>0</v>
      </c>
    </row>
    <row r="387" spans="1:9" x14ac:dyDescent="0.3">
      <c r="A387" s="5">
        <v>44609</v>
      </c>
      <c r="B387" s="4">
        <v>1599.5</v>
      </c>
      <c r="C387" s="4">
        <v>18244</v>
      </c>
      <c r="D387">
        <v>1.392590309248129E-2</v>
      </c>
      <c r="E387">
        <v>5.1115836124142229E-2</v>
      </c>
      <c r="F387">
        <v>1.3794423853094171</v>
      </c>
      <c r="G387">
        <v>-1.2772107130611328</v>
      </c>
      <c r="H387" s="4">
        <f t="shared" si="33"/>
        <v>0</v>
      </c>
      <c r="I387" s="4">
        <f t="shared" si="34"/>
        <v>0</v>
      </c>
    </row>
    <row r="388" spans="1:9" x14ac:dyDescent="0.3">
      <c r="A388" s="5">
        <v>44610</v>
      </c>
      <c r="B388" s="4">
        <v>1598</v>
      </c>
      <c r="C388" s="4">
        <v>18227</v>
      </c>
      <c r="D388">
        <v>3.0814021673747304E-3</v>
      </c>
      <c r="E388">
        <v>5.1115836124142229E-2</v>
      </c>
      <c r="F388">
        <v>1.3794423853094171</v>
      </c>
      <c r="G388">
        <v>-1.2772107130611328</v>
      </c>
      <c r="H388" s="4">
        <f t="shared" si="33"/>
        <v>0</v>
      </c>
      <c r="I388" s="4">
        <f t="shared" si="34"/>
        <v>0</v>
      </c>
    </row>
    <row r="389" spans="1:9" x14ac:dyDescent="0.3">
      <c r="A389" s="5">
        <v>44613</v>
      </c>
      <c r="B389" s="4">
        <v>1596.25</v>
      </c>
      <c r="C389" s="4">
        <v>18212</v>
      </c>
      <c r="D389">
        <v>5.3171484988003082E-3</v>
      </c>
      <c r="E389">
        <v>5.1115836124142229E-2</v>
      </c>
      <c r="F389">
        <v>1.3794423853094171</v>
      </c>
      <c r="G389">
        <v>-1.2772107130611328</v>
      </c>
      <c r="H389" s="4">
        <f t="shared" si="33"/>
        <v>0</v>
      </c>
      <c r="I389" s="4">
        <f t="shared" si="34"/>
        <v>0</v>
      </c>
    </row>
    <row r="390" spans="1:9" x14ac:dyDescent="0.3">
      <c r="A390" s="5">
        <v>44614</v>
      </c>
      <c r="B390" s="4">
        <v>1569.75</v>
      </c>
      <c r="C390" s="4">
        <v>17880</v>
      </c>
      <c r="D390">
        <v>4.9918840163919072E-2</v>
      </c>
      <c r="E390">
        <v>5.1115836124142229E-2</v>
      </c>
      <c r="F390">
        <v>1.3794423853094171</v>
      </c>
      <c r="G390">
        <v>-1.2772107130611328</v>
      </c>
      <c r="H390" s="4">
        <f t="shared" si="33"/>
        <v>0</v>
      </c>
      <c r="I390" s="4">
        <f t="shared" si="34"/>
        <v>0</v>
      </c>
    </row>
    <row r="391" spans="1:9" x14ac:dyDescent="0.3">
      <c r="A391" s="5">
        <v>44615</v>
      </c>
      <c r="B391" s="4">
        <v>1583.5</v>
      </c>
      <c r="C391" s="4">
        <v>18042</v>
      </c>
      <c r="D391">
        <v>7.9794311521298941E-3</v>
      </c>
      <c r="E391">
        <v>5.1115836124142229E-2</v>
      </c>
      <c r="F391">
        <v>1.3794423853094171</v>
      </c>
      <c r="G391">
        <v>-1.2772107130611328</v>
      </c>
      <c r="H391" s="4">
        <f t="shared" si="33"/>
        <v>0</v>
      </c>
      <c r="I391" s="4">
        <f t="shared" si="34"/>
        <v>0</v>
      </c>
    </row>
    <row r="392" spans="1:9" x14ac:dyDescent="0.3">
      <c r="A392" s="5">
        <v>44616</v>
      </c>
      <c r="B392" s="4">
        <v>1546.75</v>
      </c>
      <c r="C392" s="4">
        <v>17513</v>
      </c>
      <c r="D392">
        <v>5.1790922346324549E-2</v>
      </c>
      <c r="E392">
        <v>5.1115836124142229E-2</v>
      </c>
      <c r="F392">
        <v>1.3794423853094171</v>
      </c>
      <c r="G392">
        <v>-1.2772107130611328</v>
      </c>
      <c r="H392" s="4">
        <f t="shared" si="33"/>
        <v>0</v>
      </c>
      <c r="I392" s="4">
        <f t="shared" si="34"/>
        <v>0</v>
      </c>
    </row>
    <row r="393" spans="1:9" x14ac:dyDescent="0.3">
      <c r="A393" s="5">
        <v>44617</v>
      </c>
      <c r="B393" s="4">
        <v>1540.75</v>
      </c>
      <c r="C393" s="4">
        <v>17610</v>
      </c>
      <c r="D393">
        <v>2.5292350984005892E-2</v>
      </c>
      <c r="E393">
        <v>5.1115836124142229E-2</v>
      </c>
      <c r="F393">
        <v>1.3794423853094171</v>
      </c>
      <c r="G393">
        <v>-1.2772107130611328</v>
      </c>
      <c r="H393" s="4">
        <f t="shared" si="33"/>
        <v>0</v>
      </c>
      <c r="I393" s="4">
        <f t="shared" si="34"/>
        <v>0</v>
      </c>
    </row>
    <row r="394" spans="1:9" x14ac:dyDescent="0.3">
      <c r="A394" s="5">
        <v>44621</v>
      </c>
      <c r="B394" s="4">
        <v>1572.25</v>
      </c>
      <c r="C394" s="4">
        <v>17912</v>
      </c>
      <c r="D394">
        <v>-8.5292803303427204E-3</v>
      </c>
      <c r="E394">
        <v>5.1115836124142229E-2</v>
      </c>
      <c r="F394">
        <v>1.3794423853094171</v>
      </c>
      <c r="G394">
        <v>-1.2772107130611328</v>
      </c>
      <c r="H394" s="4">
        <f t="shared" si="33"/>
        <v>0</v>
      </c>
      <c r="I394" s="4">
        <f t="shared" si="34"/>
        <v>0</v>
      </c>
    </row>
    <row r="395" spans="1:9" x14ac:dyDescent="0.3">
      <c r="A395" s="5">
        <v>44622</v>
      </c>
      <c r="B395" s="4">
        <v>1563.5</v>
      </c>
      <c r="C395" s="4">
        <v>17838</v>
      </c>
      <c r="D395">
        <v>1.7946823673389314E-2</v>
      </c>
      <c r="E395">
        <v>5.1115836124142229E-2</v>
      </c>
      <c r="F395">
        <v>1.3794423853094171</v>
      </c>
      <c r="G395">
        <v>-1.2772107130611328</v>
      </c>
      <c r="H395" s="4">
        <f t="shared" si="33"/>
        <v>0</v>
      </c>
      <c r="I395" s="4">
        <f t="shared" si="34"/>
        <v>0</v>
      </c>
    </row>
    <row r="396" spans="1:9" x14ac:dyDescent="0.3">
      <c r="A396" s="5">
        <v>44623</v>
      </c>
      <c r="B396" s="4">
        <v>1570</v>
      </c>
      <c r="C396" s="4">
        <v>17929</v>
      </c>
      <c r="D396">
        <v>3.2890425447261321E-3</v>
      </c>
      <c r="E396">
        <v>5.1115836124142229E-2</v>
      </c>
      <c r="F396">
        <v>1.3794423853094171</v>
      </c>
      <c r="G396">
        <v>-1.2772107130611328</v>
      </c>
      <c r="H396" s="4">
        <f t="shared" si="33"/>
        <v>0</v>
      </c>
      <c r="I396" s="4">
        <f t="shared" si="34"/>
        <v>0</v>
      </c>
    </row>
    <row r="397" spans="1:9" x14ac:dyDescent="0.3">
      <c r="A397" s="5">
        <v>44624</v>
      </c>
      <c r="B397" s="4">
        <v>1544</v>
      </c>
      <c r="C397" s="4">
        <v>17668</v>
      </c>
      <c r="D397">
        <v>4.1727779899458271E-2</v>
      </c>
      <c r="E397">
        <v>5.1115836124142229E-2</v>
      </c>
      <c r="F397">
        <v>1.3794423853094171</v>
      </c>
      <c r="G397">
        <v>-1.2772107130611328</v>
      </c>
      <c r="H397" s="4">
        <f t="shared" si="33"/>
        <v>0</v>
      </c>
      <c r="I397" s="4">
        <f t="shared" si="34"/>
        <v>0</v>
      </c>
    </row>
    <row r="398" spans="1:9" x14ac:dyDescent="0.3">
      <c r="A398" s="5">
        <v>44627</v>
      </c>
      <c r="B398" s="4">
        <v>1490.5</v>
      </c>
      <c r="C398" s="4">
        <v>17058</v>
      </c>
      <c r="D398">
        <v>7.7937763323333659E-2</v>
      </c>
      <c r="E398">
        <v>5.1115836124142229E-2</v>
      </c>
      <c r="F398">
        <v>1.3794423853094171</v>
      </c>
      <c r="G398">
        <v>-1.2772107130611328</v>
      </c>
      <c r="H398" s="4">
        <f t="shared" si="33"/>
        <v>0</v>
      </c>
      <c r="I398" s="4">
        <f t="shared" si="34"/>
        <v>0</v>
      </c>
    </row>
    <row r="399" spans="1:9" x14ac:dyDescent="0.3">
      <c r="A399" s="5">
        <v>44628</v>
      </c>
      <c r="B399" s="4">
        <v>1462.25</v>
      </c>
      <c r="C399" s="4">
        <v>16707</v>
      </c>
      <c r="D399">
        <v>8.1202643744804306E-2</v>
      </c>
      <c r="E399">
        <v>5.1115836124142229E-2</v>
      </c>
      <c r="F399">
        <v>1.3794423853094171</v>
      </c>
      <c r="G399">
        <v>-1.2772107130611328</v>
      </c>
      <c r="H399" s="4">
        <f t="shared" si="33"/>
        <v>0</v>
      </c>
      <c r="I399" s="4">
        <f t="shared" si="34"/>
        <v>0</v>
      </c>
    </row>
    <row r="400" spans="1:9" x14ac:dyDescent="0.3">
      <c r="A400" s="5">
        <v>44629</v>
      </c>
      <c r="B400" s="4">
        <v>1482</v>
      </c>
      <c r="C400" s="4">
        <v>16949</v>
      </c>
      <c r="D400">
        <v>4.7862950506846455E-2</v>
      </c>
      <c r="E400">
        <v>5.1115836124142229E-2</v>
      </c>
      <c r="F400">
        <v>1.3794423853094171</v>
      </c>
      <c r="G400">
        <v>-1.2772107130611328</v>
      </c>
      <c r="H400" s="4">
        <f t="shared" si="33"/>
        <v>0</v>
      </c>
      <c r="I400" s="4">
        <f t="shared" si="34"/>
        <v>0</v>
      </c>
    </row>
    <row r="401" spans="1:9" x14ac:dyDescent="0.3">
      <c r="A401" s="5">
        <v>44630</v>
      </c>
      <c r="B401" s="4">
        <v>1526</v>
      </c>
      <c r="C401" s="4">
        <v>17436</v>
      </c>
      <c r="D401">
        <v>-1.9845122108129087E-3</v>
      </c>
      <c r="E401">
        <v>5.1115836124142229E-2</v>
      </c>
      <c r="F401">
        <v>1.3794423853094171</v>
      </c>
      <c r="G401">
        <v>-1.2772107130611328</v>
      </c>
      <c r="H401" s="4">
        <f t="shared" si="33"/>
        <v>0</v>
      </c>
      <c r="I401" s="4">
        <f t="shared" si="34"/>
        <v>0</v>
      </c>
    </row>
    <row r="402" spans="1:9" x14ac:dyDescent="0.3">
      <c r="A402" s="5">
        <v>44631</v>
      </c>
      <c r="B402" s="4">
        <v>1509.25</v>
      </c>
      <c r="C402" s="4">
        <v>17226</v>
      </c>
      <c r="D402">
        <v>2.7449115441173271E-2</v>
      </c>
      <c r="E402">
        <v>5.1115836124142229E-2</v>
      </c>
      <c r="F402">
        <v>1.3794423853094171</v>
      </c>
      <c r="G402">
        <v>-1.2772107130611328</v>
      </c>
      <c r="H402" s="4">
        <f t="shared" si="33"/>
        <v>0</v>
      </c>
      <c r="I402" s="4">
        <f t="shared" si="34"/>
        <v>0</v>
      </c>
    </row>
    <row r="403" spans="1:9" x14ac:dyDescent="0.3">
      <c r="A403" s="5">
        <v>44634</v>
      </c>
      <c r="B403" s="4">
        <v>1509.5</v>
      </c>
      <c r="C403" s="4">
        <v>17240</v>
      </c>
      <c r="D403">
        <v>1.7376079700558985E-2</v>
      </c>
      <c r="E403">
        <v>5.1115836124142229E-2</v>
      </c>
      <c r="F403">
        <v>1.3794423853094171</v>
      </c>
      <c r="G403">
        <v>-1.2772107130611328</v>
      </c>
      <c r="H403" s="4">
        <f t="shared" si="33"/>
        <v>0</v>
      </c>
      <c r="I403" s="4">
        <f t="shared" si="34"/>
        <v>0</v>
      </c>
    </row>
    <row r="404" spans="1:9" x14ac:dyDescent="0.3">
      <c r="A404" s="5">
        <v>44635</v>
      </c>
      <c r="B404" s="4">
        <v>1479.25</v>
      </c>
      <c r="C404" s="4">
        <v>16885</v>
      </c>
      <c r="D404">
        <v>3.2148626440806932E-2</v>
      </c>
      <c r="E404">
        <v>5.1115836124142229E-2</v>
      </c>
      <c r="F404">
        <v>1.3794423853094171</v>
      </c>
      <c r="G404">
        <v>-1.2772107130611328</v>
      </c>
      <c r="H404" s="4">
        <f t="shared" si="33"/>
        <v>0</v>
      </c>
      <c r="I404" s="4">
        <f t="shared" si="34"/>
        <v>0</v>
      </c>
    </row>
    <row r="405" spans="1:9" x14ac:dyDescent="0.3">
      <c r="A405" s="5">
        <v>44636</v>
      </c>
      <c r="B405" s="4">
        <v>1488.5</v>
      </c>
      <c r="C405" s="4">
        <v>16937</v>
      </c>
      <c r="D405">
        <v>3.178542735626148E-3</v>
      </c>
      <c r="E405">
        <v>5.1115836124142229E-2</v>
      </c>
      <c r="F405">
        <v>1.3794423853094171</v>
      </c>
      <c r="G405">
        <v>-1.2772107130611328</v>
      </c>
      <c r="H405" s="4">
        <f t="shared" si="33"/>
        <v>0</v>
      </c>
      <c r="I405" s="4">
        <f t="shared" si="34"/>
        <v>0</v>
      </c>
    </row>
    <row r="406" spans="1:9" x14ac:dyDescent="0.3">
      <c r="A406" s="5">
        <v>44637</v>
      </c>
      <c r="B406" s="4">
        <v>1533</v>
      </c>
      <c r="C406" s="4">
        <v>17444</v>
      </c>
      <c r="D406">
        <v>3.1027308017462299E-3</v>
      </c>
      <c r="E406">
        <v>5.1115836124142229E-2</v>
      </c>
      <c r="F406">
        <v>1.3794423853094171</v>
      </c>
      <c r="G406">
        <v>-1.2772107130611328</v>
      </c>
      <c r="H406" s="4">
        <f t="shared" si="33"/>
        <v>0</v>
      </c>
      <c r="I406" s="4">
        <f t="shared" si="34"/>
        <v>0</v>
      </c>
    </row>
    <row r="407" spans="1:9" x14ac:dyDescent="0.3">
      <c r="A407" s="5">
        <v>44638</v>
      </c>
      <c r="B407" s="4">
        <v>1529.25</v>
      </c>
      <c r="C407" s="4">
        <v>17393</v>
      </c>
      <c r="D407">
        <v>4.3334618447086234E-2</v>
      </c>
      <c r="E407">
        <v>5.1115836124142229E-2</v>
      </c>
      <c r="F407">
        <v>1.3794423853094171</v>
      </c>
      <c r="G407">
        <v>-1.2772107130611328</v>
      </c>
      <c r="H407" s="4">
        <f t="shared" si="33"/>
        <v>0</v>
      </c>
      <c r="I407" s="4">
        <f t="shared" si="34"/>
        <v>0</v>
      </c>
    </row>
    <row r="408" spans="1:9" x14ac:dyDescent="0.3">
      <c r="A408" s="5">
        <v>44641</v>
      </c>
      <c r="B408" s="4">
        <v>1536.5</v>
      </c>
      <c r="C408" s="4">
        <v>17491</v>
      </c>
      <c r="D408">
        <v>4.9999396002172167E-2</v>
      </c>
      <c r="E408">
        <v>5.1115836124142229E-2</v>
      </c>
      <c r="F408">
        <v>1.3794423853094171</v>
      </c>
      <c r="G408">
        <v>-1.2772107130611328</v>
      </c>
      <c r="H408" s="4">
        <f t="shared" si="33"/>
        <v>0</v>
      </c>
      <c r="I408" s="4">
        <f t="shared" si="34"/>
        <v>0</v>
      </c>
    </row>
    <row r="409" spans="1:9" x14ac:dyDescent="0.3">
      <c r="A409" s="5">
        <v>44642</v>
      </c>
      <c r="B409" s="4">
        <v>1538.25</v>
      </c>
      <c r="C409" s="4">
        <v>17522</v>
      </c>
      <c r="D409">
        <v>2.8429952165004952E-2</v>
      </c>
      <c r="E409">
        <v>5.1115836124142229E-2</v>
      </c>
      <c r="F409">
        <v>1.3794423853094171</v>
      </c>
      <c r="G409">
        <v>-1.2772107130611328</v>
      </c>
      <c r="H409" s="4">
        <f t="shared" si="33"/>
        <v>0</v>
      </c>
      <c r="I409" s="4">
        <f t="shared" si="34"/>
        <v>0</v>
      </c>
    </row>
    <row r="410" spans="1:9" x14ac:dyDescent="0.3">
      <c r="A410" s="5">
        <v>44643</v>
      </c>
      <c r="B410" s="4">
        <v>1555.5</v>
      </c>
      <c r="C410" s="4">
        <v>17699</v>
      </c>
      <c r="D410">
        <v>2.4344901358904256E-2</v>
      </c>
      <c r="E410">
        <v>5.1115836124142229E-2</v>
      </c>
      <c r="F410">
        <v>1.3794423853094171</v>
      </c>
      <c r="G410">
        <v>-1.2772107130611328</v>
      </c>
      <c r="H410" s="4">
        <f t="shared" si="33"/>
        <v>0</v>
      </c>
      <c r="I410" s="4">
        <f t="shared" si="34"/>
        <v>0</v>
      </c>
    </row>
    <row r="411" spans="1:9" x14ac:dyDescent="0.3">
      <c r="A411" s="5">
        <v>44644</v>
      </c>
      <c r="B411" s="4">
        <v>1551</v>
      </c>
      <c r="C411" s="4">
        <v>17669</v>
      </c>
      <c r="D411">
        <v>2.2914657221414839E-2</v>
      </c>
      <c r="E411">
        <v>5.1115836124142229E-2</v>
      </c>
      <c r="F411">
        <v>1.3794423853094171</v>
      </c>
      <c r="G411">
        <v>-1.2772107130611328</v>
      </c>
      <c r="H411" s="4">
        <f t="shared" si="33"/>
        <v>0</v>
      </c>
      <c r="I411" s="4">
        <f t="shared" si="34"/>
        <v>0</v>
      </c>
    </row>
    <row r="412" spans="1:9" x14ac:dyDescent="0.3">
      <c r="A412" s="5">
        <v>44645</v>
      </c>
      <c r="B412" s="4">
        <v>1545</v>
      </c>
      <c r="C412" s="4">
        <v>17621</v>
      </c>
      <c r="D412">
        <v>4.2305041286409814E-2</v>
      </c>
      <c r="E412">
        <v>5.1115836124142229E-2</v>
      </c>
      <c r="F412">
        <v>1.3794423853094171</v>
      </c>
      <c r="G412">
        <v>-1.2772107130611328</v>
      </c>
      <c r="H412" s="4">
        <f t="shared" si="33"/>
        <v>0</v>
      </c>
      <c r="I412" s="4">
        <f t="shared" si="34"/>
        <v>0</v>
      </c>
    </row>
    <row r="413" spans="1:9" x14ac:dyDescent="0.3">
      <c r="A413" s="5">
        <v>44648</v>
      </c>
      <c r="B413" s="4">
        <v>1531.75</v>
      </c>
      <c r="C413" s="4">
        <v>17437</v>
      </c>
      <c r="D413">
        <v>6.6341001746322098E-2</v>
      </c>
      <c r="E413">
        <v>5.1115836124142229E-2</v>
      </c>
      <c r="F413">
        <v>1.3794423853094171</v>
      </c>
      <c r="G413">
        <v>-1.2772107130611328</v>
      </c>
      <c r="H413" s="4">
        <f t="shared" si="33"/>
        <v>0</v>
      </c>
      <c r="I413" s="4">
        <f t="shared" si="34"/>
        <v>0</v>
      </c>
    </row>
    <row r="414" spans="1:9" x14ac:dyDescent="0.3">
      <c r="A414" s="5">
        <v>44649</v>
      </c>
      <c r="B414" s="4">
        <v>1539.5</v>
      </c>
      <c r="C414" s="4">
        <v>17546</v>
      </c>
      <c r="D414">
        <v>2.2963867913225041E-3</v>
      </c>
      <c r="E414">
        <v>5.1115836124142229E-2</v>
      </c>
      <c r="F414">
        <v>1.3794423853094171</v>
      </c>
      <c r="G414">
        <v>-1.2772107130611328</v>
      </c>
      <c r="H414" s="4">
        <f t="shared" si="33"/>
        <v>0</v>
      </c>
      <c r="I414" s="4">
        <f t="shared" si="34"/>
        <v>0</v>
      </c>
    </row>
    <row r="415" spans="1:9" x14ac:dyDescent="0.3">
      <c r="A415" s="5">
        <v>44650</v>
      </c>
      <c r="B415" s="4">
        <v>1556</v>
      </c>
      <c r="C415" s="4">
        <v>17740</v>
      </c>
      <c r="D415">
        <v>4.3304414535432731E-4</v>
      </c>
      <c r="E415">
        <v>5.1115836124142229E-2</v>
      </c>
      <c r="F415">
        <v>1.3794423853094171</v>
      </c>
      <c r="G415">
        <v>-1.2772107130611328</v>
      </c>
      <c r="H415" s="4">
        <f t="shared" si="33"/>
        <v>0</v>
      </c>
      <c r="I415" s="4">
        <f t="shared" si="34"/>
        <v>0</v>
      </c>
    </row>
    <row r="416" spans="1:9" x14ac:dyDescent="0.3">
      <c r="A416" s="5">
        <v>44651</v>
      </c>
      <c r="B416" s="4">
        <v>1544</v>
      </c>
      <c r="C416" s="4">
        <v>17634</v>
      </c>
      <c r="D416">
        <v>4.4421180109271485E-2</v>
      </c>
      <c r="E416">
        <v>5.1115836124142229E-2</v>
      </c>
      <c r="F416">
        <v>1.3794423853094171</v>
      </c>
      <c r="G416">
        <v>-1.2772107130611328</v>
      </c>
      <c r="H416" s="4">
        <f t="shared" si="33"/>
        <v>0</v>
      </c>
      <c r="I416" s="4">
        <f t="shared" si="34"/>
        <v>0</v>
      </c>
    </row>
    <row r="417" spans="1:9" x14ac:dyDescent="0.3">
      <c r="A417" s="5">
        <v>44652</v>
      </c>
      <c r="B417" s="4">
        <v>1538</v>
      </c>
      <c r="C417" s="4">
        <v>17557</v>
      </c>
      <c r="D417">
        <v>5.2713822831846752E-2</v>
      </c>
      <c r="E417">
        <v>5.1115836124142229E-2</v>
      </c>
      <c r="F417">
        <v>1.3794423853094171</v>
      </c>
      <c r="G417">
        <v>-1.2772107130611328</v>
      </c>
      <c r="H417" s="4">
        <f t="shared" si="33"/>
        <v>0</v>
      </c>
      <c r="I417" s="4">
        <f t="shared" si="34"/>
        <v>0</v>
      </c>
    </row>
    <row r="418" spans="1:9" x14ac:dyDescent="0.3">
      <c r="A418" s="5">
        <v>44657</v>
      </c>
      <c r="B418" s="4">
        <v>1535.25</v>
      </c>
      <c r="C418" s="4">
        <v>17505</v>
      </c>
      <c r="D418">
        <v>1.4439096737374537E-2</v>
      </c>
      <c r="E418">
        <v>5.1115836124142229E-2</v>
      </c>
      <c r="F418">
        <v>1.3794423853094171</v>
      </c>
      <c r="G418">
        <v>-1.2772107130611328</v>
      </c>
      <c r="H418" s="4">
        <f t="shared" si="33"/>
        <v>0</v>
      </c>
      <c r="I418" s="4">
        <f t="shared" si="34"/>
        <v>0</v>
      </c>
    </row>
    <row r="419" spans="1:9" x14ac:dyDescent="0.3">
      <c r="A419" s="5">
        <v>44658</v>
      </c>
      <c r="B419" s="4">
        <v>1504.25</v>
      </c>
      <c r="C419" s="4">
        <v>17142</v>
      </c>
      <c r="D419">
        <v>3.1875558118081689E-2</v>
      </c>
      <c r="E419">
        <v>5.1115836124142229E-2</v>
      </c>
      <c r="F419">
        <v>1.3794423853094171</v>
      </c>
      <c r="G419">
        <v>-1.2772107130611328</v>
      </c>
      <c r="H419" s="4">
        <f t="shared" si="33"/>
        <v>0</v>
      </c>
      <c r="I419" s="4">
        <f t="shared" si="34"/>
        <v>0</v>
      </c>
    </row>
    <row r="420" spans="1:9" x14ac:dyDescent="0.3">
      <c r="A420" s="5">
        <v>44659</v>
      </c>
      <c r="B420" s="4">
        <v>1517</v>
      </c>
      <c r="C420" s="4">
        <v>17304</v>
      </c>
      <c r="D420">
        <v>-1.8244555198544031E-2</v>
      </c>
      <c r="E420">
        <v>5.1115836124142229E-2</v>
      </c>
      <c r="F420">
        <v>1.3794423853094171</v>
      </c>
      <c r="G420">
        <v>-1.2772107130611328</v>
      </c>
      <c r="H420" s="4">
        <f t="shared" si="33"/>
        <v>0</v>
      </c>
      <c r="I420" s="4">
        <f t="shared" si="34"/>
        <v>0</v>
      </c>
    </row>
    <row r="421" spans="1:9" x14ac:dyDescent="0.3">
      <c r="A421" s="5">
        <v>44662</v>
      </c>
      <c r="B421" s="4">
        <v>1494</v>
      </c>
      <c r="C421" s="4">
        <v>17037</v>
      </c>
      <c r="D421">
        <v>1.1288259879630079E-2</v>
      </c>
      <c r="E421">
        <v>5.1115836124142229E-2</v>
      </c>
      <c r="F421">
        <v>1.3794423853094171</v>
      </c>
      <c r="G421">
        <v>-1.2772107130611328</v>
      </c>
      <c r="H421" s="4">
        <f t="shared" si="33"/>
        <v>0</v>
      </c>
      <c r="I421" s="4">
        <f t="shared" si="34"/>
        <v>0</v>
      </c>
    </row>
    <row r="422" spans="1:9" x14ac:dyDescent="0.3">
      <c r="A422" s="5">
        <v>44663</v>
      </c>
      <c r="B422" s="4">
        <v>1490</v>
      </c>
      <c r="C422" s="4">
        <v>17000</v>
      </c>
      <c r="D422">
        <v>-9.881198993214161E-3</v>
      </c>
      <c r="E422">
        <v>5.1115836124142229E-2</v>
      </c>
      <c r="F422">
        <v>1.3794423853094171</v>
      </c>
      <c r="G422">
        <v>-1.2772107130611328</v>
      </c>
      <c r="H422" s="4">
        <f t="shared" si="33"/>
        <v>0</v>
      </c>
      <c r="I422" s="4">
        <f t="shared" si="34"/>
        <v>0</v>
      </c>
    </row>
    <row r="423" spans="1:9" x14ac:dyDescent="0.3">
      <c r="A423" s="5">
        <v>44664</v>
      </c>
      <c r="B423" s="4">
        <v>1517.5</v>
      </c>
      <c r="C423" s="4">
        <v>17316</v>
      </c>
      <c r="D423">
        <v>-1.4358536510270229E-2</v>
      </c>
      <c r="E423">
        <v>5.1115836124142229E-2</v>
      </c>
      <c r="F423">
        <v>1.3794423853094171</v>
      </c>
      <c r="G423">
        <v>-1.2772107130611328</v>
      </c>
      <c r="H423" s="4">
        <f t="shared" si="33"/>
        <v>0</v>
      </c>
      <c r="I423" s="4">
        <f t="shared" si="34"/>
        <v>0</v>
      </c>
    </row>
    <row r="424" spans="1:9" x14ac:dyDescent="0.3">
      <c r="A424" s="5">
        <v>44665</v>
      </c>
      <c r="B424" s="4">
        <v>1512</v>
      </c>
      <c r="C424" s="4">
        <v>17295</v>
      </c>
      <c r="D424">
        <v>-4.9171404627103205E-2</v>
      </c>
      <c r="E424">
        <v>5.1115836124142229E-2</v>
      </c>
      <c r="F424">
        <v>1.3794423853094171</v>
      </c>
      <c r="G424">
        <v>-1.2772107130611328</v>
      </c>
      <c r="H424" s="4">
        <f t="shared" si="33"/>
        <v>0</v>
      </c>
      <c r="I424" s="4">
        <f t="shared" si="34"/>
        <v>0</v>
      </c>
    </row>
    <row r="425" spans="1:9" x14ac:dyDescent="0.3">
      <c r="A425" s="5">
        <v>44666</v>
      </c>
      <c r="B425" s="4">
        <v>1482.5</v>
      </c>
      <c r="C425" s="4">
        <v>16980</v>
      </c>
      <c r="D425">
        <v>2.2666786988256613E-2</v>
      </c>
      <c r="E425">
        <v>5.1115836124142229E-2</v>
      </c>
      <c r="F425">
        <v>1.3794423853094171</v>
      </c>
      <c r="G425">
        <v>-1.2772107130611328</v>
      </c>
      <c r="H425" s="4">
        <f t="shared" si="33"/>
        <v>0</v>
      </c>
      <c r="I425" s="4">
        <f t="shared" si="34"/>
        <v>0</v>
      </c>
    </row>
    <row r="426" spans="1:9" x14ac:dyDescent="0.3">
      <c r="A426" s="5">
        <v>44669</v>
      </c>
      <c r="B426" s="4">
        <v>1471.75</v>
      </c>
      <c r="C426" s="4">
        <v>16884</v>
      </c>
      <c r="D426">
        <v>1.5677157365374256E-2</v>
      </c>
      <c r="E426">
        <v>5.1115836124142229E-2</v>
      </c>
      <c r="F426">
        <v>1.3794423853094171</v>
      </c>
      <c r="G426">
        <v>-1.2772107130611328</v>
      </c>
      <c r="H426" s="4">
        <f t="shared" si="33"/>
        <v>0</v>
      </c>
      <c r="I426" s="4">
        <f t="shared" si="34"/>
        <v>0</v>
      </c>
    </row>
    <row r="427" spans="1:9" x14ac:dyDescent="0.3">
      <c r="A427" s="5">
        <v>44670</v>
      </c>
      <c r="B427" s="4">
        <v>1482</v>
      </c>
      <c r="C427" s="4">
        <v>17004</v>
      </c>
      <c r="D427">
        <v>-1.1937313184991395E-2</v>
      </c>
      <c r="E427">
        <v>5.1115836124142229E-2</v>
      </c>
      <c r="F427">
        <v>1.3794423853094171</v>
      </c>
      <c r="G427">
        <v>-1.2772107130611328</v>
      </c>
      <c r="H427" s="4">
        <f t="shared" si="33"/>
        <v>0</v>
      </c>
      <c r="I427" s="4">
        <f t="shared" si="34"/>
        <v>0</v>
      </c>
    </row>
    <row r="428" spans="1:9" x14ac:dyDescent="0.3">
      <c r="A428" s="5">
        <v>44671</v>
      </c>
      <c r="B428" s="4">
        <v>1489.5</v>
      </c>
      <c r="C428" s="4">
        <v>17125</v>
      </c>
      <c r="D428">
        <v>2.5007958604690145E-2</v>
      </c>
      <c r="E428">
        <v>5.1115836124142229E-2</v>
      </c>
      <c r="F428">
        <v>1.3794423853094171</v>
      </c>
      <c r="G428">
        <v>-1.2772107130611328</v>
      </c>
      <c r="H428" s="4">
        <f t="shared" si="33"/>
        <v>0</v>
      </c>
      <c r="I428" s="4">
        <f t="shared" si="34"/>
        <v>0</v>
      </c>
    </row>
    <row r="429" spans="1:9" x14ac:dyDescent="0.3">
      <c r="A429" s="5">
        <v>44672</v>
      </c>
      <c r="B429" s="4">
        <v>1495</v>
      </c>
      <c r="C429" s="4">
        <v>17126</v>
      </c>
      <c r="D429">
        <v>2.144926051134644E-3</v>
      </c>
      <c r="E429">
        <v>5.1115836124142229E-2</v>
      </c>
      <c r="F429">
        <v>1.3794423853094171</v>
      </c>
      <c r="G429">
        <v>-1.2772107130611328</v>
      </c>
      <c r="H429" s="4">
        <f t="shared" si="33"/>
        <v>0</v>
      </c>
      <c r="I429" s="4">
        <f t="shared" si="34"/>
        <v>0</v>
      </c>
    </row>
    <row r="430" spans="1:9" x14ac:dyDescent="0.3">
      <c r="A430" s="5">
        <v>44673</v>
      </c>
      <c r="B430" s="4">
        <v>1483.25</v>
      </c>
      <c r="C430" s="4">
        <v>16992</v>
      </c>
      <c r="D430">
        <v>3.6141084336302171E-2</v>
      </c>
      <c r="E430">
        <v>5.1115836124142229E-2</v>
      </c>
      <c r="F430">
        <v>1.3794423853094171</v>
      </c>
      <c r="G430">
        <v>-1.2772107130611328</v>
      </c>
      <c r="H430" s="4">
        <f t="shared" ref="H430:H493" si="35">IF(D430&gt;F430,999,)</f>
        <v>0</v>
      </c>
      <c r="I430" s="4">
        <f t="shared" ref="I430:I493" si="36">IF(D430&lt;G430,999,)</f>
        <v>0</v>
      </c>
    </row>
    <row r="431" spans="1:9" x14ac:dyDescent="0.3">
      <c r="A431" s="5">
        <v>44676</v>
      </c>
      <c r="B431" s="4">
        <v>1449</v>
      </c>
      <c r="C431" s="4">
        <v>16572</v>
      </c>
      <c r="D431">
        <v>5.7793756725449959E-2</v>
      </c>
      <c r="E431">
        <v>5.1115836124142229E-2</v>
      </c>
      <c r="F431">
        <v>1.3794423853094171</v>
      </c>
      <c r="G431">
        <v>-1.2772107130611328</v>
      </c>
      <c r="H431" s="4">
        <f t="shared" si="35"/>
        <v>0</v>
      </c>
      <c r="I431" s="4">
        <f t="shared" si="36"/>
        <v>0</v>
      </c>
    </row>
    <row r="432" spans="1:9" x14ac:dyDescent="0.3">
      <c r="A432" s="5">
        <v>44677</v>
      </c>
      <c r="B432" s="4">
        <v>1452.75</v>
      </c>
      <c r="C432" s="4">
        <v>16585</v>
      </c>
      <c r="D432">
        <v>6.6738836706839638E-2</v>
      </c>
      <c r="E432">
        <v>5.1115836124142229E-2</v>
      </c>
      <c r="F432">
        <v>1.3794423853094171</v>
      </c>
      <c r="G432">
        <v>-1.2772107130611328</v>
      </c>
      <c r="H432" s="4">
        <f t="shared" si="35"/>
        <v>0</v>
      </c>
      <c r="I432" s="4">
        <f t="shared" si="36"/>
        <v>0</v>
      </c>
    </row>
    <row r="433" spans="1:9" x14ac:dyDescent="0.3">
      <c r="A433" s="5">
        <v>44678</v>
      </c>
      <c r="B433" s="4">
        <v>1430.75</v>
      </c>
      <c r="C433" s="4">
        <v>16287</v>
      </c>
      <c r="D433">
        <v>2.1174995670736468E-2</v>
      </c>
      <c r="E433">
        <v>5.1115836124142229E-2</v>
      </c>
      <c r="F433">
        <v>1.3794423853094171</v>
      </c>
      <c r="G433">
        <v>-1.2772107130611328</v>
      </c>
      <c r="H433" s="4">
        <f t="shared" si="35"/>
        <v>0</v>
      </c>
      <c r="I433" s="4">
        <f t="shared" si="36"/>
        <v>0</v>
      </c>
    </row>
    <row r="434" spans="1:9" x14ac:dyDescent="0.3">
      <c r="A434" s="5">
        <v>44679</v>
      </c>
      <c r="B434" s="4">
        <v>1441.25</v>
      </c>
      <c r="C434" s="4">
        <v>16388</v>
      </c>
      <c r="D434">
        <v>4.2281284935514592E-2</v>
      </c>
      <c r="E434">
        <v>5.1115836124142229E-2</v>
      </c>
      <c r="F434">
        <v>1.3794423853094171</v>
      </c>
      <c r="G434">
        <v>-1.2772107130611328</v>
      </c>
      <c r="H434" s="4">
        <f t="shared" si="35"/>
        <v>0</v>
      </c>
      <c r="I434" s="4">
        <f t="shared" si="36"/>
        <v>0</v>
      </c>
    </row>
    <row r="435" spans="1:9" x14ac:dyDescent="0.3">
      <c r="A435" s="5">
        <v>44680</v>
      </c>
      <c r="B435" s="4">
        <v>1457.25</v>
      </c>
      <c r="C435" s="4">
        <v>16581</v>
      </c>
      <c r="D435">
        <v>1.4832595242009996E-2</v>
      </c>
      <c r="E435">
        <v>5.1115836124142229E-2</v>
      </c>
      <c r="F435">
        <v>1.3794423853094171</v>
      </c>
      <c r="G435">
        <v>-1.2772107130611328</v>
      </c>
      <c r="H435" s="4">
        <f t="shared" si="35"/>
        <v>0</v>
      </c>
      <c r="I435" s="4">
        <f t="shared" si="36"/>
        <v>0</v>
      </c>
    </row>
    <row r="436" spans="1:9" x14ac:dyDescent="0.3">
      <c r="A436" s="5">
        <v>44684</v>
      </c>
      <c r="B436" s="4">
        <v>1446.25</v>
      </c>
      <c r="C436" s="4">
        <v>16472</v>
      </c>
      <c r="D436">
        <v>3.5499744623579979E-2</v>
      </c>
      <c r="E436">
        <v>5.1115836124142229E-2</v>
      </c>
      <c r="F436">
        <v>1.3794423853094171</v>
      </c>
      <c r="G436">
        <v>-1.2772107130611328</v>
      </c>
      <c r="H436" s="4">
        <f t="shared" si="35"/>
        <v>0</v>
      </c>
      <c r="I436" s="4">
        <f t="shared" si="36"/>
        <v>0</v>
      </c>
    </row>
    <row r="437" spans="1:9" x14ac:dyDescent="0.3">
      <c r="A437" s="5">
        <v>44685</v>
      </c>
      <c r="B437" s="4">
        <v>1450.25</v>
      </c>
      <c r="C437" s="4">
        <v>16519</v>
      </c>
      <c r="D437">
        <v>6.0077518539325817E-2</v>
      </c>
      <c r="E437">
        <v>5.1115836124142229E-2</v>
      </c>
      <c r="F437">
        <v>1.3794423853094171</v>
      </c>
      <c r="G437">
        <v>-1.2772107130611328</v>
      </c>
      <c r="H437" s="4">
        <f t="shared" si="35"/>
        <v>0</v>
      </c>
      <c r="I437" s="4">
        <f t="shared" si="36"/>
        <v>0</v>
      </c>
    </row>
    <row r="438" spans="1:9" x14ac:dyDescent="0.3">
      <c r="A438" s="5">
        <v>44686</v>
      </c>
      <c r="B438" s="4">
        <v>1462</v>
      </c>
      <c r="C438" s="4">
        <v>16685</v>
      </c>
      <c r="D438">
        <v>1.4432821138784772E-2</v>
      </c>
      <c r="E438">
        <v>5.1115836124142229E-2</v>
      </c>
      <c r="F438">
        <v>1.3794423853094171</v>
      </c>
      <c r="G438">
        <v>-1.2772107130611328</v>
      </c>
      <c r="H438" s="4">
        <f t="shared" si="35"/>
        <v>0</v>
      </c>
      <c r="I438" s="4">
        <f t="shared" si="36"/>
        <v>0</v>
      </c>
    </row>
    <row r="439" spans="1:9" x14ac:dyDescent="0.3">
      <c r="A439" s="5">
        <v>44687</v>
      </c>
      <c r="B439" s="4">
        <v>1434.5</v>
      </c>
      <c r="C439" s="4">
        <v>16356</v>
      </c>
      <c r="D439">
        <v>7.5493596076000369E-2</v>
      </c>
      <c r="E439">
        <v>5.1115836124142229E-2</v>
      </c>
      <c r="F439">
        <v>1.3794423853094171</v>
      </c>
      <c r="G439">
        <v>-1.2772107130611328</v>
      </c>
      <c r="H439" s="4">
        <f t="shared" si="35"/>
        <v>0</v>
      </c>
      <c r="I439" s="4">
        <f t="shared" si="36"/>
        <v>0</v>
      </c>
    </row>
    <row r="440" spans="1:9" x14ac:dyDescent="0.3">
      <c r="A440" s="5">
        <v>44690</v>
      </c>
      <c r="B440" s="4">
        <v>1408.5</v>
      </c>
      <c r="C440" s="4">
        <v>16027</v>
      </c>
      <c r="D440">
        <v>3.7663240867462949E-2</v>
      </c>
      <c r="E440">
        <v>5.1115836124142229E-2</v>
      </c>
      <c r="F440">
        <v>1.3794423853094171</v>
      </c>
      <c r="G440">
        <v>-1.2772107130611328</v>
      </c>
      <c r="H440" s="4">
        <f t="shared" si="35"/>
        <v>0</v>
      </c>
      <c r="I440" s="4">
        <f t="shared" si="36"/>
        <v>0</v>
      </c>
    </row>
    <row r="441" spans="1:9" x14ac:dyDescent="0.3">
      <c r="A441" s="5">
        <v>44691</v>
      </c>
      <c r="B441" s="4">
        <v>1407</v>
      </c>
      <c r="C441" s="4">
        <v>16038</v>
      </c>
      <c r="D441">
        <v>3.7037614347156862E-2</v>
      </c>
      <c r="E441">
        <v>5.1115836124142229E-2</v>
      </c>
      <c r="F441">
        <v>1.3794423853094171</v>
      </c>
      <c r="G441">
        <v>-1.2772107130611328</v>
      </c>
      <c r="H441" s="4">
        <f t="shared" si="35"/>
        <v>0</v>
      </c>
      <c r="I441" s="4">
        <f t="shared" si="36"/>
        <v>0</v>
      </c>
    </row>
    <row r="442" spans="1:9" x14ac:dyDescent="0.3">
      <c r="A442" s="5">
        <v>44692</v>
      </c>
      <c r="B442" s="4">
        <v>1404.75</v>
      </c>
      <c r="C442" s="4">
        <v>16007</v>
      </c>
      <c r="D442">
        <v>-1.2364815755638349E-3</v>
      </c>
      <c r="E442">
        <v>5.1115836124142229E-2</v>
      </c>
      <c r="F442">
        <v>1.3794423853094171</v>
      </c>
      <c r="G442">
        <v>-1.2772107130611328</v>
      </c>
      <c r="H442" s="4">
        <f t="shared" si="35"/>
        <v>0</v>
      </c>
      <c r="I442" s="4">
        <f t="shared" si="36"/>
        <v>0</v>
      </c>
    </row>
    <row r="443" spans="1:9" x14ac:dyDescent="0.3">
      <c r="A443" s="5">
        <v>44693</v>
      </c>
      <c r="B443" s="4">
        <v>1370</v>
      </c>
      <c r="C443" s="4">
        <v>15630</v>
      </c>
      <c r="D443">
        <v>-2.4473710669886302E-2</v>
      </c>
      <c r="E443">
        <v>5.1115836124142229E-2</v>
      </c>
      <c r="F443">
        <v>1.3794423853094171</v>
      </c>
      <c r="G443">
        <v>-1.2772107130611328</v>
      </c>
      <c r="H443" s="4">
        <f t="shared" si="35"/>
        <v>0</v>
      </c>
      <c r="I443" s="4">
        <f t="shared" si="36"/>
        <v>0</v>
      </c>
    </row>
    <row r="444" spans="1:9" x14ac:dyDescent="0.3">
      <c r="A444" s="5">
        <v>44694</v>
      </c>
      <c r="B444" s="4">
        <v>1388.5</v>
      </c>
      <c r="C444" s="4">
        <v>15849</v>
      </c>
      <c r="D444">
        <v>-3.0815367357581554E-2</v>
      </c>
      <c r="E444">
        <v>5.1115836124142229E-2</v>
      </c>
      <c r="F444">
        <v>1.3794423853094171</v>
      </c>
      <c r="G444">
        <v>-1.2772107130611328</v>
      </c>
      <c r="H444" s="4">
        <f t="shared" si="35"/>
        <v>0</v>
      </c>
      <c r="I444" s="4">
        <f t="shared" si="36"/>
        <v>0</v>
      </c>
    </row>
    <row r="445" spans="1:9" x14ac:dyDescent="0.3">
      <c r="A445" s="5">
        <v>44697</v>
      </c>
      <c r="B445" s="4">
        <v>1393.5</v>
      </c>
      <c r="C445" s="4">
        <v>15922</v>
      </c>
      <c r="D445">
        <v>-4.0152103976624443E-2</v>
      </c>
      <c r="E445">
        <v>5.1115836124142229E-2</v>
      </c>
      <c r="F445">
        <v>1.3794423853094171</v>
      </c>
      <c r="G445">
        <v>-1.2772107130611328</v>
      </c>
      <c r="H445" s="4">
        <f t="shared" si="35"/>
        <v>0</v>
      </c>
      <c r="I445" s="4">
        <f t="shared" si="36"/>
        <v>0</v>
      </c>
    </row>
    <row r="446" spans="1:9" x14ac:dyDescent="0.3">
      <c r="A446" s="5">
        <v>44698</v>
      </c>
      <c r="B446" s="4">
        <v>1402.5</v>
      </c>
      <c r="C446" s="4">
        <v>16075</v>
      </c>
      <c r="D446">
        <v>-3.1920145932274088E-2</v>
      </c>
      <c r="E446">
        <v>5.1115836124142229E-2</v>
      </c>
      <c r="F446">
        <v>1.3794423853094171</v>
      </c>
      <c r="G446">
        <v>-1.2772107130611328</v>
      </c>
      <c r="H446" s="4">
        <f t="shared" si="35"/>
        <v>0</v>
      </c>
      <c r="I446" s="4">
        <f t="shared" si="36"/>
        <v>0</v>
      </c>
    </row>
    <row r="447" spans="1:9" x14ac:dyDescent="0.3">
      <c r="A447" s="5">
        <v>44699</v>
      </c>
      <c r="B447" s="4">
        <v>1421.25</v>
      </c>
      <c r="C447" s="4">
        <v>16302</v>
      </c>
      <c r="D447">
        <v>-7.7087622704793994E-3</v>
      </c>
      <c r="E447">
        <v>5.1115836124142229E-2</v>
      </c>
      <c r="F447">
        <v>1.3794423853094171</v>
      </c>
      <c r="G447">
        <v>-1.2772107130611328</v>
      </c>
      <c r="H447" s="4">
        <f t="shared" si="35"/>
        <v>0</v>
      </c>
      <c r="I447" s="4">
        <f t="shared" si="36"/>
        <v>0</v>
      </c>
    </row>
    <row r="448" spans="1:9" x14ac:dyDescent="0.3">
      <c r="A448" s="5">
        <v>44700</v>
      </c>
      <c r="B448" s="4">
        <v>1395.25</v>
      </c>
      <c r="C448" s="4">
        <v>15911</v>
      </c>
      <c r="D448">
        <v>0.17044222200067413</v>
      </c>
      <c r="E448">
        <v>5.1115836124142229E-2</v>
      </c>
      <c r="F448">
        <v>1.3794423853094171</v>
      </c>
      <c r="G448">
        <v>-1.2772107130611328</v>
      </c>
      <c r="H448" s="4">
        <f t="shared" si="35"/>
        <v>0</v>
      </c>
      <c r="I448" s="4">
        <f t="shared" si="36"/>
        <v>0</v>
      </c>
    </row>
    <row r="449" spans="1:9" x14ac:dyDescent="0.3">
      <c r="A449" s="5">
        <v>44701</v>
      </c>
      <c r="B449" s="4">
        <v>1412.75</v>
      </c>
      <c r="C449" s="4">
        <v>16136</v>
      </c>
      <c r="D449">
        <v>1.443405904223548E-2</v>
      </c>
      <c r="E449">
        <v>5.1115836124142229E-2</v>
      </c>
      <c r="F449">
        <v>1.3794423853094171</v>
      </c>
      <c r="G449">
        <v>-1.2772107130611328</v>
      </c>
      <c r="H449" s="4">
        <f t="shared" si="35"/>
        <v>0</v>
      </c>
      <c r="I449" s="4">
        <f t="shared" si="36"/>
        <v>0</v>
      </c>
    </row>
    <row r="450" spans="1:9" x14ac:dyDescent="0.3">
      <c r="A450" s="5">
        <v>44704</v>
      </c>
      <c r="B450" s="4">
        <v>1413.75</v>
      </c>
      <c r="C450" s="4">
        <v>16143</v>
      </c>
      <c r="D450">
        <v>2.1492596515427953E-2</v>
      </c>
      <c r="E450">
        <v>5.1115836124142229E-2</v>
      </c>
      <c r="F450">
        <v>1.3794423853094171</v>
      </c>
      <c r="G450">
        <v>-1.2772107130611328</v>
      </c>
      <c r="H450" s="4">
        <f t="shared" si="35"/>
        <v>0</v>
      </c>
      <c r="I450" s="4">
        <f t="shared" si="36"/>
        <v>0</v>
      </c>
    </row>
    <row r="451" spans="1:9" x14ac:dyDescent="0.3">
      <c r="A451" s="5">
        <v>44705</v>
      </c>
      <c r="B451" s="4">
        <v>1393.5</v>
      </c>
      <c r="C451" s="4">
        <v>15926</v>
      </c>
      <c r="D451">
        <v>5.6949298832194344E-2</v>
      </c>
      <c r="E451">
        <v>5.1115836124142229E-2</v>
      </c>
      <c r="F451">
        <v>1.3794423853094171</v>
      </c>
      <c r="G451">
        <v>-1.2772107130611328</v>
      </c>
      <c r="H451" s="4">
        <f t="shared" si="35"/>
        <v>0</v>
      </c>
      <c r="I451" s="4">
        <f t="shared" si="36"/>
        <v>0</v>
      </c>
    </row>
    <row r="452" spans="1:9" x14ac:dyDescent="0.3">
      <c r="A452" s="5">
        <v>44706</v>
      </c>
      <c r="B452" s="4">
        <v>1406.25</v>
      </c>
      <c r="C452" s="4">
        <v>16061</v>
      </c>
      <c r="D452">
        <v>6.2438230390696833E-2</v>
      </c>
      <c r="E452">
        <v>5.1115836124142229E-2</v>
      </c>
      <c r="F452">
        <v>1.3794423853094171</v>
      </c>
      <c r="G452">
        <v>-1.2772107130611328</v>
      </c>
      <c r="H452" s="4">
        <f t="shared" si="35"/>
        <v>0</v>
      </c>
      <c r="I452" s="4">
        <f t="shared" si="36"/>
        <v>0</v>
      </c>
    </row>
    <row r="453" spans="1:9" x14ac:dyDescent="0.3">
      <c r="A453" s="5">
        <v>44707</v>
      </c>
      <c r="B453" s="4">
        <v>1397.5</v>
      </c>
      <c r="C453" s="4">
        <v>15950</v>
      </c>
      <c r="D453">
        <v>2.7044705282205293E-2</v>
      </c>
      <c r="E453">
        <v>5.1115836124142229E-2</v>
      </c>
      <c r="F453">
        <v>1.3794423853094171</v>
      </c>
      <c r="G453">
        <v>-1.2772107130611328</v>
      </c>
      <c r="H453" s="4">
        <f t="shared" si="35"/>
        <v>0</v>
      </c>
      <c r="I453" s="4">
        <f t="shared" si="36"/>
        <v>0</v>
      </c>
    </row>
    <row r="454" spans="1:9" x14ac:dyDescent="0.3">
      <c r="A454" s="5">
        <v>44708</v>
      </c>
      <c r="B454" s="4">
        <v>1427.25</v>
      </c>
      <c r="C454" s="4">
        <v>16229</v>
      </c>
      <c r="D454">
        <v>4.749583897062238E-2</v>
      </c>
      <c r="E454">
        <v>5.1115836124142229E-2</v>
      </c>
      <c r="F454">
        <v>1.3794423853094171</v>
      </c>
      <c r="G454">
        <v>-1.2772107130611328</v>
      </c>
      <c r="H454" s="4">
        <f t="shared" si="35"/>
        <v>0</v>
      </c>
      <c r="I454" s="4">
        <f t="shared" si="36"/>
        <v>0</v>
      </c>
    </row>
    <row r="455" spans="1:9" x14ac:dyDescent="0.3">
      <c r="A455" s="5">
        <v>44711</v>
      </c>
      <c r="B455" s="4">
        <v>1455</v>
      </c>
      <c r="C455" s="4">
        <v>16559</v>
      </c>
      <c r="D455">
        <v>5.4677350930012907E-2</v>
      </c>
      <c r="E455">
        <v>5.1115836124142229E-2</v>
      </c>
      <c r="F455">
        <v>1.3794423853094171</v>
      </c>
      <c r="G455">
        <v>-1.2772107130611328</v>
      </c>
      <c r="H455" s="4">
        <f t="shared" si="35"/>
        <v>0</v>
      </c>
      <c r="I455" s="4">
        <f t="shared" si="36"/>
        <v>0</v>
      </c>
    </row>
    <row r="456" spans="1:9" x14ac:dyDescent="0.3">
      <c r="A456" s="5">
        <v>44712</v>
      </c>
      <c r="B456" s="4">
        <v>1450</v>
      </c>
      <c r="C456" s="4">
        <v>16681</v>
      </c>
      <c r="D456">
        <v>9.9926195718644376E-2</v>
      </c>
      <c r="E456">
        <v>5.1115836124142229E-2</v>
      </c>
      <c r="F456">
        <v>1.3794423853094171</v>
      </c>
      <c r="G456">
        <v>-1.2772107130611328</v>
      </c>
      <c r="H456" s="4">
        <f t="shared" si="35"/>
        <v>0</v>
      </c>
      <c r="I456" s="4">
        <f t="shared" si="36"/>
        <v>0</v>
      </c>
    </row>
    <row r="457" spans="1:9" x14ac:dyDescent="0.3">
      <c r="A457" s="5">
        <v>44713</v>
      </c>
      <c r="B457" s="4">
        <v>1440.5</v>
      </c>
      <c r="C457" s="4">
        <v>16608</v>
      </c>
      <c r="D457">
        <v>6.073236437576475E-2</v>
      </c>
      <c r="E457">
        <v>5.1115836124142229E-2</v>
      </c>
      <c r="F457">
        <v>1.3794423853094171</v>
      </c>
      <c r="G457">
        <v>-1.2772107130611328</v>
      </c>
      <c r="H457" s="4">
        <f t="shared" si="35"/>
        <v>0</v>
      </c>
      <c r="I457" s="4">
        <f t="shared" si="36"/>
        <v>0</v>
      </c>
    </row>
    <row r="458" spans="1:9" x14ac:dyDescent="0.3">
      <c r="A458" s="5">
        <v>44714</v>
      </c>
      <c r="B458" s="4">
        <v>1430</v>
      </c>
      <c r="C458" s="4">
        <v>16533</v>
      </c>
      <c r="D458">
        <v>1.8846906195990505E-2</v>
      </c>
      <c r="E458">
        <v>5.1115836124142229E-2</v>
      </c>
      <c r="F458">
        <v>1.3794423853094171</v>
      </c>
      <c r="G458">
        <v>-1.2772107130611328</v>
      </c>
      <c r="H458" s="4">
        <f t="shared" si="35"/>
        <v>0</v>
      </c>
      <c r="I458" s="4">
        <f t="shared" si="36"/>
        <v>0</v>
      </c>
    </row>
    <row r="459" spans="1:9" x14ac:dyDescent="0.3">
      <c r="A459" s="5">
        <v>44718</v>
      </c>
      <c r="B459" s="4">
        <v>1438.5</v>
      </c>
      <c r="C459" s="4">
        <v>16600</v>
      </c>
      <c r="D459">
        <v>5.8489979673967858E-3</v>
      </c>
      <c r="E459">
        <v>5.1115836124142229E-2</v>
      </c>
      <c r="F459">
        <v>1.3794423853094171</v>
      </c>
      <c r="G459">
        <v>-1.2772107130611328</v>
      </c>
      <c r="H459" s="4">
        <f t="shared" si="35"/>
        <v>0</v>
      </c>
      <c r="I459" s="4">
        <f t="shared" si="36"/>
        <v>0</v>
      </c>
    </row>
    <row r="460" spans="1:9" x14ac:dyDescent="0.3">
      <c r="A460" s="5">
        <v>44719</v>
      </c>
      <c r="B460" s="4">
        <v>1426.25</v>
      </c>
      <c r="C460" s="4">
        <v>16461</v>
      </c>
      <c r="D460">
        <v>5.3275800654418358E-2</v>
      </c>
      <c r="E460">
        <v>5.1115836124142229E-2</v>
      </c>
      <c r="F460">
        <v>1.3794423853094171</v>
      </c>
      <c r="G460">
        <v>-1.2772107130611328</v>
      </c>
      <c r="H460" s="4">
        <f t="shared" si="35"/>
        <v>0</v>
      </c>
      <c r="I460" s="4">
        <f t="shared" si="36"/>
        <v>0</v>
      </c>
    </row>
    <row r="461" spans="1:9" x14ac:dyDescent="0.3">
      <c r="A461" s="5">
        <v>44720</v>
      </c>
      <c r="B461" s="4">
        <v>1442.25</v>
      </c>
      <c r="C461" s="4">
        <v>16641</v>
      </c>
      <c r="D461">
        <v>3.0359879526897053E-2</v>
      </c>
      <c r="E461">
        <v>5.1115836124142229E-2</v>
      </c>
      <c r="F461">
        <v>1.3794423853094171</v>
      </c>
      <c r="G461">
        <v>-1.2772107130611328</v>
      </c>
      <c r="H461" s="4">
        <f t="shared" si="35"/>
        <v>0</v>
      </c>
      <c r="I461" s="4">
        <f t="shared" si="36"/>
        <v>0</v>
      </c>
    </row>
    <row r="462" spans="1:9" x14ac:dyDescent="0.3">
      <c r="A462" s="5">
        <v>44721</v>
      </c>
      <c r="B462" s="4">
        <v>1436.25</v>
      </c>
      <c r="C462" s="4">
        <v>16577</v>
      </c>
      <c r="D462">
        <v>4.543380551002469E-2</v>
      </c>
      <c r="E462">
        <v>5.1115836124142229E-2</v>
      </c>
      <c r="F462">
        <v>1.3794423853094171</v>
      </c>
      <c r="G462">
        <v>-1.2772107130611328</v>
      </c>
      <c r="H462" s="4">
        <f t="shared" si="35"/>
        <v>0</v>
      </c>
      <c r="I462" s="4">
        <f t="shared" si="36"/>
        <v>0</v>
      </c>
    </row>
    <row r="463" spans="1:9" x14ac:dyDescent="0.3">
      <c r="A463" s="5">
        <v>44722</v>
      </c>
      <c r="B463" s="4">
        <v>1427.25</v>
      </c>
      <c r="C463" s="4">
        <v>16474</v>
      </c>
      <c r="D463">
        <v>-1.5390922090087808E-2</v>
      </c>
      <c r="E463">
        <v>5.1115836124142229E-2</v>
      </c>
      <c r="F463">
        <v>1.3794423853094171</v>
      </c>
      <c r="G463">
        <v>-1.2772107130611328</v>
      </c>
      <c r="H463" s="4">
        <f t="shared" si="35"/>
        <v>0</v>
      </c>
      <c r="I463" s="4">
        <f t="shared" si="36"/>
        <v>0</v>
      </c>
    </row>
    <row r="464" spans="1:9" x14ac:dyDescent="0.3">
      <c r="A464" s="5">
        <v>44725</v>
      </c>
      <c r="B464" s="4">
        <v>1389.75</v>
      </c>
      <c r="C464" s="4">
        <v>16050</v>
      </c>
      <c r="D464">
        <v>2.5431272108205172E-2</v>
      </c>
      <c r="E464">
        <v>5.1115836124142229E-2</v>
      </c>
      <c r="F464">
        <v>1.3794423853094171</v>
      </c>
      <c r="G464">
        <v>-1.2772107130611328</v>
      </c>
      <c r="H464" s="4">
        <f t="shared" si="35"/>
        <v>0</v>
      </c>
      <c r="I464" s="4">
        <f t="shared" si="36"/>
        <v>0</v>
      </c>
    </row>
    <row r="465" spans="1:9" x14ac:dyDescent="0.3">
      <c r="A465" s="5">
        <v>44726</v>
      </c>
      <c r="B465" s="4">
        <v>1387.75</v>
      </c>
      <c r="C465" s="4">
        <v>16052</v>
      </c>
      <c r="D465">
        <v>-5.3300057840095774E-3</v>
      </c>
      <c r="E465">
        <v>5.1115836124142229E-2</v>
      </c>
      <c r="F465">
        <v>1.3794423853094171</v>
      </c>
      <c r="G465">
        <v>-1.2772107130611328</v>
      </c>
      <c r="H465" s="4">
        <f t="shared" si="35"/>
        <v>0</v>
      </c>
      <c r="I465" s="4">
        <f t="shared" si="36"/>
        <v>0</v>
      </c>
    </row>
    <row r="466" spans="1:9" x14ac:dyDescent="0.3">
      <c r="A466" s="5">
        <v>44727</v>
      </c>
      <c r="B466" s="4">
        <v>1384.25</v>
      </c>
      <c r="C466" s="4">
        <v>16061</v>
      </c>
      <c r="D466">
        <v>-7.5736190891381172E-2</v>
      </c>
      <c r="E466">
        <v>5.1115836124142229E-2</v>
      </c>
      <c r="F466">
        <v>1.3794423853094171</v>
      </c>
      <c r="G466">
        <v>-1.2772107130611328</v>
      </c>
      <c r="H466" s="4">
        <f t="shared" si="35"/>
        <v>0</v>
      </c>
      <c r="I466" s="4">
        <f t="shared" si="36"/>
        <v>0</v>
      </c>
    </row>
    <row r="467" spans="1:9" x14ac:dyDescent="0.3">
      <c r="A467" s="5">
        <v>44728</v>
      </c>
      <c r="B467" s="4">
        <v>1371.5</v>
      </c>
      <c r="C467" s="4">
        <v>15411</v>
      </c>
      <c r="D467">
        <v>0.51394808607787501</v>
      </c>
      <c r="E467">
        <v>5.1115836124142229E-2</v>
      </c>
      <c r="F467">
        <v>1.3794423853094171</v>
      </c>
      <c r="G467">
        <v>-1.2772107130611328</v>
      </c>
      <c r="H467" s="4">
        <f t="shared" si="35"/>
        <v>0</v>
      </c>
      <c r="I467" s="4">
        <f t="shared" si="36"/>
        <v>0</v>
      </c>
    </row>
    <row r="468" spans="1:9" x14ac:dyDescent="0.3">
      <c r="A468" s="5">
        <v>44729</v>
      </c>
      <c r="B468" s="4">
        <v>1349.25</v>
      </c>
      <c r="C468" s="4">
        <v>15202</v>
      </c>
      <c r="D468">
        <v>0.52724753145741088</v>
      </c>
      <c r="E468">
        <v>5.1115836124142229E-2</v>
      </c>
      <c r="F468">
        <v>1.3794423853094171</v>
      </c>
      <c r="G468">
        <v>-1.2772107130611328</v>
      </c>
      <c r="H468" s="4">
        <f t="shared" si="35"/>
        <v>0</v>
      </c>
      <c r="I468" s="4">
        <f t="shared" si="36"/>
        <v>0</v>
      </c>
    </row>
    <row r="469" spans="1:9" x14ac:dyDescent="0.3">
      <c r="A469" s="5">
        <v>44732</v>
      </c>
      <c r="B469" s="4">
        <v>1341</v>
      </c>
      <c r="C469" s="4">
        <v>15031</v>
      </c>
      <c r="D469">
        <v>0.48464840979453233</v>
      </c>
      <c r="E469">
        <v>5.1115836124142229E-2</v>
      </c>
      <c r="F469">
        <v>1.3794423853094171</v>
      </c>
      <c r="G469">
        <v>-1.2772107130611328</v>
      </c>
      <c r="H469" s="4">
        <f t="shared" si="35"/>
        <v>0</v>
      </c>
      <c r="I469" s="4">
        <f t="shared" si="36"/>
        <v>0</v>
      </c>
    </row>
    <row r="470" spans="1:9" x14ac:dyDescent="0.3">
      <c r="A470" s="5">
        <v>44733</v>
      </c>
      <c r="B470" s="4">
        <v>1368.5</v>
      </c>
      <c r="C470" s="4">
        <v>15346</v>
      </c>
      <c r="D470">
        <v>0.48001217261230028</v>
      </c>
      <c r="E470">
        <v>5.1115836124142229E-2</v>
      </c>
      <c r="F470">
        <v>1.3794423853094171</v>
      </c>
      <c r="G470">
        <v>-1.2772107130611328</v>
      </c>
      <c r="H470" s="4">
        <f t="shared" si="35"/>
        <v>0</v>
      </c>
      <c r="I470" s="4">
        <f t="shared" si="36"/>
        <v>0</v>
      </c>
    </row>
    <row r="471" spans="1:9" x14ac:dyDescent="0.3">
      <c r="A471" s="5">
        <v>44734</v>
      </c>
      <c r="B471" s="4">
        <v>1336.75</v>
      </c>
      <c r="C471" s="4">
        <v>15015</v>
      </c>
      <c r="D471">
        <v>0.48112393178368051</v>
      </c>
      <c r="E471">
        <v>5.1115836124142229E-2</v>
      </c>
      <c r="F471">
        <v>1.3794423853094171</v>
      </c>
      <c r="G471">
        <v>-1.2772107130611328</v>
      </c>
      <c r="H471" s="4">
        <f t="shared" si="35"/>
        <v>0</v>
      </c>
      <c r="I471" s="4">
        <f t="shared" si="36"/>
        <v>0</v>
      </c>
    </row>
    <row r="472" spans="1:9" x14ac:dyDescent="0.3">
      <c r="A472" s="5">
        <v>44735</v>
      </c>
      <c r="B472" s="4">
        <v>1330.25</v>
      </c>
      <c r="C472" s="4">
        <v>14939</v>
      </c>
      <c r="D472">
        <v>0.42308782668694478</v>
      </c>
      <c r="E472">
        <v>5.1115836124142229E-2</v>
      </c>
      <c r="F472">
        <v>1.3794423853094171</v>
      </c>
      <c r="G472">
        <v>-1.2772107130611328</v>
      </c>
      <c r="H472" s="4">
        <f t="shared" si="35"/>
        <v>0</v>
      </c>
      <c r="I472" s="4">
        <f t="shared" si="36"/>
        <v>0</v>
      </c>
    </row>
    <row r="473" spans="1:9" x14ac:dyDescent="0.3">
      <c r="A473" s="5">
        <v>44736</v>
      </c>
      <c r="B473" s="4">
        <v>1337.75</v>
      </c>
      <c r="C473" s="4">
        <v>15053</v>
      </c>
      <c r="D473">
        <v>0.40871676490533621</v>
      </c>
      <c r="E473">
        <v>5.1115836124142229E-2</v>
      </c>
      <c r="F473">
        <v>1.3794423853094171</v>
      </c>
      <c r="G473">
        <v>-1.2772107130611328</v>
      </c>
      <c r="H473" s="4">
        <f t="shared" si="35"/>
        <v>0</v>
      </c>
      <c r="I473" s="4">
        <f t="shared" si="36"/>
        <v>0</v>
      </c>
    </row>
    <row r="474" spans="1:9" x14ac:dyDescent="0.3">
      <c r="A474" s="5">
        <v>44739</v>
      </c>
      <c r="B474" s="4">
        <v>1357</v>
      </c>
      <c r="C474" s="4">
        <v>15277</v>
      </c>
      <c r="D474">
        <v>0.39942704508258409</v>
      </c>
      <c r="E474">
        <v>5.1115836124142229E-2</v>
      </c>
      <c r="F474">
        <v>1.3794423853094171</v>
      </c>
      <c r="G474">
        <v>-1.2772107130611328</v>
      </c>
      <c r="H474" s="4">
        <f t="shared" si="35"/>
        <v>0</v>
      </c>
      <c r="I474" s="4">
        <f t="shared" si="36"/>
        <v>0</v>
      </c>
    </row>
    <row r="475" spans="1:9" x14ac:dyDescent="0.3">
      <c r="A475" s="5">
        <v>44740</v>
      </c>
      <c r="B475" s="4">
        <v>1348.25</v>
      </c>
      <c r="C475" s="4">
        <v>15194</v>
      </c>
      <c r="D475">
        <v>0.39260375394008812</v>
      </c>
      <c r="E475">
        <v>5.1115836124142229E-2</v>
      </c>
      <c r="F475">
        <v>1.3794423853094171</v>
      </c>
      <c r="G475">
        <v>-1.2772107130611328</v>
      </c>
      <c r="H475" s="4">
        <f t="shared" si="35"/>
        <v>0</v>
      </c>
      <c r="I475" s="4">
        <f t="shared" si="36"/>
        <v>0</v>
      </c>
    </row>
    <row r="476" spans="1:9" x14ac:dyDescent="0.3">
      <c r="A476" s="5">
        <v>44741</v>
      </c>
      <c r="B476" s="4">
        <v>1335.5</v>
      </c>
      <c r="C476" s="4">
        <v>15016</v>
      </c>
      <c r="D476">
        <v>0.40642218070104508</v>
      </c>
      <c r="E476">
        <v>5.1115836124142229E-2</v>
      </c>
      <c r="F476">
        <v>1.3794423853094171</v>
      </c>
      <c r="G476">
        <v>-1.2772107130611328</v>
      </c>
      <c r="H476" s="4">
        <f t="shared" si="35"/>
        <v>0</v>
      </c>
      <c r="I476" s="4">
        <f t="shared" si="36"/>
        <v>0</v>
      </c>
    </row>
    <row r="477" spans="1:9" x14ac:dyDescent="0.3">
      <c r="A477" s="5">
        <v>44742</v>
      </c>
      <c r="B477" s="4">
        <v>1268</v>
      </c>
      <c r="C477" s="4">
        <v>14624</v>
      </c>
      <c r="D477">
        <v>0.23805528451061259</v>
      </c>
      <c r="E477">
        <v>5.1115836124142229E-2</v>
      </c>
      <c r="F477">
        <v>1.3794423853094171</v>
      </c>
      <c r="G477">
        <v>-1.2772107130611328</v>
      </c>
      <c r="H477" s="4">
        <f t="shared" si="35"/>
        <v>0</v>
      </c>
      <c r="I477" s="4">
        <f t="shared" si="36"/>
        <v>0</v>
      </c>
    </row>
    <row r="478" spans="1:9" x14ac:dyDescent="0.3">
      <c r="A478" s="5">
        <v>44743</v>
      </c>
      <c r="B478" s="4">
        <v>1234.75</v>
      </c>
      <c r="C478" s="4">
        <v>14175</v>
      </c>
      <c r="D478">
        <v>0.22132988580126164</v>
      </c>
      <c r="E478">
        <v>5.1115836124142229E-2</v>
      </c>
      <c r="F478">
        <v>1.3794423853094171</v>
      </c>
      <c r="G478">
        <v>-1.2772107130611328</v>
      </c>
      <c r="H478" s="4">
        <f t="shared" si="35"/>
        <v>0</v>
      </c>
      <c r="I478" s="4">
        <f t="shared" si="36"/>
        <v>0</v>
      </c>
    </row>
    <row r="479" spans="1:9" x14ac:dyDescent="0.3">
      <c r="A479" s="5">
        <v>44746</v>
      </c>
      <c r="B479" s="4">
        <v>1229.75</v>
      </c>
      <c r="C479" s="4">
        <v>14152</v>
      </c>
      <c r="D479">
        <v>9.7165406440841942E-2</v>
      </c>
      <c r="E479">
        <v>5.1115836124142229E-2</v>
      </c>
      <c r="F479">
        <v>1.3794423853094171</v>
      </c>
      <c r="G479">
        <v>-1.2772107130611328</v>
      </c>
      <c r="H479" s="4">
        <f t="shared" si="35"/>
        <v>0</v>
      </c>
      <c r="I479" s="4">
        <f t="shared" si="36"/>
        <v>0</v>
      </c>
    </row>
    <row r="480" spans="1:9" x14ac:dyDescent="0.3">
      <c r="A480" s="5">
        <v>44747</v>
      </c>
      <c r="B480" s="4">
        <v>1235.5</v>
      </c>
      <c r="C480" s="4">
        <v>14209</v>
      </c>
      <c r="D480">
        <v>0.19990368754946614</v>
      </c>
      <c r="E480">
        <v>5.1115836124142229E-2</v>
      </c>
      <c r="F480">
        <v>1.3794423853094171</v>
      </c>
      <c r="G480">
        <v>-1.2772107130611328</v>
      </c>
      <c r="H480" s="4">
        <f t="shared" si="35"/>
        <v>0</v>
      </c>
      <c r="I480" s="4">
        <f t="shared" si="36"/>
        <v>0</v>
      </c>
    </row>
    <row r="481" spans="1:9" x14ac:dyDescent="0.3">
      <c r="A481" s="5">
        <v>44748</v>
      </c>
      <c r="B481" s="4">
        <v>1204.25</v>
      </c>
      <c r="C481" s="4">
        <v>13879</v>
      </c>
      <c r="D481">
        <v>0.16747723869054507</v>
      </c>
      <c r="E481">
        <v>5.1115836124142229E-2</v>
      </c>
      <c r="F481">
        <v>1.3794423853094171</v>
      </c>
      <c r="G481">
        <v>-1.2772107130611328</v>
      </c>
      <c r="H481" s="4">
        <f t="shared" si="35"/>
        <v>0</v>
      </c>
      <c r="I481" s="4">
        <f t="shared" si="36"/>
        <v>0</v>
      </c>
    </row>
    <row r="482" spans="1:9" x14ac:dyDescent="0.3">
      <c r="A482" s="5">
        <v>44749</v>
      </c>
      <c r="B482" s="4">
        <v>1231</v>
      </c>
      <c r="C482" s="4">
        <v>14187</v>
      </c>
      <c r="D482">
        <v>0.21395718507242459</v>
      </c>
      <c r="E482">
        <v>5.1115836124142229E-2</v>
      </c>
      <c r="F482">
        <v>1.3794423853094171</v>
      </c>
      <c r="G482">
        <v>-1.2772107130611328</v>
      </c>
      <c r="H482" s="4">
        <f t="shared" si="35"/>
        <v>0</v>
      </c>
      <c r="I482" s="4">
        <f t="shared" si="36"/>
        <v>0</v>
      </c>
    </row>
    <row r="483" spans="1:9" x14ac:dyDescent="0.3">
      <c r="A483" s="5">
        <v>44750</v>
      </c>
      <c r="B483" s="4">
        <v>1247</v>
      </c>
      <c r="C483" s="4">
        <v>14332</v>
      </c>
      <c r="D483">
        <v>0.20831753270412207</v>
      </c>
      <c r="E483">
        <v>5.1115836124142229E-2</v>
      </c>
      <c r="F483">
        <v>1.3794423853094171</v>
      </c>
      <c r="G483">
        <v>-1.2772107130611328</v>
      </c>
      <c r="H483" s="4">
        <f t="shared" si="35"/>
        <v>0</v>
      </c>
      <c r="I483" s="4">
        <f t="shared" si="36"/>
        <v>0</v>
      </c>
    </row>
    <row r="484" spans="1:9" x14ac:dyDescent="0.3">
      <c r="A484" s="5">
        <v>44753</v>
      </c>
      <c r="B484" s="4">
        <v>1235.5</v>
      </c>
      <c r="C484" s="4">
        <v>14278</v>
      </c>
      <c r="D484">
        <v>0.10299156047911258</v>
      </c>
      <c r="E484">
        <v>5.1115836124142229E-2</v>
      </c>
      <c r="F484">
        <v>1.3794423853094171</v>
      </c>
      <c r="G484">
        <v>-1.2772107130611328</v>
      </c>
      <c r="H484" s="4">
        <f t="shared" si="35"/>
        <v>0</v>
      </c>
      <c r="I484" s="4">
        <f t="shared" si="36"/>
        <v>0</v>
      </c>
    </row>
    <row r="485" spans="1:9" x14ac:dyDescent="0.3">
      <c r="A485" s="5">
        <v>44754</v>
      </c>
      <c r="B485" s="4">
        <v>1205</v>
      </c>
      <c r="C485" s="4">
        <v>13914</v>
      </c>
      <c r="D485">
        <v>6.7548872632929413E-2</v>
      </c>
      <c r="E485">
        <v>5.1115836124142229E-2</v>
      </c>
      <c r="F485">
        <v>1.3794423853094171</v>
      </c>
      <c r="G485">
        <v>-1.2772107130611328</v>
      </c>
      <c r="H485" s="4">
        <f t="shared" si="35"/>
        <v>0</v>
      </c>
      <c r="I485" s="4">
        <f t="shared" si="36"/>
        <v>0</v>
      </c>
    </row>
    <row r="486" spans="1:9" x14ac:dyDescent="0.3">
      <c r="A486" s="5">
        <v>44755</v>
      </c>
      <c r="B486" s="4">
        <v>1239</v>
      </c>
      <c r="C486" s="4">
        <v>14281</v>
      </c>
      <c r="D486">
        <v>8.0199810851344061E-2</v>
      </c>
      <c r="E486">
        <v>5.1115836124142229E-2</v>
      </c>
      <c r="F486">
        <v>1.3794423853094171</v>
      </c>
      <c r="G486">
        <v>-1.2772107130611328</v>
      </c>
      <c r="H486" s="4">
        <f t="shared" si="35"/>
        <v>0</v>
      </c>
      <c r="I486" s="4">
        <f t="shared" si="36"/>
        <v>0</v>
      </c>
    </row>
    <row r="487" spans="1:9" x14ac:dyDescent="0.3">
      <c r="A487" s="5">
        <v>44756</v>
      </c>
      <c r="B487" s="4">
        <v>1244.5</v>
      </c>
      <c r="C487" s="4">
        <v>14386</v>
      </c>
      <c r="D487">
        <v>8.9634047944040035E-2</v>
      </c>
      <c r="E487">
        <v>5.1115836124142229E-2</v>
      </c>
      <c r="F487">
        <v>1.3794423853094171</v>
      </c>
      <c r="G487">
        <v>-1.2772107130611328</v>
      </c>
      <c r="H487" s="4">
        <f t="shared" si="35"/>
        <v>0</v>
      </c>
      <c r="I487" s="4">
        <f t="shared" si="36"/>
        <v>0</v>
      </c>
    </row>
    <row r="488" spans="1:9" x14ac:dyDescent="0.3">
      <c r="A488" s="5">
        <v>44757</v>
      </c>
      <c r="B488" s="4">
        <v>1251.5</v>
      </c>
      <c r="C488" s="4">
        <v>14479</v>
      </c>
      <c r="D488">
        <v>0.13195949509713248</v>
      </c>
      <c r="E488">
        <v>5.1115836124142229E-2</v>
      </c>
      <c r="F488">
        <v>1.3794423853094171</v>
      </c>
      <c r="G488">
        <v>-1.2772107130611328</v>
      </c>
      <c r="H488" s="4">
        <f t="shared" si="35"/>
        <v>0</v>
      </c>
      <c r="I488" s="4">
        <f t="shared" si="36"/>
        <v>0</v>
      </c>
    </row>
    <row r="489" spans="1:9" x14ac:dyDescent="0.3">
      <c r="A489" s="5">
        <v>44760</v>
      </c>
      <c r="B489" s="4">
        <v>1268</v>
      </c>
      <c r="C489" s="4">
        <v>14647</v>
      </c>
      <c r="D489">
        <v>0.12850238717502679</v>
      </c>
      <c r="E489">
        <v>5.1115836124142229E-2</v>
      </c>
      <c r="F489">
        <v>1.3794423853094171</v>
      </c>
      <c r="G489">
        <v>-1.2772107130611328</v>
      </c>
      <c r="H489" s="4">
        <f t="shared" si="35"/>
        <v>0</v>
      </c>
      <c r="I489" s="4">
        <f t="shared" si="36"/>
        <v>0</v>
      </c>
    </row>
    <row r="490" spans="1:9" x14ac:dyDescent="0.3">
      <c r="A490" s="5">
        <v>44761</v>
      </c>
      <c r="B490" s="4">
        <v>1268.5</v>
      </c>
      <c r="C490" s="4">
        <v>14678</v>
      </c>
      <c r="D490">
        <v>3.0535308877726011E-2</v>
      </c>
      <c r="E490">
        <v>5.1115836124142229E-2</v>
      </c>
      <c r="F490">
        <v>1.3794423853094171</v>
      </c>
      <c r="G490">
        <v>-1.2772107130611328</v>
      </c>
      <c r="H490" s="4">
        <f t="shared" si="35"/>
        <v>0</v>
      </c>
      <c r="I490" s="4">
        <f t="shared" si="36"/>
        <v>0</v>
      </c>
    </row>
    <row r="491" spans="1:9" x14ac:dyDescent="0.3">
      <c r="A491" s="5">
        <v>44762</v>
      </c>
      <c r="B491" s="4">
        <v>1274.75</v>
      </c>
      <c r="C491" s="4">
        <v>14713</v>
      </c>
      <c r="D491">
        <v>3.8406237076493398E-2</v>
      </c>
      <c r="E491">
        <v>5.1115836124142229E-2</v>
      </c>
      <c r="F491">
        <v>1.3794423853094171</v>
      </c>
      <c r="G491">
        <v>-1.2772107130611328</v>
      </c>
      <c r="H491" s="4">
        <f t="shared" si="35"/>
        <v>0</v>
      </c>
      <c r="I491" s="4">
        <f t="shared" si="36"/>
        <v>0</v>
      </c>
    </row>
    <row r="492" spans="1:9" x14ac:dyDescent="0.3">
      <c r="A492" s="5">
        <v>44763</v>
      </c>
      <c r="B492" s="4">
        <v>1293</v>
      </c>
      <c r="C492" s="4">
        <v>14747</v>
      </c>
      <c r="D492">
        <v>0.33982993170529435</v>
      </c>
      <c r="E492">
        <v>5.1115836124142229E-2</v>
      </c>
      <c r="F492">
        <v>1.3794423853094171</v>
      </c>
      <c r="G492">
        <v>-1.2772107130611328</v>
      </c>
      <c r="H492" s="4">
        <f t="shared" si="35"/>
        <v>0</v>
      </c>
      <c r="I492" s="4">
        <f t="shared" si="36"/>
        <v>0</v>
      </c>
    </row>
    <row r="493" spans="1:9" x14ac:dyDescent="0.3">
      <c r="A493" s="5">
        <v>44764</v>
      </c>
      <c r="B493" s="4">
        <v>1293</v>
      </c>
      <c r="C493" s="4">
        <v>14755</v>
      </c>
      <c r="D493">
        <v>0.3502922474084188</v>
      </c>
      <c r="E493">
        <v>5.1115836124142229E-2</v>
      </c>
      <c r="F493">
        <v>1.3794423853094171</v>
      </c>
      <c r="G493">
        <v>-1.2772107130611328</v>
      </c>
      <c r="H493" s="4">
        <f t="shared" si="35"/>
        <v>0</v>
      </c>
      <c r="I493" s="4">
        <f t="shared" si="36"/>
        <v>0</v>
      </c>
    </row>
    <row r="494" spans="1:9" x14ac:dyDescent="0.3">
      <c r="A494" s="5">
        <v>44767</v>
      </c>
      <c r="B494" s="4">
        <v>1295.25</v>
      </c>
      <c r="C494" s="4">
        <v>14793</v>
      </c>
      <c r="D494">
        <v>0.27764229686055164</v>
      </c>
      <c r="E494">
        <v>5.1115836124142229E-2</v>
      </c>
      <c r="F494">
        <v>1.3794423853094171</v>
      </c>
      <c r="G494">
        <v>-1.2772107130611328</v>
      </c>
      <c r="H494" s="4">
        <f t="shared" ref="H494:H557" si="37">IF(D494&gt;F494,999,)</f>
        <v>0</v>
      </c>
      <c r="I494" s="4">
        <f t="shared" ref="I494:I557" si="38">IF(D494&lt;G494,999,)</f>
        <v>0</v>
      </c>
    </row>
    <row r="495" spans="1:9" x14ac:dyDescent="0.3">
      <c r="A495" s="5">
        <v>44768</v>
      </c>
      <c r="B495" s="4">
        <v>1288.5</v>
      </c>
      <c r="C495" s="4">
        <v>14707</v>
      </c>
      <c r="D495">
        <v>0.21576504390772286</v>
      </c>
      <c r="E495">
        <v>5.1115836124142229E-2</v>
      </c>
      <c r="F495">
        <v>1.3794423853094171</v>
      </c>
      <c r="G495">
        <v>-1.2772107130611328</v>
      </c>
      <c r="H495" s="4">
        <f t="shared" si="37"/>
        <v>0</v>
      </c>
      <c r="I495" s="4">
        <f t="shared" si="38"/>
        <v>0</v>
      </c>
    </row>
    <row r="496" spans="1:9" x14ac:dyDescent="0.3">
      <c r="A496" s="5">
        <v>44769</v>
      </c>
      <c r="B496" s="4">
        <v>1293.5</v>
      </c>
      <c r="C496" s="4">
        <v>14791</v>
      </c>
      <c r="D496">
        <v>0.26394531082478861</v>
      </c>
      <c r="E496">
        <v>5.1115836124142229E-2</v>
      </c>
      <c r="F496">
        <v>1.3794423853094171</v>
      </c>
      <c r="G496">
        <v>-1.2772107130611328</v>
      </c>
      <c r="H496" s="4">
        <f t="shared" si="37"/>
        <v>0</v>
      </c>
      <c r="I496" s="4">
        <f t="shared" si="38"/>
        <v>0</v>
      </c>
    </row>
    <row r="497" spans="1:9" x14ac:dyDescent="0.3">
      <c r="A497" s="5">
        <v>44770</v>
      </c>
      <c r="B497" s="4">
        <v>1298</v>
      </c>
      <c r="C497" s="4">
        <v>14833</v>
      </c>
      <c r="D497">
        <v>0.12990735372268375</v>
      </c>
      <c r="E497">
        <v>5.1115836124142229E-2</v>
      </c>
      <c r="F497">
        <v>1.3794423853094171</v>
      </c>
      <c r="G497">
        <v>-1.2772107130611328</v>
      </c>
      <c r="H497" s="4">
        <f t="shared" si="37"/>
        <v>0</v>
      </c>
      <c r="I497" s="4">
        <f t="shared" si="38"/>
        <v>0</v>
      </c>
    </row>
    <row r="498" spans="1:9" x14ac:dyDescent="0.3">
      <c r="A498" s="5">
        <v>44771</v>
      </c>
      <c r="B498" s="4">
        <v>1297.5</v>
      </c>
      <c r="C498" s="4">
        <v>14940</v>
      </c>
      <c r="D498">
        <v>0.11427694746592569</v>
      </c>
      <c r="E498">
        <v>5.1115836124142229E-2</v>
      </c>
      <c r="F498">
        <v>1.3794423853094171</v>
      </c>
      <c r="G498">
        <v>-1.2772107130611328</v>
      </c>
      <c r="H498" s="4">
        <f t="shared" si="37"/>
        <v>0</v>
      </c>
      <c r="I498" s="4">
        <f t="shared" si="38"/>
        <v>0</v>
      </c>
    </row>
    <row r="499" spans="1:9" x14ac:dyDescent="0.3">
      <c r="A499" s="5">
        <v>44774</v>
      </c>
      <c r="B499" s="4">
        <v>1294</v>
      </c>
      <c r="C499" s="4">
        <v>14870</v>
      </c>
      <c r="D499">
        <v>0.21297064447943495</v>
      </c>
      <c r="E499">
        <v>5.1115836124142229E-2</v>
      </c>
      <c r="F499">
        <v>1.3794423853094171</v>
      </c>
      <c r="G499">
        <v>-1.2772107130611328</v>
      </c>
      <c r="H499" s="4">
        <f t="shared" si="37"/>
        <v>0</v>
      </c>
      <c r="I499" s="4">
        <f t="shared" si="38"/>
        <v>0</v>
      </c>
    </row>
    <row r="500" spans="1:9" x14ac:dyDescent="0.3">
      <c r="A500" s="5">
        <v>44775</v>
      </c>
      <c r="B500" s="4">
        <v>1273.75</v>
      </c>
      <c r="C500" s="4">
        <v>14645</v>
      </c>
      <c r="D500">
        <v>0.19488074785255735</v>
      </c>
      <c r="E500">
        <v>5.1115836124142229E-2</v>
      </c>
      <c r="F500">
        <v>1.3794423853094171</v>
      </c>
      <c r="G500">
        <v>-1.2772107130611328</v>
      </c>
      <c r="H500" s="4">
        <f t="shared" si="37"/>
        <v>0</v>
      </c>
      <c r="I500" s="4">
        <f t="shared" si="38"/>
        <v>0</v>
      </c>
    </row>
    <row r="501" spans="1:9" x14ac:dyDescent="0.3">
      <c r="A501" s="5">
        <v>44776</v>
      </c>
      <c r="B501" s="4">
        <v>1279</v>
      </c>
      <c r="C501" s="4">
        <v>14672</v>
      </c>
      <c r="D501">
        <v>0.20428330779452067</v>
      </c>
      <c r="E501">
        <v>5.1115836124142229E-2</v>
      </c>
      <c r="F501">
        <v>1.3794423853094171</v>
      </c>
      <c r="G501">
        <v>-1.2772107130611328</v>
      </c>
      <c r="H501" s="4">
        <f t="shared" si="37"/>
        <v>0</v>
      </c>
      <c r="I501" s="4">
        <f t="shared" si="38"/>
        <v>0</v>
      </c>
    </row>
    <row r="502" spans="1:9" x14ac:dyDescent="0.3">
      <c r="A502" s="5">
        <v>44777</v>
      </c>
      <c r="B502" s="4">
        <v>1277.75</v>
      </c>
      <c r="C502" s="4">
        <v>14654</v>
      </c>
      <c r="D502">
        <v>0.10490390190113265</v>
      </c>
      <c r="E502">
        <v>5.1115836124142229E-2</v>
      </c>
      <c r="F502">
        <v>1.3794423853094171</v>
      </c>
      <c r="G502">
        <v>-1.2772107130611328</v>
      </c>
      <c r="H502" s="4">
        <f t="shared" si="37"/>
        <v>0</v>
      </c>
      <c r="I502" s="4">
        <f t="shared" si="38"/>
        <v>0</v>
      </c>
    </row>
    <row r="503" spans="1:9" x14ac:dyDescent="0.3">
      <c r="A503" s="5">
        <v>44778</v>
      </c>
      <c r="B503" s="4">
        <v>1309.25</v>
      </c>
      <c r="C503" s="4">
        <v>15011</v>
      </c>
      <c r="D503">
        <v>5.3689575615510847E-2</v>
      </c>
      <c r="E503">
        <v>5.1115836124142229E-2</v>
      </c>
      <c r="F503">
        <v>1.3794423853094171</v>
      </c>
      <c r="G503">
        <v>-1.2772107130611328</v>
      </c>
      <c r="H503" s="4">
        <f t="shared" si="37"/>
        <v>0</v>
      </c>
      <c r="I503" s="4">
        <f t="shared" si="38"/>
        <v>0</v>
      </c>
    </row>
    <row r="504" spans="1:9" x14ac:dyDescent="0.3">
      <c r="A504" s="5">
        <v>44781</v>
      </c>
      <c r="B504" s="4">
        <v>1303</v>
      </c>
      <c r="C504" s="4">
        <v>14961</v>
      </c>
      <c r="D504">
        <v>0.11719932240953036</v>
      </c>
      <c r="E504">
        <v>5.1115836124142229E-2</v>
      </c>
      <c r="F504">
        <v>1.3794423853094171</v>
      </c>
      <c r="G504">
        <v>-1.2772107130611328</v>
      </c>
      <c r="H504" s="4">
        <f t="shared" si="37"/>
        <v>0</v>
      </c>
      <c r="I504" s="4">
        <f t="shared" si="38"/>
        <v>0</v>
      </c>
    </row>
    <row r="505" spans="1:9" x14ac:dyDescent="0.3">
      <c r="A505" s="5">
        <v>44782</v>
      </c>
      <c r="B505" s="4">
        <v>1310.75</v>
      </c>
      <c r="C505" s="4">
        <v>15016</v>
      </c>
      <c r="D505">
        <v>7.3735173192359976E-2</v>
      </c>
      <c r="E505">
        <v>5.1115836124142229E-2</v>
      </c>
      <c r="F505">
        <v>1.3794423853094171</v>
      </c>
      <c r="G505">
        <v>-1.2772107130611328</v>
      </c>
      <c r="H505" s="4">
        <f t="shared" si="37"/>
        <v>0</v>
      </c>
      <c r="I505" s="4">
        <f t="shared" si="38"/>
        <v>0</v>
      </c>
    </row>
    <row r="506" spans="1:9" x14ac:dyDescent="0.3">
      <c r="A506" s="5">
        <v>44783</v>
      </c>
      <c r="B506" s="4">
        <v>1298.75</v>
      </c>
      <c r="C506" s="4">
        <v>14878</v>
      </c>
      <c r="D506">
        <v>0.12870008825137277</v>
      </c>
      <c r="E506">
        <v>5.1115836124142229E-2</v>
      </c>
      <c r="F506">
        <v>1.3794423853094171</v>
      </c>
      <c r="G506">
        <v>-1.2772107130611328</v>
      </c>
      <c r="H506" s="4">
        <f t="shared" si="37"/>
        <v>0</v>
      </c>
      <c r="I506" s="4">
        <f t="shared" si="38"/>
        <v>0</v>
      </c>
    </row>
    <row r="507" spans="1:9" x14ac:dyDescent="0.3">
      <c r="A507" s="5">
        <v>44784</v>
      </c>
      <c r="B507" s="4">
        <v>1328</v>
      </c>
      <c r="C507" s="4">
        <v>15184</v>
      </c>
      <c r="D507">
        <v>2.9926508859058443E-2</v>
      </c>
      <c r="E507">
        <v>5.1115836124142229E-2</v>
      </c>
      <c r="F507">
        <v>1.3794423853094171</v>
      </c>
      <c r="G507">
        <v>-1.2772107130611328</v>
      </c>
      <c r="H507" s="4">
        <f t="shared" si="37"/>
        <v>0</v>
      </c>
      <c r="I507" s="4">
        <f t="shared" si="38"/>
        <v>0</v>
      </c>
    </row>
    <row r="508" spans="1:9" x14ac:dyDescent="0.3">
      <c r="A508" s="5">
        <v>44785</v>
      </c>
      <c r="B508" s="4">
        <v>1334.25</v>
      </c>
      <c r="C508" s="4">
        <v>15274</v>
      </c>
      <c r="D508">
        <v>3.3140975559049227E-2</v>
      </c>
      <c r="E508">
        <v>5.1115836124142229E-2</v>
      </c>
      <c r="F508">
        <v>1.3794423853094171</v>
      </c>
      <c r="G508">
        <v>-1.2772107130611328</v>
      </c>
      <c r="H508" s="4">
        <f t="shared" si="37"/>
        <v>0</v>
      </c>
      <c r="I508" s="4">
        <f t="shared" si="38"/>
        <v>0</v>
      </c>
    </row>
    <row r="509" spans="1:9" x14ac:dyDescent="0.3">
      <c r="A509" s="5">
        <v>44788</v>
      </c>
      <c r="B509" s="4">
        <v>1345.25</v>
      </c>
      <c r="C509" s="4">
        <v>15385</v>
      </c>
      <c r="D509">
        <v>7.1384451264995E-2</v>
      </c>
      <c r="E509">
        <v>5.1115836124142229E-2</v>
      </c>
      <c r="F509">
        <v>1.3794423853094171</v>
      </c>
      <c r="G509">
        <v>-1.2772107130611328</v>
      </c>
      <c r="H509" s="4">
        <f t="shared" si="37"/>
        <v>0</v>
      </c>
      <c r="I509" s="4">
        <f t="shared" si="38"/>
        <v>0</v>
      </c>
    </row>
    <row r="510" spans="1:9" x14ac:dyDescent="0.3">
      <c r="A510" s="5">
        <v>44789</v>
      </c>
      <c r="B510" s="4">
        <v>1347.25</v>
      </c>
      <c r="C510" s="4">
        <v>15425</v>
      </c>
      <c r="D510">
        <v>-1.0405869850754867E-2</v>
      </c>
      <c r="E510">
        <v>5.1115836124142229E-2</v>
      </c>
      <c r="F510">
        <v>1.3794423853094171</v>
      </c>
      <c r="G510">
        <v>-1.2772107130611328</v>
      </c>
      <c r="H510" s="4">
        <f t="shared" si="37"/>
        <v>0</v>
      </c>
      <c r="I510" s="4">
        <f t="shared" si="38"/>
        <v>0</v>
      </c>
    </row>
    <row r="511" spans="1:9" x14ac:dyDescent="0.3">
      <c r="A511" s="5">
        <v>44790</v>
      </c>
      <c r="B511" s="4">
        <v>1349.25</v>
      </c>
      <c r="C511" s="4">
        <v>15452</v>
      </c>
      <c r="D511">
        <v>2.8834799390670129E-2</v>
      </c>
      <c r="E511">
        <v>5.1115836124142229E-2</v>
      </c>
      <c r="F511">
        <v>1.3794423853094171</v>
      </c>
      <c r="G511">
        <v>-1.2772107130611328</v>
      </c>
      <c r="H511" s="4">
        <f t="shared" si="37"/>
        <v>0</v>
      </c>
      <c r="I511" s="4">
        <f t="shared" si="38"/>
        <v>0</v>
      </c>
    </row>
    <row r="512" spans="1:9" x14ac:dyDescent="0.3">
      <c r="A512" s="5">
        <v>44791</v>
      </c>
      <c r="B512" s="4">
        <v>1343.5</v>
      </c>
      <c r="C512" s="4">
        <v>15317</v>
      </c>
      <c r="D512">
        <v>0.1798289273609279</v>
      </c>
      <c r="E512">
        <v>5.1115836124142229E-2</v>
      </c>
      <c r="F512">
        <v>1.3794423853094171</v>
      </c>
      <c r="G512">
        <v>-1.2772107130611328</v>
      </c>
      <c r="H512" s="4">
        <f t="shared" si="37"/>
        <v>0</v>
      </c>
      <c r="I512" s="4">
        <f t="shared" si="38"/>
        <v>0</v>
      </c>
    </row>
    <row r="513" spans="1:9" x14ac:dyDescent="0.3">
      <c r="A513" s="5">
        <v>44792</v>
      </c>
      <c r="B513" s="4">
        <v>1345</v>
      </c>
      <c r="C513" s="4">
        <v>15354</v>
      </c>
      <c r="D513">
        <v>0.12915614020314575</v>
      </c>
      <c r="E513">
        <v>5.1115836124142229E-2</v>
      </c>
      <c r="F513">
        <v>1.3794423853094171</v>
      </c>
      <c r="G513">
        <v>-1.2772107130611328</v>
      </c>
      <c r="H513" s="4">
        <f t="shared" si="37"/>
        <v>0</v>
      </c>
      <c r="I513" s="4">
        <f t="shared" si="38"/>
        <v>0</v>
      </c>
    </row>
    <row r="514" spans="1:9" x14ac:dyDescent="0.3">
      <c r="A514" s="5">
        <v>44795</v>
      </c>
      <c r="B514" s="4">
        <v>1330.5</v>
      </c>
      <c r="C514" s="4">
        <v>15179</v>
      </c>
      <c r="D514">
        <v>0.17059083659683807</v>
      </c>
      <c r="E514">
        <v>5.1115836124142229E-2</v>
      </c>
      <c r="F514">
        <v>1.3794423853094171</v>
      </c>
      <c r="G514">
        <v>-1.2772107130611328</v>
      </c>
      <c r="H514" s="4">
        <f t="shared" si="37"/>
        <v>0</v>
      </c>
      <c r="I514" s="4">
        <f t="shared" si="38"/>
        <v>0</v>
      </c>
    </row>
    <row r="515" spans="1:9" x14ac:dyDescent="0.3">
      <c r="A515" s="5">
        <v>44796</v>
      </c>
      <c r="B515" s="4">
        <v>1314.5</v>
      </c>
      <c r="C515" s="4">
        <v>15028</v>
      </c>
      <c r="D515">
        <v>0.19300604784494491</v>
      </c>
      <c r="E515">
        <v>5.1115836124142229E-2</v>
      </c>
      <c r="F515">
        <v>1.3794423853094171</v>
      </c>
      <c r="G515">
        <v>-1.2772107130611328</v>
      </c>
      <c r="H515" s="4">
        <f t="shared" si="37"/>
        <v>0</v>
      </c>
      <c r="I515" s="4">
        <f t="shared" si="38"/>
        <v>0</v>
      </c>
    </row>
    <row r="516" spans="1:9" x14ac:dyDescent="0.3">
      <c r="A516" s="5">
        <v>44797</v>
      </c>
      <c r="B516" s="4">
        <v>1313.5</v>
      </c>
      <c r="C516" s="4">
        <v>15035</v>
      </c>
      <c r="D516">
        <v>0.12336427042406714</v>
      </c>
      <c r="E516">
        <v>5.1115836124142229E-2</v>
      </c>
      <c r="F516">
        <v>1.3794423853094171</v>
      </c>
      <c r="G516">
        <v>-1.2772107130611328</v>
      </c>
      <c r="H516" s="4">
        <f t="shared" si="37"/>
        <v>0</v>
      </c>
      <c r="I516" s="4">
        <f t="shared" si="38"/>
        <v>0</v>
      </c>
    </row>
    <row r="517" spans="1:9" x14ac:dyDescent="0.3">
      <c r="A517" s="5">
        <v>44798</v>
      </c>
      <c r="B517" s="4">
        <v>1325.5</v>
      </c>
      <c r="C517" s="4">
        <v>15170</v>
      </c>
      <c r="D517">
        <v>9.723448096189502E-2</v>
      </c>
      <c r="E517">
        <v>5.1115836124142229E-2</v>
      </c>
      <c r="F517">
        <v>1.3794423853094171</v>
      </c>
      <c r="G517">
        <v>-1.2772107130611328</v>
      </c>
      <c r="H517" s="4">
        <f t="shared" si="37"/>
        <v>0</v>
      </c>
      <c r="I517" s="4">
        <f t="shared" si="38"/>
        <v>0</v>
      </c>
    </row>
    <row r="518" spans="1:9" x14ac:dyDescent="0.3">
      <c r="A518" s="5">
        <v>44799</v>
      </c>
      <c r="B518" s="4">
        <v>1332.5</v>
      </c>
      <c r="C518" s="4">
        <v>15241</v>
      </c>
      <c r="D518">
        <v>0.12539129475875849</v>
      </c>
      <c r="E518">
        <v>5.1115836124142229E-2</v>
      </c>
      <c r="F518">
        <v>1.3794423853094171</v>
      </c>
      <c r="G518">
        <v>-1.2772107130611328</v>
      </c>
      <c r="H518" s="4">
        <f t="shared" si="37"/>
        <v>0</v>
      </c>
      <c r="I518" s="4">
        <f t="shared" si="38"/>
        <v>0</v>
      </c>
    </row>
    <row r="519" spans="1:9" x14ac:dyDescent="0.3">
      <c r="A519" s="5">
        <v>44802</v>
      </c>
      <c r="B519" s="4">
        <v>1295</v>
      </c>
      <c r="C519" s="4">
        <v>14820</v>
      </c>
      <c r="D519">
        <v>0.38346528502011579</v>
      </c>
      <c r="E519">
        <v>5.1115836124142229E-2</v>
      </c>
      <c r="F519">
        <v>1.3794423853094171</v>
      </c>
      <c r="G519">
        <v>-1.2772107130611328</v>
      </c>
      <c r="H519" s="4">
        <f t="shared" si="37"/>
        <v>0</v>
      </c>
      <c r="I519" s="4">
        <f t="shared" si="38"/>
        <v>0</v>
      </c>
    </row>
    <row r="520" spans="1:9" x14ac:dyDescent="0.3">
      <c r="A520" s="5">
        <v>44803</v>
      </c>
      <c r="B520" s="4">
        <v>1305.75</v>
      </c>
      <c r="C520" s="4">
        <v>14949</v>
      </c>
      <c r="D520">
        <v>3.1821026714165028E-2</v>
      </c>
      <c r="E520">
        <v>5.1115836124142229E-2</v>
      </c>
      <c r="F520">
        <v>1.3794423853094171</v>
      </c>
      <c r="G520">
        <v>-1.2772107130611328</v>
      </c>
      <c r="H520" s="4">
        <f t="shared" si="37"/>
        <v>0</v>
      </c>
      <c r="I520" s="4">
        <f t="shared" si="38"/>
        <v>0</v>
      </c>
    </row>
    <row r="521" spans="1:9" x14ac:dyDescent="0.3">
      <c r="A521" s="5">
        <v>44804</v>
      </c>
      <c r="B521" s="4">
        <v>1307</v>
      </c>
      <c r="C521" s="4">
        <v>15042</v>
      </c>
      <c r="D521">
        <v>0.19355925872921986</v>
      </c>
      <c r="E521">
        <v>5.1115836124142229E-2</v>
      </c>
      <c r="F521">
        <v>1.3794423853094171</v>
      </c>
      <c r="G521">
        <v>-1.2772107130611328</v>
      </c>
      <c r="H521" s="4">
        <f t="shared" si="37"/>
        <v>0</v>
      </c>
      <c r="I521" s="4">
        <f t="shared" si="38"/>
        <v>0</v>
      </c>
    </row>
    <row r="522" spans="1:9" x14ac:dyDescent="0.3">
      <c r="A522" s="5">
        <v>44805</v>
      </c>
      <c r="B522" s="4">
        <v>1282.5</v>
      </c>
      <c r="C522" s="4">
        <v>14737</v>
      </c>
      <c r="D522">
        <v>0.30619516460659268</v>
      </c>
      <c r="E522">
        <v>5.1115836124142229E-2</v>
      </c>
      <c r="F522">
        <v>1.3794423853094171</v>
      </c>
      <c r="G522">
        <v>-1.2772107130611328</v>
      </c>
      <c r="H522" s="4">
        <f t="shared" si="37"/>
        <v>0</v>
      </c>
      <c r="I522" s="4">
        <f t="shared" si="38"/>
        <v>0</v>
      </c>
    </row>
    <row r="523" spans="1:9" x14ac:dyDescent="0.3">
      <c r="A523" s="5">
        <v>44806</v>
      </c>
      <c r="B523" s="4">
        <v>1268.5</v>
      </c>
      <c r="C523" s="4">
        <v>14598</v>
      </c>
      <c r="D523">
        <v>0.40140542115712419</v>
      </c>
      <c r="E523">
        <v>5.1115836124142229E-2</v>
      </c>
      <c r="F523">
        <v>1.3794423853094171</v>
      </c>
      <c r="G523">
        <v>-1.2772107130611328</v>
      </c>
      <c r="H523" s="4">
        <f t="shared" si="37"/>
        <v>0</v>
      </c>
      <c r="I523" s="4">
        <f t="shared" si="38"/>
        <v>0</v>
      </c>
    </row>
    <row r="524" spans="1:9" x14ac:dyDescent="0.3">
      <c r="A524" s="5">
        <v>44809</v>
      </c>
      <c r="B524" s="4">
        <v>1272.75</v>
      </c>
      <c r="C524" s="4">
        <v>14613</v>
      </c>
      <c r="D524">
        <v>0.48434373044037954</v>
      </c>
      <c r="E524">
        <v>5.1115836124142229E-2</v>
      </c>
      <c r="F524">
        <v>1.3794423853094171</v>
      </c>
      <c r="G524">
        <v>-1.2772107130611328</v>
      </c>
      <c r="H524" s="4">
        <f t="shared" si="37"/>
        <v>0</v>
      </c>
      <c r="I524" s="4">
        <f t="shared" si="38"/>
        <v>0</v>
      </c>
    </row>
    <row r="525" spans="1:9" x14ac:dyDescent="0.3">
      <c r="A525" s="5">
        <v>44810</v>
      </c>
      <c r="B525" s="4">
        <v>1276.75</v>
      </c>
      <c r="C525" s="4">
        <v>14635</v>
      </c>
      <c r="D525">
        <v>0.54752232433664716</v>
      </c>
      <c r="E525">
        <v>5.1115836124142229E-2</v>
      </c>
      <c r="F525">
        <v>1.3794423853094171</v>
      </c>
      <c r="G525">
        <v>-1.2772107130611328</v>
      </c>
      <c r="H525" s="4">
        <f t="shared" si="37"/>
        <v>0</v>
      </c>
      <c r="I525" s="4">
        <f t="shared" si="38"/>
        <v>0</v>
      </c>
    </row>
    <row r="526" spans="1:9" x14ac:dyDescent="0.3">
      <c r="A526" s="5">
        <v>44811</v>
      </c>
      <c r="B526" s="4">
        <v>1254</v>
      </c>
      <c r="C526" s="4">
        <v>14357</v>
      </c>
      <c r="D526">
        <v>3.8190111005227951</v>
      </c>
      <c r="E526">
        <v>5.1115836124142229E-2</v>
      </c>
      <c r="F526">
        <v>1.3794423853094171</v>
      </c>
      <c r="G526">
        <v>-1.2772107130611328</v>
      </c>
      <c r="H526" s="4">
        <f t="shared" si="37"/>
        <v>999</v>
      </c>
      <c r="I526" s="4">
        <f t="shared" si="38"/>
        <v>0</v>
      </c>
    </row>
    <row r="527" spans="1:9" x14ac:dyDescent="0.3">
      <c r="A527" s="5">
        <v>44812</v>
      </c>
      <c r="B527" s="4">
        <v>1272.75</v>
      </c>
      <c r="C527" s="4">
        <v>14545</v>
      </c>
      <c r="D527">
        <v>-2.9911674035115645</v>
      </c>
      <c r="E527">
        <v>5.1115836124142229E-2</v>
      </c>
      <c r="F527">
        <v>1.3794423853094171</v>
      </c>
      <c r="G527">
        <v>-1.2772107130611328</v>
      </c>
      <c r="H527" s="4">
        <f t="shared" si="37"/>
        <v>0</v>
      </c>
      <c r="I527" s="4">
        <f t="shared" si="38"/>
        <v>999</v>
      </c>
    </row>
    <row r="528" spans="1:9" x14ac:dyDescent="0.3">
      <c r="A528" s="5">
        <v>44816</v>
      </c>
      <c r="B528" s="4">
        <v>1293.5</v>
      </c>
      <c r="C528" s="4">
        <v>14797</v>
      </c>
      <c r="D528">
        <v>-0.34441323877555885</v>
      </c>
      <c r="E528">
        <v>5.1115836124142229E-2</v>
      </c>
      <c r="F528">
        <v>1.3794423853094171</v>
      </c>
      <c r="G528">
        <v>-1.2772107130611328</v>
      </c>
      <c r="H528" s="4">
        <f t="shared" si="37"/>
        <v>0</v>
      </c>
      <c r="I528" s="4">
        <f t="shared" si="38"/>
        <v>0</v>
      </c>
    </row>
    <row r="529" spans="1:9" x14ac:dyDescent="0.3">
      <c r="A529" s="5">
        <v>44817</v>
      </c>
      <c r="B529" s="4">
        <v>1299.75</v>
      </c>
      <c r="C529" s="4">
        <v>14875</v>
      </c>
      <c r="D529">
        <v>-1.2441377977297241</v>
      </c>
      <c r="E529">
        <v>5.1115836124142229E-2</v>
      </c>
      <c r="F529">
        <v>1.3794423853094171</v>
      </c>
      <c r="G529">
        <v>-1.2772107130611328</v>
      </c>
      <c r="H529" s="4">
        <f t="shared" si="37"/>
        <v>0</v>
      </c>
      <c r="I529" s="4">
        <f t="shared" si="38"/>
        <v>0</v>
      </c>
    </row>
    <row r="530" spans="1:9" x14ac:dyDescent="0.3">
      <c r="A530" s="5">
        <v>44818</v>
      </c>
      <c r="B530" s="4">
        <v>1272</v>
      </c>
      <c r="C530" s="4">
        <v>14578</v>
      </c>
      <c r="D530">
        <v>-1.6152277175643894</v>
      </c>
      <c r="E530">
        <v>5.1115836124142229E-2</v>
      </c>
      <c r="F530">
        <v>1.3794423853094171</v>
      </c>
      <c r="G530">
        <v>-1.2772107130611328</v>
      </c>
      <c r="H530" s="4">
        <f t="shared" si="37"/>
        <v>0</v>
      </c>
      <c r="I530" s="4">
        <f t="shared" si="38"/>
        <v>999</v>
      </c>
    </row>
    <row r="531" spans="1:9" x14ac:dyDescent="0.3">
      <c r="A531" s="5">
        <v>44819</v>
      </c>
      <c r="B531" s="4">
        <v>1278.5</v>
      </c>
      <c r="C531" s="4">
        <v>14642</v>
      </c>
      <c r="D531">
        <v>-0.23082171620008632</v>
      </c>
      <c r="E531">
        <v>5.1115836124142229E-2</v>
      </c>
      <c r="F531">
        <v>1.3794423853094171</v>
      </c>
      <c r="G531">
        <v>-1.2772107130611328</v>
      </c>
      <c r="H531" s="4">
        <f t="shared" si="37"/>
        <v>0</v>
      </c>
      <c r="I531" s="4">
        <f t="shared" si="38"/>
        <v>0</v>
      </c>
    </row>
    <row r="532" spans="1:9" x14ac:dyDescent="0.3">
      <c r="A532" s="5">
        <v>44820</v>
      </c>
      <c r="B532" s="4">
        <v>1264.5</v>
      </c>
      <c r="C532" s="4">
        <v>14485</v>
      </c>
      <c r="D532">
        <v>-0.44148539346641652</v>
      </c>
      <c r="E532">
        <v>5.1115836124142229E-2</v>
      </c>
      <c r="F532">
        <v>1.3794423853094171</v>
      </c>
      <c r="G532">
        <v>-1.2772107130611328</v>
      </c>
      <c r="H532" s="4">
        <f t="shared" si="37"/>
        <v>0</v>
      </c>
      <c r="I532" s="4">
        <f t="shared" si="38"/>
        <v>0</v>
      </c>
    </row>
    <row r="533" spans="1:9" x14ac:dyDescent="0.3">
      <c r="A533" s="5">
        <v>44823</v>
      </c>
      <c r="B533" s="4">
        <v>1259.75</v>
      </c>
      <c r="C533" s="4">
        <v>14420</v>
      </c>
      <c r="D533">
        <v>-2.3361852822663155E-2</v>
      </c>
      <c r="E533">
        <v>5.1115836124142229E-2</v>
      </c>
      <c r="F533">
        <v>1.3794423853094171</v>
      </c>
      <c r="G533">
        <v>-1.2772107130611328</v>
      </c>
      <c r="H533" s="4">
        <f t="shared" si="37"/>
        <v>0</v>
      </c>
      <c r="I533" s="4">
        <f t="shared" si="38"/>
        <v>0</v>
      </c>
    </row>
    <row r="534" spans="1:9" x14ac:dyDescent="0.3">
      <c r="A534" s="5">
        <v>44824</v>
      </c>
      <c r="B534" s="4">
        <v>1269</v>
      </c>
      <c r="C534" s="4">
        <v>14558</v>
      </c>
      <c r="D534">
        <v>3.4663186059593627E-2</v>
      </c>
      <c r="E534">
        <v>5.1115836124142229E-2</v>
      </c>
      <c r="F534">
        <v>1.3794423853094171</v>
      </c>
      <c r="G534">
        <v>-1.2772107130611328</v>
      </c>
      <c r="H534" s="4">
        <f t="shared" si="37"/>
        <v>0</v>
      </c>
      <c r="I534" s="4">
        <f t="shared" si="38"/>
        <v>0</v>
      </c>
    </row>
    <row r="535" spans="1:9" x14ac:dyDescent="0.3">
      <c r="A535" s="5">
        <v>44825</v>
      </c>
      <c r="B535" s="4">
        <v>1257.5</v>
      </c>
      <c r="C535" s="4">
        <v>14402</v>
      </c>
      <c r="D535">
        <v>-8.5462142939310898E-2</v>
      </c>
      <c r="E535">
        <v>5.1115836124142229E-2</v>
      </c>
      <c r="F535">
        <v>1.3794423853094171</v>
      </c>
      <c r="G535">
        <v>-1.2772107130611328</v>
      </c>
      <c r="H535" s="4">
        <f t="shared" si="37"/>
        <v>0</v>
      </c>
      <c r="I535" s="4">
        <f t="shared" si="38"/>
        <v>0</v>
      </c>
    </row>
    <row r="536" spans="1:9" x14ac:dyDescent="0.3">
      <c r="A536" s="5">
        <v>44826</v>
      </c>
      <c r="B536" s="4">
        <v>1241.5</v>
      </c>
      <c r="C536" s="4">
        <v>14239</v>
      </c>
      <c r="D536">
        <v>-0.14070174435673413</v>
      </c>
      <c r="E536">
        <v>5.1115836124142229E-2</v>
      </c>
      <c r="F536">
        <v>1.3794423853094171</v>
      </c>
      <c r="G536">
        <v>-1.2772107130611328</v>
      </c>
      <c r="H536" s="4">
        <f t="shared" si="37"/>
        <v>0</v>
      </c>
      <c r="I536" s="4">
        <f t="shared" si="38"/>
        <v>0</v>
      </c>
    </row>
    <row r="537" spans="1:9" x14ac:dyDescent="0.3">
      <c r="A537" s="5">
        <v>44827</v>
      </c>
      <c r="B537" s="4">
        <v>1231</v>
      </c>
      <c r="C537" s="4">
        <v>14118</v>
      </c>
      <c r="D537">
        <v>-9.8107671509077132E-4</v>
      </c>
      <c r="E537">
        <v>5.1115836124142229E-2</v>
      </c>
      <c r="F537">
        <v>1.3794423853094171</v>
      </c>
      <c r="G537">
        <v>-1.2772107130611328</v>
      </c>
      <c r="H537" s="4">
        <f t="shared" si="37"/>
        <v>0</v>
      </c>
      <c r="I537" s="4">
        <f t="shared" si="38"/>
        <v>0</v>
      </c>
    </row>
    <row r="538" spans="1:9" x14ac:dyDescent="0.3">
      <c r="A538" s="5">
        <v>44830</v>
      </c>
      <c r="B538" s="4">
        <v>1202</v>
      </c>
      <c r="C538" s="4">
        <v>13762</v>
      </c>
      <c r="D538">
        <v>-3.6458972024023581E-2</v>
      </c>
      <c r="E538">
        <v>5.1115836124142229E-2</v>
      </c>
      <c r="F538">
        <v>1.3794423853094171</v>
      </c>
      <c r="G538">
        <v>-1.2772107130611328</v>
      </c>
      <c r="H538" s="4">
        <f t="shared" si="37"/>
        <v>0</v>
      </c>
      <c r="I538" s="4">
        <f t="shared" si="38"/>
        <v>0</v>
      </c>
    </row>
    <row r="539" spans="1:9" x14ac:dyDescent="0.3">
      <c r="A539" s="5">
        <v>44831</v>
      </c>
      <c r="B539" s="4">
        <v>1205.75</v>
      </c>
      <c r="C539" s="4">
        <v>13815</v>
      </c>
      <c r="D539">
        <v>-2.6574502398532852E-2</v>
      </c>
      <c r="E539">
        <v>5.1115836124142229E-2</v>
      </c>
      <c r="F539">
        <v>1.3794423853094171</v>
      </c>
      <c r="G539">
        <v>-1.2772107130611328</v>
      </c>
      <c r="H539" s="4">
        <f t="shared" si="37"/>
        <v>0</v>
      </c>
      <c r="I539" s="4">
        <f t="shared" si="38"/>
        <v>0</v>
      </c>
    </row>
    <row r="540" spans="1:9" x14ac:dyDescent="0.3">
      <c r="A540" s="5">
        <v>44832</v>
      </c>
      <c r="B540" s="4">
        <v>1179.5</v>
      </c>
      <c r="C540" s="4">
        <v>13515</v>
      </c>
      <c r="D540">
        <v>9.4732360185834932E-2</v>
      </c>
      <c r="E540">
        <v>5.1115836124142229E-2</v>
      </c>
      <c r="F540">
        <v>1.3794423853094171</v>
      </c>
      <c r="G540">
        <v>-1.2772107130611328</v>
      </c>
      <c r="H540" s="4">
        <f t="shared" si="37"/>
        <v>0</v>
      </c>
      <c r="I540" s="4">
        <f t="shared" si="38"/>
        <v>0</v>
      </c>
    </row>
    <row r="541" spans="1:9" x14ac:dyDescent="0.3">
      <c r="A541" s="5">
        <v>44833</v>
      </c>
      <c r="B541" s="4">
        <v>1178.75</v>
      </c>
      <c r="C541" s="4">
        <v>13523</v>
      </c>
      <c r="D541">
        <v>-2.6266022254453788E-2</v>
      </c>
      <c r="E541">
        <v>5.1115836124142229E-2</v>
      </c>
      <c r="F541">
        <v>1.3794423853094171</v>
      </c>
      <c r="G541">
        <v>-1.2772107130611328</v>
      </c>
      <c r="H541" s="4">
        <f t="shared" si="37"/>
        <v>0</v>
      </c>
      <c r="I541" s="4">
        <f t="shared" si="38"/>
        <v>0</v>
      </c>
    </row>
    <row r="542" spans="1:9" x14ac:dyDescent="0.3">
      <c r="A542" s="5">
        <v>44834</v>
      </c>
      <c r="B542" s="4">
        <v>1167.5</v>
      </c>
      <c r="C542" s="4">
        <v>13394</v>
      </c>
      <c r="D542">
        <v>-8.6607825084329085E-2</v>
      </c>
      <c r="E542">
        <v>5.1115836124142229E-2</v>
      </c>
      <c r="F542">
        <v>1.3794423853094171</v>
      </c>
      <c r="G542">
        <v>-1.2772107130611328</v>
      </c>
      <c r="H542" s="4">
        <f t="shared" si="37"/>
        <v>0</v>
      </c>
      <c r="I542" s="4">
        <f t="shared" si="38"/>
        <v>0</v>
      </c>
    </row>
    <row r="543" spans="1:9" x14ac:dyDescent="0.3">
      <c r="A543" s="5">
        <v>44837</v>
      </c>
      <c r="B543" s="4">
        <v>1161.25</v>
      </c>
      <c r="C543" s="4">
        <v>13303</v>
      </c>
      <c r="D543">
        <v>5.2781866148417502E-3</v>
      </c>
      <c r="E543">
        <v>5.1115836124142229E-2</v>
      </c>
      <c r="F543">
        <v>1.3794423853094171</v>
      </c>
      <c r="G543">
        <v>-1.2772107130611328</v>
      </c>
      <c r="H543" s="4">
        <f t="shared" si="37"/>
        <v>0</v>
      </c>
      <c r="I543" s="4">
        <f t="shared" si="38"/>
        <v>0</v>
      </c>
    </row>
    <row r="544" spans="1:9" x14ac:dyDescent="0.3">
      <c r="A544" s="5">
        <v>44838</v>
      </c>
      <c r="B544" s="4">
        <v>1185.5</v>
      </c>
      <c r="C544" s="4">
        <v>13593</v>
      </c>
      <c r="D544">
        <v>3.9027512765145274E-2</v>
      </c>
      <c r="E544">
        <v>5.1115836124142229E-2</v>
      </c>
      <c r="F544">
        <v>1.3794423853094171</v>
      </c>
      <c r="G544">
        <v>-1.2772107130611328</v>
      </c>
      <c r="H544" s="4">
        <f t="shared" si="37"/>
        <v>0</v>
      </c>
      <c r="I544" s="4">
        <f t="shared" si="38"/>
        <v>0</v>
      </c>
    </row>
    <row r="545" spans="1:9" x14ac:dyDescent="0.3">
      <c r="A545" s="5">
        <v>44839</v>
      </c>
      <c r="B545" s="4">
        <v>1208.25</v>
      </c>
      <c r="C545" s="4">
        <v>13814</v>
      </c>
      <c r="D545">
        <v>3.5503656335885987E-2</v>
      </c>
      <c r="E545">
        <v>5.1115836124142229E-2</v>
      </c>
      <c r="F545">
        <v>1.3794423853094171</v>
      </c>
      <c r="G545">
        <v>-1.2772107130611328</v>
      </c>
      <c r="H545" s="4">
        <f t="shared" si="37"/>
        <v>0</v>
      </c>
      <c r="I545" s="4">
        <f t="shared" si="38"/>
        <v>0</v>
      </c>
    </row>
    <row r="546" spans="1:9" x14ac:dyDescent="0.3">
      <c r="A546" s="5">
        <v>44840</v>
      </c>
      <c r="B546" s="4">
        <v>1212</v>
      </c>
      <c r="C546" s="4">
        <v>13871</v>
      </c>
      <c r="D546">
        <v>-7.4122686184035558E-2</v>
      </c>
      <c r="E546">
        <v>5.1115836124142229E-2</v>
      </c>
      <c r="F546">
        <v>1.3794423853094171</v>
      </c>
      <c r="G546">
        <v>-1.2772107130611328</v>
      </c>
      <c r="H546" s="4">
        <f t="shared" si="37"/>
        <v>0</v>
      </c>
      <c r="I546" s="4">
        <f t="shared" si="38"/>
        <v>0</v>
      </c>
    </row>
    <row r="547" spans="1:9" x14ac:dyDescent="0.3">
      <c r="A547" s="5">
        <v>44841</v>
      </c>
      <c r="B547" s="4">
        <v>1196.25</v>
      </c>
      <c r="C547" s="4">
        <v>13688</v>
      </c>
      <c r="D547">
        <v>-3.8635962524153106E-2</v>
      </c>
      <c r="E547">
        <v>5.1115836124142229E-2</v>
      </c>
      <c r="F547">
        <v>1.3794423853094171</v>
      </c>
      <c r="G547">
        <v>-1.2772107130611328</v>
      </c>
      <c r="H547" s="4">
        <f t="shared" si="37"/>
        <v>0</v>
      </c>
      <c r="I547" s="4">
        <f t="shared" si="38"/>
        <v>0</v>
      </c>
    </row>
    <row r="548" spans="1:9" x14ac:dyDescent="0.3">
      <c r="A548" s="5">
        <v>44845</v>
      </c>
      <c r="B548" s="4">
        <v>1146.5</v>
      </c>
      <c r="C548" s="4">
        <v>13090</v>
      </c>
      <c r="D548">
        <v>-3.7990697439114839E-2</v>
      </c>
      <c r="E548">
        <v>5.1115836124142229E-2</v>
      </c>
      <c r="F548">
        <v>1.3794423853094171</v>
      </c>
      <c r="G548">
        <v>-1.2772107130611328</v>
      </c>
      <c r="H548" s="4">
        <f t="shared" si="37"/>
        <v>0</v>
      </c>
      <c r="I548" s="4">
        <f t="shared" si="38"/>
        <v>0</v>
      </c>
    </row>
    <row r="549" spans="1:9" x14ac:dyDescent="0.3">
      <c r="A549" s="5">
        <v>44846</v>
      </c>
      <c r="B549" s="4">
        <v>1147.5</v>
      </c>
      <c r="C549" s="4">
        <v>13072</v>
      </c>
      <c r="D549">
        <v>-2.2203266924668948E-2</v>
      </c>
      <c r="E549">
        <v>5.1115836124142229E-2</v>
      </c>
      <c r="F549">
        <v>1.3794423853094171</v>
      </c>
      <c r="G549">
        <v>-1.2772107130611328</v>
      </c>
      <c r="H549" s="4">
        <f t="shared" si="37"/>
        <v>0</v>
      </c>
      <c r="I549" s="4">
        <f t="shared" si="38"/>
        <v>0</v>
      </c>
    </row>
    <row r="550" spans="1:9" x14ac:dyDescent="0.3">
      <c r="A550" s="5">
        <v>44847</v>
      </c>
      <c r="B550" s="4">
        <v>1131.25</v>
      </c>
      <c r="C550" s="4">
        <v>12869</v>
      </c>
      <c r="D550">
        <v>0.12325885791306197</v>
      </c>
      <c r="E550">
        <v>5.1115836124142229E-2</v>
      </c>
      <c r="F550">
        <v>1.3794423853094171</v>
      </c>
      <c r="G550">
        <v>-1.2772107130611328</v>
      </c>
      <c r="H550" s="4">
        <f t="shared" si="37"/>
        <v>0</v>
      </c>
      <c r="I550" s="4">
        <f t="shared" si="38"/>
        <v>0</v>
      </c>
    </row>
    <row r="551" spans="1:9" x14ac:dyDescent="0.3">
      <c r="A551" s="5">
        <v>44848</v>
      </c>
      <c r="B551" s="4">
        <v>1154</v>
      </c>
      <c r="C551" s="4">
        <v>13168</v>
      </c>
      <c r="D551">
        <v>8.5263711926275673E-2</v>
      </c>
      <c r="E551">
        <v>5.1115836124142229E-2</v>
      </c>
      <c r="F551">
        <v>1.3794423853094171</v>
      </c>
      <c r="G551">
        <v>-1.2772107130611328</v>
      </c>
      <c r="H551" s="4">
        <f t="shared" si="37"/>
        <v>0</v>
      </c>
      <c r="I551" s="4">
        <f t="shared" si="38"/>
        <v>0</v>
      </c>
    </row>
    <row r="552" spans="1:9" x14ac:dyDescent="0.3">
      <c r="A552" s="5">
        <v>44851</v>
      </c>
      <c r="B552" s="4">
        <v>1139.5</v>
      </c>
      <c r="C552" s="4">
        <v>12978</v>
      </c>
      <c r="D552">
        <v>2.5359796652905942E-2</v>
      </c>
      <c r="E552">
        <v>5.1115836124142229E-2</v>
      </c>
      <c r="F552">
        <v>1.3794423853094171</v>
      </c>
      <c r="G552">
        <v>-1.2772107130611328</v>
      </c>
      <c r="H552" s="4">
        <f t="shared" si="37"/>
        <v>0</v>
      </c>
      <c r="I552" s="4">
        <f t="shared" si="38"/>
        <v>0</v>
      </c>
    </row>
    <row r="553" spans="1:9" x14ac:dyDescent="0.3">
      <c r="A553" s="5">
        <v>44852</v>
      </c>
      <c r="B553" s="4">
        <v>1150.5</v>
      </c>
      <c r="C553" s="4">
        <v>13100</v>
      </c>
      <c r="D553">
        <v>-5.3521136126075022E-2</v>
      </c>
      <c r="E553">
        <v>5.1115836124142229E-2</v>
      </c>
      <c r="F553">
        <v>1.3794423853094171</v>
      </c>
      <c r="G553">
        <v>-1.2772107130611328</v>
      </c>
      <c r="H553" s="4">
        <f t="shared" si="37"/>
        <v>0</v>
      </c>
      <c r="I553" s="4">
        <f t="shared" si="38"/>
        <v>0</v>
      </c>
    </row>
    <row r="554" spans="1:9" x14ac:dyDescent="0.3">
      <c r="A554" s="5">
        <v>44853</v>
      </c>
      <c r="B554" s="4">
        <v>1139.25</v>
      </c>
      <c r="C554" s="4">
        <v>12999</v>
      </c>
      <c r="D554">
        <v>4.6164643846250387E-2</v>
      </c>
      <c r="E554">
        <v>5.1115836124142229E-2</v>
      </c>
      <c r="F554">
        <v>1.3794423853094171</v>
      </c>
      <c r="G554">
        <v>-1.2772107130611328</v>
      </c>
      <c r="H554" s="4">
        <f t="shared" si="37"/>
        <v>0</v>
      </c>
      <c r="I554" s="4">
        <f t="shared" si="38"/>
        <v>0</v>
      </c>
    </row>
    <row r="555" spans="1:9" x14ac:dyDescent="0.3">
      <c r="A555" s="5">
        <v>44854</v>
      </c>
      <c r="B555" s="4">
        <v>1134</v>
      </c>
      <c r="C555" s="4">
        <v>12898</v>
      </c>
      <c r="D555">
        <v>-0.1013536442608276</v>
      </c>
      <c r="E555">
        <v>5.1115836124142229E-2</v>
      </c>
      <c r="F555">
        <v>1.3794423853094171</v>
      </c>
      <c r="G555">
        <v>-1.2772107130611328</v>
      </c>
      <c r="H555" s="4">
        <f t="shared" si="37"/>
        <v>0</v>
      </c>
      <c r="I555" s="4">
        <f t="shared" si="38"/>
        <v>0</v>
      </c>
    </row>
    <row r="556" spans="1:9" x14ac:dyDescent="0.3">
      <c r="A556" s="5">
        <v>44855</v>
      </c>
      <c r="B556" s="4">
        <v>1129.5</v>
      </c>
      <c r="C556" s="4">
        <v>12805</v>
      </c>
      <c r="D556">
        <v>-2.5655116923546478E-2</v>
      </c>
      <c r="E556">
        <v>5.1115836124142229E-2</v>
      </c>
      <c r="F556">
        <v>1.3794423853094171</v>
      </c>
      <c r="G556">
        <v>-1.2772107130611328</v>
      </c>
      <c r="H556" s="4">
        <f t="shared" si="37"/>
        <v>0</v>
      </c>
      <c r="I556" s="4">
        <f t="shared" si="38"/>
        <v>0</v>
      </c>
    </row>
    <row r="557" spans="1:9" x14ac:dyDescent="0.3">
      <c r="A557" s="5">
        <v>44858</v>
      </c>
      <c r="B557" s="4">
        <v>1134.75</v>
      </c>
      <c r="C557" s="4">
        <v>12884</v>
      </c>
      <c r="D557">
        <v>4.4861205807036592E-2</v>
      </c>
      <c r="E557">
        <v>5.1115836124142229E-2</v>
      </c>
      <c r="F557">
        <v>1.3794423853094171</v>
      </c>
      <c r="G557">
        <v>-1.2772107130611328</v>
      </c>
      <c r="H557" s="4">
        <f t="shared" si="37"/>
        <v>0</v>
      </c>
      <c r="I557" s="4">
        <f t="shared" si="38"/>
        <v>0</v>
      </c>
    </row>
    <row r="558" spans="1:9" x14ac:dyDescent="0.3">
      <c r="A558" s="5">
        <v>44859</v>
      </c>
      <c r="B558" s="4">
        <v>1119.75</v>
      </c>
      <c r="C558" s="4">
        <v>12685</v>
      </c>
      <c r="D558">
        <v>3.0398765036819608E-2</v>
      </c>
      <c r="E558">
        <v>5.1115836124142229E-2</v>
      </c>
      <c r="F558">
        <v>1.3794423853094171</v>
      </c>
      <c r="G558">
        <v>-1.2772107130611328</v>
      </c>
      <c r="H558" s="4">
        <f t="shared" ref="H558:H621" si="39">IF(D558&gt;F558,999,)</f>
        <v>0</v>
      </c>
      <c r="I558" s="4">
        <f t="shared" ref="I558:I621" si="40">IF(D558&lt;G558,999,)</f>
        <v>0</v>
      </c>
    </row>
    <row r="559" spans="1:9" x14ac:dyDescent="0.3">
      <c r="A559" s="5">
        <v>44860</v>
      </c>
      <c r="B559" s="4">
        <v>1127</v>
      </c>
      <c r="C559" s="4">
        <v>12741</v>
      </c>
      <c r="D559">
        <v>2.0020488467889324E-2</v>
      </c>
      <c r="E559">
        <v>5.1115836124142229E-2</v>
      </c>
      <c r="F559">
        <v>1.3794423853094171</v>
      </c>
      <c r="G559">
        <v>-1.2772107130611328</v>
      </c>
      <c r="H559" s="4">
        <f t="shared" si="39"/>
        <v>0</v>
      </c>
      <c r="I559" s="4">
        <f t="shared" si="40"/>
        <v>0</v>
      </c>
    </row>
    <row r="560" spans="1:9" x14ac:dyDescent="0.3">
      <c r="A560" s="5">
        <v>44861</v>
      </c>
      <c r="B560" s="4">
        <v>1142.5</v>
      </c>
      <c r="C560" s="4">
        <v>12956</v>
      </c>
      <c r="D560">
        <v>5.5698352023269178E-2</v>
      </c>
      <c r="E560">
        <v>5.1115836124142229E-2</v>
      </c>
      <c r="F560">
        <v>1.3794423853094171</v>
      </c>
      <c r="G560">
        <v>-1.2772107130611328</v>
      </c>
      <c r="H560" s="4">
        <f t="shared" si="39"/>
        <v>0</v>
      </c>
      <c r="I560" s="4">
        <f t="shared" si="40"/>
        <v>0</v>
      </c>
    </row>
    <row r="561" spans="1:9" x14ac:dyDescent="0.3">
      <c r="A561" s="5">
        <v>44862</v>
      </c>
      <c r="B561" s="4">
        <v>1128.25</v>
      </c>
      <c r="C561" s="4">
        <v>12767</v>
      </c>
      <c r="D561">
        <v>-4.3773953073929381E-2</v>
      </c>
      <c r="E561">
        <v>5.1115836124142229E-2</v>
      </c>
      <c r="F561">
        <v>1.3794423853094171</v>
      </c>
      <c r="G561">
        <v>-1.2772107130611328</v>
      </c>
      <c r="H561" s="4">
        <f t="shared" si="39"/>
        <v>0</v>
      </c>
      <c r="I561" s="4">
        <f t="shared" si="40"/>
        <v>0</v>
      </c>
    </row>
    <row r="562" spans="1:9" x14ac:dyDescent="0.3">
      <c r="A562" s="5">
        <v>44865</v>
      </c>
      <c r="B562" s="4">
        <v>1144.25</v>
      </c>
      <c r="C562" s="4">
        <v>12943</v>
      </c>
      <c r="D562">
        <v>-1.1402690029222009E-2</v>
      </c>
      <c r="E562">
        <v>5.1115836124142229E-2</v>
      </c>
      <c r="F562">
        <v>1.3794423853094171</v>
      </c>
      <c r="G562">
        <v>-1.2772107130611328</v>
      </c>
      <c r="H562" s="4">
        <f t="shared" si="39"/>
        <v>0</v>
      </c>
      <c r="I562" s="4">
        <f t="shared" si="40"/>
        <v>0</v>
      </c>
    </row>
    <row r="563" spans="1:9" x14ac:dyDescent="0.3">
      <c r="A563" s="5">
        <v>44866</v>
      </c>
      <c r="B563" s="4">
        <v>1152.75</v>
      </c>
      <c r="C563" s="4">
        <v>13033</v>
      </c>
      <c r="D563">
        <v>-7.2677829818638589E-3</v>
      </c>
      <c r="E563">
        <v>5.1115836124142229E-2</v>
      </c>
      <c r="F563">
        <v>1.3794423853094171</v>
      </c>
      <c r="G563">
        <v>-1.2772107130611328</v>
      </c>
      <c r="H563" s="4">
        <f t="shared" si="39"/>
        <v>0</v>
      </c>
      <c r="I563" s="4">
        <f t="shared" si="40"/>
        <v>0</v>
      </c>
    </row>
    <row r="564" spans="1:9" x14ac:dyDescent="0.3">
      <c r="A564" s="5">
        <v>44867</v>
      </c>
      <c r="B564" s="4">
        <v>1153.75</v>
      </c>
      <c r="C564" s="4">
        <v>13084</v>
      </c>
      <c r="D564">
        <v>-2.9731399874510452E-2</v>
      </c>
      <c r="E564">
        <v>5.1115836124142229E-2</v>
      </c>
      <c r="F564">
        <v>1.3794423853094171</v>
      </c>
      <c r="G564">
        <v>-1.2772107130611328</v>
      </c>
      <c r="H564" s="4">
        <f t="shared" si="39"/>
        <v>0</v>
      </c>
      <c r="I564" s="4">
        <f t="shared" si="40"/>
        <v>0</v>
      </c>
    </row>
    <row r="565" spans="1:9" x14ac:dyDescent="0.3">
      <c r="A565" s="5">
        <v>44868</v>
      </c>
      <c r="B565" s="4">
        <v>1143.25</v>
      </c>
      <c r="C565" s="4">
        <v>12957</v>
      </c>
      <c r="D565">
        <v>-5.4013193791522668E-2</v>
      </c>
      <c r="E565">
        <v>5.1115836124142229E-2</v>
      </c>
      <c r="F565">
        <v>1.3794423853094171</v>
      </c>
      <c r="G565">
        <v>-1.2772107130611328</v>
      </c>
      <c r="H565" s="4">
        <f t="shared" si="39"/>
        <v>0</v>
      </c>
      <c r="I565" s="4">
        <f t="shared" si="40"/>
        <v>0</v>
      </c>
    </row>
    <row r="566" spans="1:9" x14ac:dyDescent="0.3">
      <c r="A566" s="5">
        <v>44869</v>
      </c>
      <c r="B566" s="4">
        <v>1149.25</v>
      </c>
      <c r="C566" s="4">
        <v>13029</v>
      </c>
      <c r="D566">
        <v>4.159608935281855E-3</v>
      </c>
      <c r="E566">
        <v>5.1115836124142229E-2</v>
      </c>
      <c r="F566">
        <v>1.3794423853094171</v>
      </c>
      <c r="G566">
        <v>-1.2772107130611328</v>
      </c>
      <c r="H566" s="4">
        <f t="shared" si="39"/>
        <v>0</v>
      </c>
      <c r="I566" s="4">
        <f t="shared" si="40"/>
        <v>0</v>
      </c>
    </row>
    <row r="567" spans="1:9" x14ac:dyDescent="0.3">
      <c r="A567" s="5">
        <v>44872</v>
      </c>
      <c r="B567" s="4">
        <v>1166.5</v>
      </c>
      <c r="C567" s="4">
        <v>13225</v>
      </c>
      <c r="D567">
        <v>2.5436881455043942E-3</v>
      </c>
      <c r="E567">
        <v>5.1115836124142229E-2</v>
      </c>
      <c r="F567">
        <v>1.3794423853094171</v>
      </c>
      <c r="G567">
        <v>-1.2772107130611328</v>
      </c>
      <c r="H567" s="4">
        <f t="shared" si="39"/>
        <v>0</v>
      </c>
      <c r="I567" s="4">
        <f t="shared" si="40"/>
        <v>0</v>
      </c>
    </row>
    <row r="568" spans="1:9" x14ac:dyDescent="0.3">
      <c r="A568" s="5">
        <v>44873</v>
      </c>
      <c r="B568" s="4">
        <v>1176.5</v>
      </c>
      <c r="C568" s="4">
        <v>13333</v>
      </c>
      <c r="D568">
        <v>-2.9730362442315184E-2</v>
      </c>
      <c r="E568">
        <v>5.1115836124142229E-2</v>
      </c>
      <c r="F568">
        <v>1.3794423853094171</v>
      </c>
      <c r="G568">
        <v>-1.2772107130611328</v>
      </c>
      <c r="H568" s="4">
        <f t="shared" si="39"/>
        <v>0</v>
      </c>
      <c r="I568" s="4">
        <f t="shared" si="40"/>
        <v>0</v>
      </c>
    </row>
    <row r="569" spans="1:9" x14ac:dyDescent="0.3">
      <c r="A569" s="5">
        <v>44874</v>
      </c>
      <c r="B569" s="4">
        <v>1198.5</v>
      </c>
      <c r="C569" s="4">
        <v>13593</v>
      </c>
      <c r="D569">
        <v>-0.11925828212784649</v>
      </c>
      <c r="E569">
        <v>5.1115836124142229E-2</v>
      </c>
      <c r="F569">
        <v>1.3794423853094171</v>
      </c>
      <c r="G569">
        <v>-1.2772107130611328</v>
      </c>
      <c r="H569" s="4">
        <f t="shared" si="39"/>
        <v>0</v>
      </c>
      <c r="I569" s="4">
        <f t="shared" si="40"/>
        <v>0</v>
      </c>
    </row>
    <row r="570" spans="1:9" x14ac:dyDescent="0.3">
      <c r="A570" s="5">
        <v>44875</v>
      </c>
      <c r="B570" s="4">
        <v>1190.75</v>
      </c>
      <c r="C570" s="4">
        <v>13486</v>
      </c>
      <c r="D570">
        <v>-4.3416647384849773E-2</v>
      </c>
      <c r="E570">
        <v>5.1115836124142229E-2</v>
      </c>
      <c r="F570">
        <v>1.3794423853094171</v>
      </c>
      <c r="G570">
        <v>-1.2772107130611328</v>
      </c>
      <c r="H570" s="4">
        <f t="shared" si="39"/>
        <v>0</v>
      </c>
      <c r="I570" s="4">
        <f t="shared" si="40"/>
        <v>0</v>
      </c>
    </row>
    <row r="571" spans="1:9" x14ac:dyDescent="0.3">
      <c r="A571" s="5">
        <v>44876</v>
      </c>
      <c r="B571" s="4">
        <v>1243.25</v>
      </c>
      <c r="C571" s="4">
        <v>14054</v>
      </c>
      <c r="D571">
        <v>0.18044800359108695</v>
      </c>
      <c r="E571">
        <v>5.1115836124142229E-2</v>
      </c>
      <c r="F571">
        <v>1.3794423853094171</v>
      </c>
      <c r="G571">
        <v>-1.2772107130611328</v>
      </c>
      <c r="H571" s="4">
        <f t="shared" si="39"/>
        <v>0</v>
      </c>
      <c r="I571" s="4">
        <f t="shared" si="40"/>
        <v>0</v>
      </c>
    </row>
    <row r="572" spans="1:9" x14ac:dyDescent="0.3">
      <c r="A572" s="5">
        <v>44879</v>
      </c>
      <c r="B572" s="4">
        <v>1247.5</v>
      </c>
      <c r="C572" s="4">
        <v>14125</v>
      </c>
      <c r="D572">
        <v>9.1526515766127083</v>
      </c>
      <c r="E572">
        <v>5.1115836124142229E-2</v>
      </c>
      <c r="F572">
        <v>1.3794423853094171</v>
      </c>
      <c r="G572">
        <v>-1.2772107130611328</v>
      </c>
      <c r="H572" s="4">
        <f t="shared" si="39"/>
        <v>999</v>
      </c>
      <c r="I572" s="4">
        <f t="shared" si="40"/>
        <v>0</v>
      </c>
    </row>
    <row r="573" spans="1:9" x14ac:dyDescent="0.3">
      <c r="A573" s="5">
        <v>44880</v>
      </c>
      <c r="B573" s="4">
        <v>1280.5</v>
      </c>
      <c r="C573" s="4">
        <v>14524</v>
      </c>
      <c r="D573">
        <v>-0.61411875498552537</v>
      </c>
      <c r="E573">
        <v>5.1115836124142229E-2</v>
      </c>
      <c r="F573">
        <v>1.3794423853094171</v>
      </c>
      <c r="G573">
        <v>-1.2772107130611328</v>
      </c>
      <c r="H573" s="4">
        <f t="shared" si="39"/>
        <v>0</v>
      </c>
      <c r="I573" s="4">
        <f t="shared" si="40"/>
        <v>0</v>
      </c>
    </row>
    <row r="574" spans="1:9" x14ac:dyDescent="0.3">
      <c r="A574" s="5">
        <v>44881</v>
      </c>
      <c r="B574" s="4">
        <v>1282.75</v>
      </c>
      <c r="C574" s="4">
        <v>14499</v>
      </c>
      <c r="D574">
        <v>-0.40408504859896066</v>
      </c>
      <c r="E574">
        <v>5.1115836124142229E-2</v>
      </c>
      <c r="F574">
        <v>1.3794423853094171</v>
      </c>
      <c r="G574">
        <v>-1.2772107130611328</v>
      </c>
      <c r="H574" s="4">
        <f t="shared" si="39"/>
        <v>0</v>
      </c>
      <c r="I574" s="4">
        <f t="shared" si="40"/>
        <v>0</v>
      </c>
    </row>
    <row r="575" spans="1:9" x14ac:dyDescent="0.3">
      <c r="A575" s="5">
        <v>44882</v>
      </c>
      <c r="B575" s="4">
        <v>1282.75</v>
      </c>
      <c r="C575" s="4">
        <v>14511</v>
      </c>
      <c r="D575">
        <v>-0.14839084677155157</v>
      </c>
      <c r="E575">
        <v>5.1115836124142229E-2</v>
      </c>
      <c r="F575">
        <v>1.3794423853094171</v>
      </c>
      <c r="G575">
        <v>-1.2772107130611328</v>
      </c>
      <c r="H575" s="4">
        <f t="shared" si="39"/>
        <v>0</v>
      </c>
      <c r="I575" s="4">
        <f t="shared" si="40"/>
        <v>0</v>
      </c>
    </row>
    <row r="576" spans="1:9" x14ac:dyDescent="0.3">
      <c r="A576" s="5">
        <v>44883</v>
      </c>
      <c r="B576" s="4">
        <v>1275.75</v>
      </c>
      <c r="C576" s="4">
        <v>14465</v>
      </c>
      <c r="D576">
        <v>-0.27418948297526446</v>
      </c>
      <c r="E576">
        <v>5.1115836124142229E-2</v>
      </c>
      <c r="F576">
        <v>1.3794423853094171</v>
      </c>
      <c r="G576">
        <v>-1.2772107130611328</v>
      </c>
      <c r="H576" s="4">
        <f t="shared" si="39"/>
        <v>0</v>
      </c>
      <c r="I576" s="4">
        <f t="shared" si="40"/>
        <v>0</v>
      </c>
    </row>
    <row r="577" spans="1:9" x14ac:dyDescent="0.3">
      <c r="A577" s="5">
        <v>44886</v>
      </c>
      <c r="B577" s="4">
        <v>1271.75</v>
      </c>
      <c r="C577" s="4">
        <v>14431</v>
      </c>
      <c r="D577">
        <v>-0.10684880677732894</v>
      </c>
      <c r="E577">
        <v>5.1115836124142229E-2</v>
      </c>
      <c r="F577">
        <v>1.3794423853094171</v>
      </c>
      <c r="G577">
        <v>-1.2772107130611328</v>
      </c>
      <c r="H577" s="4">
        <f t="shared" si="39"/>
        <v>0</v>
      </c>
      <c r="I577" s="4">
        <f t="shared" si="40"/>
        <v>0</v>
      </c>
    </row>
    <row r="578" spans="1:9" x14ac:dyDescent="0.3">
      <c r="A578" s="5">
        <v>44887</v>
      </c>
      <c r="B578" s="4">
        <v>1275.25</v>
      </c>
      <c r="C578" s="4">
        <v>14504</v>
      </c>
      <c r="D578">
        <v>-0.29781036825375645</v>
      </c>
      <c r="E578">
        <v>5.1115836124142229E-2</v>
      </c>
      <c r="F578">
        <v>1.3794423853094171</v>
      </c>
      <c r="G578">
        <v>-1.2772107130611328</v>
      </c>
      <c r="H578" s="4">
        <f t="shared" si="39"/>
        <v>0</v>
      </c>
      <c r="I578" s="4">
        <f t="shared" si="40"/>
        <v>0</v>
      </c>
    </row>
    <row r="579" spans="1:9" x14ac:dyDescent="0.3">
      <c r="A579" s="5">
        <v>44888</v>
      </c>
      <c r="B579" s="4">
        <v>1286.25</v>
      </c>
      <c r="C579" s="4">
        <v>14599</v>
      </c>
      <c r="D579">
        <v>-4.9524743304153108E-2</v>
      </c>
      <c r="E579">
        <v>5.1115836124142229E-2</v>
      </c>
      <c r="F579">
        <v>1.3794423853094171</v>
      </c>
      <c r="G579">
        <v>-1.2772107130611328</v>
      </c>
      <c r="H579" s="4">
        <f t="shared" si="39"/>
        <v>0</v>
      </c>
      <c r="I579" s="4">
        <f t="shared" si="40"/>
        <v>0</v>
      </c>
    </row>
    <row r="580" spans="1:9" x14ac:dyDescent="0.3">
      <c r="A580" s="5">
        <v>44889</v>
      </c>
      <c r="B580" s="4">
        <v>1301</v>
      </c>
      <c r="C580" s="4">
        <v>14774</v>
      </c>
      <c r="D580">
        <v>-0.10946194241719885</v>
      </c>
      <c r="E580">
        <v>5.1115836124142229E-2</v>
      </c>
      <c r="F580">
        <v>1.3794423853094171</v>
      </c>
      <c r="G580">
        <v>-1.2772107130611328</v>
      </c>
      <c r="H580" s="4">
        <f t="shared" si="39"/>
        <v>0</v>
      </c>
      <c r="I580" s="4">
        <f t="shared" si="40"/>
        <v>0</v>
      </c>
    </row>
    <row r="581" spans="1:9" x14ac:dyDescent="0.3">
      <c r="A581" s="5">
        <v>44890</v>
      </c>
      <c r="B581" s="4">
        <v>1296.5</v>
      </c>
      <c r="C581" s="4">
        <v>14710</v>
      </c>
      <c r="D581">
        <v>8.7152092532629819</v>
      </c>
      <c r="E581">
        <v>5.1115836124142229E-2</v>
      </c>
      <c r="F581">
        <v>1.3794423853094171</v>
      </c>
      <c r="G581">
        <v>-1.2772107130611328</v>
      </c>
      <c r="H581" s="4">
        <f t="shared" si="39"/>
        <v>999</v>
      </c>
      <c r="I581" s="4">
        <f t="shared" si="40"/>
        <v>0</v>
      </c>
    </row>
    <row r="582" spans="1:9" x14ac:dyDescent="0.3">
      <c r="A582" s="5">
        <v>44893</v>
      </c>
      <c r="B582" s="4">
        <v>1277</v>
      </c>
      <c r="C582" s="4">
        <v>14474</v>
      </c>
      <c r="D582">
        <v>-1.5056923241079905</v>
      </c>
      <c r="E582">
        <v>5.1115836124142229E-2</v>
      </c>
      <c r="F582">
        <v>1.3794423853094171</v>
      </c>
      <c r="G582">
        <v>-1.2772107130611328</v>
      </c>
      <c r="H582" s="4">
        <f t="shared" si="39"/>
        <v>0</v>
      </c>
      <c r="I582" s="4">
        <f t="shared" si="40"/>
        <v>999</v>
      </c>
    </row>
    <row r="583" spans="1:9" x14ac:dyDescent="0.3">
      <c r="A583" s="5">
        <v>44894</v>
      </c>
      <c r="B583" s="4">
        <v>1291</v>
      </c>
      <c r="C583" s="4">
        <v>14660</v>
      </c>
      <c r="D583">
        <v>-1.4203779894605861</v>
      </c>
      <c r="E583">
        <v>5.1115836124142229E-2</v>
      </c>
      <c r="F583">
        <v>1.3794423853094171</v>
      </c>
      <c r="G583">
        <v>-1.2772107130611328</v>
      </c>
      <c r="H583" s="4">
        <f t="shared" si="39"/>
        <v>0</v>
      </c>
      <c r="I583" s="4">
        <f t="shared" si="40"/>
        <v>999</v>
      </c>
    </row>
    <row r="584" spans="1:9" x14ac:dyDescent="0.3">
      <c r="A584" s="5">
        <v>44895</v>
      </c>
      <c r="B584" s="4">
        <v>1300.5</v>
      </c>
      <c r="C584" s="4">
        <v>14802</v>
      </c>
      <c r="D584">
        <v>1.2134137121082393</v>
      </c>
      <c r="E584">
        <v>5.1115836124142229E-2</v>
      </c>
      <c r="F584">
        <v>1.3794423853094171</v>
      </c>
      <c r="G584">
        <v>-1.2772107130611328</v>
      </c>
      <c r="H584" s="4">
        <f t="shared" si="39"/>
        <v>0</v>
      </c>
      <c r="I584" s="4">
        <f t="shared" si="40"/>
        <v>0</v>
      </c>
    </row>
    <row r="585" spans="1:9" x14ac:dyDescent="0.3">
      <c r="A585" s="5">
        <v>44896</v>
      </c>
      <c r="B585" s="4">
        <v>1314.25</v>
      </c>
      <c r="C585" s="4">
        <v>14980</v>
      </c>
      <c r="D585">
        <v>0.19925936822174944</v>
      </c>
      <c r="E585">
        <v>5.1115836124142229E-2</v>
      </c>
      <c r="F585">
        <v>1.3794423853094171</v>
      </c>
      <c r="G585">
        <v>-1.2772107130611328</v>
      </c>
      <c r="H585" s="4">
        <f t="shared" si="39"/>
        <v>0</v>
      </c>
      <c r="I585" s="4">
        <f t="shared" si="40"/>
        <v>0</v>
      </c>
    </row>
    <row r="586" spans="1:9" x14ac:dyDescent="0.3">
      <c r="A586" s="5">
        <v>44897</v>
      </c>
      <c r="B586" s="4">
        <v>1307</v>
      </c>
      <c r="C586" s="4">
        <v>14884</v>
      </c>
      <c r="D586">
        <v>0.37350180589987331</v>
      </c>
      <c r="E586">
        <v>5.1115836124142229E-2</v>
      </c>
      <c r="F586">
        <v>1.3794423853094171</v>
      </c>
      <c r="G586">
        <v>-1.2772107130611328</v>
      </c>
      <c r="H586" s="4">
        <f t="shared" si="39"/>
        <v>0</v>
      </c>
      <c r="I586" s="4">
        <f t="shared" si="40"/>
        <v>0</v>
      </c>
    </row>
    <row r="587" spans="1:9" x14ac:dyDescent="0.3">
      <c r="A587" s="5">
        <v>44900</v>
      </c>
      <c r="B587" s="4">
        <v>1311.25</v>
      </c>
      <c r="C587" s="4">
        <v>14930</v>
      </c>
      <c r="D587">
        <v>0.19851988899265033</v>
      </c>
      <c r="E587">
        <v>5.1115836124142229E-2</v>
      </c>
      <c r="F587">
        <v>1.3794423853094171</v>
      </c>
      <c r="G587">
        <v>-1.2772107130611328</v>
      </c>
      <c r="H587" s="4">
        <f t="shared" si="39"/>
        <v>0</v>
      </c>
      <c r="I587" s="4">
        <f t="shared" si="40"/>
        <v>0</v>
      </c>
    </row>
    <row r="588" spans="1:9" x14ac:dyDescent="0.3">
      <c r="A588" s="5">
        <v>44901</v>
      </c>
      <c r="B588" s="4">
        <v>1289.25</v>
      </c>
      <c r="C588" s="4">
        <v>14679</v>
      </c>
      <c r="D588">
        <v>0.29779664751407936</v>
      </c>
      <c r="E588">
        <v>5.1115836124142229E-2</v>
      </c>
      <c r="F588">
        <v>1.3794423853094171</v>
      </c>
      <c r="G588">
        <v>-1.2772107130611328</v>
      </c>
      <c r="H588" s="4">
        <f t="shared" si="39"/>
        <v>0</v>
      </c>
      <c r="I588" s="4">
        <f t="shared" si="40"/>
        <v>0</v>
      </c>
    </row>
    <row r="589" spans="1:9" x14ac:dyDescent="0.3">
      <c r="A589" s="5">
        <v>44902</v>
      </c>
      <c r="B589" s="4">
        <v>1285.25</v>
      </c>
      <c r="C589" s="4">
        <v>14625</v>
      </c>
      <c r="D589">
        <v>4.6526050168355065E-2</v>
      </c>
      <c r="E589">
        <v>5.1115836124142229E-2</v>
      </c>
      <c r="F589">
        <v>1.3794423853094171</v>
      </c>
      <c r="G589">
        <v>-1.2772107130611328</v>
      </c>
      <c r="H589" s="4">
        <f t="shared" si="39"/>
        <v>0</v>
      </c>
      <c r="I589" s="4">
        <f t="shared" si="40"/>
        <v>0</v>
      </c>
    </row>
    <row r="590" spans="1:9" x14ac:dyDescent="0.3">
      <c r="A590" s="5">
        <v>44903</v>
      </c>
      <c r="B590" s="4">
        <v>1273.75</v>
      </c>
      <c r="C590" s="4">
        <v>14495</v>
      </c>
      <c r="D590">
        <v>0.57994415124531984</v>
      </c>
      <c r="E590">
        <v>5.1115836124142229E-2</v>
      </c>
      <c r="F590">
        <v>1.3794423853094171</v>
      </c>
      <c r="G590">
        <v>-1.2772107130611328</v>
      </c>
      <c r="H590" s="4">
        <f t="shared" si="39"/>
        <v>0</v>
      </c>
      <c r="I590" s="4">
        <f t="shared" si="40"/>
        <v>0</v>
      </c>
    </row>
    <row r="591" spans="1:9" x14ac:dyDescent="0.3">
      <c r="A591" s="5">
        <v>44904</v>
      </c>
      <c r="B591" s="4">
        <v>1290.25</v>
      </c>
      <c r="C591" s="4">
        <v>14709</v>
      </c>
      <c r="D591">
        <v>-3.83951091212512E-2</v>
      </c>
      <c r="E591">
        <v>5.1115836124142229E-2</v>
      </c>
      <c r="F591">
        <v>1.3794423853094171</v>
      </c>
      <c r="G591">
        <v>-1.2772107130611328</v>
      </c>
      <c r="H591" s="4">
        <f t="shared" si="39"/>
        <v>0</v>
      </c>
      <c r="I591" s="4">
        <f t="shared" si="40"/>
        <v>0</v>
      </c>
    </row>
    <row r="592" spans="1:9" x14ac:dyDescent="0.3">
      <c r="A592" s="5">
        <v>44907</v>
      </c>
      <c r="B592" s="4">
        <v>1279</v>
      </c>
      <c r="C592" s="4">
        <v>14583</v>
      </c>
      <c r="D592">
        <v>0.27180951779709989</v>
      </c>
      <c r="E592">
        <v>5.1115836124142229E-2</v>
      </c>
      <c r="F592">
        <v>1.3794423853094171</v>
      </c>
      <c r="G592">
        <v>-1.2772107130611328</v>
      </c>
      <c r="H592" s="4">
        <f t="shared" si="39"/>
        <v>0</v>
      </c>
      <c r="I592" s="4">
        <f t="shared" si="40"/>
        <v>0</v>
      </c>
    </row>
    <row r="593" spans="1:9" x14ac:dyDescent="0.3">
      <c r="A593" s="5">
        <v>44908</v>
      </c>
      <c r="B593" s="4">
        <v>1274.25</v>
      </c>
      <c r="C593" s="4">
        <v>14518</v>
      </c>
      <c r="D593">
        <v>0.11279431237306055</v>
      </c>
      <c r="E593">
        <v>5.1115836124142229E-2</v>
      </c>
      <c r="F593">
        <v>1.3794423853094171</v>
      </c>
      <c r="G593">
        <v>-1.2772107130611328</v>
      </c>
      <c r="H593" s="4">
        <f t="shared" si="39"/>
        <v>0</v>
      </c>
      <c r="I593" s="4">
        <f t="shared" si="40"/>
        <v>0</v>
      </c>
    </row>
    <row r="594" spans="1:9" x14ac:dyDescent="0.3">
      <c r="A594" s="5">
        <v>44909</v>
      </c>
      <c r="B594" s="4">
        <v>1288.5</v>
      </c>
      <c r="C594" s="4">
        <v>14710</v>
      </c>
      <c r="D594">
        <v>0.15000933967958635</v>
      </c>
      <c r="E594">
        <v>5.1115836124142229E-2</v>
      </c>
      <c r="F594">
        <v>1.3794423853094171</v>
      </c>
      <c r="G594">
        <v>-1.2772107130611328</v>
      </c>
      <c r="H594" s="4">
        <f t="shared" si="39"/>
        <v>0</v>
      </c>
      <c r="I594" s="4">
        <f t="shared" si="40"/>
        <v>0</v>
      </c>
    </row>
    <row r="595" spans="1:9" x14ac:dyDescent="0.3">
      <c r="A595" s="5">
        <v>44910</v>
      </c>
      <c r="B595" s="4">
        <v>1288.25</v>
      </c>
      <c r="C595" s="4">
        <v>14713</v>
      </c>
      <c r="D595">
        <v>0.15224718364221587</v>
      </c>
      <c r="E595">
        <v>5.1115836124142229E-2</v>
      </c>
      <c r="F595">
        <v>1.3794423853094171</v>
      </c>
      <c r="G595">
        <v>-1.2772107130611328</v>
      </c>
      <c r="H595" s="4">
        <f t="shared" si="39"/>
        <v>0</v>
      </c>
      <c r="I595" s="4">
        <f t="shared" si="40"/>
        <v>0</v>
      </c>
    </row>
    <row r="596" spans="1:9" x14ac:dyDescent="0.3">
      <c r="A596" s="5">
        <v>44911</v>
      </c>
      <c r="B596" s="4">
        <v>1268.5</v>
      </c>
      <c r="C596" s="4">
        <v>14463</v>
      </c>
      <c r="D596">
        <v>0.55588232561745932</v>
      </c>
      <c r="E596">
        <v>5.1115836124142229E-2</v>
      </c>
      <c r="F596">
        <v>1.3794423853094171</v>
      </c>
      <c r="G596">
        <v>-1.2772107130611328</v>
      </c>
      <c r="H596" s="4">
        <f t="shared" si="39"/>
        <v>0</v>
      </c>
      <c r="I596" s="4">
        <f t="shared" si="40"/>
        <v>0</v>
      </c>
    </row>
    <row r="597" spans="1:9" x14ac:dyDescent="0.3">
      <c r="A597" s="5">
        <v>44914</v>
      </c>
      <c r="B597" s="4">
        <v>1261.5</v>
      </c>
      <c r="C597" s="4">
        <v>14407</v>
      </c>
      <c r="D597">
        <v>0.27633653598418223</v>
      </c>
      <c r="E597">
        <v>5.1115836124142229E-2</v>
      </c>
      <c r="F597">
        <v>1.3794423853094171</v>
      </c>
      <c r="G597">
        <v>-1.2772107130611328</v>
      </c>
      <c r="H597" s="4">
        <f t="shared" si="39"/>
        <v>0</v>
      </c>
      <c r="I597" s="4">
        <f t="shared" si="40"/>
        <v>0</v>
      </c>
    </row>
    <row r="598" spans="1:9" x14ac:dyDescent="0.3">
      <c r="A598" s="5">
        <v>44915</v>
      </c>
      <c r="B598" s="4">
        <v>1242.75</v>
      </c>
      <c r="C598" s="4">
        <v>14153</v>
      </c>
      <c r="D598">
        <v>0.39424844102958051</v>
      </c>
      <c r="E598">
        <v>5.1115836124142229E-2</v>
      </c>
      <c r="F598">
        <v>1.3794423853094171</v>
      </c>
      <c r="G598">
        <v>-1.2772107130611328</v>
      </c>
      <c r="H598" s="4">
        <f t="shared" si="39"/>
        <v>0</v>
      </c>
      <c r="I598" s="4">
        <f t="shared" si="40"/>
        <v>0</v>
      </c>
    </row>
    <row r="599" spans="1:9" x14ac:dyDescent="0.3">
      <c r="A599" s="5">
        <v>44916</v>
      </c>
      <c r="B599" s="4">
        <v>1245.75</v>
      </c>
      <c r="C599" s="4">
        <v>14219</v>
      </c>
      <c r="D599">
        <v>0.17476225374741561</v>
      </c>
      <c r="E599">
        <v>5.1115836124142229E-2</v>
      </c>
      <c r="F599">
        <v>1.3794423853094171</v>
      </c>
      <c r="G599">
        <v>-1.2772107130611328</v>
      </c>
      <c r="H599" s="4">
        <f t="shared" si="39"/>
        <v>0</v>
      </c>
      <c r="I599" s="4">
        <f t="shared" si="40"/>
        <v>0</v>
      </c>
    </row>
    <row r="600" spans="1:9" x14ac:dyDescent="0.3">
      <c r="A600" s="5">
        <v>44917</v>
      </c>
      <c r="B600" s="4">
        <v>1264.25</v>
      </c>
      <c r="C600" s="4">
        <v>14374</v>
      </c>
      <c r="D600">
        <v>0.65928541681987052</v>
      </c>
      <c r="E600">
        <v>5.1115836124142229E-2</v>
      </c>
      <c r="F600">
        <v>1.3794423853094171</v>
      </c>
      <c r="G600">
        <v>-1.2772107130611328</v>
      </c>
      <c r="H600" s="4">
        <f t="shared" si="39"/>
        <v>0</v>
      </c>
      <c r="I600" s="4">
        <f t="shared" si="40"/>
        <v>0</v>
      </c>
    </row>
    <row r="601" spans="1:9" x14ac:dyDescent="0.3">
      <c r="A601" s="5">
        <v>44918</v>
      </c>
      <c r="B601" s="4">
        <v>1247.5</v>
      </c>
      <c r="C601" s="4">
        <v>14189</v>
      </c>
      <c r="D601">
        <v>0.79602894322832918</v>
      </c>
      <c r="E601">
        <v>5.1115836124142229E-2</v>
      </c>
      <c r="F601">
        <v>1.3794423853094171</v>
      </c>
      <c r="G601">
        <v>-1.2772107130611328</v>
      </c>
      <c r="H601" s="4">
        <f t="shared" si="39"/>
        <v>0</v>
      </c>
      <c r="I601" s="4">
        <f t="shared" si="40"/>
        <v>0</v>
      </c>
    </row>
    <row r="602" spans="1:9" x14ac:dyDescent="0.3">
      <c r="A602" s="5">
        <v>44921</v>
      </c>
      <c r="B602" s="4">
        <v>1251.75</v>
      </c>
      <c r="C602" s="4">
        <v>14243</v>
      </c>
      <c r="D602">
        <v>0.63400681292992866</v>
      </c>
      <c r="E602">
        <v>5.1115836124142229E-2</v>
      </c>
      <c r="F602">
        <v>1.3794423853094171</v>
      </c>
      <c r="G602">
        <v>-1.2772107130611328</v>
      </c>
      <c r="H602" s="4">
        <f t="shared" si="39"/>
        <v>0</v>
      </c>
      <c r="I602" s="4">
        <f t="shared" si="40"/>
        <v>0</v>
      </c>
    </row>
    <row r="603" spans="1:9" x14ac:dyDescent="0.3">
      <c r="A603" s="5">
        <v>44922</v>
      </c>
      <c r="B603" s="4">
        <v>1258.5</v>
      </c>
      <c r="C603" s="4">
        <v>14305</v>
      </c>
      <c r="D603">
        <v>0.42858800845650613</v>
      </c>
      <c r="E603">
        <v>5.1115836124142229E-2</v>
      </c>
      <c r="F603">
        <v>1.3794423853094171</v>
      </c>
      <c r="G603">
        <v>-1.2772107130611328</v>
      </c>
      <c r="H603" s="4">
        <f t="shared" si="39"/>
        <v>0</v>
      </c>
      <c r="I603" s="4">
        <f t="shared" si="40"/>
        <v>0</v>
      </c>
    </row>
    <row r="604" spans="1:9" x14ac:dyDescent="0.3">
      <c r="A604" s="5">
        <v>44923</v>
      </c>
      <c r="B604" s="4">
        <v>1241.25</v>
      </c>
      <c r="C604" s="4">
        <v>14112</v>
      </c>
      <c r="D604">
        <v>0.74442277435681337</v>
      </c>
      <c r="E604">
        <v>5.1115836124142229E-2</v>
      </c>
      <c r="F604">
        <v>1.3794423853094171</v>
      </c>
      <c r="G604">
        <v>-1.2772107130611328</v>
      </c>
      <c r="H604" s="4">
        <f t="shared" si="39"/>
        <v>0</v>
      </c>
      <c r="I604" s="4">
        <f t="shared" si="40"/>
        <v>0</v>
      </c>
    </row>
    <row r="605" spans="1:9" x14ac:dyDescent="0.3">
      <c r="A605" s="5">
        <v>44924</v>
      </c>
      <c r="B605" s="4">
        <v>1236.5</v>
      </c>
      <c r="C605" s="4">
        <v>14034</v>
      </c>
      <c r="D605">
        <v>1.6442666859904496</v>
      </c>
      <c r="E605">
        <v>5.1115836124142229E-2</v>
      </c>
      <c r="F605">
        <v>1.3794423853094171</v>
      </c>
      <c r="G605">
        <v>-1.2772107130611328</v>
      </c>
      <c r="H605" s="4">
        <f t="shared" si="39"/>
        <v>999</v>
      </c>
      <c r="I605" s="4">
        <f t="shared" si="40"/>
        <v>0</v>
      </c>
    </row>
    <row r="606" spans="1:9" x14ac:dyDescent="0.3">
      <c r="A606" s="5">
        <v>44925</v>
      </c>
      <c r="B606" s="4">
        <v>1241.75</v>
      </c>
      <c r="C606" s="4">
        <v>14135</v>
      </c>
      <c r="D606">
        <v>0.12389167496536523</v>
      </c>
      <c r="E606">
        <v>5.1115836124142229E-2</v>
      </c>
      <c r="F606">
        <v>1.3794423853094171</v>
      </c>
      <c r="G606">
        <v>-1.2772107130611328</v>
      </c>
      <c r="H606" s="4">
        <f t="shared" si="39"/>
        <v>0</v>
      </c>
      <c r="I606" s="4">
        <f t="shared" si="40"/>
        <v>0</v>
      </c>
    </row>
    <row r="607" spans="1:9" x14ac:dyDescent="0.3">
      <c r="A607" s="5">
        <v>44929</v>
      </c>
      <c r="B607" s="4">
        <v>1248.25</v>
      </c>
      <c r="C607" s="4">
        <v>14230</v>
      </c>
      <c r="D607">
        <v>-8.6128416396402382E-2</v>
      </c>
      <c r="E607">
        <v>5.1115836124142229E-2</v>
      </c>
      <c r="F607">
        <v>1.3794423853094171</v>
      </c>
      <c r="G607">
        <v>-1.2772107130611328</v>
      </c>
      <c r="H607" s="4">
        <f t="shared" si="39"/>
        <v>0</v>
      </c>
      <c r="I607" s="4">
        <f t="shared" si="40"/>
        <v>0</v>
      </c>
    </row>
    <row r="608" spans="1:9" x14ac:dyDescent="0.3">
      <c r="A608" s="5">
        <v>44930</v>
      </c>
      <c r="B608" s="4">
        <v>1247</v>
      </c>
      <c r="C608" s="4">
        <v>14209</v>
      </c>
      <c r="D608">
        <v>-0.2270151976122752</v>
      </c>
      <c r="E608">
        <v>5.1115836124142229E-2</v>
      </c>
      <c r="F608">
        <v>1.3794423853094171</v>
      </c>
      <c r="G608">
        <v>-1.2772107130611328</v>
      </c>
      <c r="H608" s="4">
        <f t="shared" si="39"/>
        <v>0</v>
      </c>
      <c r="I608" s="4">
        <f t="shared" si="40"/>
        <v>0</v>
      </c>
    </row>
    <row r="609" spans="1:9" x14ac:dyDescent="0.3">
      <c r="A609" s="5">
        <v>44931</v>
      </c>
      <c r="B609" s="4">
        <v>1254.75</v>
      </c>
      <c r="C609" s="4">
        <v>14289</v>
      </c>
      <c r="D609">
        <v>0.21660722214700809</v>
      </c>
      <c r="E609">
        <v>5.1115836124142229E-2</v>
      </c>
      <c r="F609">
        <v>1.3794423853094171</v>
      </c>
      <c r="G609">
        <v>-1.2772107130611328</v>
      </c>
      <c r="H609" s="4">
        <f t="shared" si="39"/>
        <v>0</v>
      </c>
      <c r="I609" s="4">
        <f t="shared" si="40"/>
        <v>0</v>
      </c>
    </row>
    <row r="610" spans="1:9" x14ac:dyDescent="0.3">
      <c r="A610" s="5">
        <v>44932</v>
      </c>
      <c r="B610" s="4">
        <v>1264</v>
      </c>
      <c r="C610" s="4">
        <v>14366</v>
      </c>
      <c r="D610">
        <v>0.11455376495749374</v>
      </c>
      <c r="E610">
        <v>5.1115836124142229E-2</v>
      </c>
      <c r="F610">
        <v>1.3794423853094171</v>
      </c>
      <c r="G610">
        <v>-1.2772107130611328</v>
      </c>
      <c r="H610" s="4">
        <f t="shared" si="39"/>
        <v>0</v>
      </c>
      <c r="I610" s="4">
        <f t="shared" si="40"/>
        <v>0</v>
      </c>
    </row>
    <row r="611" spans="1:9" x14ac:dyDescent="0.3">
      <c r="A611" s="5">
        <v>44935</v>
      </c>
      <c r="B611" s="4">
        <v>1299.5</v>
      </c>
      <c r="C611" s="4">
        <v>14765</v>
      </c>
      <c r="D611">
        <v>-8.1862809816998783E-2</v>
      </c>
      <c r="E611">
        <v>5.1115836124142229E-2</v>
      </c>
      <c r="F611">
        <v>1.3794423853094171</v>
      </c>
      <c r="G611">
        <v>-1.2772107130611328</v>
      </c>
      <c r="H611" s="4">
        <f t="shared" si="39"/>
        <v>0</v>
      </c>
      <c r="I611" s="4">
        <f t="shared" si="40"/>
        <v>0</v>
      </c>
    </row>
    <row r="612" spans="1:9" x14ac:dyDescent="0.3">
      <c r="A612" s="5">
        <v>44936</v>
      </c>
      <c r="B612" s="4">
        <v>1301.5</v>
      </c>
      <c r="C612" s="4">
        <v>14810</v>
      </c>
      <c r="D612">
        <v>-3.0936609017847103E-2</v>
      </c>
      <c r="E612">
        <v>5.1115836124142229E-2</v>
      </c>
      <c r="F612">
        <v>1.3794423853094171</v>
      </c>
      <c r="G612">
        <v>-1.2772107130611328</v>
      </c>
      <c r="H612" s="4">
        <f t="shared" si="39"/>
        <v>0</v>
      </c>
      <c r="I612" s="4">
        <f t="shared" si="40"/>
        <v>0</v>
      </c>
    </row>
    <row r="613" spans="1:9" x14ac:dyDescent="0.3">
      <c r="A613" s="5">
        <v>44937</v>
      </c>
      <c r="B613" s="4">
        <v>1302.75</v>
      </c>
      <c r="C613" s="4">
        <v>14791</v>
      </c>
      <c r="D613">
        <v>-0.24246753620565095</v>
      </c>
      <c r="E613">
        <v>5.1115836124142229E-2</v>
      </c>
      <c r="F613">
        <v>1.3794423853094171</v>
      </c>
      <c r="G613">
        <v>-1.2772107130611328</v>
      </c>
      <c r="H613" s="4">
        <f t="shared" si="39"/>
        <v>0</v>
      </c>
      <c r="I613" s="4">
        <f t="shared" si="40"/>
        <v>0</v>
      </c>
    </row>
    <row r="614" spans="1:9" x14ac:dyDescent="0.3">
      <c r="A614" s="5">
        <v>44938</v>
      </c>
      <c r="B614" s="4">
        <v>1298.25</v>
      </c>
      <c r="C614" s="4">
        <v>14766</v>
      </c>
      <c r="D614">
        <v>-0.20541968532483465</v>
      </c>
      <c r="E614">
        <v>5.1115836124142229E-2</v>
      </c>
      <c r="F614">
        <v>1.3794423853094171</v>
      </c>
      <c r="G614">
        <v>-1.2772107130611328</v>
      </c>
      <c r="H614" s="4">
        <f t="shared" si="39"/>
        <v>0</v>
      </c>
      <c r="I614" s="4">
        <f t="shared" si="40"/>
        <v>0</v>
      </c>
    </row>
    <row r="615" spans="1:9" x14ac:dyDescent="0.3">
      <c r="A615" s="5">
        <v>44939</v>
      </c>
      <c r="B615" s="4">
        <v>1302.25</v>
      </c>
      <c r="C615" s="4">
        <v>14834</v>
      </c>
      <c r="D615">
        <v>-4.6711814280838274E-2</v>
      </c>
      <c r="E615">
        <v>5.1115836124142229E-2</v>
      </c>
      <c r="F615">
        <v>1.3794423853094171</v>
      </c>
      <c r="G615">
        <v>-1.2772107130611328</v>
      </c>
      <c r="H615" s="4">
        <f t="shared" si="39"/>
        <v>0</v>
      </c>
      <c r="I615" s="4">
        <f t="shared" si="40"/>
        <v>0</v>
      </c>
    </row>
    <row r="616" spans="1:9" x14ac:dyDescent="0.3">
      <c r="A616" s="5">
        <v>44942</v>
      </c>
      <c r="B616" s="4">
        <v>1311.25</v>
      </c>
      <c r="C616" s="4">
        <v>14938</v>
      </c>
      <c r="D616">
        <v>-3.8447453799772401E-2</v>
      </c>
      <c r="E616">
        <v>5.1115836124142229E-2</v>
      </c>
      <c r="F616">
        <v>1.3794423853094171</v>
      </c>
      <c r="G616">
        <v>-1.2772107130611328</v>
      </c>
      <c r="H616" s="4">
        <f t="shared" si="39"/>
        <v>0</v>
      </c>
      <c r="I616" s="4">
        <f t="shared" si="40"/>
        <v>0</v>
      </c>
    </row>
    <row r="617" spans="1:9" x14ac:dyDescent="0.3">
      <c r="A617" s="5">
        <v>44943</v>
      </c>
      <c r="B617" s="4">
        <v>1310.5</v>
      </c>
      <c r="C617" s="4">
        <v>14925</v>
      </c>
      <c r="D617">
        <v>2.8581399814016698E-2</v>
      </c>
      <c r="E617">
        <v>5.1115836124142229E-2</v>
      </c>
      <c r="F617">
        <v>1.3794423853094171</v>
      </c>
      <c r="G617">
        <v>-1.2772107130611328</v>
      </c>
      <c r="H617" s="4">
        <f t="shared" si="39"/>
        <v>0</v>
      </c>
      <c r="I617" s="4">
        <f t="shared" si="40"/>
        <v>0</v>
      </c>
    </row>
    <row r="618" spans="1:9" x14ac:dyDescent="0.3">
      <c r="A618" s="5">
        <v>44956</v>
      </c>
      <c r="B618" s="4">
        <v>1353.75</v>
      </c>
      <c r="C618" s="4">
        <v>15450</v>
      </c>
      <c r="D618">
        <v>9.9051114621111533E-2</v>
      </c>
      <c r="E618">
        <v>5.1115836124142229E-2</v>
      </c>
      <c r="F618">
        <v>1.3794423853094171</v>
      </c>
      <c r="G618">
        <v>-1.2772107130611328</v>
      </c>
      <c r="H618" s="4">
        <f t="shared" si="39"/>
        <v>0</v>
      </c>
      <c r="I618" s="4">
        <f t="shared" si="40"/>
        <v>0</v>
      </c>
    </row>
    <row r="619" spans="1:9" x14ac:dyDescent="0.3">
      <c r="A619" s="5">
        <v>44957</v>
      </c>
      <c r="B619" s="4">
        <v>1337.25</v>
      </c>
      <c r="C619" s="4">
        <v>15268</v>
      </c>
      <c r="D619">
        <v>-6.6965248946318787E-3</v>
      </c>
      <c r="E619">
        <v>5.1115836124142229E-2</v>
      </c>
      <c r="F619">
        <v>1.3794423853094171</v>
      </c>
      <c r="G619">
        <v>-1.2772107130611328</v>
      </c>
      <c r="H619" s="4">
        <f t="shared" si="39"/>
        <v>0</v>
      </c>
      <c r="I619" s="4">
        <f t="shared" si="40"/>
        <v>0</v>
      </c>
    </row>
    <row r="620" spans="1:9" x14ac:dyDescent="0.3">
      <c r="A620" s="5">
        <v>44958</v>
      </c>
      <c r="B620" s="4">
        <v>1348.75</v>
      </c>
      <c r="C620" s="4">
        <v>15382</v>
      </c>
      <c r="D620">
        <v>8.0414094957930934E-2</v>
      </c>
      <c r="E620">
        <v>5.1115836124142229E-2</v>
      </c>
      <c r="F620">
        <v>1.3794423853094171</v>
      </c>
      <c r="G620">
        <v>-1.2772107130611328</v>
      </c>
      <c r="H620" s="4">
        <f t="shared" si="39"/>
        <v>0</v>
      </c>
      <c r="I620" s="4">
        <f t="shared" si="40"/>
        <v>0</v>
      </c>
    </row>
    <row r="621" spans="1:9" x14ac:dyDescent="0.3">
      <c r="A621" s="5">
        <v>44959</v>
      </c>
      <c r="B621" s="4">
        <v>1364.25</v>
      </c>
      <c r="C621" s="4">
        <v>15580</v>
      </c>
      <c r="D621">
        <v>2.5199034916375065E-2</v>
      </c>
      <c r="E621">
        <v>5.1115836124142229E-2</v>
      </c>
      <c r="F621">
        <v>1.3794423853094171</v>
      </c>
      <c r="G621">
        <v>-1.2772107130611328</v>
      </c>
      <c r="H621" s="4">
        <f t="shared" si="39"/>
        <v>0</v>
      </c>
      <c r="I621" s="4">
        <f t="shared" si="40"/>
        <v>0</v>
      </c>
    </row>
    <row r="622" spans="1:9" x14ac:dyDescent="0.3">
      <c r="A622" s="5">
        <v>44960</v>
      </c>
      <c r="B622" s="4">
        <v>1364.5</v>
      </c>
      <c r="C622" s="4">
        <v>15581</v>
      </c>
      <c r="D622">
        <v>3.6947315841227651E-2</v>
      </c>
      <c r="E622">
        <v>5.1115836124142229E-2</v>
      </c>
      <c r="F622">
        <v>1.3794423853094171</v>
      </c>
      <c r="G622">
        <v>-1.2772107130611328</v>
      </c>
      <c r="H622" s="4">
        <f t="shared" ref="H622:H685" si="41">IF(D622&gt;F622,999,)</f>
        <v>0</v>
      </c>
      <c r="I622" s="4">
        <f t="shared" ref="I622:I685" si="42">IF(D622&lt;G622,999,)</f>
        <v>0</v>
      </c>
    </row>
    <row r="623" spans="1:9" x14ac:dyDescent="0.3">
      <c r="A623" s="5">
        <v>44963</v>
      </c>
      <c r="B623" s="4">
        <v>1348.25</v>
      </c>
      <c r="C623" s="4">
        <v>15407</v>
      </c>
      <c r="D623">
        <v>-3.3072895385647311E-2</v>
      </c>
      <c r="E623">
        <v>5.1115836124142229E-2</v>
      </c>
      <c r="F623">
        <v>1.3794423853094171</v>
      </c>
      <c r="G623">
        <v>-1.2772107130611328</v>
      </c>
      <c r="H623" s="4">
        <f t="shared" si="41"/>
        <v>0</v>
      </c>
      <c r="I623" s="4">
        <f t="shared" si="42"/>
        <v>0</v>
      </c>
    </row>
    <row r="624" spans="1:9" x14ac:dyDescent="0.3">
      <c r="A624" s="5">
        <v>44964</v>
      </c>
      <c r="B624" s="4">
        <v>1348.5</v>
      </c>
      <c r="C624" s="4">
        <v>15397</v>
      </c>
      <c r="D624">
        <v>9.6696859923449015E-3</v>
      </c>
      <c r="E624">
        <v>5.1115836124142229E-2</v>
      </c>
      <c r="F624">
        <v>1.3794423853094171</v>
      </c>
      <c r="G624">
        <v>-1.2772107130611328</v>
      </c>
      <c r="H624" s="4">
        <f t="shared" si="41"/>
        <v>0</v>
      </c>
      <c r="I624" s="4">
        <f t="shared" si="42"/>
        <v>0</v>
      </c>
    </row>
    <row r="625" spans="1:9" x14ac:dyDescent="0.3">
      <c r="A625" s="5">
        <v>44965</v>
      </c>
      <c r="B625" s="4">
        <v>1368</v>
      </c>
      <c r="C625" s="4">
        <v>15604</v>
      </c>
      <c r="D625">
        <v>3.6552146588734125E-2</v>
      </c>
      <c r="E625">
        <v>5.1115836124142229E-2</v>
      </c>
      <c r="F625">
        <v>1.3794423853094171</v>
      </c>
      <c r="G625">
        <v>-1.2772107130611328</v>
      </c>
      <c r="H625" s="4">
        <f t="shared" si="41"/>
        <v>0</v>
      </c>
      <c r="I625" s="4">
        <f t="shared" si="42"/>
        <v>0</v>
      </c>
    </row>
    <row r="626" spans="1:9" x14ac:dyDescent="0.3">
      <c r="A626" s="5">
        <v>44966</v>
      </c>
      <c r="B626" s="4">
        <v>1366</v>
      </c>
      <c r="C626" s="4">
        <v>15600</v>
      </c>
      <c r="D626">
        <v>-3.4578719521461778E-3</v>
      </c>
      <c r="E626">
        <v>5.1115836124142229E-2</v>
      </c>
      <c r="F626">
        <v>1.3794423853094171</v>
      </c>
      <c r="G626">
        <v>-1.2772107130611328</v>
      </c>
      <c r="H626" s="4">
        <f t="shared" si="41"/>
        <v>0</v>
      </c>
      <c r="I626" s="4">
        <f t="shared" si="42"/>
        <v>0</v>
      </c>
    </row>
    <row r="627" spans="1:9" x14ac:dyDescent="0.3">
      <c r="A627" s="5">
        <v>44967</v>
      </c>
      <c r="B627" s="4">
        <v>1363.5</v>
      </c>
      <c r="C627" s="4">
        <v>15577</v>
      </c>
      <c r="D627">
        <v>2.6876336664845971E-2</v>
      </c>
      <c r="E627">
        <v>5.1115836124142229E-2</v>
      </c>
      <c r="F627">
        <v>1.3794423853094171</v>
      </c>
      <c r="G627">
        <v>-1.2772107130611328</v>
      </c>
      <c r="H627" s="4">
        <f t="shared" si="41"/>
        <v>0</v>
      </c>
      <c r="I627" s="4">
        <f t="shared" si="42"/>
        <v>0</v>
      </c>
    </row>
    <row r="628" spans="1:9" x14ac:dyDescent="0.3">
      <c r="A628" s="5">
        <v>44970</v>
      </c>
      <c r="B628" s="4">
        <v>1361.75</v>
      </c>
      <c r="C628" s="4">
        <v>15532</v>
      </c>
      <c r="D628">
        <v>4.3143707782913161E-2</v>
      </c>
      <c r="E628">
        <v>5.1115836124142229E-2</v>
      </c>
      <c r="F628">
        <v>1.3794423853094171</v>
      </c>
      <c r="G628">
        <v>-1.2772107130611328</v>
      </c>
      <c r="H628" s="4">
        <f t="shared" si="41"/>
        <v>0</v>
      </c>
      <c r="I628" s="4">
        <f t="shared" si="42"/>
        <v>0</v>
      </c>
    </row>
    <row r="629" spans="1:9" x14ac:dyDescent="0.3">
      <c r="A629" s="5">
        <v>44971</v>
      </c>
      <c r="B629" s="4">
        <v>1372</v>
      </c>
      <c r="C629" s="4">
        <v>15658</v>
      </c>
      <c r="D629">
        <v>-1.1693335422312389E-2</v>
      </c>
      <c r="E629">
        <v>5.1115836124142229E-2</v>
      </c>
      <c r="F629">
        <v>1.3794423853094171</v>
      </c>
      <c r="G629">
        <v>-1.2772107130611328</v>
      </c>
      <c r="H629" s="4">
        <f t="shared" si="41"/>
        <v>0</v>
      </c>
      <c r="I629" s="4">
        <f t="shared" si="42"/>
        <v>0</v>
      </c>
    </row>
    <row r="630" spans="1:9" x14ac:dyDescent="0.3">
      <c r="A630" s="5">
        <v>44972</v>
      </c>
      <c r="B630" s="4">
        <v>1348.75</v>
      </c>
      <c r="C630" s="4">
        <v>15398</v>
      </c>
      <c r="D630">
        <v>0.11354523680496664</v>
      </c>
      <c r="E630">
        <v>5.1115836124142229E-2</v>
      </c>
      <c r="F630">
        <v>1.3794423853094171</v>
      </c>
      <c r="G630">
        <v>-1.2772107130611328</v>
      </c>
      <c r="H630" s="4">
        <f t="shared" si="41"/>
        <v>0</v>
      </c>
      <c r="I630" s="4">
        <f t="shared" si="42"/>
        <v>0</v>
      </c>
    </row>
    <row r="631" spans="1:9" x14ac:dyDescent="0.3">
      <c r="A631" s="5">
        <v>44973</v>
      </c>
      <c r="B631" s="4">
        <v>1363.25</v>
      </c>
      <c r="C631" s="4">
        <v>15543</v>
      </c>
      <c r="D631">
        <v>2.5996266847593603E-2</v>
      </c>
      <c r="E631">
        <v>5.1115836124142229E-2</v>
      </c>
      <c r="F631">
        <v>1.3794423853094171</v>
      </c>
      <c r="G631">
        <v>-1.2772107130611328</v>
      </c>
      <c r="H631" s="4">
        <f t="shared" si="41"/>
        <v>0</v>
      </c>
      <c r="I631" s="4">
        <f t="shared" si="42"/>
        <v>0</v>
      </c>
    </row>
    <row r="632" spans="1:9" x14ac:dyDescent="0.3">
      <c r="A632" s="5">
        <v>44974</v>
      </c>
      <c r="B632" s="4">
        <v>1356.25</v>
      </c>
      <c r="C632" s="4">
        <v>15436</v>
      </c>
      <c r="D632">
        <v>0.17926381002216069</v>
      </c>
      <c r="E632">
        <v>5.1115836124142229E-2</v>
      </c>
      <c r="F632">
        <v>1.3794423853094171</v>
      </c>
      <c r="G632">
        <v>-1.2772107130611328</v>
      </c>
      <c r="H632" s="4">
        <f t="shared" si="41"/>
        <v>0</v>
      </c>
      <c r="I632" s="4">
        <f t="shared" si="42"/>
        <v>0</v>
      </c>
    </row>
    <row r="633" spans="1:9" x14ac:dyDescent="0.3">
      <c r="A633" s="5">
        <v>44977</v>
      </c>
      <c r="B633" s="4">
        <v>1364.75</v>
      </c>
      <c r="C633" s="4">
        <v>15524</v>
      </c>
      <c r="D633">
        <v>0.10939330090821449</v>
      </c>
      <c r="E633">
        <v>5.1115836124142229E-2</v>
      </c>
      <c r="F633">
        <v>1.3794423853094171</v>
      </c>
      <c r="G633">
        <v>-1.2772107130611328</v>
      </c>
      <c r="H633" s="4">
        <f t="shared" si="41"/>
        <v>0</v>
      </c>
      <c r="I633" s="4">
        <f t="shared" si="42"/>
        <v>0</v>
      </c>
    </row>
    <row r="634" spans="1:9" x14ac:dyDescent="0.3">
      <c r="A634" s="5">
        <v>44978</v>
      </c>
      <c r="B634" s="4">
        <v>1364.25</v>
      </c>
      <c r="C634" s="4">
        <v>15528</v>
      </c>
      <c r="D634">
        <v>0.14827910924943327</v>
      </c>
      <c r="E634">
        <v>5.1115836124142229E-2</v>
      </c>
      <c r="F634">
        <v>1.3794423853094171</v>
      </c>
      <c r="G634">
        <v>-1.2772107130611328</v>
      </c>
      <c r="H634" s="4">
        <f t="shared" si="41"/>
        <v>0</v>
      </c>
      <c r="I634" s="4">
        <f t="shared" si="42"/>
        <v>0</v>
      </c>
    </row>
    <row r="635" spans="1:9" x14ac:dyDescent="0.3">
      <c r="A635" s="5">
        <v>44979</v>
      </c>
      <c r="B635" s="4">
        <v>1352.5</v>
      </c>
      <c r="C635" s="4">
        <v>15375</v>
      </c>
      <c r="D635">
        <v>0.2681743698633729</v>
      </c>
      <c r="E635">
        <v>5.1115836124142229E-2</v>
      </c>
      <c r="F635">
        <v>1.3794423853094171</v>
      </c>
      <c r="G635">
        <v>-1.2772107130611328</v>
      </c>
      <c r="H635" s="4">
        <f t="shared" si="41"/>
        <v>0</v>
      </c>
      <c r="I635" s="4">
        <f t="shared" si="42"/>
        <v>0</v>
      </c>
    </row>
    <row r="636" spans="1:9" x14ac:dyDescent="0.3">
      <c r="A636" s="5">
        <v>44980</v>
      </c>
      <c r="B636" s="4">
        <v>1368.5</v>
      </c>
      <c r="C636" s="4">
        <v>15600</v>
      </c>
      <c r="D636">
        <v>6.1008993324186515E-2</v>
      </c>
      <c r="E636">
        <v>5.1115836124142229E-2</v>
      </c>
      <c r="F636">
        <v>1.3794423853094171</v>
      </c>
      <c r="G636">
        <v>-1.2772107130611328</v>
      </c>
      <c r="H636" s="4">
        <f t="shared" si="41"/>
        <v>0</v>
      </c>
      <c r="I636" s="4">
        <f t="shared" si="42"/>
        <v>0</v>
      </c>
    </row>
    <row r="637" spans="1:9" x14ac:dyDescent="0.3">
      <c r="A637" s="5">
        <v>44981</v>
      </c>
      <c r="B637" s="4">
        <v>1362</v>
      </c>
      <c r="C637" s="4">
        <v>15541</v>
      </c>
      <c r="D637">
        <v>-0.26370137053344611</v>
      </c>
      <c r="E637">
        <v>5.1115836124142229E-2</v>
      </c>
      <c r="F637">
        <v>1.3794423853094171</v>
      </c>
      <c r="G637">
        <v>-1.2772107130611328</v>
      </c>
      <c r="H637" s="4">
        <f t="shared" si="41"/>
        <v>0</v>
      </c>
      <c r="I637" s="4">
        <f t="shared" si="42"/>
        <v>0</v>
      </c>
    </row>
    <row r="638" spans="1:9" x14ac:dyDescent="0.3">
      <c r="A638" s="5">
        <v>44986</v>
      </c>
      <c r="B638" s="4">
        <v>1364</v>
      </c>
      <c r="C638" s="4">
        <v>15546</v>
      </c>
      <c r="D638">
        <v>0.31286975848662091</v>
      </c>
      <c r="E638">
        <v>5.1115836124142229E-2</v>
      </c>
      <c r="F638">
        <v>1.3794423853094171</v>
      </c>
      <c r="G638">
        <v>-1.2772107130611328</v>
      </c>
      <c r="H638" s="4">
        <f t="shared" si="41"/>
        <v>0</v>
      </c>
      <c r="I638" s="4">
        <f t="shared" si="42"/>
        <v>0</v>
      </c>
    </row>
    <row r="639" spans="1:9" x14ac:dyDescent="0.3">
      <c r="A639" s="5">
        <v>44987</v>
      </c>
      <c r="B639" s="4">
        <v>1363</v>
      </c>
      <c r="C639" s="4">
        <v>15542</v>
      </c>
      <c r="D639">
        <v>0.40332449114103558</v>
      </c>
      <c r="E639">
        <v>5.1115836124142229E-2</v>
      </c>
      <c r="F639">
        <v>1.3794423853094171</v>
      </c>
      <c r="G639">
        <v>-1.2772107130611328</v>
      </c>
      <c r="H639" s="4">
        <f t="shared" si="41"/>
        <v>0</v>
      </c>
      <c r="I639" s="4">
        <f t="shared" si="42"/>
        <v>0</v>
      </c>
    </row>
    <row r="640" spans="1:9" x14ac:dyDescent="0.3">
      <c r="A640" s="5">
        <v>44988</v>
      </c>
      <c r="B640" s="4">
        <v>1369.25</v>
      </c>
      <c r="C640" s="4">
        <v>15615</v>
      </c>
      <c r="D640">
        <v>-8.1379641868522701E-2</v>
      </c>
      <c r="E640">
        <v>5.1115836124142229E-2</v>
      </c>
      <c r="F640">
        <v>1.3794423853094171</v>
      </c>
      <c r="G640">
        <v>-1.2772107130611328</v>
      </c>
      <c r="H640" s="4">
        <f t="shared" si="41"/>
        <v>0</v>
      </c>
      <c r="I640" s="4">
        <f t="shared" si="42"/>
        <v>0</v>
      </c>
    </row>
    <row r="641" spans="1:9" x14ac:dyDescent="0.3">
      <c r="A641" s="5">
        <v>44991</v>
      </c>
      <c r="B641" s="4">
        <v>1382.5</v>
      </c>
      <c r="C641" s="4">
        <v>15772</v>
      </c>
      <c r="D641">
        <v>-6.1222745094411328E-2</v>
      </c>
      <c r="E641">
        <v>5.1115836124142229E-2</v>
      </c>
      <c r="F641">
        <v>1.3794423853094171</v>
      </c>
      <c r="G641">
        <v>-1.2772107130611328</v>
      </c>
      <c r="H641" s="4">
        <f t="shared" si="41"/>
        <v>0</v>
      </c>
      <c r="I641" s="4">
        <f t="shared" si="42"/>
        <v>0</v>
      </c>
    </row>
    <row r="642" spans="1:9" x14ac:dyDescent="0.3">
      <c r="A642" s="5">
        <v>44992</v>
      </c>
      <c r="B642" s="4">
        <v>1392.5</v>
      </c>
      <c r="C642" s="4">
        <v>15873</v>
      </c>
      <c r="D642">
        <v>-0.13759824459512382</v>
      </c>
      <c r="E642">
        <v>5.1115836124142229E-2</v>
      </c>
      <c r="F642">
        <v>1.3794423853094171</v>
      </c>
      <c r="G642">
        <v>-1.2772107130611328</v>
      </c>
      <c r="H642" s="4">
        <f t="shared" si="41"/>
        <v>0</v>
      </c>
      <c r="I642" s="4">
        <f t="shared" si="42"/>
        <v>0</v>
      </c>
    </row>
    <row r="643" spans="1:9" x14ac:dyDescent="0.3">
      <c r="A643" s="5">
        <v>44993</v>
      </c>
      <c r="B643" s="4">
        <v>1382.25</v>
      </c>
      <c r="C643" s="4">
        <v>15785</v>
      </c>
      <c r="D643">
        <v>0.54948240896623501</v>
      </c>
      <c r="E643">
        <v>5.1115836124142229E-2</v>
      </c>
      <c r="F643">
        <v>1.3794423853094171</v>
      </c>
      <c r="G643">
        <v>-1.2772107130611328</v>
      </c>
      <c r="H643" s="4">
        <f t="shared" si="41"/>
        <v>0</v>
      </c>
      <c r="I643" s="4">
        <f t="shared" si="42"/>
        <v>0</v>
      </c>
    </row>
    <row r="644" spans="1:9" x14ac:dyDescent="0.3">
      <c r="A644" s="5">
        <v>44994</v>
      </c>
      <c r="B644" s="4">
        <v>1380.25</v>
      </c>
      <c r="C644" s="4">
        <v>15766</v>
      </c>
      <c r="D644">
        <v>0.79998909864464796</v>
      </c>
      <c r="E644">
        <v>5.1115836124142229E-2</v>
      </c>
      <c r="F644">
        <v>1.3794423853094171</v>
      </c>
      <c r="G644">
        <v>-1.2772107130611328</v>
      </c>
      <c r="H644" s="4">
        <f t="shared" si="41"/>
        <v>0</v>
      </c>
      <c r="I644" s="4">
        <f t="shared" si="42"/>
        <v>0</v>
      </c>
    </row>
    <row r="645" spans="1:9" x14ac:dyDescent="0.3">
      <c r="A645" s="5">
        <v>44995</v>
      </c>
      <c r="B645" s="4">
        <v>1355.25</v>
      </c>
      <c r="C645" s="4">
        <v>15481</v>
      </c>
      <c r="D645">
        <v>2.9918618499406446</v>
      </c>
      <c r="E645">
        <v>5.1115836124142229E-2</v>
      </c>
      <c r="F645">
        <v>1.3794423853094171</v>
      </c>
      <c r="G645">
        <v>-1.2772107130611328</v>
      </c>
      <c r="H645" s="4">
        <f t="shared" si="41"/>
        <v>999</v>
      </c>
      <c r="I645" s="4">
        <f t="shared" si="42"/>
        <v>0</v>
      </c>
    </row>
    <row r="646" spans="1:9" x14ac:dyDescent="0.3">
      <c r="A646" s="5">
        <v>44998</v>
      </c>
      <c r="B646" s="4">
        <v>1358.25</v>
      </c>
      <c r="C646" s="4">
        <v>15519</v>
      </c>
      <c r="D646">
        <v>0.27133068464068177</v>
      </c>
      <c r="E646">
        <v>5.1115836124142229E-2</v>
      </c>
      <c r="F646">
        <v>1.3794423853094171</v>
      </c>
      <c r="G646">
        <v>-1.2772107130611328</v>
      </c>
      <c r="H646" s="4">
        <f t="shared" si="41"/>
        <v>0</v>
      </c>
      <c r="I646" s="4">
        <f t="shared" si="42"/>
        <v>0</v>
      </c>
    </row>
    <row r="647" spans="1:9" x14ac:dyDescent="0.3">
      <c r="A647" s="5">
        <v>44999</v>
      </c>
      <c r="B647" s="4">
        <v>1339.5</v>
      </c>
      <c r="C647" s="4">
        <v>15354</v>
      </c>
      <c r="D647">
        <v>4.2575625402939243E-2</v>
      </c>
      <c r="E647">
        <v>5.1115836124142229E-2</v>
      </c>
      <c r="F647">
        <v>1.3794423853094171</v>
      </c>
      <c r="G647">
        <v>-1.2772107130611328</v>
      </c>
      <c r="H647" s="4">
        <f t="shared" si="41"/>
        <v>0</v>
      </c>
      <c r="I647" s="4">
        <f t="shared" si="42"/>
        <v>0</v>
      </c>
    </row>
    <row r="648" spans="1:9" x14ac:dyDescent="0.3">
      <c r="A648" s="5">
        <v>45000</v>
      </c>
      <c r="B648" s="4">
        <v>1344.25</v>
      </c>
      <c r="C648" s="4">
        <v>15405</v>
      </c>
      <c r="D648">
        <v>-0.11995380947000089</v>
      </c>
      <c r="E648">
        <v>5.1115836124142229E-2</v>
      </c>
      <c r="F648">
        <v>1.3794423853094171</v>
      </c>
      <c r="G648">
        <v>-1.2772107130611328</v>
      </c>
      <c r="H648" s="4">
        <f t="shared" si="41"/>
        <v>0</v>
      </c>
      <c r="I648" s="4">
        <f t="shared" si="42"/>
        <v>0</v>
      </c>
    </row>
    <row r="649" spans="1:9" x14ac:dyDescent="0.3">
      <c r="A649" s="5">
        <v>45001</v>
      </c>
      <c r="B649" s="4">
        <v>1335.5</v>
      </c>
      <c r="C649" s="4">
        <v>15226</v>
      </c>
      <c r="D649">
        <v>-5.2157272693297264E-2</v>
      </c>
      <c r="E649">
        <v>5.1115836124142229E-2</v>
      </c>
      <c r="F649">
        <v>1.3794423853094171</v>
      </c>
      <c r="G649">
        <v>-1.2772107130611328</v>
      </c>
      <c r="H649" s="4">
        <f t="shared" si="41"/>
        <v>0</v>
      </c>
      <c r="I649" s="4">
        <f t="shared" si="42"/>
        <v>0</v>
      </c>
    </row>
    <row r="650" spans="1:9" x14ac:dyDescent="0.3">
      <c r="A650" s="5">
        <v>45002</v>
      </c>
      <c r="B650" s="4">
        <v>1351.25</v>
      </c>
      <c r="C650" s="4">
        <v>15405</v>
      </c>
      <c r="D650">
        <v>0.27331987581973621</v>
      </c>
      <c r="E650">
        <v>5.1115836124142229E-2</v>
      </c>
      <c r="F650">
        <v>1.3794423853094171</v>
      </c>
      <c r="G650">
        <v>-1.2772107130611328</v>
      </c>
      <c r="H650" s="4">
        <f t="shared" si="41"/>
        <v>0</v>
      </c>
      <c r="I650" s="4">
        <f t="shared" si="42"/>
        <v>0</v>
      </c>
    </row>
    <row r="651" spans="1:9" x14ac:dyDescent="0.3">
      <c r="A651" s="5">
        <v>45005</v>
      </c>
      <c r="B651" s="4">
        <v>1346.25</v>
      </c>
      <c r="C651" s="4">
        <v>15370</v>
      </c>
      <c r="D651">
        <v>0.32929902578634074</v>
      </c>
      <c r="E651">
        <v>5.1115836124142229E-2</v>
      </c>
      <c r="F651">
        <v>1.3794423853094171</v>
      </c>
      <c r="G651">
        <v>-1.2772107130611328</v>
      </c>
      <c r="H651" s="4">
        <f t="shared" si="41"/>
        <v>0</v>
      </c>
      <c r="I651" s="4">
        <f t="shared" si="42"/>
        <v>0</v>
      </c>
    </row>
    <row r="652" spans="1:9" x14ac:dyDescent="0.3">
      <c r="A652" s="5">
        <v>45006</v>
      </c>
      <c r="B652" s="4">
        <v>1353.5</v>
      </c>
      <c r="C652" s="4">
        <v>15455</v>
      </c>
      <c r="D652">
        <v>0.37599979466840661</v>
      </c>
      <c r="E652">
        <v>5.1115836124142229E-2</v>
      </c>
      <c r="F652">
        <v>1.3794423853094171</v>
      </c>
      <c r="G652">
        <v>-1.2772107130611328</v>
      </c>
      <c r="H652" s="4">
        <f t="shared" si="41"/>
        <v>0</v>
      </c>
      <c r="I652" s="4">
        <f t="shared" si="42"/>
        <v>0</v>
      </c>
    </row>
    <row r="653" spans="1:9" x14ac:dyDescent="0.3">
      <c r="A653" s="5">
        <v>45007</v>
      </c>
      <c r="B653" s="4">
        <v>1375.5</v>
      </c>
      <c r="C653" s="4">
        <v>15715</v>
      </c>
      <c r="D653">
        <v>0.26169319965783944</v>
      </c>
      <c r="E653">
        <v>5.1115836124142229E-2</v>
      </c>
      <c r="F653">
        <v>1.3794423853094171</v>
      </c>
      <c r="G653">
        <v>-1.2772107130611328</v>
      </c>
      <c r="H653" s="4">
        <f t="shared" si="41"/>
        <v>0</v>
      </c>
      <c r="I653" s="4">
        <f t="shared" si="42"/>
        <v>0</v>
      </c>
    </row>
    <row r="654" spans="1:9" x14ac:dyDescent="0.3">
      <c r="A654" s="5">
        <v>45008</v>
      </c>
      <c r="B654" s="4">
        <v>1385</v>
      </c>
      <c r="C654" s="4">
        <v>15836</v>
      </c>
      <c r="D654">
        <v>0.10873997788177227</v>
      </c>
      <c r="E654">
        <v>5.1115836124142229E-2</v>
      </c>
      <c r="F654">
        <v>1.3794423853094171</v>
      </c>
      <c r="G654">
        <v>-1.2772107130611328</v>
      </c>
      <c r="H654" s="4">
        <f t="shared" si="41"/>
        <v>0</v>
      </c>
      <c r="I654" s="4">
        <f t="shared" si="42"/>
        <v>0</v>
      </c>
    </row>
    <row r="655" spans="1:9" x14ac:dyDescent="0.3">
      <c r="A655" s="5">
        <v>45009</v>
      </c>
      <c r="B655" s="4">
        <v>1393</v>
      </c>
      <c r="C655" s="4">
        <v>15917</v>
      </c>
      <c r="D655">
        <v>-9.6049068173617875E-3</v>
      </c>
      <c r="E655">
        <v>5.1115836124142229E-2</v>
      </c>
      <c r="F655">
        <v>1.3794423853094171</v>
      </c>
      <c r="G655">
        <v>-1.2772107130611328</v>
      </c>
      <c r="H655" s="4">
        <f t="shared" si="41"/>
        <v>0</v>
      </c>
      <c r="I655" s="4">
        <f t="shared" si="42"/>
        <v>0</v>
      </c>
    </row>
    <row r="656" spans="1:9" x14ac:dyDescent="0.3">
      <c r="A656" s="5">
        <v>45012</v>
      </c>
      <c r="B656" s="4">
        <v>1385.25</v>
      </c>
      <c r="C656" s="4">
        <v>15829</v>
      </c>
      <c r="D656">
        <v>6.00082695506587E-3</v>
      </c>
      <c r="E656">
        <v>5.1115836124142229E-2</v>
      </c>
      <c r="F656">
        <v>1.3794423853094171</v>
      </c>
      <c r="G656">
        <v>-1.2772107130611328</v>
      </c>
      <c r="H656" s="4">
        <f t="shared" si="41"/>
        <v>0</v>
      </c>
      <c r="I656" s="4">
        <f t="shared" si="42"/>
        <v>0</v>
      </c>
    </row>
    <row r="657" spans="1:9" x14ac:dyDescent="0.3">
      <c r="A657" s="5">
        <v>45013</v>
      </c>
      <c r="B657" s="4">
        <v>1373.75</v>
      </c>
      <c r="C657" s="4">
        <v>15689</v>
      </c>
      <c r="D657">
        <v>5.6136799606781154E-2</v>
      </c>
      <c r="E657">
        <v>5.1115836124142229E-2</v>
      </c>
      <c r="F657">
        <v>1.3794423853094171</v>
      </c>
      <c r="G657">
        <v>-1.2772107130611328</v>
      </c>
      <c r="H657" s="4">
        <f t="shared" si="41"/>
        <v>0</v>
      </c>
      <c r="I657" s="4">
        <f t="shared" si="42"/>
        <v>0</v>
      </c>
    </row>
    <row r="658" spans="1:9" x14ac:dyDescent="0.3">
      <c r="A658" s="5">
        <v>45014</v>
      </c>
      <c r="B658" s="4">
        <v>1376.5</v>
      </c>
      <c r="C658" s="4">
        <v>15738</v>
      </c>
      <c r="D658">
        <v>0.14418039693757367</v>
      </c>
      <c r="E658">
        <v>5.1115836124142229E-2</v>
      </c>
      <c r="F658">
        <v>1.3794423853094171</v>
      </c>
      <c r="G658">
        <v>-1.2772107130611328</v>
      </c>
      <c r="H658" s="4">
        <f t="shared" si="41"/>
        <v>0</v>
      </c>
      <c r="I658" s="4">
        <f t="shared" si="42"/>
        <v>0</v>
      </c>
    </row>
    <row r="659" spans="1:9" x14ac:dyDescent="0.3">
      <c r="A659" s="5">
        <v>45015</v>
      </c>
      <c r="B659" s="4">
        <v>1383.75</v>
      </c>
      <c r="C659" s="4">
        <v>15819</v>
      </c>
      <c r="D659">
        <v>0.14575973364224418</v>
      </c>
      <c r="E659">
        <v>5.1115836124142229E-2</v>
      </c>
      <c r="F659">
        <v>1.3794423853094171</v>
      </c>
      <c r="G659">
        <v>-1.2772107130611328</v>
      </c>
      <c r="H659" s="4">
        <f t="shared" si="41"/>
        <v>0</v>
      </c>
      <c r="I659" s="4">
        <f t="shared" si="42"/>
        <v>0</v>
      </c>
    </row>
    <row r="660" spans="1:9" x14ac:dyDescent="0.3">
      <c r="A660" s="5">
        <v>45016</v>
      </c>
      <c r="B660" s="4">
        <v>1388</v>
      </c>
      <c r="C660" s="4">
        <v>15864</v>
      </c>
      <c r="D660">
        <v>2.123244108879653E-2</v>
      </c>
      <c r="E660">
        <v>5.1115836124142229E-2</v>
      </c>
      <c r="F660">
        <v>1.3794423853094171</v>
      </c>
      <c r="G660">
        <v>-1.2772107130611328</v>
      </c>
      <c r="H660" s="4">
        <f t="shared" si="41"/>
        <v>0</v>
      </c>
      <c r="I660" s="4">
        <f t="shared" si="42"/>
        <v>0</v>
      </c>
    </row>
    <row r="661" spans="1:9" x14ac:dyDescent="0.3">
      <c r="A661" s="5">
        <v>45022</v>
      </c>
      <c r="B661" s="4">
        <v>1373.75</v>
      </c>
      <c r="C661" s="4">
        <v>15762</v>
      </c>
      <c r="D661">
        <v>0.23066128936067096</v>
      </c>
      <c r="E661">
        <v>5.1115836124142229E-2</v>
      </c>
      <c r="F661">
        <v>1.3794423853094171</v>
      </c>
      <c r="G661">
        <v>-1.2772107130611328</v>
      </c>
      <c r="H661" s="4">
        <f t="shared" si="41"/>
        <v>0</v>
      </c>
      <c r="I661" s="4">
        <f t="shared" si="42"/>
        <v>0</v>
      </c>
    </row>
    <row r="662" spans="1:9" x14ac:dyDescent="0.3">
      <c r="A662" s="5">
        <v>45023</v>
      </c>
      <c r="B662" s="4">
        <v>1377.5</v>
      </c>
      <c r="C662" s="4">
        <v>15818</v>
      </c>
      <c r="D662">
        <v>0.10851829844697813</v>
      </c>
      <c r="E662">
        <v>5.1115836124142229E-2</v>
      </c>
      <c r="F662">
        <v>1.3794423853094171</v>
      </c>
      <c r="G662">
        <v>-1.2772107130611328</v>
      </c>
      <c r="H662" s="4">
        <f t="shared" si="41"/>
        <v>0</v>
      </c>
      <c r="I662" s="4">
        <f t="shared" si="42"/>
        <v>0</v>
      </c>
    </row>
    <row r="663" spans="1:9" x14ac:dyDescent="0.3">
      <c r="A663" s="5">
        <v>45026</v>
      </c>
      <c r="B663" s="4">
        <v>1381.25</v>
      </c>
      <c r="C663" s="4">
        <v>15851</v>
      </c>
      <c r="D663">
        <v>0.11516562302722301</v>
      </c>
      <c r="E663">
        <v>5.1115836124142229E-2</v>
      </c>
      <c r="F663">
        <v>1.3794423853094171</v>
      </c>
      <c r="G663">
        <v>-1.2772107130611328</v>
      </c>
      <c r="H663" s="4">
        <f t="shared" si="41"/>
        <v>0</v>
      </c>
      <c r="I663" s="4">
        <f t="shared" si="42"/>
        <v>0</v>
      </c>
    </row>
    <row r="664" spans="1:9" x14ac:dyDescent="0.3">
      <c r="A664" s="5">
        <v>45027</v>
      </c>
      <c r="B664" s="4">
        <v>1390.25</v>
      </c>
      <c r="C664" s="4">
        <v>15924</v>
      </c>
      <c r="D664">
        <v>-5.5582582198345422E-2</v>
      </c>
      <c r="E664">
        <v>5.1115836124142229E-2</v>
      </c>
      <c r="F664">
        <v>1.3794423853094171</v>
      </c>
      <c r="G664">
        <v>-1.2772107130611328</v>
      </c>
      <c r="H664" s="4">
        <f t="shared" si="41"/>
        <v>0</v>
      </c>
      <c r="I664" s="4">
        <f t="shared" si="42"/>
        <v>0</v>
      </c>
    </row>
    <row r="665" spans="1:9" x14ac:dyDescent="0.3">
      <c r="A665" s="5">
        <v>45028</v>
      </c>
      <c r="B665" s="4">
        <v>1389.25</v>
      </c>
      <c r="C665" s="4">
        <v>15925</v>
      </c>
      <c r="D665">
        <v>4.2977695235150985E-2</v>
      </c>
      <c r="E665">
        <v>5.1115836124142229E-2</v>
      </c>
      <c r="F665">
        <v>1.3794423853094171</v>
      </c>
      <c r="G665">
        <v>-1.2772107130611328</v>
      </c>
      <c r="H665" s="4">
        <f t="shared" si="41"/>
        <v>0</v>
      </c>
      <c r="I665" s="4">
        <f t="shared" si="42"/>
        <v>0</v>
      </c>
    </row>
    <row r="666" spans="1:9" x14ac:dyDescent="0.3">
      <c r="A666" s="5">
        <v>45029</v>
      </c>
      <c r="B666" s="4">
        <v>1380.75</v>
      </c>
      <c r="C666" s="4">
        <v>15816</v>
      </c>
      <c r="D666">
        <v>-6.1778294602573551E-2</v>
      </c>
      <c r="E666">
        <v>5.1115836124142229E-2</v>
      </c>
      <c r="F666">
        <v>1.3794423853094171</v>
      </c>
      <c r="G666">
        <v>-1.2772107130611328</v>
      </c>
      <c r="H666" s="4">
        <f t="shared" si="41"/>
        <v>0</v>
      </c>
      <c r="I666" s="4">
        <f t="shared" si="42"/>
        <v>0</v>
      </c>
    </row>
    <row r="667" spans="1:9" x14ac:dyDescent="0.3">
      <c r="A667" s="5">
        <v>45030</v>
      </c>
      <c r="B667" s="4">
        <v>1392.75</v>
      </c>
      <c r="C667" s="4">
        <v>15948</v>
      </c>
      <c r="D667">
        <v>-0.10444958705340707</v>
      </c>
      <c r="E667">
        <v>5.1115836124142229E-2</v>
      </c>
      <c r="F667">
        <v>1.3794423853094171</v>
      </c>
      <c r="G667">
        <v>-1.2772107130611328</v>
      </c>
      <c r="H667" s="4">
        <f t="shared" si="41"/>
        <v>0</v>
      </c>
      <c r="I667" s="4">
        <f t="shared" si="42"/>
        <v>0</v>
      </c>
    </row>
    <row r="668" spans="1:9" x14ac:dyDescent="0.3">
      <c r="A668" s="5">
        <v>45033</v>
      </c>
      <c r="B668" s="4">
        <v>1390.5</v>
      </c>
      <c r="C668" s="4">
        <v>15970</v>
      </c>
      <c r="D668">
        <v>-3.8390875796077452E-2</v>
      </c>
      <c r="E668">
        <v>5.1115836124142229E-2</v>
      </c>
      <c r="F668">
        <v>1.3794423853094171</v>
      </c>
      <c r="G668">
        <v>-1.2772107130611328</v>
      </c>
      <c r="H668" s="4">
        <f t="shared" si="41"/>
        <v>0</v>
      </c>
      <c r="I668" s="4">
        <f t="shared" si="42"/>
        <v>0</v>
      </c>
    </row>
    <row r="669" spans="1:9" x14ac:dyDescent="0.3">
      <c r="A669" s="5">
        <v>45034</v>
      </c>
      <c r="B669" s="4">
        <v>1381.75</v>
      </c>
      <c r="C669" s="4">
        <v>15891</v>
      </c>
      <c r="D669">
        <v>-0.1411371632431247</v>
      </c>
      <c r="E669">
        <v>5.1115836124142229E-2</v>
      </c>
      <c r="F669">
        <v>1.3794423853094171</v>
      </c>
      <c r="G669">
        <v>-1.2772107130611328</v>
      </c>
      <c r="H669" s="4">
        <f t="shared" si="41"/>
        <v>0</v>
      </c>
      <c r="I669" s="4">
        <f t="shared" si="42"/>
        <v>0</v>
      </c>
    </row>
    <row r="670" spans="1:9" x14ac:dyDescent="0.3">
      <c r="A670" s="5">
        <v>45035</v>
      </c>
      <c r="B670" s="4">
        <v>1371.75</v>
      </c>
      <c r="C670" s="4">
        <v>15775</v>
      </c>
      <c r="D670">
        <v>-3.2932590835358475E-2</v>
      </c>
      <c r="E670">
        <v>5.1115836124142229E-2</v>
      </c>
      <c r="F670">
        <v>1.3794423853094171</v>
      </c>
      <c r="G670">
        <v>-1.2772107130611328</v>
      </c>
      <c r="H670" s="4">
        <f t="shared" si="41"/>
        <v>0</v>
      </c>
      <c r="I670" s="4">
        <f t="shared" si="42"/>
        <v>0</v>
      </c>
    </row>
    <row r="671" spans="1:9" x14ac:dyDescent="0.3">
      <c r="A671" s="5">
        <v>45036</v>
      </c>
      <c r="B671" s="4">
        <v>1366.5</v>
      </c>
      <c r="C671" s="4">
        <v>15731</v>
      </c>
      <c r="D671">
        <v>-0.21427387964490696</v>
      </c>
      <c r="E671">
        <v>5.1115836124142229E-2</v>
      </c>
      <c r="F671">
        <v>1.3794423853094171</v>
      </c>
      <c r="G671">
        <v>-1.2772107130611328</v>
      </c>
      <c r="H671" s="4">
        <f t="shared" si="41"/>
        <v>0</v>
      </c>
      <c r="I671" s="4">
        <f t="shared" si="42"/>
        <v>0</v>
      </c>
    </row>
    <row r="672" spans="1:9" x14ac:dyDescent="0.3">
      <c r="A672" s="5">
        <v>45037</v>
      </c>
      <c r="B672" s="4">
        <v>1359.5</v>
      </c>
      <c r="C672" s="4">
        <v>15614</v>
      </c>
      <c r="D672">
        <v>-0.10136769081484166</v>
      </c>
      <c r="E672">
        <v>5.1115836124142229E-2</v>
      </c>
      <c r="F672">
        <v>1.3794423853094171</v>
      </c>
      <c r="G672">
        <v>-1.2772107130611328</v>
      </c>
      <c r="H672" s="4">
        <f t="shared" si="41"/>
        <v>0</v>
      </c>
      <c r="I672" s="4">
        <f t="shared" si="42"/>
        <v>0</v>
      </c>
    </row>
    <row r="673" spans="1:9" x14ac:dyDescent="0.3">
      <c r="A673" s="5">
        <v>45040</v>
      </c>
      <c r="B673" s="4">
        <v>1361</v>
      </c>
      <c r="C673" s="4">
        <v>15620</v>
      </c>
      <c r="D673">
        <v>6.3956917355883033E-2</v>
      </c>
      <c r="E673">
        <v>5.1115836124142229E-2</v>
      </c>
      <c r="F673">
        <v>1.3794423853094171</v>
      </c>
      <c r="G673">
        <v>-1.2772107130611328</v>
      </c>
      <c r="H673" s="4">
        <f t="shared" si="41"/>
        <v>0</v>
      </c>
      <c r="I673" s="4">
        <f t="shared" si="42"/>
        <v>0</v>
      </c>
    </row>
    <row r="674" spans="1:9" x14ac:dyDescent="0.3">
      <c r="A674" s="5">
        <v>45041</v>
      </c>
      <c r="B674" s="4">
        <v>1339.5</v>
      </c>
      <c r="C674" s="4">
        <v>15389</v>
      </c>
      <c r="D674">
        <v>-0.23193648209800702</v>
      </c>
      <c r="E674">
        <v>5.1115836124142229E-2</v>
      </c>
      <c r="F674">
        <v>1.3794423853094171</v>
      </c>
      <c r="G674">
        <v>-1.2772107130611328</v>
      </c>
      <c r="H674" s="4">
        <f t="shared" si="41"/>
        <v>0</v>
      </c>
      <c r="I674" s="4">
        <f t="shared" si="42"/>
        <v>0</v>
      </c>
    </row>
    <row r="675" spans="1:9" x14ac:dyDescent="0.3">
      <c r="A675" s="5">
        <v>45042</v>
      </c>
      <c r="B675" s="4">
        <v>1337.75</v>
      </c>
      <c r="C675" s="4">
        <v>15376</v>
      </c>
      <c r="D675">
        <v>-1.6691337203229156E-2</v>
      </c>
      <c r="E675">
        <v>5.1115836124142229E-2</v>
      </c>
      <c r="F675">
        <v>1.3794423853094171</v>
      </c>
      <c r="G675">
        <v>-1.2772107130611328</v>
      </c>
      <c r="H675" s="4">
        <f t="shared" si="41"/>
        <v>0</v>
      </c>
      <c r="I675" s="4">
        <f t="shared" si="42"/>
        <v>0</v>
      </c>
    </row>
    <row r="676" spans="1:9" x14ac:dyDescent="0.3">
      <c r="A676" s="5">
        <v>45043</v>
      </c>
      <c r="B676" s="4">
        <v>1339.75</v>
      </c>
      <c r="C676" s="4">
        <v>15426</v>
      </c>
      <c r="D676">
        <v>-0.14477066927200613</v>
      </c>
      <c r="E676">
        <v>5.1115836124142229E-2</v>
      </c>
      <c r="F676">
        <v>1.3794423853094171</v>
      </c>
      <c r="G676">
        <v>-1.2772107130611328</v>
      </c>
      <c r="H676" s="4">
        <f t="shared" si="41"/>
        <v>0</v>
      </c>
      <c r="I676" s="4">
        <f t="shared" si="42"/>
        <v>0</v>
      </c>
    </row>
    <row r="677" spans="1:9" x14ac:dyDescent="0.3">
      <c r="A677" s="5">
        <v>45044</v>
      </c>
      <c r="B677" s="4">
        <v>1356.75</v>
      </c>
      <c r="C677" s="4">
        <v>15572</v>
      </c>
      <c r="D677">
        <v>0.17709573104531692</v>
      </c>
      <c r="E677">
        <v>5.1115836124142229E-2</v>
      </c>
      <c r="F677">
        <v>1.3794423853094171</v>
      </c>
      <c r="G677">
        <v>-1.2772107130611328</v>
      </c>
      <c r="H677" s="4">
        <f t="shared" si="41"/>
        <v>0</v>
      </c>
      <c r="I677" s="4">
        <f t="shared" si="42"/>
        <v>0</v>
      </c>
    </row>
    <row r="678" spans="1:9" x14ac:dyDescent="0.3">
      <c r="A678" s="5">
        <v>45048</v>
      </c>
      <c r="B678" s="4">
        <v>1363</v>
      </c>
      <c r="C678" s="4">
        <v>15635</v>
      </c>
      <c r="D678">
        <v>7.1766080913900451E-2</v>
      </c>
      <c r="E678">
        <v>5.1115836124142229E-2</v>
      </c>
      <c r="F678">
        <v>1.3794423853094171</v>
      </c>
      <c r="G678">
        <v>-1.2772107130611328</v>
      </c>
      <c r="H678" s="4">
        <f t="shared" si="41"/>
        <v>0</v>
      </c>
      <c r="I678" s="4">
        <f t="shared" si="42"/>
        <v>0</v>
      </c>
    </row>
    <row r="679" spans="1:9" x14ac:dyDescent="0.3">
      <c r="A679" s="5">
        <v>45049</v>
      </c>
      <c r="B679" s="4">
        <v>1357.25</v>
      </c>
      <c r="C679" s="4">
        <v>15549</v>
      </c>
      <c r="D679">
        <v>0.13029484131375346</v>
      </c>
      <c r="E679">
        <v>5.1115836124142229E-2</v>
      </c>
      <c r="F679">
        <v>1.3794423853094171</v>
      </c>
      <c r="G679">
        <v>-1.2772107130611328</v>
      </c>
      <c r="H679" s="4">
        <f t="shared" si="41"/>
        <v>0</v>
      </c>
      <c r="I679" s="4">
        <f t="shared" si="42"/>
        <v>0</v>
      </c>
    </row>
    <row r="680" spans="1:9" x14ac:dyDescent="0.3">
      <c r="A680" s="5">
        <v>45050</v>
      </c>
      <c r="B680" s="4">
        <v>1361.75</v>
      </c>
      <c r="C680" s="4">
        <v>15607</v>
      </c>
      <c r="D680">
        <v>2.7587350587824633E-2</v>
      </c>
      <c r="E680">
        <v>5.1115836124142229E-2</v>
      </c>
      <c r="F680">
        <v>1.3794423853094171</v>
      </c>
      <c r="G680">
        <v>-1.2772107130611328</v>
      </c>
      <c r="H680" s="4">
        <f t="shared" si="41"/>
        <v>0</v>
      </c>
      <c r="I680" s="4">
        <f t="shared" si="42"/>
        <v>0</v>
      </c>
    </row>
    <row r="681" spans="1:9" x14ac:dyDescent="0.3">
      <c r="A681" s="5">
        <v>45051</v>
      </c>
      <c r="B681" s="4">
        <v>1364.25</v>
      </c>
      <c r="C681" s="4">
        <v>15642</v>
      </c>
      <c r="D681">
        <v>-0.21335302561534558</v>
      </c>
      <c r="E681">
        <v>5.1115836124142229E-2</v>
      </c>
      <c r="F681">
        <v>1.3794423853094171</v>
      </c>
      <c r="G681">
        <v>-1.2772107130611328</v>
      </c>
      <c r="H681" s="4">
        <f t="shared" si="41"/>
        <v>0</v>
      </c>
      <c r="I681" s="4">
        <f t="shared" si="42"/>
        <v>0</v>
      </c>
    </row>
    <row r="682" spans="1:9" x14ac:dyDescent="0.3">
      <c r="A682" s="5">
        <v>45054</v>
      </c>
      <c r="B682" s="4">
        <v>1371.5</v>
      </c>
      <c r="C682" s="4">
        <v>15723</v>
      </c>
      <c r="D682">
        <v>-0.39360413260897925</v>
      </c>
      <c r="E682">
        <v>5.1115836124142229E-2</v>
      </c>
      <c r="F682">
        <v>1.3794423853094171</v>
      </c>
      <c r="G682">
        <v>-1.2772107130611328</v>
      </c>
      <c r="H682" s="4">
        <f t="shared" si="41"/>
        <v>0</v>
      </c>
      <c r="I682" s="4">
        <f t="shared" si="42"/>
        <v>0</v>
      </c>
    </row>
    <row r="683" spans="1:9" x14ac:dyDescent="0.3">
      <c r="A683" s="5">
        <v>45055</v>
      </c>
      <c r="B683" s="4">
        <v>1374</v>
      </c>
      <c r="C683" s="4">
        <v>15736</v>
      </c>
      <c r="D683">
        <v>-0.14911437969365759</v>
      </c>
      <c r="E683">
        <v>5.1115836124142229E-2</v>
      </c>
      <c r="F683">
        <v>1.3794423853094171</v>
      </c>
      <c r="G683">
        <v>-1.2772107130611328</v>
      </c>
      <c r="H683" s="4">
        <f t="shared" si="41"/>
        <v>0</v>
      </c>
      <c r="I683" s="4">
        <f t="shared" si="42"/>
        <v>0</v>
      </c>
    </row>
    <row r="684" spans="1:9" x14ac:dyDescent="0.3">
      <c r="A684" s="5">
        <v>45056</v>
      </c>
      <c r="B684" s="4">
        <v>1362.5</v>
      </c>
      <c r="C684" s="4">
        <v>15610</v>
      </c>
      <c r="D684">
        <v>0.40708237076758391</v>
      </c>
      <c r="E684">
        <v>5.1115836124142229E-2</v>
      </c>
      <c r="F684">
        <v>1.3794423853094171</v>
      </c>
      <c r="G684">
        <v>-1.2772107130611328</v>
      </c>
      <c r="H684" s="4">
        <f t="shared" si="41"/>
        <v>0</v>
      </c>
      <c r="I684" s="4">
        <f t="shared" si="42"/>
        <v>0</v>
      </c>
    </row>
    <row r="685" spans="1:9" x14ac:dyDescent="0.3">
      <c r="A685" s="5">
        <v>45057</v>
      </c>
      <c r="B685" s="4">
        <v>1358.25</v>
      </c>
      <c r="C685" s="4">
        <v>15519</v>
      </c>
      <c r="D685">
        <v>-0.1356363642148613</v>
      </c>
      <c r="E685">
        <v>5.1115836124142229E-2</v>
      </c>
      <c r="F685">
        <v>1.3794423853094171</v>
      </c>
      <c r="G685">
        <v>-1.2772107130611328</v>
      </c>
      <c r="H685" s="4">
        <f t="shared" si="41"/>
        <v>0</v>
      </c>
      <c r="I685" s="4">
        <f t="shared" si="42"/>
        <v>0</v>
      </c>
    </row>
    <row r="686" spans="1:9" x14ac:dyDescent="0.3">
      <c r="A686" s="5">
        <v>45058</v>
      </c>
      <c r="B686" s="4">
        <v>1353.5</v>
      </c>
      <c r="C686" s="4">
        <v>15506</v>
      </c>
      <c r="D686">
        <v>-0.12153472855123953</v>
      </c>
      <c r="E686">
        <v>5.1115836124142229E-2</v>
      </c>
      <c r="F686">
        <v>1.3794423853094171</v>
      </c>
      <c r="G686">
        <v>-1.2772107130611328</v>
      </c>
      <c r="H686" s="4">
        <f t="shared" ref="H686:H749" si="43">IF(D686&gt;F686,999,)</f>
        <v>0</v>
      </c>
      <c r="I686" s="4">
        <f t="shared" ref="I686:I749" si="44">IF(D686&lt;G686,999,)</f>
        <v>0</v>
      </c>
    </row>
    <row r="687" spans="1:9" x14ac:dyDescent="0.3">
      <c r="A687" s="5">
        <v>45061</v>
      </c>
      <c r="B687" s="4">
        <v>1356.25</v>
      </c>
      <c r="C687" s="4">
        <v>15510</v>
      </c>
      <c r="D687">
        <v>0.88046646285622543</v>
      </c>
      <c r="E687">
        <v>5.1115836124142229E-2</v>
      </c>
      <c r="F687">
        <v>1.3794423853094171</v>
      </c>
      <c r="G687">
        <v>-1.2772107130611328</v>
      </c>
      <c r="H687" s="4">
        <f t="shared" si="43"/>
        <v>0</v>
      </c>
      <c r="I687" s="4">
        <f t="shared" si="44"/>
        <v>0</v>
      </c>
    </row>
    <row r="688" spans="1:9" x14ac:dyDescent="0.3">
      <c r="A688" s="5">
        <v>45062</v>
      </c>
      <c r="B688" s="4">
        <v>1371.75</v>
      </c>
      <c r="C688" s="4">
        <v>15690</v>
      </c>
      <c r="D688">
        <v>0.56258940021310577</v>
      </c>
      <c r="E688">
        <v>5.1115836124142229E-2</v>
      </c>
      <c r="F688">
        <v>1.3794423853094171</v>
      </c>
      <c r="G688">
        <v>-1.2772107130611328</v>
      </c>
      <c r="H688" s="4">
        <f t="shared" si="43"/>
        <v>0</v>
      </c>
      <c r="I688" s="4">
        <f t="shared" si="44"/>
        <v>0</v>
      </c>
    </row>
    <row r="689" spans="1:9" x14ac:dyDescent="0.3">
      <c r="A689" s="5">
        <v>45063</v>
      </c>
      <c r="B689" s="4">
        <v>1391.25</v>
      </c>
      <c r="C689" s="4">
        <v>15953</v>
      </c>
      <c r="D689">
        <v>0.58440397078256445</v>
      </c>
      <c r="E689">
        <v>5.1115836124142229E-2</v>
      </c>
      <c r="F689">
        <v>1.3794423853094171</v>
      </c>
      <c r="G689">
        <v>-1.2772107130611328</v>
      </c>
      <c r="H689" s="4">
        <f t="shared" si="43"/>
        <v>0</v>
      </c>
      <c r="I689" s="4">
        <f t="shared" si="44"/>
        <v>0</v>
      </c>
    </row>
    <row r="690" spans="1:9" x14ac:dyDescent="0.3">
      <c r="A690" s="5">
        <v>45064</v>
      </c>
      <c r="B690" s="4">
        <v>1405.5</v>
      </c>
      <c r="C690" s="4">
        <v>16069</v>
      </c>
      <c r="D690">
        <v>-1.7805838404704069</v>
      </c>
      <c r="E690">
        <v>5.1115836124142229E-2</v>
      </c>
      <c r="F690">
        <v>1.3794423853094171</v>
      </c>
      <c r="G690">
        <v>-1.2772107130611328</v>
      </c>
      <c r="H690" s="4">
        <f t="shared" si="43"/>
        <v>0</v>
      </c>
      <c r="I690" s="4">
        <f t="shared" si="44"/>
        <v>999</v>
      </c>
    </row>
    <row r="691" spans="1:9" x14ac:dyDescent="0.3">
      <c r="A691" s="5">
        <v>45065</v>
      </c>
      <c r="B691" s="4">
        <v>1410.25</v>
      </c>
      <c r="C691" s="4">
        <v>16127</v>
      </c>
      <c r="D691">
        <v>1.0500860495514981</v>
      </c>
      <c r="E691">
        <v>5.1115836124142229E-2</v>
      </c>
      <c r="F691">
        <v>1.3794423853094171</v>
      </c>
      <c r="G691">
        <v>-1.2772107130611328</v>
      </c>
      <c r="H691" s="4">
        <f t="shared" si="43"/>
        <v>0</v>
      </c>
      <c r="I691" s="4">
        <f t="shared" si="44"/>
        <v>0</v>
      </c>
    </row>
    <row r="692" spans="1:9" x14ac:dyDescent="0.3">
      <c r="A692" s="5">
        <v>45068</v>
      </c>
      <c r="B692" s="4">
        <v>1407.25</v>
      </c>
      <c r="C692" s="4">
        <v>16115</v>
      </c>
      <c r="D692">
        <v>1.1146234716892123</v>
      </c>
      <c r="E692">
        <v>5.1115836124142229E-2</v>
      </c>
      <c r="F692">
        <v>1.3794423853094171</v>
      </c>
      <c r="G692">
        <v>-1.2772107130611328</v>
      </c>
      <c r="H692" s="4">
        <f t="shared" si="43"/>
        <v>0</v>
      </c>
      <c r="I692" s="4">
        <f t="shared" si="44"/>
        <v>0</v>
      </c>
    </row>
    <row r="693" spans="1:9" x14ac:dyDescent="0.3">
      <c r="A693" s="5">
        <v>45069</v>
      </c>
      <c r="B693" s="4">
        <v>1408.25</v>
      </c>
      <c r="C693" s="4">
        <v>16135</v>
      </c>
      <c r="D693">
        <v>2.6394211384232111</v>
      </c>
      <c r="E693">
        <v>5.1115836124142229E-2</v>
      </c>
      <c r="F693">
        <v>1.3794423853094171</v>
      </c>
      <c r="G693">
        <v>-1.2772107130611328</v>
      </c>
      <c r="H693" s="4">
        <f t="shared" si="43"/>
        <v>999</v>
      </c>
      <c r="I693" s="4">
        <f t="shared" si="44"/>
        <v>0</v>
      </c>
    </row>
    <row r="694" spans="1:9" x14ac:dyDescent="0.3">
      <c r="A694" s="5">
        <v>45070</v>
      </c>
      <c r="B694" s="4">
        <v>1401.25</v>
      </c>
      <c r="C694" s="4">
        <v>16069</v>
      </c>
      <c r="D694">
        <v>2.1513615163312081</v>
      </c>
      <c r="E694">
        <v>5.1115836124142229E-2</v>
      </c>
      <c r="F694">
        <v>1.3794423853094171</v>
      </c>
      <c r="G694">
        <v>-1.2772107130611328</v>
      </c>
      <c r="H694" s="4">
        <f t="shared" si="43"/>
        <v>999</v>
      </c>
      <c r="I694" s="4">
        <f t="shared" si="44"/>
        <v>0</v>
      </c>
    </row>
    <row r="695" spans="1:9" x14ac:dyDescent="0.3">
      <c r="A695" s="5">
        <v>45071</v>
      </c>
      <c r="B695" s="4">
        <v>1410</v>
      </c>
      <c r="C695" s="4">
        <v>16205</v>
      </c>
      <c r="D695">
        <v>2.9696952854500287</v>
      </c>
      <c r="E695">
        <v>5.1115836124142229E-2</v>
      </c>
      <c r="F695">
        <v>1.3794423853094171</v>
      </c>
      <c r="G695">
        <v>-1.2772107130611328</v>
      </c>
      <c r="H695" s="4">
        <f t="shared" si="43"/>
        <v>999</v>
      </c>
      <c r="I695" s="4">
        <f t="shared" si="44"/>
        <v>0</v>
      </c>
    </row>
    <row r="696" spans="1:9" x14ac:dyDescent="0.3">
      <c r="A696" s="5">
        <v>45072</v>
      </c>
      <c r="B696" s="4">
        <v>1429.5</v>
      </c>
      <c r="C696" s="4">
        <v>16438</v>
      </c>
      <c r="D696">
        <v>1.1748669957415558</v>
      </c>
      <c r="E696">
        <v>5.1115836124142229E-2</v>
      </c>
      <c r="F696">
        <v>1.3794423853094171</v>
      </c>
      <c r="G696">
        <v>-1.2772107130611328</v>
      </c>
      <c r="H696" s="4">
        <f t="shared" si="43"/>
        <v>0</v>
      </c>
      <c r="I696" s="4">
        <f t="shared" si="44"/>
        <v>0</v>
      </c>
    </row>
    <row r="697" spans="1:9" x14ac:dyDescent="0.3">
      <c r="A697" s="5">
        <v>45075</v>
      </c>
      <c r="B697" s="4">
        <v>1444.75</v>
      </c>
      <c r="C697" s="4">
        <v>16578</v>
      </c>
      <c r="D697">
        <v>0.68676487264247299</v>
      </c>
      <c r="E697">
        <v>5.1115836124142229E-2</v>
      </c>
      <c r="F697">
        <v>1.3794423853094171</v>
      </c>
      <c r="G697">
        <v>-1.2772107130611328</v>
      </c>
      <c r="H697" s="4">
        <f t="shared" si="43"/>
        <v>0</v>
      </c>
      <c r="I697" s="4">
        <f t="shared" si="44"/>
        <v>0</v>
      </c>
    </row>
    <row r="698" spans="1:9" x14ac:dyDescent="0.3">
      <c r="A698" s="5">
        <v>45076</v>
      </c>
      <c r="B698" s="4">
        <v>1445.25</v>
      </c>
      <c r="C698" s="4">
        <v>16573</v>
      </c>
      <c r="D698">
        <v>0.61209116267965347</v>
      </c>
      <c r="E698">
        <v>5.1115836124142229E-2</v>
      </c>
      <c r="F698">
        <v>1.3794423853094171</v>
      </c>
      <c r="G698">
        <v>-1.2772107130611328</v>
      </c>
      <c r="H698" s="4">
        <f t="shared" si="43"/>
        <v>0</v>
      </c>
      <c r="I698" s="4">
        <f t="shared" si="44"/>
        <v>0</v>
      </c>
    </row>
    <row r="699" spans="1:9" x14ac:dyDescent="0.3">
      <c r="A699" s="5">
        <v>45077</v>
      </c>
      <c r="B699" s="4">
        <v>1420.25</v>
      </c>
      <c r="C699" s="4">
        <v>16488</v>
      </c>
      <c r="D699">
        <v>0.34427611864676344</v>
      </c>
      <c r="E699">
        <v>5.1115836124142229E-2</v>
      </c>
      <c r="F699">
        <v>1.3794423853094171</v>
      </c>
      <c r="G699">
        <v>-1.2772107130611328</v>
      </c>
      <c r="H699" s="4">
        <f t="shared" si="43"/>
        <v>0</v>
      </c>
      <c r="I699" s="4">
        <f t="shared" si="44"/>
        <v>0</v>
      </c>
    </row>
    <row r="700" spans="1:9" x14ac:dyDescent="0.3">
      <c r="A700" s="5">
        <v>45078</v>
      </c>
      <c r="B700" s="4">
        <v>1418.75</v>
      </c>
      <c r="C700" s="4">
        <v>16469</v>
      </c>
      <c r="D700">
        <v>0.21942743703816303</v>
      </c>
      <c r="E700">
        <v>5.1115836124142229E-2</v>
      </c>
      <c r="F700">
        <v>1.3794423853094171</v>
      </c>
      <c r="G700">
        <v>-1.2772107130611328</v>
      </c>
      <c r="H700" s="4">
        <f t="shared" si="43"/>
        <v>0</v>
      </c>
      <c r="I700" s="4">
        <f t="shared" si="44"/>
        <v>0</v>
      </c>
    </row>
    <row r="701" spans="1:9" x14ac:dyDescent="0.3">
      <c r="A701" s="5">
        <v>45079</v>
      </c>
      <c r="B701" s="4">
        <v>1440.25</v>
      </c>
      <c r="C701" s="4">
        <v>16711</v>
      </c>
      <c r="D701">
        <v>-1.966033729054802E-2</v>
      </c>
      <c r="E701">
        <v>5.1115836124142229E-2</v>
      </c>
      <c r="F701">
        <v>1.3794423853094171</v>
      </c>
      <c r="G701">
        <v>-1.2772107130611328</v>
      </c>
      <c r="H701" s="4">
        <f t="shared" si="43"/>
        <v>0</v>
      </c>
      <c r="I701" s="4">
        <f t="shared" si="44"/>
        <v>0</v>
      </c>
    </row>
    <row r="702" spans="1:9" x14ac:dyDescent="0.3">
      <c r="A702" s="5">
        <v>45082</v>
      </c>
      <c r="B702" s="4">
        <v>1439.75</v>
      </c>
      <c r="C702" s="4">
        <v>16683</v>
      </c>
      <c r="D702">
        <v>0.1418660319492199</v>
      </c>
      <c r="E702">
        <v>5.1115836124142229E-2</v>
      </c>
      <c r="F702">
        <v>1.3794423853094171</v>
      </c>
      <c r="G702">
        <v>-1.2772107130611328</v>
      </c>
      <c r="H702" s="4">
        <f t="shared" si="43"/>
        <v>0</v>
      </c>
      <c r="I702" s="4">
        <f t="shared" si="44"/>
        <v>0</v>
      </c>
    </row>
    <row r="703" spans="1:9" x14ac:dyDescent="0.3">
      <c r="A703" s="5">
        <v>45083</v>
      </c>
      <c r="B703" s="4">
        <v>1444.5</v>
      </c>
      <c r="C703" s="4">
        <v>16746</v>
      </c>
      <c r="D703">
        <v>8.3274741535734692E-2</v>
      </c>
      <c r="E703">
        <v>5.1115836124142229E-2</v>
      </c>
      <c r="F703">
        <v>1.3794423853094171</v>
      </c>
      <c r="G703">
        <v>-1.2772107130611328</v>
      </c>
      <c r="H703" s="4">
        <f t="shared" si="43"/>
        <v>0</v>
      </c>
      <c r="I703" s="4">
        <f t="shared" si="44"/>
        <v>0</v>
      </c>
    </row>
    <row r="704" spans="1:9" x14ac:dyDescent="0.3">
      <c r="A704" s="5">
        <v>45084</v>
      </c>
      <c r="B704" s="4">
        <v>1458.25</v>
      </c>
      <c r="C704" s="4">
        <v>16890</v>
      </c>
      <c r="D704">
        <v>0.16473947879949244</v>
      </c>
      <c r="E704">
        <v>5.1115836124142229E-2</v>
      </c>
      <c r="F704">
        <v>1.3794423853094171</v>
      </c>
      <c r="G704">
        <v>-1.2772107130611328</v>
      </c>
      <c r="H704" s="4">
        <f t="shared" si="43"/>
        <v>0</v>
      </c>
      <c r="I704" s="4">
        <f t="shared" si="44"/>
        <v>0</v>
      </c>
    </row>
    <row r="705" spans="1:9" x14ac:dyDescent="0.3">
      <c r="A705" s="5">
        <v>45085</v>
      </c>
      <c r="B705" s="4">
        <v>1443.25</v>
      </c>
      <c r="C705" s="4">
        <v>16717</v>
      </c>
      <c r="D705">
        <v>0.10553492125762463</v>
      </c>
      <c r="E705">
        <v>5.1115836124142229E-2</v>
      </c>
      <c r="F705">
        <v>1.3794423853094171</v>
      </c>
      <c r="G705">
        <v>-1.2772107130611328</v>
      </c>
      <c r="H705" s="4">
        <f t="shared" si="43"/>
        <v>0</v>
      </c>
      <c r="I705" s="4">
        <f t="shared" si="44"/>
        <v>0</v>
      </c>
    </row>
    <row r="706" spans="1:9" x14ac:dyDescent="0.3">
      <c r="A706" s="5">
        <v>45086</v>
      </c>
      <c r="B706" s="4">
        <v>1457.25</v>
      </c>
      <c r="C706" s="4">
        <v>16886</v>
      </c>
      <c r="D706">
        <v>2.3097077533852468E-3</v>
      </c>
      <c r="E706">
        <v>5.1115836124142229E-2</v>
      </c>
      <c r="F706">
        <v>1.3794423853094171</v>
      </c>
      <c r="G706">
        <v>-1.2772107130611328</v>
      </c>
      <c r="H706" s="4">
        <f t="shared" si="43"/>
        <v>0</v>
      </c>
      <c r="I706" s="4">
        <f t="shared" si="44"/>
        <v>0</v>
      </c>
    </row>
    <row r="707" spans="1:9" x14ac:dyDescent="0.3">
      <c r="A707" s="5">
        <v>45089</v>
      </c>
      <c r="B707" s="4">
        <v>1463.5</v>
      </c>
      <c r="C707" s="4">
        <v>16942</v>
      </c>
      <c r="D707">
        <v>8.7297489195765327E-2</v>
      </c>
      <c r="E707">
        <v>5.1115836124142229E-2</v>
      </c>
      <c r="F707">
        <v>1.3794423853094171</v>
      </c>
      <c r="G707">
        <v>-1.2772107130611328</v>
      </c>
      <c r="H707" s="4">
        <f t="shared" si="43"/>
        <v>0</v>
      </c>
      <c r="I707" s="4">
        <f t="shared" si="44"/>
        <v>0</v>
      </c>
    </row>
    <row r="708" spans="1:9" x14ac:dyDescent="0.3">
      <c r="A708" s="5">
        <v>45090</v>
      </c>
      <c r="B708" s="4">
        <v>1486</v>
      </c>
      <c r="C708" s="4">
        <v>17218</v>
      </c>
      <c r="D708">
        <v>-8.1424820950887176E-3</v>
      </c>
      <c r="E708">
        <v>5.1115836124142229E-2</v>
      </c>
      <c r="F708">
        <v>1.3794423853094171</v>
      </c>
      <c r="G708">
        <v>-1.2772107130611328</v>
      </c>
      <c r="H708" s="4">
        <f t="shared" si="43"/>
        <v>0</v>
      </c>
      <c r="I708" s="4">
        <f t="shared" si="44"/>
        <v>0</v>
      </c>
    </row>
    <row r="709" spans="1:9" x14ac:dyDescent="0.3">
      <c r="A709" s="5">
        <v>45091</v>
      </c>
      <c r="B709" s="4">
        <v>1486</v>
      </c>
      <c r="C709" s="4">
        <v>17199</v>
      </c>
      <c r="D709">
        <v>0.18982097644998858</v>
      </c>
      <c r="E709">
        <v>5.1115836124142229E-2</v>
      </c>
      <c r="F709">
        <v>1.3794423853094171</v>
      </c>
      <c r="G709">
        <v>-1.2772107130611328</v>
      </c>
      <c r="H709" s="4">
        <f t="shared" si="43"/>
        <v>0</v>
      </c>
      <c r="I709" s="4">
        <f t="shared" si="44"/>
        <v>0</v>
      </c>
    </row>
    <row r="710" spans="1:9" x14ac:dyDescent="0.3">
      <c r="A710" s="5">
        <v>45092</v>
      </c>
      <c r="B710" s="4">
        <v>1497.25</v>
      </c>
      <c r="C710" s="4">
        <v>17336</v>
      </c>
      <c r="D710">
        <v>-5.9360276512454282E-3</v>
      </c>
      <c r="E710">
        <v>5.1115836124142229E-2</v>
      </c>
      <c r="F710">
        <v>1.3794423853094171</v>
      </c>
      <c r="G710">
        <v>-1.2772107130611328</v>
      </c>
      <c r="H710" s="4">
        <f t="shared" si="43"/>
        <v>0</v>
      </c>
      <c r="I710" s="4">
        <f t="shared" si="44"/>
        <v>0</v>
      </c>
    </row>
    <row r="711" spans="1:9" x14ac:dyDescent="0.3">
      <c r="A711" s="5">
        <v>45093</v>
      </c>
      <c r="B711" s="4">
        <v>1490.75</v>
      </c>
      <c r="C711" s="4">
        <v>17269</v>
      </c>
      <c r="D711">
        <v>0.10811456899014991</v>
      </c>
      <c r="E711">
        <v>5.1115836124142229E-2</v>
      </c>
      <c r="F711">
        <v>1.3794423853094171</v>
      </c>
      <c r="G711">
        <v>-1.2772107130611328</v>
      </c>
      <c r="H711" s="4">
        <f t="shared" si="43"/>
        <v>0</v>
      </c>
      <c r="I711" s="4">
        <f t="shared" si="44"/>
        <v>0</v>
      </c>
    </row>
    <row r="712" spans="1:9" x14ac:dyDescent="0.3">
      <c r="A712" s="5">
        <v>45096</v>
      </c>
      <c r="B712" s="4">
        <v>1490.75</v>
      </c>
      <c r="C712" s="4">
        <v>17253</v>
      </c>
      <c r="D712">
        <v>0.14694678017998719</v>
      </c>
      <c r="E712">
        <v>5.1115836124142229E-2</v>
      </c>
      <c r="F712">
        <v>1.3794423853094171</v>
      </c>
      <c r="G712">
        <v>-1.2772107130611328</v>
      </c>
      <c r="H712" s="4">
        <f t="shared" si="43"/>
        <v>0</v>
      </c>
      <c r="I712" s="4">
        <f t="shared" si="44"/>
        <v>0</v>
      </c>
    </row>
    <row r="713" spans="1:9" x14ac:dyDescent="0.3">
      <c r="A713" s="5">
        <v>45097</v>
      </c>
      <c r="B713" s="4">
        <v>1486</v>
      </c>
      <c r="C713" s="4">
        <v>17189</v>
      </c>
      <c r="D713">
        <v>0.24199984849722234</v>
      </c>
      <c r="E713">
        <v>5.1115836124142229E-2</v>
      </c>
      <c r="F713">
        <v>1.3794423853094171</v>
      </c>
      <c r="G713">
        <v>-1.2772107130611328</v>
      </c>
      <c r="H713" s="4">
        <f t="shared" si="43"/>
        <v>0</v>
      </c>
      <c r="I713" s="4">
        <f t="shared" si="44"/>
        <v>0</v>
      </c>
    </row>
    <row r="714" spans="1:9" x14ac:dyDescent="0.3">
      <c r="A714" s="5">
        <v>45098</v>
      </c>
      <c r="B714" s="4">
        <v>1484.75</v>
      </c>
      <c r="C714" s="4">
        <v>17230</v>
      </c>
      <c r="D714">
        <v>2.5059465386712181</v>
      </c>
      <c r="E714">
        <v>5.1115836124142229E-2</v>
      </c>
      <c r="F714">
        <v>1.3794423853094171</v>
      </c>
      <c r="G714">
        <v>-1.2772107130611328</v>
      </c>
      <c r="H714" s="4">
        <f t="shared" si="43"/>
        <v>999</v>
      </c>
      <c r="I714" s="4">
        <f t="shared" si="44"/>
        <v>0</v>
      </c>
    </row>
    <row r="715" spans="1:9" x14ac:dyDescent="0.3">
      <c r="A715" s="5">
        <v>45103</v>
      </c>
      <c r="B715" s="4">
        <v>1470.5</v>
      </c>
      <c r="C715" s="4">
        <v>16880</v>
      </c>
      <c r="D715">
        <v>-6.1450388335539943</v>
      </c>
      <c r="E715">
        <v>5.1115836124142229E-2</v>
      </c>
      <c r="F715">
        <v>1.3794423853094171</v>
      </c>
      <c r="G715">
        <v>-1.2772107130611328</v>
      </c>
      <c r="H715" s="4">
        <f t="shared" si="43"/>
        <v>0</v>
      </c>
      <c r="I715" s="4">
        <f t="shared" si="44"/>
        <v>999</v>
      </c>
    </row>
    <row r="716" spans="1:9" x14ac:dyDescent="0.3">
      <c r="A716" s="5">
        <v>45104</v>
      </c>
      <c r="B716" s="4">
        <v>1460</v>
      </c>
      <c r="C716" s="4">
        <v>16742</v>
      </c>
      <c r="D716">
        <v>-1.7287449209115748</v>
      </c>
      <c r="E716">
        <v>5.1115836124142229E-2</v>
      </c>
      <c r="F716">
        <v>1.3794423853094171</v>
      </c>
      <c r="G716">
        <v>-1.2772107130611328</v>
      </c>
      <c r="H716" s="4">
        <f t="shared" si="43"/>
        <v>0</v>
      </c>
      <c r="I716" s="4">
        <f t="shared" si="44"/>
        <v>999</v>
      </c>
    </row>
    <row r="717" spans="1:9" x14ac:dyDescent="0.3">
      <c r="A717" s="5">
        <v>45105</v>
      </c>
      <c r="B717" s="4">
        <v>1462.25</v>
      </c>
      <c r="C717" s="4">
        <v>16775</v>
      </c>
      <c r="D717">
        <v>-1.7328591047810782</v>
      </c>
      <c r="E717">
        <v>5.1115836124142229E-2</v>
      </c>
      <c r="F717">
        <v>1.3794423853094171</v>
      </c>
      <c r="G717">
        <v>-1.2772107130611328</v>
      </c>
      <c r="H717" s="4">
        <f t="shared" si="43"/>
        <v>0</v>
      </c>
      <c r="I717" s="4">
        <f t="shared" si="44"/>
        <v>999</v>
      </c>
    </row>
    <row r="718" spans="1:9" x14ac:dyDescent="0.3">
      <c r="A718" s="5">
        <v>45106</v>
      </c>
      <c r="B718" s="4">
        <v>1462.5</v>
      </c>
      <c r="C718" s="4">
        <v>16762</v>
      </c>
      <c r="D718">
        <v>-1.5122473072614624</v>
      </c>
      <c r="E718">
        <v>5.1115836124142229E-2</v>
      </c>
      <c r="F718">
        <v>1.3794423853094171</v>
      </c>
      <c r="G718">
        <v>-1.2772107130611328</v>
      </c>
      <c r="H718" s="4">
        <f t="shared" si="43"/>
        <v>0</v>
      </c>
      <c r="I718" s="4">
        <f t="shared" si="44"/>
        <v>999</v>
      </c>
    </row>
    <row r="719" spans="1:9" x14ac:dyDescent="0.3">
      <c r="A719" s="5">
        <v>45107</v>
      </c>
      <c r="B719" s="4">
        <v>1444.5</v>
      </c>
      <c r="C719" s="4">
        <v>16787</v>
      </c>
      <c r="D719">
        <v>-7.5625072851801054</v>
      </c>
      <c r="E719">
        <v>5.1115836124142229E-2</v>
      </c>
      <c r="F719">
        <v>1.3794423853094171</v>
      </c>
      <c r="G719">
        <v>-1.2772107130611328</v>
      </c>
      <c r="H719" s="4">
        <f t="shared" si="43"/>
        <v>0</v>
      </c>
      <c r="I719" s="4">
        <f t="shared" si="44"/>
        <v>999</v>
      </c>
    </row>
    <row r="720" spans="1:9" x14ac:dyDescent="0.3">
      <c r="A720" s="5">
        <v>45110</v>
      </c>
      <c r="B720" s="4">
        <v>1465</v>
      </c>
      <c r="C720" s="4">
        <v>17035</v>
      </c>
      <c r="D720">
        <v>-0.63250959845516375</v>
      </c>
      <c r="E720">
        <v>5.1115836124142229E-2</v>
      </c>
      <c r="F720">
        <v>1.3794423853094171</v>
      </c>
      <c r="G720">
        <v>-1.2772107130611328</v>
      </c>
      <c r="H720" s="4">
        <f t="shared" si="43"/>
        <v>0</v>
      </c>
      <c r="I720" s="4">
        <f t="shared" si="44"/>
        <v>0</v>
      </c>
    </row>
    <row r="721" spans="1:9" x14ac:dyDescent="0.3">
      <c r="A721" s="5">
        <v>45111</v>
      </c>
      <c r="B721" s="4">
        <v>1470.75</v>
      </c>
      <c r="C721" s="4">
        <v>17103</v>
      </c>
      <c r="D721">
        <v>-0.35315004618260476</v>
      </c>
      <c r="E721">
        <v>5.1115836124142229E-2</v>
      </c>
      <c r="F721">
        <v>1.3794423853094171</v>
      </c>
      <c r="G721">
        <v>-1.2772107130611328</v>
      </c>
      <c r="H721" s="4">
        <f t="shared" si="43"/>
        <v>0</v>
      </c>
      <c r="I721" s="4">
        <f t="shared" si="44"/>
        <v>0</v>
      </c>
    </row>
    <row r="722" spans="1:9" x14ac:dyDescent="0.3">
      <c r="A722" s="5">
        <v>45112</v>
      </c>
      <c r="B722" s="4">
        <v>1461.5</v>
      </c>
      <c r="C722" s="4">
        <v>17005</v>
      </c>
      <c r="D722">
        <v>-0.46880904450484151</v>
      </c>
      <c r="E722">
        <v>5.1115836124142229E-2</v>
      </c>
      <c r="F722">
        <v>1.3794423853094171</v>
      </c>
      <c r="G722">
        <v>-1.2772107130611328</v>
      </c>
      <c r="H722" s="4">
        <f t="shared" si="43"/>
        <v>0</v>
      </c>
      <c r="I722" s="4">
        <f t="shared" si="44"/>
        <v>0</v>
      </c>
    </row>
    <row r="723" spans="1:9" x14ac:dyDescent="0.3">
      <c r="A723" s="5">
        <v>45113</v>
      </c>
      <c r="B723" s="4">
        <v>1433.5</v>
      </c>
      <c r="C723" s="4">
        <v>16689</v>
      </c>
      <c r="D723">
        <v>-0.51449841224293169</v>
      </c>
      <c r="E723">
        <v>5.1115836124142229E-2</v>
      </c>
      <c r="F723">
        <v>1.3794423853094171</v>
      </c>
      <c r="G723">
        <v>-1.2772107130611328</v>
      </c>
      <c r="H723" s="4">
        <f t="shared" si="43"/>
        <v>0</v>
      </c>
      <c r="I723" s="4">
        <f t="shared" si="44"/>
        <v>0</v>
      </c>
    </row>
    <row r="724" spans="1:9" x14ac:dyDescent="0.3">
      <c r="A724" s="5">
        <v>45114</v>
      </c>
      <c r="B724" s="4">
        <v>1427</v>
      </c>
      <c r="C724" s="4">
        <v>16624</v>
      </c>
      <c r="D724">
        <v>-0.18584771904946493</v>
      </c>
      <c r="E724">
        <v>5.1115836124142229E-2</v>
      </c>
      <c r="F724">
        <v>1.3794423853094171</v>
      </c>
      <c r="G724">
        <v>-1.2772107130611328</v>
      </c>
      <c r="H724" s="4">
        <f t="shared" si="43"/>
        <v>0</v>
      </c>
      <c r="I724" s="4">
        <f t="shared" si="44"/>
        <v>0</v>
      </c>
    </row>
    <row r="725" spans="1:9" x14ac:dyDescent="0.3">
      <c r="A725" s="5">
        <v>45117</v>
      </c>
      <c r="B725" s="4">
        <v>1419.5</v>
      </c>
      <c r="C725" s="4">
        <v>16553</v>
      </c>
      <c r="D725">
        <v>-0.54821182559394233</v>
      </c>
      <c r="E725">
        <v>5.1115836124142229E-2</v>
      </c>
      <c r="F725">
        <v>1.3794423853094171</v>
      </c>
      <c r="G725">
        <v>-1.2772107130611328</v>
      </c>
      <c r="H725" s="4">
        <f t="shared" si="43"/>
        <v>0</v>
      </c>
      <c r="I725" s="4">
        <f t="shared" si="44"/>
        <v>0</v>
      </c>
    </row>
    <row r="726" spans="1:9" x14ac:dyDescent="0.3">
      <c r="A726" s="5">
        <v>45118</v>
      </c>
      <c r="B726" s="4">
        <v>1448</v>
      </c>
      <c r="C726" s="4">
        <v>16866</v>
      </c>
      <c r="D726">
        <v>-0.15836670741753484</v>
      </c>
      <c r="E726">
        <v>5.1115836124142229E-2</v>
      </c>
      <c r="F726">
        <v>1.3794423853094171</v>
      </c>
      <c r="G726">
        <v>-1.2772107130611328</v>
      </c>
      <c r="H726" s="4">
        <f t="shared" si="43"/>
        <v>0</v>
      </c>
      <c r="I726" s="4">
        <f t="shared" si="44"/>
        <v>0</v>
      </c>
    </row>
    <row r="727" spans="1:9" x14ac:dyDescent="0.3">
      <c r="A727" s="5">
        <v>45119</v>
      </c>
      <c r="B727" s="4">
        <v>1454.75</v>
      </c>
      <c r="C727" s="4">
        <v>16922</v>
      </c>
      <c r="D727">
        <v>-0.30119232038747812</v>
      </c>
      <c r="E727">
        <v>5.1115836124142229E-2</v>
      </c>
      <c r="F727">
        <v>1.3794423853094171</v>
      </c>
      <c r="G727">
        <v>-1.2772107130611328</v>
      </c>
      <c r="H727" s="4">
        <f t="shared" si="43"/>
        <v>0</v>
      </c>
      <c r="I727" s="4">
        <f t="shared" si="44"/>
        <v>0</v>
      </c>
    </row>
    <row r="728" spans="1:9" x14ac:dyDescent="0.3">
      <c r="A728" s="5">
        <v>45120</v>
      </c>
      <c r="B728" s="4">
        <v>1471</v>
      </c>
      <c r="C728" s="4">
        <v>17086</v>
      </c>
      <c r="D728">
        <v>0.17694024381714657</v>
      </c>
      <c r="E728">
        <v>5.1115836124142229E-2</v>
      </c>
      <c r="F728">
        <v>1.3794423853094171</v>
      </c>
      <c r="G728">
        <v>-1.2772107130611328</v>
      </c>
      <c r="H728" s="4">
        <f t="shared" si="43"/>
        <v>0</v>
      </c>
      <c r="I728" s="4">
        <f t="shared" si="44"/>
        <v>0</v>
      </c>
    </row>
    <row r="729" spans="1:9" x14ac:dyDescent="0.3">
      <c r="A729" s="5">
        <v>45121</v>
      </c>
      <c r="B729" s="4">
        <v>1488.75</v>
      </c>
      <c r="C729" s="4">
        <v>17291</v>
      </c>
      <c r="D729">
        <v>-0.38330690024759961</v>
      </c>
      <c r="E729">
        <v>5.1115836124142229E-2</v>
      </c>
      <c r="F729">
        <v>1.3794423853094171</v>
      </c>
      <c r="G729">
        <v>-1.2772107130611328</v>
      </c>
      <c r="H729" s="4">
        <f t="shared" si="43"/>
        <v>0</v>
      </c>
      <c r="I729" s="4">
        <f t="shared" si="44"/>
        <v>0</v>
      </c>
    </row>
    <row r="730" spans="1:9" x14ac:dyDescent="0.3">
      <c r="A730" s="5">
        <v>45124</v>
      </c>
      <c r="B730" s="4">
        <v>1492.25</v>
      </c>
      <c r="C730" s="4">
        <v>17287</v>
      </c>
      <c r="D730">
        <v>-0.77270713272996872</v>
      </c>
      <c r="E730">
        <v>5.1115836124142229E-2</v>
      </c>
      <c r="F730">
        <v>1.3794423853094171</v>
      </c>
      <c r="G730">
        <v>-1.2772107130611328</v>
      </c>
      <c r="H730" s="4">
        <f t="shared" si="43"/>
        <v>0</v>
      </c>
      <c r="I730" s="4">
        <f t="shared" si="44"/>
        <v>0</v>
      </c>
    </row>
    <row r="731" spans="1:9" x14ac:dyDescent="0.3">
      <c r="A731" s="5">
        <v>45125</v>
      </c>
      <c r="B731" s="4">
        <v>1491.25</v>
      </c>
      <c r="C731" s="4">
        <v>17220</v>
      </c>
      <c r="D731">
        <v>-0.16140624404601725</v>
      </c>
      <c r="E731">
        <v>5.1115836124142229E-2</v>
      </c>
      <c r="F731">
        <v>1.3794423853094171</v>
      </c>
      <c r="G731">
        <v>-1.2772107130611328</v>
      </c>
      <c r="H731" s="4">
        <f t="shared" si="43"/>
        <v>0</v>
      </c>
      <c r="I731" s="4">
        <f t="shared" si="44"/>
        <v>0</v>
      </c>
    </row>
    <row r="732" spans="1:9" x14ac:dyDescent="0.3">
      <c r="A732" s="5">
        <v>45126</v>
      </c>
      <c r="B732" s="4">
        <v>1480.5</v>
      </c>
      <c r="C732" s="4">
        <v>17103</v>
      </c>
      <c r="D732">
        <v>-0.1056711469297154</v>
      </c>
      <c r="E732">
        <v>5.1115836124142229E-2</v>
      </c>
      <c r="F732">
        <v>1.3794423853094171</v>
      </c>
      <c r="G732">
        <v>-1.2772107130611328</v>
      </c>
      <c r="H732" s="4">
        <f t="shared" si="43"/>
        <v>0</v>
      </c>
      <c r="I732" s="4">
        <f t="shared" si="44"/>
        <v>0</v>
      </c>
    </row>
    <row r="733" spans="1:9" x14ac:dyDescent="0.3">
      <c r="A733" s="5">
        <v>45127</v>
      </c>
      <c r="B733" s="4">
        <v>1482.25</v>
      </c>
      <c r="C733" s="4">
        <v>17126</v>
      </c>
      <c r="D733">
        <v>-0.32762542899498043</v>
      </c>
      <c r="E733">
        <v>5.1115836124142229E-2</v>
      </c>
      <c r="F733">
        <v>1.3794423853094171</v>
      </c>
      <c r="G733">
        <v>-1.2772107130611328</v>
      </c>
      <c r="H733" s="4">
        <f t="shared" si="43"/>
        <v>0</v>
      </c>
      <c r="I733" s="4">
        <f t="shared" si="44"/>
        <v>0</v>
      </c>
    </row>
    <row r="734" spans="1:9" x14ac:dyDescent="0.3">
      <c r="A734" s="5">
        <v>45128</v>
      </c>
      <c r="B734" s="4">
        <v>1471.75</v>
      </c>
      <c r="C734" s="4">
        <v>16947</v>
      </c>
      <c r="D734">
        <v>-0.46783973854828104</v>
      </c>
      <c r="E734">
        <v>5.1115836124142229E-2</v>
      </c>
      <c r="F734">
        <v>1.3794423853094171</v>
      </c>
      <c r="G734">
        <v>-1.2772107130611328</v>
      </c>
      <c r="H734" s="4">
        <f t="shared" si="43"/>
        <v>0</v>
      </c>
      <c r="I734" s="4">
        <f t="shared" si="44"/>
        <v>0</v>
      </c>
    </row>
    <row r="735" spans="1:9" x14ac:dyDescent="0.3">
      <c r="A735" s="5">
        <v>45131</v>
      </c>
      <c r="B735" s="4">
        <v>1478</v>
      </c>
      <c r="C735" s="4">
        <v>16979</v>
      </c>
      <c r="D735">
        <v>-0.19639336948198724</v>
      </c>
      <c r="E735">
        <v>5.1115836124142229E-2</v>
      </c>
      <c r="F735">
        <v>1.3794423853094171</v>
      </c>
      <c r="G735">
        <v>-1.2772107130611328</v>
      </c>
      <c r="H735" s="4">
        <f t="shared" si="43"/>
        <v>0</v>
      </c>
      <c r="I735" s="4">
        <f t="shared" si="44"/>
        <v>0</v>
      </c>
    </row>
    <row r="736" spans="1:9" x14ac:dyDescent="0.3">
      <c r="A736" s="5">
        <v>45132</v>
      </c>
      <c r="B736" s="4">
        <v>1491.75</v>
      </c>
      <c r="C736" s="4">
        <v>17182</v>
      </c>
      <c r="D736">
        <v>-6.3270519049100596E-2</v>
      </c>
      <c r="E736">
        <v>5.1115836124142229E-2</v>
      </c>
      <c r="F736">
        <v>1.3794423853094171</v>
      </c>
      <c r="G736">
        <v>-1.2772107130611328</v>
      </c>
      <c r="H736" s="4">
        <f t="shared" si="43"/>
        <v>0</v>
      </c>
      <c r="I736" s="4">
        <f t="shared" si="44"/>
        <v>0</v>
      </c>
    </row>
    <row r="737" spans="1:9" x14ac:dyDescent="0.3">
      <c r="A737" s="5">
        <v>45133</v>
      </c>
      <c r="B737" s="4">
        <v>1487.5</v>
      </c>
      <c r="C737" s="4">
        <v>17100</v>
      </c>
      <c r="D737">
        <v>-0.32293904636085241</v>
      </c>
      <c r="E737">
        <v>5.1115836124142229E-2</v>
      </c>
      <c r="F737">
        <v>1.3794423853094171</v>
      </c>
      <c r="G737">
        <v>-1.2772107130611328</v>
      </c>
      <c r="H737" s="4">
        <f t="shared" si="43"/>
        <v>0</v>
      </c>
      <c r="I737" s="4">
        <f t="shared" si="44"/>
        <v>0</v>
      </c>
    </row>
    <row r="738" spans="1:9" x14ac:dyDescent="0.3">
      <c r="A738" s="5">
        <v>45134</v>
      </c>
      <c r="B738" s="4">
        <v>1495.25</v>
      </c>
      <c r="C738" s="4">
        <v>17223</v>
      </c>
      <c r="D738">
        <v>-8.2222065305490213E-2</v>
      </c>
      <c r="E738">
        <v>5.1115836124142229E-2</v>
      </c>
      <c r="F738">
        <v>1.3794423853094171</v>
      </c>
      <c r="G738">
        <v>-1.2772107130611328</v>
      </c>
      <c r="H738" s="4">
        <f t="shared" si="43"/>
        <v>0</v>
      </c>
      <c r="I738" s="4">
        <f t="shared" si="44"/>
        <v>0</v>
      </c>
    </row>
    <row r="739" spans="1:9" x14ac:dyDescent="0.3">
      <c r="A739" s="5">
        <v>45135</v>
      </c>
      <c r="B739" s="4">
        <v>1501.5</v>
      </c>
      <c r="C739" s="4">
        <v>17262</v>
      </c>
      <c r="D739">
        <v>-0.10044099336418144</v>
      </c>
      <c r="E739">
        <v>5.1115836124142229E-2</v>
      </c>
      <c r="F739">
        <v>1.3794423853094171</v>
      </c>
      <c r="G739">
        <v>-1.2772107130611328</v>
      </c>
      <c r="H739" s="4">
        <f t="shared" si="43"/>
        <v>0</v>
      </c>
      <c r="I739" s="4">
        <f t="shared" si="44"/>
        <v>0</v>
      </c>
    </row>
    <row r="740" spans="1:9" x14ac:dyDescent="0.3">
      <c r="A740" s="5">
        <v>45138</v>
      </c>
      <c r="B740" s="4">
        <v>1482.25</v>
      </c>
      <c r="C740" s="4">
        <v>17103</v>
      </c>
      <c r="D740">
        <v>-0.16388092272336793</v>
      </c>
      <c r="E740">
        <v>5.1115836124142229E-2</v>
      </c>
      <c r="F740">
        <v>1.3794423853094171</v>
      </c>
      <c r="G740">
        <v>-1.2772107130611328</v>
      </c>
      <c r="H740" s="4">
        <f t="shared" si="43"/>
        <v>0</v>
      </c>
      <c r="I740" s="4">
        <f t="shared" si="44"/>
        <v>0</v>
      </c>
    </row>
    <row r="741" spans="1:9" x14ac:dyDescent="0.3">
      <c r="A741" s="5">
        <v>45139</v>
      </c>
      <c r="B741" s="4">
        <v>1495.25</v>
      </c>
      <c r="C741" s="4">
        <v>17178</v>
      </c>
      <c r="D741">
        <v>-0.10062048098639981</v>
      </c>
      <c r="E741">
        <v>5.1115836124142229E-2</v>
      </c>
      <c r="F741">
        <v>1.3794423853094171</v>
      </c>
      <c r="G741">
        <v>-1.2772107130611328</v>
      </c>
      <c r="H741" s="4">
        <f t="shared" si="43"/>
        <v>0</v>
      </c>
      <c r="I741" s="4">
        <f t="shared" si="44"/>
        <v>0</v>
      </c>
    </row>
    <row r="742" spans="1:9" x14ac:dyDescent="0.3">
      <c r="A742" s="5">
        <v>45140</v>
      </c>
      <c r="B742" s="4">
        <v>1459.75</v>
      </c>
      <c r="C742" s="4">
        <v>16820</v>
      </c>
      <c r="D742">
        <v>-0.21396488803704317</v>
      </c>
      <c r="E742">
        <v>5.1115836124142229E-2</v>
      </c>
      <c r="F742">
        <v>1.3794423853094171</v>
      </c>
      <c r="G742">
        <v>-1.2772107130611328</v>
      </c>
      <c r="H742" s="4">
        <f t="shared" si="43"/>
        <v>0</v>
      </c>
      <c r="I742" s="4">
        <f t="shared" si="44"/>
        <v>0</v>
      </c>
    </row>
    <row r="743" spans="1:9" x14ac:dyDescent="0.3">
      <c r="A743" s="5">
        <v>45142</v>
      </c>
      <c r="B743" s="4">
        <v>1457.75</v>
      </c>
      <c r="C743" s="4">
        <v>16823</v>
      </c>
      <c r="D743">
        <v>-4.7236020948965757E-2</v>
      </c>
      <c r="E743">
        <v>5.1115836124142229E-2</v>
      </c>
      <c r="F743">
        <v>1.3794423853094171</v>
      </c>
      <c r="G743">
        <v>-1.2772107130611328</v>
      </c>
      <c r="H743" s="4">
        <f t="shared" si="43"/>
        <v>0</v>
      </c>
      <c r="I743" s="4">
        <f t="shared" si="44"/>
        <v>0</v>
      </c>
    </row>
    <row r="744" spans="1:9" x14ac:dyDescent="0.3">
      <c r="A744" s="5">
        <v>45145</v>
      </c>
      <c r="B744" s="4">
        <v>1474</v>
      </c>
      <c r="C744" s="4">
        <v>17000</v>
      </c>
      <c r="D744">
        <v>8.4742953504382493E-3</v>
      </c>
      <c r="E744">
        <v>5.1115836124142229E-2</v>
      </c>
      <c r="F744">
        <v>1.3794423853094171</v>
      </c>
      <c r="G744">
        <v>-1.2772107130611328</v>
      </c>
      <c r="H744" s="4">
        <f t="shared" si="43"/>
        <v>0</v>
      </c>
      <c r="I744" s="4">
        <f t="shared" si="44"/>
        <v>0</v>
      </c>
    </row>
    <row r="745" spans="1:9" x14ac:dyDescent="0.3">
      <c r="A745" s="5">
        <v>45146</v>
      </c>
      <c r="B745" s="4">
        <v>1461.75</v>
      </c>
      <c r="C745" s="4">
        <v>16852</v>
      </c>
      <c r="D745">
        <v>-4.8672851465041765E-2</v>
      </c>
      <c r="E745">
        <v>5.1115836124142229E-2</v>
      </c>
      <c r="F745">
        <v>1.3794423853094171</v>
      </c>
      <c r="G745">
        <v>-1.2772107130611328</v>
      </c>
      <c r="H745" s="4">
        <f t="shared" si="43"/>
        <v>0</v>
      </c>
      <c r="I745" s="4">
        <f t="shared" si="44"/>
        <v>0</v>
      </c>
    </row>
    <row r="746" spans="1:9" x14ac:dyDescent="0.3">
      <c r="A746" s="5">
        <v>45147</v>
      </c>
      <c r="B746" s="4">
        <v>1460.25</v>
      </c>
      <c r="C746" s="4">
        <v>16853</v>
      </c>
      <c r="D746">
        <v>-3.7486324901417921E-2</v>
      </c>
      <c r="E746">
        <v>5.1115836124142229E-2</v>
      </c>
      <c r="F746">
        <v>1.3794423853094171</v>
      </c>
      <c r="G746">
        <v>-1.2772107130611328</v>
      </c>
      <c r="H746" s="4">
        <f t="shared" si="43"/>
        <v>0</v>
      </c>
      <c r="I746" s="4">
        <f t="shared" si="44"/>
        <v>0</v>
      </c>
    </row>
    <row r="747" spans="1:9" x14ac:dyDescent="0.3">
      <c r="A747" s="5">
        <v>45148</v>
      </c>
      <c r="B747" s="4">
        <v>1445.75</v>
      </c>
      <c r="C747" s="4">
        <v>16656</v>
      </c>
      <c r="D747">
        <v>4.0878941450785168E-2</v>
      </c>
      <c r="E747">
        <v>5.1115836124142229E-2</v>
      </c>
      <c r="F747">
        <v>1.3794423853094171</v>
      </c>
      <c r="G747">
        <v>-1.2772107130611328</v>
      </c>
      <c r="H747" s="4">
        <f t="shared" si="43"/>
        <v>0</v>
      </c>
      <c r="I747" s="4">
        <f t="shared" si="44"/>
        <v>0</v>
      </c>
    </row>
    <row r="748" spans="1:9" x14ac:dyDescent="0.3">
      <c r="A748" s="5">
        <v>45149</v>
      </c>
      <c r="B748" s="4">
        <v>1444.5</v>
      </c>
      <c r="C748" s="4">
        <v>16625</v>
      </c>
      <c r="D748">
        <v>4.1965512621078144E-2</v>
      </c>
      <c r="E748">
        <v>5.1115836124142229E-2</v>
      </c>
      <c r="F748">
        <v>1.3794423853094171</v>
      </c>
      <c r="G748">
        <v>-1.2772107130611328</v>
      </c>
      <c r="H748" s="4">
        <f t="shared" si="43"/>
        <v>0</v>
      </c>
      <c r="I748" s="4">
        <f t="shared" si="44"/>
        <v>0</v>
      </c>
    </row>
    <row r="749" spans="1:9" x14ac:dyDescent="0.3">
      <c r="A749" s="5">
        <v>45152</v>
      </c>
      <c r="B749" s="4">
        <v>1423.75</v>
      </c>
      <c r="C749" s="4">
        <v>16377</v>
      </c>
      <c r="D749">
        <v>-2.9638011724540517E-2</v>
      </c>
      <c r="E749">
        <v>5.1115836124142229E-2</v>
      </c>
      <c r="F749">
        <v>1.3794423853094171</v>
      </c>
      <c r="G749">
        <v>-1.2772107130611328</v>
      </c>
      <c r="H749" s="4">
        <f t="shared" si="43"/>
        <v>0</v>
      </c>
      <c r="I749" s="4">
        <f t="shared" si="44"/>
        <v>0</v>
      </c>
    </row>
    <row r="750" spans="1:9" x14ac:dyDescent="0.3">
      <c r="A750" s="5">
        <v>45153</v>
      </c>
      <c r="B750" s="4">
        <v>1425</v>
      </c>
      <c r="C750" s="4">
        <v>16423</v>
      </c>
      <c r="D750">
        <v>-5.7113481117417743E-2</v>
      </c>
      <c r="E750">
        <v>5.1115836124142229E-2</v>
      </c>
      <c r="F750">
        <v>1.3794423853094171</v>
      </c>
      <c r="G750">
        <v>-1.2772107130611328</v>
      </c>
      <c r="H750" s="4">
        <f t="shared" ref="H750:H813" si="45">IF(D750&gt;F750,999,)</f>
        <v>0</v>
      </c>
      <c r="I750" s="4">
        <f t="shared" ref="I750:I813" si="46">IF(D750&lt;G750,999,)</f>
        <v>0</v>
      </c>
    </row>
    <row r="751" spans="1:9" x14ac:dyDescent="0.3">
      <c r="A751" s="5">
        <v>45154</v>
      </c>
      <c r="B751" s="4">
        <v>1419</v>
      </c>
      <c r="C751" s="4">
        <v>16364</v>
      </c>
      <c r="D751">
        <v>-0.17423679021829636</v>
      </c>
      <c r="E751">
        <v>5.1115836124142229E-2</v>
      </c>
      <c r="F751">
        <v>1.3794423853094171</v>
      </c>
      <c r="G751">
        <v>-1.2772107130611328</v>
      </c>
      <c r="H751" s="4">
        <f t="shared" si="45"/>
        <v>0</v>
      </c>
      <c r="I751" s="4">
        <f t="shared" si="46"/>
        <v>0</v>
      </c>
    </row>
    <row r="752" spans="1:9" x14ac:dyDescent="0.3">
      <c r="A752" s="5">
        <v>45155</v>
      </c>
      <c r="B752" s="4">
        <v>1422.25</v>
      </c>
      <c r="C752" s="4">
        <v>16456</v>
      </c>
      <c r="D752">
        <v>-0.11090146387456602</v>
      </c>
      <c r="E752">
        <v>5.1115836124142229E-2</v>
      </c>
      <c r="F752">
        <v>1.3794423853094171</v>
      </c>
      <c r="G752">
        <v>-1.2772107130611328</v>
      </c>
      <c r="H752" s="4">
        <f t="shared" si="45"/>
        <v>0</v>
      </c>
      <c r="I752" s="4">
        <f t="shared" si="46"/>
        <v>0</v>
      </c>
    </row>
    <row r="753" spans="1:9" x14ac:dyDescent="0.3">
      <c r="A753" s="5">
        <v>45156</v>
      </c>
      <c r="B753" s="4">
        <v>1414</v>
      </c>
      <c r="C753" s="4">
        <v>16353</v>
      </c>
      <c r="D753">
        <v>-4.9202600225680654E-2</v>
      </c>
      <c r="E753">
        <v>5.1115836124142229E-2</v>
      </c>
      <c r="F753">
        <v>1.3794423853094171</v>
      </c>
      <c r="G753">
        <v>-1.2772107130611328</v>
      </c>
      <c r="H753" s="4">
        <f t="shared" si="45"/>
        <v>0</v>
      </c>
      <c r="I753" s="4">
        <f t="shared" si="46"/>
        <v>0</v>
      </c>
    </row>
    <row r="754" spans="1:9" x14ac:dyDescent="0.3">
      <c r="A754" s="5">
        <v>45159</v>
      </c>
      <c r="B754" s="4">
        <v>1413.5</v>
      </c>
      <c r="C754" s="4">
        <v>16348</v>
      </c>
      <c r="D754">
        <v>-5.7648491709637498E-2</v>
      </c>
      <c r="E754">
        <v>5.1115836124142229E-2</v>
      </c>
      <c r="F754">
        <v>1.3794423853094171</v>
      </c>
      <c r="G754">
        <v>-1.2772107130611328</v>
      </c>
      <c r="H754" s="4">
        <f t="shared" si="45"/>
        <v>0</v>
      </c>
      <c r="I754" s="4">
        <f t="shared" si="46"/>
        <v>0</v>
      </c>
    </row>
    <row r="755" spans="1:9" x14ac:dyDescent="0.3">
      <c r="A755" s="5">
        <v>45160</v>
      </c>
      <c r="B755" s="4">
        <v>1416.75</v>
      </c>
      <c r="C755" s="4">
        <v>16400</v>
      </c>
      <c r="D755">
        <v>-6.8242600631673755E-2</v>
      </c>
      <c r="E755">
        <v>5.1115836124142229E-2</v>
      </c>
      <c r="F755">
        <v>1.3794423853094171</v>
      </c>
      <c r="G755">
        <v>-1.2772107130611328</v>
      </c>
      <c r="H755" s="4">
        <f t="shared" si="45"/>
        <v>0</v>
      </c>
      <c r="I755" s="4">
        <f t="shared" si="46"/>
        <v>0</v>
      </c>
    </row>
    <row r="756" spans="1:9" x14ac:dyDescent="0.3">
      <c r="A756" s="5">
        <v>45161</v>
      </c>
      <c r="B756" s="4">
        <v>1426</v>
      </c>
      <c r="C756" s="4">
        <v>16558</v>
      </c>
      <c r="D756">
        <v>-3.360747147848768E-2</v>
      </c>
      <c r="E756">
        <v>5.1115836124142229E-2</v>
      </c>
      <c r="F756">
        <v>1.3794423853094171</v>
      </c>
      <c r="G756">
        <v>-1.2772107130611328</v>
      </c>
      <c r="H756" s="4">
        <f t="shared" si="45"/>
        <v>0</v>
      </c>
      <c r="I756" s="4">
        <f t="shared" si="46"/>
        <v>0</v>
      </c>
    </row>
    <row r="757" spans="1:9" x14ac:dyDescent="0.3">
      <c r="A757" s="5">
        <v>45162</v>
      </c>
      <c r="B757" s="4">
        <v>1444.25</v>
      </c>
      <c r="C757" s="4">
        <v>16756</v>
      </c>
      <c r="D757">
        <v>-3.0285533742118551E-2</v>
      </c>
      <c r="E757">
        <v>5.1115836124142229E-2</v>
      </c>
      <c r="F757">
        <v>1.3794423853094171</v>
      </c>
      <c r="G757">
        <v>-1.2772107130611328</v>
      </c>
      <c r="H757" s="4">
        <f t="shared" si="45"/>
        <v>0</v>
      </c>
      <c r="I757" s="4">
        <f t="shared" si="46"/>
        <v>0</v>
      </c>
    </row>
    <row r="758" spans="1:9" x14ac:dyDescent="0.3">
      <c r="A758" s="5">
        <v>45163</v>
      </c>
      <c r="B758" s="4">
        <v>1414.25</v>
      </c>
      <c r="C758" s="4">
        <v>16426</v>
      </c>
      <c r="D758">
        <v>-0.114009090951024</v>
      </c>
      <c r="E758">
        <v>5.1115836124142229E-2</v>
      </c>
      <c r="F758">
        <v>1.3794423853094171</v>
      </c>
      <c r="G758">
        <v>-1.2772107130611328</v>
      </c>
      <c r="H758" s="4">
        <f t="shared" si="45"/>
        <v>0</v>
      </c>
      <c r="I758" s="4">
        <f t="shared" si="46"/>
        <v>0</v>
      </c>
    </row>
    <row r="759" spans="1:9" x14ac:dyDescent="0.3">
      <c r="A759" s="5">
        <v>45166</v>
      </c>
      <c r="B759" s="4">
        <v>1424.5</v>
      </c>
      <c r="C759" s="4">
        <v>16492</v>
      </c>
      <c r="D759">
        <v>-3.2286610565447987E-2</v>
      </c>
      <c r="E759">
        <v>5.1115836124142229E-2</v>
      </c>
      <c r="F759">
        <v>1.3794423853094171</v>
      </c>
      <c r="G759">
        <v>-1.2772107130611328</v>
      </c>
      <c r="H759" s="4">
        <f t="shared" si="45"/>
        <v>0</v>
      </c>
      <c r="I759" s="4">
        <f t="shared" si="46"/>
        <v>0</v>
      </c>
    </row>
    <row r="760" spans="1:9" x14ac:dyDescent="0.3">
      <c r="A760" s="5">
        <v>45167</v>
      </c>
      <c r="B760" s="4">
        <v>1435.5</v>
      </c>
      <c r="C760" s="4">
        <v>16624</v>
      </c>
      <c r="D760">
        <v>6.0430272208296756E-4</v>
      </c>
      <c r="E760">
        <v>5.1115836124142229E-2</v>
      </c>
      <c r="F760">
        <v>1.3794423853094171</v>
      </c>
      <c r="G760">
        <v>-1.2772107130611328</v>
      </c>
      <c r="H760" s="4">
        <f t="shared" si="45"/>
        <v>0</v>
      </c>
      <c r="I760" s="4">
        <f t="shared" si="46"/>
        <v>0</v>
      </c>
    </row>
    <row r="761" spans="1:9" x14ac:dyDescent="0.3">
      <c r="A761" s="5">
        <v>45168</v>
      </c>
      <c r="B761" s="4">
        <v>1440.75</v>
      </c>
      <c r="C761" s="4">
        <v>16723</v>
      </c>
      <c r="D761">
        <v>5.7967235763894164E-3</v>
      </c>
      <c r="E761">
        <v>5.1115836124142229E-2</v>
      </c>
      <c r="F761">
        <v>1.3794423853094171</v>
      </c>
      <c r="G761">
        <v>-1.2772107130611328</v>
      </c>
      <c r="H761" s="4">
        <f t="shared" si="45"/>
        <v>0</v>
      </c>
      <c r="I761" s="4">
        <f t="shared" si="46"/>
        <v>0</v>
      </c>
    </row>
    <row r="762" spans="1:9" x14ac:dyDescent="0.3">
      <c r="A762" s="5">
        <v>45169</v>
      </c>
      <c r="B762" s="4">
        <v>1432.5</v>
      </c>
      <c r="C762" s="4">
        <v>16620</v>
      </c>
      <c r="D762">
        <v>-2.6766411395497184E-2</v>
      </c>
      <c r="E762">
        <v>5.1115836124142229E-2</v>
      </c>
      <c r="F762">
        <v>1.3794423853094171</v>
      </c>
      <c r="G762">
        <v>-1.2772107130611328</v>
      </c>
      <c r="H762" s="4">
        <f t="shared" si="45"/>
        <v>0</v>
      </c>
      <c r="I762" s="4">
        <f t="shared" si="46"/>
        <v>0</v>
      </c>
    </row>
    <row r="763" spans="1:9" x14ac:dyDescent="0.3">
      <c r="A763" s="5">
        <v>45170</v>
      </c>
      <c r="B763" s="4">
        <v>1437.25</v>
      </c>
      <c r="C763" s="4">
        <v>16651</v>
      </c>
      <c r="D763">
        <v>1.0492071240004334E-2</v>
      </c>
      <c r="E763">
        <v>5.1115836124142229E-2</v>
      </c>
      <c r="F763">
        <v>1.3794423853094171</v>
      </c>
      <c r="G763">
        <v>-1.2772107130611328</v>
      </c>
      <c r="H763" s="4">
        <f t="shared" si="45"/>
        <v>0</v>
      </c>
      <c r="I763" s="4">
        <f t="shared" si="46"/>
        <v>0</v>
      </c>
    </row>
    <row r="764" spans="1:9" x14ac:dyDescent="0.3">
      <c r="A764" s="5">
        <v>45173</v>
      </c>
      <c r="B764" s="4">
        <v>1444.5</v>
      </c>
      <c r="C764" s="4">
        <v>16778</v>
      </c>
      <c r="D764">
        <v>-2.1110948143468613E-2</v>
      </c>
      <c r="E764">
        <v>5.1115836124142229E-2</v>
      </c>
      <c r="F764">
        <v>1.3794423853094171</v>
      </c>
      <c r="G764">
        <v>-1.2772107130611328</v>
      </c>
      <c r="H764" s="4">
        <f t="shared" si="45"/>
        <v>0</v>
      </c>
      <c r="I764" s="4">
        <f t="shared" si="46"/>
        <v>0</v>
      </c>
    </row>
    <row r="765" spans="1:9" x14ac:dyDescent="0.3">
      <c r="A765" s="5">
        <v>45174</v>
      </c>
      <c r="B765" s="4">
        <v>1444.25</v>
      </c>
      <c r="C765" s="4">
        <v>16752</v>
      </c>
      <c r="D765">
        <v>-7.1671171822909288E-2</v>
      </c>
      <c r="E765">
        <v>5.1115836124142229E-2</v>
      </c>
      <c r="F765">
        <v>1.3794423853094171</v>
      </c>
      <c r="G765">
        <v>-1.2772107130611328</v>
      </c>
      <c r="H765" s="4">
        <f t="shared" si="45"/>
        <v>0</v>
      </c>
      <c r="I765" s="4">
        <f t="shared" si="46"/>
        <v>0</v>
      </c>
    </row>
    <row r="766" spans="1:9" x14ac:dyDescent="0.3">
      <c r="A766" s="5">
        <v>45175</v>
      </c>
      <c r="B766" s="4">
        <v>1441.25</v>
      </c>
      <c r="C766" s="4">
        <v>16713</v>
      </c>
      <c r="D766">
        <v>-4.1017317668593678E-2</v>
      </c>
      <c r="E766">
        <v>5.1115836124142229E-2</v>
      </c>
      <c r="F766">
        <v>1.3794423853094171</v>
      </c>
      <c r="G766">
        <v>-1.2772107130611328</v>
      </c>
      <c r="H766" s="4">
        <f t="shared" si="45"/>
        <v>0</v>
      </c>
      <c r="I766" s="4">
        <f t="shared" si="46"/>
        <v>0</v>
      </c>
    </row>
    <row r="767" spans="1:9" x14ac:dyDescent="0.3">
      <c r="A767" s="5">
        <v>45176</v>
      </c>
      <c r="B767" s="4">
        <v>1426.75</v>
      </c>
      <c r="C767" s="4">
        <v>16563</v>
      </c>
      <c r="D767">
        <v>-9.6386162917135337E-2</v>
      </c>
      <c r="E767">
        <v>5.1115836124142229E-2</v>
      </c>
      <c r="F767">
        <v>1.3794423853094171</v>
      </c>
      <c r="G767">
        <v>-1.2772107130611328</v>
      </c>
      <c r="H767" s="4">
        <f t="shared" si="45"/>
        <v>0</v>
      </c>
      <c r="I767" s="4">
        <f t="shared" si="46"/>
        <v>0</v>
      </c>
    </row>
    <row r="768" spans="1:9" x14ac:dyDescent="0.3">
      <c r="A768" s="5">
        <v>45177</v>
      </c>
      <c r="B768" s="4">
        <v>1426.5</v>
      </c>
      <c r="C768" s="4">
        <v>16562</v>
      </c>
      <c r="D768">
        <v>-2.1748467587990105E-2</v>
      </c>
      <c r="E768">
        <v>5.1115836124142229E-2</v>
      </c>
      <c r="F768">
        <v>1.3794423853094171</v>
      </c>
      <c r="G768">
        <v>-1.2772107130611328</v>
      </c>
      <c r="H768" s="4">
        <f t="shared" si="45"/>
        <v>0</v>
      </c>
      <c r="I768" s="4">
        <f t="shared" si="46"/>
        <v>0</v>
      </c>
    </row>
    <row r="769" spans="1:9" x14ac:dyDescent="0.3">
      <c r="A769" s="5">
        <v>45180</v>
      </c>
      <c r="B769" s="4">
        <v>1415.25</v>
      </c>
      <c r="C769" s="4">
        <v>16425</v>
      </c>
      <c r="D769">
        <v>-1.2575064911141725E-2</v>
      </c>
      <c r="E769">
        <v>5.1115836124142229E-2</v>
      </c>
      <c r="F769">
        <v>1.3794423853094171</v>
      </c>
      <c r="G769">
        <v>-1.2772107130611328</v>
      </c>
      <c r="H769" s="4">
        <f t="shared" si="45"/>
        <v>0</v>
      </c>
      <c r="I769" s="4">
        <f t="shared" si="46"/>
        <v>0</v>
      </c>
    </row>
    <row r="770" spans="1:9" x14ac:dyDescent="0.3">
      <c r="A770" s="5">
        <v>45181</v>
      </c>
      <c r="B770" s="4">
        <v>1429</v>
      </c>
      <c r="C770" s="4">
        <v>16570</v>
      </c>
      <c r="D770">
        <v>-4.2001141380060801E-3</v>
      </c>
      <c r="E770">
        <v>5.1115836124142229E-2</v>
      </c>
      <c r="F770">
        <v>1.3794423853094171</v>
      </c>
      <c r="G770">
        <v>-1.2772107130611328</v>
      </c>
      <c r="H770" s="4">
        <f t="shared" si="45"/>
        <v>0</v>
      </c>
      <c r="I770" s="4">
        <f t="shared" si="46"/>
        <v>0</v>
      </c>
    </row>
    <row r="771" spans="1:9" x14ac:dyDescent="0.3">
      <c r="A771" s="5">
        <v>45182</v>
      </c>
      <c r="B771" s="4">
        <v>1430.25</v>
      </c>
      <c r="C771" s="4">
        <v>16579</v>
      </c>
      <c r="D771">
        <v>-3.9228050544369616E-3</v>
      </c>
      <c r="E771">
        <v>5.1115836124142229E-2</v>
      </c>
      <c r="F771">
        <v>1.3794423853094171</v>
      </c>
      <c r="G771">
        <v>-1.2772107130611328</v>
      </c>
      <c r="H771" s="4">
        <f t="shared" si="45"/>
        <v>0</v>
      </c>
      <c r="I771" s="4">
        <f t="shared" si="46"/>
        <v>0</v>
      </c>
    </row>
    <row r="772" spans="1:9" x14ac:dyDescent="0.3">
      <c r="A772" s="5">
        <v>45183</v>
      </c>
      <c r="B772" s="4">
        <v>1454</v>
      </c>
      <c r="C772" s="4">
        <v>16836</v>
      </c>
      <c r="D772">
        <v>4.5667040921917097E-2</v>
      </c>
      <c r="E772">
        <v>5.1115836124142229E-2</v>
      </c>
      <c r="F772">
        <v>1.3794423853094171</v>
      </c>
      <c r="G772">
        <v>-1.2772107130611328</v>
      </c>
      <c r="H772" s="4">
        <f t="shared" si="45"/>
        <v>0</v>
      </c>
      <c r="I772" s="4">
        <f t="shared" si="46"/>
        <v>0</v>
      </c>
    </row>
    <row r="773" spans="1:9" x14ac:dyDescent="0.3">
      <c r="A773" s="5">
        <v>45184</v>
      </c>
      <c r="B773" s="4">
        <v>1459.5</v>
      </c>
      <c r="C773" s="4">
        <v>16904</v>
      </c>
      <c r="D773">
        <v>-2.8596903816085824E-2</v>
      </c>
      <c r="E773">
        <v>5.1115836124142229E-2</v>
      </c>
      <c r="F773">
        <v>1.3794423853094171</v>
      </c>
      <c r="G773">
        <v>-1.2772107130611328</v>
      </c>
      <c r="H773" s="4">
        <f t="shared" si="45"/>
        <v>0</v>
      </c>
      <c r="I773" s="4">
        <f t="shared" si="46"/>
        <v>0</v>
      </c>
    </row>
    <row r="774" spans="1:9" x14ac:dyDescent="0.3">
      <c r="A774" s="5">
        <v>45187</v>
      </c>
      <c r="B774" s="4">
        <v>1443.5</v>
      </c>
      <c r="C774" s="4">
        <v>16712</v>
      </c>
      <c r="D774">
        <v>2.1755691712378327E-2</v>
      </c>
      <c r="E774">
        <v>5.1115836124142229E-2</v>
      </c>
      <c r="F774">
        <v>1.3794423853094171</v>
      </c>
      <c r="G774">
        <v>-1.2772107130611328</v>
      </c>
      <c r="H774" s="4">
        <f t="shared" si="45"/>
        <v>0</v>
      </c>
      <c r="I774" s="4">
        <f t="shared" si="46"/>
        <v>0</v>
      </c>
    </row>
    <row r="775" spans="1:9" x14ac:dyDescent="0.3">
      <c r="A775" s="5">
        <v>45188</v>
      </c>
      <c r="B775" s="4">
        <v>1435</v>
      </c>
      <c r="C775" s="4">
        <v>16606</v>
      </c>
      <c r="D775">
        <v>-5.0379357080677499E-2</v>
      </c>
      <c r="E775">
        <v>5.1115836124142229E-2</v>
      </c>
      <c r="F775">
        <v>1.3794423853094171</v>
      </c>
      <c r="G775">
        <v>-1.2772107130611328</v>
      </c>
      <c r="H775" s="4">
        <f t="shared" si="45"/>
        <v>0</v>
      </c>
      <c r="I775" s="4">
        <f t="shared" si="46"/>
        <v>0</v>
      </c>
    </row>
    <row r="776" spans="1:9" x14ac:dyDescent="0.3">
      <c r="A776" s="5">
        <v>45189</v>
      </c>
      <c r="B776" s="4">
        <v>1428</v>
      </c>
      <c r="C776" s="4">
        <v>16537</v>
      </c>
      <c r="D776">
        <v>3.4313550629679647E-3</v>
      </c>
      <c r="E776">
        <v>5.1115836124142229E-2</v>
      </c>
      <c r="F776">
        <v>1.3794423853094171</v>
      </c>
      <c r="G776">
        <v>-1.2772107130611328</v>
      </c>
      <c r="H776" s="4">
        <f t="shared" si="45"/>
        <v>0</v>
      </c>
      <c r="I776" s="4">
        <f t="shared" si="46"/>
        <v>0</v>
      </c>
    </row>
    <row r="777" spans="1:9" x14ac:dyDescent="0.3">
      <c r="A777" s="5">
        <v>45190</v>
      </c>
      <c r="B777" s="4">
        <v>1404.75</v>
      </c>
      <c r="C777" s="4">
        <v>16311</v>
      </c>
      <c r="D777">
        <v>-8.6109709320139251E-3</v>
      </c>
      <c r="E777">
        <v>5.1115836124142229E-2</v>
      </c>
      <c r="F777">
        <v>1.3794423853094171</v>
      </c>
      <c r="G777">
        <v>-1.2772107130611328</v>
      </c>
      <c r="H777" s="4">
        <f t="shared" si="45"/>
        <v>0</v>
      </c>
      <c r="I777" s="4">
        <f t="shared" si="46"/>
        <v>0</v>
      </c>
    </row>
    <row r="778" spans="1:9" x14ac:dyDescent="0.3">
      <c r="A778" s="5">
        <v>45191</v>
      </c>
      <c r="B778" s="4">
        <v>1409.5</v>
      </c>
      <c r="C778" s="4">
        <v>16344</v>
      </c>
      <c r="D778">
        <v>-7.2160818790531175E-4</v>
      </c>
      <c r="E778">
        <v>5.1115836124142229E-2</v>
      </c>
      <c r="F778">
        <v>1.3794423853094171</v>
      </c>
      <c r="G778">
        <v>-1.2772107130611328</v>
      </c>
      <c r="H778" s="4">
        <f t="shared" si="45"/>
        <v>0</v>
      </c>
      <c r="I778" s="4">
        <f t="shared" si="46"/>
        <v>0</v>
      </c>
    </row>
    <row r="779" spans="1:9" x14ac:dyDescent="0.3">
      <c r="A779" s="5">
        <v>45194</v>
      </c>
      <c r="B779" s="4">
        <v>1420.75</v>
      </c>
      <c r="C779" s="4">
        <v>16465</v>
      </c>
      <c r="D779">
        <v>1.8299528212934898E-2</v>
      </c>
      <c r="E779">
        <v>5.1115836124142229E-2</v>
      </c>
      <c r="F779">
        <v>1.3794423853094171</v>
      </c>
      <c r="G779">
        <v>-1.2772107130611328</v>
      </c>
      <c r="H779" s="4">
        <f t="shared" si="45"/>
        <v>0</v>
      </c>
      <c r="I779" s="4">
        <f t="shared" si="46"/>
        <v>0</v>
      </c>
    </row>
    <row r="780" spans="1:9" x14ac:dyDescent="0.3">
      <c r="A780" s="5">
        <v>45195</v>
      </c>
      <c r="B780" s="4">
        <v>1406.25</v>
      </c>
      <c r="C780" s="4">
        <v>16305</v>
      </c>
      <c r="D780">
        <v>3.8285817636581759E-2</v>
      </c>
      <c r="E780">
        <v>5.1115836124142229E-2</v>
      </c>
      <c r="F780">
        <v>1.3794423853094171</v>
      </c>
      <c r="G780">
        <v>-1.2772107130611328</v>
      </c>
      <c r="H780" s="4">
        <f t="shared" si="45"/>
        <v>0</v>
      </c>
      <c r="I780" s="4">
        <f t="shared" si="46"/>
        <v>0</v>
      </c>
    </row>
    <row r="781" spans="1:9" x14ac:dyDescent="0.3">
      <c r="A781" s="5">
        <v>45196</v>
      </c>
      <c r="B781" s="4">
        <v>1403.75</v>
      </c>
      <c r="C781" s="4">
        <v>16311</v>
      </c>
      <c r="D781">
        <v>8.8494830913251449E-4</v>
      </c>
      <c r="E781">
        <v>5.1115836124142229E-2</v>
      </c>
      <c r="F781">
        <v>1.3794423853094171</v>
      </c>
      <c r="G781">
        <v>-1.2772107130611328</v>
      </c>
      <c r="H781" s="4">
        <f t="shared" si="45"/>
        <v>0</v>
      </c>
      <c r="I781" s="4">
        <f t="shared" si="46"/>
        <v>0</v>
      </c>
    </row>
    <row r="782" spans="1:9" x14ac:dyDescent="0.3">
      <c r="A782" s="5">
        <v>45197</v>
      </c>
      <c r="B782" s="4">
        <v>1411.75</v>
      </c>
      <c r="C782" s="4">
        <v>16367</v>
      </c>
      <c r="D782">
        <v>1.6517065498905231E-2</v>
      </c>
      <c r="E782">
        <v>5.1115836124142229E-2</v>
      </c>
      <c r="F782">
        <v>1.3794423853094171</v>
      </c>
      <c r="G782">
        <v>-1.2772107130611328</v>
      </c>
      <c r="H782" s="4">
        <f t="shared" si="45"/>
        <v>0</v>
      </c>
      <c r="I782" s="4">
        <f t="shared" si="46"/>
        <v>0</v>
      </c>
    </row>
    <row r="783" spans="1:9" x14ac:dyDescent="0.3">
      <c r="A783" s="5">
        <v>45201</v>
      </c>
      <c r="B783" s="4">
        <v>1424.5</v>
      </c>
      <c r="C783" s="4">
        <v>16556</v>
      </c>
      <c r="D783">
        <v>-1.7896456484441431E-3</v>
      </c>
      <c r="E783">
        <v>5.1115836124142229E-2</v>
      </c>
      <c r="F783">
        <v>1.3794423853094171</v>
      </c>
      <c r="G783">
        <v>-1.2772107130611328</v>
      </c>
      <c r="H783" s="4">
        <f t="shared" si="45"/>
        <v>0</v>
      </c>
      <c r="I783" s="4">
        <f t="shared" si="46"/>
        <v>0</v>
      </c>
    </row>
    <row r="784" spans="1:9" x14ac:dyDescent="0.3">
      <c r="A784" s="5">
        <v>45202</v>
      </c>
      <c r="B784" s="4">
        <v>1414.5</v>
      </c>
      <c r="C784" s="4">
        <v>16411</v>
      </c>
      <c r="D784">
        <v>-5.6504617655657639E-2</v>
      </c>
      <c r="E784">
        <v>5.1115836124142229E-2</v>
      </c>
      <c r="F784">
        <v>1.3794423853094171</v>
      </c>
      <c r="G784">
        <v>-1.2772107130611328</v>
      </c>
      <c r="H784" s="4">
        <f t="shared" si="45"/>
        <v>0</v>
      </c>
      <c r="I784" s="4">
        <f t="shared" si="46"/>
        <v>0</v>
      </c>
    </row>
    <row r="785" spans="1:9" x14ac:dyDescent="0.3">
      <c r="A785" s="5">
        <v>45203</v>
      </c>
      <c r="B785" s="4">
        <v>1400</v>
      </c>
      <c r="C785" s="4">
        <v>16245</v>
      </c>
      <c r="D785">
        <v>-3.5697135641930611E-2</v>
      </c>
      <c r="E785">
        <v>5.1115836124142229E-2</v>
      </c>
      <c r="F785">
        <v>1.3794423853094171</v>
      </c>
      <c r="G785">
        <v>-1.2772107130611328</v>
      </c>
      <c r="H785" s="4">
        <f t="shared" si="45"/>
        <v>0</v>
      </c>
      <c r="I785" s="4">
        <f t="shared" si="46"/>
        <v>0</v>
      </c>
    </row>
    <row r="786" spans="1:9" x14ac:dyDescent="0.3">
      <c r="A786" s="5">
        <v>45204</v>
      </c>
      <c r="B786" s="4">
        <v>1422</v>
      </c>
      <c r="C786" s="4">
        <v>16457</v>
      </c>
      <c r="D786">
        <v>4.3530718092520222E-3</v>
      </c>
      <c r="E786">
        <v>5.1115836124142229E-2</v>
      </c>
      <c r="F786">
        <v>1.3794423853094171</v>
      </c>
      <c r="G786">
        <v>-1.2772107130611328</v>
      </c>
      <c r="H786" s="4">
        <f t="shared" si="45"/>
        <v>0</v>
      </c>
      <c r="I786" s="4">
        <f t="shared" si="46"/>
        <v>0</v>
      </c>
    </row>
    <row r="787" spans="1:9" x14ac:dyDescent="0.3">
      <c r="A787" s="5">
        <v>45205</v>
      </c>
      <c r="B787" s="4">
        <v>1427.75</v>
      </c>
      <c r="C787" s="4">
        <v>16528</v>
      </c>
      <c r="D787">
        <v>9.5210595485111914E-3</v>
      </c>
      <c r="E787">
        <v>5.1115836124142229E-2</v>
      </c>
      <c r="F787">
        <v>1.3794423853094171</v>
      </c>
      <c r="G787">
        <v>-1.2772107130611328</v>
      </c>
      <c r="H787" s="4">
        <f t="shared" si="45"/>
        <v>0</v>
      </c>
      <c r="I787" s="4">
        <f t="shared" si="46"/>
        <v>0</v>
      </c>
    </row>
    <row r="788" spans="1:9" x14ac:dyDescent="0.3">
      <c r="A788" s="5">
        <v>45210</v>
      </c>
      <c r="B788" s="4">
        <v>1448</v>
      </c>
      <c r="C788" s="4">
        <v>16714</v>
      </c>
      <c r="D788">
        <v>5.7446100487404672E-2</v>
      </c>
      <c r="E788">
        <v>5.1115836124142229E-2</v>
      </c>
      <c r="F788">
        <v>1.3794423853094171</v>
      </c>
      <c r="G788">
        <v>-1.2772107130611328</v>
      </c>
      <c r="H788" s="4">
        <f t="shared" si="45"/>
        <v>0</v>
      </c>
      <c r="I788" s="4">
        <f t="shared" si="46"/>
        <v>0</v>
      </c>
    </row>
    <row r="789" spans="1:9" x14ac:dyDescent="0.3">
      <c r="A789" s="5">
        <v>45211</v>
      </c>
      <c r="B789" s="4">
        <v>1459.75</v>
      </c>
      <c r="C789" s="4">
        <v>16848</v>
      </c>
      <c r="D789">
        <v>2.9291452583409976E-2</v>
      </c>
      <c r="E789">
        <v>5.1115836124142229E-2</v>
      </c>
      <c r="F789">
        <v>1.3794423853094171</v>
      </c>
      <c r="G789">
        <v>-1.2772107130611328</v>
      </c>
      <c r="H789" s="4">
        <f t="shared" si="45"/>
        <v>0</v>
      </c>
      <c r="I789" s="4">
        <f t="shared" si="46"/>
        <v>0</v>
      </c>
    </row>
    <row r="790" spans="1:9" x14ac:dyDescent="0.3">
      <c r="A790" s="5">
        <v>45212</v>
      </c>
      <c r="B790" s="4">
        <v>1450</v>
      </c>
      <c r="C790" s="4">
        <v>16771</v>
      </c>
      <c r="D790">
        <v>-1.5284360887734666E-2</v>
      </c>
      <c r="E790">
        <v>5.1115836124142229E-2</v>
      </c>
      <c r="F790">
        <v>1.3794423853094171</v>
      </c>
      <c r="G790">
        <v>-1.2772107130611328</v>
      </c>
      <c r="H790" s="4">
        <f t="shared" si="45"/>
        <v>0</v>
      </c>
      <c r="I790" s="4">
        <f t="shared" si="46"/>
        <v>0</v>
      </c>
    </row>
    <row r="791" spans="1:9" x14ac:dyDescent="0.3">
      <c r="A791" s="5">
        <v>45215</v>
      </c>
      <c r="B791" s="4">
        <v>1439</v>
      </c>
      <c r="C791" s="4">
        <v>16649</v>
      </c>
      <c r="D791">
        <v>-4.1706319886679064E-3</v>
      </c>
      <c r="E791">
        <v>5.1115836124142229E-2</v>
      </c>
      <c r="F791">
        <v>1.3794423853094171</v>
      </c>
      <c r="G791">
        <v>-1.2772107130611328</v>
      </c>
      <c r="H791" s="4">
        <f t="shared" si="45"/>
        <v>0</v>
      </c>
      <c r="I791" s="4">
        <f t="shared" si="46"/>
        <v>0</v>
      </c>
    </row>
    <row r="792" spans="1:9" x14ac:dyDescent="0.3">
      <c r="A792" s="5">
        <v>45216</v>
      </c>
      <c r="B792" s="4">
        <v>1437.25</v>
      </c>
      <c r="C792" s="4">
        <v>16650</v>
      </c>
      <c r="D792">
        <v>9.2799259361083346E-3</v>
      </c>
      <c r="E792">
        <v>5.1115836124142229E-2</v>
      </c>
      <c r="F792">
        <v>1.3794423853094171</v>
      </c>
      <c r="G792">
        <v>-1.2772107130611328</v>
      </c>
      <c r="H792" s="4">
        <f t="shared" si="45"/>
        <v>0</v>
      </c>
      <c r="I792" s="4">
        <f t="shared" si="46"/>
        <v>0</v>
      </c>
    </row>
    <row r="793" spans="1:9" x14ac:dyDescent="0.3">
      <c r="A793" s="5">
        <v>45217</v>
      </c>
      <c r="B793" s="4">
        <v>1419.75</v>
      </c>
      <c r="C793" s="4">
        <v>16426</v>
      </c>
      <c r="D793">
        <v>-1.9553130389507976E-2</v>
      </c>
      <c r="E793">
        <v>5.1115836124142229E-2</v>
      </c>
      <c r="F793">
        <v>1.3794423853094171</v>
      </c>
      <c r="G793">
        <v>-1.2772107130611328</v>
      </c>
      <c r="H793" s="4">
        <f t="shared" si="45"/>
        <v>0</v>
      </c>
      <c r="I793" s="4">
        <f t="shared" si="46"/>
        <v>0</v>
      </c>
    </row>
    <row r="794" spans="1:9" x14ac:dyDescent="0.3">
      <c r="A794" s="5">
        <v>45218</v>
      </c>
      <c r="B794" s="4">
        <v>1417</v>
      </c>
      <c r="C794" s="4">
        <v>16461</v>
      </c>
      <c r="D794">
        <v>1.0869822505442127E-2</v>
      </c>
      <c r="E794">
        <v>5.1115836124142229E-2</v>
      </c>
      <c r="F794">
        <v>1.3794423853094171</v>
      </c>
      <c r="G794">
        <v>-1.2772107130611328</v>
      </c>
      <c r="H794" s="4">
        <f t="shared" si="45"/>
        <v>0</v>
      </c>
      <c r="I794" s="4">
        <f t="shared" si="46"/>
        <v>0</v>
      </c>
    </row>
    <row r="795" spans="1:9" x14ac:dyDescent="0.3">
      <c r="A795" s="5">
        <v>45219</v>
      </c>
      <c r="B795" s="4">
        <v>1412.5</v>
      </c>
      <c r="C795" s="4">
        <v>16414</v>
      </c>
      <c r="D795">
        <v>-3.4999552514254212E-2</v>
      </c>
      <c r="E795">
        <v>5.1115836124142229E-2</v>
      </c>
      <c r="F795">
        <v>1.3794423853094171</v>
      </c>
      <c r="G795">
        <v>-1.2772107130611328</v>
      </c>
      <c r="H795" s="4">
        <f t="shared" si="45"/>
        <v>0</v>
      </c>
      <c r="I795" s="4">
        <f t="shared" si="46"/>
        <v>0</v>
      </c>
    </row>
    <row r="796" spans="1:9" x14ac:dyDescent="0.3">
      <c r="A796" s="5">
        <v>45222</v>
      </c>
      <c r="B796" s="4">
        <v>1395.75</v>
      </c>
      <c r="C796" s="4">
        <v>16256</v>
      </c>
      <c r="D796">
        <v>5.9931518230814064E-3</v>
      </c>
      <c r="E796">
        <v>5.1115836124142229E-2</v>
      </c>
      <c r="F796">
        <v>1.3794423853094171</v>
      </c>
      <c r="G796">
        <v>-1.2772107130611328</v>
      </c>
      <c r="H796" s="4">
        <f t="shared" si="45"/>
        <v>0</v>
      </c>
      <c r="I796" s="4">
        <f t="shared" si="46"/>
        <v>0</v>
      </c>
    </row>
    <row r="797" spans="1:9" x14ac:dyDescent="0.3">
      <c r="A797" s="5">
        <v>45223</v>
      </c>
      <c r="B797" s="4">
        <v>1400.25</v>
      </c>
      <c r="C797" s="4">
        <v>16333</v>
      </c>
      <c r="D797">
        <v>3.0025832991196797E-2</v>
      </c>
      <c r="E797">
        <v>5.1115836124142229E-2</v>
      </c>
      <c r="F797">
        <v>1.3794423853094171</v>
      </c>
      <c r="G797">
        <v>-1.2772107130611328</v>
      </c>
      <c r="H797" s="4">
        <f t="shared" si="45"/>
        <v>0</v>
      </c>
      <c r="I797" s="4">
        <f t="shared" si="46"/>
        <v>0</v>
      </c>
    </row>
    <row r="798" spans="1:9" x14ac:dyDescent="0.3">
      <c r="A798" s="5">
        <v>45224</v>
      </c>
      <c r="B798" s="4">
        <v>1405.25</v>
      </c>
      <c r="C798" s="4">
        <v>16358</v>
      </c>
      <c r="D798">
        <v>-1.1156620813503456E-3</v>
      </c>
      <c r="E798">
        <v>5.1115836124142229E-2</v>
      </c>
      <c r="F798">
        <v>1.3794423853094171</v>
      </c>
      <c r="G798">
        <v>-1.2772107130611328</v>
      </c>
      <c r="H798" s="4">
        <f t="shared" si="45"/>
        <v>0</v>
      </c>
      <c r="I798" s="4">
        <f t="shared" si="46"/>
        <v>0</v>
      </c>
    </row>
    <row r="799" spans="1:9" x14ac:dyDescent="0.3">
      <c r="A799" s="5">
        <v>45225</v>
      </c>
      <c r="B799" s="4">
        <v>1379</v>
      </c>
      <c r="C799" s="4">
        <v>16066</v>
      </c>
      <c r="D799">
        <v>-9.4249424399727479E-3</v>
      </c>
      <c r="E799">
        <v>5.1115836124142229E-2</v>
      </c>
      <c r="F799">
        <v>1.3794423853094171</v>
      </c>
      <c r="G799">
        <v>-1.2772107130611328</v>
      </c>
      <c r="H799" s="4">
        <f t="shared" si="45"/>
        <v>0</v>
      </c>
      <c r="I799" s="4">
        <f t="shared" si="46"/>
        <v>0</v>
      </c>
    </row>
    <row r="800" spans="1:9" x14ac:dyDescent="0.3">
      <c r="A800" s="5">
        <v>45226</v>
      </c>
      <c r="B800" s="4">
        <v>1392.5</v>
      </c>
      <c r="C800" s="4">
        <v>16152</v>
      </c>
      <c r="D800">
        <v>1.9738373409964705E-2</v>
      </c>
      <c r="E800">
        <v>5.1115836124142229E-2</v>
      </c>
      <c r="F800">
        <v>1.3794423853094171</v>
      </c>
      <c r="G800">
        <v>-1.2772107130611328</v>
      </c>
      <c r="H800" s="4">
        <f t="shared" si="45"/>
        <v>0</v>
      </c>
      <c r="I800" s="4">
        <f t="shared" si="46"/>
        <v>0</v>
      </c>
    </row>
    <row r="801" spans="1:9" x14ac:dyDescent="0.3">
      <c r="A801" s="5">
        <v>45229</v>
      </c>
      <c r="B801" s="4">
        <v>1388.75</v>
      </c>
      <c r="C801" s="4">
        <v>16160</v>
      </c>
      <c r="D801">
        <v>1.2547333660912367E-2</v>
      </c>
      <c r="E801">
        <v>5.1115836124142229E-2</v>
      </c>
      <c r="F801">
        <v>1.3794423853094171</v>
      </c>
      <c r="G801">
        <v>-1.2772107130611328</v>
      </c>
      <c r="H801" s="4">
        <f t="shared" si="45"/>
        <v>0</v>
      </c>
      <c r="I801" s="4">
        <f t="shared" si="46"/>
        <v>0</v>
      </c>
    </row>
    <row r="802" spans="1:9" x14ac:dyDescent="0.3">
      <c r="A802" s="5">
        <v>45230</v>
      </c>
      <c r="B802" s="4">
        <v>1376.25</v>
      </c>
      <c r="C802" s="4">
        <v>15997</v>
      </c>
      <c r="D802">
        <v>-5.371984929880517E-3</v>
      </c>
      <c r="E802">
        <v>5.1115836124142229E-2</v>
      </c>
      <c r="F802">
        <v>1.3794423853094171</v>
      </c>
      <c r="G802">
        <v>-1.2772107130611328</v>
      </c>
      <c r="H802" s="4">
        <f t="shared" si="45"/>
        <v>0</v>
      </c>
      <c r="I802" s="4">
        <f t="shared" si="46"/>
        <v>0</v>
      </c>
    </row>
    <row r="803" spans="1:9" x14ac:dyDescent="0.3">
      <c r="A803" s="5">
        <v>45231</v>
      </c>
      <c r="B803" s="4">
        <v>1385</v>
      </c>
      <c r="C803" s="4">
        <v>16050</v>
      </c>
      <c r="D803">
        <v>1.3062959071872616E-2</v>
      </c>
      <c r="E803">
        <v>5.1115836124142229E-2</v>
      </c>
      <c r="F803">
        <v>1.3794423853094171</v>
      </c>
      <c r="G803">
        <v>-1.2772107130611328</v>
      </c>
      <c r="H803" s="4">
        <f t="shared" si="45"/>
        <v>0</v>
      </c>
      <c r="I803" s="4">
        <f t="shared" si="46"/>
        <v>0</v>
      </c>
    </row>
    <row r="804" spans="1:9" x14ac:dyDescent="0.3">
      <c r="A804" s="5">
        <v>45232</v>
      </c>
      <c r="B804" s="4">
        <v>1414.75</v>
      </c>
      <c r="C804" s="4">
        <v>16389</v>
      </c>
      <c r="D804">
        <v>-9.8253334478445031E-3</v>
      </c>
      <c r="E804">
        <v>5.1115836124142229E-2</v>
      </c>
      <c r="F804">
        <v>1.3794423853094171</v>
      </c>
      <c r="G804">
        <v>-1.2772107130611328</v>
      </c>
      <c r="H804" s="4">
        <f t="shared" si="45"/>
        <v>0</v>
      </c>
      <c r="I804" s="4">
        <f t="shared" si="46"/>
        <v>0</v>
      </c>
    </row>
    <row r="805" spans="1:9" x14ac:dyDescent="0.3">
      <c r="A805" s="5">
        <v>45233</v>
      </c>
      <c r="B805" s="4">
        <v>1427.5</v>
      </c>
      <c r="C805" s="4">
        <v>16514</v>
      </c>
      <c r="D805">
        <v>7.9732693095122022E-3</v>
      </c>
      <c r="E805">
        <v>5.1115836124142229E-2</v>
      </c>
      <c r="F805">
        <v>1.3794423853094171</v>
      </c>
      <c r="G805">
        <v>-1.2772107130611328</v>
      </c>
      <c r="H805" s="4">
        <f t="shared" si="45"/>
        <v>0</v>
      </c>
      <c r="I805" s="4">
        <f t="shared" si="46"/>
        <v>0</v>
      </c>
    </row>
    <row r="806" spans="1:9" x14ac:dyDescent="0.3">
      <c r="A806" s="5">
        <v>45236</v>
      </c>
      <c r="B806" s="4">
        <v>1437.5</v>
      </c>
      <c r="C806" s="4">
        <v>16673</v>
      </c>
      <c r="D806">
        <v>3.4565129948568189E-2</v>
      </c>
      <c r="E806">
        <v>5.1115836124142229E-2</v>
      </c>
      <c r="F806">
        <v>1.3794423853094171</v>
      </c>
      <c r="G806">
        <v>-1.2772107130611328</v>
      </c>
      <c r="H806" s="4">
        <f t="shared" si="45"/>
        <v>0</v>
      </c>
      <c r="I806" s="4">
        <f t="shared" si="46"/>
        <v>0</v>
      </c>
    </row>
    <row r="807" spans="1:9" x14ac:dyDescent="0.3">
      <c r="A807" s="5">
        <v>45237</v>
      </c>
      <c r="B807" s="4">
        <v>1440.5</v>
      </c>
      <c r="C807" s="4">
        <v>16708</v>
      </c>
      <c r="D807">
        <v>3.0987227895837875E-2</v>
      </c>
      <c r="E807">
        <v>5.1115836124142229E-2</v>
      </c>
      <c r="F807">
        <v>1.3794423853094171</v>
      </c>
      <c r="G807">
        <v>-1.2772107130611328</v>
      </c>
      <c r="H807" s="4">
        <f t="shared" si="45"/>
        <v>0</v>
      </c>
      <c r="I807" s="4">
        <f t="shared" si="46"/>
        <v>0</v>
      </c>
    </row>
    <row r="808" spans="1:9" x14ac:dyDescent="0.3">
      <c r="A808" s="5">
        <v>45238</v>
      </c>
      <c r="B808" s="4">
        <v>1447.5</v>
      </c>
      <c r="C808" s="4">
        <v>16752</v>
      </c>
      <c r="D808">
        <v>1.4136828032136011E-2</v>
      </c>
      <c r="E808">
        <v>5.1115836124142229E-2</v>
      </c>
      <c r="F808">
        <v>1.3794423853094171</v>
      </c>
      <c r="G808">
        <v>-1.2772107130611328</v>
      </c>
      <c r="H808" s="4">
        <f t="shared" si="45"/>
        <v>0</v>
      </c>
      <c r="I808" s="4">
        <f t="shared" si="46"/>
        <v>0</v>
      </c>
    </row>
    <row r="809" spans="1:9" x14ac:dyDescent="0.3">
      <c r="A809" s="5">
        <v>45239</v>
      </c>
      <c r="B809" s="4">
        <v>1452</v>
      </c>
      <c r="C809" s="4">
        <v>16763</v>
      </c>
      <c r="D809">
        <v>2.1457968581626668E-2</v>
      </c>
      <c r="E809">
        <v>5.1115836124142229E-2</v>
      </c>
      <c r="F809">
        <v>1.3794423853094171</v>
      </c>
      <c r="G809">
        <v>-1.2772107130611328</v>
      </c>
      <c r="H809" s="4">
        <f t="shared" si="45"/>
        <v>0</v>
      </c>
      <c r="I809" s="4">
        <f t="shared" si="46"/>
        <v>0</v>
      </c>
    </row>
    <row r="810" spans="1:9" x14ac:dyDescent="0.3">
      <c r="A810" s="5">
        <v>45240</v>
      </c>
      <c r="B810" s="4">
        <v>1446.5</v>
      </c>
      <c r="C810" s="4">
        <v>16732</v>
      </c>
      <c r="D810">
        <v>5.6227260812480369E-2</v>
      </c>
      <c r="E810">
        <v>5.1115836124142229E-2</v>
      </c>
      <c r="F810">
        <v>1.3794423853094171</v>
      </c>
      <c r="G810">
        <v>-1.2772107130611328</v>
      </c>
      <c r="H810" s="4">
        <f t="shared" si="45"/>
        <v>0</v>
      </c>
      <c r="I810" s="4">
        <f t="shared" si="46"/>
        <v>0</v>
      </c>
    </row>
    <row r="811" spans="1:9" x14ac:dyDescent="0.3">
      <c r="A811" s="5">
        <v>45243</v>
      </c>
      <c r="B811" s="4">
        <v>1459.75</v>
      </c>
      <c r="C811" s="4">
        <v>16874</v>
      </c>
      <c r="D811">
        <v>3.8976813256503789E-2</v>
      </c>
      <c r="E811">
        <v>5.1115836124142229E-2</v>
      </c>
      <c r="F811">
        <v>1.3794423853094171</v>
      </c>
      <c r="G811">
        <v>-1.2772107130611328</v>
      </c>
      <c r="H811" s="4">
        <f t="shared" si="45"/>
        <v>0</v>
      </c>
      <c r="I811" s="4">
        <f t="shared" si="46"/>
        <v>0</v>
      </c>
    </row>
    <row r="812" spans="1:9" x14ac:dyDescent="0.3">
      <c r="A812" s="5">
        <v>45244</v>
      </c>
      <c r="B812" s="4">
        <v>1463.5</v>
      </c>
      <c r="C812" s="4">
        <v>16948</v>
      </c>
      <c r="D812">
        <v>3.800597777449332E-2</v>
      </c>
      <c r="E812">
        <v>5.1115836124142229E-2</v>
      </c>
      <c r="F812">
        <v>1.3794423853094171</v>
      </c>
      <c r="G812">
        <v>-1.2772107130611328</v>
      </c>
      <c r="H812" s="4">
        <f t="shared" si="45"/>
        <v>0</v>
      </c>
      <c r="I812" s="4">
        <f t="shared" si="46"/>
        <v>0</v>
      </c>
    </row>
    <row r="813" spans="1:9" x14ac:dyDescent="0.3">
      <c r="A813" s="5">
        <v>45245</v>
      </c>
      <c r="B813" s="4">
        <v>1481.75</v>
      </c>
      <c r="C813" s="4">
        <v>17123</v>
      </c>
      <c r="D813">
        <v>-7.8192821355855136E-3</v>
      </c>
      <c r="E813">
        <v>5.1115836124142229E-2</v>
      </c>
      <c r="F813">
        <v>1.3794423853094171</v>
      </c>
      <c r="G813">
        <v>-1.2772107130611328</v>
      </c>
      <c r="H813" s="4">
        <f t="shared" si="45"/>
        <v>0</v>
      </c>
      <c r="I813" s="4">
        <f t="shared" si="46"/>
        <v>0</v>
      </c>
    </row>
    <row r="814" spans="1:9" x14ac:dyDescent="0.3">
      <c r="A814" s="5">
        <v>45246</v>
      </c>
      <c r="B814" s="4">
        <v>1481.25</v>
      </c>
      <c r="C814" s="4">
        <v>17186</v>
      </c>
      <c r="D814">
        <v>2.5052767177385915E-2</v>
      </c>
      <c r="E814">
        <v>5.1115836124142229E-2</v>
      </c>
      <c r="F814">
        <v>1.3794423853094171</v>
      </c>
      <c r="G814">
        <v>-1.2772107130611328</v>
      </c>
      <c r="H814" s="4">
        <f t="shared" ref="H814" si="47">IF(D814&gt;F814,999,)</f>
        <v>0</v>
      </c>
      <c r="I814" s="4">
        <f t="shared" ref="I814" si="48">IF(D814&lt;G814,999,)</f>
        <v>0</v>
      </c>
    </row>
    <row r="1058" spans="1:1" x14ac:dyDescent="0.3">
      <c r="A1058" s="5"/>
    </row>
    <row r="1059" spans="1:1" x14ac:dyDescent="0.3">
      <c r="A1059" s="5"/>
    </row>
    <row r="1060" spans="1:1" x14ac:dyDescent="0.3">
      <c r="A1060" s="5"/>
    </row>
    <row r="1061" spans="1:1" x14ac:dyDescent="0.3">
      <c r="A1061" s="5"/>
    </row>
    <row r="1062" spans="1:1" x14ac:dyDescent="0.3">
      <c r="A1062" s="5"/>
    </row>
    <row r="1063" spans="1:1" x14ac:dyDescent="0.3">
      <c r="A1063" s="5"/>
    </row>
    <row r="1064" spans="1:1" x14ac:dyDescent="0.3">
      <c r="A1064" s="5"/>
    </row>
    <row r="1065" spans="1:1" x14ac:dyDescent="0.3">
      <c r="A1065" s="5"/>
    </row>
    <row r="1066" spans="1:1" x14ac:dyDescent="0.3">
      <c r="A1066" s="5"/>
    </row>
    <row r="1067" spans="1:1" x14ac:dyDescent="0.3">
      <c r="A1067" s="5"/>
    </row>
    <row r="1068" spans="1:1" x14ac:dyDescent="0.3">
      <c r="A1068" s="5"/>
    </row>
    <row r="1069" spans="1:1" x14ac:dyDescent="0.3">
      <c r="A1069" s="5"/>
    </row>
    <row r="1070" spans="1:1" x14ac:dyDescent="0.3">
      <c r="A1070" s="5"/>
    </row>
    <row r="1071" spans="1:1" x14ac:dyDescent="0.3">
      <c r="A1071" s="5"/>
    </row>
    <row r="1072" spans="1:1" x14ac:dyDescent="0.3">
      <c r="A1072" s="5"/>
    </row>
    <row r="1073" spans="1:1" x14ac:dyDescent="0.3">
      <c r="A1073" s="5"/>
    </row>
    <row r="1074" spans="1:1" x14ac:dyDescent="0.3">
      <c r="A1074" s="5"/>
    </row>
    <row r="1075" spans="1:1" x14ac:dyDescent="0.3">
      <c r="A1075" s="5"/>
    </row>
    <row r="1076" spans="1:1" x14ac:dyDescent="0.3">
      <c r="A1076" s="5"/>
    </row>
    <row r="1077" spans="1:1" x14ac:dyDescent="0.3">
      <c r="A1077" s="5"/>
    </row>
    <row r="1078" spans="1:1" x14ac:dyDescent="0.3">
      <c r="A1078" s="5"/>
    </row>
    <row r="1079" spans="1:1" x14ac:dyDescent="0.3">
      <c r="A1079" s="5"/>
    </row>
    <row r="1080" spans="1:1" x14ac:dyDescent="0.3">
      <c r="A1080" s="5"/>
    </row>
    <row r="1081" spans="1:1" x14ac:dyDescent="0.3">
      <c r="A1081" s="5"/>
    </row>
    <row r="1082" spans="1:1" x14ac:dyDescent="0.3">
      <c r="A1082" s="5"/>
    </row>
    <row r="1083" spans="1:1" x14ac:dyDescent="0.3">
      <c r="A1083" s="5"/>
    </row>
    <row r="1084" spans="1:1" x14ac:dyDescent="0.3">
      <c r="A1084" s="5"/>
    </row>
    <row r="1085" spans="1:1" x14ac:dyDescent="0.3">
      <c r="A1085" s="5"/>
    </row>
    <row r="1086" spans="1:1" x14ac:dyDescent="0.3">
      <c r="A1086" s="5"/>
    </row>
    <row r="1087" spans="1:1" x14ac:dyDescent="0.3">
      <c r="A1087" s="5"/>
    </row>
    <row r="1088" spans="1:1" x14ac:dyDescent="0.3">
      <c r="A1088" s="5"/>
    </row>
    <row r="1089" spans="1:1" x14ac:dyDescent="0.3">
      <c r="A1089" s="5"/>
    </row>
    <row r="1090" spans="1:1" x14ac:dyDescent="0.3">
      <c r="A1090" s="5"/>
    </row>
    <row r="1091" spans="1:1" x14ac:dyDescent="0.3">
      <c r="A1091" s="5"/>
    </row>
    <row r="1092" spans="1:1" x14ac:dyDescent="0.3">
      <c r="A1092" s="5"/>
    </row>
    <row r="1093" spans="1:1" x14ac:dyDescent="0.3">
      <c r="A1093" s="5"/>
    </row>
    <row r="1094" spans="1:1" x14ac:dyDescent="0.3">
      <c r="A1094" s="5"/>
    </row>
    <row r="1095" spans="1:1" x14ac:dyDescent="0.3">
      <c r="A1095" s="5"/>
    </row>
    <row r="1096" spans="1:1" x14ac:dyDescent="0.3">
      <c r="A1096" s="5"/>
    </row>
    <row r="1097" spans="1:1" x14ac:dyDescent="0.3">
      <c r="A1097" s="5"/>
    </row>
    <row r="1098" spans="1:1" x14ac:dyDescent="0.3">
      <c r="A1098" s="5"/>
    </row>
    <row r="1099" spans="1:1" x14ac:dyDescent="0.3">
      <c r="A1099" s="5"/>
    </row>
    <row r="1100" spans="1:1" x14ac:dyDescent="0.3">
      <c r="A1100" s="5"/>
    </row>
    <row r="1101" spans="1:1" x14ac:dyDescent="0.3">
      <c r="A1101" s="5"/>
    </row>
    <row r="1102" spans="1:1" x14ac:dyDescent="0.3">
      <c r="A1102" s="5"/>
    </row>
    <row r="1103" spans="1:1" x14ac:dyDescent="0.3">
      <c r="A1103" s="5"/>
    </row>
    <row r="1104" spans="1:1" x14ac:dyDescent="0.3">
      <c r="A1104" s="5"/>
    </row>
    <row r="1105" spans="1:1" x14ac:dyDescent="0.3">
      <c r="A1105" s="5"/>
    </row>
    <row r="1106" spans="1:1" x14ac:dyDescent="0.3">
      <c r="A1106" s="5"/>
    </row>
    <row r="1107" spans="1:1" x14ac:dyDescent="0.3">
      <c r="A1107" s="5"/>
    </row>
    <row r="1108" spans="1:1" x14ac:dyDescent="0.3">
      <c r="A1108" s="5"/>
    </row>
    <row r="1109" spans="1:1" x14ac:dyDescent="0.3">
      <c r="A1109" s="5"/>
    </row>
    <row r="1110" spans="1:1" x14ac:dyDescent="0.3">
      <c r="A1110" s="5"/>
    </row>
    <row r="1111" spans="1:1" x14ac:dyDescent="0.3">
      <c r="A1111" s="5"/>
    </row>
    <row r="1112" spans="1:1" x14ac:dyDescent="0.3">
      <c r="A1112" s="5"/>
    </row>
    <row r="1113" spans="1:1" x14ac:dyDescent="0.3">
      <c r="A1113" s="5"/>
    </row>
    <row r="1114" spans="1:1" x14ac:dyDescent="0.3">
      <c r="A1114" s="5"/>
    </row>
    <row r="1115" spans="1:1" x14ac:dyDescent="0.3">
      <c r="A1115" s="5"/>
    </row>
    <row r="1116" spans="1:1" x14ac:dyDescent="0.3">
      <c r="A1116" s="5"/>
    </row>
    <row r="1117" spans="1:1" x14ac:dyDescent="0.3">
      <c r="A1117" s="5"/>
    </row>
    <row r="1118" spans="1:1" x14ac:dyDescent="0.3">
      <c r="A1118" s="5"/>
    </row>
    <row r="1119" spans="1:1" x14ac:dyDescent="0.3">
      <c r="A1119" s="5"/>
    </row>
    <row r="1120" spans="1:1" x14ac:dyDescent="0.3">
      <c r="A1120" s="5"/>
    </row>
    <row r="1121" spans="1:1" x14ac:dyDescent="0.3">
      <c r="A1121" s="5"/>
    </row>
    <row r="1122" spans="1:1" x14ac:dyDescent="0.3">
      <c r="A1122" s="5"/>
    </row>
    <row r="1123" spans="1:1" x14ac:dyDescent="0.3">
      <c r="A1123" s="5"/>
    </row>
    <row r="1124" spans="1:1" x14ac:dyDescent="0.3">
      <c r="A1124" s="5"/>
    </row>
    <row r="1125" spans="1:1" x14ac:dyDescent="0.3">
      <c r="A1125" s="5"/>
    </row>
    <row r="1126" spans="1:1" x14ac:dyDescent="0.3">
      <c r="A1126" s="5"/>
    </row>
    <row r="1127" spans="1:1" x14ac:dyDescent="0.3">
      <c r="A1127" s="5"/>
    </row>
    <row r="1128" spans="1:1" x14ac:dyDescent="0.3">
      <c r="A1128" s="5"/>
    </row>
    <row r="1129" spans="1:1" x14ac:dyDescent="0.3">
      <c r="A1129" s="5"/>
    </row>
    <row r="1130" spans="1:1" x14ac:dyDescent="0.3">
      <c r="A1130" s="5"/>
    </row>
    <row r="1131" spans="1:1" x14ac:dyDescent="0.3">
      <c r="A1131" s="5"/>
    </row>
    <row r="1132" spans="1:1" x14ac:dyDescent="0.3">
      <c r="A1132" s="5"/>
    </row>
    <row r="1133" spans="1:1" x14ac:dyDescent="0.3">
      <c r="A1133" s="5"/>
    </row>
    <row r="1134" spans="1:1" x14ac:dyDescent="0.3">
      <c r="A1134" s="5"/>
    </row>
    <row r="1135" spans="1:1" x14ac:dyDescent="0.3">
      <c r="A1135" s="5"/>
    </row>
    <row r="1136" spans="1:1" x14ac:dyDescent="0.3">
      <c r="A1136" s="5"/>
    </row>
    <row r="1137" spans="1:1" x14ac:dyDescent="0.3">
      <c r="A1137" s="5"/>
    </row>
    <row r="1138" spans="1:1" x14ac:dyDescent="0.3">
      <c r="A1138" s="5"/>
    </row>
    <row r="1139" spans="1:1" x14ac:dyDescent="0.3">
      <c r="A1139" s="5"/>
    </row>
    <row r="1140" spans="1:1" x14ac:dyDescent="0.3">
      <c r="A1140" s="5"/>
    </row>
    <row r="1141" spans="1:1" x14ac:dyDescent="0.3">
      <c r="A1141" s="5"/>
    </row>
    <row r="1142" spans="1:1" x14ac:dyDescent="0.3">
      <c r="A1142" s="5"/>
    </row>
    <row r="1143" spans="1:1" x14ac:dyDescent="0.3">
      <c r="A1143" s="5"/>
    </row>
    <row r="1144" spans="1:1" x14ac:dyDescent="0.3">
      <c r="A1144" s="5"/>
    </row>
    <row r="1145" spans="1:1" x14ac:dyDescent="0.3">
      <c r="A1145" s="5"/>
    </row>
    <row r="1146" spans="1:1" x14ac:dyDescent="0.3">
      <c r="A1146" s="5"/>
    </row>
    <row r="1147" spans="1:1" x14ac:dyDescent="0.3">
      <c r="A1147" s="5"/>
    </row>
    <row r="1148" spans="1:1" x14ac:dyDescent="0.3">
      <c r="A1148" s="5"/>
    </row>
    <row r="1149" spans="1:1" x14ac:dyDescent="0.3">
      <c r="A1149" s="5"/>
    </row>
    <row r="1150" spans="1:1" x14ac:dyDescent="0.3">
      <c r="A1150" s="5"/>
    </row>
    <row r="1151" spans="1:1" x14ac:dyDescent="0.3">
      <c r="A1151" s="5"/>
    </row>
    <row r="1152" spans="1:1" x14ac:dyDescent="0.3">
      <c r="A1152" s="5"/>
    </row>
    <row r="1153" spans="1:1" x14ac:dyDescent="0.3">
      <c r="A1153" s="5"/>
    </row>
    <row r="1154" spans="1:1" x14ac:dyDescent="0.3">
      <c r="A1154" s="5"/>
    </row>
    <row r="1155" spans="1:1" x14ac:dyDescent="0.3">
      <c r="A1155" s="5"/>
    </row>
    <row r="1156" spans="1:1" x14ac:dyDescent="0.3">
      <c r="A1156" s="5"/>
    </row>
    <row r="1157" spans="1:1" x14ac:dyDescent="0.3">
      <c r="A1157" s="5"/>
    </row>
    <row r="1158" spans="1:1" x14ac:dyDescent="0.3">
      <c r="A1158" s="5"/>
    </row>
    <row r="1159" spans="1:1" x14ac:dyDescent="0.3">
      <c r="A1159" s="5"/>
    </row>
    <row r="1160" spans="1:1" x14ac:dyDescent="0.3">
      <c r="A1160" s="5"/>
    </row>
    <row r="1161" spans="1:1" x14ac:dyDescent="0.3">
      <c r="A1161" s="5"/>
    </row>
    <row r="1162" spans="1:1" x14ac:dyDescent="0.3">
      <c r="A1162" s="5"/>
    </row>
    <row r="1163" spans="1:1" x14ac:dyDescent="0.3">
      <c r="A1163" s="5"/>
    </row>
    <row r="1164" spans="1:1" x14ac:dyDescent="0.3">
      <c r="A1164" s="5"/>
    </row>
    <row r="1165" spans="1:1" x14ac:dyDescent="0.3">
      <c r="A1165" s="5"/>
    </row>
    <row r="1166" spans="1:1" x14ac:dyDescent="0.3">
      <c r="A1166" s="5"/>
    </row>
    <row r="1167" spans="1:1" x14ac:dyDescent="0.3">
      <c r="A1167" s="5"/>
    </row>
    <row r="1168" spans="1:1" x14ac:dyDescent="0.3">
      <c r="A1168" s="5"/>
    </row>
    <row r="1169" spans="1:1" x14ac:dyDescent="0.3">
      <c r="A1169" s="5"/>
    </row>
    <row r="1170" spans="1:1" x14ac:dyDescent="0.3">
      <c r="A1170" s="5"/>
    </row>
    <row r="1171" spans="1:1" x14ac:dyDescent="0.3">
      <c r="A1171" s="5"/>
    </row>
    <row r="1172" spans="1:1" x14ac:dyDescent="0.3">
      <c r="A1172" s="5"/>
    </row>
    <row r="1173" spans="1:1" x14ac:dyDescent="0.3">
      <c r="A1173" s="5"/>
    </row>
    <row r="1174" spans="1:1" x14ac:dyDescent="0.3">
      <c r="A1174" s="5"/>
    </row>
    <row r="1175" spans="1:1" x14ac:dyDescent="0.3">
      <c r="A1175" s="5"/>
    </row>
    <row r="1176" spans="1:1" x14ac:dyDescent="0.3">
      <c r="A1176" s="5"/>
    </row>
    <row r="1177" spans="1:1" x14ac:dyDescent="0.3">
      <c r="A1177" s="5"/>
    </row>
    <row r="1178" spans="1:1" x14ac:dyDescent="0.3">
      <c r="A1178" s="5"/>
    </row>
    <row r="1179" spans="1:1" x14ac:dyDescent="0.3">
      <c r="A1179" s="5"/>
    </row>
    <row r="1180" spans="1:1" x14ac:dyDescent="0.3">
      <c r="A1180" s="5"/>
    </row>
    <row r="1181" spans="1:1" x14ac:dyDescent="0.3">
      <c r="A1181" s="5"/>
    </row>
    <row r="1182" spans="1:1" x14ac:dyDescent="0.3">
      <c r="A1182" s="5"/>
    </row>
    <row r="1183" spans="1:1" x14ac:dyDescent="0.3">
      <c r="A1183" s="5"/>
    </row>
    <row r="1184" spans="1:1" x14ac:dyDescent="0.3">
      <c r="A1184" s="5"/>
    </row>
    <row r="1185" spans="1:1" x14ac:dyDescent="0.3">
      <c r="A1185" s="5"/>
    </row>
    <row r="1186" spans="1:1" x14ac:dyDescent="0.3">
      <c r="A1186" s="5"/>
    </row>
    <row r="1187" spans="1:1" x14ac:dyDescent="0.3">
      <c r="A1187" s="5"/>
    </row>
    <row r="1188" spans="1:1" x14ac:dyDescent="0.3">
      <c r="A1188" s="5"/>
    </row>
    <row r="1189" spans="1:1" x14ac:dyDescent="0.3">
      <c r="A1189" s="5"/>
    </row>
    <row r="1190" spans="1:1" x14ac:dyDescent="0.3">
      <c r="A1190" s="5"/>
    </row>
    <row r="1191" spans="1:1" x14ac:dyDescent="0.3">
      <c r="A1191" s="5"/>
    </row>
    <row r="1192" spans="1:1" x14ac:dyDescent="0.3">
      <c r="A1192" s="5"/>
    </row>
    <row r="1193" spans="1:1" x14ac:dyDescent="0.3">
      <c r="A1193" s="5"/>
    </row>
    <row r="1194" spans="1:1" x14ac:dyDescent="0.3">
      <c r="A1194" s="5"/>
    </row>
    <row r="1195" spans="1:1" x14ac:dyDescent="0.3">
      <c r="A1195" s="5"/>
    </row>
    <row r="1196" spans="1:1" x14ac:dyDescent="0.3">
      <c r="A1196" s="5"/>
    </row>
    <row r="1197" spans="1:1" x14ac:dyDescent="0.3">
      <c r="A1197" s="5"/>
    </row>
    <row r="1198" spans="1:1" x14ac:dyDescent="0.3">
      <c r="A1198" s="5"/>
    </row>
    <row r="1199" spans="1:1" x14ac:dyDescent="0.3">
      <c r="A1199" s="5"/>
    </row>
    <row r="1200" spans="1:1" x14ac:dyDescent="0.3">
      <c r="A1200" s="5"/>
    </row>
    <row r="1201" spans="1:1" x14ac:dyDescent="0.3">
      <c r="A1201" s="5"/>
    </row>
    <row r="1202" spans="1:1" x14ac:dyDescent="0.3">
      <c r="A1202" s="5"/>
    </row>
    <row r="1203" spans="1:1" x14ac:dyDescent="0.3">
      <c r="A1203" s="5"/>
    </row>
    <row r="1204" spans="1:1" x14ac:dyDescent="0.3">
      <c r="A1204" s="5"/>
    </row>
    <row r="1205" spans="1:1" x14ac:dyDescent="0.3">
      <c r="A1205" s="5"/>
    </row>
    <row r="1206" spans="1:1" x14ac:dyDescent="0.3">
      <c r="A1206" s="5"/>
    </row>
    <row r="1207" spans="1:1" x14ac:dyDescent="0.3">
      <c r="A1207" s="5"/>
    </row>
    <row r="1208" spans="1:1" x14ac:dyDescent="0.3">
      <c r="A1208" s="5"/>
    </row>
    <row r="1209" spans="1:1" x14ac:dyDescent="0.3">
      <c r="A1209" s="5"/>
    </row>
    <row r="1210" spans="1:1" x14ac:dyDescent="0.3">
      <c r="A1210" s="5"/>
    </row>
    <row r="1211" spans="1:1" x14ac:dyDescent="0.3">
      <c r="A1211" s="5"/>
    </row>
    <row r="1212" spans="1:1" x14ac:dyDescent="0.3">
      <c r="A1212" s="5"/>
    </row>
    <row r="1213" spans="1:1" x14ac:dyDescent="0.3">
      <c r="A1213" s="5"/>
    </row>
    <row r="1214" spans="1:1" x14ac:dyDescent="0.3">
      <c r="A1214" s="5"/>
    </row>
    <row r="1215" spans="1:1" x14ac:dyDescent="0.3">
      <c r="A1215" s="5"/>
    </row>
    <row r="1216" spans="1:1" x14ac:dyDescent="0.3">
      <c r="A1216" s="5"/>
    </row>
    <row r="1217" spans="1:1" x14ac:dyDescent="0.3">
      <c r="A1217" s="5"/>
    </row>
    <row r="1218" spans="1:1" x14ac:dyDescent="0.3">
      <c r="A1218" s="5"/>
    </row>
    <row r="1219" spans="1:1" x14ac:dyDescent="0.3">
      <c r="A1219" s="5"/>
    </row>
    <row r="1220" spans="1:1" x14ac:dyDescent="0.3">
      <c r="A1220" s="5"/>
    </row>
    <row r="1221" spans="1:1" x14ac:dyDescent="0.3">
      <c r="A1221" s="5"/>
    </row>
    <row r="1222" spans="1:1" x14ac:dyDescent="0.3">
      <c r="A1222" s="5"/>
    </row>
    <row r="1223" spans="1:1" x14ac:dyDescent="0.3">
      <c r="A1223" s="5"/>
    </row>
    <row r="1224" spans="1:1" x14ac:dyDescent="0.3">
      <c r="A1224" s="5"/>
    </row>
    <row r="1225" spans="1:1" x14ac:dyDescent="0.3">
      <c r="A1225" s="5"/>
    </row>
    <row r="1226" spans="1:1" x14ac:dyDescent="0.3">
      <c r="A1226" s="5"/>
    </row>
    <row r="1227" spans="1:1" x14ac:dyDescent="0.3">
      <c r="A1227" s="5"/>
    </row>
    <row r="1228" spans="1:1" x14ac:dyDescent="0.3">
      <c r="A1228" s="5"/>
    </row>
    <row r="1229" spans="1:1" x14ac:dyDescent="0.3">
      <c r="A1229" s="5"/>
    </row>
    <row r="1230" spans="1:1" x14ac:dyDescent="0.3">
      <c r="A1230" s="5"/>
    </row>
    <row r="1231" spans="1:1" x14ac:dyDescent="0.3">
      <c r="A1231" s="5"/>
    </row>
    <row r="1232" spans="1:1" x14ac:dyDescent="0.3">
      <c r="A1232" s="5"/>
    </row>
    <row r="1233" spans="1:1" x14ac:dyDescent="0.3">
      <c r="A1233" s="5"/>
    </row>
    <row r="1234" spans="1:1" x14ac:dyDescent="0.3">
      <c r="A1234" s="5"/>
    </row>
    <row r="1235" spans="1:1" x14ac:dyDescent="0.3">
      <c r="A1235" s="5"/>
    </row>
    <row r="1236" spans="1:1" x14ac:dyDescent="0.3">
      <c r="A1236" s="5"/>
    </row>
    <row r="1237" spans="1:1" x14ac:dyDescent="0.3">
      <c r="A1237" s="5"/>
    </row>
    <row r="1238" spans="1:1" x14ac:dyDescent="0.3">
      <c r="A1238" s="5"/>
    </row>
    <row r="1239" spans="1:1" x14ac:dyDescent="0.3">
      <c r="A1239" s="5"/>
    </row>
    <row r="1240" spans="1:1" x14ac:dyDescent="0.3">
      <c r="A1240" s="5"/>
    </row>
    <row r="1241" spans="1:1" x14ac:dyDescent="0.3">
      <c r="A1241" s="5"/>
    </row>
    <row r="1242" spans="1:1" x14ac:dyDescent="0.3">
      <c r="A1242" s="5"/>
    </row>
    <row r="1243" spans="1:1" x14ac:dyDescent="0.3">
      <c r="A1243" s="5"/>
    </row>
    <row r="1244" spans="1:1" x14ac:dyDescent="0.3">
      <c r="A1244" s="5"/>
    </row>
    <row r="1245" spans="1:1" x14ac:dyDescent="0.3">
      <c r="A1245" s="5"/>
    </row>
    <row r="1246" spans="1:1" x14ac:dyDescent="0.3">
      <c r="A1246" s="5"/>
    </row>
    <row r="1247" spans="1:1" x14ac:dyDescent="0.3">
      <c r="A1247" s="5"/>
    </row>
    <row r="1248" spans="1:1" x14ac:dyDescent="0.3">
      <c r="A1248" s="5"/>
    </row>
    <row r="1249" spans="1:1" x14ac:dyDescent="0.3">
      <c r="A1249" s="5"/>
    </row>
    <row r="1250" spans="1:1" x14ac:dyDescent="0.3">
      <c r="A1250" s="5"/>
    </row>
    <row r="1251" spans="1:1" x14ac:dyDescent="0.3">
      <c r="A1251" s="5"/>
    </row>
    <row r="1252" spans="1:1" x14ac:dyDescent="0.3">
      <c r="A1252" s="5"/>
    </row>
    <row r="1253" spans="1:1" x14ac:dyDescent="0.3">
      <c r="A1253" s="5"/>
    </row>
    <row r="1254" spans="1:1" x14ac:dyDescent="0.3">
      <c r="A1254" s="5"/>
    </row>
    <row r="1255" spans="1:1" x14ac:dyDescent="0.3">
      <c r="A1255" s="5"/>
    </row>
    <row r="1256" spans="1:1" x14ac:dyDescent="0.3">
      <c r="A1256" s="5"/>
    </row>
    <row r="1257" spans="1:1" x14ac:dyDescent="0.3">
      <c r="A1257" s="5"/>
    </row>
    <row r="1258" spans="1:1" x14ac:dyDescent="0.3">
      <c r="A1258" s="5"/>
    </row>
    <row r="1259" spans="1:1" x14ac:dyDescent="0.3">
      <c r="A1259" s="5"/>
    </row>
    <row r="1260" spans="1:1" x14ac:dyDescent="0.3">
      <c r="A1260" s="5"/>
    </row>
    <row r="1261" spans="1:1" x14ac:dyDescent="0.3">
      <c r="A1261" s="5"/>
    </row>
    <row r="1262" spans="1:1" x14ac:dyDescent="0.3">
      <c r="A1262" s="5"/>
    </row>
    <row r="1263" spans="1:1" x14ac:dyDescent="0.3">
      <c r="A1263" s="5"/>
    </row>
    <row r="1264" spans="1:1" x14ac:dyDescent="0.3">
      <c r="A1264" s="5"/>
    </row>
    <row r="1265" spans="1:1" x14ac:dyDescent="0.3">
      <c r="A1265" s="5"/>
    </row>
    <row r="1266" spans="1:1" x14ac:dyDescent="0.3">
      <c r="A1266" s="5"/>
    </row>
    <row r="1267" spans="1:1" x14ac:dyDescent="0.3">
      <c r="A1267" s="5"/>
    </row>
    <row r="1268" spans="1:1" x14ac:dyDescent="0.3">
      <c r="A1268" s="5"/>
    </row>
    <row r="1269" spans="1:1" x14ac:dyDescent="0.3">
      <c r="A1269" s="5"/>
    </row>
    <row r="1270" spans="1:1" x14ac:dyDescent="0.3">
      <c r="A1270" s="5"/>
    </row>
    <row r="1271" spans="1:1" x14ac:dyDescent="0.3">
      <c r="A1271" s="5"/>
    </row>
    <row r="1272" spans="1:1" x14ac:dyDescent="0.3">
      <c r="A1272" s="5"/>
    </row>
    <row r="1273" spans="1:1" x14ac:dyDescent="0.3">
      <c r="A1273" s="5"/>
    </row>
    <row r="1274" spans="1:1" x14ac:dyDescent="0.3">
      <c r="A1274" s="5"/>
    </row>
    <row r="1275" spans="1:1" x14ac:dyDescent="0.3">
      <c r="A1275" s="5"/>
    </row>
    <row r="1276" spans="1:1" x14ac:dyDescent="0.3">
      <c r="A1276" s="5"/>
    </row>
    <row r="1277" spans="1:1" x14ac:dyDescent="0.3">
      <c r="A1277" s="5"/>
    </row>
    <row r="1278" spans="1:1" x14ac:dyDescent="0.3">
      <c r="A1278" s="5"/>
    </row>
    <row r="1279" spans="1:1" x14ac:dyDescent="0.3">
      <c r="A1279" s="5"/>
    </row>
    <row r="1280" spans="1:1" x14ac:dyDescent="0.3">
      <c r="A1280" s="5"/>
    </row>
    <row r="1281" spans="1:1" x14ac:dyDescent="0.3">
      <c r="A1281" s="5"/>
    </row>
    <row r="1282" spans="1:1" x14ac:dyDescent="0.3">
      <c r="A1282" s="5"/>
    </row>
    <row r="1283" spans="1:1" x14ac:dyDescent="0.3">
      <c r="A1283" s="5"/>
    </row>
    <row r="1284" spans="1:1" x14ac:dyDescent="0.3">
      <c r="A1284" s="5"/>
    </row>
    <row r="1285" spans="1:1" x14ac:dyDescent="0.3">
      <c r="A1285" s="5"/>
    </row>
    <row r="1286" spans="1:1" x14ac:dyDescent="0.3">
      <c r="A1286" s="5"/>
    </row>
    <row r="1287" spans="1:1" x14ac:dyDescent="0.3">
      <c r="A1287" s="5"/>
    </row>
    <row r="1288" spans="1:1" x14ac:dyDescent="0.3">
      <c r="A1288" s="5"/>
    </row>
    <row r="1289" spans="1:1" x14ac:dyDescent="0.3">
      <c r="A1289" s="5"/>
    </row>
    <row r="1290" spans="1:1" x14ac:dyDescent="0.3">
      <c r="A1290" s="5"/>
    </row>
    <row r="1291" spans="1:1" x14ac:dyDescent="0.3">
      <c r="A1291" s="5"/>
    </row>
    <row r="1292" spans="1:1" x14ac:dyDescent="0.3">
      <c r="A1292" s="5"/>
    </row>
    <row r="1293" spans="1:1" x14ac:dyDescent="0.3">
      <c r="A1293" s="5"/>
    </row>
    <row r="1294" spans="1:1" x14ac:dyDescent="0.3">
      <c r="A1294" s="5"/>
    </row>
    <row r="1295" spans="1:1" x14ac:dyDescent="0.3">
      <c r="A1295" s="5"/>
    </row>
    <row r="1296" spans="1:1" x14ac:dyDescent="0.3">
      <c r="A1296" s="5"/>
    </row>
    <row r="1297" spans="1:1" x14ac:dyDescent="0.3">
      <c r="A1297" s="5"/>
    </row>
    <row r="1298" spans="1:1" x14ac:dyDescent="0.3">
      <c r="A1298" s="5"/>
    </row>
    <row r="1299" spans="1:1" x14ac:dyDescent="0.3">
      <c r="A1299" s="5"/>
    </row>
    <row r="1300" spans="1:1" x14ac:dyDescent="0.3">
      <c r="A1300" s="5"/>
    </row>
    <row r="1301" spans="1:1" x14ac:dyDescent="0.3">
      <c r="A1301" s="5"/>
    </row>
    <row r="1302" spans="1:1" x14ac:dyDescent="0.3">
      <c r="A1302" s="5"/>
    </row>
    <row r="1303" spans="1:1" x14ac:dyDescent="0.3">
      <c r="A1303" s="5"/>
    </row>
    <row r="1304" spans="1:1" x14ac:dyDescent="0.3">
      <c r="A1304" s="5"/>
    </row>
    <row r="1305" spans="1:1" x14ac:dyDescent="0.3">
      <c r="A1305" s="5"/>
    </row>
    <row r="1306" spans="1:1" x14ac:dyDescent="0.3">
      <c r="A1306" s="5"/>
    </row>
    <row r="1307" spans="1:1" x14ac:dyDescent="0.3">
      <c r="A1307" s="5"/>
    </row>
    <row r="1308" spans="1:1" x14ac:dyDescent="0.3">
      <c r="A1308" s="5"/>
    </row>
    <row r="1309" spans="1:1" x14ac:dyDescent="0.3">
      <c r="A1309" s="5"/>
    </row>
    <row r="1310" spans="1:1" x14ac:dyDescent="0.3">
      <c r="A1310" s="5"/>
    </row>
    <row r="1311" spans="1:1" x14ac:dyDescent="0.3">
      <c r="A1311" s="5"/>
    </row>
    <row r="1312" spans="1:1" x14ac:dyDescent="0.3">
      <c r="A1312" s="5"/>
    </row>
    <row r="1313" spans="1:1" x14ac:dyDescent="0.3">
      <c r="A1313" s="5"/>
    </row>
    <row r="1314" spans="1:1" x14ac:dyDescent="0.3">
      <c r="A1314" s="5"/>
    </row>
    <row r="1315" spans="1:1" x14ac:dyDescent="0.3">
      <c r="A1315" s="5"/>
    </row>
    <row r="1316" spans="1:1" x14ac:dyDescent="0.3">
      <c r="A1316" s="5"/>
    </row>
    <row r="1317" spans="1:1" x14ac:dyDescent="0.3">
      <c r="A1317" s="5"/>
    </row>
    <row r="1318" spans="1:1" x14ac:dyDescent="0.3">
      <c r="A1318" s="5"/>
    </row>
    <row r="1319" spans="1:1" x14ac:dyDescent="0.3">
      <c r="A1319" s="5"/>
    </row>
    <row r="1320" spans="1:1" x14ac:dyDescent="0.3">
      <c r="A1320" s="5"/>
    </row>
    <row r="1321" spans="1:1" x14ac:dyDescent="0.3">
      <c r="A1321" s="5"/>
    </row>
    <row r="1322" spans="1:1" x14ac:dyDescent="0.3">
      <c r="A1322" s="5"/>
    </row>
    <row r="1323" spans="1:1" x14ac:dyDescent="0.3">
      <c r="A1323" s="5"/>
    </row>
    <row r="1324" spans="1:1" x14ac:dyDescent="0.3">
      <c r="A1324" s="5"/>
    </row>
    <row r="1325" spans="1:1" x14ac:dyDescent="0.3">
      <c r="A1325" s="5"/>
    </row>
    <row r="1326" spans="1:1" x14ac:dyDescent="0.3">
      <c r="A1326" s="5"/>
    </row>
    <row r="1327" spans="1:1" x14ac:dyDescent="0.3">
      <c r="A1327" s="5"/>
    </row>
    <row r="1328" spans="1:1" x14ac:dyDescent="0.3">
      <c r="A1328" s="5"/>
    </row>
    <row r="1329" spans="1:1" x14ac:dyDescent="0.3">
      <c r="A1329" s="5"/>
    </row>
    <row r="1330" spans="1:1" x14ac:dyDescent="0.3">
      <c r="A1330" s="5"/>
    </row>
    <row r="1331" spans="1:1" x14ac:dyDescent="0.3">
      <c r="A1331" s="5"/>
    </row>
    <row r="1332" spans="1:1" x14ac:dyDescent="0.3">
      <c r="A1332" s="5"/>
    </row>
    <row r="1333" spans="1:1" x14ac:dyDescent="0.3">
      <c r="A1333" s="5"/>
    </row>
    <row r="1334" spans="1:1" x14ac:dyDescent="0.3">
      <c r="A1334" s="5"/>
    </row>
    <row r="1335" spans="1:1" x14ac:dyDescent="0.3">
      <c r="A1335" s="5"/>
    </row>
    <row r="1336" spans="1:1" x14ac:dyDescent="0.3">
      <c r="A1336" s="5"/>
    </row>
    <row r="1337" spans="1:1" x14ac:dyDescent="0.3">
      <c r="A1337" s="5"/>
    </row>
    <row r="1338" spans="1:1" x14ac:dyDescent="0.3">
      <c r="A1338" s="5"/>
    </row>
    <row r="1339" spans="1:1" x14ac:dyDescent="0.3">
      <c r="A1339" s="5"/>
    </row>
    <row r="1340" spans="1:1" x14ac:dyDescent="0.3">
      <c r="A1340" s="5"/>
    </row>
    <row r="1341" spans="1:1" x14ac:dyDescent="0.3">
      <c r="A1341" s="5"/>
    </row>
    <row r="1342" spans="1:1" x14ac:dyDescent="0.3">
      <c r="A1342" s="5"/>
    </row>
    <row r="1343" spans="1:1" x14ac:dyDescent="0.3">
      <c r="A1343" s="5"/>
    </row>
    <row r="1344" spans="1:1" x14ac:dyDescent="0.3">
      <c r="A1344" s="5"/>
    </row>
    <row r="1345" spans="1:1" x14ac:dyDescent="0.3">
      <c r="A1345" s="5"/>
    </row>
    <row r="1346" spans="1:1" x14ac:dyDescent="0.3">
      <c r="A1346" s="5"/>
    </row>
    <row r="1347" spans="1:1" x14ac:dyDescent="0.3">
      <c r="A1347" s="5"/>
    </row>
    <row r="1348" spans="1:1" x14ac:dyDescent="0.3">
      <c r="A1348" s="5"/>
    </row>
    <row r="1349" spans="1:1" x14ac:dyDescent="0.3">
      <c r="A1349" s="5"/>
    </row>
    <row r="1350" spans="1:1" x14ac:dyDescent="0.3">
      <c r="A1350" s="5"/>
    </row>
    <row r="1351" spans="1:1" x14ac:dyDescent="0.3">
      <c r="A1351" s="5"/>
    </row>
    <row r="1352" spans="1:1" x14ac:dyDescent="0.3">
      <c r="A1352" s="5"/>
    </row>
    <row r="1353" spans="1:1" x14ac:dyDescent="0.3">
      <c r="A1353" s="5"/>
    </row>
    <row r="1354" spans="1:1" x14ac:dyDescent="0.3">
      <c r="A1354" s="5"/>
    </row>
    <row r="1355" spans="1:1" x14ac:dyDescent="0.3">
      <c r="A1355" s="5"/>
    </row>
    <row r="1356" spans="1:1" x14ac:dyDescent="0.3">
      <c r="A1356" s="5"/>
    </row>
    <row r="1357" spans="1:1" x14ac:dyDescent="0.3">
      <c r="A1357" s="5"/>
    </row>
    <row r="1358" spans="1:1" x14ac:dyDescent="0.3">
      <c r="A1358" s="5"/>
    </row>
    <row r="1359" spans="1:1" x14ac:dyDescent="0.3">
      <c r="A1359" s="5"/>
    </row>
    <row r="1360" spans="1:1" x14ac:dyDescent="0.3">
      <c r="A1360" s="5"/>
    </row>
    <row r="1361" spans="1:1" x14ac:dyDescent="0.3">
      <c r="A1361" s="5"/>
    </row>
    <row r="1362" spans="1:1" x14ac:dyDescent="0.3">
      <c r="A1362" s="5"/>
    </row>
    <row r="1363" spans="1:1" x14ac:dyDescent="0.3">
      <c r="A1363" s="5"/>
    </row>
    <row r="1364" spans="1:1" x14ac:dyDescent="0.3">
      <c r="A1364" s="5"/>
    </row>
    <row r="1365" spans="1:1" x14ac:dyDescent="0.3">
      <c r="A1365" s="5"/>
    </row>
    <row r="1366" spans="1:1" x14ac:dyDescent="0.3">
      <c r="A1366" s="5"/>
    </row>
    <row r="1367" spans="1:1" x14ac:dyDescent="0.3">
      <c r="A1367" s="5"/>
    </row>
    <row r="1368" spans="1:1" x14ac:dyDescent="0.3">
      <c r="A1368" s="5"/>
    </row>
    <row r="1369" spans="1:1" x14ac:dyDescent="0.3">
      <c r="A1369" s="5"/>
    </row>
    <row r="1370" spans="1:1" x14ac:dyDescent="0.3">
      <c r="A1370" s="5"/>
    </row>
    <row r="1371" spans="1:1" x14ac:dyDescent="0.3">
      <c r="A1371" s="5"/>
    </row>
    <row r="1372" spans="1:1" x14ac:dyDescent="0.3">
      <c r="A1372" s="5"/>
    </row>
    <row r="1373" spans="1:1" x14ac:dyDescent="0.3">
      <c r="A1373" s="5"/>
    </row>
    <row r="1374" spans="1:1" x14ac:dyDescent="0.3">
      <c r="A1374" s="5"/>
    </row>
    <row r="1375" spans="1:1" x14ac:dyDescent="0.3">
      <c r="A1375" s="5"/>
    </row>
    <row r="1376" spans="1:1" x14ac:dyDescent="0.3">
      <c r="A1376" s="5"/>
    </row>
    <row r="1377" spans="1:1" x14ac:dyDescent="0.3">
      <c r="A1377" s="5"/>
    </row>
    <row r="1378" spans="1:1" x14ac:dyDescent="0.3">
      <c r="A1378" s="5"/>
    </row>
    <row r="1379" spans="1:1" x14ac:dyDescent="0.3">
      <c r="A1379" s="5"/>
    </row>
    <row r="1380" spans="1:1" x14ac:dyDescent="0.3">
      <c r="A1380" s="5"/>
    </row>
    <row r="1381" spans="1:1" x14ac:dyDescent="0.3">
      <c r="A1381" s="5"/>
    </row>
    <row r="1382" spans="1:1" x14ac:dyDescent="0.3">
      <c r="A1382" s="5"/>
    </row>
    <row r="1383" spans="1:1" x14ac:dyDescent="0.3">
      <c r="A1383" s="5"/>
    </row>
    <row r="1384" spans="1:1" x14ac:dyDescent="0.3">
      <c r="A1384" s="5"/>
    </row>
    <row r="1385" spans="1:1" x14ac:dyDescent="0.3">
      <c r="A1385" s="5"/>
    </row>
    <row r="1386" spans="1:1" x14ac:dyDescent="0.3">
      <c r="A1386" s="5"/>
    </row>
    <row r="1387" spans="1:1" x14ac:dyDescent="0.3">
      <c r="A1387" s="5"/>
    </row>
    <row r="1388" spans="1:1" x14ac:dyDescent="0.3">
      <c r="A1388" s="5"/>
    </row>
    <row r="1389" spans="1:1" x14ac:dyDescent="0.3">
      <c r="A1389" s="5"/>
    </row>
    <row r="1390" spans="1:1" x14ac:dyDescent="0.3">
      <c r="A1390" s="5"/>
    </row>
    <row r="1391" spans="1:1" x14ac:dyDescent="0.3">
      <c r="A1391" s="5"/>
    </row>
    <row r="1392" spans="1:1" x14ac:dyDescent="0.3">
      <c r="A1392" s="5"/>
    </row>
  </sheetData>
  <phoneticPr fontId="1" type="noConversion"/>
  <pageMargins left="0.7" right="0.7" top="0.75" bottom="0.75" header="0.3" footer="0.3"/>
  <pageSetup paperSize="9" orientation="portrait" horizontalDpi="0" verticalDpi="0"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工作表20"/>
  <dimension ref="A1:AT792"/>
  <sheetViews>
    <sheetView workbookViewId="0">
      <pane ySplit="1" topLeftCell="A2" activePane="bottomLeft" state="frozen"/>
      <selection pane="bottomLeft" activeCell="B3" sqref="B3"/>
    </sheetView>
  </sheetViews>
  <sheetFormatPr defaultColWidth="9" defaultRowHeight="16.2" x14ac:dyDescent="0.3"/>
  <cols>
    <col min="1" max="1" width="14" style="5" customWidth="1"/>
    <col min="2" max="2" width="13" style="25" bestFit="1" customWidth="1"/>
    <col min="3" max="3" width="9" style="25"/>
    <col min="4" max="4" width="9.44140625" style="25" bestFit="1" customWidth="1"/>
    <col min="5" max="6" width="9.44140625" style="25" customWidth="1"/>
    <col min="7" max="7" width="9" style="25" customWidth="1"/>
    <col min="8" max="9" width="9" style="25"/>
    <col min="10" max="10" width="9.21875" style="25" bestFit="1" customWidth="1"/>
    <col min="11" max="15" width="9" style="25"/>
    <col min="16" max="16" width="9" style="27"/>
    <col min="17" max="22" width="9" style="25"/>
    <col min="23" max="23" width="9" style="27"/>
    <col min="24" max="30" width="9" style="25"/>
    <col min="31" max="33" width="9" style="1"/>
    <col min="34" max="34" width="10.21875" style="25" bestFit="1" customWidth="1"/>
    <col min="35" max="37" width="9" style="25"/>
    <col min="38" max="39" width="11.109375" style="25" bestFit="1" customWidth="1"/>
    <col min="40" max="40" width="9.6640625" style="25" bestFit="1" customWidth="1"/>
    <col min="41" max="41" width="9" style="25"/>
    <col min="42" max="42" width="9.21875" style="25" bestFit="1" customWidth="1"/>
    <col min="43" max="44" width="11.109375" style="27" bestFit="1" customWidth="1"/>
    <col min="45" max="16384" width="9" style="25"/>
  </cols>
  <sheetData>
    <row r="1" spans="1:46" x14ac:dyDescent="0.3">
      <c r="A1" s="5" t="s">
        <v>98</v>
      </c>
      <c r="B1" s="52" t="s">
        <v>200</v>
      </c>
      <c r="C1" s="52" t="s">
        <v>100</v>
      </c>
      <c r="D1" s="52" t="s">
        <v>99</v>
      </c>
      <c r="E1" s="52" t="s">
        <v>101</v>
      </c>
      <c r="F1" s="52" t="s">
        <v>102</v>
      </c>
      <c r="G1" s="43" t="s">
        <v>86</v>
      </c>
      <c r="H1" s="43" t="s">
        <v>201</v>
      </c>
      <c r="I1" s="54" t="s">
        <v>88</v>
      </c>
      <c r="J1" s="43" t="s">
        <v>103</v>
      </c>
      <c r="K1" s="53" t="s">
        <v>12</v>
      </c>
      <c r="L1" s="53" t="s">
        <v>14</v>
      </c>
      <c r="M1" s="53" t="s">
        <v>83</v>
      </c>
      <c r="N1" s="53" t="s">
        <v>84</v>
      </c>
      <c r="O1" s="53" t="s">
        <v>202</v>
      </c>
      <c r="P1" s="55" t="s">
        <v>3</v>
      </c>
      <c r="Q1" s="56" t="s">
        <v>13</v>
      </c>
      <c r="R1" s="25" t="s">
        <v>15</v>
      </c>
      <c r="S1" s="25" t="s">
        <v>5</v>
      </c>
      <c r="T1" s="25" t="s">
        <v>112</v>
      </c>
      <c r="U1" s="25" t="s">
        <v>260</v>
      </c>
      <c r="V1" s="25" t="s">
        <v>6</v>
      </c>
      <c r="W1" s="27" t="s">
        <v>93</v>
      </c>
      <c r="X1" s="1" t="s">
        <v>8</v>
      </c>
      <c r="Y1" s="1" t="e">
        <f>"+"&amp;#REF!&amp;"標準差"</f>
        <v>#REF!</v>
      </c>
      <c r="Z1" s="1" t="e">
        <f>"-"&amp;#REF!&amp;"標準差"</f>
        <v>#REF!</v>
      </c>
      <c r="AA1" s="25" t="s">
        <v>94</v>
      </c>
      <c r="AB1" s="1" t="s">
        <v>96</v>
      </c>
      <c r="AC1" s="1" t="s">
        <v>97</v>
      </c>
      <c r="AD1" s="25" t="s">
        <v>18</v>
      </c>
      <c r="AE1" s="1" t="s">
        <v>8</v>
      </c>
      <c r="AF1" s="1" t="e">
        <f>"+"&amp;#REF!&amp;"標準差"</f>
        <v>#REF!</v>
      </c>
      <c r="AG1" s="1" t="e">
        <f>"-"&amp;#REF!&amp;"標準差"</f>
        <v>#REF!</v>
      </c>
      <c r="AH1" s="3" t="s">
        <v>16</v>
      </c>
      <c r="AI1" s="25" t="s">
        <v>87</v>
      </c>
      <c r="AJ1" s="25" t="s">
        <v>18</v>
      </c>
      <c r="AK1" s="1" t="s">
        <v>8</v>
      </c>
      <c r="AL1" s="3" t="e">
        <f>"+"&amp;#REF!&amp;"標準差"</f>
        <v>#REF!</v>
      </c>
      <c r="AM1" s="3" t="e">
        <f>"-"&amp;#REF!&amp;"標準差"</f>
        <v>#REF!</v>
      </c>
      <c r="AN1" s="3" t="s">
        <v>92</v>
      </c>
      <c r="AO1" s="3" t="s">
        <v>91</v>
      </c>
      <c r="AP1" s="1" t="s">
        <v>8</v>
      </c>
      <c r="AQ1" s="35" t="e">
        <f>"+"&amp;#REF!&amp;"標準差"</f>
        <v>#REF!</v>
      </c>
      <c r="AR1" s="35" t="e">
        <f>"-"&amp;#REF!&amp;"標準差"</f>
        <v>#REF!</v>
      </c>
    </row>
    <row r="2" spans="1:46" x14ac:dyDescent="0.3">
      <c r="A2" s="5">
        <v>44063</v>
      </c>
      <c r="B2" s="25">
        <v>485.9</v>
      </c>
      <c r="C2" s="25">
        <v>486.84</v>
      </c>
      <c r="D2" s="25">
        <v>0.13999999999999907</v>
      </c>
      <c r="E2" s="25">
        <f>C2-D2</f>
        <v>486.7</v>
      </c>
      <c r="F2" s="25">
        <f t="shared" ref="F2:F65" si="0">B2-E2</f>
        <v>-0.80000000000001137</v>
      </c>
      <c r="G2" s="25">
        <v>850</v>
      </c>
      <c r="H2" s="25">
        <v>1084.25</v>
      </c>
      <c r="I2" s="26">
        <v>1085.42</v>
      </c>
      <c r="J2" s="27">
        <f>(H2-I2)</f>
        <v>-1.1700000000000728</v>
      </c>
      <c r="K2" s="25">
        <v>12298</v>
      </c>
      <c r="L2" s="25">
        <v>12362.64</v>
      </c>
      <c r="M2" s="25">
        <v>21.35</v>
      </c>
      <c r="N2" s="25">
        <f>L2-M2</f>
        <v>12341.289999999999</v>
      </c>
      <c r="O2" s="25">
        <f>K2-N2</f>
        <v>-43.289999999999054</v>
      </c>
      <c r="P2" s="27">
        <v>29.393000000000001</v>
      </c>
      <c r="Q2" s="25">
        <v>415</v>
      </c>
      <c r="R2" s="2">
        <v>100</v>
      </c>
      <c r="S2" s="2">
        <v>100</v>
      </c>
      <c r="T2" s="2">
        <v>100</v>
      </c>
      <c r="U2" s="2">
        <v>100</v>
      </c>
      <c r="V2" s="2">
        <v>100</v>
      </c>
      <c r="W2" s="27">
        <f>(S2/R2-1)</f>
        <v>0</v>
      </c>
      <c r="X2" s="1">
        <f>AVERAGEIF($W$2:$W$779,"&lt;&gt;#N/A")</f>
        <v>9.2598848424065728E-3</v>
      </c>
      <c r="Y2" s="1" t="e">
        <f>X2+#REF!*_xlfn.STDEV.S($W$2:$W$779)</f>
        <v>#REF!</v>
      </c>
      <c r="Z2" s="1" t="e">
        <f>X2-#REF!*_xlfn.STDEV.S($W$2:$W$779)</f>
        <v>#REF!</v>
      </c>
      <c r="AA2" s="2">
        <f>(S2-R2)*100</f>
        <v>0</v>
      </c>
      <c r="AB2" s="1">
        <f>((K2-N2)/N2)</f>
        <v>-3.5077370355934474E-3</v>
      </c>
      <c r="AC2" s="1">
        <f t="shared" ref="AC2:AC65" si="1">((H2-I2)/I2)</f>
        <v>-1.0779237530173322E-3</v>
      </c>
      <c r="AD2" s="1">
        <f>AB2-AC2</f>
        <v>-2.4298132825761151E-3</v>
      </c>
      <c r="AE2" s="1">
        <f t="shared" ref="AE2:AE65" si="2">AVERAGEIF($AD$2:$AD$779,"&lt;&gt;#N/A")</f>
        <v>1.54982524116244E-3</v>
      </c>
      <c r="AF2" s="1" t="e">
        <f>AE2+#REF!*_xlfn.STDEV.S($AD$2:$AD$779)</f>
        <v>#REF!</v>
      </c>
      <c r="AG2" s="1" t="e">
        <f>AE2-#REF!*_xlfn.STDEV.S($AD$2:$AD$779)</f>
        <v>#REF!</v>
      </c>
      <c r="AH2" s="24">
        <f t="shared" ref="AH2:AH64" si="3">K2-N2</f>
        <v>-43.289999999999054</v>
      </c>
      <c r="AI2" s="24">
        <f>H2-I2</f>
        <v>-1.1700000000000728</v>
      </c>
      <c r="AJ2" s="1">
        <f>((K2-N2)/N2)-((H2-I2)/I2)</f>
        <v>-2.4298132825761151E-3</v>
      </c>
      <c r="AK2" s="1">
        <f>AVERAGE($AJ$2:$AJ$779)</f>
        <v>1.54982524116244E-3</v>
      </c>
      <c r="AL2" s="1" t="e">
        <f>$AK$2+#REF!*_xlfn.STDEV.S(ONE_LAST_QUOTE!$AJ$2:$AJ$779)</f>
        <v>#REF!</v>
      </c>
      <c r="AM2" s="1" t="e">
        <f>$AK$2-#REF!*_xlfn.STDEV.S(ONE_LAST_QUOTE!$AJ$2:$AJ$779)</f>
        <v>#REF!</v>
      </c>
      <c r="AN2" s="27">
        <f>AH2/AI2</f>
        <v>36.999999999996888</v>
      </c>
      <c r="AO2" s="24">
        <f>AH2-AI2</f>
        <v>-42.119999999998981</v>
      </c>
      <c r="AP2" s="27">
        <f>AVERAGE($AO$2:$AO$779)</f>
        <v>-3.8484704370181109</v>
      </c>
      <c r="AQ2" s="27" t="e">
        <f>$AP$2+#REF!*_xlfn.STDEV.S(ONE_LAST_QUOTE!$AO$2:$AO$779)</f>
        <v>#REF!</v>
      </c>
      <c r="AR2" s="27" t="e">
        <f>$AP$2-#REF!*_xlfn.STDEV.S(ONE_LAST_QUOTE!$AO$2:$AO$779)</f>
        <v>#REF!</v>
      </c>
    </row>
    <row r="3" spans="1:46" x14ac:dyDescent="0.3">
      <c r="A3" s="5">
        <v>44064</v>
      </c>
      <c r="B3" s="25">
        <v>495.7</v>
      </c>
      <c r="C3" s="25">
        <v>496.48</v>
      </c>
      <c r="D3" s="25">
        <v>0.13999999999999907</v>
      </c>
      <c r="E3" s="25">
        <f t="shared" ref="E3:E66" si="4">C3-D3</f>
        <v>496.34000000000003</v>
      </c>
      <c r="F3" s="25">
        <f t="shared" si="0"/>
        <v>-0.6400000000000432</v>
      </c>
      <c r="G3" s="25">
        <v>870.75</v>
      </c>
      <c r="H3" s="25">
        <v>1105</v>
      </c>
      <c r="I3" s="26">
        <v>1105.82</v>
      </c>
      <c r="J3" s="27">
        <f t="shared" ref="J3:J65" si="5">(H3-I3)</f>
        <v>-0.81999999999993634</v>
      </c>
      <c r="K3" s="25">
        <v>12551</v>
      </c>
      <c r="L3" s="25">
        <v>12607.84</v>
      </c>
      <c r="M3" s="25">
        <v>21.35</v>
      </c>
      <c r="N3" s="25">
        <f t="shared" ref="N3:N65" si="6">L3-M3</f>
        <v>12586.49</v>
      </c>
      <c r="O3" s="25">
        <f t="shared" ref="O3:O66" si="7">K3-N3</f>
        <v>-35.489999999999782</v>
      </c>
      <c r="P3" s="27">
        <v>29.391999999999999</v>
      </c>
      <c r="Q3" s="25">
        <v>424.5</v>
      </c>
      <c r="R3" s="2">
        <f>H3/H2*R2</f>
        <v>101.91376527553608</v>
      </c>
      <c r="S3" s="2">
        <f>K3/K2*S2</f>
        <v>102.05724508050089</v>
      </c>
      <c r="T3" s="2">
        <f t="shared" ref="T3:T66" si="8">B3/B2*S2</f>
        <v>102.01687590039103</v>
      </c>
      <c r="U3" s="2">
        <f>P3/P2*U2</f>
        <v>99.996597829415165</v>
      </c>
      <c r="V3" s="2">
        <f>Q3/Q2*V2</f>
        <v>102.28915662650601</v>
      </c>
      <c r="W3" s="27">
        <f>(S3/R3-1)</f>
        <v>1.407855009349257E-3</v>
      </c>
      <c r="X3" s="1">
        <f t="shared" ref="X3:X66" si="9">AVERAGEIF($W$2:$W$779,"&lt;&gt;#N/A")</f>
        <v>9.2598848424065728E-3</v>
      </c>
      <c r="Y3" s="1" t="e">
        <f>X3+#REF!*_xlfn.STDEV.S($W$2:$W$779)</f>
        <v>#REF!</v>
      </c>
      <c r="Z3" s="1" t="e">
        <f>X3-#REF!*_xlfn.STDEV.S($W$2:$W$779)</f>
        <v>#REF!</v>
      </c>
      <c r="AA3" s="2">
        <f t="shared" ref="AA3:AA66" si="10">(S3-R3)*100</f>
        <v>14.347980496481227</v>
      </c>
      <c r="AB3" s="1">
        <f t="shared" ref="AB3:AB66" si="11">((K3-N3)/N3)</f>
        <v>-2.8196900009454409E-3</v>
      </c>
      <c r="AC3" s="1">
        <f t="shared" si="1"/>
        <v>-7.4153117143833209E-4</v>
      </c>
      <c r="AD3" s="1">
        <f t="shared" ref="AD3:AD65" si="12">AB3-AC3</f>
        <v>-2.0781588295071089E-3</v>
      </c>
      <c r="AE3" s="1">
        <f t="shared" si="2"/>
        <v>1.54982524116244E-3</v>
      </c>
      <c r="AF3" s="1" t="e">
        <f>AE3+#REF!*_xlfn.STDEV.S($AD$2:$AD$779)</f>
        <v>#REF!</v>
      </c>
      <c r="AG3" s="1" t="e">
        <f>AE3-#REF!*_xlfn.STDEV.S($AD$2:$AD$779)</f>
        <v>#REF!</v>
      </c>
      <c r="AH3" s="24">
        <f t="shared" si="3"/>
        <v>-35.489999999999782</v>
      </c>
      <c r="AI3" s="24">
        <f t="shared" ref="AI3:AI66" si="13">H3-I3</f>
        <v>-0.81999999999993634</v>
      </c>
      <c r="AJ3" s="1">
        <f t="shared" ref="AJ3:AJ66" si="14">((K3-N3)/N3)-((H3-I3)/I3)</f>
        <v>-2.0781588295071089E-3</v>
      </c>
      <c r="AK3" s="1">
        <f t="shared" ref="AK3:AK66" si="15">AVERAGE($AJ$2:$AJ$779)</f>
        <v>1.54982524116244E-3</v>
      </c>
      <c r="AL3" s="1" t="e">
        <f>$AK$2+#REF!*_xlfn.STDEV.S(ONE_LAST_QUOTE!$AJ$2:$AJ$779)</f>
        <v>#REF!</v>
      </c>
      <c r="AM3" s="1" t="e">
        <f>$AK$2-#REF!*_xlfn.STDEV.S(ONE_LAST_QUOTE!$AJ$2:$AJ$779)</f>
        <v>#REF!</v>
      </c>
      <c r="AN3" s="27">
        <f t="shared" ref="AN3:AN66" si="16">AH3/AI3</f>
        <v>43.28048780488114</v>
      </c>
      <c r="AO3" s="24">
        <f t="shared" ref="AO3:AO66" si="17">AH3-AI3</f>
        <v>-34.669999999999845</v>
      </c>
      <c r="AP3" s="27">
        <f t="shared" ref="AP3:AP66" si="18">AVERAGE($AO$2:$AO$779)</f>
        <v>-3.8484704370181109</v>
      </c>
      <c r="AQ3" s="27" t="e">
        <f>$AP$2+#REF!*_xlfn.STDEV.S(ONE_LAST_QUOTE!$AO$2:$AO$779)</f>
        <v>#REF!</v>
      </c>
      <c r="AR3" s="27" t="e">
        <f>$AP$2-#REF!*_xlfn.STDEV.S(ONE_LAST_QUOTE!$AO$2:$AO$779)</f>
        <v>#REF!</v>
      </c>
      <c r="AT3" s="24"/>
    </row>
    <row r="4" spans="1:46" x14ac:dyDescent="0.3">
      <c r="A4" s="5">
        <v>44067</v>
      </c>
      <c r="B4" s="25">
        <v>499.9</v>
      </c>
      <c r="C4" s="25">
        <v>498.18</v>
      </c>
      <c r="D4" s="25">
        <v>0.10999999999999907</v>
      </c>
      <c r="E4" s="25">
        <f t="shared" si="4"/>
        <v>498.07</v>
      </c>
      <c r="F4" s="25">
        <f t="shared" si="0"/>
        <v>1.8299999999999841</v>
      </c>
      <c r="G4" s="25">
        <v>873</v>
      </c>
      <c r="H4" s="25">
        <v>1107.25</v>
      </c>
      <c r="I4" s="26">
        <v>1107.05</v>
      </c>
      <c r="J4" s="27">
        <f t="shared" si="5"/>
        <v>0.20000000000004547</v>
      </c>
      <c r="K4" s="25">
        <v>12603</v>
      </c>
      <c r="L4" s="25">
        <v>12647.13</v>
      </c>
      <c r="M4" s="25">
        <v>19.610000000000003</v>
      </c>
      <c r="N4" s="25">
        <f t="shared" si="6"/>
        <v>12627.519999999999</v>
      </c>
      <c r="O4" s="25">
        <f t="shared" si="7"/>
        <v>-24.519999999998618</v>
      </c>
      <c r="P4" s="27">
        <v>29.364999999999998</v>
      </c>
      <c r="Q4" s="25">
        <v>428</v>
      </c>
      <c r="R4" s="2">
        <f>H4/H3*R3</f>
        <v>102.12128199216048</v>
      </c>
      <c r="S4" s="2">
        <f>K4/K3*S3</f>
        <v>102.48007806147341</v>
      </c>
      <c r="T4" s="2">
        <f t="shared" si="8"/>
        <v>102.92196250906274</v>
      </c>
      <c r="U4" s="2">
        <f>P4/P3*U3</f>
        <v>99.904739223624674</v>
      </c>
      <c r="V4" s="2">
        <f>Q4/Q3*V3</f>
        <v>103.13253012048192</v>
      </c>
      <c r="W4" s="27">
        <f t="shared" ref="W4:W67" si="19">(S4/R4-1)</f>
        <v>3.51343091580536E-3</v>
      </c>
      <c r="X4" s="1">
        <f t="shared" si="9"/>
        <v>9.2598848424065728E-3</v>
      </c>
      <c r="Y4" s="1" t="e">
        <f>X4+#REF!*_xlfn.STDEV.S($W$2:$W$779)</f>
        <v>#REF!</v>
      </c>
      <c r="Z4" s="1" t="e">
        <f>X4-#REF!*_xlfn.STDEV.S($W$2:$W$779)</f>
        <v>#REF!</v>
      </c>
      <c r="AA4" s="2">
        <f t="shared" si="10"/>
        <v>35.87960693129304</v>
      </c>
      <c r="AB4" s="1">
        <f t="shared" si="11"/>
        <v>-1.9417906287219201E-3</v>
      </c>
      <c r="AC4" s="1">
        <f t="shared" si="1"/>
        <v>1.806603134456849E-4</v>
      </c>
      <c r="AD4" s="1">
        <f t="shared" si="12"/>
        <v>-2.1224509421676049E-3</v>
      </c>
      <c r="AE4" s="1">
        <f t="shared" si="2"/>
        <v>1.54982524116244E-3</v>
      </c>
      <c r="AF4" s="1" t="e">
        <f>AE4+#REF!*_xlfn.STDEV.S($AD$2:$AD$779)</f>
        <v>#REF!</v>
      </c>
      <c r="AG4" s="1" t="e">
        <f>AE4-#REF!*_xlfn.STDEV.S($AD$2:$AD$779)</f>
        <v>#REF!</v>
      </c>
      <c r="AH4" s="24">
        <f t="shared" si="3"/>
        <v>-24.519999999998618</v>
      </c>
      <c r="AI4" s="24">
        <f t="shared" si="13"/>
        <v>0.20000000000004547</v>
      </c>
      <c r="AJ4" s="1">
        <f t="shared" si="14"/>
        <v>-2.1224509421676049E-3</v>
      </c>
      <c r="AK4" s="1">
        <f t="shared" si="15"/>
        <v>1.54982524116244E-3</v>
      </c>
      <c r="AL4" s="1" t="e">
        <f>$AK$2+#REF!*_xlfn.STDEV.S(ONE_LAST_QUOTE!$AJ$2:$AJ$779)</f>
        <v>#REF!</v>
      </c>
      <c r="AM4" s="1" t="e">
        <f>$AK$2-#REF!*_xlfn.STDEV.S(ONE_LAST_QUOTE!$AJ$2:$AJ$779)</f>
        <v>#REF!</v>
      </c>
      <c r="AN4" s="27">
        <f t="shared" si="16"/>
        <v>-122.59999999996521</v>
      </c>
      <c r="AO4" s="24">
        <f t="shared" si="17"/>
        <v>-24.719999999998663</v>
      </c>
      <c r="AP4" s="27">
        <f t="shared" si="18"/>
        <v>-3.8484704370181109</v>
      </c>
      <c r="AQ4" s="27" t="e">
        <f>$AP$2+#REF!*_xlfn.STDEV.S(ONE_LAST_QUOTE!$AO$2:$AO$779)</f>
        <v>#REF!</v>
      </c>
      <c r="AR4" s="27" t="e">
        <f>$AP$2-#REF!*_xlfn.STDEV.S(ONE_LAST_QUOTE!$AO$2:$AO$779)</f>
        <v>#REF!</v>
      </c>
      <c r="AT4" s="24"/>
    </row>
    <row r="5" spans="1:46" x14ac:dyDescent="0.3">
      <c r="A5" s="5">
        <v>44068</v>
      </c>
      <c r="B5" s="25">
        <v>503.8</v>
      </c>
      <c r="C5" s="25">
        <v>503.19</v>
      </c>
      <c r="D5" s="25">
        <v>2.9999999999999069E-2</v>
      </c>
      <c r="E5" s="25">
        <f t="shared" si="4"/>
        <v>503.16</v>
      </c>
      <c r="F5" s="25">
        <f t="shared" si="0"/>
        <v>0.63999999999998636</v>
      </c>
      <c r="G5" s="25">
        <v>883</v>
      </c>
      <c r="H5" s="25">
        <v>1117.25</v>
      </c>
      <c r="I5" s="26">
        <v>1115.4000000000001</v>
      </c>
      <c r="J5" s="27">
        <f t="shared" si="5"/>
        <v>1.8499999999999091</v>
      </c>
      <c r="K5" s="25">
        <v>12735</v>
      </c>
      <c r="L5" s="25">
        <v>12758.25</v>
      </c>
      <c r="M5" s="25">
        <v>17.750000000000004</v>
      </c>
      <c r="N5" s="25">
        <f t="shared" si="6"/>
        <v>12740.5</v>
      </c>
      <c r="O5" s="25">
        <f t="shared" si="7"/>
        <v>-5.5</v>
      </c>
      <c r="P5" s="27">
        <v>29.358000000000001</v>
      </c>
      <c r="Q5" s="25">
        <v>434.5</v>
      </c>
      <c r="R5" s="2">
        <f t="shared" ref="R5:R67" si="20">H5/H4*R4</f>
        <v>103.04357851049113</v>
      </c>
      <c r="S5" s="2">
        <f t="shared" ref="S5:S66" si="21">K5/K4*S4</f>
        <v>103.55342332086518</v>
      </c>
      <c r="T5" s="2">
        <f t="shared" si="8"/>
        <v>103.27958257125486</v>
      </c>
      <c r="U5" s="2">
        <f t="shared" ref="U5:U67" si="22">P5/P4*U4</f>
        <v>99.88092402953086</v>
      </c>
      <c r="V5" s="2">
        <f t="shared" ref="V5:V67" si="23">Q5/Q4*V4</f>
        <v>104.69879518072287</v>
      </c>
      <c r="W5" s="27">
        <f t="shared" si="19"/>
        <v>4.9478562152434069E-3</v>
      </c>
      <c r="X5" s="1">
        <f t="shared" si="9"/>
        <v>9.2598848424065728E-3</v>
      </c>
      <c r="Y5" s="1" t="e">
        <f>X5+#REF!*_xlfn.STDEV.S($W$2:$W$779)</f>
        <v>#REF!</v>
      </c>
      <c r="Z5" s="1" t="e">
        <f>X5-#REF!*_xlfn.STDEV.S($W$2:$W$779)</f>
        <v>#REF!</v>
      </c>
      <c r="AA5" s="2">
        <f t="shared" si="10"/>
        <v>50.984481037404805</v>
      </c>
      <c r="AB5" s="1">
        <f t="shared" si="11"/>
        <v>-4.316942035241945E-4</v>
      </c>
      <c r="AC5" s="1">
        <f t="shared" si="1"/>
        <v>1.6585978124438847E-3</v>
      </c>
      <c r="AD5" s="1">
        <f t="shared" si="12"/>
        <v>-2.090292015968079E-3</v>
      </c>
      <c r="AE5" s="1">
        <f t="shared" si="2"/>
        <v>1.54982524116244E-3</v>
      </c>
      <c r="AF5" s="1" t="e">
        <f>AE5+#REF!*_xlfn.STDEV.S($AD$2:$AD$779)</f>
        <v>#REF!</v>
      </c>
      <c r="AG5" s="1" t="e">
        <f>AE5-#REF!*_xlfn.STDEV.S($AD$2:$AD$779)</f>
        <v>#REF!</v>
      </c>
      <c r="AH5" s="24">
        <f t="shared" si="3"/>
        <v>-5.5</v>
      </c>
      <c r="AI5" s="24">
        <f t="shared" si="13"/>
        <v>1.8499999999999091</v>
      </c>
      <c r="AJ5" s="1">
        <f t="shared" si="14"/>
        <v>-2.090292015968079E-3</v>
      </c>
      <c r="AK5" s="1">
        <f t="shared" si="15"/>
        <v>1.54982524116244E-3</v>
      </c>
      <c r="AL5" s="1" t="e">
        <f>$AK$2+#REF!*_xlfn.STDEV.S(ONE_LAST_QUOTE!$AJ$2:$AJ$779)</f>
        <v>#REF!</v>
      </c>
      <c r="AM5" s="1" t="e">
        <f>$AK$2-#REF!*_xlfn.STDEV.S(ONE_LAST_QUOTE!$AJ$2:$AJ$779)</f>
        <v>#REF!</v>
      </c>
      <c r="AN5" s="27">
        <f t="shared" si="16"/>
        <v>-2.9729729729731189</v>
      </c>
      <c r="AO5" s="24">
        <f t="shared" si="17"/>
        <v>-7.3499999999999091</v>
      </c>
      <c r="AP5" s="27">
        <f t="shared" si="18"/>
        <v>-3.8484704370181109</v>
      </c>
      <c r="AQ5" s="27" t="e">
        <f>$AP$2+#REF!*_xlfn.STDEV.S(ONE_LAST_QUOTE!$AO$2:$AO$779)</f>
        <v>#REF!</v>
      </c>
      <c r="AR5" s="27" t="e">
        <f>$AP$2-#REF!*_xlfn.STDEV.S(ONE_LAST_QUOTE!$AO$2:$AO$779)</f>
        <v>#REF!</v>
      </c>
      <c r="AT5" s="24"/>
    </row>
    <row r="6" spans="1:46" x14ac:dyDescent="0.3">
      <c r="A6" s="5">
        <v>44069</v>
      </c>
      <c r="B6" s="25">
        <v>507</v>
      </c>
      <c r="C6" s="25">
        <v>506.88</v>
      </c>
      <c r="D6" s="25">
        <v>2.9999999999999069E-2</v>
      </c>
      <c r="E6" s="25">
        <f t="shared" si="4"/>
        <v>506.85</v>
      </c>
      <c r="F6" s="25">
        <f t="shared" si="0"/>
        <v>0.14999999999997726</v>
      </c>
      <c r="G6" s="25">
        <v>884.75</v>
      </c>
      <c r="H6" s="25">
        <v>1119.25</v>
      </c>
      <c r="I6" s="26">
        <v>1120.1500000000001</v>
      </c>
      <c r="J6" s="27">
        <f t="shared" si="5"/>
        <v>-0.90000000000009095</v>
      </c>
      <c r="K6" s="25">
        <v>12795</v>
      </c>
      <c r="L6" s="25">
        <v>12833.29</v>
      </c>
      <c r="M6" s="25">
        <v>16.230000000000004</v>
      </c>
      <c r="N6" s="25">
        <f t="shared" si="6"/>
        <v>12817.060000000001</v>
      </c>
      <c r="O6" s="25">
        <f t="shared" si="7"/>
        <v>-22.06000000000131</v>
      </c>
      <c r="P6" s="27">
        <v>29.347999999999999</v>
      </c>
      <c r="Q6" s="25">
        <v>442</v>
      </c>
      <c r="R6" s="2">
        <f t="shared" si="20"/>
        <v>103.22803781415726</v>
      </c>
      <c r="S6" s="2">
        <f t="shared" si="21"/>
        <v>104.04130752967963</v>
      </c>
      <c r="T6" s="2">
        <f t="shared" si="8"/>
        <v>104.21116638284764</v>
      </c>
      <c r="U6" s="2">
        <f t="shared" si="22"/>
        <v>99.846902323682514</v>
      </c>
      <c r="V6" s="2">
        <f t="shared" si="23"/>
        <v>106.50602409638553</v>
      </c>
      <c r="W6" s="27">
        <f t="shared" si="19"/>
        <v>7.8783800675017446E-3</v>
      </c>
      <c r="X6" s="1">
        <f t="shared" si="9"/>
        <v>9.2598848424065728E-3</v>
      </c>
      <c r="Y6" s="1" t="e">
        <f>X6+#REF!*_xlfn.STDEV.S($W$2:$W$779)</f>
        <v>#REF!</v>
      </c>
      <c r="Z6" s="1" t="e">
        <f>X6-#REF!*_xlfn.STDEV.S($W$2:$W$779)</f>
        <v>#REF!</v>
      </c>
      <c r="AA6" s="2">
        <f t="shared" si="10"/>
        <v>81.326971552236671</v>
      </c>
      <c r="AB6" s="1">
        <f t="shared" si="11"/>
        <v>-1.721143538377858E-3</v>
      </c>
      <c r="AC6" s="1">
        <f t="shared" si="1"/>
        <v>-8.0346382180966017E-4</v>
      </c>
      <c r="AD6" s="1">
        <f t="shared" si="12"/>
        <v>-9.1767971656819781E-4</v>
      </c>
      <c r="AE6" s="1">
        <f t="shared" si="2"/>
        <v>1.54982524116244E-3</v>
      </c>
      <c r="AF6" s="1" t="e">
        <f>AE6+#REF!*_xlfn.STDEV.S($AD$2:$AD$779)</f>
        <v>#REF!</v>
      </c>
      <c r="AG6" s="1" t="e">
        <f>AE6-#REF!*_xlfn.STDEV.S($AD$2:$AD$779)</f>
        <v>#REF!</v>
      </c>
      <c r="AH6" s="24">
        <f t="shared" si="3"/>
        <v>-22.06000000000131</v>
      </c>
      <c r="AI6" s="24">
        <f t="shared" si="13"/>
        <v>-0.90000000000009095</v>
      </c>
      <c r="AJ6" s="1">
        <f t="shared" si="14"/>
        <v>-9.1767971656819781E-4</v>
      </c>
      <c r="AK6" s="1">
        <f t="shared" si="15"/>
        <v>1.54982524116244E-3</v>
      </c>
      <c r="AL6" s="1" t="e">
        <f>$AK$2+#REF!*_xlfn.STDEV.S(ONE_LAST_QUOTE!$AJ$2:$AJ$779)</f>
        <v>#REF!</v>
      </c>
      <c r="AM6" s="1" t="e">
        <f>$AK$2-#REF!*_xlfn.STDEV.S(ONE_LAST_QUOTE!$AJ$2:$AJ$779)</f>
        <v>#REF!</v>
      </c>
      <c r="AN6" s="27">
        <f t="shared" si="16"/>
        <v>24.51111111111009</v>
      </c>
      <c r="AO6" s="24">
        <f t="shared" si="17"/>
        <v>-21.160000000001219</v>
      </c>
      <c r="AP6" s="27">
        <f t="shared" si="18"/>
        <v>-3.8484704370181109</v>
      </c>
      <c r="AQ6" s="27" t="e">
        <f>$AP$2+#REF!*_xlfn.STDEV.S(ONE_LAST_QUOTE!$AO$2:$AO$779)</f>
        <v>#REF!</v>
      </c>
      <c r="AR6" s="27" t="e">
        <f>$AP$2-#REF!*_xlfn.STDEV.S(ONE_LAST_QUOTE!$AO$2:$AO$779)</f>
        <v>#REF!</v>
      </c>
      <c r="AT6" s="24"/>
    </row>
    <row r="7" spans="1:46" x14ac:dyDescent="0.3">
      <c r="A7" s="5">
        <v>44070</v>
      </c>
      <c r="B7" s="25">
        <v>506.2</v>
      </c>
      <c r="C7" s="25">
        <v>505.82</v>
      </c>
      <c r="D7" s="25">
        <v>2.9999999999999069E-2</v>
      </c>
      <c r="E7" s="25">
        <f t="shared" si="4"/>
        <v>505.79</v>
      </c>
      <c r="F7" s="25">
        <f t="shared" si="0"/>
        <v>0.40999999999996817</v>
      </c>
      <c r="G7" s="25">
        <v>880.75</v>
      </c>
      <c r="H7" s="25">
        <v>1114.5</v>
      </c>
      <c r="I7" s="26">
        <v>1114.98</v>
      </c>
      <c r="J7" s="27">
        <f t="shared" si="5"/>
        <v>-0.48000000000001819</v>
      </c>
      <c r="K7" s="25">
        <v>12758</v>
      </c>
      <c r="L7" s="25">
        <v>12797.31</v>
      </c>
      <c r="M7" s="25">
        <v>15.020000000000003</v>
      </c>
      <c r="N7" s="25">
        <f t="shared" si="6"/>
        <v>12782.289999999999</v>
      </c>
      <c r="O7" s="25">
        <f t="shared" si="7"/>
        <v>-24.289999999999054</v>
      </c>
      <c r="P7" s="27">
        <v>29.378</v>
      </c>
      <c r="Q7" s="25">
        <v>444</v>
      </c>
      <c r="R7" s="2">
        <f t="shared" si="20"/>
        <v>102.7899469679502</v>
      </c>
      <c r="S7" s="2">
        <f t="shared" si="21"/>
        <v>103.74044560091072</v>
      </c>
      <c r="T7" s="2">
        <f t="shared" si="8"/>
        <v>103.87713978604306</v>
      </c>
      <c r="U7" s="2">
        <f t="shared" si="22"/>
        <v>99.948967441227509</v>
      </c>
      <c r="V7" s="2">
        <f t="shared" si="23"/>
        <v>106.9879518072289</v>
      </c>
      <c r="W7" s="27">
        <f t="shared" si="19"/>
        <v>9.246999935284439E-3</v>
      </c>
      <c r="X7" s="1">
        <f t="shared" si="9"/>
        <v>9.2598848424065728E-3</v>
      </c>
      <c r="Y7" s="1" t="e">
        <f>X7+#REF!*_xlfn.STDEV.S($W$2:$W$779)</f>
        <v>#REF!</v>
      </c>
      <c r="Z7" s="1" t="e">
        <f>X7-#REF!*_xlfn.STDEV.S($W$2:$W$779)</f>
        <v>#REF!</v>
      </c>
      <c r="AA7" s="2">
        <f t="shared" si="10"/>
        <v>95.04986329605174</v>
      </c>
      <c r="AB7" s="1">
        <f t="shared" si="11"/>
        <v>-1.9002854731037283E-3</v>
      </c>
      <c r="AC7" s="1">
        <f t="shared" si="1"/>
        <v>-4.3050099553356845E-4</v>
      </c>
      <c r="AD7" s="1">
        <f t="shared" si="12"/>
        <v>-1.4697844775701599E-3</v>
      </c>
      <c r="AE7" s="1">
        <f t="shared" si="2"/>
        <v>1.54982524116244E-3</v>
      </c>
      <c r="AF7" s="1" t="e">
        <f>AE7+#REF!*_xlfn.STDEV.S($AD$2:$AD$779)</f>
        <v>#REF!</v>
      </c>
      <c r="AG7" s="1" t="e">
        <f>AE7-#REF!*_xlfn.STDEV.S($AD$2:$AD$779)</f>
        <v>#REF!</v>
      </c>
      <c r="AH7" s="24">
        <f t="shared" si="3"/>
        <v>-24.289999999999054</v>
      </c>
      <c r="AI7" s="24">
        <f t="shared" si="13"/>
        <v>-0.48000000000001819</v>
      </c>
      <c r="AJ7" s="1">
        <f t="shared" si="14"/>
        <v>-1.4697844775701599E-3</v>
      </c>
      <c r="AK7" s="1">
        <f t="shared" si="15"/>
        <v>1.54982524116244E-3</v>
      </c>
      <c r="AL7" s="1" t="e">
        <f>$AK$2+#REF!*_xlfn.STDEV.S(ONE_LAST_QUOTE!$AJ$2:$AJ$779)</f>
        <v>#REF!</v>
      </c>
      <c r="AM7" s="1" t="e">
        <f>$AK$2-#REF!*_xlfn.STDEV.S(ONE_LAST_QUOTE!$AJ$2:$AJ$779)</f>
        <v>#REF!</v>
      </c>
      <c r="AN7" s="27">
        <f t="shared" si="16"/>
        <v>50.604166666662778</v>
      </c>
      <c r="AO7" s="24">
        <f t="shared" si="17"/>
        <v>-23.809999999999036</v>
      </c>
      <c r="AP7" s="27">
        <f t="shared" si="18"/>
        <v>-3.8484704370181109</v>
      </c>
      <c r="AQ7" s="27" t="e">
        <f>$AP$2+#REF!*_xlfn.STDEV.S(ONE_LAST_QUOTE!$AO$2:$AO$779)</f>
        <v>#REF!</v>
      </c>
      <c r="AR7" s="27" t="e">
        <f>$AP$2-#REF!*_xlfn.STDEV.S(ONE_LAST_QUOTE!$AO$2:$AO$779)</f>
        <v>#REF!</v>
      </c>
      <c r="AT7" s="24"/>
    </row>
    <row r="8" spans="1:46" x14ac:dyDescent="0.3">
      <c r="A8" s="5">
        <v>44071</v>
      </c>
      <c r="B8" s="25">
        <v>500.1</v>
      </c>
      <c r="C8" s="25">
        <v>501.49</v>
      </c>
      <c r="D8" s="25">
        <v>0</v>
      </c>
      <c r="E8" s="25">
        <f t="shared" si="4"/>
        <v>501.49</v>
      </c>
      <c r="F8" s="25">
        <f t="shared" si="0"/>
        <v>-1.3899999999999864</v>
      </c>
      <c r="G8" s="25">
        <v>878.75</v>
      </c>
      <c r="H8" s="25">
        <v>1108</v>
      </c>
      <c r="I8" s="26">
        <v>1109.47</v>
      </c>
      <c r="J8" s="27">
        <f t="shared" si="5"/>
        <v>-1.4700000000000273</v>
      </c>
      <c r="K8" s="25">
        <v>12688</v>
      </c>
      <c r="L8" s="25">
        <v>12728.85</v>
      </c>
      <c r="M8" s="25">
        <v>12.850000000000003</v>
      </c>
      <c r="N8" s="25">
        <f t="shared" si="6"/>
        <v>12716</v>
      </c>
      <c r="O8" s="25">
        <f t="shared" si="7"/>
        <v>-28</v>
      </c>
      <c r="P8" s="27">
        <v>29.338000000000001</v>
      </c>
      <c r="Q8" s="25">
        <v>435</v>
      </c>
      <c r="R8" s="2">
        <f t="shared" si="20"/>
        <v>102.19045423103529</v>
      </c>
      <c r="S8" s="2">
        <f t="shared" si="21"/>
        <v>103.17124735729386</v>
      </c>
      <c r="T8" s="2">
        <f t="shared" si="8"/>
        <v>102.49031379892425</v>
      </c>
      <c r="U8" s="2">
        <f t="shared" si="22"/>
        <v>99.812880617834182</v>
      </c>
      <c r="V8" s="2">
        <f t="shared" si="23"/>
        <v>104.81927710843371</v>
      </c>
      <c r="W8" s="27">
        <f t="shared" si="19"/>
        <v>9.5976980789338473E-3</v>
      </c>
      <c r="X8" s="1">
        <f t="shared" si="9"/>
        <v>9.2598848424065728E-3</v>
      </c>
      <c r="Y8" s="1" t="e">
        <f>X8+#REF!*_xlfn.STDEV.S($W$2:$W$779)</f>
        <v>#REF!</v>
      </c>
      <c r="Z8" s="1" t="e">
        <f>X8-#REF!*_xlfn.STDEV.S($W$2:$W$779)</f>
        <v>#REF!</v>
      </c>
      <c r="AA8" s="2">
        <f t="shared" si="10"/>
        <v>98.07931262585754</v>
      </c>
      <c r="AB8" s="1">
        <f t="shared" si="11"/>
        <v>-2.2019502988361119E-3</v>
      </c>
      <c r="AC8" s="1">
        <f t="shared" si="1"/>
        <v>-1.3249569614320596E-3</v>
      </c>
      <c r="AD8" s="1">
        <f t="shared" si="12"/>
        <v>-8.7699333740405235E-4</v>
      </c>
      <c r="AE8" s="1">
        <f t="shared" si="2"/>
        <v>1.54982524116244E-3</v>
      </c>
      <c r="AF8" s="1" t="e">
        <f>AE8+#REF!*_xlfn.STDEV.S($AD$2:$AD$779)</f>
        <v>#REF!</v>
      </c>
      <c r="AG8" s="1" t="e">
        <f>AE8-#REF!*_xlfn.STDEV.S($AD$2:$AD$779)</f>
        <v>#REF!</v>
      </c>
      <c r="AH8" s="24">
        <f t="shared" si="3"/>
        <v>-28</v>
      </c>
      <c r="AI8" s="24">
        <f t="shared" si="13"/>
        <v>-1.4700000000000273</v>
      </c>
      <c r="AJ8" s="1">
        <f t="shared" si="14"/>
        <v>-8.7699333740405235E-4</v>
      </c>
      <c r="AK8" s="1">
        <f t="shared" si="15"/>
        <v>1.54982524116244E-3</v>
      </c>
      <c r="AL8" s="1" t="e">
        <f>$AK$2+#REF!*_xlfn.STDEV.S(ONE_LAST_QUOTE!$AJ$2:$AJ$779)</f>
        <v>#REF!</v>
      </c>
      <c r="AM8" s="1" t="e">
        <f>$AK$2-#REF!*_xlfn.STDEV.S(ONE_LAST_QUOTE!$AJ$2:$AJ$779)</f>
        <v>#REF!</v>
      </c>
      <c r="AN8" s="27">
        <f t="shared" si="16"/>
        <v>19.047619047618696</v>
      </c>
      <c r="AO8" s="24">
        <f t="shared" si="17"/>
        <v>-26.529999999999973</v>
      </c>
      <c r="AP8" s="27">
        <f t="shared" si="18"/>
        <v>-3.8484704370181109</v>
      </c>
      <c r="AQ8" s="27" t="e">
        <f>$AP$2+#REF!*_xlfn.STDEV.S(ONE_LAST_QUOTE!$AO$2:$AO$779)</f>
        <v>#REF!</v>
      </c>
      <c r="AR8" s="27" t="e">
        <f>$AP$2-#REF!*_xlfn.STDEV.S(ONE_LAST_QUOTE!$AO$2:$AO$779)</f>
        <v>#REF!</v>
      </c>
      <c r="AT8" s="24"/>
    </row>
    <row r="9" spans="1:46" x14ac:dyDescent="0.3">
      <c r="A9" s="5">
        <v>44074</v>
      </c>
      <c r="B9" s="25">
        <v>489.1</v>
      </c>
      <c r="C9" s="25">
        <v>493.57</v>
      </c>
      <c r="D9" s="25">
        <v>1.34</v>
      </c>
      <c r="E9" s="25">
        <f t="shared" si="4"/>
        <v>492.23</v>
      </c>
      <c r="F9" s="25">
        <f t="shared" si="0"/>
        <v>-3.1299999999999955</v>
      </c>
      <c r="G9" s="25">
        <v>862.25</v>
      </c>
      <c r="H9" s="25">
        <v>1091.25</v>
      </c>
      <c r="I9" s="26">
        <v>1094.57</v>
      </c>
      <c r="J9" s="27">
        <f t="shared" si="5"/>
        <v>-3.3199999999999363</v>
      </c>
      <c r="K9" s="25">
        <v>12589</v>
      </c>
      <c r="L9" s="25">
        <v>12591.45</v>
      </c>
      <c r="M9" s="25">
        <v>10.820000000000004</v>
      </c>
      <c r="N9" s="25">
        <f t="shared" si="6"/>
        <v>12580.630000000001</v>
      </c>
      <c r="O9" s="25">
        <f t="shared" si="7"/>
        <v>8.3699999999989814</v>
      </c>
      <c r="P9" s="27">
        <v>29.364999999999998</v>
      </c>
      <c r="Q9" s="25">
        <v>426.5</v>
      </c>
      <c r="R9" s="2">
        <f t="shared" si="20"/>
        <v>100.64560756283146</v>
      </c>
      <c r="S9" s="2">
        <f t="shared" si="21"/>
        <v>102.36623841275004</v>
      </c>
      <c r="T9" s="2">
        <f t="shared" si="8"/>
        <v>100.90193377814923</v>
      </c>
      <c r="U9" s="2">
        <f t="shared" si="22"/>
        <v>99.904739223624659</v>
      </c>
      <c r="V9" s="2">
        <f t="shared" si="23"/>
        <v>102.77108433734938</v>
      </c>
      <c r="W9" s="27">
        <f t="shared" si="19"/>
        <v>1.709593584443736E-2</v>
      </c>
      <c r="X9" s="1">
        <f t="shared" si="9"/>
        <v>9.2598848424065728E-3</v>
      </c>
      <c r="Y9" s="1" t="e">
        <f>X9+#REF!*_xlfn.STDEV.S($W$2:$W$779)</f>
        <v>#REF!</v>
      </c>
      <c r="Z9" s="1" t="e">
        <f>X9-#REF!*_xlfn.STDEV.S($W$2:$W$779)</f>
        <v>#REF!</v>
      </c>
      <c r="AA9" s="2">
        <f t="shared" si="10"/>
        <v>172.06308499185781</v>
      </c>
      <c r="AB9" s="1">
        <f t="shared" si="11"/>
        <v>6.6530849408964266E-4</v>
      </c>
      <c r="AC9" s="1">
        <f t="shared" si="1"/>
        <v>-3.0331545721150191E-3</v>
      </c>
      <c r="AD9" s="1">
        <f t="shared" si="12"/>
        <v>3.6984630662046619E-3</v>
      </c>
      <c r="AE9" s="1">
        <f t="shared" si="2"/>
        <v>1.54982524116244E-3</v>
      </c>
      <c r="AF9" s="1" t="e">
        <f>AE9+#REF!*_xlfn.STDEV.S($AD$2:$AD$779)</f>
        <v>#REF!</v>
      </c>
      <c r="AG9" s="1" t="e">
        <f>AE9-#REF!*_xlfn.STDEV.S($AD$2:$AD$779)</f>
        <v>#REF!</v>
      </c>
      <c r="AH9" s="24">
        <f t="shared" si="3"/>
        <v>8.3699999999989814</v>
      </c>
      <c r="AI9" s="24">
        <f t="shared" si="13"/>
        <v>-3.3199999999999363</v>
      </c>
      <c r="AJ9" s="1">
        <f t="shared" si="14"/>
        <v>3.6984630662046619E-3</v>
      </c>
      <c r="AK9" s="1">
        <f t="shared" si="15"/>
        <v>1.54982524116244E-3</v>
      </c>
      <c r="AL9" s="1" t="e">
        <f>$AK$2+#REF!*_xlfn.STDEV.S(ONE_LAST_QUOTE!$AJ$2:$AJ$779)</f>
        <v>#REF!</v>
      </c>
      <c r="AM9" s="1" t="e">
        <f>$AK$2-#REF!*_xlfn.STDEV.S(ONE_LAST_QUOTE!$AJ$2:$AJ$779)</f>
        <v>#REF!</v>
      </c>
      <c r="AN9" s="27">
        <f t="shared" si="16"/>
        <v>-2.5210843373491389</v>
      </c>
      <c r="AO9" s="24">
        <f t="shared" si="17"/>
        <v>11.689999999998918</v>
      </c>
      <c r="AP9" s="27">
        <f t="shared" si="18"/>
        <v>-3.8484704370181109</v>
      </c>
      <c r="AQ9" s="27" t="e">
        <f>$AP$2+#REF!*_xlfn.STDEV.S(ONE_LAST_QUOTE!$AO$2:$AO$779)</f>
        <v>#REF!</v>
      </c>
      <c r="AR9" s="27" t="e">
        <f>$AP$2-#REF!*_xlfn.STDEV.S(ONE_LAST_QUOTE!$AO$2:$AO$779)</f>
        <v>#REF!</v>
      </c>
      <c r="AT9" s="24"/>
    </row>
    <row r="10" spans="1:46" x14ac:dyDescent="0.3">
      <c r="A10" s="5">
        <v>44075</v>
      </c>
      <c r="B10" s="25">
        <v>498.7</v>
      </c>
      <c r="C10" s="25">
        <v>499.62</v>
      </c>
      <c r="D10" s="25">
        <v>1.34</v>
      </c>
      <c r="E10" s="25">
        <f t="shared" si="4"/>
        <v>498.28000000000003</v>
      </c>
      <c r="F10" s="25">
        <f t="shared" si="0"/>
        <v>0.41999999999995907</v>
      </c>
      <c r="G10" s="25">
        <v>872.5</v>
      </c>
      <c r="H10" s="25">
        <v>1101.25</v>
      </c>
      <c r="I10" s="26">
        <v>1105.31</v>
      </c>
      <c r="J10" s="27">
        <f t="shared" si="5"/>
        <v>-4.0599999999999454</v>
      </c>
      <c r="K10" s="25">
        <v>12688</v>
      </c>
      <c r="L10" s="25">
        <v>12703.28</v>
      </c>
      <c r="M10" s="25">
        <v>10.540000000000004</v>
      </c>
      <c r="N10" s="25">
        <f t="shared" si="6"/>
        <v>12692.74</v>
      </c>
      <c r="O10" s="25">
        <f t="shared" si="7"/>
        <v>-4.7399999999997817</v>
      </c>
      <c r="P10" s="27">
        <v>29.353000000000002</v>
      </c>
      <c r="Q10" s="25">
        <v>435</v>
      </c>
      <c r="R10" s="2">
        <f t="shared" si="20"/>
        <v>101.5679040811621</v>
      </c>
      <c r="S10" s="2">
        <f t="shared" si="21"/>
        <v>103.17124735729388</v>
      </c>
      <c r="T10" s="2">
        <f t="shared" si="8"/>
        <v>104.37547147094345</v>
      </c>
      <c r="U10" s="2">
        <f t="shared" si="22"/>
        <v>99.863913176606673</v>
      </c>
      <c r="V10" s="2">
        <f t="shared" si="23"/>
        <v>104.81927710843371</v>
      </c>
      <c r="W10" s="27">
        <f t="shared" si="19"/>
        <v>1.578592460518391E-2</v>
      </c>
      <c r="X10" s="1">
        <f t="shared" si="9"/>
        <v>9.2598848424065728E-3</v>
      </c>
      <c r="Y10" s="1" t="e">
        <f>X10+#REF!*_xlfn.STDEV.S($W$2:$W$779)</f>
        <v>#REF!</v>
      </c>
      <c r="Z10" s="1" t="e">
        <f>X10-#REF!*_xlfn.STDEV.S($W$2:$W$779)</f>
        <v>#REF!</v>
      </c>
      <c r="AA10" s="2">
        <f t="shared" si="10"/>
        <v>160.33432761317812</v>
      </c>
      <c r="AB10" s="1">
        <f t="shared" si="11"/>
        <v>-3.7344182579961317E-4</v>
      </c>
      <c r="AC10" s="1">
        <f t="shared" si="1"/>
        <v>-3.673177660565765E-3</v>
      </c>
      <c r="AD10" s="1">
        <f t="shared" si="12"/>
        <v>3.2997358347661519E-3</v>
      </c>
      <c r="AE10" s="1">
        <f t="shared" si="2"/>
        <v>1.54982524116244E-3</v>
      </c>
      <c r="AF10" s="1" t="e">
        <f>AE10+#REF!*_xlfn.STDEV.S($AD$2:$AD$779)</f>
        <v>#REF!</v>
      </c>
      <c r="AG10" s="1" t="e">
        <f>AE10-#REF!*_xlfn.STDEV.S($AD$2:$AD$779)</f>
        <v>#REF!</v>
      </c>
      <c r="AH10" s="24">
        <f t="shared" si="3"/>
        <v>-4.7399999999997817</v>
      </c>
      <c r="AI10" s="24">
        <f t="shared" si="13"/>
        <v>-4.0599999999999454</v>
      </c>
      <c r="AJ10" s="1">
        <f t="shared" si="14"/>
        <v>3.2997358347661519E-3</v>
      </c>
      <c r="AK10" s="1">
        <f t="shared" si="15"/>
        <v>1.54982524116244E-3</v>
      </c>
      <c r="AL10" s="1" t="e">
        <f>$AK$2+#REF!*_xlfn.STDEV.S(ONE_LAST_QUOTE!$AJ$2:$AJ$779)</f>
        <v>#REF!</v>
      </c>
      <c r="AM10" s="1" t="e">
        <f>$AK$2-#REF!*_xlfn.STDEV.S(ONE_LAST_QUOTE!$AJ$2:$AJ$779)</f>
        <v>#REF!</v>
      </c>
      <c r="AN10" s="27">
        <f t="shared" si="16"/>
        <v>1.1674876847290259</v>
      </c>
      <c r="AO10" s="24">
        <f t="shared" si="17"/>
        <v>-0.67999999999983629</v>
      </c>
      <c r="AP10" s="27">
        <f t="shared" si="18"/>
        <v>-3.8484704370181109</v>
      </c>
      <c r="AQ10" s="27" t="e">
        <f>$AP$2+#REF!*_xlfn.STDEV.S(ONE_LAST_QUOTE!$AO$2:$AO$779)</f>
        <v>#REF!</v>
      </c>
      <c r="AR10" s="27" t="e">
        <f>$AP$2-#REF!*_xlfn.STDEV.S(ONE_LAST_QUOTE!$AO$2:$AO$779)</f>
        <v>#REF!</v>
      </c>
      <c r="AT10" s="24"/>
    </row>
    <row r="11" spans="1:46" x14ac:dyDescent="0.3">
      <c r="A11" s="5">
        <v>44076</v>
      </c>
      <c r="B11" s="25">
        <v>498.1</v>
      </c>
      <c r="C11" s="25">
        <v>499.26</v>
      </c>
      <c r="D11" s="25">
        <v>1.34</v>
      </c>
      <c r="E11" s="25">
        <f t="shared" si="4"/>
        <v>497.92</v>
      </c>
      <c r="F11" s="25">
        <f t="shared" si="0"/>
        <v>0.18000000000000682</v>
      </c>
      <c r="G11" s="25">
        <v>875</v>
      </c>
      <c r="H11" s="25">
        <v>1103.25</v>
      </c>
      <c r="I11" s="26">
        <v>1105.27</v>
      </c>
      <c r="J11" s="27">
        <f t="shared" si="5"/>
        <v>-2.0199999999999818</v>
      </c>
      <c r="K11" s="25">
        <v>12690</v>
      </c>
      <c r="L11" s="25">
        <v>12699.5</v>
      </c>
      <c r="M11" s="25">
        <v>9.6200000000000045</v>
      </c>
      <c r="N11" s="25">
        <f t="shared" si="6"/>
        <v>12689.88</v>
      </c>
      <c r="O11" s="25">
        <f t="shared" si="7"/>
        <v>0.12000000000080036</v>
      </c>
      <c r="P11" s="27">
        <v>29.356999999999999</v>
      </c>
      <c r="Q11" s="25">
        <v>433</v>
      </c>
      <c r="R11" s="2">
        <f t="shared" si="20"/>
        <v>101.75236338482821</v>
      </c>
      <c r="S11" s="2">
        <f t="shared" si="21"/>
        <v>103.18751016425436</v>
      </c>
      <c r="T11" s="2">
        <f t="shared" si="8"/>
        <v>103.04711912706654</v>
      </c>
      <c r="U11" s="2">
        <f t="shared" si="22"/>
        <v>99.877521858945997</v>
      </c>
      <c r="V11" s="2">
        <f t="shared" si="23"/>
        <v>104.33734939759034</v>
      </c>
      <c r="W11" s="27">
        <f t="shared" si="19"/>
        <v>1.4104309046841568E-2</v>
      </c>
      <c r="X11" s="1">
        <f t="shared" si="9"/>
        <v>9.2598848424065728E-3</v>
      </c>
      <c r="Y11" s="1" t="e">
        <f>X11+#REF!*_xlfn.STDEV.S($W$2:$W$779)</f>
        <v>#REF!</v>
      </c>
      <c r="Z11" s="1" t="e">
        <f>X11-#REF!*_xlfn.STDEV.S($W$2:$W$779)</f>
        <v>#REF!</v>
      </c>
      <c r="AA11" s="2">
        <f t="shared" si="10"/>
        <v>143.51467794261481</v>
      </c>
      <c r="AB11" s="1">
        <f t="shared" si="11"/>
        <v>9.4563541972658815E-6</v>
      </c>
      <c r="AC11" s="1">
        <f t="shared" si="1"/>
        <v>-1.8276077338568691E-3</v>
      </c>
      <c r="AD11" s="1">
        <f t="shared" si="12"/>
        <v>1.837064088054135E-3</v>
      </c>
      <c r="AE11" s="1">
        <f t="shared" si="2"/>
        <v>1.54982524116244E-3</v>
      </c>
      <c r="AF11" s="1" t="e">
        <f>AE11+#REF!*_xlfn.STDEV.S($AD$2:$AD$779)</f>
        <v>#REF!</v>
      </c>
      <c r="AG11" s="1" t="e">
        <f>AE11-#REF!*_xlfn.STDEV.S($AD$2:$AD$779)</f>
        <v>#REF!</v>
      </c>
      <c r="AH11" s="24">
        <f t="shared" si="3"/>
        <v>0.12000000000080036</v>
      </c>
      <c r="AI11" s="24">
        <f t="shared" si="13"/>
        <v>-2.0199999999999818</v>
      </c>
      <c r="AJ11" s="1">
        <f t="shared" si="14"/>
        <v>1.837064088054135E-3</v>
      </c>
      <c r="AK11" s="1">
        <f t="shared" si="15"/>
        <v>1.54982524116244E-3</v>
      </c>
      <c r="AL11" s="1" t="e">
        <f>$AK$2+#REF!*_xlfn.STDEV.S(ONE_LAST_QUOTE!$AJ$2:$AJ$779)</f>
        <v>#REF!</v>
      </c>
      <c r="AM11" s="1" t="e">
        <f>$AK$2-#REF!*_xlfn.STDEV.S(ONE_LAST_QUOTE!$AJ$2:$AJ$779)</f>
        <v>#REF!</v>
      </c>
      <c r="AN11" s="27">
        <f t="shared" si="16"/>
        <v>-5.9405940594456155E-2</v>
      </c>
      <c r="AO11" s="24">
        <f t="shared" si="17"/>
        <v>2.1400000000007822</v>
      </c>
      <c r="AP11" s="27">
        <f t="shared" si="18"/>
        <v>-3.8484704370181109</v>
      </c>
      <c r="AQ11" s="27" t="e">
        <f>$AP$2+#REF!*_xlfn.STDEV.S(ONE_LAST_QUOTE!$AO$2:$AO$779)</f>
        <v>#REF!</v>
      </c>
      <c r="AR11" s="27" t="e">
        <f>$AP$2-#REF!*_xlfn.STDEV.S(ONE_LAST_QUOTE!$AO$2:$AO$779)</f>
        <v>#REF!</v>
      </c>
      <c r="AT11" s="24"/>
    </row>
    <row r="12" spans="1:46" x14ac:dyDescent="0.3">
      <c r="A12" s="5">
        <v>44077</v>
      </c>
      <c r="B12" s="25">
        <v>499.4</v>
      </c>
      <c r="C12" s="25">
        <v>501.8</v>
      </c>
      <c r="D12" s="25">
        <v>1.34</v>
      </c>
      <c r="E12" s="25">
        <f t="shared" si="4"/>
        <v>500.46000000000004</v>
      </c>
      <c r="F12" s="25">
        <f t="shared" si="0"/>
        <v>-1.0600000000000591</v>
      </c>
      <c r="G12" s="25">
        <v>879</v>
      </c>
      <c r="H12" s="25">
        <v>1107.25</v>
      </c>
      <c r="I12" s="26">
        <v>1110.52</v>
      </c>
      <c r="J12" s="27">
        <f t="shared" si="5"/>
        <v>-3.2699999999999818</v>
      </c>
      <c r="K12" s="25">
        <v>12734</v>
      </c>
      <c r="L12" s="25">
        <v>12757.97</v>
      </c>
      <c r="M12" s="25">
        <v>9.2700000000000049</v>
      </c>
      <c r="N12" s="25">
        <f t="shared" si="6"/>
        <v>12748.699999999999</v>
      </c>
      <c r="O12" s="25">
        <f t="shared" si="7"/>
        <v>-14.699999999998909</v>
      </c>
      <c r="P12" s="27">
        <v>29.341999999999999</v>
      </c>
      <c r="Q12" s="25">
        <v>436</v>
      </c>
      <c r="R12" s="2">
        <f t="shared" si="20"/>
        <v>102.12128199216046</v>
      </c>
      <c r="S12" s="2">
        <f t="shared" si="21"/>
        <v>103.54529191738496</v>
      </c>
      <c r="T12" s="2">
        <f t="shared" si="8"/>
        <v>103.45682107213136</v>
      </c>
      <c r="U12" s="2">
        <f t="shared" si="22"/>
        <v>99.826489300173506</v>
      </c>
      <c r="V12" s="2">
        <f t="shared" si="23"/>
        <v>105.06024096385541</v>
      </c>
      <c r="W12" s="27">
        <f t="shared" si="19"/>
        <v>1.3944301299838813E-2</v>
      </c>
      <c r="X12" s="1">
        <f t="shared" si="9"/>
        <v>9.2598848424065728E-3</v>
      </c>
      <c r="Y12" s="1" t="e">
        <f>X12+#REF!*_xlfn.STDEV.S($W$2:$W$779)</f>
        <v>#REF!</v>
      </c>
      <c r="Z12" s="1" t="e">
        <f>X12-#REF!*_xlfn.STDEV.S($W$2:$W$779)</f>
        <v>#REF!</v>
      </c>
      <c r="AA12" s="2">
        <f t="shared" si="10"/>
        <v>142.4009925224496</v>
      </c>
      <c r="AB12" s="1">
        <f t="shared" si="11"/>
        <v>-1.1530587432443237E-3</v>
      </c>
      <c r="AC12" s="1">
        <f t="shared" si="1"/>
        <v>-2.9445665093829755E-3</v>
      </c>
      <c r="AD12" s="1">
        <f t="shared" si="12"/>
        <v>1.7915077661386518E-3</v>
      </c>
      <c r="AE12" s="1">
        <f t="shared" si="2"/>
        <v>1.54982524116244E-3</v>
      </c>
      <c r="AF12" s="1" t="e">
        <f>AE12+#REF!*_xlfn.STDEV.S($AD$2:$AD$779)</f>
        <v>#REF!</v>
      </c>
      <c r="AG12" s="1" t="e">
        <f>AE12-#REF!*_xlfn.STDEV.S($AD$2:$AD$779)</f>
        <v>#REF!</v>
      </c>
      <c r="AH12" s="24">
        <f t="shared" si="3"/>
        <v>-14.699999999998909</v>
      </c>
      <c r="AI12" s="24">
        <f t="shared" si="13"/>
        <v>-3.2699999999999818</v>
      </c>
      <c r="AJ12" s="1">
        <f t="shared" si="14"/>
        <v>1.7915077661386518E-3</v>
      </c>
      <c r="AK12" s="1">
        <f t="shared" si="15"/>
        <v>1.54982524116244E-3</v>
      </c>
      <c r="AL12" s="1" t="e">
        <f>$AK$2+#REF!*_xlfn.STDEV.S(ONE_LAST_QUOTE!$AJ$2:$AJ$779)</f>
        <v>#REF!</v>
      </c>
      <c r="AM12" s="1" t="e">
        <f>$AK$2-#REF!*_xlfn.STDEV.S(ONE_LAST_QUOTE!$AJ$2:$AJ$779)</f>
        <v>#REF!</v>
      </c>
      <c r="AN12" s="27">
        <f t="shared" si="16"/>
        <v>4.4954128440363883</v>
      </c>
      <c r="AO12" s="24">
        <f t="shared" si="17"/>
        <v>-11.429999999998927</v>
      </c>
      <c r="AP12" s="27">
        <f t="shared" si="18"/>
        <v>-3.8484704370181109</v>
      </c>
      <c r="AQ12" s="27" t="e">
        <f>$AP$2+#REF!*_xlfn.STDEV.S(ONE_LAST_QUOTE!$AO$2:$AO$779)</f>
        <v>#REF!</v>
      </c>
      <c r="AR12" s="27" t="e">
        <f>$AP$2-#REF!*_xlfn.STDEV.S(ONE_LAST_QUOTE!$AO$2:$AO$779)</f>
        <v>#REF!</v>
      </c>
      <c r="AT12" s="24"/>
    </row>
    <row r="13" spans="1:46" x14ac:dyDescent="0.3">
      <c r="A13" s="5">
        <v>44078</v>
      </c>
      <c r="B13" s="25">
        <v>495.7</v>
      </c>
      <c r="C13" s="25">
        <v>495.97</v>
      </c>
      <c r="D13" s="25">
        <v>1.1900000000000002</v>
      </c>
      <c r="E13" s="25">
        <f t="shared" si="4"/>
        <v>494.78000000000003</v>
      </c>
      <c r="F13" s="25">
        <f t="shared" si="0"/>
        <v>0.91999999999995907</v>
      </c>
      <c r="G13" s="25">
        <v>868</v>
      </c>
      <c r="H13" s="25">
        <v>1096.5</v>
      </c>
      <c r="I13" s="26">
        <v>1099.78</v>
      </c>
      <c r="J13" s="27">
        <f t="shared" si="5"/>
        <v>-3.2799999999999727</v>
      </c>
      <c r="K13" s="25">
        <v>12607</v>
      </c>
      <c r="L13" s="25">
        <v>12637.95</v>
      </c>
      <c r="M13" s="25">
        <v>5.7400000000000055</v>
      </c>
      <c r="N13" s="25">
        <f t="shared" si="6"/>
        <v>12632.210000000001</v>
      </c>
      <c r="O13" s="25">
        <f t="shared" si="7"/>
        <v>-25.210000000000946</v>
      </c>
      <c r="P13" s="27">
        <v>29.324000000000002</v>
      </c>
      <c r="Q13" s="25">
        <v>429</v>
      </c>
      <c r="R13" s="2">
        <f t="shared" si="20"/>
        <v>101.12981323495502</v>
      </c>
      <c r="S13" s="2">
        <f t="shared" si="21"/>
        <v>102.51260367539439</v>
      </c>
      <c r="T13" s="2">
        <f t="shared" si="8"/>
        <v>102.7781361702998</v>
      </c>
      <c r="U13" s="2">
        <f t="shared" si="22"/>
        <v>99.765250229646526</v>
      </c>
      <c r="V13" s="2">
        <f t="shared" si="23"/>
        <v>103.3734939759036</v>
      </c>
      <c r="W13" s="27">
        <f t="shared" si="19"/>
        <v>1.3673420292260596E-2</v>
      </c>
      <c r="X13" s="1">
        <f t="shared" si="9"/>
        <v>9.2598848424065728E-3</v>
      </c>
      <c r="Y13" s="1" t="e">
        <f>X13+#REF!*_xlfn.STDEV.S($W$2:$W$779)</f>
        <v>#REF!</v>
      </c>
      <c r="Z13" s="1" t="e">
        <f>X13-#REF!*_xlfn.STDEV.S($W$2:$W$779)</f>
        <v>#REF!</v>
      </c>
      <c r="AA13" s="2">
        <f t="shared" si="10"/>
        <v>138.27904404393649</v>
      </c>
      <c r="AB13" s="1">
        <f t="shared" si="11"/>
        <v>-1.9956919652223122E-3</v>
      </c>
      <c r="AC13" s="1">
        <f t="shared" si="1"/>
        <v>-2.9824146647511071E-3</v>
      </c>
      <c r="AD13" s="1">
        <f t="shared" si="12"/>
        <v>9.8672269952879491E-4</v>
      </c>
      <c r="AE13" s="1">
        <f t="shared" si="2"/>
        <v>1.54982524116244E-3</v>
      </c>
      <c r="AF13" s="1" t="e">
        <f>AE13+#REF!*_xlfn.STDEV.S($AD$2:$AD$779)</f>
        <v>#REF!</v>
      </c>
      <c r="AG13" s="1" t="e">
        <f>AE13-#REF!*_xlfn.STDEV.S($AD$2:$AD$779)</f>
        <v>#REF!</v>
      </c>
      <c r="AH13" s="24">
        <f t="shared" si="3"/>
        <v>-25.210000000000946</v>
      </c>
      <c r="AI13" s="24">
        <f t="shared" si="13"/>
        <v>-3.2799999999999727</v>
      </c>
      <c r="AJ13" s="1">
        <f t="shared" si="14"/>
        <v>9.8672269952879491E-4</v>
      </c>
      <c r="AK13" s="1">
        <f t="shared" si="15"/>
        <v>1.54982524116244E-3</v>
      </c>
      <c r="AL13" s="1" t="e">
        <f>$AK$2+#REF!*_xlfn.STDEV.S(ONE_LAST_QUOTE!$AJ$2:$AJ$779)</f>
        <v>#REF!</v>
      </c>
      <c r="AM13" s="1" t="e">
        <f>$AK$2-#REF!*_xlfn.STDEV.S(ONE_LAST_QUOTE!$AJ$2:$AJ$779)</f>
        <v>#REF!</v>
      </c>
      <c r="AN13" s="27">
        <f t="shared" si="16"/>
        <v>7.6859756097564498</v>
      </c>
      <c r="AO13" s="24">
        <f t="shared" si="17"/>
        <v>-21.930000000000973</v>
      </c>
      <c r="AP13" s="27">
        <f t="shared" si="18"/>
        <v>-3.8484704370181109</v>
      </c>
      <c r="AQ13" s="27" t="e">
        <f>$AP$2+#REF!*_xlfn.STDEV.S(ONE_LAST_QUOTE!$AO$2:$AO$779)</f>
        <v>#REF!</v>
      </c>
      <c r="AR13" s="27" t="e">
        <f>$AP$2-#REF!*_xlfn.STDEV.S(ONE_LAST_QUOTE!$AO$2:$AO$779)</f>
        <v>#REF!</v>
      </c>
      <c r="AT13" s="24"/>
    </row>
    <row r="14" spans="1:46" x14ac:dyDescent="0.3">
      <c r="A14" s="5">
        <v>44081</v>
      </c>
      <c r="B14" s="25">
        <v>492.9</v>
      </c>
      <c r="C14" s="25">
        <v>494.53</v>
      </c>
      <c r="D14" s="25">
        <v>1.1900000000000002</v>
      </c>
      <c r="E14" s="25">
        <f t="shared" si="4"/>
        <v>493.34</v>
      </c>
      <c r="F14" s="25">
        <f t="shared" si="0"/>
        <v>-0.43999999999999773</v>
      </c>
      <c r="G14" s="25">
        <v>866.75</v>
      </c>
      <c r="H14" s="25">
        <v>1095.5</v>
      </c>
      <c r="I14" s="26">
        <v>1099.1099999999999</v>
      </c>
      <c r="J14" s="27">
        <f t="shared" si="5"/>
        <v>-3.6099999999999</v>
      </c>
      <c r="K14" s="25">
        <v>12580</v>
      </c>
      <c r="L14" s="25">
        <v>12601.4</v>
      </c>
      <c r="M14" s="25">
        <v>5.7400000000000055</v>
      </c>
      <c r="N14" s="25">
        <f t="shared" si="6"/>
        <v>12595.66</v>
      </c>
      <c r="O14" s="25">
        <f t="shared" si="7"/>
        <v>-15.659999999999854</v>
      </c>
      <c r="P14" s="27">
        <v>29.308</v>
      </c>
      <c r="Q14" s="25">
        <v>426</v>
      </c>
      <c r="R14" s="2">
        <f t="shared" si="20"/>
        <v>101.03758358312196</v>
      </c>
      <c r="S14" s="2">
        <f t="shared" si="21"/>
        <v>102.2930557814279</v>
      </c>
      <c r="T14" s="2">
        <f t="shared" si="8"/>
        <v>101.93355326125054</v>
      </c>
      <c r="U14" s="2">
        <f t="shared" si="22"/>
        <v>99.710815500289186</v>
      </c>
      <c r="V14" s="2">
        <f t="shared" si="23"/>
        <v>102.65060240963854</v>
      </c>
      <c r="W14" s="27">
        <f t="shared" si="19"/>
        <v>1.242579398460264E-2</v>
      </c>
      <c r="X14" s="1">
        <f t="shared" si="9"/>
        <v>9.2598848424065728E-3</v>
      </c>
      <c r="Y14" s="1" t="e">
        <f>X14+#REF!*_xlfn.STDEV.S($W$2:$W$779)</f>
        <v>#REF!</v>
      </c>
      <c r="Z14" s="1" t="e">
        <f>X14-#REF!*_xlfn.STDEV.S($W$2:$W$779)</f>
        <v>#REF!</v>
      </c>
      <c r="AA14" s="2">
        <f t="shared" si="10"/>
        <v>125.5472198305938</v>
      </c>
      <c r="AB14" s="1">
        <f t="shared" si="11"/>
        <v>-1.2432853856010606E-3</v>
      </c>
      <c r="AC14" s="1">
        <f t="shared" si="1"/>
        <v>-3.2844756211843221E-3</v>
      </c>
      <c r="AD14" s="1">
        <f t="shared" si="12"/>
        <v>2.0411902355832613E-3</v>
      </c>
      <c r="AE14" s="1">
        <f t="shared" si="2"/>
        <v>1.54982524116244E-3</v>
      </c>
      <c r="AF14" s="1" t="e">
        <f>AE14+#REF!*_xlfn.STDEV.S($AD$2:$AD$779)</f>
        <v>#REF!</v>
      </c>
      <c r="AG14" s="1" t="e">
        <f>AE14-#REF!*_xlfn.STDEV.S($AD$2:$AD$779)</f>
        <v>#REF!</v>
      </c>
      <c r="AH14" s="24">
        <f t="shared" si="3"/>
        <v>-15.659999999999854</v>
      </c>
      <c r="AI14" s="24">
        <f t="shared" si="13"/>
        <v>-3.6099999999999</v>
      </c>
      <c r="AJ14" s="1">
        <f t="shared" si="14"/>
        <v>2.0411902355832613E-3</v>
      </c>
      <c r="AK14" s="1">
        <f t="shared" si="15"/>
        <v>1.54982524116244E-3</v>
      </c>
      <c r="AL14" s="1" t="e">
        <f>$AK$2+#REF!*_xlfn.STDEV.S(ONE_LAST_QUOTE!$AJ$2:$AJ$779)</f>
        <v>#REF!</v>
      </c>
      <c r="AM14" s="1" t="e">
        <f>$AK$2-#REF!*_xlfn.STDEV.S(ONE_LAST_QUOTE!$AJ$2:$AJ$779)</f>
        <v>#REF!</v>
      </c>
      <c r="AN14" s="27">
        <f t="shared" si="16"/>
        <v>4.3379501385042349</v>
      </c>
      <c r="AO14" s="24">
        <f t="shared" si="17"/>
        <v>-12.049999999999955</v>
      </c>
      <c r="AP14" s="27">
        <f t="shared" si="18"/>
        <v>-3.8484704370181109</v>
      </c>
      <c r="AQ14" s="27" t="e">
        <f>$AP$2+#REF!*_xlfn.STDEV.S(ONE_LAST_QUOTE!$AO$2:$AO$779)</f>
        <v>#REF!</v>
      </c>
      <c r="AR14" s="27" t="e">
        <f>$AP$2-#REF!*_xlfn.STDEV.S(ONE_LAST_QUOTE!$AO$2:$AO$779)</f>
        <v>#REF!</v>
      </c>
      <c r="AT14" s="24"/>
    </row>
    <row r="15" spans="1:46" x14ac:dyDescent="0.3">
      <c r="A15" s="5">
        <v>44082</v>
      </c>
      <c r="B15" s="25">
        <v>495.9</v>
      </c>
      <c r="C15" s="25">
        <v>497.92</v>
      </c>
      <c r="D15" s="25">
        <v>1.1900000000000002</v>
      </c>
      <c r="E15" s="25">
        <f t="shared" si="4"/>
        <v>496.73</v>
      </c>
      <c r="F15" s="25">
        <f t="shared" si="0"/>
        <v>-0.83000000000004093</v>
      </c>
      <c r="G15" s="25">
        <v>874.5</v>
      </c>
      <c r="H15" s="25">
        <v>1102.25</v>
      </c>
      <c r="I15" s="26">
        <v>1104.5899999999999</v>
      </c>
      <c r="J15" s="27">
        <f t="shared" si="5"/>
        <v>-2.3399999999999181</v>
      </c>
      <c r="K15" s="25">
        <v>12667</v>
      </c>
      <c r="L15" s="25">
        <v>12663.56</v>
      </c>
      <c r="M15" s="25">
        <v>4.970000000000006</v>
      </c>
      <c r="N15" s="25">
        <f t="shared" si="6"/>
        <v>12658.59</v>
      </c>
      <c r="O15" s="25">
        <f t="shared" si="7"/>
        <v>8.4099999999998545</v>
      </c>
      <c r="P15" s="27">
        <v>29.257999999999999</v>
      </c>
      <c r="Q15" s="25">
        <v>431</v>
      </c>
      <c r="R15" s="2">
        <f t="shared" si="20"/>
        <v>101.66013373299513</v>
      </c>
      <c r="S15" s="2">
        <f t="shared" si="21"/>
        <v>103.00048788420884</v>
      </c>
      <c r="T15" s="2">
        <f t="shared" si="8"/>
        <v>102.91565502538059</v>
      </c>
      <c r="U15" s="2">
        <f t="shared" si="22"/>
        <v>99.540706971047527</v>
      </c>
      <c r="V15" s="2">
        <f t="shared" si="23"/>
        <v>103.85542168674698</v>
      </c>
      <c r="W15" s="27">
        <f t="shared" si="19"/>
        <v>1.3184658548001327E-2</v>
      </c>
      <c r="X15" s="1">
        <f t="shared" si="9"/>
        <v>9.2598848424065728E-3</v>
      </c>
      <c r="Y15" s="1" t="e">
        <f>X15+#REF!*_xlfn.STDEV.S($W$2:$W$779)</f>
        <v>#REF!</v>
      </c>
      <c r="Z15" s="1" t="e">
        <f>X15-#REF!*_xlfn.STDEV.S($W$2:$W$779)</f>
        <v>#REF!</v>
      </c>
      <c r="AA15" s="2">
        <f t="shared" si="10"/>
        <v>134.03541512137025</v>
      </c>
      <c r="AB15" s="1">
        <f t="shared" si="11"/>
        <v>6.6437099234589747E-4</v>
      </c>
      <c r="AC15" s="1">
        <f t="shared" si="1"/>
        <v>-2.118433083768564E-3</v>
      </c>
      <c r="AD15" s="1">
        <f t="shared" si="12"/>
        <v>2.7828040761144614E-3</v>
      </c>
      <c r="AE15" s="1">
        <f t="shared" si="2"/>
        <v>1.54982524116244E-3</v>
      </c>
      <c r="AF15" s="1" t="e">
        <f>AE15+#REF!*_xlfn.STDEV.S($AD$2:$AD$779)</f>
        <v>#REF!</v>
      </c>
      <c r="AG15" s="1" t="e">
        <f>AE15-#REF!*_xlfn.STDEV.S($AD$2:$AD$779)</f>
        <v>#REF!</v>
      </c>
      <c r="AH15" s="24">
        <f t="shared" si="3"/>
        <v>8.4099999999998545</v>
      </c>
      <c r="AI15" s="24">
        <f t="shared" si="13"/>
        <v>-2.3399999999999181</v>
      </c>
      <c r="AJ15" s="1">
        <f t="shared" si="14"/>
        <v>2.7828040761144614E-3</v>
      </c>
      <c r="AK15" s="1">
        <f t="shared" si="15"/>
        <v>1.54982524116244E-3</v>
      </c>
      <c r="AL15" s="1" t="e">
        <f>$AK$2+#REF!*_xlfn.STDEV.S(ONE_LAST_QUOTE!$AJ$2:$AJ$779)</f>
        <v>#REF!</v>
      </c>
      <c r="AM15" s="1" t="e">
        <f>$AK$2-#REF!*_xlfn.STDEV.S(ONE_LAST_QUOTE!$AJ$2:$AJ$779)</f>
        <v>#REF!</v>
      </c>
      <c r="AN15" s="27">
        <f t="shared" si="16"/>
        <v>-3.5940170940171576</v>
      </c>
      <c r="AO15" s="24">
        <f t="shared" si="17"/>
        <v>10.749999999999773</v>
      </c>
      <c r="AP15" s="27">
        <f t="shared" si="18"/>
        <v>-3.8484704370181109</v>
      </c>
      <c r="AQ15" s="27" t="e">
        <f>$AP$2+#REF!*_xlfn.STDEV.S(ONE_LAST_QUOTE!$AO$2:$AO$779)</f>
        <v>#REF!</v>
      </c>
      <c r="AR15" s="27" t="e">
        <f>$AP$2-#REF!*_xlfn.STDEV.S(ONE_LAST_QUOTE!$AO$2:$AO$779)</f>
        <v>#REF!</v>
      </c>
      <c r="AT15" s="24"/>
    </row>
    <row r="16" spans="1:46" x14ac:dyDescent="0.3">
      <c r="A16" s="5">
        <v>44083</v>
      </c>
      <c r="B16" s="25">
        <v>494.1</v>
      </c>
      <c r="C16" s="25">
        <v>494.78</v>
      </c>
      <c r="D16" s="25">
        <v>1.1000000000000001</v>
      </c>
      <c r="E16" s="25">
        <f t="shared" si="4"/>
        <v>493.67999999999995</v>
      </c>
      <c r="F16" s="25">
        <f t="shared" si="0"/>
        <v>0.42000000000007276</v>
      </c>
      <c r="G16" s="25">
        <v>866</v>
      </c>
      <c r="H16" s="25">
        <v>1094.75</v>
      </c>
      <c r="I16" s="26">
        <v>1098.8</v>
      </c>
      <c r="J16" s="27">
        <f t="shared" si="5"/>
        <v>-4.0499999999999545</v>
      </c>
      <c r="K16" s="25">
        <v>12598</v>
      </c>
      <c r="L16" s="25">
        <v>12608.58</v>
      </c>
      <c r="M16" s="25">
        <v>1.4800000000000058</v>
      </c>
      <c r="N16" s="25">
        <f t="shared" si="6"/>
        <v>12607.1</v>
      </c>
      <c r="O16" s="25">
        <f t="shared" si="7"/>
        <v>-9.1000000000003638</v>
      </c>
      <c r="P16" s="27">
        <v>29.277000000000001</v>
      </c>
      <c r="Q16" s="25">
        <v>427</v>
      </c>
      <c r="R16" s="2">
        <f t="shared" si="20"/>
        <v>100.96841134424714</v>
      </c>
      <c r="S16" s="2">
        <f t="shared" si="21"/>
        <v>102.43942104407223</v>
      </c>
      <c r="T16" s="2">
        <f t="shared" si="8"/>
        <v>102.62662041457469</v>
      </c>
      <c r="U16" s="2">
        <f t="shared" si="22"/>
        <v>99.605348212159356</v>
      </c>
      <c r="V16" s="2">
        <f t="shared" si="23"/>
        <v>102.89156626506022</v>
      </c>
      <c r="W16" s="27">
        <f t="shared" si="19"/>
        <v>1.4569009061752514E-2</v>
      </c>
      <c r="X16" s="1">
        <f t="shared" si="9"/>
        <v>9.2598848424065728E-3</v>
      </c>
      <c r="Y16" s="1" t="e">
        <f>X16+#REF!*_xlfn.STDEV.S($W$2:$W$779)</f>
        <v>#REF!</v>
      </c>
      <c r="Z16" s="1" t="e">
        <f>X16-#REF!*_xlfn.STDEV.S($W$2:$W$779)</f>
        <v>#REF!</v>
      </c>
      <c r="AA16" s="2">
        <f t="shared" si="10"/>
        <v>147.1009699825089</v>
      </c>
      <c r="AB16" s="1">
        <f t="shared" si="11"/>
        <v>-7.2181548492519006E-4</v>
      </c>
      <c r="AC16" s="1">
        <f t="shared" si="1"/>
        <v>-3.6858390971969009E-3</v>
      </c>
      <c r="AD16" s="1">
        <f t="shared" si="12"/>
        <v>2.9640236122717109E-3</v>
      </c>
      <c r="AE16" s="1">
        <f t="shared" si="2"/>
        <v>1.54982524116244E-3</v>
      </c>
      <c r="AF16" s="1" t="e">
        <f>AE16+#REF!*_xlfn.STDEV.S($AD$2:$AD$779)</f>
        <v>#REF!</v>
      </c>
      <c r="AG16" s="1" t="e">
        <f>AE16-#REF!*_xlfn.STDEV.S($AD$2:$AD$779)</f>
        <v>#REF!</v>
      </c>
      <c r="AH16" s="24">
        <f t="shared" si="3"/>
        <v>-9.1000000000003638</v>
      </c>
      <c r="AI16" s="24">
        <f t="shared" si="13"/>
        <v>-4.0499999999999545</v>
      </c>
      <c r="AJ16" s="1">
        <f t="shared" si="14"/>
        <v>2.9640236122717109E-3</v>
      </c>
      <c r="AK16" s="1">
        <f t="shared" si="15"/>
        <v>1.54982524116244E-3</v>
      </c>
      <c r="AL16" s="1" t="e">
        <f>$AK$2+#REF!*_xlfn.STDEV.S(ONE_LAST_QUOTE!$AJ$2:$AJ$779)</f>
        <v>#REF!</v>
      </c>
      <c r="AM16" s="1" t="e">
        <f>$AK$2-#REF!*_xlfn.STDEV.S(ONE_LAST_QUOTE!$AJ$2:$AJ$779)</f>
        <v>#REF!</v>
      </c>
      <c r="AN16" s="27">
        <f t="shared" si="16"/>
        <v>2.2469135802470288</v>
      </c>
      <c r="AO16" s="24">
        <f t="shared" si="17"/>
        <v>-5.0500000000004093</v>
      </c>
      <c r="AP16" s="27">
        <f t="shared" si="18"/>
        <v>-3.8484704370181109</v>
      </c>
      <c r="AQ16" s="27" t="e">
        <f>$AP$2+#REF!*_xlfn.STDEV.S(ONE_LAST_QUOTE!$AO$2:$AO$779)</f>
        <v>#REF!</v>
      </c>
      <c r="AR16" s="27" t="e">
        <f>$AP$2-#REF!*_xlfn.STDEV.S(ONE_LAST_QUOTE!$AO$2:$AO$779)</f>
        <v>#REF!</v>
      </c>
      <c r="AT16" s="24"/>
    </row>
    <row r="17" spans="1:46" x14ac:dyDescent="0.3">
      <c r="A17" s="5">
        <v>44084</v>
      </c>
      <c r="B17" s="25">
        <v>496.7</v>
      </c>
      <c r="C17" s="25">
        <v>499.89</v>
      </c>
      <c r="D17" s="25">
        <v>1.1000000000000001</v>
      </c>
      <c r="E17" s="25">
        <f t="shared" si="4"/>
        <v>498.78999999999996</v>
      </c>
      <c r="F17" s="25">
        <f t="shared" si="0"/>
        <v>-2.089999999999975</v>
      </c>
      <c r="G17" s="25">
        <v>875</v>
      </c>
      <c r="H17" s="25">
        <v>1103.5</v>
      </c>
      <c r="I17" s="26">
        <v>1106.69</v>
      </c>
      <c r="J17" s="27">
        <f t="shared" si="5"/>
        <v>-3.1900000000000546</v>
      </c>
      <c r="K17" s="25">
        <v>12698</v>
      </c>
      <c r="L17" s="25">
        <v>12691.75</v>
      </c>
      <c r="M17" s="25">
        <v>1.3700000000000057</v>
      </c>
      <c r="N17" s="25">
        <f t="shared" si="6"/>
        <v>12690.38</v>
      </c>
      <c r="O17" s="25">
        <f t="shared" si="7"/>
        <v>7.6200000000008004</v>
      </c>
      <c r="P17" s="27">
        <v>29.279</v>
      </c>
      <c r="Q17" s="25">
        <v>435</v>
      </c>
      <c r="R17" s="2">
        <f t="shared" si="20"/>
        <v>101.77542079778645</v>
      </c>
      <c r="S17" s="2">
        <f t="shared" si="21"/>
        <v>103.2525613920963</v>
      </c>
      <c r="T17" s="2">
        <f t="shared" si="8"/>
        <v>102.97846677310396</v>
      </c>
      <c r="U17" s="2">
        <f t="shared" si="22"/>
        <v>99.612152553329025</v>
      </c>
      <c r="V17" s="2">
        <f t="shared" si="23"/>
        <v>104.81927710843371</v>
      </c>
      <c r="W17" s="27">
        <f t="shared" si="19"/>
        <v>1.4513726229093304E-2</v>
      </c>
      <c r="X17" s="1">
        <f t="shared" si="9"/>
        <v>9.2598848424065728E-3</v>
      </c>
      <c r="Y17" s="1" t="e">
        <f>X17+#REF!*_xlfn.STDEV.S($W$2:$W$779)</f>
        <v>#REF!</v>
      </c>
      <c r="Z17" s="1" t="e">
        <f>X17-#REF!*_xlfn.STDEV.S($W$2:$W$779)</f>
        <v>#REF!</v>
      </c>
      <c r="AA17" s="2">
        <f t="shared" si="10"/>
        <v>147.71405943098443</v>
      </c>
      <c r="AB17" s="1">
        <f t="shared" si="11"/>
        <v>6.0045483271586831E-4</v>
      </c>
      <c r="AC17" s="1">
        <f t="shared" si="1"/>
        <v>-2.8824693455258964E-3</v>
      </c>
      <c r="AD17" s="1">
        <f t="shared" si="12"/>
        <v>3.4829241782417648E-3</v>
      </c>
      <c r="AE17" s="1">
        <f t="shared" si="2"/>
        <v>1.54982524116244E-3</v>
      </c>
      <c r="AF17" s="1" t="e">
        <f>AE17+#REF!*_xlfn.STDEV.S($AD$2:$AD$779)</f>
        <v>#REF!</v>
      </c>
      <c r="AG17" s="1" t="e">
        <f>AE17-#REF!*_xlfn.STDEV.S($AD$2:$AD$779)</f>
        <v>#REF!</v>
      </c>
      <c r="AH17" s="24">
        <f t="shared" si="3"/>
        <v>7.6200000000008004</v>
      </c>
      <c r="AI17" s="24">
        <f t="shared" si="13"/>
        <v>-3.1900000000000546</v>
      </c>
      <c r="AJ17" s="1">
        <f t="shared" si="14"/>
        <v>3.4829241782417648E-3</v>
      </c>
      <c r="AK17" s="1">
        <f t="shared" si="15"/>
        <v>1.54982524116244E-3</v>
      </c>
      <c r="AL17" s="1" t="e">
        <f>$AK$2+#REF!*_xlfn.STDEV.S(ONE_LAST_QUOTE!$AJ$2:$AJ$779)</f>
        <v>#REF!</v>
      </c>
      <c r="AM17" s="1" t="e">
        <f>$AK$2-#REF!*_xlfn.STDEV.S(ONE_LAST_QUOTE!$AJ$2:$AJ$779)</f>
        <v>#REF!</v>
      </c>
      <c r="AN17" s="27">
        <f t="shared" si="16"/>
        <v>-2.3887147335425296</v>
      </c>
      <c r="AO17" s="24">
        <f t="shared" si="17"/>
        <v>10.810000000000855</v>
      </c>
      <c r="AP17" s="27">
        <f t="shared" si="18"/>
        <v>-3.8484704370181109</v>
      </c>
      <c r="AQ17" s="27" t="e">
        <f>$AP$2+#REF!*_xlfn.STDEV.S(ONE_LAST_QUOTE!$AO$2:$AO$779)</f>
        <v>#REF!</v>
      </c>
      <c r="AR17" s="27" t="e">
        <f>$AP$2-#REF!*_xlfn.STDEV.S(ONE_LAST_QUOTE!$AO$2:$AO$779)</f>
        <v>#REF!</v>
      </c>
      <c r="AT17" s="24"/>
    </row>
    <row r="18" spans="1:46" x14ac:dyDescent="0.3">
      <c r="A18" s="5">
        <v>44085</v>
      </c>
      <c r="B18" s="25">
        <v>498.4</v>
      </c>
      <c r="C18" s="25">
        <v>500.7</v>
      </c>
      <c r="D18" s="25">
        <v>1.1000000000000001</v>
      </c>
      <c r="E18" s="25">
        <f t="shared" si="4"/>
        <v>499.59999999999997</v>
      </c>
      <c r="F18" s="25">
        <f t="shared" si="0"/>
        <v>-1.1999999999999886</v>
      </c>
      <c r="G18" s="25">
        <v>873.75</v>
      </c>
      <c r="H18" s="25">
        <v>1102.5</v>
      </c>
      <c r="I18" s="26">
        <v>1106.98</v>
      </c>
      <c r="J18" s="27">
        <f t="shared" si="5"/>
        <v>-4.4800000000000182</v>
      </c>
      <c r="K18" s="25">
        <v>12663</v>
      </c>
      <c r="L18" s="25">
        <v>12675.95</v>
      </c>
      <c r="M18" s="25">
        <v>1.2400000000000055</v>
      </c>
      <c r="N18" s="25">
        <f t="shared" si="6"/>
        <v>12674.710000000001</v>
      </c>
      <c r="O18" s="25">
        <f t="shared" si="7"/>
        <v>-11.710000000000946</v>
      </c>
      <c r="P18" s="27">
        <v>29.291</v>
      </c>
      <c r="Q18" s="25">
        <v>436.5</v>
      </c>
      <c r="R18" s="2">
        <f t="shared" si="20"/>
        <v>101.68319114595339</v>
      </c>
      <c r="S18" s="2">
        <f t="shared" si="21"/>
        <v>102.96796227028787</v>
      </c>
      <c r="T18" s="2">
        <f t="shared" si="8"/>
        <v>103.60595248202294</v>
      </c>
      <c r="U18" s="2">
        <f t="shared" si="22"/>
        <v>99.652978600347026</v>
      </c>
      <c r="V18" s="2">
        <f t="shared" si="23"/>
        <v>105.18072289156623</v>
      </c>
      <c r="W18" s="27">
        <f t="shared" si="19"/>
        <v>1.2635039379226054E-2</v>
      </c>
      <c r="X18" s="1">
        <f t="shared" si="9"/>
        <v>9.2598848424065728E-3</v>
      </c>
      <c r="Y18" s="1" t="e">
        <f>X18+#REF!*_xlfn.STDEV.S($W$2:$W$779)</f>
        <v>#REF!</v>
      </c>
      <c r="Z18" s="1" t="e">
        <f>X18-#REF!*_xlfn.STDEV.S($W$2:$W$779)</f>
        <v>#REF!</v>
      </c>
      <c r="AA18" s="2">
        <f t="shared" si="10"/>
        <v>128.47711243344833</v>
      </c>
      <c r="AB18" s="1">
        <f t="shared" si="11"/>
        <v>-9.2388701595546923E-4</v>
      </c>
      <c r="AC18" s="1">
        <f t="shared" si="1"/>
        <v>-4.0470469204502502E-3</v>
      </c>
      <c r="AD18" s="1">
        <f t="shared" si="12"/>
        <v>3.1231599044947811E-3</v>
      </c>
      <c r="AE18" s="1">
        <f t="shared" si="2"/>
        <v>1.54982524116244E-3</v>
      </c>
      <c r="AF18" s="1" t="e">
        <f>AE18+#REF!*_xlfn.STDEV.S($AD$2:$AD$779)</f>
        <v>#REF!</v>
      </c>
      <c r="AG18" s="1" t="e">
        <f>AE18-#REF!*_xlfn.STDEV.S($AD$2:$AD$779)</f>
        <v>#REF!</v>
      </c>
      <c r="AH18" s="24">
        <f t="shared" si="3"/>
        <v>-11.710000000000946</v>
      </c>
      <c r="AI18" s="24">
        <f t="shared" si="13"/>
        <v>-4.4800000000000182</v>
      </c>
      <c r="AJ18" s="1">
        <f t="shared" si="14"/>
        <v>3.1231599044947811E-3</v>
      </c>
      <c r="AK18" s="1">
        <f t="shared" si="15"/>
        <v>1.54982524116244E-3</v>
      </c>
      <c r="AL18" s="1" t="e">
        <f>$AK$2+#REF!*_xlfn.STDEV.S(ONE_LAST_QUOTE!$AJ$2:$AJ$779)</f>
        <v>#REF!</v>
      </c>
      <c r="AM18" s="1" t="e">
        <f>$AK$2-#REF!*_xlfn.STDEV.S(ONE_LAST_QUOTE!$AJ$2:$AJ$779)</f>
        <v>#REF!</v>
      </c>
      <c r="AN18" s="27">
        <f t="shared" si="16"/>
        <v>2.6138392857144863</v>
      </c>
      <c r="AO18" s="24">
        <f t="shared" si="17"/>
        <v>-7.2300000000009277</v>
      </c>
      <c r="AP18" s="27">
        <f t="shared" si="18"/>
        <v>-3.8484704370181109</v>
      </c>
      <c r="AQ18" s="27" t="e">
        <f>$AP$2+#REF!*_xlfn.STDEV.S(ONE_LAST_QUOTE!$AO$2:$AO$779)</f>
        <v>#REF!</v>
      </c>
      <c r="AR18" s="27" t="e">
        <f>$AP$2-#REF!*_xlfn.STDEV.S(ONE_LAST_QUOTE!$AO$2:$AO$779)</f>
        <v>#REF!</v>
      </c>
      <c r="AT18" s="24"/>
    </row>
    <row r="19" spans="1:46" x14ac:dyDescent="0.3">
      <c r="A19" s="5">
        <v>44088</v>
      </c>
      <c r="B19" s="25">
        <v>503.4</v>
      </c>
      <c r="C19" s="25">
        <v>505.47</v>
      </c>
      <c r="D19" s="25">
        <v>1.1000000000000001</v>
      </c>
      <c r="E19" s="25">
        <f t="shared" si="4"/>
        <v>504.37</v>
      </c>
      <c r="F19" s="25">
        <f t="shared" si="0"/>
        <v>-0.97000000000002728</v>
      </c>
      <c r="G19" s="25">
        <v>884.5</v>
      </c>
      <c r="H19" s="25">
        <v>1113.25</v>
      </c>
      <c r="I19" s="26">
        <v>1117.5999999999999</v>
      </c>
      <c r="J19" s="27">
        <f t="shared" si="5"/>
        <v>-4.3499999999999091</v>
      </c>
      <c r="K19" s="25">
        <v>12784</v>
      </c>
      <c r="L19" s="25">
        <v>12787.82</v>
      </c>
      <c r="M19" s="25">
        <v>1.0600000000000056</v>
      </c>
      <c r="N19" s="25">
        <f t="shared" si="6"/>
        <v>12786.76</v>
      </c>
      <c r="O19" s="25">
        <f t="shared" si="7"/>
        <v>-2.7600000000002183</v>
      </c>
      <c r="P19" s="27">
        <v>29.245000000000001</v>
      </c>
      <c r="Q19" s="25">
        <v>441</v>
      </c>
      <c r="R19" s="2">
        <f t="shared" si="20"/>
        <v>102.67465990315884</v>
      </c>
      <c r="S19" s="2">
        <f t="shared" si="21"/>
        <v>103.95186209139699</v>
      </c>
      <c r="T19" s="2">
        <f t="shared" si="8"/>
        <v>104.0009474455516</v>
      </c>
      <c r="U19" s="2">
        <f t="shared" si="22"/>
        <v>99.496478753444705</v>
      </c>
      <c r="V19" s="2">
        <f t="shared" si="23"/>
        <v>106.26506024096382</v>
      </c>
      <c r="W19" s="27">
        <f t="shared" si="19"/>
        <v>1.2439312576664863E-2</v>
      </c>
      <c r="X19" s="1">
        <f t="shared" si="9"/>
        <v>9.2598848424065728E-3</v>
      </c>
      <c r="Y19" s="1" t="e">
        <f>X19+#REF!*_xlfn.STDEV.S($W$2:$W$779)</f>
        <v>#REF!</v>
      </c>
      <c r="Z19" s="1" t="e">
        <f>X19-#REF!*_xlfn.STDEV.S($W$2:$W$779)</f>
        <v>#REF!</v>
      </c>
      <c r="AA19" s="2">
        <f t="shared" si="10"/>
        <v>127.72021882381495</v>
      </c>
      <c r="AB19" s="1">
        <f t="shared" si="11"/>
        <v>-2.1584826805228364E-4</v>
      </c>
      <c r="AC19" s="1">
        <f t="shared" si="1"/>
        <v>-3.8922691481745788E-3</v>
      </c>
      <c r="AD19" s="1">
        <f t="shared" si="12"/>
        <v>3.676420880122295E-3</v>
      </c>
      <c r="AE19" s="1">
        <f t="shared" si="2"/>
        <v>1.54982524116244E-3</v>
      </c>
      <c r="AF19" s="1" t="e">
        <f>AE19+#REF!*_xlfn.STDEV.S($AD$2:$AD$779)</f>
        <v>#REF!</v>
      </c>
      <c r="AG19" s="1" t="e">
        <f>AE19-#REF!*_xlfn.STDEV.S($AD$2:$AD$779)</f>
        <v>#REF!</v>
      </c>
      <c r="AH19" s="24">
        <f t="shared" si="3"/>
        <v>-2.7600000000002183</v>
      </c>
      <c r="AI19" s="24">
        <f t="shared" si="13"/>
        <v>-4.3499999999999091</v>
      </c>
      <c r="AJ19" s="1">
        <f t="shared" si="14"/>
        <v>3.676420880122295E-3</v>
      </c>
      <c r="AK19" s="1">
        <f t="shared" si="15"/>
        <v>1.54982524116244E-3</v>
      </c>
      <c r="AL19" s="1" t="e">
        <f>$AK$2+#REF!*_xlfn.STDEV.S(ONE_LAST_QUOTE!$AJ$2:$AJ$779)</f>
        <v>#REF!</v>
      </c>
      <c r="AM19" s="1" t="e">
        <f>$AK$2-#REF!*_xlfn.STDEV.S(ONE_LAST_QUOTE!$AJ$2:$AJ$779)</f>
        <v>#REF!</v>
      </c>
      <c r="AN19" s="27">
        <f t="shared" si="16"/>
        <v>0.6344827586207531</v>
      </c>
      <c r="AO19" s="24">
        <f t="shared" si="17"/>
        <v>1.5899999999996908</v>
      </c>
      <c r="AP19" s="27">
        <f t="shared" si="18"/>
        <v>-3.8484704370181109</v>
      </c>
      <c r="AQ19" s="27" t="e">
        <f>$AP$2+#REF!*_xlfn.STDEV.S(ONE_LAST_QUOTE!$AO$2:$AO$779)</f>
        <v>#REF!</v>
      </c>
      <c r="AR19" s="27" t="e">
        <f>$AP$2-#REF!*_xlfn.STDEV.S(ONE_LAST_QUOTE!$AO$2:$AO$779)</f>
        <v>#REF!</v>
      </c>
      <c r="AT19" s="24"/>
    </row>
    <row r="20" spans="1:46" x14ac:dyDescent="0.3">
      <c r="A20" s="5">
        <v>44089</v>
      </c>
      <c r="B20" s="25">
        <v>506.2</v>
      </c>
      <c r="C20" s="25">
        <v>507.99</v>
      </c>
      <c r="D20" s="25">
        <v>1.1000000000000001</v>
      </c>
      <c r="E20" s="25">
        <f t="shared" si="4"/>
        <v>506.89</v>
      </c>
      <c r="F20" s="25">
        <f t="shared" si="0"/>
        <v>-0.68999999999999773</v>
      </c>
      <c r="G20" s="25">
        <v>889.5</v>
      </c>
      <c r="H20" s="25">
        <v>1118.25</v>
      </c>
      <c r="I20" s="26">
        <v>1121.6600000000001</v>
      </c>
      <c r="J20" s="27">
        <f t="shared" si="5"/>
        <v>-3.4100000000000819</v>
      </c>
      <c r="K20" s="25">
        <v>12843</v>
      </c>
      <c r="L20" s="25">
        <v>12845.65</v>
      </c>
      <c r="M20" s="25">
        <v>1.0600000000000056</v>
      </c>
      <c r="N20" s="25">
        <f t="shared" si="6"/>
        <v>12844.59</v>
      </c>
      <c r="O20" s="25">
        <f t="shared" si="7"/>
        <v>-1.5900000000001455</v>
      </c>
      <c r="P20" s="27">
        <v>29.216999999999999</v>
      </c>
      <c r="Q20" s="25">
        <v>445</v>
      </c>
      <c r="R20" s="2">
        <f t="shared" si="20"/>
        <v>103.13580816232417</v>
      </c>
      <c r="S20" s="2">
        <f t="shared" si="21"/>
        <v>104.4316148967312</v>
      </c>
      <c r="T20" s="2">
        <f t="shared" si="8"/>
        <v>104.53006076810719</v>
      </c>
      <c r="U20" s="2">
        <f t="shared" si="22"/>
        <v>99.401217977069365</v>
      </c>
      <c r="V20" s="2">
        <f t="shared" si="23"/>
        <v>107.22891566265056</v>
      </c>
      <c r="W20" s="27">
        <f t="shared" si="19"/>
        <v>1.2564081840204189E-2</v>
      </c>
      <c r="X20" s="1">
        <f t="shared" si="9"/>
        <v>9.2598848424065728E-3</v>
      </c>
      <c r="Y20" s="1" t="e">
        <f>X20+#REF!*_xlfn.STDEV.S($W$2:$W$779)</f>
        <v>#REF!</v>
      </c>
      <c r="Z20" s="1" t="e">
        <f>X20-#REF!*_xlfn.STDEV.S($W$2:$W$779)</f>
        <v>#REF!</v>
      </c>
      <c r="AA20" s="2">
        <f t="shared" si="10"/>
        <v>129.58067344070372</v>
      </c>
      <c r="AB20" s="1">
        <f t="shared" si="11"/>
        <v>-1.2378752455315003E-4</v>
      </c>
      <c r="AC20" s="1">
        <f t="shared" si="1"/>
        <v>-3.0401369398927319E-3</v>
      </c>
      <c r="AD20" s="1">
        <f t="shared" si="12"/>
        <v>2.9163494153395817E-3</v>
      </c>
      <c r="AE20" s="1">
        <f t="shared" si="2"/>
        <v>1.54982524116244E-3</v>
      </c>
      <c r="AF20" s="1" t="e">
        <f>AE20+#REF!*_xlfn.STDEV.S($AD$2:$AD$779)</f>
        <v>#REF!</v>
      </c>
      <c r="AG20" s="1" t="e">
        <f>AE20-#REF!*_xlfn.STDEV.S($AD$2:$AD$779)</f>
        <v>#REF!</v>
      </c>
      <c r="AH20" s="24">
        <f t="shared" si="3"/>
        <v>-1.5900000000001455</v>
      </c>
      <c r="AI20" s="24">
        <f t="shared" si="13"/>
        <v>-3.4100000000000819</v>
      </c>
      <c r="AJ20" s="1">
        <f t="shared" si="14"/>
        <v>2.9163494153395817E-3</v>
      </c>
      <c r="AK20" s="1">
        <f t="shared" si="15"/>
        <v>1.54982524116244E-3</v>
      </c>
      <c r="AL20" s="1" t="e">
        <f>$AK$2+#REF!*_xlfn.STDEV.S(ONE_LAST_QUOTE!$AJ$2:$AJ$779)</f>
        <v>#REF!</v>
      </c>
      <c r="AM20" s="1" t="e">
        <f>$AK$2-#REF!*_xlfn.STDEV.S(ONE_LAST_QUOTE!$AJ$2:$AJ$779)</f>
        <v>#REF!</v>
      </c>
      <c r="AN20" s="27">
        <f t="shared" si="16"/>
        <v>0.46627565982407843</v>
      </c>
      <c r="AO20" s="24">
        <f t="shared" si="17"/>
        <v>1.8199999999999363</v>
      </c>
      <c r="AP20" s="27">
        <f t="shared" si="18"/>
        <v>-3.8484704370181109</v>
      </c>
      <c r="AQ20" s="27" t="e">
        <f>$AP$2+#REF!*_xlfn.STDEV.S(ONE_LAST_QUOTE!$AO$2:$AO$779)</f>
        <v>#REF!</v>
      </c>
      <c r="AR20" s="27" t="e">
        <f>$AP$2-#REF!*_xlfn.STDEV.S(ONE_LAST_QUOTE!$AO$2:$AO$779)</f>
        <v>#REF!</v>
      </c>
      <c r="AT20" s="24"/>
    </row>
    <row r="21" spans="1:46" x14ac:dyDescent="0.3">
      <c r="A21" s="5">
        <v>44090</v>
      </c>
      <c r="B21" s="25">
        <v>514.6</v>
      </c>
      <c r="C21" s="25">
        <v>515.30999999999995</v>
      </c>
      <c r="D21" s="25">
        <v>1.1000000000000001</v>
      </c>
      <c r="E21" s="25">
        <f t="shared" si="4"/>
        <v>514.20999999999992</v>
      </c>
      <c r="F21" s="25">
        <f t="shared" si="0"/>
        <v>0.39000000000010004</v>
      </c>
      <c r="G21" s="25">
        <v>898.25</v>
      </c>
      <c r="H21" s="25">
        <v>1126.5</v>
      </c>
      <c r="I21" s="26">
        <v>1131.33</v>
      </c>
      <c r="J21" s="27">
        <f t="shared" si="5"/>
        <v>-4.8299999999999272</v>
      </c>
      <c r="K21" s="25">
        <v>12969</v>
      </c>
      <c r="L21" s="25">
        <v>12976.76</v>
      </c>
      <c r="M21" s="25">
        <v>1.0400000000000056</v>
      </c>
      <c r="N21" s="25">
        <f t="shared" si="6"/>
        <v>12975.72</v>
      </c>
      <c r="O21" s="25">
        <f t="shared" si="7"/>
        <v>-6.7199999999993452</v>
      </c>
      <c r="P21" s="27">
        <v>29.234000000000002</v>
      </c>
      <c r="Q21" s="25">
        <v>458</v>
      </c>
      <c r="R21" s="2">
        <f t="shared" si="20"/>
        <v>103.89670278994694</v>
      </c>
      <c r="S21" s="2">
        <f t="shared" si="21"/>
        <v>105.45617173524153</v>
      </c>
      <c r="T21" s="2">
        <f t="shared" si="8"/>
        <v>106.16457729327909</v>
      </c>
      <c r="U21" s="2">
        <f t="shared" si="22"/>
        <v>99.459054877011553</v>
      </c>
      <c r="V21" s="2">
        <f t="shared" si="23"/>
        <v>110.36144578313248</v>
      </c>
      <c r="W21" s="27">
        <f t="shared" si="19"/>
        <v>1.500980207665914E-2</v>
      </c>
      <c r="X21" s="1">
        <f t="shared" si="9"/>
        <v>9.2598848424065728E-3</v>
      </c>
      <c r="Y21" s="1" t="e">
        <f>X21+#REF!*_xlfn.STDEV.S($W$2:$W$779)</f>
        <v>#REF!</v>
      </c>
      <c r="Z21" s="1" t="e">
        <f>X21-#REF!*_xlfn.STDEV.S($W$2:$W$779)</f>
        <v>#REF!</v>
      </c>
      <c r="AA21" s="2">
        <f t="shared" si="10"/>
        <v>155.94689452945829</v>
      </c>
      <c r="AB21" s="1">
        <f t="shared" si="11"/>
        <v>-5.1789033672114881E-4</v>
      </c>
      <c r="AC21" s="1">
        <f t="shared" si="1"/>
        <v>-4.2693113415183262E-3</v>
      </c>
      <c r="AD21" s="1">
        <f t="shared" si="12"/>
        <v>3.7514210047971774E-3</v>
      </c>
      <c r="AE21" s="1">
        <f t="shared" si="2"/>
        <v>1.54982524116244E-3</v>
      </c>
      <c r="AF21" s="1" t="e">
        <f>AE21+#REF!*_xlfn.STDEV.S($AD$2:$AD$779)</f>
        <v>#REF!</v>
      </c>
      <c r="AG21" s="1" t="e">
        <f>AE21-#REF!*_xlfn.STDEV.S($AD$2:$AD$779)</f>
        <v>#REF!</v>
      </c>
      <c r="AH21" s="24">
        <f t="shared" si="3"/>
        <v>-6.7199999999993452</v>
      </c>
      <c r="AI21" s="24">
        <f t="shared" si="13"/>
        <v>-4.8299999999999272</v>
      </c>
      <c r="AJ21" s="1">
        <f t="shared" si="14"/>
        <v>3.7514210047971774E-3</v>
      </c>
      <c r="AK21" s="1">
        <f t="shared" si="15"/>
        <v>1.54982524116244E-3</v>
      </c>
      <c r="AL21" s="1" t="e">
        <f>$AK$2+#REF!*_xlfn.STDEV.S(ONE_LAST_QUOTE!$AJ$2:$AJ$779)</f>
        <v>#REF!</v>
      </c>
      <c r="AM21" s="1" t="e">
        <f>$AK$2-#REF!*_xlfn.STDEV.S(ONE_LAST_QUOTE!$AJ$2:$AJ$779)</f>
        <v>#REF!</v>
      </c>
      <c r="AN21" s="27">
        <f t="shared" si="16"/>
        <v>1.3913043478259723</v>
      </c>
      <c r="AO21" s="24">
        <f t="shared" si="17"/>
        <v>-1.8899999999994179</v>
      </c>
      <c r="AP21" s="27">
        <f t="shared" si="18"/>
        <v>-3.8484704370181109</v>
      </c>
      <c r="AQ21" s="27" t="e">
        <f>$AP$2+#REF!*_xlfn.STDEV.S(ONE_LAST_QUOTE!$AO$2:$AO$779)</f>
        <v>#REF!</v>
      </c>
      <c r="AR21" s="27" t="e">
        <f>$AP$2-#REF!*_xlfn.STDEV.S(ONE_LAST_QUOTE!$AO$2:$AO$779)</f>
        <v>#REF!</v>
      </c>
      <c r="AT21" s="24"/>
    </row>
    <row r="22" spans="1:46" x14ac:dyDescent="0.3">
      <c r="A22" s="5">
        <v>44091</v>
      </c>
      <c r="B22" s="25">
        <v>507.4</v>
      </c>
      <c r="C22" s="25">
        <v>508.3</v>
      </c>
      <c r="D22" s="25">
        <v>1.07</v>
      </c>
      <c r="E22" s="25">
        <f t="shared" si="4"/>
        <v>507.23</v>
      </c>
      <c r="F22" s="25">
        <f t="shared" si="0"/>
        <v>0.16999999999995907</v>
      </c>
      <c r="G22" s="25">
        <v>889.5</v>
      </c>
      <c r="H22" s="25">
        <v>1118.25</v>
      </c>
      <c r="I22" s="26">
        <v>1119.8800000000001</v>
      </c>
      <c r="J22" s="27">
        <f t="shared" si="5"/>
        <v>-1.6300000000001091</v>
      </c>
      <c r="K22" s="25">
        <v>12815</v>
      </c>
      <c r="L22" s="25">
        <v>12872.74</v>
      </c>
      <c r="M22" s="25">
        <v>22.32</v>
      </c>
      <c r="N22" s="25">
        <f t="shared" si="6"/>
        <v>12850.42</v>
      </c>
      <c r="O22" s="25">
        <f t="shared" si="7"/>
        <v>-35.420000000000073</v>
      </c>
      <c r="P22" s="27">
        <v>29.126000000000001</v>
      </c>
      <c r="Q22" s="25">
        <v>448.5</v>
      </c>
      <c r="R22" s="2">
        <f t="shared" si="20"/>
        <v>103.13580816232417</v>
      </c>
      <c r="S22" s="2">
        <f t="shared" si="21"/>
        <v>104.20393559928446</v>
      </c>
      <c r="T22" s="2">
        <f t="shared" si="8"/>
        <v>103.9806870160543</v>
      </c>
      <c r="U22" s="2">
        <f t="shared" si="22"/>
        <v>99.091620453849572</v>
      </c>
      <c r="V22" s="2">
        <f t="shared" si="23"/>
        <v>108.07228915662647</v>
      </c>
      <c r="W22" s="27">
        <f t="shared" si="19"/>
        <v>1.0356513959527858E-2</v>
      </c>
      <c r="X22" s="1">
        <f t="shared" si="9"/>
        <v>9.2598848424065728E-3</v>
      </c>
      <c r="Y22" s="1" t="e">
        <f>X22+#REF!*_xlfn.STDEV.S($W$2:$W$779)</f>
        <v>#REF!</v>
      </c>
      <c r="Z22" s="1" t="e">
        <f>X22-#REF!*_xlfn.STDEV.S($W$2:$W$779)</f>
        <v>#REF!</v>
      </c>
      <c r="AA22" s="2">
        <f t="shared" si="10"/>
        <v>106.8127436960296</v>
      </c>
      <c r="AB22" s="1">
        <f t="shared" si="11"/>
        <v>-2.7563301432949328E-3</v>
      </c>
      <c r="AC22" s="1">
        <f t="shared" si="1"/>
        <v>-1.4555130906883853E-3</v>
      </c>
      <c r="AD22" s="1">
        <f t="shared" si="12"/>
        <v>-1.3008170526065475E-3</v>
      </c>
      <c r="AE22" s="1">
        <f t="shared" si="2"/>
        <v>1.54982524116244E-3</v>
      </c>
      <c r="AF22" s="1" t="e">
        <f>AE22+#REF!*_xlfn.STDEV.S($AD$2:$AD$779)</f>
        <v>#REF!</v>
      </c>
      <c r="AG22" s="1" t="e">
        <f>AE22-#REF!*_xlfn.STDEV.S($AD$2:$AD$779)</f>
        <v>#REF!</v>
      </c>
      <c r="AH22" s="24">
        <f t="shared" si="3"/>
        <v>-35.420000000000073</v>
      </c>
      <c r="AI22" s="24">
        <f t="shared" si="13"/>
        <v>-1.6300000000001091</v>
      </c>
      <c r="AJ22" s="1">
        <f t="shared" si="14"/>
        <v>-1.3008170526065475E-3</v>
      </c>
      <c r="AK22" s="1">
        <f t="shared" si="15"/>
        <v>1.54982524116244E-3</v>
      </c>
      <c r="AL22" s="1" t="e">
        <f>$AK$2+#REF!*_xlfn.STDEV.S(ONE_LAST_QUOTE!$AJ$2:$AJ$779)</f>
        <v>#REF!</v>
      </c>
      <c r="AM22" s="1" t="e">
        <f>$AK$2-#REF!*_xlfn.STDEV.S(ONE_LAST_QUOTE!$AJ$2:$AJ$779)</f>
        <v>#REF!</v>
      </c>
      <c r="AN22" s="27">
        <f t="shared" si="16"/>
        <v>21.730061349691841</v>
      </c>
      <c r="AO22" s="24">
        <f t="shared" si="17"/>
        <v>-33.789999999999964</v>
      </c>
      <c r="AP22" s="27">
        <f t="shared" si="18"/>
        <v>-3.8484704370181109</v>
      </c>
      <c r="AQ22" s="27" t="e">
        <f>$AP$2+#REF!*_xlfn.STDEV.S(ONE_LAST_QUOTE!$AO$2:$AO$779)</f>
        <v>#REF!</v>
      </c>
      <c r="AR22" s="27" t="e">
        <f>$AP$2-#REF!*_xlfn.STDEV.S(ONE_LAST_QUOTE!$AO$2:$AO$779)</f>
        <v>#REF!</v>
      </c>
      <c r="AT22" s="24"/>
    </row>
    <row r="23" spans="1:46" x14ac:dyDescent="0.3">
      <c r="A23" s="5">
        <v>44092</v>
      </c>
      <c r="B23" s="25">
        <v>506.4</v>
      </c>
      <c r="C23" s="25">
        <v>506.95</v>
      </c>
      <c r="D23" s="25">
        <v>0</v>
      </c>
      <c r="E23" s="25">
        <f t="shared" si="4"/>
        <v>506.95</v>
      </c>
      <c r="F23" s="25">
        <f t="shared" si="0"/>
        <v>-0.55000000000001137</v>
      </c>
      <c r="G23" s="25">
        <v>891.75</v>
      </c>
      <c r="H23" s="25">
        <v>1120</v>
      </c>
      <c r="I23" s="26">
        <v>1119.8499999999999</v>
      </c>
      <c r="J23" s="27">
        <f t="shared" si="5"/>
        <v>0.15000000000009095</v>
      </c>
      <c r="K23" s="25">
        <v>12833</v>
      </c>
      <c r="L23" s="25">
        <v>12875.62</v>
      </c>
      <c r="M23" s="25">
        <v>1.4499999999999993</v>
      </c>
      <c r="N23" s="25">
        <f t="shared" si="6"/>
        <v>12874.17</v>
      </c>
      <c r="O23" s="25">
        <f t="shared" si="7"/>
        <v>-41.170000000000073</v>
      </c>
      <c r="P23" s="27">
        <v>28.984999999999999</v>
      </c>
      <c r="Q23" s="25">
        <v>444</v>
      </c>
      <c r="R23" s="2">
        <f t="shared" si="20"/>
        <v>103.29721005303203</v>
      </c>
      <c r="S23" s="2">
        <f t="shared" si="21"/>
        <v>104.3503008619288</v>
      </c>
      <c r="T23" s="2">
        <f t="shared" si="8"/>
        <v>103.99856718068122</v>
      </c>
      <c r="U23" s="2">
        <f t="shared" si="22"/>
        <v>98.611914401388091</v>
      </c>
      <c r="V23" s="2">
        <f t="shared" si="23"/>
        <v>106.98795180722888</v>
      </c>
      <c r="W23" s="27">
        <f t="shared" si="19"/>
        <v>1.019476526380636E-2</v>
      </c>
      <c r="X23" s="1">
        <f t="shared" si="9"/>
        <v>9.2598848424065728E-3</v>
      </c>
      <c r="Y23" s="1" t="e">
        <f>X23+#REF!*_xlfn.STDEV.S($W$2:$W$779)</f>
        <v>#REF!</v>
      </c>
      <c r="Z23" s="1" t="e">
        <f>X23-#REF!*_xlfn.STDEV.S($W$2:$W$779)</f>
        <v>#REF!</v>
      </c>
      <c r="AA23" s="2">
        <f t="shared" si="10"/>
        <v>105.30908088967692</v>
      </c>
      <c r="AB23" s="1">
        <f t="shared" si="11"/>
        <v>-3.1978760572526285E-3</v>
      </c>
      <c r="AC23" s="1">
        <f t="shared" si="1"/>
        <v>1.3394651069347765E-4</v>
      </c>
      <c r="AD23" s="1">
        <f t="shared" si="12"/>
        <v>-3.3318225679461063E-3</v>
      </c>
      <c r="AE23" s="1">
        <f t="shared" si="2"/>
        <v>1.54982524116244E-3</v>
      </c>
      <c r="AF23" s="1" t="e">
        <f>AE23+#REF!*_xlfn.STDEV.S($AD$2:$AD$779)</f>
        <v>#REF!</v>
      </c>
      <c r="AG23" s="1" t="e">
        <f>AE23-#REF!*_xlfn.STDEV.S($AD$2:$AD$779)</f>
        <v>#REF!</v>
      </c>
      <c r="AH23" s="24">
        <f t="shared" si="3"/>
        <v>-41.170000000000073</v>
      </c>
      <c r="AI23" s="24">
        <f t="shared" si="13"/>
        <v>0.15000000000009095</v>
      </c>
      <c r="AJ23" s="1">
        <f t="shared" si="14"/>
        <v>-3.3318225679461063E-3</v>
      </c>
      <c r="AK23" s="1">
        <f t="shared" si="15"/>
        <v>1.54982524116244E-3</v>
      </c>
      <c r="AL23" s="1" t="e">
        <f>$AK$2+#REF!*_xlfn.STDEV.S(ONE_LAST_QUOTE!$AJ$2:$AJ$779)</f>
        <v>#REF!</v>
      </c>
      <c r="AM23" s="1" t="e">
        <f>$AK$2-#REF!*_xlfn.STDEV.S(ONE_LAST_QUOTE!$AJ$2:$AJ$779)</f>
        <v>#REF!</v>
      </c>
      <c r="AN23" s="27">
        <f t="shared" si="16"/>
        <v>-274.46666666650071</v>
      </c>
      <c r="AO23" s="24">
        <f t="shared" si="17"/>
        <v>-41.320000000000164</v>
      </c>
      <c r="AP23" s="27">
        <f t="shared" si="18"/>
        <v>-3.8484704370181109</v>
      </c>
      <c r="AQ23" s="27" t="e">
        <f>$AP$2+#REF!*_xlfn.STDEV.S(ONE_LAST_QUOTE!$AO$2:$AO$779)</f>
        <v>#REF!</v>
      </c>
      <c r="AR23" s="27" t="e">
        <f>$AP$2-#REF!*_xlfn.STDEV.S(ONE_LAST_QUOTE!$AO$2:$AO$779)</f>
        <v>#REF!</v>
      </c>
      <c r="AT23" s="24"/>
    </row>
    <row r="24" spans="1:46" x14ac:dyDescent="0.3">
      <c r="A24" s="5">
        <v>44095</v>
      </c>
      <c r="B24" s="25">
        <v>496.1</v>
      </c>
      <c r="C24" s="25">
        <v>503.15</v>
      </c>
      <c r="D24" s="25">
        <v>0</v>
      </c>
      <c r="E24" s="25">
        <f t="shared" si="4"/>
        <v>503.15</v>
      </c>
      <c r="F24" s="25">
        <f t="shared" si="0"/>
        <v>-7.0499999999999545</v>
      </c>
      <c r="G24" s="25">
        <v>876.75</v>
      </c>
      <c r="H24" s="25">
        <v>1105.25</v>
      </c>
      <c r="I24" s="26">
        <v>1112.1500000000001</v>
      </c>
      <c r="J24" s="27">
        <f t="shared" si="5"/>
        <v>-6.9000000000000909</v>
      </c>
      <c r="K24" s="25">
        <v>12659</v>
      </c>
      <c r="L24" s="25">
        <v>12795.12</v>
      </c>
      <c r="M24" s="25">
        <v>1.4399999999999993</v>
      </c>
      <c r="N24" s="25">
        <f t="shared" si="6"/>
        <v>12793.68</v>
      </c>
      <c r="O24" s="25">
        <f t="shared" si="7"/>
        <v>-134.68000000000029</v>
      </c>
      <c r="P24" s="27">
        <v>28.963000000000001</v>
      </c>
      <c r="Q24" s="25">
        <v>440</v>
      </c>
      <c r="R24" s="2">
        <f t="shared" si="20"/>
        <v>101.93682268849433</v>
      </c>
      <c r="S24" s="2">
        <f t="shared" si="21"/>
        <v>102.93543665636692</v>
      </c>
      <c r="T24" s="2">
        <f t="shared" si="8"/>
        <v>102.22785200948437</v>
      </c>
      <c r="U24" s="2">
        <f t="shared" si="22"/>
        <v>98.537066648521758</v>
      </c>
      <c r="V24" s="2">
        <f t="shared" si="23"/>
        <v>106.02409638554214</v>
      </c>
      <c r="W24" s="27">
        <f t="shared" si="19"/>
        <v>9.7964007660333863E-3</v>
      </c>
      <c r="X24" s="1">
        <f t="shared" si="9"/>
        <v>9.2598848424065728E-3</v>
      </c>
      <c r="Y24" s="1" t="e">
        <f>X24+#REF!*_xlfn.STDEV.S($W$2:$W$779)</f>
        <v>#REF!</v>
      </c>
      <c r="Z24" s="1" t="e">
        <f>X24-#REF!*_xlfn.STDEV.S($W$2:$W$779)</f>
        <v>#REF!</v>
      </c>
      <c r="AA24" s="2">
        <f t="shared" si="10"/>
        <v>99.861396787258627</v>
      </c>
      <c r="AB24" s="1">
        <f t="shared" si="11"/>
        <v>-1.0527072742166467E-2</v>
      </c>
      <c r="AC24" s="1">
        <f t="shared" si="1"/>
        <v>-6.2041990738660163E-3</v>
      </c>
      <c r="AD24" s="1">
        <f t="shared" si="12"/>
        <v>-4.3228736683004511E-3</v>
      </c>
      <c r="AE24" s="1">
        <f t="shared" si="2"/>
        <v>1.54982524116244E-3</v>
      </c>
      <c r="AF24" s="1" t="e">
        <f>AE24+#REF!*_xlfn.STDEV.S($AD$2:$AD$779)</f>
        <v>#REF!</v>
      </c>
      <c r="AG24" s="1" t="e">
        <f>AE24-#REF!*_xlfn.STDEV.S($AD$2:$AD$779)</f>
        <v>#REF!</v>
      </c>
      <c r="AH24" s="24">
        <f t="shared" si="3"/>
        <v>-134.68000000000029</v>
      </c>
      <c r="AI24" s="24">
        <f t="shared" si="13"/>
        <v>-6.9000000000000909</v>
      </c>
      <c r="AJ24" s="1">
        <f t="shared" si="14"/>
        <v>-4.3228736683004511E-3</v>
      </c>
      <c r="AK24" s="1">
        <f t="shared" si="15"/>
        <v>1.54982524116244E-3</v>
      </c>
      <c r="AL24" s="1" t="e">
        <f>$AK$2+#REF!*_xlfn.STDEV.S(ONE_LAST_QUOTE!$AJ$2:$AJ$779)</f>
        <v>#REF!</v>
      </c>
      <c r="AM24" s="1" t="e">
        <f>$AK$2-#REF!*_xlfn.STDEV.S(ONE_LAST_QUOTE!$AJ$2:$AJ$779)</f>
        <v>#REF!</v>
      </c>
      <c r="AN24" s="27">
        <f t="shared" si="16"/>
        <v>19.518840579709931</v>
      </c>
      <c r="AO24" s="24">
        <f t="shared" si="17"/>
        <v>-127.7800000000002</v>
      </c>
      <c r="AP24" s="27">
        <f t="shared" si="18"/>
        <v>-3.8484704370181109</v>
      </c>
      <c r="AQ24" s="27" t="e">
        <f>$AP$2+#REF!*_xlfn.STDEV.S(ONE_LAST_QUOTE!$AO$2:$AO$779)</f>
        <v>#REF!</v>
      </c>
      <c r="AR24" s="27" t="e">
        <f>$AP$2-#REF!*_xlfn.STDEV.S(ONE_LAST_QUOTE!$AO$2:$AO$779)</f>
        <v>#REF!</v>
      </c>
      <c r="AT24" s="24"/>
    </row>
    <row r="25" spans="1:46" x14ac:dyDescent="0.3">
      <c r="A25" s="5">
        <v>44096</v>
      </c>
      <c r="B25" s="25">
        <v>495.9</v>
      </c>
      <c r="C25" s="25">
        <v>498.1</v>
      </c>
      <c r="D25" s="25">
        <v>0</v>
      </c>
      <c r="E25" s="25">
        <f t="shared" si="4"/>
        <v>498.1</v>
      </c>
      <c r="F25" s="25">
        <f t="shared" si="0"/>
        <v>-2.2000000000000455</v>
      </c>
      <c r="G25" s="25">
        <v>864.75</v>
      </c>
      <c r="H25" s="25">
        <v>1093.5</v>
      </c>
      <c r="I25" s="26">
        <v>1098.74</v>
      </c>
      <c r="J25" s="27">
        <f t="shared" si="5"/>
        <v>-5.2400000000000091</v>
      </c>
      <c r="K25" s="25">
        <v>12509</v>
      </c>
      <c r="L25" s="25">
        <v>12645.51</v>
      </c>
      <c r="M25" s="25">
        <v>1.4399999999999993</v>
      </c>
      <c r="N25" s="25">
        <f t="shared" si="6"/>
        <v>12644.07</v>
      </c>
      <c r="O25" s="25">
        <f t="shared" si="7"/>
        <v>-135.06999999999971</v>
      </c>
      <c r="P25" s="27">
        <v>29.032</v>
      </c>
      <c r="Q25" s="25">
        <v>437</v>
      </c>
      <c r="R25" s="2">
        <f t="shared" si="20"/>
        <v>100.85312427945583</v>
      </c>
      <c r="S25" s="2">
        <f t="shared" si="21"/>
        <v>101.71572613433082</v>
      </c>
      <c r="T25" s="2">
        <f t="shared" si="8"/>
        <v>102.89393879841231</v>
      </c>
      <c r="U25" s="2">
        <f t="shared" si="22"/>
        <v>98.771816418875233</v>
      </c>
      <c r="V25" s="2">
        <f t="shared" si="23"/>
        <v>105.30120481927707</v>
      </c>
      <c r="W25" s="27">
        <f t="shared" si="19"/>
        <v>8.5530503991606555E-3</v>
      </c>
      <c r="X25" s="1">
        <f t="shared" si="9"/>
        <v>9.2598848424065728E-3</v>
      </c>
      <c r="Y25" s="1" t="e">
        <f>X25+#REF!*_xlfn.STDEV.S($W$2:$W$779)</f>
        <v>#REF!</v>
      </c>
      <c r="Z25" s="1" t="e">
        <f>X25-#REF!*_xlfn.STDEV.S($W$2:$W$779)</f>
        <v>#REF!</v>
      </c>
      <c r="AA25" s="2">
        <f t="shared" si="10"/>
        <v>86.260185487499541</v>
      </c>
      <c r="AB25" s="1">
        <f t="shared" si="11"/>
        <v>-1.0682478031203537E-2</v>
      </c>
      <c r="AC25" s="1">
        <f t="shared" si="1"/>
        <v>-4.7690991499353885E-3</v>
      </c>
      <c r="AD25" s="1">
        <f t="shared" si="12"/>
        <v>-5.9133788812681483E-3</v>
      </c>
      <c r="AE25" s="1">
        <f t="shared" si="2"/>
        <v>1.54982524116244E-3</v>
      </c>
      <c r="AF25" s="1" t="e">
        <f>AE25+#REF!*_xlfn.STDEV.S($AD$2:$AD$779)</f>
        <v>#REF!</v>
      </c>
      <c r="AG25" s="1" t="e">
        <f>AE25-#REF!*_xlfn.STDEV.S($AD$2:$AD$779)</f>
        <v>#REF!</v>
      </c>
      <c r="AH25" s="24">
        <f t="shared" si="3"/>
        <v>-135.06999999999971</v>
      </c>
      <c r="AI25" s="24">
        <f t="shared" si="13"/>
        <v>-5.2400000000000091</v>
      </c>
      <c r="AJ25" s="1">
        <f t="shared" si="14"/>
        <v>-5.9133788812681483E-3</v>
      </c>
      <c r="AK25" s="1">
        <f t="shared" si="15"/>
        <v>1.54982524116244E-3</v>
      </c>
      <c r="AL25" s="1" t="e">
        <f>$AK$2+#REF!*_xlfn.STDEV.S(ONE_LAST_QUOTE!$AJ$2:$AJ$779)</f>
        <v>#REF!</v>
      </c>
      <c r="AM25" s="1" t="e">
        <f>$AK$2-#REF!*_xlfn.STDEV.S(ONE_LAST_QUOTE!$AJ$2:$AJ$779)</f>
        <v>#REF!</v>
      </c>
      <c r="AN25" s="27">
        <f t="shared" si="16"/>
        <v>25.776717557251807</v>
      </c>
      <c r="AO25" s="24">
        <f t="shared" si="17"/>
        <v>-129.8299999999997</v>
      </c>
      <c r="AP25" s="27">
        <f t="shared" si="18"/>
        <v>-3.8484704370181109</v>
      </c>
      <c r="AQ25" s="27" t="e">
        <f>$AP$2+#REF!*_xlfn.STDEV.S(ONE_LAST_QUOTE!$AO$2:$AO$779)</f>
        <v>#REF!</v>
      </c>
      <c r="AR25" s="27" t="e">
        <f>$AP$2-#REF!*_xlfn.STDEV.S(ONE_LAST_QUOTE!$AO$2:$AO$779)</f>
        <v>#REF!</v>
      </c>
      <c r="AT25" s="24"/>
    </row>
    <row r="26" spans="1:46" x14ac:dyDescent="0.3">
      <c r="A26" s="5">
        <v>44097</v>
      </c>
      <c r="B26" s="25">
        <v>496.8</v>
      </c>
      <c r="C26" s="25">
        <v>496.12</v>
      </c>
      <c r="D26" s="25">
        <v>0</v>
      </c>
      <c r="E26" s="25">
        <f t="shared" si="4"/>
        <v>496.12</v>
      </c>
      <c r="F26" s="25">
        <f t="shared" si="0"/>
        <v>0.68000000000000682</v>
      </c>
      <c r="G26" s="25">
        <v>867</v>
      </c>
      <c r="H26" s="25">
        <v>1095.5</v>
      </c>
      <c r="I26" s="26">
        <v>1096.3800000000001</v>
      </c>
      <c r="J26" s="27">
        <f t="shared" si="5"/>
        <v>-0.88000000000010914</v>
      </c>
      <c r="K26" s="25">
        <v>12528</v>
      </c>
      <c r="L26" s="25">
        <v>12583.88</v>
      </c>
      <c r="M26" s="25">
        <v>1.4399999999999993</v>
      </c>
      <c r="N26" s="25">
        <f t="shared" si="6"/>
        <v>12582.439999999999</v>
      </c>
      <c r="O26" s="25">
        <f t="shared" si="7"/>
        <v>-54.43999999999869</v>
      </c>
      <c r="P26" s="27">
        <v>29.151</v>
      </c>
      <c r="Q26" s="25">
        <v>433.5</v>
      </c>
      <c r="R26" s="2">
        <f t="shared" si="20"/>
        <v>101.03758358312196</v>
      </c>
      <c r="S26" s="2">
        <f t="shared" si="21"/>
        <v>101.87022280045539</v>
      </c>
      <c r="T26" s="2">
        <f t="shared" si="8"/>
        <v>101.9003281781318</v>
      </c>
      <c r="U26" s="2">
        <f t="shared" si="22"/>
        <v>99.176674718470366</v>
      </c>
      <c r="V26" s="2">
        <f t="shared" si="23"/>
        <v>104.45783132530117</v>
      </c>
      <c r="W26" s="27">
        <f t="shared" si="19"/>
        <v>8.2408860921385774E-3</v>
      </c>
      <c r="X26" s="1">
        <f t="shared" si="9"/>
        <v>9.2598848424065728E-3</v>
      </c>
      <c r="Y26" s="1" t="e">
        <f>X26+#REF!*_xlfn.STDEV.S($W$2:$W$779)</f>
        <v>#REF!</v>
      </c>
      <c r="Z26" s="1" t="e">
        <f>X26-#REF!*_xlfn.STDEV.S($W$2:$W$779)</f>
        <v>#REF!</v>
      </c>
      <c r="AA26" s="2">
        <f t="shared" si="10"/>
        <v>83.263921733343693</v>
      </c>
      <c r="AB26" s="1">
        <f t="shared" si="11"/>
        <v>-4.3266647804399384E-3</v>
      </c>
      <c r="AC26" s="1">
        <f t="shared" si="1"/>
        <v>-8.0264141994573876E-4</v>
      </c>
      <c r="AD26" s="1">
        <f t="shared" si="12"/>
        <v>-3.5240233604941999E-3</v>
      </c>
      <c r="AE26" s="1">
        <f t="shared" si="2"/>
        <v>1.54982524116244E-3</v>
      </c>
      <c r="AF26" s="1" t="e">
        <f>AE26+#REF!*_xlfn.STDEV.S($AD$2:$AD$779)</f>
        <v>#REF!</v>
      </c>
      <c r="AG26" s="1" t="e">
        <f>AE26-#REF!*_xlfn.STDEV.S($AD$2:$AD$779)</f>
        <v>#REF!</v>
      </c>
      <c r="AH26" s="24">
        <f t="shared" si="3"/>
        <v>-54.43999999999869</v>
      </c>
      <c r="AI26" s="24">
        <f t="shared" si="13"/>
        <v>-0.88000000000010914</v>
      </c>
      <c r="AJ26" s="1">
        <f t="shared" si="14"/>
        <v>-3.5240233604941999E-3</v>
      </c>
      <c r="AK26" s="1">
        <f t="shared" si="15"/>
        <v>1.54982524116244E-3</v>
      </c>
      <c r="AL26" s="1" t="e">
        <f>$AK$2+#REF!*_xlfn.STDEV.S(ONE_LAST_QUOTE!$AJ$2:$AJ$779)</f>
        <v>#REF!</v>
      </c>
      <c r="AM26" s="1" t="e">
        <f>$AK$2-#REF!*_xlfn.STDEV.S(ONE_LAST_QUOTE!$AJ$2:$AJ$779)</f>
        <v>#REF!</v>
      </c>
      <c r="AN26" s="27">
        <f t="shared" si="16"/>
        <v>61.863636363627201</v>
      </c>
      <c r="AO26" s="24">
        <f t="shared" si="17"/>
        <v>-53.559999999998581</v>
      </c>
      <c r="AP26" s="27">
        <f t="shared" si="18"/>
        <v>-3.8484704370181109</v>
      </c>
      <c r="AQ26" s="27" t="e">
        <f>$AP$2+#REF!*_xlfn.STDEV.S(ONE_LAST_QUOTE!$AO$2:$AO$779)</f>
        <v>#REF!</v>
      </c>
      <c r="AR26" s="27" t="e">
        <f>$AP$2-#REF!*_xlfn.STDEV.S(ONE_LAST_QUOTE!$AO$2:$AO$779)</f>
        <v>#REF!</v>
      </c>
      <c r="AT26" s="24"/>
    </row>
    <row r="27" spans="1:46" x14ac:dyDescent="0.3">
      <c r="A27" s="5">
        <v>44098</v>
      </c>
      <c r="B27" s="25">
        <v>484.2</v>
      </c>
      <c r="C27" s="25">
        <v>483.76</v>
      </c>
      <c r="D27" s="25">
        <v>0</v>
      </c>
      <c r="E27" s="25">
        <f t="shared" si="4"/>
        <v>483.76</v>
      </c>
      <c r="F27" s="25">
        <f t="shared" si="0"/>
        <v>0.43999999999999773</v>
      </c>
      <c r="G27" s="25">
        <v>839.5</v>
      </c>
      <c r="H27" s="25">
        <v>1068</v>
      </c>
      <c r="I27" s="26">
        <v>1068.45</v>
      </c>
      <c r="J27" s="27">
        <f t="shared" si="5"/>
        <v>-0.45000000000004547</v>
      </c>
      <c r="K27" s="25">
        <v>12180</v>
      </c>
      <c r="L27" s="25">
        <v>12264.38</v>
      </c>
      <c r="M27" s="25">
        <v>1.0499999999999994</v>
      </c>
      <c r="N27" s="25">
        <f t="shared" si="6"/>
        <v>12263.33</v>
      </c>
      <c r="O27" s="25">
        <f t="shared" si="7"/>
        <v>-83.329999999999927</v>
      </c>
      <c r="P27" s="27">
        <v>29.262</v>
      </c>
      <c r="Q27" s="25">
        <v>423</v>
      </c>
      <c r="R27" s="2">
        <f t="shared" si="20"/>
        <v>98.501268157712687</v>
      </c>
      <c r="S27" s="2">
        <f t="shared" si="21"/>
        <v>99.040494389331627</v>
      </c>
      <c r="T27" s="2">
        <f t="shared" si="8"/>
        <v>99.286557729429347</v>
      </c>
      <c r="U27" s="2">
        <f t="shared" si="22"/>
        <v>99.554315653386837</v>
      </c>
      <c r="V27" s="2">
        <f t="shared" si="23"/>
        <v>101.92771084337346</v>
      </c>
      <c r="W27" s="27">
        <f t="shared" si="19"/>
        <v>5.4743075059253687E-3</v>
      </c>
      <c r="X27" s="1">
        <f t="shared" si="9"/>
        <v>9.2598848424065728E-3</v>
      </c>
      <c r="Y27" s="1" t="e">
        <f>X27+#REF!*_xlfn.STDEV.S($W$2:$W$779)</f>
        <v>#REF!</v>
      </c>
      <c r="Z27" s="1" t="e">
        <f>X27-#REF!*_xlfn.STDEV.S($W$2:$W$779)</f>
        <v>#REF!</v>
      </c>
      <c r="AA27" s="2">
        <f t="shared" si="10"/>
        <v>53.922623161894023</v>
      </c>
      <c r="AB27" s="1">
        <f t="shared" si="11"/>
        <v>-6.7950548505177569E-3</v>
      </c>
      <c r="AC27" s="1">
        <f t="shared" si="1"/>
        <v>-4.2117085497687815E-4</v>
      </c>
      <c r="AD27" s="1">
        <f t="shared" si="12"/>
        <v>-6.3738839955408792E-3</v>
      </c>
      <c r="AE27" s="1">
        <f t="shared" si="2"/>
        <v>1.54982524116244E-3</v>
      </c>
      <c r="AF27" s="1" t="e">
        <f>AE27+#REF!*_xlfn.STDEV.S($AD$2:$AD$779)</f>
        <v>#REF!</v>
      </c>
      <c r="AG27" s="1" t="e">
        <f>AE27-#REF!*_xlfn.STDEV.S($AD$2:$AD$779)</f>
        <v>#REF!</v>
      </c>
      <c r="AH27" s="24">
        <f t="shared" si="3"/>
        <v>-83.329999999999927</v>
      </c>
      <c r="AI27" s="24">
        <f t="shared" si="13"/>
        <v>-0.45000000000004547</v>
      </c>
      <c r="AJ27" s="1">
        <f t="shared" si="14"/>
        <v>-6.3738839955408792E-3</v>
      </c>
      <c r="AK27" s="1">
        <f t="shared" si="15"/>
        <v>1.54982524116244E-3</v>
      </c>
      <c r="AL27" s="1" t="e">
        <f>$AK$2+#REF!*_xlfn.STDEV.S(ONE_LAST_QUOTE!$AJ$2:$AJ$779)</f>
        <v>#REF!</v>
      </c>
      <c r="AM27" s="1" t="e">
        <f>$AK$2-#REF!*_xlfn.STDEV.S(ONE_LAST_QUOTE!$AJ$2:$AJ$779)</f>
        <v>#REF!</v>
      </c>
      <c r="AN27" s="27">
        <f t="shared" si="16"/>
        <v>185.17777777775891</v>
      </c>
      <c r="AO27" s="24">
        <f t="shared" si="17"/>
        <v>-82.879999999999882</v>
      </c>
      <c r="AP27" s="27">
        <f t="shared" si="18"/>
        <v>-3.8484704370181109</v>
      </c>
      <c r="AQ27" s="27" t="e">
        <f>$AP$2+#REF!*_xlfn.STDEV.S(ONE_LAST_QUOTE!$AO$2:$AO$779)</f>
        <v>#REF!</v>
      </c>
      <c r="AR27" s="27" t="e">
        <f>$AP$2-#REF!*_xlfn.STDEV.S(ONE_LAST_QUOTE!$AO$2:$AO$779)</f>
        <v>#REF!</v>
      </c>
      <c r="AT27" s="24"/>
    </row>
    <row r="28" spans="1:46" x14ac:dyDescent="0.3">
      <c r="A28" s="5">
        <v>44099</v>
      </c>
      <c r="B28" s="25">
        <v>483.4</v>
      </c>
      <c r="C28" s="25">
        <v>483.51</v>
      </c>
      <c r="D28" s="25">
        <v>0</v>
      </c>
      <c r="E28" s="25">
        <f t="shared" si="4"/>
        <v>483.51</v>
      </c>
      <c r="F28" s="25">
        <f t="shared" si="0"/>
        <v>-0.11000000000001364</v>
      </c>
      <c r="G28" s="25">
        <v>839.75</v>
      </c>
      <c r="H28" s="25">
        <v>1068.25</v>
      </c>
      <c r="I28" s="26">
        <v>1066.58</v>
      </c>
      <c r="J28" s="27">
        <f t="shared" si="5"/>
        <v>1.6700000000000728</v>
      </c>
      <c r="K28" s="25">
        <v>12195</v>
      </c>
      <c r="L28" s="25">
        <v>12232.91</v>
      </c>
      <c r="M28" s="25">
        <v>0.42999999999999938</v>
      </c>
      <c r="N28" s="25">
        <f t="shared" si="6"/>
        <v>12232.48</v>
      </c>
      <c r="O28" s="25">
        <f t="shared" si="7"/>
        <v>-37.479999999999563</v>
      </c>
      <c r="P28" s="27">
        <v>29.253</v>
      </c>
      <c r="Q28" s="25">
        <v>424</v>
      </c>
      <c r="R28" s="2">
        <f t="shared" si="20"/>
        <v>98.524325570670953</v>
      </c>
      <c r="S28" s="2">
        <f t="shared" si="21"/>
        <v>99.162465441535247</v>
      </c>
      <c r="T28" s="2">
        <f t="shared" si="8"/>
        <v>98.876858710869286</v>
      </c>
      <c r="U28" s="2">
        <f t="shared" si="22"/>
        <v>99.52369611812334</v>
      </c>
      <c r="V28" s="2">
        <f t="shared" si="23"/>
        <v>102.16867469879514</v>
      </c>
      <c r="W28" s="27">
        <f t="shared" si="19"/>
        <v>6.4769778140381096E-3</v>
      </c>
      <c r="X28" s="1">
        <f t="shared" si="9"/>
        <v>9.2598848424065728E-3</v>
      </c>
      <c r="Y28" s="1" t="e">
        <f>X28+#REF!*_xlfn.STDEV.S($W$2:$W$779)</f>
        <v>#REF!</v>
      </c>
      <c r="Z28" s="1" t="e">
        <f>X28-#REF!*_xlfn.STDEV.S($W$2:$W$779)</f>
        <v>#REF!</v>
      </c>
      <c r="AA28" s="2">
        <f t="shared" si="10"/>
        <v>63.813987086429336</v>
      </c>
      <c r="AB28" s="1">
        <f t="shared" si="11"/>
        <v>-3.0639739447764938E-3</v>
      </c>
      <c r="AC28" s="1">
        <f t="shared" si="1"/>
        <v>1.5657522173677294E-3</v>
      </c>
      <c r="AD28" s="1">
        <f t="shared" si="12"/>
        <v>-4.6297261621442232E-3</v>
      </c>
      <c r="AE28" s="1">
        <f t="shared" si="2"/>
        <v>1.54982524116244E-3</v>
      </c>
      <c r="AF28" s="1" t="e">
        <f>AE28+#REF!*_xlfn.STDEV.S($AD$2:$AD$779)</f>
        <v>#REF!</v>
      </c>
      <c r="AG28" s="1" t="e">
        <f>AE28-#REF!*_xlfn.STDEV.S($AD$2:$AD$779)</f>
        <v>#REF!</v>
      </c>
      <c r="AH28" s="24">
        <f t="shared" si="3"/>
        <v>-37.479999999999563</v>
      </c>
      <c r="AI28" s="24">
        <f t="shared" si="13"/>
        <v>1.6700000000000728</v>
      </c>
      <c r="AJ28" s="1">
        <f t="shared" si="14"/>
        <v>-4.6297261621442232E-3</v>
      </c>
      <c r="AK28" s="1">
        <f t="shared" si="15"/>
        <v>1.54982524116244E-3</v>
      </c>
      <c r="AL28" s="1" t="e">
        <f>$AK$2+#REF!*_xlfn.STDEV.S(ONE_LAST_QUOTE!$AJ$2:$AJ$779)</f>
        <v>#REF!</v>
      </c>
      <c r="AM28" s="1" t="e">
        <f>$AK$2-#REF!*_xlfn.STDEV.S(ONE_LAST_QUOTE!$AJ$2:$AJ$779)</f>
        <v>#REF!</v>
      </c>
      <c r="AN28" s="27">
        <f t="shared" si="16"/>
        <v>-22.443113772453852</v>
      </c>
      <c r="AO28" s="24">
        <f t="shared" si="17"/>
        <v>-39.149999999999636</v>
      </c>
      <c r="AP28" s="27">
        <f t="shared" si="18"/>
        <v>-3.8484704370181109</v>
      </c>
      <c r="AQ28" s="27" t="e">
        <f>$AP$2+#REF!*_xlfn.STDEV.S(ONE_LAST_QUOTE!$AO$2:$AO$779)</f>
        <v>#REF!</v>
      </c>
      <c r="AR28" s="27" t="e">
        <f>$AP$2-#REF!*_xlfn.STDEV.S(ONE_LAST_QUOTE!$AO$2:$AO$779)</f>
        <v>#REF!</v>
      </c>
      <c r="AT28" s="24"/>
    </row>
    <row r="29" spans="1:46" x14ac:dyDescent="0.3">
      <c r="A29" s="5">
        <v>44102</v>
      </c>
      <c r="B29" s="25">
        <v>493.3</v>
      </c>
      <c r="C29" s="25">
        <v>493.39</v>
      </c>
      <c r="D29" s="25">
        <v>0</v>
      </c>
      <c r="E29" s="25">
        <f t="shared" si="4"/>
        <v>493.39</v>
      </c>
      <c r="F29" s="25">
        <f t="shared" si="0"/>
        <v>-8.9999999999974989E-2</v>
      </c>
      <c r="G29" s="25">
        <v>859.25</v>
      </c>
      <c r="H29" s="25">
        <v>1088.25</v>
      </c>
      <c r="I29" s="26">
        <v>1089.04</v>
      </c>
      <c r="J29" s="27">
        <f t="shared" si="5"/>
        <v>-0.78999999999996362</v>
      </c>
      <c r="K29" s="25">
        <v>12415</v>
      </c>
      <c r="L29" s="25">
        <v>12462.76</v>
      </c>
      <c r="M29" s="25">
        <v>0.41999999999999937</v>
      </c>
      <c r="N29" s="25">
        <f t="shared" si="6"/>
        <v>12462.34</v>
      </c>
      <c r="O29" s="25">
        <f t="shared" si="7"/>
        <v>-47.340000000000146</v>
      </c>
      <c r="P29" s="27">
        <v>29.094000000000001</v>
      </c>
      <c r="Q29" s="25">
        <v>431.5</v>
      </c>
      <c r="R29" s="2">
        <f t="shared" si="20"/>
        <v>100.36891860733223</v>
      </c>
      <c r="S29" s="2">
        <f t="shared" si="21"/>
        <v>100.95137420718819</v>
      </c>
      <c r="T29" s="2">
        <f t="shared" si="8"/>
        <v>101.19330616944424</v>
      </c>
      <c r="U29" s="2">
        <f t="shared" si="22"/>
        <v>98.982750995134879</v>
      </c>
      <c r="V29" s="2">
        <f t="shared" si="23"/>
        <v>103.97590361445779</v>
      </c>
      <c r="W29" s="27">
        <f t="shared" si="19"/>
        <v>5.8031471090633779E-3</v>
      </c>
      <c r="X29" s="1">
        <f t="shared" si="9"/>
        <v>9.2598848424065728E-3</v>
      </c>
      <c r="Y29" s="1" t="e">
        <f>X29+#REF!*_xlfn.STDEV.S($W$2:$W$779)</f>
        <v>#REF!</v>
      </c>
      <c r="Z29" s="1" t="e">
        <f>X29-#REF!*_xlfn.STDEV.S($W$2:$W$779)</f>
        <v>#REF!</v>
      </c>
      <c r="AA29" s="2">
        <f t="shared" si="10"/>
        <v>58.245559985596174</v>
      </c>
      <c r="AB29" s="1">
        <f t="shared" si="11"/>
        <v>-3.7986445563192904E-3</v>
      </c>
      <c r="AC29" s="1">
        <f t="shared" si="1"/>
        <v>-7.2540953500327225E-4</v>
      </c>
      <c r="AD29" s="1">
        <f t="shared" si="12"/>
        <v>-3.0732350213160181E-3</v>
      </c>
      <c r="AE29" s="1">
        <f t="shared" si="2"/>
        <v>1.54982524116244E-3</v>
      </c>
      <c r="AF29" s="1" t="e">
        <f>AE29+#REF!*_xlfn.STDEV.S($AD$2:$AD$779)</f>
        <v>#REF!</v>
      </c>
      <c r="AG29" s="1" t="e">
        <f>AE29-#REF!*_xlfn.STDEV.S($AD$2:$AD$779)</f>
        <v>#REF!</v>
      </c>
      <c r="AH29" s="24">
        <f t="shared" si="3"/>
        <v>-47.340000000000146</v>
      </c>
      <c r="AI29" s="24">
        <f t="shared" si="13"/>
        <v>-0.78999999999996362</v>
      </c>
      <c r="AJ29" s="1">
        <f t="shared" si="14"/>
        <v>-3.0732350213160181E-3</v>
      </c>
      <c r="AK29" s="1">
        <f t="shared" si="15"/>
        <v>1.54982524116244E-3</v>
      </c>
      <c r="AL29" s="1" t="e">
        <f>$AK$2+#REF!*_xlfn.STDEV.S(ONE_LAST_QUOTE!$AJ$2:$AJ$779)</f>
        <v>#REF!</v>
      </c>
      <c r="AM29" s="1" t="e">
        <f>$AK$2-#REF!*_xlfn.STDEV.S(ONE_LAST_QUOTE!$AJ$2:$AJ$779)</f>
        <v>#REF!</v>
      </c>
      <c r="AN29" s="27">
        <f t="shared" si="16"/>
        <v>59.924050632914337</v>
      </c>
      <c r="AO29" s="24">
        <f t="shared" si="17"/>
        <v>-46.550000000000182</v>
      </c>
      <c r="AP29" s="27">
        <f t="shared" si="18"/>
        <v>-3.8484704370181109</v>
      </c>
      <c r="AQ29" s="27" t="e">
        <f>$AP$2+#REF!*_xlfn.STDEV.S(ONE_LAST_QUOTE!$AO$2:$AO$779)</f>
        <v>#REF!</v>
      </c>
      <c r="AR29" s="27" t="e">
        <f>$AP$2-#REF!*_xlfn.STDEV.S(ONE_LAST_QUOTE!$AO$2:$AO$779)</f>
        <v>#REF!</v>
      </c>
      <c r="AT29" s="24"/>
    </row>
    <row r="30" spans="1:46" x14ac:dyDescent="0.3">
      <c r="A30" s="5">
        <v>44103</v>
      </c>
      <c r="B30" s="25">
        <v>493.1</v>
      </c>
      <c r="C30" s="25">
        <v>493.86</v>
      </c>
      <c r="D30" s="25">
        <v>0</v>
      </c>
      <c r="E30" s="25">
        <f t="shared" si="4"/>
        <v>493.86</v>
      </c>
      <c r="F30" s="25">
        <f t="shared" si="0"/>
        <v>-0.75999999999999091</v>
      </c>
      <c r="G30" s="25">
        <v>862.75</v>
      </c>
      <c r="H30" s="25">
        <v>1092.3599999999999</v>
      </c>
      <c r="I30" s="26">
        <v>1090.33</v>
      </c>
      <c r="J30" s="27">
        <f t="shared" si="5"/>
        <v>2.0299999999999727</v>
      </c>
      <c r="K30" s="25">
        <v>12421</v>
      </c>
      <c r="L30" s="25">
        <v>12467.73</v>
      </c>
      <c r="M30" s="25">
        <v>0.41999999999999937</v>
      </c>
      <c r="N30" s="25">
        <f t="shared" si="6"/>
        <v>12467.31</v>
      </c>
      <c r="O30" s="25">
        <f t="shared" si="7"/>
        <v>-46.309999999999491</v>
      </c>
      <c r="P30" s="27">
        <v>28.998999999999999</v>
      </c>
      <c r="Q30" s="25">
        <v>431</v>
      </c>
      <c r="R30" s="2">
        <f t="shared" si="20"/>
        <v>100.74798247636613</v>
      </c>
      <c r="S30" s="2">
        <f t="shared" si="21"/>
        <v>101.00016262806963</v>
      </c>
      <c r="T30" s="2">
        <f t="shared" si="8"/>
        <v>100.91044520892865</v>
      </c>
      <c r="U30" s="2">
        <f t="shared" si="22"/>
        <v>98.659544789575733</v>
      </c>
      <c r="V30" s="2">
        <f t="shared" si="23"/>
        <v>103.85542168674695</v>
      </c>
      <c r="W30" s="27">
        <f t="shared" si="19"/>
        <v>2.503078925303992E-3</v>
      </c>
      <c r="X30" s="1">
        <f t="shared" si="9"/>
        <v>9.2598848424065728E-3</v>
      </c>
      <c r="Y30" s="1" t="e">
        <f>X30+#REF!*_xlfn.STDEV.S($W$2:$W$779)</f>
        <v>#REF!</v>
      </c>
      <c r="Z30" s="1" t="e">
        <f>X30-#REF!*_xlfn.STDEV.S($W$2:$W$779)</f>
        <v>#REF!</v>
      </c>
      <c r="AA30" s="2">
        <f t="shared" si="10"/>
        <v>25.218015170349872</v>
      </c>
      <c r="AB30" s="1">
        <f t="shared" si="11"/>
        <v>-3.7145141975293383E-3</v>
      </c>
      <c r="AC30" s="1">
        <f t="shared" si="1"/>
        <v>1.8618216503260231E-3</v>
      </c>
      <c r="AD30" s="1">
        <f t="shared" si="12"/>
        <v>-5.5763358478553614E-3</v>
      </c>
      <c r="AE30" s="1">
        <f t="shared" si="2"/>
        <v>1.54982524116244E-3</v>
      </c>
      <c r="AF30" s="1" t="e">
        <f>AE30+#REF!*_xlfn.STDEV.S($AD$2:$AD$779)</f>
        <v>#REF!</v>
      </c>
      <c r="AG30" s="1" t="e">
        <f>AE30-#REF!*_xlfn.STDEV.S($AD$2:$AD$779)</f>
        <v>#REF!</v>
      </c>
      <c r="AH30" s="24">
        <f t="shared" si="3"/>
        <v>-46.309999999999491</v>
      </c>
      <c r="AI30" s="24">
        <f t="shared" si="13"/>
        <v>2.0299999999999727</v>
      </c>
      <c r="AJ30" s="1">
        <f t="shared" si="14"/>
        <v>-5.5763358478553614E-3</v>
      </c>
      <c r="AK30" s="1">
        <f t="shared" si="15"/>
        <v>1.54982524116244E-3</v>
      </c>
      <c r="AL30" s="1" t="e">
        <f>$AK$2+#REF!*_xlfn.STDEV.S(ONE_LAST_QUOTE!$AJ$2:$AJ$779)</f>
        <v>#REF!</v>
      </c>
      <c r="AM30" s="1" t="e">
        <f>$AK$2-#REF!*_xlfn.STDEV.S(ONE_LAST_QUOTE!$AJ$2:$AJ$779)</f>
        <v>#REF!</v>
      </c>
      <c r="AN30" s="27">
        <f t="shared" si="16"/>
        <v>-22.812807881773455</v>
      </c>
      <c r="AO30" s="24">
        <f t="shared" si="17"/>
        <v>-48.339999999999463</v>
      </c>
      <c r="AP30" s="27">
        <f t="shared" si="18"/>
        <v>-3.8484704370181109</v>
      </c>
      <c r="AQ30" s="27" t="e">
        <f>$AP$2+#REF!*_xlfn.STDEV.S(ONE_LAST_QUOTE!$AO$2:$AO$779)</f>
        <v>#REF!</v>
      </c>
      <c r="AR30" s="27" t="e">
        <f>$AP$2-#REF!*_xlfn.STDEV.S(ONE_LAST_QUOTE!$AO$2:$AO$779)</f>
        <v>#REF!</v>
      </c>
      <c r="AT30" s="24"/>
    </row>
    <row r="31" spans="1:46" x14ac:dyDescent="0.3">
      <c r="A31" s="5">
        <v>44104</v>
      </c>
      <c r="B31" s="25">
        <v>493.5</v>
      </c>
      <c r="C31" s="25">
        <v>495.89</v>
      </c>
      <c r="D31" s="25">
        <v>0</v>
      </c>
      <c r="E31" s="25">
        <f t="shared" si="4"/>
        <v>495.89</v>
      </c>
      <c r="F31" s="25">
        <f t="shared" si="0"/>
        <v>-2.3899999999999864</v>
      </c>
      <c r="G31" s="25">
        <v>867</v>
      </c>
      <c r="H31" s="25">
        <v>1090.75</v>
      </c>
      <c r="I31" s="26">
        <v>1094.98</v>
      </c>
      <c r="J31" s="27">
        <f t="shared" si="5"/>
        <v>-4.2300000000000182</v>
      </c>
      <c r="K31" s="25">
        <v>12473</v>
      </c>
      <c r="L31" s="25">
        <v>12515.61</v>
      </c>
      <c r="M31" s="25">
        <v>0.35999999999999938</v>
      </c>
      <c r="N31" s="25">
        <f t="shared" si="6"/>
        <v>12515.25</v>
      </c>
      <c r="O31" s="25">
        <f t="shared" si="7"/>
        <v>-42.25</v>
      </c>
      <c r="P31" s="27">
        <v>28.922999999999998</v>
      </c>
      <c r="Q31" s="25">
        <v>433</v>
      </c>
      <c r="R31" s="2">
        <f t="shared" si="20"/>
        <v>100.59949273691491</v>
      </c>
      <c r="S31" s="2">
        <f t="shared" si="21"/>
        <v>101.42299560904215</v>
      </c>
      <c r="T31" s="2">
        <f t="shared" si="8"/>
        <v>101.08209340286426</v>
      </c>
      <c r="U31" s="2">
        <f t="shared" si="22"/>
        <v>98.400979825128417</v>
      </c>
      <c r="V31" s="2">
        <f t="shared" si="23"/>
        <v>104.33734939759032</v>
      </c>
      <c r="W31" s="27">
        <f t="shared" si="19"/>
        <v>8.1859545184868043E-3</v>
      </c>
      <c r="X31" s="1">
        <f t="shared" si="9"/>
        <v>9.2598848424065728E-3</v>
      </c>
      <c r="Y31" s="1" t="e">
        <f>X31+#REF!*_xlfn.STDEV.S($W$2:$W$779)</f>
        <v>#REF!</v>
      </c>
      <c r="Z31" s="1" t="e">
        <f>X31-#REF!*_xlfn.STDEV.S($W$2:$W$779)</f>
        <v>#REF!</v>
      </c>
      <c r="AA31" s="2">
        <f t="shared" si="10"/>
        <v>82.350287212723572</v>
      </c>
      <c r="AB31" s="1">
        <f t="shared" si="11"/>
        <v>-3.3758814246619123E-3</v>
      </c>
      <c r="AC31" s="1">
        <f t="shared" si="1"/>
        <v>-3.8630842572467241E-3</v>
      </c>
      <c r="AD31" s="1">
        <f t="shared" si="12"/>
        <v>4.8720283258481181E-4</v>
      </c>
      <c r="AE31" s="1">
        <f t="shared" si="2"/>
        <v>1.54982524116244E-3</v>
      </c>
      <c r="AF31" s="1" t="e">
        <f>AE31+#REF!*_xlfn.STDEV.S($AD$2:$AD$779)</f>
        <v>#REF!</v>
      </c>
      <c r="AG31" s="1" t="e">
        <f>AE31-#REF!*_xlfn.STDEV.S($AD$2:$AD$779)</f>
        <v>#REF!</v>
      </c>
      <c r="AH31" s="24">
        <f t="shared" si="3"/>
        <v>-42.25</v>
      </c>
      <c r="AI31" s="24">
        <f t="shared" si="13"/>
        <v>-4.2300000000000182</v>
      </c>
      <c r="AJ31" s="1">
        <f t="shared" si="14"/>
        <v>4.8720283258481181E-4</v>
      </c>
      <c r="AK31" s="1">
        <f t="shared" si="15"/>
        <v>1.54982524116244E-3</v>
      </c>
      <c r="AL31" s="1" t="e">
        <f>$AK$2+#REF!*_xlfn.STDEV.S(ONE_LAST_QUOTE!$AJ$2:$AJ$779)</f>
        <v>#REF!</v>
      </c>
      <c r="AM31" s="1" t="e">
        <f>$AK$2-#REF!*_xlfn.STDEV.S(ONE_LAST_QUOTE!$AJ$2:$AJ$779)</f>
        <v>#REF!</v>
      </c>
      <c r="AN31" s="27">
        <f t="shared" si="16"/>
        <v>9.9881796690306892</v>
      </c>
      <c r="AO31" s="24">
        <f t="shared" si="17"/>
        <v>-38.019999999999982</v>
      </c>
      <c r="AP31" s="27">
        <f t="shared" si="18"/>
        <v>-3.8484704370181109</v>
      </c>
      <c r="AQ31" s="27" t="e">
        <f>$AP$2+#REF!*_xlfn.STDEV.S(ONE_LAST_QUOTE!$AO$2:$AO$779)</f>
        <v>#REF!</v>
      </c>
      <c r="AR31" s="27" t="e">
        <f>$AP$2-#REF!*_xlfn.STDEV.S(ONE_LAST_QUOTE!$AO$2:$AO$779)</f>
        <v>#REF!</v>
      </c>
      <c r="AT31" s="24"/>
    </row>
    <row r="32" spans="1:46" x14ac:dyDescent="0.3">
      <c r="A32" s="5">
        <v>44109</v>
      </c>
      <c r="B32" s="25">
        <v>494.2</v>
      </c>
      <c r="C32" s="25">
        <v>495.79</v>
      </c>
      <c r="D32" s="25">
        <v>0</v>
      </c>
      <c r="E32" s="25">
        <f t="shared" si="4"/>
        <v>495.79</v>
      </c>
      <c r="F32" s="25">
        <f t="shared" si="0"/>
        <v>-1.5900000000000318</v>
      </c>
      <c r="G32" s="25">
        <v>869</v>
      </c>
      <c r="H32" s="25">
        <v>1093</v>
      </c>
      <c r="I32" s="26">
        <v>1096.06</v>
      </c>
      <c r="J32" s="27">
        <f t="shared" si="5"/>
        <v>-3.0599999999999454</v>
      </c>
      <c r="K32" s="25">
        <v>12529</v>
      </c>
      <c r="L32" s="25">
        <v>12548.28</v>
      </c>
      <c r="M32" s="25">
        <v>0.35999999999999938</v>
      </c>
      <c r="N32" s="25">
        <f t="shared" si="6"/>
        <v>12547.92</v>
      </c>
      <c r="O32" s="25">
        <f t="shared" si="7"/>
        <v>-18.920000000000073</v>
      </c>
      <c r="P32" s="27">
        <v>28.731999999999999</v>
      </c>
      <c r="Q32" s="25">
        <v>432.5</v>
      </c>
      <c r="R32" s="2">
        <f t="shared" si="20"/>
        <v>100.80700945353929</v>
      </c>
      <c r="S32" s="2">
        <f t="shared" si="21"/>
        <v>101.87835420393563</v>
      </c>
      <c r="T32" s="2">
        <f t="shared" si="8"/>
        <v>101.56685801416134</v>
      </c>
      <c r="U32" s="2">
        <f t="shared" si="22"/>
        <v>97.751165243425291</v>
      </c>
      <c r="V32" s="2">
        <f t="shared" si="23"/>
        <v>104.21686746987947</v>
      </c>
      <c r="W32" s="27">
        <f t="shared" si="19"/>
        <v>1.0627681112691967E-2</v>
      </c>
      <c r="X32" s="1">
        <f t="shared" si="9"/>
        <v>9.2598848424065728E-3</v>
      </c>
      <c r="Y32" s="1" t="e">
        <f>X32+#REF!*_xlfn.STDEV.S($W$2:$W$779)</f>
        <v>#REF!</v>
      </c>
      <c r="Z32" s="1" t="e">
        <f>X32-#REF!*_xlfn.STDEV.S($W$2:$W$779)</f>
        <v>#REF!</v>
      </c>
      <c r="AA32" s="2">
        <f t="shared" si="10"/>
        <v>107.13447503963351</v>
      </c>
      <c r="AB32" s="1">
        <f t="shared" si="11"/>
        <v>-1.5078196226944445E-3</v>
      </c>
      <c r="AC32" s="1">
        <f t="shared" si="1"/>
        <v>-2.7918179661696857E-3</v>
      </c>
      <c r="AD32" s="1">
        <f t="shared" si="12"/>
        <v>1.2839983434752413E-3</v>
      </c>
      <c r="AE32" s="1">
        <f t="shared" si="2"/>
        <v>1.54982524116244E-3</v>
      </c>
      <c r="AF32" s="1" t="e">
        <f>AE32+#REF!*_xlfn.STDEV.S($AD$2:$AD$779)</f>
        <v>#REF!</v>
      </c>
      <c r="AG32" s="1" t="e">
        <f>AE32-#REF!*_xlfn.STDEV.S($AD$2:$AD$779)</f>
        <v>#REF!</v>
      </c>
      <c r="AH32" s="24">
        <f t="shared" si="3"/>
        <v>-18.920000000000073</v>
      </c>
      <c r="AI32" s="24">
        <f t="shared" si="13"/>
        <v>-3.0599999999999454</v>
      </c>
      <c r="AJ32" s="1">
        <f t="shared" si="14"/>
        <v>1.2839983434752413E-3</v>
      </c>
      <c r="AK32" s="1">
        <f t="shared" si="15"/>
        <v>1.54982524116244E-3</v>
      </c>
      <c r="AL32" s="1" t="e">
        <f>$AK$2+#REF!*_xlfn.STDEV.S(ONE_LAST_QUOTE!$AJ$2:$AJ$779)</f>
        <v>#REF!</v>
      </c>
      <c r="AM32" s="1" t="e">
        <f>$AK$2-#REF!*_xlfn.STDEV.S(ONE_LAST_QUOTE!$AJ$2:$AJ$779)</f>
        <v>#REF!</v>
      </c>
      <c r="AN32" s="27">
        <f t="shared" si="16"/>
        <v>6.1830065359478468</v>
      </c>
      <c r="AO32" s="24">
        <f t="shared" si="17"/>
        <v>-15.860000000000127</v>
      </c>
      <c r="AP32" s="27">
        <f t="shared" si="18"/>
        <v>-3.8484704370181109</v>
      </c>
      <c r="AQ32" s="27" t="e">
        <f>$AP$2+#REF!*_xlfn.STDEV.S(ONE_LAST_QUOTE!$AO$2:$AO$779)</f>
        <v>#REF!</v>
      </c>
      <c r="AR32" s="27" t="e">
        <f>$AP$2-#REF!*_xlfn.STDEV.S(ONE_LAST_QUOTE!$AO$2:$AO$779)</f>
        <v>#REF!</v>
      </c>
      <c r="AT32" s="24"/>
    </row>
    <row r="33" spans="1:46" x14ac:dyDescent="0.3">
      <c r="A33" s="5">
        <v>44110</v>
      </c>
      <c r="B33" s="25">
        <v>500.1</v>
      </c>
      <c r="C33" s="25">
        <v>502.25</v>
      </c>
      <c r="D33" s="25">
        <v>0</v>
      </c>
      <c r="E33" s="25">
        <f t="shared" si="4"/>
        <v>502.25</v>
      </c>
      <c r="F33" s="25">
        <f t="shared" si="0"/>
        <v>-2.1499999999999773</v>
      </c>
      <c r="G33" s="25">
        <v>881.5</v>
      </c>
      <c r="H33" s="25">
        <v>1104.75</v>
      </c>
      <c r="I33" s="26">
        <v>1108.7</v>
      </c>
      <c r="J33" s="27">
        <f t="shared" si="5"/>
        <v>-3.9500000000000455</v>
      </c>
      <c r="K33" s="25">
        <v>12677</v>
      </c>
      <c r="L33" s="25">
        <v>12704.23</v>
      </c>
      <c r="M33" s="25">
        <v>0.35999999999999938</v>
      </c>
      <c r="N33" s="25">
        <f t="shared" si="6"/>
        <v>12703.869999999999</v>
      </c>
      <c r="O33" s="25">
        <f t="shared" si="7"/>
        <v>-26.869999999998981</v>
      </c>
      <c r="P33" s="27">
        <v>28.817</v>
      </c>
      <c r="Q33" s="25">
        <v>439.5</v>
      </c>
      <c r="R33" s="2">
        <f t="shared" si="20"/>
        <v>101.8907078625778</v>
      </c>
      <c r="S33" s="2">
        <f t="shared" si="21"/>
        <v>103.08180191901126</v>
      </c>
      <c r="T33" s="2">
        <f t="shared" si="8"/>
        <v>103.09462755440755</v>
      </c>
      <c r="U33" s="2">
        <f t="shared" si="22"/>
        <v>98.040349743136105</v>
      </c>
      <c r="V33" s="2">
        <f t="shared" si="23"/>
        <v>105.9036144578313</v>
      </c>
      <c r="W33" s="27">
        <f t="shared" si="19"/>
        <v>1.1689918358795959E-2</v>
      </c>
      <c r="X33" s="1">
        <f t="shared" si="9"/>
        <v>9.2598848424065728E-3</v>
      </c>
      <c r="Y33" s="1" t="e">
        <f>X33+#REF!*_xlfn.STDEV.S($W$2:$W$779)</f>
        <v>#REF!</v>
      </c>
      <c r="Z33" s="1" t="e">
        <f>X33-#REF!*_xlfn.STDEV.S($W$2:$W$779)</f>
        <v>#REF!</v>
      </c>
      <c r="AA33" s="2">
        <f t="shared" si="10"/>
        <v>119.10940564334567</v>
      </c>
      <c r="AB33" s="1">
        <f t="shared" si="11"/>
        <v>-2.1151035078286369E-3</v>
      </c>
      <c r="AC33" s="1">
        <f t="shared" si="1"/>
        <v>-3.5627311265446428E-3</v>
      </c>
      <c r="AD33" s="1">
        <f t="shared" si="12"/>
        <v>1.4476276187160059E-3</v>
      </c>
      <c r="AE33" s="1">
        <f t="shared" si="2"/>
        <v>1.54982524116244E-3</v>
      </c>
      <c r="AF33" s="1" t="e">
        <f>AE33+#REF!*_xlfn.STDEV.S($AD$2:$AD$779)</f>
        <v>#REF!</v>
      </c>
      <c r="AG33" s="1" t="e">
        <f>AE33-#REF!*_xlfn.STDEV.S($AD$2:$AD$779)</f>
        <v>#REF!</v>
      </c>
      <c r="AH33" s="24">
        <f t="shared" si="3"/>
        <v>-26.869999999998981</v>
      </c>
      <c r="AI33" s="24">
        <f t="shared" si="13"/>
        <v>-3.9500000000000455</v>
      </c>
      <c r="AJ33" s="1">
        <f t="shared" si="14"/>
        <v>1.4476276187160059E-3</v>
      </c>
      <c r="AK33" s="1">
        <f t="shared" si="15"/>
        <v>1.54982524116244E-3</v>
      </c>
      <c r="AL33" s="1" t="e">
        <f>$AK$2+#REF!*_xlfn.STDEV.S(ONE_LAST_QUOTE!$AJ$2:$AJ$779)</f>
        <v>#REF!</v>
      </c>
      <c r="AM33" s="1" t="e">
        <f>$AK$2-#REF!*_xlfn.STDEV.S(ONE_LAST_QUOTE!$AJ$2:$AJ$779)</f>
        <v>#REF!</v>
      </c>
      <c r="AN33" s="27">
        <f t="shared" si="16"/>
        <v>6.8025316455692844</v>
      </c>
      <c r="AO33" s="24">
        <f t="shared" si="17"/>
        <v>-22.919999999998936</v>
      </c>
      <c r="AP33" s="27">
        <f t="shared" si="18"/>
        <v>-3.8484704370181109</v>
      </c>
      <c r="AQ33" s="27" t="e">
        <f>$AP$2+#REF!*_xlfn.STDEV.S(ONE_LAST_QUOTE!$AO$2:$AO$779)</f>
        <v>#REF!</v>
      </c>
      <c r="AR33" s="27" t="e">
        <f>$AP$2-#REF!*_xlfn.STDEV.S(ONE_LAST_QUOTE!$AO$2:$AO$779)</f>
        <v>#REF!</v>
      </c>
      <c r="AT33" s="24"/>
    </row>
    <row r="34" spans="1:46" x14ac:dyDescent="0.3">
      <c r="A34" s="5">
        <v>44111</v>
      </c>
      <c r="B34" s="25">
        <v>504.8</v>
      </c>
      <c r="C34" s="25">
        <v>504.22</v>
      </c>
      <c r="D34" s="25">
        <v>0</v>
      </c>
      <c r="E34" s="25">
        <f t="shared" si="4"/>
        <v>504.22</v>
      </c>
      <c r="F34" s="25">
        <f t="shared" si="0"/>
        <v>0.57999999999998408</v>
      </c>
      <c r="G34" s="25">
        <v>888.25</v>
      </c>
      <c r="H34" s="25">
        <v>1111.5</v>
      </c>
      <c r="I34" s="26">
        <v>1110.73</v>
      </c>
      <c r="J34" s="27">
        <f t="shared" si="5"/>
        <v>0.76999999999998181</v>
      </c>
      <c r="K34" s="25">
        <v>12754</v>
      </c>
      <c r="L34" s="25">
        <v>12746.37</v>
      </c>
      <c r="M34" s="25">
        <v>0.3299999999999994</v>
      </c>
      <c r="N34" s="25">
        <f t="shared" si="6"/>
        <v>12746.04</v>
      </c>
      <c r="O34" s="25">
        <f t="shared" si="7"/>
        <v>7.9599999999991269</v>
      </c>
      <c r="P34" s="27">
        <v>28.663</v>
      </c>
      <c r="Q34" s="25">
        <v>443</v>
      </c>
      <c r="R34" s="2">
        <f t="shared" si="20"/>
        <v>102.51325801245098</v>
      </c>
      <c r="S34" s="2">
        <f t="shared" si="21"/>
        <v>103.70791998698979</v>
      </c>
      <c r="T34" s="2">
        <f t="shared" si="8"/>
        <v>104.05057710201336</v>
      </c>
      <c r="U34" s="2">
        <f t="shared" si="22"/>
        <v>97.516415473071802</v>
      </c>
      <c r="V34" s="2">
        <f t="shared" si="23"/>
        <v>106.7469879518072</v>
      </c>
      <c r="W34" s="27">
        <f t="shared" si="19"/>
        <v>1.165373140705106E-2</v>
      </c>
      <c r="X34" s="1">
        <f t="shared" si="9"/>
        <v>9.2598848424065728E-3</v>
      </c>
      <c r="Y34" s="1" t="e">
        <f>X34+#REF!*_xlfn.STDEV.S($W$2:$W$779)</f>
        <v>#REF!</v>
      </c>
      <c r="Z34" s="1" t="e">
        <f>X34-#REF!*_xlfn.STDEV.S($W$2:$W$779)</f>
        <v>#REF!</v>
      </c>
      <c r="AA34" s="2">
        <f t="shared" si="10"/>
        <v>119.46619745388176</v>
      </c>
      <c r="AB34" s="1">
        <f t="shared" si="11"/>
        <v>6.2450769023156424E-4</v>
      </c>
      <c r="AC34" s="1">
        <f t="shared" si="1"/>
        <v>6.932377805587153E-4</v>
      </c>
      <c r="AD34" s="1">
        <f t="shared" si="12"/>
        <v>-6.873009032715106E-5</v>
      </c>
      <c r="AE34" s="1">
        <f t="shared" si="2"/>
        <v>1.54982524116244E-3</v>
      </c>
      <c r="AF34" s="1" t="e">
        <f>AE34+#REF!*_xlfn.STDEV.S($AD$2:$AD$779)</f>
        <v>#REF!</v>
      </c>
      <c r="AG34" s="1" t="e">
        <f>AE34-#REF!*_xlfn.STDEV.S($AD$2:$AD$779)</f>
        <v>#REF!</v>
      </c>
      <c r="AH34" s="24">
        <f t="shared" si="3"/>
        <v>7.9599999999991269</v>
      </c>
      <c r="AI34" s="24">
        <f t="shared" si="13"/>
        <v>0.76999999999998181</v>
      </c>
      <c r="AJ34" s="1">
        <f t="shared" si="14"/>
        <v>-6.873009032715106E-5</v>
      </c>
      <c r="AK34" s="1">
        <f t="shared" si="15"/>
        <v>1.54982524116244E-3</v>
      </c>
      <c r="AL34" s="1" t="e">
        <f>$AK$2+#REF!*_xlfn.STDEV.S(ONE_LAST_QUOTE!$AJ$2:$AJ$779)</f>
        <v>#REF!</v>
      </c>
      <c r="AM34" s="1" t="e">
        <f>$AK$2-#REF!*_xlfn.STDEV.S(ONE_LAST_QUOTE!$AJ$2:$AJ$779)</f>
        <v>#REF!</v>
      </c>
      <c r="AN34" s="27">
        <f t="shared" si="16"/>
        <v>10.337662337661447</v>
      </c>
      <c r="AO34" s="24">
        <f t="shared" si="17"/>
        <v>7.1899999999991451</v>
      </c>
      <c r="AP34" s="27">
        <f t="shared" si="18"/>
        <v>-3.8484704370181109</v>
      </c>
      <c r="AQ34" s="27" t="e">
        <f>$AP$2+#REF!*_xlfn.STDEV.S(ONE_LAST_QUOTE!$AO$2:$AO$779)</f>
        <v>#REF!</v>
      </c>
      <c r="AR34" s="27" t="e">
        <f>$AP$2-#REF!*_xlfn.STDEV.S(ONE_LAST_QUOTE!$AO$2:$AO$779)</f>
        <v>#REF!</v>
      </c>
      <c r="AT34" s="24"/>
    </row>
    <row r="35" spans="1:46" x14ac:dyDescent="0.3">
      <c r="A35" s="5">
        <v>44112</v>
      </c>
      <c r="B35" s="25">
        <v>512.70000000000005</v>
      </c>
      <c r="C35" s="25">
        <v>512.16999999999996</v>
      </c>
      <c r="D35" s="25">
        <v>0</v>
      </c>
      <c r="E35" s="25">
        <f t="shared" si="4"/>
        <v>512.16999999999996</v>
      </c>
      <c r="F35" s="25">
        <f t="shared" si="0"/>
        <v>0.5300000000000864</v>
      </c>
      <c r="G35" s="25">
        <v>898.5</v>
      </c>
      <c r="H35" s="25">
        <v>1121.75</v>
      </c>
      <c r="I35" s="26">
        <v>1124.83</v>
      </c>
      <c r="J35" s="27">
        <f t="shared" si="5"/>
        <v>-3.0799999999999272</v>
      </c>
      <c r="K35" s="25">
        <v>12873</v>
      </c>
      <c r="L35" s="25">
        <v>12887.19</v>
      </c>
      <c r="M35" s="25">
        <v>0.3299999999999994</v>
      </c>
      <c r="N35" s="25">
        <f t="shared" si="6"/>
        <v>12886.86</v>
      </c>
      <c r="O35" s="25">
        <f t="shared" si="7"/>
        <v>-13.860000000000582</v>
      </c>
      <c r="P35" s="27">
        <v>28.638000000000002</v>
      </c>
      <c r="Q35" s="25">
        <v>453</v>
      </c>
      <c r="R35" s="2">
        <f t="shared" si="20"/>
        <v>103.45861194373988</v>
      </c>
      <c r="S35" s="2">
        <f t="shared" si="21"/>
        <v>104.67555700113844</v>
      </c>
      <c r="T35" s="2">
        <f t="shared" si="8"/>
        <v>105.33092428155639</v>
      </c>
      <c r="U35" s="2">
        <f t="shared" si="22"/>
        <v>97.43136120845098</v>
      </c>
      <c r="V35" s="2">
        <f t="shared" si="23"/>
        <v>109.15662650602408</v>
      </c>
      <c r="W35" s="27">
        <f t="shared" si="19"/>
        <v>1.1762626953281785E-2</v>
      </c>
      <c r="X35" s="1">
        <f t="shared" si="9"/>
        <v>9.2598848424065728E-3</v>
      </c>
      <c r="Y35" s="1" t="e">
        <f>X35+#REF!*_xlfn.STDEV.S($W$2:$W$779)</f>
        <v>#REF!</v>
      </c>
      <c r="Z35" s="1" t="e">
        <f>X35-#REF!*_xlfn.STDEV.S($W$2:$W$779)</f>
        <v>#REF!</v>
      </c>
      <c r="AA35" s="2">
        <f t="shared" si="10"/>
        <v>121.69450573985614</v>
      </c>
      <c r="AB35" s="1">
        <f t="shared" si="11"/>
        <v>-1.0755141283447312E-3</v>
      </c>
      <c r="AC35" s="1">
        <f t="shared" si="1"/>
        <v>-2.7381915489451095E-3</v>
      </c>
      <c r="AD35" s="1">
        <f t="shared" si="12"/>
        <v>1.6626774206003783E-3</v>
      </c>
      <c r="AE35" s="1">
        <f t="shared" si="2"/>
        <v>1.54982524116244E-3</v>
      </c>
      <c r="AF35" s="1" t="e">
        <f>AE35+#REF!*_xlfn.STDEV.S($AD$2:$AD$779)</f>
        <v>#REF!</v>
      </c>
      <c r="AG35" s="1" t="e">
        <f>AE35-#REF!*_xlfn.STDEV.S($AD$2:$AD$779)</f>
        <v>#REF!</v>
      </c>
      <c r="AH35" s="24">
        <f t="shared" si="3"/>
        <v>-13.860000000000582</v>
      </c>
      <c r="AI35" s="24">
        <f t="shared" si="13"/>
        <v>-3.0799999999999272</v>
      </c>
      <c r="AJ35" s="1">
        <f t="shared" si="14"/>
        <v>1.6626774206003783E-3</v>
      </c>
      <c r="AK35" s="1">
        <f t="shared" si="15"/>
        <v>1.54982524116244E-3</v>
      </c>
      <c r="AL35" s="1" t="e">
        <f>$AK$2+#REF!*_xlfn.STDEV.S(ONE_LAST_QUOTE!$AJ$2:$AJ$779)</f>
        <v>#REF!</v>
      </c>
      <c r="AM35" s="1" t="e">
        <f>$AK$2-#REF!*_xlfn.STDEV.S(ONE_LAST_QUOTE!$AJ$2:$AJ$779)</f>
        <v>#REF!</v>
      </c>
      <c r="AN35" s="27">
        <f t="shared" si="16"/>
        <v>4.5000000000002949</v>
      </c>
      <c r="AO35" s="24">
        <f t="shared" si="17"/>
        <v>-10.780000000000655</v>
      </c>
      <c r="AP35" s="27">
        <f t="shared" si="18"/>
        <v>-3.8484704370181109</v>
      </c>
      <c r="AQ35" s="27" t="e">
        <f>$AP$2+#REF!*_xlfn.STDEV.S(ONE_LAST_QUOTE!$AO$2:$AO$779)</f>
        <v>#REF!</v>
      </c>
      <c r="AR35" s="27" t="e">
        <f>$AP$2-#REF!*_xlfn.STDEV.S(ONE_LAST_QUOTE!$AO$2:$AO$779)</f>
        <v>#REF!</v>
      </c>
      <c r="AT35" s="24"/>
    </row>
    <row r="36" spans="1:46" x14ac:dyDescent="0.3">
      <c r="A36" s="5">
        <v>44116</v>
      </c>
      <c r="B36" s="25">
        <v>514.9</v>
      </c>
      <c r="C36" s="25">
        <v>517.07000000000005</v>
      </c>
      <c r="D36" s="25">
        <v>0</v>
      </c>
      <c r="E36" s="25">
        <f t="shared" si="4"/>
        <v>517.07000000000005</v>
      </c>
      <c r="F36" s="25">
        <f t="shared" si="0"/>
        <v>-2.1700000000000728</v>
      </c>
      <c r="G36" s="25">
        <v>902.25</v>
      </c>
      <c r="H36" s="25">
        <v>1126</v>
      </c>
      <c r="I36" s="26">
        <v>1132.1600000000001</v>
      </c>
      <c r="J36" s="27">
        <f t="shared" si="5"/>
        <v>-6.1600000000000819</v>
      </c>
      <c r="K36" s="25">
        <v>12921</v>
      </c>
      <c r="L36" s="25">
        <v>12955.91</v>
      </c>
      <c r="M36" s="25">
        <v>0.3299999999999994</v>
      </c>
      <c r="N36" s="25">
        <f t="shared" si="6"/>
        <v>12955.58</v>
      </c>
      <c r="O36" s="25">
        <f t="shared" si="7"/>
        <v>-34.579999999999927</v>
      </c>
      <c r="P36" s="27">
        <v>28.599</v>
      </c>
      <c r="Q36" s="25">
        <v>460</v>
      </c>
      <c r="R36" s="2">
        <f t="shared" si="20"/>
        <v>103.8505879640304</v>
      </c>
      <c r="S36" s="2">
        <f t="shared" si="21"/>
        <v>105.06586436818999</v>
      </c>
      <c r="T36" s="2">
        <f t="shared" si="8"/>
        <v>105.12472069414116</v>
      </c>
      <c r="U36" s="2">
        <f t="shared" si="22"/>
        <v>97.298676555642487</v>
      </c>
      <c r="V36" s="2">
        <f t="shared" si="23"/>
        <v>110.8433734939759</v>
      </c>
      <c r="W36" s="27">
        <f t="shared" si="19"/>
        <v>1.1702162000089222E-2</v>
      </c>
      <c r="X36" s="1">
        <f t="shared" si="9"/>
        <v>9.2598848424065728E-3</v>
      </c>
      <c r="Y36" s="1" t="e">
        <f>X36+#REF!*_xlfn.STDEV.S($W$2:$W$779)</f>
        <v>#REF!</v>
      </c>
      <c r="Z36" s="1" t="e">
        <f>X36-#REF!*_xlfn.STDEV.S($W$2:$W$779)</f>
        <v>#REF!</v>
      </c>
      <c r="AA36" s="2">
        <f t="shared" si="10"/>
        <v>121.52764041595958</v>
      </c>
      <c r="AB36" s="1">
        <f t="shared" si="11"/>
        <v>-2.6691201783324197E-3</v>
      </c>
      <c r="AC36" s="1">
        <f t="shared" si="1"/>
        <v>-5.4409270774449557E-3</v>
      </c>
      <c r="AD36" s="1">
        <f t="shared" si="12"/>
        <v>2.7718068991125361E-3</v>
      </c>
      <c r="AE36" s="1">
        <f t="shared" si="2"/>
        <v>1.54982524116244E-3</v>
      </c>
      <c r="AF36" s="1" t="e">
        <f>AE36+#REF!*_xlfn.STDEV.S($AD$2:$AD$779)</f>
        <v>#REF!</v>
      </c>
      <c r="AG36" s="1" t="e">
        <f>AE36-#REF!*_xlfn.STDEV.S($AD$2:$AD$779)</f>
        <v>#REF!</v>
      </c>
      <c r="AH36" s="24">
        <f t="shared" si="3"/>
        <v>-34.579999999999927</v>
      </c>
      <c r="AI36" s="24">
        <f t="shared" si="13"/>
        <v>-6.1600000000000819</v>
      </c>
      <c r="AJ36" s="1">
        <f t="shared" si="14"/>
        <v>2.7718068991125361E-3</v>
      </c>
      <c r="AK36" s="1">
        <f t="shared" si="15"/>
        <v>1.54982524116244E-3</v>
      </c>
      <c r="AL36" s="1" t="e">
        <f>$AK$2+#REF!*_xlfn.STDEV.S(ONE_LAST_QUOTE!$AJ$2:$AJ$779)</f>
        <v>#REF!</v>
      </c>
      <c r="AM36" s="1" t="e">
        <f>$AK$2-#REF!*_xlfn.STDEV.S(ONE_LAST_QUOTE!$AJ$2:$AJ$779)</f>
        <v>#REF!</v>
      </c>
      <c r="AN36" s="27">
        <f t="shared" si="16"/>
        <v>5.6136363636362772</v>
      </c>
      <c r="AO36" s="24">
        <f t="shared" si="17"/>
        <v>-28.419999999999845</v>
      </c>
      <c r="AP36" s="27">
        <f t="shared" si="18"/>
        <v>-3.8484704370181109</v>
      </c>
      <c r="AQ36" s="27" t="e">
        <f>$AP$2+#REF!*_xlfn.STDEV.S(ONE_LAST_QUOTE!$AO$2:$AO$779)</f>
        <v>#REF!</v>
      </c>
      <c r="AR36" s="27" t="e">
        <f>$AP$2-#REF!*_xlfn.STDEV.S(ONE_LAST_QUOTE!$AO$2:$AO$779)</f>
        <v>#REF!</v>
      </c>
      <c r="AT36" s="24"/>
    </row>
    <row r="37" spans="1:46" x14ac:dyDescent="0.3">
      <c r="A37" s="5">
        <v>44117</v>
      </c>
      <c r="B37" s="25">
        <v>514.9</v>
      </c>
      <c r="C37" s="25">
        <v>516.74</v>
      </c>
      <c r="D37" s="25">
        <v>0</v>
      </c>
      <c r="E37" s="25">
        <f t="shared" si="4"/>
        <v>516.74</v>
      </c>
      <c r="F37" s="25">
        <f t="shared" si="0"/>
        <v>-1.8400000000000318</v>
      </c>
      <c r="G37" s="25">
        <v>902.5</v>
      </c>
      <c r="H37" s="25">
        <v>1125.5</v>
      </c>
      <c r="I37" s="26">
        <v>1129.0999999999999</v>
      </c>
      <c r="J37" s="27">
        <f t="shared" si="5"/>
        <v>-3.5999999999999091</v>
      </c>
      <c r="K37" s="25">
        <v>12915</v>
      </c>
      <c r="L37" s="25">
        <v>12947.13</v>
      </c>
      <c r="M37" s="25">
        <v>0.3299999999999994</v>
      </c>
      <c r="N37" s="25">
        <f t="shared" si="6"/>
        <v>12946.8</v>
      </c>
      <c r="O37" s="25">
        <f t="shared" si="7"/>
        <v>-31.799999999999272</v>
      </c>
      <c r="P37" s="27">
        <v>28.742000000000001</v>
      </c>
      <c r="Q37" s="25">
        <v>462</v>
      </c>
      <c r="R37" s="2">
        <f t="shared" si="20"/>
        <v>103.80447313811386</v>
      </c>
      <c r="S37" s="2">
        <f t="shared" si="21"/>
        <v>105.01707594730856</v>
      </c>
      <c r="T37" s="2">
        <f t="shared" si="8"/>
        <v>105.06586436818999</v>
      </c>
      <c r="U37" s="2">
        <f t="shared" si="22"/>
        <v>97.785186949273623</v>
      </c>
      <c r="V37" s="2">
        <f t="shared" si="23"/>
        <v>111.32530120481927</v>
      </c>
      <c r="W37" s="27">
        <f t="shared" si="19"/>
        <v>1.168160458346823E-2</v>
      </c>
      <c r="X37" s="1">
        <f t="shared" si="9"/>
        <v>9.2598848424065728E-3</v>
      </c>
      <c r="Y37" s="1" t="e">
        <f>X37+#REF!*_xlfn.STDEV.S($W$2:$W$779)</f>
        <v>#REF!</v>
      </c>
      <c r="Z37" s="1" t="e">
        <f>X37-#REF!*_xlfn.STDEV.S($W$2:$W$779)</f>
        <v>#REF!</v>
      </c>
      <c r="AA37" s="2">
        <f t="shared" si="10"/>
        <v>121.26028091946921</v>
      </c>
      <c r="AB37" s="1">
        <f t="shared" si="11"/>
        <v>-2.456205394383112E-3</v>
      </c>
      <c r="AC37" s="1">
        <f t="shared" si="1"/>
        <v>-3.1883801257638024E-3</v>
      </c>
      <c r="AD37" s="1">
        <f t="shared" si="12"/>
        <v>7.3217473138069032E-4</v>
      </c>
      <c r="AE37" s="1">
        <f t="shared" si="2"/>
        <v>1.54982524116244E-3</v>
      </c>
      <c r="AF37" s="1" t="e">
        <f>AE37+#REF!*_xlfn.STDEV.S($AD$2:$AD$779)</f>
        <v>#REF!</v>
      </c>
      <c r="AG37" s="1" t="e">
        <f>AE37-#REF!*_xlfn.STDEV.S($AD$2:$AD$779)</f>
        <v>#REF!</v>
      </c>
      <c r="AH37" s="24">
        <f t="shared" si="3"/>
        <v>-31.799999999999272</v>
      </c>
      <c r="AI37" s="24">
        <f t="shared" si="13"/>
        <v>-3.5999999999999091</v>
      </c>
      <c r="AJ37" s="1">
        <f t="shared" si="14"/>
        <v>7.3217473138069032E-4</v>
      </c>
      <c r="AK37" s="1">
        <f t="shared" si="15"/>
        <v>1.54982524116244E-3</v>
      </c>
      <c r="AL37" s="1" t="e">
        <f>$AK$2+#REF!*_xlfn.STDEV.S(ONE_LAST_QUOTE!$AJ$2:$AJ$779)</f>
        <v>#REF!</v>
      </c>
      <c r="AM37" s="1" t="e">
        <f>$AK$2-#REF!*_xlfn.STDEV.S(ONE_LAST_QUOTE!$AJ$2:$AJ$779)</f>
        <v>#REF!</v>
      </c>
      <c r="AN37" s="27">
        <f t="shared" si="16"/>
        <v>8.8333333333333552</v>
      </c>
      <c r="AO37" s="24">
        <f t="shared" si="17"/>
        <v>-28.199999999999363</v>
      </c>
      <c r="AP37" s="27">
        <f t="shared" si="18"/>
        <v>-3.8484704370181109</v>
      </c>
      <c r="AQ37" s="27" t="e">
        <f>$AP$2+#REF!*_xlfn.STDEV.S(ONE_LAST_QUOTE!$AO$2:$AO$779)</f>
        <v>#REF!</v>
      </c>
      <c r="AR37" s="27" t="e">
        <f>$AP$2-#REF!*_xlfn.STDEV.S(ONE_LAST_QUOTE!$AO$2:$AO$779)</f>
        <v>#REF!</v>
      </c>
      <c r="AT37" s="24"/>
    </row>
    <row r="38" spans="1:46" x14ac:dyDescent="0.3">
      <c r="A38" s="5">
        <v>44118</v>
      </c>
      <c r="B38" s="25">
        <v>512.79999999999995</v>
      </c>
      <c r="C38" s="25">
        <v>514.29999999999995</v>
      </c>
      <c r="D38" s="25">
        <v>0</v>
      </c>
      <c r="E38" s="25">
        <f t="shared" si="4"/>
        <v>514.29999999999995</v>
      </c>
      <c r="F38" s="25">
        <f t="shared" si="0"/>
        <v>-1.5</v>
      </c>
      <c r="G38" s="25">
        <v>897.25</v>
      </c>
      <c r="H38" s="25">
        <v>1121.5</v>
      </c>
      <c r="I38" s="26">
        <v>1124.6600000000001</v>
      </c>
      <c r="J38" s="27">
        <f t="shared" si="5"/>
        <v>-3.1600000000000819</v>
      </c>
      <c r="K38" s="25">
        <v>12890</v>
      </c>
      <c r="L38" s="25">
        <v>12919.31</v>
      </c>
      <c r="M38" s="25">
        <v>0.3299999999999994</v>
      </c>
      <c r="N38" s="25">
        <f t="shared" si="6"/>
        <v>12918.98</v>
      </c>
      <c r="O38" s="25">
        <f t="shared" si="7"/>
        <v>-28.979999999999563</v>
      </c>
      <c r="P38" s="27">
        <v>28.753</v>
      </c>
      <c r="Q38" s="25">
        <v>459</v>
      </c>
      <c r="R38" s="2">
        <f t="shared" si="20"/>
        <v>103.43555453078162</v>
      </c>
      <c r="S38" s="2">
        <f t="shared" si="21"/>
        <v>104.81379086030255</v>
      </c>
      <c r="T38" s="2">
        <f t="shared" si="8"/>
        <v>104.58876781079788</v>
      </c>
      <c r="U38" s="2">
        <f t="shared" si="22"/>
        <v>97.822610825706775</v>
      </c>
      <c r="V38" s="2">
        <f t="shared" si="23"/>
        <v>110.60240963855422</v>
      </c>
      <c r="W38" s="27">
        <f t="shared" si="19"/>
        <v>1.3324589748400006E-2</v>
      </c>
      <c r="X38" s="1">
        <f t="shared" si="9"/>
        <v>9.2598848424065728E-3</v>
      </c>
      <c r="Y38" s="1" t="e">
        <f>X38+#REF!*_xlfn.STDEV.S($W$2:$W$779)</f>
        <v>#REF!</v>
      </c>
      <c r="Z38" s="1" t="e">
        <f>X38-#REF!*_xlfn.STDEV.S($W$2:$W$779)</f>
        <v>#REF!</v>
      </c>
      <c r="AA38" s="2">
        <f t="shared" si="10"/>
        <v>137.82363295209308</v>
      </c>
      <c r="AB38" s="1">
        <f t="shared" si="11"/>
        <v>-2.243211151344732E-3</v>
      </c>
      <c r="AC38" s="1">
        <f t="shared" si="1"/>
        <v>-2.8097380541675541E-3</v>
      </c>
      <c r="AD38" s="1">
        <f t="shared" si="12"/>
        <v>5.6652690282282207E-4</v>
      </c>
      <c r="AE38" s="1">
        <f t="shared" si="2"/>
        <v>1.54982524116244E-3</v>
      </c>
      <c r="AF38" s="1" t="e">
        <f>AE38+#REF!*_xlfn.STDEV.S($AD$2:$AD$779)</f>
        <v>#REF!</v>
      </c>
      <c r="AG38" s="1" t="e">
        <f>AE38-#REF!*_xlfn.STDEV.S($AD$2:$AD$779)</f>
        <v>#REF!</v>
      </c>
      <c r="AH38" s="24">
        <f t="shared" si="3"/>
        <v>-28.979999999999563</v>
      </c>
      <c r="AI38" s="24">
        <f t="shared" si="13"/>
        <v>-3.1600000000000819</v>
      </c>
      <c r="AJ38" s="1">
        <f t="shared" si="14"/>
        <v>5.6652690282282207E-4</v>
      </c>
      <c r="AK38" s="1">
        <f t="shared" si="15"/>
        <v>1.54982524116244E-3</v>
      </c>
      <c r="AL38" s="1" t="e">
        <f>$AK$2+#REF!*_xlfn.STDEV.S(ONE_LAST_QUOTE!$AJ$2:$AJ$779)</f>
        <v>#REF!</v>
      </c>
      <c r="AM38" s="1" t="e">
        <f>$AK$2-#REF!*_xlfn.STDEV.S(ONE_LAST_QUOTE!$AJ$2:$AJ$779)</f>
        <v>#REF!</v>
      </c>
      <c r="AN38" s="27">
        <f t="shared" si="16"/>
        <v>9.1708860759489905</v>
      </c>
      <c r="AO38" s="24">
        <f t="shared" si="17"/>
        <v>-25.819999999999482</v>
      </c>
      <c r="AP38" s="27">
        <f t="shared" si="18"/>
        <v>-3.8484704370181109</v>
      </c>
      <c r="AQ38" s="27" t="e">
        <f>$AP$2+#REF!*_xlfn.STDEV.S(ONE_LAST_QUOTE!$AO$2:$AO$779)</f>
        <v>#REF!</v>
      </c>
      <c r="AR38" s="27" t="e">
        <f>$AP$2-#REF!*_xlfn.STDEV.S(ONE_LAST_QUOTE!$AO$2:$AO$779)</f>
        <v>#REF!</v>
      </c>
      <c r="AT38" s="24"/>
    </row>
    <row r="39" spans="1:46" x14ac:dyDescent="0.3">
      <c r="A39" s="5">
        <v>44119</v>
      </c>
      <c r="B39" s="25">
        <v>507.1</v>
      </c>
      <c r="C39" s="25">
        <v>509.82</v>
      </c>
      <c r="D39" s="25">
        <v>0</v>
      </c>
      <c r="E39" s="25">
        <f t="shared" si="4"/>
        <v>509.82</v>
      </c>
      <c r="F39" s="25">
        <f t="shared" si="0"/>
        <v>-2.7199999999999704</v>
      </c>
      <c r="G39" s="25">
        <v>896.5</v>
      </c>
      <c r="H39" s="25">
        <v>1118.75</v>
      </c>
      <c r="I39" s="26">
        <v>1117.3599999999999</v>
      </c>
      <c r="J39" s="27">
        <f t="shared" si="5"/>
        <v>1.3900000000001</v>
      </c>
      <c r="K39" s="25">
        <v>12840</v>
      </c>
      <c r="L39" s="25">
        <v>12827.82</v>
      </c>
      <c r="M39" s="25">
        <v>0.2599999999999994</v>
      </c>
      <c r="N39" s="25">
        <f t="shared" si="6"/>
        <v>12827.56</v>
      </c>
      <c r="O39" s="25">
        <f t="shared" si="7"/>
        <v>12.440000000000509</v>
      </c>
      <c r="P39" s="27">
        <v>28.745999999999999</v>
      </c>
      <c r="Q39" s="25">
        <v>453</v>
      </c>
      <c r="R39" s="2">
        <f t="shared" si="20"/>
        <v>103.1819229882407</v>
      </c>
      <c r="S39" s="2">
        <f t="shared" si="21"/>
        <v>104.40722068629051</v>
      </c>
      <c r="T39" s="2">
        <f t="shared" si="8"/>
        <v>103.6487389728148</v>
      </c>
      <c r="U39" s="2">
        <f t="shared" si="22"/>
        <v>97.798795631612933</v>
      </c>
      <c r="V39" s="2">
        <f t="shared" si="23"/>
        <v>109.15662650602411</v>
      </c>
      <c r="W39" s="27">
        <f t="shared" si="19"/>
        <v>1.1875119813278268E-2</v>
      </c>
      <c r="X39" s="1">
        <f t="shared" si="9"/>
        <v>9.2598848424065728E-3</v>
      </c>
      <c r="Y39" s="1" t="e">
        <f>X39+#REF!*_xlfn.STDEV.S($W$2:$W$779)</f>
        <v>#REF!</v>
      </c>
      <c r="Z39" s="1" t="e">
        <f>X39-#REF!*_xlfn.STDEV.S($W$2:$W$779)</f>
        <v>#REF!</v>
      </c>
      <c r="AA39" s="2">
        <f t="shared" si="10"/>
        <v>122.52976980498147</v>
      </c>
      <c r="AB39" s="1">
        <f t="shared" si="11"/>
        <v>9.6978692752171963E-4</v>
      </c>
      <c r="AC39" s="1">
        <f t="shared" si="1"/>
        <v>1.2440037230615918E-3</v>
      </c>
      <c r="AD39" s="1">
        <f t="shared" si="12"/>
        <v>-2.7421679553987213E-4</v>
      </c>
      <c r="AE39" s="1">
        <f t="shared" si="2"/>
        <v>1.54982524116244E-3</v>
      </c>
      <c r="AF39" s="1" t="e">
        <f>AE39+#REF!*_xlfn.STDEV.S($AD$2:$AD$779)</f>
        <v>#REF!</v>
      </c>
      <c r="AG39" s="1" t="e">
        <f>AE39-#REF!*_xlfn.STDEV.S($AD$2:$AD$779)</f>
        <v>#REF!</v>
      </c>
      <c r="AH39" s="24">
        <f t="shared" si="3"/>
        <v>12.440000000000509</v>
      </c>
      <c r="AI39" s="24">
        <f t="shared" si="13"/>
        <v>1.3900000000001</v>
      </c>
      <c r="AJ39" s="1">
        <f t="shared" si="14"/>
        <v>-2.7421679553987213E-4</v>
      </c>
      <c r="AK39" s="1">
        <f t="shared" si="15"/>
        <v>1.54982524116244E-3</v>
      </c>
      <c r="AL39" s="1" t="e">
        <f>$AK$2+#REF!*_xlfn.STDEV.S(ONE_LAST_QUOTE!$AJ$2:$AJ$779)</f>
        <v>#REF!</v>
      </c>
      <c r="AM39" s="1" t="e">
        <f>$AK$2-#REF!*_xlfn.STDEV.S(ONE_LAST_QUOTE!$AJ$2:$AJ$779)</f>
        <v>#REF!</v>
      </c>
      <c r="AN39" s="27">
        <f t="shared" si="16"/>
        <v>8.9496402877695065</v>
      </c>
      <c r="AO39" s="24">
        <f t="shared" si="17"/>
        <v>11.050000000000409</v>
      </c>
      <c r="AP39" s="27">
        <f t="shared" si="18"/>
        <v>-3.8484704370181109</v>
      </c>
      <c r="AQ39" s="27" t="e">
        <f>$AP$2+#REF!*_xlfn.STDEV.S(ONE_LAST_QUOTE!$AO$2:$AO$779)</f>
        <v>#REF!</v>
      </c>
      <c r="AR39" s="27" t="e">
        <f>$AP$2-#REF!*_xlfn.STDEV.S(ONE_LAST_QUOTE!$AO$2:$AO$779)</f>
        <v>#REF!</v>
      </c>
      <c r="AT39" s="24"/>
    </row>
    <row r="40" spans="1:46" x14ac:dyDescent="0.3">
      <c r="A40" s="5">
        <v>44120</v>
      </c>
      <c r="B40" s="25">
        <v>505.5</v>
      </c>
      <c r="C40" s="25">
        <v>506.65</v>
      </c>
      <c r="D40" s="25">
        <v>0</v>
      </c>
      <c r="E40" s="25">
        <f t="shared" si="4"/>
        <v>506.65</v>
      </c>
      <c r="F40" s="25">
        <f t="shared" si="0"/>
        <v>-1.1499999999999773</v>
      </c>
      <c r="G40" s="25">
        <v>888</v>
      </c>
      <c r="H40" s="25">
        <v>1111.25</v>
      </c>
      <c r="I40" s="26">
        <v>1111.48</v>
      </c>
      <c r="J40" s="27">
        <f t="shared" si="5"/>
        <v>-0.23000000000001819</v>
      </c>
      <c r="K40" s="25">
        <v>12748</v>
      </c>
      <c r="L40" s="25">
        <v>12750.37</v>
      </c>
      <c r="M40" s="25">
        <v>0.2599999999999994</v>
      </c>
      <c r="N40" s="25">
        <f t="shared" si="6"/>
        <v>12750.11</v>
      </c>
      <c r="O40" s="25">
        <f t="shared" si="7"/>
        <v>-2.1100000000005821</v>
      </c>
      <c r="P40" s="27">
        <v>28.782</v>
      </c>
      <c r="Q40" s="25">
        <v>449</v>
      </c>
      <c r="R40" s="2">
        <f t="shared" si="20"/>
        <v>102.49020059949272</v>
      </c>
      <c r="S40" s="2">
        <f t="shared" si="21"/>
        <v>103.65913156610837</v>
      </c>
      <c r="T40" s="2">
        <f t="shared" si="8"/>
        <v>104.07779541889144</v>
      </c>
      <c r="U40" s="2">
        <f t="shared" si="22"/>
        <v>97.921273772666936</v>
      </c>
      <c r="V40" s="2">
        <f t="shared" si="23"/>
        <v>108.19277108433735</v>
      </c>
      <c r="W40" s="27">
        <f t="shared" si="19"/>
        <v>1.1405294943109157E-2</v>
      </c>
      <c r="X40" s="1">
        <f t="shared" si="9"/>
        <v>9.2598848424065728E-3</v>
      </c>
      <c r="Y40" s="1" t="e">
        <f>X40+#REF!*_xlfn.STDEV.S($W$2:$W$779)</f>
        <v>#REF!</v>
      </c>
      <c r="Z40" s="1" t="e">
        <f>X40-#REF!*_xlfn.STDEV.S($W$2:$W$779)</f>
        <v>#REF!</v>
      </c>
      <c r="AA40" s="2">
        <f t="shared" si="10"/>
        <v>116.89309666156475</v>
      </c>
      <c r="AB40" s="1">
        <f t="shared" si="11"/>
        <v>-1.6548876833224043E-4</v>
      </c>
      <c r="AC40" s="1">
        <f t="shared" si="1"/>
        <v>-2.0693129880881183E-4</v>
      </c>
      <c r="AD40" s="1">
        <f t="shared" si="12"/>
        <v>4.1442530476571403E-5</v>
      </c>
      <c r="AE40" s="1">
        <f t="shared" si="2"/>
        <v>1.54982524116244E-3</v>
      </c>
      <c r="AF40" s="1" t="e">
        <f>AE40+#REF!*_xlfn.STDEV.S($AD$2:$AD$779)</f>
        <v>#REF!</v>
      </c>
      <c r="AG40" s="1" t="e">
        <f>AE40-#REF!*_xlfn.STDEV.S($AD$2:$AD$779)</f>
        <v>#REF!</v>
      </c>
      <c r="AH40" s="24">
        <f t="shared" si="3"/>
        <v>-2.1100000000005821</v>
      </c>
      <c r="AI40" s="24">
        <f t="shared" si="13"/>
        <v>-0.23000000000001819</v>
      </c>
      <c r="AJ40" s="1">
        <f t="shared" si="14"/>
        <v>4.1442530476571403E-5</v>
      </c>
      <c r="AK40" s="1">
        <f t="shared" si="15"/>
        <v>1.54982524116244E-3</v>
      </c>
      <c r="AL40" s="1" t="e">
        <f>$AK$2+#REF!*_xlfn.STDEV.S(ONE_LAST_QUOTE!$AJ$2:$AJ$779)</f>
        <v>#REF!</v>
      </c>
      <c r="AM40" s="1" t="e">
        <f>$AK$2-#REF!*_xlfn.STDEV.S(ONE_LAST_QUOTE!$AJ$2:$AJ$779)</f>
        <v>#REF!</v>
      </c>
      <c r="AN40" s="27">
        <f t="shared" si="16"/>
        <v>9.1739130434800664</v>
      </c>
      <c r="AO40" s="24">
        <f t="shared" si="17"/>
        <v>-1.8800000000005639</v>
      </c>
      <c r="AP40" s="27">
        <f t="shared" si="18"/>
        <v>-3.8484704370181109</v>
      </c>
      <c r="AQ40" s="27" t="e">
        <f>$AP$2+#REF!*_xlfn.STDEV.S(ONE_LAST_QUOTE!$AO$2:$AO$779)</f>
        <v>#REF!</v>
      </c>
      <c r="AR40" s="27" t="e">
        <f>$AP$2-#REF!*_xlfn.STDEV.S(ONE_LAST_QUOTE!$AO$2:$AO$779)</f>
        <v>#REF!</v>
      </c>
      <c r="AT40" s="24"/>
    </row>
    <row r="41" spans="1:46" x14ac:dyDescent="0.3">
      <c r="A41" s="5">
        <v>44123</v>
      </c>
      <c r="B41" s="25">
        <v>512.20000000000005</v>
      </c>
      <c r="C41" s="25">
        <v>513.46</v>
      </c>
      <c r="D41" s="25">
        <v>0</v>
      </c>
      <c r="E41" s="25">
        <f t="shared" si="4"/>
        <v>513.46</v>
      </c>
      <c r="F41" s="25">
        <f t="shared" si="0"/>
        <v>-1.2599999999999909</v>
      </c>
      <c r="G41" s="25">
        <v>897.5</v>
      </c>
      <c r="H41" s="25">
        <v>1121</v>
      </c>
      <c r="I41" s="26">
        <v>1123.01</v>
      </c>
      <c r="J41" s="27">
        <f t="shared" si="5"/>
        <v>-2.0099999999999909</v>
      </c>
      <c r="K41" s="25">
        <v>12893</v>
      </c>
      <c r="L41" s="25">
        <v>12908.34</v>
      </c>
      <c r="M41" s="25">
        <v>0.2599999999999994</v>
      </c>
      <c r="N41" s="25">
        <f t="shared" si="6"/>
        <v>12908.08</v>
      </c>
      <c r="O41" s="25">
        <f t="shared" si="7"/>
        <v>-15.079999999999927</v>
      </c>
      <c r="P41" s="27">
        <v>28.728999999999999</v>
      </c>
      <c r="Q41" s="25">
        <v>457.5</v>
      </c>
      <c r="R41" s="2">
        <f t="shared" si="20"/>
        <v>103.3894397048651</v>
      </c>
      <c r="S41" s="2">
        <f t="shared" si="21"/>
        <v>104.83818507074326</v>
      </c>
      <c r="T41" s="2">
        <f t="shared" si="8"/>
        <v>105.03305081733079</v>
      </c>
      <c r="U41" s="2">
        <f t="shared" si="22"/>
        <v>97.740958731670773</v>
      </c>
      <c r="V41" s="2">
        <f t="shared" si="23"/>
        <v>110.2409638554217</v>
      </c>
      <c r="W41" s="27">
        <f t="shared" si="19"/>
        <v>1.4012508144098046E-2</v>
      </c>
      <c r="X41" s="1">
        <f t="shared" si="9"/>
        <v>9.2598848424065728E-3</v>
      </c>
      <c r="Y41" s="1" t="e">
        <f>X41+#REF!*_xlfn.STDEV.S($W$2:$W$779)</f>
        <v>#REF!</v>
      </c>
      <c r="Z41" s="1" t="e">
        <f>X41-#REF!*_xlfn.STDEV.S($W$2:$W$779)</f>
        <v>#REF!</v>
      </c>
      <c r="AA41" s="2">
        <f t="shared" si="10"/>
        <v>144.87453658781675</v>
      </c>
      <c r="AB41" s="1">
        <f t="shared" si="11"/>
        <v>-1.168260500399744E-3</v>
      </c>
      <c r="AC41" s="1">
        <f t="shared" si="1"/>
        <v>-1.7898326818104834E-3</v>
      </c>
      <c r="AD41" s="1">
        <f t="shared" si="12"/>
        <v>6.2157218141073944E-4</v>
      </c>
      <c r="AE41" s="1">
        <f t="shared" si="2"/>
        <v>1.54982524116244E-3</v>
      </c>
      <c r="AF41" s="1" t="e">
        <f>AE41+#REF!*_xlfn.STDEV.S($AD$2:$AD$779)</f>
        <v>#REF!</v>
      </c>
      <c r="AG41" s="1" t="e">
        <f>AE41-#REF!*_xlfn.STDEV.S($AD$2:$AD$779)</f>
        <v>#REF!</v>
      </c>
      <c r="AH41" s="24">
        <f t="shared" si="3"/>
        <v>-15.079999999999927</v>
      </c>
      <c r="AI41" s="24">
        <f t="shared" si="13"/>
        <v>-2.0099999999999909</v>
      </c>
      <c r="AJ41" s="1">
        <f t="shared" si="14"/>
        <v>6.2157218141073944E-4</v>
      </c>
      <c r="AK41" s="1">
        <f t="shared" si="15"/>
        <v>1.54982524116244E-3</v>
      </c>
      <c r="AL41" s="1" t="e">
        <f>$AK$2+#REF!*_xlfn.STDEV.S(ONE_LAST_QUOTE!$AJ$2:$AJ$779)</f>
        <v>#REF!</v>
      </c>
      <c r="AM41" s="1" t="e">
        <f>$AK$2-#REF!*_xlfn.STDEV.S(ONE_LAST_QUOTE!$AJ$2:$AJ$779)</f>
        <v>#REF!</v>
      </c>
      <c r="AN41" s="27">
        <f t="shared" si="16"/>
        <v>7.5024875621890521</v>
      </c>
      <c r="AO41" s="24">
        <f t="shared" si="17"/>
        <v>-13.069999999999936</v>
      </c>
      <c r="AP41" s="27">
        <f t="shared" si="18"/>
        <v>-3.8484704370181109</v>
      </c>
      <c r="AQ41" s="27" t="e">
        <f>$AP$2+#REF!*_xlfn.STDEV.S(ONE_LAST_QUOTE!$AO$2:$AO$779)</f>
        <v>#REF!</v>
      </c>
      <c r="AR41" s="27" t="e">
        <f>$AP$2-#REF!*_xlfn.STDEV.S(ONE_LAST_QUOTE!$AO$2:$AO$779)</f>
        <v>#REF!</v>
      </c>
      <c r="AT41" s="24"/>
    </row>
    <row r="42" spans="1:46" x14ac:dyDescent="0.3">
      <c r="A42" s="5">
        <v>44124</v>
      </c>
      <c r="B42" s="25">
        <v>509.6</v>
      </c>
      <c r="C42" s="25">
        <v>510.43</v>
      </c>
      <c r="D42" s="25">
        <v>0</v>
      </c>
      <c r="E42" s="25">
        <f t="shared" si="4"/>
        <v>510.43</v>
      </c>
      <c r="F42" s="25">
        <f t="shared" si="0"/>
        <v>-0.82999999999998408</v>
      </c>
      <c r="G42" s="25">
        <v>894.25</v>
      </c>
      <c r="H42" s="25">
        <v>1117.5</v>
      </c>
      <c r="I42" s="26">
        <v>1121.46</v>
      </c>
      <c r="J42" s="27">
        <f t="shared" si="5"/>
        <v>-3.9600000000000364</v>
      </c>
      <c r="K42" s="25">
        <v>12855</v>
      </c>
      <c r="L42" s="25">
        <v>12862.37</v>
      </c>
      <c r="M42" s="25">
        <v>0.2599999999999994</v>
      </c>
      <c r="N42" s="25">
        <f t="shared" si="6"/>
        <v>12862.11</v>
      </c>
      <c r="O42" s="25">
        <f t="shared" si="7"/>
        <v>-7.1100000000005821</v>
      </c>
      <c r="P42" s="27">
        <v>28.7</v>
      </c>
      <c r="Q42" s="25">
        <v>451</v>
      </c>
      <c r="R42" s="2">
        <f t="shared" si="20"/>
        <v>103.06663592344938</v>
      </c>
      <c r="S42" s="2">
        <f t="shared" si="21"/>
        <v>104.52919173849412</v>
      </c>
      <c r="T42" s="2">
        <f t="shared" si="8"/>
        <v>104.30601154246538</v>
      </c>
      <c r="U42" s="2">
        <f t="shared" si="22"/>
        <v>97.642295784710612</v>
      </c>
      <c r="V42" s="2">
        <f t="shared" si="23"/>
        <v>108.67469879518073</v>
      </c>
      <c r="W42" s="27">
        <f t="shared" si="19"/>
        <v>1.4190390536575004E-2</v>
      </c>
      <c r="X42" s="1">
        <f t="shared" si="9"/>
        <v>9.2598848424065728E-3</v>
      </c>
      <c r="Y42" s="1" t="e">
        <f>X42+#REF!*_xlfn.STDEV.S($W$2:$W$779)</f>
        <v>#REF!</v>
      </c>
      <c r="Z42" s="1" t="e">
        <f>X42-#REF!*_xlfn.STDEV.S($W$2:$W$779)</f>
        <v>#REF!</v>
      </c>
      <c r="AA42" s="2">
        <f t="shared" si="10"/>
        <v>146.25558150447375</v>
      </c>
      <c r="AB42" s="1">
        <f t="shared" si="11"/>
        <v>-5.5278644017199216E-4</v>
      </c>
      <c r="AC42" s="1">
        <f t="shared" si="1"/>
        <v>-3.5311112300037773E-3</v>
      </c>
      <c r="AD42" s="1">
        <f t="shared" si="12"/>
        <v>2.9783247898317851E-3</v>
      </c>
      <c r="AE42" s="1">
        <f t="shared" si="2"/>
        <v>1.54982524116244E-3</v>
      </c>
      <c r="AF42" s="1" t="e">
        <f>AE42+#REF!*_xlfn.STDEV.S($AD$2:$AD$779)</f>
        <v>#REF!</v>
      </c>
      <c r="AG42" s="1" t="e">
        <f>AE42-#REF!*_xlfn.STDEV.S($AD$2:$AD$779)</f>
        <v>#REF!</v>
      </c>
      <c r="AH42" s="24">
        <f t="shared" si="3"/>
        <v>-7.1100000000005821</v>
      </c>
      <c r="AI42" s="24">
        <f t="shared" si="13"/>
        <v>-3.9600000000000364</v>
      </c>
      <c r="AJ42" s="1">
        <f t="shared" si="14"/>
        <v>2.9783247898317851E-3</v>
      </c>
      <c r="AK42" s="1">
        <f t="shared" si="15"/>
        <v>1.54982524116244E-3</v>
      </c>
      <c r="AL42" s="1" t="e">
        <f>$AK$2+#REF!*_xlfn.STDEV.S(ONE_LAST_QUOTE!$AJ$2:$AJ$779)</f>
        <v>#REF!</v>
      </c>
      <c r="AM42" s="1" t="e">
        <f>$AK$2-#REF!*_xlfn.STDEV.S(ONE_LAST_QUOTE!$AJ$2:$AJ$779)</f>
        <v>#REF!</v>
      </c>
      <c r="AN42" s="27">
        <f t="shared" si="16"/>
        <v>1.795454545454676</v>
      </c>
      <c r="AO42" s="24">
        <f t="shared" si="17"/>
        <v>-3.1500000000005457</v>
      </c>
      <c r="AP42" s="27">
        <f t="shared" si="18"/>
        <v>-3.8484704370181109</v>
      </c>
      <c r="AQ42" s="27" t="e">
        <f>$AP$2+#REF!*_xlfn.STDEV.S(ONE_LAST_QUOTE!$AO$2:$AO$779)</f>
        <v>#REF!</v>
      </c>
      <c r="AR42" s="27" t="e">
        <f>$AP$2-#REF!*_xlfn.STDEV.S(ONE_LAST_QUOTE!$AO$2:$AO$779)</f>
        <v>#REF!</v>
      </c>
      <c r="AT42" s="24"/>
    </row>
    <row r="43" spans="1:46" x14ac:dyDescent="0.3">
      <c r="A43" s="5">
        <v>44125</v>
      </c>
      <c r="B43" s="25">
        <v>508.3</v>
      </c>
      <c r="C43" s="25">
        <v>510.8</v>
      </c>
      <c r="D43" s="25">
        <v>0</v>
      </c>
      <c r="E43" s="25">
        <f t="shared" si="4"/>
        <v>510.8</v>
      </c>
      <c r="F43" s="25">
        <f t="shared" si="0"/>
        <v>-2.5</v>
      </c>
      <c r="G43" s="25">
        <v>896.75</v>
      </c>
      <c r="H43" s="25">
        <v>1119.5</v>
      </c>
      <c r="I43" s="26">
        <v>1120.2</v>
      </c>
      <c r="J43" s="27">
        <f t="shared" si="5"/>
        <v>-0.70000000000004547</v>
      </c>
      <c r="K43" s="25">
        <v>12860</v>
      </c>
      <c r="L43" s="25">
        <v>12877.25</v>
      </c>
      <c r="M43" s="25">
        <v>0.2599999999999994</v>
      </c>
      <c r="N43" s="25">
        <f t="shared" si="6"/>
        <v>12876.99</v>
      </c>
      <c r="O43" s="25">
        <f t="shared" si="7"/>
        <v>-16.989999999999782</v>
      </c>
      <c r="P43" s="27">
        <v>28.678000000000001</v>
      </c>
      <c r="Q43" s="25">
        <v>453</v>
      </c>
      <c r="R43" s="2">
        <f t="shared" si="20"/>
        <v>103.2510952271155</v>
      </c>
      <c r="S43" s="2">
        <f t="shared" si="21"/>
        <v>104.56984875589531</v>
      </c>
      <c r="T43" s="2">
        <f t="shared" si="8"/>
        <v>104.26253563712041</v>
      </c>
      <c r="U43" s="2">
        <f t="shared" si="22"/>
        <v>97.567448031844279</v>
      </c>
      <c r="V43" s="2">
        <f t="shared" si="23"/>
        <v>109.1566265060241</v>
      </c>
      <c r="W43" s="27">
        <f t="shared" si="19"/>
        <v>1.2772295789008625E-2</v>
      </c>
      <c r="X43" s="1">
        <f t="shared" si="9"/>
        <v>9.2598848424065728E-3</v>
      </c>
      <c r="Y43" s="1" t="e">
        <f>X43+#REF!*_xlfn.STDEV.S($W$2:$W$779)</f>
        <v>#REF!</v>
      </c>
      <c r="Z43" s="1" t="e">
        <f>X43-#REF!*_xlfn.STDEV.S($W$2:$W$779)</f>
        <v>#REF!</v>
      </c>
      <c r="AA43" s="2">
        <f t="shared" si="10"/>
        <v>131.87535287798084</v>
      </c>
      <c r="AB43" s="1">
        <f t="shared" si="11"/>
        <v>-1.3194077187292823E-3</v>
      </c>
      <c r="AC43" s="1">
        <f t="shared" si="1"/>
        <v>-6.248884127834721E-4</v>
      </c>
      <c r="AD43" s="1">
        <f t="shared" si="12"/>
        <v>-6.9451930594581024E-4</v>
      </c>
      <c r="AE43" s="1">
        <f t="shared" si="2"/>
        <v>1.54982524116244E-3</v>
      </c>
      <c r="AF43" s="1" t="e">
        <f>AE43+#REF!*_xlfn.STDEV.S($AD$2:$AD$779)</f>
        <v>#REF!</v>
      </c>
      <c r="AG43" s="1" t="e">
        <f>AE43-#REF!*_xlfn.STDEV.S($AD$2:$AD$779)</f>
        <v>#REF!</v>
      </c>
      <c r="AH43" s="24">
        <f t="shared" si="3"/>
        <v>-16.989999999999782</v>
      </c>
      <c r="AI43" s="24">
        <f t="shared" si="13"/>
        <v>-0.70000000000004547</v>
      </c>
      <c r="AJ43" s="1">
        <f t="shared" si="14"/>
        <v>-6.9451930594581024E-4</v>
      </c>
      <c r="AK43" s="1">
        <f t="shared" si="15"/>
        <v>1.54982524116244E-3</v>
      </c>
      <c r="AL43" s="1" t="e">
        <f>$AK$2+#REF!*_xlfn.STDEV.S(ONE_LAST_QUOTE!$AJ$2:$AJ$779)</f>
        <v>#REF!</v>
      </c>
      <c r="AM43" s="1" t="e">
        <f>$AK$2-#REF!*_xlfn.STDEV.S(ONE_LAST_QUOTE!$AJ$2:$AJ$779)</f>
        <v>#REF!</v>
      </c>
      <c r="AN43" s="27">
        <f t="shared" si="16"/>
        <v>24.271428571426682</v>
      </c>
      <c r="AO43" s="24">
        <f t="shared" si="17"/>
        <v>-16.289999999999736</v>
      </c>
      <c r="AP43" s="27">
        <f t="shared" si="18"/>
        <v>-3.8484704370181109</v>
      </c>
      <c r="AQ43" s="27" t="e">
        <f>$AP$2+#REF!*_xlfn.STDEV.S(ONE_LAST_QUOTE!$AO$2:$AO$779)</f>
        <v>#REF!</v>
      </c>
      <c r="AR43" s="27" t="e">
        <f>$AP$2-#REF!*_xlfn.STDEV.S(ONE_LAST_QUOTE!$AO$2:$AO$779)</f>
        <v>#REF!</v>
      </c>
      <c r="AT43" s="24"/>
    </row>
    <row r="44" spans="1:46" x14ac:dyDescent="0.3">
      <c r="A44" s="5">
        <v>44126</v>
      </c>
      <c r="B44" s="25">
        <v>513.6</v>
      </c>
      <c r="C44" s="25">
        <v>513.28</v>
      </c>
      <c r="D44" s="25">
        <v>0</v>
      </c>
      <c r="E44" s="25">
        <f t="shared" si="4"/>
        <v>513.28</v>
      </c>
      <c r="F44" s="25">
        <f t="shared" si="0"/>
        <v>0.32000000000005002</v>
      </c>
      <c r="G44" s="25">
        <v>899.5</v>
      </c>
      <c r="H44" s="25">
        <v>1122.75</v>
      </c>
      <c r="I44" s="26">
        <v>1125.31</v>
      </c>
      <c r="J44" s="27">
        <f t="shared" si="5"/>
        <v>-2.5599999999999454</v>
      </c>
      <c r="K44" s="25">
        <v>12836</v>
      </c>
      <c r="L44" s="25">
        <v>12917.03</v>
      </c>
      <c r="M44" s="25">
        <v>0.15</v>
      </c>
      <c r="N44" s="25">
        <f t="shared" si="6"/>
        <v>12916.880000000001</v>
      </c>
      <c r="O44" s="25">
        <f t="shared" si="7"/>
        <v>-80.880000000001019</v>
      </c>
      <c r="P44" s="27">
        <v>28.713000000000001</v>
      </c>
      <c r="Q44" s="25">
        <v>455</v>
      </c>
      <c r="R44" s="2">
        <f t="shared" si="20"/>
        <v>103.55084159557296</v>
      </c>
      <c r="S44" s="2">
        <f t="shared" si="21"/>
        <v>104.37469507236953</v>
      </c>
      <c r="T44" s="2">
        <f t="shared" si="8"/>
        <v>105.66018949641516</v>
      </c>
      <c r="U44" s="2">
        <f t="shared" si="22"/>
        <v>97.686524002313448</v>
      </c>
      <c r="V44" s="2">
        <f t="shared" si="23"/>
        <v>109.63855421686748</v>
      </c>
      <c r="W44" s="27">
        <f t="shared" si="19"/>
        <v>7.9560287883917447E-3</v>
      </c>
      <c r="X44" s="1">
        <f t="shared" si="9"/>
        <v>9.2598848424065728E-3</v>
      </c>
      <c r="Y44" s="1" t="e">
        <f>X44+#REF!*_xlfn.STDEV.S($W$2:$W$779)</f>
        <v>#REF!</v>
      </c>
      <c r="Z44" s="1" t="e">
        <f>X44-#REF!*_xlfn.STDEV.S($W$2:$W$779)</f>
        <v>#REF!</v>
      </c>
      <c r="AA44" s="2">
        <f t="shared" si="10"/>
        <v>82.385347679657173</v>
      </c>
      <c r="AB44" s="1">
        <f t="shared" si="11"/>
        <v>-6.2615740023907488E-3</v>
      </c>
      <c r="AC44" s="1">
        <f t="shared" si="1"/>
        <v>-2.2749286863174996E-3</v>
      </c>
      <c r="AD44" s="1">
        <f t="shared" si="12"/>
        <v>-3.9866453160732496E-3</v>
      </c>
      <c r="AE44" s="1">
        <f t="shared" si="2"/>
        <v>1.54982524116244E-3</v>
      </c>
      <c r="AF44" s="1" t="e">
        <f>AE44+#REF!*_xlfn.STDEV.S($AD$2:$AD$779)</f>
        <v>#REF!</v>
      </c>
      <c r="AG44" s="1" t="e">
        <f>AE44-#REF!*_xlfn.STDEV.S($AD$2:$AD$779)</f>
        <v>#REF!</v>
      </c>
      <c r="AH44" s="24">
        <f t="shared" si="3"/>
        <v>-80.880000000001019</v>
      </c>
      <c r="AI44" s="24">
        <f t="shared" si="13"/>
        <v>-2.5599999999999454</v>
      </c>
      <c r="AJ44" s="1">
        <f t="shared" si="14"/>
        <v>-3.9866453160732496E-3</v>
      </c>
      <c r="AK44" s="1">
        <f t="shared" si="15"/>
        <v>1.54982524116244E-3</v>
      </c>
      <c r="AL44" s="1" t="e">
        <f>$AK$2+#REF!*_xlfn.STDEV.S(ONE_LAST_QUOTE!$AJ$2:$AJ$779)</f>
        <v>#REF!</v>
      </c>
      <c r="AM44" s="1" t="e">
        <f>$AK$2-#REF!*_xlfn.STDEV.S(ONE_LAST_QUOTE!$AJ$2:$AJ$779)</f>
        <v>#REF!</v>
      </c>
      <c r="AN44" s="27">
        <f t="shared" si="16"/>
        <v>31.593750000001073</v>
      </c>
      <c r="AO44" s="24">
        <f t="shared" si="17"/>
        <v>-78.320000000001073</v>
      </c>
      <c r="AP44" s="27">
        <f t="shared" si="18"/>
        <v>-3.8484704370181109</v>
      </c>
      <c r="AQ44" s="27" t="e">
        <f>$AP$2+#REF!*_xlfn.STDEV.S(ONE_LAST_QUOTE!$AO$2:$AO$779)</f>
        <v>#REF!</v>
      </c>
      <c r="AR44" s="27" t="e">
        <f>$AP$2-#REF!*_xlfn.STDEV.S(ONE_LAST_QUOTE!$AO$2:$AO$779)</f>
        <v>#REF!</v>
      </c>
      <c r="AT44" s="24"/>
    </row>
    <row r="45" spans="1:46" x14ac:dyDescent="0.3">
      <c r="A45" s="5">
        <v>44127</v>
      </c>
      <c r="B45" s="25">
        <v>511.2</v>
      </c>
      <c r="C45" s="25">
        <v>511.44</v>
      </c>
      <c r="D45" s="25">
        <v>0</v>
      </c>
      <c r="E45" s="25">
        <f t="shared" si="4"/>
        <v>511.44</v>
      </c>
      <c r="F45" s="25">
        <f t="shared" si="0"/>
        <v>-0.24000000000000909</v>
      </c>
      <c r="G45" s="25">
        <v>899.5</v>
      </c>
      <c r="H45" s="25">
        <v>1123</v>
      </c>
      <c r="I45" s="26">
        <v>1122.8599999999999</v>
      </c>
      <c r="J45" s="27">
        <f t="shared" si="5"/>
        <v>0.14000000000010004</v>
      </c>
      <c r="K45" s="25">
        <v>12838</v>
      </c>
      <c r="L45" s="25">
        <v>12898.82</v>
      </c>
      <c r="M45" s="25">
        <v>0.15</v>
      </c>
      <c r="N45" s="25">
        <f t="shared" si="6"/>
        <v>12898.67</v>
      </c>
      <c r="O45" s="25">
        <f t="shared" si="7"/>
        <v>-60.670000000000073</v>
      </c>
      <c r="P45" s="27">
        <v>28.617999999999999</v>
      </c>
      <c r="Q45" s="25">
        <v>452</v>
      </c>
      <c r="R45" s="2">
        <f t="shared" si="20"/>
        <v>103.57389900853123</v>
      </c>
      <c r="S45" s="2">
        <f t="shared" si="21"/>
        <v>104.39095787933002</v>
      </c>
      <c r="T45" s="2">
        <f t="shared" si="8"/>
        <v>103.88696285240519</v>
      </c>
      <c r="U45" s="2">
        <f t="shared" si="22"/>
        <v>97.363317796754288</v>
      </c>
      <c r="V45" s="2">
        <f t="shared" si="23"/>
        <v>108.91566265060241</v>
      </c>
      <c r="W45" s="27">
        <f t="shared" si="19"/>
        <v>7.8886561056419335E-3</v>
      </c>
      <c r="X45" s="1">
        <f t="shared" si="9"/>
        <v>9.2598848424065728E-3</v>
      </c>
      <c r="Y45" s="1" t="e">
        <f>X45+#REF!*_xlfn.STDEV.S($W$2:$W$779)</f>
        <v>#REF!</v>
      </c>
      <c r="Z45" s="1" t="e">
        <f>X45-#REF!*_xlfn.STDEV.S($W$2:$W$779)</f>
        <v>#REF!</v>
      </c>
      <c r="AA45" s="2">
        <f t="shared" si="10"/>
        <v>81.705887079878892</v>
      </c>
      <c r="AB45" s="1">
        <f t="shared" si="11"/>
        <v>-4.7035857185275748E-3</v>
      </c>
      <c r="AC45" s="1">
        <f t="shared" si="1"/>
        <v>1.2468161658630645E-4</v>
      </c>
      <c r="AD45" s="1">
        <f t="shared" si="12"/>
        <v>-4.8282673351138809E-3</v>
      </c>
      <c r="AE45" s="1">
        <f t="shared" si="2"/>
        <v>1.54982524116244E-3</v>
      </c>
      <c r="AF45" s="1" t="e">
        <f>AE45+#REF!*_xlfn.STDEV.S($AD$2:$AD$779)</f>
        <v>#REF!</v>
      </c>
      <c r="AG45" s="1" t="e">
        <f>AE45-#REF!*_xlfn.STDEV.S($AD$2:$AD$779)</f>
        <v>#REF!</v>
      </c>
      <c r="AH45" s="24">
        <f t="shared" si="3"/>
        <v>-60.670000000000073</v>
      </c>
      <c r="AI45" s="24">
        <f t="shared" si="13"/>
        <v>0.14000000000010004</v>
      </c>
      <c r="AJ45" s="1">
        <f t="shared" si="14"/>
        <v>-4.8282673351138809E-3</v>
      </c>
      <c r="AK45" s="1">
        <f t="shared" si="15"/>
        <v>1.54982524116244E-3</v>
      </c>
      <c r="AL45" s="1" t="e">
        <f>$AK$2+#REF!*_xlfn.STDEV.S(ONE_LAST_QUOTE!$AJ$2:$AJ$779)</f>
        <v>#REF!</v>
      </c>
      <c r="AM45" s="1" t="e">
        <f>$AK$2-#REF!*_xlfn.STDEV.S(ONE_LAST_QUOTE!$AJ$2:$AJ$779)</f>
        <v>#REF!</v>
      </c>
      <c r="AN45" s="27">
        <f t="shared" si="16"/>
        <v>-433.35714285683372</v>
      </c>
      <c r="AO45" s="24">
        <f t="shared" si="17"/>
        <v>-60.810000000000173</v>
      </c>
      <c r="AP45" s="27">
        <f t="shared" si="18"/>
        <v>-3.8484704370181109</v>
      </c>
      <c r="AQ45" s="27" t="e">
        <f>$AP$2+#REF!*_xlfn.STDEV.S(ONE_LAST_QUOTE!$AO$2:$AO$779)</f>
        <v>#REF!</v>
      </c>
      <c r="AR45" s="27" t="e">
        <f>$AP$2-#REF!*_xlfn.STDEV.S(ONE_LAST_QUOTE!$AO$2:$AO$779)</f>
        <v>#REF!</v>
      </c>
      <c r="AT45" s="24"/>
    </row>
    <row r="46" spans="1:46" x14ac:dyDescent="0.3">
      <c r="A46" s="5">
        <v>44131</v>
      </c>
      <c r="B46" s="25">
        <v>508.3</v>
      </c>
      <c r="C46" s="25">
        <v>509.97</v>
      </c>
      <c r="D46" s="25">
        <v>0</v>
      </c>
      <c r="E46" s="25">
        <f t="shared" si="4"/>
        <v>509.97</v>
      </c>
      <c r="F46" s="25">
        <f t="shared" si="0"/>
        <v>-1.6700000000000159</v>
      </c>
      <c r="G46" s="25">
        <v>896.5</v>
      </c>
      <c r="H46" s="25">
        <v>1120</v>
      </c>
      <c r="I46" s="26">
        <v>1123.1500000000001</v>
      </c>
      <c r="J46" s="27">
        <f t="shared" si="5"/>
        <v>-3.1500000000000909</v>
      </c>
      <c r="K46" s="25">
        <v>12808</v>
      </c>
      <c r="L46" s="25">
        <v>12875.01</v>
      </c>
      <c r="M46" s="25">
        <v>0.15</v>
      </c>
      <c r="N46" s="25">
        <f t="shared" si="6"/>
        <v>12874.86</v>
      </c>
      <c r="O46" s="25">
        <f t="shared" si="7"/>
        <v>-66.860000000000582</v>
      </c>
      <c r="P46" s="27">
        <v>28.588999999999999</v>
      </c>
      <c r="Q46" s="25">
        <v>447</v>
      </c>
      <c r="R46" s="2">
        <f t="shared" si="20"/>
        <v>103.29721005303203</v>
      </c>
      <c r="S46" s="2">
        <f t="shared" si="21"/>
        <v>104.14701577492279</v>
      </c>
      <c r="T46" s="2">
        <f t="shared" si="8"/>
        <v>103.79875565348875</v>
      </c>
      <c r="U46" s="2">
        <f t="shared" si="22"/>
        <v>97.264654849794127</v>
      </c>
      <c r="V46" s="2">
        <f t="shared" si="23"/>
        <v>107.71084337349399</v>
      </c>
      <c r="W46" s="27">
        <f t="shared" si="19"/>
        <v>8.2268022675004993E-3</v>
      </c>
      <c r="X46" s="1">
        <f t="shared" si="9"/>
        <v>9.2598848424065728E-3</v>
      </c>
      <c r="Y46" s="1" t="e">
        <f>X46+#REF!*_xlfn.STDEV.S($W$2:$W$779)</f>
        <v>#REF!</v>
      </c>
      <c r="Z46" s="1" t="e">
        <f>X46-#REF!*_xlfn.STDEV.S($W$2:$W$779)</f>
        <v>#REF!</v>
      </c>
      <c r="AA46" s="2">
        <f t="shared" si="10"/>
        <v>84.980572189076042</v>
      </c>
      <c r="AB46" s="1">
        <f t="shared" si="11"/>
        <v>-5.1930661770303197E-3</v>
      </c>
      <c r="AC46" s="1">
        <f t="shared" si="1"/>
        <v>-2.8046120286694481E-3</v>
      </c>
      <c r="AD46" s="1">
        <f t="shared" si="12"/>
        <v>-2.3884541483608717E-3</v>
      </c>
      <c r="AE46" s="1">
        <f t="shared" si="2"/>
        <v>1.54982524116244E-3</v>
      </c>
      <c r="AF46" s="1" t="e">
        <f>AE46+#REF!*_xlfn.STDEV.S($AD$2:$AD$779)</f>
        <v>#REF!</v>
      </c>
      <c r="AG46" s="1" t="e">
        <f>AE46-#REF!*_xlfn.STDEV.S($AD$2:$AD$779)</f>
        <v>#REF!</v>
      </c>
      <c r="AH46" s="24">
        <f t="shared" si="3"/>
        <v>-66.860000000000582</v>
      </c>
      <c r="AI46" s="24">
        <f t="shared" si="13"/>
        <v>-3.1500000000000909</v>
      </c>
      <c r="AJ46" s="1">
        <f t="shared" si="14"/>
        <v>-2.3884541483608717E-3</v>
      </c>
      <c r="AK46" s="1">
        <f t="shared" si="15"/>
        <v>1.54982524116244E-3</v>
      </c>
      <c r="AL46" s="1" t="e">
        <f>$AK$2+#REF!*_xlfn.STDEV.S(ONE_LAST_QUOTE!$AJ$2:$AJ$779)</f>
        <v>#REF!</v>
      </c>
      <c r="AM46" s="1" t="e">
        <f>$AK$2-#REF!*_xlfn.STDEV.S(ONE_LAST_QUOTE!$AJ$2:$AJ$779)</f>
        <v>#REF!</v>
      </c>
      <c r="AN46" s="27">
        <f t="shared" si="16"/>
        <v>21.225396825396398</v>
      </c>
      <c r="AO46" s="24">
        <f t="shared" si="17"/>
        <v>-63.710000000000491</v>
      </c>
      <c r="AP46" s="27">
        <f t="shared" si="18"/>
        <v>-3.8484704370181109</v>
      </c>
      <c r="AQ46" s="27" t="e">
        <f>$AP$2+#REF!*_xlfn.STDEV.S(ONE_LAST_QUOTE!$AO$2:$AO$779)</f>
        <v>#REF!</v>
      </c>
      <c r="AR46" s="27" t="e">
        <f>$AP$2-#REF!*_xlfn.STDEV.S(ONE_LAST_QUOTE!$AO$2:$AO$779)</f>
        <v>#REF!</v>
      </c>
      <c r="AT46" s="24"/>
    </row>
    <row r="47" spans="1:46" x14ac:dyDescent="0.3">
      <c r="A47" s="5">
        <v>44132</v>
      </c>
      <c r="B47" s="25">
        <v>503.8</v>
      </c>
      <c r="C47" s="25">
        <v>506.78</v>
      </c>
      <c r="D47" s="25">
        <v>0</v>
      </c>
      <c r="E47" s="25">
        <f t="shared" si="4"/>
        <v>506.78</v>
      </c>
      <c r="F47" s="25">
        <f t="shared" si="0"/>
        <v>-2.9799999999999613</v>
      </c>
      <c r="G47" s="25">
        <v>891.75</v>
      </c>
      <c r="H47" s="25">
        <v>1116</v>
      </c>
      <c r="I47" s="26">
        <v>1115.8499999999999</v>
      </c>
      <c r="J47" s="27">
        <f t="shared" si="5"/>
        <v>0.15000000000009095</v>
      </c>
      <c r="K47" s="25">
        <v>12743</v>
      </c>
      <c r="L47" s="25">
        <v>12793.75</v>
      </c>
      <c r="M47" s="25">
        <v>0.15</v>
      </c>
      <c r="N47" s="25">
        <f t="shared" si="6"/>
        <v>12793.6</v>
      </c>
      <c r="O47" s="25">
        <f t="shared" si="7"/>
        <v>-50.600000000000364</v>
      </c>
      <c r="P47" s="27">
        <v>28.597000000000001</v>
      </c>
      <c r="Q47" s="25">
        <v>444</v>
      </c>
      <c r="R47" s="2">
        <f t="shared" si="20"/>
        <v>102.92829144569977</v>
      </c>
      <c r="S47" s="2">
        <f t="shared" si="21"/>
        <v>103.61847454870716</v>
      </c>
      <c r="T47" s="2">
        <f t="shared" si="8"/>
        <v>103.2249981259219</v>
      </c>
      <c r="U47" s="2">
        <f t="shared" si="22"/>
        <v>97.291872214472804</v>
      </c>
      <c r="V47" s="2">
        <f t="shared" si="23"/>
        <v>106.98795180722892</v>
      </c>
      <c r="W47" s="27">
        <f t="shared" si="19"/>
        <v>6.7054751741555396E-3</v>
      </c>
      <c r="X47" s="1">
        <f t="shared" si="9"/>
        <v>9.2598848424065728E-3</v>
      </c>
      <c r="Y47" s="1" t="e">
        <f>X47+#REF!*_xlfn.STDEV.S($W$2:$W$779)</f>
        <v>#REF!</v>
      </c>
      <c r="Z47" s="1" t="e">
        <f>X47-#REF!*_xlfn.STDEV.S($W$2:$W$779)</f>
        <v>#REF!</v>
      </c>
      <c r="AA47" s="2">
        <f t="shared" si="10"/>
        <v>69.018310300738506</v>
      </c>
      <c r="AB47" s="1">
        <f t="shared" si="11"/>
        <v>-3.955102551275666E-3</v>
      </c>
      <c r="AC47" s="1">
        <f t="shared" si="1"/>
        <v>1.3442667025145939E-4</v>
      </c>
      <c r="AD47" s="1">
        <f t="shared" si="12"/>
        <v>-4.0895292215271254E-3</v>
      </c>
      <c r="AE47" s="1">
        <f t="shared" si="2"/>
        <v>1.54982524116244E-3</v>
      </c>
      <c r="AF47" s="1" t="e">
        <f>AE47+#REF!*_xlfn.STDEV.S($AD$2:$AD$779)</f>
        <v>#REF!</v>
      </c>
      <c r="AG47" s="1" t="e">
        <f>AE47-#REF!*_xlfn.STDEV.S($AD$2:$AD$779)</f>
        <v>#REF!</v>
      </c>
      <c r="AH47" s="24">
        <f t="shared" si="3"/>
        <v>-50.600000000000364</v>
      </c>
      <c r="AI47" s="24">
        <f t="shared" si="13"/>
        <v>0.15000000000009095</v>
      </c>
      <c r="AJ47" s="1">
        <f t="shared" si="14"/>
        <v>-4.0895292215271254E-3</v>
      </c>
      <c r="AK47" s="1">
        <f t="shared" si="15"/>
        <v>1.54982524116244E-3</v>
      </c>
      <c r="AL47" s="1" t="e">
        <f>$AK$2+#REF!*_xlfn.STDEV.S(ONE_LAST_QUOTE!$AJ$2:$AJ$779)</f>
        <v>#REF!</v>
      </c>
      <c r="AM47" s="1" t="e">
        <f>$AK$2-#REF!*_xlfn.STDEV.S(ONE_LAST_QUOTE!$AJ$2:$AJ$779)</f>
        <v>#REF!</v>
      </c>
      <c r="AN47" s="27">
        <f t="shared" si="16"/>
        <v>-337.33333333313124</v>
      </c>
      <c r="AO47" s="24">
        <f t="shared" si="17"/>
        <v>-50.750000000000455</v>
      </c>
      <c r="AP47" s="27">
        <f t="shared" si="18"/>
        <v>-3.8484704370181109</v>
      </c>
      <c r="AQ47" s="27" t="e">
        <f>$AP$2+#REF!*_xlfn.STDEV.S(ONE_LAST_QUOTE!$AO$2:$AO$779)</f>
        <v>#REF!</v>
      </c>
      <c r="AR47" s="27" t="e">
        <f>$AP$2-#REF!*_xlfn.STDEV.S(ONE_LAST_QUOTE!$AO$2:$AO$779)</f>
        <v>#REF!</v>
      </c>
      <c r="AT47" s="24"/>
    </row>
    <row r="48" spans="1:46" x14ac:dyDescent="0.3">
      <c r="A48" s="5">
        <v>44133</v>
      </c>
      <c r="B48" s="25">
        <v>501</v>
      </c>
      <c r="C48" s="25">
        <v>500.59</v>
      </c>
      <c r="D48" s="25">
        <v>0</v>
      </c>
      <c r="E48" s="25">
        <f t="shared" si="4"/>
        <v>500.59</v>
      </c>
      <c r="F48" s="25">
        <f t="shared" si="0"/>
        <v>0.41000000000002501</v>
      </c>
      <c r="G48" s="25">
        <v>878.5</v>
      </c>
      <c r="H48" s="25">
        <v>1104.8800000000001</v>
      </c>
      <c r="I48" s="26">
        <v>1103.6500000000001</v>
      </c>
      <c r="J48" s="27">
        <f t="shared" si="5"/>
        <v>1.2300000000000182</v>
      </c>
      <c r="K48" s="25">
        <v>12603</v>
      </c>
      <c r="L48" s="25">
        <v>12662.91</v>
      </c>
      <c r="M48" s="25">
        <v>0.15</v>
      </c>
      <c r="N48" s="25">
        <f t="shared" si="6"/>
        <v>12662.76</v>
      </c>
      <c r="O48" s="25">
        <f t="shared" si="7"/>
        <v>-59.760000000000218</v>
      </c>
      <c r="P48" s="27">
        <v>28.597000000000001</v>
      </c>
      <c r="Q48" s="25">
        <v>437</v>
      </c>
      <c r="R48" s="2">
        <f t="shared" si="20"/>
        <v>101.90269771731612</v>
      </c>
      <c r="S48" s="2">
        <f t="shared" si="21"/>
        <v>102.48007806147345</v>
      </c>
      <c r="T48" s="2">
        <f t="shared" si="8"/>
        <v>103.04258783029432</v>
      </c>
      <c r="U48" s="2">
        <f t="shared" si="22"/>
        <v>97.291872214472804</v>
      </c>
      <c r="V48" s="2">
        <f t="shared" si="23"/>
        <v>105.30120481927712</v>
      </c>
      <c r="W48" s="27">
        <f t="shared" si="19"/>
        <v>5.6659966526011463E-3</v>
      </c>
      <c r="X48" s="1">
        <f t="shared" si="9"/>
        <v>9.2598848424065728E-3</v>
      </c>
      <c r="Y48" s="1" t="e">
        <f>X48+#REF!*_xlfn.STDEV.S($W$2:$W$779)</f>
        <v>#REF!</v>
      </c>
      <c r="Z48" s="1" t="e">
        <f>X48-#REF!*_xlfn.STDEV.S($W$2:$W$779)</f>
        <v>#REF!</v>
      </c>
      <c r="AA48" s="2">
        <f t="shared" si="10"/>
        <v>57.738034415733352</v>
      </c>
      <c r="AB48" s="1">
        <f t="shared" si="11"/>
        <v>-4.7193502838243969E-3</v>
      </c>
      <c r="AC48" s="1">
        <f t="shared" si="1"/>
        <v>1.1144837584379269E-3</v>
      </c>
      <c r="AD48" s="1">
        <f t="shared" si="12"/>
        <v>-5.8338340422623234E-3</v>
      </c>
      <c r="AE48" s="1">
        <f t="shared" si="2"/>
        <v>1.54982524116244E-3</v>
      </c>
      <c r="AF48" s="1" t="e">
        <f>AE48+#REF!*_xlfn.STDEV.S($AD$2:$AD$779)</f>
        <v>#REF!</v>
      </c>
      <c r="AG48" s="1" t="e">
        <f>AE48-#REF!*_xlfn.STDEV.S($AD$2:$AD$779)</f>
        <v>#REF!</v>
      </c>
      <c r="AH48" s="24">
        <f t="shared" si="3"/>
        <v>-59.760000000000218</v>
      </c>
      <c r="AI48" s="24">
        <f t="shared" si="13"/>
        <v>1.2300000000000182</v>
      </c>
      <c r="AJ48" s="1">
        <f t="shared" si="14"/>
        <v>-5.8338340422623234E-3</v>
      </c>
      <c r="AK48" s="1">
        <f t="shared" si="15"/>
        <v>1.54982524116244E-3</v>
      </c>
      <c r="AL48" s="1" t="e">
        <f>$AK$2+#REF!*_xlfn.STDEV.S(ONE_LAST_QUOTE!$AJ$2:$AJ$779)</f>
        <v>#REF!</v>
      </c>
      <c r="AM48" s="1" t="e">
        <f>$AK$2-#REF!*_xlfn.STDEV.S(ONE_LAST_QUOTE!$AJ$2:$AJ$779)</f>
        <v>#REF!</v>
      </c>
      <c r="AN48" s="27">
        <f t="shared" si="16"/>
        <v>-48.585365853657997</v>
      </c>
      <c r="AO48" s="24">
        <f t="shared" si="17"/>
        <v>-60.990000000000236</v>
      </c>
      <c r="AP48" s="27">
        <f t="shared" si="18"/>
        <v>-3.8484704370181109</v>
      </c>
      <c r="AQ48" s="27" t="e">
        <f>$AP$2+#REF!*_xlfn.STDEV.S(ONE_LAST_QUOTE!$AO$2:$AO$779)</f>
        <v>#REF!</v>
      </c>
      <c r="AR48" s="27" t="e">
        <f>$AP$2-#REF!*_xlfn.STDEV.S(ONE_LAST_QUOTE!$AO$2:$AO$779)</f>
        <v>#REF!</v>
      </c>
      <c r="AT48" s="24"/>
    </row>
    <row r="49" spans="1:46" x14ac:dyDescent="0.3">
      <c r="A49" s="5">
        <v>44134</v>
      </c>
      <c r="B49" s="25">
        <v>491.4</v>
      </c>
      <c r="C49" s="25">
        <v>496.13</v>
      </c>
      <c r="D49" s="25">
        <v>0</v>
      </c>
      <c r="E49" s="25">
        <f t="shared" si="4"/>
        <v>496.13</v>
      </c>
      <c r="F49" s="25">
        <f t="shared" si="0"/>
        <v>-4.7300000000000182</v>
      </c>
      <c r="G49" s="25">
        <v>866.25</v>
      </c>
      <c r="H49" s="25">
        <v>1084</v>
      </c>
      <c r="I49" s="26">
        <v>1095.3399999999999</v>
      </c>
      <c r="J49" s="27">
        <f t="shared" si="5"/>
        <v>-11.339999999999918</v>
      </c>
      <c r="K49" s="25">
        <v>12413</v>
      </c>
      <c r="L49" s="25">
        <v>12546.34</v>
      </c>
      <c r="M49" s="25">
        <v>0.09</v>
      </c>
      <c r="N49" s="25">
        <f t="shared" si="6"/>
        <v>12546.25</v>
      </c>
      <c r="O49" s="25">
        <f t="shared" si="7"/>
        <v>-133.25</v>
      </c>
      <c r="P49" s="27">
        <v>28.584</v>
      </c>
      <c r="Q49" s="25">
        <v>432</v>
      </c>
      <c r="R49" s="2">
        <f t="shared" si="20"/>
        <v>99.976942587041719</v>
      </c>
      <c r="S49" s="2">
        <f t="shared" si="21"/>
        <v>100.93511140022771</v>
      </c>
      <c r="T49" s="2">
        <f t="shared" si="8"/>
        <v>100.51638794293024</v>
      </c>
      <c r="U49" s="2">
        <f t="shared" si="22"/>
        <v>97.247643996869968</v>
      </c>
      <c r="V49" s="2">
        <f t="shared" si="23"/>
        <v>104.09638554216869</v>
      </c>
      <c r="W49" s="27">
        <f t="shared" si="19"/>
        <v>9.5838979307834027E-3</v>
      </c>
      <c r="X49" s="1">
        <f t="shared" si="9"/>
        <v>9.2598848424065728E-3</v>
      </c>
      <c r="Y49" s="1" t="e">
        <f>X49+#REF!*_xlfn.STDEV.S($W$2:$W$779)</f>
        <v>#REF!</v>
      </c>
      <c r="Z49" s="1" t="e">
        <f>X49-#REF!*_xlfn.STDEV.S($W$2:$W$779)</f>
        <v>#REF!</v>
      </c>
      <c r="AA49" s="2">
        <f t="shared" si="10"/>
        <v>95.816881318599201</v>
      </c>
      <c r="AB49" s="1">
        <f t="shared" si="11"/>
        <v>-1.0620703397429512E-2</v>
      </c>
      <c r="AC49" s="1">
        <f t="shared" si="1"/>
        <v>-1.0352949769021418E-2</v>
      </c>
      <c r="AD49" s="1">
        <f t="shared" si="12"/>
        <v>-2.6775362840809371E-4</v>
      </c>
      <c r="AE49" s="1">
        <f t="shared" si="2"/>
        <v>1.54982524116244E-3</v>
      </c>
      <c r="AF49" s="1" t="e">
        <f>AE49+#REF!*_xlfn.STDEV.S($AD$2:$AD$779)</f>
        <v>#REF!</v>
      </c>
      <c r="AG49" s="1" t="e">
        <f>AE49-#REF!*_xlfn.STDEV.S($AD$2:$AD$779)</f>
        <v>#REF!</v>
      </c>
      <c r="AH49" s="24">
        <f t="shared" si="3"/>
        <v>-133.25</v>
      </c>
      <c r="AI49" s="24">
        <f t="shared" si="13"/>
        <v>-11.339999999999918</v>
      </c>
      <c r="AJ49" s="1">
        <f t="shared" si="14"/>
        <v>-2.6775362840809371E-4</v>
      </c>
      <c r="AK49" s="1">
        <f t="shared" si="15"/>
        <v>1.54982524116244E-3</v>
      </c>
      <c r="AL49" s="1" t="e">
        <f>$AK$2+#REF!*_xlfn.STDEV.S(ONE_LAST_QUOTE!$AJ$2:$AJ$779)</f>
        <v>#REF!</v>
      </c>
      <c r="AM49" s="1" t="e">
        <f>$AK$2-#REF!*_xlfn.STDEV.S(ONE_LAST_QUOTE!$AJ$2:$AJ$779)</f>
        <v>#REF!</v>
      </c>
      <c r="AN49" s="27">
        <f t="shared" si="16"/>
        <v>11.750440917107669</v>
      </c>
      <c r="AO49" s="24">
        <f t="shared" si="17"/>
        <v>-121.91000000000008</v>
      </c>
      <c r="AP49" s="27">
        <f t="shared" si="18"/>
        <v>-3.8484704370181109</v>
      </c>
      <c r="AQ49" s="27" t="e">
        <f>$AP$2+#REF!*_xlfn.STDEV.S(ONE_LAST_QUOTE!$AO$2:$AO$779)</f>
        <v>#REF!</v>
      </c>
      <c r="AR49" s="27" t="e">
        <f>$AP$2-#REF!*_xlfn.STDEV.S(ONE_LAST_QUOTE!$AO$2:$AO$779)</f>
        <v>#REF!</v>
      </c>
      <c r="AT49" s="24"/>
    </row>
    <row r="50" spans="1:46" x14ac:dyDescent="0.3">
      <c r="A50" s="5">
        <v>44137</v>
      </c>
      <c r="B50" s="25">
        <v>494</v>
      </c>
      <c r="C50" s="25">
        <v>498.69</v>
      </c>
      <c r="D50" s="25">
        <v>0</v>
      </c>
      <c r="E50" s="25">
        <f t="shared" si="4"/>
        <v>498.69</v>
      </c>
      <c r="F50" s="25">
        <f t="shared" si="0"/>
        <v>-4.6899999999999977</v>
      </c>
      <c r="G50" s="25">
        <v>874</v>
      </c>
      <c r="H50" s="25">
        <v>1090.25</v>
      </c>
      <c r="I50" s="26">
        <v>1098.82</v>
      </c>
      <c r="J50" s="27">
        <f t="shared" si="5"/>
        <v>-8.5699999999999363</v>
      </c>
      <c r="K50" s="25">
        <v>12516</v>
      </c>
      <c r="L50" s="25">
        <v>12591.31</v>
      </c>
      <c r="M50" s="25">
        <v>9.999999999999995E-3</v>
      </c>
      <c r="N50" s="25">
        <f t="shared" si="6"/>
        <v>12591.3</v>
      </c>
      <c r="O50" s="25">
        <f t="shared" si="7"/>
        <v>-75.299999999999272</v>
      </c>
      <c r="P50" s="27">
        <v>28.561</v>
      </c>
      <c r="Q50" s="25">
        <v>435.5</v>
      </c>
      <c r="R50" s="2">
        <f t="shared" si="20"/>
        <v>100.55337791099838</v>
      </c>
      <c r="S50" s="2">
        <f t="shared" si="21"/>
        <v>101.77264595869249</v>
      </c>
      <c r="T50" s="2">
        <f t="shared" si="8"/>
        <v>101.46915960869453</v>
      </c>
      <c r="U50" s="2">
        <f t="shared" si="22"/>
        <v>97.1693940734188</v>
      </c>
      <c r="V50" s="2">
        <f t="shared" si="23"/>
        <v>104.93975903614459</v>
      </c>
      <c r="W50" s="27">
        <f t="shared" si="19"/>
        <v>1.2125580194564112E-2</v>
      </c>
      <c r="X50" s="1">
        <f t="shared" si="9"/>
        <v>9.2598848424065728E-3</v>
      </c>
      <c r="Y50" s="1" t="e">
        <f>X50+#REF!*_xlfn.STDEV.S($W$2:$W$779)</f>
        <v>#REF!</v>
      </c>
      <c r="Z50" s="1" t="e">
        <f>X50-#REF!*_xlfn.STDEV.S($W$2:$W$779)</f>
        <v>#REF!</v>
      </c>
      <c r="AA50" s="2">
        <f t="shared" si="10"/>
        <v>121.92680476941149</v>
      </c>
      <c r="AB50" s="1">
        <f t="shared" si="11"/>
        <v>-5.9803197445854901E-3</v>
      </c>
      <c r="AC50" s="1">
        <f t="shared" si="1"/>
        <v>-7.7992755865382291E-3</v>
      </c>
      <c r="AD50" s="1">
        <f t="shared" si="12"/>
        <v>1.818955841952739E-3</v>
      </c>
      <c r="AE50" s="1">
        <f t="shared" si="2"/>
        <v>1.54982524116244E-3</v>
      </c>
      <c r="AF50" s="1" t="e">
        <f>AE50+#REF!*_xlfn.STDEV.S($AD$2:$AD$779)</f>
        <v>#REF!</v>
      </c>
      <c r="AG50" s="1" t="e">
        <f>AE50-#REF!*_xlfn.STDEV.S($AD$2:$AD$779)</f>
        <v>#REF!</v>
      </c>
      <c r="AH50" s="24">
        <f t="shared" si="3"/>
        <v>-75.299999999999272</v>
      </c>
      <c r="AI50" s="24">
        <f t="shared" si="13"/>
        <v>-8.5699999999999363</v>
      </c>
      <c r="AJ50" s="1">
        <f t="shared" si="14"/>
        <v>1.818955841952739E-3</v>
      </c>
      <c r="AK50" s="1">
        <f t="shared" si="15"/>
        <v>1.54982524116244E-3</v>
      </c>
      <c r="AL50" s="1" t="e">
        <f>$AK$2+#REF!*_xlfn.STDEV.S(ONE_LAST_QUOTE!$AJ$2:$AJ$779)</f>
        <v>#REF!</v>
      </c>
      <c r="AM50" s="1" t="e">
        <f>$AK$2-#REF!*_xlfn.STDEV.S(ONE_LAST_QUOTE!$AJ$2:$AJ$779)</f>
        <v>#REF!</v>
      </c>
      <c r="AN50" s="27">
        <f t="shared" si="16"/>
        <v>8.7864644107351033</v>
      </c>
      <c r="AO50" s="24">
        <f t="shared" si="17"/>
        <v>-66.729999999999336</v>
      </c>
      <c r="AP50" s="27">
        <f t="shared" si="18"/>
        <v>-3.8484704370181109</v>
      </c>
      <c r="AQ50" s="27" t="e">
        <f>$AP$2+#REF!*_xlfn.STDEV.S(ONE_LAST_QUOTE!$AO$2:$AO$779)</f>
        <v>#REF!</v>
      </c>
      <c r="AR50" s="27" t="e">
        <f>$AP$2-#REF!*_xlfn.STDEV.S(ONE_LAST_QUOTE!$AO$2:$AO$779)</f>
        <v>#REF!</v>
      </c>
      <c r="AT50" s="24"/>
    </row>
    <row r="51" spans="1:46" x14ac:dyDescent="0.3">
      <c r="A51" s="5">
        <v>44138</v>
      </c>
      <c r="B51" s="25">
        <v>502.8</v>
      </c>
      <c r="C51" s="25">
        <v>504.43</v>
      </c>
      <c r="D51" s="25">
        <v>0</v>
      </c>
      <c r="E51" s="25">
        <f t="shared" si="4"/>
        <v>504.43</v>
      </c>
      <c r="F51" s="25">
        <f t="shared" si="0"/>
        <v>-1.6299999999999955</v>
      </c>
      <c r="G51" s="25">
        <v>887</v>
      </c>
      <c r="H51" s="25">
        <v>1103.5</v>
      </c>
      <c r="I51" s="26">
        <v>1111.02</v>
      </c>
      <c r="J51" s="27">
        <f t="shared" si="5"/>
        <v>-7.5199999999999818</v>
      </c>
      <c r="K51" s="25">
        <v>12684</v>
      </c>
      <c r="L51" s="25">
        <v>12736.01</v>
      </c>
      <c r="M51" s="25">
        <v>9.999999999999995E-3</v>
      </c>
      <c r="N51" s="25">
        <f t="shared" si="6"/>
        <v>12736</v>
      </c>
      <c r="O51" s="25">
        <f t="shared" si="7"/>
        <v>-52</v>
      </c>
      <c r="P51" s="27">
        <v>28.606000000000002</v>
      </c>
      <c r="Q51" s="25">
        <v>441</v>
      </c>
      <c r="R51" s="2">
        <f t="shared" si="20"/>
        <v>101.77542079778647</v>
      </c>
      <c r="S51" s="2">
        <f t="shared" si="21"/>
        <v>103.13872174337293</v>
      </c>
      <c r="T51" s="2">
        <f t="shared" si="8"/>
        <v>103.58559997577044</v>
      </c>
      <c r="U51" s="2">
        <f t="shared" si="22"/>
        <v>97.322491749736301</v>
      </c>
      <c r="V51" s="2">
        <f t="shared" si="23"/>
        <v>106.26506024096388</v>
      </c>
      <c r="W51" s="27">
        <f t="shared" si="19"/>
        <v>1.3395188493449117E-2</v>
      </c>
      <c r="X51" s="1">
        <f t="shared" si="9"/>
        <v>9.2598848424065728E-3</v>
      </c>
      <c r="Y51" s="1" t="e">
        <f>X51+#REF!*_xlfn.STDEV.S($W$2:$W$779)</f>
        <v>#REF!</v>
      </c>
      <c r="Z51" s="1" t="e">
        <f>X51-#REF!*_xlfn.STDEV.S($W$2:$W$779)</f>
        <v>#REF!</v>
      </c>
      <c r="AA51" s="2">
        <f t="shared" si="10"/>
        <v>136.33009455864595</v>
      </c>
      <c r="AB51" s="1">
        <f t="shared" si="11"/>
        <v>-4.0829145728643219E-3</v>
      </c>
      <c r="AC51" s="1">
        <f t="shared" si="1"/>
        <v>-6.768555021511748E-3</v>
      </c>
      <c r="AD51" s="1">
        <f t="shared" si="12"/>
        <v>2.6856404486474261E-3</v>
      </c>
      <c r="AE51" s="1">
        <f t="shared" si="2"/>
        <v>1.54982524116244E-3</v>
      </c>
      <c r="AF51" s="1" t="e">
        <f>AE51+#REF!*_xlfn.STDEV.S($AD$2:$AD$779)</f>
        <v>#REF!</v>
      </c>
      <c r="AG51" s="1" t="e">
        <f>AE51-#REF!*_xlfn.STDEV.S($AD$2:$AD$779)</f>
        <v>#REF!</v>
      </c>
      <c r="AH51" s="24">
        <f t="shared" si="3"/>
        <v>-52</v>
      </c>
      <c r="AI51" s="24">
        <f t="shared" si="13"/>
        <v>-7.5199999999999818</v>
      </c>
      <c r="AJ51" s="1">
        <f t="shared" si="14"/>
        <v>2.6856404486474261E-3</v>
      </c>
      <c r="AK51" s="1">
        <f t="shared" si="15"/>
        <v>1.54982524116244E-3</v>
      </c>
      <c r="AL51" s="1" t="e">
        <f>$AK$2+#REF!*_xlfn.STDEV.S(ONE_LAST_QUOTE!$AJ$2:$AJ$779)</f>
        <v>#REF!</v>
      </c>
      <c r="AM51" s="1" t="e">
        <f>$AK$2-#REF!*_xlfn.STDEV.S(ONE_LAST_QUOTE!$AJ$2:$AJ$779)</f>
        <v>#REF!</v>
      </c>
      <c r="AN51" s="27">
        <f t="shared" si="16"/>
        <v>6.9148936170212929</v>
      </c>
      <c r="AO51" s="24">
        <f t="shared" si="17"/>
        <v>-44.480000000000018</v>
      </c>
      <c r="AP51" s="27">
        <f t="shared" si="18"/>
        <v>-3.8484704370181109</v>
      </c>
      <c r="AQ51" s="27" t="e">
        <f>$AP$2+#REF!*_xlfn.STDEV.S(ONE_LAST_QUOTE!$AO$2:$AO$779)</f>
        <v>#REF!</v>
      </c>
      <c r="AR51" s="27" t="e">
        <f>$AP$2-#REF!*_xlfn.STDEV.S(ONE_LAST_QUOTE!$AO$2:$AO$779)</f>
        <v>#REF!</v>
      </c>
      <c r="AT51" s="24"/>
    </row>
    <row r="52" spans="1:46" x14ac:dyDescent="0.3">
      <c r="A52" s="5">
        <v>44139</v>
      </c>
      <c r="B52" s="25">
        <v>510.1</v>
      </c>
      <c r="C52" s="25">
        <v>510.89</v>
      </c>
      <c r="D52" s="25">
        <v>0</v>
      </c>
      <c r="E52" s="25">
        <f t="shared" si="4"/>
        <v>510.89</v>
      </c>
      <c r="F52" s="25">
        <f t="shared" si="0"/>
        <v>-0.78999999999996362</v>
      </c>
      <c r="G52" s="25">
        <v>904</v>
      </c>
      <c r="H52" s="25">
        <v>1119.75</v>
      </c>
      <c r="I52" s="26">
        <v>1121.58</v>
      </c>
      <c r="J52" s="27">
        <f t="shared" si="5"/>
        <v>-1.8299999999999272</v>
      </c>
      <c r="K52" s="25">
        <v>12864</v>
      </c>
      <c r="L52" s="25">
        <v>12867.9</v>
      </c>
      <c r="M52" s="25">
        <v>9.999999999999995E-3</v>
      </c>
      <c r="N52" s="25">
        <f t="shared" si="6"/>
        <v>12867.89</v>
      </c>
      <c r="O52" s="25">
        <f t="shared" si="7"/>
        <v>-3.8899999999994179</v>
      </c>
      <c r="P52" s="27">
        <v>28.552</v>
      </c>
      <c r="Q52" s="25">
        <v>450</v>
      </c>
      <c r="R52" s="2">
        <f t="shared" si="20"/>
        <v>103.27415264007375</v>
      </c>
      <c r="S52" s="2">
        <f t="shared" si="21"/>
        <v>104.60237436981626</v>
      </c>
      <c r="T52" s="2">
        <f t="shared" si="8"/>
        <v>104.63616141864465</v>
      </c>
      <c r="U52" s="2">
        <f t="shared" si="22"/>
        <v>97.138774538155303</v>
      </c>
      <c r="V52" s="2">
        <f t="shared" si="23"/>
        <v>108.43373493975906</v>
      </c>
      <c r="W52" s="27">
        <f t="shared" si="19"/>
        <v>1.2861124451648331E-2</v>
      </c>
      <c r="X52" s="1">
        <f t="shared" si="9"/>
        <v>9.2598848424065728E-3</v>
      </c>
      <c r="Y52" s="1" t="e">
        <f>X52+#REF!*_xlfn.STDEV.S($W$2:$W$779)</f>
        <v>#REF!</v>
      </c>
      <c r="Z52" s="1" t="e">
        <f>X52-#REF!*_xlfn.STDEV.S($W$2:$W$779)</f>
        <v>#REF!</v>
      </c>
      <c r="AA52" s="2">
        <f t="shared" si="10"/>
        <v>132.82217297425092</v>
      </c>
      <c r="AB52" s="1">
        <f t="shared" si="11"/>
        <v>-3.023028639504548E-4</v>
      </c>
      <c r="AC52" s="1">
        <f t="shared" si="1"/>
        <v>-1.631626812175616E-3</v>
      </c>
      <c r="AD52" s="1">
        <f t="shared" si="12"/>
        <v>1.3293239482251612E-3</v>
      </c>
      <c r="AE52" s="1">
        <f t="shared" si="2"/>
        <v>1.54982524116244E-3</v>
      </c>
      <c r="AF52" s="1" t="e">
        <f>AE52+#REF!*_xlfn.STDEV.S($AD$2:$AD$779)</f>
        <v>#REF!</v>
      </c>
      <c r="AG52" s="1" t="e">
        <f>AE52-#REF!*_xlfn.STDEV.S($AD$2:$AD$779)</f>
        <v>#REF!</v>
      </c>
      <c r="AH52" s="24">
        <f t="shared" si="3"/>
        <v>-3.8899999999994179</v>
      </c>
      <c r="AI52" s="24">
        <f t="shared" si="13"/>
        <v>-1.8299999999999272</v>
      </c>
      <c r="AJ52" s="1">
        <f t="shared" si="14"/>
        <v>1.3293239482251612E-3</v>
      </c>
      <c r="AK52" s="1">
        <f t="shared" si="15"/>
        <v>1.54982524116244E-3</v>
      </c>
      <c r="AL52" s="1" t="e">
        <f>$AK$2+#REF!*_xlfn.STDEV.S(ONE_LAST_QUOTE!$AJ$2:$AJ$779)</f>
        <v>#REF!</v>
      </c>
      <c r="AM52" s="1" t="e">
        <f>$AK$2-#REF!*_xlfn.STDEV.S(ONE_LAST_QUOTE!$AJ$2:$AJ$779)</f>
        <v>#REF!</v>
      </c>
      <c r="AN52" s="27">
        <f t="shared" si="16"/>
        <v>2.1256830601090559</v>
      </c>
      <c r="AO52" s="24">
        <f t="shared" si="17"/>
        <v>-2.0599999999994907</v>
      </c>
      <c r="AP52" s="27">
        <f t="shared" si="18"/>
        <v>-3.8484704370181109</v>
      </c>
      <c r="AQ52" s="27" t="e">
        <f>$AP$2+#REF!*_xlfn.STDEV.S(ONE_LAST_QUOTE!$AO$2:$AO$779)</f>
        <v>#REF!</v>
      </c>
      <c r="AR52" s="27" t="e">
        <f>$AP$2-#REF!*_xlfn.STDEV.S(ONE_LAST_QUOTE!$AO$2:$AO$779)</f>
        <v>#REF!</v>
      </c>
      <c r="AT52" s="24"/>
    </row>
    <row r="53" spans="1:46" x14ac:dyDescent="0.3">
      <c r="A53" s="5">
        <v>44140</v>
      </c>
      <c r="B53" s="25">
        <v>514.6</v>
      </c>
      <c r="C53" s="25">
        <v>513.13</v>
      </c>
      <c r="D53" s="25">
        <v>0</v>
      </c>
      <c r="E53" s="25">
        <f t="shared" si="4"/>
        <v>513.13</v>
      </c>
      <c r="F53" s="25">
        <f t="shared" si="0"/>
        <v>1.4700000000000273</v>
      </c>
      <c r="G53" s="25">
        <v>907.25</v>
      </c>
      <c r="H53" s="25">
        <v>1124.25</v>
      </c>
      <c r="I53" s="26">
        <v>1127.33</v>
      </c>
      <c r="J53" s="27">
        <f t="shared" si="5"/>
        <v>-3.0799999999999272</v>
      </c>
      <c r="K53" s="25">
        <v>12891</v>
      </c>
      <c r="L53" s="25">
        <v>12918.8</v>
      </c>
      <c r="M53" s="25">
        <v>9.999999999999995E-3</v>
      </c>
      <c r="N53" s="25">
        <f t="shared" si="6"/>
        <v>12918.789999999999</v>
      </c>
      <c r="O53" s="25">
        <f t="shared" si="7"/>
        <v>-27.789999999999054</v>
      </c>
      <c r="P53" s="27">
        <v>28.51</v>
      </c>
      <c r="Q53" s="25">
        <v>451</v>
      </c>
      <c r="R53" s="2">
        <f t="shared" si="20"/>
        <v>103.68918607332253</v>
      </c>
      <c r="S53" s="2">
        <f t="shared" si="21"/>
        <v>104.82192226378277</v>
      </c>
      <c r="T53" s="2">
        <f t="shared" si="8"/>
        <v>105.52515555912066</v>
      </c>
      <c r="U53" s="2">
        <f t="shared" si="22"/>
        <v>96.995883373592321</v>
      </c>
      <c r="V53" s="2">
        <f t="shared" si="23"/>
        <v>108.67469879518075</v>
      </c>
      <c r="W53" s="27">
        <f t="shared" si="19"/>
        <v>1.0924342579555324E-2</v>
      </c>
      <c r="X53" s="1">
        <f t="shared" si="9"/>
        <v>9.2598848424065728E-3</v>
      </c>
      <c r="Y53" s="1" t="e">
        <f>X53+#REF!*_xlfn.STDEV.S($W$2:$W$779)</f>
        <v>#REF!</v>
      </c>
      <c r="Z53" s="1" t="e">
        <f>X53-#REF!*_xlfn.STDEV.S($W$2:$W$779)</f>
        <v>#REF!</v>
      </c>
      <c r="AA53" s="2">
        <f t="shared" si="10"/>
        <v>113.27361904602355</v>
      </c>
      <c r="AB53" s="1">
        <f t="shared" si="11"/>
        <v>-2.1511302529106098E-3</v>
      </c>
      <c r="AC53" s="1">
        <f t="shared" si="1"/>
        <v>-2.7321192552313229E-3</v>
      </c>
      <c r="AD53" s="1">
        <f t="shared" si="12"/>
        <v>5.8098900232071314E-4</v>
      </c>
      <c r="AE53" s="1">
        <f t="shared" si="2"/>
        <v>1.54982524116244E-3</v>
      </c>
      <c r="AF53" s="1" t="e">
        <f>AE53+#REF!*_xlfn.STDEV.S($AD$2:$AD$779)</f>
        <v>#REF!</v>
      </c>
      <c r="AG53" s="1" t="e">
        <f>AE53-#REF!*_xlfn.STDEV.S($AD$2:$AD$779)</f>
        <v>#REF!</v>
      </c>
      <c r="AH53" s="24">
        <f t="shared" si="3"/>
        <v>-27.789999999999054</v>
      </c>
      <c r="AI53" s="24">
        <f t="shared" si="13"/>
        <v>-3.0799999999999272</v>
      </c>
      <c r="AJ53" s="1">
        <f t="shared" si="14"/>
        <v>5.8098900232071314E-4</v>
      </c>
      <c r="AK53" s="1">
        <f t="shared" si="15"/>
        <v>1.54982524116244E-3</v>
      </c>
      <c r="AL53" s="1" t="e">
        <f>$AK$2+#REF!*_xlfn.STDEV.S(ONE_LAST_QUOTE!$AJ$2:$AJ$779)</f>
        <v>#REF!</v>
      </c>
      <c r="AM53" s="1" t="e">
        <f>$AK$2-#REF!*_xlfn.STDEV.S(ONE_LAST_QUOTE!$AJ$2:$AJ$779)</f>
        <v>#REF!</v>
      </c>
      <c r="AN53" s="27">
        <f t="shared" si="16"/>
        <v>9.0227272727271792</v>
      </c>
      <c r="AO53" s="24">
        <f t="shared" si="17"/>
        <v>-24.709999999999127</v>
      </c>
      <c r="AP53" s="27">
        <f t="shared" si="18"/>
        <v>-3.8484704370181109</v>
      </c>
      <c r="AQ53" s="27" t="e">
        <f>$AP$2+#REF!*_xlfn.STDEV.S(ONE_LAST_QUOTE!$AO$2:$AO$779)</f>
        <v>#REF!</v>
      </c>
      <c r="AR53" s="27" t="e">
        <f>$AP$2-#REF!*_xlfn.STDEV.S(ONE_LAST_QUOTE!$AO$2:$AO$779)</f>
        <v>#REF!</v>
      </c>
      <c r="AT53" s="24"/>
    </row>
    <row r="54" spans="1:46" x14ac:dyDescent="0.3">
      <c r="A54" s="5">
        <v>44141</v>
      </c>
      <c r="B54" s="25">
        <v>515.79999999999995</v>
      </c>
      <c r="C54" s="25">
        <v>515.62</v>
      </c>
      <c r="D54" s="25">
        <v>0</v>
      </c>
      <c r="E54" s="25">
        <f t="shared" si="4"/>
        <v>515.62</v>
      </c>
      <c r="F54" s="25">
        <f t="shared" si="0"/>
        <v>0.17999999999994998</v>
      </c>
      <c r="G54" s="25">
        <v>911</v>
      </c>
      <c r="H54" s="25">
        <v>1128</v>
      </c>
      <c r="I54" s="26">
        <v>1133.21</v>
      </c>
      <c r="J54" s="27">
        <f t="shared" si="5"/>
        <v>-5.2100000000000364</v>
      </c>
      <c r="K54" s="25">
        <v>12937</v>
      </c>
      <c r="L54" s="25">
        <v>12973.53</v>
      </c>
      <c r="M54" s="25">
        <v>9.999999999999995E-3</v>
      </c>
      <c r="N54" s="25">
        <f t="shared" si="6"/>
        <v>12973.52</v>
      </c>
      <c r="O54" s="25">
        <f t="shared" si="7"/>
        <v>-36.520000000000437</v>
      </c>
      <c r="P54" s="27">
        <v>28.567</v>
      </c>
      <c r="Q54" s="25">
        <v>452.5</v>
      </c>
      <c r="R54" s="2">
        <f t="shared" si="20"/>
        <v>104.03504726769653</v>
      </c>
      <c r="S54" s="2">
        <f t="shared" si="21"/>
        <v>105.19596682387383</v>
      </c>
      <c r="T54" s="2">
        <f t="shared" si="8"/>
        <v>105.0663573720543</v>
      </c>
      <c r="U54" s="2">
        <f t="shared" si="22"/>
        <v>97.189807096927794</v>
      </c>
      <c r="V54" s="2">
        <f t="shared" si="23"/>
        <v>109.03614457831328</v>
      </c>
      <c r="W54" s="27">
        <f t="shared" si="19"/>
        <v>1.1158927560152909E-2</v>
      </c>
      <c r="X54" s="1">
        <f t="shared" si="9"/>
        <v>9.2598848424065728E-3</v>
      </c>
      <c r="Y54" s="1" t="e">
        <f>X54+#REF!*_xlfn.STDEV.S($W$2:$W$779)</f>
        <v>#REF!</v>
      </c>
      <c r="Z54" s="1" t="e">
        <f>X54-#REF!*_xlfn.STDEV.S($W$2:$W$779)</f>
        <v>#REF!</v>
      </c>
      <c r="AA54" s="2">
        <f t="shared" si="10"/>
        <v>116.09195561773049</v>
      </c>
      <c r="AB54" s="1">
        <f t="shared" si="11"/>
        <v>-2.8149646356578966E-3</v>
      </c>
      <c r="AC54" s="1">
        <f t="shared" si="1"/>
        <v>-4.5975591461424065E-3</v>
      </c>
      <c r="AD54" s="1">
        <f t="shared" si="12"/>
        <v>1.7825945104845099E-3</v>
      </c>
      <c r="AE54" s="1">
        <f t="shared" si="2"/>
        <v>1.54982524116244E-3</v>
      </c>
      <c r="AF54" s="1" t="e">
        <f>AE54+#REF!*_xlfn.STDEV.S($AD$2:$AD$779)</f>
        <v>#REF!</v>
      </c>
      <c r="AG54" s="1" t="e">
        <f>AE54-#REF!*_xlfn.STDEV.S($AD$2:$AD$779)</f>
        <v>#REF!</v>
      </c>
      <c r="AH54" s="24">
        <f t="shared" si="3"/>
        <v>-36.520000000000437</v>
      </c>
      <c r="AI54" s="24">
        <f t="shared" si="13"/>
        <v>-5.2100000000000364</v>
      </c>
      <c r="AJ54" s="1">
        <f t="shared" si="14"/>
        <v>1.7825945104845099E-3</v>
      </c>
      <c r="AK54" s="1">
        <f t="shared" si="15"/>
        <v>1.54982524116244E-3</v>
      </c>
      <c r="AL54" s="1" t="e">
        <f>$AK$2+#REF!*_xlfn.STDEV.S(ONE_LAST_QUOTE!$AJ$2:$AJ$779)</f>
        <v>#REF!</v>
      </c>
      <c r="AM54" s="1" t="e">
        <f>$AK$2-#REF!*_xlfn.STDEV.S(ONE_LAST_QUOTE!$AJ$2:$AJ$779)</f>
        <v>#REF!</v>
      </c>
      <c r="AN54" s="27">
        <f t="shared" si="16"/>
        <v>7.0095969289827602</v>
      </c>
      <c r="AO54" s="24">
        <f t="shared" si="17"/>
        <v>-31.3100000000004</v>
      </c>
      <c r="AP54" s="27">
        <f t="shared" si="18"/>
        <v>-3.8484704370181109</v>
      </c>
      <c r="AQ54" s="27" t="e">
        <f>$AP$2+#REF!*_xlfn.STDEV.S(ONE_LAST_QUOTE!$AO$2:$AO$779)</f>
        <v>#REF!</v>
      </c>
      <c r="AR54" s="27" t="e">
        <f>$AP$2-#REF!*_xlfn.STDEV.S(ONE_LAST_QUOTE!$AO$2:$AO$779)</f>
        <v>#REF!</v>
      </c>
      <c r="AT54" s="24"/>
    </row>
    <row r="55" spans="1:46" x14ac:dyDescent="0.3">
      <c r="A55" s="5">
        <v>44144</v>
      </c>
      <c r="B55" s="25">
        <v>519.79999999999995</v>
      </c>
      <c r="C55" s="25">
        <v>521.92999999999995</v>
      </c>
      <c r="D55" s="25">
        <v>0</v>
      </c>
      <c r="E55" s="25">
        <f t="shared" si="4"/>
        <v>521.92999999999995</v>
      </c>
      <c r="F55" s="25">
        <f t="shared" si="0"/>
        <v>-2.1299999999999955</v>
      </c>
      <c r="G55" s="25">
        <v>925.75</v>
      </c>
      <c r="H55" s="25">
        <v>1142.25</v>
      </c>
      <c r="I55" s="26">
        <v>1146.3699999999999</v>
      </c>
      <c r="J55" s="27">
        <f t="shared" si="5"/>
        <v>-4.1199999999998909</v>
      </c>
      <c r="K55" s="25">
        <v>13126</v>
      </c>
      <c r="L55" s="25">
        <v>13127.47</v>
      </c>
      <c r="M55" s="25">
        <v>9.999999999999995E-3</v>
      </c>
      <c r="N55" s="25">
        <f t="shared" si="6"/>
        <v>13127.46</v>
      </c>
      <c r="O55" s="25">
        <f t="shared" si="7"/>
        <v>-1.4599999999991269</v>
      </c>
      <c r="P55" s="27">
        <v>28.626999999999999</v>
      </c>
      <c r="Q55" s="25">
        <v>458.5</v>
      </c>
      <c r="R55" s="2">
        <f t="shared" si="20"/>
        <v>105.34931980631769</v>
      </c>
      <c r="S55" s="2">
        <f t="shared" si="21"/>
        <v>106.73280208163933</v>
      </c>
      <c r="T55" s="2">
        <f t="shared" si="8"/>
        <v>106.01175563212411</v>
      </c>
      <c r="U55" s="2">
        <f t="shared" si="22"/>
        <v>97.393937332017785</v>
      </c>
      <c r="V55" s="2">
        <f t="shared" si="23"/>
        <v>110.48192771084341</v>
      </c>
      <c r="W55" s="27">
        <f t="shared" si="19"/>
        <v>1.3132332300437533E-2</v>
      </c>
      <c r="X55" s="1">
        <f t="shared" si="9"/>
        <v>9.2598848424065728E-3</v>
      </c>
      <c r="Y55" s="1" t="e">
        <f>X55+#REF!*_xlfn.STDEV.S($W$2:$W$779)</f>
        <v>#REF!</v>
      </c>
      <c r="Z55" s="1" t="e">
        <f>X55-#REF!*_xlfn.STDEV.S($W$2:$W$779)</f>
        <v>#REF!</v>
      </c>
      <c r="AA55" s="2">
        <f t="shared" si="10"/>
        <v>138.348227532164</v>
      </c>
      <c r="AB55" s="1">
        <f t="shared" si="11"/>
        <v>-1.1121724994775281E-4</v>
      </c>
      <c r="AC55" s="1">
        <f t="shared" si="1"/>
        <v>-3.5939530866996618E-3</v>
      </c>
      <c r="AD55" s="1">
        <f t="shared" si="12"/>
        <v>3.4827358367519089E-3</v>
      </c>
      <c r="AE55" s="1">
        <f t="shared" si="2"/>
        <v>1.54982524116244E-3</v>
      </c>
      <c r="AF55" s="1" t="e">
        <f>AE55+#REF!*_xlfn.STDEV.S($AD$2:$AD$779)</f>
        <v>#REF!</v>
      </c>
      <c r="AG55" s="1" t="e">
        <f>AE55-#REF!*_xlfn.STDEV.S($AD$2:$AD$779)</f>
        <v>#REF!</v>
      </c>
      <c r="AH55" s="24">
        <f t="shared" si="3"/>
        <v>-1.4599999999991269</v>
      </c>
      <c r="AI55" s="24">
        <f t="shared" si="13"/>
        <v>-4.1199999999998909</v>
      </c>
      <c r="AJ55" s="1">
        <f t="shared" si="14"/>
        <v>3.4827358367519089E-3</v>
      </c>
      <c r="AK55" s="1">
        <f t="shared" si="15"/>
        <v>1.54982524116244E-3</v>
      </c>
      <c r="AL55" s="1" t="e">
        <f>$AK$2+#REF!*_xlfn.STDEV.S(ONE_LAST_QUOTE!$AJ$2:$AJ$779)</f>
        <v>#REF!</v>
      </c>
      <c r="AM55" s="1" t="e">
        <f>$AK$2-#REF!*_xlfn.STDEV.S(ONE_LAST_QUOTE!$AJ$2:$AJ$779)</f>
        <v>#REF!</v>
      </c>
      <c r="AN55" s="27">
        <f t="shared" si="16"/>
        <v>0.3543689320386324</v>
      </c>
      <c r="AO55" s="24">
        <f t="shared" si="17"/>
        <v>2.660000000000764</v>
      </c>
      <c r="AP55" s="27">
        <f t="shared" si="18"/>
        <v>-3.8484704370181109</v>
      </c>
      <c r="AQ55" s="27" t="e">
        <f>$AP$2+#REF!*_xlfn.STDEV.S(ONE_LAST_QUOTE!$AO$2:$AO$779)</f>
        <v>#REF!</v>
      </c>
      <c r="AR55" s="27" t="e">
        <f>$AP$2-#REF!*_xlfn.STDEV.S(ONE_LAST_QUOTE!$AO$2:$AO$779)</f>
        <v>#REF!</v>
      </c>
      <c r="AT55" s="24"/>
    </row>
    <row r="56" spans="1:46" x14ac:dyDescent="0.3">
      <c r="A56" s="5">
        <v>44145</v>
      </c>
      <c r="B56" s="25">
        <v>519.6</v>
      </c>
      <c r="C56" s="25">
        <v>518.4</v>
      </c>
      <c r="D56" s="25">
        <v>0</v>
      </c>
      <c r="E56" s="25">
        <f t="shared" si="4"/>
        <v>518.4</v>
      </c>
      <c r="F56" s="25">
        <f t="shared" si="0"/>
        <v>1.2000000000000455</v>
      </c>
      <c r="G56" s="25">
        <v>924</v>
      </c>
      <c r="H56" s="25">
        <v>1140.25</v>
      </c>
      <c r="I56" s="26">
        <v>1143.55</v>
      </c>
      <c r="J56" s="27">
        <f t="shared" si="5"/>
        <v>-3.2999999999999545</v>
      </c>
      <c r="K56" s="25">
        <v>13071</v>
      </c>
      <c r="L56" s="25">
        <v>13081.72</v>
      </c>
      <c r="M56" s="25">
        <v>9.999999999999995E-3</v>
      </c>
      <c r="N56" s="25">
        <f t="shared" si="6"/>
        <v>13081.71</v>
      </c>
      <c r="O56" s="25">
        <f t="shared" si="7"/>
        <v>-10.709999999999127</v>
      </c>
      <c r="P56" s="27">
        <v>28.587</v>
      </c>
      <c r="Q56" s="25">
        <v>451</v>
      </c>
      <c r="R56" s="2">
        <f t="shared" si="20"/>
        <v>105.16486050265156</v>
      </c>
      <c r="S56" s="2">
        <f t="shared" si="21"/>
        <v>106.2855748902261</v>
      </c>
      <c r="T56" s="2">
        <f t="shared" si="8"/>
        <v>106.69173520896462</v>
      </c>
      <c r="U56" s="2">
        <f t="shared" si="22"/>
        <v>97.257850508624458</v>
      </c>
      <c r="V56" s="2">
        <f t="shared" si="23"/>
        <v>108.67469879518076</v>
      </c>
      <c r="W56" s="27">
        <f t="shared" si="19"/>
        <v>1.0656738212915462E-2</v>
      </c>
      <c r="X56" s="1">
        <f t="shared" si="9"/>
        <v>9.2598848424065728E-3</v>
      </c>
      <c r="Y56" s="1" t="e">
        <f>X56+#REF!*_xlfn.STDEV.S($W$2:$W$779)</f>
        <v>#REF!</v>
      </c>
      <c r="Z56" s="1" t="e">
        <f>X56-#REF!*_xlfn.STDEV.S($W$2:$W$779)</f>
        <v>#REF!</v>
      </c>
      <c r="AA56" s="2">
        <f t="shared" si="10"/>
        <v>112.07143875745373</v>
      </c>
      <c r="AB56" s="1">
        <f t="shared" si="11"/>
        <v>-8.1870030752853617E-4</v>
      </c>
      <c r="AC56" s="1">
        <f t="shared" si="1"/>
        <v>-2.8857505137509986E-3</v>
      </c>
      <c r="AD56" s="1">
        <f t="shared" si="12"/>
        <v>2.0670502062224627E-3</v>
      </c>
      <c r="AE56" s="1">
        <f t="shared" si="2"/>
        <v>1.54982524116244E-3</v>
      </c>
      <c r="AF56" s="1" t="e">
        <f>AE56+#REF!*_xlfn.STDEV.S($AD$2:$AD$779)</f>
        <v>#REF!</v>
      </c>
      <c r="AG56" s="1" t="e">
        <f>AE56-#REF!*_xlfn.STDEV.S($AD$2:$AD$779)</f>
        <v>#REF!</v>
      </c>
      <c r="AH56" s="24">
        <f t="shared" si="3"/>
        <v>-10.709999999999127</v>
      </c>
      <c r="AI56" s="24">
        <f t="shared" si="13"/>
        <v>-3.2999999999999545</v>
      </c>
      <c r="AJ56" s="1">
        <f t="shared" si="14"/>
        <v>2.0670502062224627E-3</v>
      </c>
      <c r="AK56" s="1">
        <f t="shared" si="15"/>
        <v>1.54982524116244E-3</v>
      </c>
      <c r="AL56" s="1" t="e">
        <f>$AK$2+#REF!*_xlfn.STDEV.S(ONE_LAST_QUOTE!$AJ$2:$AJ$779)</f>
        <v>#REF!</v>
      </c>
      <c r="AM56" s="1" t="e">
        <f>$AK$2-#REF!*_xlfn.STDEV.S(ONE_LAST_QUOTE!$AJ$2:$AJ$779)</f>
        <v>#REF!</v>
      </c>
      <c r="AN56" s="27">
        <f t="shared" si="16"/>
        <v>3.2454545454543258</v>
      </c>
      <c r="AO56" s="24">
        <f t="shared" si="17"/>
        <v>-7.4099999999991724</v>
      </c>
      <c r="AP56" s="27">
        <f t="shared" si="18"/>
        <v>-3.8484704370181109</v>
      </c>
      <c r="AQ56" s="27" t="e">
        <f>$AP$2+#REF!*_xlfn.STDEV.S(ONE_LAST_QUOTE!$AO$2:$AO$779)</f>
        <v>#REF!</v>
      </c>
      <c r="AR56" s="27" t="e">
        <f>$AP$2-#REF!*_xlfn.STDEV.S(ONE_LAST_QUOTE!$AO$2:$AO$779)</f>
        <v>#REF!</v>
      </c>
      <c r="AT56" s="24"/>
    </row>
    <row r="57" spans="1:46" x14ac:dyDescent="0.3">
      <c r="A57" s="5">
        <v>44146</v>
      </c>
      <c r="B57" s="25">
        <v>524.1</v>
      </c>
      <c r="C57" s="25">
        <v>525.38</v>
      </c>
      <c r="D57" s="25">
        <v>0</v>
      </c>
      <c r="E57" s="25">
        <f t="shared" si="4"/>
        <v>525.38</v>
      </c>
      <c r="F57" s="25">
        <f t="shared" si="0"/>
        <v>-1.2799999999999727</v>
      </c>
      <c r="G57" s="25">
        <v>940.75</v>
      </c>
      <c r="H57" s="25">
        <v>1157</v>
      </c>
      <c r="I57" s="26">
        <v>1159.78</v>
      </c>
      <c r="J57" s="27">
        <f t="shared" si="5"/>
        <v>-2.7799999999999727</v>
      </c>
      <c r="K57" s="25">
        <v>13261</v>
      </c>
      <c r="L57" s="25">
        <v>13262.19</v>
      </c>
      <c r="M57" s="25">
        <v>9.999999999999995E-3</v>
      </c>
      <c r="N57" s="25">
        <f t="shared" si="6"/>
        <v>13262.18</v>
      </c>
      <c r="O57" s="25">
        <f t="shared" si="7"/>
        <v>-1.180000000000291</v>
      </c>
      <c r="P57" s="27">
        <v>28.512</v>
      </c>
      <c r="Q57" s="25">
        <v>457</v>
      </c>
      <c r="R57" s="2">
        <f t="shared" si="20"/>
        <v>106.70970717085538</v>
      </c>
      <c r="S57" s="2">
        <f t="shared" si="21"/>
        <v>107.83054155147184</v>
      </c>
      <c r="T57" s="2">
        <f t="shared" si="8"/>
        <v>107.20606197068417</v>
      </c>
      <c r="U57" s="2">
        <f t="shared" si="22"/>
        <v>97.002687714761976</v>
      </c>
      <c r="V57" s="2">
        <f t="shared" si="23"/>
        <v>110.12048192771087</v>
      </c>
      <c r="W57" s="27">
        <f t="shared" si="19"/>
        <v>1.0503584072458105E-2</v>
      </c>
      <c r="X57" s="1">
        <f t="shared" si="9"/>
        <v>9.2598848424065728E-3</v>
      </c>
      <c r="Y57" s="1" t="e">
        <f>X57+#REF!*_xlfn.STDEV.S($W$2:$W$779)</f>
        <v>#REF!</v>
      </c>
      <c r="Z57" s="1" t="e">
        <f>X57-#REF!*_xlfn.STDEV.S($W$2:$W$779)</f>
        <v>#REF!</v>
      </c>
      <c r="AA57" s="2">
        <f t="shared" si="10"/>
        <v>112.08343806164578</v>
      </c>
      <c r="AB57" s="1">
        <f t="shared" si="11"/>
        <v>-8.8974814095442147E-5</v>
      </c>
      <c r="AC57" s="1">
        <f t="shared" si="1"/>
        <v>-2.3970063287864704E-3</v>
      </c>
      <c r="AD57" s="1">
        <f t="shared" si="12"/>
        <v>2.3080315146910284E-3</v>
      </c>
      <c r="AE57" s="1">
        <f t="shared" si="2"/>
        <v>1.54982524116244E-3</v>
      </c>
      <c r="AF57" s="1" t="e">
        <f>AE57+#REF!*_xlfn.STDEV.S($AD$2:$AD$779)</f>
        <v>#REF!</v>
      </c>
      <c r="AG57" s="1" t="e">
        <f>AE57-#REF!*_xlfn.STDEV.S($AD$2:$AD$779)</f>
        <v>#REF!</v>
      </c>
      <c r="AH57" s="24">
        <f t="shared" si="3"/>
        <v>-1.180000000000291</v>
      </c>
      <c r="AI57" s="24">
        <f t="shared" si="13"/>
        <v>-2.7799999999999727</v>
      </c>
      <c r="AJ57" s="1">
        <f t="shared" si="14"/>
        <v>2.3080315146910284E-3</v>
      </c>
      <c r="AK57" s="1">
        <f t="shared" si="15"/>
        <v>1.54982524116244E-3</v>
      </c>
      <c r="AL57" s="1" t="e">
        <f>$AK$2+#REF!*_xlfn.STDEV.S(ONE_LAST_QUOTE!$AJ$2:$AJ$779)</f>
        <v>#REF!</v>
      </c>
      <c r="AM57" s="1" t="e">
        <f>$AK$2-#REF!*_xlfn.STDEV.S(ONE_LAST_QUOTE!$AJ$2:$AJ$779)</f>
        <v>#REF!</v>
      </c>
      <c r="AN57" s="27">
        <f t="shared" si="16"/>
        <v>0.42446043165478514</v>
      </c>
      <c r="AO57" s="24">
        <f t="shared" si="17"/>
        <v>1.5999999999996817</v>
      </c>
      <c r="AP57" s="27">
        <f t="shared" si="18"/>
        <v>-3.8484704370181109</v>
      </c>
      <c r="AQ57" s="27" t="e">
        <f>$AP$2+#REF!*_xlfn.STDEV.S(ONE_LAST_QUOTE!$AO$2:$AO$779)</f>
        <v>#REF!</v>
      </c>
      <c r="AR57" s="27" t="e">
        <f>$AP$2-#REF!*_xlfn.STDEV.S(ONE_LAST_QUOTE!$AO$2:$AO$779)</f>
        <v>#REF!</v>
      </c>
      <c r="AT57" s="24"/>
    </row>
    <row r="58" spans="1:46" x14ac:dyDescent="0.3">
      <c r="A58" s="5">
        <v>44147</v>
      </c>
      <c r="B58" s="25">
        <v>526.1</v>
      </c>
      <c r="C58" s="25">
        <v>524.59</v>
      </c>
      <c r="D58" s="25">
        <v>0</v>
      </c>
      <c r="E58" s="25">
        <f t="shared" si="4"/>
        <v>524.59</v>
      </c>
      <c r="F58" s="25">
        <f t="shared" si="0"/>
        <v>1.5099999999999909</v>
      </c>
      <c r="G58" s="25">
        <v>937.25</v>
      </c>
      <c r="H58" s="25">
        <v>1153.75</v>
      </c>
      <c r="I58" s="26">
        <v>1155.31</v>
      </c>
      <c r="J58" s="27">
        <f t="shared" si="5"/>
        <v>-1.5599999999999454</v>
      </c>
      <c r="K58" s="25">
        <v>13226</v>
      </c>
      <c r="L58" s="25">
        <v>13221.78</v>
      </c>
      <c r="M58" s="25">
        <v>9.999999999999995E-3</v>
      </c>
      <c r="N58" s="25">
        <f t="shared" si="6"/>
        <v>13221.77</v>
      </c>
      <c r="O58" s="25">
        <f t="shared" si="7"/>
        <v>4.2299999999995634</v>
      </c>
      <c r="P58" s="27">
        <v>28.51</v>
      </c>
      <c r="Q58" s="25">
        <v>458</v>
      </c>
      <c r="R58" s="2">
        <f t="shared" si="20"/>
        <v>106.40996080239793</v>
      </c>
      <c r="S58" s="2">
        <f t="shared" si="21"/>
        <v>107.54594242966341</v>
      </c>
      <c r="T58" s="2">
        <f t="shared" si="8"/>
        <v>108.24202997563314</v>
      </c>
      <c r="U58" s="2">
        <f t="shared" si="22"/>
        <v>96.995883373592306</v>
      </c>
      <c r="V58" s="2">
        <f t="shared" si="23"/>
        <v>110.36144578313255</v>
      </c>
      <c r="W58" s="27">
        <f t="shared" si="19"/>
        <v>1.0675519647779907E-2</v>
      </c>
      <c r="X58" s="1">
        <f t="shared" si="9"/>
        <v>9.2598848424065728E-3</v>
      </c>
      <c r="Y58" s="1" t="e">
        <f>X58+#REF!*_xlfn.STDEV.S($W$2:$W$779)</f>
        <v>#REF!</v>
      </c>
      <c r="Z58" s="1" t="e">
        <f>X58-#REF!*_xlfn.STDEV.S($W$2:$W$779)</f>
        <v>#REF!</v>
      </c>
      <c r="AA58" s="2">
        <f t="shared" si="10"/>
        <v>113.59816272654797</v>
      </c>
      <c r="AB58" s="1">
        <f t="shared" si="11"/>
        <v>3.1992690842448201E-4</v>
      </c>
      <c r="AC58" s="1">
        <f t="shared" si="1"/>
        <v>-1.3502869359738473E-3</v>
      </c>
      <c r="AD58" s="1">
        <f t="shared" si="12"/>
        <v>1.6702138443983293E-3</v>
      </c>
      <c r="AE58" s="1">
        <f t="shared" si="2"/>
        <v>1.54982524116244E-3</v>
      </c>
      <c r="AF58" s="1" t="e">
        <f>AE58+#REF!*_xlfn.STDEV.S($AD$2:$AD$779)</f>
        <v>#REF!</v>
      </c>
      <c r="AG58" s="1" t="e">
        <f>AE58-#REF!*_xlfn.STDEV.S($AD$2:$AD$779)</f>
        <v>#REF!</v>
      </c>
      <c r="AH58" s="24">
        <f t="shared" si="3"/>
        <v>4.2299999999995634</v>
      </c>
      <c r="AI58" s="24">
        <f t="shared" si="13"/>
        <v>-1.5599999999999454</v>
      </c>
      <c r="AJ58" s="1">
        <f t="shared" si="14"/>
        <v>1.6702138443983293E-3</v>
      </c>
      <c r="AK58" s="1">
        <f t="shared" si="15"/>
        <v>1.54982524116244E-3</v>
      </c>
      <c r="AL58" s="1" t="e">
        <f>$AK$2+#REF!*_xlfn.STDEV.S(ONE_LAST_QUOTE!$AJ$2:$AJ$779)</f>
        <v>#REF!</v>
      </c>
      <c r="AM58" s="1" t="e">
        <f>$AK$2-#REF!*_xlfn.STDEV.S(ONE_LAST_QUOTE!$AJ$2:$AJ$779)</f>
        <v>#REF!</v>
      </c>
      <c r="AN58" s="27">
        <f t="shared" si="16"/>
        <v>-2.7115384615382765</v>
      </c>
      <c r="AO58" s="24">
        <f t="shared" si="17"/>
        <v>5.7899999999995089</v>
      </c>
      <c r="AP58" s="27">
        <f t="shared" si="18"/>
        <v>-3.8484704370181109</v>
      </c>
      <c r="AQ58" s="27" t="e">
        <f>$AP$2+#REF!*_xlfn.STDEV.S(ONE_LAST_QUOTE!$AO$2:$AO$779)</f>
        <v>#REF!</v>
      </c>
      <c r="AR58" s="27" t="e">
        <f>$AP$2-#REF!*_xlfn.STDEV.S(ONE_LAST_QUOTE!$AO$2:$AO$779)</f>
        <v>#REF!</v>
      </c>
      <c r="AT58" s="24"/>
    </row>
    <row r="59" spans="1:46" x14ac:dyDescent="0.3">
      <c r="A59" s="5">
        <v>44148</v>
      </c>
      <c r="B59" s="25">
        <v>529.20000000000005</v>
      </c>
      <c r="C59" s="25">
        <v>527.09</v>
      </c>
      <c r="D59" s="25">
        <v>0</v>
      </c>
      <c r="E59" s="25">
        <f t="shared" si="4"/>
        <v>527.09</v>
      </c>
      <c r="F59" s="25">
        <f t="shared" si="0"/>
        <v>2.1100000000000136</v>
      </c>
      <c r="G59" s="25">
        <v>942.25</v>
      </c>
      <c r="H59" s="25">
        <v>1158</v>
      </c>
      <c r="I59" s="26">
        <v>1158.76</v>
      </c>
      <c r="J59" s="27">
        <f t="shared" si="5"/>
        <v>-0.75999999999999091</v>
      </c>
      <c r="K59" s="25">
        <v>13282</v>
      </c>
      <c r="L59" s="25">
        <v>13273.33</v>
      </c>
      <c r="M59" s="25">
        <v>9.999999999999995E-3</v>
      </c>
      <c r="N59" s="25">
        <f t="shared" si="6"/>
        <v>13273.32</v>
      </c>
      <c r="O59" s="25">
        <f t="shared" si="7"/>
        <v>8.680000000000291</v>
      </c>
      <c r="P59" s="27">
        <v>28.459</v>
      </c>
      <c r="Q59" s="25">
        <v>462</v>
      </c>
      <c r="R59" s="2">
        <f t="shared" si="20"/>
        <v>106.80193682268846</v>
      </c>
      <c r="S59" s="2">
        <f t="shared" si="21"/>
        <v>108.00130102455689</v>
      </c>
      <c r="T59" s="2">
        <f t="shared" si="8"/>
        <v>108.17964784979638</v>
      </c>
      <c r="U59" s="2">
        <f t="shared" si="22"/>
        <v>96.822372673765813</v>
      </c>
      <c r="V59" s="2">
        <f t="shared" si="23"/>
        <v>111.3253012048193</v>
      </c>
      <c r="W59" s="27">
        <f t="shared" si="19"/>
        <v>1.1229798237269772E-2</v>
      </c>
      <c r="X59" s="1">
        <f t="shared" si="9"/>
        <v>9.2598848424065728E-3</v>
      </c>
      <c r="Y59" s="1" t="e">
        <f>X59+#REF!*_xlfn.STDEV.S($W$2:$W$779)</f>
        <v>#REF!</v>
      </c>
      <c r="Z59" s="1" t="e">
        <f>X59-#REF!*_xlfn.STDEV.S($W$2:$W$779)</f>
        <v>#REF!</v>
      </c>
      <c r="AA59" s="2">
        <f t="shared" si="10"/>
        <v>119.93642018684341</v>
      </c>
      <c r="AB59" s="1">
        <f t="shared" si="11"/>
        <v>6.5394339924000112E-4</v>
      </c>
      <c r="AC59" s="1">
        <f t="shared" si="1"/>
        <v>-6.5587351996961485E-4</v>
      </c>
      <c r="AD59" s="1">
        <f t="shared" si="12"/>
        <v>1.3098169192096161E-3</v>
      </c>
      <c r="AE59" s="1">
        <f t="shared" si="2"/>
        <v>1.54982524116244E-3</v>
      </c>
      <c r="AF59" s="1" t="e">
        <f>AE59+#REF!*_xlfn.STDEV.S($AD$2:$AD$779)</f>
        <v>#REF!</v>
      </c>
      <c r="AG59" s="1" t="e">
        <f>AE59-#REF!*_xlfn.STDEV.S($AD$2:$AD$779)</f>
        <v>#REF!</v>
      </c>
      <c r="AH59" s="24">
        <f t="shared" si="3"/>
        <v>8.680000000000291</v>
      </c>
      <c r="AI59" s="24">
        <f t="shared" si="13"/>
        <v>-0.75999999999999091</v>
      </c>
      <c r="AJ59" s="1">
        <f t="shared" si="14"/>
        <v>1.3098169192096161E-3</v>
      </c>
      <c r="AK59" s="1">
        <f t="shared" si="15"/>
        <v>1.54982524116244E-3</v>
      </c>
      <c r="AL59" s="1" t="e">
        <f>$AK$2+#REF!*_xlfn.STDEV.S(ONE_LAST_QUOTE!$AJ$2:$AJ$779)</f>
        <v>#REF!</v>
      </c>
      <c r="AM59" s="1" t="e">
        <f>$AK$2-#REF!*_xlfn.STDEV.S(ONE_LAST_QUOTE!$AJ$2:$AJ$779)</f>
        <v>#REF!</v>
      </c>
      <c r="AN59" s="27">
        <f t="shared" si="16"/>
        <v>-11.421052631579467</v>
      </c>
      <c r="AO59" s="24">
        <f t="shared" si="17"/>
        <v>9.4400000000002819</v>
      </c>
      <c r="AP59" s="27">
        <f t="shared" si="18"/>
        <v>-3.8484704370181109</v>
      </c>
      <c r="AQ59" s="27" t="e">
        <f>$AP$2+#REF!*_xlfn.STDEV.S(ONE_LAST_QUOTE!$AO$2:$AO$779)</f>
        <v>#REF!</v>
      </c>
      <c r="AR59" s="27" t="e">
        <f>$AP$2-#REF!*_xlfn.STDEV.S(ONE_LAST_QUOTE!$AO$2:$AO$779)</f>
        <v>#REF!</v>
      </c>
      <c r="AT59" s="24"/>
    </row>
    <row r="60" spans="1:46" x14ac:dyDescent="0.3">
      <c r="A60" s="5">
        <v>44151</v>
      </c>
      <c r="B60" s="25">
        <v>541.70000000000005</v>
      </c>
      <c r="C60" s="25">
        <v>542.03</v>
      </c>
      <c r="D60" s="25">
        <v>0</v>
      </c>
      <c r="E60" s="25">
        <f t="shared" si="4"/>
        <v>542.03</v>
      </c>
      <c r="F60" s="25">
        <f t="shared" si="0"/>
        <v>-0.32999999999992724</v>
      </c>
      <c r="G60" s="25">
        <v>963.75</v>
      </c>
      <c r="H60" s="25">
        <v>1180.25</v>
      </c>
      <c r="I60" s="26">
        <v>1181.2</v>
      </c>
      <c r="J60" s="27">
        <f t="shared" si="5"/>
        <v>-0.95000000000004547</v>
      </c>
      <c r="K60" s="25">
        <v>13579</v>
      </c>
      <c r="L60" s="25">
        <v>13551.83</v>
      </c>
      <c r="M60" s="25">
        <v>9.999999999999995E-3</v>
      </c>
      <c r="N60" s="25">
        <f t="shared" si="6"/>
        <v>13551.82</v>
      </c>
      <c r="O60" s="25">
        <f t="shared" si="7"/>
        <v>27.180000000000291</v>
      </c>
      <c r="P60" s="27">
        <v>28.478999999999999</v>
      </c>
      <c r="Q60" s="25">
        <v>484</v>
      </c>
      <c r="R60" s="2">
        <f t="shared" si="20"/>
        <v>108.85404657597414</v>
      </c>
      <c r="S60" s="2">
        <f t="shared" si="21"/>
        <v>110.41632785818838</v>
      </c>
      <c r="T60" s="2">
        <f t="shared" si="8"/>
        <v>110.55235216364791</v>
      </c>
      <c r="U60" s="2">
        <f t="shared" si="22"/>
        <v>96.890416085462476</v>
      </c>
      <c r="V60" s="2">
        <f t="shared" si="23"/>
        <v>116.62650602409641</v>
      </c>
      <c r="W60" s="27">
        <f t="shared" si="19"/>
        <v>1.4352073545780941E-2</v>
      </c>
      <c r="X60" s="1">
        <f t="shared" si="9"/>
        <v>9.2598848424065728E-3</v>
      </c>
      <c r="Y60" s="1" t="e">
        <f>X60+#REF!*_xlfn.STDEV.S($W$2:$W$779)</f>
        <v>#REF!</v>
      </c>
      <c r="Z60" s="1" t="e">
        <f>X60-#REF!*_xlfn.STDEV.S($W$2:$W$779)</f>
        <v>#REF!</v>
      </c>
      <c r="AA60" s="2">
        <f t="shared" si="10"/>
        <v>156.22812822142436</v>
      </c>
      <c r="AB60" s="1">
        <f t="shared" si="11"/>
        <v>2.0056346675206942E-3</v>
      </c>
      <c r="AC60" s="1">
        <f t="shared" si="1"/>
        <v>-8.0426684727399715E-4</v>
      </c>
      <c r="AD60" s="1">
        <f t="shared" si="12"/>
        <v>2.8099015147946913E-3</v>
      </c>
      <c r="AE60" s="1">
        <f t="shared" si="2"/>
        <v>1.54982524116244E-3</v>
      </c>
      <c r="AF60" s="1" t="e">
        <f>AE60+#REF!*_xlfn.STDEV.S($AD$2:$AD$779)</f>
        <v>#REF!</v>
      </c>
      <c r="AG60" s="1" t="e">
        <f>AE60-#REF!*_xlfn.STDEV.S($AD$2:$AD$779)</f>
        <v>#REF!</v>
      </c>
      <c r="AH60" s="24">
        <f t="shared" si="3"/>
        <v>27.180000000000291</v>
      </c>
      <c r="AI60" s="24">
        <f t="shared" si="13"/>
        <v>-0.95000000000004547</v>
      </c>
      <c r="AJ60" s="1">
        <f t="shared" si="14"/>
        <v>2.8099015147946913E-3</v>
      </c>
      <c r="AK60" s="1">
        <f t="shared" si="15"/>
        <v>1.54982524116244E-3</v>
      </c>
      <c r="AL60" s="1" t="e">
        <f>$AK$2+#REF!*_xlfn.STDEV.S(ONE_LAST_QUOTE!$AJ$2:$AJ$779)</f>
        <v>#REF!</v>
      </c>
      <c r="AM60" s="1" t="e">
        <f>$AK$2-#REF!*_xlfn.STDEV.S(ONE_LAST_QUOTE!$AJ$2:$AJ$779)</f>
        <v>#REF!</v>
      </c>
      <c r="AN60" s="27">
        <f t="shared" si="16"/>
        <v>-28.610526315788409</v>
      </c>
      <c r="AO60" s="24">
        <f t="shared" si="17"/>
        <v>28.130000000000337</v>
      </c>
      <c r="AP60" s="27">
        <f t="shared" si="18"/>
        <v>-3.8484704370181109</v>
      </c>
      <c r="AQ60" s="27" t="e">
        <f>$AP$2+#REF!*_xlfn.STDEV.S(ONE_LAST_QUOTE!$AO$2:$AO$779)</f>
        <v>#REF!</v>
      </c>
      <c r="AR60" s="27" t="e">
        <f>$AP$2-#REF!*_xlfn.STDEV.S(ONE_LAST_QUOTE!$AO$2:$AO$779)</f>
        <v>#REF!</v>
      </c>
      <c r="AT60" s="24"/>
    </row>
    <row r="61" spans="1:46" x14ac:dyDescent="0.3">
      <c r="A61" s="5">
        <v>44152</v>
      </c>
      <c r="B61" s="25">
        <v>546.1</v>
      </c>
      <c r="C61" s="25">
        <v>543.58000000000004</v>
      </c>
      <c r="D61" s="25">
        <v>0</v>
      </c>
      <c r="E61" s="25">
        <f t="shared" si="4"/>
        <v>543.58000000000004</v>
      </c>
      <c r="F61" s="25">
        <f t="shared" si="0"/>
        <v>2.5199999999999818</v>
      </c>
      <c r="G61" s="25">
        <v>970</v>
      </c>
      <c r="H61" s="25">
        <v>1186.25</v>
      </c>
      <c r="I61" s="26">
        <v>1184.81</v>
      </c>
      <c r="J61" s="27">
        <f t="shared" si="5"/>
        <v>1.4400000000000546</v>
      </c>
      <c r="K61" s="25">
        <v>13624</v>
      </c>
      <c r="L61" s="25">
        <v>13593.01</v>
      </c>
      <c r="M61" s="25">
        <v>9.999999999999995E-3</v>
      </c>
      <c r="N61" s="25">
        <f t="shared" si="6"/>
        <v>13593</v>
      </c>
      <c r="O61" s="25">
        <f t="shared" si="7"/>
        <v>31</v>
      </c>
      <c r="P61" s="27">
        <v>28.510999999999999</v>
      </c>
      <c r="Q61" s="25">
        <v>485.5</v>
      </c>
      <c r="R61" s="2">
        <f t="shared" si="20"/>
        <v>109.40742448697253</v>
      </c>
      <c r="S61" s="2">
        <f t="shared" si="21"/>
        <v>110.78224101479921</v>
      </c>
      <c r="T61" s="2">
        <f t="shared" si="8"/>
        <v>111.31319299124364</v>
      </c>
      <c r="U61" s="2">
        <f t="shared" si="22"/>
        <v>96.999285544177127</v>
      </c>
      <c r="V61" s="2">
        <f t="shared" si="23"/>
        <v>116.98795180722894</v>
      </c>
      <c r="W61" s="27">
        <f t="shared" si="19"/>
        <v>1.2566025882369436E-2</v>
      </c>
      <c r="X61" s="1">
        <f t="shared" si="9"/>
        <v>9.2598848424065728E-3</v>
      </c>
      <c r="Y61" s="1" t="e">
        <f>X61+#REF!*_xlfn.STDEV.S($W$2:$W$779)</f>
        <v>#REF!</v>
      </c>
      <c r="Z61" s="1" t="e">
        <f>X61-#REF!*_xlfn.STDEV.S($W$2:$W$779)</f>
        <v>#REF!</v>
      </c>
      <c r="AA61" s="2">
        <f t="shared" si="10"/>
        <v>137.48165278266811</v>
      </c>
      <c r="AB61" s="1">
        <f t="shared" si="11"/>
        <v>2.2805855955271097E-3</v>
      </c>
      <c r="AC61" s="1">
        <f t="shared" si="1"/>
        <v>1.2153847452334591E-3</v>
      </c>
      <c r="AD61" s="1">
        <f t="shared" si="12"/>
        <v>1.0652008502936507E-3</v>
      </c>
      <c r="AE61" s="1">
        <f t="shared" si="2"/>
        <v>1.54982524116244E-3</v>
      </c>
      <c r="AF61" s="1" t="e">
        <f>AE61+#REF!*_xlfn.STDEV.S($AD$2:$AD$779)</f>
        <v>#REF!</v>
      </c>
      <c r="AG61" s="1" t="e">
        <f>AE61-#REF!*_xlfn.STDEV.S($AD$2:$AD$779)</f>
        <v>#REF!</v>
      </c>
      <c r="AH61" s="24">
        <f t="shared" si="3"/>
        <v>31</v>
      </c>
      <c r="AI61" s="24">
        <f t="shared" si="13"/>
        <v>1.4400000000000546</v>
      </c>
      <c r="AJ61" s="1">
        <f t="shared" si="14"/>
        <v>1.0652008502936507E-3</v>
      </c>
      <c r="AK61" s="1">
        <f t="shared" si="15"/>
        <v>1.54982524116244E-3</v>
      </c>
      <c r="AL61" s="1" t="e">
        <f>$AK$2+#REF!*_xlfn.STDEV.S(ONE_LAST_QUOTE!$AJ$2:$AJ$779)</f>
        <v>#REF!</v>
      </c>
      <c r="AM61" s="1" t="e">
        <f>$AK$2-#REF!*_xlfn.STDEV.S(ONE_LAST_QUOTE!$AJ$2:$AJ$779)</f>
        <v>#REF!</v>
      </c>
      <c r="AN61" s="27">
        <f t="shared" si="16"/>
        <v>21.527777777776961</v>
      </c>
      <c r="AO61" s="24">
        <f t="shared" si="17"/>
        <v>29.559999999999945</v>
      </c>
      <c r="AP61" s="27">
        <f t="shared" si="18"/>
        <v>-3.8484704370181109</v>
      </c>
      <c r="AQ61" s="27" t="e">
        <f>$AP$2+#REF!*_xlfn.STDEV.S(ONE_LAST_QUOTE!$AO$2:$AO$779)</f>
        <v>#REF!</v>
      </c>
      <c r="AR61" s="27" t="e">
        <f>$AP$2-#REF!*_xlfn.STDEV.S(ONE_LAST_QUOTE!$AO$2:$AO$779)</f>
        <v>#REF!</v>
      </c>
      <c r="AT61" s="24"/>
    </row>
    <row r="62" spans="1:46" x14ac:dyDescent="0.3">
      <c r="A62" s="5">
        <v>44153</v>
      </c>
      <c r="B62" s="25">
        <v>553.5</v>
      </c>
      <c r="C62" s="25">
        <v>552.66</v>
      </c>
      <c r="D62" s="25">
        <v>0</v>
      </c>
      <c r="E62" s="25">
        <f t="shared" si="4"/>
        <v>552.66</v>
      </c>
      <c r="F62" s="25">
        <f t="shared" si="0"/>
        <v>0.84000000000003183</v>
      </c>
      <c r="G62" s="25">
        <v>983.5</v>
      </c>
      <c r="H62" s="25">
        <v>1199.5</v>
      </c>
      <c r="I62" s="26">
        <v>1200.67</v>
      </c>
      <c r="J62" s="27">
        <f t="shared" si="5"/>
        <v>-1.1700000000000728</v>
      </c>
      <c r="K62" s="25">
        <v>13756</v>
      </c>
      <c r="L62" s="25">
        <v>13773.29</v>
      </c>
      <c r="M62" s="25">
        <v>0</v>
      </c>
      <c r="N62" s="25">
        <f t="shared" si="6"/>
        <v>13773.29</v>
      </c>
      <c r="O62" s="25">
        <f t="shared" si="7"/>
        <v>-17.290000000000873</v>
      </c>
      <c r="P62" s="27">
        <v>28.495999999999999</v>
      </c>
      <c r="Q62" s="25">
        <v>497</v>
      </c>
      <c r="R62" s="2">
        <f t="shared" si="20"/>
        <v>110.62946737376063</v>
      </c>
      <c r="S62" s="2">
        <f t="shared" si="21"/>
        <v>111.85558627419098</v>
      </c>
      <c r="T62" s="2">
        <f t="shared" si="8"/>
        <v>112.2834103674993</v>
      </c>
      <c r="U62" s="2">
        <f t="shared" si="22"/>
        <v>96.948252985404622</v>
      </c>
      <c r="V62" s="2">
        <f t="shared" si="23"/>
        <v>119.75903614457835</v>
      </c>
      <c r="W62" s="27">
        <f t="shared" si="19"/>
        <v>1.1083113112060117E-2</v>
      </c>
      <c r="X62" s="1">
        <f t="shared" si="9"/>
        <v>9.2598848424065728E-3</v>
      </c>
      <c r="Y62" s="1" t="e">
        <f>X62+#REF!*_xlfn.STDEV.S($W$2:$W$779)</f>
        <v>#REF!</v>
      </c>
      <c r="Z62" s="1" t="e">
        <f>X62-#REF!*_xlfn.STDEV.S($W$2:$W$779)</f>
        <v>#REF!</v>
      </c>
      <c r="AA62" s="2">
        <f t="shared" si="10"/>
        <v>122.61189004303503</v>
      </c>
      <c r="AB62" s="1">
        <f t="shared" si="11"/>
        <v>-1.2553282476445984E-3</v>
      </c>
      <c r="AC62" s="1">
        <f t="shared" si="1"/>
        <v>-9.7445592877316227E-4</v>
      </c>
      <c r="AD62" s="1">
        <f t="shared" si="12"/>
        <v>-2.8087231887143614E-4</v>
      </c>
      <c r="AE62" s="1">
        <f t="shared" si="2"/>
        <v>1.54982524116244E-3</v>
      </c>
      <c r="AF62" s="1" t="e">
        <f>AE62+#REF!*_xlfn.STDEV.S($AD$2:$AD$779)</f>
        <v>#REF!</v>
      </c>
      <c r="AG62" s="1" t="e">
        <f>AE62-#REF!*_xlfn.STDEV.S($AD$2:$AD$779)</f>
        <v>#REF!</v>
      </c>
      <c r="AH62" s="24">
        <f t="shared" si="3"/>
        <v>-17.290000000000873</v>
      </c>
      <c r="AI62" s="24">
        <f t="shared" si="13"/>
        <v>-1.1700000000000728</v>
      </c>
      <c r="AJ62" s="1">
        <f t="shared" si="14"/>
        <v>-2.8087231887143614E-4</v>
      </c>
      <c r="AK62" s="1">
        <f t="shared" si="15"/>
        <v>1.54982524116244E-3</v>
      </c>
      <c r="AL62" s="1" t="e">
        <f>$AK$2+#REF!*_xlfn.STDEV.S(ONE_LAST_QUOTE!$AJ$2:$AJ$779)</f>
        <v>#REF!</v>
      </c>
      <c r="AM62" s="1" t="e">
        <f>$AK$2-#REF!*_xlfn.STDEV.S(ONE_LAST_QUOTE!$AJ$2:$AJ$779)</f>
        <v>#REF!</v>
      </c>
      <c r="AN62" s="27">
        <f t="shared" si="16"/>
        <v>14.777777777777604</v>
      </c>
      <c r="AO62" s="24">
        <f t="shared" si="17"/>
        <v>-16.1200000000008</v>
      </c>
      <c r="AP62" s="27">
        <f t="shared" si="18"/>
        <v>-3.8484704370181109</v>
      </c>
      <c r="AQ62" s="27" t="e">
        <f>$AP$2+#REF!*_xlfn.STDEV.S(ONE_LAST_QUOTE!$AO$2:$AO$779)</f>
        <v>#REF!</v>
      </c>
      <c r="AR62" s="27" t="e">
        <f>$AP$2-#REF!*_xlfn.STDEV.S(ONE_LAST_QUOTE!$AO$2:$AO$779)</f>
        <v>#REF!</v>
      </c>
      <c r="AT62" s="24"/>
    </row>
    <row r="63" spans="1:46" x14ac:dyDescent="0.3">
      <c r="A63" s="5">
        <v>44154</v>
      </c>
      <c r="B63" s="25">
        <v>551.29999999999995</v>
      </c>
      <c r="C63" s="25">
        <v>549.03</v>
      </c>
      <c r="D63" s="25">
        <v>0</v>
      </c>
      <c r="E63" s="25">
        <f t="shared" si="4"/>
        <v>549.03</v>
      </c>
      <c r="F63" s="25">
        <f t="shared" si="0"/>
        <v>2.2699999999999818</v>
      </c>
      <c r="G63" s="25">
        <v>984.5</v>
      </c>
      <c r="H63" s="25">
        <v>1199.75</v>
      </c>
      <c r="I63" s="26">
        <v>1197.05</v>
      </c>
      <c r="J63" s="27">
        <f t="shared" si="5"/>
        <v>2.7000000000000455</v>
      </c>
      <c r="K63" s="25">
        <v>13742</v>
      </c>
      <c r="L63" s="25">
        <v>13722.43</v>
      </c>
      <c r="M63" s="25">
        <v>0.15</v>
      </c>
      <c r="N63" s="25">
        <f t="shared" si="6"/>
        <v>13722.28</v>
      </c>
      <c r="O63" s="25">
        <f t="shared" si="7"/>
        <v>19.719999999999345</v>
      </c>
      <c r="P63" s="27">
        <v>28.510999999999999</v>
      </c>
      <c r="Q63" s="25">
        <v>490</v>
      </c>
      <c r="R63" s="2">
        <f t="shared" si="20"/>
        <v>110.6525247867189</v>
      </c>
      <c r="S63" s="2">
        <f t="shared" si="21"/>
        <v>111.74174662546761</v>
      </c>
      <c r="T63" s="2">
        <f t="shared" si="8"/>
        <v>111.41099315801533</v>
      </c>
      <c r="U63" s="2">
        <f t="shared" si="22"/>
        <v>96.999285544177127</v>
      </c>
      <c r="V63" s="2">
        <f t="shared" si="23"/>
        <v>118.07228915662654</v>
      </c>
      <c r="W63" s="27">
        <f t="shared" si="19"/>
        <v>9.8436239105088585E-3</v>
      </c>
      <c r="X63" s="1">
        <f t="shared" si="9"/>
        <v>9.2598848424065728E-3</v>
      </c>
      <c r="Y63" s="1" t="e">
        <f>X63+#REF!*_xlfn.STDEV.S($W$2:$W$779)</f>
        <v>#REF!</v>
      </c>
      <c r="Z63" s="1" t="e">
        <f>X63-#REF!*_xlfn.STDEV.S($W$2:$W$779)</f>
        <v>#REF!</v>
      </c>
      <c r="AA63" s="2">
        <f t="shared" si="10"/>
        <v>108.92218387487134</v>
      </c>
      <c r="AB63" s="1">
        <f t="shared" si="11"/>
        <v>1.4370789693840488E-3</v>
      </c>
      <c r="AC63" s="1">
        <f t="shared" si="1"/>
        <v>2.2555448811662385E-3</v>
      </c>
      <c r="AD63" s="1">
        <f t="shared" si="12"/>
        <v>-8.1846591178218967E-4</v>
      </c>
      <c r="AE63" s="1">
        <f t="shared" si="2"/>
        <v>1.54982524116244E-3</v>
      </c>
      <c r="AF63" s="1" t="e">
        <f>AE63+#REF!*_xlfn.STDEV.S($AD$2:$AD$779)</f>
        <v>#REF!</v>
      </c>
      <c r="AG63" s="1" t="e">
        <f>AE63-#REF!*_xlfn.STDEV.S($AD$2:$AD$779)</f>
        <v>#REF!</v>
      </c>
      <c r="AH63" s="24">
        <f t="shared" si="3"/>
        <v>19.719999999999345</v>
      </c>
      <c r="AI63" s="24">
        <f t="shared" si="13"/>
        <v>2.7000000000000455</v>
      </c>
      <c r="AJ63" s="1">
        <f t="shared" si="14"/>
        <v>-8.1846591178218967E-4</v>
      </c>
      <c r="AK63" s="1">
        <f t="shared" si="15"/>
        <v>1.54982524116244E-3</v>
      </c>
      <c r="AL63" s="1" t="e">
        <f>$AK$2+#REF!*_xlfn.STDEV.S(ONE_LAST_QUOTE!$AJ$2:$AJ$779)</f>
        <v>#REF!</v>
      </c>
      <c r="AM63" s="1" t="e">
        <f>$AK$2-#REF!*_xlfn.STDEV.S(ONE_LAST_QUOTE!$AJ$2:$AJ$779)</f>
        <v>#REF!</v>
      </c>
      <c r="AN63" s="27">
        <f t="shared" si="16"/>
        <v>7.3037037037033379</v>
      </c>
      <c r="AO63" s="24">
        <f t="shared" si="17"/>
        <v>17.0199999999993</v>
      </c>
      <c r="AP63" s="27">
        <f t="shared" si="18"/>
        <v>-3.8484704370181109</v>
      </c>
      <c r="AQ63" s="27" t="e">
        <f>$AP$2+#REF!*_xlfn.STDEV.S(ONE_LAST_QUOTE!$AO$2:$AO$779)</f>
        <v>#REF!</v>
      </c>
      <c r="AR63" s="27" t="e">
        <f>$AP$2-#REF!*_xlfn.STDEV.S(ONE_LAST_QUOTE!$AO$2:$AO$779)</f>
        <v>#REF!</v>
      </c>
      <c r="AT63" s="24"/>
    </row>
    <row r="64" spans="1:46" x14ac:dyDescent="0.3">
      <c r="A64" s="5">
        <v>44155</v>
      </c>
      <c r="B64" s="25">
        <v>549.29999999999995</v>
      </c>
      <c r="C64" s="25">
        <v>548.30999999999995</v>
      </c>
      <c r="D64" s="25">
        <v>0</v>
      </c>
      <c r="E64" s="25">
        <f t="shared" si="4"/>
        <v>548.30999999999995</v>
      </c>
      <c r="F64" s="25">
        <f t="shared" si="0"/>
        <v>0.99000000000000909</v>
      </c>
      <c r="G64" s="25">
        <v>983</v>
      </c>
      <c r="H64" s="25">
        <v>1199.5</v>
      </c>
      <c r="I64" s="26">
        <v>1197.21</v>
      </c>
      <c r="J64" s="27">
        <f t="shared" si="5"/>
        <v>2.2899999999999636</v>
      </c>
      <c r="K64" s="25">
        <v>13733</v>
      </c>
      <c r="L64" s="25">
        <v>13716.44</v>
      </c>
      <c r="M64" s="25">
        <v>3.9999999999999994E-2</v>
      </c>
      <c r="N64" s="25">
        <f t="shared" si="6"/>
        <v>13716.4</v>
      </c>
      <c r="O64" s="25">
        <f t="shared" si="7"/>
        <v>16.600000000000364</v>
      </c>
      <c r="P64" s="27">
        <v>28.524999999999999</v>
      </c>
      <c r="Q64" s="25">
        <v>488</v>
      </c>
      <c r="R64" s="2">
        <f t="shared" si="20"/>
        <v>110.62946737376063</v>
      </c>
      <c r="S64" s="2">
        <f t="shared" si="21"/>
        <v>111.66856399414544</v>
      </c>
      <c r="T64" s="2">
        <f t="shared" si="8"/>
        <v>111.33637116156241</v>
      </c>
      <c r="U64" s="2">
        <f t="shared" si="22"/>
        <v>97.046915932364797</v>
      </c>
      <c r="V64" s="2">
        <f t="shared" si="23"/>
        <v>117.59036144578316</v>
      </c>
      <c r="W64" s="27">
        <f t="shared" si="19"/>
        <v>9.3925844989763974E-3</v>
      </c>
      <c r="X64" s="1">
        <f t="shared" si="9"/>
        <v>9.2598848424065728E-3</v>
      </c>
      <c r="Y64" s="1" t="e">
        <f>X64+#REF!*_xlfn.STDEV.S($W$2:$W$779)</f>
        <v>#REF!</v>
      </c>
      <c r="Z64" s="1" t="e">
        <f>X64-#REF!*_xlfn.STDEV.S($W$2:$W$779)</f>
        <v>#REF!</v>
      </c>
      <c r="AA64" s="2">
        <f t="shared" si="10"/>
        <v>103.90966203848109</v>
      </c>
      <c r="AB64" s="1">
        <f t="shared" si="11"/>
        <v>1.210230089527891E-3</v>
      </c>
      <c r="AC64" s="1">
        <f t="shared" si="1"/>
        <v>1.9127805481076532E-3</v>
      </c>
      <c r="AD64" s="1">
        <f t="shared" si="12"/>
        <v>-7.0255045857976219E-4</v>
      </c>
      <c r="AE64" s="1">
        <f t="shared" si="2"/>
        <v>1.54982524116244E-3</v>
      </c>
      <c r="AF64" s="1" t="e">
        <f>AE64+#REF!*_xlfn.STDEV.S($AD$2:$AD$779)</f>
        <v>#REF!</v>
      </c>
      <c r="AG64" s="1" t="e">
        <f>AE64-#REF!*_xlfn.STDEV.S($AD$2:$AD$779)</f>
        <v>#REF!</v>
      </c>
      <c r="AH64" s="24">
        <f t="shared" si="3"/>
        <v>16.600000000000364</v>
      </c>
      <c r="AI64" s="24">
        <f t="shared" si="13"/>
        <v>2.2899999999999636</v>
      </c>
      <c r="AJ64" s="1">
        <f t="shared" si="14"/>
        <v>-7.0255045857976219E-4</v>
      </c>
      <c r="AK64" s="1">
        <f t="shared" si="15"/>
        <v>1.54982524116244E-3</v>
      </c>
      <c r="AL64" s="1" t="e">
        <f>$AK$2+#REF!*_xlfn.STDEV.S(ONE_LAST_QUOTE!$AJ$2:$AJ$779)</f>
        <v>#REF!</v>
      </c>
      <c r="AM64" s="1" t="e">
        <f>$AK$2-#REF!*_xlfn.STDEV.S(ONE_LAST_QUOTE!$AJ$2:$AJ$779)</f>
        <v>#REF!</v>
      </c>
      <c r="AN64" s="27">
        <f t="shared" si="16"/>
        <v>7.2489082969435055</v>
      </c>
      <c r="AO64" s="24">
        <f t="shared" si="17"/>
        <v>14.3100000000004</v>
      </c>
      <c r="AP64" s="27">
        <f t="shared" si="18"/>
        <v>-3.8484704370181109</v>
      </c>
      <c r="AQ64" s="27" t="e">
        <f>$AP$2+#REF!*_xlfn.STDEV.S(ONE_LAST_QUOTE!$AO$2:$AO$779)</f>
        <v>#REF!</v>
      </c>
      <c r="AR64" s="27" t="e">
        <f>$AP$2-#REF!*_xlfn.STDEV.S(ONE_LAST_QUOTE!$AO$2:$AO$779)</f>
        <v>#REF!</v>
      </c>
      <c r="AT64" s="24"/>
    </row>
    <row r="65" spans="1:46" x14ac:dyDescent="0.3">
      <c r="A65" s="5">
        <v>44158</v>
      </c>
      <c r="B65" s="25">
        <v>556.20000000000005</v>
      </c>
      <c r="C65" s="25">
        <v>555.59</v>
      </c>
      <c r="D65" s="25">
        <v>0</v>
      </c>
      <c r="E65" s="25">
        <f t="shared" si="4"/>
        <v>555.59</v>
      </c>
      <c r="F65" s="25">
        <f t="shared" si="0"/>
        <v>0.61000000000001364</v>
      </c>
      <c r="G65" s="25">
        <v>994.5</v>
      </c>
      <c r="H65" s="25">
        <v>1211.5</v>
      </c>
      <c r="I65" s="26">
        <v>1210.47</v>
      </c>
      <c r="J65" s="27">
        <f t="shared" si="5"/>
        <v>1.0299999999999727</v>
      </c>
      <c r="K65" s="25">
        <v>13873</v>
      </c>
      <c r="L65" s="25">
        <v>13878.01</v>
      </c>
      <c r="M65" s="25">
        <v>3.9999999999999994E-2</v>
      </c>
      <c r="N65" s="25">
        <f t="shared" si="6"/>
        <v>13877.97</v>
      </c>
      <c r="O65" s="25">
        <f t="shared" si="7"/>
        <v>-4.9699999999993452</v>
      </c>
      <c r="P65" s="27">
        <v>28.524999999999999</v>
      </c>
      <c r="Q65" s="25">
        <v>496.5</v>
      </c>
      <c r="R65" s="2">
        <f t="shared" si="20"/>
        <v>111.7362231957574</v>
      </c>
      <c r="S65" s="2">
        <f t="shared" si="21"/>
        <v>112.80696048137914</v>
      </c>
      <c r="T65" s="2">
        <f t="shared" si="8"/>
        <v>113.07128216556292</v>
      </c>
      <c r="U65" s="2">
        <f t="shared" si="22"/>
        <v>97.046915932364797</v>
      </c>
      <c r="V65" s="2">
        <f t="shared" si="23"/>
        <v>119.63855421686749</v>
      </c>
      <c r="W65" s="27">
        <f t="shared" si="19"/>
        <v>9.5827230865486168E-3</v>
      </c>
      <c r="X65" s="1">
        <f t="shared" si="9"/>
        <v>9.2598848424065728E-3</v>
      </c>
      <c r="Y65" s="1" t="e">
        <f>X65+#REF!*_xlfn.STDEV.S($W$2:$W$779)</f>
        <v>#REF!</v>
      </c>
      <c r="Z65" s="1" t="e">
        <f>X65-#REF!*_xlfn.STDEV.S($W$2:$W$779)</f>
        <v>#REF!</v>
      </c>
      <c r="AA65" s="2">
        <f t="shared" si="10"/>
        <v>107.07372856217319</v>
      </c>
      <c r="AB65" s="1">
        <f t="shared" si="11"/>
        <v>-3.5812154083049219E-4</v>
      </c>
      <c r="AC65" s="1">
        <f t="shared" si="1"/>
        <v>8.5090915099091482E-4</v>
      </c>
      <c r="AD65" s="1">
        <f t="shared" si="12"/>
        <v>-1.2090306918214071E-3</v>
      </c>
      <c r="AE65" s="1">
        <f t="shared" si="2"/>
        <v>1.54982524116244E-3</v>
      </c>
      <c r="AF65" s="1" t="e">
        <f>AE65+#REF!*_xlfn.STDEV.S($AD$2:$AD$779)</f>
        <v>#REF!</v>
      </c>
      <c r="AG65" s="1" t="e">
        <f>AE65-#REF!*_xlfn.STDEV.S($AD$2:$AD$779)</f>
        <v>#REF!</v>
      </c>
      <c r="AH65" s="24">
        <f t="shared" ref="AH65:AH127" si="24">K65-N65</f>
        <v>-4.9699999999993452</v>
      </c>
      <c r="AI65" s="24">
        <f t="shared" si="13"/>
        <v>1.0299999999999727</v>
      </c>
      <c r="AJ65" s="1">
        <f t="shared" si="14"/>
        <v>-1.2090306918214071E-3</v>
      </c>
      <c r="AK65" s="1">
        <f t="shared" si="15"/>
        <v>1.54982524116244E-3</v>
      </c>
      <c r="AL65" s="1" t="e">
        <f>$AK$2+#REF!*_xlfn.STDEV.S(ONE_LAST_QUOTE!$AJ$2:$AJ$779)</f>
        <v>#REF!</v>
      </c>
      <c r="AM65" s="1" t="e">
        <f>$AK$2-#REF!*_xlfn.STDEV.S(ONE_LAST_QUOTE!$AJ$2:$AJ$779)</f>
        <v>#REF!</v>
      </c>
      <c r="AN65" s="27">
        <f t="shared" si="16"/>
        <v>-4.825242718446094</v>
      </c>
      <c r="AO65" s="24">
        <f t="shared" si="17"/>
        <v>-5.9999999999993179</v>
      </c>
      <c r="AP65" s="27">
        <f t="shared" si="18"/>
        <v>-3.8484704370181109</v>
      </c>
      <c r="AQ65" s="27" t="e">
        <f>$AP$2+#REF!*_xlfn.STDEV.S(ONE_LAST_QUOTE!$AO$2:$AO$779)</f>
        <v>#REF!</v>
      </c>
      <c r="AR65" s="27" t="e">
        <f>$AP$2-#REF!*_xlfn.STDEV.S(ONE_LAST_QUOTE!$AO$2:$AO$779)</f>
        <v>#REF!</v>
      </c>
      <c r="AT65" s="24"/>
    </row>
    <row r="66" spans="1:46" x14ac:dyDescent="0.3">
      <c r="A66" s="5">
        <v>44159</v>
      </c>
      <c r="B66" s="25">
        <v>552.6</v>
      </c>
      <c r="C66" s="25">
        <v>552.07000000000005</v>
      </c>
      <c r="D66" s="25">
        <v>0</v>
      </c>
      <c r="E66" s="25">
        <f t="shared" si="4"/>
        <v>552.07000000000005</v>
      </c>
      <c r="F66" s="25">
        <f t="shared" ref="F66:F129" si="25">B66-E66</f>
        <v>0.52999999999997272</v>
      </c>
      <c r="G66" s="25">
        <v>988.75</v>
      </c>
      <c r="H66" s="25">
        <v>1205.75</v>
      </c>
      <c r="I66" s="26">
        <v>1204.24</v>
      </c>
      <c r="J66" s="27">
        <f t="shared" ref="J66:J128" si="26">(H66-I66)</f>
        <v>1.5099999999999909</v>
      </c>
      <c r="K66" s="25">
        <v>13799</v>
      </c>
      <c r="L66" s="25">
        <v>13807.13</v>
      </c>
      <c r="M66" s="25">
        <v>3.9999999999999994E-2</v>
      </c>
      <c r="N66" s="25">
        <f t="shared" ref="N66:N128" si="27">L66-M66</f>
        <v>13807.089999999998</v>
      </c>
      <c r="O66" s="25">
        <f t="shared" si="7"/>
        <v>-8.0899999999983265</v>
      </c>
      <c r="P66" s="27">
        <v>28.486000000000001</v>
      </c>
      <c r="Q66" s="25">
        <v>492</v>
      </c>
      <c r="R66" s="2">
        <f t="shared" si="20"/>
        <v>111.20590269771729</v>
      </c>
      <c r="S66" s="2">
        <f t="shared" si="21"/>
        <v>112.20523662384132</v>
      </c>
      <c r="T66" s="2">
        <f t="shared" si="8"/>
        <v>112.07681834234108</v>
      </c>
      <c r="U66" s="2">
        <f t="shared" si="22"/>
        <v>96.914231279556319</v>
      </c>
      <c r="V66" s="2">
        <f t="shared" si="23"/>
        <v>118.55421686746989</v>
      </c>
      <c r="W66" s="27">
        <f t="shared" si="19"/>
        <v>8.9863388712416725E-3</v>
      </c>
      <c r="X66" s="1">
        <f t="shared" si="9"/>
        <v>9.2598848424065728E-3</v>
      </c>
      <c r="Y66" s="1" t="e">
        <f>X66+#REF!*_xlfn.STDEV.S($W$2:$W$779)</f>
        <v>#REF!</v>
      </c>
      <c r="Z66" s="1" t="e">
        <f>X66-#REF!*_xlfn.STDEV.S($W$2:$W$779)</f>
        <v>#REF!</v>
      </c>
      <c r="AA66" s="2">
        <f t="shared" si="10"/>
        <v>99.933392612402372</v>
      </c>
      <c r="AB66" s="1">
        <f t="shared" si="11"/>
        <v>-5.8593085146821865E-4</v>
      </c>
      <c r="AC66" s="1">
        <f t="shared" ref="AC66:AC129" si="28">((H66-I66)/I66)</f>
        <v>1.253902876503015E-3</v>
      </c>
      <c r="AD66" s="1">
        <f t="shared" ref="AD66:AD128" si="29">AB66-AC66</f>
        <v>-1.8398337279712336E-3</v>
      </c>
      <c r="AE66" s="1">
        <f t="shared" ref="AE66:AE129" si="30">AVERAGEIF($AD$2:$AD$779,"&lt;&gt;#N/A")</f>
        <v>1.54982524116244E-3</v>
      </c>
      <c r="AF66" s="1" t="e">
        <f>AE66+#REF!*_xlfn.STDEV.S($AD$2:$AD$779)</f>
        <v>#REF!</v>
      </c>
      <c r="AG66" s="1" t="e">
        <f>AE66-#REF!*_xlfn.STDEV.S($AD$2:$AD$779)</f>
        <v>#REF!</v>
      </c>
      <c r="AH66" s="24">
        <f t="shared" si="24"/>
        <v>-8.0899999999983265</v>
      </c>
      <c r="AI66" s="24">
        <f t="shared" si="13"/>
        <v>1.5099999999999909</v>
      </c>
      <c r="AJ66" s="1">
        <f t="shared" si="14"/>
        <v>-1.8398337279712336E-3</v>
      </c>
      <c r="AK66" s="1">
        <f t="shared" si="15"/>
        <v>1.54982524116244E-3</v>
      </c>
      <c r="AL66" s="1" t="e">
        <f>$AK$2+#REF!*_xlfn.STDEV.S(ONE_LAST_QUOTE!$AJ$2:$AJ$779)</f>
        <v>#REF!</v>
      </c>
      <c r="AM66" s="1" t="e">
        <f>$AK$2-#REF!*_xlfn.STDEV.S(ONE_LAST_QUOTE!$AJ$2:$AJ$779)</f>
        <v>#REF!</v>
      </c>
      <c r="AN66" s="27">
        <f t="shared" si="16"/>
        <v>-5.3576158940386591</v>
      </c>
      <c r="AO66" s="24">
        <f t="shared" si="17"/>
        <v>-9.5999999999983174</v>
      </c>
      <c r="AP66" s="27">
        <f t="shared" si="18"/>
        <v>-3.8484704370181109</v>
      </c>
      <c r="AQ66" s="27" t="e">
        <f>$AP$2+#REF!*_xlfn.STDEV.S(ONE_LAST_QUOTE!$AO$2:$AO$779)</f>
        <v>#REF!</v>
      </c>
      <c r="AR66" s="27" t="e">
        <f>$AP$2-#REF!*_xlfn.STDEV.S(ONE_LAST_QUOTE!$AO$2:$AO$779)</f>
        <v>#REF!</v>
      </c>
      <c r="AT66" s="24"/>
    </row>
    <row r="67" spans="1:46" x14ac:dyDescent="0.3">
      <c r="A67" s="5">
        <v>44160</v>
      </c>
      <c r="B67" s="25">
        <v>547.1</v>
      </c>
      <c r="C67" s="25">
        <v>547.63</v>
      </c>
      <c r="D67" s="25">
        <v>0</v>
      </c>
      <c r="E67" s="25">
        <f t="shared" ref="E67:E130" si="31">C67-D67</f>
        <v>547.63</v>
      </c>
      <c r="F67" s="25">
        <f t="shared" si="25"/>
        <v>-0.52999999999997272</v>
      </c>
      <c r="G67" s="25">
        <v>979.75</v>
      </c>
      <c r="H67" s="25">
        <v>1194.5</v>
      </c>
      <c r="I67" s="26">
        <v>1196.72</v>
      </c>
      <c r="J67" s="27">
        <f t="shared" si="26"/>
        <v>-2.2200000000000273</v>
      </c>
      <c r="K67" s="25">
        <v>13712</v>
      </c>
      <c r="L67" s="25">
        <v>13738.83</v>
      </c>
      <c r="M67" s="25">
        <v>3.9999999999999994E-2</v>
      </c>
      <c r="N67" s="25">
        <f t="shared" si="27"/>
        <v>13738.789999999999</v>
      </c>
      <c r="O67" s="25">
        <f t="shared" ref="O67:O130" si="32">K67-N67</f>
        <v>-26.789999999999054</v>
      </c>
      <c r="P67" s="27">
        <v>28.48</v>
      </c>
      <c r="Q67" s="25">
        <v>487</v>
      </c>
      <c r="R67" s="2">
        <f t="shared" si="20"/>
        <v>110.16831911459532</v>
      </c>
      <c r="S67" s="2">
        <f t="shared" ref="S67:S130" si="33">K67/K66*S66</f>
        <v>111.49780452106037</v>
      </c>
      <c r="T67" s="2">
        <f t="shared" ref="T67:T130" si="34">B67/B66*S66</f>
        <v>111.08846354850449</v>
      </c>
      <c r="U67" s="2">
        <f t="shared" si="22"/>
        <v>96.893818256047325</v>
      </c>
      <c r="V67" s="2">
        <f t="shared" si="23"/>
        <v>117.34939759036146</v>
      </c>
      <c r="W67" s="27">
        <f t="shared" si="19"/>
        <v>1.2067765190119095E-2</v>
      </c>
      <c r="X67" s="1">
        <f t="shared" ref="X67:X130" si="35">AVERAGEIF($W$2:$W$779,"&lt;&gt;#N/A")</f>
        <v>9.2598848424065728E-3</v>
      </c>
      <c r="Y67" s="1" t="e">
        <f>X67+#REF!*_xlfn.STDEV.S($W$2:$W$779)</f>
        <v>#REF!</v>
      </c>
      <c r="Z67" s="1" t="e">
        <f>X67-#REF!*_xlfn.STDEV.S($W$2:$W$779)</f>
        <v>#REF!</v>
      </c>
      <c r="AA67" s="2">
        <f t="shared" ref="AA67:AA130" si="36">(S67-R67)*100</f>
        <v>132.94854064650536</v>
      </c>
      <c r="AB67" s="1">
        <f t="shared" ref="AB67:AB130" si="37">((K67-N67)/N67)</f>
        <v>-1.9499533801738767E-3</v>
      </c>
      <c r="AC67" s="1">
        <f t="shared" si="28"/>
        <v>-1.855070526104709E-3</v>
      </c>
      <c r="AD67" s="1">
        <f t="shared" si="29"/>
        <v>-9.4882854069167728E-5</v>
      </c>
      <c r="AE67" s="1">
        <f t="shared" si="30"/>
        <v>1.54982524116244E-3</v>
      </c>
      <c r="AF67" s="1" t="e">
        <f>AE67+#REF!*_xlfn.STDEV.S($AD$2:$AD$779)</f>
        <v>#REF!</v>
      </c>
      <c r="AG67" s="1" t="e">
        <f>AE67-#REF!*_xlfn.STDEV.S($AD$2:$AD$779)</f>
        <v>#REF!</v>
      </c>
      <c r="AH67" s="24">
        <f t="shared" si="24"/>
        <v>-26.789999999999054</v>
      </c>
      <c r="AI67" s="24">
        <f t="shared" ref="AI67:AI130" si="38">H67-I67</f>
        <v>-2.2200000000000273</v>
      </c>
      <c r="AJ67" s="1">
        <f t="shared" ref="AJ67:AJ130" si="39">((K67-N67)/N67)-((H67-I67)/I67)</f>
        <v>-9.4882854069167728E-5</v>
      </c>
      <c r="AK67" s="1">
        <f t="shared" ref="AK67:AK130" si="40">AVERAGE($AJ$2:$AJ$779)</f>
        <v>1.54982524116244E-3</v>
      </c>
      <c r="AL67" s="1" t="e">
        <f>$AK$2+#REF!*_xlfn.STDEV.S(ONE_LAST_QUOTE!$AJ$2:$AJ$779)</f>
        <v>#REF!</v>
      </c>
      <c r="AM67" s="1" t="e">
        <f>$AK$2-#REF!*_xlfn.STDEV.S(ONE_LAST_QUOTE!$AJ$2:$AJ$779)</f>
        <v>#REF!</v>
      </c>
      <c r="AN67" s="27">
        <f t="shared" ref="AN67:AN130" si="41">AH67/AI67</f>
        <v>12.067567567566993</v>
      </c>
      <c r="AO67" s="24">
        <f t="shared" ref="AO67:AO130" si="42">AH67-AI67</f>
        <v>-24.569999999999027</v>
      </c>
      <c r="AP67" s="27">
        <f t="shared" ref="AP67:AP130" si="43">AVERAGE($AO$2:$AO$779)</f>
        <v>-3.8484704370181109</v>
      </c>
      <c r="AQ67" s="27" t="e">
        <f>$AP$2+#REF!*_xlfn.STDEV.S(ONE_LAST_QUOTE!$AO$2:$AO$779)</f>
        <v>#REF!</v>
      </c>
      <c r="AR67" s="27" t="e">
        <f>$AP$2-#REF!*_xlfn.STDEV.S(ONE_LAST_QUOTE!$AO$2:$AO$779)</f>
        <v>#REF!</v>
      </c>
      <c r="AT67" s="24"/>
    </row>
    <row r="68" spans="1:46" x14ac:dyDescent="0.3">
      <c r="A68" s="5">
        <v>44161</v>
      </c>
      <c r="B68" s="25">
        <v>551.4</v>
      </c>
      <c r="C68" s="25">
        <v>551.28</v>
      </c>
      <c r="D68" s="25">
        <v>0</v>
      </c>
      <c r="E68" s="25">
        <f t="shared" si="31"/>
        <v>551.28</v>
      </c>
      <c r="F68" s="25">
        <f t="shared" si="25"/>
        <v>0.12000000000000455</v>
      </c>
      <c r="G68" s="25">
        <v>990.5</v>
      </c>
      <c r="H68" s="25">
        <v>1207.25</v>
      </c>
      <c r="I68" s="26">
        <v>1206.6600000000001</v>
      </c>
      <c r="J68" s="27">
        <f t="shared" si="26"/>
        <v>0.58999999999991815</v>
      </c>
      <c r="K68" s="25">
        <v>13839</v>
      </c>
      <c r="L68" s="25">
        <v>13845.66</v>
      </c>
      <c r="M68" s="25">
        <v>3.9999999999999994E-2</v>
      </c>
      <c r="N68" s="25">
        <f t="shared" si="27"/>
        <v>13845.619999999999</v>
      </c>
      <c r="O68" s="25">
        <f t="shared" si="32"/>
        <v>-6.6199999999989814</v>
      </c>
      <c r="P68" s="27">
        <v>28.498999999999999</v>
      </c>
      <c r="Q68" s="25">
        <v>489</v>
      </c>
      <c r="R68" s="2">
        <f t="shared" ref="R68:R131" si="44">H68/H67*R67</f>
        <v>111.3442471754669</v>
      </c>
      <c r="S68" s="2">
        <f t="shared" si="33"/>
        <v>112.53049276305096</v>
      </c>
      <c r="T68" s="2">
        <f t="shared" si="34"/>
        <v>112.37413528223851</v>
      </c>
      <c r="U68" s="2">
        <f t="shared" ref="U68:U131" si="45">P68/P67*U67</f>
        <v>96.958459497159154</v>
      </c>
      <c r="V68" s="2">
        <f t="shared" ref="V68:V131" si="46">Q68/Q67*V67</f>
        <v>117.83132530120483</v>
      </c>
      <c r="W68" s="27">
        <f t="shared" ref="W68:W131" si="47">(S68/R68-1)</f>
        <v>1.0653856105512505E-2</v>
      </c>
      <c r="X68" s="1">
        <f t="shared" si="35"/>
        <v>9.2598848424065728E-3</v>
      </c>
      <c r="Y68" s="1" t="e">
        <f>X68+#REF!*_xlfn.STDEV.S($W$2:$W$779)</f>
        <v>#REF!</v>
      </c>
      <c r="Z68" s="1" t="e">
        <f>X68-#REF!*_xlfn.STDEV.S($W$2:$W$779)</f>
        <v>#REF!</v>
      </c>
      <c r="AA68" s="2">
        <f t="shared" si="36"/>
        <v>118.62455875840539</v>
      </c>
      <c r="AB68" s="1">
        <f t="shared" si="37"/>
        <v>-4.7812954566129809E-4</v>
      </c>
      <c r="AC68" s="1">
        <f t="shared" si="28"/>
        <v>4.8895297764069254E-4</v>
      </c>
      <c r="AD68" s="1">
        <f t="shared" si="29"/>
        <v>-9.6708252330199068E-4</v>
      </c>
      <c r="AE68" s="1">
        <f t="shared" si="30"/>
        <v>1.54982524116244E-3</v>
      </c>
      <c r="AF68" s="1" t="e">
        <f>AE68+#REF!*_xlfn.STDEV.S($AD$2:$AD$779)</f>
        <v>#REF!</v>
      </c>
      <c r="AG68" s="1" t="e">
        <f>AE68-#REF!*_xlfn.STDEV.S($AD$2:$AD$779)</f>
        <v>#REF!</v>
      </c>
      <c r="AH68" s="24">
        <f t="shared" si="24"/>
        <v>-6.6199999999989814</v>
      </c>
      <c r="AI68" s="24">
        <f t="shared" si="38"/>
        <v>0.58999999999991815</v>
      </c>
      <c r="AJ68" s="1">
        <f t="shared" si="39"/>
        <v>-9.6708252330199068E-4</v>
      </c>
      <c r="AK68" s="1">
        <f t="shared" si="40"/>
        <v>1.54982524116244E-3</v>
      </c>
      <c r="AL68" s="1" t="e">
        <f>$AK$2+#REF!*_xlfn.STDEV.S(ONE_LAST_QUOTE!$AJ$2:$AJ$779)</f>
        <v>#REF!</v>
      </c>
      <c r="AM68" s="1" t="e">
        <f>$AK$2-#REF!*_xlfn.STDEV.S(ONE_LAST_QUOTE!$AJ$2:$AJ$779)</f>
        <v>#REF!</v>
      </c>
      <c r="AN68" s="27">
        <f t="shared" si="41"/>
        <v>-11.220338983050677</v>
      </c>
      <c r="AO68" s="24">
        <f t="shared" si="42"/>
        <v>-7.2099999999988995</v>
      </c>
      <c r="AP68" s="27">
        <f t="shared" si="43"/>
        <v>-3.8484704370181109</v>
      </c>
      <c r="AQ68" s="27" t="e">
        <f>$AP$2+#REF!*_xlfn.STDEV.S(ONE_LAST_QUOTE!$AO$2:$AO$779)</f>
        <v>#REF!</v>
      </c>
      <c r="AR68" s="27" t="e">
        <f>$AP$2-#REF!*_xlfn.STDEV.S(ONE_LAST_QUOTE!$AO$2:$AO$779)</f>
        <v>#REF!</v>
      </c>
      <c r="AT68" s="24"/>
    </row>
    <row r="69" spans="1:46" x14ac:dyDescent="0.3">
      <c r="A69" s="5">
        <v>44162</v>
      </c>
      <c r="B69" s="25">
        <v>551.20000000000005</v>
      </c>
      <c r="C69" s="25">
        <v>551.19000000000005</v>
      </c>
      <c r="D69" s="25">
        <v>0</v>
      </c>
      <c r="E69" s="25">
        <f t="shared" si="31"/>
        <v>551.19000000000005</v>
      </c>
      <c r="F69" s="25">
        <f t="shared" si="25"/>
        <v>9.9999999999909051E-3</v>
      </c>
      <c r="G69" s="25">
        <v>994.75</v>
      </c>
      <c r="H69" s="25">
        <v>1206.6600000000001</v>
      </c>
      <c r="I69" s="26">
        <v>1207.44</v>
      </c>
      <c r="J69" s="27">
        <f t="shared" si="26"/>
        <v>-0.77999999999997272</v>
      </c>
      <c r="K69" s="25">
        <v>13878</v>
      </c>
      <c r="L69" s="25">
        <v>13867.09</v>
      </c>
      <c r="M69" s="25">
        <v>3.9999999999999994E-2</v>
      </c>
      <c r="N69" s="25">
        <f t="shared" si="27"/>
        <v>13867.05</v>
      </c>
      <c r="O69" s="25">
        <f t="shared" si="32"/>
        <v>10.950000000000728</v>
      </c>
      <c r="P69" s="27">
        <v>28.504000000000001</v>
      </c>
      <c r="Q69" s="25">
        <v>489</v>
      </c>
      <c r="R69" s="2">
        <f t="shared" si="44"/>
        <v>111.2898316808854</v>
      </c>
      <c r="S69" s="2">
        <f t="shared" si="33"/>
        <v>112.84761749878034</v>
      </c>
      <c r="T69" s="2">
        <f t="shared" si="34"/>
        <v>112.48967647985799</v>
      </c>
      <c r="U69" s="2">
        <f t="shared" si="45"/>
        <v>96.975470350083327</v>
      </c>
      <c r="V69" s="2">
        <f t="shared" si="46"/>
        <v>117.83132530120483</v>
      </c>
      <c r="W69" s="27">
        <f t="shared" si="47"/>
        <v>1.3997557497991142E-2</v>
      </c>
      <c r="X69" s="1">
        <f t="shared" si="35"/>
        <v>9.2598848424065728E-3</v>
      </c>
      <c r="Y69" s="1" t="e">
        <f>X69+#REF!*_xlfn.STDEV.S($W$2:$W$779)</f>
        <v>#REF!</v>
      </c>
      <c r="Z69" s="1" t="e">
        <f>X69-#REF!*_xlfn.STDEV.S($W$2:$W$779)</f>
        <v>#REF!</v>
      </c>
      <c r="AA69" s="2">
        <f t="shared" si="36"/>
        <v>155.77858178949384</v>
      </c>
      <c r="AB69" s="1">
        <f t="shared" si="37"/>
        <v>7.8964163250300017E-4</v>
      </c>
      <c r="AC69" s="1">
        <f t="shared" si="28"/>
        <v>-6.4599483204132104E-4</v>
      </c>
      <c r="AD69" s="1">
        <f t="shared" si="29"/>
        <v>1.4356364645443211E-3</v>
      </c>
      <c r="AE69" s="1">
        <f t="shared" si="30"/>
        <v>1.54982524116244E-3</v>
      </c>
      <c r="AF69" s="1" t="e">
        <f>AE69+#REF!*_xlfn.STDEV.S($AD$2:$AD$779)</f>
        <v>#REF!</v>
      </c>
      <c r="AG69" s="1" t="e">
        <f>AE69-#REF!*_xlfn.STDEV.S($AD$2:$AD$779)</f>
        <v>#REF!</v>
      </c>
      <c r="AH69" s="24">
        <f t="shared" si="24"/>
        <v>10.950000000000728</v>
      </c>
      <c r="AI69" s="24">
        <f t="shared" si="38"/>
        <v>-0.77999999999997272</v>
      </c>
      <c r="AJ69" s="1">
        <f t="shared" si="39"/>
        <v>1.4356364645443211E-3</v>
      </c>
      <c r="AK69" s="1">
        <f t="shared" si="40"/>
        <v>1.54982524116244E-3</v>
      </c>
      <c r="AL69" s="1" t="e">
        <f>$AK$2+#REF!*_xlfn.STDEV.S(ONE_LAST_QUOTE!$AJ$2:$AJ$779)</f>
        <v>#REF!</v>
      </c>
      <c r="AM69" s="1" t="e">
        <f>$AK$2-#REF!*_xlfn.STDEV.S(ONE_LAST_QUOTE!$AJ$2:$AJ$779)</f>
        <v>#REF!</v>
      </c>
      <c r="AN69" s="27">
        <f t="shared" si="41"/>
        <v>-14.038461538462963</v>
      </c>
      <c r="AO69" s="24">
        <f t="shared" si="42"/>
        <v>11.7300000000007</v>
      </c>
      <c r="AP69" s="27">
        <f t="shared" si="43"/>
        <v>-3.8484704370181109</v>
      </c>
      <c r="AQ69" s="27" t="e">
        <f>$AP$2+#REF!*_xlfn.STDEV.S(ONE_LAST_QUOTE!$AO$2:$AO$779)</f>
        <v>#REF!</v>
      </c>
      <c r="AR69" s="27" t="e">
        <f>$AP$2-#REF!*_xlfn.STDEV.S(ONE_LAST_QUOTE!$AO$2:$AO$779)</f>
        <v>#REF!</v>
      </c>
      <c r="AT69" s="24"/>
    </row>
    <row r="70" spans="1:46" x14ac:dyDescent="0.3">
      <c r="A70" s="5">
        <v>44165</v>
      </c>
      <c r="B70" s="25">
        <v>542.79999999999995</v>
      </c>
      <c r="C70" s="25">
        <v>543.94000000000005</v>
      </c>
      <c r="D70" s="25">
        <v>1.1400000000000001</v>
      </c>
      <c r="E70" s="25">
        <f t="shared" si="31"/>
        <v>542.80000000000007</v>
      </c>
      <c r="F70" s="25">
        <f t="shared" si="25"/>
        <v>0</v>
      </c>
      <c r="G70" s="25">
        <v>979.25</v>
      </c>
      <c r="H70" s="25">
        <v>1188.5</v>
      </c>
      <c r="I70" s="26">
        <v>1193.55</v>
      </c>
      <c r="J70" s="27">
        <f t="shared" si="26"/>
        <v>-5.0499999999999545</v>
      </c>
      <c r="K70" s="25">
        <v>13720</v>
      </c>
      <c r="L70" s="25">
        <v>13722.89</v>
      </c>
      <c r="M70" s="25">
        <v>3.9999999999999994E-2</v>
      </c>
      <c r="N70" s="25">
        <f t="shared" si="27"/>
        <v>13722.849999999999</v>
      </c>
      <c r="O70" s="25">
        <f t="shared" si="32"/>
        <v>-2.8499999999985448</v>
      </c>
      <c r="P70" s="27">
        <v>28.576000000000001</v>
      </c>
      <c r="Q70" s="25">
        <v>480.5</v>
      </c>
      <c r="R70" s="2">
        <f t="shared" si="44"/>
        <v>109.61494120359694</v>
      </c>
      <c r="S70" s="2">
        <f t="shared" si="33"/>
        <v>111.56285574890231</v>
      </c>
      <c r="T70" s="2">
        <f t="shared" si="34"/>
        <v>111.12787877056958</v>
      </c>
      <c r="U70" s="2">
        <f t="shared" si="45"/>
        <v>97.22042663219132</v>
      </c>
      <c r="V70" s="2">
        <f t="shared" si="46"/>
        <v>115.7831325301205</v>
      </c>
      <c r="W70" s="27">
        <f t="shared" si="47"/>
        <v>1.7770520368088683E-2</v>
      </c>
      <c r="X70" s="1">
        <f t="shared" si="35"/>
        <v>9.2598848424065728E-3</v>
      </c>
      <c r="Y70" s="1" t="e">
        <f>X70+#REF!*_xlfn.STDEV.S($W$2:$W$779)</f>
        <v>#REF!</v>
      </c>
      <c r="Z70" s="1" t="e">
        <f>X70-#REF!*_xlfn.STDEV.S($W$2:$W$779)</f>
        <v>#REF!</v>
      </c>
      <c r="AA70" s="2">
        <f t="shared" si="36"/>
        <v>194.79145453053661</v>
      </c>
      <c r="AB70" s="1">
        <f t="shared" si="37"/>
        <v>-2.076828064140135E-4</v>
      </c>
      <c r="AC70" s="1">
        <f t="shared" si="28"/>
        <v>-4.2310753634116332E-3</v>
      </c>
      <c r="AD70" s="1">
        <f t="shared" si="29"/>
        <v>4.0233925569976197E-3</v>
      </c>
      <c r="AE70" s="1">
        <f t="shared" si="30"/>
        <v>1.54982524116244E-3</v>
      </c>
      <c r="AF70" s="1" t="e">
        <f>AE70+#REF!*_xlfn.STDEV.S($AD$2:$AD$779)</f>
        <v>#REF!</v>
      </c>
      <c r="AG70" s="1" t="e">
        <f>AE70-#REF!*_xlfn.STDEV.S($AD$2:$AD$779)</f>
        <v>#REF!</v>
      </c>
      <c r="AH70" s="24">
        <f t="shared" si="24"/>
        <v>-2.8499999999985448</v>
      </c>
      <c r="AI70" s="24">
        <f t="shared" si="38"/>
        <v>-5.0499999999999545</v>
      </c>
      <c r="AJ70" s="1">
        <f t="shared" si="39"/>
        <v>4.0233925569976197E-3</v>
      </c>
      <c r="AK70" s="1">
        <f t="shared" si="40"/>
        <v>1.54982524116244E-3</v>
      </c>
      <c r="AL70" s="1" t="e">
        <f>$AK$2+#REF!*_xlfn.STDEV.S(ONE_LAST_QUOTE!$AJ$2:$AJ$779)</f>
        <v>#REF!</v>
      </c>
      <c r="AM70" s="1" t="e">
        <f>$AK$2-#REF!*_xlfn.STDEV.S(ONE_LAST_QUOTE!$AJ$2:$AJ$779)</f>
        <v>#REF!</v>
      </c>
      <c r="AN70" s="27">
        <f t="shared" si="41"/>
        <v>0.56435643564328131</v>
      </c>
      <c r="AO70" s="24">
        <f t="shared" si="42"/>
        <v>2.2000000000014097</v>
      </c>
      <c r="AP70" s="27">
        <f t="shared" si="43"/>
        <v>-3.8484704370181109</v>
      </c>
      <c r="AQ70" s="27" t="e">
        <f>$AP$2+#REF!*_xlfn.STDEV.S(ONE_LAST_QUOTE!$AO$2:$AO$779)</f>
        <v>#REF!</v>
      </c>
      <c r="AR70" s="27" t="e">
        <f>$AP$2-#REF!*_xlfn.STDEV.S(ONE_LAST_QUOTE!$AO$2:$AO$779)</f>
        <v>#REF!</v>
      </c>
      <c r="AT70" s="24"/>
    </row>
    <row r="71" spans="1:46" x14ac:dyDescent="0.3">
      <c r="A71" s="5">
        <v>44166</v>
      </c>
      <c r="B71" s="25">
        <v>549.4</v>
      </c>
      <c r="C71" s="25">
        <v>552.39</v>
      </c>
      <c r="D71" s="25">
        <v>1.1400000000000001</v>
      </c>
      <c r="E71" s="25">
        <f t="shared" si="31"/>
        <v>551.25</v>
      </c>
      <c r="F71" s="25">
        <f t="shared" si="25"/>
        <v>-1.8500000000000227</v>
      </c>
      <c r="G71" s="25">
        <v>993.5</v>
      </c>
      <c r="H71" s="25">
        <v>1203.75</v>
      </c>
      <c r="I71" s="26">
        <v>1208.93</v>
      </c>
      <c r="J71" s="27">
        <f t="shared" si="26"/>
        <v>-5.1800000000000637</v>
      </c>
      <c r="K71" s="25">
        <v>13875</v>
      </c>
      <c r="L71" s="25">
        <v>13885.67</v>
      </c>
      <c r="M71" s="25">
        <v>2.9999999999999992E-2</v>
      </c>
      <c r="N71" s="25">
        <f t="shared" si="27"/>
        <v>13885.64</v>
      </c>
      <c r="O71" s="25">
        <f t="shared" si="32"/>
        <v>-10.639999999999418</v>
      </c>
      <c r="P71" s="27">
        <v>28.513000000000002</v>
      </c>
      <c r="Q71" s="25">
        <v>490</v>
      </c>
      <c r="R71" s="2">
        <f t="shared" si="44"/>
        <v>111.02144339405116</v>
      </c>
      <c r="S71" s="2">
        <f t="shared" si="33"/>
        <v>112.82322328833961</v>
      </c>
      <c r="T71" s="2">
        <f t="shared" si="34"/>
        <v>112.91936799640186</v>
      </c>
      <c r="U71" s="2">
        <f t="shared" si="45"/>
        <v>97.006089885346839</v>
      </c>
      <c r="V71" s="2">
        <f t="shared" si="46"/>
        <v>118.07228915662654</v>
      </c>
      <c r="W71" s="27">
        <f t="shared" si="47"/>
        <v>1.622911609871025E-2</v>
      </c>
      <c r="X71" s="1">
        <f t="shared" si="35"/>
        <v>9.2598848424065728E-3</v>
      </c>
      <c r="Y71" s="1" t="e">
        <f>X71+#REF!*_xlfn.STDEV.S($W$2:$W$779)</f>
        <v>#REF!</v>
      </c>
      <c r="Z71" s="1" t="e">
        <f>X71-#REF!*_xlfn.STDEV.S($W$2:$W$779)</f>
        <v>#REF!</v>
      </c>
      <c r="AA71" s="2">
        <f t="shared" si="36"/>
        <v>180.1779894288444</v>
      </c>
      <c r="AB71" s="1">
        <f t="shared" si="37"/>
        <v>-7.6625924336216542E-4</v>
      </c>
      <c r="AC71" s="1">
        <f t="shared" si="28"/>
        <v>-4.2847807565368247E-3</v>
      </c>
      <c r="AD71" s="1">
        <f t="shared" si="29"/>
        <v>3.5185215131746592E-3</v>
      </c>
      <c r="AE71" s="1">
        <f t="shared" si="30"/>
        <v>1.54982524116244E-3</v>
      </c>
      <c r="AF71" s="1" t="e">
        <f>AE71+#REF!*_xlfn.STDEV.S($AD$2:$AD$779)</f>
        <v>#REF!</v>
      </c>
      <c r="AG71" s="1" t="e">
        <f>AE71-#REF!*_xlfn.STDEV.S($AD$2:$AD$779)</f>
        <v>#REF!</v>
      </c>
      <c r="AH71" s="24">
        <f t="shared" si="24"/>
        <v>-10.639999999999418</v>
      </c>
      <c r="AI71" s="24">
        <f t="shared" si="38"/>
        <v>-5.1800000000000637</v>
      </c>
      <c r="AJ71" s="1">
        <f t="shared" si="39"/>
        <v>3.5185215131746592E-3</v>
      </c>
      <c r="AK71" s="1">
        <f t="shared" si="40"/>
        <v>1.54982524116244E-3</v>
      </c>
      <c r="AL71" s="1" t="e">
        <f>$AK$2+#REF!*_xlfn.STDEV.S(ONE_LAST_QUOTE!$AJ$2:$AJ$779)</f>
        <v>#REF!</v>
      </c>
      <c r="AM71" s="1" t="e">
        <f>$AK$2-#REF!*_xlfn.STDEV.S(ONE_LAST_QUOTE!$AJ$2:$AJ$779)</f>
        <v>#REF!</v>
      </c>
      <c r="AN71" s="27">
        <f t="shared" si="41"/>
        <v>2.0540540540539163</v>
      </c>
      <c r="AO71" s="24">
        <f t="shared" si="42"/>
        <v>-5.4599999999993543</v>
      </c>
      <c r="AP71" s="27">
        <f t="shared" si="43"/>
        <v>-3.8484704370181109</v>
      </c>
      <c r="AQ71" s="27" t="e">
        <f>$AP$2+#REF!*_xlfn.STDEV.S(ONE_LAST_QUOTE!$AO$2:$AO$779)</f>
        <v>#REF!</v>
      </c>
      <c r="AR71" s="27" t="e">
        <f>$AP$2-#REF!*_xlfn.STDEV.S(ONE_LAST_QUOTE!$AO$2:$AO$779)</f>
        <v>#REF!</v>
      </c>
      <c r="AT71" s="24"/>
    </row>
    <row r="72" spans="1:46" x14ac:dyDescent="0.3">
      <c r="A72" s="5">
        <v>44167</v>
      </c>
      <c r="B72" s="25">
        <v>556.6</v>
      </c>
      <c r="C72" s="25">
        <v>558.79</v>
      </c>
      <c r="D72" s="25">
        <v>1.1400000000000001</v>
      </c>
      <c r="E72" s="25">
        <f t="shared" si="31"/>
        <v>557.65</v>
      </c>
      <c r="F72" s="25">
        <f t="shared" si="25"/>
        <v>-1.0499999999999545</v>
      </c>
      <c r="G72" s="25">
        <v>1002.5</v>
      </c>
      <c r="H72" s="25">
        <v>1213.5</v>
      </c>
      <c r="I72" s="26">
        <v>1218.23</v>
      </c>
      <c r="J72" s="27">
        <f t="shared" si="26"/>
        <v>-4.7300000000000182</v>
      </c>
      <c r="K72" s="25">
        <v>13955</v>
      </c>
      <c r="L72" s="25">
        <v>13989.14</v>
      </c>
      <c r="M72" s="25">
        <v>1.999999999999999E-2</v>
      </c>
      <c r="N72" s="25">
        <f t="shared" si="27"/>
        <v>13989.119999999999</v>
      </c>
      <c r="O72" s="25">
        <f t="shared" si="32"/>
        <v>-34.119999999998981</v>
      </c>
      <c r="P72" s="27">
        <v>28.481000000000002</v>
      </c>
      <c r="Q72" s="25">
        <v>499</v>
      </c>
      <c r="R72" s="2">
        <f t="shared" si="44"/>
        <v>111.92068249942353</v>
      </c>
      <c r="S72" s="2">
        <f t="shared" si="33"/>
        <v>113.47373556675885</v>
      </c>
      <c r="T72" s="2">
        <f t="shared" si="34"/>
        <v>114.30179483489229</v>
      </c>
      <c r="U72" s="2">
        <f t="shared" si="45"/>
        <v>96.897220426632174</v>
      </c>
      <c r="V72" s="2">
        <f t="shared" si="46"/>
        <v>120.24096385542173</v>
      </c>
      <c r="W72" s="27">
        <f t="shared" si="47"/>
        <v>1.3876372379549418E-2</v>
      </c>
      <c r="X72" s="1">
        <f t="shared" si="35"/>
        <v>9.2598848424065728E-3</v>
      </c>
      <c r="Y72" s="1" t="e">
        <f>X72+#REF!*_xlfn.STDEV.S($W$2:$W$779)</f>
        <v>#REF!</v>
      </c>
      <c r="Z72" s="1" t="e">
        <f>X72-#REF!*_xlfn.STDEV.S($W$2:$W$779)</f>
        <v>#REF!</v>
      </c>
      <c r="AA72" s="2">
        <f t="shared" si="36"/>
        <v>155.30530673353127</v>
      </c>
      <c r="AB72" s="1">
        <f t="shared" si="37"/>
        <v>-2.4390383383657431E-3</v>
      </c>
      <c r="AC72" s="1">
        <f t="shared" si="28"/>
        <v>-3.8826822521198937E-3</v>
      </c>
      <c r="AD72" s="1">
        <f t="shared" si="29"/>
        <v>1.4436439137541506E-3</v>
      </c>
      <c r="AE72" s="1">
        <f t="shared" si="30"/>
        <v>1.54982524116244E-3</v>
      </c>
      <c r="AF72" s="1" t="e">
        <f>AE72+#REF!*_xlfn.STDEV.S($AD$2:$AD$779)</f>
        <v>#REF!</v>
      </c>
      <c r="AG72" s="1" t="e">
        <f>AE72-#REF!*_xlfn.STDEV.S($AD$2:$AD$779)</f>
        <v>#REF!</v>
      </c>
      <c r="AH72" s="24">
        <f t="shared" si="24"/>
        <v>-34.119999999998981</v>
      </c>
      <c r="AI72" s="24">
        <f t="shared" si="38"/>
        <v>-4.7300000000000182</v>
      </c>
      <c r="AJ72" s="1">
        <f t="shared" si="39"/>
        <v>1.4436439137541506E-3</v>
      </c>
      <c r="AK72" s="1">
        <f t="shared" si="40"/>
        <v>1.54982524116244E-3</v>
      </c>
      <c r="AL72" s="1" t="e">
        <f>$AK$2+#REF!*_xlfn.STDEV.S(ONE_LAST_QUOTE!$AJ$2:$AJ$779)</f>
        <v>#REF!</v>
      </c>
      <c r="AM72" s="1" t="e">
        <f>$AK$2-#REF!*_xlfn.STDEV.S(ONE_LAST_QUOTE!$AJ$2:$AJ$779)</f>
        <v>#REF!</v>
      </c>
      <c r="AN72" s="27">
        <f t="shared" si="41"/>
        <v>7.2135306553908771</v>
      </c>
      <c r="AO72" s="24">
        <f t="shared" si="42"/>
        <v>-29.389999999998963</v>
      </c>
      <c r="AP72" s="27">
        <f t="shared" si="43"/>
        <v>-3.8484704370181109</v>
      </c>
      <c r="AQ72" s="27" t="e">
        <f>$AP$2+#REF!*_xlfn.STDEV.S(ONE_LAST_QUOTE!$AO$2:$AO$779)</f>
        <v>#REF!</v>
      </c>
      <c r="AR72" s="27" t="e">
        <f>$AP$2-#REF!*_xlfn.STDEV.S(ONE_LAST_QUOTE!$AO$2:$AO$779)</f>
        <v>#REF!</v>
      </c>
      <c r="AT72" s="24"/>
    </row>
    <row r="73" spans="1:46" x14ac:dyDescent="0.3">
      <c r="A73" s="5">
        <v>44168</v>
      </c>
      <c r="B73" s="25">
        <v>557.79999999999995</v>
      </c>
      <c r="C73" s="25">
        <v>558.27</v>
      </c>
      <c r="D73" s="25">
        <v>1.1400000000000001</v>
      </c>
      <c r="E73" s="25">
        <f t="shared" si="31"/>
        <v>557.13</v>
      </c>
      <c r="F73" s="25">
        <f t="shared" si="25"/>
        <v>0.66999999999995907</v>
      </c>
      <c r="G73" s="25">
        <v>1005.75</v>
      </c>
      <c r="H73" s="25">
        <v>1216.25</v>
      </c>
      <c r="I73" s="26">
        <v>1219.22</v>
      </c>
      <c r="J73" s="27">
        <f t="shared" si="26"/>
        <v>-2.9700000000000273</v>
      </c>
      <c r="K73" s="25">
        <v>13982</v>
      </c>
      <c r="L73" s="25">
        <v>13977.09</v>
      </c>
      <c r="M73" s="25">
        <v>1.999999999999999E-2</v>
      </c>
      <c r="N73" s="25">
        <f t="shared" si="27"/>
        <v>13977.07</v>
      </c>
      <c r="O73" s="25">
        <f t="shared" si="32"/>
        <v>4.930000000000291</v>
      </c>
      <c r="P73" s="27">
        <v>28.411999999999999</v>
      </c>
      <c r="Q73" s="25">
        <v>497</v>
      </c>
      <c r="R73" s="2">
        <f t="shared" si="44"/>
        <v>112.17431404196445</v>
      </c>
      <c r="S73" s="2">
        <f t="shared" si="33"/>
        <v>113.69328346072535</v>
      </c>
      <c r="T73" s="2">
        <f t="shared" si="34"/>
        <v>113.71837890610506</v>
      </c>
      <c r="U73" s="2">
        <f t="shared" si="45"/>
        <v>96.662470656278686</v>
      </c>
      <c r="V73" s="2">
        <f t="shared" si="46"/>
        <v>119.75903614457835</v>
      </c>
      <c r="W73" s="27">
        <f t="shared" si="47"/>
        <v>1.35411518379569E-2</v>
      </c>
      <c r="X73" s="1">
        <f t="shared" si="35"/>
        <v>9.2598848424065728E-3</v>
      </c>
      <c r="Y73" s="1" t="e">
        <f>X73+#REF!*_xlfn.STDEV.S($W$2:$W$779)</f>
        <v>#REF!</v>
      </c>
      <c r="Z73" s="1" t="e">
        <f>X73-#REF!*_xlfn.STDEV.S($W$2:$W$779)</f>
        <v>#REF!</v>
      </c>
      <c r="AA73" s="2">
        <f t="shared" si="36"/>
        <v>151.89694187609035</v>
      </c>
      <c r="AB73" s="1">
        <f t="shared" si="37"/>
        <v>3.5272056303647985E-4</v>
      </c>
      <c r="AC73" s="1">
        <f t="shared" si="28"/>
        <v>-2.435983661685362E-3</v>
      </c>
      <c r="AD73" s="1">
        <f t="shared" si="29"/>
        <v>2.7887042247218418E-3</v>
      </c>
      <c r="AE73" s="1">
        <f t="shared" si="30"/>
        <v>1.54982524116244E-3</v>
      </c>
      <c r="AF73" s="1" t="e">
        <f>AE73+#REF!*_xlfn.STDEV.S($AD$2:$AD$779)</f>
        <v>#REF!</v>
      </c>
      <c r="AG73" s="1" t="e">
        <f>AE73-#REF!*_xlfn.STDEV.S($AD$2:$AD$779)</f>
        <v>#REF!</v>
      </c>
      <c r="AH73" s="24">
        <f t="shared" si="24"/>
        <v>4.930000000000291</v>
      </c>
      <c r="AI73" s="24">
        <f t="shared" si="38"/>
        <v>-2.9700000000000273</v>
      </c>
      <c r="AJ73" s="1">
        <f t="shared" si="39"/>
        <v>2.7887042247218418E-3</v>
      </c>
      <c r="AK73" s="1">
        <f t="shared" si="40"/>
        <v>1.54982524116244E-3</v>
      </c>
      <c r="AL73" s="1" t="e">
        <f>$AK$2+#REF!*_xlfn.STDEV.S(ONE_LAST_QUOTE!$AJ$2:$AJ$779)</f>
        <v>#REF!</v>
      </c>
      <c r="AM73" s="1" t="e">
        <f>$AK$2-#REF!*_xlfn.STDEV.S(ONE_LAST_QUOTE!$AJ$2:$AJ$779)</f>
        <v>#REF!</v>
      </c>
      <c r="AN73" s="27">
        <f t="shared" si="41"/>
        <v>-1.6599326599327426</v>
      </c>
      <c r="AO73" s="24">
        <f t="shared" si="42"/>
        <v>7.9000000000003183</v>
      </c>
      <c r="AP73" s="27">
        <f t="shared" si="43"/>
        <v>-3.8484704370181109</v>
      </c>
      <c r="AQ73" s="27" t="e">
        <f>$AP$2+#REF!*_xlfn.STDEV.S(ONE_LAST_QUOTE!$AO$2:$AO$779)</f>
        <v>#REF!</v>
      </c>
      <c r="AR73" s="27" t="e">
        <f>$AP$2-#REF!*_xlfn.STDEV.S(ONE_LAST_QUOTE!$AO$2:$AO$779)</f>
        <v>#REF!</v>
      </c>
      <c r="AT73" s="24"/>
    </row>
    <row r="74" spans="1:46" x14ac:dyDescent="0.3">
      <c r="A74" s="5">
        <v>44169</v>
      </c>
      <c r="B74" s="25">
        <v>563.70000000000005</v>
      </c>
      <c r="C74" s="25">
        <v>565.45000000000005</v>
      </c>
      <c r="D74" s="25">
        <v>1.1400000000000001</v>
      </c>
      <c r="E74" s="25">
        <f t="shared" si="31"/>
        <v>564.31000000000006</v>
      </c>
      <c r="F74" s="25">
        <f t="shared" si="25"/>
        <v>-0.61000000000001364</v>
      </c>
      <c r="G74" s="25">
        <v>1019.25</v>
      </c>
      <c r="H74" s="25">
        <v>1229.25</v>
      </c>
      <c r="I74" s="26">
        <v>1234.81</v>
      </c>
      <c r="J74" s="27">
        <f t="shared" si="26"/>
        <v>-5.5599999999999454</v>
      </c>
      <c r="K74" s="25">
        <v>14133</v>
      </c>
      <c r="L74" s="25">
        <v>14132.44</v>
      </c>
      <c r="M74" s="25">
        <v>1.999999999999999E-2</v>
      </c>
      <c r="N74" s="25">
        <f t="shared" si="27"/>
        <v>14132.42</v>
      </c>
      <c r="O74" s="25">
        <f t="shared" si="32"/>
        <v>0.57999999999992724</v>
      </c>
      <c r="P74" s="27">
        <v>28.201000000000001</v>
      </c>
      <c r="Q74" s="25">
        <v>503</v>
      </c>
      <c r="R74" s="2">
        <f t="shared" si="44"/>
        <v>113.37329951579429</v>
      </c>
      <c r="S74" s="2">
        <f t="shared" si="33"/>
        <v>114.9211253862417</v>
      </c>
      <c r="T74" s="2">
        <f t="shared" si="34"/>
        <v>114.89584777126372</v>
      </c>
      <c r="U74" s="2">
        <f t="shared" si="45"/>
        <v>95.944612662878896</v>
      </c>
      <c r="V74" s="2">
        <f t="shared" si="46"/>
        <v>121.20481927710847</v>
      </c>
      <c r="W74" s="27">
        <f t="shared" si="47"/>
        <v>1.3652472646187519E-2</v>
      </c>
      <c r="X74" s="1">
        <f t="shared" si="35"/>
        <v>9.2598848424065728E-3</v>
      </c>
      <c r="Y74" s="1" t="e">
        <f>X74+#REF!*_xlfn.STDEV.S($W$2:$W$779)</f>
        <v>#REF!</v>
      </c>
      <c r="Z74" s="1" t="e">
        <f>X74-#REF!*_xlfn.STDEV.S($W$2:$W$779)</f>
        <v>#REF!</v>
      </c>
      <c r="AA74" s="2">
        <f t="shared" si="36"/>
        <v>154.78258704474115</v>
      </c>
      <c r="AB74" s="1">
        <f t="shared" si="37"/>
        <v>4.104038798733177E-5</v>
      </c>
      <c r="AC74" s="1">
        <f t="shared" si="28"/>
        <v>-4.5027170171928841E-3</v>
      </c>
      <c r="AD74" s="1">
        <f t="shared" si="29"/>
        <v>4.5437574051802156E-3</v>
      </c>
      <c r="AE74" s="1">
        <f t="shared" si="30"/>
        <v>1.54982524116244E-3</v>
      </c>
      <c r="AF74" s="1" t="e">
        <f>AE74+#REF!*_xlfn.STDEV.S($AD$2:$AD$779)</f>
        <v>#REF!</v>
      </c>
      <c r="AG74" s="1" t="e">
        <f>AE74-#REF!*_xlfn.STDEV.S($AD$2:$AD$779)</f>
        <v>#REF!</v>
      </c>
      <c r="AH74" s="24">
        <f t="shared" si="24"/>
        <v>0.57999999999992724</v>
      </c>
      <c r="AI74" s="24">
        <f t="shared" si="38"/>
        <v>-5.5599999999999454</v>
      </c>
      <c r="AJ74" s="1">
        <f t="shared" si="39"/>
        <v>4.5437574051802156E-3</v>
      </c>
      <c r="AK74" s="1">
        <f t="shared" si="40"/>
        <v>1.54982524116244E-3</v>
      </c>
      <c r="AL74" s="1" t="e">
        <f>$AK$2+#REF!*_xlfn.STDEV.S(ONE_LAST_QUOTE!$AJ$2:$AJ$779)</f>
        <v>#REF!</v>
      </c>
      <c r="AM74" s="1" t="e">
        <f>$AK$2-#REF!*_xlfn.STDEV.S(ONE_LAST_QUOTE!$AJ$2:$AJ$779)</f>
        <v>#REF!</v>
      </c>
      <c r="AN74" s="27">
        <f t="shared" si="41"/>
        <v>-0.10431654676257787</v>
      </c>
      <c r="AO74" s="24">
        <f t="shared" si="42"/>
        <v>6.1399999999998727</v>
      </c>
      <c r="AP74" s="27">
        <f t="shared" si="43"/>
        <v>-3.8484704370181109</v>
      </c>
      <c r="AQ74" s="27" t="e">
        <f>$AP$2+#REF!*_xlfn.STDEV.S(ONE_LAST_QUOTE!$AO$2:$AO$779)</f>
        <v>#REF!</v>
      </c>
      <c r="AR74" s="27" t="e">
        <f>$AP$2-#REF!*_xlfn.STDEV.S(ONE_LAST_QUOTE!$AO$2:$AO$779)</f>
        <v>#REF!</v>
      </c>
      <c r="AT74" s="24"/>
    </row>
    <row r="75" spans="1:46" x14ac:dyDescent="0.3">
      <c r="A75" s="5">
        <v>44172</v>
      </c>
      <c r="B75" s="25">
        <v>566.1</v>
      </c>
      <c r="C75" s="25">
        <v>572.96</v>
      </c>
      <c r="D75" s="25">
        <v>1.1400000000000001</v>
      </c>
      <c r="E75" s="25">
        <f t="shared" si="31"/>
        <v>571.82000000000005</v>
      </c>
      <c r="F75" s="25">
        <f t="shared" si="25"/>
        <v>-5.7200000000000273</v>
      </c>
      <c r="G75" s="25">
        <v>1024.75</v>
      </c>
      <c r="H75" s="25">
        <v>1235.25</v>
      </c>
      <c r="I75" s="26">
        <v>1245.18</v>
      </c>
      <c r="J75" s="27">
        <f t="shared" si="26"/>
        <v>-9.9300000000000637</v>
      </c>
      <c r="K75" s="25">
        <v>14220</v>
      </c>
      <c r="L75" s="25">
        <v>14256.6</v>
      </c>
      <c r="M75" s="25">
        <v>1.999999999999999E-2</v>
      </c>
      <c r="N75" s="25">
        <f t="shared" si="27"/>
        <v>14256.58</v>
      </c>
      <c r="O75" s="25">
        <f t="shared" si="32"/>
        <v>-36.579999999999927</v>
      </c>
      <c r="P75" s="27">
        <v>28.224</v>
      </c>
      <c r="Q75" s="25">
        <v>514</v>
      </c>
      <c r="R75" s="2">
        <f t="shared" si="44"/>
        <v>113.92667742679266</v>
      </c>
      <c r="S75" s="2">
        <f t="shared" si="33"/>
        <v>115.62855748902264</v>
      </c>
      <c r="T75" s="2">
        <f t="shared" si="34"/>
        <v>115.41041171039811</v>
      </c>
      <c r="U75" s="2">
        <f t="shared" si="45"/>
        <v>96.022862586330064</v>
      </c>
      <c r="V75" s="2">
        <f t="shared" si="46"/>
        <v>123.85542168674702</v>
      </c>
      <c r="W75" s="27">
        <f t="shared" si="47"/>
        <v>1.4938380550276076E-2</v>
      </c>
      <c r="X75" s="1">
        <f t="shared" si="35"/>
        <v>9.2598848424065728E-3</v>
      </c>
      <c r="Y75" s="1" t="e">
        <f>X75+#REF!*_xlfn.STDEV.S($W$2:$W$779)</f>
        <v>#REF!</v>
      </c>
      <c r="Z75" s="1" t="e">
        <f>X75-#REF!*_xlfn.STDEV.S($W$2:$W$779)</f>
        <v>#REF!</v>
      </c>
      <c r="AA75" s="2">
        <f t="shared" si="36"/>
        <v>170.1880062229975</v>
      </c>
      <c r="AB75" s="1">
        <f t="shared" si="37"/>
        <v>-2.5658327593293712E-3</v>
      </c>
      <c r="AC75" s="1">
        <f t="shared" si="28"/>
        <v>-7.9747506384619596E-3</v>
      </c>
      <c r="AD75" s="1">
        <f t="shared" si="29"/>
        <v>5.4089178791325888E-3</v>
      </c>
      <c r="AE75" s="1">
        <f t="shared" si="30"/>
        <v>1.54982524116244E-3</v>
      </c>
      <c r="AF75" s="1" t="e">
        <f>AE75+#REF!*_xlfn.STDEV.S($AD$2:$AD$779)</f>
        <v>#REF!</v>
      </c>
      <c r="AG75" s="1" t="e">
        <f>AE75-#REF!*_xlfn.STDEV.S($AD$2:$AD$779)</f>
        <v>#REF!</v>
      </c>
      <c r="AH75" s="24">
        <f t="shared" si="24"/>
        <v>-36.579999999999927</v>
      </c>
      <c r="AI75" s="24">
        <f t="shared" si="38"/>
        <v>-9.9300000000000637</v>
      </c>
      <c r="AJ75" s="1">
        <f t="shared" si="39"/>
        <v>5.4089178791325888E-3</v>
      </c>
      <c r="AK75" s="1">
        <f t="shared" si="40"/>
        <v>1.54982524116244E-3</v>
      </c>
      <c r="AL75" s="1" t="e">
        <f>$AK$2+#REF!*_xlfn.STDEV.S(ONE_LAST_QUOTE!$AJ$2:$AJ$779)</f>
        <v>#REF!</v>
      </c>
      <c r="AM75" s="1" t="e">
        <f>$AK$2-#REF!*_xlfn.STDEV.S(ONE_LAST_QUOTE!$AJ$2:$AJ$779)</f>
        <v>#REF!</v>
      </c>
      <c r="AN75" s="27">
        <f t="shared" si="41"/>
        <v>3.6837865055387407</v>
      </c>
      <c r="AO75" s="24">
        <f t="shared" si="42"/>
        <v>-26.649999999999864</v>
      </c>
      <c r="AP75" s="27">
        <f t="shared" si="43"/>
        <v>-3.8484704370181109</v>
      </c>
      <c r="AQ75" s="27" t="e">
        <f>$AP$2+#REF!*_xlfn.STDEV.S(ONE_LAST_QUOTE!$AO$2:$AO$779)</f>
        <v>#REF!</v>
      </c>
      <c r="AR75" s="27" t="e">
        <f>$AP$2-#REF!*_xlfn.STDEV.S(ONE_LAST_QUOTE!$AO$2:$AO$779)</f>
        <v>#REF!</v>
      </c>
      <c r="AT75" s="24"/>
    </row>
    <row r="76" spans="1:46" x14ac:dyDescent="0.3">
      <c r="A76" s="5">
        <v>44173</v>
      </c>
      <c r="B76" s="25">
        <v>575.6</v>
      </c>
      <c r="C76" s="25">
        <v>579.16999999999996</v>
      </c>
      <c r="D76" s="25">
        <v>1.1400000000000001</v>
      </c>
      <c r="E76" s="25">
        <f t="shared" si="31"/>
        <v>578.03</v>
      </c>
      <c r="F76" s="25">
        <f t="shared" si="25"/>
        <v>-2.42999999999995</v>
      </c>
      <c r="G76" s="25">
        <v>1033.75</v>
      </c>
      <c r="H76" s="25">
        <v>1244.5</v>
      </c>
      <c r="I76" s="26">
        <v>1253.1600000000001</v>
      </c>
      <c r="J76" s="27">
        <f t="shared" si="26"/>
        <v>-8.6600000000000819</v>
      </c>
      <c r="K76" s="25">
        <v>14340</v>
      </c>
      <c r="L76" s="25">
        <v>14360.4</v>
      </c>
      <c r="M76" s="25">
        <v>1.999999999999999E-2</v>
      </c>
      <c r="N76" s="25">
        <f t="shared" si="27"/>
        <v>14360.38</v>
      </c>
      <c r="O76" s="25">
        <f t="shared" si="32"/>
        <v>-20.3799999999992</v>
      </c>
      <c r="P76" s="27">
        <v>28.241</v>
      </c>
      <c r="Q76" s="25">
        <v>524</v>
      </c>
      <c r="R76" s="2">
        <f t="shared" si="44"/>
        <v>114.77980170624852</v>
      </c>
      <c r="S76" s="2">
        <f t="shared" si="33"/>
        <v>116.60432590665151</v>
      </c>
      <c r="T76" s="2">
        <f t="shared" si="34"/>
        <v>117.56897666610394</v>
      </c>
      <c r="U76" s="2">
        <f t="shared" si="45"/>
        <v>96.080699486272238</v>
      </c>
      <c r="V76" s="2">
        <f t="shared" si="46"/>
        <v>126.26506024096388</v>
      </c>
      <c r="W76" s="27">
        <f t="shared" si="47"/>
        <v>1.589586471905946E-2</v>
      </c>
      <c r="X76" s="1">
        <f t="shared" si="35"/>
        <v>9.2598848424065728E-3</v>
      </c>
      <c r="Y76" s="1" t="e">
        <f>X76+#REF!*_xlfn.STDEV.S($W$2:$W$779)</f>
        <v>#REF!</v>
      </c>
      <c r="Z76" s="1" t="e">
        <f>X76-#REF!*_xlfn.STDEV.S($W$2:$W$779)</f>
        <v>#REF!</v>
      </c>
      <c r="AA76" s="2">
        <f t="shared" si="36"/>
        <v>182.45242004029905</v>
      </c>
      <c r="AB76" s="1">
        <f t="shared" si="37"/>
        <v>-1.4191825007415682E-3</v>
      </c>
      <c r="AC76" s="1">
        <f t="shared" si="28"/>
        <v>-6.9105301797057692E-3</v>
      </c>
      <c r="AD76" s="1">
        <f t="shared" si="29"/>
        <v>5.4913476789642014E-3</v>
      </c>
      <c r="AE76" s="1">
        <f t="shared" si="30"/>
        <v>1.54982524116244E-3</v>
      </c>
      <c r="AF76" s="1" t="e">
        <f>AE76+#REF!*_xlfn.STDEV.S($AD$2:$AD$779)</f>
        <v>#REF!</v>
      </c>
      <c r="AG76" s="1" t="e">
        <f>AE76-#REF!*_xlfn.STDEV.S($AD$2:$AD$779)</f>
        <v>#REF!</v>
      </c>
      <c r="AH76" s="24">
        <f t="shared" si="24"/>
        <v>-20.3799999999992</v>
      </c>
      <c r="AI76" s="24">
        <f t="shared" si="38"/>
        <v>-8.6600000000000819</v>
      </c>
      <c r="AJ76" s="1">
        <f t="shared" si="39"/>
        <v>5.4913476789642014E-3</v>
      </c>
      <c r="AK76" s="1">
        <f t="shared" si="40"/>
        <v>1.54982524116244E-3</v>
      </c>
      <c r="AL76" s="1" t="e">
        <f>$AK$2+#REF!*_xlfn.STDEV.S(ONE_LAST_QUOTE!$AJ$2:$AJ$779)</f>
        <v>#REF!</v>
      </c>
      <c r="AM76" s="1" t="e">
        <f>$AK$2-#REF!*_xlfn.STDEV.S(ONE_LAST_QUOTE!$AJ$2:$AJ$779)</f>
        <v>#REF!</v>
      </c>
      <c r="AN76" s="27">
        <f t="shared" si="41"/>
        <v>2.353348729792033</v>
      </c>
      <c r="AO76" s="24">
        <f t="shared" si="42"/>
        <v>-11.719999999999118</v>
      </c>
      <c r="AP76" s="27">
        <f t="shared" si="43"/>
        <v>-3.8484704370181109</v>
      </c>
      <c r="AQ76" s="27" t="e">
        <f>$AP$2+#REF!*_xlfn.STDEV.S(ONE_LAST_QUOTE!$AO$2:$AO$779)</f>
        <v>#REF!</v>
      </c>
      <c r="AR76" s="27" t="e">
        <f>$AP$2-#REF!*_xlfn.STDEV.S(ONE_LAST_QUOTE!$AO$2:$AO$779)</f>
        <v>#REF!</v>
      </c>
      <c r="AT76" s="24"/>
    </row>
    <row r="77" spans="1:46" x14ac:dyDescent="0.3">
      <c r="A77" s="5">
        <v>44174</v>
      </c>
      <c r="B77" s="25">
        <v>576</v>
      </c>
      <c r="C77" s="25">
        <v>579.1</v>
      </c>
      <c r="D77" s="25">
        <v>1.1400000000000001</v>
      </c>
      <c r="E77" s="25">
        <f t="shared" si="31"/>
        <v>577.96</v>
      </c>
      <c r="F77" s="25">
        <f t="shared" si="25"/>
        <v>-1.9600000000000364</v>
      </c>
      <c r="G77" s="25">
        <v>1041.75</v>
      </c>
      <c r="H77" s="25">
        <v>1252.25</v>
      </c>
      <c r="I77" s="26">
        <v>1257.95</v>
      </c>
      <c r="J77" s="27">
        <f t="shared" si="26"/>
        <v>-5.7000000000000455</v>
      </c>
      <c r="K77" s="25">
        <v>14397</v>
      </c>
      <c r="L77" s="25">
        <v>14390.14</v>
      </c>
      <c r="M77" s="25">
        <v>1.999999999999999E-2</v>
      </c>
      <c r="N77" s="25">
        <f t="shared" si="27"/>
        <v>14390.119999999999</v>
      </c>
      <c r="O77" s="25">
        <f t="shared" si="32"/>
        <v>6.8800000000010186</v>
      </c>
      <c r="P77" s="27">
        <v>28.25</v>
      </c>
      <c r="Q77" s="25">
        <v>520</v>
      </c>
      <c r="R77" s="2">
        <f t="shared" si="44"/>
        <v>115.49458150795478</v>
      </c>
      <c r="S77" s="2">
        <f t="shared" si="33"/>
        <v>117.06781590502524</v>
      </c>
      <c r="T77" s="2">
        <f t="shared" si="34"/>
        <v>116.68535740484931</v>
      </c>
      <c r="U77" s="2">
        <f t="shared" si="45"/>
        <v>96.111319021535735</v>
      </c>
      <c r="V77" s="2">
        <f t="shared" si="46"/>
        <v>125.30120481927713</v>
      </c>
      <c r="W77" s="27">
        <f t="shared" si="47"/>
        <v>1.3621716071260837E-2</v>
      </c>
      <c r="X77" s="1">
        <f t="shared" si="35"/>
        <v>9.2598848424065728E-3</v>
      </c>
      <c r="Y77" s="1" t="e">
        <f>X77+#REF!*_xlfn.STDEV.S($W$2:$W$779)</f>
        <v>#REF!</v>
      </c>
      <c r="Z77" s="1" t="e">
        <f>X77-#REF!*_xlfn.STDEV.S($W$2:$W$779)</f>
        <v>#REF!</v>
      </c>
      <c r="AA77" s="2">
        <f t="shared" si="36"/>
        <v>157.32343970704648</v>
      </c>
      <c r="AB77" s="1">
        <f t="shared" si="37"/>
        <v>4.7810581148739685E-4</v>
      </c>
      <c r="AC77" s="1">
        <f t="shared" si="28"/>
        <v>-4.5311816844867004E-3</v>
      </c>
      <c r="AD77" s="1">
        <f t="shared" si="29"/>
        <v>5.0092874959740971E-3</v>
      </c>
      <c r="AE77" s="1">
        <f t="shared" si="30"/>
        <v>1.54982524116244E-3</v>
      </c>
      <c r="AF77" s="1" t="e">
        <f>AE77+#REF!*_xlfn.STDEV.S($AD$2:$AD$779)</f>
        <v>#REF!</v>
      </c>
      <c r="AG77" s="1" t="e">
        <f>AE77-#REF!*_xlfn.STDEV.S($AD$2:$AD$779)</f>
        <v>#REF!</v>
      </c>
      <c r="AH77" s="24">
        <f t="shared" si="24"/>
        <v>6.8800000000010186</v>
      </c>
      <c r="AI77" s="24">
        <f t="shared" si="38"/>
        <v>-5.7000000000000455</v>
      </c>
      <c r="AJ77" s="1">
        <f t="shared" si="39"/>
        <v>5.0092874959740971E-3</v>
      </c>
      <c r="AK77" s="1">
        <f t="shared" si="40"/>
        <v>1.54982524116244E-3</v>
      </c>
      <c r="AL77" s="1" t="e">
        <f>$AK$2+#REF!*_xlfn.STDEV.S(ONE_LAST_QUOTE!$AJ$2:$AJ$779)</f>
        <v>#REF!</v>
      </c>
      <c r="AM77" s="1" t="e">
        <f>$AK$2-#REF!*_xlfn.STDEV.S(ONE_LAST_QUOTE!$AJ$2:$AJ$779)</f>
        <v>#REF!</v>
      </c>
      <c r="AN77" s="27">
        <f t="shared" si="41"/>
        <v>-1.2070175438598183</v>
      </c>
      <c r="AO77" s="24">
        <f t="shared" si="42"/>
        <v>12.580000000001064</v>
      </c>
      <c r="AP77" s="27">
        <f t="shared" si="43"/>
        <v>-3.8484704370181109</v>
      </c>
      <c r="AQ77" s="27" t="e">
        <f>$AP$2+#REF!*_xlfn.STDEV.S(ONE_LAST_QUOTE!$AO$2:$AO$779)</f>
        <v>#REF!</v>
      </c>
      <c r="AR77" s="27" t="e">
        <f>$AP$2-#REF!*_xlfn.STDEV.S(ONE_LAST_QUOTE!$AO$2:$AO$779)</f>
        <v>#REF!</v>
      </c>
      <c r="AT77" s="24"/>
    </row>
    <row r="78" spans="1:46" x14ac:dyDescent="0.3">
      <c r="A78" s="5">
        <v>44175</v>
      </c>
      <c r="B78" s="25">
        <v>568.79999999999995</v>
      </c>
      <c r="C78" s="25">
        <v>571.97</v>
      </c>
      <c r="D78" s="25">
        <v>1.1400000000000001</v>
      </c>
      <c r="E78" s="25">
        <f t="shared" si="31"/>
        <v>570.83000000000004</v>
      </c>
      <c r="F78" s="25">
        <f t="shared" si="25"/>
        <v>-2.0300000000000864</v>
      </c>
      <c r="G78" s="25">
        <v>1027.75</v>
      </c>
      <c r="H78" s="25">
        <v>1237.5</v>
      </c>
      <c r="I78" s="26">
        <v>1245.01</v>
      </c>
      <c r="J78" s="27">
        <f t="shared" si="26"/>
        <v>-7.5099999999999909</v>
      </c>
      <c r="K78" s="25">
        <v>14237</v>
      </c>
      <c r="L78" s="25">
        <v>14249.49</v>
      </c>
      <c r="M78" s="25">
        <v>1.999999999999999E-2</v>
      </c>
      <c r="N78" s="25">
        <f t="shared" si="27"/>
        <v>14249.47</v>
      </c>
      <c r="O78" s="25">
        <f t="shared" si="32"/>
        <v>-12.469999999999345</v>
      </c>
      <c r="P78" s="27">
        <v>28.175000000000001</v>
      </c>
      <c r="Q78" s="25">
        <v>512</v>
      </c>
      <c r="R78" s="2">
        <f t="shared" si="44"/>
        <v>114.13419414341708</v>
      </c>
      <c r="S78" s="2">
        <f t="shared" si="33"/>
        <v>115.76679134818673</v>
      </c>
      <c r="T78" s="2">
        <f t="shared" si="34"/>
        <v>115.60446820621242</v>
      </c>
      <c r="U78" s="2">
        <f t="shared" si="45"/>
        <v>95.856156227673253</v>
      </c>
      <c r="V78" s="2">
        <f t="shared" si="46"/>
        <v>123.37349397590364</v>
      </c>
      <c r="W78" s="27">
        <f t="shared" si="47"/>
        <v>1.4304190054719168E-2</v>
      </c>
      <c r="X78" s="1">
        <f t="shared" si="35"/>
        <v>9.2598848424065728E-3</v>
      </c>
      <c r="Y78" s="1" t="e">
        <f>X78+#REF!*_xlfn.STDEV.S($W$2:$W$779)</f>
        <v>#REF!</v>
      </c>
      <c r="Z78" s="1" t="e">
        <f>X78-#REF!*_xlfn.STDEV.S($W$2:$W$779)</f>
        <v>#REF!</v>
      </c>
      <c r="AA78" s="2">
        <f t="shared" si="36"/>
        <v>163.25972047696524</v>
      </c>
      <c r="AB78" s="1">
        <f t="shared" si="37"/>
        <v>-8.7512026763096075E-4</v>
      </c>
      <c r="AC78" s="1">
        <f t="shared" si="28"/>
        <v>-6.0320800636139392E-3</v>
      </c>
      <c r="AD78" s="1">
        <f t="shared" si="29"/>
        <v>5.1569597959829783E-3</v>
      </c>
      <c r="AE78" s="1">
        <f t="shared" si="30"/>
        <v>1.54982524116244E-3</v>
      </c>
      <c r="AF78" s="1" t="e">
        <f>AE78+#REF!*_xlfn.STDEV.S($AD$2:$AD$779)</f>
        <v>#REF!</v>
      </c>
      <c r="AG78" s="1" t="e">
        <f>AE78-#REF!*_xlfn.STDEV.S($AD$2:$AD$779)</f>
        <v>#REF!</v>
      </c>
      <c r="AH78" s="24">
        <f t="shared" si="24"/>
        <v>-12.469999999999345</v>
      </c>
      <c r="AI78" s="24">
        <f t="shared" si="38"/>
        <v>-7.5099999999999909</v>
      </c>
      <c r="AJ78" s="1">
        <f t="shared" si="39"/>
        <v>5.1569597959829783E-3</v>
      </c>
      <c r="AK78" s="1">
        <f t="shared" si="40"/>
        <v>1.54982524116244E-3</v>
      </c>
      <c r="AL78" s="1" t="e">
        <f>$AK$2+#REF!*_xlfn.STDEV.S(ONE_LAST_QUOTE!$AJ$2:$AJ$779)</f>
        <v>#REF!</v>
      </c>
      <c r="AM78" s="1" t="e">
        <f>$AK$2-#REF!*_xlfn.STDEV.S(ONE_LAST_QUOTE!$AJ$2:$AJ$779)</f>
        <v>#REF!</v>
      </c>
      <c r="AN78" s="27">
        <f t="shared" si="41"/>
        <v>1.6604527296936564</v>
      </c>
      <c r="AO78" s="24">
        <f t="shared" si="42"/>
        <v>-4.9599999999993543</v>
      </c>
      <c r="AP78" s="27">
        <f t="shared" si="43"/>
        <v>-3.8484704370181109</v>
      </c>
      <c r="AQ78" s="27" t="e">
        <f>$AP$2+#REF!*_xlfn.STDEV.S(ONE_LAST_QUOTE!$AO$2:$AO$779)</f>
        <v>#REF!</v>
      </c>
      <c r="AR78" s="27" t="e">
        <f>$AP$2-#REF!*_xlfn.STDEV.S(ONE_LAST_QUOTE!$AO$2:$AO$779)</f>
        <v>#REF!</v>
      </c>
      <c r="AT78" s="24"/>
    </row>
    <row r="79" spans="1:46" x14ac:dyDescent="0.3">
      <c r="A79" s="5">
        <v>44176</v>
      </c>
      <c r="B79" s="25">
        <v>569</v>
      </c>
      <c r="C79" s="25">
        <v>574.23</v>
      </c>
      <c r="D79" s="25">
        <v>1.1400000000000001</v>
      </c>
      <c r="E79" s="25">
        <f t="shared" si="31"/>
        <v>573.09</v>
      </c>
      <c r="F79" s="25">
        <f t="shared" si="25"/>
        <v>-4.0900000000000318</v>
      </c>
      <c r="G79" s="25">
        <v>1029.5</v>
      </c>
      <c r="H79" s="25">
        <v>1239.75</v>
      </c>
      <c r="I79" s="26">
        <v>1247.6099999999999</v>
      </c>
      <c r="J79" s="27">
        <f t="shared" si="26"/>
        <v>-7.8599999999999</v>
      </c>
      <c r="K79" s="25">
        <v>14237</v>
      </c>
      <c r="L79" s="25">
        <v>14261.69</v>
      </c>
      <c r="M79" s="25">
        <v>1.999999999999999E-2</v>
      </c>
      <c r="N79" s="25">
        <f t="shared" si="27"/>
        <v>14261.67</v>
      </c>
      <c r="O79" s="25">
        <f t="shared" si="32"/>
        <v>-24.670000000000073</v>
      </c>
      <c r="P79" s="27">
        <v>28.177</v>
      </c>
      <c r="Q79" s="25">
        <v>516</v>
      </c>
      <c r="R79" s="2">
        <f t="shared" si="44"/>
        <v>114.34171086004146</v>
      </c>
      <c r="S79" s="2">
        <f t="shared" si="33"/>
        <v>115.76679134818673</v>
      </c>
      <c r="T79" s="2">
        <f t="shared" si="34"/>
        <v>115.80749697102365</v>
      </c>
      <c r="U79" s="2">
        <f t="shared" si="45"/>
        <v>95.862960568842922</v>
      </c>
      <c r="V79" s="2">
        <f t="shared" si="46"/>
        <v>124.33734939759039</v>
      </c>
      <c r="W79" s="27">
        <f t="shared" si="47"/>
        <v>1.2463347604529273E-2</v>
      </c>
      <c r="X79" s="1">
        <f t="shared" si="35"/>
        <v>9.2598848424065728E-3</v>
      </c>
      <c r="Y79" s="1" t="e">
        <f>X79+#REF!*_xlfn.STDEV.S($W$2:$W$779)</f>
        <v>#REF!</v>
      </c>
      <c r="Z79" s="1" t="e">
        <f>X79-#REF!*_xlfn.STDEV.S($W$2:$W$779)</f>
        <v>#REF!</v>
      </c>
      <c r="AA79" s="2">
        <f t="shared" si="36"/>
        <v>142.50804881452694</v>
      </c>
      <c r="AB79" s="1">
        <f t="shared" si="37"/>
        <v>-1.7298114456441689E-3</v>
      </c>
      <c r="AC79" s="1">
        <f t="shared" si="28"/>
        <v>-6.3000456873541413E-3</v>
      </c>
      <c r="AD79" s="1">
        <f t="shared" si="29"/>
        <v>4.5702342417099726E-3</v>
      </c>
      <c r="AE79" s="1">
        <f t="shared" si="30"/>
        <v>1.54982524116244E-3</v>
      </c>
      <c r="AF79" s="1" t="e">
        <f>AE79+#REF!*_xlfn.STDEV.S($AD$2:$AD$779)</f>
        <v>#REF!</v>
      </c>
      <c r="AG79" s="1" t="e">
        <f>AE79-#REF!*_xlfn.STDEV.S($AD$2:$AD$779)</f>
        <v>#REF!</v>
      </c>
      <c r="AH79" s="24">
        <f t="shared" si="24"/>
        <v>-24.670000000000073</v>
      </c>
      <c r="AI79" s="24">
        <f t="shared" si="38"/>
        <v>-7.8599999999999</v>
      </c>
      <c r="AJ79" s="1">
        <f t="shared" si="39"/>
        <v>4.5702342417099726E-3</v>
      </c>
      <c r="AK79" s="1">
        <f t="shared" si="40"/>
        <v>1.54982524116244E-3</v>
      </c>
      <c r="AL79" s="1" t="e">
        <f>$AK$2+#REF!*_xlfn.STDEV.S(ONE_LAST_QUOTE!$AJ$2:$AJ$779)</f>
        <v>#REF!</v>
      </c>
      <c r="AM79" s="1" t="e">
        <f>$AK$2-#REF!*_xlfn.STDEV.S(ONE_LAST_QUOTE!$AJ$2:$AJ$779)</f>
        <v>#REF!</v>
      </c>
      <c r="AN79" s="27">
        <f t="shared" si="41"/>
        <v>3.1386768447837641</v>
      </c>
      <c r="AO79" s="24">
        <f t="shared" si="42"/>
        <v>-16.810000000000173</v>
      </c>
      <c r="AP79" s="27">
        <f t="shared" si="43"/>
        <v>-3.8484704370181109</v>
      </c>
      <c r="AQ79" s="27" t="e">
        <f>$AP$2+#REF!*_xlfn.STDEV.S(ONE_LAST_QUOTE!$AO$2:$AO$779)</f>
        <v>#REF!</v>
      </c>
      <c r="AR79" s="27" t="e">
        <f>$AP$2-#REF!*_xlfn.STDEV.S(ONE_LAST_QUOTE!$AO$2:$AO$779)</f>
        <v>#REF!</v>
      </c>
      <c r="AT79" s="24"/>
    </row>
    <row r="80" spans="1:46" x14ac:dyDescent="0.3">
      <c r="A80" s="5">
        <v>44179</v>
      </c>
      <c r="B80" s="25">
        <v>566.5</v>
      </c>
      <c r="C80" s="25">
        <v>569.69000000000005</v>
      </c>
      <c r="D80" s="25">
        <v>1.1400000000000001</v>
      </c>
      <c r="E80" s="25">
        <f t="shared" si="31"/>
        <v>568.55000000000007</v>
      </c>
      <c r="F80" s="25">
        <f t="shared" si="25"/>
        <v>-2.0500000000000682</v>
      </c>
      <c r="G80" s="25">
        <v>1025.75</v>
      </c>
      <c r="H80" s="25">
        <v>1236</v>
      </c>
      <c r="I80" s="26">
        <v>1242.52</v>
      </c>
      <c r="J80" s="27">
        <f t="shared" si="26"/>
        <v>-6.5199999999999818</v>
      </c>
      <c r="K80" s="25">
        <v>14201</v>
      </c>
      <c r="L80" s="25">
        <v>14211.05</v>
      </c>
      <c r="M80" s="25">
        <v>1.999999999999999E-2</v>
      </c>
      <c r="N80" s="25">
        <f t="shared" si="27"/>
        <v>14211.029999999999</v>
      </c>
      <c r="O80" s="25">
        <f t="shared" si="32"/>
        <v>-10.029999999998836</v>
      </c>
      <c r="P80" s="27">
        <v>28.114000000000001</v>
      </c>
      <c r="Q80" s="25">
        <v>508</v>
      </c>
      <c r="R80" s="2">
        <f t="shared" si="44"/>
        <v>113.99584966566746</v>
      </c>
      <c r="S80" s="2">
        <f t="shared" si="33"/>
        <v>115.47406082289807</v>
      </c>
      <c r="T80" s="2">
        <f t="shared" si="34"/>
        <v>115.25814990992581</v>
      </c>
      <c r="U80" s="2">
        <f t="shared" si="45"/>
        <v>95.648623821998441</v>
      </c>
      <c r="V80" s="2">
        <f t="shared" si="46"/>
        <v>122.40963855421688</v>
      </c>
      <c r="W80" s="27">
        <f t="shared" si="47"/>
        <v>1.2967236628052436E-2</v>
      </c>
      <c r="X80" s="1">
        <f t="shared" si="35"/>
        <v>9.2598848424065728E-3</v>
      </c>
      <c r="Y80" s="1" t="e">
        <f>X80+#REF!*_xlfn.STDEV.S($W$2:$W$779)</f>
        <v>#REF!</v>
      </c>
      <c r="Z80" s="1" t="e">
        <f>X80-#REF!*_xlfn.STDEV.S($W$2:$W$779)</f>
        <v>#REF!</v>
      </c>
      <c r="AA80" s="2">
        <f t="shared" si="36"/>
        <v>147.82111572306036</v>
      </c>
      <c r="AB80" s="1">
        <f t="shared" si="37"/>
        <v>-7.0578979848743098E-4</v>
      </c>
      <c r="AC80" s="1">
        <f t="shared" si="28"/>
        <v>-5.2474004442584279E-3</v>
      </c>
      <c r="AD80" s="1">
        <f t="shared" si="29"/>
        <v>4.5416106457709972E-3</v>
      </c>
      <c r="AE80" s="1">
        <f t="shared" si="30"/>
        <v>1.54982524116244E-3</v>
      </c>
      <c r="AF80" s="1" t="e">
        <f>AE80+#REF!*_xlfn.STDEV.S($AD$2:$AD$779)</f>
        <v>#REF!</v>
      </c>
      <c r="AG80" s="1" t="e">
        <f>AE80-#REF!*_xlfn.STDEV.S($AD$2:$AD$779)</f>
        <v>#REF!</v>
      </c>
      <c r="AH80" s="24">
        <f t="shared" si="24"/>
        <v>-10.029999999998836</v>
      </c>
      <c r="AI80" s="24">
        <f t="shared" si="38"/>
        <v>-6.5199999999999818</v>
      </c>
      <c r="AJ80" s="1">
        <f t="shared" si="39"/>
        <v>4.5416106457709972E-3</v>
      </c>
      <c r="AK80" s="1">
        <f t="shared" si="40"/>
        <v>1.54982524116244E-3</v>
      </c>
      <c r="AL80" s="1" t="e">
        <f>$AK$2+#REF!*_xlfn.STDEV.S(ONE_LAST_QUOTE!$AJ$2:$AJ$779)</f>
        <v>#REF!</v>
      </c>
      <c r="AM80" s="1" t="e">
        <f>$AK$2-#REF!*_xlfn.STDEV.S(ONE_LAST_QUOTE!$AJ$2:$AJ$779)</f>
        <v>#REF!</v>
      </c>
      <c r="AN80" s="27">
        <f t="shared" si="41"/>
        <v>1.5383435582820344</v>
      </c>
      <c r="AO80" s="24">
        <f t="shared" si="42"/>
        <v>-3.509999999998854</v>
      </c>
      <c r="AP80" s="27">
        <f t="shared" si="43"/>
        <v>-3.8484704370181109</v>
      </c>
      <c r="AQ80" s="27" t="e">
        <f>$AP$2+#REF!*_xlfn.STDEV.S(ONE_LAST_QUOTE!$AO$2:$AO$779)</f>
        <v>#REF!</v>
      </c>
      <c r="AR80" s="27" t="e">
        <f>$AP$2-#REF!*_xlfn.STDEV.S(ONE_LAST_QUOTE!$AO$2:$AO$779)</f>
        <v>#REF!</v>
      </c>
      <c r="AT80" s="24"/>
    </row>
    <row r="81" spans="1:46" x14ac:dyDescent="0.3">
      <c r="A81" s="5">
        <v>44180</v>
      </c>
      <c r="B81" s="25">
        <v>563.4</v>
      </c>
      <c r="C81" s="25">
        <v>564.54999999999995</v>
      </c>
      <c r="D81" s="25">
        <v>1.1400000000000001</v>
      </c>
      <c r="E81" s="25">
        <f t="shared" si="31"/>
        <v>563.41</v>
      </c>
      <c r="F81" s="25">
        <f t="shared" si="25"/>
        <v>-9.9999999999909051E-3</v>
      </c>
      <c r="G81" s="25">
        <v>1016.25</v>
      </c>
      <c r="H81" s="25">
        <v>1227</v>
      </c>
      <c r="I81" s="26">
        <v>1230.4000000000001</v>
      </c>
      <c r="J81" s="27">
        <f t="shared" si="26"/>
        <v>-3.4000000000000909</v>
      </c>
      <c r="K81" s="25">
        <v>14084</v>
      </c>
      <c r="L81" s="25">
        <v>14068.52</v>
      </c>
      <c r="M81" s="25">
        <v>1.999999999999999E-2</v>
      </c>
      <c r="N81" s="25">
        <f t="shared" si="27"/>
        <v>14068.5</v>
      </c>
      <c r="O81" s="25">
        <f t="shared" si="32"/>
        <v>15.5</v>
      </c>
      <c r="P81" s="27">
        <v>28.125</v>
      </c>
      <c r="Q81" s="25">
        <v>504</v>
      </c>
      <c r="R81" s="2">
        <f t="shared" si="44"/>
        <v>113.16578279916989</v>
      </c>
      <c r="S81" s="2">
        <f t="shared" si="33"/>
        <v>114.52268661570992</v>
      </c>
      <c r="T81" s="2">
        <f t="shared" si="34"/>
        <v>114.84216393225202</v>
      </c>
      <c r="U81" s="2">
        <f t="shared" si="45"/>
        <v>95.686047698431608</v>
      </c>
      <c r="V81" s="2">
        <f t="shared" si="46"/>
        <v>121.44578313253014</v>
      </c>
      <c r="W81" s="27">
        <f t="shared" si="47"/>
        <v>1.1990407197094655E-2</v>
      </c>
      <c r="X81" s="1">
        <f t="shared" si="35"/>
        <v>9.2598848424065728E-3</v>
      </c>
      <c r="Y81" s="1" t="e">
        <f>X81+#REF!*_xlfn.STDEV.S($W$2:$W$779)</f>
        <v>#REF!</v>
      </c>
      <c r="Z81" s="1" t="e">
        <f>X81-#REF!*_xlfn.STDEV.S($W$2:$W$779)</f>
        <v>#REF!</v>
      </c>
      <c r="AA81" s="2">
        <f t="shared" si="36"/>
        <v>135.69038165400258</v>
      </c>
      <c r="AB81" s="1">
        <f t="shared" si="37"/>
        <v>1.1017521413085973E-3</v>
      </c>
      <c r="AC81" s="1">
        <f t="shared" si="28"/>
        <v>-2.7633289986996835E-3</v>
      </c>
      <c r="AD81" s="1">
        <f t="shared" si="29"/>
        <v>3.8650811400082808E-3</v>
      </c>
      <c r="AE81" s="1">
        <f t="shared" si="30"/>
        <v>1.54982524116244E-3</v>
      </c>
      <c r="AF81" s="1" t="e">
        <f>AE81+#REF!*_xlfn.STDEV.S($AD$2:$AD$779)</f>
        <v>#REF!</v>
      </c>
      <c r="AG81" s="1" t="e">
        <f>AE81-#REF!*_xlfn.STDEV.S($AD$2:$AD$779)</f>
        <v>#REF!</v>
      </c>
      <c r="AH81" s="24">
        <f t="shared" si="24"/>
        <v>15.5</v>
      </c>
      <c r="AI81" s="24">
        <f t="shared" si="38"/>
        <v>-3.4000000000000909</v>
      </c>
      <c r="AJ81" s="1">
        <f t="shared" si="39"/>
        <v>3.8650811400082808E-3</v>
      </c>
      <c r="AK81" s="1">
        <f t="shared" si="40"/>
        <v>1.54982524116244E-3</v>
      </c>
      <c r="AL81" s="1" t="e">
        <f>$AK$2+#REF!*_xlfn.STDEV.S(ONE_LAST_QUOTE!$AJ$2:$AJ$779)</f>
        <v>#REF!</v>
      </c>
      <c r="AM81" s="1" t="e">
        <f>$AK$2-#REF!*_xlfn.STDEV.S(ONE_LAST_QUOTE!$AJ$2:$AJ$779)</f>
        <v>#REF!</v>
      </c>
      <c r="AN81" s="27">
        <f t="shared" si="41"/>
        <v>-4.5588235294116428</v>
      </c>
      <c r="AO81" s="24">
        <f t="shared" si="42"/>
        <v>18.900000000000091</v>
      </c>
      <c r="AP81" s="27">
        <f t="shared" si="43"/>
        <v>-3.8484704370181109</v>
      </c>
      <c r="AQ81" s="27" t="e">
        <f>$AP$2+#REF!*_xlfn.STDEV.S(ONE_LAST_QUOTE!$AO$2:$AO$779)</f>
        <v>#REF!</v>
      </c>
      <c r="AR81" s="27" t="e">
        <f>$AP$2-#REF!*_xlfn.STDEV.S(ONE_LAST_QUOTE!$AO$2:$AO$779)</f>
        <v>#REF!</v>
      </c>
      <c r="AT81" s="24"/>
    </row>
    <row r="82" spans="1:46" x14ac:dyDescent="0.3">
      <c r="A82" s="5">
        <v>44181</v>
      </c>
      <c r="B82" s="25">
        <v>571.9</v>
      </c>
      <c r="C82" s="25">
        <v>573.79999999999995</v>
      </c>
      <c r="D82" s="25">
        <v>1.1400000000000001</v>
      </c>
      <c r="E82" s="25">
        <f t="shared" si="31"/>
        <v>572.66</v>
      </c>
      <c r="F82" s="25">
        <f t="shared" si="25"/>
        <v>-0.75999999999999091</v>
      </c>
      <c r="G82" s="25">
        <v>1035.75</v>
      </c>
      <c r="H82" s="25">
        <v>1246</v>
      </c>
      <c r="I82" s="26">
        <v>1251.29</v>
      </c>
      <c r="J82" s="27">
        <f t="shared" si="26"/>
        <v>-5.2899999999999636</v>
      </c>
      <c r="K82" s="25">
        <v>14323</v>
      </c>
      <c r="L82" s="25">
        <v>14304.46</v>
      </c>
      <c r="M82" s="25">
        <v>0</v>
      </c>
      <c r="N82" s="25">
        <f t="shared" si="27"/>
        <v>14304.46</v>
      </c>
      <c r="O82" s="25">
        <f t="shared" si="32"/>
        <v>18.540000000000873</v>
      </c>
      <c r="P82" s="27">
        <v>28.132999999999999</v>
      </c>
      <c r="Q82" s="25">
        <v>512</v>
      </c>
      <c r="R82" s="2">
        <f t="shared" si="44"/>
        <v>114.9181461839981</v>
      </c>
      <c r="S82" s="2">
        <f t="shared" si="33"/>
        <v>116.46609204748745</v>
      </c>
      <c r="T82" s="2">
        <f t="shared" si="34"/>
        <v>116.2504871770048</v>
      </c>
      <c r="U82" s="2">
        <f t="shared" si="45"/>
        <v>95.713265063110256</v>
      </c>
      <c r="V82" s="2">
        <f t="shared" si="46"/>
        <v>123.37349397590363</v>
      </c>
      <c r="W82" s="27">
        <f t="shared" si="47"/>
        <v>1.3469986376310805E-2</v>
      </c>
      <c r="X82" s="1">
        <f t="shared" si="35"/>
        <v>9.2598848424065728E-3</v>
      </c>
      <c r="Y82" s="1" t="e">
        <f>X82+#REF!*_xlfn.STDEV.S($W$2:$W$779)</f>
        <v>#REF!</v>
      </c>
      <c r="Z82" s="1" t="e">
        <f>X82-#REF!*_xlfn.STDEV.S($W$2:$W$779)</f>
        <v>#REF!</v>
      </c>
      <c r="AA82" s="2">
        <f t="shared" si="36"/>
        <v>154.79458634893462</v>
      </c>
      <c r="AB82" s="1">
        <f t="shared" si="37"/>
        <v>1.296099258552988E-3</v>
      </c>
      <c r="AC82" s="1">
        <f t="shared" si="28"/>
        <v>-4.2276370785349227E-3</v>
      </c>
      <c r="AD82" s="1">
        <f t="shared" si="29"/>
        <v>5.523736337087911E-3</v>
      </c>
      <c r="AE82" s="1">
        <f t="shared" si="30"/>
        <v>1.54982524116244E-3</v>
      </c>
      <c r="AF82" s="1" t="e">
        <f>AE82+#REF!*_xlfn.STDEV.S($AD$2:$AD$779)</f>
        <v>#REF!</v>
      </c>
      <c r="AG82" s="1" t="e">
        <f>AE82-#REF!*_xlfn.STDEV.S($AD$2:$AD$779)</f>
        <v>#REF!</v>
      </c>
      <c r="AH82" s="24">
        <f t="shared" si="24"/>
        <v>18.540000000000873</v>
      </c>
      <c r="AI82" s="24">
        <f t="shared" si="38"/>
        <v>-5.2899999999999636</v>
      </c>
      <c r="AJ82" s="1">
        <f t="shared" si="39"/>
        <v>5.523736337087911E-3</v>
      </c>
      <c r="AK82" s="1">
        <f t="shared" si="40"/>
        <v>1.54982524116244E-3</v>
      </c>
      <c r="AL82" s="1" t="e">
        <f>$AK$2+#REF!*_xlfn.STDEV.S(ONE_LAST_QUOTE!$AJ$2:$AJ$779)</f>
        <v>#REF!</v>
      </c>
      <c r="AM82" s="1" t="e">
        <f>$AK$2-#REF!*_xlfn.STDEV.S(ONE_LAST_QUOTE!$AJ$2:$AJ$779)</f>
        <v>#REF!</v>
      </c>
      <c r="AN82" s="27">
        <f t="shared" si="41"/>
        <v>-3.5047258979207943</v>
      </c>
      <c r="AO82" s="24">
        <f t="shared" si="42"/>
        <v>23.830000000000837</v>
      </c>
      <c r="AP82" s="27">
        <f t="shared" si="43"/>
        <v>-3.8484704370181109</v>
      </c>
      <c r="AQ82" s="27" t="e">
        <f>$AP$2+#REF!*_xlfn.STDEV.S(ONE_LAST_QUOTE!$AO$2:$AO$779)</f>
        <v>#REF!</v>
      </c>
      <c r="AR82" s="27" t="e">
        <f>$AP$2-#REF!*_xlfn.STDEV.S(ONE_LAST_QUOTE!$AO$2:$AO$779)</f>
        <v>#REF!</v>
      </c>
      <c r="AT82" s="24"/>
    </row>
    <row r="83" spans="1:46" x14ac:dyDescent="0.3">
      <c r="A83" s="5">
        <v>44182</v>
      </c>
      <c r="B83" s="25">
        <v>570.6</v>
      </c>
      <c r="C83" s="25">
        <v>571.44000000000005</v>
      </c>
      <c r="D83" s="25">
        <v>6.0000000000000053E-2</v>
      </c>
      <c r="E83" s="25">
        <f t="shared" si="31"/>
        <v>571.38000000000011</v>
      </c>
      <c r="F83" s="25">
        <f t="shared" si="25"/>
        <v>-0.7800000000000864</v>
      </c>
      <c r="G83" s="25">
        <v>1035</v>
      </c>
      <c r="H83" s="25">
        <v>1245.25</v>
      </c>
      <c r="I83" s="26">
        <v>1247.55</v>
      </c>
      <c r="J83" s="27">
        <f t="shared" si="26"/>
        <v>-2.2999999999999545</v>
      </c>
      <c r="K83" s="25">
        <v>14186</v>
      </c>
      <c r="L83" s="25">
        <v>14258.93</v>
      </c>
      <c r="M83" s="25">
        <v>21.27</v>
      </c>
      <c r="N83" s="25">
        <f t="shared" si="27"/>
        <v>14237.66</v>
      </c>
      <c r="O83" s="25">
        <f t="shared" si="32"/>
        <v>-51.659999999999854</v>
      </c>
      <c r="P83" s="27">
        <v>28.146000000000001</v>
      </c>
      <c r="Q83" s="25">
        <v>508</v>
      </c>
      <c r="R83" s="2">
        <f t="shared" si="44"/>
        <v>114.8489739451233</v>
      </c>
      <c r="S83" s="2">
        <f t="shared" si="33"/>
        <v>115.35208977069448</v>
      </c>
      <c r="T83" s="2">
        <f t="shared" si="34"/>
        <v>116.20135010018595</v>
      </c>
      <c r="U83" s="2">
        <f t="shared" si="45"/>
        <v>95.757493280713092</v>
      </c>
      <c r="V83" s="2">
        <f t="shared" si="46"/>
        <v>122.40963855421688</v>
      </c>
      <c r="W83" s="27">
        <f t="shared" si="47"/>
        <v>4.3806732292754891E-3</v>
      </c>
      <c r="X83" s="1">
        <f t="shared" si="35"/>
        <v>9.2598848424065728E-3</v>
      </c>
      <c r="Y83" s="1" t="e">
        <f>X83+#REF!*_xlfn.STDEV.S($W$2:$W$779)</f>
        <v>#REF!</v>
      </c>
      <c r="Z83" s="1" t="e">
        <f>X83-#REF!*_xlfn.STDEV.S($W$2:$W$779)</f>
        <v>#REF!</v>
      </c>
      <c r="AA83" s="2">
        <f t="shared" si="36"/>
        <v>50.311582557117163</v>
      </c>
      <c r="AB83" s="1">
        <f t="shared" si="37"/>
        <v>-3.628405229511019E-3</v>
      </c>
      <c r="AC83" s="1">
        <f t="shared" si="28"/>
        <v>-1.8436134824255177E-3</v>
      </c>
      <c r="AD83" s="1">
        <f t="shared" si="29"/>
        <v>-1.7847917470855013E-3</v>
      </c>
      <c r="AE83" s="1">
        <f t="shared" si="30"/>
        <v>1.54982524116244E-3</v>
      </c>
      <c r="AF83" s="1" t="e">
        <f>AE83+#REF!*_xlfn.STDEV.S($AD$2:$AD$779)</f>
        <v>#REF!</v>
      </c>
      <c r="AG83" s="1" t="e">
        <f>AE83-#REF!*_xlfn.STDEV.S($AD$2:$AD$779)</f>
        <v>#REF!</v>
      </c>
      <c r="AH83" s="24">
        <f t="shared" si="24"/>
        <v>-51.659999999999854</v>
      </c>
      <c r="AI83" s="24">
        <f t="shared" si="38"/>
        <v>-2.2999999999999545</v>
      </c>
      <c r="AJ83" s="1">
        <f t="shared" si="39"/>
        <v>-1.7847917470855013E-3</v>
      </c>
      <c r="AK83" s="1">
        <f t="shared" si="40"/>
        <v>1.54982524116244E-3</v>
      </c>
      <c r="AL83" s="1" t="e">
        <f>$AK$2+#REF!*_xlfn.STDEV.S(ONE_LAST_QUOTE!$AJ$2:$AJ$779)</f>
        <v>#REF!</v>
      </c>
      <c r="AM83" s="1" t="e">
        <f>$AK$2-#REF!*_xlfn.STDEV.S(ONE_LAST_QUOTE!$AJ$2:$AJ$779)</f>
        <v>#REF!</v>
      </c>
      <c r="AN83" s="27">
        <f t="shared" si="41"/>
        <v>22.460869565217774</v>
      </c>
      <c r="AO83" s="24">
        <f t="shared" si="42"/>
        <v>-49.3599999999999</v>
      </c>
      <c r="AP83" s="27">
        <f t="shared" si="43"/>
        <v>-3.8484704370181109</v>
      </c>
      <c r="AQ83" s="27" t="e">
        <f>$AP$2+#REF!*_xlfn.STDEV.S(ONE_LAST_QUOTE!$AO$2:$AO$779)</f>
        <v>#REF!</v>
      </c>
      <c r="AR83" s="27" t="e">
        <f>$AP$2-#REF!*_xlfn.STDEV.S(ONE_LAST_QUOTE!$AO$2:$AO$779)</f>
        <v>#REF!</v>
      </c>
      <c r="AT83" s="24"/>
    </row>
    <row r="84" spans="1:46" x14ac:dyDescent="0.3">
      <c r="A84" s="5">
        <v>44183</v>
      </c>
      <c r="B84" s="25">
        <v>570.4</v>
      </c>
      <c r="C84" s="25">
        <v>571.15</v>
      </c>
      <c r="D84" s="25">
        <v>6.0000000000000053E-2</v>
      </c>
      <c r="E84" s="25">
        <f t="shared" si="31"/>
        <v>571.09</v>
      </c>
      <c r="F84" s="25">
        <f t="shared" si="25"/>
        <v>-0.69000000000005457</v>
      </c>
      <c r="G84" s="25">
        <v>1030.5</v>
      </c>
      <c r="H84" s="25">
        <v>1241</v>
      </c>
      <c r="I84" s="26">
        <v>1244.8900000000001</v>
      </c>
      <c r="J84" s="27">
        <f t="shared" si="26"/>
        <v>-3.8900000000001</v>
      </c>
      <c r="K84" s="25">
        <v>14136</v>
      </c>
      <c r="L84" s="25">
        <v>14249.96</v>
      </c>
      <c r="M84" s="25">
        <v>0.14000000000000057</v>
      </c>
      <c r="N84" s="25">
        <f t="shared" si="27"/>
        <v>14249.82</v>
      </c>
      <c r="O84" s="25">
        <f t="shared" si="32"/>
        <v>-113.81999999999971</v>
      </c>
      <c r="P84" s="27">
        <v>28.154</v>
      </c>
      <c r="Q84" s="25">
        <v>510</v>
      </c>
      <c r="R84" s="2">
        <f t="shared" si="44"/>
        <v>114.45699792483278</v>
      </c>
      <c r="S84" s="2">
        <f t="shared" si="33"/>
        <v>114.94551959668243</v>
      </c>
      <c r="T84" s="2">
        <f t="shared" si="34"/>
        <v>115.31165791308119</v>
      </c>
      <c r="U84" s="2">
        <f t="shared" si="45"/>
        <v>95.784710645391755</v>
      </c>
      <c r="V84" s="2">
        <f t="shared" si="46"/>
        <v>122.89156626506026</v>
      </c>
      <c r="W84" s="27">
        <f t="shared" si="47"/>
        <v>4.2681677897098425E-3</v>
      </c>
      <c r="X84" s="1">
        <f t="shared" si="35"/>
        <v>9.2598848424065728E-3</v>
      </c>
      <c r="Y84" s="1" t="e">
        <f>X84+#REF!*_xlfn.STDEV.S($W$2:$W$779)</f>
        <v>#REF!</v>
      </c>
      <c r="Z84" s="1" t="e">
        <f>X84-#REF!*_xlfn.STDEV.S($W$2:$W$779)</f>
        <v>#REF!</v>
      </c>
      <c r="AA84" s="2">
        <f t="shared" si="36"/>
        <v>48.852167184965367</v>
      </c>
      <c r="AB84" s="1">
        <f t="shared" si="37"/>
        <v>-7.9874693154018579E-3</v>
      </c>
      <c r="AC84" s="1">
        <f t="shared" si="28"/>
        <v>-3.1247740764245033E-3</v>
      </c>
      <c r="AD84" s="1">
        <f t="shared" si="29"/>
        <v>-4.8626952389773546E-3</v>
      </c>
      <c r="AE84" s="1">
        <f t="shared" si="30"/>
        <v>1.54982524116244E-3</v>
      </c>
      <c r="AF84" s="1" t="e">
        <f>AE84+#REF!*_xlfn.STDEV.S($AD$2:$AD$779)</f>
        <v>#REF!</v>
      </c>
      <c r="AG84" s="1" t="e">
        <f>AE84-#REF!*_xlfn.STDEV.S($AD$2:$AD$779)</f>
        <v>#REF!</v>
      </c>
      <c r="AH84" s="24">
        <f t="shared" si="24"/>
        <v>-113.81999999999971</v>
      </c>
      <c r="AI84" s="24">
        <f t="shared" si="38"/>
        <v>-3.8900000000001</v>
      </c>
      <c r="AJ84" s="1">
        <f t="shared" si="39"/>
        <v>-4.8626952389773546E-3</v>
      </c>
      <c r="AK84" s="1">
        <f t="shared" si="40"/>
        <v>1.54982524116244E-3</v>
      </c>
      <c r="AL84" s="1" t="e">
        <f>$AK$2+#REF!*_xlfn.STDEV.S(ONE_LAST_QUOTE!$AJ$2:$AJ$779)</f>
        <v>#REF!</v>
      </c>
      <c r="AM84" s="1" t="e">
        <f>$AK$2-#REF!*_xlfn.STDEV.S(ONE_LAST_QUOTE!$AJ$2:$AJ$779)</f>
        <v>#REF!</v>
      </c>
      <c r="AN84" s="27">
        <f t="shared" si="41"/>
        <v>29.259640102826936</v>
      </c>
      <c r="AO84" s="24">
        <f t="shared" si="42"/>
        <v>-109.92999999999961</v>
      </c>
      <c r="AP84" s="27">
        <f t="shared" si="43"/>
        <v>-3.8484704370181109</v>
      </c>
      <c r="AQ84" s="27" t="e">
        <f>$AP$2+#REF!*_xlfn.STDEV.S(ONE_LAST_QUOTE!$AO$2:$AO$779)</f>
        <v>#REF!</v>
      </c>
      <c r="AR84" s="27" t="e">
        <f>$AP$2-#REF!*_xlfn.STDEV.S(ONE_LAST_QUOTE!$AO$2:$AO$779)</f>
        <v>#REF!</v>
      </c>
      <c r="AT84" s="24"/>
    </row>
    <row r="85" spans="1:46" x14ac:dyDescent="0.3">
      <c r="A85" s="5">
        <v>44186</v>
      </c>
      <c r="B85" s="25">
        <v>575.79999999999995</v>
      </c>
      <c r="C85" s="25">
        <v>576.82000000000005</v>
      </c>
      <c r="D85" s="25">
        <v>6.0000000000000053E-2</v>
      </c>
      <c r="E85" s="25">
        <f t="shared" si="31"/>
        <v>576.7600000000001</v>
      </c>
      <c r="F85" s="25">
        <f t="shared" si="25"/>
        <v>-0.96000000000015007</v>
      </c>
      <c r="G85" s="25">
        <v>1046.5</v>
      </c>
      <c r="H85" s="25">
        <v>1256.5</v>
      </c>
      <c r="I85" s="26">
        <v>1256.81</v>
      </c>
      <c r="J85" s="27">
        <f t="shared" si="26"/>
        <v>-0.30999999999994543</v>
      </c>
      <c r="K85" s="25">
        <v>14309</v>
      </c>
      <c r="L85" s="25">
        <v>14384.96</v>
      </c>
      <c r="M85" s="25">
        <v>0.12000000000000056</v>
      </c>
      <c r="N85" s="25">
        <f t="shared" si="27"/>
        <v>14384.839999999998</v>
      </c>
      <c r="O85" s="25">
        <f t="shared" si="32"/>
        <v>-75.839999999998327</v>
      </c>
      <c r="P85" s="27">
        <v>28.137</v>
      </c>
      <c r="Q85" s="25">
        <v>516</v>
      </c>
      <c r="R85" s="2">
        <f t="shared" si="44"/>
        <v>115.88655752824528</v>
      </c>
      <c r="S85" s="2">
        <f t="shared" si="33"/>
        <v>116.35225239876408</v>
      </c>
      <c r="T85" s="2">
        <f t="shared" si="34"/>
        <v>116.03371350590768</v>
      </c>
      <c r="U85" s="2">
        <f t="shared" si="45"/>
        <v>95.726873745449595</v>
      </c>
      <c r="V85" s="2">
        <f t="shared" si="46"/>
        <v>124.33734939759037</v>
      </c>
      <c r="W85" s="27">
        <f t="shared" si="47"/>
        <v>4.0185408942301493E-3</v>
      </c>
      <c r="X85" s="1">
        <f t="shared" si="35"/>
        <v>9.2598848424065728E-3</v>
      </c>
      <c r="Y85" s="1" t="e">
        <f>X85+#REF!*_xlfn.STDEV.S($W$2:$W$779)</f>
        <v>#REF!</v>
      </c>
      <c r="Z85" s="1" t="e">
        <f>X85-#REF!*_xlfn.STDEV.S($W$2:$W$779)</f>
        <v>#REF!</v>
      </c>
      <c r="AA85" s="2">
        <f t="shared" si="36"/>
        <v>46.569487051880287</v>
      </c>
      <c r="AB85" s="1">
        <f t="shared" si="37"/>
        <v>-5.2722171397108575E-3</v>
      </c>
      <c r="AC85" s="1">
        <f t="shared" si="28"/>
        <v>-2.4665621693012105E-4</v>
      </c>
      <c r="AD85" s="1">
        <f t="shared" si="29"/>
        <v>-5.0255609227807365E-3</v>
      </c>
      <c r="AE85" s="1">
        <f t="shared" si="30"/>
        <v>1.54982524116244E-3</v>
      </c>
      <c r="AF85" s="1" t="e">
        <f>AE85+#REF!*_xlfn.STDEV.S($AD$2:$AD$779)</f>
        <v>#REF!</v>
      </c>
      <c r="AG85" s="1" t="e">
        <f>AE85-#REF!*_xlfn.STDEV.S($AD$2:$AD$779)</f>
        <v>#REF!</v>
      </c>
      <c r="AH85" s="24">
        <f t="shared" si="24"/>
        <v>-75.839999999998327</v>
      </c>
      <c r="AI85" s="24">
        <f t="shared" si="38"/>
        <v>-0.30999999999994543</v>
      </c>
      <c r="AJ85" s="1">
        <f t="shared" si="39"/>
        <v>-5.0255609227807365E-3</v>
      </c>
      <c r="AK85" s="1">
        <f t="shared" si="40"/>
        <v>1.54982524116244E-3</v>
      </c>
      <c r="AL85" s="1" t="e">
        <f>$AK$2+#REF!*_xlfn.STDEV.S(ONE_LAST_QUOTE!$AJ$2:$AJ$779)</f>
        <v>#REF!</v>
      </c>
      <c r="AM85" s="1" t="e">
        <f>$AK$2-#REF!*_xlfn.STDEV.S(ONE_LAST_QUOTE!$AJ$2:$AJ$779)</f>
        <v>#REF!</v>
      </c>
      <c r="AN85" s="27">
        <f t="shared" si="41"/>
        <v>244.64516129036025</v>
      </c>
      <c r="AO85" s="24">
        <f t="shared" si="42"/>
        <v>-75.529999999998381</v>
      </c>
      <c r="AP85" s="27">
        <f t="shared" si="43"/>
        <v>-3.8484704370181109</v>
      </c>
      <c r="AQ85" s="27" t="e">
        <f>$AP$2+#REF!*_xlfn.STDEV.S(ONE_LAST_QUOTE!$AO$2:$AO$779)</f>
        <v>#REF!</v>
      </c>
      <c r="AR85" s="27" t="e">
        <f>$AP$2-#REF!*_xlfn.STDEV.S(ONE_LAST_QUOTE!$AO$2:$AO$779)</f>
        <v>#REF!</v>
      </c>
      <c r="AT85" s="24"/>
    </row>
    <row r="86" spans="1:46" x14ac:dyDescent="0.3">
      <c r="A86" s="5">
        <v>44187</v>
      </c>
      <c r="B86" s="25">
        <v>568.4</v>
      </c>
      <c r="C86" s="25">
        <v>569.19000000000005</v>
      </c>
      <c r="D86" s="25">
        <v>6.0000000000000053E-2</v>
      </c>
      <c r="E86" s="25">
        <f t="shared" si="31"/>
        <v>569.13000000000011</v>
      </c>
      <c r="F86" s="25">
        <f t="shared" si="25"/>
        <v>-0.73000000000013188</v>
      </c>
      <c r="G86" s="25">
        <v>1024</v>
      </c>
      <c r="H86" s="25">
        <v>1234.5</v>
      </c>
      <c r="I86" s="26">
        <v>1239.6199999999999</v>
      </c>
      <c r="J86" s="27">
        <f t="shared" si="26"/>
        <v>-5.1199999999998909</v>
      </c>
      <c r="K86" s="25">
        <v>14046</v>
      </c>
      <c r="L86" s="25">
        <v>14177.46</v>
      </c>
      <c r="M86" s="25">
        <v>6.0000000000000567E-2</v>
      </c>
      <c r="N86" s="25">
        <f t="shared" si="27"/>
        <v>14177.4</v>
      </c>
      <c r="O86" s="25">
        <f t="shared" si="32"/>
        <v>-131.39999999999964</v>
      </c>
      <c r="P86" s="27">
        <v>28.137</v>
      </c>
      <c r="Q86" s="25">
        <v>509</v>
      </c>
      <c r="R86" s="2">
        <f t="shared" si="44"/>
        <v>113.85750518791785</v>
      </c>
      <c r="S86" s="2">
        <f t="shared" si="33"/>
        <v>114.21369328346077</v>
      </c>
      <c r="T86" s="2">
        <f t="shared" si="34"/>
        <v>114.85692994695643</v>
      </c>
      <c r="U86" s="2">
        <f t="shared" si="45"/>
        <v>95.726873745449595</v>
      </c>
      <c r="V86" s="2">
        <f t="shared" si="46"/>
        <v>122.65060240963857</v>
      </c>
      <c r="W86" s="27">
        <f t="shared" si="47"/>
        <v>3.1283672951998298E-3</v>
      </c>
      <c r="X86" s="1">
        <f t="shared" si="35"/>
        <v>9.2598848424065728E-3</v>
      </c>
      <c r="Y86" s="1" t="e">
        <f>X86+#REF!*_xlfn.STDEV.S($W$2:$W$779)</f>
        <v>#REF!</v>
      </c>
      <c r="Z86" s="1" t="e">
        <f>X86-#REF!*_xlfn.STDEV.S($W$2:$W$779)</f>
        <v>#REF!</v>
      </c>
      <c r="AA86" s="2">
        <f t="shared" si="36"/>
        <v>35.618809554291886</v>
      </c>
      <c r="AB86" s="1">
        <f t="shared" si="37"/>
        <v>-9.2682720385966148E-3</v>
      </c>
      <c r="AC86" s="1">
        <f t="shared" si="28"/>
        <v>-4.130297994546628E-3</v>
      </c>
      <c r="AD86" s="1">
        <f t="shared" si="29"/>
        <v>-5.1379740440499868E-3</v>
      </c>
      <c r="AE86" s="1">
        <f t="shared" si="30"/>
        <v>1.54982524116244E-3</v>
      </c>
      <c r="AF86" s="1" t="e">
        <f>AE86+#REF!*_xlfn.STDEV.S($AD$2:$AD$779)</f>
        <v>#REF!</v>
      </c>
      <c r="AG86" s="1" t="e">
        <f>AE86-#REF!*_xlfn.STDEV.S($AD$2:$AD$779)</f>
        <v>#REF!</v>
      </c>
      <c r="AH86" s="24">
        <f t="shared" si="24"/>
        <v>-131.39999999999964</v>
      </c>
      <c r="AI86" s="24">
        <f t="shared" si="38"/>
        <v>-5.1199999999998909</v>
      </c>
      <c r="AJ86" s="1">
        <f t="shared" si="39"/>
        <v>-5.1379740440499868E-3</v>
      </c>
      <c r="AK86" s="1">
        <f t="shared" si="40"/>
        <v>1.54982524116244E-3</v>
      </c>
      <c r="AL86" s="1" t="e">
        <f>$AK$2+#REF!*_xlfn.STDEV.S(ONE_LAST_QUOTE!$AJ$2:$AJ$779)</f>
        <v>#REF!</v>
      </c>
      <c r="AM86" s="1" t="e">
        <f>$AK$2-#REF!*_xlfn.STDEV.S(ONE_LAST_QUOTE!$AJ$2:$AJ$779)</f>
        <v>#REF!</v>
      </c>
      <c r="AN86" s="27">
        <f t="shared" si="41"/>
        <v>25.664062500000476</v>
      </c>
      <c r="AO86" s="24">
        <f t="shared" si="42"/>
        <v>-126.27999999999975</v>
      </c>
      <c r="AP86" s="27">
        <f t="shared" si="43"/>
        <v>-3.8484704370181109</v>
      </c>
      <c r="AQ86" s="27" t="e">
        <f>$AP$2+#REF!*_xlfn.STDEV.S(ONE_LAST_QUOTE!$AO$2:$AO$779)</f>
        <v>#REF!</v>
      </c>
      <c r="AR86" s="27" t="e">
        <f>$AP$2-#REF!*_xlfn.STDEV.S(ONE_LAST_QUOTE!$AO$2:$AO$779)</f>
        <v>#REF!</v>
      </c>
      <c r="AT86" s="24"/>
    </row>
    <row r="87" spans="1:46" x14ac:dyDescent="0.3">
      <c r="A87" s="5">
        <v>44188</v>
      </c>
      <c r="B87" s="25">
        <v>570.6</v>
      </c>
      <c r="C87" s="25">
        <v>570.30999999999995</v>
      </c>
      <c r="D87" s="25">
        <v>6.0000000000000053E-2</v>
      </c>
      <c r="E87" s="25">
        <f t="shared" si="31"/>
        <v>570.25</v>
      </c>
      <c r="F87" s="25">
        <f t="shared" si="25"/>
        <v>0.35000000000002274</v>
      </c>
      <c r="G87" s="25">
        <v>1029</v>
      </c>
      <c r="H87" s="25">
        <v>1239</v>
      </c>
      <c r="I87" s="26">
        <v>1243.03</v>
      </c>
      <c r="J87" s="27">
        <f t="shared" si="26"/>
        <v>-4.0299999999999727</v>
      </c>
      <c r="K87" s="25">
        <v>14114</v>
      </c>
      <c r="L87" s="25">
        <v>14223.09</v>
      </c>
      <c r="M87" s="25">
        <v>6.0000000000000567E-2</v>
      </c>
      <c r="N87" s="25">
        <f t="shared" si="27"/>
        <v>14223.03</v>
      </c>
      <c r="O87" s="25">
        <f t="shared" si="32"/>
        <v>-109.03000000000065</v>
      </c>
      <c r="P87" s="27">
        <v>28.134</v>
      </c>
      <c r="Q87" s="25">
        <v>509</v>
      </c>
      <c r="R87" s="2">
        <f t="shared" si="44"/>
        <v>114.27253862116665</v>
      </c>
      <c r="S87" s="2">
        <f t="shared" si="33"/>
        <v>114.76662872011713</v>
      </c>
      <c r="T87" s="2">
        <f t="shared" si="34"/>
        <v>114.65575895063814</v>
      </c>
      <c r="U87" s="2">
        <f t="shared" si="45"/>
        <v>95.716667233695091</v>
      </c>
      <c r="V87" s="2">
        <f t="shared" si="46"/>
        <v>122.65060240963857</v>
      </c>
      <c r="W87" s="27">
        <f t="shared" si="47"/>
        <v>4.3237868425105574E-3</v>
      </c>
      <c r="X87" s="1">
        <f t="shared" si="35"/>
        <v>9.2598848424065728E-3</v>
      </c>
      <c r="Y87" s="1" t="e">
        <f>X87+#REF!*_xlfn.STDEV.S($W$2:$W$779)</f>
        <v>#REF!</v>
      </c>
      <c r="Z87" s="1" t="e">
        <f>X87-#REF!*_xlfn.STDEV.S($W$2:$W$779)</f>
        <v>#REF!</v>
      </c>
      <c r="AA87" s="2">
        <f t="shared" si="36"/>
        <v>49.409009895047973</v>
      </c>
      <c r="AB87" s="1">
        <f t="shared" si="37"/>
        <v>-7.6657364851231173E-3</v>
      </c>
      <c r="AC87" s="1">
        <f t="shared" si="28"/>
        <v>-3.2420778259575176E-3</v>
      </c>
      <c r="AD87" s="1">
        <f t="shared" si="29"/>
        <v>-4.4236586591655993E-3</v>
      </c>
      <c r="AE87" s="1">
        <f t="shared" si="30"/>
        <v>1.54982524116244E-3</v>
      </c>
      <c r="AF87" s="1" t="e">
        <f>AE87+#REF!*_xlfn.STDEV.S($AD$2:$AD$779)</f>
        <v>#REF!</v>
      </c>
      <c r="AG87" s="1" t="e">
        <f>AE87-#REF!*_xlfn.STDEV.S($AD$2:$AD$779)</f>
        <v>#REF!</v>
      </c>
      <c r="AH87" s="24">
        <f t="shared" si="24"/>
        <v>-109.03000000000065</v>
      </c>
      <c r="AI87" s="24">
        <f t="shared" si="38"/>
        <v>-4.0299999999999727</v>
      </c>
      <c r="AJ87" s="1">
        <f t="shared" si="39"/>
        <v>-4.4236586591655993E-3</v>
      </c>
      <c r="AK87" s="1">
        <f t="shared" si="40"/>
        <v>1.54982524116244E-3</v>
      </c>
      <c r="AL87" s="1" t="e">
        <f>$AK$2+#REF!*_xlfn.STDEV.S(ONE_LAST_QUOTE!$AJ$2:$AJ$779)</f>
        <v>#REF!</v>
      </c>
      <c r="AM87" s="1" t="e">
        <f>$AK$2-#REF!*_xlfn.STDEV.S(ONE_LAST_QUOTE!$AJ$2:$AJ$779)</f>
        <v>#REF!</v>
      </c>
      <c r="AN87" s="27">
        <f t="shared" si="41"/>
        <v>27.054590570719949</v>
      </c>
      <c r="AO87" s="24">
        <f t="shared" si="42"/>
        <v>-105.00000000000068</v>
      </c>
      <c r="AP87" s="27">
        <f t="shared" si="43"/>
        <v>-3.8484704370181109</v>
      </c>
      <c r="AQ87" s="27" t="e">
        <f>$AP$2+#REF!*_xlfn.STDEV.S(ONE_LAST_QUOTE!$AO$2:$AO$779)</f>
        <v>#REF!</v>
      </c>
      <c r="AR87" s="27" t="e">
        <f>$AP$2-#REF!*_xlfn.STDEV.S(ONE_LAST_QUOTE!$AO$2:$AO$779)</f>
        <v>#REF!</v>
      </c>
      <c r="AT87" s="24"/>
    </row>
    <row r="88" spans="1:46" x14ac:dyDescent="0.3">
      <c r="A88" s="5">
        <v>44189</v>
      </c>
      <c r="B88" s="25">
        <v>573.6</v>
      </c>
      <c r="C88" s="25">
        <v>572.09</v>
      </c>
      <c r="D88" s="25">
        <v>6.0000000000000053E-2</v>
      </c>
      <c r="E88" s="25">
        <f t="shared" si="31"/>
        <v>572.03000000000009</v>
      </c>
      <c r="F88" s="25">
        <f t="shared" si="25"/>
        <v>1.5699999999999363</v>
      </c>
      <c r="G88" s="25">
        <v>1040.25</v>
      </c>
      <c r="H88" s="25">
        <v>1250.25</v>
      </c>
      <c r="I88" s="26">
        <v>1247.6199999999999</v>
      </c>
      <c r="J88" s="27">
        <f t="shared" si="26"/>
        <v>2.6300000000001091</v>
      </c>
      <c r="K88" s="25">
        <v>14242</v>
      </c>
      <c r="L88" s="25">
        <v>14280.28</v>
      </c>
      <c r="M88" s="25">
        <v>6.0000000000000567E-2</v>
      </c>
      <c r="N88" s="25">
        <f t="shared" si="27"/>
        <v>14280.220000000001</v>
      </c>
      <c r="O88" s="25">
        <f t="shared" si="32"/>
        <v>-38.220000000001164</v>
      </c>
      <c r="P88" s="27">
        <v>28.106000000000002</v>
      </c>
      <c r="Q88" s="25">
        <v>510</v>
      </c>
      <c r="R88" s="2">
        <f t="shared" si="44"/>
        <v>115.31012220428862</v>
      </c>
      <c r="S88" s="2">
        <f t="shared" si="33"/>
        <v>115.80744836558793</v>
      </c>
      <c r="T88" s="2">
        <f t="shared" si="34"/>
        <v>115.37002845050681</v>
      </c>
      <c r="U88" s="2">
        <f t="shared" si="45"/>
        <v>95.621406457319779</v>
      </c>
      <c r="V88" s="2">
        <f t="shared" si="46"/>
        <v>122.89156626506025</v>
      </c>
      <c r="W88" s="27">
        <f t="shared" si="47"/>
        <v>4.312944534203389E-3</v>
      </c>
      <c r="X88" s="1">
        <f t="shared" si="35"/>
        <v>9.2598848424065728E-3</v>
      </c>
      <c r="Y88" s="1" t="e">
        <f>X88+#REF!*_xlfn.STDEV.S($W$2:$W$779)</f>
        <v>#REF!</v>
      </c>
      <c r="Z88" s="1" t="e">
        <f>X88-#REF!*_xlfn.STDEV.S($W$2:$W$779)</f>
        <v>#REF!</v>
      </c>
      <c r="AA88" s="2">
        <f t="shared" si="36"/>
        <v>49.732616129931273</v>
      </c>
      <c r="AB88" s="1">
        <f t="shared" si="37"/>
        <v>-2.6764293547299105E-3</v>
      </c>
      <c r="AC88" s="1">
        <f t="shared" si="28"/>
        <v>2.1080136580049289E-3</v>
      </c>
      <c r="AD88" s="1">
        <f t="shared" si="29"/>
        <v>-4.7844430127348394E-3</v>
      </c>
      <c r="AE88" s="1">
        <f t="shared" si="30"/>
        <v>1.54982524116244E-3</v>
      </c>
      <c r="AF88" s="1" t="e">
        <f>AE88+#REF!*_xlfn.STDEV.S($AD$2:$AD$779)</f>
        <v>#REF!</v>
      </c>
      <c r="AG88" s="1" t="e">
        <f>AE88-#REF!*_xlfn.STDEV.S($AD$2:$AD$779)</f>
        <v>#REF!</v>
      </c>
      <c r="AH88" s="24">
        <f t="shared" si="24"/>
        <v>-38.220000000001164</v>
      </c>
      <c r="AI88" s="24">
        <f t="shared" si="38"/>
        <v>2.6300000000001091</v>
      </c>
      <c r="AJ88" s="1">
        <f t="shared" si="39"/>
        <v>-4.7844430127348394E-3</v>
      </c>
      <c r="AK88" s="1">
        <f t="shared" si="40"/>
        <v>1.54982524116244E-3</v>
      </c>
      <c r="AL88" s="1" t="e">
        <f>$AK$2+#REF!*_xlfn.STDEV.S(ONE_LAST_QUOTE!$AJ$2:$AJ$779)</f>
        <v>#REF!</v>
      </c>
      <c r="AM88" s="1" t="e">
        <f>$AK$2-#REF!*_xlfn.STDEV.S(ONE_LAST_QUOTE!$AJ$2:$AJ$779)</f>
        <v>#REF!</v>
      </c>
      <c r="AN88" s="27">
        <f t="shared" si="41"/>
        <v>-14.53231939163482</v>
      </c>
      <c r="AO88" s="24">
        <f t="shared" si="42"/>
        <v>-40.850000000001273</v>
      </c>
      <c r="AP88" s="27">
        <f t="shared" si="43"/>
        <v>-3.8484704370181109</v>
      </c>
      <c r="AQ88" s="27" t="e">
        <f>$AP$2+#REF!*_xlfn.STDEV.S(ONE_LAST_QUOTE!$AO$2:$AO$779)</f>
        <v>#REF!</v>
      </c>
      <c r="AR88" s="27" t="e">
        <f>$AP$2-#REF!*_xlfn.STDEV.S(ONE_LAST_QUOTE!$AO$2:$AO$779)</f>
        <v>#REF!</v>
      </c>
      <c r="AT88" s="24"/>
    </row>
    <row r="89" spans="1:46" x14ac:dyDescent="0.3">
      <c r="A89" s="5">
        <v>44193</v>
      </c>
      <c r="B89" s="25">
        <v>579.70000000000005</v>
      </c>
      <c r="C89" s="25">
        <v>579.79</v>
      </c>
      <c r="D89" s="25">
        <v>6.0000000000000053E-2</v>
      </c>
      <c r="E89" s="25">
        <f t="shared" si="31"/>
        <v>579.73</v>
      </c>
      <c r="F89" s="25">
        <f t="shared" si="25"/>
        <v>-2.9999999999972715E-2</v>
      </c>
      <c r="G89" s="25">
        <v>1054.75</v>
      </c>
      <c r="H89" s="25">
        <v>1264.75</v>
      </c>
      <c r="I89" s="26">
        <v>1266.17</v>
      </c>
      <c r="J89" s="27">
        <f t="shared" si="26"/>
        <v>-1.4200000000000728</v>
      </c>
      <c r="K89" s="25">
        <v>14436</v>
      </c>
      <c r="L89" s="25">
        <v>14483.07</v>
      </c>
      <c r="M89" s="25">
        <v>6.0000000000000567E-2</v>
      </c>
      <c r="N89" s="25">
        <f t="shared" si="27"/>
        <v>14483.01</v>
      </c>
      <c r="O89" s="25">
        <f t="shared" si="32"/>
        <v>-47.010000000000218</v>
      </c>
      <c r="P89" s="27">
        <v>28.117999999999999</v>
      </c>
      <c r="Q89" s="25">
        <v>515</v>
      </c>
      <c r="R89" s="2">
        <f t="shared" si="44"/>
        <v>116.64745215586807</v>
      </c>
      <c r="S89" s="2">
        <f t="shared" si="33"/>
        <v>117.38494064075464</v>
      </c>
      <c r="T89" s="2">
        <f t="shared" si="34"/>
        <v>117.03901293153997</v>
      </c>
      <c r="U89" s="2">
        <f t="shared" si="45"/>
        <v>95.662232504337766</v>
      </c>
      <c r="V89" s="2">
        <f t="shared" si="46"/>
        <v>124.09638554216868</v>
      </c>
      <c r="W89" s="27">
        <f t="shared" si="47"/>
        <v>6.322371138472116E-3</v>
      </c>
      <c r="X89" s="1">
        <f t="shared" si="35"/>
        <v>9.2598848424065728E-3</v>
      </c>
      <c r="Y89" s="1" t="e">
        <f>X89+#REF!*_xlfn.STDEV.S($W$2:$W$779)</f>
        <v>#REF!</v>
      </c>
      <c r="Z89" s="1" t="e">
        <f>X89-#REF!*_xlfn.STDEV.S($W$2:$W$779)</f>
        <v>#REF!</v>
      </c>
      <c r="AA89" s="2">
        <f t="shared" si="36"/>
        <v>73.748848488656904</v>
      </c>
      <c r="AB89" s="1">
        <f t="shared" si="37"/>
        <v>-3.2458722323605534E-3</v>
      </c>
      <c r="AC89" s="1">
        <f t="shared" si="28"/>
        <v>-1.1214923746416933E-3</v>
      </c>
      <c r="AD89" s="1">
        <f t="shared" si="29"/>
        <v>-2.1243798577188604E-3</v>
      </c>
      <c r="AE89" s="1">
        <f t="shared" si="30"/>
        <v>1.54982524116244E-3</v>
      </c>
      <c r="AF89" s="1" t="e">
        <f>AE89+#REF!*_xlfn.STDEV.S($AD$2:$AD$779)</f>
        <v>#REF!</v>
      </c>
      <c r="AG89" s="1" t="e">
        <f>AE89-#REF!*_xlfn.STDEV.S($AD$2:$AD$779)</f>
        <v>#REF!</v>
      </c>
      <c r="AH89" s="24">
        <f t="shared" si="24"/>
        <v>-47.010000000000218</v>
      </c>
      <c r="AI89" s="24">
        <f t="shared" si="38"/>
        <v>-1.4200000000000728</v>
      </c>
      <c r="AJ89" s="1">
        <f t="shared" si="39"/>
        <v>-2.1243798577188604E-3</v>
      </c>
      <c r="AK89" s="1">
        <f t="shared" si="40"/>
        <v>1.54982524116244E-3</v>
      </c>
      <c r="AL89" s="1" t="e">
        <f>$AK$2+#REF!*_xlfn.STDEV.S(ONE_LAST_QUOTE!$AJ$2:$AJ$779)</f>
        <v>#REF!</v>
      </c>
      <c r="AM89" s="1" t="e">
        <f>$AK$2-#REF!*_xlfn.STDEV.S(ONE_LAST_QUOTE!$AJ$2:$AJ$779)</f>
        <v>#REF!</v>
      </c>
      <c r="AN89" s="27">
        <f t="shared" si="41"/>
        <v>33.105633802815362</v>
      </c>
      <c r="AO89" s="24">
        <f t="shared" si="42"/>
        <v>-45.590000000000146</v>
      </c>
      <c r="AP89" s="27">
        <f t="shared" si="43"/>
        <v>-3.8484704370181109</v>
      </c>
      <c r="AQ89" s="27" t="e">
        <f>$AP$2+#REF!*_xlfn.STDEV.S(ONE_LAST_QUOTE!$AO$2:$AO$779)</f>
        <v>#REF!</v>
      </c>
      <c r="AR89" s="27" t="e">
        <f>$AP$2-#REF!*_xlfn.STDEV.S(ONE_LAST_QUOTE!$AO$2:$AO$779)</f>
        <v>#REF!</v>
      </c>
      <c r="AT89" s="24"/>
    </row>
    <row r="90" spans="1:46" x14ac:dyDescent="0.3">
      <c r="A90" s="5">
        <v>44194</v>
      </c>
      <c r="B90" s="25">
        <v>580.79999999999995</v>
      </c>
      <c r="C90" s="25">
        <v>579.37</v>
      </c>
      <c r="D90" s="25">
        <v>6.0000000000000053E-2</v>
      </c>
      <c r="E90" s="25">
        <f t="shared" si="31"/>
        <v>579.31000000000006</v>
      </c>
      <c r="F90" s="25">
        <f t="shared" si="25"/>
        <v>1.4899999999998954</v>
      </c>
      <c r="G90" s="25">
        <v>1057.25</v>
      </c>
      <c r="H90" s="25">
        <v>1267</v>
      </c>
      <c r="I90" s="26">
        <v>1265.05</v>
      </c>
      <c r="J90" s="27">
        <f t="shared" si="26"/>
        <v>1.9500000000000455</v>
      </c>
      <c r="K90" s="25">
        <v>14458</v>
      </c>
      <c r="L90" s="25">
        <v>14472.05</v>
      </c>
      <c r="M90" s="25">
        <v>6.0000000000000567E-2</v>
      </c>
      <c r="N90" s="25">
        <f t="shared" si="27"/>
        <v>14471.99</v>
      </c>
      <c r="O90" s="25">
        <f t="shared" si="32"/>
        <v>-13.989999999999782</v>
      </c>
      <c r="P90" s="27">
        <v>28.094000000000001</v>
      </c>
      <c r="Q90" s="25">
        <v>515</v>
      </c>
      <c r="R90" s="2">
        <f t="shared" si="44"/>
        <v>116.85496887249246</v>
      </c>
      <c r="S90" s="2">
        <f t="shared" si="33"/>
        <v>117.56383151731994</v>
      </c>
      <c r="T90" s="2">
        <f t="shared" si="34"/>
        <v>117.60768246360234</v>
      </c>
      <c r="U90" s="2">
        <f t="shared" si="45"/>
        <v>95.580580410301778</v>
      </c>
      <c r="V90" s="2">
        <f t="shared" si="46"/>
        <v>124.09638554216868</v>
      </c>
      <c r="W90" s="27">
        <f t="shared" si="47"/>
        <v>6.066174606583985E-3</v>
      </c>
      <c r="X90" s="1">
        <f t="shared" si="35"/>
        <v>9.2598848424065728E-3</v>
      </c>
      <c r="Y90" s="1" t="e">
        <f>X90+#REF!*_xlfn.STDEV.S($W$2:$W$779)</f>
        <v>#REF!</v>
      </c>
      <c r="Z90" s="1" t="e">
        <f>X90-#REF!*_xlfn.STDEV.S($W$2:$W$779)</f>
        <v>#REF!</v>
      </c>
      <c r="AA90" s="2">
        <f t="shared" si="36"/>
        <v>70.886264482747663</v>
      </c>
      <c r="AB90" s="1">
        <f t="shared" si="37"/>
        <v>-9.6669497422260389E-4</v>
      </c>
      <c r="AC90" s="1">
        <f t="shared" si="28"/>
        <v>1.541441049760915E-3</v>
      </c>
      <c r="AD90" s="1">
        <f t="shared" si="29"/>
        <v>-2.5081360239835189E-3</v>
      </c>
      <c r="AE90" s="1">
        <f t="shared" si="30"/>
        <v>1.54982524116244E-3</v>
      </c>
      <c r="AF90" s="1" t="e">
        <f>AE90+#REF!*_xlfn.STDEV.S($AD$2:$AD$779)</f>
        <v>#REF!</v>
      </c>
      <c r="AG90" s="1" t="e">
        <f>AE90-#REF!*_xlfn.STDEV.S($AD$2:$AD$779)</f>
        <v>#REF!</v>
      </c>
      <c r="AH90" s="24">
        <f t="shared" si="24"/>
        <v>-13.989999999999782</v>
      </c>
      <c r="AI90" s="24">
        <f t="shared" si="38"/>
        <v>1.9500000000000455</v>
      </c>
      <c r="AJ90" s="1">
        <f t="shared" si="39"/>
        <v>-2.5081360239835189E-3</v>
      </c>
      <c r="AK90" s="1">
        <f t="shared" si="40"/>
        <v>1.54982524116244E-3</v>
      </c>
      <c r="AL90" s="1" t="e">
        <f>$AK$2+#REF!*_xlfn.STDEV.S(ONE_LAST_QUOTE!$AJ$2:$AJ$779)</f>
        <v>#REF!</v>
      </c>
      <c r="AM90" s="1" t="e">
        <f>$AK$2-#REF!*_xlfn.STDEV.S(ONE_LAST_QUOTE!$AJ$2:$AJ$779)</f>
        <v>#REF!</v>
      </c>
      <c r="AN90" s="27">
        <f t="shared" si="41"/>
        <v>-7.1743589743586949</v>
      </c>
      <c r="AO90" s="24">
        <f t="shared" si="42"/>
        <v>-15.939999999999827</v>
      </c>
      <c r="AP90" s="27">
        <f t="shared" si="43"/>
        <v>-3.8484704370181109</v>
      </c>
      <c r="AQ90" s="27" t="e">
        <f>$AP$2+#REF!*_xlfn.STDEV.S(ONE_LAST_QUOTE!$AO$2:$AO$779)</f>
        <v>#REF!</v>
      </c>
      <c r="AR90" s="27" t="e">
        <f>$AP$2-#REF!*_xlfn.STDEV.S(ONE_LAST_QUOTE!$AO$2:$AO$779)</f>
        <v>#REF!</v>
      </c>
      <c r="AT90" s="24"/>
    </row>
    <row r="91" spans="1:46" x14ac:dyDescent="0.3">
      <c r="A91" s="5">
        <v>44195</v>
      </c>
      <c r="B91" s="25">
        <v>587.20000000000005</v>
      </c>
      <c r="C91" s="25">
        <v>589.32000000000005</v>
      </c>
      <c r="D91" s="25">
        <v>6.0000000000000053E-2</v>
      </c>
      <c r="E91" s="25">
        <f t="shared" si="31"/>
        <v>589.2600000000001</v>
      </c>
      <c r="F91" s="25">
        <f t="shared" si="25"/>
        <v>-2.0600000000000591</v>
      </c>
      <c r="G91" s="25">
        <v>1074.25</v>
      </c>
      <c r="H91" s="25">
        <v>1282.3900000000001</v>
      </c>
      <c r="I91" s="26">
        <v>1285.48</v>
      </c>
      <c r="J91" s="27">
        <f t="shared" si="26"/>
        <v>-3.0899999999999181</v>
      </c>
      <c r="K91" s="25">
        <v>14636</v>
      </c>
      <c r="L91" s="25">
        <v>14687.7</v>
      </c>
      <c r="M91" s="25">
        <v>6.0000000000000567E-2</v>
      </c>
      <c r="N91" s="25">
        <f t="shared" si="27"/>
        <v>14687.640000000001</v>
      </c>
      <c r="O91" s="25">
        <f t="shared" si="32"/>
        <v>-51.640000000001237</v>
      </c>
      <c r="P91" s="27">
        <v>28.109000000000002</v>
      </c>
      <c r="Q91" s="25">
        <v>525</v>
      </c>
      <c r="R91" s="2">
        <f t="shared" si="44"/>
        <v>118.27438321420333</v>
      </c>
      <c r="S91" s="2">
        <f t="shared" si="33"/>
        <v>119.01122133680278</v>
      </c>
      <c r="T91" s="2">
        <f t="shared" si="34"/>
        <v>118.85930073514166</v>
      </c>
      <c r="U91" s="2">
        <f t="shared" si="45"/>
        <v>95.631612969074283</v>
      </c>
      <c r="V91" s="2">
        <f t="shared" si="46"/>
        <v>126.50602409638554</v>
      </c>
      <c r="W91" s="27">
        <f t="shared" si="47"/>
        <v>6.2299045877498571E-3</v>
      </c>
      <c r="X91" s="1">
        <f t="shared" si="35"/>
        <v>9.2598848424065728E-3</v>
      </c>
      <c r="Y91" s="1" t="e">
        <f>X91+#REF!*_xlfn.STDEV.S($W$2:$W$779)</f>
        <v>#REF!</v>
      </c>
      <c r="Z91" s="1" t="e">
        <f>X91-#REF!*_xlfn.STDEV.S($W$2:$W$779)</f>
        <v>#REF!</v>
      </c>
      <c r="AA91" s="2">
        <f t="shared" si="36"/>
        <v>73.683812259945114</v>
      </c>
      <c r="AB91" s="1">
        <f t="shared" si="37"/>
        <v>-3.51588138053501E-3</v>
      </c>
      <c r="AC91" s="1">
        <f t="shared" si="28"/>
        <v>-2.4037713538910899E-3</v>
      </c>
      <c r="AD91" s="1">
        <f t="shared" si="29"/>
        <v>-1.1121100266439201E-3</v>
      </c>
      <c r="AE91" s="1">
        <f t="shared" si="30"/>
        <v>1.54982524116244E-3</v>
      </c>
      <c r="AF91" s="1" t="e">
        <f>AE91+#REF!*_xlfn.STDEV.S($AD$2:$AD$779)</f>
        <v>#REF!</v>
      </c>
      <c r="AG91" s="1" t="e">
        <f>AE91-#REF!*_xlfn.STDEV.S($AD$2:$AD$779)</f>
        <v>#REF!</v>
      </c>
      <c r="AH91" s="24">
        <f t="shared" si="24"/>
        <v>-51.640000000001237</v>
      </c>
      <c r="AI91" s="24">
        <f t="shared" si="38"/>
        <v>-3.0899999999999181</v>
      </c>
      <c r="AJ91" s="1">
        <f t="shared" si="39"/>
        <v>-1.1121100266439201E-3</v>
      </c>
      <c r="AK91" s="1">
        <f t="shared" si="40"/>
        <v>1.54982524116244E-3</v>
      </c>
      <c r="AL91" s="1" t="e">
        <f>$AK$2+#REF!*_xlfn.STDEV.S(ONE_LAST_QUOTE!$AJ$2:$AJ$779)</f>
        <v>#REF!</v>
      </c>
      <c r="AM91" s="1" t="e">
        <f>$AK$2-#REF!*_xlfn.STDEV.S(ONE_LAST_QUOTE!$AJ$2:$AJ$779)</f>
        <v>#REF!</v>
      </c>
      <c r="AN91" s="27">
        <f t="shared" si="41"/>
        <v>16.711974110033207</v>
      </c>
      <c r="AO91" s="24">
        <f t="shared" si="42"/>
        <v>-48.550000000001319</v>
      </c>
      <c r="AP91" s="27">
        <f t="shared" si="43"/>
        <v>-3.8484704370181109</v>
      </c>
      <c r="AQ91" s="27" t="e">
        <f>$AP$2+#REF!*_xlfn.STDEV.S(ONE_LAST_QUOTE!$AO$2:$AO$779)</f>
        <v>#REF!</v>
      </c>
      <c r="AR91" s="27" t="e">
        <f>$AP$2-#REF!*_xlfn.STDEV.S(ONE_LAST_QUOTE!$AO$2:$AO$779)</f>
        <v>#REF!</v>
      </c>
      <c r="AT91" s="24"/>
    </row>
    <row r="92" spans="1:46" x14ac:dyDescent="0.3">
      <c r="A92" s="5">
        <v>44196</v>
      </c>
      <c r="B92" s="25">
        <v>585.6</v>
      </c>
      <c r="C92" s="25">
        <v>591.41</v>
      </c>
      <c r="D92" s="25">
        <v>6.0000000000000053E-2</v>
      </c>
      <c r="E92" s="25">
        <f t="shared" si="31"/>
        <v>591.35</v>
      </c>
      <c r="F92" s="25">
        <f t="shared" si="25"/>
        <v>-5.75</v>
      </c>
      <c r="G92" s="25">
        <v>1074.75</v>
      </c>
      <c r="H92" s="25">
        <v>1275.75</v>
      </c>
      <c r="I92" s="26">
        <v>1286.3499999999999</v>
      </c>
      <c r="J92" s="27">
        <f t="shared" si="26"/>
        <v>-10.599999999999909</v>
      </c>
      <c r="K92" s="25">
        <v>14678</v>
      </c>
      <c r="L92" s="25">
        <v>14732.53</v>
      </c>
      <c r="M92" s="25">
        <v>6.0000000000000567E-2</v>
      </c>
      <c r="N92" s="25">
        <f t="shared" si="27"/>
        <v>14732.470000000001</v>
      </c>
      <c r="O92" s="25">
        <f t="shared" si="32"/>
        <v>-54.470000000001164</v>
      </c>
      <c r="P92" s="27">
        <v>28.074999999999999</v>
      </c>
      <c r="Q92" s="25">
        <v>530</v>
      </c>
      <c r="R92" s="2">
        <f t="shared" si="44"/>
        <v>117.66197832603177</v>
      </c>
      <c r="S92" s="2">
        <f t="shared" si="33"/>
        <v>119.35274028297287</v>
      </c>
      <c r="T92" s="2">
        <f t="shared" si="34"/>
        <v>118.68694007975427</v>
      </c>
      <c r="U92" s="2">
        <f t="shared" si="45"/>
        <v>95.515939169189949</v>
      </c>
      <c r="V92" s="2">
        <f t="shared" si="46"/>
        <v>127.71084337349397</v>
      </c>
      <c r="W92" s="27">
        <f t="shared" si="47"/>
        <v>1.4369654335201876E-2</v>
      </c>
      <c r="X92" s="1">
        <f t="shared" si="35"/>
        <v>9.2598848424065728E-3</v>
      </c>
      <c r="Y92" s="1" t="e">
        <f>X92+#REF!*_xlfn.STDEV.S($W$2:$W$779)</f>
        <v>#REF!</v>
      </c>
      <c r="Z92" s="1" t="e">
        <f>X92-#REF!*_xlfn.STDEV.S($W$2:$W$779)</f>
        <v>#REF!</v>
      </c>
      <c r="AA92" s="2">
        <f t="shared" si="36"/>
        <v>169.07619569411025</v>
      </c>
      <c r="AB92" s="1">
        <f t="shared" si="37"/>
        <v>-3.6972754738344052E-3</v>
      </c>
      <c r="AC92" s="1">
        <f t="shared" si="28"/>
        <v>-8.2403700392582966E-3</v>
      </c>
      <c r="AD92" s="1">
        <f t="shared" si="29"/>
        <v>4.543094565423891E-3</v>
      </c>
      <c r="AE92" s="1">
        <f t="shared" si="30"/>
        <v>1.54982524116244E-3</v>
      </c>
      <c r="AF92" s="1" t="e">
        <f>AE92+#REF!*_xlfn.STDEV.S($AD$2:$AD$779)</f>
        <v>#REF!</v>
      </c>
      <c r="AG92" s="1" t="e">
        <f>AE92-#REF!*_xlfn.STDEV.S($AD$2:$AD$779)</f>
        <v>#REF!</v>
      </c>
      <c r="AH92" s="24">
        <f t="shared" si="24"/>
        <v>-54.470000000001164</v>
      </c>
      <c r="AI92" s="24">
        <f t="shared" si="38"/>
        <v>-10.599999999999909</v>
      </c>
      <c r="AJ92" s="1">
        <f t="shared" si="39"/>
        <v>4.543094565423891E-3</v>
      </c>
      <c r="AK92" s="1">
        <f t="shared" si="40"/>
        <v>1.54982524116244E-3</v>
      </c>
      <c r="AL92" s="1" t="e">
        <f>$AK$2+#REF!*_xlfn.STDEV.S(ONE_LAST_QUOTE!$AJ$2:$AJ$779)</f>
        <v>#REF!</v>
      </c>
      <c r="AM92" s="1" t="e">
        <f>$AK$2-#REF!*_xlfn.STDEV.S(ONE_LAST_QUOTE!$AJ$2:$AJ$779)</f>
        <v>#REF!</v>
      </c>
      <c r="AN92" s="27">
        <f t="shared" si="41"/>
        <v>5.1386792452831731</v>
      </c>
      <c r="AO92" s="24">
        <f t="shared" si="42"/>
        <v>-43.870000000001255</v>
      </c>
      <c r="AP92" s="27">
        <f t="shared" si="43"/>
        <v>-3.8484704370181109</v>
      </c>
      <c r="AQ92" s="27" t="e">
        <f>$AP$2+#REF!*_xlfn.STDEV.S(ONE_LAST_QUOTE!$AO$2:$AO$779)</f>
        <v>#REF!</v>
      </c>
      <c r="AR92" s="27" t="e">
        <f>$AP$2-#REF!*_xlfn.STDEV.S(ONE_LAST_QUOTE!$AO$2:$AO$779)</f>
        <v>#REF!</v>
      </c>
      <c r="AT92" s="24"/>
    </row>
    <row r="93" spans="1:46" x14ac:dyDescent="0.3">
      <c r="A93" s="5">
        <v>44200</v>
      </c>
      <c r="B93" s="25">
        <v>597.6</v>
      </c>
      <c r="C93" s="25">
        <v>598.34</v>
      </c>
      <c r="D93" s="25">
        <v>6.0000000000000053E-2</v>
      </c>
      <c r="E93" s="25">
        <f t="shared" si="31"/>
        <v>598.28000000000009</v>
      </c>
      <c r="F93" s="25">
        <f t="shared" si="25"/>
        <v>-0.68000000000006366</v>
      </c>
      <c r="G93" s="25">
        <v>1091.75</v>
      </c>
      <c r="H93" s="25">
        <v>1295</v>
      </c>
      <c r="I93" s="26">
        <v>1301.71</v>
      </c>
      <c r="J93" s="27">
        <f t="shared" si="26"/>
        <v>-6.7100000000000364</v>
      </c>
      <c r="K93" s="25">
        <v>14873</v>
      </c>
      <c r="L93" s="25">
        <v>14902.03</v>
      </c>
      <c r="M93" s="25">
        <v>6.0000000000000567E-2</v>
      </c>
      <c r="N93" s="25">
        <f t="shared" si="27"/>
        <v>14901.970000000001</v>
      </c>
      <c r="O93" s="25">
        <f t="shared" si="32"/>
        <v>-28.970000000001164</v>
      </c>
      <c r="P93" s="27">
        <v>28.08</v>
      </c>
      <c r="Q93" s="25">
        <v>536</v>
      </c>
      <c r="R93" s="2">
        <f t="shared" si="44"/>
        <v>119.43739912381825</v>
      </c>
      <c r="S93" s="2">
        <f t="shared" si="33"/>
        <v>120.9383639616198</v>
      </c>
      <c r="T93" s="2">
        <f t="shared" si="34"/>
        <v>121.79849315762395</v>
      </c>
      <c r="U93" s="2">
        <f t="shared" si="45"/>
        <v>95.532950022114107</v>
      </c>
      <c r="V93" s="2">
        <f t="shared" si="46"/>
        <v>129.15662650602408</v>
      </c>
      <c r="W93" s="27">
        <f t="shared" si="47"/>
        <v>1.2566958497191694E-2</v>
      </c>
      <c r="X93" s="1">
        <f t="shared" si="35"/>
        <v>9.2598848424065728E-3</v>
      </c>
      <c r="Y93" s="1" t="e">
        <f>X93+#REF!*_xlfn.STDEV.S($W$2:$W$779)</f>
        <v>#REF!</v>
      </c>
      <c r="Z93" s="1" t="e">
        <f>X93-#REF!*_xlfn.STDEV.S($W$2:$W$779)</f>
        <v>#REF!</v>
      </c>
      <c r="AA93" s="2">
        <f t="shared" si="36"/>
        <v>150.0964837801547</v>
      </c>
      <c r="AB93" s="1">
        <f t="shared" si="37"/>
        <v>-1.9440382714500943E-3</v>
      </c>
      <c r="AC93" s="1">
        <f t="shared" si="28"/>
        <v>-5.1547579722058187E-3</v>
      </c>
      <c r="AD93" s="1">
        <f t="shared" si="29"/>
        <v>3.2107197007557242E-3</v>
      </c>
      <c r="AE93" s="1">
        <f t="shared" si="30"/>
        <v>1.54982524116244E-3</v>
      </c>
      <c r="AF93" s="1" t="e">
        <f>AE93+#REF!*_xlfn.STDEV.S($AD$2:$AD$779)</f>
        <v>#REF!</v>
      </c>
      <c r="AG93" s="1" t="e">
        <f>AE93-#REF!*_xlfn.STDEV.S($AD$2:$AD$779)</f>
        <v>#REF!</v>
      </c>
      <c r="AH93" s="24">
        <f t="shared" si="24"/>
        <v>-28.970000000001164</v>
      </c>
      <c r="AI93" s="24">
        <f t="shared" si="38"/>
        <v>-6.7100000000000364</v>
      </c>
      <c r="AJ93" s="1">
        <f t="shared" si="39"/>
        <v>3.2107197007557242E-3</v>
      </c>
      <c r="AK93" s="1">
        <f t="shared" si="40"/>
        <v>1.54982524116244E-3</v>
      </c>
      <c r="AL93" s="1" t="e">
        <f>$AK$2+#REF!*_xlfn.STDEV.S(ONE_LAST_QUOTE!$AJ$2:$AJ$779)</f>
        <v>#REF!</v>
      </c>
      <c r="AM93" s="1" t="e">
        <f>$AK$2-#REF!*_xlfn.STDEV.S(ONE_LAST_QUOTE!$AJ$2:$AJ$779)</f>
        <v>#REF!</v>
      </c>
      <c r="AN93" s="27">
        <f t="shared" si="41"/>
        <v>4.3174366616991069</v>
      </c>
      <c r="AO93" s="24">
        <f t="shared" si="42"/>
        <v>-22.260000000001128</v>
      </c>
      <c r="AP93" s="27">
        <f t="shared" si="43"/>
        <v>-3.8484704370181109</v>
      </c>
      <c r="AQ93" s="27" t="e">
        <f>$AP$2+#REF!*_xlfn.STDEV.S(ONE_LAST_QUOTE!$AO$2:$AO$779)</f>
        <v>#REF!</v>
      </c>
      <c r="AR93" s="27" t="e">
        <f>$AP$2-#REF!*_xlfn.STDEV.S(ONE_LAST_QUOTE!$AO$2:$AO$779)</f>
        <v>#REF!</v>
      </c>
      <c r="AT93" s="24"/>
    </row>
    <row r="94" spans="1:46" x14ac:dyDescent="0.3">
      <c r="A94" s="5">
        <v>44201</v>
      </c>
      <c r="B94" s="25">
        <v>603.5</v>
      </c>
      <c r="C94" s="25">
        <v>603.84</v>
      </c>
      <c r="D94" s="25">
        <v>6.0000000000000053E-2</v>
      </c>
      <c r="E94" s="25">
        <f t="shared" si="31"/>
        <v>603.78000000000009</v>
      </c>
      <c r="F94" s="25">
        <f t="shared" si="25"/>
        <v>-0.2800000000000864</v>
      </c>
      <c r="G94" s="25">
        <v>1103.25</v>
      </c>
      <c r="H94" s="25">
        <v>1306.5</v>
      </c>
      <c r="I94" s="26">
        <v>1311.43</v>
      </c>
      <c r="J94" s="27">
        <f t="shared" si="26"/>
        <v>-4.9300000000000637</v>
      </c>
      <c r="K94" s="25">
        <v>14976</v>
      </c>
      <c r="L94" s="25">
        <v>15000.03</v>
      </c>
      <c r="M94" s="25">
        <v>6.0000000000000567E-2</v>
      </c>
      <c r="N94" s="25">
        <f t="shared" si="27"/>
        <v>14999.970000000001</v>
      </c>
      <c r="O94" s="25">
        <f t="shared" si="32"/>
        <v>-23.970000000001164</v>
      </c>
      <c r="P94" s="27">
        <v>27.960999999999999</v>
      </c>
      <c r="Q94" s="25">
        <v>542</v>
      </c>
      <c r="R94" s="2">
        <f t="shared" si="44"/>
        <v>120.49804011989849</v>
      </c>
      <c r="S94" s="2">
        <f t="shared" si="33"/>
        <v>121.77589852008461</v>
      </c>
      <c r="T94" s="2">
        <f t="shared" si="34"/>
        <v>122.13236722027702</v>
      </c>
      <c r="U94" s="2">
        <f t="shared" si="45"/>
        <v>95.128091722518974</v>
      </c>
      <c r="V94" s="2">
        <f t="shared" si="46"/>
        <v>130.60240963855421</v>
      </c>
      <c r="W94" s="27">
        <f t="shared" si="47"/>
        <v>1.0604806509007192E-2</v>
      </c>
      <c r="X94" s="1">
        <f t="shared" si="35"/>
        <v>9.2598848424065728E-3</v>
      </c>
      <c r="Y94" s="1" t="e">
        <f>X94+#REF!*_xlfn.STDEV.S($W$2:$W$779)</f>
        <v>#REF!</v>
      </c>
      <c r="Z94" s="1" t="e">
        <f>X94-#REF!*_xlfn.STDEV.S($W$2:$W$779)</f>
        <v>#REF!</v>
      </c>
      <c r="AA94" s="2">
        <f t="shared" si="36"/>
        <v>127.78584001861191</v>
      </c>
      <c r="AB94" s="1">
        <f t="shared" si="37"/>
        <v>-1.5980031960064695E-3</v>
      </c>
      <c r="AC94" s="1">
        <f t="shared" si="28"/>
        <v>-3.759255164210109E-3</v>
      </c>
      <c r="AD94" s="1">
        <f t="shared" si="29"/>
        <v>2.1612519682036395E-3</v>
      </c>
      <c r="AE94" s="1">
        <f t="shared" si="30"/>
        <v>1.54982524116244E-3</v>
      </c>
      <c r="AF94" s="1" t="e">
        <f>AE94+#REF!*_xlfn.STDEV.S($AD$2:$AD$779)</f>
        <v>#REF!</v>
      </c>
      <c r="AG94" s="1" t="e">
        <f>AE94-#REF!*_xlfn.STDEV.S($AD$2:$AD$779)</f>
        <v>#REF!</v>
      </c>
      <c r="AH94" s="24">
        <f t="shared" si="24"/>
        <v>-23.970000000001164</v>
      </c>
      <c r="AI94" s="24">
        <f t="shared" si="38"/>
        <v>-4.9300000000000637</v>
      </c>
      <c r="AJ94" s="1">
        <f t="shared" si="39"/>
        <v>2.1612519682036395E-3</v>
      </c>
      <c r="AK94" s="1">
        <f t="shared" si="40"/>
        <v>1.54982524116244E-3</v>
      </c>
      <c r="AL94" s="1" t="e">
        <f>$AK$2+#REF!*_xlfn.STDEV.S(ONE_LAST_QUOTE!$AJ$2:$AJ$779)</f>
        <v>#REF!</v>
      </c>
      <c r="AM94" s="1" t="e">
        <f>$AK$2-#REF!*_xlfn.STDEV.S(ONE_LAST_QUOTE!$AJ$2:$AJ$779)</f>
        <v>#REF!</v>
      </c>
      <c r="AN94" s="27">
        <f t="shared" si="41"/>
        <v>4.8620689655174143</v>
      </c>
      <c r="AO94" s="24">
        <f t="shared" si="42"/>
        <v>-19.0400000000011</v>
      </c>
      <c r="AP94" s="27">
        <f t="shared" si="43"/>
        <v>-3.8484704370181109</v>
      </c>
      <c r="AQ94" s="27" t="e">
        <f>$AP$2+#REF!*_xlfn.STDEV.S(ONE_LAST_QUOTE!$AO$2:$AO$779)</f>
        <v>#REF!</v>
      </c>
      <c r="AR94" s="27" t="e">
        <f>$AP$2-#REF!*_xlfn.STDEV.S(ONE_LAST_QUOTE!$AO$2:$AO$779)</f>
        <v>#REF!</v>
      </c>
      <c r="AT94" s="24"/>
    </row>
    <row r="95" spans="1:46" x14ac:dyDescent="0.3">
      <c r="A95" s="5">
        <v>44202</v>
      </c>
      <c r="B95" s="25">
        <v>601.70000000000005</v>
      </c>
      <c r="C95" s="25">
        <v>606.64</v>
      </c>
      <c r="D95" s="25">
        <v>6.0000000000000053E-2</v>
      </c>
      <c r="E95" s="25">
        <f t="shared" si="31"/>
        <v>606.58000000000004</v>
      </c>
      <c r="F95" s="25">
        <f t="shared" si="25"/>
        <v>-4.8799999999999955</v>
      </c>
      <c r="G95" s="25">
        <v>1099.75</v>
      </c>
      <c r="H95" s="25">
        <v>1302.25</v>
      </c>
      <c r="I95" s="26">
        <v>1312.22</v>
      </c>
      <c r="J95" s="27">
        <f t="shared" si="26"/>
        <v>-9.9700000000000273</v>
      </c>
      <c r="K95" s="25">
        <v>14911</v>
      </c>
      <c r="L95" s="25">
        <v>14983.13</v>
      </c>
      <c r="M95" s="25">
        <v>6.0000000000000567E-2</v>
      </c>
      <c r="N95" s="25">
        <f t="shared" si="27"/>
        <v>14983.07</v>
      </c>
      <c r="O95" s="25">
        <f t="shared" si="32"/>
        <v>-72.069999999999709</v>
      </c>
      <c r="P95" s="27">
        <v>27.997</v>
      </c>
      <c r="Q95" s="25">
        <v>549</v>
      </c>
      <c r="R95" s="2">
        <f t="shared" si="44"/>
        <v>120.10606409960798</v>
      </c>
      <c r="S95" s="2">
        <f t="shared" si="33"/>
        <v>121.24735729386896</v>
      </c>
      <c r="T95" s="2">
        <f t="shared" si="34"/>
        <v>121.41268954355412</v>
      </c>
      <c r="U95" s="2">
        <f t="shared" si="45"/>
        <v>95.250569863572963</v>
      </c>
      <c r="V95" s="2">
        <f t="shared" si="46"/>
        <v>132.28915662650601</v>
      </c>
      <c r="W95" s="27">
        <f t="shared" si="47"/>
        <v>9.502377775983728E-3</v>
      </c>
      <c r="X95" s="1">
        <f t="shared" si="35"/>
        <v>9.2598848424065728E-3</v>
      </c>
      <c r="Y95" s="1" t="e">
        <f>X95+#REF!*_xlfn.STDEV.S($W$2:$W$779)</f>
        <v>#REF!</v>
      </c>
      <c r="Z95" s="1" t="e">
        <f>X95-#REF!*_xlfn.STDEV.S($W$2:$W$779)</f>
        <v>#REF!</v>
      </c>
      <c r="AA95" s="2">
        <f t="shared" si="36"/>
        <v>114.12931942609816</v>
      </c>
      <c r="AB95" s="1">
        <f t="shared" si="37"/>
        <v>-4.8100956613030378E-3</v>
      </c>
      <c r="AC95" s="1">
        <f t="shared" si="28"/>
        <v>-7.5978113426102539E-3</v>
      </c>
      <c r="AD95" s="1">
        <f t="shared" si="29"/>
        <v>2.787715681307216E-3</v>
      </c>
      <c r="AE95" s="1">
        <f t="shared" si="30"/>
        <v>1.54982524116244E-3</v>
      </c>
      <c r="AF95" s="1" t="e">
        <f>AE95+#REF!*_xlfn.STDEV.S($AD$2:$AD$779)</f>
        <v>#REF!</v>
      </c>
      <c r="AG95" s="1" t="e">
        <f>AE95-#REF!*_xlfn.STDEV.S($AD$2:$AD$779)</f>
        <v>#REF!</v>
      </c>
      <c r="AH95" s="24">
        <f t="shared" si="24"/>
        <v>-72.069999999999709</v>
      </c>
      <c r="AI95" s="24">
        <f t="shared" si="38"/>
        <v>-9.9700000000000273</v>
      </c>
      <c r="AJ95" s="1">
        <f t="shared" si="39"/>
        <v>2.787715681307216E-3</v>
      </c>
      <c r="AK95" s="1">
        <f t="shared" si="40"/>
        <v>1.54982524116244E-3</v>
      </c>
      <c r="AL95" s="1" t="e">
        <f>$AK$2+#REF!*_xlfn.STDEV.S(ONE_LAST_QUOTE!$AJ$2:$AJ$779)</f>
        <v>#REF!</v>
      </c>
      <c r="AM95" s="1" t="e">
        <f>$AK$2-#REF!*_xlfn.STDEV.S(ONE_LAST_QUOTE!$AJ$2:$AJ$779)</f>
        <v>#REF!</v>
      </c>
      <c r="AN95" s="27">
        <f t="shared" si="41"/>
        <v>7.2286860581744747</v>
      </c>
      <c r="AO95" s="24">
        <f t="shared" si="42"/>
        <v>-62.099999999999682</v>
      </c>
      <c r="AP95" s="27">
        <f t="shared" si="43"/>
        <v>-3.8484704370181109</v>
      </c>
      <c r="AQ95" s="27" t="e">
        <f>$AP$2+#REF!*_xlfn.STDEV.S(ONE_LAST_QUOTE!$AO$2:$AO$779)</f>
        <v>#REF!</v>
      </c>
      <c r="AR95" s="27" t="e">
        <f>$AP$2-#REF!*_xlfn.STDEV.S(ONE_LAST_QUOTE!$AO$2:$AO$779)</f>
        <v>#REF!</v>
      </c>
      <c r="AT95" s="24"/>
    </row>
    <row r="96" spans="1:46" x14ac:dyDescent="0.3">
      <c r="A96" s="5">
        <v>44203</v>
      </c>
      <c r="B96" s="25">
        <v>620.1</v>
      </c>
      <c r="C96" s="25">
        <v>618.17999999999995</v>
      </c>
      <c r="D96" s="25">
        <v>6.0000000000000053E-2</v>
      </c>
      <c r="E96" s="25">
        <f t="shared" si="31"/>
        <v>618.12</v>
      </c>
      <c r="F96" s="25">
        <f t="shared" si="25"/>
        <v>1.9800000000000182</v>
      </c>
      <c r="G96" s="25">
        <v>1126</v>
      </c>
      <c r="H96" s="25">
        <v>1330.25</v>
      </c>
      <c r="I96" s="26">
        <v>1330.12</v>
      </c>
      <c r="J96" s="27">
        <f t="shared" si="26"/>
        <v>0.13000000000010914</v>
      </c>
      <c r="K96" s="25">
        <v>15226</v>
      </c>
      <c r="L96" s="25">
        <v>15214</v>
      </c>
      <c r="M96" s="25">
        <v>6.0000000000000567E-2</v>
      </c>
      <c r="N96" s="25">
        <f t="shared" si="27"/>
        <v>15213.94</v>
      </c>
      <c r="O96" s="25">
        <f t="shared" si="32"/>
        <v>12.059999999999491</v>
      </c>
      <c r="P96" s="27">
        <v>28.030999999999999</v>
      </c>
      <c r="Q96" s="25">
        <v>565</v>
      </c>
      <c r="R96" s="2">
        <f t="shared" si="44"/>
        <v>122.68849435093378</v>
      </c>
      <c r="S96" s="2">
        <f t="shared" si="33"/>
        <v>123.80874939014477</v>
      </c>
      <c r="T96" s="2">
        <f t="shared" si="34"/>
        <v>124.95510430102732</v>
      </c>
      <c r="U96" s="2">
        <f t="shared" si="45"/>
        <v>95.366243663457297</v>
      </c>
      <c r="V96" s="2">
        <f t="shared" si="46"/>
        <v>136.14457831325299</v>
      </c>
      <c r="W96" s="27">
        <f t="shared" si="47"/>
        <v>9.1308891280925675E-3</v>
      </c>
      <c r="X96" s="1">
        <f t="shared" si="35"/>
        <v>9.2598848424065728E-3</v>
      </c>
      <c r="Y96" s="1" t="e">
        <f>X96+#REF!*_xlfn.STDEV.S($W$2:$W$779)</f>
        <v>#REF!</v>
      </c>
      <c r="Z96" s="1" t="e">
        <f>X96-#REF!*_xlfn.STDEV.S($W$2:$W$779)</f>
        <v>#REF!</v>
      </c>
      <c r="AA96" s="2">
        <f t="shared" si="36"/>
        <v>112.02550392109885</v>
      </c>
      <c r="AB96" s="1">
        <f t="shared" si="37"/>
        <v>7.9269406872903997E-4</v>
      </c>
      <c r="AC96" s="1">
        <f t="shared" si="28"/>
        <v>9.7735542657887374E-5</v>
      </c>
      <c r="AD96" s="1">
        <f t="shared" si="29"/>
        <v>6.9495852607115265E-4</v>
      </c>
      <c r="AE96" s="1">
        <f t="shared" si="30"/>
        <v>1.54982524116244E-3</v>
      </c>
      <c r="AF96" s="1" t="e">
        <f>AE96+#REF!*_xlfn.STDEV.S($AD$2:$AD$779)</f>
        <v>#REF!</v>
      </c>
      <c r="AG96" s="1" t="e">
        <f>AE96-#REF!*_xlfn.STDEV.S($AD$2:$AD$779)</f>
        <v>#REF!</v>
      </c>
      <c r="AH96" s="24">
        <f t="shared" si="24"/>
        <v>12.059999999999491</v>
      </c>
      <c r="AI96" s="24">
        <f t="shared" si="38"/>
        <v>0.13000000000010914</v>
      </c>
      <c r="AJ96" s="1">
        <f t="shared" si="39"/>
        <v>6.9495852607115265E-4</v>
      </c>
      <c r="AK96" s="1">
        <f t="shared" si="40"/>
        <v>1.54982524116244E-3</v>
      </c>
      <c r="AL96" s="1" t="e">
        <f>$AK$2+#REF!*_xlfn.STDEV.S(ONE_LAST_QUOTE!$AJ$2:$AJ$779)</f>
        <v>#REF!</v>
      </c>
      <c r="AM96" s="1" t="e">
        <f>$AK$2-#REF!*_xlfn.STDEV.S(ONE_LAST_QUOTE!$AJ$2:$AJ$779)</f>
        <v>#REF!</v>
      </c>
      <c r="AN96" s="27">
        <f t="shared" si="41"/>
        <v>92.769230769148962</v>
      </c>
      <c r="AO96" s="24">
        <f t="shared" si="42"/>
        <v>11.929999999999382</v>
      </c>
      <c r="AP96" s="27">
        <f t="shared" si="43"/>
        <v>-3.8484704370181109</v>
      </c>
      <c r="AQ96" s="27" t="e">
        <f>$AP$2+#REF!*_xlfn.STDEV.S(ONE_LAST_QUOTE!$AO$2:$AO$779)</f>
        <v>#REF!</v>
      </c>
      <c r="AR96" s="27" t="e">
        <f>$AP$2-#REF!*_xlfn.STDEV.S(ONE_LAST_QUOTE!$AO$2:$AO$779)</f>
        <v>#REF!</v>
      </c>
      <c r="AT96" s="24"/>
    </row>
    <row r="97" spans="1:46" x14ac:dyDescent="0.3">
      <c r="A97" s="5">
        <v>44204</v>
      </c>
      <c r="B97" s="25">
        <v>628.79999999999995</v>
      </c>
      <c r="C97" s="25">
        <v>631.21</v>
      </c>
      <c r="D97" s="25">
        <v>6.0000000000000053E-2</v>
      </c>
      <c r="E97" s="25">
        <f t="shared" si="31"/>
        <v>631.15000000000009</v>
      </c>
      <c r="F97" s="25">
        <f t="shared" si="25"/>
        <v>-2.3500000000001364</v>
      </c>
      <c r="G97" s="25">
        <v>1145.25</v>
      </c>
      <c r="H97" s="25">
        <v>1348.5</v>
      </c>
      <c r="I97" s="26">
        <v>1353.68</v>
      </c>
      <c r="J97" s="27">
        <f t="shared" si="26"/>
        <v>-5.1800000000000637</v>
      </c>
      <c r="K97" s="25">
        <v>15451</v>
      </c>
      <c r="L97" s="25">
        <v>15463.95</v>
      </c>
      <c r="M97" s="25">
        <v>6.0000000000000567E-2</v>
      </c>
      <c r="N97" s="25">
        <f t="shared" si="27"/>
        <v>15463.890000000001</v>
      </c>
      <c r="O97" s="25">
        <f t="shared" si="32"/>
        <v>-12.890000000001237</v>
      </c>
      <c r="P97" s="27">
        <v>28.001999999999999</v>
      </c>
      <c r="Q97" s="25">
        <v>580</v>
      </c>
      <c r="R97" s="2">
        <f t="shared" si="44"/>
        <v>124.37168549688721</v>
      </c>
      <c r="S97" s="2">
        <f t="shared" si="33"/>
        <v>125.63831517319893</v>
      </c>
      <c r="T97" s="2">
        <f t="shared" si="34"/>
        <v>125.5457855451105</v>
      </c>
      <c r="U97" s="2">
        <f t="shared" si="45"/>
        <v>95.267580716497136</v>
      </c>
      <c r="V97" s="2">
        <f t="shared" si="46"/>
        <v>139.75903614457829</v>
      </c>
      <c r="W97" s="27">
        <f t="shared" si="47"/>
        <v>1.018422859874657E-2</v>
      </c>
      <c r="X97" s="1">
        <f t="shared" si="35"/>
        <v>9.2598848424065728E-3</v>
      </c>
      <c r="Y97" s="1" t="e">
        <f>X97+#REF!*_xlfn.STDEV.S($W$2:$W$779)</f>
        <v>#REF!</v>
      </c>
      <c r="Z97" s="1" t="e">
        <f>X97-#REF!*_xlfn.STDEV.S($W$2:$W$779)</f>
        <v>#REF!</v>
      </c>
      <c r="AA97" s="2">
        <f t="shared" si="36"/>
        <v>126.66296763117231</v>
      </c>
      <c r="AB97" s="1">
        <f t="shared" si="37"/>
        <v>-8.3355481706098758E-4</v>
      </c>
      <c r="AC97" s="1">
        <f t="shared" si="28"/>
        <v>-3.8266059925536784E-3</v>
      </c>
      <c r="AD97" s="1">
        <f t="shared" si="29"/>
        <v>2.9930511754926907E-3</v>
      </c>
      <c r="AE97" s="1">
        <f t="shared" si="30"/>
        <v>1.54982524116244E-3</v>
      </c>
      <c r="AF97" s="1" t="e">
        <f>AE97+#REF!*_xlfn.STDEV.S($AD$2:$AD$779)</f>
        <v>#REF!</v>
      </c>
      <c r="AG97" s="1" t="e">
        <f>AE97-#REF!*_xlfn.STDEV.S($AD$2:$AD$779)</f>
        <v>#REF!</v>
      </c>
      <c r="AH97" s="24">
        <f t="shared" si="24"/>
        <v>-12.890000000001237</v>
      </c>
      <c r="AI97" s="24">
        <f t="shared" si="38"/>
        <v>-5.1800000000000637</v>
      </c>
      <c r="AJ97" s="1">
        <f t="shared" si="39"/>
        <v>2.9930511754926907E-3</v>
      </c>
      <c r="AK97" s="1">
        <f t="shared" si="40"/>
        <v>1.54982524116244E-3</v>
      </c>
      <c r="AL97" s="1" t="e">
        <f>$AK$2+#REF!*_xlfn.STDEV.S(ONE_LAST_QUOTE!$AJ$2:$AJ$779)</f>
        <v>#REF!</v>
      </c>
      <c r="AM97" s="1" t="e">
        <f>$AK$2-#REF!*_xlfn.STDEV.S(ONE_LAST_QUOTE!$AJ$2:$AJ$779)</f>
        <v>#REF!</v>
      </c>
      <c r="AN97" s="27">
        <f t="shared" si="41"/>
        <v>2.4884169884171965</v>
      </c>
      <c r="AO97" s="24">
        <f t="shared" si="42"/>
        <v>-7.7100000000011732</v>
      </c>
      <c r="AP97" s="27">
        <f t="shared" si="43"/>
        <v>-3.8484704370181109</v>
      </c>
      <c r="AQ97" s="27" t="e">
        <f>$AP$2+#REF!*_xlfn.STDEV.S(ONE_LAST_QUOTE!$AO$2:$AO$779)</f>
        <v>#REF!</v>
      </c>
      <c r="AR97" s="27" t="e">
        <f>$AP$2-#REF!*_xlfn.STDEV.S(ONE_LAST_QUOTE!$AO$2:$AO$779)</f>
        <v>#REF!</v>
      </c>
      <c r="AT97" s="24"/>
    </row>
    <row r="98" spans="1:46" x14ac:dyDescent="0.3">
      <c r="A98" s="5">
        <v>44207</v>
      </c>
      <c r="B98" s="25">
        <v>634.70000000000005</v>
      </c>
      <c r="C98" s="25">
        <v>635.99</v>
      </c>
      <c r="D98" s="25">
        <v>6.0000000000000053E-2</v>
      </c>
      <c r="E98" s="25">
        <f t="shared" si="31"/>
        <v>635.93000000000006</v>
      </c>
      <c r="F98" s="25">
        <f t="shared" si="25"/>
        <v>-1.2300000000000182</v>
      </c>
      <c r="G98" s="25">
        <v>1155.25</v>
      </c>
      <c r="H98" s="25">
        <v>1357.75</v>
      </c>
      <c r="I98" s="26">
        <v>1363.85</v>
      </c>
      <c r="J98" s="27">
        <f t="shared" si="26"/>
        <v>-6.0999999999999091</v>
      </c>
      <c r="K98" s="25">
        <v>15531</v>
      </c>
      <c r="L98" s="25">
        <v>15557.3</v>
      </c>
      <c r="M98" s="25">
        <v>6.0000000000000567E-2</v>
      </c>
      <c r="N98" s="25">
        <f t="shared" si="27"/>
        <v>15557.24</v>
      </c>
      <c r="O98" s="25">
        <f t="shared" si="32"/>
        <v>-26.239999999999782</v>
      </c>
      <c r="P98" s="27">
        <v>28.018000000000001</v>
      </c>
      <c r="Q98" s="25">
        <v>584</v>
      </c>
      <c r="R98" s="2">
        <f t="shared" si="44"/>
        <v>125.22480977634305</v>
      </c>
      <c r="S98" s="2">
        <f t="shared" si="33"/>
        <v>126.2888274516182</v>
      </c>
      <c r="T98" s="2">
        <f t="shared" si="34"/>
        <v>126.81717341035205</v>
      </c>
      <c r="U98" s="2">
        <f t="shared" si="45"/>
        <v>95.322015445854476</v>
      </c>
      <c r="V98" s="2">
        <f t="shared" si="46"/>
        <v>140.72289156626505</v>
      </c>
      <c r="W98" s="27">
        <f t="shared" si="47"/>
        <v>8.4968599846590998E-3</v>
      </c>
      <c r="X98" s="1">
        <f t="shared" si="35"/>
        <v>9.2598848424065728E-3</v>
      </c>
      <c r="Y98" s="1" t="e">
        <f>X98+#REF!*_xlfn.STDEV.S($W$2:$W$779)</f>
        <v>#REF!</v>
      </c>
      <c r="Z98" s="1" t="e">
        <f>X98-#REF!*_xlfn.STDEV.S($W$2:$W$779)</f>
        <v>#REF!</v>
      </c>
      <c r="AA98" s="2">
        <f t="shared" si="36"/>
        <v>106.40176752751529</v>
      </c>
      <c r="AB98" s="1">
        <f t="shared" si="37"/>
        <v>-1.6866745001041176E-3</v>
      </c>
      <c r="AC98" s="1">
        <f t="shared" si="28"/>
        <v>-4.4726326208893276E-3</v>
      </c>
      <c r="AD98" s="1">
        <f t="shared" si="29"/>
        <v>2.7859581207852098E-3</v>
      </c>
      <c r="AE98" s="1">
        <f t="shared" si="30"/>
        <v>1.54982524116244E-3</v>
      </c>
      <c r="AF98" s="1" t="e">
        <f>AE98+#REF!*_xlfn.STDEV.S($AD$2:$AD$779)</f>
        <v>#REF!</v>
      </c>
      <c r="AG98" s="1" t="e">
        <f>AE98-#REF!*_xlfn.STDEV.S($AD$2:$AD$779)</f>
        <v>#REF!</v>
      </c>
      <c r="AH98" s="24">
        <f t="shared" si="24"/>
        <v>-26.239999999999782</v>
      </c>
      <c r="AI98" s="24">
        <f t="shared" si="38"/>
        <v>-6.0999999999999091</v>
      </c>
      <c r="AJ98" s="1">
        <f t="shared" si="39"/>
        <v>2.7859581207852098E-3</v>
      </c>
      <c r="AK98" s="1">
        <f t="shared" si="40"/>
        <v>1.54982524116244E-3</v>
      </c>
      <c r="AL98" s="1" t="e">
        <f>$AK$2+#REF!*_xlfn.STDEV.S(ONE_LAST_QUOTE!$AJ$2:$AJ$779)</f>
        <v>#REF!</v>
      </c>
      <c r="AM98" s="1" t="e">
        <f>$AK$2-#REF!*_xlfn.STDEV.S(ONE_LAST_QUOTE!$AJ$2:$AJ$779)</f>
        <v>#REF!</v>
      </c>
      <c r="AN98" s="27">
        <f t="shared" si="41"/>
        <v>4.3016393442623233</v>
      </c>
      <c r="AO98" s="24">
        <f t="shared" si="42"/>
        <v>-20.139999999999873</v>
      </c>
      <c r="AP98" s="27">
        <f t="shared" si="43"/>
        <v>-3.8484704370181109</v>
      </c>
      <c r="AQ98" s="27" t="e">
        <f>$AP$2+#REF!*_xlfn.STDEV.S(ONE_LAST_QUOTE!$AO$2:$AO$779)</f>
        <v>#REF!</v>
      </c>
      <c r="AR98" s="27" t="e">
        <f>$AP$2-#REF!*_xlfn.STDEV.S(ONE_LAST_QUOTE!$AO$2:$AO$779)</f>
        <v>#REF!</v>
      </c>
      <c r="AT98" s="24"/>
    </row>
    <row r="99" spans="1:46" x14ac:dyDescent="0.3">
      <c r="A99" s="5">
        <v>44208</v>
      </c>
      <c r="B99" s="25">
        <v>636</v>
      </c>
      <c r="C99" s="25">
        <v>636.27</v>
      </c>
      <c r="D99" s="25">
        <v>6.0000000000000053E-2</v>
      </c>
      <c r="E99" s="25">
        <f t="shared" si="31"/>
        <v>636.21</v>
      </c>
      <c r="F99" s="25">
        <f t="shared" si="25"/>
        <v>-0.21000000000003638</v>
      </c>
      <c r="G99" s="25">
        <v>1151</v>
      </c>
      <c r="H99" s="25">
        <v>1355</v>
      </c>
      <c r="I99" s="26">
        <v>1356.23</v>
      </c>
      <c r="J99" s="27">
        <f t="shared" si="26"/>
        <v>-1.2300000000000182</v>
      </c>
      <c r="K99" s="25">
        <v>15489</v>
      </c>
      <c r="L99" s="25">
        <v>15500.7</v>
      </c>
      <c r="M99" s="25">
        <v>6.0000000000000567E-2</v>
      </c>
      <c r="N99" s="25">
        <f t="shared" si="27"/>
        <v>15500.640000000001</v>
      </c>
      <c r="O99" s="25">
        <f t="shared" si="32"/>
        <v>-11.640000000001237</v>
      </c>
      <c r="P99" s="27">
        <v>27.98</v>
      </c>
      <c r="Q99" s="25">
        <v>591</v>
      </c>
      <c r="R99" s="2">
        <f t="shared" si="44"/>
        <v>124.97117823380212</v>
      </c>
      <c r="S99" s="2">
        <f t="shared" si="33"/>
        <v>125.94730850544809</v>
      </c>
      <c r="T99" s="2">
        <f t="shared" si="34"/>
        <v>126.54749371235098</v>
      </c>
      <c r="U99" s="2">
        <f t="shared" si="45"/>
        <v>95.192732963630817</v>
      </c>
      <c r="V99" s="2">
        <f t="shared" si="46"/>
        <v>142.40963855421688</v>
      </c>
      <c r="W99" s="27">
        <f t="shared" si="47"/>
        <v>7.8108431515286902E-3</v>
      </c>
      <c r="X99" s="1">
        <f t="shared" si="35"/>
        <v>9.2598848424065728E-3</v>
      </c>
      <c r="Y99" s="1" t="e">
        <f>X99+#REF!*_xlfn.STDEV.S($W$2:$W$779)</f>
        <v>#REF!</v>
      </c>
      <c r="Z99" s="1" t="e">
        <f>X99-#REF!*_xlfn.STDEV.S($W$2:$W$779)</f>
        <v>#REF!</v>
      </c>
      <c r="AA99" s="2">
        <f t="shared" si="36"/>
        <v>97.613027164597099</v>
      </c>
      <c r="AB99" s="1">
        <f t="shared" si="37"/>
        <v>-7.5093673551551656E-4</v>
      </c>
      <c r="AC99" s="1">
        <f t="shared" si="28"/>
        <v>-9.0692581641758268E-4</v>
      </c>
      <c r="AD99" s="1">
        <f t="shared" si="29"/>
        <v>1.5598908090206612E-4</v>
      </c>
      <c r="AE99" s="1">
        <f t="shared" si="30"/>
        <v>1.54982524116244E-3</v>
      </c>
      <c r="AF99" s="1" t="e">
        <f>AE99+#REF!*_xlfn.STDEV.S($AD$2:$AD$779)</f>
        <v>#REF!</v>
      </c>
      <c r="AG99" s="1" t="e">
        <f>AE99-#REF!*_xlfn.STDEV.S($AD$2:$AD$779)</f>
        <v>#REF!</v>
      </c>
      <c r="AH99" s="24">
        <f t="shared" si="24"/>
        <v>-11.640000000001237</v>
      </c>
      <c r="AI99" s="24">
        <f t="shared" si="38"/>
        <v>-1.2300000000000182</v>
      </c>
      <c r="AJ99" s="1">
        <f t="shared" si="39"/>
        <v>1.5598908090206612E-4</v>
      </c>
      <c r="AK99" s="1">
        <f t="shared" si="40"/>
        <v>1.54982524116244E-3</v>
      </c>
      <c r="AL99" s="1" t="e">
        <f>$AK$2+#REF!*_xlfn.STDEV.S(ONE_LAST_QUOTE!$AJ$2:$AJ$779)</f>
        <v>#REF!</v>
      </c>
      <c r="AM99" s="1" t="e">
        <f>$AK$2-#REF!*_xlfn.STDEV.S(ONE_LAST_QUOTE!$AJ$2:$AJ$779)</f>
        <v>#REF!</v>
      </c>
      <c r="AN99" s="27">
        <f t="shared" si="41"/>
        <v>9.4634146341472078</v>
      </c>
      <c r="AO99" s="24">
        <f t="shared" si="42"/>
        <v>-10.410000000001219</v>
      </c>
      <c r="AP99" s="27">
        <f t="shared" si="43"/>
        <v>-3.8484704370181109</v>
      </c>
      <c r="AQ99" s="27" t="e">
        <f>$AP$2+#REF!*_xlfn.STDEV.S(ONE_LAST_QUOTE!$AO$2:$AO$779)</f>
        <v>#REF!</v>
      </c>
      <c r="AR99" s="27" t="e">
        <f>$AP$2-#REF!*_xlfn.STDEV.S(ONE_LAST_QUOTE!$AO$2:$AO$779)</f>
        <v>#REF!</v>
      </c>
      <c r="AT99" s="24"/>
    </row>
    <row r="100" spans="1:46" x14ac:dyDescent="0.3">
      <c r="A100" s="5">
        <v>44209</v>
      </c>
      <c r="B100" s="25">
        <v>648.1</v>
      </c>
      <c r="C100" s="25">
        <v>649.47</v>
      </c>
      <c r="D100" s="25">
        <v>0</v>
      </c>
      <c r="E100" s="25">
        <f t="shared" si="31"/>
        <v>649.47</v>
      </c>
      <c r="F100" s="25">
        <f t="shared" si="25"/>
        <v>-1.3700000000000045</v>
      </c>
      <c r="G100" s="25">
        <v>1176</v>
      </c>
      <c r="H100" s="25">
        <v>1379.25</v>
      </c>
      <c r="I100" s="26">
        <v>1382.13</v>
      </c>
      <c r="J100" s="27">
        <f t="shared" si="26"/>
        <v>-2.8800000000001091</v>
      </c>
      <c r="K100" s="25">
        <v>15759</v>
      </c>
      <c r="L100" s="25">
        <v>15769.98</v>
      </c>
      <c r="M100" s="25">
        <v>6.0000000000000567E-2</v>
      </c>
      <c r="N100" s="25">
        <f t="shared" si="27"/>
        <v>15769.92</v>
      </c>
      <c r="O100" s="25">
        <f t="shared" si="32"/>
        <v>-10.920000000000073</v>
      </c>
      <c r="P100" s="27">
        <v>27.984999999999999</v>
      </c>
      <c r="Q100" s="25">
        <v>605</v>
      </c>
      <c r="R100" s="2">
        <f t="shared" si="44"/>
        <v>127.20774729075391</v>
      </c>
      <c r="S100" s="2">
        <f t="shared" si="33"/>
        <v>128.14278744511307</v>
      </c>
      <c r="T100" s="2">
        <f t="shared" si="34"/>
        <v>128.34347585280017</v>
      </c>
      <c r="U100" s="2">
        <f t="shared" si="45"/>
        <v>95.20974381655499</v>
      </c>
      <c r="V100" s="2">
        <f t="shared" si="46"/>
        <v>145.7831325301205</v>
      </c>
      <c r="W100" s="27">
        <f t="shared" si="47"/>
        <v>7.3504969176285684E-3</v>
      </c>
      <c r="X100" s="1">
        <f t="shared" si="35"/>
        <v>9.2598848424065728E-3</v>
      </c>
      <c r="Y100" s="1" t="e">
        <f>X100+#REF!*_xlfn.STDEV.S($W$2:$W$779)</f>
        <v>#REF!</v>
      </c>
      <c r="Z100" s="1" t="e">
        <f>X100-#REF!*_xlfn.STDEV.S($W$2:$W$779)</f>
        <v>#REF!</v>
      </c>
      <c r="AA100" s="2">
        <f t="shared" si="36"/>
        <v>93.504015435915733</v>
      </c>
      <c r="AB100" s="1">
        <f t="shared" si="37"/>
        <v>-6.9245753941681834E-4</v>
      </c>
      <c r="AC100" s="1">
        <f t="shared" si="28"/>
        <v>-2.0837403138634636E-3</v>
      </c>
      <c r="AD100" s="1">
        <f t="shared" si="29"/>
        <v>1.3912827744466452E-3</v>
      </c>
      <c r="AE100" s="1">
        <f t="shared" si="30"/>
        <v>1.54982524116244E-3</v>
      </c>
      <c r="AF100" s="1" t="e">
        <f>AE100+#REF!*_xlfn.STDEV.S($AD$2:$AD$779)</f>
        <v>#REF!</v>
      </c>
      <c r="AG100" s="1" t="e">
        <f>AE100-#REF!*_xlfn.STDEV.S($AD$2:$AD$779)</f>
        <v>#REF!</v>
      </c>
      <c r="AH100" s="24">
        <f t="shared" si="24"/>
        <v>-10.920000000000073</v>
      </c>
      <c r="AI100" s="24">
        <f t="shared" si="38"/>
        <v>-2.8800000000001091</v>
      </c>
      <c r="AJ100" s="1">
        <f t="shared" si="39"/>
        <v>1.3912827744466452E-3</v>
      </c>
      <c r="AK100" s="1">
        <f t="shared" si="40"/>
        <v>1.54982524116244E-3</v>
      </c>
      <c r="AL100" s="1" t="e">
        <f>$AK$2+#REF!*_xlfn.STDEV.S(ONE_LAST_QUOTE!$AJ$2:$AJ$779)</f>
        <v>#REF!</v>
      </c>
      <c r="AM100" s="1" t="e">
        <f>$AK$2-#REF!*_xlfn.STDEV.S(ONE_LAST_QUOTE!$AJ$2:$AJ$779)</f>
        <v>#REF!</v>
      </c>
      <c r="AN100" s="27">
        <f t="shared" si="41"/>
        <v>3.7916666666665484</v>
      </c>
      <c r="AO100" s="24">
        <f t="shared" si="42"/>
        <v>-8.0399999999999636</v>
      </c>
      <c r="AP100" s="27">
        <f t="shared" si="43"/>
        <v>-3.8484704370181109</v>
      </c>
      <c r="AQ100" s="27" t="e">
        <f>$AP$2+#REF!*_xlfn.STDEV.S(ONE_LAST_QUOTE!$AO$2:$AO$779)</f>
        <v>#REF!</v>
      </c>
      <c r="AR100" s="27" t="e">
        <f>$AP$2-#REF!*_xlfn.STDEV.S(ONE_LAST_QUOTE!$AO$2:$AO$779)</f>
        <v>#REF!</v>
      </c>
      <c r="AT100" s="24"/>
    </row>
    <row r="101" spans="1:46" x14ac:dyDescent="0.3">
      <c r="A101" s="5">
        <v>44210</v>
      </c>
      <c r="B101" s="25">
        <v>651.29999999999995</v>
      </c>
      <c r="C101" s="25">
        <v>644.04999999999995</v>
      </c>
      <c r="D101" s="25">
        <v>0</v>
      </c>
      <c r="E101" s="25">
        <f t="shared" si="31"/>
        <v>644.04999999999995</v>
      </c>
      <c r="F101" s="25">
        <f t="shared" si="25"/>
        <v>7.25</v>
      </c>
      <c r="G101" s="25">
        <v>1175</v>
      </c>
      <c r="H101" s="25">
        <v>1378.25</v>
      </c>
      <c r="I101" s="26">
        <v>1378.85</v>
      </c>
      <c r="J101" s="27">
        <f t="shared" si="26"/>
        <v>-0.59999999999990905</v>
      </c>
      <c r="K101" s="25">
        <v>15727</v>
      </c>
      <c r="L101" s="25">
        <v>15707.19</v>
      </c>
      <c r="M101" s="25">
        <v>0</v>
      </c>
      <c r="N101" s="25">
        <f t="shared" si="27"/>
        <v>15707.19</v>
      </c>
      <c r="O101" s="25">
        <f t="shared" si="32"/>
        <v>19.809999999999491</v>
      </c>
      <c r="P101" s="27">
        <v>27.984000000000002</v>
      </c>
      <c r="Q101" s="25">
        <v>592</v>
      </c>
      <c r="R101" s="2">
        <f t="shared" si="44"/>
        <v>127.11551763892085</v>
      </c>
      <c r="S101" s="2">
        <f t="shared" si="33"/>
        <v>127.88258253374536</v>
      </c>
      <c r="T101" s="2">
        <f t="shared" si="34"/>
        <v>128.77549369387768</v>
      </c>
      <c r="U101" s="2">
        <f t="shared" si="45"/>
        <v>95.20634164597017</v>
      </c>
      <c r="V101" s="2">
        <f t="shared" si="46"/>
        <v>142.65060240963857</v>
      </c>
      <c r="W101" s="27">
        <f t="shared" si="47"/>
        <v>6.0343922525918359E-3</v>
      </c>
      <c r="X101" s="1">
        <f t="shared" si="35"/>
        <v>9.2598848424065728E-3</v>
      </c>
      <c r="Y101" s="1" t="e">
        <f>X101+#REF!*_xlfn.STDEV.S($W$2:$W$779)</f>
        <v>#REF!</v>
      </c>
      <c r="Z101" s="1" t="e">
        <f>X101-#REF!*_xlfn.STDEV.S($W$2:$W$779)</f>
        <v>#REF!</v>
      </c>
      <c r="AA101" s="2">
        <f t="shared" si="36"/>
        <v>76.706489482451445</v>
      </c>
      <c r="AB101" s="1">
        <f t="shared" si="37"/>
        <v>1.2612058554075866E-3</v>
      </c>
      <c r="AC101" s="1">
        <f t="shared" si="28"/>
        <v>-4.3514522972035326E-4</v>
      </c>
      <c r="AD101" s="1">
        <f t="shared" si="29"/>
        <v>1.6963510851279399E-3</v>
      </c>
      <c r="AE101" s="1">
        <f t="shared" si="30"/>
        <v>1.54982524116244E-3</v>
      </c>
      <c r="AF101" s="1" t="e">
        <f>AE101+#REF!*_xlfn.STDEV.S($AD$2:$AD$779)</f>
        <v>#REF!</v>
      </c>
      <c r="AG101" s="1" t="e">
        <f>AE101-#REF!*_xlfn.STDEV.S($AD$2:$AD$779)</f>
        <v>#REF!</v>
      </c>
      <c r="AH101" s="24">
        <f t="shared" si="24"/>
        <v>19.809999999999491</v>
      </c>
      <c r="AI101" s="24">
        <f t="shared" si="38"/>
        <v>-0.59999999999990905</v>
      </c>
      <c r="AJ101" s="1">
        <f t="shared" si="39"/>
        <v>1.6963510851279399E-3</v>
      </c>
      <c r="AK101" s="1">
        <f t="shared" si="40"/>
        <v>1.54982524116244E-3</v>
      </c>
      <c r="AL101" s="1" t="e">
        <f>$AK$2+#REF!*_xlfn.STDEV.S(ONE_LAST_QUOTE!$AJ$2:$AJ$779)</f>
        <v>#REF!</v>
      </c>
      <c r="AM101" s="1" t="e">
        <f>$AK$2-#REF!*_xlfn.STDEV.S(ONE_LAST_QUOTE!$AJ$2:$AJ$779)</f>
        <v>#REF!</v>
      </c>
      <c r="AN101" s="27">
        <f t="shared" si="41"/>
        <v>-33.016666666670822</v>
      </c>
      <c r="AO101" s="24">
        <f t="shared" si="42"/>
        <v>20.4099999999994</v>
      </c>
      <c r="AP101" s="27">
        <f t="shared" si="43"/>
        <v>-3.8484704370181109</v>
      </c>
      <c r="AQ101" s="27" t="e">
        <f>$AP$2+#REF!*_xlfn.STDEV.S(ONE_LAST_QUOTE!$AO$2:$AO$779)</f>
        <v>#REF!</v>
      </c>
      <c r="AR101" s="27" t="e">
        <f>$AP$2-#REF!*_xlfn.STDEV.S(ONE_LAST_QUOTE!$AO$2:$AO$779)</f>
        <v>#REF!</v>
      </c>
      <c r="AT101" s="24"/>
    </row>
    <row r="102" spans="1:46" x14ac:dyDescent="0.3">
      <c r="A102" s="5">
        <v>44211</v>
      </c>
      <c r="B102" s="25">
        <v>648</v>
      </c>
      <c r="C102" s="25">
        <v>644.21</v>
      </c>
      <c r="D102" s="25">
        <v>0</v>
      </c>
      <c r="E102" s="25">
        <f t="shared" si="31"/>
        <v>644.21</v>
      </c>
      <c r="F102" s="25">
        <f t="shared" si="25"/>
        <v>3.7899999999999636</v>
      </c>
      <c r="G102" s="25">
        <v>1165.25</v>
      </c>
      <c r="H102" s="25">
        <v>1368.25</v>
      </c>
      <c r="I102" s="26">
        <v>1368.55</v>
      </c>
      <c r="J102" s="27">
        <f t="shared" si="26"/>
        <v>-0.29999999999995453</v>
      </c>
      <c r="K102" s="25">
        <v>15632</v>
      </c>
      <c r="L102" s="25">
        <v>15616.39</v>
      </c>
      <c r="M102" s="25">
        <v>0</v>
      </c>
      <c r="N102" s="25">
        <f t="shared" si="27"/>
        <v>15616.39</v>
      </c>
      <c r="O102" s="25">
        <f t="shared" si="32"/>
        <v>15.610000000000582</v>
      </c>
      <c r="P102" s="27">
        <v>27.98</v>
      </c>
      <c r="Q102" s="25">
        <v>601</v>
      </c>
      <c r="R102" s="2">
        <f t="shared" si="44"/>
        <v>126.19322112059021</v>
      </c>
      <c r="S102" s="2">
        <f t="shared" si="33"/>
        <v>127.1100992031225</v>
      </c>
      <c r="T102" s="2">
        <f t="shared" si="34"/>
        <v>127.23462840759558</v>
      </c>
      <c r="U102" s="2">
        <f t="shared" si="45"/>
        <v>95.192732963630831</v>
      </c>
      <c r="V102" s="2">
        <f t="shared" si="46"/>
        <v>144.81927710843374</v>
      </c>
      <c r="W102" s="27">
        <f t="shared" si="47"/>
        <v>7.2656682695826369E-3</v>
      </c>
      <c r="X102" s="1">
        <f t="shared" si="35"/>
        <v>9.2598848424065728E-3</v>
      </c>
      <c r="Y102" s="1" t="e">
        <f>X102+#REF!*_xlfn.STDEV.S($W$2:$W$779)</f>
        <v>#REF!</v>
      </c>
      <c r="Z102" s="1" t="e">
        <f>X102-#REF!*_xlfn.STDEV.S($W$2:$W$779)</f>
        <v>#REF!</v>
      </c>
      <c r="AA102" s="2">
        <f t="shared" si="36"/>
        <v>91.687808253229264</v>
      </c>
      <c r="AB102" s="1">
        <f t="shared" si="37"/>
        <v>9.9959081452247168E-4</v>
      </c>
      <c r="AC102" s="1">
        <f t="shared" si="28"/>
        <v>-2.1921011289317491E-4</v>
      </c>
      <c r="AD102" s="1">
        <f t="shared" si="29"/>
        <v>1.2188009274156466E-3</v>
      </c>
      <c r="AE102" s="1">
        <f t="shared" si="30"/>
        <v>1.54982524116244E-3</v>
      </c>
      <c r="AF102" s="1" t="e">
        <f>AE102+#REF!*_xlfn.STDEV.S($AD$2:$AD$779)</f>
        <v>#REF!</v>
      </c>
      <c r="AG102" s="1" t="e">
        <f>AE102-#REF!*_xlfn.STDEV.S($AD$2:$AD$779)</f>
        <v>#REF!</v>
      </c>
      <c r="AH102" s="24">
        <f t="shared" si="24"/>
        <v>15.610000000000582</v>
      </c>
      <c r="AI102" s="24">
        <f t="shared" si="38"/>
        <v>-0.29999999999995453</v>
      </c>
      <c r="AJ102" s="1">
        <f t="shared" si="39"/>
        <v>1.2188009274156466E-3</v>
      </c>
      <c r="AK102" s="1">
        <f t="shared" si="40"/>
        <v>1.54982524116244E-3</v>
      </c>
      <c r="AL102" s="1" t="e">
        <f>$AK$2+#REF!*_xlfn.STDEV.S(ONE_LAST_QUOTE!$AJ$2:$AJ$779)</f>
        <v>#REF!</v>
      </c>
      <c r="AM102" s="1" t="e">
        <f>$AK$2-#REF!*_xlfn.STDEV.S(ONE_LAST_QUOTE!$AJ$2:$AJ$779)</f>
        <v>#REF!</v>
      </c>
      <c r="AN102" s="27">
        <f t="shared" si="41"/>
        <v>-52.033333333343158</v>
      </c>
      <c r="AO102" s="24">
        <f t="shared" si="42"/>
        <v>15.910000000000537</v>
      </c>
      <c r="AP102" s="27">
        <f t="shared" si="43"/>
        <v>-3.8484704370181109</v>
      </c>
      <c r="AQ102" s="27" t="e">
        <f>$AP$2+#REF!*_xlfn.STDEV.S(ONE_LAST_QUOTE!$AO$2:$AO$779)</f>
        <v>#REF!</v>
      </c>
      <c r="AR102" s="27" t="e">
        <f>$AP$2-#REF!*_xlfn.STDEV.S(ONE_LAST_QUOTE!$AO$2:$AO$779)</f>
        <v>#REF!</v>
      </c>
      <c r="AT102" s="24"/>
    </row>
    <row r="103" spans="1:46" x14ac:dyDescent="0.3">
      <c r="A103" s="5">
        <v>44214</v>
      </c>
      <c r="B103" s="25">
        <v>644.9</v>
      </c>
      <c r="C103" s="25">
        <v>645.08000000000004</v>
      </c>
      <c r="D103" s="25">
        <v>0</v>
      </c>
      <c r="E103" s="25">
        <f t="shared" si="31"/>
        <v>645.08000000000004</v>
      </c>
      <c r="F103" s="25">
        <f t="shared" si="25"/>
        <v>-0.18000000000006366</v>
      </c>
      <c r="G103" s="25">
        <v>1160</v>
      </c>
      <c r="H103" s="25">
        <v>1364</v>
      </c>
      <c r="I103" s="26">
        <v>1364.88</v>
      </c>
      <c r="J103" s="27">
        <f t="shared" si="26"/>
        <v>-0.88000000000010914</v>
      </c>
      <c r="K103" s="25">
        <v>15608</v>
      </c>
      <c r="L103" s="25">
        <v>15612</v>
      </c>
      <c r="M103" s="25">
        <v>0</v>
      </c>
      <c r="N103" s="25">
        <f t="shared" si="27"/>
        <v>15612</v>
      </c>
      <c r="O103" s="25">
        <f t="shared" si="32"/>
        <v>-4</v>
      </c>
      <c r="P103" s="27">
        <v>27.977</v>
      </c>
      <c r="Q103" s="25">
        <v>607</v>
      </c>
      <c r="R103" s="2">
        <f t="shared" si="44"/>
        <v>125.80124510029968</v>
      </c>
      <c r="S103" s="2">
        <f t="shared" si="33"/>
        <v>126.91494551959673</v>
      </c>
      <c r="T103" s="2">
        <f t="shared" si="34"/>
        <v>126.5020107655767</v>
      </c>
      <c r="U103" s="2">
        <f t="shared" si="45"/>
        <v>95.182526451876328</v>
      </c>
      <c r="V103" s="2">
        <f t="shared" si="46"/>
        <v>146.26506024096386</v>
      </c>
      <c r="W103" s="27">
        <f t="shared" si="47"/>
        <v>8.8528568887302761E-3</v>
      </c>
      <c r="X103" s="1">
        <f t="shared" si="35"/>
        <v>9.2598848424065728E-3</v>
      </c>
      <c r="Y103" s="1" t="e">
        <f>X103+#REF!*_xlfn.STDEV.S($W$2:$W$779)</f>
        <v>#REF!</v>
      </c>
      <c r="Z103" s="1" t="e">
        <f>X103-#REF!*_xlfn.STDEV.S($W$2:$W$779)</f>
        <v>#REF!</v>
      </c>
      <c r="AA103" s="2">
        <f t="shared" si="36"/>
        <v>111.37004192970466</v>
      </c>
      <c r="AB103" s="1">
        <f t="shared" si="37"/>
        <v>-2.5621316935690495E-4</v>
      </c>
      <c r="AC103" s="1">
        <f t="shared" si="28"/>
        <v>-6.4474532559646934E-4</v>
      </c>
      <c r="AD103" s="1">
        <f t="shared" si="29"/>
        <v>3.8853215623956439E-4</v>
      </c>
      <c r="AE103" s="1">
        <f t="shared" si="30"/>
        <v>1.54982524116244E-3</v>
      </c>
      <c r="AF103" s="1" t="e">
        <f>AE103+#REF!*_xlfn.STDEV.S($AD$2:$AD$779)</f>
        <v>#REF!</v>
      </c>
      <c r="AG103" s="1" t="e">
        <f>AE103-#REF!*_xlfn.STDEV.S($AD$2:$AD$779)</f>
        <v>#REF!</v>
      </c>
      <c r="AH103" s="24">
        <f t="shared" si="24"/>
        <v>-4</v>
      </c>
      <c r="AI103" s="24">
        <f t="shared" si="38"/>
        <v>-0.88000000000010914</v>
      </c>
      <c r="AJ103" s="1">
        <f t="shared" si="39"/>
        <v>3.8853215623956439E-4</v>
      </c>
      <c r="AK103" s="1">
        <f t="shared" si="40"/>
        <v>1.54982524116244E-3</v>
      </c>
      <c r="AL103" s="1" t="e">
        <f>$AK$2+#REF!*_xlfn.STDEV.S(ONE_LAST_QUOTE!$AJ$2:$AJ$779)</f>
        <v>#REF!</v>
      </c>
      <c r="AM103" s="1" t="e">
        <f>$AK$2-#REF!*_xlfn.STDEV.S(ONE_LAST_QUOTE!$AJ$2:$AJ$779)</f>
        <v>#REF!</v>
      </c>
      <c r="AN103" s="27">
        <f t="shared" si="41"/>
        <v>4.5454545454539819</v>
      </c>
      <c r="AO103" s="24">
        <f t="shared" si="42"/>
        <v>-3.1199999999998909</v>
      </c>
      <c r="AP103" s="27">
        <f t="shared" si="43"/>
        <v>-3.8484704370181109</v>
      </c>
      <c r="AQ103" s="27" t="e">
        <f>$AP$2+#REF!*_xlfn.STDEV.S(ONE_LAST_QUOTE!$AO$2:$AO$779)</f>
        <v>#REF!</v>
      </c>
      <c r="AR103" s="27" t="e">
        <f>$AP$2-#REF!*_xlfn.STDEV.S(ONE_LAST_QUOTE!$AO$2:$AO$779)</f>
        <v>#REF!</v>
      </c>
      <c r="AT103" s="24"/>
    </row>
    <row r="104" spans="1:46" x14ac:dyDescent="0.3">
      <c r="A104" s="5">
        <v>44215</v>
      </c>
      <c r="B104" s="25">
        <v>659.5</v>
      </c>
      <c r="C104" s="25">
        <v>659.56</v>
      </c>
      <c r="D104" s="25">
        <v>0</v>
      </c>
      <c r="E104" s="25">
        <f t="shared" si="31"/>
        <v>659.56</v>
      </c>
      <c r="F104" s="25">
        <f t="shared" si="25"/>
        <v>-5.999999999994543E-2</v>
      </c>
      <c r="G104" s="25">
        <v>1182.5</v>
      </c>
      <c r="H104" s="25">
        <v>1384.5</v>
      </c>
      <c r="I104" s="26">
        <v>1387.73</v>
      </c>
      <c r="J104" s="27">
        <f t="shared" si="26"/>
        <v>-3.2300000000000182</v>
      </c>
      <c r="K104" s="25">
        <v>15888</v>
      </c>
      <c r="L104" s="25">
        <v>15877.37</v>
      </c>
      <c r="M104" s="25">
        <v>0</v>
      </c>
      <c r="N104" s="25">
        <f t="shared" si="27"/>
        <v>15877.37</v>
      </c>
      <c r="O104" s="25">
        <f t="shared" si="32"/>
        <v>10.6299999999992</v>
      </c>
      <c r="P104" s="27">
        <v>27.998000000000001</v>
      </c>
      <c r="Q104" s="25">
        <v>627</v>
      </c>
      <c r="R104" s="2">
        <f t="shared" si="44"/>
        <v>127.69195296287751</v>
      </c>
      <c r="S104" s="2">
        <f t="shared" si="33"/>
        <v>129.19173849406414</v>
      </c>
      <c r="T104" s="2">
        <f t="shared" si="34"/>
        <v>129.7881944025028</v>
      </c>
      <c r="U104" s="2">
        <f t="shared" si="45"/>
        <v>95.253972034157812</v>
      </c>
      <c r="V104" s="2">
        <f t="shared" si="46"/>
        <v>151.0843373493976</v>
      </c>
      <c r="W104" s="27">
        <f t="shared" si="47"/>
        <v>1.1745341005338528E-2</v>
      </c>
      <c r="X104" s="1">
        <f t="shared" si="35"/>
        <v>9.2598848424065728E-3</v>
      </c>
      <c r="Y104" s="1" t="e">
        <f>X104+#REF!*_xlfn.STDEV.S($W$2:$W$779)</f>
        <v>#REF!</v>
      </c>
      <c r="Z104" s="1" t="e">
        <f>X104-#REF!*_xlfn.STDEV.S($W$2:$W$779)</f>
        <v>#REF!</v>
      </c>
      <c r="AA104" s="2">
        <f t="shared" si="36"/>
        <v>149.97855311866317</v>
      </c>
      <c r="AB104" s="1">
        <f t="shared" si="37"/>
        <v>6.6950634771370825E-4</v>
      </c>
      <c r="AC104" s="1">
        <f t="shared" si="28"/>
        <v>-2.3275421011291954E-3</v>
      </c>
      <c r="AD104" s="1">
        <f t="shared" si="29"/>
        <v>2.9970484488429038E-3</v>
      </c>
      <c r="AE104" s="1">
        <f t="shared" si="30"/>
        <v>1.54982524116244E-3</v>
      </c>
      <c r="AF104" s="1" t="e">
        <f>AE104+#REF!*_xlfn.STDEV.S($AD$2:$AD$779)</f>
        <v>#REF!</v>
      </c>
      <c r="AG104" s="1" t="e">
        <f>AE104-#REF!*_xlfn.STDEV.S($AD$2:$AD$779)</f>
        <v>#REF!</v>
      </c>
      <c r="AH104" s="24">
        <f t="shared" si="24"/>
        <v>10.6299999999992</v>
      </c>
      <c r="AI104" s="24">
        <f t="shared" si="38"/>
        <v>-3.2300000000000182</v>
      </c>
      <c r="AJ104" s="1">
        <f t="shared" si="39"/>
        <v>2.9970484488429038E-3</v>
      </c>
      <c r="AK104" s="1">
        <f t="shared" si="40"/>
        <v>1.54982524116244E-3</v>
      </c>
      <c r="AL104" s="1" t="e">
        <f>$AK$2+#REF!*_xlfn.STDEV.S(ONE_LAST_QUOTE!$AJ$2:$AJ$779)</f>
        <v>#REF!</v>
      </c>
      <c r="AM104" s="1" t="e">
        <f>$AK$2-#REF!*_xlfn.STDEV.S(ONE_LAST_QUOTE!$AJ$2:$AJ$779)</f>
        <v>#REF!</v>
      </c>
      <c r="AN104" s="27">
        <f t="shared" si="41"/>
        <v>-3.2910216718263592</v>
      </c>
      <c r="AO104" s="24">
        <f t="shared" si="42"/>
        <v>13.859999999999218</v>
      </c>
      <c r="AP104" s="27">
        <f t="shared" si="43"/>
        <v>-3.8484704370181109</v>
      </c>
      <c r="AQ104" s="27" t="e">
        <f>$AP$2+#REF!*_xlfn.STDEV.S(ONE_LAST_QUOTE!$AO$2:$AO$779)</f>
        <v>#REF!</v>
      </c>
      <c r="AR104" s="27" t="e">
        <f>$AP$2-#REF!*_xlfn.STDEV.S(ONE_LAST_QUOTE!$AO$2:$AO$779)</f>
        <v>#REF!</v>
      </c>
      <c r="AT104" s="24"/>
    </row>
    <row r="105" spans="1:46" x14ac:dyDescent="0.3">
      <c r="A105" s="5">
        <v>44216</v>
      </c>
      <c r="B105" s="25">
        <v>663.6</v>
      </c>
      <c r="C105" s="25">
        <v>663.53</v>
      </c>
      <c r="D105" s="25">
        <v>0</v>
      </c>
      <c r="E105" s="25">
        <f t="shared" si="31"/>
        <v>663.53</v>
      </c>
      <c r="F105" s="25">
        <f t="shared" si="25"/>
        <v>7.0000000000050022E-2</v>
      </c>
      <c r="G105" s="25">
        <v>1172.25</v>
      </c>
      <c r="H105" s="25">
        <v>1376</v>
      </c>
      <c r="I105" s="26">
        <v>1376.74</v>
      </c>
      <c r="J105" s="27">
        <f t="shared" si="26"/>
        <v>-0.74000000000000909</v>
      </c>
      <c r="K105" s="25">
        <v>15766</v>
      </c>
      <c r="L105" s="25">
        <v>15806.18</v>
      </c>
      <c r="M105" s="25">
        <v>0</v>
      </c>
      <c r="N105" s="25">
        <f t="shared" si="27"/>
        <v>15806.18</v>
      </c>
      <c r="O105" s="25">
        <f t="shared" si="32"/>
        <v>-40.180000000000291</v>
      </c>
      <c r="P105" s="27">
        <v>27.965</v>
      </c>
      <c r="Q105" s="25">
        <v>647</v>
      </c>
      <c r="R105" s="2">
        <f t="shared" si="44"/>
        <v>126.90800092229647</v>
      </c>
      <c r="S105" s="2">
        <f t="shared" si="33"/>
        <v>128.19970726947477</v>
      </c>
      <c r="T105" s="2">
        <f t="shared" si="34"/>
        <v>129.99490169016067</v>
      </c>
      <c r="U105" s="2">
        <f t="shared" si="45"/>
        <v>95.141700404858312</v>
      </c>
      <c r="V105" s="2">
        <f t="shared" si="46"/>
        <v>155.90361445783134</v>
      </c>
      <c r="W105" s="27">
        <f t="shared" si="47"/>
        <v>1.0178289294535459E-2</v>
      </c>
      <c r="X105" s="1">
        <f t="shared" si="35"/>
        <v>9.2598848424065728E-3</v>
      </c>
      <c r="Y105" s="1" t="e">
        <f>X105+#REF!*_xlfn.STDEV.S($W$2:$W$779)</f>
        <v>#REF!</v>
      </c>
      <c r="Z105" s="1" t="e">
        <f>X105-#REF!*_xlfn.STDEV.S($W$2:$W$779)</f>
        <v>#REF!</v>
      </c>
      <c r="AA105" s="2">
        <f t="shared" si="36"/>
        <v>129.17063471783052</v>
      </c>
      <c r="AB105" s="1">
        <f t="shared" si="37"/>
        <v>-2.5420436816485886E-3</v>
      </c>
      <c r="AC105" s="1">
        <f t="shared" si="28"/>
        <v>-5.375016342955163E-4</v>
      </c>
      <c r="AD105" s="1">
        <f t="shared" si="29"/>
        <v>-2.0045420473530722E-3</v>
      </c>
      <c r="AE105" s="1">
        <f t="shared" si="30"/>
        <v>1.54982524116244E-3</v>
      </c>
      <c r="AF105" s="1" t="e">
        <f>AE105+#REF!*_xlfn.STDEV.S($AD$2:$AD$779)</f>
        <v>#REF!</v>
      </c>
      <c r="AG105" s="1" t="e">
        <f>AE105-#REF!*_xlfn.STDEV.S($AD$2:$AD$779)</f>
        <v>#REF!</v>
      </c>
      <c r="AH105" s="24">
        <f t="shared" si="24"/>
        <v>-40.180000000000291</v>
      </c>
      <c r="AI105" s="24">
        <f t="shared" si="38"/>
        <v>-0.74000000000000909</v>
      </c>
      <c r="AJ105" s="1">
        <f t="shared" si="39"/>
        <v>-2.0045420473530722E-3</v>
      </c>
      <c r="AK105" s="1">
        <f t="shared" si="40"/>
        <v>1.54982524116244E-3</v>
      </c>
      <c r="AL105" s="1" t="e">
        <f>$AK$2+#REF!*_xlfn.STDEV.S(ONE_LAST_QUOTE!$AJ$2:$AJ$779)</f>
        <v>#REF!</v>
      </c>
      <c r="AM105" s="1" t="e">
        <f>$AK$2-#REF!*_xlfn.STDEV.S(ONE_LAST_QUOTE!$AJ$2:$AJ$779)</f>
        <v>#REF!</v>
      </c>
      <c r="AN105" s="27">
        <f t="shared" si="41"/>
        <v>54.297297297297021</v>
      </c>
      <c r="AO105" s="24">
        <f t="shared" si="42"/>
        <v>-39.440000000000282</v>
      </c>
      <c r="AP105" s="27">
        <f t="shared" si="43"/>
        <v>-3.8484704370181109</v>
      </c>
      <c r="AQ105" s="27" t="e">
        <f>$AP$2+#REF!*_xlfn.STDEV.S(ONE_LAST_QUOTE!$AO$2:$AO$779)</f>
        <v>#REF!</v>
      </c>
      <c r="AR105" s="27" t="e">
        <f>$AP$2-#REF!*_xlfn.STDEV.S(ONE_LAST_QUOTE!$AO$2:$AO$779)</f>
        <v>#REF!</v>
      </c>
      <c r="AT105" s="24"/>
    </row>
    <row r="106" spans="1:46" x14ac:dyDescent="0.3">
      <c r="A106" s="5">
        <v>44217</v>
      </c>
      <c r="B106" s="25">
        <v>682.4</v>
      </c>
      <c r="C106" s="25">
        <v>682.35</v>
      </c>
      <c r="D106" s="25">
        <v>0</v>
      </c>
      <c r="E106" s="25">
        <f t="shared" si="31"/>
        <v>682.35</v>
      </c>
      <c r="F106" s="25">
        <f t="shared" si="25"/>
        <v>4.9999999999954525E-2</v>
      </c>
      <c r="G106" s="25">
        <v>1200.75</v>
      </c>
      <c r="H106" s="25">
        <v>1402.75</v>
      </c>
      <c r="I106" s="26">
        <v>1405.62</v>
      </c>
      <c r="J106" s="27">
        <f t="shared" si="26"/>
        <v>-2.8699999999998909</v>
      </c>
      <c r="K106" s="25">
        <v>16125</v>
      </c>
      <c r="L106" s="25">
        <v>16153.77</v>
      </c>
      <c r="M106" s="25">
        <v>0</v>
      </c>
      <c r="N106" s="25">
        <f t="shared" si="27"/>
        <v>16153.77</v>
      </c>
      <c r="O106" s="25">
        <f t="shared" si="32"/>
        <v>-28.770000000000437</v>
      </c>
      <c r="P106" s="27">
        <v>27.949000000000002</v>
      </c>
      <c r="Q106" s="25">
        <v>673</v>
      </c>
      <c r="R106" s="2">
        <f t="shared" si="44"/>
        <v>129.37514410883094</v>
      </c>
      <c r="S106" s="2">
        <f t="shared" si="33"/>
        <v>131.11888111888118</v>
      </c>
      <c r="T106" s="2">
        <f t="shared" si="34"/>
        <v>131.83164593232306</v>
      </c>
      <c r="U106" s="2">
        <f t="shared" si="45"/>
        <v>95.087265675500987</v>
      </c>
      <c r="V106" s="2">
        <f t="shared" si="46"/>
        <v>162.1686746987952</v>
      </c>
      <c r="W106" s="27">
        <f t="shared" si="47"/>
        <v>1.3478145451056633E-2</v>
      </c>
      <c r="X106" s="1">
        <f t="shared" si="35"/>
        <v>9.2598848424065728E-3</v>
      </c>
      <c r="Y106" s="1" t="e">
        <f>X106+#REF!*_xlfn.STDEV.S($W$2:$W$779)</f>
        <v>#REF!</v>
      </c>
      <c r="Z106" s="1" t="e">
        <f>X106-#REF!*_xlfn.STDEV.S($W$2:$W$779)</f>
        <v>#REF!</v>
      </c>
      <c r="AA106" s="2">
        <f t="shared" si="36"/>
        <v>174.37370100502392</v>
      </c>
      <c r="AB106" s="1">
        <f t="shared" si="37"/>
        <v>-1.7810083961824661E-3</v>
      </c>
      <c r="AC106" s="1">
        <f t="shared" si="28"/>
        <v>-2.0418036169091869E-3</v>
      </c>
      <c r="AD106" s="1">
        <f t="shared" si="29"/>
        <v>2.6079522072672084E-4</v>
      </c>
      <c r="AE106" s="1">
        <f t="shared" si="30"/>
        <v>1.54982524116244E-3</v>
      </c>
      <c r="AF106" s="1" t="e">
        <f>AE106+#REF!*_xlfn.STDEV.S($AD$2:$AD$779)</f>
        <v>#REF!</v>
      </c>
      <c r="AG106" s="1" t="e">
        <f>AE106-#REF!*_xlfn.STDEV.S($AD$2:$AD$779)</f>
        <v>#REF!</v>
      </c>
      <c r="AH106" s="24">
        <f t="shared" si="24"/>
        <v>-28.770000000000437</v>
      </c>
      <c r="AI106" s="24">
        <f t="shared" si="38"/>
        <v>-2.8699999999998909</v>
      </c>
      <c r="AJ106" s="1">
        <f t="shared" si="39"/>
        <v>2.6079522072672084E-4</v>
      </c>
      <c r="AK106" s="1">
        <f t="shared" si="40"/>
        <v>1.54982524116244E-3</v>
      </c>
      <c r="AL106" s="1" t="e">
        <f>$AK$2+#REF!*_xlfn.STDEV.S(ONE_LAST_QUOTE!$AJ$2:$AJ$779)</f>
        <v>#REF!</v>
      </c>
      <c r="AM106" s="1" t="e">
        <f>$AK$2-#REF!*_xlfn.STDEV.S(ONE_LAST_QUOTE!$AJ$2:$AJ$779)</f>
        <v>#REF!</v>
      </c>
      <c r="AN106" s="27">
        <f t="shared" si="41"/>
        <v>10.024390243902973</v>
      </c>
      <c r="AO106" s="24">
        <f t="shared" si="42"/>
        <v>-25.900000000000546</v>
      </c>
      <c r="AP106" s="27">
        <f t="shared" si="43"/>
        <v>-3.8484704370181109</v>
      </c>
      <c r="AQ106" s="27" t="e">
        <f>$AP$2+#REF!*_xlfn.STDEV.S(ONE_LAST_QUOTE!$AO$2:$AO$779)</f>
        <v>#REF!</v>
      </c>
      <c r="AR106" s="27" t="e">
        <f>$AP$2-#REF!*_xlfn.STDEV.S(ONE_LAST_QUOTE!$AO$2:$AO$779)</f>
        <v>#REF!</v>
      </c>
      <c r="AT106" s="24"/>
    </row>
    <row r="107" spans="1:46" x14ac:dyDescent="0.3">
      <c r="A107" s="5">
        <v>44218</v>
      </c>
      <c r="B107" s="25">
        <v>667.5</v>
      </c>
      <c r="C107" s="25">
        <v>672.04</v>
      </c>
      <c r="D107" s="25">
        <v>0</v>
      </c>
      <c r="E107" s="25">
        <f t="shared" si="31"/>
        <v>672.04</v>
      </c>
      <c r="F107" s="25">
        <f t="shared" si="25"/>
        <v>-4.5399999999999636</v>
      </c>
      <c r="G107" s="25">
        <v>1195.5</v>
      </c>
      <c r="H107" s="25">
        <v>1399.75</v>
      </c>
      <c r="I107" s="26">
        <v>1400.31</v>
      </c>
      <c r="J107" s="27">
        <f t="shared" si="26"/>
        <v>-0.55999999999994543</v>
      </c>
      <c r="K107" s="25">
        <v>15977</v>
      </c>
      <c r="L107" s="25">
        <v>16019.03</v>
      </c>
      <c r="M107" s="25">
        <v>0</v>
      </c>
      <c r="N107" s="25">
        <f t="shared" si="27"/>
        <v>16019.03</v>
      </c>
      <c r="O107" s="25">
        <f t="shared" si="32"/>
        <v>-42.030000000000655</v>
      </c>
      <c r="P107" s="27">
        <v>27.952000000000002</v>
      </c>
      <c r="Q107" s="25">
        <v>649</v>
      </c>
      <c r="R107" s="2">
        <f t="shared" si="44"/>
        <v>129.09845515333174</v>
      </c>
      <c r="S107" s="2">
        <f t="shared" si="33"/>
        <v>129.91543340380557</v>
      </c>
      <c r="T107" s="2">
        <f t="shared" si="34"/>
        <v>128.25593954697126</v>
      </c>
      <c r="U107" s="2">
        <f t="shared" si="45"/>
        <v>95.097472187255491</v>
      </c>
      <c r="V107" s="2">
        <f t="shared" si="46"/>
        <v>156.38554216867473</v>
      </c>
      <c r="W107" s="27">
        <f t="shared" si="47"/>
        <v>6.3283348317646482E-3</v>
      </c>
      <c r="X107" s="1">
        <f t="shared" si="35"/>
        <v>9.2598848424065728E-3</v>
      </c>
      <c r="Y107" s="1" t="e">
        <f>X107+#REF!*_xlfn.STDEV.S($W$2:$W$779)</f>
        <v>#REF!</v>
      </c>
      <c r="Z107" s="1" t="e">
        <f>X107-#REF!*_xlfn.STDEV.S($W$2:$W$779)</f>
        <v>#REF!</v>
      </c>
      <c r="AA107" s="2">
        <f t="shared" si="36"/>
        <v>81.697825047382366</v>
      </c>
      <c r="AB107" s="1">
        <f t="shared" si="37"/>
        <v>-2.6237543721436725E-3</v>
      </c>
      <c r="AC107" s="1">
        <f t="shared" si="28"/>
        <v>-3.9991144817929275E-4</v>
      </c>
      <c r="AD107" s="1">
        <f t="shared" si="29"/>
        <v>-2.2238429239643796E-3</v>
      </c>
      <c r="AE107" s="1">
        <f t="shared" si="30"/>
        <v>1.54982524116244E-3</v>
      </c>
      <c r="AF107" s="1" t="e">
        <f>AE107+#REF!*_xlfn.STDEV.S($AD$2:$AD$779)</f>
        <v>#REF!</v>
      </c>
      <c r="AG107" s="1" t="e">
        <f>AE107-#REF!*_xlfn.STDEV.S($AD$2:$AD$779)</f>
        <v>#REF!</v>
      </c>
      <c r="AH107" s="24">
        <f t="shared" si="24"/>
        <v>-42.030000000000655</v>
      </c>
      <c r="AI107" s="24">
        <f t="shared" si="38"/>
        <v>-0.55999999999994543</v>
      </c>
      <c r="AJ107" s="1">
        <f t="shared" si="39"/>
        <v>-2.2238429239643796E-3</v>
      </c>
      <c r="AK107" s="1">
        <f t="shared" si="40"/>
        <v>1.54982524116244E-3</v>
      </c>
      <c r="AL107" s="1" t="e">
        <f>$AK$2+#REF!*_xlfn.STDEV.S(ONE_LAST_QUOTE!$AJ$2:$AJ$779)</f>
        <v>#REF!</v>
      </c>
      <c r="AM107" s="1" t="e">
        <f>$AK$2-#REF!*_xlfn.STDEV.S(ONE_LAST_QUOTE!$AJ$2:$AJ$779)</f>
        <v>#REF!</v>
      </c>
      <c r="AN107" s="27">
        <f t="shared" si="41"/>
        <v>75.053571428579914</v>
      </c>
      <c r="AO107" s="24">
        <f t="shared" si="42"/>
        <v>-41.470000000000709</v>
      </c>
      <c r="AP107" s="27">
        <f t="shared" si="43"/>
        <v>-3.8484704370181109</v>
      </c>
      <c r="AQ107" s="27" t="e">
        <f>$AP$2+#REF!*_xlfn.STDEV.S(ONE_LAST_QUOTE!$AO$2:$AO$779)</f>
        <v>#REF!</v>
      </c>
      <c r="AR107" s="27" t="e">
        <f>$AP$2-#REF!*_xlfn.STDEV.S(ONE_LAST_QUOTE!$AO$2:$AO$779)</f>
        <v>#REF!</v>
      </c>
      <c r="AT107" s="24"/>
    </row>
    <row r="108" spans="1:46" x14ac:dyDescent="0.3">
      <c r="A108" s="5">
        <v>44221</v>
      </c>
      <c r="B108" s="25">
        <v>664.6</v>
      </c>
      <c r="C108" s="25">
        <v>666.02</v>
      </c>
      <c r="D108" s="25">
        <v>0</v>
      </c>
      <c r="E108" s="25">
        <f t="shared" si="31"/>
        <v>666.02</v>
      </c>
      <c r="F108" s="25">
        <f t="shared" si="25"/>
        <v>-1.4199999999999591</v>
      </c>
      <c r="G108" s="25">
        <v>1194.25</v>
      </c>
      <c r="H108" s="25">
        <v>1397</v>
      </c>
      <c r="I108" s="26">
        <v>1399.27</v>
      </c>
      <c r="J108" s="27">
        <f t="shared" si="26"/>
        <v>-2.2699999999999818</v>
      </c>
      <c r="K108" s="25">
        <v>15911</v>
      </c>
      <c r="L108" s="25">
        <v>15946.54</v>
      </c>
      <c r="M108" s="25">
        <v>0</v>
      </c>
      <c r="N108" s="25">
        <f t="shared" si="27"/>
        <v>15946.54</v>
      </c>
      <c r="O108" s="25">
        <f t="shared" si="32"/>
        <v>-35.540000000000873</v>
      </c>
      <c r="P108" s="27">
        <v>27.983000000000001</v>
      </c>
      <c r="Q108" s="25">
        <v>633</v>
      </c>
      <c r="R108" s="2">
        <f t="shared" si="44"/>
        <v>128.84482361079083</v>
      </c>
      <c r="S108" s="2">
        <f t="shared" si="33"/>
        <v>129.37876077410968</v>
      </c>
      <c r="T108" s="2">
        <f t="shared" si="34"/>
        <v>129.35100680175159</v>
      </c>
      <c r="U108" s="2">
        <f t="shared" si="45"/>
        <v>95.202939475385321</v>
      </c>
      <c r="V108" s="2">
        <f t="shared" si="46"/>
        <v>152.53012048192775</v>
      </c>
      <c r="W108" s="27">
        <f t="shared" si="47"/>
        <v>4.1440327081494477E-3</v>
      </c>
      <c r="X108" s="1">
        <f t="shared" si="35"/>
        <v>9.2598848424065728E-3</v>
      </c>
      <c r="Y108" s="1" t="e">
        <f>X108+#REF!*_xlfn.STDEV.S($W$2:$W$779)</f>
        <v>#REF!</v>
      </c>
      <c r="Z108" s="1" t="e">
        <f>X108-#REF!*_xlfn.STDEV.S($W$2:$W$779)</f>
        <v>#REF!</v>
      </c>
      <c r="AA108" s="2">
        <f t="shared" si="36"/>
        <v>53.393716331885344</v>
      </c>
      <c r="AB108" s="1">
        <f t="shared" si="37"/>
        <v>-2.2286966326238089E-3</v>
      </c>
      <c r="AC108" s="1">
        <f t="shared" si="28"/>
        <v>-1.6222744716887963E-3</v>
      </c>
      <c r="AD108" s="1">
        <f t="shared" si="29"/>
        <v>-6.0642216093501262E-4</v>
      </c>
      <c r="AE108" s="1">
        <f t="shared" si="30"/>
        <v>1.54982524116244E-3</v>
      </c>
      <c r="AF108" s="1" t="e">
        <f>AE108+#REF!*_xlfn.STDEV.S($AD$2:$AD$779)</f>
        <v>#REF!</v>
      </c>
      <c r="AG108" s="1" t="e">
        <f>AE108-#REF!*_xlfn.STDEV.S($AD$2:$AD$779)</f>
        <v>#REF!</v>
      </c>
      <c r="AH108" s="24">
        <f t="shared" si="24"/>
        <v>-35.540000000000873</v>
      </c>
      <c r="AI108" s="24">
        <f t="shared" si="38"/>
        <v>-2.2699999999999818</v>
      </c>
      <c r="AJ108" s="1">
        <f t="shared" si="39"/>
        <v>-6.0642216093501262E-4</v>
      </c>
      <c r="AK108" s="1">
        <f t="shared" si="40"/>
        <v>1.54982524116244E-3</v>
      </c>
      <c r="AL108" s="1" t="e">
        <f>$AK$2+#REF!*_xlfn.STDEV.S(ONE_LAST_QUOTE!$AJ$2:$AJ$779)</f>
        <v>#REF!</v>
      </c>
      <c r="AM108" s="1" t="e">
        <f>$AK$2-#REF!*_xlfn.STDEV.S(ONE_LAST_QUOTE!$AJ$2:$AJ$779)</f>
        <v>#REF!</v>
      </c>
      <c r="AN108" s="27">
        <f t="shared" si="41"/>
        <v>15.656387665198748</v>
      </c>
      <c r="AO108" s="24">
        <f t="shared" si="42"/>
        <v>-33.270000000000891</v>
      </c>
      <c r="AP108" s="27">
        <f t="shared" si="43"/>
        <v>-3.8484704370181109</v>
      </c>
      <c r="AQ108" s="27" t="e">
        <f>$AP$2+#REF!*_xlfn.STDEV.S(ONE_LAST_QUOTE!$AO$2:$AO$779)</f>
        <v>#REF!</v>
      </c>
      <c r="AR108" s="27" t="e">
        <f>$AP$2-#REF!*_xlfn.STDEV.S(ONE_LAST_QUOTE!$AO$2:$AO$779)</f>
        <v>#REF!</v>
      </c>
      <c r="AT108" s="24"/>
    </row>
    <row r="109" spans="1:46" x14ac:dyDescent="0.3">
      <c r="A109" s="5">
        <v>44222</v>
      </c>
      <c r="B109" s="25">
        <v>654</v>
      </c>
      <c r="C109" s="25">
        <v>651.91999999999996</v>
      </c>
      <c r="D109" s="25">
        <v>0</v>
      </c>
      <c r="E109" s="25">
        <f t="shared" si="31"/>
        <v>651.91999999999996</v>
      </c>
      <c r="F109" s="25">
        <f t="shared" si="25"/>
        <v>2.0800000000000409</v>
      </c>
      <c r="G109" s="25">
        <v>1171.25</v>
      </c>
      <c r="H109" s="25">
        <v>1373.75</v>
      </c>
      <c r="I109" s="26">
        <v>1373.16</v>
      </c>
      <c r="J109" s="27">
        <f t="shared" si="26"/>
        <v>0.58999999999991815</v>
      </c>
      <c r="K109" s="25">
        <v>15628</v>
      </c>
      <c r="L109" s="25">
        <v>15658.85</v>
      </c>
      <c r="M109" s="25">
        <v>0</v>
      </c>
      <c r="N109" s="25">
        <f t="shared" si="27"/>
        <v>15658.85</v>
      </c>
      <c r="O109" s="25">
        <f t="shared" si="32"/>
        <v>-30.850000000000364</v>
      </c>
      <c r="P109" s="27">
        <v>27.997</v>
      </c>
      <c r="Q109" s="25">
        <v>617</v>
      </c>
      <c r="R109" s="2">
        <f t="shared" si="44"/>
        <v>126.70048420567208</v>
      </c>
      <c r="S109" s="2">
        <f t="shared" si="33"/>
        <v>127.07757358920156</v>
      </c>
      <c r="T109" s="2">
        <f t="shared" si="34"/>
        <v>127.3152415682632</v>
      </c>
      <c r="U109" s="2">
        <f t="shared" si="45"/>
        <v>95.250569863572977</v>
      </c>
      <c r="V109" s="2">
        <f t="shared" si="46"/>
        <v>148.67469879518077</v>
      </c>
      <c r="W109" s="27">
        <f t="shared" si="47"/>
        <v>2.9762268541717596E-3</v>
      </c>
      <c r="X109" s="1">
        <f t="shared" si="35"/>
        <v>9.2598848424065728E-3</v>
      </c>
      <c r="Y109" s="1" t="e">
        <f>X109+#REF!*_xlfn.STDEV.S($W$2:$W$779)</f>
        <v>#REF!</v>
      </c>
      <c r="Z109" s="1" t="e">
        <f>X109-#REF!*_xlfn.STDEV.S($W$2:$W$779)</f>
        <v>#REF!</v>
      </c>
      <c r="AA109" s="2">
        <f t="shared" si="36"/>
        <v>37.708938352947996</v>
      </c>
      <c r="AB109" s="1">
        <f t="shared" si="37"/>
        <v>-1.9701319062383487E-3</v>
      </c>
      <c r="AC109" s="1">
        <f t="shared" si="28"/>
        <v>4.2966588015957215E-4</v>
      </c>
      <c r="AD109" s="1">
        <f t="shared" si="29"/>
        <v>-2.3997977863979207E-3</v>
      </c>
      <c r="AE109" s="1">
        <f t="shared" si="30"/>
        <v>1.54982524116244E-3</v>
      </c>
      <c r="AF109" s="1" t="e">
        <f>AE109+#REF!*_xlfn.STDEV.S($AD$2:$AD$779)</f>
        <v>#REF!</v>
      </c>
      <c r="AG109" s="1" t="e">
        <f>AE109-#REF!*_xlfn.STDEV.S($AD$2:$AD$779)</f>
        <v>#REF!</v>
      </c>
      <c r="AH109" s="24">
        <f t="shared" si="24"/>
        <v>-30.850000000000364</v>
      </c>
      <c r="AI109" s="24">
        <f t="shared" si="38"/>
        <v>0.58999999999991815</v>
      </c>
      <c r="AJ109" s="1">
        <f t="shared" si="39"/>
        <v>-2.3997977863979207E-3</v>
      </c>
      <c r="AK109" s="1">
        <f t="shared" si="40"/>
        <v>1.54982524116244E-3</v>
      </c>
      <c r="AL109" s="1" t="e">
        <f>$AK$2+#REF!*_xlfn.STDEV.S(ONE_LAST_QUOTE!$AJ$2:$AJ$779)</f>
        <v>#REF!</v>
      </c>
      <c r="AM109" s="1" t="e">
        <f>$AK$2-#REF!*_xlfn.STDEV.S(ONE_LAST_QUOTE!$AJ$2:$AJ$779)</f>
        <v>#REF!</v>
      </c>
      <c r="AN109" s="27">
        <f t="shared" si="41"/>
        <v>-52.288135593228212</v>
      </c>
      <c r="AO109" s="24">
        <f t="shared" si="42"/>
        <v>-31.440000000000282</v>
      </c>
      <c r="AP109" s="27">
        <f t="shared" si="43"/>
        <v>-3.8484704370181109</v>
      </c>
      <c r="AQ109" s="27" t="e">
        <f>$AP$2+#REF!*_xlfn.STDEV.S(ONE_LAST_QUOTE!$AO$2:$AO$779)</f>
        <v>#REF!</v>
      </c>
      <c r="AR109" s="27" t="e">
        <f>$AP$2-#REF!*_xlfn.STDEV.S(ONE_LAST_QUOTE!$AO$2:$AO$779)</f>
        <v>#REF!</v>
      </c>
      <c r="AT109" s="24"/>
    </row>
    <row r="110" spans="1:46" x14ac:dyDescent="0.3">
      <c r="A110" s="5">
        <v>44223</v>
      </c>
      <c r="B110" s="25">
        <v>651.4</v>
      </c>
      <c r="C110" s="25">
        <v>653.09</v>
      </c>
      <c r="D110" s="25">
        <v>0</v>
      </c>
      <c r="E110" s="25">
        <f t="shared" si="31"/>
        <v>653.09</v>
      </c>
      <c r="F110" s="25">
        <f t="shared" si="25"/>
        <v>-1.6900000000000546</v>
      </c>
      <c r="G110" s="25">
        <v>1174.75</v>
      </c>
      <c r="H110" s="25">
        <v>1379</v>
      </c>
      <c r="I110" s="26">
        <v>1379.04</v>
      </c>
      <c r="J110" s="27">
        <f t="shared" si="26"/>
        <v>-3.999999999996362E-2</v>
      </c>
      <c r="K110" s="25">
        <v>15657</v>
      </c>
      <c r="L110" s="25">
        <v>15701.45</v>
      </c>
      <c r="M110" s="25">
        <v>0</v>
      </c>
      <c r="N110" s="25">
        <f t="shared" si="27"/>
        <v>15701.45</v>
      </c>
      <c r="O110" s="25">
        <f t="shared" si="32"/>
        <v>-44.450000000000728</v>
      </c>
      <c r="P110" s="27">
        <v>27.972999999999999</v>
      </c>
      <c r="Q110" s="25">
        <v>615</v>
      </c>
      <c r="R110" s="2">
        <f t="shared" si="44"/>
        <v>127.18468987779568</v>
      </c>
      <c r="S110" s="2">
        <f t="shared" si="33"/>
        <v>127.31338429012852</v>
      </c>
      <c r="T110" s="2">
        <f t="shared" si="34"/>
        <v>126.57237222630872</v>
      </c>
      <c r="U110" s="2">
        <f t="shared" si="45"/>
        <v>95.168917769536989</v>
      </c>
      <c r="V110" s="2">
        <f t="shared" si="46"/>
        <v>148.19277108433741</v>
      </c>
      <c r="W110" s="27">
        <f t="shared" si="47"/>
        <v>1.0118703159673892E-3</v>
      </c>
      <c r="X110" s="1">
        <f t="shared" si="35"/>
        <v>9.2598848424065728E-3</v>
      </c>
      <c r="Y110" s="1" t="e">
        <f>X110+#REF!*_xlfn.STDEV.S($W$2:$W$779)</f>
        <v>#REF!</v>
      </c>
      <c r="Z110" s="1" t="e">
        <f>X110-#REF!*_xlfn.STDEV.S($W$2:$W$779)</f>
        <v>#REF!</v>
      </c>
      <c r="AA110" s="2">
        <f t="shared" si="36"/>
        <v>12.869441233284817</v>
      </c>
      <c r="AB110" s="1">
        <f t="shared" si="37"/>
        <v>-2.830948734034164E-3</v>
      </c>
      <c r="AC110" s="1">
        <f t="shared" si="28"/>
        <v>-2.9005685114256018E-5</v>
      </c>
      <c r="AD110" s="1">
        <f t="shared" si="29"/>
        <v>-2.8019430489199079E-3</v>
      </c>
      <c r="AE110" s="1">
        <f t="shared" si="30"/>
        <v>1.54982524116244E-3</v>
      </c>
      <c r="AF110" s="1" t="e">
        <f>AE110+#REF!*_xlfn.STDEV.S($AD$2:$AD$779)</f>
        <v>#REF!</v>
      </c>
      <c r="AG110" s="1" t="e">
        <f>AE110-#REF!*_xlfn.STDEV.S($AD$2:$AD$779)</f>
        <v>#REF!</v>
      </c>
      <c r="AH110" s="24">
        <f t="shared" si="24"/>
        <v>-44.450000000000728</v>
      </c>
      <c r="AI110" s="24">
        <f t="shared" si="38"/>
        <v>-3.999999999996362E-2</v>
      </c>
      <c r="AJ110" s="1">
        <f t="shared" si="39"/>
        <v>-2.8019430489199079E-3</v>
      </c>
      <c r="AK110" s="1">
        <f t="shared" si="40"/>
        <v>1.54982524116244E-3</v>
      </c>
      <c r="AL110" s="1" t="e">
        <f>$AK$2+#REF!*_xlfn.STDEV.S(ONE_LAST_QUOTE!$AJ$2:$AJ$779)</f>
        <v>#REF!</v>
      </c>
      <c r="AM110" s="1" t="e">
        <f>$AK$2-#REF!*_xlfn.STDEV.S(ONE_LAST_QUOTE!$AJ$2:$AJ$779)</f>
        <v>#REF!</v>
      </c>
      <c r="AN110" s="27">
        <f t="shared" si="41"/>
        <v>1111.2500000010289</v>
      </c>
      <c r="AO110" s="24">
        <f t="shared" si="42"/>
        <v>-44.410000000000764</v>
      </c>
      <c r="AP110" s="27">
        <f t="shared" si="43"/>
        <v>-3.8484704370181109</v>
      </c>
      <c r="AQ110" s="27" t="e">
        <f>$AP$2+#REF!*_xlfn.STDEV.S(ONE_LAST_QUOTE!$AO$2:$AO$779)</f>
        <v>#REF!</v>
      </c>
      <c r="AR110" s="27" t="e">
        <f>$AP$2-#REF!*_xlfn.STDEV.S(ONE_LAST_QUOTE!$AO$2:$AO$779)</f>
        <v>#REF!</v>
      </c>
      <c r="AT110" s="24"/>
    </row>
    <row r="111" spans="1:46" x14ac:dyDescent="0.3">
      <c r="A111" s="5">
        <v>44224</v>
      </c>
      <c r="B111" s="25">
        <v>638.9</v>
      </c>
      <c r="C111" s="25">
        <v>639.72</v>
      </c>
      <c r="D111" s="25">
        <v>0</v>
      </c>
      <c r="E111" s="25">
        <f t="shared" si="31"/>
        <v>639.72</v>
      </c>
      <c r="F111" s="25">
        <f t="shared" si="25"/>
        <v>-0.82000000000005002</v>
      </c>
      <c r="G111" s="25">
        <v>1150.5</v>
      </c>
      <c r="H111" s="25">
        <v>1351.53</v>
      </c>
      <c r="I111" s="26">
        <v>1352.77</v>
      </c>
      <c r="J111" s="27">
        <f t="shared" si="26"/>
        <v>-1.2400000000000091</v>
      </c>
      <c r="K111" s="25">
        <v>15382</v>
      </c>
      <c r="L111" s="25">
        <v>15415.88</v>
      </c>
      <c r="M111" s="25">
        <v>0</v>
      </c>
      <c r="N111" s="25">
        <f t="shared" si="27"/>
        <v>15415.88</v>
      </c>
      <c r="O111" s="25">
        <f t="shared" si="32"/>
        <v>-33.8799999999992</v>
      </c>
      <c r="P111" s="27">
        <v>27.99</v>
      </c>
      <c r="Q111" s="25">
        <v>601</v>
      </c>
      <c r="R111" s="2">
        <f t="shared" si="44"/>
        <v>124.65114134194141</v>
      </c>
      <c r="S111" s="2">
        <f t="shared" si="33"/>
        <v>125.07724833306233</v>
      </c>
      <c r="T111" s="2">
        <f t="shared" si="34"/>
        <v>124.87031197875824</v>
      </c>
      <c r="U111" s="2">
        <f t="shared" si="45"/>
        <v>95.226754669479135</v>
      </c>
      <c r="V111" s="2">
        <f t="shared" si="46"/>
        <v>144.81927710843379</v>
      </c>
      <c r="W111" s="27">
        <f t="shared" si="47"/>
        <v>3.4183962259279888E-3</v>
      </c>
      <c r="X111" s="1">
        <f t="shared" si="35"/>
        <v>9.2598848424065728E-3</v>
      </c>
      <c r="Y111" s="1" t="e">
        <f>X111+#REF!*_xlfn.STDEV.S($W$2:$W$779)</f>
        <v>#REF!</v>
      </c>
      <c r="Z111" s="1" t="e">
        <f>X111-#REF!*_xlfn.STDEV.S($W$2:$W$779)</f>
        <v>#REF!</v>
      </c>
      <c r="AA111" s="2">
        <f t="shared" si="36"/>
        <v>42.610699112091766</v>
      </c>
      <c r="AB111" s="1">
        <f t="shared" si="37"/>
        <v>-2.197733765441817E-3</v>
      </c>
      <c r="AC111" s="1">
        <f t="shared" si="28"/>
        <v>-9.1663771372813496E-4</v>
      </c>
      <c r="AD111" s="1">
        <f t="shared" si="29"/>
        <v>-1.2810960517136822E-3</v>
      </c>
      <c r="AE111" s="1">
        <f t="shared" si="30"/>
        <v>1.54982524116244E-3</v>
      </c>
      <c r="AF111" s="1" t="e">
        <f>AE111+#REF!*_xlfn.STDEV.S($AD$2:$AD$779)</f>
        <v>#REF!</v>
      </c>
      <c r="AG111" s="1" t="e">
        <f>AE111-#REF!*_xlfn.STDEV.S($AD$2:$AD$779)</f>
        <v>#REF!</v>
      </c>
      <c r="AH111" s="24">
        <f t="shared" si="24"/>
        <v>-33.8799999999992</v>
      </c>
      <c r="AI111" s="24">
        <f t="shared" si="38"/>
        <v>-1.2400000000000091</v>
      </c>
      <c r="AJ111" s="1">
        <f t="shared" si="39"/>
        <v>-1.2810960517136822E-3</v>
      </c>
      <c r="AK111" s="1">
        <f t="shared" si="40"/>
        <v>1.54982524116244E-3</v>
      </c>
      <c r="AL111" s="1" t="e">
        <f>$AK$2+#REF!*_xlfn.STDEV.S(ONE_LAST_QUOTE!$AJ$2:$AJ$779)</f>
        <v>#REF!</v>
      </c>
      <c r="AM111" s="1" t="e">
        <f>$AK$2-#REF!*_xlfn.STDEV.S(ONE_LAST_QUOTE!$AJ$2:$AJ$779)</f>
        <v>#REF!</v>
      </c>
      <c r="AN111" s="27">
        <f t="shared" si="41"/>
        <v>27.322580645160443</v>
      </c>
      <c r="AO111" s="24">
        <f t="shared" si="42"/>
        <v>-32.639999999999191</v>
      </c>
      <c r="AP111" s="27">
        <f t="shared" si="43"/>
        <v>-3.8484704370181109</v>
      </c>
      <c r="AQ111" s="27" t="e">
        <f>$AP$2+#REF!*_xlfn.STDEV.S(ONE_LAST_QUOTE!$AO$2:$AO$779)</f>
        <v>#REF!</v>
      </c>
      <c r="AR111" s="27" t="e">
        <f>$AP$2-#REF!*_xlfn.STDEV.S(ONE_LAST_QUOTE!$AO$2:$AO$779)</f>
        <v>#REF!</v>
      </c>
      <c r="AT111" s="24"/>
    </row>
    <row r="112" spans="1:46" x14ac:dyDescent="0.3">
      <c r="A112" s="5">
        <v>44225</v>
      </c>
      <c r="B112" s="25">
        <v>629.1</v>
      </c>
      <c r="C112" s="25">
        <v>627.82000000000005</v>
      </c>
      <c r="D112" s="25">
        <v>0</v>
      </c>
      <c r="E112" s="25">
        <f t="shared" si="31"/>
        <v>627.82000000000005</v>
      </c>
      <c r="F112" s="25">
        <f t="shared" si="25"/>
        <v>1.2799999999999727</v>
      </c>
      <c r="G112" s="25">
        <v>1124.25</v>
      </c>
      <c r="H112" s="25">
        <v>1322.75</v>
      </c>
      <c r="I112" s="26">
        <v>1326.5</v>
      </c>
      <c r="J112" s="27">
        <f t="shared" si="26"/>
        <v>-3.75</v>
      </c>
      <c r="K112" s="25">
        <v>15070</v>
      </c>
      <c r="L112" s="25">
        <v>15138.31</v>
      </c>
      <c r="M112" s="25">
        <v>0</v>
      </c>
      <c r="N112" s="25">
        <f t="shared" si="27"/>
        <v>15138.31</v>
      </c>
      <c r="O112" s="25">
        <f t="shared" si="32"/>
        <v>-68.309999999999491</v>
      </c>
      <c r="P112" s="27">
        <v>28.001000000000001</v>
      </c>
      <c r="Q112" s="25">
        <v>591</v>
      </c>
      <c r="R112" s="2">
        <f t="shared" si="44"/>
        <v>121.99677196218583</v>
      </c>
      <c r="S112" s="2">
        <f t="shared" si="33"/>
        <v>122.54025044722724</v>
      </c>
      <c r="T112" s="2">
        <f t="shared" si="34"/>
        <v>123.15870547242059</v>
      </c>
      <c r="U112" s="2">
        <f t="shared" si="45"/>
        <v>95.264178545912301</v>
      </c>
      <c r="V112" s="2">
        <f t="shared" si="46"/>
        <v>142.40963855421694</v>
      </c>
      <c r="W112" s="27">
        <f t="shared" si="47"/>
        <v>4.4548595532500901E-3</v>
      </c>
      <c r="X112" s="1">
        <f t="shared" si="35"/>
        <v>9.2598848424065728E-3</v>
      </c>
      <c r="Y112" s="1" t="e">
        <f>X112+#REF!*_xlfn.STDEV.S($W$2:$W$779)</f>
        <v>#REF!</v>
      </c>
      <c r="Z112" s="1" t="e">
        <f>X112-#REF!*_xlfn.STDEV.S($W$2:$W$779)</f>
        <v>#REF!</v>
      </c>
      <c r="AA112" s="2">
        <f t="shared" si="36"/>
        <v>54.347848504140472</v>
      </c>
      <c r="AB112" s="1">
        <f t="shared" si="37"/>
        <v>-4.5123927307605333E-3</v>
      </c>
      <c r="AC112" s="1">
        <f t="shared" si="28"/>
        <v>-2.8269883151149644E-3</v>
      </c>
      <c r="AD112" s="1">
        <f t="shared" si="29"/>
        <v>-1.6854044156455689E-3</v>
      </c>
      <c r="AE112" s="1">
        <f t="shared" si="30"/>
        <v>1.54982524116244E-3</v>
      </c>
      <c r="AF112" s="1" t="e">
        <f>AE112+#REF!*_xlfn.STDEV.S($AD$2:$AD$779)</f>
        <v>#REF!</v>
      </c>
      <c r="AG112" s="1" t="e">
        <f>AE112-#REF!*_xlfn.STDEV.S($AD$2:$AD$779)</f>
        <v>#REF!</v>
      </c>
      <c r="AH112" s="24">
        <f t="shared" si="24"/>
        <v>-68.309999999999491</v>
      </c>
      <c r="AI112" s="24">
        <f t="shared" si="38"/>
        <v>-3.75</v>
      </c>
      <c r="AJ112" s="1">
        <f t="shared" si="39"/>
        <v>-1.6854044156455689E-3</v>
      </c>
      <c r="AK112" s="1">
        <f t="shared" si="40"/>
        <v>1.54982524116244E-3</v>
      </c>
      <c r="AL112" s="1" t="e">
        <f>$AK$2+#REF!*_xlfn.STDEV.S(ONE_LAST_QUOTE!$AJ$2:$AJ$779)</f>
        <v>#REF!</v>
      </c>
      <c r="AM112" s="1" t="e">
        <f>$AK$2-#REF!*_xlfn.STDEV.S(ONE_LAST_QUOTE!$AJ$2:$AJ$779)</f>
        <v>#REF!</v>
      </c>
      <c r="AN112" s="27">
        <f t="shared" si="41"/>
        <v>18.215999999999863</v>
      </c>
      <c r="AO112" s="24">
        <f t="shared" si="42"/>
        <v>-64.559999999999491</v>
      </c>
      <c r="AP112" s="27">
        <f t="shared" si="43"/>
        <v>-3.8484704370181109</v>
      </c>
      <c r="AQ112" s="27" t="e">
        <f>$AP$2+#REF!*_xlfn.STDEV.S(ONE_LAST_QUOTE!$AO$2:$AO$779)</f>
        <v>#REF!</v>
      </c>
      <c r="AR112" s="27" t="e">
        <f>$AP$2-#REF!*_xlfn.STDEV.S(ONE_LAST_QUOTE!$AO$2:$AO$779)</f>
        <v>#REF!</v>
      </c>
      <c r="AT112" s="24"/>
    </row>
    <row r="113" spans="1:46" x14ac:dyDescent="0.3">
      <c r="A113" s="5">
        <v>44228</v>
      </c>
      <c r="B113" s="25">
        <v>640.1</v>
      </c>
      <c r="C113" s="25">
        <v>642.96</v>
      </c>
      <c r="D113" s="25">
        <v>0</v>
      </c>
      <c r="E113" s="25">
        <f t="shared" si="31"/>
        <v>642.96</v>
      </c>
      <c r="F113" s="25">
        <f t="shared" si="25"/>
        <v>-2.8600000000000136</v>
      </c>
      <c r="G113" s="25">
        <v>1147.25</v>
      </c>
      <c r="H113" s="25">
        <v>1346.75</v>
      </c>
      <c r="I113" s="26">
        <v>1350.87</v>
      </c>
      <c r="J113" s="27">
        <f t="shared" si="26"/>
        <v>-4.1199999999998909</v>
      </c>
      <c r="K113" s="25">
        <v>15362</v>
      </c>
      <c r="L113" s="25">
        <v>15410.09</v>
      </c>
      <c r="M113" s="25">
        <v>0</v>
      </c>
      <c r="N113" s="25">
        <f t="shared" si="27"/>
        <v>15410.09</v>
      </c>
      <c r="O113" s="25">
        <f t="shared" si="32"/>
        <v>-48.090000000000146</v>
      </c>
      <c r="P113" s="27">
        <v>28.007999999999999</v>
      </c>
      <c r="Q113" s="25">
        <v>611</v>
      </c>
      <c r="R113" s="2">
        <f t="shared" si="44"/>
        <v>124.21028360617939</v>
      </c>
      <c r="S113" s="2">
        <f t="shared" si="33"/>
        <v>124.91462026345751</v>
      </c>
      <c r="T113" s="2">
        <f t="shared" si="34"/>
        <v>124.682903053998</v>
      </c>
      <c r="U113" s="2">
        <f t="shared" si="45"/>
        <v>95.287993740006115</v>
      </c>
      <c r="V113" s="2">
        <f t="shared" si="46"/>
        <v>147.22891566265068</v>
      </c>
      <c r="W113" s="27">
        <f t="shared" si="47"/>
        <v>5.6705180668557009E-3</v>
      </c>
      <c r="X113" s="1">
        <f t="shared" si="35"/>
        <v>9.2598848424065728E-3</v>
      </c>
      <c r="Y113" s="1" t="e">
        <f>X113+#REF!*_xlfn.STDEV.S($W$2:$W$779)</f>
        <v>#REF!</v>
      </c>
      <c r="Z113" s="1" t="e">
        <f>X113-#REF!*_xlfn.STDEV.S($W$2:$W$779)</f>
        <v>#REF!</v>
      </c>
      <c r="AA113" s="2">
        <f t="shared" si="36"/>
        <v>70.433665727811956</v>
      </c>
      <c r="AB113" s="1">
        <f t="shared" si="37"/>
        <v>-3.1206826176875114E-3</v>
      </c>
      <c r="AC113" s="1">
        <f t="shared" si="28"/>
        <v>-3.0498863695247441E-3</v>
      </c>
      <c r="AD113" s="1">
        <f t="shared" si="29"/>
        <v>-7.0796248162767385E-5</v>
      </c>
      <c r="AE113" s="1">
        <f t="shared" si="30"/>
        <v>1.54982524116244E-3</v>
      </c>
      <c r="AF113" s="1" t="e">
        <f>AE113+#REF!*_xlfn.STDEV.S($AD$2:$AD$779)</f>
        <v>#REF!</v>
      </c>
      <c r="AG113" s="1" t="e">
        <f>AE113-#REF!*_xlfn.STDEV.S($AD$2:$AD$779)</f>
        <v>#REF!</v>
      </c>
      <c r="AH113" s="24">
        <f t="shared" si="24"/>
        <v>-48.090000000000146</v>
      </c>
      <c r="AI113" s="24">
        <f t="shared" si="38"/>
        <v>-4.1199999999998909</v>
      </c>
      <c r="AJ113" s="1">
        <f t="shared" si="39"/>
        <v>-7.0796248162767385E-5</v>
      </c>
      <c r="AK113" s="1">
        <f t="shared" si="40"/>
        <v>1.54982524116244E-3</v>
      </c>
      <c r="AL113" s="1" t="e">
        <f>$AK$2+#REF!*_xlfn.STDEV.S(ONE_LAST_QUOTE!$AJ$2:$AJ$779)</f>
        <v>#REF!</v>
      </c>
      <c r="AM113" s="1" t="e">
        <f>$AK$2-#REF!*_xlfn.STDEV.S(ONE_LAST_QUOTE!$AJ$2:$AJ$779)</f>
        <v>#REF!</v>
      </c>
      <c r="AN113" s="27">
        <f t="shared" si="41"/>
        <v>11.672330097087723</v>
      </c>
      <c r="AO113" s="24">
        <f t="shared" si="42"/>
        <v>-43.970000000000255</v>
      </c>
      <c r="AP113" s="27">
        <f t="shared" si="43"/>
        <v>-3.8484704370181109</v>
      </c>
      <c r="AQ113" s="27" t="e">
        <f>$AP$2+#REF!*_xlfn.STDEV.S(ONE_LAST_QUOTE!$AO$2:$AO$779)</f>
        <v>#REF!</v>
      </c>
      <c r="AR113" s="27" t="e">
        <f>$AP$2-#REF!*_xlfn.STDEV.S(ONE_LAST_QUOTE!$AO$2:$AO$779)</f>
        <v>#REF!</v>
      </c>
      <c r="AT113" s="24"/>
    </row>
    <row r="114" spans="1:46" x14ac:dyDescent="0.3">
      <c r="A114" s="5">
        <v>44229</v>
      </c>
      <c r="B114" s="25">
        <v>660</v>
      </c>
      <c r="C114" s="25">
        <v>660.1</v>
      </c>
      <c r="D114" s="25">
        <v>0</v>
      </c>
      <c r="E114" s="25">
        <f t="shared" si="31"/>
        <v>660.1</v>
      </c>
      <c r="F114" s="25">
        <f t="shared" si="25"/>
        <v>-0.10000000000002274</v>
      </c>
      <c r="G114" s="25">
        <v>1179</v>
      </c>
      <c r="H114" s="25">
        <v>1378.25</v>
      </c>
      <c r="I114" s="26">
        <v>1381.39</v>
      </c>
      <c r="J114" s="27">
        <f t="shared" si="26"/>
        <v>-3.1400000000001</v>
      </c>
      <c r="K114" s="25">
        <v>15752</v>
      </c>
      <c r="L114" s="25">
        <v>15760.05</v>
      </c>
      <c r="M114" s="25">
        <v>0</v>
      </c>
      <c r="N114" s="25">
        <f t="shared" si="27"/>
        <v>15760.05</v>
      </c>
      <c r="O114" s="25">
        <f t="shared" si="32"/>
        <v>-8.0499999999992724</v>
      </c>
      <c r="P114" s="27">
        <v>27.934999999999999</v>
      </c>
      <c r="Q114" s="25">
        <v>632</v>
      </c>
      <c r="R114" s="2">
        <f t="shared" si="44"/>
        <v>127.11551763892091</v>
      </c>
      <c r="S114" s="2">
        <f t="shared" si="33"/>
        <v>128.0858676207514</v>
      </c>
      <c r="T114" s="2">
        <f t="shared" si="34"/>
        <v>128.79807744708944</v>
      </c>
      <c r="U114" s="2">
        <f t="shared" si="45"/>
        <v>95.039635287313303</v>
      </c>
      <c r="V114" s="2">
        <f t="shared" si="46"/>
        <v>152.28915662650613</v>
      </c>
      <c r="W114" s="27">
        <f t="shared" si="47"/>
        <v>7.6336076023921784E-3</v>
      </c>
      <c r="X114" s="1">
        <f t="shared" si="35"/>
        <v>9.2598848424065728E-3</v>
      </c>
      <c r="Y114" s="1" t="e">
        <f>X114+#REF!*_xlfn.STDEV.S($W$2:$W$779)</f>
        <v>#REF!</v>
      </c>
      <c r="Z114" s="1" t="e">
        <f>X114-#REF!*_xlfn.STDEV.S($W$2:$W$779)</f>
        <v>#REF!</v>
      </c>
      <c r="AA114" s="2">
        <f t="shared" si="36"/>
        <v>97.034998183049481</v>
      </c>
      <c r="AB114" s="1">
        <f t="shared" si="37"/>
        <v>-5.1078518151904798E-4</v>
      </c>
      <c r="AC114" s="1">
        <f t="shared" si="28"/>
        <v>-2.2730727745242834E-3</v>
      </c>
      <c r="AD114" s="1">
        <f t="shared" si="29"/>
        <v>1.7622875930052354E-3</v>
      </c>
      <c r="AE114" s="1">
        <f t="shared" si="30"/>
        <v>1.54982524116244E-3</v>
      </c>
      <c r="AF114" s="1" t="e">
        <f>AE114+#REF!*_xlfn.STDEV.S($AD$2:$AD$779)</f>
        <v>#REF!</v>
      </c>
      <c r="AG114" s="1" t="e">
        <f>AE114-#REF!*_xlfn.STDEV.S($AD$2:$AD$779)</f>
        <v>#REF!</v>
      </c>
      <c r="AH114" s="24">
        <f t="shared" si="24"/>
        <v>-8.0499999999992724</v>
      </c>
      <c r="AI114" s="24">
        <f t="shared" si="38"/>
        <v>-3.1400000000001</v>
      </c>
      <c r="AJ114" s="1">
        <f t="shared" si="39"/>
        <v>1.7622875930052354E-3</v>
      </c>
      <c r="AK114" s="1">
        <f t="shared" si="40"/>
        <v>1.54982524116244E-3</v>
      </c>
      <c r="AL114" s="1" t="e">
        <f>$AK$2+#REF!*_xlfn.STDEV.S(ONE_LAST_QUOTE!$AJ$2:$AJ$779)</f>
        <v>#REF!</v>
      </c>
      <c r="AM114" s="1" t="e">
        <f>$AK$2-#REF!*_xlfn.STDEV.S(ONE_LAST_QUOTE!$AJ$2:$AJ$779)</f>
        <v>#REF!</v>
      </c>
      <c r="AN114" s="27">
        <f t="shared" si="41"/>
        <v>2.56369426751561</v>
      </c>
      <c r="AO114" s="24">
        <f t="shared" si="42"/>
        <v>-4.9099999999991724</v>
      </c>
      <c r="AP114" s="27">
        <f t="shared" si="43"/>
        <v>-3.8484704370181109</v>
      </c>
      <c r="AQ114" s="27" t="e">
        <f>$AP$2+#REF!*_xlfn.STDEV.S(ONE_LAST_QUOTE!$AO$2:$AO$779)</f>
        <v>#REF!</v>
      </c>
      <c r="AR114" s="27" t="e">
        <f>$AP$2-#REF!*_xlfn.STDEV.S(ONE_LAST_QUOTE!$AO$2:$AO$779)</f>
        <v>#REF!</v>
      </c>
      <c r="AT114" s="24"/>
    </row>
    <row r="115" spans="1:46" x14ac:dyDescent="0.3">
      <c r="A115" s="5">
        <v>44230</v>
      </c>
      <c r="B115" s="25">
        <v>659.8</v>
      </c>
      <c r="C115" s="25">
        <v>660.34</v>
      </c>
      <c r="D115" s="25">
        <v>0</v>
      </c>
      <c r="E115" s="25">
        <f t="shared" si="31"/>
        <v>660.34</v>
      </c>
      <c r="F115" s="25">
        <f t="shared" si="25"/>
        <v>-0.54000000000007731</v>
      </c>
      <c r="G115" s="25">
        <v>1181.5</v>
      </c>
      <c r="H115" s="25">
        <v>1380.25</v>
      </c>
      <c r="I115" s="26">
        <v>1384.12</v>
      </c>
      <c r="J115" s="27">
        <f t="shared" si="26"/>
        <v>-3.8699999999998909</v>
      </c>
      <c r="K115" s="25">
        <v>15773</v>
      </c>
      <c r="L115" s="25">
        <v>15771.32</v>
      </c>
      <c r="M115" s="25">
        <v>0</v>
      </c>
      <c r="N115" s="25">
        <f t="shared" si="27"/>
        <v>15771.32</v>
      </c>
      <c r="O115" s="25">
        <f t="shared" si="32"/>
        <v>1.680000000000291</v>
      </c>
      <c r="P115" s="27">
        <v>27.934000000000001</v>
      </c>
      <c r="Q115" s="25">
        <v>630</v>
      </c>
      <c r="R115" s="2">
        <f t="shared" si="44"/>
        <v>127.29997694258705</v>
      </c>
      <c r="S115" s="2">
        <f t="shared" si="33"/>
        <v>128.25662709383647</v>
      </c>
      <c r="T115" s="2">
        <f t="shared" si="34"/>
        <v>128.04705372147237</v>
      </c>
      <c r="U115" s="2">
        <f t="shared" si="45"/>
        <v>95.036233116728468</v>
      </c>
      <c r="V115" s="2">
        <f t="shared" si="46"/>
        <v>151.80722891566276</v>
      </c>
      <c r="W115" s="27">
        <f t="shared" si="47"/>
        <v>7.514927922421144E-3</v>
      </c>
      <c r="X115" s="1">
        <f t="shared" si="35"/>
        <v>9.2598848424065728E-3</v>
      </c>
      <c r="Y115" s="1" t="e">
        <f>X115+#REF!*_xlfn.STDEV.S($W$2:$W$779)</f>
        <v>#REF!</v>
      </c>
      <c r="Z115" s="1" t="e">
        <f>X115-#REF!*_xlfn.STDEV.S($W$2:$W$779)</f>
        <v>#REF!</v>
      </c>
      <c r="AA115" s="2">
        <f t="shared" si="36"/>
        <v>95.665015124941988</v>
      </c>
      <c r="AB115" s="1">
        <f t="shared" si="37"/>
        <v>1.0652247243732871E-4</v>
      </c>
      <c r="AC115" s="1">
        <f t="shared" si="28"/>
        <v>-2.796000346790662E-3</v>
      </c>
      <c r="AD115" s="1">
        <f t="shared" si="29"/>
        <v>2.9025228192279908E-3</v>
      </c>
      <c r="AE115" s="1">
        <f t="shared" si="30"/>
        <v>1.54982524116244E-3</v>
      </c>
      <c r="AF115" s="1" t="e">
        <f>AE115+#REF!*_xlfn.STDEV.S($AD$2:$AD$779)</f>
        <v>#REF!</v>
      </c>
      <c r="AG115" s="1" t="e">
        <f>AE115-#REF!*_xlfn.STDEV.S($AD$2:$AD$779)</f>
        <v>#REF!</v>
      </c>
      <c r="AH115" s="24">
        <f t="shared" si="24"/>
        <v>1.680000000000291</v>
      </c>
      <c r="AI115" s="24">
        <f t="shared" si="38"/>
        <v>-3.8699999999998909</v>
      </c>
      <c r="AJ115" s="1">
        <f t="shared" si="39"/>
        <v>2.9025228192279908E-3</v>
      </c>
      <c r="AK115" s="1">
        <f t="shared" si="40"/>
        <v>1.54982524116244E-3</v>
      </c>
      <c r="AL115" s="1" t="e">
        <f>$AK$2+#REF!*_xlfn.STDEV.S(ONE_LAST_QUOTE!$AJ$2:$AJ$779)</f>
        <v>#REF!</v>
      </c>
      <c r="AM115" s="1" t="e">
        <f>$AK$2-#REF!*_xlfn.STDEV.S(ONE_LAST_QUOTE!$AJ$2:$AJ$779)</f>
        <v>#REF!</v>
      </c>
      <c r="AN115" s="27">
        <f t="shared" si="41"/>
        <v>-0.43410852713187037</v>
      </c>
      <c r="AO115" s="24">
        <f t="shared" si="42"/>
        <v>5.5500000000001819</v>
      </c>
      <c r="AP115" s="27">
        <f t="shared" si="43"/>
        <v>-3.8484704370181109</v>
      </c>
      <c r="AQ115" s="27" t="e">
        <f>$AP$2+#REF!*_xlfn.STDEV.S(ONE_LAST_QUOTE!$AO$2:$AO$779)</f>
        <v>#REF!</v>
      </c>
      <c r="AR115" s="27" t="e">
        <f>$AP$2-#REF!*_xlfn.STDEV.S(ONE_LAST_QUOTE!$AO$2:$AO$779)</f>
        <v>#REF!</v>
      </c>
      <c r="AT115" s="24"/>
    </row>
    <row r="116" spans="1:46" x14ac:dyDescent="0.3">
      <c r="A116" s="5">
        <v>44231</v>
      </c>
      <c r="B116" s="25">
        <v>657.4</v>
      </c>
      <c r="C116" s="25">
        <v>656.44</v>
      </c>
      <c r="D116" s="25">
        <v>0</v>
      </c>
      <c r="E116" s="25">
        <f t="shared" si="31"/>
        <v>656.44</v>
      </c>
      <c r="F116" s="25">
        <f t="shared" si="25"/>
        <v>0.95999999999992269</v>
      </c>
      <c r="G116" s="25">
        <v>1173.75</v>
      </c>
      <c r="H116" s="25">
        <v>1373.5</v>
      </c>
      <c r="I116" s="26">
        <v>1375.18</v>
      </c>
      <c r="J116" s="27">
        <f t="shared" si="26"/>
        <v>-1.6800000000000637</v>
      </c>
      <c r="K116" s="25">
        <v>15696</v>
      </c>
      <c r="L116" s="25">
        <v>15706.22</v>
      </c>
      <c r="M116" s="25">
        <v>0</v>
      </c>
      <c r="N116" s="25">
        <f t="shared" si="27"/>
        <v>15706.22</v>
      </c>
      <c r="O116" s="25">
        <f t="shared" si="32"/>
        <v>-10.219999999999345</v>
      </c>
      <c r="P116" s="27">
        <v>27.972999999999999</v>
      </c>
      <c r="Q116" s="25">
        <v>627</v>
      </c>
      <c r="R116" s="2">
        <f t="shared" si="44"/>
        <v>126.67742679271387</v>
      </c>
      <c r="S116" s="2">
        <f t="shared" si="33"/>
        <v>127.63050902585793</v>
      </c>
      <c r="T116" s="2">
        <f t="shared" si="34"/>
        <v>127.79009798649304</v>
      </c>
      <c r="U116" s="2">
        <f t="shared" si="45"/>
        <v>95.168917769536961</v>
      </c>
      <c r="V116" s="2">
        <f t="shared" si="46"/>
        <v>151.08433734939771</v>
      </c>
      <c r="W116" s="27">
        <f t="shared" si="47"/>
        <v>7.5236942940404283E-3</v>
      </c>
      <c r="X116" s="1">
        <f t="shared" si="35"/>
        <v>9.2598848424065728E-3</v>
      </c>
      <c r="Y116" s="1" t="e">
        <f>X116+#REF!*_xlfn.STDEV.S($W$2:$W$779)</f>
        <v>#REF!</v>
      </c>
      <c r="Z116" s="1" t="e">
        <f>X116-#REF!*_xlfn.STDEV.S($W$2:$W$779)</f>
        <v>#REF!</v>
      </c>
      <c r="AA116" s="2">
        <f t="shared" si="36"/>
        <v>95.308223314405893</v>
      </c>
      <c r="AB116" s="1">
        <f t="shared" si="37"/>
        <v>-6.5069762170651786E-4</v>
      </c>
      <c r="AC116" s="1">
        <f t="shared" si="28"/>
        <v>-1.2216582556465797E-3</v>
      </c>
      <c r="AD116" s="1">
        <f t="shared" si="29"/>
        <v>5.7096063394006182E-4</v>
      </c>
      <c r="AE116" s="1">
        <f t="shared" si="30"/>
        <v>1.54982524116244E-3</v>
      </c>
      <c r="AF116" s="1" t="e">
        <f>AE116+#REF!*_xlfn.STDEV.S($AD$2:$AD$779)</f>
        <v>#REF!</v>
      </c>
      <c r="AG116" s="1" t="e">
        <f>AE116-#REF!*_xlfn.STDEV.S($AD$2:$AD$779)</f>
        <v>#REF!</v>
      </c>
      <c r="AH116" s="24">
        <f t="shared" si="24"/>
        <v>-10.219999999999345</v>
      </c>
      <c r="AI116" s="24">
        <f t="shared" si="38"/>
        <v>-1.6800000000000637</v>
      </c>
      <c r="AJ116" s="1">
        <f t="shared" si="39"/>
        <v>5.7096063394006182E-4</v>
      </c>
      <c r="AK116" s="1">
        <f t="shared" si="40"/>
        <v>1.54982524116244E-3</v>
      </c>
      <c r="AL116" s="1" t="e">
        <f>$AK$2+#REF!*_xlfn.STDEV.S(ONE_LAST_QUOTE!$AJ$2:$AJ$779)</f>
        <v>#REF!</v>
      </c>
      <c r="AM116" s="1" t="e">
        <f>$AK$2-#REF!*_xlfn.STDEV.S(ONE_LAST_QUOTE!$AJ$2:$AJ$779)</f>
        <v>#REF!</v>
      </c>
      <c r="AN116" s="27">
        <f t="shared" si="41"/>
        <v>6.0833333333327131</v>
      </c>
      <c r="AO116" s="24">
        <f t="shared" si="42"/>
        <v>-8.5399999999992815</v>
      </c>
      <c r="AP116" s="27">
        <f t="shared" si="43"/>
        <v>-3.8484704370181109</v>
      </c>
      <c r="AQ116" s="27" t="e">
        <f>$AP$2+#REF!*_xlfn.STDEV.S(ONE_LAST_QUOTE!$AO$2:$AO$779)</f>
        <v>#REF!</v>
      </c>
      <c r="AR116" s="27" t="e">
        <f>$AP$2-#REF!*_xlfn.STDEV.S(ONE_LAST_QUOTE!$AO$2:$AO$779)</f>
        <v>#REF!</v>
      </c>
      <c r="AT116" s="24"/>
    </row>
    <row r="117" spans="1:46" x14ac:dyDescent="0.3">
      <c r="A117" s="5">
        <v>44232</v>
      </c>
      <c r="B117" s="25">
        <v>660.1</v>
      </c>
      <c r="C117" s="25">
        <v>660.9</v>
      </c>
      <c r="D117" s="25">
        <v>0</v>
      </c>
      <c r="E117" s="25">
        <f t="shared" si="31"/>
        <v>660.9</v>
      </c>
      <c r="F117" s="25">
        <f t="shared" si="25"/>
        <v>-0.79999999999995453</v>
      </c>
      <c r="G117" s="25">
        <v>1182</v>
      </c>
      <c r="H117" s="25">
        <v>1382.5</v>
      </c>
      <c r="I117" s="26">
        <v>1383.82</v>
      </c>
      <c r="J117" s="27">
        <f t="shared" si="26"/>
        <v>-1.3199999999999363</v>
      </c>
      <c r="K117" s="25">
        <v>15802</v>
      </c>
      <c r="L117" s="25">
        <v>15802.4</v>
      </c>
      <c r="M117" s="25">
        <v>0</v>
      </c>
      <c r="N117" s="25">
        <f t="shared" si="27"/>
        <v>15802.4</v>
      </c>
      <c r="O117" s="25">
        <f t="shared" si="32"/>
        <v>-0.3999999999996362</v>
      </c>
      <c r="P117" s="27">
        <v>27.974</v>
      </c>
      <c r="Q117" s="25">
        <v>632</v>
      </c>
      <c r="R117" s="2">
        <f t="shared" si="44"/>
        <v>127.50749365921143</v>
      </c>
      <c r="S117" s="2">
        <f t="shared" si="33"/>
        <v>128.49243779476345</v>
      </c>
      <c r="T117" s="2">
        <f t="shared" si="34"/>
        <v>128.15469882562948</v>
      </c>
      <c r="U117" s="2">
        <f t="shared" si="45"/>
        <v>95.172319940121795</v>
      </c>
      <c r="V117" s="2">
        <f t="shared" si="46"/>
        <v>152.28915662650616</v>
      </c>
      <c r="W117" s="27">
        <f t="shared" si="47"/>
        <v>7.7245980395823644E-3</v>
      </c>
      <c r="X117" s="1">
        <f t="shared" si="35"/>
        <v>9.2598848424065728E-3</v>
      </c>
      <c r="Y117" s="1" t="e">
        <f>X117+#REF!*_xlfn.STDEV.S($W$2:$W$779)</f>
        <v>#REF!</v>
      </c>
      <c r="Z117" s="1" t="e">
        <f>X117-#REF!*_xlfn.STDEV.S($W$2:$W$779)</f>
        <v>#REF!</v>
      </c>
      <c r="AA117" s="2">
        <f t="shared" si="36"/>
        <v>98.494413555201277</v>
      </c>
      <c r="AB117" s="1">
        <f t="shared" si="37"/>
        <v>-2.5312610742648977E-5</v>
      </c>
      <c r="AC117" s="1">
        <f t="shared" si="28"/>
        <v>-9.5388128513819459E-4</v>
      </c>
      <c r="AD117" s="1">
        <f t="shared" si="29"/>
        <v>9.2856867439554565E-4</v>
      </c>
      <c r="AE117" s="1">
        <f t="shared" si="30"/>
        <v>1.54982524116244E-3</v>
      </c>
      <c r="AF117" s="1" t="e">
        <f>AE117+#REF!*_xlfn.STDEV.S($AD$2:$AD$779)</f>
        <v>#REF!</v>
      </c>
      <c r="AG117" s="1" t="e">
        <f>AE117-#REF!*_xlfn.STDEV.S($AD$2:$AD$779)</f>
        <v>#REF!</v>
      </c>
      <c r="AH117" s="24">
        <f t="shared" si="24"/>
        <v>-0.3999999999996362</v>
      </c>
      <c r="AI117" s="24">
        <f t="shared" si="38"/>
        <v>-1.3199999999999363</v>
      </c>
      <c r="AJ117" s="1">
        <f t="shared" si="39"/>
        <v>9.2856867439554565E-4</v>
      </c>
      <c r="AK117" s="1">
        <f t="shared" si="40"/>
        <v>1.54982524116244E-3</v>
      </c>
      <c r="AL117" s="1" t="e">
        <f>$AK$2+#REF!*_xlfn.STDEV.S(ONE_LAST_QUOTE!$AJ$2:$AJ$779)</f>
        <v>#REF!</v>
      </c>
      <c r="AM117" s="1" t="e">
        <f>$AK$2-#REF!*_xlfn.STDEV.S(ONE_LAST_QUOTE!$AJ$2:$AJ$779)</f>
        <v>#REF!</v>
      </c>
      <c r="AN117" s="27">
        <f t="shared" si="41"/>
        <v>0.30303030303004203</v>
      </c>
      <c r="AO117" s="24">
        <f t="shared" si="42"/>
        <v>0.92000000000030013</v>
      </c>
      <c r="AP117" s="27">
        <f t="shared" si="43"/>
        <v>-3.8484704370181109</v>
      </c>
      <c r="AQ117" s="27" t="e">
        <f>$AP$2+#REF!*_xlfn.STDEV.S(ONE_LAST_QUOTE!$AO$2:$AO$779)</f>
        <v>#REF!</v>
      </c>
      <c r="AR117" s="27" t="e">
        <f>$AP$2-#REF!*_xlfn.STDEV.S(ONE_LAST_QUOTE!$AO$2:$AO$779)</f>
        <v>#REF!</v>
      </c>
      <c r="AT117" s="24"/>
    </row>
    <row r="118" spans="1:46" x14ac:dyDescent="0.3">
      <c r="A118" s="5">
        <v>44244</v>
      </c>
      <c r="B118" s="25">
        <v>688.6</v>
      </c>
      <c r="C118" s="25">
        <v>686.79</v>
      </c>
      <c r="D118" s="25">
        <v>0</v>
      </c>
      <c r="E118" s="25">
        <f t="shared" si="31"/>
        <v>686.79</v>
      </c>
      <c r="F118" s="25">
        <f t="shared" si="25"/>
        <v>1.8100000000000591</v>
      </c>
      <c r="G118" s="25">
        <v>1232.75</v>
      </c>
      <c r="H118" s="25">
        <v>1432</v>
      </c>
      <c r="I118" s="26">
        <v>1430.57</v>
      </c>
      <c r="J118" s="27">
        <f t="shared" si="26"/>
        <v>1.4300000000000637</v>
      </c>
      <c r="K118" s="25">
        <v>16326</v>
      </c>
      <c r="L118" s="25">
        <v>16362.29</v>
      </c>
      <c r="M118" s="25">
        <v>0</v>
      </c>
      <c r="N118" s="25">
        <f t="shared" si="27"/>
        <v>16362.29</v>
      </c>
      <c r="O118" s="25">
        <f t="shared" si="32"/>
        <v>-36.290000000000873</v>
      </c>
      <c r="P118" s="27">
        <v>27.981999999999999</v>
      </c>
      <c r="Q118" s="25">
        <v>663</v>
      </c>
      <c r="R118" s="2">
        <f t="shared" si="44"/>
        <v>132.07286142494812</v>
      </c>
      <c r="S118" s="2">
        <f t="shared" si="33"/>
        <v>132.75329321840957</v>
      </c>
      <c r="T118" s="2">
        <f t="shared" si="34"/>
        <v>134.04013432127573</v>
      </c>
      <c r="U118" s="2">
        <f t="shared" si="45"/>
        <v>95.199537304800458</v>
      </c>
      <c r="V118" s="2">
        <f t="shared" si="46"/>
        <v>159.75903614457846</v>
      </c>
      <c r="W118" s="27">
        <f t="shared" si="47"/>
        <v>5.1519425423225407E-3</v>
      </c>
      <c r="X118" s="1">
        <f t="shared" si="35"/>
        <v>9.2598848424065728E-3</v>
      </c>
      <c r="Y118" s="1" t="e">
        <f>X118+#REF!*_xlfn.STDEV.S($W$2:$W$779)</f>
        <v>#REF!</v>
      </c>
      <c r="Z118" s="1" t="e">
        <f>X118-#REF!*_xlfn.STDEV.S($W$2:$W$779)</f>
        <v>#REF!</v>
      </c>
      <c r="AA118" s="2">
        <f t="shared" si="36"/>
        <v>68.043179346145166</v>
      </c>
      <c r="AB118" s="1">
        <f t="shared" si="37"/>
        <v>-2.2179047064928487E-3</v>
      </c>
      <c r="AC118" s="1">
        <f t="shared" si="28"/>
        <v>9.9960155742121241E-4</v>
      </c>
      <c r="AD118" s="1">
        <f t="shared" si="29"/>
        <v>-3.2175062639140609E-3</v>
      </c>
      <c r="AE118" s="1">
        <f t="shared" si="30"/>
        <v>1.54982524116244E-3</v>
      </c>
      <c r="AF118" s="1" t="e">
        <f>AE118+#REF!*_xlfn.STDEV.S($AD$2:$AD$779)</f>
        <v>#REF!</v>
      </c>
      <c r="AG118" s="1" t="e">
        <f>AE118-#REF!*_xlfn.STDEV.S($AD$2:$AD$779)</f>
        <v>#REF!</v>
      </c>
      <c r="AH118" s="24">
        <f t="shared" si="24"/>
        <v>-36.290000000000873</v>
      </c>
      <c r="AI118" s="24">
        <f t="shared" si="38"/>
        <v>1.4300000000000637</v>
      </c>
      <c r="AJ118" s="1">
        <f t="shared" si="39"/>
        <v>-3.2175062639140609E-3</v>
      </c>
      <c r="AK118" s="1">
        <f t="shared" si="40"/>
        <v>1.54982524116244E-3</v>
      </c>
      <c r="AL118" s="1" t="e">
        <f>$AK$2+#REF!*_xlfn.STDEV.S(ONE_LAST_QUOTE!$AJ$2:$AJ$779)</f>
        <v>#REF!</v>
      </c>
      <c r="AM118" s="1" t="e">
        <f>$AK$2-#REF!*_xlfn.STDEV.S(ONE_LAST_QUOTE!$AJ$2:$AJ$779)</f>
        <v>#REF!</v>
      </c>
      <c r="AN118" s="27">
        <f t="shared" si="41"/>
        <v>-25.377622377621858</v>
      </c>
      <c r="AO118" s="24">
        <f t="shared" si="42"/>
        <v>-37.720000000000937</v>
      </c>
      <c r="AP118" s="27">
        <f t="shared" si="43"/>
        <v>-3.8484704370181109</v>
      </c>
      <c r="AQ118" s="27" t="e">
        <f>$AP$2+#REF!*_xlfn.STDEV.S(ONE_LAST_QUOTE!$AO$2:$AO$779)</f>
        <v>#REF!</v>
      </c>
      <c r="AR118" s="27" t="e">
        <f>$AP$2-#REF!*_xlfn.STDEV.S(ONE_LAST_QUOTE!$AO$2:$AO$779)</f>
        <v>#REF!</v>
      </c>
      <c r="AT118" s="24"/>
    </row>
    <row r="119" spans="1:46" x14ac:dyDescent="0.3">
      <c r="A119" s="5">
        <v>44245</v>
      </c>
      <c r="B119" s="25">
        <v>683.8</v>
      </c>
      <c r="C119" s="25">
        <v>686.54</v>
      </c>
      <c r="D119" s="25">
        <v>0</v>
      </c>
      <c r="E119" s="25">
        <f t="shared" si="31"/>
        <v>686.54</v>
      </c>
      <c r="F119" s="25">
        <f t="shared" si="25"/>
        <v>-2.7400000000000091</v>
      </c>
      <c r="G119" s="25">
        <v>1231.5</v>
      </c>
      <c r="H119" s="25">
        <v>1430.75</v>
      </c>
      <c r="I119" s="26">
        <v>1433.25</v>
      </c>
      <c r="J119" s="27">
        <f t="shared" si="26"/>
        <v>-2.5</v>
      </c>
      <c r="K119" s="25">
        <v>16380</v>
      </c>
      <c r="L119" s="25">
        <v>16424.509999999998</v>
      </c>
      <c r="M119" s="25">
        <v>21.81</v>
      </c>
      <c r="N119" s="25">
        <f t="shared" si="27"/>
        <v>16402.699999999997</v>
      </c>
      <c r="O119" s="25">
        <f t="shared" si="32"/>
        <v>-22.69999999999709</v>
      </c>
      <c r="P119" s="27">
        <v>27.896000000000001</v>
      </c>
      <c r="Q119" s="25">
        <v>660</v>
      </c>
      <c r="R119" s="2">
        <f t="shared" si="44"/>
        <v>131.9575743601568</v>
      </c>
      <c r="S119" s="2">
        <f t="shared" si="33"/>
        <v>133.19238900634255</v>
      </c>
      <c r="T119" s="2">
        <f t="shared" si="34"/>
        <v>131.82791446812146</v>
      </c>
      <c r="U119" s="2">
        <f t="shared" si="45"/>
        <v>94.90695063450481</v>
      </c>
      <c r="V119" s="2">
        <f t="shared" si="46"/>
        <v>159.03614457831341</v>
      </c>
      <c r="W119" s="27">
        <f t="shared" si="47"/>
        <v>9.3576640232528874E-3</v>
      </c>
      <c r="X119" s="1">
        <f t="shared" si="35"/>
        <v>9.2598848424065728E-3</v>
      </c>
      <c r="Y119" s="1" t="e">
        <f>X119+#REF!*_xlfn.STDEV.S($W$2:$W$779)</f>
        <v>#REF!</v>
      </c>
      <c r="Z119" s="1" t="e">
        <f>X119-#REF!*_xlfn.STDEV.S($W$2:$W$779)</f>
        <v>#REF!</v>
      </c>
      <c r="AA119" s="2">
        <f t="shared" si="36"/>
        <v>123.48146461857539</v>
      </c>
      <c r="AB119" s="1">
        <f t="shared" si="37"/>
        <v>-1.3839185012221825E-3</v>
      </c>
      <c r="AC119" s="1">
        <f t="shared" si="28"/>
        <v>-1.7442874585731729E-3</v>
      </c>
      <c r="AD119" s="1">
        <f t="shared" si="29"/>
        <v>3.6036895735099038E-4</v>
      </c>
      <c r="AE119" s="1">
        <f t="shared" si="30"/>
        <v>1.54982524116244E-3</v>
      </c>
      <c r="AF119" s="1" t="e">
        <f>AE119+#REF!*_xlfn.STDEV.S($AD$2:$AD$779)</f>
        <v>#REF!</v>
      </c>
      <c r="AG119" s="1" t="e">
        <f>AE119-#REF!*_xlfn.STDEV.S($AD$2:$AD$779)</f>
        <v>#REF!</v>
      </c>
      <c r="AH119" s="24">
        <f t="shared" si="24"/>
        <v>-22.69999999999709</v>
      </c>
      <c r="AI119" s="24">
        <f t="shared" si="38"/>
        <v>-2.5</v>
      </c>
      <c r="AJ119" s="1">
        <f t="shared" si="39"/>
        <v>3.6036895735099038E-4</v>
      </c>
      <c r="AK119" s="1">
        <f t="shared" si="40"/>
        <v>1.54982524116244E-3</v>
      </c>
      <c r="AL119" s="1" t="e">
        <f>$AK$2+#REF!*_xlfn.STDEV.S(ONE_LAST_QUOTE!$AJ$2:$AJ$779)</f>
        <v>#REF!</v>
      </c>
      <c r="AM119" s="1" t="e">
        <f>$AK$2-#REF!*_xlfn.STDEV.S(ONE_LAST_QUOTE!$AJ$2:$AJ$779)</f>
        <v>#REF!</v>
      </c>
      <c r="AN119" s="27">
        <f t="shared" si="41"/>
        <v>9.0799999999988366</v>
      </c>
      <c r="AO119" s="24">
        <f t="shared" si="42"/>
        <v>-20.19999999999709</v>
      </c>
      <c r="AP119" s="27">
        <f t="shared" si="43"/>
        <v>-3.8484704370181109</v>
      </c>
      <c r="AQ119" s="27" t="e">
        <f>$AP$2+#REF!*_xlfn.STDEV.S(ONE_LAST_QUOTE!$AO$2:$AO$779)</f>
        <v>#REF!</v>
      </c>
      <c r="AR119" s="27" t="e">
        <f>$AP$2-#REF!*_xlfn.STDEV.S(ONE_LAST_QUOTE!$AO$2:$AO$779)</f>
        <v>#REF!</v>
      </c>
      <c r="AT119" s="24"/>
    </row>
    <row r="120" spans="1:46" x14ac:dyDescent="0.3">
      <c r="A120" s="5">
        <v>44246</v>
      </c>
      <c r="B120" s="25">
        <v>682.7</v>
      </c>
      <c r="C120" s="25">
        <v>680.55</v>
      </c>
      <c r="D120" s="25">
        <v>0</v>
      </c>
      <c r="E120" s="25">
        <f t="shared" si="31"/>
        <v>680.55</v>
      </c>
      <c r="F120" s="25">
        <f t="shared" si="25"/>
        <v>2.1500000000000909</v>
      </c>
      <c r="G120" s="25">
        <v>1224.5</v>
      </c>
      <c r="H120" s="25">
        <v>1424.5</v>
      </c>
      <c r="I120" s="26">
        <v>1424.15</v>
      </c>
      <c r="J120" s="27">
        <f t="shared" si="26"/>
        <v>0.34999999999990905</v>
      </c>
      <c r="K120" s="25">
        <v>16309</v>
      </c>
      <c r="L120" s="25">
        <v>16341.38</v>
      </c>
      <c r="M120" s="25">
        <v>21.81</v>
      </c>
      <c r="N120" s="25">
        <f t="shared" si="27"/>
        <v>16319.57</v>
      </c>
      <c r="O120" s="25">
        <f t="shared" si="32"/>
        <v>-10.569999999999709</v>
      </c>
      <c r="P120" s="27">
        <v>27.92</v>
      </c>
      <c r="Q120" s="25">
        <v>652</v>
      </c>
      <c r="R120" s="2">
        <f t="shared" si="44"/>
        <v>131.38113903620015</v>
      </c>
      <c r="S120" s="2">
        <f t="shared" si="33"/>
        <v>132.61505935924546</v>
      </c>
      <c r="T120" s="2">
        <f t="shared" si="34"/>
        <v>132.97812807053242</v>
      </c>
      <c r="U120" s="2">
        <f t="shared" si="45"/>
        <v>94.988602728540798</v>
      </c>
      <c r="V120" s="2">
        <f t="shared" si="46"/>
        <v>157.10843373493992</v>
      </c>
      <c r="W120" s="27">
        <f t="shared" si="47"/>
        <v>9.3919137259521612E-3</v>
      </c>
      <c r="X120" s="1">
        <f t="shared" si="35"/>
        <v>9.2598848424065728E-3</v>
      </c>
      <c r="Y120" s="1" t="e">
        <f>X120+#REF!*_xlfn.STDEV.S($W$2:$W$779)</f>
        <v>#REF!</v>
      </c>
      <c r="Z120" s="1" t="e">
        <f>X120-#REF!*_xlfn.STDEV.S($W$2:$W$779)</f>
        <v>#REF!</v>
      </c>
      <c r="AA120" s="2">
        <f t="shared" si="36"/>
        <v>123.39203230453109</v>
      </c>
      <c r="AB120" s="1">
        <f t="shared" si="37"/>
        <v>-6.4768863395296011E-4</v>
      </c>
      <c r="AC120" s="1">
        <f t="shared" si="28"/>
        <v>2.4576062914714674E-4</v>
      </c>
      <c r="AD120" s="1">
        <f t="shared" si="29"/>
        <v>-8.9344926310010685E-4</v>
      </c>
      <c r="AE120" s="1">
        <f t="shared" si="30"/>
        <v>1.54982524116244E-3</v>
      </c>
      <c r="AF120" s="1" t="e">
        <f>AE120+#REF!*_xlfn.STDEV.S($AD$2:$AD$779)</f>
        <v>#REF!</v>
      </c>
      <c r="AG120" s="1" t="e">
        <f>AE120-#REF!*_xlfn.STDEV.S($AD$2:$AD$779)</f>
        <v>#REF!</v>
      </c>
      <c r="AH120" s="24">
        <f t="shared" si="24"/>
        <v>-10.569999999999709</v>
      </c>
      <c r="AI120" s="24">
        <f t="shared" si="38"/>
        <v>0.34999999999990905</v>
      </c>
      <c r="AJ120" s="1">
        <f t="shared" si="39"/>
        <v>-8.9344926310010685E-4</v>
      </c>
      <c r="AK120" s="1">
        <f t="shared" si="40"/>
        <v>1.54982524116244E-3</v>
      </c>
      <c r="AL120" s="1" t="e">
        <f>$AK$2+#REF!*_xlfn.STDEV.S(ONE_LAST_QUOTE!$AJ$2:$AJ$779)</f>
        <v>#REF!</v>
      </c>
      <c r="AM120" s="1" t="e">
        <f>$AK$2-#REF!*_xlfn.STDEV.S(ONE_LAST_QUOTE!$AJ$2:$AJ$779)</f>
        <v>#REF!</v>
      </c>
      <c r="AN120" s="27">
        <f t="shared" si="41"/>
        <v>-30.200000000007016</v>
      </c>
      <c r="AO120" s="24">
        <f t="shared" si="42"/>
        <v>-10.919999999999618</v>
      </c>
      <c r="AP120" s="27">
        <f t="shared" si="43"/>
        <v>-3.8484704370181109</v>
      </c>
      <c r="AQ120" s="27" t="e">
        <f>$AP$2+#REF!*_xlfn.STDEV.S(ONE_LAST_QUOTE!$AO$2:$AO$779)</f>
        <v>#REF!</v>
      </c>
      <c r="AR120" s="27" t="e">
        <f>$AP$2-#REF!*_xlfn.STDEV.S(ONE_LAST_QUOTE!$AO$2:$AO$779)</f>
        <v>#REF!</v>
      </c>
      <c r="AT120" s="24"/>
    </row>
    <row r="121" spans="1:46" x14ac:dyDescent="0.3">
      <c r="A121" s="5">
        <v>44249</v>
      </c>
      <c r="B121" s="25">
        <v>679.1</v>
      </c>
      <c r="C121" s="25">
        <v>681.36</v>
      </c>
      <c r="D121" s="25">
        <v>0</v>
      </c>
      <c r="E121" s="25">
        <f t="shared" si="31"/>
        <v>681.36</v>
      </c>
      <c r="F121" s="25">
        <f t="shared" si="25"/>
        <v>-2.2599999999999909</v>
      </c>
      <c r="G121" s="25">
        <v>1232.5</v>
      </c>
      <c r="H121" s="25">
        <v>1430.75</v>
      </c>
      <c r="I121" s="26">
        <v>1429.96</v>
      </c>
      <c r="J121" s="27">
        <f t="shared" si="26"/>
        <v>0.78999999999996362</v>
      </c>
      <c r="K121" s="25">
        <v>16382</v>
      </c>
      <c r="L121" s="25">
        <v>16410.16</v>
      </c>
      <c r="M121" s="25">
        <v>21.81</v>
      </c>
      <c r="N121" s="25">
        <f t="shared" si="27"/>
        <v>16388.349999999999</v>
      </c>
      <c r="O121" s="25">
        <f t="shared" si="32"/>
        <v>-6.3499999999985448</v>
      </c>
      <c r="P121" s="27">
        <v>27.888000000000002</v>
      </c>
      <c r="Q121" s="25">
        <v>650</v>
      </c>
      <c r="R121" s="2">
        <f t="shared" si="44"/>
        <v>131.9575743601568</v>
      </c>
      <c r="S121" s="2">
        <f t="shared" si="33"/>
        <v>133.20865181330302</v>
      </c>
      <c r="T121" s="2">
        <f t="shared" si="34"/>
        <v>131.91575627781395</v>
      </c>
      <c r="U121" s="2">
        <f t="shared" si="45"/>
        <v>94.879733269826147</v>
      </c>
      <c r="V121" s="2">
        <f t="shared" si="46"/>
        <v>156.62650602409656</v>
      </c>
      <c r="W121" s="27">
        <f t="shared" si="47"/>
        <v>9.4809067172727524E-3</v>
      </c>
      <c r="X121" s="1">
        <f t="shared" si="35"/>
        <v>9.2598848424065728E-3</v>
      </c>
      <c r="Y121" s="1" t="e">
        <f>X121+#REF!*_xlfn.STDEV.S($W$2:$W$779)</f>
        <v>#REF!</v>
      </c>
      <c r="Z121" s="1" t="e">
        <f>X121-#REF!*_xlfn.STDEV.S($W$2:$W$779)</f>
        <v>#REF!</v>
      </c>
      <c r="AA121" s="2">
        <f t="shared" si="36"/>
        <v>125.10774531462232</v>
      </c>
      <c r="AB121" s="1">
        <f t="shared" si="37"/>
        <v>-3.8747036766962782E-4</v>
      </c>
      <c r="AC121" s="1">
        <f t="shared" si="28"/>
        <v>5.5246300595818316E-4</v>
      </c>
      <c r="AD121" s="1">
        <f t="shared" si="29"/>
        <v>-9.3993337362781098E-4</v>
      </c>
      <c r="AE121" s="1">
        <f t="shared" si="30"/>
        <v>1.54982524116244E-3</v>
      </c>
      <c r="AF121" s="1" t="e">
        <f>AE121+#REF!*_xlfn.STDEV.S($AD$2:$AD$779)</f>
        <v>#REF!</v>
      </c>
      <c r="AG121" s="1" t="e">
        <f>AE121-#REF!*_xlfn.STDEV.S($AD$2:$AD$779)</f>
        <v>#REF!</v>
      </c>
      <c r="AH121" s="24">
        <f t="shared" si="24"/>
        <v>-6.3499999999985448</v>
      </c>
      <c r="AI121" s="24">
        <f t="shared" si="38"/>
        <v>0.78999999999996362</v>
      </c>
      <c r="AJ121" s="1">
        <f t="shared" si="39"/>
        <v>-9.3993337362781098E-4</v>
      </c>
      <c r="AK121" s="1">
        <f t="shared" si="40"/>
        <v>1.54982524116244E-3</v>
      </c>
      <c r="AL121" s="1" t="e">
        <f>$AK$2+#REF!*_xlfn.STDEV.S(ONE_LAST_QUOTE!$AJ$2:$AJ$779)</f>
        <v>#REF!</v>
      </c>
      <c r="AM121" s="1" t="e">
        <f>$AK$2-#REF!*_xlfn.STDEV.S(ONE_LAST_QUOTE!$AJ$2:$AJ$779)</f>
        <v>#REF!</v>
      </c>
      <c r="AN121" s="27">
        <f t="shared" si="41"/>
        <v>-8.0379746835428314</v>
      </c>
      <c r="AO121" s="24">
        <f t="shared" si="42"/>
        <v>-7.1399999999985084</v>
      </c>
      <c r="AP121" s="27">
        <f t="shared" si="43"/>
        <v>-3.8484704370181109</v>
      </c>
      <c r="AQ121" s="27" t="e">
        <f>$AP$2+#REF!*_xlfn.STDEV.S(ONE_LAST_QUOTE!$AO$2:$AO$779)</f>
        <v>#REF!</v>
      </c>
      <c r="AR121" s="27" t="e">
        <f>$AP$2-#REF!*_xlfn.STDEV.S(ONE_LAST_QUOTE!$AO$2:$AO$779)</f>
        <v>#REF!</v>
      </c>
      <c r="AT121" s="24"/>
    </row>
    <row r="122" spans="1:46" x14ac:dyDescent="0.3">
      <c r="A122" s="5">
        <v>44250</v>
      </c>
      <c r="B122" s="25">
        <v>678.6</v>
      </c>
      <c r="C122" s="25">
        <v>679.96</v>
      </c>
      <c r="D122" s="25">
        <v>0</v>
      </c>
      <c r="E122" s="25">
        <f t="shared" si="31"/>
        <v>679.96</v>
      </c>
      <c r="F122" s="25">
        <f t="shared" si="25"/>
        <v>-1.3600000000000136</v>
      </c>
      <c r="G122" s="25">
        <v>1239</v>
      </c>
      <c r="H122" s="25">
        <v>1438</v>
      </c>
      <c r="I122" s="26">
        <v>1436.13</v>
      </c>
      <c r="J122" s="27">
        <f t="shared" si="26"/>
        <v>1.8699999999998909</v>
      </c>
      <c r="K122" s="25">
        <v>16434</v>
      </c>
      <c r="L122" s="25">
        <v>16443.400000000001</v>
      </c>
      <c r="M122" s="25">
        <v>21.81</v>
      </c>
      <c r="N122" s="25">
        <f t="shared" si="27"/>
        <v>16421.59</v>
      </c>
      <c r="O122" s="25">
        <f t="shared" si="32"/>
        <v>12.409999999999854</v>
      </c>
      <c r="P122" s="27">
        <v>27.846</v>
      </c>
      <c r="Q122" s="25">
        <v>641</v>
      </c>
      <c r="R122" s="2">
        <f t="shared" si="44"/>
        <v>132.62623933594654</v>
      </c>
      <c r="S122" s="2">
        <f t="shared" si="33"/>
        <v>133.63148479427554</v>
      </c>
      <c r="T122" s="2">
        <f t="shared" si="34"/>
        <v>133.11057446695247</v>
      </c>
      <c r="U122" s="2">
        <f t="shared" si="45"/>
        <v>94.73684210526315</v>
      </c>
      <c r="V122" s="2">
        <f t="shared" si="46"/>
        <v>154.45783132530138</v>
      </c>
      <c r="W122" s="27">
        <f t="shared" si="47"/>
        <v>7.5795367746398501E-3</v>
      </c>
      <c r="X122" s="1">
        <f t="shared" si="35"/>
        <v>9.2598848424065728E-3</v>
      </c>
      <c r="Y122" s="1" t="e">
        <f>X122+#REF!*_xlfn.STDEV.S($W$2:$W$779)</f>
        <v>#REF!</v>
      </c>
      <c r="Z122" s="1" t="e">
        <f>X122-#REF!*_xlfn.STDEV.S($W$2:$W$779)</f>
        <v>#REF!</v>
      </c>
      <c r="AA122" s="2">
        <f t="shared" si="36"/>
        <v>100.5245458329</v>
      </c>
      <c r="AB122" s="1">
        <f t="shared" si="37"/>
        <v>7.5571244928169894E-4</v>
      </c>
      <c r="AC122" s="1">
        <f t="shared" si="28"/>
        <v>1.3021105331689267E-3</v>
      </c>
      <c r="AD122" s="1">
        <f t="shared" si="29"/>
        <v>-5.4639808388722781E-4</v>
      </c>
      <c r="AE122" s="1">
        <f t="shared" si="30"/>
        <v>1.54982524116244E-3</v>
      </c>
      <c r="AF122" s="1" t="e">
        <f>AE122+#REF!*_xlfn.STDEV.S($AD$2:$AD$779)</f>
        <v>#REF!</v>
      </c>
      <c r="AG122" s="1" t="e">
        <f>AE122-#REF!*_xlfn.STDEV.S($AD$2:$AD$779)</f>
        <v>#REF!</v>
      </c>
      <c r="AH122" s="24">
        <f t="shared" si="24"/>
        <v>12.409999999999854</v>
      </c>
      <c r="AI122" s="24">
        <f t="shared" si="38"/>
        <v>1.8699999999998909</v>
      </c>
      <c r="AJ122" s="1">
        <f t="shared" si="39"/>
        <v>-5.4639808388722781E-4</v>
      </c>
      <c r="AK122" s="1">
        <f t="shared" si="40"/>
        <v>1.54982524116244E-3</v>
      </c>
      <c r="AL122" s="1" t="e">
        <f>$AK$2+#REF!*_xlfn.STDEV.S(ONE_LAST_QUOTE!$AJ$2:$AJ$779)</f>
        <v>#REF!</v>
      </c>
      <c r="AM122" s="1" t="e">
        <f>$AK$2-#REF!*_xlfn.STDEV.S(ONE_LAST_QUOTE!$AJ$2:$AJ$779)</f>
        <v>#REF!</v>
      </c>
      <c r="AN122" s="27">
        <f t="shared" si="41"/>
        <v>6.6363636363639458</v>
      </c>
      <c r="AO122" s="24">
        <f t="shared" si="42"/>
        <v>10.539999999999964</v>
      </c>
      <c r="AP122" s="27">
        <f t="shared" si="43"/>
        <v>-3.8484704370181109</v>
      </c>
      <c r="AQ122" s="27" t="e">
        <f>$AP$2+#REF!*_xlfn.STDEV.S(ONE_LAST_QUOTE!$AO$2:$AO$779)</f>
        <v>#REF!</v>
      </c>
      <c r="AR122" s="27" t="e">
        <f>$AP$2-#REF!*_xlfn.STDEV.S(ONE_LAST_QUOTE!$AO$2:$AO$779)</f>
        <v>#REF!</v>
      </c>
      <c r="AT122" s="24"/>
    </row>
    <row r="123" spans="1:46" x14ac:dyDescent="0.3">
      <c r="A123" s="5">
        <v>44251</v>
      </c>
      <c r="B123" s="25">
        <v>671.6</v>
      </c>
      <c r="C123" s="25">
        <v>668.7</v>
      </c>
      <c r="D123" s="25">
        <v>0</v>
      </c>
      <c r="E123" s="25">
        <f t="shared" si="31"/>
        <v>668.7</v>
      </c>
      <c r="F123" s="25">
        <f t="shared" si="25"/>
        <v>2.8999999999999773</v>
      </c>
      <c r="G123" s="25">
        <v>1219.75</v>
      </c>
      <c r="H123" s="25">
        <v>1421</v>
      </c>
      <c r="I123" s="26">
        <v>1418.56</v>
      </c>
      <c r="J123" s="27">
        <f t="shared" si="26"/>
        <v>2.4400000000000546</v>
      </c>
      <c r="K123" s="25">
        <v>16181</v>
      </c>
      <c r="L123" s="25">
        <v>16212.53</v>
      </c>
      <c r="M123" s="25">
        <v>21.81</v>
      </c>
      <c r="N123" s="25">
        <f t="shared" si="27"/>
        <v>16190.720000000001</v>
      </c>
      <c r="O123" s="25">
        <f t="shared" si="32"/>
        <v>-9.7200000000011642</v>
      </c>
      <c r="P123" s="27">
        <v>27.818000000000001</v>
      </c>
      <c r="Q123" s="25">
        <v>625</v>
      </c>
      <c r="R123" s="2">
        <f t="shared" si="44"/>
        <v>131.05833525478442</v>
      </c>
      <c r="S123" s="2">
        <f t="shared" si="33"/>
        <v>131.57423971377466</v>
      </c>
      <c r="T123" s="2">
        <f t="shared" si="34"/>
        <v>132.25302857034401</v>
      </c>
      <c r="U123" s="2">
        <f t="shared" si="45"/>
        <v>94.641581328887824</v>
      </c>
      <c r="V123" s="2">
        <f t="shared" si="46"/>
        <v>150.60240963855441</v>
      </c>
      <c r="W123" s="27">
        <f t="shared" si="47"/>
        <v>3.9364490475732872E-3</v>
      </c>
      <c r="X123" s="1">
        <f t="shared" si="35"/>
        <v>9.2598848424065728E-3</v>
      </c>
      <c r="Y123" s="1" t="e">
        <f>X123+#REF!*_xlfn.STDEV.S($W$2:$W$779)</f>
        <v>#REF!</v>
      </c>
      <c r="Z123" s="1" t="e">
        <f>X123-#REF!*_xlfn.STDEV.S($W$2:$W$779)</f>
        <v>#REF!</v>
      </c>
      <c r="AA123" s="2">
        <f t="shared" si="36"/>
        <v>51.590445899023507</v>
      </c>
      <c r="AB123" s="1">
        <f t="shared" si="37"/>
        <v>-6.0034390070368474E-4</v>
      </c>
      <c r="AC123" s="1">
        <f t="shared" si="28"/>
        <v>1.7200541394090166E-3</v>
      </c>
      <c r="AD123" s="1">
        <f t="shared" si="29"/>
        <v>-2.3203980401127013E-3</v>
      </c>
      <c r="AE123" s="1">
        <f t="shared" si="30"/>
        <v>1.54982524116244E-3</v>
      </c>
      <c r="AF123" s="1" t="e">
        <f>AE123+#REF!*_xlfn.STDEV.S($AD$2:$AD$779)</f>
        <v>#REF!</v>
      </c>
      <c r="AG123" s="1" t="e">
        <f>AE123-#REF!*_xlfn.STDEV.S($AD$2:$AD$779)</f>
        <v>#REF!</v>
      </c>
      <c r="AH123" s="24">
        <f t="shared" si="24"/>
        <v>-9.7200000000011642</v>
      </c>
      <c r="AI123" s="24">
        <f t="shared" si="38"/>
        <v>2.4400000000000546</v>
      </c>
      <c r="AJ123" s="1">
        <f t="shared" si="39"/>
        <v>-2.3203980401127013E-3</v>
      </c>
      <c r="AK123" s="1">
        <f t="shared" si="40"/>
        <v>1.54982524116244E-3</v>
      </c>
      <c r="AL123" s="1" t="e">
        <f>$AK$2+#REF!*_xlfn.STDEV.S(ONE_LAST_QUOTE!$AJ$2:$AJ$779)</f>
        <v>#REF!</v>
      </c>
      <c r="AM123" s="1" t="e">
        <f>$AK$2-#REF!*_xlfn.STDEV.S(ONE_LAST_QUOTE!$AJ$2:$AJ$779)</f>
        <v>#REF!</v>
      </c>
      <c r="AN123" s="27">
        <f t="shared" si="41"/>
        <v>-3.9836065573774371</v>
      </c>
      <c r="AO123" s="24">
        <f t="shared" si="42"/>
        <v>-12.160000000001219</v>
      </c>
      <c r="AP123" s="27">
        <f t="shared" si="43"/>
        <v>-3.8484704370181109</v>
      </c>
      <c r="AQ123" s="27" t="e">
        <f>$AP$2+#REF!*_xlfn.STDEV.S(ONE_LAST_QUOTE!$AO$2:$AO$779)</f>
        <v>#REF!</v>
      </c>
      <c r="AR123" s="27" t="e">
        <f>$AP$2-#REF!*_xlfn.STDEV.S(ONE_LAST_QUOTE!$AO$2:$AO$779)</f>
        <v>#REF!</v>
      </c>
      <c r="AT123" s="24"/>
    </row>
    <row r="124" spans="1:46" x14ac:dyDescent="0.3">
      <c r="A124" s="5">
        <v>44252</v>
      </c>
      <c r="B124" s="25">
        <v>677.5</v>
      </c>
      <c r="C124" s="25">
        <v>679.33</v>
      </c>
      <c r="D124" s="25">
        <v>0.01</v>
      </c>
      <c r="E124" s="25">
        <f t="shared" si="31"/>
        <v>679.32</v>
      </c>
      <c r="F124" s="25">
        <f t="shared" si="25"/>
        <v>-1.82000000000005</v>
      </c>
      <c r="G124" s="25">
        <v>1239.25</v>
      </c>
      <c r="H124" s="25">
        <v>1438.91</v>
      </c>
      <c r="I124" s="26">
        <v>1440.75</v>
      </c>
      <c r="J124" s="27">
        <f t="shared" si="26"/>
        <v>-1.8399999999999181</v>
      </c>
      <c r="K124" s="25">
        <v>16387</v>
      </c>
      <c r="L124" s="25">
        <v>16452.18</v>
      </c>
      <c r="M124" s="25">
        <v>21.81</v>
      </c>
      <c r="N124" s="25">
        <f t="shared" si="27"/>
        <v>16430.37</v>
      </c>
      <c r="O124" s="25">
        <f t="shared" si="32"/>
        <v>-43.369999999998981</v>
      </c>
      <c r="P124" s="27">
        <v>27.864000000000001</v>
      </c>
      <c r="Q124" s="25">
        <v>635</v>
      </c>
      <c r="R124" s="2">
        <f t="shared" si="44"/>
        <v>132.71016831911462</v>
      </c>
      <c r="S124" s="2">
        <f t="shared" si="33"/>
        <v>133.24930883070425</v>
      </c>
      <c r="T124" s="2">
        <f t="shared" si="34"/>
        <v>132.73011823419046</v>
      </c>
      <c r="U124" s="2">
        <f t="shared" si="45"/>
        <v>94.798081175790145</v>
      </c>
      <c r="V124" s="2">
        <f t="shared" si="46"/>
        <v>153.01204819277129</v>
      </c>
      <c r="W124" s="27">
        <f t="shared" si="47"/>
        <v>4.062541087983762E-3</v>
      </c>
      <c r="X124" s="1">
        <f t="shared" si="35"/>
        <v>9.2598848424065728E-3</v>
      </c>
      <c r="Y124" s="1" t="e">
        <f>X124+#REF!*_xlfn.STDEV.S($W$2:$W$779)</f>
        <v>#REF!</v>
      </c>
      <c r="Z124" s="1" t="e">
        <f>X124-#REF!*_xlfn.STDEV.S($W$2:$W$779)</f>
        <v>#REF!</v>
      </c>
      <c r="AA124" s="2">
        <f t="shared" si="36"/>
        <v>53.914051158963616</v>
      </c>
      <c r="AB124" s="1">
        <f t="shared" si="37"/>
        <v>-2.639624062026539E-3</v>
      </c>
      <c r="AC124" s="1">
        <f t="shared" si="28"/>
        <v>-1.2771126149574306E-3</v>
      </c>
      <c r="AD124" s="1">
        <f t="shared" si="29"/>
        <v>-1.3625114470691084E-3</v>
      </c>
      <c r="AE124" s="1">
        <f t="shared" si="30"/>
        <v>1.54982524116244E-3</v>
      </c>
      <c r="AF124" s="1" t="e">
        <f>AE124+#REF!*_xlfn.STDEV.S($AD$2:$AD$779)</f>
        <v>#REF!</v>
      </c>
      <c r="AG124" s="1" t="e">
        <f>AE124-#REF!*_xlfn.STDEV.S($AD$2:$AD$779)</f>
        <v>#REF!</v>
      </c>
      <c r="AH124" s="24">
        <f t="shared" si="24"/>
        <v>-43.369999999998981</v>
      </c>
      <c r="AI124" s="24">
        <f t="shared" si="38"/>
        <v>-1.8399999999999181</v>
      </c>
      <c r="AJ124" s="1">
        <f t="shared" si="39"/>
        <v>-1.3625114470691084E-3</v>
      </c>
      <c r="AK124" s="1">
        <f t="shared" si="40"/>
        <v>1.54982524116244E-3</v>
      </c>
      <c r="AL124" s="1" t="e">
        <f>$AK$2+#REF!*_xlfn.STDEV.S(ONE_LAST_QUOTE!$AJ$2:$AJ$779)</f>
        <v>#REF!</v>
      </c>
      <c r="AM124" s="1" t="e">
        <f>$AK$2-#REF!*_xlfn.STDEV.S(ONE_LAST_QUOTE!$AJ$2:$AJ$779)</f>
        <v>#REF!</v>
      </c>
      <c r="AN124" s="27">
        <f t="shared" si="41"/>
        <v>23.570652173913537</v>
      </c>
      <c r="AO124" s="24">
        <f t="shared" si="42"/>
        <v>-41.529999999999063</v>
      </c>
      <c r="AP124" s="27">
        <f t="shared" si="43"/>
        <v>-3.8484704370181109</v>
      </c>
      <c r="AQ124" s="27" t="e">
        <f>$AP$2+#REF!*_xlfn.STDEV.S(ONE_LAST_QUOTE!$AO$2:$AO$779)</f>
        <v>#REF!</v>
      </c>
      <c r="AR124" s="27" t="e">
        <f>$AP$2-#REF!*_xlfn.STDEV.S(ONE_LAST_QUOTE!$AO$2:$AO$779)</f>
        <v>#REF!</v>
      </c>
      <c r="AT124" s="24"/>
    </row>
    <row r="125" spans="1:46" x14ac:dyDescent="0.3">
      <c r="A125" s="5">
        <v>44253</v>
      </c>
      <c r="B125" s="25">
        <v>652.4</v>
      </c>
      <c r="C125" s="25">
        <v>653.17999999999995</v>
      </c>
      <c r="D125" s="25">
        <v>0.01</v>
      </c>
      <c r="E125" s="25">
        <f t="shared" si="31"/>
        <v>653.16999999999996</v>
      </c>
      <c r="F125" s="25">
        <f t="shared" si="25"/>
        <v>-0.76999999999998181</v>
      </c>
      <c r="G125" s="25">
        <v>1193.5</v>
      </c>
      <c r="H125" s="25">
        <v>1385.5</v>
      </c>
      <c r="I125" s="26">
        <v>1391.63</v>
      </c>
      <c r="J125" s="27">
        <f t="shared" si="26"/>
        <v>-6.1300000000001091</v>
      </c>
      <c r="K125" s="25">
        <v>15931</v>
      </c>
      <c r="L125" s="25">
        <v>15953.8</v>
      </c>
      <c r="M125" s="25">
        <v>21.81</v>
      </c>
      <c r="N125" s="25">
        <f t="shared" si="27"/>
        <v>15931.99</v>
      </c>
      <c r="O125" s="25">
        <f t="shared" si="32"/>
        <v>-0.98999999999978172</v>
      </c>
      <c r="P125" s="27">
        <v>27.864999999999998</v>
      </c>
      <c r="Q125" s="25">
        <v>606</v>
      </c>
      <c r="R125" s="2">
        <f t="shared" si="44"/>
        <v>127.78418261471064</v>
      </c>
      <c r="S125" s="2">
        <f t="shared" si="33"/>
        <v>129.54138884371449</v>
      </c>
      <c r="T125" s="2">
        <f t="shared" si="34"/>
        <v>128.31269237070325</v>
      </c>
      <c r="U125" s="2">
        <f t="shared" si="45"/>
        <v>94.801483346374965</v>
      </c>
      <c r="V125" s="2">
        <f t="shared" si="46"/>
        <v>146.02409638554238</v>
      </c>
      <c r="W125" s="27">
        <f t="shared" si="47"/>
        <v>1.3751359464434509E-2</v>
      </c>
      <c r="X125" s="1">
        <f t="shared" si="35"/>
        <v>9.2598848424065728E-3</v>
      </c>
      <c r="Y125" s="1" t="e">
        <f>X125+#REF!*_xlfn.STDEV.S($W$2:$W$779)</f>
        <v>#REF!</v>
      </c>
      <c r="Z125" s="1" t="e">
        <f>X125-#REF!*_xlfn.STDEV.S($W$2:$W$779)</f>
        <v>#REF!</v>
      </c>
      <c r="AA125" s="2">
        <f t="shared" si="36"/>
        <v>175.72062290038417</v>
      </c>
      <c r="AB125" s="1">
        <f t="shared" si="37"/>
        <v>-6.2139130140037861E-5</v>
      </c>
      <c r="AC125" s="1">
        <f t="shared" si="28"/>
        <v>-4.404906476577904E-3</v>
      </c>
      <c r="AD125" s="1">
        <f t="shared" si="29"/>
        <v>4.3427673464378662E-3</v>
      </c>
      <c r="AE125" s="1">
        <f t="shared" si="30"/>
        <v>1.54982524116244E-3</v>
      </c>
      <c r="AF125" s="1" t="e">
        <f>AE125+#REF!*_xlfn.STDEV.S($AD$2:$AD$779)</f>
        <v>#REF!</v>
      </c>
      <c r="AG125" s="1" t="e">
        <f>AE125-#REF!*_xlfn.STDEV.S($AD$2:$AD$779)</f>
        <v>#REF!</v>
      </c>
      <c r="AH125" s="24">
        <f t="shared" si="24"/>
        <v>-0.98999999999978172</v>
      </c>
      <c r="AI125" s="24">
        <f t="shared" si="38"/>
        <v>-6.1300000000001091</v>
      </c>
      <c r="AJ125" s="1">
        <f t="shared" si="39"/>
        <v>4.3427673464378662E-3</v>
      </c>
      <c r="AK125" s="1">
        <f t="shared" si="40"/>
        <v>1.54982524116244E-3</v>
      </c>
      <c r="AL125" s="1" t="e">
        <f>$AK$2+#REF!*_xlfn.STDEV.S(ONE_LAST_QUOTE!$AJ$2:$AJ$779)</f>
        <v>#REF!</v>
      </c>
      <c r="AM125" s="1" t="e">
        <f>$AK$2-#REF!*_xlfn.STDEV.S(ONE_LAST_QUOTE!$AJ$2:$AJ$779)</f>
        <v>#REF!</v>
      </c>
      <c r="AN125" s="27">
        <f t="shared" si="41"/>
        <v>0.16150081566064667</v>
      </c>
      <c r="AO125" s="24">
        <f t="shared" si="42"/>
        <v>5.1400000000003274</v>
      </c>
      <c r="AP125" s="27">
        <f t="shared" si="43"/>
        <v>-3.8484704370181109</v>
      </c>
      <c r="AQ125" s="27" t="e">
        <f>$AP$2+#REF!*_xlfn.STDEV.S(ONE_LAST_QUOTE!$AO$2:$AO$779)</f>
        <v>#REF!</v>
      </c>
      <c r="AR125" s="27" t="e">
        <f>$AP$2-#REF!*_xlfn.STDEV.S(ONE_LAST_QUOTE!$AO$2:$AO$779)</f>
        <v>#REF!</v>
      </c>
      <c r="AT125" s="24"/>
    </row>
    <row r="126" spans="1:46" x14ac:dyDescent="0.3">
      <c r="A126" s="5">
        <v>44257</v>
      </c>
      <c r="B126" s="25">
        <v>654.4</v>
      </c>
      <c r="C126" s="25">
        <v>655.04</v>
      </c>
      <c r="D126" s="25">
        <v>0.01</v>
      </c>
      <c r="E126" s="25">
        <f t="shared" si="31"/>
        <v>655.03</v>
      </c>
      <c r="F126" s="25">
        <f t="shared" si="25"/>
        <v>-0.62999999999999545</v>
      </c>
      <c r="G126" s="25">
        <v>1197.25</v>
      </c>
      <c r="H126" s="25">
        <v>1389.5</v>
      </c>
      <c r="I126" s="26">
        <v>1393.88</v>
      </c>
      <c r="J126" s="27">
        <f t="shared" si="26"/>
        <v>-4.3800000000001091</v>
      </c>
      <c r="K126" s="25">
        <v>15904</v>
      </c>
      <c r="L126" s="25">
        <v>15946.88</v>
      </c>
      <c r="M126" s="25">
        <v>21.81</v>
      </c>
      <c r="N126" s="25">
        <f t="shared" si="27"/>
        <v>15925.07</v>
      </c>
      <c r="O126" s="25">
        <f t="shared" si="32"/>
        <v>-21.069999999999709</v>
      </c>
      <c r="P126" s="27">
        <v>27.832000000000001</v>
      </c>
      <c r="Q126" s="25">
        <v>609</v>
      </c>
      <c r="R126" s="2">
        <f t="shared" si="44"/>
        <v>128.15310122204292</v>
      </c>
      <c r="S126" s="2">
        <f t="shared" si="33"/>
        <v>129.32184094974801</v>
      </c>
      <c r="T126" s="2">
        <f t="shared" si="34"/>
        <v>129.93851143367067</v>
      </c>
      <c r="U126" s="2">
        <f t="shared" si="45"/>
        <v>94.68921171707548</v>
      </c>
      <c r="V126" s="2">
        <f t="shared" si="46"/>
        <v>146.74698795180743</v>
      </c>
      <c r="W126" s="27">
        <f t="shared" si="47"/>
        <v>9.1198708151438712E-3</v>
      </c>
      <c r="X126" s="1">
        <f t="shared" si="35"/>
        <v>9.2598848424065728E-3</v>
      </c>
      <c r="Y126" s="1" t="e">
        <f>X126+#REF!*_xlfn.STDEV.S($W$2:$W$779)</f>
        <v>#REF!</v>
      </c>
      <c r="Z126" s="1" t="e">
        <f>X126-#REF!*_xlfn.STDEV.S($W$2:$W$779)</f>
        <v>#REF!</v>
      </c>
      <c r="AA126" s="2">
        <f t="shared" si="36"/>
        <v>116.87397277050877</v>
      </c>
      <c r="AB126" s="1">
        <f t="shared" si="37"/>
        <v>-1.3230711073797296E-3</v>
      </c>
      <c r="AC126" s="1">
        <f t="shared" si="28"/>
        <v>-3.1423078026803662E-3</v>
      </c>
      <c r="AD126" s="1">
        <f t="shared" si="29"/>
        <v>1.8192366953006366E-3</v>
      </c>
      <c r="AE126" s="1">
        <f t="shared" si="30"/>
        <v>1.54982524116244E-3</v>
      </c>
      <c r="AF126" s="1" t="e">
        <f>AE126+#REF!*_xlfn.STDEV.S($AD$2:$AD$779)</f>
        <v>#REF!</v>
      </c>
      <c r="AG126" s="1" t="e">
        <f>AE126-#REF!*_xlfn.STDEV.S($AD$2:$AD$779)</f>
        <v>#REF!</v>
      </c>
      <c r="AH126" s="24">
        <f t="shared" si="24"/>
        <v>-21.069999999999709</v>
      </c>
      <c r="AI126" s="24">
        <f t="shared" si="38"/>
        <v>-4.3800000000001091</v>
      </c>
      <c r="AJ126" s="1">
        <f t="shared" si="39"/>
        <v>1.8192366953006366E-3</v>
      </c>
      <c r="AK126" s="1">
        <f t="shared" si="40"/>
        <v>1.54982524116244E-3</v>
      </c>
      <c r="AL126" s="1" t="e">
        <f>$AK$2+#REF!*_xlfn.STDEV.S(ONE_LAST_QUOTE!$AJ$2:$AJ$779)</f>
        <v>#REF!</v>
      </c>
      <c r="AM126" s="1" t="e">
        <f>$AK$2-#REF!*_xlfn.STDEV.S(ONE_LAST_QUOTE!$AJ$2:$AJ$779)</f>
        <v>#REF!</v>
      </c>
      <c r="AN126" s="27">
        <f t="shared" si="41"/>
        <v>4.8105022831048361</v>
      </c>
      <c r="AO126" s="24">
        <f t="shared" si="42"/>
        <v>-16.6899999999996</v>
      </c>
      <c r="AP126" s="27">
        <f t="shared" si="43"/>
        <v>-3.8484704370181109</v>
      </c>
      <c r="AQ126" s="27" t="e">
        <f>$AP$2+#REF!*_xlfn.STDEV.S(ONE_LAST_QUOTE!$AO$2:$AO$779)</f>
        <v>#REF!</v>
      </c>
      <c r="AR126" s="27" t="e">
        <f>$AP$2-#REF!*_xlfn.STDEV.S(ONE_LAST_QUOTE!$AO$2:$AO$779)</f>
        <v>#REF!</v>
      </c>
      <c r="AT126" s="24"/>
    </row>
    <row r="127" spans="1:46" x14ac:dyDescent="0.3">
      <c r="A127" s="5">
        <v>44258</v>
      </c>
      <c r="B127" s="25">
        <v>665.6</v>
      </c>
      <c r="C127" s="25">
        <v>666.91</v>
      </c>
      <c r="D127" s="25">
        <v>0.01</v>
      </c>
      <c r="E127" s="25">
        <f t="shared" si="31"/>
        <v>666.9</v>
      </c>
      <c r="F127" s="25">
        <f t="shared" si="25"/>
        <v>-1.2999999999999545</v>
      </c>
      <c r="G127" s="25">
        <v>1219.5</v>
      </c>
      <c r="H127" s="25">
        <v>1412.5</v>
      </c>
      <c r="I127" s="26">
        <v>1417.67</v>
      </c>
      <c r="J127" s="27">
        <f t="shared" si="26"/>
        <v>-5.1700000000000728</v>
      </c>
      <c r="K127" s="25">
        <v>16179</v>
      </c>
      <c r="L127" s="25">
        <v>16211.73</v>
      </c>
      <c r="M127" s="25">
        <v>21.81</v>
      </c>
      <c r="N127" s="25">
        <f t="shared" si="27"/>
        <v>16189.92</v>
      </c>
      <c r="O127" s="25">
        <f t="shared" si="32"/>
        <v>-10.920000000000073</v>
      </c>
      <c r="P127" s="27">
        <v>27.782</v>
      </c>
      <c r="Q127" s="25">
        <v>622</v>
      </c>
      <c r="R127" s="2">
        <f t="shared" si="44"/>
        <v>130.2743832142034</v>
      </c>
      <c r="S127" s="2">
        <f t="shared" si="33"/>
        <v>131.55797690681419</v>
      </c>
      <c r="T127" s="2">
        <f t="shared" si="34"/>
        <v>131.53517319094175</v>
      </c>
      <c r="U127" s="2">
        <f t="shared" si="45"/>
        <v>94.519103187833821</v>
      </c>
      <c r="V127" s="2">
        <f t="shared" si="46"/>
        <v>149.87951807228936</v>
      </c>
      <c r="W127" s="27">
        <f t="shared" si="47"/>
        <v>9.8530014953150946E-3</v>
      </c>
      <c r="X127" s="1">
        <f t="shared" si="35"/>
        <v>9.2598848424065728E-3</v>
      </c>
      <c r="Y127" s="1" t="e">
        <f>X127+#REF!*_xlfn.STDEV.S($W$2:$W$779)</f>
        <v>#REF!</v>
      </c>
      <c r="Z127" s="1" t="e">
        <f>X127-#REF!*_xlfn.STDEV.S($W$2:$W$779)</f>
        <v>#REF!</v>
      </c>
      <c r="AA127" s="2">
        <f t="shared" si="36"/>
        <v>128.35936926107934</v>
      </c>
      <c r="AB127" s="1">
        <f t="shared" si="37"/>
        <v>-6.7449375907972819E-4</v>
      </c>
      <c r="AC127" s="1">
        <f t="shared" si="28"/>
        <v>-3.6468289517307077E-3</v>
      </c>
      <c r="AD127" s="1">
        <f t="shared" si="29"/>
        <v>2.9723351926509794E-3</v>
      </c>
      <c r="AE127" s="1">
        <f t="shared" si="30"/>
        <v>1.54982524116244E-3</v>
      </c>
      <c r="AF127" s="1" t="e">
        <f>AE127+#REF!*_xlfn.STDEV.S($AD$2:$AD$779)</f>
        <v>#REF!</v>
      </c>
      <c r="AG127" s="1" t="e">
        <f>AE127-#REF!*_xlfn.STDEV.S($AD$2:$AD$779)</f>
        <v>#REF!</v>
      </c>
      <c r="AH127" s="24">
        <f t="shared" si="24"/>
        <v>-10.920000000000073</v>
      </c>
      <c r="AI127" s="24">
        <f t="shared" si="38"/>
        <v>-5.1700000000000728</v>
      </c>
      <c r="AJ127" s="1">
        <f t="shared" si="39"/>
        <v>2.9723351926509794E-3</v>
      </c>
      <c r="AK127" s="1">
        <f t="shared" si="40"/>
        <v>1.54982524116244E-3</v>
      </c>
      <c r="AL127" s="1" t="e">
        <f>$AK$2+#REF!*_xlfn.STDEV.S(ONE_LAST_QUOTE!$AJ$2:$AJ$779)</f>
        <v>#REF!</v>
      </c>
      <c r="AM127" s="1" t="e">
        <f>$AK$2-#REF!*_xlfn.STDEV.S(ONE_LAST_QUOTE!$AJ$2:$AJ$779)</f>
        <v>#REF!</v>
      </c>
      <c r="AN127" s="27">
        <f t="shared" si="41"/>
        <v>2.1121856866537563</v>
      </c>
      <c r="AO127" s="24">
        <f t="shared" si="42"/>
        <v>-5.75</v>
      </c>
      <c r="AP127" s="27">
        <f t="shared" si="43"/>
        <v>-3.8484704370181109</v>
      </c>
      <c r="AQ127" s="27" t="e">
        <f>$AP$2+#REF!*_xlfn.STDEV.S(ONE_LAST_QUOTE!$AO$2:$AO$779)</f>
        <v>#REF!</v>
      </c>
      <c r="AR127" s="27" t="e">
        <f>$AP$2-#REF!*_xlfn.STDEV.S(ONE_LAST_QUOTE!$AO$2:$AO$779)</f>
        <v>#REF!</v>
      </c>
      <c r="AT127" s="24"/>
    </row>
    <row r="128" spans="1:46" x14ac:dyDescent="0.3">
      <c r="A128" s="5">
        <v>44259</v>
      </c>
      <c r="B128" s="25">
        <v>651.70000000000005</v>
      </c>
      <c r="C128" s="25">
        <v>650.61</v>
      </c>
      <c r="D128" s="25">
        <v>1.08</v>
      </c>
      <c r="E128" s="25">
        <f t="shared" si="31"/>
        <v>649.53</v>
      </c>
      <c r="F128" s="25">
        <f t="shared" si="25"/>
        <v>2.1700000000000728</v>
      </c>
      <c r="G128" s="25">
        <v>1196.25</v>
      </c>
      <c r="H128" s="25">
        <v>1389</v>
      </c>
      <c r="I128" s="26">
        <v>1390.23</v>
      </c>
      <c r="J128" s="27">
        <f t="shared" si="26"/>
        <v>-1.2300000000000182</v>
      </c>
      <c r="K128" s="25">
        <v>15922</v>
      </c>
      <c r="L128" s="25">
        <v>15906.41</v>
      </c>
      <c r="M128" s="25">
        <v>21.81</v>
      </c>
      <c r="N128" s="25">
        <f t="shared" si="27"/>
        <v>15884.6</v>
      </c>
      <c r="O128" s="25">
        <f t="shared" si="32"/>
        <v>37.399999999999636</v>
      </c>
      <c r="P128" s="27">
        <v>27.878</v>
      </c>
      <c r="Q128" s="25">
        <v>601</v>
      </c>
      <c r="R128" s="2">
        <f t="shared" si="44"/>
        <v>128.10698639612639</v>
      </c>
      <c r="S128" s="2">
        <f t="shared" si="33"/>
        <v>129.46820621239232</v>
      </c>
      <c r="T128" s="2">
        <f t="shared" si="34"/>
        <v>128.81059728090565</v>
      </c>
      <c r="U128" s="2">
        <f t="shared" si="45"/>
        <v>94.845711563977801</v>
      </c>
      <c r="V128" s="2">
        <f t="shared" si="46"/>
        <v>144.81927710843394</v>
      </c>
      <c r="W128" s="27">
        <f t="shared" si="47"/>
        <v>1.0625648565776302E-2</v>
      </c>
      <c r="X128" s="1">
        <f t="shared" si="35"/>
        <v>9.2598848424065728E-3</v>
      </c>
      <c r="Y128" s="1" t="e">
        <f>X128+#REF!*_xlfn.STDEV.S($W$2:$W$779)</f>
        <v>#REF!</v>
      </c>
      <c r="Z128" s="1" t="e">
        <f>X128-#REF!*_xlfn.STDEV.S($W$2:$W$779)</f>
        <v>#REF!</v>
      </c>
      <c r="AA128" s="2">
        <f t="shared" si="36"/>
        <v>136.12198162659297</v>
      </c>
      <c r="AB128" s="1">
        <f t="shared" si="37"/>
        <v>2.3544816992558601E-3</v>
      </c>
      <c r="AC128" s="1">
        <f t="shared" si="28"/>
        <v>-8.8474568956217184E-4</v>
      </c>
      <c r="AD128" s="1">
        <f t="shared" si="29"/>
        <v>3.2392273888180319E-3</v>
      </c>
      <c r="AE128" s="1">
        <f t="shared" si="30"/>
        <v>1.54982524116244E-3</v>
      </c>
      <c r="AF128" s="1" t="e">
        <f>AE128+#REF!*_xlfn.STDEV.S($AD$2:$AD$779)</f>
        <v>#REF!</v>
      </c>
      <c r="AG128" s="1" t="e">
        <f>AE128-#REF!*_xlfn.STDEV.S($AD$2:$AD$779)</f>
        <v>#REF!</v>
      </c>
      <c r="AH128" s="24">
        <f t="shared" ref="AH128:AH189" si="48">K128-N128</f>
        <v>37.399999999999636</v>
      </c>
      <c r="AI128" s="24">
        <f t="shared" si="38"/>
        <v>-1.2300000000000182</v>
      </c>
      <c r="AJ128" s="1">
        <f t="shared" si="39"/>
        <v>3.2392273888180319E-3</v>
      </c>
      <c r="AK128" s="1">
        <f t="shared" si="40"/>
        <v>1.54982524116244E-3</v>
      </c>
      <c r="AL128" s="1" t="e">
        <f>$AK$2+#REF!*_xlfn.STDEV.S(ONE_LAST_QUOTE!$AJ$2:$AJ$779)</f>
        <v>#REF!</v>
      </c>
      <c r="AM128" s="1" t="e">
        <f>$AK$2-#REF!*_xlfn.STDEV.S(ONE_LAST_QUOTE!$AJ$2:$AJ$779)</f>
        <v>#REF!</v>
      </c>
      <c r="AN128" s="27">
        <f t="shared" si="41"/>
        <v>-30.406504065039904</v>
      </c>
      <c r="AO128" s="24">
        <f t="shared" si="42"/>
        <v>38.629999999999654</v>
      </c>
      <c r="AP128" s="27">
        <f t="shared" si="43"/>
        <v>-3.8484704370181109</v>
      </c>
      <c r="AQ128" s="27" t="e">
        <f>$AP$2+#REF!*_xlfn.STDEV.S(ONE_LAST_QUOTE!$AO$2:$AO$779)</f>
        <v>#REF!</v>
      </c>
      <c r="AR128" s="27" t="e">
        <f>$AP$2-#REF!*_xlfn.STDEV.S(ONE_LAST_QUOTE!$AO$2:$AO$779)</f>
        <v>#REF!</v>
      </c>
      <c r="AT128" s="24"/>
    </row>
    <row r="129" spans="1:46" x14ac:dyDescent="0.3">
      <c r="A129" s="5">
        <v>44260</v>
      </c>
      <c r="B129" s="25">
        <v>644.5</v>
      </c>
      <c r="C129" s="25">
        <v>648.87</v>
      </c>
      <c r="D129" s="25">
        <v>1.08</v>
      </c>
      <c r="E129" s="25">
        <f t="shared" si="31"/>
        <v>647.79</v>
      </c>
      <c r="F129" s="25">
        <f t="shared" si="25"/>
        <v>-3.2899999999999636</v>
      </c>
      <c r="G129" s="25">
        <v>1189.75</v>
      </c>
      <c r="H129" s="25">
        <v>1384.5</v>
      </c>
      <c r="I129" s="26">
        <v>1384.3</v>
      </c>
      <c r="J129" s="27">
        <f t="shared" ref="J129:J190" si="49">(H129-I129)</f>
        <v>0.20000000000004547</v>
      </c>
      <c r="K129" s="25">
        <v>15847</v>
      </c>
      <c r="L129" s="25">
        <v>15855.23</v>
      </c>
      <c r="M129" s="25">
        <v>21.68</v>
      </c>
      <c r="N129" s="25">
        <f t="shared" ref="N129:N190" si="50">L129-M129</f>
        <v>15833.55</v>
      </c>
      <c r="O129" s="25">
        <f t="shared" si="32"/>
        <v>13.450000000000728</v>
      </c>
      <c r="P129" s="27">
        <v>27.943000000000001</v>
      </c>
      <c r="Q129" s="25">
        <v>601</v>
      </c>
      <c r="R129" s="2">
        <f t="shared" si="44"/>
        <v>127.69195296287761</v>
      </c>
      <c r="S129" s="2">
        <f t="shared" si="33"/>
        <v>128.85835095137426</v>
      </c>
      <c r="T129" s="2">
        <f t="shared" si="34"/>
        <v>128.0378378147719</v>
      </c>
      <c r="U129" s="2">
        <f t="shared" si="45"/>
        <v>95.066852651991951</v>
      </c>
      <c r="V129" s="2">
        <f t="shared" si="46"/>
        <v>144.81927710843394</v>
      </c>
      <c r="W129" s="27">
        <f t="shared" si="47"/>
        <v>9.134467454153139E-3</v>
      </c>
      <c r="X129" s="1">
        <f t="shared" si="35"/>
        <v>9.2598848424065728E-3</v>
      </c>
      <c r="Y129" s="1" t="e">
        <f>X129+#REF!*_xlfn.STDEV.S($W$2:$W$779)</f>
        <v>#REF!</v>
      </c>
      <c r="Z129" s="1" t="e">
        <f>X129-#REF!*_xlfn.STDEV.S($W$2:$W$779)</f>
        <v>#REF!</v>
      </c>
      <c r="AA129" s="2">
        <f t="shared" si="36"/>
        <v>116.63979884966551</v>
      </c>
      <c r="AB129" s="1">
        <f t="shared" si="37"/>
        <v>8.4946205999290923E-4</v>
      </c>
      <c r="AC129" s="1">
        <f t="shared" si="28"/>
        <v>1.4447735317492269E-4</v>
      </c>
      <c r="AD129" s="1">
        <f t="shared" ref="AD129:AD190" si="51">AB129-AC129</f>
        <v>7.049847068179866E-4</v>
      </c>
      <c r="AE129" s="1">
        <f t="shared" si="30"/>
        <v>1.54982524116244E-3</v>
      </c>
      <c r="AF129" s="1" t="e">
        <f>AE129+#REF!*_xlfn.STDEV.S($AD$2:$AD$779)</f>
        <v>#REF!</v>
      </c>
      <c r="AG129" s="1" t="e">
        <f>AE129-#REF!*_xlfn.STDEV.S($AD$2:$AD$779)</f>
        <v>#REF!</v>
      </c>
      <c r="AH129" s="24">
        <f t="shared" si="48"/>
        <v>13.450000000000728</v>
      </c>
      <c r="AI129" s="24">
        <f t="shared" si="38"/>
        <v>0.20000000000004547</v>
      </c>
      <c r="AJ129" s="1">
        <f t="shared" si="39"/>
        <v>7.049847068179866E-4</v>
      </c>
      <c r="AK129" s="1">
        <f t="shared" si="40"/>
        <v>1.54982524116244E-3</v>
      </c>
      <c r="AL129" s="1" t="e">
        <f>$AK$2+#REF!*_xlfn.STDEV.S(ONE_LAST_QUOTE!$AJ$2:$AJ$779)</f>
        <v>#REF!</v>
      </c>
      <c r="AM129" s="1" t="e">
        <f>$AK$2-#REF!*_xlfn.STDEV.S(ONE_LAST_QUOTE!$AJ$2:$AJ$779)</f>
        <v>#REF!</v>
      </c>
      <c r="AN129" s="27">
        <f t="shared" si="41"/>
        <v>67.249999999988347</v>
      </c>
      <c r="AO129" s="24">
        <f t="shared" si="42"/>
        <v>13.250000000000682</v>
      </c>
      <c r="AP129" s="27">
        <f t="shared" si="43"/>
        <v>-3.8484704370181109</v>
      </c>
      <c r="AQ129" s="27" t="e">
        <f>$AP$2+#REF!*_xlfn.STDEV.S(ONE_LAST_QUOTE!$AO$2:$AO$779)</f>
        <v>#REF!</v>
      </c>
      <c r="AR129" s="27" t="e">
        <f>$AP$2-#REF!*_xlfn.STDEV.S(ONE_LAST_QUOTE!$AO$2:$AO$779)</f>
        <v>#REF!</v>
      </c>
      <c r="AT129" s="24"/>
    </row>
    <row r="130" spans="1:46" x14ac:dyDescent="0.3">
      <c r="A130" s="5">
        <v>44263</v>
      </c>
      <c r="B130" s="25">
        <v>643.79999999999995</v>
      </c>
      <c r="C130" s="25">
        <v>646.46</v>
      </c>
      <c r="D130" s="25">
        <v>1.08</v>
      </c>
      <c r="E130" s="25">
        <f t="shared" si="31"/>
        <v>645.38</v>
      </c>
      <c r="F130" s="25">
        <f t="shared" ref="F130:F193" si="52">B130-E130</f>
        <v>-1.5800000000000409</v>
      </c>
      <c r="G130" s="25">
        <v>1187.5</v>
      </c>
      <c r="H130" s="25">
        <v>1381.25</v>
      </c>
      <c r="I130" s="26">
        <v>1380.39</v>
      </c>
      <c r="J130" s="27">
        <f t="shared" si="49"/>
        <v>0.85999999999989996</v>
      </c>
      <c r="K130" s="25">
        <v>15819</v>
      </c>
      <c r="L130" s="25">
        <v>15820.11</v>
      </c>
      <c r="M130" s="25">
        <v>21.68</v>
      </c>
      <c r="N130" s="25">
        <f t="shared" si="50"/>
        <v>15798.43</v>
      </c>
      <c r="O130" s="25">
        <f t="shared" si="32"/>
        <v>20.569999999999709</v>
      </c>
      <c r="P130" s="27">
        <v>28.273</v>
      </c>
      <c r="Q130" s="25">
        <v>598</v>
      </c>
      <c r="R130" s="2">
        <f t="shared" si="44"/>
        <v>127.39220659442014</v>
      </c>
      <c r="S130" s="2">
        <f t="shared" si="33"/>
        <v>128.63067165392752</v>
      </c>
      <c r="T130" s="2">
        <f t="shared" si="34"/>
        <v>128.71839618695847</v>
      </c>
      <c r="U130" s="2">
        <f t="shared" si="45"/>
        <v>96.189568944986888</v>
      </c>
      <c r="V130" s="2">
        <f t="shared" si="46"/>
        <v>144.09638554216889</v>
      </c>
      <c r="W130" s="27">
        <f t="shared" si="47"/>
        <v>9.7216705214180354E-3</v>
      </c>
      <c r="X130" s="1">
        <f t="shared" si="35"/>
        <v>9.2598848424065728E-3</v>
      </c>
      <c r="Y130" s="1" t="e">
        <f>X130+#REF!*_xlfn.STDEV.S($W$2:$W$779)</f>
        <v>#REF!</v>
      </c>
      <c r="Z130" s="1" t="e">
        <f>X130-#REF!*_xlfn.STDEV.S($W$2:$W$779)</f>
        <v>#REF!</v>
      </c>
      <c r="AA130" s="2">
        <f t="shared" si="36"/>
        <v>123.84650595073765</v>
      </c>
      <c r="AB130" s="1">
        <f t="shared" si="37"/>
        <v>1.3020281129200628E-3</v>
      </c>
      <c r="AC130" s="1">
        <f t="shared" ref="AC130:AC193" si="53">((H130-I130)/I130)</f>
        <v>6.2301233709306781E-4</v>
      </c>
      <c r="AD130" s="1">
        <f t="shared" si="51"/>
        <v>6.7901577582699503E-4</v>
      </c>
      <c r="AE130" s="1">
        <f t="shared" ref="AE130:AE193" si="54">AVERAGEIF($AD$2:$AD$779,"&lt;&gt;#N/A")</f>
        <v>1.54982524116244E-3</v>
      </c>
      <c r="AF130" s="1" t="e">
        <f>AE130+#REF!*_xlfn.STDEV.S($AD$2:$AD$779)</f>
        <v>#REF!</v>
      </c>
      <c r="AG130" s="1" t="e">
        <f>AE130-#REF!*_xlfn.STDEV.S($AD$2:$AD$779)</f>
        <v>#REF!</v>
      </c>
      <c r="AH130" s="24">
        <f t="shared" si="48"/>
        <v>20.569999999999709</v>
      </c>
      <c r="AI130" s="24">
        <f t="shared" si="38"/>
        <v>0.85999999999989996</v>
      </c>
      <c r="AJ130" s="1">
        <f t="shared" si="39"/>
        <v>6.7901577582699503E-4</v>
      </c>
      <c r="AK130" s="1">
        <f t="shared" si="40"/>
        <v>1.54982524116244E-3</v>
      </c>
      <c r="AL130" s="1" t="e">
        <f>$AK$2+#REF!*_xlfn.STDEV.S(ONE_LAST_QUOTE!$AJ$2:$AJ$779)</f>
        <v>#REF!</v>
      </c>
      <c r="AM130" s="1" t="e">
        <f>$AK$2-#REF!*_xlfn.STDEV.S(ONE_LAST_QUOTE!$AJ$2:$AJ$779)</f>
        <v>#REF!</v>
      </c>
      <c r="AN130" s="27">
        <f t="shared" si="41"/>
        <v>23.918604651165236</v>
      </c>
      <c r="AO130" s="24">
        <f t="shared" si="42"/>
        <v>19.709999999999809</v>
      </c>
      <c r="AP130" s="27">
        <f t="shared" si="43"/>
        <v>-3.8484704370181109</v>
      </c>
      <c r="AQ130" s="27" t="e">
        <f>$AP$2+#REF!*_xlfn.STDEV.S(ONE_LAST_QUOTE!$AO$2:$AO$779)</f>
        <v>#REF!</v>
      </c>
      <c r="AR130" s="27" t="e">
        <f>$AP$2-#REF!*_xlfn.STDEV.S(ONE_LAST_QUOTE!$AO$2:$AO$779)</f>
        <v>#REF!</v>
      </c>
      <c r="AT130" s="24"/>
    </row>
    <row r="131" spans="1:46" x14ac:dyDescent="0.3">
      <c r="A131" s="5">
        <v>44264</v>
      </c>
      <c r="B131" s="25">
        <v>644.4</v>
      </c>
      <c r="C131" s="25">
        <v>646.85</v>
      </c>
      <c r="D131" s="25">
        <v>1.08</v>
      </c>
      <c r="E131" s="25">
        <f t="shared" ref="E131:E194" si="55">C131-D131</f>
        <v>645.77</v>
      </c>
      <c r="F131" s="25">
        <f t="shared" si="52"/>
        <v>-1.3700000000000045</v>
      </c>
      <c r="G131" s="25">
        <v>1187.5</v>
      </c>
      <c r="H131" s="25">
        <v>1380.25</v>
      </c>
      <c r="I131" s="26">
        <v>1385.85</v>
      </c>
      <c r="J131" s="27">
        <f t="shared" si="49"/>
        <v>-5.5999999999999091</v>
      </c>
      <c r="K131" s="25">
        <v>15822</v>
      </c>
      <c r="L131" s="25">
        <v>15853.09</v>
      </c>
      <c r="M131" s="25">
        <v>21.68</v>
      </c>
      <c r="N131" s="25">
        <f t="shared" si="50"/>
        <v>15831.41</v>
      </c>
      <c r="O131" s="25">
        <f t="shared" ref="O131:O194" si="56">K131-N131</f>
        <v>-9.4099999999998545</v>
      </c>
      <c r="P131" s="27">
        <v>28.24</v>
      </c>
      <c r="Q131" s="25">
        <v>595</v>
      </c>
      <c r="R131" s="2">
        <f t="shared" si="44"/>
        <v>127.29997694258708</v>
      </c>
      <c r="S131" s="2">
        <f t="shared" ref="S131:S194" si="57">K131/K130*S130</f>
        <v>128.65506586436825</v>
      </c>
      <c r="T131" s="2">
        <f t="shared" ref="T131:T194" si="58">B131/B130*S130</f>
        <v>128.75055112424803</v>
      </c>
      <c r="U131" s="2">
        <f t="shared" si="45"/>
        <v>96.077297315687389</v>
      </c>
      <c r="V131" s="2">
        <f t="shared" si="46"/>
        <v>143.37349397590384</v>
      </c>
      <c r="W131" s="27">
        <f t="shared" si="47"/>
        <v>1.0644848132159046E-2</v>
      </c>
      <c r="X131" s="1">
        <f t="shared" ref="X131:X194" si="59">AVERAGEIF($W$2:$W$779,"&lt;&gt;#N/A")</f>
        <v>9.2598848424065728E-3</v>
      </c>
      <c r="Y131" s="1" t="e">
        <f>X131+#REF!*_xlfn.STDEV.S($W$2:$W$779)</f>
        <v>#REF!</v>
      </c>
      <c r="Z131" s="1" t="e">
        <f>X131-#REF!*_xlfn.STDEV.S($W$2:$W$779)</f>
        <v>#REF!</v>
      </c>
      <c r="AA131" s="2">
        <f t="shared" ref="AA131:AA194" si="60">(S131-R131)*100</f>
        <v>135.50889217811743</v>
      </c>
      <c r="AB131" s="1">
        <f t="shared" ref="AB131:AB194" si="61">((K131-N131)/N131)</f>
        <v>-5.9438799197291043E-4</v>
      </c>
      <c r="AC131" s="1">
        <f t="shared" si="53"/>
        <v>-4.0408413608975791E-3</v>
      </c>
      <c r="AD131" s="1">
        <f t="shared" si="51"/>
        <v>3.4464533689246685E-3</v>
      </c>
      <c r="AE131" s="1">
        <f t="shared" si="54"/>
        <v>1.54982524116244E-3</v>
      </c>
      <c r="AF131" s="1" t="e">
        <f>AE131+#REF!*_xlfn.STDEV.S($AD$2:$AD$779)</f>
        <v>#REF!</v>
      </c>
      <c r="AG131" s="1" t="e">
        <f>AE131-#REF!*_xlfn.STDEV.S($AD$2:$AD$779)</f>
        <v>#REF!</v>
      </c>
      <c r="AH131" s="24">
        <f t="shared" si="48"/>
        <v>-9.4099999999998545</v>
      </c>
      <c r="AI131" s="24">
        <f t="shared" ref="AI131:AI194" si="62">H131-I131</f>
        <v>-5.5999999999999091</v>
      </c>
      <c r="AJ131" s="1">
        <f t="shared" ref="AJ131:AJ194" si="63">((K131-N131)/N131)-((H131-I131)/I131)</f>
        <v>3.4464533689246685E-3</v>
      </c>
      <c r="AK131" s="1">
        <f t="shared" ref="AK131:AK194" si="64">AVERAGE($AJ$2:$AJ$779)</f>
        <v>1.54982524116244E-3</v>
      </c>
      <c r="AL131" s="1" t="e">
        <f>$AK$2+#REF!*_xlfn.STDEV.S(ONE_LAST_QUOTE!$AJ$2:$AJ$779)</f>
        <v>#REF!</v>
      </c>
      <c r="AM131" s="1" t="e">
        <f>$AK$2-#REF!*_xlfn.STDEV.S(ONE_LAST_QUOTE!$AJ$2:$AJ$779)</f>
        <v>#REF!</v>
      </c>
      <c r="AN131" s="27">
        <f t="shared" ref="AN131:AN194" si="65">AH131/AI131</f>
        <v>1.6803571428571442</v>
      </c>
      <c r="AO131" s="24">
        <f t="shared" ref="AO131:AO194" si="66">AH131-AI131</f>
        <v>-3.8099999999999454</v>
      </c>
      <c r="AP131" s="27">
        <f t="shared" ref="AP131:AP194" si="67">AVERAGE($AO$2:$AO$779)</f>
        <v>-3.8484704370181109</v>
      </c>
      <c r="AQ131" s="27" t="e">
        <f>$AP$2+#REF!*_xlfn.STDEV.S(ONE_LAST_QUOTE!$AO$2:$AO$779)</f>
        <v>#REF!</v>
      </c>
      <c r="AR131" s="27" t="e">
        <f>$AP$2-#REF!*_xlfn.STDEV.S(ONE_LAST_QUOTE!$AO$2:$AO$779)</f>
        <v>#REF!</v>
      </c>
      <c r="AT131" s="24"/>
    </row>
    <row r="132" spans="1:46" x14ac:dyDescent="0.3">
      <c r="A132" s="5">
        <v>44265</v>
      </c>
      <c r="B132" s="25">
        <v>648.1</v>
      </c>
      <c r="C132" s="25">
        <v>649.21</v>
      </c>
      <c r="D132" s="25">
        <v>1.08</v>
      </c>
      <c r="E132" s="25">
        <f t="shared" si="55"/>
        <v>648.13</v>
      </c>
      <c r="F132" s="25">
        <f t="shared" si="52"/>
        <v>-2.9999999999972715E-2</v>
      </c>
      <c r="G132" s="25">
        <v>1193</v>
      </c>
      <c r="H132" s="25">
        <v>1386.25</v>
      </c>
      <c r="I132" s="26">
        <v>1390.44</v>
      </c>
      <c r="J132" s="27">
        <f t="shared" si="49"/>
        <v>-4.1900000000000546</v>
      </c>
      <c r="K132" s="25">
        <v>15885</v>
      </c>
      <c r="L132" s="25">
        <v>15911.67</v>
      </c>
      <c r="M132" s="25">
        <v>21.68</v>
      </c>
      <c r="N132" s="25">
        <f t="shared" si="50"/>
        <v>15889.99</v>
      </c>
      <c r="O132" s="25">
        <f t="shared" si="56"/>
        <v>-4.9899999999997817</v>
      </c>
      <c r="P132" s="27">
        <v>28.25</v>
      </c>
      <c r="Q132" s="25">
        <v>597</v>
      </c>
      <c r="R132" s="2">
        <f t="shared" ref="R132:R195" si="68">H132/H131*R131</f>
        <v>127.85335485358546</v>
      </c>
      <c r="S132" s="2">
        <f t="shared" si="57"/>
        <v>129.16734428362341</v>
      </c>
      <c r="T132" s="2">
        <f t="shared" si="58"/>
        <v>129.39377434310535</v>
      </c>
      <c r="U132" s="2">
        <f t="shared" ref="U132:U195" si="69">P132/P131*U131</f>
        <v>96.111319021535721</v>
      </c>
      <c r="V132" s="2">
        <f t="shared" ref="V132:V195" si="70">Q132/Q131*V131</f>
        <v>143.85542168674721</v>
      </c>
      <c r="W132" s="27">
        <f t="shared" ref="W132:W195" si="71">(S132/R132-1)</f>
        <v>1.0277316786428514E-2</v>
      </c>
      <c r="X132" s="1">
        <f t="shared" si="59"/>
        <v>9.2598848424065728E-3</v>
      </c>
      <c r="Y132" s="1" t="e">
        <f>X132+#REF!*_xlfn.STDEV.S($W$2:$W$779)</f>
        <v>#REF!</v>
      </c>
      <c r="Z132" s="1" t="e">
        <f>X132-#REF!*_xlfn.STDEV.S($W$2:$W$779)</f>
        <v>#REF!</v>
      </c>
      <c r="AA132" s="2">
        <f t="shared" si="60"/>
        <v>131.39894300379495</v>
      </c>
      <c r="AB132" s="1">
        <f t="shared" si="61"/>
        <v>-3.1403418126756415E-4</v>
      </c>
      <c r="AC132" s="1">
        <f t="shared" si="53"/>
        <v>-3.0134345962429549E-3</v>
      </c>
      <c r="AD132" s="1">
        <f t="shared" si="51"/>
        <v>2.6994004149753907E-3</v>
      </c>
      <c r="AE132" s="1">
        <f t="shared" si="54"/>
        <v>1.54982524116244E-3</v>
      </c>
      <c r="AF132" s="1" t="e">
        <f>AE132+#REF!*_xlfn.STDEV.S($AD$2:$AD$779)</f>
        <v>#REF!</v>
      </c>
      <c r="AG132" s="1" t="e">
        <f>AE132-#REF!*_xlfn.STDEV.S($AD$2:$AD$779)</f>
        <v>#REF!</v>
      </c>
      <c r="AH132" s="24">
        <f t="shared" si="48"/>
        <v>-4.9899999999997817</v>
      </c>
      <c r="AI132" s="24">
        <f t="shared" si="62"/>
        <v>-4.1900000000000546</v>
      </c>
      <c r="AJ132" s="1">
        <f t="shared" si="63"/>
        <v>2.6994004149753907E-3</v>
      </c>
      <c r="AK132" s="1">
        <f t="shared" si="64"/>
        <v>1.54982524116244E-3</v>
      </c>
      <c r="AL132" s="1" t="e">
        <f>$AK$2+#REF!*_xlfn.STDEV.S(ONE_LAST_QUOTE!$AJ$2:$AJ$779)</f>
        <v>#REF!</v>
      </c>
      <c r="AM132" s="1" t="e">
        <f>$AK$2-#REF!*_xlfn.STDEV.S(ONE_LAST_QUOTE!$AJ$2:$AJ$779)</f>
        <v>#REF!</v>
      </c>
      <c r="AN132" s="27">
        <f t="shared" si="65"/>
        <v>1.1909307875894313</v>
      </c>
      <c r="AO132" s="24">
        <f t="shared" si="66"/>
        <v>-0.79999999999972715</v>
      </c>
      <c r="AP132" s="27">
        <f t="shared" si="67"/>
        <v>-3.8484704370181109</v>
      </c>
      <c r="AQ132" s="27" t="e">
        <f>$AP$2+#REF!*_xlfn.STDEV.S(ONE_LAST_QUOTE!$AO$2:$AO$779)</f>
        <v>#REF!</v>
      </c>
      <c r="AR132" s="27" t="e">
        <f>$AP$2-#REF!*_xlfn.STDEV.S(ONE_LAST_QUOTE!$AO$2:$AO$779)</f>
        <v>#REF!</v>
      </c>
      <c r="AT132" s="24"/>
    </row>
    <row r="133" spans="1:46" x14ac:dyDescent="0.3">
      <c r="A133" s="5">
        <v>44266</v>
      </c>
      <c r="B133" s="25">
        <v>660.7</v>
      </c>
      <c r="C133" s="25">
        <v>661.54</v>
      </c>
      <c r="D133" s="25">
        <v>1.08</v>
      </c>
      <c r="E133" s="25">
        <f t="shared" si="55"/>
        <v>660.45999999999992</v>
      </c>
      <c r="F133" s="25">
        <f t="shared" si="52"/>
        <v>0.24000000000012278</v>
      </c>
      <c r="G133" s="25">
        <v>1219.25</v>
      </c>
      <c r="H133" s="25">
        <v>1412.75</v>
      </c>
      <c r="I133" s="26">
        <v>1415.47</v>
      </c>
      <c r="J133" s="27">
        <f t="shared" si="49"/>
        <v>-2.7200000000000273</v>
      </c>
      <c r="K133" s="25">
        <v>16169</v>
      </c>
      <c r="L133" s="25">
        <v>16179.56</v>
      </c>
      <c r="M133" s="25">
        <v>21.68</v>
      </c>
      <c r="N133" s="25">
        <f t="shared" si="50"/>
        <v>16157.88</v>
      </c>
      <c r="O133" s="25">
        <f t="shared" si="56"/>
        <v>11.1200000000008</v>
      </c>
      <c r="P133" s="27">
        <v>28.094000000000001</v>
      </c>
      <c r="Q133" s="25">
        <v>609</v>
      </c>
      <c r="R133" s="2">
        <f t="shared" si="68"/>
        <v>130.29744062716165</v>
      </c>
      <c r="S133" s="2">
        <f t="shared" si="57"/>
        <v>131.47666287201176</v>
      </c>
      <c r="T133" s="2">
        <f t="shared" si="58"/>
        <v>131.6785440027619</v>
      </c>
      <c r="U133" s="2">
        <f t="shared" si="69"/>
        <v>95.580580410301764</v>
      </c>
      <c r="V133" s="2">
        <f t="shared" si="70"/>
        <v>146.74698795180745</v>
      </c>
      <c r="W133" s="27">
        <f t="shared" si="71"/>
        <v>9.0502333673949664E-3</v>
      </c>
      <c r="X133" s="1">
        <f t="shared" si="59"/>
        <v>9.2598848424065728E-3</v>
      </c>
      <c r="Y133" s="1" t="e">
        <f>X133+#REF!*_xlfn.STDEV.S($W$2:$W$779)</f>
        <v>#REF!</v>
      </c>
      <c r="Z133" s="1" t="e">
        <f>X133-#REF!*_xlfn.STDEV.S($W$2:$W$779)</f>
        <v>#REF!</v>
      </c>
      <c r="AA133" s="2">
        <f t="shared" si="60"/>
        <v>117.92222448501093</v>
      </c>
      <c r="AB133" s="1">
        <f t="shared" si="61"/>
        <v>6.8820909673798791E-4</v>
      </c>
      <c r="AC133" s="1">
        <f t="shared" si="53"/>
        <v>-1.9216232064261534E-3</v>
      </c>
      <c r="AD133" s="1">
        <f t="shared" si="51"/>
        <v>2.6098323031641412E-3</v>
      </c>
      <c r="AE133" s="1">
        <f t="shared" si="54"/>
        <v>1.54982524116244E-3</v>
      </c>
      <c r="AF133" s="1" t="e">
        <f>AE133+#REF!*_xlfn.STDEV.S($AD$2:$AD$779)</f>
        <v>#REF!</v>
      </c>
      <c r="AG133" s="1" t="e">
        <f>AE133-#REF!*_xlfn.STDEV.S($AD$2:$AD$779)</f>
        <v>#REF!</v>
      </c>
      <c r="AH133" s="24">
        <f t="shared" si="48"/>
        <v>11.1200000000008</v>
      </c>
      <c r="AI133" s="24">
        <f t="shared" si="62"/>
        <v>-2.7200000000000273</v>
      </c>
      <c r="AJ133" s="1">
        <f t="shared" si="63"/>
        <v>2.6098323031641412E-3</v>
      </c>
      <c r="AK133" s="1">
        <f t="shared" si="64"/>
        <v>1.54982524116244E-3</v>
      </c>
      <c r="AL133" s="1" t="e">
        <f>$AK$2+#REF!*_xlfn.STDEV.S(ONE_LAST_QUOTE!$AJ$2:$AJ$779)</f>
        <v>#REF!</v>
      </c>
      <c r="AM133" s="1" t="e">
        <f>$AK$2-#REF!*_xlfn.STDEV.S(ONE_LAST_QUOTE!$AJ$2:$AJ$779)</f>
        <v>#REF!</v>
      </c>
      <c r="AN133" s="27">
        <f t="shared" si="65"/>
        <v>-4.0882352941178999</v>
      </c>
      <c r="AO133" s="24">
        <f t="shared" si="66"/>
        <v>13.840000000000828</v>
      </c>
      <c r="AP133" s="27">
        <f t="shared" si="67"/>
        <v>-3.8484704370181109</v>
      </c>
      <c r="AQ133" s="27" t="e">
        <f>$AP$2+#REF!*_xlfn.STDEV.S(ONE_LAST_QUOTE!$AO$2:$AO$779)</f>
        <v>#REF!</v>
      </c>
      <c r="AR133" s="27" t="e">
        <f>$AP$2-#REF!*_xlfn.STDEV.S(ONE_LAST_QUOTE!$AO$2:$AO$779)</f>
        <v>#REF!</v>
      </c>
      <c r="AT133" s="24"/>
    </row>
    <row r="134" spans="1:46" x14ac:dyDescent="0.3">
      <c r="A134" s="5">
        <v>44267</v>
      </c>
      <c r="B134" s="25">
        <v>659.3</v>
      </c>
      <c r="C134" s="25">
        <v>665.77</v>
      </c>
      <c r="D134" s="25">
        <v>0</v>
      </c>
      <c r="E134" s="25">
        <f t="shared" si="55"/>
        <v>665.77</v>
      </c>
      <c r="F134" s="25">
        <f t="shared" si="52"/>
        <v>-6.4700000000000273</v>
      </c>
      <c r="G134" s="25">
        <v>1227.5</v>
      </c>
      <c r="H134" s="25">
        <v>1420.25</v>
      </c>
      <c r="I134" s="26">
        <v>1422.86</v>
      </c>
      <c r="J134" s="27">
        <f t="shared" si="49"/>
        <v>-2.6099999999999</v>
      </c>
      <c r="K134" s="25">
        <v>16223</v>
      </c>
      <c r="L134" s="25">
        <v>16255.18</v>
      </c>
      <c r="M134" s="25">
        <v>21.68</v>
      </c>
      <c r="N134" s="25">
        <f t="shared" si="50"/>
        <v>16233.5</v>
      </c>
      <c r="O134" s="25">
        <f t="shared" si="56"/>
        <v>-10.5</v>
      </c>
      <c r="P134" s="27">
        <v>28.158999999999999</v>
      </c>
      <c r="Q134" s="25">
        <v>614</v>
      </c>
      <c r="R134" s="2">
        <f t="shared" si="68"/>
        <v>130.98916301590964</v>
      </c>
      <c r="S134" s="2">
        <f t="shared" si="57"/>
        <v>131.91575865994474</v>
      </c>
      <c r="T134" s="2">
        <f t="shared" si="58"/>
        <v>131.19806845999295</v>
      </c>
      <c r="U134" s="2">
        <f t="shared" si="69"/>
        <v>95.801721498315914</v>
      </c>
      <c r="V134" s="2">
        <f t="shared" si="70"/>
        <v>147.9518072289159</v>
      </c>
      <c r="W134" s="27">
        <f t="shared" si="71"/>
        <v>7.0738343745471166E-3</v>
      </c>
      <c r="X134" s="1">
        <f t="shared" si="59"/>
        <v>9.2598848424065728E-3</v>
      </c>
      <c r="Y134" s="1" t="e">
        <f>X134+#REF!*_xlfn.STDEV.S($W$2:$W$779)</f>
        <v>#REF!</v>
      </c>
      <c r="Z134" s="1" t="e">
        <f>X134-#REF!*_xlfn.STDEV.S($W$2:$W$779)</f>
        <v>#REF!</v>
      </c>
      <c r="AA134" s="2">
        <f t="shared" si="60"/>
        <v>92.659564403510331</v>
      </c>
      <c r="AB134" s="1">
        <f t="shared" si="61"/>
        <v>-6.4681060769396616E-4</v>
      </c>
      <c r="AC134" s="1">
        <f t="shared" si="53"/>
        <v>-1.8343336659965845E-3</v>
      </c>
      <c r="AD134" s="1">
        <f t="shared" si="51"/>
        <v>1.1875230583026184E-3</v>
      </c>
      <c r="AE134" s="1">
        <f t="shared" si="54"/>
        <v>1.54982524116244E-3</v>
      </c>
      <c r="AF134" s="1" t="e">
        <f>AE134+#REF!*_xlfn.STDEV.S($AD$2:$AD$779)</f>
        <v>#REF!</v>
      </c>
      <c r="AG134" s="1" t="e">
        <f>AE134-#REF!*_xlfn.STDEV.S($AD$2:$AD$779)</f>
        <v>#REF!</v>
      </c>
      <c r="AH134" s="24">
        <f t="shared" si="48"/>
        <v>-10.5</v>
      </c>
      <c r="AI134" s="24">
        <f t="shared" si="62"/>
        <v>-2.6099999999999</v>
      </c>
      <c r="AJ134" s="1">
        <f t="shared" si="63"/>
        <v>1.1875230583026184E-3</v>
      </c>
      <c r="AK134" s="1">
        <f t="shared" si="64"/>
        <v>1.54982524116244E-3</v>
      </c>
      <c r="AL134" s="1" t="e">
        <f>$AK$2+#REF!*_xlfn.STDEV.S(ONE_LAST_QUOTE!$AJ$2:$AJ$779)</f>
        <v>#REF!</v>
      </c>
      <c r="AM134" s="1" t="e">
        <f>$AK$2-#REF!*_xlfn.STDEV.S(ONE_LAST_QUOTE!$AJ$2:$AJ$779)</f>
        <v>#REF!</v>
      </c>
      <c r="AN134" s="27">
        <f t="shared" si="65"/>
        <v>4.0229885057472803</v>
      </c>
      <c r="AO134" s="24">
        <f t="shared" si="66"/>
        <v>-7.8900000000001</v>
      </c>
      <c r="AP134" s="27">
        <f t="shared" si="67"/>
        <v>-3.8484704370181109</v>
      </c>
      <c r="AQ134" s="27" t="e">
        <f>$AP$2+#REF!*_xlfn.STDEV.S(ONE_LAST_QUOTE!$AO$2:$AO$779)</f>
        <v>#REF!</v>
      </c>
      <c r="AR134" s="27" t="e">
        <f>$AP$2-#REF!*_xlfn.STDEV.S(ONE_LAST_QUOTE!$AO$2:$AO$779)</f>
        <v>#REF!</v>
      </c>
      <c r="AT134" s="24"/>
    </row>
    <row r="135" spans="1:46" x14ac:dyDescent="0.3">
      <c r="A135" s="5">
        <v>44270</v>
      </c>
      <c r="B135" s="25">
        <v>661.8</v>
      </c>
      <c r="C135" s="25">
        <v>664.54</v>
      </c>
      <c r="D135" s="25">
        <v>0</v>
      </c>
      <c r="E135" s="25">
        <f t="shared" si="55"/>
        <v>664.54</v>
      </c>
      <c r="F135" s="25">
        <f t="shared" si="52"/>
        <v>-2.7400000000000091</v>
      </c>
      <c r="G135" s="25">
        <v>1222.5</v>
      </c>
      <c r="H135" s="25">
        <v>1415</v>
      </c>
      <c r="I135" s="26">
        <v>1422.25</v>
      </c>
      <c r="J135" s="27">
        <f t="shared" si="49"/>
        <v>-7.25</v>
      </c>
      <c r="K135" s="25">
        <v>16199</v>
      </c>
      <c r="L135" s="25">
        <v>16249.33</v>
      </c>
      <c r="M135" s="25">
        <v>21.669999999999998</v>
      </c>
      <c r="N135" s="25">
        <f t="shared" si="50"/>
        <v>16227.66</v>
      </c>
      <c r="O135" s="25">
        <f t="shared" si="56"/>
        <v>-28.659999999999854</v>
      </c>
      <c r="P135" s="27">
        <v>28.224</v>
      </c>
      <c r="Q135" s="25">
        <v>611</v>
      </c>
      <c r="R135" s="2">
        <f t="shared" si="68"/>
        <v>130.50495734378606</v>
      </c>
      <c r="S135" s="2">
        <f t="shared" si="57"/>
        <v>131.72060497641897</v>
      </c>
      <c r="T135" s="2">
        <f t="shared" si="58"/>
        <v>132.41597009123529</v>
      </c>
      <c r="U135" s="2">
        <f t="shared" si="69"/>
        <v>96.022862586330064</v>
      </c>
      <c r="V135" s="2">
        <f t="shared" si="70"/>
        <v>147.22891566265085</v>
      </c>
      <c r="W135" s="27">
        <f t="shared" si="71"/>
        <v>9.3149536797330068E-3</v>
      </c>
      <c r="X135" s="1">
        <f t="shared" si="59"/>
        <v>9.2598848424065728E-3</v>
      </c>
      <c r="Y135" s="1" t="e">
        <f>X135+#REF!*_xlfn.STDEV.S($W$2:$W$779)</f>
        <v>#REF!</v>
      </c>
      <c r="Z135" s="1" t="e">
        <f>X135-#REF!*_xlfn.STDEV.S($W$2:$W$779)</f>
        <v>#REF!</v>
      </c>
      <c r="AA135" s="2">
        <f t="shared" si="60"/>
        <v>121.56476326329084</v>
      </c>
      <c r="AB135" s="1">
        <f t="shared" si="61"/>
        <v>-1.766120315559967E-3</v>
      </c>
      <c r="AC135" s="1">
        <f t="shared" si="53"/>
        <v>-5.0975566883459311E-3</v>
      </c>
      <c r="AD135" s="1">
        <f t="shared" si="51"/>
        <v>3.3314363727859641E-3</v>
      </c>
      <c r="AE135" s="1">
        <f t="shared" si="54"/>
        <v>1.54982524116244E-3</v>
      </c>
      <c r="AF135" s="1" t="e">
        <f>AE135+#REF!*_xlfn.STDEV.S($AD$2:$AD$779)</f>
        <v>#REF!</v>
      </c>
      <c r="AG135" s="1" t="e">
        <f>AE135-#REF!*_xlfn.STDEV.S($AD$2:$AD$779)</f>
        <v>#REF!</v>
      </c>
      <c r="AH135" s="24">
        <f t="shared" si="48"/>
        <v>-28.659999999999854</v>
      </c>
      <c r="AI135" s="24">
        <f t="shared" si="62"/>
        <v>-7.25</v>
      </c>
      <c r="AJ135" s="1">
        <f t="shared" si="63"/>
        <v>3.3314363727859641E-3</v>
      </c>
      <c r="AK135" s="1">
        <f t="shared" si="64"/>
        <v>1.54982524116244E-3</v>
      </c>
      <c r="AL135" s="1" t="e">
        <f>$AK$2+#REF!*_xlfn.STDEV.S(ONE_LAST_QUOTE!$AJ$2:$AJ$779)</f>
        <v>#REF!</v>
      </c>
      <c r="AM135" s="1" t="e">
        <f>$AK$2-#REF!*_xlfn.STDEV.S(ONE_LAST_QUOTE!$AJ$2:$AJ$779)</f>
        <v>#REF!</v>
      </c>
      <c r="AN135" s="27">
        <f t="shared" si="65"/>
        <v>3.9531034482758418</v>
      </c>
      <c r="AO135" s="24">
        <f t="shared" si="66"/>
        <v>-21.409999999999854</v>
      </c>
      <c r="AP135" s="27">
        <f t="shared" si="67"/>
        <v>-3.8484704370181109</v>
      </c>
      <c r="AQ135" s="27" t="e">
        <f>$AP$2+#REF!*_xlfn.STDEV.S(ONE_LAST_QUOTE!$AO$2:$AO$779)</f>
        <v>#REF!</v>
      </c>
      <c r="AR135" s="27" t="e">
        <f>$AP$2-#REF!*_xlfn.STDEV.S(ONE_LAST_QUOTE!$AO$2:$AO$779)</f>
        <v>#REF!</v>
      </c>
      <c r="AT135" s="24"/>
    </row>
    <row r="136" spans="1:46" x14ac:dyDescent="0.3">
      <c r="A136" s="5">
        <v>44271</v>
      </c>
      <c r="B136" s="25">
        <v>667</v>
      </c>
      <c r="C136" s="25">
        <v>667.61</v>
      </c>
      <c r="D136" s="25">
        <v>0</v>
      </c>
      <c r="E136" s="25">
        <f t="shared" si="55"/>
        <v>667.61</v>
      </c>
      <c r="F136" s="25">
        <f t="shared" si="52"/>
        <v>-0.61000000000001364</v>
      </c>
      <c r="G136" s="25">
        <v>1235.25</v>
      </c>
      <c r="H136" s="25">
        <v>1428.75</v>
      </c>
      <c r="I136" s="26">
        <v>1429.27</v>
      </c>
      <c r="J136" s="27">
        <f t="shared" si="49"/>
        <v>-0.51999999999998181</v>
      </c>
      <c r="K136" s="25">
        <v>16305</v>
      </c>
      <c r="L136" s="25">
        <v>16313.16</v>
      </c>
      <c r="M136" s="25">
        <v>21.669999999999998</v>
      </c>
      <c r="N136" s="25">
        <f t="shared" si="50"/>
        <v>16291.49</v>
      </c>
      <c r="O136" s="25">
        <f t="shared" si="56"/>
        <v>13.510000000000218</v>
      </c>
      <c r="P136" s="27">
        <v>28.225000000000001</v>
      </c>
      <c r="Q136" s="25">
        <v>613</v>
      </c>
      <c r="R136" s="2">
        <f t="shared" si="68"/>
        <v>131.7731150564907</v>
      </c>
      <c r="S136" s="2">
        <f t="shared" si="57"/>
        <v>132.5825337453245</v>
      </c>
      <c r="T136" s="2">
        <f t="shared" si="58"/>
        <v>132.75558102035578</v>
      </c>
      <c r="U136" s="2">
        <f t="shared" si="69"/>
        <v>96.026264756914898</v>
      </c>
      <c r="V136" s="2">
        <f t="shared" si="70"/>
        <v>147.71084337349421</v>
      </c>
      <c r="W136" s="27">
        <f t="shared" si="71"/>
        <v>6.1425176788665325E-3</v>
      </c>
      <c r="X136" s="1">
        <f t="shared" si="59"/>
        <v>9.2598848424065728E-3</v>
      </c>
      <c r="Y136" s="1" t="e">
        <f>X136+#REF!*_xlfn.STDEV.S($W$2:$W$779)</f>
        <v>#REF!</v>
      </c>
      <c r="Z136" s="1" t="e">
        <f>X136-#REF!*_xlfn.STDEV.S($W$2:$W$779)</f>
        <v>#REF!</v>
      </c>
      <c r="AA136" s="2">
        <f t="shared" si="60"/>
        <v>80.941868883380153</v>
      </c>
      <c r="AB136" s="1">
        <f t="shared" si="61"/>
        <v>8.2926730458664113E-4</v>
      </c>
      <c r="AC136" s="1">
        <f t="shared" si="53"/>
        <v>-3.6382209099748952E-4</v>
      </c>
      <c r="AD136" s="1">
        <f t="shared" si="51"/>
        <v>1.1930893955841306E-3</v>
      </c>
      <c r="AE136" s="1">
        <f t="shared" si="54"/>
        <v>1.54982524116244E-3</v>
      </c>
      <c r="AF136" s="1" t="e">
        <f>AE136+#REF!*_xlfn.STDEV.S($AD$2:$AD$779)</f>
        <v>#REF!</v>
      </c>
      <c r="AG136" s="1" t="e">
        <f>AE136-#REF!*_xlfn.STDEV.S($AD$2:$AD$779)</f>
        <v>#REF!</v>
      </c>
      <c r="AH136" s="24">
        <f t="shared" si="48"/>
        <v>13.510000000000218</v>
      </c>
      <c r="AI136" s="24">
        <f t="shared" si="62"/>
        <v>-0.51999999999998181</v>
      </c>
      <c r="AJ136" s="1">
        <f t="shared" si="63"/>
        <v>1.1930893955841306E-3</v>
      </c>
      <c r="AK136" s="1">
        <f t="shared" si="64"/>
        <v>1.54982524116244E-3</v>
      </c>
      <c r="AL136" s="1" t="e">
        <f>$AK$2+#REF!*_xlfn.STDEV.S(ONE_LAST_QUOTE!$AJ$2:$AJ$779)</f>
        <v>#REF!</v>
      </c>
      <c r="AM136" s="1" t="e">
        <f>$AK$2-#REF!*_xlfn.STDEV.S(ONE_LAST_QUOTE!$AJ$2:$AJ$779)</f>
        <v>#REF!</v>
      </c>
      <c r="AN136" s="27">
        <f t="shared" si="65"/>
        <v>-25.980769230770559</v>
      </c>
      <c r="AO136" s="24">
        <f t="shared" si="66"/>
        <v>14.0300000000002</v>
      </c>
      <c r="AP136" s="27">
        <f t="shared" si="67"/>
        <v>-3.8484704370181109</v>
      </c>
      <c r="AQ136" s="27" t="e">
        <f>$AP$2+#REF!*_xlfn.STDEV.S(ONE_LAST_QUOTE!$AO$2:$AO$779)</f>
        <v>#REF!</v>
      </c>
      <c r="AR136" s="27" t="e">
        <f>$AP$2-#REF!*_xlfn.STDEV.S(ONE_LAST_QUOTE!$AO$2:$AO$779)</f>
        <v>#REF!</v>
      </c>
      <c r="AT136" s="24"/>
    </row>
    <row r="137" spans="1:46" x14ac:dyDescent="0.3">
      <c r="A137" s="5">
        <v>44272</v>
      </c>
      <c r="B137" s="25">
        <v>662.6</v>
      </c>
      <c r="C137" s="25">
        <v>662.19</v>
      </c>
      <c r="D137" s="25">
        <v>0</v>
      </c>
      <c r="E137" s="25">
        <f t="shared" si="55"/>
        <v>662.19</v>
      </c>
      <c r="F137" s="25">
        <f t="shared" si="52"/>
        <v>0.40999999999996817</v>
      </c>
      <c r="G137" s="25">
        <v>1227</v>
      </c>
      <c r="H137" s="25">
        <v>1420</v>
      </c>
      <c r="I137" s="26">
        <v>1422.52</v>
      </c>
      <c r="J137" s="27">
        <f t="shared" si="49"/>
        <v>-2.5199999999999818</v>
      </c>
      <c r="K137" s="25">
        <v>16177</v>
      </c>
      <c r="L137" s="25">
        <v>16215.82</v>
      </c>
      <c r="M137" s="25">
        <v>21.669999999999998</v>
      </c>
      <c r="N137" s="25">
        <f t="shared" si="50"/>
        <v>16194.15</v>
      </c>
      <c r="O137" s="25">
        <f t="shared" si="56"/>
        <v>-17.149999999999636</v>
      </c>
      <c r="P137" s="27">
        <v>28.253</v>
      </c>
      <c r="Q137" s="25">
        <v>604</v>
      </c>
      <c r="R137" s="2">
        <f t="shared" si="68"/>
        <v>130.96610560295139</v>
      </c>
      <c r="S137" s="2">
        <f t="shared" si="57"/>
        <v>131.54171409985369</v>
      </c>
      <c r="T137" s="2">
        <f t="shared" si="58"/>
        <v>131.70792632631486</v>
      </c>
      <c r="U137" s="2">
        <f t="shared" si="69"/>
        <v>96.12152553329021</v>
      </c>
      <c r="V137" s="2">
        <f t="shared" si="70"/>
        <v>145.54216867469901</v>
      </c>
      <c r="W137" s="27">
        <f t="shared" si="71"/>
        <v>4.3950951603262123E-3</v>
      </c>
      <c r="X137" s="1">
        <f t="shared" si="59"/>
        <v>9.2598848424065728E-3</v>
      </c>
      <c r="Y137" s="1" t="e">
        <f>X137+#REF!*_xlfn.STDEV.S($W$2:$W$779)</f>
        <v>#REF!</v>
      </c>
      <c r="Z137" s="1" t="e">
        <f>X137-#REF!*_xlfn.STDEV.S($W$2:$W$779)</f>
        <v>#REF!</v>
      </c>
      <c r="AA137" s="2">
        <f t="shared" si="60"/>
        <v>57.560849690230498</v>
      </c>
      <c r="AB137" s="1">
        <f t="shared" si="61"/>
        <v>-1.0590244007866814E-3</v>
      </c>
      <c r="AC137" s="1">
        <f t="shared" si="53"/>
        <v>-1.7715040913308649E-3</v>
      </c>
      <c r="AD137" s="1">
        <f t="shared" si="51"/>
        <v>7.1247969054418349E-4</v>
      </c>
      <c r="AE137" s="1">
        <f t="shared" si="54"/>
        <v>1.54982524116244E-3</v>
      </c>
      <c r="AF137" s="1" t="e">
        <f>AE137+#REF!*_xlfn.STDEV.S($AD$2:$AD$779)</f>
        <v>#REF!</v>
      </c>
      <c r="AG137" s="1" t="e">
        <f>AE137-#REF!*_xlfn.STDEV.S($AD$2:$AD$779)</f>
        <v>#REF!</v>
      </c>
      <c r="AH137" s="24">
        <f t="shared" si="48"/>
        <v>-17.149999999999636</v>
      </c>
      <c r="AI137" s="24">
        <f t="shared" si="62"/>
        <v>-2.5199999999999818</v>
      </c>
      <c r="AJ137" s="1">
        <f t="shared" si="63"/>
        <v>7.1247969054418349E-4</v>
      </c>
      <c r="AK137" s="1">
        <f t="shared" si="64"/>
        <v>1.54982524116244E-3</v>
      </c>
      <c r="AL137" s="1" t="e">
        <f>$AK$2+#REF!*_xlfn.STDEV.S(ONE_LAST_QUOTE!$AJ$2:$AJ$779)</f>
        <v>#REF!</v>
      </c>
      <c r="AM137" s="1" t="e">
        <f>$AK$2-#REF!*_xlfn.STDEV.S(ONE_LAST_QUOTE!$AJ$2:$AJ$779)</f>
        <v>#REF!</v>
      </c>
      <c r="AN137" s="27">
        <f t="shared" si="65"/>
        <v>6.8055555555554603</v>
      </c>
      <c r="AO137" s="24">
        <f t="shared" si="66"/>
        <v>-14.629999999999654</v>
      </c>
      <c r="AP137" s="27">
        <f t="shared" si="67"/>
        <v>-3.8484704370181109</v>
      </c>
      <c r="AQ137" s="27" t="e">
        <f>$AP$2+#REF!*_xlfn.STDEV.S(ONE_LAST_QUOTE!$AO$2:$AO$779)</f>
        <v>#REF!</v>
      </c>
      <c r="AR137" s="27" t="e">
        <f>$AP$2-#REF!*_xlfn.STDEV.S(ONE_LAST_QUOTE!$AO$2:$AO$779)</f>
        <v>#REF!</v>
      </c>
      <c r="AT137" s="24"/>
    </row>
    <row r="138" spans="1:46" x14ac:dyDescent="0.3">
      <c r="A138" s="5">
        <v>44273</v>
      </c>
      <c r="B138" s="25">
        <v>662.8</v>
      </c>
      <c r="C138" s="25">
        <v>664.15</v>
      </c>
      <c r="D138" s="25">
        <v>0</v>
      </c>
      <c r="E138" s="25">
        <f t="shared" si="55"/>
        <v>664.15</v>
      </c>
      <c r="F138" s="25">
        <f t="shared" si="52"/>
        <v>-1.3500000000000227</v>
      </c>
      <c r="G138" s="25">
        <v>1236.5</v>
      </c>
      <c r="H138" s="25">
        <v>1429.25</v>
      </c>
      <c r="I138" s="26">
        <v>1430.41</v>
      </c>
      <c r="J138" s="27">
        <f t="shared" si="49"/>
        <v>-1.1600000000000819</v>
      </c>
      <c r="K138" s="25">
        <v>16235</v>
      </c>
      <c r="L138" s="25">
        <v>16287.84</v>
      </c>
      <c r="M138" s="25">
        <v>6.1</v>
      </c>
      <c r="N138" s="25">
        <f t="shared" si="50"/>
        <v>16281.74</v>
      </c>
      <c r="O138" s="25">
        <f t="shared" si="56"/>
        <v>-46.739999999999782</v>
      </c>
      <c r="P138" s="27">
        <v>28.423999999999999</v>
      </c>
      <c r="Q138" s="25">
        <v>602</v>
      </c>
      <c r="R138" s="2">
        <f t="shared" si="68"/>
        <v>131.81922988240723</v>
      </c>
      <c r="S138" s="2">
        <f t="shared" si="57"/>
        <v>132.01333550170764</v>
      </c>
      <c r="T138" s="2">
        <f t="shared" si="58"/>
        <v>131.58141881283279</v>
      </c>
      <c r="U138" s="2">
        <f t="shared" si="69"/>
        <v>96.703296703296658</v>
      </c>
      <c r="V138" s="2">
        <f t="shared" si="70"/>
        <v>145.06024096385565</v>
      </c>
      <c r="W138" s="27">
        <f t="shared" si="71"/>
        <v>1.4725136800872729E-3</v>
      </c>
      <c r="X138" s="1">
        <f t="shared" si="59"/>
        <v>9.2598848424065728E-3</v>
      </c>
      <c r="Y138" s="1" t="e">
        <f>X138+#REF!*_xlfn.STDEV.S($W$2:$W$779)</f>
        <v>#REF!</v>
      </c>
      <c r="Z138" s="1" t="e">
        <f>X138-#REF!*_xlfn.STDEV.S($W$2:$W$779)</f>
        <v>#REF!</v>
      </c>
      <c r="AA138" s="2">
        <f t="shared" si="60"/>
        <v>19.410561930041581</v>
      </c>
      <c r="AB138" s="1">
        <f t="shared" si="61"/>
        <v>-2.8707005516609269E-3</v>
      </c>
      <c r="AC138" s="1">
        <f t="shared" si="53"/>
        <v>-8.1095629924293159E-4</v>
      </c>
      <c r="AD138" s="1">
        <f t="shared" si="51"/>
        <v>-2.0597442524179954E-3</v>
      </c>
      <c r="AE138" s="1">
        <f t="shared" si="54"/>
        <v>1.54982524116244E-3</v>
      </c>
      <c r="AF138" s="1" t="e">
        <f>AE138+#REF!*_xlfn.STDEV.S($AD$2:$AD$779)</f>
        <v>#REF!</v>
      </c>
      <c r="AG138" s="1" t="e">
        <f>AE138-#REF!*_xlfn.STDEV.S($AD$2:$AD$779)</f>
        <v>#REF!</v>
      </c>
      <c r="AH138" s="24">
        <f t="shared" si="48"/>
        <v>-46.739999999999782</v>
      </c>
      <c r="AI138" s="24">
        <f t="shared" si="62"/>
        <v>-1.1600000000000819</v>
      </c>
      <c r="AJ138" s="1">
        <f t="shared" si="63"/>
        <v>-2.0597442524179954E-3</v>
      </c>
      <c r="AK138" s="1">
        <f t="shared" si="64"/>
        <v>1.54982524116244E-3</v>
      </c>
      <c r="AL138" s="1" t="e">
        <f>$AK$2+#REF!*_xlfn.STDEV.S(ONE_LAST_QUOTE!$AJ$2:$AJ$779)</f>
        <v>#REF!</v>
      </c>
      <c r="AM138" s="1" t="e">
        <f>$AK$2-#REF!*_xlfn.STDEV.S(ONE_LAST_QUOTE!$AJ$2:$AJ$779)</f>
        <v>#REF!</v>
      </c>
      <c r="AN138" s="27">
        <f t="shared" si="65"/>
        <v>40.293103448272831</v>
      </c>
      <c r="AO138" s="24">
        <f t="shared" si="66"/>
        <v>-45.5799999999997</v>
      </c>
      <c r="AP138" s="27">
        <f t="shared" si="67"/>
        <v>-3.8484704370181109</v>
      </c>
      <c r="AQ138" s="27" t="e">
        <f>$AP$2+#REF!*_xlfn.STDEV.S(ONE_LAST_QUOTE!$AO$2:$AO$779)</f>
        <v>#REF!</v>
      </c>
      <c r="AR138" s="27" t="e">
        <f>$AP$2-#REF!*_xlfn.STDEV.S(ONE_LAST_QUOTE!$AO$2:$AO$779)</f>
        <v>#REF!</v>
      </c>
      <c r="AT138" s="24"/>
    </row>
    <row r="139" spans="1:46" x14ac:dyDescent="0.3">
      <c r="A139" s="5">
        <v>44274</v>
      </c>
      <c r="B139" s="25">
        <v>654.4</v>
      </c>
      <c r="C139" s="25">
        <v>653.28</v>
      </c>
      <c r="D139" s="25">
        <v>0</v>
      </c>
      <c r="E139" s="25">
        <f t="shared" si="55"/>
        <v>653.28</v>
      </c>
      <c r="F139" s="25">
        <f t="shared" si="52"/>
        <v>1.1200000000000045</v>
      </c>
      <c r="G139" s="25">
        <v>1213.25</v>
      </c>
      <c r="H139" s="25">
        <v>1405.75</v>
      </c>
      <c r="I139" s="26">
        <v>1408.84</v>
      </c>
      <c r="J139" s="27">
        <f t="shared" si="49"/>
        <v>-3.0899999999999181</v>
      </c>
      <c r="K139" s="25">
        <v>16010</v>
      </c>
      <c r="L139" s="25">
        <v>16070.24</v>
      </c>
      <c r="M139" s="25">
        <v>6.1</v>
      </c>
      <c r="N139" s="25">
        <f t="shared" si="50"/>
        <v>16064.14</v>
      </c>
      <c r="O139" s="25">
        <f t="shared" si="56"/>
        <v>-54.139999999999418</v>
      </c>
      <c r="P139" s="27">
        <v>28.385999999999999</v>
      </c>
      <c r="Q139" s="25">
        <v>591</v>
      </c>
      <c r="R139" s="2">
        <f t="shared" si="68"/>
        <v>129.65183306433022</v>
      </c>
      <c r="S139" s="2">
        <f t="shared" si="57"/>
        <v>130.18376971865348</v>
      </c>
      <c r="T139" s="2">
        <f t="shared" si="58"/>
        <v>130.34026365769083</v>
      </c>
      <c r="U139" s="2">
        <f t="shared" si="69"/>
        <v>96.574014221073</v>
      </c>
      <c r="V139" s="2">
        <f t="shared" si="70"/>
        <v>142.40963855421711</v>
      </c>
      <c r="W139" s="27">
        <f t="shared" si="71"/>
        <v>4.1028085893650701E-3</v>
      </c>
      <c r="X139" s="1">
        <f t="shared" si="59"/>
        <v>9.2598848424065728E-3</v>
      </c>
      <c r="Y139" s="1" t="e">
        <f>X139+#REF!*_xlfn.STDEV.S($W$2:$W$779)</f>
        <v>#REF!</v>
      </c>
      <c r="Z139" s="1" t="e">
        <f>X139-#REF!*_xlfn.STDEV.S($W$2:$W$779)</f>
        <v>#REF!</v>
      </c>
      <c r="AA139" s="2">
        <f t="shared" si="60"/>
        <v>53.193665432326043</v>
      </c>
      <c r="AB139" s="1">
        <f t="shared" si="61"/>
        <v>-3.3702395521951018E-3</v>
      </c>
      <c r="AC139" s="1">
        <f t="shared" si="53"/>
        <v>-2.1932937736009188E-3</v>
      </c>
      <c r="AD139" s="1">
        <f t="shared" si="51"/>
        <v>-1.176945778594183E-3</v>
      </c>
      <c r="AE139" s="1">
        <f t="shared" si="54"/>
        <v>1.54982524116244E-3</v>
      </c>
      <c r="AF139" s="1" t="e">
        <f>AE139+#REF!*_xlfn.STDEV.S($AD$2:$AD$779)</f>
        <v>#REF!</v>
      </c>
      <c r="AG139" s="1" t="e">
        <f>AE139-#REF!*_xlfn.STDEV.S($AD$2:$AD$779)</f>
        <v>#REF!</v>
      </c>
      <c r="AH139" s="24">
        <f t="shared" si="48"/>
        <v>-54.139999999999418</v>
      </c>
      <c r="AI139" s="24">
        <f t="shared" si="62"/>
        <v>-3.0899999999999181</v>
      </c>
      <c r="AJ139" s="1">
        <f t="shared" si="63"/>
        <v>-1.176945778594183E-3</v>
      </c>
      <c r="AK139" s="1">
        <f t="shared" si="64"/>
        <v>1.54982524116244E-3</v>
      </c>
      <c r="AL139" s="1" t="e">
        <f>$AK$2+#REF!*_xlfn.STDEV.S(ONE_LAST_QUOTE!$AJ$2:$AJ$779)</f>
        <v>#REF!</v>
      </c>
      <c r="AM139" s="1" t="e">
        <f>$AK$2-#REF!*_xlfn.STDEV.S(ONE_LAST_QUOTE!$AJ$2:$AJ$779)</f>
        <v>#REF!</v>
      </c>
      <c r="AN139" s="27">
        <f t="shared" si="65"/>
        <v>17.521035598705776</v>
      </c>
      <c r="AO139" s="24">
        <f t="shared" si="66"/>
        <v>-51.0499999999995</v>
      </c>
      <c r="AP139" s="27">
        <f t="shared" si="67"/>
        <v>-3.8484704370181109</v>
      </c>
      <c r="AQ139" s="27" t="e">
        <f>$AP$2+#REF!*_xlfn.STDEV.S(ONE_LAST_QUOTE!$AO$2:$AO$779)</f>
        <v>#REF!</v>
      </c>
      <c r="AR139" s="27" t="e">
        <f>$AP$2-#REF!*_xlfn.STDEV.S(ONE_LAST_QUOTE!$AO$2:$AO$779)</f>
        <v>#REF!</v>
      </c>
      <c r="AT139" s="24"/>
    </row>
    <row r="140" spans="1:46" x14ac:dyDescent="0.3">
      <c r="A140" s="5">
        <v>44277</v>
      </c>
      <c r="B140" s="25">
        <v>656.3</v>
      </c>
      <c r="C140" s="25">
        <v>658.03</v>
      </c>
      <c r="D140" s="25">
        <v>0</v>
      </c>
      <c r="E140" s="25">
        <f t="shared" si="55"/>
        <v>658.03</v>
      </c>
      <c r="F140" s="25">
        <f t="shared" si="52"/>
        <v>-1.7300000000000182</v>
      </c>
      <c r="G140" s="25">
        <v>1227</v>
      </c>
      <c r="H140" s="25">
        <v>1420.5</v>
      </c>
      <c r="I140" s="26">
        <v>1422.02</v>
      </c>
      <c r="J140" s="27">
        <f t="shared" si="49"/>
        <v>-1.5199999999999818</v>
      </c>
      <c r="K140" s="25">
        <v>16137</v>
      </c>
      <c r="L140" s="25">
        <v>16189.22</v>
      </c>
      <c r="M140" s="25">
        <v>6.1</v>
      </c>
      <c r="N140" s="25">
        <f t="shared" si="50"/>
        <v>16183.119999999999</v>
      </c>
      <c r="O140" s="25">
        <f t="shared" si="56"/>
        <v>-46.119999999998981</v>
      </c>
      <c r="P140" s="27">
        <v>28.379000000000001</v>
      </c>
      <c r="Q140" s="25">
        <v>593</v>
      </c>
      <c r="R140" s="2">
        <f t="shared" si="68"/>
        <v>131.01222042886792</v>
      </c>
      <c r="S140" s="2">
        <f t="shared" si="57"/>
        <v>131.21645796064405</v>
      </c>
      <c r="T140" s="2">
        <f t="shared" si="58"/>
        <v>130.56174826765323</v>
      </c>
      <c r="U140" s="2">
        <f t="shared" si="69"/>
        <v>96.550199026979172</v>
      </c>
      <c r="V140" s="2">
        <f t="shared" si="70"/>
        <v>142.89156626506048</v>
      </c>
      <c r="W140" s="27">
        <f t="shared" si="71"/>
        <v>1.5589197031204982E-3</v>
      </c>
      <c r="X140" s="1">
        <f t="shared" si="59"/>
        <v>9.2598848424065728E-3</v>
      </c>
      <c r="Y140" s="1" t="e">
        <f>X140+#REF!*_xlfn.STDEV.S($W$2:$W$779)</f>
        <v>#REF!</v>
      </c>
      <c r="Z140" s="1" t="e">
        <f>X140-#REF!*_xlfn.STDEV.S($W$2:$W$779)</f>
        <v>#REF!</v>
      </c>
      <c r="AA140" s="2">
        <f t="shared" si="60"/>
        <v>20.42375317761298</v>
      </c>
      <c r="AB140" s="1">
        <f t="shared" si="61"/>
        <v>-2.8498830880571229E-3</v>
      </c>
      <c r="AC140" s="1">
        <f t="shared" si="53"/>
        <v>-1.0689019845009085E-3</v>
      </c>
      <c r="AD140" s="1">
        <f t="shared" si="51"/>
        <v>-1.7809811035562144E-3</v>
      </c>
      <c r="AE140" s="1">
        <f t="shared" si="54"/>
        <v>1.54982524116244E-3</v>
      </c>
      <c r="AF140" s="1" t="e">
        <f>AE140+#REF!*_xlfn.STDEV.S($AD$2:$AD$779)</f>
        <v>#REF!</v>
      </c>
      <c r="AG140" s="1" t="e">
        <f>AE140-#REF!*_xlfn.STDEV.S($AD$2:$AD$779)</f>
        <v>#REF!</v>
      </c>
      <c r="AH140" s="24">
        <f t="shared" si="48"/>
        <v>-46.119999999998981</v>
      </c>
      <c r="AI140" s="24">
        <f t="shared" si="62"/>
        <v>-1.5199999999999818</v>
      </c>
      <c r="AJ140" s="1">
        <f t="shared" si="63"/>
        <v>-1.7809811035562144E-3</v>
      </c>
      <c r="AK140" s="1">
        <f t="shared" si="64"/>
        <v>1.54982524116244E-3</v>
      </c>
      <c r="AL140" s="1" t="e">
        <f>$AK$2+#REF!*_xlfn.STDEV.S(ONE_LAST_QUOTE!$AJ$2:$AJ$779)</f>
        <v>#REF!</v>
      </c>
      <c r="AM140" s="1" t="e">
        <f>$AK$2-#REF!*_xlfn.STDEV.S(ONE_LAST_QUOTE!$AJ$2:$AJ$779)</f>
        <v>#REF!</v>
      </c>
      <c r="AN140" s="27">
        <f t="shared" si="65"/>
        <v>30.342105263157588</v>
      </c>
      <c r="AO140" s="24">
        <f t="shared" si="66"/>
        <v>-44.599999999999</v>
      </c>
      <c r="AP140" s="27">
        <f t="shared" si="67"/>
        <v>-3.8484704370181109</v>
      </c>
      <c r="AQ140" s="27" t="e">
        <f>$AP$2+#REF!*_xlfn.STDEV.S(ONE_LAST_QUOTE!$AO$2:$AO$779)</f>
        <v>#REF!</v>
      </c>
      <c r="AR140" s="27" t="e">
        <f>$AP$2-#REF!*_xlfn.STDEV.S(ONE_LAST_QUOTE!$AO$2:$AO$779)</f>
        <v>#REF!</v>
      </c>
      <c r="AT140" s="24"/>
    </row>
    <row r="141" spans="1:46" x14ac:dyDescent="0.3">
      <c r="A141" s="5">
        <v>44278</v>
      </c>
      <c r="B141" s="25">
        <v>658.4</v>
      </c>
      <c r="C141" s="25">
        <v>658.72</v>
      </c>
      <c r="D141" s="25">
        <v>0</v>
      </c>
      <c r="E141" s="25">
        <f t="shared" si="55"/>
        <v>658.72</v>
      </c>
      <c r="F141" s="25">
        <f t="shared" si="52"/>
        <v>-0.32000000000005002</v>
      </c>
      <c r="G141" s="25">
        <v>1227.5</v>
      </c>
      <c r="H141" s="25">
        <v>1421</v>
      </c>
      <c r="I141" s="26">
        <v>1422.26</v>
      </c>
      <c r="J141" s="27">
        <f t="shared" si="49"/>
        <v>-1.2599999999999909</v>
      </c>
      <c r="K141" s="25">
        <v>16119</v>
      </c>
      <c r="L141" s="25">
        <v>16177.59</v>
      </c>
      <c r="M141" s="25">
        <v>6</v>
      </c>
      <c r="N141" s="25">
        <f t="shared" si="50"/>
        <v>16171.59</v>
      </c>
      <c r="O141" s="25">
        <f t="shared" si="56"/>
        <v>-52.590000000000146</v>
      </c>
      <c r="P141" s="27">
        <v>28.478999999999999</v>
      </c>
      <c r="Q141" s="25">
        <v>594</v>
      </c>
      <c r="R141" s="2">
        <f t="shared" si="68"/>
        <v>131.05833525478442</v>
      </c>
      <c r="S141" s="2">
        <f t="shared" si="57"/>
        <v>131.07009269799971</v>
      </c>
      <c r="T141" s="2">
        <f t="shared" si="58"/>
        <v>131.63631863673325</v>
      </c>
      <c r="U141" s="2">
        <f t="shared" si="69"/>
        <v>96.890416085462476</v>
      </c>
      <c r="V141" s="2">
        <f t="shared" si="70"/>
        <v>143.13253012048216</v>
      </c>
      <c r="W141" s="27">
        <f t="shared" si="71"/>
        <v>8.9711525729674335E-5</v>
      </c>
      <c r="X141" s="1">
        <f t="shared" si="59"/>
        <v>9.2598848424065728E-3</v>
      </c>
      <c r="Y141" s="1" t="e">
        <f>X141+#REF!*_xlfn.STDEV.S($W$2:$W$779)</f>
        <v>#REF!</v>
      </c>
      <c r="Z141" s="1" t="e">
        <f>X141-#REF!*_xlfn.STDEV.S($W$2:$W$779)</f>
        <v>#REF!</v>
      </c>
      <c r="AA141" s="2">
        <f t="shared" si="60"/>
        <v>1.1757443215287822</v>
      </c>
      <c r="AB141" s="1">
        <f t="shared" si="61"/>
        <v>-3.2519993395825732E-3</v>
      </c>
      <c r="AC141" s="1">
        <f t="shared" si="53"/>
        <v>-8.8591396791022105E-4</v>
      </c>
      <c r="AD141" s="1">
        <f t="shared" si="51"/>
        <v>-2.3660853716723522E-3</v>
      </c>
      <c r="AE141" s="1">
        <f t="shared" si="54"/>
        <v>1.54982524116244E-3</v>
      </c>
      <c r="AF141" s="1" t="e">
        <f>AE141+#REF!*_xlfn.STDEV.S($AD$2:$AD$779)</f>
        <v>#REF!</v>
      </c>
      <c r="AG141" s="1" t="e">
        <f>AE141-#REF!*_xlfn.STDEV.S($AD$2:$AD$779)</f>
        <v>#REF!</v>
      </c>
      <c r="AH141" s="24">
        <f t="shared" si="48"/>
        <v>-52.590000000000146</v>
      </c>
      <c r="AI141" s="24">
        <f t="shared" si="62"/>
        <v>-1.2599999999999909</v>
      </c>
      <c r="AJ141" s="1">
        <f t="shared" si="63"/>
        <v>-2.3660853716723522E-3</v>
      </c>
      <c r="AK141" s="1">
        <f t="shared" si="64"/>
        <v>1.54982524116244E-3</v>
      </c>
      <c r="AL141" s="1" t="e">
        <f>$AK$2+#REF!*_xlfn.STDEV.S(ONE_LAST_QUOTE!$AJ$2:$AJ$779)</f>
        <v>#REF!</v>
      </c>
      <c r="AM141" s="1" t="e">
        <f>$AK$2-#REF!*_xlfn.STDEV.S(ONE_LAST_QUOTE!$AJ$2:$AJ$779)</f>
        <v>#REF!</v>
      </c>
      <c r="AN141" s="27">
        <f t="shared" si="65"/>
        <v>41.738095238095653</v>
      </c>
      <c r="AO141" s="24">
        <f t="shared" si="66"/>
        <v>-51.330000000000155</v>
      </c>
      <c r="AP141" s="27">
        <f t="shared" si="67"/>
        <v>-3.8484704370181109</v>
      </c>
      <c r="AQ141" s="27" t="e">
        <f>$AP$2+#REF!*_xlfn.STDEV.S(ONE_LAST_QUOTE!$AO$2:$AO$779)</f>
        <v>#REF!</v>
      </c>
      <c r="AR141" s="27" t="e">
        <f>$AP$2-#REF!*_xlfn.STDEV.S(ONE_LAST_QUOTE!$AO$2:$AO$779)</f>
        <v>#REF!</v>
      </c>
      <c r="AT141" s="24"/>
    </row>
    <row r="142" spans="1:46" x14ac:dyDescent="0.3">
      <c r="A142" s="5">
        <v>44279</v>
      </c>
      <c r="B142" s="25">
        <v>648.79999999999995</v>
      </c>
      <c r="C142" s="25">
        <v>649.29999999999995</v>
      </c>
      <c r="D142" s="25">
        <v>0</v>
      </c>
      <c r="E142" s="25">
        <f t="shared" si="55"/>
        <v>649.29999999999995</v>
      </c>
      <c r="F142" s="25">
        <f t="shared" si="52"/>
        <v>-0.5</v>
      </c>
      <c r="G142" s="25">
        <v>1219</v>
      </c>
      <c r="H142" s="25">
        <v>1411.25</v>
      </c>
      <c r="I142" s="26">
        <v>1413.94</v>
      </c>
      <c r="J142" s="27">
        <f t="shared" si="49"/>
        <v>-2.6900000000000546</v>
      </c>
      <c r="K142" s="25">
        <v>15981</v>
      </c>
      <c r="L142" s="25">
        <v>16032.12</v>
      </c>
      <c r="M142" s="25">
        <v>6</v>
      </c>
      <c r="N142" s="25">
        <f t="shared" si="50"/>
        <v>16026.12</v>
      </c>
      <c r="O142" s="25">
        <f t="shared" si="56"/>
        <v>-45.1200000000008</v>
      </c>
      <c r="P142" s="27">
        <v>28.489000000000001</v>
      </c>
      <c r="Q142" s="25">
        <v>576</v>
      </c>
      <c r="R142" s="2">
        <f t="shared" si="68"/>
        <v>130.15909614941205</v>
      </c>
      <c r="S142" s="2">
        <f t="shared" si="57"/>
        <v>129.9479590177265</v>
      </c>
      <c r="T142" s="2">
        <f t="shared" si="58"/>
        <v>129.15898563557445</v>
      </c>
      <c r="U142" s="2">
        <f t="shared" si="69"/>
        <v>96.924437791310822</v>
      </c>
      <c r="V142" s="2">
        <f t="shared" si="70"/>
        <v>138.79518072289179</v>
      </c>
      <c r="W142" s="27">
        <f t="shared" si="71"/>
        <v>-1.6221465724007844E-3</v>
      </c>
      <c r="X142" s="1">
        <f t="shared" si="59"/>
        <v>9.2598848424065728E-3</v>
      </c>
      <c r="Y142" s="1" t="e">
        <f>X142+#REF!*_xlfn.STDEV.S($W$2:$W$779)</f>
        <v>#REF!</v>
      </c>
      <c r="Z142" s="1" t="e">
        <f>X142-#REF!*_xlfn.STDEV.S($W$2:$W$779)</f>
        <v>#REF!</v>
      </c>
      <c r="AA142" s="2">
        <f t="shared" si="60"/>
        <v>-21.113713168554682</v>
      </c>
      <c r="AB142" s="1">
        <f t="shared" si="61"/>
        <v>-2.8154038532096849E-3</v>
      </c>
      <c r="AC142" s="1">
        <f t="shared" si="53"/>
        <v>-1.9024852539712112E-3</v>
      </c>
      <c r="AD142" s="1">
        <f t="shared" si="51"/>
        <v>-9.1291859923847371E-4</v>
      </c>
      <c r="AE142" s="1">
        <f t="shared" si="54"/>
        <v>1.54982524116244E-3</v>
      </c>
      <c r="AF142" s="1" t="e">
        <f>AE142+#REF!*_xlfn.STDEV.S($AD$2:$AD$779)</f>
        <v>#REF!</v>
      </c>
      <c r="AG142" s="1" t="e">
        <f>AE142-#REF!*_xlfn.STDEV.S($AD$2:$AD$779)</f>
        <v>#REF!</v>
      </c>
      <c r="AH142" s="24">
        <f t="shared" si="48"/>
        <v>-45.1200000000008</v>
      </c>
      <c r="AI142" s="24">
        <f t="shared" si="62"/>
        <v>-2.6900000000000546</v>
      </c>
      <c r="AJ142" s="1">
        <f t="shared" si="63"/>
        <v>-9.1291859923847371E-4</v>
      </c>
      <c r="AK142" s="1">
        <f t="shared" si="64"/>
        <v>1.54982524116244E-3</v>
      </c>
      <c r="AL142" s="1" t="e">
        <f>$AK$2+#REF!*_xlfn.STDEV.S(ONE_LAST_QUOTE!$AJ$2:$AJ$779)</f>
        <v>#REF!</v>
      </c>
      <c r="AM142" s="1" t="e">
        <f>$AK$2-#REF!*_xlfn.STDEV.S(ONE_LAST_QUOTE!$AJ$2:$AJ$779)</f>
        <v>#REF!</v>
      </c>
      <c r="AN142" s="27">
        <f t="shared" si="65"/>
        <v>16.773234200743453</v>
      </c>
      <c r="AO142" s="24">
        <f t="shared" si="66"/>
        <v>-42.430000000000746</v>
      </c>
      <c r="AP142" s="27">
        <f t="shared" si="67"/>
        <v>-3.8484704370181109</v>
      </c>
      <c r="AQ142" s="27" t="e">
        <f>$AP$2+#REF!*_xlfn.STDEV.S(ONE_LAST_QUOTE!$AO$2:$AO$779)</f>
        <v>#REF!</v>
      </c>
      <c r="AR142" s="27" t="e">
        <f>$AP$2-#REF!*_xlfn.STDEV.S(ONE_LAST_QUOTE!$AO$2:$AO$779)</f>
        <v>#REF!</v>
      </c>
      <c r="AT142" s="24"/>
    </row>
    <row r="143" spans="1:46" x14ac:dyDescent="0.3">
      <c r="A143" s="5">
        <v>44280</v>
      </c>
      <c r="B143" s="25">
        <v>651.79999999999995</v>
      </c>
      <c r="C143" s="25">
        <v>651.13</v>
      </c>
      <c r="D143" s="25">
        <v>0</v>
      </c>
      <c r="E143" s="25">
        <f t="shared" si="55"/>
        <v>651.13</v>
      </c>
      <c r="F143" s="25">
        <f t="shared" si="52"/>
        <v>0.66999999999995907</v>
      </c>
      <c r="G143" s="25">
        <v>1227</v>
      </c>
      <c r="H143" s="25">
        <v>1419.5</v>
      </c>
      <c r="I143" s="26">
        <v>1420.27</v>
      </c>
      <c r="J143" s="27">
        <f t="shared" si="49"/>
        <v>-0.76999999999998181</v>
      </c>
      <c r="K143" s="25">
        <v>16030</v>
      </c>
      <c r="L143" s="25">
        <v>16060.14</v>
      </c>
      <c r="M143" s="25">
        <v>6</v>
      </c>
      <c r="N143" s="25">
        <f t="shared" si="50"/>
        <v>16054.14</v>
      </c>
      <c r="O143" s="25">
        <f t="shared" si="56"/>
        <v>-24.139999999999418</v>
      </c>
      <c r="P143" s="27">
        <v>28.611000000000001</v>
      </c>
      <c r="Q143" s="25">
        <v>575</v>
      </c>
      <c r="R143" s="2">
        <f t="shared" si="68"/>
        <v>130.91999077703483</v>
      </c>
      <c r="S143" s="2">
        <f t="shared" si="57"/>
        <v>130.34639778825829</v>
      </c>
      <c r="T143" s="2">
        <f t="shared" si="58"/>
        <v>130.54882812539171</v>
      </c>
      <c r="U143" s="2">
        <f t="shared" si="69"/>
        <v>97.339502602660474</v>
      </c>
      <c r="V143" s="2">
        <f t="shared" si="70"/>
        <v>138.5542168674701</v>
      </c>
      <c r="W143" s="27">
        <f t="shared" si="71"/>
        <v>-4.3812483133565117E-3</v>
      </c>
      <c r="X143" s="1">
        <f t="shared" si="59"/>
        <v>9.2598848424065728E-3</v>
      </c>
      <c r="Y143" s="1" t="e">
        <f>X143+#REF!*_xlfn.STDEV.S($W$2:$W$779)</f>
        <v>#REF!</v>
      </c>
      <c r="Z143" s="1" t="e">
        <f>X143-#REF!*_xlfn.STDEV.S($W$2:$W$779)</f>
        <v>#REF!</v>
      </c>
      <c r="AA143" s="2">
        <f t="shared" si="60"/>
        <v>-57.359298877653941</v>
      </c>
      <c r="AB143" s="1">
        <f t="shared" si="61"/>
        <v>-1.5036619837624076E-3</v>
      </c>
      <c r="AC143" s="1">
        <f t="shared" si="53"/>
        <v>-5.4215043618465635E-4</v>
      </c>
      <c r="AD143" s="1">
        <f t="shared" si="51"/>
        <v>-9.6151154757775123E-4</v>
      </c>
      <c r="AE143" s="1">
        <f t="shared" si="54"/>
        <v>1.54982524116244E-3</v>
      </c>
      <c r="AF143" s="1" t="e">
        <f>AE143+#REF!*_xlfn.STDEV.S($AD$2:$AD$779)</f>
        <v>#REF!</v>
      </c>
      <c r="AG143" s="1" t="e">
        <f>AE143-#REF!*_xlfn.STDEV.S($AD$2:$AD$779)</f>
        <v>#REF!</v>
      </c>
      <c r="AH143" s="24">
        <f t="shared" si="48"/>
        <v>-24.139999999999418</v>
      </c>
      <c r="AI143" s="24">
        <f t="shared" si="62"/>
        <v>-0.76999999999998181</v>
      </c>
      <c r="AJ143" s="1">
        <f t="shared" si="63"/>
        <v>-9.6151154757775123E-4</v>
      </c>
      <c r="AK143" s="1">
        <f t="shared" si="64"/>
        <v>1.54982524116244E-3</v>
      </c>
      <c r="AL143" s="1" t="e">
        <f>$AK$2+#REF!*_xlfn.STDEV.S(ONE_LAST_QUOTE!$AJ$2:$AJ$779)</f>
        <v>#REF!</v>
      </c>
      <c r="AM143" s="1" t="e">
        <f>$AK$2-#REF!*_xlfn.STDEV.S(ONE_LAST_QUOTE!$AJ$2:$AJ$779)</f>
        <v>#REF!</v>
      </c>
      <c r="AN143" s="27">
        <f t="shared" si="65"/>
        <v>31.350649350649334</v>
      </c>
      <c r="AO143" s="24">
        <f t="shared" si="66"/>
        <v>-23.369999999999436</v>
      </c>
      <c r="AP143" s="27">
        <f t="shared" si="67"/>
        <v>-3.8484704370181109</v>
      </c>
      <c r="AQ143" s="27" t="e">
        <f>$AP$2+#REF!*_xlfn.STDEV.S(ONE_LAST_QUOTE!$AO$2:$AO$779)</f>
        <v>#REF!</v>
      </c>
      <c r="AR143" s="27" t="e">
        <f>$AP$2-#REF!*_xlfn.STDEV.S(ONE_LAST_QUOTE!$AO$2:$AO$779)</f>
        <v>#REF!</v>
      </c>
      <c r="AT143" s="24"/>
    </row>
    <row r="144" spans="1:46" x14ac:dyDescent="0.3">
      <c r="A144" s="5">
        <v>44281</v>
      </c>
      <c r="B144" s="25">
        <v>664.6</v>
      </c>
      <c r="C144" s="25">
        <v>662.1</v>
      </c>
      <c r="D144" s="25">
        <v>0</v>
      </c>
      <c r="E144" s="25">
        <f t="shared" si="55"/>
        <v>662.1</v>
      </c>
      <c r="F144" s="25">
        <f t="shared" si="52"/>
        <v>2.5</v>
      </c>
      <c r="G144" s="25">
        <v>1248</v>
      </c>
      <c r="H144" s="25">
        <v>1441.25</v>
      </c>
      <c r="I144" s="26">
        <v>1437.84</v>
      </c>
      <c r="J144" s="27">
        <f t="shared" si="49"/>
        <v>3.4100000000000819</v>
      </c>
      <c r="K144" s="25">
        <v>16285</v>
      </c>
      <c r="L144" s="25">
        <v>16305.88</v>
      </c>
      <c r="M144" s="25">
        <v>5.47</v>
      </c>
      <c r="N144" s="25">
        <f t="shared" si="50"/>
        <v>16300.41</v>
      </c>
      <c r="O144" s="25">
        <f t="shared" si="56"/>
        <v>-15.409999999999854</v>
      </c>
      <c r="P144" s="27">
        <v>28.602</v>
      </c>
      <c r="Q144" s="25">
        <v>590</v>
      </c>
      <c r="R144" s="2">
        <f t="shared" si="68"/>
        <v>132.92598570440398</v>
      </c>
      <c r="S144" s="2">
        <f t="shared" si="57"/>
        <v>132.41990567571966</v>
      </c>
      <c r="T144" s="2">
        <f t="shared" si="58"/>
        <v>132.90613066903416</v>
      </c>
      <c r="U144" s="2">
        <f t="shared" si="69"/>
        <v>97.308883067396977</v>
      </c>
      <c r="V144" s="2">
        <f t="shared" si="70"/>
        <v>142.16867469879543</v>
      </c>
      <c r="W144" s="27">
        <f t="shared" si="71"/>
        <v>-3.8072317162253233E-3</v>
      </c>
      <c r="X144" s="1">
        <f t="shared" si="59"/>
        <v>9.2598848424065728E-3</v>
      </c>
      <c r="Y144" s="1" t="e">
        <f>X144+#REF!*_xlfn.STDEV.S($W$2:$W$779)</f>
        <v>#REF!</v>
      </c>
      <c r="Z144" s="1" t="e">
        <f>X144-#REF!*_xlfn.STDEV.S($W$2:$W$779)</f>
        <v>#REF!</v>
      </c>
      <c r="AA144" s="2">
        <f t="shared" si="60"/>
        <v>-50.608002868432322</v>
      </c>
      <c r="AB144" s="1">
        <f t="shared" si="61"/>
        <v>-9.4537499363512049E-4</v>
      </c>
      <c r="AC144" s="1">
        <f t="shared" si="53"/>
        <v>2.3716129750181399E-3</v>
      </c>
      <c r="AD144" s="1">
        <f t="shared" si="51"/>
        <v>-3.3169879686532604E-3</v>
      </c>
      <c r="AE144" s="1">
        <f t="shared" si="54"/>
        <v>1.54982524116244E-3</v>
      </c>
      <c r="AF144" s="1" t="e">
        <f>AE144+#REF!*_xlfn.STDEV.S($AD$2:$AD$779)</f>
        <v>#REF!</v>
      </c>
      <c r="AG144" s="1" t="e">
        <f>AE144-#REF!*_xlfn.STDEV.S($AD$2:$AD$779)</f>
        <v>#REF!</v>
      </c>
      <c r="AH144" s="24">
        <f t="shared" si="48"/>
        <v>-15.409999999999854</v>
      </c>
      <c r="AI144" s="24">
        <f t="shared" si="62"/>
        <v>3.4100000000000819</v>
      </c>
      <c r="AJ144" s="1">
        <f t="shared" si="63"/>
        <v>-3.3169879686532604E-3</v>
      </c>
      <c r="AK144" s="1">
        <f t="shared" si="64"/>
        <v>1.54982524116244E-3</v>
      </c>
      <c r="AL144" s="1" t="e">
        <f>$AK$2+#REF!*_xlfn.STDEV.S(ONE_LAST_QUOTE!$AJ$2:$AJ$779)</f>
        <v>#REF!</v>
      </c>
      <c r="AM144" s="1" t="e">
        <f>$AK$2-#REF!*_xlfn.STDEV.S(ONE_LAST_QUOTE!$AJ$2:$AJ$779)</f>
        <v>#REF!</v>
      </c>
      <c r="AN144" s="27">
        <f t="shared" si="65"/>
        <v>-4.5190615835775612</v>
      </c>
      <c r="AO144" s="24">
        <f t="shared" si="66"/>
        <v>-18.819999999999936</v>
      </c>
      <c r="AP144" s="27">
        <f t="shared" si="67"/>
        <v>-3.8484704370181109</v>
      </c>
      <c r="AQ144" s="27" t="e">
        <f>$AP$2+#REF!*_xlfn.STDEV.S(ONE_LAST_QUOTE!$AO$2:$AO$779)</f>
        <v>#REF!</v>
      </c>
      <c r="AR144" s="27" t="e">
        <f>$AP$2-#REF!*_xlfn.STDEV.S(ONE_LAST_QUOTE!$AO$2:$AO$779)</f>
        <v>#REF!</v>
      </c>
      <c r="AT144" s="24"/>
    </row>
    <row r="145" spans="1:46" x14ac:dyDescent="0.3">
      <c r="A145" s="5">
        <v>44284</v>
      </c>
      <c r="B145" s="25">
        <v>671</v>
      </c>
      <c r="C145" s="25">
        <v>670.13</v>
      </c>
      <c r="D145" s="25">
        <v>0</v>
      </c>
      <c r="E145" s="25">
        <f t="shared" si="55"/>
        <v>670.13</v>
      </c>
      <c r="F145" s="25">
        <f t="shared" si="52"/>
        <v>0.87000000000000455</v>
      </c>
      <c r="G145" s="25">
        <v>1259.5</v>
      </c>
      <c r="H145" s="25">
        <v>1451.25</v>
      </c>
      <c r="I145" s="26">
        <v>1452.85</v>
      </c>
      <c r="J145" s="27">
        <f t="shared" si="49"/>
        <v>-1.5999999999999091</v>
      </c>
      <c r="K145" s="25">
        <v>16408</v>
      </c>
      <c r="L145" s="25">
        <v>16475.97</v>
      </c>
      <c r="M145" s="25">
        <v>5.42</v>
      </c>
      <c r="N145" s="25">
        <f t="shared" si="50"/>
        <v>16470.550000000003</v>
      </c>
      <c r="O145" s="25">
        <f t="shared" si="56"/>
        <v>-62.55000000000291</v>
      </c>
      <c r="P145" s="27">
        <v>28.512</v>
      </c>
      <c r="Q145" s="25">
        <v>599</v>
      </c>
      <c r="R145" s="2">
        <f t="shared" si="68"/>
        <v>133.84828222273461</v>
      </c>
      <c r="S145" s="2">
        <f t="shared" si="57"/>
        <v>133.42006830378926</v>
      </c>
      <c r="T145" s="2">
        <f t="shared" si="58"/>
        <v>133.69508984111928</v>
      </c>
      <c r="U145" s="2">
        <f t="shared" si="69"/>
        <v>97.00268771476199</v>
      </c>
      <c r="V145" s="2">
        <f t="shared" si="70"/>
        <v>144.33734939759063</v>
      </c>
      <c r="W145" s="27">
        <f t="shared" si="71"/>
        <v>-3.1992485210439181E-3</v>
      </c>
      <c r="X145" s="1">
        <f t="shared" si="59"/>
        <v>9.2598848424065728E-3</v>
      </c>
      <c r="Y145" s="1" t="e">
        <f>X145+#REF!*_xlfn.STDEV.S($W$2:$W$779)</f>
        <v>#REF!</v>
      </c>
      <c r="Z145" s="1" t="e">
        <f>X145-#REF!*_xlfn.STDEV.S($W$2:$W$779)</f>
        <v>#REF!</v>
      </c>
      <c r="AA145" s="2">
        <f t="shared" si="60"/>
        <v>-42.821391894534599</v>
      </c>
      <c r="AB145" s="1">
        <f t="shared" si="61"/>
        <v>-3.7976873874887543E-3</v>
      </c>
      <c r="AC145" s="1">
        <f t="shared" si="53"/>
        <v>-1.1012836837938599E-3</v>
      </c>
      <c r="AD145" s="1">
        <f t="shared" si="51"/>
        <v>-2.6964037036948944E-3</v>
      </c>
      <c r="AE145" s="1">
        <f t="shared" si="54"/>
        <v>1.54982524116244E-3</v>
      </c>
      <c r="AF145" s="1" t="e">
        <f>AE145+#REF!*_xlfn.STDEV.S($AD$2:$AD$779)</f>
        <v>#REF!</v>
      </c>
      <c r="AG145" s="1" t="e">
        <f>AE145-#REF!*_xlfn.STDEV.S($AD$2:$AD$779)</f>
        <v>#REF!</v>
      </c>
      <c r="AH145" s="24">
        <f t="shared" si="48"/>
        <v>-62.55000000000291</v>
      </c>
      <c r="AI145" s="24">
        <f t="shared" si="62"/>
        <v>-1.5999999999999091</v>
      </c>
      <c r="AJ145" s="1">
        <f t="shared" si="63"/>
        <v>-2.6964037036948944E-3</v>
      </c>
      <c r="AK145" s="1">
        <f t="shared" si="64"/>
        <v>1.54982524116244E-3</v>
      </c>
      <c r="AL145" s="1" t="e">
        <f>$AK$2+#REF!*_xlfn.STDEV.S(ONE_LAST_QUOTE!$AJ$2:$AJ$779)</f>
        <v>#REF!</v>
      </c>
      <c r="AM145" s="1" t="e">
        <f>$AK$2-#REF!*_xlfn.STDEV.S(ONE_LAST_QUOTE!$AJ$2:$AJ$779)</f>
        <v>#REF!</v>
      </c>
      <c r="AN145" s="27">
        <f t="shared" si="65"/>
        <v>39.093750000004043</v>
      </c>
      <c r="AO145" s="24">
        <f t="shared" si="66"/>
        <v>-60.950000000003001</v>
      </c>
      <c r="AP145" s="27">
        <f t="shared" si="67"/>
        <v>-3.8484704370181109</v>
      </c>
      <c r="AQ145" s="27" t="e">
        <f>$AP$2+#REF!*_xlfn.STDEV.S(ONE_LAST_QUOTE!$AO$2:$AO$779)</f>
        <v>#REF!</v>
      </c>
      <c r="AR145" s="27" t="e">
        <f>$AP$2-#REF!*_xlfn.STDEV.S(ONE_LAST_QUOTE!$AO$2:$AO$779)</f>
        <v>#REF!</v>
      </c>
      <c r="AT145" s="24"/>
    </row>
    <row r="146" spans="1:46" x14ac:dyDescent="0.3">
      <c r="A146" s="5">
        <v>44285</v>
      </c>
      <c r="B146" s="25">
        <v>672.2</v>
      </c>
      <c r="C146" s="25">
        <v>672.91</v>
      </c>
      <c r="D146" s="25">
        <v>0</v>
      </c>
      <c r="E146" s="25">
        <f t="shared" si="55"/>
        <v>672.91</v>
      </c>
      <c r="F146" s="25">
        <f t="shared" si="52"/>
        <v>-0.70999999999992269</v>
      </c>
      <c r="G146" s="25">
        <v>1271</v>
      </c>
      <c r="H146" s="25">
        <v>1462</v>
      </c>
      <c r="I146" s="26">
        <v>1463.86</v>
      </c>
      <c r="J146" s="27">
        <f t="shared" si="49"/>
        <v>-1.8599999999999</v>
      </c>
      <c r="K146" s="25">
        <v>16520</v>
      </c>
      <c r="L146" s="25">
        <v>16554.900000000001</v>
      </c>
      <c r="M146" s="25">
        <v>5.42</v>
      </c>
      <c r="N146" s="25">
        <f t="shared" si="50"/>
        <v>16549.480000000003</v>
      </c>
      <c r="O146" s="25">
        <f t="shared" si="56"/>
        <v>-29.480000000003201</v>
      </c>
      <c r="P146" s="27">
        <v>28.5</v>
      </c>
      <c r="Q146" s="25">
        <v>597</v>
      </c>
      <c r="R146" s="2">
        <f t="shared" si="68"/>
        <v>134.83975097994005</v>
      </c>
      <c r="S146" s="2">
        <f t="shared" si="57"/>
        <v>134.33078549357623</v>
      </c>
      <c r="T146" s="2">
        <f t="shared" si="58"/>
        <v>133.65867349300618</v>
      </c>
      <c r="U146" s="2">
        <f t="shared" si="69"/>
        <v>96.961861667743989</v>
      </c>
      <c r="V146" s="2">
        <f t="shared" si="70"/>
        <v>143.85542168674726</v>
      </c>
      <c r="W146" s="27">
        <f t="shared" si="71"/>
        <v>-3.7745952707932684E-3</v>
      </c>
      <c r="X146" s="1">
        <f t="shared" si="59"/>
        <v>9.2598848424065728E-3</v>
      </c>
      <c r="Y146" s="1" t="e">
        <f>X146+#REF!*_xlfn.STDEV.S($W$2:$W$779)</f>
        <v>#REF!</v>
      </c>
      <c r="Z146" s="1" t="e">
        <f>X146-#REF!*_xlfn.STDEV.S($W$2:$W$779)</f>
        <v>#REF!</v>
      </c>
      <c r="AA146" s="2">
        <f t="shared" si="60"/>
        <v>-50.896548636382022</v>
      </c>
      <c r="AB146" s="1">
        <f t="shared" si="61"/>
        <v>-1.7813248512946144E-3</v>
      </c>
      <c r="AC146" s="1">
        <f t="shared" si="53"/>
        <v>-1.2706133100159169E-3</v>
      </c>
      <c r="AD146" s="1">
        <f t="shared" si="51"/>
        <v>-5.1071154127869749E-4</v>
      </c>
      <c r="AE146" s="1">
        <f t="shared" si="54"/>
        <v>1.54982524116244E-3</v>
      </c>
      <c r="AF146" s="1" t="e">
        <f>AE146+#REF!*_xlfn.STDEV.S($AD$2:$AD$779)</f>
        <v>#REF!</v>
      </c>
      <c r="AG146" s="1" t="e">
        <f>AE146-#REF!*_xlfn.STDEV.S($AD$2:$AD$779)</f>
        <v>#REF!</v>
      </c>
      <c r="AH146" s="24">
        <f t="shared" si="48"/>
        <v>-29.480000000003201</v>
      </c>
      <c r="AI146" s="24">
        <f t="shared" si="62"/>
        <v>-1.8599999999999</v>
      </c>
      <c r="AJ146" s="1">
        <f t="shared" si="63"/>
        <v>-5.1071154127869749E-4</v>
      </c>
      <c r="AK146" s="1">
        <f t="shared" si="64"/>
        <v>1.54982524116244E-3</v>
      </c>
      <c r="AL146" s="1" t="e">
        <f>$AK$2+#REF!*_xlfn.STDEV.S(ONE_LAST_QUOTE!$AJ$2:$AJ$779)</f>
        <v>#REF!</v>
      </c>
      <c r="AM146" s="1" t="e">
        <f>$AK$2-#REF!*_xlfn.STDEV.S(ONE_LAST_QUOTE!$AJ$2:$AJ$779)</f>
        <v>#REF!</v>
      </c>
      <c r="AN146" s="27">
        <f t="shared" si="65"/>
        <v>15.849462365593972</v>
      </c>
      <c r="AO146" s="24">
        <f t="shared" si="66"/>
        <v>-27.620000000003301</v>
      </c>
      <c r="AP146" s="27">
        <f t="shared" si="67"/>
        <v>-3.8484704370181109</v>
      </c>
      <c r="AQ146" s="27" t="e">
        <f>$AP$2+#REF!*_xlfn.STDEV.S(ONE_LAST_QUOTE!$AO$2:$AO$779)</f>
        <v>#REF!</v>
      </c>
      <c r="AR146" s="27" t="e">
        <f>$AP$2-#REF!*_xlfn.STDEV.S(ONE_LAST_QUOTE!$AO$2:$AO$779)</f>
        <v>#REF!</v>
      </c>
      <c r="AT146" s="24"/>
    </row>
    <row r="147" spans="1:46" x14ac:dyDescent="0.3">
      <c r="A147" s="5">
        <v>44286</v>
      </c>
      <c r="B147" s="25">
        <v>665</v>
      </c>
      <c r="C147" s="25">
        <v>665.03</v>
      </c>
      <c r="D147" s="25">
        <v>0.1</v>
      </c>
      <c r="E147" s="25">
        <f t="shared" si="55"/>
        <v>664.93</v>
      </c>
      <c r="F147" s="25">
        <f t="shared" si="52"/>
        <v>7.0000000000050022E-2</v>
      </c>
      <c r="G147" s="25">
        <v>1261.25</v>
      </c>
      <c r="H147" s="25">
        <v>1448.5</v>
      </c>
      <c r="I147" s="26">
        <v>1451.1</v>
      </c>
      <c r="J147" s="27">
        <f t="shared" si="49"/>
        <v>-2.5999999999999091</v>
      </c>
      <c r="K147" s="25">
        <v>16423</v>
      </c>
      <c r="L147" s="25">
        <v>16431.13</v>
      </c>
      <c r="M147" s="25">
        <v>5.42</v>
      </c>
      <c r="N147" s="25">
        <f t="shared" si="50"/>
        <v>16425.710000000003</v>
      </c>
      <c r="O147" s="25">
        <f t="shared" si="56"/>
        <v>-2.7100000000027649</v>
      </c>
      <c r="P147" s="27">
        <v>28.443999999999999</v>
      </c>
      <c r="Q147" s="25">
        <v>587</v>
      </c>
      <c r="R147" s="2">
        <f t="shared" si="68"/>
        <v>133.59465068019369</v>
      </c>
      <c r="S147" s="2">
        <f t="shared" si="57"/>
        <v>133.54203935599287</v>
      </c>
      <c r="T147" s="2">
        <f t="shared" si="58"/>
        <v>132.89195530084527</v>
      </c>
      <c r="U147" s="2">
        <f t="shared" si="69"/>
        <v>96.771340114993322</v>
      </c>
      <c r="V147" s="2">
        <f t="shared" si="70"/>
        <v>141.44578313253038</v>
      </c>
      <c r="W147" s="27">
        <f t="shared" si="71"/>
        <v>-3.9381310503794342E-4</v>
      </c>
      <c r="X147" s="1">
        <f t="shared" si="59"/>
        <v>9.2598848424065728E-3</v>
      </c>
      <c r="Y147" s="1" t="e">
        <f>X147+#REF!*_xlfn.STDEV.S($W$2:$W$779)</f>
        <v>#REF!</v>
      </c>
      <c r="Z147" s="1" t="e">
        <f>X147-#REF!*_xlfn.STDEV.S($W$2:$W$779)</f>
        <v>#REF!</v>
      </c>
      <c r="AA147" s="2">
        <f t="shared" si="60"/>
        <v>-5.2611324200825038</v>
      </c>
      <c r="AB147" s="1">
        <f t="shared" si="61"/>
        <v>-1.6498525786725593E-4</v>
      </c>
      <c r="AC147" s="1">
        <f t="shared" si="53"/>
        <v>-1.7917441940596163E-3</v>
      </c>
      <c r="AD147" s="1">
        <f t="shared" si="51"/>
        <v>1.6267589361923605E-3</v>
      </c>
      <c r="AE147" s="1">
        <f t="shared" si="54"/>
        <v>1.54982524116244E-3</v>
      </c>
      <c r="AF147" s="1" t="e">
        <f>AE147+#REF!*_xlfn.STDEV.S($AD$2:$AD$779)</f>
        <v>#REF!</v>
      </c>
      <c r="AG147" s="1" t="e">
        <f>AE147-#REF!*_xlfn.STDEV.S($AD$2:$AD$779)</f>
        <v>#REF!</v>
      </c>
      <c r="AH147" s="24">
        <f t="shared" si="48"/>
        <v>-2.7100000000027649</v>
      </c>
      <c r="AI147" s="24">
        <f t="shared" si="62"/>
        <v>-2.5999999999999091</v>
      </c>
      <c r="AJ147" s="1">
        <f t="shared" si="63"/>
        <v>1.6267589361923605E-3</v>
      </c>
      <c r="AK147" s="1">
        <f t="shared" si="64"/>
        <v>1.54982524116244E-3</v>
      </c>
      <c r="AL147" s="1" t="e">
        <f>$AK$2+#REF!*_xlfn.STDEV.S(ONE_LAST_QUOTE!$AJ$2:$AJ$779)</f>
        <v>#REF!</v>
      </c>
      <c r="AM147" s="1" t="e">
        <f>$AK$2-#REF!*_xlfn.STDEV.S(ONE_LAST_QUOTE!$AJ$2:$AJ$779)</f>
        <v>#REF!</v>
      </c>
      <c r="AN147" s="27">
        <f t="shared" si="65"/>
        <v>1.0423076923087922</v>
      </c>
      <c r="AO147" s="24">
        <f t="shared" si="66"/>
        <v>-0.11000000000285581</v>
      </c>
      <c r="AP147" s="27">
        <f t="shared" si="67"/>
        <v>-3.8484704370181109</v>
      </c>
      <c r="AQ147" s="27" t="e">
        <f>$AP$2+#REF!*_xlfn.STDEV.S(ONE_LAST_QUOTE!$AO$2:$AO$779)</f>
        <v>#REF!</v>
      </c>
      <c r="AR147" s="27" t="e">
        <f>$AP$2-#REF!*_xlfn.STDEV.S(ONE_LAST_QUOTE!$AO$2:$AO$779)</f>
        <v>#REF!</v>
      </c>
      <c r="AT147" s="24"/>
    </row>
    <row r="148" spans="1:46" x14ac:dyDescent="0.3">
      <c r="A148" s="5">
        <v>44287</v>
      </c>
      <c r="B148" s="25">
        <v>675.1</v>
      </c>
      <c r="C148" s="25">
        <v>672.45</v>
      </c>
      <c r="D148" s="25">
        <v>0.1</v>
      </c>
      <c r="E148" s="25">
        <f t="shared" si="55"/>
        <v>672.35</v>
      </c>
      <c r="F148" s="25">
        <f t="shared" si="52"/>
        <v>2.75</v>
      </c>
      <c r="G148" s="25">
        <v>1268</v>
      </c>
      <c r="H148" s="25">
        <v>1454.5</v>
      </c>
      <c r="I148" s="26">
        <v>1456.99</v>
      </c>
      <c r="J148" s="27">
        <f t="shared" si="49"/>
        <v>-2.4900000000000091</v>
      </c>
      <c r="K148" s="25">
        <v>16549</v>
      </c>
      <c r="L148" s="25">
        <v>16571.28</v>
      </c>
      <c r="M148" s="25">
        <v>4.7699999999999996</v>
      </c>
      <c r="N148" s="25">
        <f t="shared" si="50"/>
        <v>16566.509999999998</v>
      </c>
      <c r="O148" s="25">
        <f t="shared" si="56"/>
        <v>-17.509999999998399</v>
      </c>
      <c r="P148" s="27">
        <v>28.477</v>
      </c>
      <c r="Q148" s="25">
        <v>602</v>
      </c>
      <c r="R148" s="2">
        <f t="shared" si="68"/>
        <v>134.14802859119206</v>
      </c>
      <c r="S148" s="2">
        <f t="shared" si="57"/>
        <v>134.56659619450321</v>
      </c>
      <c r="T148" s="2">
        <f t="shared" si="58"/>
        <v>135.57027183342976</v>
      </c>
      <c r="U148" s="2">
        <f t="shared" si="69"/>
        <v>96.883611744292821</v>
      </c>
      <c r="V148" s="2">
        <f t="shared" si="70"/>
        <v>145.06024096385568</v>
      </c>
      <c r="W148" s="27">
        <f t="shared" si="71"/>
        <v>3.1201919827439362E-3</v>
      </c>
      <c r="X148" s="1">
        <f t="shared" si="59"/>
        <v>9.2598848424065728E-3</v>
      </c>
      <c r="Y148" s="1" t="e">
        <f>X148+#REF!*_xlfn.STDEV.S($W$2:$W$779)</f>
        <v>#REF!</v>
      </c>
      <c r="Z148" s="1" t="e">
        <f>X148-#REF!*_xlfn.STDEV.S($W$2:$W$779)</f>
        <v>#REF!</v>
      </c>
      <c r="AA148" s="2">
        <f t="shared" si="60"/>
        <v>41.856760331114629</v>
      </c>
      <c r="AB148" s="1">
        <f t="shared" si="61"/>
        <v>-1.0569516452166691E-3</v>
      </c>
      <c r="AC148" s="1">
        <f t="shared" si="53"/>
        <v>-1.7090028071572276E-3</v>
      </c>
      <c r="AD148" s="1">
        <f t="shared" si="51"/>
        <v>6.5205116194055847E-4</v>
      </c>
      <c r="AE148" s="1">
        <f t="shared" si="54"/>
        <v>1.54982524116244E-3</v>
      </c>
      <c r="AF148" s="1" t="e">
        <f>AE148+#REF!*_xlfn.STDEV.S($AD$2:$AD$779)</f>
        <v>#REF!</v>
      </c>
      <c r="AG148" s="1" t="e">
        <f>AE148-#REF!*_xlfn.STDEV.S($AD$2:$AD$779)</f>
        <v>#REF!</v>
      </c>
      <c r="AH148" s="24">
        <f t="shared" si="48"/>
        <v>-17.509999999998399</v>
      </c>
      <c r="AI148" s="24">
        <f t="shared" si="62"/>
        <v>-2.4900000000000091</v>
      </c>
      <c r="AJ148" s="1">
        <f t="shared" si="63"/>
        <v>6.5205116194055847E-4</v>
      </c>
      <c r="AK148" s="1">
        <f t="shared" si="64"/>
        <v>1.54982524116244E-3</v>
      </c>
      <c r="AL148" s="1" t="e">
        <f>$AK$2+#REF!*_xlfn.STDEV.S(ONE_LAST_QUOTE!$AJ$2:$AJ$779)</f>
        <v>#REF!</v>
      </c>
      <c r="AM148" s="1" t="e">
        <f>$AK$2-#REF!*_xlfn.STDEV.S(ONE_LAST_QUOTE!$AJ$2:$AJ$779)</f>
        <v>#REF!</v>
      </c>
      <c r="AN148" s="27">
        <f t="shared" si="65"/>
        <v>7.0321285140555565</v>
      </c>
      <c r="AO148" s="24">
        <f t="shared" si="66"/>
        <v>-15.01999999999839</v>
      </c>
      <c r="AP148" s="27">
        <f t="shared" si="67"/>
        <v>-3.8484704370181109</v>
      </c>
      <c r="AQ148" s="27" t="e">
        <f>$AP$2+#REF!*_xlfn.STDEV.S(ONE_LAST_QUOTE!$AO$2:$AO$779)</f>
        <v>#REF!</v>
      </c>
      <c r="AR148" s="27" t="e">
        <f>$AP$2-#REF!*_xlfn.STDEV.S(ONE_LAST_QUOTE!$AO$2:$AO$779)</f>
        <v>#REF!</v>
      </c>
      <c r="AT148" s="24"/>
    </row>
    <row r="149" spans="1:46" x14ac:dyDescent="0.3">
      <c r="A149" s="5">
        <v>44293</v>
      </c>
      <c r="B149" s="25">
        <v>678.3</v>
      </c>
      <c r="C149" s="25">
        <v>681.44</v>
      </c>
      <c r="D149" s="25">
        <v>0.1</v>
      </c>
      <c r="E149" s="25">
        <f t="shared" si="55"/>
        <v>681.34</v>
      </c>
      <c r="F149" s="25">
        <f t="shared" si="52"/>
        <v>-3.0400000000000773</v>
      </c>
      <c r="G149" s="25">
        <v>1283.75</v>
      </c>
      <c r="H149" s="25">
        <v>1470.5</v>
      </c>
      <c r="I149" s="26">
        <v>1476.06</v>
      </c>
      <c r="J149" s="27">
        <f t="shared" si="49"/>
        <v>-5.5599999999999454</v>
      </c>
      <c r="K149" s="25">
        <v>16767</v>
      </c>
      <c r="L149" s="25">
        <v>16815.36</v>
      </c>
      <c r="M149" s="25">
        <v>4.7699999999999996</v>
      </c>
      <c r="N149" s="25">
        <f t="shared" si="50"/>
        <v>16810.59</v>
      </c>
      <c r="O149" s="25">
        <f t="shared" si="56"/>
        <v>-43.590000000000146</v>
      </c>
      <c r="P149" s="27">
        <v>28.456</v>
      </c>
      <c r="Q149" s="25">
        <v>610</v>
      </c>
      <c r="R149" s="2">
        <f t="shared" si="68"/>
        <v>135.62370302052108</v>
      </c>
      <c r="S149" s="2">
        <f t="shared" si="57"/>
        <v>136.3392421531957</v>
      </c>
      <c r="T149" s="2">
        <f t="shared" si="58"/>
        <v>135.20444704300328</v>
      </c>
      <c r="U149" s="2">
        <f t="shared" si="69"/>
        <v>96.812166162011323</v>
      </c>
      <c r="V149" s="2">
        <f t="shared" si="70"/>
        <v>146.98795180722919</v>
      </c>
      <c r="W149" s="27">
        <f t="shared" si="71"/>
        <v>5.2759150261982857E-3</v>
      </c>
      <c r="X149" s="1">
        <f t="shared" si="59"/>
        <v>9.2598848424065728E-3</v>
      </c>
      <c r="Y149" s="1" t="e">
        <f>X149+#REF!*_xlfn.STDEV.S($W$2:$W$779)</f>
        <v>#REF!</v>
      </c>
      <c r="Z149" s="1" t="e">
        <f>X149-#REF!*_xlfn.STDEV.S($W$2:$W$779)</f>
        <v>#REF!</v>
      </c>
      <c r="AA149" s="2">
        <f t="shared" si="60"/>
        <v>71.553913267462121</v>
      </c>
      <c r="AB149" s="1">
        <f t="shared" si="61"/>
        <v>-2.5930083358168955E-3</v>
      </c>
      <c r="AC149" s="1">
        <f t="shared" si="53"/>
        <v>-3.7667845480535652E-3</v>
      </c>
      <c r="AD149" s="1">
        <f t="shared" si="51"/>
        <v>1.1737762122366697E-3</v>
      </c>
      <c r="AE149" s="1">
        <f t="shared" si="54"/>
        <v>1.54982524116244E-3</v>
      </c>
      <c r="AF149" s="1" t="e">
        <f>AE149+#REF!*_xlfn.STDEV.S($AD$2:$AD$779)</f>
        <v>#REF!</v>
      </c>
      <c r="AG149" s="1" t="e">
        <f>AE149-#REF!*_xlfn.STDEV.S($AD$2:$AD$779)</f>
        <v>#REF!</v>
      </c>
      <c r="AH149" s="24">
        <f t="shared" si="48"/>
        <v>-43.590000000000146</v>
      </c>
      <c r="AI149" s="24">
        <f t="shared" si="62"/>
        <v>-5.5599999999999454</v>
      </c>
      <c r="AJ149" s="1">
        <f t="shared" si="63"/>
        <v>1.1737762122366697E-3</v>
      </c>
      <c r="AK149" s="1">
        <f t="shared" si="64"/>
        <v>1.54982524116244E-3</v>
      </c>
      <c r="AL149" s="1" t="e">
        <f>$AK$2+#REF!*_xlfn.STDEV.S(ONE_LAST_QUOTE!$AJ$2:$AJ$779)</f>
        <v>#REF!</v>
      </c>
      <c r="AM149" s="1" t="e">
        <f>$AK$2-#REF!*_xlfn.STDEV.S(ONE_LAST_QUOTE!$AJ$2:$AJ$779)</f>
        <v>#REF!</v>
      </c>
      <c r="AN149" s="27">
        <f t="shared" si="65"/>
        <v>7.8399280575540597</v>
      </c>
      <c r="AO149" s="24">
        <f t="shared" si="66"/>
        <v>-38.0300000000002</v>
      </c>
      <c r="AP149" s="27">
        <f t="shared" si="67"/>
        <v>-3.8484704370181109</v>
      </c>
      <c r="AQ149" s="27" t="e">
        <f>$AP$2+#REF!*_xlfn.STDEV.S(ONE_LAST_QUOTE!$AO$2:$AO$779)</f>
        <v>#REF!</v>
      </c>
      <c r="AR149" s="27" t="e">
        <f>$AP$2-#REF!*_xlfn.STDEV.S(ONE_LAST_QUOTE!$AO$2:$AO$779)</f>
        <v>#REF!</v>
      </c>
      <c r="AT149" s="24"/>
    </row>
    <row r="150" spans="1:46" x14ac:dyDescent="0.3">
      <c r="A150" s="5">
        <v>44294</v>
      </c>
      <c r="B150" s="25">
        <v>684.6</v>
      </c>
      <c r="C150" s="25">
        <v>685.35</v>
      </c>
      <c r="D150" s="25">
        <v>0.1</v>
      </c>
      <c r="E150" s="25">
        <f t="shared" si="55"/>
        <v>685.25</v>
      </c>
      <c r="F150" s="25">
        <f t="shared" si="52"/>
        <v>-0.64999999999997726</v>
      </c>
      <c r="G150" s="25">
        <v>1296.75</v>
      </c>
      <c r="H150" s="25">
        <v>1484</v>
      </c>
      <c r="I150" s="26">
        <v>1485.37</v>
      </c>
      <c r="J150" s="27">
        <f t="shared" si="49"/>
        <v>-1.3699999999998909</v>
      </c>
      <c r="K150" s="25">
        <v>16927</v>
      </c>
      <c r="L150" s="25">
        <v>16926.439999999999</v>
      </c>
      <c r="M150" s="25">
        <v>4.17</v>
      </c>
      <c r="N150" s="25">
        <f t="shared" si="50"/>
        <v>16922.27</v>
      </c>
      <c r="O150" s="25">
        <f t="shared" si="56"/>
        <v>4.7299999999995634</v>
      </c>
      <c r="P150" s="27">
        <v>28.428999999999998</v>
      </c>
      <c r="Q150" s="25">
        <v>613</v>
      </c>
      <c r="R150" s="2">
        <f t="shared" si="68"/>
        <v>136.86880332026746</v>
      </c>
      <c r="S150" s="2">
        <f t="shared" si="57"/>
        <v>137.64026671003421</v>
      </c>
      <c r="T150" s="2">
        <f t="shared" si="58"/>
        <v>137.6055509038446</v>
      </c>
      <c r="U150" s="2">
        <f t="shared" si="69"/>
        <v>96.720307556220817</v>
      </c>
      <c r="V150" s="2">
        <f t="shared" si="70"/>
        <v>147.71084337349424</v>
      </c>
      <c r="W150" s="27">
        <f t="shared" si="71"/>
        <v>5.6365173878343278E-3</v>
      </c>
      <c r="X150" s="1">
        <f t="shared" si="59"/>
        <v>9.2598848424065728E-3</v>
      </c>
      <c r="Y150" s="1" t="e">
        <f>X150+#REF!*_xlfn.STDEV.S($W$2:$W$779)</f>
        <v>#REF!</v>
      </c>
      <c r="Z150" s="1" t="e">
        <f>X150-#REF!*_xlfn.STDEV.S($W$2:$W$779)</f>
        <v>#REF!</v>
      </c>
      <c r="AA150" s="2">
        <f t="shared" si="60"/>
        <v>77.146338976675111</v>
      </c>
      <c r="AB150" s="1">
        <f t="shared" si="61"/>
        <v>2.7951332770364515E-4</v>
      </c>
      <c r="AC150" s="1">
        <f t="shared" si="53"/>
        <v>-9.2232911665099675E-4</v>
      </c>
      <c r="AD150" s="1">
        <f t="shared" si="51"/>
        <v>1.2018424443546419E-3</v>
      </c>
      <c r="AE150" s="1">
        <f t="shared" si="54"/>
        <v>1.54982524116244E-3</v>
      </c>
      <c r="AF150" s="1" t="e">
        <f>AE150+#REF!*_xlfn.STDEV.S($AD$2:$AD$779)</f>
        <v>#REF!</v>
      </c>
      <c r="AG150" s="1" t="e">
        <f>AE150-#REF!*_xlfn.STDEV.S($AD$2:$AD$779)</f>
        <v>#REF!</v>
      </c>
      <c r="AH150" s="24">
        <f t="shared" si="48"/>
        <v>4.7299999999995634</v>
      </c>
      <c r="AI150" s="24">
        <f t="shared" si="62"/>
        <v>-1.3699999999998909</v>
      </c>
      <c r="AJ150" s="1">
        <f t="shared" si="63"/>
        <v>1.2018424443546419E-3</v>
      </c>
      <c r="AK150" s="1">
        <f t="shared" si="64"/>
        <v>1.54982524116244E-3</v>
      </c>
      <c r="AL150" s="1" t="e">
        <f>$AK$2+#REF!*_xlfn.STDEV.S(ONE_LAST_QUOTE!$AJ$2:$AJ$779)</f>
        <v>#REF!</v>
      </c>
      <c r="AM150" s="1" t="e">
        <f>$AK$2-#REF!*_xlfn.STDEV.S(ONE_LAST_QUOTE!$AJ$2:$AJ$779)</f>
        <v>#REF!</v>
      </c>
      <c r="AN150" s="27">
        <f t="shared" si="65"/>
        <v>-3.452554744525504</v>
      </c>
      <c r="AO150" s="24">
        <f t="shared" si="66"/>
        <v>6.0999999999994543</v>
      </c>
      <c r="AP150" s="27">
        <f t="shared" si="67"/>
        <v>-3.8484704370181109</v>
      </c>
      <c r="AQ150" s="27" t="e">
        <f>$AP$2+#REF!*_xlfn.STDEV.S(ONE_LAST_QUOTE!$AO$2:$AO$779)</f>
        <v>#REF!</v>
      </c>
      <c r="AR150" s="27" t="e">
        <f>$AP$2-#REF!*_xlfn.STDEV.S(ONE_LAST_QUOTE!$AO$2:$AO$779)</f>
        <v>#REF!</v>
      </c>
      <c r="AT150" s="24"/>
    </row>
    <row r="151" spans="1:46" x14ac:dyDescent="0.3">
      <c r="A151" s="5">
        <v>44295</v>
      </c>
      <c r="B151" s="25">
        <v>681.8</v>
      </c>
      <c r="C151" s="25">
        <v>681.95</v>
      </c>
      <c r="D151" s="25">
        <v>0.1</v>
      </c>
      <c r="E151" s="25">
        <f t="shared" si="55"/>
        <v>681.85</v>
      </c>
      <c r="F151" s="25">
        <f t="shared" si="52"/>
        <v>-5.0000000000068212E-2</v>
      </c>
      <c r="G151" s="25">
        <v>1289.5</v>
      </c>
      <c r="H151" s="25">
        <v>1476.75</v>
      </c>
      <c r="I151" s="26">
        <v>1478.41</v>
      </c>
      <c r="J151" s="27">
        <f t="shared" si="49"/>
        <v>-1.6600000000000819</v>
      </c>
      <c r="K151" s="25">
        <v>16839</v>
      </c>
      <c r="L151" s="25">
        <v>16854.099999999999</v>
      </c>
      <c r="M151" s="25">
        <v>2.87</v>
      </c>
      <c r="N151" s="25">
        <f t="shared" si="50"/>
        <v>16851.23</v>
      </c>
      <c r="O151" s="25">
        <f t="shared" si="56"/>
        <v>-12.229999999999563</v>
      </c>
      <c r="P151" s="27">
        <v>28.442</v>
      </c>
      <c r="Q151" s="25">
        <v>610</v>
      </c>
      <c r="R151" s="2">
        <f t="shared" si="68"/>
        <v>136.20013834447775</v>
      </c>
      <c r="S151" s="2">
        <f t="shared" si="57"/>
        <v>136.92470320377302</v>
      </c>
      <c r="T151" s="2">
        <f t="shared" si="58"/>
        <v>137.07732083391954</v>
      </c>
      <c r="U151" s="2">
        <f t="shared" si="69"/>
        <v>96.764535773823638</v>
      </c>
      <c r="V151" s="2">
        <f t="shared" si="70"/>
        <v>146.98795180722917</v>
      </c>
      <c r="W151" s="27">
        <f t="shared" si="71"/>
        <v>5.3198540625758461E-3</v>
      </c>
      <c r="X151" s="1">
        <f t="shared" si="59"/>
        <v>9.2598848424065728E-3</v>
      </c>
      <c r="Y151" s="1" t="e">
        <f>X151+#REF!*_xlfn.STDEV.S($W$2:$W$779)</f>
        <v>#REF!</v>
      </c>
      <c r="Z151" s="1" t="e">
        <f>X151-#REF!*_xlfn.STDEV.S($W$2:$W$779)</f>
        <v>#REF!</v>
      </c>
      <c r="AA151" s="2">
        <f t="shared" si="60"/>
        <v>72.456485929527048</v>
      </c>
      <c r="AB151" s="1">
        <f t="shared" si="61"/>
        <v>-7.2576304519014713E-4</v>
      </c>
      <c r="AC151" s="1">
        <f t="shared" si="53"/>
        <v>-1.122827902949846E-3</v>
      </c>
      <c r="AD151" s="1">
        <f t="shared" si="51"/>
        <v>3.9706485775969891E-4</v>
      </c>
      <c r="AE151" s="1">
        <f t="shared" si="54"/>
        <v>1.54982524116244E-3</v>
      </c>
      <c r="AF151" s="1" t="e">
        <f>AE151+#REF!*_xlfn.STDEV.S($AD$2:$AD$779)</f>
        <v>#REF!</v>
      </c>
      <c r="AG151" s="1" t="e">
        <f>AE151-#REF!*_xlfn.STDEV.S($AD$2:$AD$779)</f>
        <v>#REF!</v>
      </c>
      <c r="AH151" s="24">
        <f t="shared" si="48"/>
        <v>-12.229999999999563</v>
      </c>
      <c r="AI151" s="24">
        <f t="shared" si="62"/>
        <v>-1.6600000000000819</v>
      </c>
      <c r="AJ151" s="1">
        <f t="shared" si="63"/>
        <v>3.9706485775969891E-4</v>
      </c>
      <c r="AK151" s="1">
        <f t="shared" si="64"/>
        <v>1.54982524116244E-3</v>
      </c>
      <c r="AL151" s="1" t="e">
        <f>$AK$2+#REF!*_xlfn.STDEV.S(ONE_LAST_QUOTE!$AJ$2:$AJ$779)</f>
        <v>#REF!</v>
      </c>
      <c r="AM151" s="1" t="e">
        <f>$AK$2-#REF!*_xlfn.STDEV.S(ONE_LAST_QUOTE!$AJ$2:$AJ$779)</f>
        <v>#REF!</v>
      </c>
      <c r="AN151" s="27">
        <f t="shared" si="65"/>
        <v>7.3674698795174463</v>
      </c>
      <c r="AO151" s="24">
        <f t="shared" si="66"/>
        <v>-10.569999999999482</v>
      </c>
      <c r="AP151" s="27">
        <f t="shared" si="67"/>
        <v>-3.8484704370181109</v>
      </c>
      <c r="AQ151" s="27" t="e">
        <f>$AP$2+#REF!*_xlfn.STDEV.S(ONE_LAST_QUOTE!$AO$2:$AO$779)</f>
        <v>#REF!</v>
      </c>
      <c r="AR151" s="27" t="e">
        <f>$AP$2-#REF!*_xlfn.STDEV.S(ONE_LAST_QUOTE!$AO$2:$AO$779)</f>
        <v>#REF!</v>
      </c>
      <c r="AT151" s="24"/>
    </row>
    <row r="152" spans="1:46" x14ac:dyDescent="0.3">
      <c r="A152" s="5">
        <v>44298</v>
      </c>
      <c r="B152" s="25">
        <v>679.2</v>
      </c>
      <c r="C152" s="25">
        <v>679.97</v>
      </c>
      <c r="D152" s="25">
        <v>0.1</v>
      </c>
      <c r="E152" s="25">
        <f t="shared" si="55"/>
        <v>679.87</v>
      </c>
      <c r="F152" s="25">
        <f t="shared" si="52"/>
        <v>-0.66999999999995907</v>
      </c>
      <c r="G152" s="25">
        <v>1290</v>
      </c>
      <c r="H152" s="25">
        <v>1477</v>
      </c>
      <c r="I152" s="26">
        <v>1479.03</v>
      </c>
      <c r="J152" s="27">
        <f t="shared" si="49"/>
        <v>-2.0299999999999727</v>
      </c>
      <c r="K152" s="25">
        <v>16835</v>
      </c>
      <c r="L152" s="25">
        <v>16859.7</v>
      </c>
      <c r="M152" s="25">
        <v>1.3900000000000001</v>
      </c>
      <c r="N152" s="25">
        <f t="shared" si="50"/>
        <v>16858.310000000001</v>
      </c>
      <c r="O152" s="25">
        <f t="shared" si="56"/>
        <v>-23.31000000000131</v>
      </c>
      <c r="P152" s="27">
        <v>28.437000000000001</v>
      </c>
      <c r="Q152" s="25">
        <v>605</v>
      </c>
      <c r="R152" s="2">
        <f t="shared" si="68"/>
        <v>136.22319575743603</v>
      </c>
      <c r="S152" s="2">
        <f t="shared" si="57"/>
        <v>136.89217758985205</v>
      </c>
      <c r="T152" s="2">
        <f t="shared" si="58"/>
        <v>136.40254974479708</v>
      </c>
      <c r="U152" s="2">
        <f t="shared" si="69"/>
        <v>96.74752492089948</v>
      </c>
      <c r="V152" s="2">
        <f t="shared" si="70"/>
        <v>145.78313253012072</v>
      </c>
      <c r="W152" s="27">
        <f t="shared" si="71"/>
        <v>4.9109245213072583E-3</v>
      </c>
      <c r="X152" s="1">
        <f t="shared" si="59"/>
        <v>9.2598848424065728E-3</v>
      </c>
      <c r="Y152" s="1" t="e">
        <f>X152+#REF!*_xlfn.STDEV.S($W$2:$W$779)</f>
        <v>#REF!</v>
      </c>
      <c r="Z152" s="1" t="e">
        <f>X152-#REF!*_xlfn.STDEV.S($W$2:$W$779)</f>
        <v>#REF!</v>
      </c>
      <c r="AA152" s="2">
        <f t="shared" si="60"/>
        <v>66.898183241602283</v>
      </c>
      <c r="AB152" s="1">
        <f t="shared" si="61"/>
        <v>-1.3827008757106322E-3</v>
      </c>
      <c r="AC152" s="1">
        <f t="shared" si="53"/>
        <v>-1.3725211794216295E-3</v>
      </c>
      <c r="AD152" s="1">
        <f t="shared" si="51"/>
        <v>-1.0179696289002718E-5</v>
      </c>
      <c r="AE152" s="1">
        <f t="shared" si="54"/>
        <v>1.54982524116244E-3</v>
      </c>
      <c r="AF152" s="1" t="e">
        <f>AE152+#REF!*_xlfn.STDEV.S($AD$2:$AD$779)</f>
        <v>#REF!</v>
      </c>
      <c r="AG152" s="1" t="e">
        <f>AE152-#REF!*_xlfn.STDEV.S($AD$2:$AD$779)</f>
        <v>#REF!</v>
      </c>
      <c r="AH152" s="24">
        <f t="shared" si="48"/>
        <v>-23.31000000000131</v>
      </c>
      <c r="AI152" s="24">
        <f t="shared" si="62"/>
        <v>-2.0299999999999727</v>
      </c>
      <c r="AJ152" s="1">
        <f t="shared" si="63"/>
        <v>-1.0179696289002718E-5</v>
      </c>
      <c r="AK152" s="1">
        <f t="shared" si="64"/>
        <v>1.54982524116244E-3</v>
      </c>
      <c r="AL152" s="1" t="e">
        <f>$AK$2+#REF!*_xlfn.STDEV.S(ONE_LAST_QUOTE!$AJ$2:$AJ$779)</f>
        <v>#REF!</v>
      </c>
      <c r="AM152" s="1" t="e">
        <f>$AK$2-#REF!*_xlfn.STDEV.S(ONE_LAST_QUOTE!$AJ$2:$AJ$779)</f>
        <v>#REF!</v>
      </c>
      <c r="AN152" s="27">
        <f t="shared" si="65"/>
        <v>11.482758620690454</v>
      </c>
      <c r="AO152" s="24">
        <f t="shared" si="66"/>
        <v>-21.280000000001337</v>
      </c>
      <c r="AP152" s="27">
        <f t="shared" si="67"/>
        <v>-3.8484704370181109</v>
      </c>
      <c r="AQ152" s="27" t="e">
        <f>$AP$2+#REF!*_xlfn.STDEV.S(ONE_LAST_QUOTE!$AO$2:$AO$779)</f>
        <v>#REF!</v>
      </c>
      <c r="AR152" s="27" t="e">
        <f>$AP$2-#REF!*_xlfn.STDEV.S(ONE_LAST_QUOTE!$AO$2:$AO$779)</f>
        <v>#REF!</v>
      </c>
      <c r="AT152" s="24"/>
    </row>
    <row r="153" spans="1:46" x14ac:dyDescent="0.3">
      <c r="A153" s="5">
        <v>44299</v>
      </c>
      <c r="B153" s="25">
        <v>679.6</v>
      </c>
      <c r="C153" s="25">
        <v>679.7</v>
      </c>
      <c r="D153" s="25">
        <v>0.1</v>
      </c>
      <c r="E153" s="25">
        <f t="shared" si="55"/>
        <v>679.6</v>
      </c>
      <c r="F153" s="25">
        <f t="shared" si="52"/>
        <v>0</v>
      </c>
      <c r="G153" s="25">
        <v>1288.25</v>
      </c>
      <c r="H153" s="25">
        <v>1475.25</v>
      </c>
      <c r="I153" s="26">
        <v>1477.92</v>
      </c>
      <c r="J153" s="27">
        <f t="shared" si="49"/>
        <v>-2.6700000000000728</v>
      </c>
      <c r="K153" s="25">
        <v>16793</v>
      </c>
      <c r="L153" s="25">
        <v>16824.91</v>
      </c>
      <c r="M153" s="25">
        <v>1.3900000000000001</v>
      </c>
      <c r="N153" s="25">
        <f t="shared" si="50"/>
        <v>16823.52</v>
      </c>
      <c r="O153" s="25">
        <f t="shared" si="56"/>
        <v>-30.520000000000437</v>
      </c>
      <c r="P153" s="27">
        <v>28.408999999999999</v>
      </c>
      <c r="Q153" s="25">
        <v>605</v>
      </c>
      <c r="R153" s="2">
        <f t="shared" si="68"/>
        <v>136.06179386672815</v>
      </c>
      <c r="S153" s="2">
        <f t="shared" si="57"/>
        <v>136.55065864368194</v>
      </c>
      <c r="T153" s="2">
        <f t="shared" si="58"/>
        <v>136.97279724685433</v>
      </c>
      <c r="U153" s="2">
        <f t="shared" si="69"/>
        <v>96.652264144524153</v>
      </c>
      <c r="V153" s="2">
        <f t="shared" si="70"/>
        <v>145.78313253012072</v>
      </c>
      <c r="W153" s="27">
        <f t="shared" si="71"/>
        <v>3.5929614262812937E-3</v>
      </c>
      <c r="X153" s="1">
        <f t="shared" si="59"/>
        <v>9.2598848424065728E-3</v>
      </c>
      <c r="Y153" s="1" t="e">
        <f>X153+#REF!*_xlfn.STDEV.S($W$2:$W$779)</f>
        <v>#REF!</v>
      </c>
      <c r="Z153" s="1" t="e">
        <f>X153-#REF!*_xlfn.STDEV.S($W$2:$W$779)</f>
        <v>#REF!</v>
      </c>
      <c r="AA153" s="2">
        <f t="shared" si="60"/>
        <v>48.886477695378971</v>
      </c>
      <c r="AB153" s="1">
        <f t="shared" si="61"/>
        <v>-1.8141268890220618E-3</v>
      </c>
      <c r="AC153" s="1">
        <f t="shared" si="53"/>
        <v>-1.8065930496915074E-3</v>
      </c>
      <c r="AD153" s="1">
        <f t="shared" si="51"/>
        <v>-7.533839330554383E-6</v>
      </c>
      <c r="AE153" s="1">
        <f t="shared" si="54"/>
        <v>1.54982524116244E-3</v>
      </c>
      <c r="AF153" s="1" t="e">
        <f>AE153+#REF!*_xlfn.STDEV.S($AD$2:$AD$779)</f>
        <v>#REF!</v>
      </c>
      <c r="AG153" s="1" t="e">
        <f>AE153-#REF!*_xlfn.STDEV.S($AD$2:$AD$779)</f>
        <v>#REF!</v>
      </c>
      <c r="AH153" s="24">
        <f t="shared" si="48"/>
        <v>-30.520000000000437</v>
      </c>
      <c r="AI153" s="24">
        <f t="shared" si="62"/>
        <v>-2.6700000000000728</v>
      </c>
      <c r="AJ153" s="1">
        <f t="shared" si="63"/>
        <v>-7.533839330554383E-6</v>
      </c>
      <c r="AK153" s="1">
        <f t="shared" si="64"/>
        <v>1.54982524116244E-3</v>
      </c>
      <c r="AL153" s="1" t="e">
        <f>$AK$2+#REF!*_xlfn.STDEV.S(ONE_LAST_QUOTE!$AJ$2:$AJ$779)</f>
        <v>#REF!</v>
      </c>
      <c r="AM153" s="1" t="e">
        <f>$AK$2-#REF!*_xlfn.STDEV.S(ONE_LAST_QUOTE!$AJ$2:$AJ$779)</f>
        <v>#REF!</v>
      </c>
      <c r="AN153" s="27">
        <f t="shared" si="65"/>
        <v>11.430711610486743</v>
      </c>
      <c r="AO153" s="24">
        <f t="shared" si="66"/>
        <v>-27.850000000000364</v>
      </c>
      <c r="AP153" s="27">
        <f t="shared" si="67"/>
        <v>-3.8484704370181109</v>
      </c>
      <c r="AQ153" s="27" t="e">
        <f>$AP$2+#REF!*_xlfn.STDEV.S(ONE_LAST_QUOTE!$AO$2:$AO$779)</f>
        <v>#REF!</v>
      </c>
      <c r="AR153" s="27" t="e">
        <f>$AP$2-#REF!*_xlfn.STDEV.S(ONE_LAST_QUOTE!$AO$2:$AO$779)</f>
        <v>#REF!</v>
      </c>
      <c r="AT153" s="24"/>
    </row>
    <row r="154" spans="1:46" x14ac:dyDescent="0.3">
      <c r="A154" s="5">
        <v>44300</v>
      </c>
      <c r="B154" s="25">
        <v>684.4</v>
      </c>
      <c r="C154" s="25">
        <v>683.24</v>
      </c>
      <c r="D154" s="25">
        <v>0.1</v>
      </c>
      <c r="E154" s="25">
        <f t="shared" si="55"/>
        <v>683.14</v>
      </c>
      <c r="F154" s="25">
        <f t="shared" si="52"/>
        <v>1.2599999999999909</v>
      </c>
      <c r="G154" s="25">
        <v>1293</v>
      </c>
      <c r="H154" s="25">
        <v>1480</v>
      </c>
      <c r="I154" s="26">
        <v>1481.07</v>
      </c>
      <c r="J154" s="27">
        <f t="shared" si="49"/>
        <v>-1.0699999999999363</v>
      </c>
      <c r="K154" s="25">
        <v>16857</v>
      </c>
      <c r="L154" s="25">
        <v>16865.97</v>
      </c>
      <c r="M154" s="25">
        <v>1.3900000000000001</v>
      </c>
      <c r="N154" s="25">
        <f t="shared" si="50"/>
        <v>16864.580000000002</v>
      </c>
      <c r="O154" s="25">
        <f t="shared" si="56"/>
        <v>-7.5800000000017462</v>
      </c>
      <c r="P154" s="27">
        <v>28.440999999999999</v>
      </c>
      <c r="Q154" s="25">
        <v>612</v>
      </c>
      <c r="R154" s="2">
        <f t="shared" si="68"/>
        <v>136.4998847129352</v>
      </c>
      <c r="S154" s="2">
        <f t="shared" si="57"/>
        <v>137.07106846641733</v>
      </c>
      <c r="T154" s="2">
        <f t="shared" si="58"/>
        <v>137.5151129719481</v>
      </c>
      <c r="U154" s="2">
        <f t="shared" si="69"/>
        <v>96.761133603238818</v>
      </c>
      <c r="V154" s="2">
        <f t="shared" si="70"/>
        <v>147.46987951807256</v>
      </c>
      <c r="W154" s="27">
        <f t="shared" si="71"/>
        <v>4.1844998967095481E-3</v>
      </c>
      <c r="X154" s="1">
        <f t="shared" si="59"/>
        <v>9.2598848424065728E-3</v>
      </c>
      <c r="Y154" s="1" t="e">
        <f>X154+#REF!*_xlfn.STDEV.S($W$2:$W$779)</f>
        <v>#REF!</v>
      </c>
      <c r="Z154" s="1" t="e">
        <f>X154-#REF!*_xlfn.STDEV.S($W$2:$W$779)</f>
        <v>#REF!</v>
      </c>
      <c r="AA154" s="2">
        <f t="shared" si="60"/>
        <v>57.118375348213135</v>
      </c>
      <c r="AB154" s="1">
        <f t="shared" si="61"/>
        <v>-4.4946272009156144E-4</v>
      </c>
      <c r="AC154" s="1">
        <f t="shared" si="53"/>
        <v>-7.2245066067095839E-4</v>
      </c>
      <c r="AD154" s="1">
        <f t="shared" si="51"/>
        <v>2.7298794057939696E-4</v>
      </c>
      <c r="AE154" s="1">
        <f t="shared" si="54"/>
        <v>1.54982524116244E-3</v>
      </c>
      <c r="AF154" s="1" t="e">
        <f>AE154+#REF!*_xlfn.STDEV.S($AD$2:$AD$779)</f>
        <v>#REF!</v>
      </c>
      <c r="AG154" s="1" t="e">
        <f>AE154-#REF!*_xlfn.STDEV.S($AD$2:$AD$779)</f>
        <v>#REF!</v>
      </c>
      <c r="AH154" s="24">
        <f t="shared" si="48"/>
        <v>-7.5800000000017462</v>
      </c>
      <c r="AI154" s="24">
        <f t="shared" si="62"/>
        <v>-1.0699999999999363</v>
      </c>
      <c r="AJ154" s="1">
        <f t="shared" si="63"/>
        <v>2.7298794057939696E-4</v>
      </c>
      <c r="AK154" s="1">
        <f t="shared" si="64"/>
        <v>1.54982524116244E-3</v>
      </c>
      <c r="AL154" s="1" t="e">
        <f>$AK$2+#REF!*_xlfn.STDEV.S(ONE_LAST_QUOTE!$AJ$2:$AJ$779)</f>
        <v>#REF!</v>
      </c>
      <c r="AM154" s="1" t="e">
        <f>$AK$2-#REF!*_xlfn.STDEV.S(ONE_LAST_QUOTE!$AJ$2:$AJ$779)</f>
        <v>#REF!</v>
      </c>
      <c r="AN154" s="27">
        <f t="shared" si="65"/>
        <v>7.0841121495347634</v>
      </c>
      <c r="AO154" s="24">
        <f t="shared" si="66"/>
        <v>-6.5100000000018099</v>
      </c>
      <c r="AP154" s="27">
        <f t="shared" si="67"/>
        <v>-3.8484704370181109</v>
      </c>
      <c r="AQ154" s="27" t="e">
        <f>$AP$2+#REF!*_xlfn.STDEV.S(ONE_LAST_QUOTE!$AO$2:$AO$779)</f>
        <v>#REF!</v>
      </c>
      <c r="AR154" s="27" t="e">
        <f>$AP$2-#REF!*_xlfn.STDEV.S(ONE_LAST_QUOTE!$AO$2:$AO$779)</f>
        <v>#REF!</v>
      </c>
      <c r="AT154" s="24"/>
    </row>
    <row r="155" spans="1:46" x14ac:dyDescent="0.3">
      <c r="A155" s="5">
        <v>44301</v>
      </c>
      <c r="B155" s="25">
        <v>692.1</v>
      </c>
      <c r="C155" s="25">
        <v>691.24</v>
      </c>
      <c r="D155" s="25">
        <v>0.1</v>
      </c>
      <c r="E155" s="25">
        <f t="shared" si="55"/>
        <v>691.14</v>
      </c>
      <c r="F155" s="25">
        <f t="shared" si="52"/>
        <v>0.96000000000003638</v>
      </c>
      <c r="G155" s="25">
        <v>1310.5</v>
      </c>
      <c r="H155" s="25">
        <v>1498</v>
      </c>
      <c r="I155" s="26">
        <v>1499.34</v>
      </c>
      <c r="J155" s="27">
        <f t="shared" si="49"/>
        <v>-1.3399999999999181</v>
      </c>
      <c r="K155" s="25">
        <v>17069</v>
      </c>
      <c r="L155" s="25">
        <v>17076.73</v>
      </c>
      <c r="M155" s="25">
        <v>1.3900000000000001</v>
      </c>
      <c r="N155" s="25">
        <f t="shared" si="50"/>
        <v>17075.34</v>
      </c>
      <c r="O155" s="25">
        <f t="shared" si="56"/>
        <v>-6.3400000000001455</v>
      </c>
      <c r="P155" s="27">
        <v>28.318000000000001</v>
      </c>
      <c r="Q155" s="25">
        <v>619</v>
      </c>
      <c r="R155" s="2">
        <f t="shared" si="68"/>
        <v>138.16001844593035</v>
      </c>
      <c r="S155" s="2">
        <f t="shared" si="57"/>
        <v>138.79492600422836</v>
      </c>
      <c r="T155" s="2">
        <f t="shared" si="58"/>
        <v>138.61321812625283</v>
      </c>
      <c r="U155" s="2">
        <f t="shared" si="69"/>
        <v>96.34266662130436</v>
      </c>
      <c r="V155" s="2">
        <f t="shared" si="70"/>
        <v>149.15662650602437</v>
      </c>
      <c r="W155" s="27">
        <f t="shared" si="71"/>
        <v>4.5954507348773266E-3</v>
      </c>
      <c r="X155" s="1">
        <f t="shared" si="59"/>
        <v>9.2598848424065728E-3</v>
      </c>
      <c r="Y155" s="1" t="e">
        <f>X155+#REF!*_xlfn.STDEV.S($W$2:$W$779)</f>
        <v>#REF!</v>
      </c>
      <c r="Z155" s="1" t="e">
        <f>X155-#REF!*_xlfn.STDEV.S($W$2:$W$779)</f>
        <v>#REF!</v>
      </c>
      <c r="AA155" s="2">
        <f t="shared" si="60"/>
        <v>63.49075582980106</v>
      </c>
      <c r="AB155" s="1">
        <f t="shared" si="61"/>
        <v>-3.7129568137443501E-4</v>
      </c>
      <c r="AC155" s="1">
        <f t="shared" si="53"/>
        <v>-8.9372657302540996E-4</v>
      </c>
      <c r="AD155" s="1">
        <f t="shared" si="51"/>
        <v>5.22430891650975E-4</v>
      </c>
      <c r="AE155" s="1">
        <f t="shared" si="54"/>
        <v>1.54982524116244E-3</v>
      </c>
      <c r="AF155" s="1" t="e">
        <f>AE155+#REF!*_xlfn.STDEV.S($AD$2:$AD$779)</f>
        <v>#REF!</v>
      </c>
      <c r="AG155" s="1" t="e">
        <f>AE155-#REF!*_xlfn.STDEV.S($AD$2:$AD$779)</f>
        <v>#REF!</v>
      </c>
      <c r="AH155" s="24">
        <f t="shared" si="48"/>
        <v>-6.3400000000001455</v>
      </c>
      <c r="AI155" s="24">
        <f t="shared" si="62"/>
        <v>-1.3399999999999181</v>
      </c>
      <c r="AJ155" s="1">
        <f t="shared" si="63"/>
        <v>5.22430891650975E-4</v>
      </c>
      <c r="AK155" s="1">
        <f t="shared" si="64"/>
        <v>1.54982524116244E-3</v>
      </c>
      <c r="AL155" s="1" t="e">
        <f>$AK$2+#REF!*_xlfn.STDEV.S(ONE_LAST_QUOTE!$AJ$2:$AJ$779)</f>
        <v>#REF!</v>
      </c>
      <c r="AM155" s="1" t="e">
        <f>$AK$2-#REF!*_xlfn.STDEV.S(ONE_LAST_QUOTE!$AJ$2:$AJ$779)</f>
        <v>#REF!</v>
      </c>
      <c r="AN155" s="27">
        <f t="shared" si="65"/>
        <v>4.7313432835824871</v>
      </c>
      <c r="AO155" s="24">
        <f t="shared" si="66"/>
        <v>-5.0000000000002274</v>
      </c>
      <c r="AP155" s="27">
        <f t="shared" si="67"/>
        <v>-3.8484704370181109</v>
      </c>
      <c r="AQ155" s="27" t="e">
        <f>$AP$2+#REF!*_xlfn.STDEV.S(ONE_LAST_QUOTE!$AO$2:$AO$779)</f>
        <v>#REF!</v>
      </c>
      <c r="AR155" s="27" t="e">
        <f>$AP$2-#REF!*_xlfn.STDEV.S(ONE_LAST_QUOTE!$AO$2:$AO$779)</f>
        <v>#REF!</v>
      </c>
      <c r="AT155" s="24"/>
    </row>
    <row r="156" spans="1:46" x14ac:dyDescent="0.3">
      <c r="A156" s="5">
        <v>44302</v>
      </c>
      <c r="B156" s="25">
        <v>687.9</v>
      </c>
      <c r="C156" s="25">
        <v>691.21</v>
      </c>
      <c r="D156" s="25">
        <v>0.1</v>
      </c>
      <c r="E156" s="25">
        <f t="shared" si="55"/>
        <v>691.11</v>
      </c>
      <c r="F156" s="25">
        <f t="shared" si="52"/>
        <v>-3.2100000000000364</v>
      </c>
      <c r="G156" s="25">
        <v>1322.5</v>
      </c>
      <c r="H156" s="25">
        <v>1509.75</v>
      </c>
      <c r="I156" s="26">
        <v>1510.95</v>
      </c>
      <c r="J156" s="27">
        <f t="shared" si="49"/>
        <v>-1.2000000000000455</v>
      </c>
      <c r="K156" s="25">
        <v>17156</v>
      </c>
      <c r="L156" s="25">
        <v>17158.810000000001</v>
      </c>
      <c r="M156" s="25">
        <v>0.95000000000000018</v>
      </c>
      <c r="N156" s="25">
        <f t="shared" si="50"/>
        <v>17157.86</v>
      </c>
      <c r="O156" s="25">
        <f t="shared" si="56"/>
        <v>-1.8600000000005821</v>
      </c>
      <c r="P156" s="27">
        <v>28.33</v>
      </c>
      <c r="Q156" s="25">
        <v>610</v>
      </c>
      <c r="R156" s="2">
        <f t="shared" si="68"/>
        <v>139.24371685496885</v>
      </c>
      <c r="S156" s="2">
        <f t="shared" si="57"/>
        <v>139.50235810700931</v>
      </c>
      <c r="T156" s="2">
        <f t="shared" si="58"/>
        <v>137.95265077056592</v>
      </c>
      <c r="U156" s="2">
        <f t="shared" si="69"/>
        <v>96.383492668322361</v>
      </c>
      <c r="V156" s="2">
        <f t="shared" si="70"/>
        <v>146.98795180722917</v>
      </c>
      <c r="W156" s="27">
        <f t="shared" si="71"/>
        <v>1.8574716179822204E-3</v>
      </c>
      <c r="X156" s="1">
        <f t="shared" si="59"/>
        <v>9.2598848424065728E-3</v>
      </c>
      <c r="Y156" s="1" t="e">
        <f>X156+#REF!*_xlfn.STDEV.S($W$2:$W$779)</f>
        <v>#REF!</v>
      </c>
      <c r="Z156" s="1" t="e">
        <f>X156-#REF!*_xlfn.STDEV.S($W$2:$W$779)</f>
        <v>#REF!</v>
      </c>
      <c r="AA156" s="2">
        <f t="shared" si="60"/>
        <v>25.864125204046218</v>
      </c>
      <c r="AB156" s="1">
        <f t="shared" si="61"/>
        <v>-1.0840512744599746E-4</v>
      </c>
      <c r="AC156" s="1">
        <f t="shared" si="53"/>
        <v>-7.9420232304182499E-4</v>
      </c>
      <c r="AD156" s="1">
        <f t="shared" si="51"/>
        <v>6.8579719559582755E-4</v>
      </c>
      <c r="AE156" s="1">
        <f t="shared" si="54"/>
        <v>1.54982524116244E-3</v>
      </c>
      <c r="AF156" s="1" t="e">
        <f>AE156+#REF!*_xlfn.STDEV.S($AD$2:$AD$779)</f>
        <v>#REF!</v>
      </c>
      <c r="AG156" s="1" t="e">
        <f>AE156-#REF!*_xlfn.STDEV.S($AD$2:$AD$779)</f>
        <v>#REF!</v>
      </c>
      <c r="AH156" s="24">
        <f t="shared" si="48"/>
        <v>-1.8600000000005821</v>
      </c>
      <c r="AI156" s="24">
        <f t="shared" si="62"/>
        <v>-1.2000000000000455</v>
      </c>
      <c r="AJ156" s="1">
        <f t="shared" si="63"/>
        <v>6.8579719559582755E-4</v>
      </c>
      <c r="AK156" s="1">
        <f t="shared" si="64"/>
        <v>1.54982524116244E-3</v>
      </c>
      <c r="AL156" s="1" t="e">
        <f>$AK$2+#REF!*_xlfn.STDEV.S(ONE_LAST_QUOTE!$AJ$2:$AJ$779)</f>
        <v>#REF!</v>
      </c>
      <c r="AM156" s="1" t="e">
        <f>$AK$2-#REF!*_xlfn.STDEV.S(ONE_LAST_QUOTE!$AJ$2:$AJ$779)</f>
        <v>#REF!</v>
      </c>
      <c r="AN156" s="27">
        <f t="shared" si="65"/>
        <v>1.5500000000004264</v>
      </c>
      <c r="AO156" s="24">
        <f t="shared" si="66"/>
        <v>-0.6600000000005366</v>
      </c>
      <c r="AP156" s="27">
        <f t="shared" si="67"/>
        <v>-3.8484704370181109</v>
      </c>
      <c r="AQ156" s="27" t="e">
        <f>$AP$2+#REF!*_xlfn.STDEV.S(ONE_LAST_QUOTE!$AO$2:$AO$779)</f>
        <v>#REF!</v>
      </c>
      <c r="AR156" s="27" t="e">
        <f>$AP$2-#REF!*_xlfn.STDEV.S(ONE_LAST_QUOTE!$AO$2:$AO$779)</f>
        <v>#REF!</v>
      </c>
      <c r="AT156" s="24"/>
    </row>
    <row r="157" spans="1:46" x14ac:dyDescent="0.3">
      <c r="A157" s="5">
        <v>44305</v>
      </c>
      <c r="B157" s="25">
        <v>690</v>
      </c>
      <c r="C157" s="25">
        <v>691.3</v>
      </c>
      <c r="D157" s="25">
        <v>0.1</v>
      </c>
      <c r="E157" s="25">
        <f t="shared" si="55"/>
        <v>691.19999999999993</v>
      </c>
      <c r="F157" s="25">
        <f t="shared" si="52"/>
        <v>-1.1999999999999318</v>
      </c>
      <c r="G157" s="25">
        <v>1335</v>
      </c>
      <c r="H157" s="25">
        <v>1521.5</v>
      </c>
      <c r="I157" s="26">
        <v>1521.82</v>
      </c>
      <c r="J157" s="27">
        <f t="shared" si="49"/>
        <v>-0.31999999999993634</v>
      </c>
      <c r="K157" s="25">
        <v>17269</v>
      </c>
      <c r="L157" s="25">
        <v>17263.28</v>
      </c>
      <c r="M157" s="25">
        <v>0</v>
      </c>
      <c r="N157" s="25">
        <f t="shared" si="50"/>
        <v>17263.28</v>
      </c>
      <c r="O157" s="25">
        <f t="shared" si="56"/>
        <v>5.7200000000011642</v>
      </c>
      <c r="P157" s="27">
        <v>28.135000000000002</v>
      </c>
      <c r="Q157" s="25">
        <v>603</v>
      </c>
      <c r="R157" s="2">
        <f t="shared" si="68"/>
        <v>140.32741526400736</v>
      </c>
      <c r="S157" s="2">
        <f t="shared" si="57"/>
        <v>140.42120670027651</v>
      </c>
      <c r="T157" s="2">
        <f t="shared" si="58"/>
        <v>139.92822662281787</v>
      </c>
      <c r="U157" s="2">
        <f t="shared" si="69"/>
        <v>95.720069404279911</v>
      </c>
      <c r="V157" s="2">
        <f t="shared" si="70"/>
        <v>145.30120481927736</v>
      </c>
      <c r="W157" s="27">
        <f t="shared" si="71"/>
        <v>6.6837571327527101E-4</v>
      </c>
      <c r="X157" s="1">
        <f t="shared" si="59"/>
        <v>9.2598848424065728E-3</v>
      </c>
      <c r="Y157" s="1" t="e">
        <f>X157+#REF!*_xlfn.STDEV.S($W$2:$W$779)</f>
        <v>#REF!</v>
      </c>
      <c r="Z157" s="1" t="e">
        <f>X157-#REF!*_xlfn.STDEV.S($W$2:$W$779)</f>
        <v>#REF!</v>
      </c>
      <c r="AA157" s="2">
        <f t="shared" si="60"/>
        <v>9.3791436269157202</v>
      </c>
      <c r="AB157" s="1">
        <f t="shared" si="61"/>
        <v>3.3133911979653721E-4</v>
      </c>
      <c r="AC157" s="1">
        <f t="shared" si="53"/>
        <v>-2.1027453969584863E-4</v>
      </c>
      <c r="AD157" s="1">
        <f t="shared" si="51"/>
        <v>5.4161365949238587E-4</v>
      </c>
      <c r="AE157" s="1">
        <f t="shared" si="54"/>
        <v>1.54982524116244E-3</v>
      </c>
      <c r="AF157" s="1" t="e">
        <f>AE157+#REF!*_xlfn.STDEV.S($AD$2:$AD$779)</f>
        <v>#REF!</v>
      </c>
      <c r="AG157" s="1" t="e">
        <f>AE157-#REF!*_xlfn.STDEV.S($AD$2:$AD$779)</f>
        <v>#REF!</v>
      </c>
      <c r="AH157" s="24">
        <f t="shared" si="48"/>
        <v>5.7200000000011642</v>
      </c>
      <c r="AI157" s="24">
        <f t="shared" si="62"/>
        <v>-0.31999999999993634</v>
      </c>
      <c r="AJ157" s="1">
        <f t="shared" si="63"/>
        <v>5.4161365949238587E-4</v>
      </c>
      <c r="AK157" s="1">
        <f t="shared" si="64"/>
        <v>1.54982524116244E-3</v>
      </c>
      <c r="AL157" s="1" t="e">
        <f>$AK$2+#REF!*_xlfn.STDEV.S(ONE_LAST_QUOTE!$AJ$2:$AJ$779)</f>
        <v>#REF!</v>
      </c>
      <c r="AM157" s="1" t="e">
        <f>$AK$2-#REF!*_xlfn.STDEV.S(ONE_LAST_QUOTE!$AJ$2:$AJ$779)</f>
        <v>#REF!</v>
      </c>
      <c r="AN157" s="27">
        <f t="shared" si="65"/>
        <v>-17.875000000007194</v>
      </c>
      <c r="AO157" s="24">
        <f t="shared" si="66"/>
        <v>6.0400000000011005</v>
      </c>
      <c r="AP157" s="27">
        <f t="shared" si="67"/>
        <v>-3.8484704370181109</v>
      </c>
      <c r="AQ157" s="27" t="e">
        <f>$AP$2+#REF!*_xlfn.STDEV.S(ONE_LAST_QUOTE!$AO$2:$AO$779)</f>
        <v>#REF!</v>
      </c>
      <c r="AR157" s="27" t="e">
        <f>$AP$2-#REF!*_xlfn.STDEV.S(ONE_LAST_QUOTE!$AO$2:$AO$779)</f>
        <v>#REF!</v>
      </c>
      <c r="AT157" s="24"/>
    </row>
    <row r="158" spans="1:46" x14ac:dyDescent="0.3">
      <c r="A158" s="5">
        <v>44306</v>
      </c>
      <c r="B158" s="25">
        <v>690.9</v>
      </c>
      <c r="C158" s="25">
        <v>693.64</v>
      </c>
      <c r="D158" s="25">
        <v>0.1</v>
      </c>
      <c r="E158" s="25">
        <f t="shared" si="55"/>
        <v>693.54</v>
      </c>
      <c r="F158" s="25">
        <f t="shared" si="52"/>
        <v>-2.6399999999999864</v>
      </c>
      <c r="G158" s="25">
        <v>1340.75</v>
      </c>
      <c r="H158" s="25">
        <v>1527</v>
      </c>
      <c r="I158" s="26">
        <v>1530.45</v>
      </c>
      <c r="J158" s="27">
        <f t="shared" si="49"/>
        <v>-3.4500000000000455</v>
      </c>
      <c r="K158" s="25">
        <v>17320</v>
      </c>
      <c r="L158" s="25">
        <v>17323.87</v>
      </c>
      <c r="M158" s="25">
        <v>0</v>
      </c>
      <c r="N158" s="25">
        <f t="shared" si="50"/>
        <v>17323.87</v>
      </c>
      <c r="O158" s="25">
        <f t="shared" si="56"/>
        <v>-3.8699999999989814</v>
      </c>
      <c r="P158" s="27">
        <v>28.111000000000001</v>
      </c>
      <c r="Q158" s="25">
        <v>602</v>
      </c>
      <c r="R158" s="2">
        <f t="shared" si="68"/>
        <v>140.83467834908919</v>
      </c>
      <c r="S158" s="2">
        <f t="shared" si="57"/>
        <v>140.83590827776877</v>
      </c>
      <c r="T158" s="2">
        <f t="shared" si="58"/>
        <v>140.60436479597254</v>
      </c>
      <c r="U158" s="2">
        <f t="shared" si="69"/>
        <v>95.638417310243909</v>
      </c>
      <c r="V158" s="2">
        <f t="shared" si="70"/>
        <v>145.06024096385568</v>
      </c>
      <c r="W158" s="27">
        <f t="shared" si="71"/>
        <v>8.7331379883259785E-6</v>
      </c>
      <c r="X158" s="1">
        <f t="shared" si="59"/>
        <v>9.2598848424065728E-3</v>
      </c>
      <c r="Y158" s="1" t="e">
        <f>X158+#REF!*_xlfn.STDEV.S($W$2:$W$779)</f>
        <v>#REF!</v>
      </c>
      <c r="Z158" s="1" t="e">
        <f>X158-#REF!*_xlfn.STDEV.S($W$2:$W$779)</f>
        <v>#REF!</v>
      </c>
      <c r="AA158" s="2">
        <f t="shared" si="60"/>
        <v>0.12299286795780517</v>
      </c>
      <c r="AB158" s="1">
        <f t="shared" si="61"/>
        <v>-2.233911937690009E-4</v>
      </c>
      <c r="AC158" s="1">
        <f t="shared" si="53"/>
        <v>-2.2542389493286586E-3</v>
      </c>
      <c r="AD158" s="1">
        <f t="shared" si="51"/>
        <v>2.0308477555596579E-3</v>
      </c>
      <c r="AE158" s="1">
        <f t="shared" si="54"/>
        <v>1.54982524116244E-3</v>
      </c>
      <c r="AF158" s="1" t="e">
        <f>AE158+#REF!*_xlfn.STDEV.S($AD$2:$AD$779)</f>
        <v>#REF!</v>
      </c>
      <c r="AG158" s="1" t="e">
        <f>AE158-#REF!*_xlfn.STDEV.S($AD$2:$AD$779)</f>
        <v>#REF!</v>
      </c>
      <c r="AH158" s="24">
        <f t="shared" si="48"/>
        <v>-3.8699999999989814</v>
      </c>
      <c r="AI158" s="24">
        <f t="shared" si="62"/>
        <v>-3.4500000000000455</v>
      </c>
      <c r="AJ158" s="1">
        <f t="shared" si="63"/>
        <v>2.0308477555596579E-3</v>
      </c>
      <c r="AK158" s="1">
        <f t="shared" si="64"/>
        <v>1.54982524116244E-3</v>
      </c>
      <c r="AL158" s="1" t="e">
        <f>$AK$2+#REF!*_xlfn.STDEV.S(ONE_LAST_QUOTE!$AJ$2:$AJ$779)</f>
        <v>#REF!</v>
      </c>
      <c r="AM158" s="1" t="e">
        <f>$AK$2-#REF!*_xlfn.STDEV.S(ONE_LAST_QUOTE!$AJ$2:$AJ$779)</f>
        <v>#REF!</v>
      </c>
      <c r="AN158" s="27">
        <f t="shared" si="65"/>
        <v>1.1217391304344726</v>
      </c>
      <c r="AO158" s="24">
        <f t="shared" si="66"/>
        <v>-0.41999999999893589</v>
      </c>
      <c r="AP158" s="27">
        <f t="shared" si="67"/>
        <v>-3.8484704370181109</v>
      </c>
      <c r="AQ158" s="27" t="e">
        <f>$AP$2+#REF!*_xlfn.STDEV.S(ONE_LAST_QUOTE!$AO$2:$AO$779)</f>
        <v>#REF!</v>
      </c>
      <c r="AR158" s="27" t="e">
        <f>$AP$2-#REF!*_xlfn.STDEV.S(ONE_LAST_QUOTE!$AO$2:$AO$779)</f>
        <v>#REF!</v>
      </c>
      <c r="AT158" s="24"/>
    </row>
    <row r="159" spans="1:46" x14ac:dyDescent="0.3">
      <c r="A159" s="5">
        <v>44307</v>
      </c>
      <c r="B159" s="25">
        <v>684.2</v>
      </c>
      <c r="C159" s="25">
        <v>685.61</v>
      </c>
      <c r="D159" s="25">
        <v>0</v>
      </c>
      <c r="E159" s="25">
        <f t="shared" si="55"/>
        <v>685.61</v>
      </c>
      <c r="F159" s="25">
        <f t="shared" si="52"/>
        <v>-1.4099999999999682</v>
      </c>
      <c r="G159" s="25">
        <v>1329.5</v>
      </c>
      <c r="H159" s="25">
        <v>1516.5</v>
      </c>
      <c r="I159" s="26">
        <v>1517.23</v>
      </c>
      <c r="J159" s="27">
        <f t="shared" si="49"/>
        <v>-0.73000000000001819</v>
      </c>
      <c r="K159" s="25">
        <v>17232</v>
      </c>
      <c r="L159" s="25">
        <v>17202.11</v>
      </c>
      <c r="M159" s="25">
        <v>0</v>
      </c>
      <c r="N159" s="25">
        <f t="shared" si="50"/>
        <v>17202.11</v>
      </c>
      <c r="O159" s="25">
        <f t="shared" si="56"/>
        <v>29.889999999999418</v>
      </c>
      <c r="P159" s="27">
        <v>28.091000000000001</v>
      </c>
      <c r="Q159" s="25">
        <v>592</v>
      </c>
      <c r="R159" s="2">
        <f t="shared" si="68"/>
        <v>139.866267004842</v>
      </c>
      <c r="S159" s="2">
        <f t="shared" si="57"/>
        <v>140.12034477150758</v>
      </c>
      <c r="T159" s="2">
        <f t="shared" si="58"/>
        <v>139.47015261781647</v>
      </c>
      <c r="U159" s="2">
        <f t="shared" si="69"/>
        <v>95.570373898547246</v>
      </c>
      <c r="V159" s="2">
        <f t="shared" si="70"/>
        <v>142.65060240963879</v>
      </c>
      <c r="W159" s="27">
        <f t="shared" si="71"/>
        <v>1.8165764491073766E-3</v>
      </c>
      <c r="X159" s="1">
        <f t="shared" si="59"/>
        <v>9.2598848424065728E-3</v>
      </c>
      <c r="Y159" s="1" t="e">
        <f>X159+#REF!*_xlfn.STDEV.S($W$2:$W$779)</f>
        <v>#REF!</v>
      </c>
      <c r="Z159" s="1" t="e">
        <f>X159-#REF!*_xlfn.STDEV.S($W$2:$W$779)</f>
        <v>#REF!</v>
      </c>
      <c r="AA159" s="2">
        <f t="shared" si="60"/>
        <v>25.407776666557425</v>
      </c>
      <c r="AB159" s="1">
        <f t="shared" si="61"/>
        <v>1.7375775413597178E-3</v>
      </c>
      <c r="AC159" s="1">
        <f t="shared" si="53"/>
        <v>-4.8113997218616702E-4</v>
      </c>
      <c r="AD159" s="1">
        <f t="shared" si="51"/>
        <v>2.2187175135458849E-3</v>
      </c>
      <c r="AE159" s="1">
        <f t="shared" si="54"/>
        <v>1.54982524116244E-3</v>
      </c>
      <c r="AF159" s="1" t="e">
        <f>AE159+#REF!*_xlfn.STDEV.S($AD$2:$AD$779)</f>
        <v>#REF!</v>
      </c>
      <c r="AG159" s="1" t="e">
        <f>AE159-#REF!*_xlfn.STDEV.S($AD$2:$AD$779)</f>
        <v>#REF!</v>
      </c>
      <c r="AH159" s="24">
        <f t="shared" si="48"/>
        <v>29.889999999999418</v>
      </c>
      <c r="AI159" s="24">
        <f t="shared" si="62"/>
        <v>-0.73000000000001819</v>
      </c>
      <c r="AJ159" s="1">
        <f t="shared" si="63"/>
        <v>2.2187175135458849E-3</v>
      </c>
      <c r="AK159" s="1">
        <f t="shared" si="64"/>
        <v>1.54982524116244E-3</v>
      </c>
      <c r="AL159" s="1" t="e">
        <f>$AK$2+#REF!*_xlfn.STDEV.S(ONE_LAST_QUOTE!$AJ$2:$AJ$779)</f>
        <v>#REF!</v>
      </c>
      <c r="AM159" s="1" t="e">
        <f>$AK$2-#REF!*_xlfn.STDEV.S(ONE_LAST_QUOTE!$AJ$2:$AJ$779)</f>
        <v>#REF!</v>
      </c>
      <c r="AN159" s="27">
        <f t="shared" si="65"/>
        <v>-40.945205479450237</v>
      </c>
      <c r="AO159" s="24">
        <f t="shared" si="66"/>
        <v>30.619999999999436</v>
      </c>
      <c r="AP159" s="27">
        <f t="shared" si="67"/>
        <v>-3.8484704370181109</v>
      </c>
      <c r="AQ159" s="27" t="e">
        <f>$AP$2+#REF!*_xlfn.STDEV.S(ONE_LAST_QUOTE!$AO$2:$AO$779)</f>
        <v>#REF!</v>
      </c>
      <c r="AR159" s="27" t="e">
        <f>$AP$2-#REF!*_xlfn.STDEV.S(ONE_LAST_QUOTE!$AO$2:$AO$779)</f>
        <v>#REF!</v>
      </c>
      <c r="AT159" s="24"/>
    </row>
    <row r="160" spans="1:46" x14ac:dyDescent="0.3">
      <c r="A160" s="5">
        <v>44308</v>
      </c>
      <c r="B160" s="25">
        <v>684.8</v>
      </c>
      <c r="C160" s="25">
        <v>682.94</v>
      </c>
      <c r="D160" s="25">
        <v>0</v>
      </c>
      <c r="E160" s="25">
        <f t="shared" si="55"/>
        <v>682.94</v>
      </c>
      <c r="F160" s="25">
        <f t="shared" si="52"/>
        <v>1.8599999999999</v>
      </c>
      <c r="G160" s="25">
        <v>1326.75</v>
      </c>
      <c r="H160" s="25">
        <v>1513.5</v>
      </c>
      <c r="I160" s="26">
        <v>1509.28</v>
      </c>
      <c r="J160" s="27">
        <f t="shared" si="49"/>
        <v>4.2200000000000273</v>
      </c>
      <c r="K160" s="25">
        <v>17106</v>
      </c>
      <c r="L160" s="25">
        <v>17096.97</v>
      </c>
      <c r="M160" s="25">
        <v>3.99</v>
      </c>
      <c r="N160" s="25">
        <f t="shared" si="50"/>
        <v>17092.98</v>
      </c>
      <c r="O160" s="25">
        <f t="shared" si="56"/>
        <v>13.020000000000437</v>
      </c>
      <c r="P160" s="27">
        <v>28.085999999999999</v>
      </c>
      <c r="Q160" s="25">
        <v>591</v>
      </c>
      <c r="R160" s="2">
        <f t="shared" si="68"/>
        <v>139.5895780493428</v>
      </c>
      <c r="S160" s="2">
        <f t="shared" si="57"/>
        <v>139.09578793299724</v>
      </c>
      <c r="T160" s="2">
        <f t="shared" si="58"/>
        <v>140.24322142579419</v>
      </c>
      <c r="U160" s="2">
        <f t="shared" si="69"/>
        <v>95.553363045623072</v>
      </c>
      <c r="V160" s="2">
        <f t="shared" si="70"/>
        <v>142.40963855421711</v>
      </c>
      <c r="W160" s="27">
        <f t="shared" si="71"/>
        <v>-3.5374425744808535E-3</v>
      </c>
      <c r="X160" s="1">
        <f t="shared" si="59"/>
        <v>9.2598848424065728E-3</v>
      </c>
      <c r="Y160" s="1" t="e">
        <f>X160+#REF!*_xlfn.STDEV.S($W$2:$W$779)</f>
        <v>#REF!</v>
      </c>
      <c r="Z160" s="1" t="e">
        <f>X160-#REF!*_xlfn.STDEV.S($W$2:$W$779)</f>
        <v>#REF!</v>
      </c>
      <c r="AA160" s="2">
        <f t="shared" si="60"/>
        <v>-49.379011634556491</v>
      </c>
      <c r="AB160" s="1">
        <f t="shared" si="61"/>
        <v>7.6171621332268781E-4</v>
      </c>
      <c r="AC160" s="1">
        <f t="shared" si="53"/>
        <v>2.7960351955899684E-3</v>
      </c>
      <c r="AD160" s="1">
        <f t="shared" si="51"/>
        <v>-2.0343189822672808E-3</v>
      </c>
      <c r="AE160" s="1">
        <f t="shared" si="54"/>
        <v>1.54982524116244E-3</v>
      </c>
      <c r="AF160" s="1" t="e">
        <f>AE160+#REF!*_xlfn.STDEV.S($AD$2:$AD$779)</f>
        <v>#REF!</v>
      </c>
      <c r="AG160" s="1" t="e">
        <f>AE160-#REF!*_xlfn.STDEV.S($AD$2:$AD$779)</f>
        <v>#REF!</v>
      </c>
      <c r="AH160" s="24">
        <f t="shared" si="48"/>
        <v>13.020000000000437</v>
      </c>
      <c r="AI160" s="24">
        <f t="shared" si="62"/>
        <v>4.2200000000000273</v>
      </c>
      <c r="AJ160" s="1">
        <f t="shared" si="63"/>
        <v>-2.0343189822672808E-3</v>
      </c>
      <c r="AK160" s="1">
        <f t="shared" si="64"/>
        <v>1.54982524116244E-3</v>
      </c>
      <c r="AL160" s="1" t="e">
        <f>$AK$2+#REF!*_xlfn.STDEV.S(ONE_LAST_QUOTE!$AJ$2:$AJ$779)</f>
        <v>#REF!</v>
      </c>
      <c r="AM160" s="1" t="e">
        <f>$AK$2-#REF!*_xlfn.STDEV.S(ONE_LAST_QUOTE!$AJ$2:$AJ$779)</f>
        <v>#REF!</v>
      </c>
      <c r="AN160" s="27">
        <f t="shared" si="65"/>
        <v>3.0853080568721216</v>
      </c>
      <c r="AO160" s="24">
        <f t="shared" si="66"/>
        <v>8.8000000000004093</v>
      </c>
      <c r="AP160" s="27">
        <f t="shared" si="67"/>
        <v>-3.8484704370181109</v>
      </c>
      <c r="AQ160" s="27" t="e">
        <f>$AP$2+#REF!*_xlfn.STDEV.S(ONE_LAST_QUOTE!$AO$2:$AO$779)</f>
        <v>#REF!</v>
      </c>
      <c r="AR160" s="27" t="e">
        <f>$AP$2-#REF!*_xlfn.STDEV.S(ONE_LAST_QUOTE!$AO$2:$AO$779)</f>
        <v>#REF!</v>
      </c>
      <c r="AT160" s="24"/>
    </row>
    <row r="161" spans="1:46" x14ac:dyDescent="0.3">
      <c r="A161" s="5">
        <v>44309</v>
      </c>
      <c r="B161" s="25">
        <v>692.8</v>
      </c>
      <c r="C161" s="25">
        <v>693.12</v>
      </c>
      <c r="D161" s="25">
        <v>0</v>
      </c>
      <c r="E161" s="25">
        <f t="shared" si="55"/>
        <v>693.12</v>
      </c>
      <c r="F161" s="25">
        <f t="shared" si="52"/>
        <v>-0.32000000000005002</v>
      </c>
      <c r="G161" s="25">
        <v>1338.25</v>
      </c>
      <c r="H161" s="25">
        <v>1524.75</v>
      </c>
      <c r="I161" s="26">
        <v>1528.17</v>
      </c>
      <c r="J161" s="27">
        <f t="shared" si="49"/>
        <v>-3.4200000000000728</v>
      </c>
      <c r="K161" s="25">
        <v>17255</v>
      </c>
      <c r="L161" s="25">
        <v>17300.27</v>
      </c>
      <c r="M161" s="25">
        <v>2.7800000000000002</v>
      </c>
      <c r="N161" s="25">
        <f t="shared" si="50"/>
        <v>17297.490000000002</v>
      </c>
      <c r="O161" s="25">
        <f t="shared" si="56"/>
        <v>-42.490000000001601</v>
      </c>
      <c r="P161" s="27">
        <v>28.032</v>
      </c>
      <c r="Q161" s="25">
        <v>602</v>
      </c>
      <c r="R161" s="2">
        <f t="shared" si="68"/>
        <v>140.62716163246478</v>
      </c>
      <c r="S161" s="2">
        <f t="shared" si="57"/>
        <v>140.30736705155309</v>
      </c>
      <c r="T161" s="2">
        <f t="shared" si="58"/>
        <v>140.72073872660704</v>
      </c>
      <c r="U161" s="2">
        <f t="shared" si="69"/>
        <v>95.369645834042089</v>
      </c>
      <c r="V161" s="2">
        <f t="shared" si="70"/>
        <v>145.06024096385568</v>
      </c>
      <c r="W161" s="27">
        <f t="shared" si="71"/>
        <v>-2.2740598416363111E-3</v>
      </c>
      <c r="X161" s="1">
        <f t="shared" si="59"/>
        <v>9.2598848424065728E-3</v>
      </c>
      <c r="Y161" s="1" t="e">
        <f>X161+#REF!*_xlfn.STDEV.S($W$2:$W$779)</f>
        <v>#REF!</v>
      </c>
      <c r="Z161" s="1" t="e">
        <f>X161-#REF!*_xlfn.STDEV.S($W$2:$W$779)</f>
        <v>#REF!</v>
      </c>
      <c r="AA161" s="2">
        <f t="shared" si="60"/>
        <v>-31.979458091169022</v>
      </c>
      <c r="AB161" s="1">
        <f t="shared" si="61"/>
        <v>-2.4564257588818722E-3</v>
      </c>
      <c r="AC161" s="1">
        <f t="shared" si="53"/>
        <v>-2.2379709063782647E-3</v>
      </c>
      <c r="AD161" s="1">
        <f t="shared" si="51"/>
        <v>-2.1845485250360751E-4</v>
      </c>
      <c r="AE161" s="1">
        <f t="shared" si="54"/>
        <v>1.54982524116244E-3</v>
      </c>
      <c r="AF161" s="1" t="e">
        <f>AE161+#REF!*_xlfn.STDEV.S($AD$2:$AD$779)</f>
        <v>#REF!</v>
      </c>
      <c r="AG161" s="1" t="e">
        <f>AE161-#REF!*_xlfn.STDEV.S($AD$2:$AD$779)</f>
        <v>#REF!</v>
      </c>
      <c r="AH161" s="24">
        <f t="shared" si="48"/>
        <v>-42.490000000001601</v>
      </c>
      <c r="AI161" s="24">
        <f t="shared" si="62"/>
        <v>-3.4200000000000728</v>
      </c>
      <c r="AJ161" s="1">
        <f t="shared" si="63"/>
        <v>-2.1845485250360751E-4</v>
      </c>
      <c r="AK161" s="1">
        <f t="shared" si="64"/>
        <v>1.54982524116244E-3</v>
      </c>
      <c r="AL161" s="1" t="e">
        <f>$AK$2+#REF!*_xlfn.STDEV.S(ONE_LAST_QUOTE!$AJ$2:$AJ$779)</f>
        <v>#REF!</v>
      </c>
      <c r="AM161" s="1" t="e">
        <f>$AK$2-#REF!*_xlfn.STDEV.S(ONE_LAST_QUOTE!$AJ$2:$AJ$779)</f>
        <v>#REF!</v>
      </c>
      <c r="AN161" s="27">
        <f t="shared" si="65"/>
        <v>12.423976608187338</v>
      </c>
      <c r="AO161" s="24">
        <f t="shared" si="66"/>
        <v>-39.070000000001528</v>
      </c>
      <c r="AP161" s="27">
        <f t="shared" si="67"/>
        <v>-3.8484704370181109</v>
      </c>
      <c r="AQ161" s="27" t="e">
        <f>$AP$2+#REF!*_xlfn.STDEV.S(ONE_LAST_QUOTE!$AO$2:$AO$779)</f>
        <v>#REF!</v>
      </c>
      <c r="AR161" s="27" t="e">
        <f>$AP$2-#REF!*_xlfn.STDEV.S(ONE_LAST_QUOTE!$AO$2:$AO$779)</f>
        <v>#REF!</v>
      </c>
      <c r="AT161" s="24"/>
    </row>
    <row r="162" spans="1:46" x14ac:dyDescent="0.3">
      <c r="A162" s="5">
        <v>44312</v>
      </c>
      <c r="B162" s="25">
        <v>704.8</v>
      </c>
      <c r="C162" s="25">
        <v>704.2</v>
      </c>
      <c r="D162" s="25">
        <v>0</v>
      </c>
      <c r="E162" s="25">
        <f t="shared" si="55"/>
        <v>704.2</v>
      </c>
      <c r="F162" s="25">
        <f t="shared" si="52"/>
        <v>0.59999999999990905</v>
      </c>
      <c r="G162" s="25">
        <v>1366.25</v>
      </c>
      <c r="H162" s="25">
        <v>1552.5</v>
      </c>
      <c r="I162" s="26">
        <v>1554.73</v>
      </c>
      <c r="J162" s="27">
        <f t="shared" si="49"/>
        <v>-2.2300000000000182</v>
      </c>
      <c r="K162" s="25">
        <v>17526</v>
      </c>
      <c r="L162" s="25">
        <v>17572.29</v>
      </c>
      <c r="M162" s="25">
        <v>0.42000000000000037</v>
      </c>
      <c r="N162" s="25">
        <f t="shared" si="50"/>
        <v>17571.870000000003</v>
      </c>
      <c r="O162" s="25">
        <f t="shared" si="56"/>
        <v>-45.870000000002619</v>
      </c>
      <c r="P162" s="27">
        <v>27.834</v>
      </c>
      <c r="Q162" s="25">
        <v>610</v>
      </c>
      <c r="R162" s="2">
        <f t="shared" si="68"/>
        <v>143.1865344708323</v>
      </c>
      <c r="S162" s="2">
        <f t="shared" si="57"/>
        <v>142.5109773946983</v>
      </c>
      <c r="T162" s="2">
        <f t="shared" si="58"/>
        <v>142.73763322450148</v>
      </c>
      <c r="U162" s="2">
        <f t="shared" si="69"/>
        <v>94.696016058245135</v>
      </c>
      <c r="V162" s="2">
        <f t="shared" si="70"/>
        <v>146.98795180722919</v>
      </c>
      <c r="W162" s="27">
        <f t="shared" si="71"/>
        <v>-4.7180209970903997E-3</v>
      </c>
      <c r="X162" s="1">
        <f t="shared" si="59"/>
        <v>9.2598848424065728E-3</v>
      </c>
      <c r="Y162" s="1" t="e">
        <f>X162+#REF!*_xlfn.STDEV.S($W$2:$W$779)</f>
        <v>#REF!</v>
      </c>
      <c r="Z162" s="1" t="e">
        <f>X162-#REF!*_xlfn.STDEV.S($W$2:$W$779)</f>
        <v>#REF!</v>
      </c>
      <c r="AA162" s="2">
        <f t="shared" si="60"/>
        <v>-67.555707613399818</v>
      </c>
      <c r="AB162" s="1">
        <f t="shared" si="61"/>
        <v>-2.6104222259783743E-3</v>
      </c>
      <c r="AC162" s="1">
        <f t="shared" si="53"/>
        <v>-1.4343326493989428E-3</v>
      </c>
      <c r="AD162" s="1">
        <f t="shared" si="51"/>
        <v>-1.1760895765794315E-3</v>
      </c>
      <c r="AE162" s="1">
        <f t="shared" si="54"/>
        <v>1.54982524116244E-3</v>
      </c>
      <c r="AF162" s="1" t="e">
        <f>AE162+#REF!*_xlfn.STDEV.S($AD$2:$AD$779)</f>
        <v>#REF!</v>
      </c>
      <c r="AG162" s="1" t="e">
        <f>AE162-#REF!*_xlfn.STDEV.S($AD$2:$AD$779)</f>
        <v>#REF!</v>
      </c>
      <c r="AH162" s="24">
        <f t="shared" si="48"/>
        <v>-45.870000000002619</v>
      </c>
      <c r="AI162" s="24">
        <f t="shared" si="62"/>
        <v>-2.2300000000000182</v>
      </c>
      <c r="AJ162" s="1">
        <f t="shared" si="63"/>
        <v>-1.1760895765794315E-3</v>
      </c>
      <c r="AK162" s="1">
        <f t="shared" si="64"/>
        <v>1.54982524116244E-3</v>
      </c>
      <c r="AL162" s="1" t="e">
        <f>$AK$2+#REF!*_xlfn.STDEV.S(ONE_LAST_QUOTE!$AJ$2:$AJ$779)</f>
        <v>#REF!</v>
      </c>
      <c r="AM162" s="1" t="e">
        <f>$AK$2-#REF!*_xlfn.STDEV.S(ONE_LAST_QUOTE!$AJ$2:$AJ$779)</f>
        <v>#REF!</v>
      </c>
      <c r="AN162" s="27">
        <f t="shared" si="65"/>
        <v>20.569506726458407</v>
      </c>
      <c r="AO162" s="24">
        <f t="shared" si="66"/>
        <v>-43.640000000002601</v>
      </c>
      <c r="AP162" s="27">
        <f t="shared" si="67"/>
        <v>-3.8484704370181109</v>
      </c>
      <c r="AQ162" s="27" t="e">
        <f>$AP$2+#REF!*_xlfn.STDEV.S(ONE_LAST_QUOTE!$AO$2:$AO$779)</f>
        <v>#REF!</v>
      </c>
      <c r="AR162" s="27" t="e">
        <f>$AP$2-#REF!*_xlfn.STDEV.S(ONE_LAST_QUOTE!$AO$2:$AO$779)</f>
        <v>#REF!</v>
      </c>
      <c r="AT162" s="24"/>
    </row>
    <row r="163" spans="1:46" x14ac:dyDescent="0.3">
      <c r="A163" s="5">
        <v>44313</v>
      </c>
      <c r="B163" s="25">
        <v>705</v>
      </c>
      <c r="C163" s="25">
        <v>704.49</v>
      </c>
      <c r="D163" s="25">
        <v>0</v>
      </c>
      <c r="E163" s="25">
        <f t="shared" si="55"/>
        <v>704.49</v>
      </c>
      <c r="F163" s="25">
        <f t="shared" si="52"/>
        <v>0.50999999999999091</v>
      </c>
      <c r="G163" s="25">
        <v>1370.75</v>
      </c>
      <c r="H163" s="25">
        <v>1558.75</v>
      </c>
      <c r="I163" s="26">
        <v>1556.61</v>
      </c>
      <c r="J163" s="27">
        <f t="shared" si="49"/>
        <v>2.1400000000001</v>
      </c>
      <c r="K163" s="25">
        <v>17570</v>
      </c>
      <c r="L163" s="25">
        <v>17595.900000000001</v>
      </c>
      <c r="M163" s="25">
        <v>0.3200000000000004</v>
      </c>
      <c r="N163" s="25">
        <f t="shared" si="50"/>
        <v>17595.580000000002</v>
      </c>
      <c r="O163" s="25">
        <f t="shared" si="56"/>
        <v>-25.580000000001746</v>
      </c>
      <c r="P163" s="27">
        <v>27.92</v>
      </c>
      <c r="Q163" s="25">
        <v>610</v>
      </c>
      <c r="R163" s="2">
        <f t="shared" si="68"/>
        <v>143.76296979478894</v>
      </c>
      <c r="S163" s="2">
        <f t="shared" si="57"/>
        <v>142.86875914782891</v>
      </c>
      <c r="T163" s="2">
        <f t="shared" si="58"/>
        <v>142.55141751314176</v>
      </c>
      <c r="U163" s="2">
        <f t="shared" si="69"/>
        <v>94.988602728540783</v>
      </c>
      <c r="V163" s="2">
        <f t="shared" si="70"/>
        <v>146.98795180722919</v>
      </c>
      <c r="W163" s="27">
        <f t="shared" si="71"/>
        <v>-6.2200346044357646E-3</v>
      </c>
      <c r="X163" s="1">
        <f t="shared" si="59"/>
        <v>9.2598848424065728E-3</v>
      </c>
      <c r="Y163" s="1" t="e">
        <f>X163+#REF!*_xlfn.STDEV.S($W$2:$W$779)</f>
        <v>#REF!</v>
      </c>
      <c r="Z163" s="1" t="e">
        <f>X163-#REF!*_xlfn.STDEV.S($W$2:$W$779)</f>
        <v>#REF!</v>
      </c>
      <c r="AA163" s="2">
        <f t="shared" si="60"/>
        <v>-89.421064696003327</v>
      </c>
      <c r="AB163" s="1">
        <f t="shared" si="61"/>
        <v>-1.453774186471929E-3</v>
      </c>
      <c r="AC163" s="1">
        <f t="shared" si="53"/>
        <v>1.3747823796584244E-3</v>
      </c>
      <c r="AD163" s="1">
        <f t="shared" si="51"/>
        <v>-2.8285565661303534E-3</v>
      </c>
      <c r="AE163" s="1">
        <f t="shared" si="54"/>
        <v>1.54982524116244E-3</v>
      </c>
      <c r="AF163" s="1" t="e">
        <f>AE163+#REF!*_xlfn.STDEV.S($AD$2:$AD$779)</f>
        <v>#REF!</v>
      </c>
      <c r="AG163" s="1" t="e">
        <f>AE163-#REF!*_xlfn.STDEV.S($AD$2:$AD$779)</f>
        <v>#REF!</v>
      </c>
      <c r="AH163" s="24">
        <f t="shared" si="48"/>
        <v>-25.580000000001746</v>
      </c>
      <c r="AI163" s="24">
        <f t="shared" si="62"/>
        <v>2.1400000000001</v>
      </c>
      <c r="AJ163" s="1">
        <f t="shared" si="63"/>
        <v>-2.8285565661303534E-3</v>
      </c>
      <c r="AK163" s="1">
        <f t="shared" si="64"/>
        <v>1.54982524116244E-3</v>
      </c>
      <c r="AL163" s="1" t="e">
        <f>$AK$2+#REF!*_xlfn.STDEV.S(ONE_LAST_QUOTE!$AJ$2:$AJ$779)</f>
        <v>#REF!</v>
      </c>
      <c r="AM163" s="1" t="e">
        <f>$AK$2-#REF!*_xlfn.STDEV.S(ONE_LAST_QUOTE!$AJ$2:$AJ$779)</f>
        <v>#REF!</v>
      </c>
      <c r="AN163" s="27">
        <f t="shared" si="65"/>
        <v>-11.953271028037641</v>
      </c>
      <c r="AO163" s="24">
        <f t="shared" si="66"/>
        <v>-27.720000000001846</v>
      </c>
      <c r="AP163" s="27">
        <f t="shared" si="67"/>
        <v>-3.8484704370181109</v>
      </c>
      <c r="AQ163" s="27" t="e">
        <f>$AP$2+#REF!*_xlfn.STDEV.S(ONE_LAST_QUOTE!$AO$2:$AO$779)</f>
        <v>#REF!</v>
      </c>
      <c r="AR163" s="27" t="e">
        <f>$AP$2-#REF!*_xlfn.STDEV.S(ONE_LAST_QUOTE!$AO$2:$AO$779)</f>
        <v>#REF!</v>
      </c>
      <c r="AT163" s="24"/>
    </row>
    <row r="164" spans="1:46" x14ac:dyDescent="0.3">
      <c r="A164" s="5">
        <v>44314</v>
      </c>
      <c r="B164" s="25">
        <v>700</v>
      </c>
      <c r="C164" s="25">
        <v>700.93</v>
      </c>
      <c r="D164" s="25">
        <v>0</v>
      </c>
      <c r="E164" s="25">
        <f t="shared" si="55"/>
        <v>700.93</v>
      </c>
      <c r="F164" s="25">
        <f t="shared" si="52"/>
        <v>-0.92999999999994998</v>
      </c>
      <c r="G164" s="25">
        <v>1368.5</v>
      </c>
      <c r="H164" s="25">
        <v>1554.87</v>
      </c>
      <c r="I164" s="26">
        <v>1556.04</v>
      </c>
      <c r="J164" s="27">
        <f t="shared" si="49"/>
        <v>-1.1700000000000728</v>
      </c>
      <c r="K164" s="25">
        <v>17533</v>
      </c>
      <c r="L164" s="25">
        <v>17567.53</v>
      </c>
      <c r="M164" s="25">
        <v>0.3200000000000004</v>
      </c>
      <c r="N164" s="25">
        <f t="shared" si="50"/>
        <v>17567.21</v>
      </c>
      <c r="O164" s="25">
        <f t="shared" si="56"/>
        <v>-34.209999999999127</v>
      </c>
      <c r="P164" s="27">
        <v>27.856000000000002</v>
      </c>
      <c r="Q164" s="25">
        <v>602</v>
      </c>
      <c r="R164" s="2">
        <f t="shared" si="68"/>
        <v>143.40511874567665</v>
      </c>
      <c r="S164" s="2">
        <f t="shared" si="57"/>
        <v>142.56789721906</v>
      </c>
      <c r="T164" s="2">
        <f t="shared" si="58"/>
        <v>141.85550553685141</v>
      </c>
      <c r="U164" s="2">
        <f t="shared" si="69"/>
        <v>94.770863811111468</v>
      </c>
      <c r="V164" s="2">
        <f t="shared" si="70"/>
        <v>145.0602409638557</v>
      </c>
      <c r="W164" s="27">
        <f t="shared" si="71"/>
        <v>-5.8381565033353011E-3</v>
      </c>
      <c r="X164" s="1">
        <f t="shared" si="59"/>
        <v>9.2598848424065728E-3</v>
      </c>
      <c r="Y164" s="1" t="e">
        <f>X164+#REF!*_xlfn.STDEV.S($W$2:$W$779)</f>
        <v>#REF!</v>
      </c>
      <c r="Z164" s="1" t="e">
        <f>X164-#REF!*_xlfn.STDEV.S($W$2:$W$779)</f>
        <v>#REF!</v>
      </c>
      <c r="AA164" s="2">
        <f t="shared" si="60"/>
        <v>-83.722152661664495</v>
      </c>
      <c r="AB164" s="1">
        <f t="shared" si="61"/>
        <v>-1.9473780981726255E-3</v>
      </c>
      <c r="AC164" s="1">
        <f t="shared" si="53"/>
        <v>-7.5190869129332968E-4</v>
      </c>
      <c r="AD164" s="1">
        <f t="shared" si="51"/>
        <v>-1.1954694068792957E-3</v>
      </c>
      <c r="AE164" s="1">
        <f t="shared" si="54"/>
        <v>1.54982524116244E-3</v>
      </c>
      <c r="AF164" s="1" t="e">
        <f>AE164+#REF!*_xlfn.STDEV.S($AD$2:$AD$779)</f>
        <v>#REF!</v>
      </c>
      <c r="AG164" s="1" t="e">
        <f>AE164-#REF!*_xlfn.STDEV.S($AD$2:$AD$779)</f>
        <v>#REF!</v>
      </c>
      <c r="AH164" s="24">
        <f t="shared" si="48"/>
        <v>-34.209999999999127</v>
      </c>
      <c r="AI164" s="24">
        <f t="shared" si="62"/>
        <v>-1.1700000000000728</v>
      </c>
      <c r="AJ164" s="1">
        <f t="shared" si="63"/>
        <v>-1.1954694068792957E-3</v>
      </c>
      <c r="AK164" s="1">
        <f t="shared" si="64"/>
        <v>1.54982524116244E-3</v>
      </c>
      <c r="AL164" s="1" t="e">
        <f>$AK$2+#REF!*_xlfn.STDEV.S(ONE_LAST_QUOTE!$AJ$2:$AJ$779)</f>
        <v>#REF!</v>
      </c>
      <c r="AM164" s="1" t="e">
        <f>$AK$2-#REF!*_xlfn.STDEV.S(ONE_LAST_QUOTE!$AJ$2:$AJ$779)</f>
        <v>#REF!</v>
      </c>
      <c r="AN164" s="27">
        <f t="shared" si="65"/>
        <v>29.239316239313673</v>
      </c>
      <c r="AO164" s="24">
        <f t="shared" si="66"/>
        <v>-33.039999999999054</v>
      </c>
      <c r="AP164" s="27">
        <f t="shared" si="67"/>
        <v>-3.8484704370181109</v>
      </c>
      <c r="AQ164" s="27" t="e">
        <f>$AP$2+#REF!*_xlfn.STDEV.S(ONE_LAST_QUOTE!$AO$2:$AO$779)</f>
        <v>#REF!</v>
      </c>
      <c r="AR164" s="27" t="e">
        <f>$AP$2-#REF!*_xlfn.STDEV.S(ONE_LAST_QUOTE!$AO$2:$AO$779)</f>
        <v>#REF!</v>
      </c>
      <c r="AT164" s="24"/>
    </row>
    <row r="165" spans="1:46" x14ac:dyDescent="0.3">
      <c r="A165" s="5">
        <v>44315</v>
      </c>
      <c r="B165" s="25">
        <v>702.2</v>
      </c>
      <c r="C165" s="25">
        <v>701.03</v>
      </c>
      <c r="D165" s="25">
        <v>0</v>
      </c>
      <c r="E165" s="25">
        <f t="shared" si="55"/>
        <v>701.03</v>
      </c>
      <c r="F165" s="25">
        <f t="shared" si="52"/>
        <v>1.1700000000000728</v>
      </c>
      <c r="G165" s="25">
        <v>1377.25</v>
      </c>
      <c r="H165" s="25">
        <v>1559.75</v>
      </c>
      <c r="I165" s="26">
        <v>1559.02</v>
      </c>
      <c r="J165" s="27">
        <f t="shared" si="49"/>
        <v>0.73000000000001819</v>
      </c>
      <c r="K165" s="25">
        <v>17569</v>
      </c>
      <c r="L165" s="25">
        <v>17566.66</v>
      </c>
      <c r="M165" s="25">
        <v>0.2300000000000004</v>
      </c>
      <c r="N165" s="25">
        <f t="shared" si="50"/>
        <v>17566.43</v>
      </c>
      <c r="O165" s="25">
        <f t="shared" si="56"/>
        <v>2.569999999999709</v>
      </c>
      <c r="P165" s="27">
        <v>27.856000000000002</v>
      </c>
      <c r="Q165" s="25">
        <v>600</v>
      </c>
      <c r="R165" s="2">
        <f t="shared" si="68"/>
        <v>143.85519944662204</v>
      </c>
      <c r="S165" s="2">
        <f t="shared" si="57"/>
        <v>142.86062774434868</v>
      </c>
      <c r="T165" s="2">
        <f t="shared" si="58"/>
        <v>143.01596775317705</v>
      </c>
      <c r="U165" s="2">
        <f t="shared" si="69"/>
        <v>94.770863811111468</v>
      </c>
      <c r="V165" s="2">
        <f t="shared" si="70"/>
        <v>144.57831325301234</v>
      </c>
      <c r="W165" s="27">
        <f t="shared" si="71"/>
        <v>-6.9137000685359773E-3</v>
      </c>
      <c r="X165" s="1">
        <f t="shared" si="59"/>
        <v>9.2598848424065728E-3</v>
      </c>
      <c r="Y165" s="1" t="e">
        <f>X165+#REF!*_xlfn.STDEV.S($W$2:$W$779)</f>
        <v>#REF!</v>
      </c>
      <c r="Z165" s="1" t="e">
        <f>X165-#REF!*_xlfn.STDEV.S($W$2:$W$779)</f>
        <v>#REF!</v>
      </c>
      <c r="AA165" s="2">
        <f t="shared" si="60"/>
        <v>-99.457170227336178</v>
      </c>
      <c r="AB165" s="1">
        <f t="shared" si="61"/>
        <v>1.4630178129532915E-4</v>
      </c>
      <c r="AC165" s="1">
        <f t="shared" si="53"/>
        <v>4.6824287052123654E-4</v>
      </c>
      <c r="AD165" s="1">
        <f t="shared" si="51"/>
        <v>-3.2194108922590738E-4</v>
      </c>
      <c r="AE165" s="1">
        <f t="shared" si="54"/>
        <v>1.54982524116244E-3</v>
      </c>
      <c r="AF165" s="1" t="e">
        <f>AE165+#REF!*_xlfn.STDEV.S($AD$2:$AD$779)</f>
        <v>#REF!</v>
      </c>
      <c r="AG165" s="1" t="e">
        <f>AE165-#REF!*_xlfn.STDEV.S($AD$2:$AD$779)</f>
        <v>#REF!</v>
      </c>
      <c r="AH165" s="24">
        <f t="shared" si="48"/>
        <v>2.569999999999709</v>
      </c>
      <c r="AI165" s="24">
        <f t="shared" si="62"/>
        <v>0.73000000000001819</v>
      </c>
      <c r="AJ165" s="1">
        <f t="shared" si="63"/>
        <v>-3.2194108922590738E-4</v>
      </c>
      <c r="AK165" s="1">
        <f t="shared" si="64"/>
        <v>1.54982524116244E-3</v>
      </c>
      <c r="AL165" s="1" t="e">
        <f>$AK$2+#REF!*_xlfn.STDEV.S(ONE_LAST_QUOTE!$AJ$2:$AJ$779)</f>
        <v>#REF!</v>
      </c>
      <c r="AM165" s="1" t="e">
        <f>$AK$2-#REF!*_xlfn.STDEV.S(ONE_LAST_QUOTE!$AJ$2:$AJ$779)</f>
        <v>#REF!</v>
      </c>
      <c r="AN165" s="27">
        <f t="shared" si="65"/>
        <v>3.520547945204993</v>
      </c>
      <c r="AO165" s="24">
        <f t="shared" si="66"/>
        <v>1.8399999999996908</v>
      </c>
      <c r="AP165" s="27">
        <f t="shared" si="67"/>
        <v>-3.8484704370181109</v>
      </c>
      <c r="AQ165" s="27" t="e">
        <f>$AP$2+#REF!*_xlfn.STDEV.S(ONE_LAST_QUOTE!$AO$2:$AO$779)</f>
        <v>#REF!</v>
      </c>
      <c r="AR165" s="27" t="e">
        <f>$AP$2-#REF!*_xlfn.STDEV.S(ONE_LAST_QUOTE!$AO$2:$AO$779)</f>
        <v>#REF!</v>
      </c>
      <c r="AT165" s="24"/>
    </row>
    <row r="166" spans="1:46" x14ac:dyDescent="0.3">
      <c r="A166" s="5">
        <v>44319</v>
      </c>
      <c r="B166" s="25">
        <v>687.9</v>
      </c>
      <c r="C166" s="25">
        <v>686.41</v>
      </c>
      <c r="D166" s="25">
        <v>0</v>
      </c>
      <c r="E166" s="25">
        <f t="shared" si="55"/>
        <v>686.41</v>
      </c>
      <c r="F166" s="25">
        <f t="shared" si="52"/>
        <v>1.4900000000000091</v>
      </c>
      <c r="G166" s="25">
        <v>1344.75</v>
      </c>
      <c r="H166" s="25">
        <v>1524.5</v>
      </c>
      <c r="I166" s="26">
        <v>1526.46</v>
      </c>
      <c r="J166" s="27">
        <f t="shared" si="49"/>
        <v>-1.9600000000000364</v>
      </c>
      <c r="K166" s="25">
        <v>17254</v>
      </c>
      <c r="L166" s="25">
        <v>17222.349999999999</v>
      </c>
      <c r="M166" s="25">
        <v>0.2300000000000004</v>
      </c>
      <c r="N166" s="25">
        <f t="shared" si="50"/>
        <v>17222.12</v>
      </c>
      <c r="O166" s="25">
        <f t="shared" si="56"/>
        <v>31.880000000001019</v>
      </c>
      <c r="P166" s="27">
        <v>27.908000000000001</v>
      </c>
      <c r="Q166" s="25">
        <v>588</v>
      </c>
      <c r="R166" s="2">
        <f t="shared" si="68"/>
        <v>140.60410421950652</v>
      </c>
      <c r="S166" s="2">
        <f t="shared" si="57"/>
        <v>140.29923564807285</v>
      </c>
      <c r="T166" s="2">
        <f t="shared" si="58"/>
        <v>139.95133270483828</v>
      </c>
      <c r="U166" s="2">
        <f t="shared" si="69"/>
        <v>94.947776681522782</v>
      </c>
      <c r="V166" s="2">
        <f t="shared" si="70"/>
        <v>141.68674698795209</v>
      </c>
      <c r="W166" s="27">
        <f t="shared" si="71"/>
        <v>-2.1682764747587013E-3</v>
      </c>
      <c r="X166" s="1">
        <f t="shared" si="59"/>
        <v>9.2598848424065728E-3</v>
      </c>
      <c r="Y166" s="1" t="e">
        <f>X166+#REF!*_xlfn.STDEV.S($W$2:$W$779)</f>
        <v>#REF!</v>
      </c>
      <c r="Z166" s="1" t="e">
        <f>X166-#REF!*_xlfn.STDEV.S($W$2:$W$779)</f>
        <v>#REF!</v>
      </c>
      <c r="AA166" s="2">
        <f t="shared" si="60"/>
        <v>-30.486857143367274</v>
      </c>
      <c r="AB166" s="1">
        <f t="shared" si="61"/>
        <v>1.8511077614138689E-3</v>
      </c>
      <c r="AC166" s="1">
        <f t="shared" si="53"/>
        <v>-1.2840166136027385E-3</v>
      </c>
      <c r="AD166" s="1">
        <f t="shared" si="51"/>
        <v>3.1351243750166076E-3</v>
      </c>
      <c r="AE166" s="1">
        <f t="shared" si="54"/>
        <v>1.54982524116244E-3</v>
      </c>
      <c r="AF166" s="1" t="e">
        <f>AE166+#REF!*_xlfn.STDEV.S($AD$2:$AD$779)</f>
        <v>#REF!</v>
      </c>
      <c r="AG166" s="1" t="e">
        <f>AE166-#REF!*_xlfn.STDEV.S($AD$2:$AD$779)</f>
        <v>#REF!</v>
      </c>
      <c r="AH166" s="24">
        <f t="shared" si="48"/>
        <v>31.880000000001019</v>
      </c>
      <c r="AI166" s="24">
        <f t="shared" si="62"/>
        <v>-1.9600000000000364</v>
      </c>
      <c r="AJ166" s="1">
        <f t="shared" si="63"/>
        <v>3.1351243750166076E-3</v>
      </c>
      <c r="AK166" s="1">
        <f t="shared" si="64"/>
        <v>1.54982524116244E-3</v>
      </c>
      <c r="AL166" s="1" t="e">
        <f>$AK$2+#REF!*_xlfn.STDEV.S(ONE_LAST_QUOTE!$AJ$2:$AJ$779)</f>
        <v>#REF!</v>
      </c>
      <c r="AM166" s="1" t="e">
        <f>$AK$2-#REF!*_xlfn.STDEV.S(ONE_LAST_QUOTE!$AJ$2:$AJ$779)</f>
        <v>#REF!</v>
      </c>
      <c r="AN166" s="27">
        <f t="shared" si="65"/>
        <v>-16.265306122449196</v>
      </c>
      <c r="AO166" s="24">
        <f t="shared" si="66"/>
        <v>33.840000000001055</v>
      </c>
      <c r="AP166" s="27">
        <f t="shared" si="67"/>
        <v>-3.8484704370181109</v>
      </c>
      <c r="AQ166" s="27" t="e">
        <f>$AP$2+#REF!*_xlfn.STDEV.S(ONE_LAST_QUOTE!$AO$2:$AO$779)</f>
        <v>#REF!</v>
      </c>
      <c r="AR166" s="27" t="e">
        <f>$AP$2-#REF!*_xlfn.STDEV.S(ONE_LAST_QUOTE!$AO$2:$AO$779)</f>
        <v>#REF!</v>
      </c>
      <c r="AT166" s="24"/>
    </row>
    <row r="167" spans="1:46" x14ac:dyDescent="0.3">
      <c r="A167" s="5">
        <v>44320</v>
      </c>
      <c r="B167" s="25">
        <v>676.7</v>
      </c>
      <c r="C167" s="25">
        <v>680.36</v>
      </c>
      <c r="D167" s="25">
        <v>0</v>
      </c>
      <c r="E167" s="25">
        <f t="shared" si="55"/>
        <v>680.36</v>
      </c>
      <c r="F167" s="25">
        <f t="shared" si="52"/>
        <v>-3.6599999999999682</v>
      </c>
      <c r="G167" s="25">
        <v>1314.5</v>
      </c>
      <c r="H167" s="25">
        <v>1497</v>
      </c>
      <c r="I167" s="26">
        <v>1500.67</v>
      </c>
      <c r="J167" s="27">
        <f t="shared" si="49"/>
        <v>-3.6700000000000728</v>
      </c>
      <c r="K167" s="25">
        <v>16931</v>
      </c>
      <c r="L167" s="25">
        <v>16933.78</v>
      </c>
      <c r="M167" s="25">
        <v>0.2300000000000004</v>
      </c>
      <c r="N167" s="25">
        <f t="shared" si="50"/>
        <v>16933.55</v>
      </c>
      <c r="O167" s="25">
        <f t="shared" si="56"/>
        <v>-2.5499999999992724</v>
      </c>
      <c r="P167" s="27">
        <v>27.957000000000001</v>
      </c>
      <c r="Q167" s="25">
        <v>591</v>
      </c>
      <c r="R167" s="2">
        <f t="shared" si="68"/>
        <v>138.06778879409725</v>
      </c>
      <c r="S167" s="2">
        <f t="shared" si="57"/>
        <v>137.67279232395509</v>
      </c>
      <c r="T167" s="2">
        <f t="shared" si="58"/>
        <v>138.01496258620571</v>
      </c>
      <c r="U167" s="2">
        <f t="shared" si="69"/>
        <v>95.114483040179607</v>
      </c>
      <c r="V167" s="2">
        <f t="shared" si="70"/>
        <v>142.40963855421714</v>
      </c>
      <c r="W167" s="27">
        <f t="shared" si="71"/>
        <v>-2.8608879275326959E-3</v>
      </c>
      <c r="X167" s="1">
        <f t="shared" si="59"/>
        <v>9.2598848424065728E-3</v>
      </c>
      <c r="Y167" s="1" t="e">
        <f>X167+#REF!*_xlfn.STDEV.S($W$2:$W$779)</f>
        <v>#REF!</v>
      </c>
      <c r="Z167" s="1" t="e">
        <f>X167-#REF!*_xlfn.STDEV.S($W$2:$W$779)</f>
        <v>#REF!</v>
      </c>
      <c r="AA167" s="2">
        <f t="shared" si="60"/>
        <v>-39.499647014216066</v>
      </c>
      <c r="AB167" s="1">
        <f t="shared" si="61"/>
        <v>-1.5058862435810995E-4</v>
      </c>
      <c r="AC167" s="1">
        <f t="shared" si="53"/>
        <v>-2.4455743101415186E-3</v>
      </c>
      <c r="AD167" s="1">
        <f t="shared" si="51"/>
        <v>2.2949856857834086E-3</v>
      </c>
      <c r="AE167" s="1">
        <f t="shared" si="54"/>
        <v>1.54982524116244E-3</v>
      </c>
      <c r="AF167" s="1" t="e">
        <f>AE167+#REF!*_xlfn.STDEV.S($AD$2:$AD$779)</f>
        <v>#REF!</v>
      </c>
      <c r="AG167" s="1" t="e">
        <f>AE167-#REF!*_xlfn.STDEV.S($AD$2:$AD$779)</f>
        <v>#REF!</v>
      </c>
      <c r="AH167" s="24">
        <f t="shared" si="48"/>
        <v>-2.5499999999992724</v>
      </c>
      <c r="AI167" s="24">
        <f t="shared" si="62"/>
        <v>-3.6700000000000728</v>
      </c>
      <c r="AJ167" s="1">
        <f t="shared" si="63"/>
        <v>2.2949856857834086E-3</v>
      </c>
      <c r="AK167" s="1">
        <f t="shared" si="64"/>
        <v>1.54982524116244E-3</v>
      </c>
      <c r="AL167" s="1" t="e">
        <f>$AK$2+#REF!*_xlfn.STDEV.S(ONE_LAST_QUOTE!$AJ$2:$AJ$779)</f>
        <v>#REF!</v>
      </c>
      <c r="AM167" s="1" t="e">
        <f>$AK$2-#REF!*_xlfn.STDEV.S(ONE_LAST_QUOTE!$AJ$2:$AJ$779)</f>
        <v>#REF!</v>
      </c>
      <c r="AN167" s="27">
        <f t="shared" si="65"/>
        <v>0.69482288828316674</v>
      </c>
      <c r="AO167" s="24">
        <f t="shared" si="66"/>
        <v>1.1200000000008004</v>
      </c>
      <c r="AP167" s="27">
        <f t="shared" si="67"/>
        <v>-3.8484704370181109</v>
      </c>
      <c r="AQ167" s="27" t="e">
        <f>$AP$2+#REF!*_xlfn.STDEV.S(ONE_LAST_QUOTE!$AO$2:$AO$779)</f>
        <v>#REF!</v>
      </c>
      <c r="AR167" s="27" t="e">
        <f>$AP$2-#REF!*_xlfn.STDEV.S(ONE_LAST_QUOTE!$AO$2:$AO$779)</f>
        <v>#REF!</v>
      </c>
      <c r="AT167" s="24"/>
    </row>
    <row r="168" spans="1:46" x14ac:dyDescent="0.3">
      <c r="A168" s="5">
        <v>44321</v>
      </c>
      <c r="B168" s="25">
        <v>672.3</v>
      </c>
      <c r="C168" s="25">
        <v>673.66</v>
      </c>
      <c r="D168" s="25">
        <v>0</v>
      </c>
      <c r="E168" s="25">
        <f t="shared" si="55"/>
        <v>673.66</v>
      </c>
      <c r="F168" s="25">
        <f t="shared" si="52"/>
        <v>-1.3600000000000136</v>
      </c>
      <c r="G168" s="25">
        <v>1300.5</v>
      </c>
      <c r="H168" s="25">
        <v>1482.5</v>
      </c>
      <c r="I168" s="26">
        <v>1487.22</v>
      </c>
      <c r="J168" s="27">
        <f t="shared" si="49"/>
        <v>-4.7200000000000273</v>
      </c>
      <c r="K168" s="25">
        <v>16765</v>
      </c>
      <c r="L168" s="25">
        <v>16843.439999999999</v>
      </c>
      <c r="M168" s="25">
        <v>0.2300000000000004</v>
      </c>
      <c r="N168" s="25">
        <f t="shared" si="50"/>
        <v>16843.21</v>
      </c>
      <c r="O168" s="25">
        <f t="shared" si="56"/>
        <v>-78.209999999999127</v>
      </c>
      <c r="P168" s="27">
        <v>27.95</v>
      </c>
      <c r="Q168" s="25">
        <v>585</v>
      </c>
      <c r="R168" s="2">
        <f t="shared" si="68"/>
        <v>136.73045884251783</v>
      </c>
      <c r="S168" s="2">
        <f t="shared" si="57"/>
        <v>136.32297934623514</v>
      </c>
      <c r="T168" s="2">
        <f t="shared" si="58"/>
        <v>136.77762417525491</v>
      </c>
      <c r="U168" s="2">
        <f t="shared" si="69"/>
        <v>95.090667846085779</v>
      </c>
      <c r="V168" s="2">
        <f t="shared" si="70"/>
        <v>140.96385542168701</v>
      </c>
      <c r="W168" s="27">
        <f t="shared" si="71"/>
        <v>-2.9801662316661925E-3</v>
      </c>
      <c r="X168" s="1">
        <f t="shared" si="59"/>
        <v>9.2598848424065728E-3</v>
      </c>
      <c r="Y168" s="1" t="e">
        <f>X168+#REF!*_xlfn.STDEV.S($W$2:$W$779)</f>
        <v>#REF!</v>
      </c>
      <c r="Z168" s="1" t="e">
        <f>X168-#REF!*_xlfn.STDEV.S($W$2:$W$779)</f>
        <v>#REF!</v>
      </c>
      <c r="AA168" s="2">
        <f t="shared" si="60"/>
        <v>-40.747949628268998</v>
      </c>
      <c r="AB168" s="1">
        <f t="shared" si="61"/>
        <v>-4.6434141710516661E-3</v>
      </c>
      <c r="AC168" s="1">
        <f t="shared" si="53"/>
        <v>-3.1737066473016954E-3</v>
      </c>
      <c r="AD168" s="1">
        <f t="shared" si="51"/>
        <v>-1.4697075237499707E-3</v>
      </c>
      <c r="AE168" s="1">
        <f t="shared" si="54"/>
        <v>1.54982524116244E-3</v>
      </c>
      <c r="AF168" s="1" t="e">
        <f>AE168+#REF!*_xlfn.STDEV.S($AD$2:$AD$779)</f>
        <v>#REF!</v>
      </c>
      <c r="AG168" s="1" t="e">
        <f>AE168-#REF!*_xlfn.STDEV.S($AD$2:$AD$779)</f>
        <v>#REF!</v>
      </c>
      <c r="AH168" s="24">
        <f t="shared" si="48"/>
        <v>-78.209999999999127</v>
      </c>
      <c r="AI168" s="24">
        <f t="shared" si="62"/>
        <v>-4.7200000000000273</v>
      </c>
      <c r="AJ168" s="1">
        <f t="shared" si="63"/>
        <v>-1.4697075237499707E-3</v>
      </c>
      <c r="AK168" s="1">
        <f t="shared" si="64"/>
        <v>1.54982524116244E-3</v>
      </c>
      <c r="AL168" s="1" t="e">
        <f>$AK$2+#REF!*_xlfn.STDEV.S(ONE_LAST_QUOTE!$AJ$2:$AJ$779)</f>
        <v>#REF!</v>
      </c>
      <c r="AM168" s="1" t="e">
        <f>$AK$2-#REF!*_xlfn.STDEV.S(ONE_LAST_QUOTE!$AJ$2:$AJ$779)</f>
        <v>#REF!</v>
      </c>
      <c r="AN168" s="27">
        <f t="shared" si="65"/>
        <v>16.569915254237007</v>
      </c>
      <c r="AO168" s="24">
        <f t="shared" si="66"/>
        <v>-73.4899999999991</v>
      </c>
      <c r="AP168" s="27">
        <f t="shared" si="67"/>
        <v>-3.8484704370181109</v>
      </c>
      <c r="AQ168" s="27" t="e">
        <f>$AP$2+#REF!*_xlfn.STDEV.S(ONE_LAST_QUOTE!$AO$2:$AO$779)</f>
        <v>#REF!</v>
      </c>
      <c r="AR168" s="27" t="e">
        <f>$AP$2-#REF!*_xlfn.STDEV.S(ONE_LAST_QUOTE!$AO$2:$AO$779)</f>
        <v>#REF!</v>
      </c>
      <c r="AT168" s="24"/>
    </row>
    <row r="169" spans="1:46" x14ac:dyDescent="0.3">
      <c r="A169" s="5">
        <v>44322</v>
      </c>
      <c r="B169" s="25">
        <v>679.7</v>
      </c>
      <c r="C169" s="25">
        <v>680.11</v>
      </c>
      <c r="D169" s="25">
        <v>0</v>
      </c>
      <c r="E169" s="25">
        <f t="shared" si="55"/>
        <v>680.11</v>
      </c>
      <c r="F169" s="25">
        <f t="shared" si="52"/>
        <v>-0.40999999999996817</v>
      </c>
      <c r="G169" s="25">
        <v>1319</v>
      </c>
      <c r="H169" s="25">
        <v>1500</v>
      </c>
      <c r="I169" s="26">
        <v>1506.19</v>
      </c>
      <c r="J169" s="27">
        <f t="shared" si="49"/>
        <v>-6.1900000000000546</v>
      </c>
      <c r="K169" s="25">
        <v>16945</v>
      </c>
      <c r="L169" s="25">
        <v>16994.36</v>
      </c>
      <c r="M169" s="25">
        <v>0.2300000000000004</v>
      </c>
      <c r="N169" s="25">
        <f t="shared" si="50"/>
        <v>16994.13</v>
      </c>
      <c r="O169" s="25">
        <f t="shared" si="56"/>
        <v>-49.130000000001019</v>
      </c>
      <c r="P169" s="27">
        <v>27.952000000000002</v>
      </c>
      <c r="Q169" s="25">
        <v>587</v>
      </c>
      <c r="R169" s="2">
        <f t="shared" si="68"/>
        <v>138.34447774959645</v>
      </c>
      <c r="S169" s="2">
        <f t="shared" si="57"/>
        <v>137.78663197267846</v>
      </c>
      <c r="T169" s="2">
        <f t="shared" si="58"/>
        <v>137.82348514299574</v>
      </c>
      <c r="U169" s="2">
        <f t="shared" si="69"/>
        <v>95.097472187255448</v>
      </c>
      <c r="V169" s="2">
        <f t="shared" si="70"/>
        <v>141.44578313253038</v>
      </c>
      <c r="W169" s="27">
        <f t="shared" si="71"/>
        <v>-4.032295224155491E-3</v>
      </c>
      <c r="X169" s="1">
        <f t="shared" si="59"/>
        <v>9.2598848424065728E-3</v>
      </c>
      <c r="Y169" s="1" t="e">
        <f>X169+#REF!*_xlfn.STDEV.S($W$2:$W$779)</f>
        <v>#REF!</v>
      </c>
      <c r="Z169" s="1" t="e">
        <f>X169-#REF!*_xlfn.STDEV.S($W$2:$W$779)</f>
        <v>#REF!</v>
      </c>
      <c r="AA169" s="2">
        <f t="shared" si="60"/>
        <v>-55.784577691798631</v>
      </c>
      <c r="AB169" s="1">
        <f t="shared" si="61"/>
        <v>-2.8909982446880785E-3</v>
      </c>
      <c r="AC169" s="1">
        <f t="shared" si="53"/>
        <v>-4.1097072746466611E-3</v>
      </c>
      <c r="AD169" s="1">
        <f t="shared" si="51"/>
        <v>1.2187090299585826E-3</v>
      </c>
      <c r="AE169" s="1">
        <f t="shared" si="54"/>
        <v>1.54982524116244E-3</v>
      </c>
      <c r="AF169" s="1" t="e">
        <f>AE169+#REF!*_xlfn.STDEV.S($AD$2:$AD$779)</f>
        <v>#REF!</v>
      </c>
      <c r="AG169" s="1" t="e">
        <f>AE169-#REF!*_xlfn.STDEV.S($AD$2:$AD$779)</f>
        <v>#REF!</v>
      </c>
      <c r="AH169" s="24">
        <f t="shared" si="48"/>
        <v>-49.130000000001019</v>
      </c>
      <c r="AI169" s="24">
        <f t="shared" si="62"/>
        <v>-6.1900000000000546</v>
      </c>
      <c r="AJ169" s="1">
        <f t="shared" si="63"/>
        <v>1.2187090299585826E-3</v>
      </c>
      <c r="AK169" s="1">
        <f t="shared" si="64"/>
        <v>1.54982524116244E-3</v>
      </c>
      <c r="AL169" s="1" t="e">
        <f>$AK$2+#REF!*_xlfn.STDEV.S(ONE_LAST_QUOTE!$AJ$2:$AJ$779)</f>
        <v>#REF!</v>
      </c>
      <c r="AM169" s="1" t="e">
        <f>$AK$2-#REF!*_xlfn.STDEV.S(ONE_LAST_QUOTE!$AJ$2:$AJ$779)</f>
        <v>#REF!</v>
      </c>
      <c r="AN169" s="27">
        <f t="shared" si="65"/>
        <v>7.9369951534734389</v>
      </c>
      <c r="AO169" s="24">
        <f t="shared" si="66"/>
        <v>-42.940000000000964</v>
      </c>
      <c r="AP169" s="27">
        <f t="shared" si="67"/>
        <v>-3.8484704370181109</v>
      </c>
      <c r="AQ169" s="27" t="e">
        <f>$AP$2+#REF!*_xlfn.STDEV.S(ONE_LAST_QUOTE!$AO$2:$AO$779)</f>
        <v>#REF!</v>
      </c>
      <c r="AR169" s="27" t="e">
        <f>$AP$2-#REF!*_xlfn.STDEV.S(ONE_LAST_QUOTE!$AO$2:$AO$779)</f>
        <v>#REF!</v>
      </c>
      <c r="AT169" s="24"/>
    </row>
    <row r="170" spans="1:46" x14ac:dyDescent="0.3">
      <c r="A170" s="5">
        <v>44323</v>
      </c>
      <c r="B170" s="25">
        <v>691.4</v>
      </c>
      <c r="C170" s="25">
        <v>692.63</v>
      </c>
      <c r="D170" s="25">
        <v>0</v>
      </c>
      <c r="E170" s="25">
        <f t="shared" si="55"/>
        <v>692.63</v>
      </c>
      <c r="F170" s="25">
        <f t="shared" si="52"/>
        <v>-1.2300000000000182</v>
      </c>
      <c r="G170" s="25">
        <v>1347.25</v>
      </c>
      <c r="H170" s="25">
        <v>1528.75</v>
      </c>
      <c r="I170" s="26">
        <v>1531.68</v>
      </c>
      <c r="J170" s="27">
        <f t="shared" si="49"/>
        <v>-2.9300000000000637</v>
      </c>
      <c r="K170" s="25">
        <v>17283</v>
      </c>
      <c r="L170" s="25">
        <v>17285</v>
      </c>
      <c r="M170" s="25">
        <v>0.2300000000000004</v>
      </c>
      <c r="N170" s="25">
        <f t="shared" si="50"/>
        <v>17284.77</v>
      </c>
      <c r="O170" s="25">
        <f t="shared" si="56"/>
        <v>-1.7700000000004366</v>
      </c>
      <c r="P170" s="27">
        <v>27.803000000000001</v>
      </c>
      <c r="Q170" s="25">
        <v>599</v>
      </c>
      <c r="R170" s="2">
        <f t="shared" si="68"/>
        <v>140.99608023979707</v>
      </c>
      <c r="S170" s="2">
        <f t="shared" si="57"/>
        <v>140.5350463489998</v>
      </c>
      <c r="T170" s="2">
        <f t="shared" si="58"/>
        <v>140.15841892880664</v>
      </c>
      <c r="U170" s="2">
        <f t="shared" si="69"/>
        <v>94.590548770115305</v>
      </c>
      <c r="V170" s="2">
        <f t="shared" si="70"/>
        <v>144.33734939759063</v>
      </c>
      <c r="W170" s="27">
        <f t="shared" si="71"/>
        <v>-3.2698348068482819E-3</v>
      </c>
      <c r="X170" s="1">
        <f t="shared" si="59"/>
        <v>9.2598848424065728E-3</v>
      </c>
      <c r="Y170" s="1" t="e">
        <f>X170+#REF!*_xlfn.STDEV.S($W$2:$W$779)</f>
        <v>#REF!</v>
      </c>
      <c r="Z170" s="1" t="e">
        <f>X170-#REF!*_xlfn.STDEV.S($W$2:$W$779)</f>
        <v>#REF!</v>
      </c>
      <c r="AA170" s="2">
        <f t="shared" si="60"/>
        <v>-46.103389079726753</v>
      </c>
      <c r="AB170" s="1">
        <f t="shared" si="61"/>
        <v>-1.024022882572598E-4</v>
      </c>
      <c r="AC170" s="1">
        <f t="shared" si="53"/>
        <v>-1.9129322051603882E-3</v>
      </c>
      <c r="AD170" s="1">
        <f t="shared" si="51"/>
        <v>1.8105299169031285E-3</v>
      </c>
      <c r="AE170" s="1">
        <f t="shared" si="54"/>
        <v>1.54982524116244E-3</v>
      </c>
      <c r="AF170" s="1" t="e">
        <f>AE170+#REF!*_xlfn.STDEV.S($AD$2:$AD$779)</f>
        <v>#REF!</v>
      </c>
      <c r="AG170" s="1" t="e">
        <f>AE170-#REF!*_xlfn.STDEV.S($AD$2:$AD$779)</f>
        <v>#REF!</v>
      </c>
      <c r="AH170" s="24">
        <f t="shared" si="48"/>
        <v>-1.7700000000004366</v>
      </c>
      <c r="AI170" s="24">
        <f t="shared" si="62"/>
        <v>-2.9300000000000637</v>
      </c>
      <c r="AJ170" s="1">
        <f t="shared" si="63"/>
        <v>1.8105299169031285E-3</v>
      </c>
      <c r="AK170" s="1">
        <f t="shared" si="64"/>
        <v>1.54982524116244E-3</v>
      </c>
      <c r="AL170" s="1" t="e">
        <f>$AK$2+#REF!*_xlfn.STDEV.S(ONE_LAST_QUOTE!$AJ$2:$AJ$779)</f>
        <v>#REF!</v>
      </c>
      <c r="AM170" s="1" t="e">
        <f>$AK$2-#REF!*_xlfn.STDEV.S(ONE_LAST_QUOTE!$AJ$2:$AJ$779)</f>
        <v>#REF!</v>
      </c>
      <c r="AN170" s="27">
        <f t="shared" si="65"/>
        <v>0.60409556314006763</v>
      </c>
      <c r="AO170" s="24">
        <f t="shared" si="66"/>
        <v>1.1599999999996271</v>
      </c>
      <c r="AP170" s="27">
        <f t="shared" si="67"/>
        <v>-3.8484704370181109</v>
      </c>
      <c r="AQ170" s="27" t="e">
        <f>$AP$2+#REF!*_xlfn.STDEV.S(ONE_LAST_QUOTE!$AO$2:$AO$779)</f>
        <v>#REF!</v>
      </c>
      <c r="AR170" s="27" t="e">
        <f>$AP$2-#REF!*_xlfn.STDEV.S(ONE_LAST_QUOTE!$AO$2:$AO$779)</f>
        <v>#REF!</v>
      </c>
      <c r="AT170" s="24"/>
    </row>
    <row r="171" spans="1:46" x14ac:dyDescent="0.3">
      <c r="A171" s="5">
        <v>44326</v>
      </c>
      <c r="B171" s="25">
        <v>682.6</v>
      </c>
      <c r="C171" s="25">
        <v>685.02</v>
      </c>
      <c r="D171" s="25">
        <v>0</v>
      </c>
      <c r="E171" s="25">
        <f t="shared" si="55"/>
        <v>685.02</v>
      </c>
      <c r="F171" s="25">
        <f t="shared" si="52"/>
        <v>-2.4199999999999591</v>
      </c>
      <c r="G171" s="25">
        <v>1338.75</v>
      </c>
      <c r="H171" s="25">
        <v>1520</v>
      </c>
      <c r="I171" s="26">
        <v>1522.08</v>
      </c>
      <c r="J171" s="27">
        <f t="shared" si="49"/>
        <v>-2.0799999999999272</v>
      </c>
      <c r="K171" s="25">
        <v>17229</v>
      </c>
      <c r="L171" s="25">
        <v>17235.61</v>
      </c>
      <c r="M171" s="25">
        <v>0.2300000000000004</v>
      </c>
      <c r="N171" s="25">
        <f t="shared" si="50"/>
        <v>17235.38</v>
      </c>
      <c r="O171" s="25">
        <f t="shared" si="56"/>
        <v>-6.3800000000010186</v>
      </c>
      <c r="P171" s="27">
        <v>27.754999999999999</v>
      </c>
      <c r="Q171" s="25">
        <v>589</v>
      </c>
      <c r="R171" s="2">
        <f t="shared" si="68"/>
        <v>140.18907078625776</v>
      </c>
      <c r="S171" s="2">
        <f t="shared" si="57"/>
        <v>140.09595056106681</v>
      </c>
      <c r="T171" s="2">
        <f t="shared" si="58"/>
        <v>138.74634457307965</v>
      </c>
      <c r="U171" s="2">
        <f t="shared" si="69"/>
        <v>94.427244582043315</v>
      </c>
      <c r="V171" s="2">
        <f t="shared" si="70"/>
        <v>141.92771084337375</v>
      </c>
      <c r="W171" s="27">
        <f t="shared" si="71"/>
        <v>-6.642473958110573E-4</v>
      </c>
      <c r="X171" s="1">
        <f t="shared" si="59"/>
        <v>9.2598848424065728E-3</v>
      </c>
      <c r="Y171" s="1" t="e">
        <f>X171+#REF!*_xlfn.STDEV.S($W$2:$W$779)</f>
        <v>#REF!</v>
      </c>
      <c r="Z171" s="1" t="e">
        <f>X171-#REF!*_xlfn.STDEV.S($W$2:$W$779)</f>
        <v>#REF!</v>
      </c>
      <c r="AA171" s="2">
        <f t="shared" si="60"/>
        <v>-9.3120225190943984</v>
      </c>
      <c r="AB171" s="1">
        <f t="shared" si="61"/>
        <v>-3.70168803937077E-4</v>
      </c>
      <c r="AC171" s="1">
        <f t="shared" si="53"/>
        <v>-1.3665510354251599E-3</v>
      </c>
      <c r="AD171" s="1">
        <f t="shared" si="51"/>
        <v>9.9638223148808291E-4</v>
      </c>
      <c r="AE171" s="1">
        <f t="shared" si="54"/>
        <v>1.54982524116244E-3</v>
      </c>
      <c r="AF171" s="1" t="e">
        <f>AE171+#REF!*_xlfn.STDEV.S($AD$2:$AD$779)</f>
        <v>#REF!</v>
      </c>
      <c r="AG171" s="1" t="e">
        <f>AE171-#REF!*_xlfn.STDEV.S($AD$2:$AD$779)</f>
        <v>#REF!</v>
      </c>
      <c r="AH171" s="24">
        <f t="shared" si="48"/>
        <v>-6.3800000000010186</v>
      </c>
      <c r="AI171" s="24">
        <f t="shared" si="62"/>
        <v>-2.0799999999999272</v>
      </c>
      <c r="AJ171" s="1">
        <f t="shared" si="63"/>
        <v>9.9638223148808291E-4</v>
      </c>
      <c r="AK171" s="1">
        <f t="shared" si="64"/>
        <v>1.54982524116244E-3</v>
      </c>
      <c r="AL171" s="1" t="e">
        <f>$AK$2+#REF!*_xlfn.STDEV.S(ONE_LAST_QUOTE!$AJ$2:$AJ$779)</f>
        <v>#REF!</v>
      </c>
      <c r="AM171" s="1" t="e">
        <f>$AK$2-#REF!*_xlfn.STDEV.S(ONE_LAST_QUOTE!$AJ$2:$AJ$779)</f>
        <v>#REF!</v>
      </c>
      <c r="AN171" s="27">
        <f t="shared" si="65"/>
        <v>3.0673076923082894</v>
      </c>
      <c r="AO171" s="24">
        <f t="shared" si="66"/>
        <v>-4.3000000000010914</v>
      </c>
      <c r="AP171" s="27">
        <f t="shared" si="67"/>
        <v>-3.8484704370181109</v>
      </c>
      <c r="AQ171" s="27" t="e">
        <f>$AP$2+#REF!*_xlfn.STDEV.S(ONE_LAST_QUOTE!$AO$2:$AO$779)</f>
        <v>#REF!</v>
      </c>
      <c r="AR171" s="27" t="e">
        <f>$AP$2-#REF!*_xlfn.STDEV.S(ONE_LAST_QUOTE!$AO$2:$AO$779)</f>
        <v>#REF!</v>
      </c>
      <c r="AT171" s="24"/>
    </row>
    <row r="172" spans="1:46" x14ac:dyDescent="0.3">
      <c r="A172" s="5">
        <v>44327</v>
      </c>
      <c r="B172" s="25">
        <v>651.6</v>
      </c>
      <c r="C172" s="25">
        <v>659.05</v>
      </c>
      <c r="D172" s="25">
        <v>0</v>
      </c>
      <c r="E172" s="25">
        <f t="shared" si="55"/>
        <v>659.05</v>
      </c>
      <c r="F172" s="25">
        <f t="shared" si="52"/>
        <v>-7.4499999999999318</v>
      </c>
      <c r="G172" s="25">
        <v>1274.25</v>
      </c>
      <c r="H172" s="25">
        <v>1456.25</v>
      </c>
      <c r="I172" s="26">
        <v>1459.64</v>
      </c>
      <c r="J172" s="27">
        <f t="shared" si="49"/>
        <v>-3.3900000000001</v>
      </c>
      <c r="K172" s="25">
        <v>16561</v>
      </c>
      <c r="L172" s="25">
        <v>16583.13</v>
      </c>
      <c r="M172" s="25">
        <v>0.2300000000000004</v>
      </c>
      <c r="N172" s="25">
        <f t="shared" si="50"/>
        <v>16582.900000000001</v>
      </c>
      <c r="O172" s="25">
        <f t="shared" si="56"/>
        <v>-21.900000000001455</v>
      </c>
      <c r="P172" s="27">
        <v>27.934000000000001</v>
      </c>
      <c r="Q172" s="25">
        <v>571</v>
      </c>
      <c r="R172" s="2">
        <f t="shared" si="68"/>
        <v>134.30943048189991</v>
      </c>
      <c r="S172" s="2">
        <f t="shared" si="57"/>
        <v>134.66417303626602</v>
      </c>
      <c r="T172" s="2">
        <f t="shared" si="58"/>
        <v>133.73355022793896</v>
      </c>
      <c r="U172" s="2">
        <f t="shared" si="69"/>
        <v>95.03623311672844</v>
      </c>
      <c r="V172" s="2">
        <f t="shared" si="70"/>
        <v>137.59036144578337</v>
      </c>
      <c r="W172" s="27">
        <f t="shared" si="71"/>
        <v>2.6412334047825059E-3</v>
      </c>
      <c r="X172" s="1">
        <f t="shared" si="59"/>
        <v>9.2598848424065728E-3</v>
      </c>
      <c r="Y172" s="1" t="e">
        <f>X172+#REF!*_xlfn.STDEV.S($W$2:$W$779)</f>
        <v>#REF!</v>
      </c>
      <c r="Z172" s="1" t="e">
        <f>X172-#REF!*_xlfn.STDEV.S($W$2:$W$779)</f>
        <v>#REF!</v>
      </c>
      <c r="AA172" s="2">
        <f t="shared" si="60"/>
        <v>35.474255436611202</v>
      </c>
      <c r="AB172" s="1">
        <f t="shared" si="61"/>
        <v>-1.3206375241966999E-3</v>
      </c>
      <c r="AC172" s="1">
        <f t="shared" si="53"/>
        <v>-2.3224904771040117E-3</v>
      </c>
      <c r="AD172" s="1">
        <f t="shared" si="51"/>
        <v>1.0018529529073118E-3</v>
      </c>
      <c r="AE172" s="1">
        <f t="shared" si="54"/>
        <v>1.54982524116244E-3</v>
      </c>
      <c r="AF172" s="1" t="e">
        <f>AE172+#REF!*_xlfn.STDEV.S($AD$2:$AD$779)</f>
        <v>#REF!</v>
      </c>
      <c r="AG172" s="1" t="e">
        <f>AE172-#REF!*_xlfn.STDEV.S($AD$2:$AD$779)</f>
        <v>#REF!</v>
      </c>
      <c r="AH172" s="24">
        <f t="shared" si="48"/>
        <v>-21.900000000001455</v>
      </c>
      <c r="AI172" s="24">
        <f t="shared" si="62"/>
        <v>-3.3900000000001</v>
      </c>
      <c r="AJ172" s="1">
        <f t="shared" si="63"/>
        <v>1.0018529529073118E-3</v>
      </c>
      <c r="AK172" s="1">
        <f t="shared" si="64"/>
        <v>1.54982524116244E-3</v>
      </c>
      <c r="AL172" s="1" t="e">
        <f>$AK$2+#REF!*_xlfn.STDEV.S(ONE_LAST_QUOTE!$AJ$2:$AJ$779)</f>
        <v>#REF!</v>
      </c>
      <c r="AM172" s="1" t="e">
        <f>$AK$2-#REF!*_xlfn.STDEV.S(ONE_LAST_QUOTE!$AJ$2:$AJ$779)</f>
        <v>#REF!</v>
      </c>
      <c r="AN172" s="27">
        <f t="shared" si="65"/>
        <v>6.4601769911506812</v>
      </c>
      <c r="AO172" s="24">
        <f t="shared" si="66"/>
        <v>-18.510000000001355</v>
      </c>
      <c r="AP172" s="27">
        <f t="shared" si="67"/>
        <v>-3.8484704370181109</v>
      </c>
      <c r="AQ172" s="27" t="e">
        <f>$AP$2+#REF!*_xlfn.STDEV.S(ONE_LAST_QUOTE!$AO$2:$AO$779)</f>
        <v>#REF!</v>
      </c>
      <c r="AR172" s="27" t="e">
        <f>$AP$2-#REF!*_xlfn.STDEV.S(ONE_LAST_QUOTE!$AO$2:$AO$779)</f>
        <v>#REF!</v>
      </c>
      <c r="AT172" s="24"/>
    </row>
    <row r="173" spans="1:46" x14ac:dyDescent="0.3">
      <c r="A173" s="5">
        <v>44328</v>
      </c>
      <c r="B173" s="25">
        <v>632.5</v>
      </c>
      <c r="C173" s="25">
        <v>637.28</v>
      </c>
      <c r="D173" s="25">
        <v>0</v>
      </c>
      <c r="E173" s="25">
        <f t="shared" si="55"/>
        <v>637.28</v>
      </c>
      <c r="F173" s="25">
        <f t="shared" si="52"/>
        <v>-4.7799999999999727</v>
      </c>
      <c r="G173" s="25">
        <v>1202.25</v>
      </c>
      <c r="H173" s="25">
        <v>1384.25</v>
      </c>
      <c r="I173" s="26">
        <v>1400.22</v>
      </c>
      <c r="J173" s="27">
        <f t="shared" si="49"/>
        <v>-15.970000000000027</v>
      </c>
      <c r="K173" s="25">
        <v>15697</v>
      </c>
      <c r="L173" s="25">
        <v>15902.37</v>
      </c>
      <c r="M173" s="25">
        <v>0.2300000000000004</v>
      </c>
      <c r="N173" s="25">
        <f t="shared" si="50"/>
        <v>15902.140000000001</v>
      </c>
      <c r="O173" s="25">
        <f t="shared" si="56"/>
        <v>-205.14000000000124</v>
      </c>
      <c r="P173" s="27">
        <v>28.021999999999998</v>
      </c>
      <c r="Q173" s="25">
        <v>560</v>
      </c>
      <c r="R173" s="2">
        <f t="shared" si="68"/>
        <v>127.66889554991927</v>
      </c>
      <c r="S173" s="2">
        <f t="shared" si="57"/>
        <v>127.63864042933807</v>
      </c>
      <c r="T173" s="2">
        <f t="shared" si="58"/>
        <v>130.71683463081376</v>
      </c>
      <c r="U173" s="2">
        <f t="shared" si="69"/>
        <v>95.335624128193743</v>
      </c>
      <c r="V173" s="2">
        <f t="shared" si="70"/>
        <v>134.93975903614481</v>
      </c>
      <c r="W173" s="27">
        <f t="shared" si="71"/>
        <v>-2.36981141341297E-4</v>
      </c>
      <c r="X173" s="1">
        <f t="shared" si="59"/>
        <v>9.2598848424065728E-3</v>
      </c>
      <c r="Y173" s="1" t="e">
        <f>X173+#REF!*_xlfn.STDEV.S($W$2:$W$779)</f>
        <v>#REF!</v>
      </c>
      <c r="Z173" s="1" t="e">
        <f>X173-#REF!*_xlfn.STDEV.S($W$2:$W$779)</f>
        <v>#REF!</v>
      </c>
      <c r="AA173" s="2">
        <f t="shared" si="60"/>
        <v>-3.0255120581202277</v>
      </c>
      <c r="AB173" s="1">
        <f t="shared" si="61"/>
        <v>-1.2900150545775677E-2</v>
      </c>
      <c r="AC173" s="1">
        <f t="shared" si="53"/>
        <v>-1.1405350587764799E-2</v>
      </c>
      <c r="AD173" s="1">
        <f t="shared" si="51"/>
        <v>-1.4947999580108787E-3</v>
      </c>
      <c r="AE173" s="1">
        <f t="shared" si="54"/>
        <v>1.54982524116244E-3</v>
      </c>
      <c r="AF173" s="1" t="e">
        <f>AE173+#REF!*_xlfn.STDEV.S($AD$2:$AD$779)</f>
        <v>#REF!</v>
      </c>
      <c r="AG173" s="1" t="e">
        <f>AE173-#REF!*_xlfn.STDEV.S($AD$2:$AD$779)</f>
        <v>#REF!</v>
      </c>
      <c r="AH173" s="24">
        <f t="shared" si="48"/>
        <v>-205.14000000000124</v>
      </c>
      <c r="AI173" s="24">
        <f t="shared" si="62"/>
        <v>-15.970000000000027</v>
      </c>
      <c r="AJ173" s="1">
        <f t="shared" si="63"/>
        <v>-1.4947999580108787E-3</v>
      </c>
      <c r="AK173" s="1">
        <f t="shared" si="64"/>
        <v>1.54982524116244E-3</v>
      </c>
      <c r="AL173" s="1" t="e">
        <f>$AK$2+#REF!*_xlfn.STDEV.S(ONE_LAST_QUOTE!$AJ$2:$AJ$779)</f>
        <v>#REF!</v>
      </c>
      <c r="AM173" s="1" t="e">
        <f>$AK$2-#REF!*_xlfn.STDEV.S(ONE_LAST_QUOTE!$AJ$2:$AJ$779)</f>
        <v>#REF!</v>
      </c>
      <c r="AN173" s="27">
        <f t="shared" si="65"/>
        <v>12.845335003130925</v>
      </c>
      <c r="AO173" s="24">
        <f t="shared" si="66"/>
        <v>-189.17000000000121</v>
      </c>
      <c r="AP173" s="27">
        <f t="shared" si="67"/>
        <v>-3.8484704370181109</v>
      </c>
      <c r="AQ173" s="27" t="e">
        <f>$AP$2+#REF!*_xlfn.STDEV.S(ONE_LAST_QUOTE!$AO$2:$AO$779)</f>
        <v>#REF!</v>
      </c>
      <c r="AR173" s="27" t="e">
        <f>$AP$2-#REF!*_xlfn.STDEV.S(ONE_LAST_QUOTE!$AO$2:$AO$779)</f>
        <v>#REF!</v>
      </c>
      <c r="AT173" s="24"/>
    </row>
    <row r="174" spans="1:46" x14ac:dyDescent="0.3">
      <c r="A174" s="5">
        <v>44329</v>
      </c>
      <c r="B174" s="25">
        <v>618.4</v>
      </c>
      <c r="C174" s="25">
        <v>628.75</v>
      </c>
      <c r="D174" s="25">
        <v>0</v>
      </c>
      <c r="E174" s="25">
        <f t="shared" si="55"/>
        <v>628.75</v>
      </c>
      <c r="F174" s="25">
        <f t="shared" si="52"/>
        <v>-10.350000000000023</v>
      </c>
      <c r="G174" s="25">
        <v>1195.25</v>
      </c>
      <c r="H174" s="25">
        <v>1377</v>
      </c>
      <c r="I174" s="26">
        <v>1386.25</v>
      </c>
      <c r="J174" s="27">
        <f t="shared" si="49"/>
        <v>-9.25</v>
      </c>
      <c r="K174" s="25">
        <v>15566</v>
      </c>
      <c r="L174" s="25">
        <v>15670.1</v>
      </c>
      <c r="M174" s="25">
        <v>7.0000000000000395E-2</v>
      </c>
      <c r="N174" s="25">
        <f t="shared" si="50"/>
        <v>15670.03</v>
      </c>
      <c r="O174" s="25">
        <f t="shared" si="56"/>
        <v>-104.03000000000065</v>
      </c>
      <c r="P174" s="27">
        <v>27.940999999999999</v>
      </c>
      <c r="Q174" s="25">
        <v>547</v>
      </c>
      <c r="R174" s="2">
        <f t="shared" si="68"/>
        <v>127.00023057412956</v>
      </c>
      <c r="S174" s="2">
        <f t="shared" si="57"/>
        <v>126.57342657342653</v>
      </c>
      <c r="T174" s="2">
        <f t="shared" si="58"/>
        <v>124.79325729881843</v>
      </c>
      <c r="U174" s="2">
        <f t="shared" si="69"/>
        <v>95.060048310822268</v>
      </c>
      <c r="V174" s="2">
        <f t="shared" si="70"/>
        <v>131.80722891566288</v>
      </c>
      <c r="W174" s="27">
        <f t="shared" si="71"/>
        <v>-3.3606553214398094E-3</v>
      </c>
      <c r="X174" s="1">
        <f t="shared" si="59"/>
        <v>9.2598848424065728E-3</v>
      </c>
      <c r="Y174" s="1" t="e">
        <f>X174+#REF!*_xlfn.STDEV.S($W$2:$W$779)</f>
        <v>#REF!</v>
      </c>
      <c r="Z174" s="1" t="e">
        <f>X174-#REF!*_xlfn.STDEV.S($W$2:$W$779)</f>
        <v>#REF!</v>
      </c>
      <c r="AA174" s="2">
        <f t="shared" si="60"/>
        <v>-42.680400070302937</v>
      </c>
      <c r="AB174" s="1">
        <f t="shared" si="61"/>
        <v>-6.6387875453972102E-3</v>
      </c>
      <c r="AC174" s="1">
        <f t="shared" si="53"/>
        <v>-6.6726780883678994E-3</v>
      </c>
      <c r="AD174" s="1">
        <f t="shared" si="51"/>
        <v>3.3890542970689205E-5</v>
      </c>
      <c r="AE174" s="1">
        <f t="shared" si="54"/>
        <v>1.54982524116244E-3</v>
      </c>
      <c r="AF174" s="1" t="e">
        <f>AE174+#REF!*_xlfn.STDEV.S($AD$2:$AD$779)</f>
        <v>#REF!</v>
      </c>
      <c r="AG174" s="1" t="e">
        <f>AE174-#REF!*_xlfn.STDEV.S($AD$2:$AD$779)</f>
        <v>#REF!</v>
      </c>
      <c r="AH174" s="24">
        <f t="shared" si="48"/>
        <v>-104.03000000000065</v>
      </c>
      <c r="AI174" s="24">
        <f t="shared" si="62"/>
        <v>-9.25</v>
      </c>
      <c r="AJ174" s="1">
        <f t="shared" si="63"/>
        <v>3.3890542970689205E-5</v>
      </c>
      <c r="AK174" s="1">
        <f t="shared" si="64"/>
        <v>1.54982524116244E-3</v>
      </c>
      <c r="AL174" s="1" t="e">
        <f>$AK$2+#REF!*_xlfn.STDEV.S(ONE_LAST_QUOTE!$AJ$2:$AJ$779)</f>
        <v>#REF!</v>
      </c>
      <c r="AM174" s="1" t="e">
        <f>$AK$2-#REF!*_xlfn.STDEV.S(ONE_LAST_QUOTE!$AJ$2:$AJ$779)</f>
        <v>#REF!</v>
      </c>
      <c r="AN174" s="27">
        <f t="shared" si="65"/>
        <v>11.246486486486557</v>
      </c>
      <c r="AO174" s="24">
        <f t="shared" si="66"/>
        <v>-94.780000000000655</v>
      </c>
      <c r="AP174" s="27">
        <f t="shared" si="67"/>
        <v>-3.8484704370181109</v>
      </c>
      <c r="AQ174" s="27" t="e">
        <f>$AP$2+#REF!*_xlfn.STDEV.S(ONE_LAST_QUOTE!$AO$2:$AO$779)</f>
        <v>#REF!</v>
      </c>
      <c r="AR174" s="27" t="e">
        <f>$AP$2-#REF!*_xlfn.STDEV.S(ONE_LAST_QUOTE!$AO$2:$AO$779)</f>
        <v>#REF!</v>
      </c>
      <c r="AT174" s="24"/>
    </row>
    <row r="175" spans="1:46" x14ac:dyDescent="0.3">
      <c r="A175" s="5">
        <v>44330</v>
      </c>
      <c r="B175" s="25">
        <v>636.20000000000005</v>
      </c>
      <c r="C175" s="25">
        <v>637.51</v>
      </c>
      <c r="D175" s="25">
        <v>0</v>
      </c>
      <c r="E175" s="25">
        <f t="shared" si="55"/>
        <v>637.51</v>
      </c>
      <c r="F175" s="25">
        <f t="shared" si="52"/>
        <v>-1.3099999999999454</v>
      </c>
      <c r="G175" s="25">
        <v>1213.5</v>
      </c>
      <c r="H175" s="25">
        <v>1394.75</v>
      </c>
      <c r="I175" s="26">
        <v>1401.72</v>
      </c>
      <c r="J175" s="27">
        <f t="shared" si="49"/>
        <v>-6.9700000000000273</v>
      </c>
      <c r="K175" s="25">
        <v>15766</v>
      </c>
      <c r="L175" s="25">
        <v>15827.09</v>
      </c>
      <c r="M175" s="25">
        <v>7.0000000000000395E-2</v>
      </c>
      <c r="N175" s="25">
        <f t="shared" si="50"/>
        <v>15827.02</v>
      </c>
      <c r="O175" s="25">
        <f t="shared" si="56"/>
        <v>-61.020000000000437</v>
      </c>
      <c r="P175" s="27">
        <v>27.957999999999998</v>
      </c>
      <c r="Q175" s="25">
        <v>557</v>
      </c>
      <c r="R175" s="2">
        <f t="shared" si="68"/>
        <v>128.63730689416644</v>
      </c>
      <c r="S175" s="2">
        <f t="shared" si="57"/>
        <v>128.19970726947469</v>
      </c>
      <c r="T175" s="2">
        <f t="shared" si="58"/>
        <v>130.21671084413643</v>
      </c>
      <c r="U175" s="2">
        <f t="shared" si="69"/>
        <v>95.117885210764427</v>
      </c>
      <c r="V175" s="2">
        <f t="shared" si="70"/>
        <v>134.21686746987973</v>
      </c>
      <c r="W175" s="27">
        <f t="shared" si="71"/>
        <v>-3.4018095936335646E-3</v>
      </c>
      <c r="X175" s="1">
        <f t="shared" si="59"/>
        <v>9.2598848424065728E-3</v>
      </c>
      <c r="Y175" s="1" t="e">
        <f>X175+#REF!*_xlfn.STDEV.S($W$2:$W$779)</f>
        <v>#REF!</v>
      </c>
      <c r="Z175" s="1" t="e">
        <f>X175-#REF!*_xlfn.STDEV.S($W$2:$W$779)</f>
        <v>#REF!</v>
      </c>
      <c r="AA175" s="2">
        <f t="shared" si="60"/>
        <v>-43.759962469175662</v>
      </c>
      <c r="AB175" s="1">
        <f t="shared" si="61"/>
        <v>-3.8554320396385696E-3</v>
      </c>
      <c r="AC175" s="1">
        <f t="shared" si="53"/>
        <v>-4.972462403333067E-3</v>
      </c>
      <c r="AD175" s="1">
        <f t="shared" si="51"/>
        <v>1.1170303636944975E-3</v>
      </c>
      <c r="AE175" s="1">
        <f t="shared" si="54"/>
        <v>1.54982524116244E-3</v>
      </c>
      <c r="AF175" s="1" t="e">
        <f>AE175+#REF!*_xlfn.STDEV.S($AD$2:$AD$779)</f>
        <v>#REF!</v>
      </c>
      <c r="AG175" s="1" t="e">
        <f>AE175-#REF!*_xlfn.STDEV.S($AD$2:$AD$779)</f>
        <v>#REF!</v>
      </c>
      <c r="AH175" s="24">
        <f t="shared" si="48"/>
        <v>-61.020000000000437</v>
      </c>
      <c r="AI175" s="24">
        <f t="shared" si="62"/>
        <v>-6.9700000000000273</v>
      </c>
      <c r="AJ175" s="1">
        <f t="shared" si="63"/>
        <v>1.1170303636944975E-3</v>
      </c>
      <c r="AK175" s="1">
        <f t="shared" si="64"/>
        <v>1.54982524116244E-3</v>
      </c>
      <c r="AL175" s="1" t="e">
        <f>$AK$2+#REF!*_xlfn.STDEV.S(ONE_LAST_QUOTE!$AJ$2:$AJ$779)</f>
        <v>#REF!</v>
      </c>
      <c r="AM175" s="1" t="e">
        <f>$AK$2-#REF!*_xlfn.STDEV.S(ONE_LAST_QUOTE!$AJ$2:$AJ$779)</f>
        <v>#REF!</v>
      </c>
      <c r="AN175" s="27">
        <f t="shared" si="65"/>
        <v>8.7546628407460823</v>
      </c>
      <c r="AO175" s="24">
        <f t="shared" si="66"/>
        <v>-54.050000000000409</v>
      </c>
      <c r="AP175" s="27">
        <f t="shared" si="67"/>
        <v>-3.8484704370181109</v>
      </c>
      <c r="AQ175" s="27" t="e">
        <f>$AP$2+#REF!*_xlfn.STDEV.S(ONE_LAST_QUOTE!$AO$2:$AO$779)</f>
        <v>#REF!</v>
      </c>
      <c r="AR175" s="27" t="e">
        <f>$AP$2-#REF!*_xlfn.STDEV.S(ONE_LAST_QUOTE!$AO$2:$AO$779)</f>
        <v>#REF!</v>
      </c>
      <c r="AT175" s="24"/>
    </row>
    <row r="176" spans="1:46" x14ac:dyDescent="0.3">
      <c r="A176" s="5">
        <v>44333</v>
      </c>
      <c r="B176" s="25">
        <v>625.9</v>
      </c>
      <c r="C176" s="25">
        <v>622.82000000000005</v>
      </c>
      <c r="D176" s="25">
        <v>0</v>
      </c>
      <c r="E176" s="25">
        <f t="shared" si="55"/>
        <v>622.82000000000005</v>
      </c>
      <c r="F176" s="25">
        <f t="shared" si="52"/>
        <v>3.0799999999999272</v>
      </c>
      <c r="G176" s="25">
        <v>1173.75</v>
      </c>
      <c r="H176" s="25">
        <v>1355.25</v>
      </c>
      <c r="I176" s="26">
        <v>1362.53</v>
      </c>
      <c r="J176" s="27">
        <f t="shared" si="49"/>
        <v>-7.2799999999999727</v>
      </c>
      <c r="K176" s="25">
        <v>15263</v>
      </c>
      <c r="L176" s="25">
        <v>15353.89</v>
      </c>
      <c r="M176" s="25">
        <v>7.0000000000000395E-2</v>
      </c>
      <c r="N176" s="25">
        <f t="shared" si="50"/>
        <v>15353.82</v>
      </c>
      <c r="O176" s="25">
        <f t="shared" si="56"/>
        <v>-90.819999999999709</v>
      </c>
      <c r="P176" s="27">
        <v>28.102</v>
      </c>
      <c r="Q176" s="25">
        <v>549</v>
      </c>
      <c r="R176" s="2">
        <f t="shared" si="68"/>
        <v>124.9942356467604</v>
      </c>
      <c r="S176" s="2">
        <f t="shared" si="57"/>
        <v>124.10961131891362</v>
      </c>
      <c r="T176" s="2">
        <f t="shared" si="58"/>
        <v>126.12416972644483</v>
      </c>
      <c r="U176" s="2">
        <f t="shared" si="69"/>
        <v>95.607797774980398</v>
      </c>
      <c r="V176" s="2">
        <f t="shared" si="70"/>
        <v>132.28915662650624</v>
      </c>
      <c r="W176" s="27">
        <f t="shared" si="71"/>
        <v>-7.0773209921997093E-3</v>
      </c>
      <c r="X176" s="1">
        <f t="shared" si="59"/>
        <v>9.2598848424065728E-3</v>
      </c>
      <c r="Y176" s="1" t="e">
        <f>X176+#REF!*_xlfn.STDEV.S($W$2:$W$779)</f>
        <v>#REF!</v>
      </c>
      <c r="Z176" s="1" t="e">
        <f>X176-#REF!*_xlfn.STDEV.S($W$2:$W$779)</f>
        <v>#REF!</v>
      </c>
      <c r="AA176" s="2">
        <f t="shared" si="60"/>
        <v>-88.462432784677958</v>
      </c>
      <c r="AB176" s="1">
        <f t="shared" si="61"/>
        <v>-5.9151403364113755E-3</v>
      </c>
      <c r="AC176" s="1">
        <f t="shared" si="53"/>
        <v>-5.3430016219826156E-3</v>
      </c>
      <c r="AD176" s="1">
        <f t="shared" si="51"/>
        <v>-5.7213871442875989E-4</v>
      </c>
      <c r="AE176" s="1">
        <f t="shared" si="54"/>
        <v>1.54982524116244E-3</v>
      </c>
      <c r="AF176" s="1" t="e">
        <f>AE176+#REF!*_xlfn.STDEV.S($AD$2:$AD$779)</f>
        <v>#REF!</v>
      </c>
      <c r="AG176" s="1" t="e">
        <f>AE176-#REF!*_xlfn.STDEV.S($AD$2:$AD$779)</f>
        <v>#REF!</v>
      </c>
      <c r="AH176" s="24">
        <f t="shared" si="48"/>
        <v>-90.819999999999709</v>
      </c>
      <c r="AI176" s="24">
        <f t="shared" si="62"/>
        <v>-7.2799999999999727</v>
      </c>
      <c r="AJ176" s="1">
        <f t="shared" si="63"/>
        <v>-5.7213871442875989E-4</v>
      </c>
      <c r="AK176" s="1">
        <f t="shared" si="64"/>
        <v>1.54982524116244E-3</v>
      </c>
      <c r="AL176" s="1" t="e">
        <f>$AK$2+#REF!*_xlfn.STDEV.S(ONE_LAST_QUOTE!$AJ$2:$AJ$779)</f>
        <v>#REF!</v>
      </c>
      <c r="AM176" s="1" t="e">
        <f>$AK$2-#REF!*_xlfn.STDEV.S(ONE_LAST_QUOTE!$AJ$2:$AJ$779)</f>
        <v>#REF!</v>
      </c>
      <c r="AN176" s="27">
        <f t="shared" si="65"/>
        <v>12.475274725274732</v>
      </c>
      <c r="AO176" s="24">
        <f t="shared" si="66"/>
        <v>-83.539999999999736</v>
      </c>
      <c r="AP176" s="27">
        <f t="shared" si="67"/>
        <v>-3.8484704370181109</v>
      </c>
      <c r="AQ176" s="27" t="e">
        <f>$AP$2+#REF!*_xlfn.STDEV.S(ONE_LAST_QUOTE!$AO$2:$AO$779)</f>
        <v>#REF!</v>
      </c>
      <c r="AR176" s="27" t="e">
        <f>$AP$2-#REF!*_xlfn.STDEV.S(ONE_LAST_QUOTE!$AO$2:$AO$779)</f>
        <v>#REF!</v>
      </c>
      <c r="AT176" s="24"/>
    </row>
    <row r="177" spans="1:46" x14ac:dyDescent="0.3">
      <c r="A177" s="5">
        <v>44334</v>
      </c>
      <c r="B177" s="25">
        <v>658.3</v>
      </c>
      <c r="C177" s="25">
        <v>653.75</v>
      </c>
      <c r="D177" s="25">
        <v>0</v>
      </c>
      <c r="E177" s="25">
        <f t="shared" si="55"/>
        <v>653.75</v>
      </c>
      <c r="F177" s="25">
        <f t="shared" si="52"/>
        <v>4.5499999999999545</v>
      </c>
      <c r="G177" s="25">
        <v>1250.25</v>
      </c>
      <c r="H177" s="25">
        <v>1433.25</v>
      </c>
      <c r="I177" s="26">
        <v>1435.78</v>
      </c>
      <c r="J177" s="27">
        <f t="shared" si="49"/>
        <v>-2.5299999999999727</v>
      </c>
      <c r="K177" s="25">
        <v>16147</v>
      </c>
      <c r="L177" s="25">
        <v>16145.98</v>
      </c>
      <c r="M177" s="25">
        <v>0</v>
      </c>
      <c r="N177" s="25">
        <f t="shared" si="50"/>
        <v>16145.98</v>
      </c>
      <c r="O177" s="25">
        <f t="shared" si="56"/>
        <v>1.0200000000004366</v>
      </c>
      <c r="P177" s="27">
        <v>27.95</v>
      </c>
      <c r="Q177" s="25">
        <v>572</v>
      </c>
      <c r="R177" s="2">
        <f t="shared" si="68"/>
        <v>132.18814848973943</v>
      </c>
      <c r="S177" s="2">
        <f t="shared" si="57"/>
        <v>131.2977719954464</v>
      </c>
      <c r="T177" s="2">
        <f t="shared" si="58"/>
        <v>130.53420215887655</v>
      </c>
      <c r="U177" s="2">
        <f t="shared" si="69"/>
        <v>95.090667846085765</v>
      </c>
      <c r="V177" s="2">
        <f t="shared" si="70"/>
        <v>137.83132530120503</v>
      </c>
      <c r="W177" s="27">
        <f t="shared" si="71"/>
        <v>-6.7356756597748424E-3</v>
      </c>
      <c r="X177" s="1">
        <f t="shared" si="59"/>
        <v>9.2598848424065728E-3</v>
      </c>
      <c r="Y177" s="1" t="e">
        <f>X177+#REF!*_xlfn.STDEV.S($W$2:$W$779)</f>
        <v>#REF!</v>
      </c>
      <c r="Z177" s="1" t="e">
        <f>X177-#REF!*_xlfn.STDEV.S($W$2:$W$779)</f>
        <v>#REF!</v>
      </c>
      <c r="AA177" s="2">
        <f t="shared" si="60"/>
        <v>-89.037649429303656</v>
      </c>
      <c r="AB177" s="1">
        <f t="shared" si="61"/>
        <v>6.3173619687404336E-5</v>
      </c>
      <c r="AC177" s="1">
        <f t="shared" si="53"/>
        <v>-1.7621084010084921E-3</v>
      </c>
      <c r="AD177" s="1">
        <f t="shared" si="51"/>
        <v>1.8252820206958965E-3</v>
      </c>
      <c r="AE177" s="1">
        <f t="shared" si="54"/>
        <v>1.54982524116244E-3</v>
      </c>
      <c r="AF177" s="1" t="e">
        <f>AE177+#REF!*_xlfn.STDEV.S($AD$2:$AD$779)</f>
        <v>#REF!</v>
      </c>
      <c r="AG177" s="1" t="e">
        <f>AE177-#REF!*_xlfn.STDEV.S($AD$2:$AD$779)</f>
        <v>#REF!</v>
      </c>
      <c r="AH177" s="24">
        <f t="shared" si="48"/>
        <v>1.0200000000004366</v>
      </c>
      <c r="AI177" s="24">
        <f t="shared" si="62"/>
        <v>-2.5299999999999727</v>
      </c>
      <c r="AJ177" s="1">
        <f t="shared" si="63"/>
        <v>1.8252820206958965E-3</v>
      </c>
      <c r="AK177" s="1">
        <f t="shared" si="64"/>
        <v>1.54982524116244E-3</v>
      </c>
      <c r="AL177" s="1" t="e">
        <f>$AK$2+#REF!*_xlfn.STDEV.S(ONE_LAST_QUOTE!$AJ$2:$AJ$779)</f>
        <v>#REF!</v>
      </c>
      <c r="AM177" s="1" t="e">
        <f>$AK$2-#REF!*_xlfn.STDEV.S(ONE_LAST_QUOTE!$AJ$2:$AJ$779)</f>
        <v>#REF!</v>
      </c>
      <c r="AN177" s="27">
        <f t="shared" si="65"/>
        <v>-0.4031620553361453</v>
      </c>
      <c r="AO177" s="24">
        <f t="shared" si="66"/>
        <v>3.5500000000004093</v>
      </c>
      <c r="AP177" s="27">
        <f t="shared" si="67"/>
        <v>-3.8484704370181109</v>
      </c>
      <c r="AQ177" s="27" t="e">
        <f>$AP$2+#REF!*_xlfn.STDEV.S(ONE_LAST_QUOTE!$AO$2:$AO$779)</f>
        <v>#REF!</v>
      </c>
      <c r="AR177" s="27" t="e">
        <f>$AP$2-#REF!*_xlfn.STDEV.S(ONE_LAST_QUOTE!$AO$2:$AO$779)</f>
        <v>#REF!</v>
      </c>
      <c r="AT177" s="24"/>
    </row>
    <row r="178" spans="1:46" x14ac:dyDescent="0.3">
      <c r="A178" s="5">
        <v>44336</v>
      </c>
      <c r="B178" s="25">
        <v>647.70000000000005</v>
      </c>
      <c r="C178" s="25">
        <v>647.47</v>
      </c>
      <c r="D178" s="25">
        <v>0</v>
      </c>
      <c r="E178" s="25">
        <f t="shared" si="55"/>
        <v>647.47</v>
      </c>
      <c r="F178" s="25">
        <f t="shared" si="52"/>
        <v>0.23000000000001819</v>
      </c>
      <c r="G178" s="25">
        <v>1239</v>
      </c>
      <c r="H178" s="25">
        <v>1421.5</v>
      </c>
      <c r="I178" s="26">
        <v>1422.64</v>
      </c>
      <c r="J178" s="27">
        <f t="shared" si="49"/>
        <v>-1.1400000000001</v>
      </c>
      <c r="K178" s="25">
        <v>15974</v>
      </c>
      <c r="L178" s="25">
        <v>16042.36</v>
      </c>
      <c r="M178" s="25">
        <v>8.35</v>
      </c>
      <c r="N178" s="25">
        <f t="shared" si="50"/>
        <v>16034.01</v>
      </c>
      <c r="O178" s="25">
        <f t="shared" si="56"/>
        <v>-60.010000000000218</v>
      </c>
      <c r="P178" s="27">
        <v>27.943000000000001</v>
      </c>
      <c r="Q178" s="25">
        <v>567</v>
      </c>
      <c r="R178" s="2">
        <f t="shared" si="68"/>
        <v>131.10445008070093</v>
      </c>
      <c r="S178" s="2">
        <f t="shared" si="57"/>
        <v>129.89103919336475</v>
      </c>
      <c r="T178" s="2">
        <f t="shared" si="58"/>
        <v>129.18360462015897</v>
      </c>
      <c r="U178" s="2">
        <f t="shared" si="69"/>
        <v>95.066852651991937</v>
      </c>
      <c r="V178" s="2">
        <f t="shared" si="70"/>
        <v>136.62650602409659</v>
      </c>
      <c r="W178" s="27">
        <f t="shared" si="71"/>
        <v>-9.2552990122705125E-3</v>
      </c>
      <c r="X178" s="1">
        <f t="shared" si="59"/>
        <v>9.2598848424065728E-3</v>
      </c>
      <c r="Y178" s="1" t="e">
        <f>X178+#REF!*_xlfn.STDEV.S($W$2:$W$779)</f>
        <v>#REF!</v>
      </c>
      <c r="Z178" s="1" t="e">
        <f>X178-#REF!*_xlfn.STDEV.S($W$2:$W$779)</f>
        <v>#REF!</v>
      </c>
      <c r="AA178" s="2">
        <f t="shared" si="60"/>
        <v>-121.34108873361811</v>
      </c>
      <c r="AB178" s="1">
        <f t="shared" si="61"/>
        <v>-3.7426694881692239E-3</v>
      </c>
      <c r="AC178" s="1">
        <f t="shared" si="53"/>
        <v>-8.0132711016146036E-4</v>
      </c>
      <c r="AD178" s="1">
        <f t="shared" si="51"/>
        <v>-2.9413423780077635E-3</v>
      </c>
      <c r="AE178" s="1">
        <f t="shared" si="54"/>
        <v>1.54982524116244E-3</v>
      </c>
      <c r="AF178" s="1" t="e">
        <f>AE178+#REF!*_xlfn.STDEV.S($AD$2:$AD$779)</f>
        <v>#REF!</v>
      </c>
      <c r="AG178" s="1" t="e">
        <f>AE178-#REF!*_xlfn.STDEV.S($AD$2:$AD$779)</f>
        <v>#REF!</v>
      </c>
      <c r="AH178" s="24">
        <f t="shared" si="48"/>
        <v>-60.010000000000218</v>
      </c>
      <c r="AI178" s="24">
        <f t="shared" si="62"/>
        <v>-1.1400000000001</v>
      </c>
      <c r="AJ178" s="1">
        <f t="shared" si="63"/>
        <v>-2.9413423780077635E-3</v>
      </c>
      <c r="AK178" s="1">
        <f t="shared" si="64"/>
        <v>1.54982524116244E-3</v>
      </c>
      <c r="AL178" s="1" t="e">
        <f>$AK$2+#REF!*_xlfn.STDEV.S(ONE_LAST_QUOTE!$AJ$2:$AJ$779)</f>
        <v>#REF!</v>
      </c>
      <c r="AM178" s="1" t="e">
        <f>$AK$2-#REF!*_xlfn.STDEV.S(ONE_LAST_QUOTE!$AJ$2:$AJ$779)</f>
        <v>#REF!</v>
      </c>
      <c r="AN178" s="27">
        <f t="shared" si="65"/>
        <v>52.640350877188553</v>
      </c>
      <c r="AO178" s="24">
        <f t="shared" si="66"/>
        <v>-58.870000000000118</v>
      </c>
      <c r="AP178" s="27">
        <f t="shared" si="67"/>
        <v>-3.8484704370181109</v>
      </c>
      <c r="AQ178" s="27" t="e">
        <f>$AP$2+#REF!*_xlfn.STDEV.S(ONE_LAST_QUOTE!$AO$2:$AO$779)</f>
        <v>#REF!</v>
      </c>
      <c r="AR178" s="27" t="e">
        <f>$AP$2-#REF!*_xlfn.STDEV.S(ONE_LAST_QUOTE!$AO$2:$AO$779)</f>
        <v>#REF!</v>
      </c>
      <c r="AT178" s="24"/>
    </row>
    <row r="179" spans="1:46" x14ac:dyDescent="0.3">
      <c r="A179" s="5">
        <v>44337</v>
      </c>
      <c r="B179" s="25">
        <v>655.5</v>
      </c>
      <c r="C179" s="25">
        <v>656.38</v>
      </c>
      <c r="D179" s="25">
        <v>0</v>
      </c>
      <c r="E179" s="25">
        <f t="shared" si="55"/>
        <v>656.38</v>
      </c>
      <c r="F179" s="25">
        <f t="shared" si="52"/>
        <v>-0.87999999999999545</v>
      </c>
      <c r="G179" s="25">
        <v>1261</v>
      </c>
      <c r="H179" s="25">
        <v>1442</v>
      </c>
      <c r="I179" s="26">
        <v>1444.81</v>
      </c>
      <c r="J179" s="27">
        <f t="shared" si="49"/>
        <v>-2.8099999999999454</v>
      </c>
      <c r="K179" s="25">
        <v>16259</v>
      </c>
      <c r="L179" s="25">
        <v>16302.06</v>
      </c>
      <c r="M179" s="25">
        <v>8.35</v>
      </c>
      <c r="N179" s="25">
        <f t="shared" si="50"/>
        <v>16293.71</v>
      </c>
      <c r="O179" s="25">
        <f t="shared" si="56"/>
        <v>-34.709999999999127</v>
      </c>
      <c r="P179" s="27">
        <v>27.960999999999999</v>
      </c>
      <c r="Q179" s="25">
        <v>573</v>
      </c>
      <c r="R179" s="2">
        <f t="shared" si="68"/>
        <v>132.99515794327874</v>
      </c>
      <c r="S179" s="2">
        <f t="shared" si="57"/>
        <v>132.20848918523333</v>
      </c>
      <c r="T179" s="2">
        <f t="shared" si="58"/>
        <v>131.45526662227974</v>
      </c>
      <c r="U179" s="2">
        <f t="shared" si="69"/>
        <v>95.128091722518917</v>
      </c>
      <c r="V179" s="2">
        <f t="shared" si="70"/>
        <v>138.07228915662671</v>
      </c>
      <c r="W179" s="27">
        <f t="shared" si="71"/>
        <v>-5.9150180368289229E-3</v>
      </c>
      <c r="X179" s="1">
        <f t="shared" si="59"/>
        <v>9.2598848424065728E-3</v>
      </c>
      <c r="Y179" s="1" t="e">
        <f>X179+#REF!*_xlfn.STDEV.S($W$2:$W$779)</f>
        <v>#REF!</v>
      </c>
      <c r="Z179" s="1" t="e">
        <f>X179-#REF!*_xlfn.STDEV.S($W$2:$W$779)</f>
        <v>#REF!</v>
      </c>
      <c r="AA179" s="2">
        <f t="shared" si="60"/>
        <v>-78.666875804540837</v>
      </c>
      <c r="AB179" s="1">
        <f t="shared" si="61"/>
        <v>-2.1302699016982093E-3</v>
      </c>
      <c r="AC179" s="1">
        <f t="shared" si="53"/>
        <v>-1.9448924079982458E-3</v>
      </c>
      <c r="AD179" s="1">
        <f t="shared" si="51"/>
        <v>-1.8537749369996353E-4</v>
      </c>
      <c r="AE179" s="1">
        <f t="shared" si="54"/>
        <v>1.54982524116244E-3</v>
      </c>
      <c r="AF179" s="1" t="e">
        <f>AE179+#REF!*_xlfn.STDEV.S($AD$2:$AD$779)</f>
        <v>#REF!</v>
      </c>
      <c r="AG179" s="1" t="e">
        <f>AE179-#REF!*_xlfn.STDEV.S($AD$2:$AD$779)</f>
        <v>#REF!</v>
      </c>
      <c r="AH179" s="24">
        <f t="shared" si="48"/>
        <v>-34.709999999999127</v>
      </c>
      <c r="AI179" s="24">
        <f t="shared" si="62"/>
        <v>-2.8099999999999454</v>
      </c>
      <c r="AJ179" s="1">
        <f t="shared" si="63"/>
        <v>-1.8537749369996353E-4</v>
      </c>
      <c r="AK179" s="1">
        <f t="shared" si="64"/>
        <v>1.54982524116244E-3</v>
      </c>
      <c r="AL179" s="1" t="e">
        <f>$AK$2+#REF!*_xlfn.STDEV.S(ONE_LAST_QUOTE!$AJ$2:$AJ$779)</f>
        <v>#REF!</v>
      </c>
      <c r="AM179" s="1" t="e">
        <f>$AK$2-#REF!*_xlfn.STDEV.S(ONE_LAST_QUOTE!$AJ$2:$AJ$779)</f>
        <v>#REF!</v>
      </c>
      <c r="AN179" s="27">
        <f t="shared" si="65"/>
        <v>12.352313167259716</v>
      </c>
      <c r="AO179" s="24">
        <f t="shared" si="66"/>
        <v>-31.899999999999181</v>
      </c>
      <c r="AP179" s="27">
        <f t="shared" si="67"/>
        <v>-3.8484704370181109</v>
      </c>
      <c r="AQ179" s="27" t="e">
        <f>$AP$2+#REF!*_xlfn.STDEV.S(ONE_LAST_QUOTE!$AO$2:$AO$779)</f>
        <v>#REF!</v>
      </c>
      <c r="AR179" s="27" t="e">
        <f>$AP$2-#REF!*_xlfn.STDEV.S(ONE_LAST_QUOTE!$AO$2:$AO$779)</f>
        <v>#REF!</v>
      </c>
      <c r="AT179" s="24"/>
    </row>
    <row r="180" spans="1:46" x14ac:dyDescent="0.3">
      <c r="A180" s="5">
        <v>44340</v>
      </c>
      <c r="B180" s="25">
        <v>655.7</v>
      </c>
      <c r="C180" s="25">
        <v>654.98</v>
      </c>
      <c r="D180" s="25">
        <v>0</v>
      </c>
      <c r="E180" s="25">
        <f t="shared" si="55"/>
        <v>654.98</v>
      </c>
      <c r="F180" s="25">
        <f t="shared" si="52"/>
        <v>0.72000000000002728</v>
      </c>
      <c r="G180" s="25">
        <v>1263.75</v>
      </c>
      <c r="H180" s="25">
        <v>1445.25</v>
      </c>
      <c r="I180" s="26">
        <v>1447.56</v>
      </c>
      <c r="J180" s="27">
        <f t="shared" si="49"/>
        <v>-2.3099999999999454</v>
      </c>
      <c r="K180" s="25">
        <v>16291</v>
      </c>
      <c r="L180" s="25">
        <v>16338.29</v>
      </c>
      <c r="M180" s="25">
        <v>8.35</v>
      </c>
      <c r="N180" s="25">
        <f t="shared" si="50"/>
        <v>16329.94</v>
      </c>
      <c r="O180" s="25">
        <f t="shared" si="56"/>
        <v>-38.940000000000509</v>
      </c>
      <c r="P180" s="27">
        <v>27.93</v>
      </c>
      <c r="Q180" s="25">
        <v>568</v>
      </c>
      <c r="R180" s="2">
        <f t="shared" si="68"/>
        <v>133.29490431173622</v>
      </c>
      <c r="S180" s="2">
        <f t="shared" si="57"/>
        <v>132.46869409660101</v>
      </c>
      <c r="T180" s="2">
        <f t="shared" si="58"/>
        <v>132.24882739703662</v>
      </c>
      <c r="U180" s="2">
        <f t="shared" si="69"/>
        <v>95.022624434389087</v>
      </c>
      <c r="V180" s="2">
        <f t="shared" si="70"/>
        <v>136.86746987951827</v>
      </c>
      <c r="W180" s="27">
        <f t="shared" si="71"/>
        <v>-6.1983630912323395E-3</v>
      </c>
      <c r="X180" s="1">
        <f t="shared" si="59"/>
        <v>9.2598848424065728E-3</v>
      </c>
      <c r="Y180" s="1" t="e">
        <f>X180+#REF!*_xlfn.STDEV.S($W$2:$W$779)</f>
        <v>#REF!</v>
      </c>
      <c r="Z180" s="1" t="e">
        <f>X180-#REF!*_xlfn.STDEV.S($W$2:$W$779)</f>
        <v>#REF!</v>
      </c>
      <c r="AA180" s="2">
        <f t="shared" si="60"/>
        <v>-82.621021513520532</v>
      </c>
      <c r="AB180" s="1">
        <f t="shared" si="61"/>
        <v>-2.3845770406995068E-3</v>
      </c>
      <c r="AC180" s="1">
        <f t="shared" si="53"/>
        <v>-1.5957887755947563E-3</v>
      </c>
      <c r="AD180" s="1">
        <f t="shared" si="51"/>
        <v>-7.8878826510475055E-4</v>
      </c>
      <c r="AE180" s="1">
        <f t="shared" si="54"/>
        <v>1.54982524116244E-3</v>
      </c>
      <c r="AF180" s="1" t="e">
        <f>AE180+#REF!*_xlfn.STDEV.S($AD$2:$AD$779)</f>
        <v>#REF!</v>
      </c>
      <c r="AG180" s="1" t="e">
        <f>AE180-#REF!*_xlfn.STDEV.S($AD$2:$AD$779)</f>
        <v>#REF!</v>
      </c>
      <c r="AH180" s="24">
        <f t="shared" si="48"/>
        <v>-38.940000000000509</v>
      </c>
      <c r="AI180" s="24">
        <f t="shared" si="62"/>
        <v>-2.3099999999999454</v>
      </c>
      <c r="AJ180" s="1">
        <f t="shared" si="63"/>
        <v>-7.8878826510475055E-4</v>
      </c>
      <c r="AK180" s="1">
        <f t="shared" si="64"/>
        <v>1.54982524116244E-3</v>
      </c>
      <c r="AL180" s="1" t="e">
        <f>$AK$2+#REF!*_xlfn.STDEV.S(ONE_LAST_QUOTE!$AJ$2:$AJ$779)</f>
        <v>#REF!</v>
      </c>
      <c r="AM180" s="1" t="e">
        <f>$AK$2-#REF!*_xlfn.STDEV.S(ONE_LAST_QUOTE!$AJ$2:$AJ$779)</f>
        <v>#REF!</v>
      </c>
      <c r="AN180" s="27">
        <f t="shared" si="65"/>
        <v>16.857142857143476</v>
      </c>
      <c r="AO180" s="24">
        <f t="shared" si="66"/>
        <v>-36.630000000000564</v>
      </c>
      <c r="AP180" s="27">
        <f t="shared" si="67"/>
        <v>-3.8484704370181109</v>
      </c>
      <c r="AQ180" s="27" t="e">
        <f>$AP$2+#REF!*_xlfn.STDEV.S(ONE_LAST_QUOTE!$AO$2:$AO$779)</f>
        <v>#REF!</v>
      </c>
      <c r="AR180" s="27" t="e">
        <f>$AP$2-#REF!*_xlfn.STDEV.S(ONE_LAST_QUOTE!$AO$2:$AO$779)</f>
        <v>#REF!</v>
      </c>
      <c r="AT180" s="24"/>
    </row>
    <row r="181" spans="1:46" x14ac:dyDescent="0.3">
      <c r="A181" s="5">
        <v>44341</v>
      </c>
      <c r="B181" s="25">
        <v>668.6</v>
      </c>
      <c r="C181" s="25">
        <v>667.6</v>
      </c>
      <c r="D181" s="25">
        <v>0</v>
      </c>
      <c r="E181" s="25">
        <f t="shared" si="55"/>
        <v>667.6</v>
      </c>
      <c r="F181" s="25">
        <f t="shared" si="52"/>
        <v>1</v>
      </c>
      <c r="G181" s="25">
        <v>1292</v>
      </c>
      <c r="H181" s="25">
        <v>1473</v>
      </c>
      <c r="I181" s="26">
        <v>1469.97</v>
      </c>
      <c r="J181" s="27">
        <f t="shared" si="49"/>
        <v>3.0299999999999727</v>
      </c>
      <c r="K181" s="25">
        <v>16584</v>
      </c>
      <c r="L181" s="25">
        <v>16595.669999999998</v>
      </c>
      <c r="M181" s="25">
        <v>8.35</v>
      </c>
      <c r="N181" s="25">
        <f t="shared" si="50"/>
        <v>16587.32</v>
      </c>
      <c r="O181" s="25">
        <f t="shared" si="56"/>
        <v>-3.319999999999709</v>
      </c>
      <c r="P181" s="27">
        <v>27.888000000000002</v>
      </c>
      <c r="Q181" s="25">
        <v>583</v>
      </c>
      <c r="R181" s="2">
        <f t="shared" si="68"/>
        <v>135.85427715010377</v>
      </c>
      <c r="S181" s="2">
        <f t="shared" si="57"/>
        <v>134.85119531631153</v>
      </c>
      <c r="T181" s="2">
        <f t="shared" si="58"/>
        <v>135.07483433428007</v>
      </c>
      <c r="U181" s="2">
        <f t="shared" si="69"/>
        <v>94.879733269826104</v>
      </c>
      <c r="V181" s="2">
        <f t="shared" si="70"/>
        <v>140.48192771084356</v>
      </c>
      <c r="W181" s="27">
        <f t="shared" si="71"/>
        <v>-7.3835130908976865E-3</v>
      </c>
      <c r="X181" s="1">
        <f t="shared" si="59"/>
        <v>9.2598848424065728E-3</v>
      </c>
      <c r="Y181" s="1" t="e">
        <f>X181+#REF!*_xlfn.STDEV.S($W$2:$W$779)</f>
        <v>#REF!</v>
      </c>
      <c r="Z181" s="1" t="e">
        <f>X181-#REF!*_xlfn.STDEV.S($W$2:$W$779)</f>
        <v>#REF!</v>
      </c>
      <c r="AA181" s="2">
        <f t="shared" si="60"/>
        <v>-100.30818337922369</v>
      </c>
      <c r="AB181" s="1">
        <f t="shared" si="61"/>
        <v>-2.0015288786854712E-4</v>
      </c>
      <c r="AC181" s="1">
        <f t="shared" si="53"/>
        <v>2.0612665564603175E-3</v>
      </c>
      <c r="AD181" s="1">
        <f t="shared" si="51"/>
        <v>-2.2614194443288647E-3</v>
      </c>
      <c r="AE181" s="1">
        <f t="shared" si="54"/>
        <v>1.54982524116244E-3</v>
      </c>
      <c r="AF181" s="1" t="e">
        <f>AE181+#REF!*_xlfn.STDEV.S($AD$2:$AD$779)</f>
        <v>#REF!</v>
      </c>
      <c r="AG181" s="1" t="e">
        <f>AE181-#REF!*_xlfn.STDEV.S($AD$2:$AD$779)</f>
        <v>#REF!</v>
      </c>
      <c r="AH181" s="24">
        <f t="shared" si="48"/>
        <v>-3.319999999999709</v>
      </c>
      <c r="AI181" s="24">
        <f t="shared" si="62"/>
        <v>3.0299999999999727</v>
      </c>
      <c r="AJ181" s="1">
        <f t="shared" si="63"/>
        <v>-2.2614194443288647E-3</v>
      </c>
      <c r="AK181" s="1">
        <f t="shared" si="64"/>
        <v>1.54982524116244E-3</v>
      </c>
      <c r="AL181" s="1" t="e">
        <f>$AK$2+#REF!*_xlfn.STDEV.S(ONE_LAST_QUOTE!$AJ$2:$AJ$779)</f>
        <v>#REF!</v>
      </c>
      <c r="AM181" s="1" t="e">
        <f>$AK$2-#REF!*_xlfn.STDEV.S(ONE_LAST_QUOTE!$AJ$2:$AJ$779)</f>
        <v>#REF!</v>
      </c>
      <c r="AN181" s="27">
        <f t="shared" si="65"/>
        <v>-1.0957095709570095</v>
      </c>
      <c r="AO181" s="24">
        <f t="shared" si="66"/>
        <v>-6.3499999999996817</v>
      </c>
      <c r="AP181" s="27">
        <f t="shared" si="67"/>
        <v>-3.8484704370181109</v>
      </c>
      <c r="AQ181" s="27" t="e">
        <f>$AP$2+#REF!*_xlfn.STDEV.S(ONE_LAST_QUOTE!$AO$2:$AO$779)</f>
        <v>#REF!</v>
      </c>
      <c r="AR181" s="27" t="e">
        <f>$AP$2-#REF!*_xlfn.STDEV.S(ONE_LAST_QUOTE!$AO$2:$AO$779)</f>
        <v>#REF!</v>
      </c>
      <c r="AT181" s="24"/>
    </row>
    <row r="182" spans="1:46" x14ac:dyDescent="0.3">
      <c r="A182" s="5">
        <v>44342</v>
      </c>
      <c r="B182" s="25">
        <v>666.8</v>
      </c>
      <c r="C182" s="25">
        <v>668.16</v>
      </c>
      <c r="D182" s="25">
        <v>0</v>
      </c>
      <c r="E182" s="25">
        <f t="shared" si="55"/>
        <v>668.16</v>
      </c>
      <c r="F182" s="25">
        <f t="shared" si="52"/>
        <v>-1.3600000000000136</v>
      </c>
      <c r="G182" s="25">
        <v>1290.25</v>
      </c>
      <c r="H182" s="25">
        <v>1471.5</v>
      </c>
      <c r="I182" s="26">
        <v>1470.44</v>
      </c>
      <c r="J182" s="27">
        <f t="shared" si="49"/>
        <v>1.0599999999999454</v>
      </c>
      <c r="K182" s="25">
        <v>16614</v>
      </c>
      <c r="L182" s="25">
        <v>16643.689999999999</v>
      </c>
      <c r="M182" s="25">
        <v>8.35</v>
      </c>
      <c r="N182" s="25">
        <f t="shared" si="50"/>
        <v>16635.34</v>
      </c>
      <c r="O182" s="25">
        <f t="shared" si="56"/>
        <v>-21.340000000000146</v>
      </c>
      <c r="P182" s="27">
        <v>27.768000000000001</v>
      </c>
      <c r="Q182" s="25">
        <v>585</v>
      </c>
      <c r="R182" s="2">
        <f t="shared" si="68"/>
        <v>135.71593267235417</v>
      </c>
      <c r="S182" s="2">
        <f t="shared" si="57"/>
        <v>135.09513742071874</v>
      </c>
      <c r="T182" s="2">
        <f t="shared" si="58"/>
        <v>134.48814992060503</v>
      </c>
      <c r="U182" s="2">
        <f t="shared" si="69"/>
        <v>94.471472799646136</v>
      </c>
      <c r="V182" s="2">
        <f t="shared" si="70"/>
        <v>140.96385542168696</v>
      </c>
      <c r="W182" s="27">
        <f t="shared" si="71"/>
        <v>-4.5742252911024073E-3</v>
      </c>
      <c r="X182" s="1">
        <f t="shared" si="59"/>
        <v>9.2598848424065728E-3</v>
      </c>
      <c r="Y182" s="1" t="e">
        <f>X182+#REF!*_xlfn.STDEV.S($W$2:$W$779)</f>
        <v>#REF!</v>
      </c>
      <c r="Z182" s="1" t="e">
        <f>X182-#REF!*_xlfn.STDEV.S($W$2:$W$779)</f>
        <v>#REF!</v>
      </c>
      <c r="AA182" s="2">
        <f t="shared" si="60"/>
        <v>-62.079525163542826</v>
      </c>
      <c r="AB182" s="1">
        <f t="shared" si="61"/>
        <v>-1.2828111718786719E-3</v>
      </c>
      <c r="AC182" s="1">
        <f t="shared" si="53"/>
        <v>7.2087266396449049E-4</v>
      </c>
      <c r="AD182" s="1">
        <f t="shared" si="51"/>
        <v>-2.0036838358431625E-3</v>
      </c>
      <c r="AE182" s="1">
        <f t="shared" si="54"/>
        <v>1.54982524116244E-3</v>
      </c>
      <c r="AF182" s="1" t="e">
        <f>AE182+#REF!*_xlfn.STDEV.S($AD$2:$AD$779)</f>
        <v>#REF!</v>
      </c>
      <c r="AG182" s="1" t="e">
        <f>AE182-#REF!*_xlfn.STDEV.S($AD$2:$AD$779)</f>
        <v>#REF!</v>
      </c>
      <c r="AH182" s="24">
        <f t="shared" si="48"/>
        <v>-21.340000000000146</v>
      </c>
      <c r="AI182" s="24">
        <f t="shared" si="62"/>
        <v>1.0599999999999454</v>
      </c>
      <c r="AJ182" s="1">
        <f t="shared" si="63"/>
        <v>-2.0036838358431625E-3</v>
      </c>
      <c r="AK182" s="1">
        <f t="shared" si="64"/>
        <v>1.54982524116244E-3</v>
      </c>
      <c r="AL182" s="1" t="e">
        <f>$AK$2+#REF!*_xlfn.STDEV.S(ONE_LAST_QUOTE!$AJ$2:$AJ$779)</f>
        <v>#REF!</v>
      </c>
      <c r="AM182" s="1" t="e">
        <f>$AK$2-#REF!*_xlfn.STDEV.S(ONE_LAST_QUOTE!$AJ$2:$AJ$779)</f>
        <v>#REF!</v>
      </c>
      <c r="AN182" s="27">
        <f t="shared" si="65"/>
        <v>-20.132075471699288</v>
      </c>
      <c r="AO182" s="24">
        <f t="shared" si="66"/>
        <v>-22.400000000000091</v>
      </c>
      <c r="AP182" s="27">
        <f t="shared" si="67"/>
        <v>-3.8484704370181109</v>
      </c>
      <c r="AQ182" s="27" t="e">
        <f>$AP$2+#REF!*_xlfn.STDEV.S(ONE_LAST_QUOTE!$AO$2:$AO$779)</f>
        <v>#REF!</v>
      </c>
      <c r="AR182" s="27" t="e">
        <f>$AP$2-#REF!*_xlfn.STDEV.S(ONE_LAST_QUOTE!$AO$2:$AO$779)</f>
        <v>#REF!</v>
      </c>
      <c r="AT182" s="24"/>
    </row>
    <row r="183" spans="1:46" x14ac:dyDescent="0.3">
      <c r="A183" s="5">
        <v>44343</v>
      </c>
      <c r="B183" s="25">
        <v>662.4</v>
      </c>
      <c r="C183" s="25">
        <v>664.95</v>
      </c>
      <c r="D183" s="25">
        <v>0</v>
      </c>
      <c r="E183" s="25">
        <f t="shared" si="55"/>
        <v>664.95</v>
      </c>
      <c r="F183" s="25">
        <f t="shared" si="52"/>
        <v>-2.5500000000000682</v>
      </c>
      <c r="G183" s="25">
        <v>1281.5</v>
      </c>
      <c r="H183" s="25">
        <v>1464.25</v>
      </c>
      <c r="I183" s="26">
        <v>1464.63</v>
      </c>
      <c r="J183" s="27">
        <f t="shared" si="49"/>
        <v>-0.38000000000010914</v>
      </c>
      <c r="K183" s="25">
        <v>16533</v>
      </c>
      <c r="L183" s="25">
        <v>16601.61</v>
      </c>
      <c r="M183" s="25">
        <v>8.35</v>
      </c>
      <c r="N183" s="25">
        <f t="shared" si="50"/>
        <v>16593.260000000002</v>
      </c>
      <c r="O183" s="25">
        <f t="shared" si="56"/>
        <v>-60.260000000002037</v>
      </c>
      <c r="P183" s="27">
        <v>27.808</v>
      </c>
      <c r="Q183" s="25">
        <v>582</v>
      </c>
      <c r="R183" s="2">
        <f t="shared" si="68"/>
        <v>135.04726769656446</v>
      </c>
      <c r="S183" s="2">
        <f t="shared" si="57"/>
        <v>134.43649373881925</v>
      </c>
      <c r="T183" s="2">
        <f t="shared" si="58"/>
        <v>134.20368780366542</v>
      </c>
      <c r="U183" s="2">
        <f t="shared" si="69"/>
        <v>94.607559623039464</v>
      </c>
      <c r="V183" s="2">
        <f t="shared" si="70"/>
        <v>140.24096385542191</v>
      </c>
      <c r="W183" s="27">
        <f t="shared" si="71"/>
        <v>-4.5226680121922547E-3</v>
      </c>
      <c r="X183" s="1">
        <f t="shared" si="59"/>
        <v>9.2598848424065728E-3</v>
      </c>
      <c r="Y183" s="1" t="e">
        <f>X183+#REF!*_xlfn.STDEV.S($W$2:$W$779)</f>
        <v>#REF!</v>
      </c>
      <c r="Z183" s="1" t="e">
        <f>X183-#REF!*_xlfn.STDEV.S($W$2:$W$779)</f>
        <v>#REF!</v>
      </c>
      <c r="AA183" s="2">
        <f t="shared" si="60"/>
        <v>-61.077395774520937</v>
      </c>
      <c r="AB183" s="1">
        <f t="shared" si="61"/>
        <v>-3.6315949970049301E-3</v>
      </c>
      <c r="AC183" s="1">
        <f t="shared" si="53"/>
        <v>-2.5945119245141034E-4</v>
      </c>
      <c r="AD183" s="1">
        <f t="shared" si="51"/>
        <v>-3.3721438045535199E-3</v>
      </c>
      <c r="AE183" s="1">
        <f t="shared" si="54"/>
        <v>1.54982524116244E-3</v>
      </c>
      <c r="AF183" s="1" t="e">
        <f>AE183+#REF!*_xlfn.STDEV.S($AD$2:$AD$779)</f>
        <v>#REF!</v>
      </c>
      <c r="AG183" s="1" t="e">
        <f>AE183-#REF!*_xlfn.STDEV.S($AD$2:$AD$779)</f>
        <v>#REF!</v>
      </c>
      <c r="AH183" s="24">
        <f t="shared" si="48"/>
        <v>-60.260000000002037</v>
      </c>
      <c r="AI183" s="24">
        <f t="shared" si="62"/>
        <v>-0.38000000000010914</v>
      </c>
      <c r="AJ183" s="1">
        <f t="shared" si="63"/>
        <v>-3.3721438045535199E-3</v>
      </c>
      <c r="AK183" s="1">
        <f t="shared" si="64"/>
        <v>1.54982524116244E-3</v>
      </c>
      <c r="AL183" s="1" t="e">
        <f>$AK$2+#REF!*_xlfn.STDEV.S(ONE_LAST_QUOTE!$AJ$2:$AJ$779)</f>
        <v>#REF!</v>
      </c>
      <c r="AM183" s="1" t="e">
        <f>$AK$2-#REF!*_xlfn.STDEV.S(ONE_LAST_QUOTE!$AJ$2:$AJ$779)</f>
        <v>#REF!</v>
      </c>
      <c r="AN183" s="27">
        <f t="shared" si="65"/>
        <v>158.57894736838088</v>
      </c>
      <c r="AO183" s="24">
        <f t="shared" si="66"/>
        <v>-59.880000000001928</v>
      </c>
      <c r="AP183" s="27">
        <f t="shared" si="67"/>
        <v>-3.8484704370181109</v>
      </c>
      <c r="AQ183" s="27" t="e">
        <f>$AP$2+#REF!*_xlfn.STDEV.S(ONE_LAST_QUOTE!$AO$2:$AO$779)</f>
        <v>#REF!</v>
      </c>
      <c r="AR183" s="27" t="e">
        <f>$AP$2-#REF!*_xlfn.STDEV.S(ONE_LAST_QUOTE!$AO$2:$AO$779)</f>
        <v>#REF!</v>
      </c>
      <c r="AT183" s="24"/>
    </row>
    <row r="184" spans="1:46" x14ac:dyDescent="0.3">
      <c r="A184" s="5">
        <v>44344</v>
      </c>
      <c r="B184" s="25">
        <v>674.7</v>
      </c>
      <c r="C184" s="25">
        <v>675.03</v>
      </c>
      <c r="D184" s="25">
        <v>0</v>
      </c>
      <c r="E184" s="25">
        <f t="shared" si="55"/>
        <v>675.03</v>
      </c>
      <c r="F184" s="25">
        <f t="shared" si="52"/>
        <v>-0.32999999999992724</v>
      </c>
      <c r="G184" s="25">
        <v>1309.25</v>
      </c>
      <c r="H184" s="25">
        <v>1487.5</v>
      </c>
      <c r="I184" s="26">
        <v>1487.96</v>
      </c>
      <c r="J184" s="27">
        <f t="shared" si="49"/>
        <v>-0.46000000000003638</v>
      </c>
      <c r="K184" s="25">
        <v>16863</v>
      </c>
      <c r="L184" s="25">
        <v>16870.86</v>
      </c>
      <c r="M184" s="25">
        <v>8.35</v>
      </c>
      <c r="N184" s="25">
        <f t="shared" si="50"/>
        <v>16862.510000000002</v>
      </c>
      <c r="O184" s="25">
        <f t="shared" si="56"/>
        <v>0.48999999999796273</v>
      </c>
      <c r="P184" s="27">
        <v>27.696999999999999</v>
      </c>
      <c r="Q184" s="25">
        <v>590</v>
      </c>
      <c r="R184" s="2">
        <f t="shared" si="68"/>
        <v>137.19160710168322</v>
      </c>
      <c r="S184" s="2">
        <f t="shared" si="57"/>
        <v>137.11985688729868</v>
      </c>
      <c r="T184" s="2">
        <f t="shared" si="58"/>
        <v>136.93282355915059</v>
      </c>
      <c r="U184" s="2">
        <f t="shared" si="69"/>
        <v>94.229918688122979</v>
      </c>
      <c r="V184" s="2">
        <f t="shared" si="70"/>
        <v>142.1686746987954</v>
      </c>
      <c r="W184" s="27">
        <f t="shared" si="71"/>
        <v>-5.2299273913569699E-4</v>
      </c>
      <c r="X184" s="1">
        <f t="shared" si="59"/>
        <v>9.2598848424065728E-3</v>
      </c>
      <c r="Y184" s="1" t="e">
        <f>X184+#REF!*_xlfn.STDEV.S($W$2:$W$779)</f>
        <v>#REF!</v>
      </c>
      <c r="Z184" s="1" t="e">
        <f>X184-#REF!*_xlfn.STDEV.S($W$2:$W$779)</f>
        <v>#REF!</v>
      </c>
      <c r="AA184" s="2">
        <f t="shared" si="60"/>
        <v>-7.1750214384536548</v>
      </c>
      <c r="AB184" s="1">
        <f t="shared" si="61"/>
        <v>2.905854466493794E-5</v>
      </c>
      <c r="AC184" s="1">
        <f t="shared" si="53"/>
        <v>-3.0914809537893248E-4</v>
      </c>
      <c r="AD184" s="1">
        <f t="shared" si="51"/>
        <v>3.3820664004387041E-4</v>
      </c>
      <c r="AE184" s="1">
        <f t="shared" si="54"/>
        <v>1.54982524116244E-3</v>
      </c>
      <c r="AF184" s="1" t="e">
        <f>AE184+#REF!*_xlfn.STDEV.S($AD$2:$AD$779)</f>
        <v>#REF!</v>
      </c>
      <c r="AG184" s="1" t="e">
        <f>AE184-#REF!*_xlfn.STDEV.S($AD$2:$AD$779)</f>
        <v>#REF!</v>
      </c>
      <c r="AH184" s="24">
        <f t="shared" si="48"/>
        <v>0.48999999999796273</v>
      </c>
      <c r="AI184" s="24">
        <f t="shared" si="62"/>
        <v>-0.46000000000003638</v>
      </c>
      <c r="AJ184" s="1">
        <f t="shared" si="63"/>
        <v>3.3820664004387041E-4</v>
      </c>
      <c r="AK184" s="1">
        <f t="shared" si="64"/>
        <v>1.54982524116244E-3</v>
      </c>
      <c r="AL184" s="1" t="e">
        <f>$AK$2+#REF!*_xlfn.STDEV.S(ONE_LAST_QUOTE!$AJ$2:$AJ$779)</f>
        <v>#REF!</v>
      </c>
      <c r="AM184" s="1" t="e">
        <f>$AK$2-#REF!*_xlfn.STDEV.S(ONE_LAST_QUOTE!$AJ$2:$AJ$779)</f>
        <v>#REF!</v>
      </c>
      <c r="AN184" s="27">
        <f t="shared" si="65"/>
        <v>-1.0652173912998348</v>
      </c>
      <c r="AO184" s="24">
        <f t="shared" si="66"/>
        <v>0.94999999999799911</v>
      </c>
      <c r="AP184" s="27">
        <f t="shared" si="67"/>
        <v>-3.8484704370181109</v>
      </c>
      <c r="AQ184" s="27" t="e">
        <f>$AP$2+#REF!*_xlfn.STDEV.S(ONE_LAST_QUOTE!$AO$2:$AO$779)</f>
        <v>#REF!</v>
      </c>
      <c r="AR184" s="27" t="e">
        <f>$AP$2-#REF!*_xlfn.STDEV.S(ONE_LAST_QUOTE!$AO$2:$AO$779)</f>
        <v>#REF!</v>
      </c>
      <c r="AT184" s="24"/>
    </row>
    <row r="185" spans="1:46" x14ac:dyDescent="0.3">
      <c r="A185" s="5">
        <v>44347</v>
      </c>
      <c r="B185" s="25">
        <v>679.7</v>
      </c>
      <c r="C185" s="25">
        <v>684.52</v>
      </c>
      <c r="D185" s="25">
        <v>1.65</v>
      </c>
      <c r="E185" s="25">
        <f t="shared" si="55"/>
        <v>682.87</v>
      </c>
      <c r="F185" s="25">
        <f t="shared" si="52"/>
        <v>-3.1699999999999591</v>
      </c>
      <c r="G185" s="25">
        <v>1323.5</v>
      </c>
      <c r="H185" s="25">
        <v>1498</v>
      </c>
      <c r="I185" s="26">
        <v>1510.01</v>
      </c>
      <c r="J185" s="27">
        <f t="shared" si="49"/>
        <v>-12.009999999999991</v>
      </c>
      <c r="K185" s="25">
        <v>17011</v>
      </c>
      <c r="L185" s="25">
        <v>17068.43</v>
      </c>
      <c r="M185" s="25">
        <v>7.7799999999999994</v>
      </c>
      <c r="N185" s="25">
        <f t="shared" si="50"/>
        <v>17060.650000000001</v>
      </c>
      <c r="O185" s="25">
        <f t="shared" si="56"/>
        <v>-49.650000000001455</v>
      </c>
      <c r="P185" s="27">
        <v>27.524000000000001</v>
      </c>
      <c r="Q185" s="25">
        <v>597</v>
      </c>
      <c r="R185" s="2">
        <f t="shared" si="68"/>
        <v>138.1600184459304</v>
      </c>
      <c r="S185" s="2">
        <f t="shared" si="57"/>
        <v>138.32330460237429</v>
      </c>
      <c r="T185" s="2">
        <f t="shared" si="58"/>
        <v>138.13601115502729</v>
      </c>
      <c r="U185" s="2">
        <f t="shared" si="69"/>
        <v>93.641343176946847</v>
      </c>
      <c r="V185" s="2">
        <f t="shared" si="70"/>
        <v>143.85542168674721</v>
      </c>
      <c r="W185" s="27">
        <f t="shared" si="71"/>
        <v>1.1818625842743291E-3</v>
      </c>
      <c r="X185" s="1">
        <f t="shared" si="59"/>
        <v>9.2598848424065728E-3</v>
      </c>
      <c r="Y185" s="1" t="e">
        <f>X185+#REF!*_xlfn.STDEV.S($W$2:$W$779)</f>
        <v>#REF!</v>
      </c>
      <c r="Z185" s="1" t="e">
        <f>X185-#REF!*_xlfn.STDEV.S($W$2:$W$779)</f>
        <v>#REF!</v>
      </c>
      <c r="AA185" s="2">
        <f t="shared" si="60"/>
        <v>16.328615644388833</v>
      </c>
      <c r="AB185" s="1">
        <f t="shared" si="61"/>
        <v>-2.9102056486711497E-3</v>
      </c>
      <c r="AC185" s="1">
        <f t="shared" si="53"/>
        <v>-7.9535897113264097E-3</v>
      </c>
      <c r="AD185" s="1">
        <f t="shared" si="51"/>
        <v>5.04338406265526E-3</v>
      </c>
      <c r="AE185" s="1">
        <f t="shared" si="54"/>
        <v>1.54982524116244E-3</v>
      </c>
      <c r="AF185" s="1" t="e">
        <f>AE185+#REF!*_xlfn.STDEV.S($AD$2:$AD$779)</f>
        <v>#REF!</v>
      </c>
      <c r="AG185" s="1" t="e">
        <f>AE185-#REF!*_xlfn.STDEV.S($AD$2:$AD$779)</f>
        <v>#REF!</v>
      </c>
      <c r="AH185" s="24">
        <f t="shared" si="48"/>
        <v>-49.650000000001455</v>
      </c>
      <c r="AI185" s="24">
        <f t="shared" si="62"/>
        <v>-12.009999999999991</v>
      </c>
      <c r="AJ185" s="1">
        <f t="shared" si="63"/>
        <v>5.04338406265526E-3</v>
      </c>
      <c r="AK185" s="1">
        <f t="shared" si="64"/>
        <v>1.54982524116244E-3</v>
      </c>
      <c r="AL185" s="1" t="e">
        <f>$AK$2+#REF!*_xlfn.STDEV.S(ONE_LAST_QUOTE!$AJ$2:$AJ$779)</f>
        <v>#REF!</v>
      </c>
      <c r="AM185" s="1" t="e">
        <f>$AK$2-#REF!*_xlfn.STDEV.S(ONE_LAST_QUOTE!$AJ$2:$AJ$779)</f>
        <v>#REF!</v>
      </c>
      <c r="AN185" s="27">
        <f t="shared" si="65"/>
        <v>4.1340549542049532</v>
      </c>
      <c r="AO185" s="24">
        <f t="shared" si="66"/>
        <v>-37.640000000001464</v>
      </c>
      <c r="AP185" s="27">
        <f t="shared" si="67"/>
        <v>-3.8484704370181109</v>
      </c>
      <c r="AQ185" s="27" t="e">
        <f>$AP$2+#REF!*_xlfn.STDEV.S(ONE_LAST_QUOTE!$AO$2:$AO$779)</f>
        <v>#REF!</v>
      </c>
      <c r="AR185" s="27" t="e">
        <f>$AP$2-#REF!*_xlfn.STDEV.S(ONE_LAST_QUOTE!$AO$2:$AO$779)</f>
        <v>#REF!</v>
      </c>
      <c r="AT185" s="24"/>
    </row>
    <row r="186" spans="1:46" x14ac:dyDescent="0.3">
      <c r="A186" s="5">
        <v>44348</v>
      </c>
      <c r="B186" s="25">
        <v>683.9</v>
      </c>
      <c r="C186" s="25">
        <v>685.89</v>
      </c>
      <c r="D186" s="25">
        <v>1.64</v>
      </c>
      <c r="E186" s="25">
        <f t="shared" si="55"/>
        <v>684.25</v>
      </c>
      <c r="F186" s="25">
        <f t="shared" si="52"/>
        <v>-0.35000000000002274</v>
      </c>
      <c r="G186" s="25">
        <v>1333.25</v>
      </c>
      <c r="H186" s="25">
        <v>1508.5</v>
      </c>
      <c r="I186" s="26">
        <v>1513.53</v>
      </c>
      <c r="J186" s="27">
        <f t="shared" si="49"/>
        <v>-5.0299999999999727</v>
      </c>
      <c r="K186" s="25">
        <v>17131</v>
      </c>
      <c r="L186" s="25">
        <v>17162.38</v>
      </c>
      <c r="M186" s="25">
        <v>7.6099999999999994</v>
      </c>
      <c r="N186" s="25">
        <f t="shared" si="50"/>
        <v>17154.77</v>
      </c>
      <c r="O186" s="25">
        <f t="shared" si="56"/>
        <v>-23.770000000000437</v>
      </c>
      <c r="P186" s="27">
        <v>27.573</v>
      </c>
      <c r="Q186" s="25">
        <v>598</v>
      </c>
      <c r="R186" s="2">
        <f t="shared" si="68"/>
        <v>139.12842979017756</v>
      </c>
      <c r="S186" s="2">
        <f t="shared" si="57"/>
        <v>139.29907302000319</v>
      </c>
      <c r="T186" s="2">
        <f t="shared" si="58"/>
        <v>139.1780315103189</v>
      </c>
      <c r="U186" s="2">
        <f t="shared" si="69"/>
        <v>93.808049535603672</v>
      </c>
      <c r="V186" s="2">
        <f t="shared" si="70"/>
        <v>144.09638554216889</v>
      </c>
      <c r="W186" s="27">
        <f t="shared" si="71"/>
        <v>1.2265158895488071E-3</v>
      </c>
      <c r="X186" s="1">
        <f t="shared" si="59"/>
        <v>9.2598848424065728E-3</v>
      </c>
      <c r="Y186" s="1" t="e">
        <f>X186+#REF!*_xlfn.STDEV.S($W$2:$W$779)</f>
        <v>#REF!</v>
      </c>
      <c r="Z186" s="1" t="e">
        <f>X186-#REF!*_xlfn.STDEV.S($W$2:$W$779)</f>
        <v>#REF!</v>
      </c>
      <c r="AA186" s="2">
        <f t="shared" si="60"/>
        <v>17.064322982562885</v>
      </c>
      <c r="AB186" s="1">
        <f t="shared" si="61"/>
        <v>-1.385620442594126E-3</v>
      </c>
      <c r="AC186" s="1">
        <f t="shared" si="53"/>
        <v>-3.3233566562935473E-3</v>
      </c>
      <c r="AD186" s="1">
        <f t="shared" si="51"/>
        <v>1.9377362136994212E-3</v>
      </c>
      <c r="AE186" s="1">
        <f t="shared" si="54"/>
        <v>1.54982524116244E-3</v>
      </c>
      <c r="AF186" s="1" t="e">
        <f>AE186+#REF!*_xlfn.STDEV.S($AD$2:$AD$779)</f>
        <v>#REF!</v>
      </c>
      <c r="AG186" s="1" t="e">
        <f>AE186-#REF!*_xlfn.STDEV.S($AD$2:$AD$779)</f>
        <v>#REF!</v>
      </c>
      <c r="AH186" s="24">
        <f t="shared" si="48"/>
        <v>-23.770000000000437</v>
      </c>
      <c r="AI186" s="24">
        <f t="shared" si="62"/>
        <v>-5.0299999999999727</v>
      </c>
      <c r="AJ186" s="1">
        <f t="shared" si="63"/>
        <v>1.9377362136994212E-3</v>
      </c>
      <c r="AK186" s="1">
        <f t="shared" si="64"/>
        <v>1.54982524116244E-3</v>
      </c>
      <c r="AL186" s="1" t="e">
        <f>$AK$2+#REF!*_xlfn.STDEV.S(ONE_LAST_QUOTE!$AJ$2:$AJ$779)</f>
        <v>#REF!</v>
      </c>
      <c r="AM186" s="1" t="e">
        <f>$AK$2-#REF!*_xlfn.STDEV.S(ONE_LAST_QUOTE!$AJ$2:$AJ$779)</f>
        <v>#REF!</v>
      </c>
      <c r="AN186" s="27">
        <f t="shared" si="65"/>
        <v>4.7256461232605496</v>
      </c>
      <c r="AO186" s="24">
        <f t="shared" si="66"/>
        <v>-18.740000000000464</v>
      </c>
      <c r="AP186" s="27">
        <f t="shared" si="67"/>
        <v>-3.8484704370181109</v>
      </c>
      <c r="AQ186" s="27" t="e">
        <f>$AP$2+#REF!*_xlfn.STDEV.S(ONE_LAST_QUOTE!$AO$2:$AO$779)</f>
        <v>#REF!</v>
      </c>
      <c r="AR186" s="27" t="e">
        <f>$AP$2-#REF!*_xlfn.STDEV.S(ONE_LAST_QUOTE!$AO$2:$AO$779)</f>
        <v>#REF!</v>
      </c>
      <c r="AT186" s="24"/>
    </row>
    <row r="187" spans="1:46" x14ac:dyDescent="0.3">
      <c r="A187" s="5">
        <v>44349</v>
      </c>
      <c r="B187" s="25">
        <v>679.2</v>
      </c>
      <c r="C187" s="25">
        <v>683.75</v>
      </c>
      <c r="D187" s="25">
        <v>1.64</v>
      </c>
      <c r="E187" s="25">
        <f t="shared" si="55"/>
        <v>682.11</v>
      </c>
      <c r="F187" s="25">
        <f t="shared" si="52"/>
        <v>-2.9099999999999682</v>
      </c>
      <c r="G187" s="25">
        <v>1326.75</v>
      </c>
      <c r="H187" s="25">
        <v>1502.25</v>
      </c>
      <c r="I187" s="26">
        <v>1510.86</v>
      </c>
      <c r="J187" s="27">
        <f t="shared" si="49"/>
        <v>-8.6099999999999</v>
      </c>
      <c r="K187" s="25">
        <v>17102</v>
      </c>
      <c r="L187" s="25">
        <v>17165.04</v>
      </c>
      <c r="M187" s="25">
        <v>7.419999999999999</v>
      </c>
      <c r="N187" s="25">
        <f t="shared" si="50"/>
        <v>17157.620000000003</v>
      </c>
      <c r="O187" s="25">
        <f t="shared" si="56"/>
        <v>-55.620000000002619</v>
      </c>
      <c r="P187" s="27">
        <v>27.667999999999999</v>
      </c>
      <c r="Q187" s="25">
        <v>595</v>
      </c>
      <c r="R187" s="2">
        <f t="shared" si="68"/>
        <v>138.55199446622092</v>
      </c>
      <c r="S187" s="2">
        <f t="shared" si="57"/>
        <v>139.06326231907622</v>
      </c>
      <c r="T187" s="2">
        <f t="shared" si="58"/>
        <v>138.34176106914194</v>
      </c>
      <c r="U187" s="2">
        <f t="shared" si="69"/>
        <v>94.131255741162818</v>
      </c>
      <c r="V187" s="2">
        <f t="shared" si="70"/>
        <v>143.37349397590384</v>
      </c>
      <c r="W187" s="27">
        <f t="shared" si="71"/>
        <v>3.6900793440397539E-3</v>
      </c>
      <c r="X187" s="1">
        <f t="shared" si="59"/>
        <v>9.2598848424065728E-3</v>
      </c>
      <c r="Y187" s="1" t="e">
        <f>X187+#REF!*_xlfn.STDEV.S($W$2:$W$779)</f>
        <v>#REF!</v>
      </c>
      <c r="Z187" s="1" t="e">
        <f>X187-#REF!*_xlfn.STDEV.S($W$2:$W$779)</f>
        <v>#REF!</v>
      </c>
      <c r="AA187" s="2">
        <f t="shared" si="60"/>
        <v>51.126785285529763</v>
      </c>
      <c r="AB187" s="1">
        <f t="shared" si="61"/>
        <v>-3.2417083488270873E-3</v>
      </c>
      <c r="AC187" s="1">
        <f t="shared" si="53"/>
        <v>-5.698741114332169E-3</v>
      </c>
      <c r="AD187" s="1">
        <f t="shared" si="51"/>
        <v>2.4570327655050817E-3</v>
      </c>
      <c r="AE187" s="1">
        <f t="shared" si="54"/>
        <v>1.54982524116244E-3</v>
      </c>
      <c r="AF187" s="1" t="e">
        <f>AE187+#REF!*_xlfn.STDEV.S($AD$2:$AD$779)</f>
        <v>#REF!</v>
      </c>
      <c r="AG187" s="1" t="e">
        <f>AE187-#REF!*_xlfn.STDEV.S($AD$2:$AD$779)</f>
        <v>#REF!</v>
      </c>
      <c r="AH187" s="24">
        <f t="shared" si="48"/>
        <v>-55.620000000002619</v>
      </c>
      <c r="AI187" s="24">
        <f t="shared" si="62"/>
        <v>-8.6099999999999</v>
      </c>
      <c r="AJ187" s="1">
        <f t="shared" si="63"/>
        <v>2.4570327655050817E-3</v>
      </c>
      <c r="AK187" s="1">
        <f t="shared" si="64"/>
        <v>1.54982524116244E-3</v>
      </c>
      <c r="AL187" s="1" t="e">
        <f>$AK$2+#REF!*_xlfn.STDEV.S(ONE_LAST_QUOTE!$AJ$2:$AJ$779)</f>
        <v>#REF!</v>
      </c>
      <c r="AM187" s="1" t="e">
        <f>$AK$2-#REF!*_xlfn.STDEV.S(ONE_LAST_QUOTE!$AJ$2:$AJ$779)</f>
        <v>#REF!</v>
      </c>
      <c r="AN187" s="27">
        <f t="shared" si="65"/>
        <v>6.4599303135892292</v>
      </c>
      <c r="AO187" s="24">
        <f t="shared" si="66"/>
        <v>-47.010000000002719</v>
      </c>
      <c r="AP187" s="27">
        <f t="shared" si="67"/>
        <v>-3.8484704370181109</v>
      </c>
      <c r="AQ187" s="27" t="e">
        <f>$AP$2+#REF!*_xlfn.STDEV.S(ONE_LAST_QUOTE!$AO$2:$AO$779)</f>
        <v>#REF!</v>
      </c>
      <c r="AR187" s="27" t="e">
        <f>$AP$2-#REF!*_xlfn.STDEV.S(ONE_LAST_QUOTE!$AO$2:$AO$779)</f>
        <v>#REF!</v>
      </c>
      <c r="AT187" s="24"/>
    </row>
    <row r="188" spans="1:46" x14ac:dyDescent="0.3">
      <c r="A188" s="5">
        <v>44350</v>
      </c>
      <c r="B188" s="25">
        <v>682</v>
      </c>
      <c r="C188" s="25">
        <v>686.1</v>
      </c>
      <c r="D188" s="25">
        <v>1.5599999999999998</v>
      </c>
      <c r="E188" s="25">
        <f t="shared" si="55"/>
        <v>684.54000000000008</v>
      </c>
      <c r="F188" s="25">
        <f t="shared" si="52"/>
        <v>-2.5400000000000773</v>
      </c>
      <c r="G188" s="25">
        <v>1337</v>
      </c>
      <c r="H188" s="25">
        <v>1511.75</v>
      </c>
      <c r="I188" s="26">
        <v>1518.16</v>
      </c>
      <c r="J188" s="27">
        <f t="shared" si="49"/>
        <v>-6.4100000000000819</v>
      </c>
      <c r="K188" s="25">
        <v>17226</v>
      </c>
      <c r="L188" s="25">
        <v>17246.16</v>
      </c>
      <c r="M188" s="25">
        <v>7.419999999999999</v>
      </c>
      <c r="N188" s="25">
        <f t="shared" si="50"/>
        <v>17238.740000000002</v>
      </c>
      <c r="O188" s="25">
        <f t="shared" si="56"/>
        <v>-12.740000000001601</v>
      </c>
      <c r="P188" s="27">
        <v>27.704999999999998</v>
      </c>
      <c r="Q188" s="25">
        <v>596</v>
      </c>
      <c r="R188" s="2">
        <f t="shared" si="68"/>
        <v>139.42817615863504</v>
      </c>
      <c r="S188" s="2">
        <f t="shared" si="57"/>
        <v>140.07155635062605</v>
      </c>
      <c r="T188" s="2">
        <f t="shared" si="58"/>
        <v>139.63655020849527</v>
      </c>
      <c r="U188" s="2">
        <f t="shared" si="69"/>
        <v>94.257136052801627</v>
      </c>
      <c r="V188" s="2">
        <f t="shared" si="70"/>
        <v>143.61445783132552</v>
      </c>
      <c r="W188" s="27">
        <f t="shared" si="71"/>
        <v>4.6144201962379228E-3</v>
      </c>
      <c r="X188" s="1">
        <f t="shared" si="59"/>
        <v>9.2598848424065728E-3</v>
      </c>
      <c r="Y188" s="1" t="e">
        <f>X188+#REF!*_xlfn.STDEV.S($W$2:$W$779)</f>
        <v>#REF!</v>
      </c>
      <c r="Z188" s="1" t="e">
        <f>X188-#REF!*_xlfn.STDEV.S($W$2:$W$779)</f>
        <v>#REF!</v>
      </c>
      <c r="AA188" s="2">
        <f t="shared" si="60"/>
        <v>64.338019199101382</v>
      </c>
      <c r="AB188" s="1">
        <f t="shared" si="61"/>
        <v>-7.390331311918156E-4</v>
      </c>
      <c r="AC188" s="1">
        <f t="shared" si="53"/>
        <v>-4.2222163671813782E-3</v>
      </c>
      <c r="AD188" s="1">
        <f t="shared" si="51"/>
        <v>3.4831832359895625E-3</v>
      </c>
      <c r="AE188" s="1">
        <f t="shared" si="54"/>
        <v>1.54982524116244E-3</v>
      </c>
      <c r="AF188" s="1" t="e">
        <f>AE188+#REF!*_xlfn.STDEV.S($AD$2:$AD$779)</f>
        <v>#REF!</v>
      </c>
      <c r="AG188" s="1" t="e">
        <f>AE188-#REF!*_xlfn.STDEV.S($AD$2:$AD$779)</f>
        <v>#REF!</v>
      </c>
      <c r="AH188" s="24">
        <f t="shared" si="48"/>
        <v>-12.740000000001601</v>
      </c>
      <c r="AI188" s="24">
        <f t="shared" si="62"/>
        <v>-6.4100000000000819</v>
      </c>
      <c r="AJ188" s="1">
        <f t="shared" si="63"/>
        <v>3.4831832359895625E-3</v>
      </c>
      <c r="AK188" s="1">
        <f t="shared" si="64"/>
        <v>1.54982524116244E-3</v>
      </c>
      <c r="AL188" s="1" t="e">
        <f>$AK$2+#REF!*_xlfn.STDEV.S(ONE_LAST_QUOTE!$AJ$2:$AJ$779)</f>
        <v>#REF!</v>
      </c>
      <c r="AM188" s="1" t="e">
        <f>$AK$2-#REF!*_xlfn.STDEV.S(ONE_LAST_QUOTE!$AJ$2:$AJ$779)</f>
        <v>#REF!</v>
      </c>
      <c r="AN188" s="27">
        <f t="shared" si="65"/>
        <v>1.9875195007802555</v>
      </c>
      <c r="AO188" s="24">
        <f t="shared" si="66"/>
        <v>-6.3300000000015189</v>
      </c>
      <c r="AP188" s="27">
        <f t="shared" si="67"/>
        <v>-3.8484704370181109</v>
      </c>
      <c r="AQ188" s="27" t="e">
        <f>$AP$2+#REF!*_xlfn.STDEV.S(ONE_LAST_QUOTE!$AO$2:$AO$779)</f>
        <v>#REF!</v>
      </c>
      <c r="AR188" s="27" t="e">
        <f>$AP$2-#REF!*_xlfn.STDEV.S(ONE_LAST_QUOTE!$AO$2:$AO$779)</f>
        <v>#REF!</v>
      </c>
      <c r="AT188" s="24"/>
    </row>
    <row r="189" spans="1:46" x14ac:dyDescent="0.3">
      <c r="A189" s="5">
        <v>44351</v>
      </c>
      <c r="B189" s="25">
        <v>678</v>
      </c>
      <c r="C189" s="25">
        <v>683.04</v>
      </c>
      <c r="D189" s="25">
        <v>1.5599999999999998</v>
      </c>
      <c r="E189" s="25">
        <f t="shared" si="55"/>
        <v>681.48</v>
      </c>
      <c r="F189" s="25">
        <f t="shared" si="52"/>
        <v>-3.4800000000000182</v>
      </c>
      <c r="G189" s="25">
        <v>1326.25</v>
      </c>
      <c r="H189" s="25">
        <v>1500.5</v>
      </c>
      <c r="I189" s="26">
        <v>1508.86</v>
      </c>
      <c r="J189" s="27">
        <f t="shared" si="49"/>
        <v>-8.3599999999999</v>
      </c>
      <c r="K189" s="25">
        <v>17103</v>
      </c>
      <c r="L189" s="25">
        <v>17147.41</v>
      </c>
      <c r="M189" s="25">
        <v>5.9799999999999986</v>
      </c>
      <c r="N189" s="25">
        <f t="shared" si="50"/>
        <v>17141.43</v>
      </c>
      <c r="O189" s="25">
        <f t="shared" si="56"/>
        <v>-38.430000000000291</v>
      </c>
      <c r="P189" s="27">
        <v>27.536000000000001</v>
      </c>
      <c r="Q189" s="25">
        <v>595</v>
      </c>
      <c r="R189" s="2">
        <f t="shared" si="68"/>
        <v>138.39059257551307</v>
      </c>
      <c r="S189" s="2">
        <f t="shared" si="57"/>
        <v>139.07139372255645</v>
      </c>
      <c r="T189" s="2">
        <f t="shared" si="58"/>
        <v>139.25002229578368</v>
      </c>
      <c r="U189" s="2">
        <f t="shared" si="69"/>
        <v>93.682169223964834</v>
      </c>
      <c r="V189" s="2">
        <f t="shared" si="70"/>
        <v>143.37349397590384</v>
      </c>
      <c r="W189" s="27">
        <f t="shared" si="71"/>
        <v>4.9194178186056092E-3</v>
      </c>
      <c r="X189" s="1">
        <f t="shared" si="59"/>
        <v>9.2598848424065728E-3</v>
      </c>
      <c r="Y189" s="1" t="e">
        <f>X189+#REF!*_xlfn.STDEV.S($W$2:$W$779)</f>
        <v>#REF!</v>
      </c>
      <c r="Z189" s="1" t="e">
        <f>X189-#REF!*_xlfn.STDEV.S($W$2:$W$779)</f>
        <v>#REF!</v>
      </c>
      <c r="AA189" s="2">
        <f t="shared" si="60"/>
        <v>68.080114704338257</v>
      </c>
      <c r="AB189" s="1">
        <f t="shared" si="61"/>
        <v>-2.2419366412253991E-3</v>
      </c>
      <c r="AC189" s="1">
        <f t="shared" si="53"/>
        <v>-5.5406068157416201E-3</v>
      </c>
      <c r="AD189" s="1">
        <f t="shared" si="51"/>
        <v>3.298670174516221E-3</v>
      </c>
      <c r="AE189" s="1">
        <f t="shared" si="54"/>
        <v>1.54982524116244E-3</v>
      </c>
      <c r="AF189" s="1" t="e">
        <f>AE189+#REF!*_xlfn.STDEV.S($AD$2:$AD$779)</f>
        <v>#REF!</v>
      </c>
      <c r="AG189" s="1" t="e">
        <f>AE189-#REF!*_xlfn.STDEV.S($AD$2:$AD$779)</f>
        <v>#REF!</v>
      </c>
      <c r="AH189" s="24">
        <f t="shared" si="48"/>
        <v>-38.430000000000291</v>
      </c>
      <c r="AI189" s="24">
        <f t="shared" si="62"/>
        <v>-8.3599999999999</v>
      </c>
      <c r="AJ189" s="1">
        <f t="shared" si="63"/>
        <v>3.298670174516221E-3</v>
      </c>
      <c r="AK189" s="1">
        <f t="shared" si="64"/>
        <v>1.54982524116244E-3</v>
      </c>
      <c r="AL189" s="1" t="e">
        <f>$AK$2+#REF!*_xlfn.STDEV.S(ONE_LAST_QUOTE!$AJ$2:$AJ$779)</f>
        <v>#REF!</v>
      </c>
      <c r="AM189" s="1" t="e">
        <f>$AK$2-#REF!*_xlfn.STDEV.S(ONE_LAST_QUOTE!$AJ$2:$AJ$779)</f>
        <v>#REF!</v>
      </c>
      <c r="AN189" s="27">
        <f t="shared" si="65"/>
        <v>4.5968899521531998</v>
      </c>
      <c r="AO189" s="24">
        <f t="shared" si="66"/>
        <v>-30.070000000000391</v>
      </c>
      <c r="AP189" s="27">
        <f t="shared" si="67"/>
        <v>-3.8484704370181109</v>
      </c>
      <c r="AQ189" s="27" t="e">
        <f>$AP$2+#REF!*_xlfn.STDEV.S(ONE_LAST_QUOTE!$AO$2:$AO$779)</f>
        <v>#REF!</v>
      </c>
      <c r="AR189" s="27" t="e">
        <f>$AP$2-#REF!*_xlfn.STDEV.S(ONE_LAST_QUOTE!$AO$2:$AO$779)</f>
        <v>#REF!</v>
      </c>
      <c r="AT189" s="24"/>
    </row>
    <row r="190" spans="1:46" x14ac:dyDescent="0.3">
      <c r="A190" s="5">
        <v>44354</v>
      </c>
      <c r="B190" s="25">
        <v>681.7</v>
      </c>
      <c r="C190" s="25">
        <v>680.35</v>
      </c>
      <c r="D190" s="25">
        <v>1.5599999999999998</v>
      </c>
      <c r="E190" s="25">
        <f t="shared" si="55"/>
        <v>678.79000000000008</v>
      </c>
      <c r="F190" s="25">
        <f t="shared" si="52"/>
        <v>2.9099999999999682</v>
      </c>
      <c r="G190" s="25">
        <v>1327</v>
      </c>
      <c r="H190" s="25">
        <v>1501.75</v>
      </c>
      <c r="I190" s="26">
        <v>1504.82</v>
      </c>
      <c r="J190" s="27">
        <f t="shared" si="49"/>
        <v>-3.0699999999999363</v>
      </c>
      <c r="K190" s="25">
        <v>17090</v>
      </c>
      <c r="L190" s="25">
        <v>17083.91</v>
      </c>
      <c r="M190" s="25">
        <v>5.9799999999999986</v>
      </c>
      <c r="N190" s="25">
        <f t="shared" si="50"/>
        <v>17077.93</v>
      </c>
      <c r="O190" s="25">
        <f t="shared" si="56"/>
        <v>12.069999999999709</v>
      </c>
      <c r="P190" s="27">
        <v>27.709</v>
      </c>
      <c r="Q190" s="25">
        <v>592</v>
      </c>
      <c r="R190" s="2">
        <f t="shared" si="68"/>
        <v>138.50587964030441</v>
      </c>
      <c r="S190" s="2">
        <f t="shared" si="57"/>
        <v>138.96568547731331</v>
      </c>
      <c r="T190" s="2">
        <f t="shared" si="58"/>
        <v>139.83033790658808</v>
      </c>
      <c r="U190" s="2">
        <f t="shared" si="69"/>
        <v>94.270744735140951</v>
      </c>
      <c r="V190" s="2">
        <f t="shared" si="70"/>
        <v>142.65060240963879</v>
      </c>
      <c r="W190" s="27">
        <f t="shared" si="71"/>
        <v>3.3197568089022855E-3</v>
      </c>
      <c r="X190" s="1">
        <f t="shared" si="59"/>
        <v>9.2598848424065728E-3</v>
      </c>
      <c r="Y190" s="1" t="e">
        <f>X190+#REF!*_xlfn.STDEV.S($W$2:$W$779)</f>
        <v>#REF!</v>
      </c>
      <c r="Z190" s="1" t="e">
        <f>X190-#REF!*_xlfn.STDEV.S($W$2:$W$779)</f>
        <v>#REF!</v>
      </c>
      <c r="AA190" s="2">
        <f t="shared" si="60"/>
        <v>45.980583700890065</v>
      </c>
      <c r="AB190" s="1">
        <f t="shared" si="61"/>
        <v>7.0676012842304126E-4</v>
      </c>
      <c r="AC190" s="1">
        <f t="shared" si="53"/>
        <v>-2.0401111096343327E-3</v>
      </c>
      <c r="AD190" s="1">
        <f t="shared" si="51"/>
        <v>2.7468712380573738E-3</v>
      </c>
      <c r="AE190" s="1">
        <f t="shared" si="54"/>
        <v>1.54982524116244E-3</v>
      </c>
      <c r="AF190" s="1" t="e">
        <f>AE190+#REF!*_xlfn.STDEV.S($AD$2:$AD$779)</f>
        <v>#REF!</v>
      </c>
      <c r="AG190" s="1" t="e">
        <f>AE190-#REF!*_xlfn.STDEV.S($AD$2:$AD$779)</f>
        <v>#REF!</v>
      </c>
      <c r="AH190" s="24">
        <f t="shared" ref="AH190:AH252" si="72">K190-N190</f>
        <v>12.069999999999709</v>
      </c>
      <c r="AI190" s="24">
        <f t="shared" si="62"/>
        <v>-3.0699999999999363</v>
      </c>
      <c r="AJ190" s="1">
        <f t="shared" si="63"/>
        <v>2.7468712380573738E-3</v>
      </c>
      <c r="AK190" s="1">
        <f t="shared" si="64"/>
        <v>1.54982524116244E-3</v>
      </c>
      <c r="AL190" s="1" t="e">
        <f>$AK$2+#REF!*_xlfn.STDEV.S(ONE_LAST_QUOTE!$AJ$2:$AJ$779)</f>
        <v>#REF!</v>
      </c>
      <c r="AM190" s="1" t="e">
        <f>$AK$2-#REF!*_xlfn.STDEV.S(ONE_LAST_QUOTE!$AJ$2:$AJ$779)</f>
        <v>#REF!</v>
      </c>
      <c r="AN190" s="27">
        <f t="shared" si="65"/>
        <v>-3.9315960912051984</v>
      </c>
      <c r="AO190" s="24">
        <f t="shared" si="66"/>
        <v>15.139999999999645</v>
      </c>
      <c r="AP190" s="27">
        <f t="shared" si="67"/>
        <v>-3.8484704370181109</v>
      </c>
      <c r="AQ190" s="27" t="e">
        <f>$AP$2+#REF!*_xlfn.STDEV.S(ONE_LAST_QUOTE!$AO$2:$AO$779)</f>
        <v>#REF!</v>
      </c>
      <c r="AR190" s="27" t="e">
        <f>$AP$2-#REF!*_xlfn.STDEV.S(ONE_LAST_QUOTE!$AO$2:$AO$779)</f>
        <v>#REF!</v>
      </c>
      <c r="AT190" s="24"/>
    </row>
    <row r="191" spans="1:46" x14ac:dyDescent="0.3">
      <c r="A191" s="5">
        <v>44355</v>
      </c>
      <c r="B191" s="25">
        <v>676.7</v>
      </c>
      <c r="C191" s="25">
        <v>678.84</v>
      </c>
      <c r="D191" s="25">
        <v>1.5599999999999998</v>
      </c>
      <c r="E191" s="25">
        <f t="shared" si="55"/>
        <v>677.28000000000009</v>
      </c>
      <c r="F191" s="25">
        <f t="shared" si="52"/>
        <v>-0.58000000000004093</v>
      </c>
      <c r="G191" s="25">
        <v>1327</v>
      </c>
      <c r="H191" s="25">
        <v>1501.25</v>
      </c>
      <c r="I191" s="26">
        <v>1503.3</v>
      </c>
      <c r="J191" s="27">
        <f t="shared" ref="J191:J253" si="73">(H191-I191)</f>
        <v>-2.0499999999999545</v>
      </c>
      <c r="K191" s="25">
        <v>17090</v>
      </c>
      <c r="L191" s="25">
        <v>17076.21</v>
      </c>
      <c r="M191" s="25">
        <v>5.7399999999999984</v>
      </c>
      <c r="N191" s="25">
        <f t="shared" ref="N191:N253" si="74">L191-M191</f>
        <v>17070.469999999998</v>
      </c>
      <c r="O191" s="25">
        <f t="shared" si="56"/>
        <v>19.530000000002474</v>
      </c>
      <c r="P191" s="27">
        <v>27.696000000000002</v>
      </c>
      <c r="Q191" s="25">
        <v>589</v>
      </c>
      <c r="R191" s="2">
        <f t="shared" si="68"/>
        <v>138.45976481438788</v>
      </c>
      <c r="S191" s="2">
        <f t="shared" si="57"/>
        <v>138.96568547731331</v>
      </c>
      <c r="T191" s="2">
        <f t="shared" si="58"/>
        <v>137.9464271123631</v>
      </c>
      <c r="U191" s="2">
        <f t="shared" si="69"/>
        <v>94.22651651753813</v>
      </c>
      <c r="V191" s="2">
        <f t="shared" si="70"/>
        <v>141.92771084337375</v>
      </c>
      <c r="W191" s="27">
        <f t="shared" si="71"/>
        <v>3.6539182599626407E-3</v>
      </c>
      <c r="X191" s="1">
        <f t="shared" si="59"/>
        <v>9.2598848424065728E-3</v>
      </c>
      <c r="Y191" s="1" t="e">
        <f>X191+#REF!*_xlfn.STDEV.S($W$2:$W$779)</f>
        <v>#REF!</v>
      </c>
      <c r="Z191" s="1" t="e">
        <f>X191-#REF!*_xlfn.STDEV.S($W$2:$W$779)</f>
        <v>#REF!</v>
      </c>
      <c r="AA191" s="2">
        <f t="shared" si="60"/>
        <v>50.592066292543336</v>
      </c>
      <c r="AB191" s="1">
        <f t="shared" si="61"/>
        <v>1.1440809772667348E-3</v>
      </c>
      <c r="AC191" s="1">
        <f t="shared" si="53"/>
        <v>-1.3636666001463145E-3</v>
      </c>
      <c r="AD191" s="1">
        <f t="shared" ref="AD191:AD253" si="75">AB191-AC191</f>
        <v>2.5077475774130491E-3</v>
      </c>
      <c r="AE191" s="1">
        <f t="shared" si="54"/>
        <v>1.54982524116244E-3</v>
      </c>
      <c r="AF191" s="1" t="e">
        <f>AE191+#REF!*_xlfn.STDEV.S($AD$2:$AD$779)</f>
        <v>#REF!</v>
      </c>
      <c r="AG191" s="1" t="e">
        <f>AE191-#REF!*_xlfn.STDEV.S($AD$2:$AD$779)</f>
        <v>#REF!</v>
      </c>
      <c r="AH191" s="24">
        <f t="shared" si="72"/>
        <v>19.530000000002474</v>
      </c>
      <c r="AI191" s="24">
        <f t="shared" si="62"/>
        <v>-2.0499999999999545</v>
      </c>
      <c r="AJ191" s="1">
        <f t="shared" si="63"/>
        <v>2.5077475774130491E-3</v>
      </c>
      <c r="AK191" s="1">
        <f t="shared" si="64"/>
        <v>1.54982524116244E-3</v>
      </c>
      <c r="AL191" s="1" t="e">
        <f>$AK$2+#REF!*_xlfn.STDEV.S(ONE_LAST_QUOTE!$AJ$2:$AJ$779)</f>
        <v>#REF!</v>
      </c>
      <c r="AM191" s="1" t="e">
        <f>$AK$2-#REF!*_xlfn.STDEV.S(ONE_LAST_QUOTE!$AJ$2:$AJ$779)</f>
        <v>#REF!</v>
      </c>
      <c r="AN191" s="27">
        <f t="shared" si="65"/>
        <v>-9.5268292682941009</v>
      </c>
      <c r="AO191" s="24">
        <f t="shared" si="66"/>
        <v>21.580000000002428</v>
      </c>
      <c r="AP191" s="27">
        <f t="shared" si="67"/>
        <v>-3.8484704370181109</v>
      </c>
      <c r="AQ191" s="27" t="e">
        <f>$AP$2+#REF!*_xlfn.STDEV.S(ONE_LAST_QUOTE!$AO$2:$AO$779)</f>
        <v>#REF!</v>
      </c>
      <c r="AR191" s="27" t="e">
        <f>$AP$2-#REF!*_xlfn.STDEV.S(ONE_LAST_QUOTE!$AO$2:$AO$779)</f>
        <v>#REF!</v>
      </c>
      <c r="AT191" s="24"/>
    </row>
    <row r="192" spans="1:46" x14ac:dyDescent="0.3">
      <c r="A192" s="5">
        <v>44356</v>
      </c>
      <c r="B192" s="25">
        <v>671.6</v>
      </c>
      <c r="C192" s="25">
        <v>674.3</v>
      </c>
      <c r="D192" s="25">
        <v>1.5599999999999998</v>
      </c>
      <c r="E192" s="25">
        <f t="shared" si="55"/>
        <v>672.74</v>
      </c>
      <c r="F192" s="25">
        <f t="shared" si="52"/>
        <v>-1.1399999999999864</v>
      </c>
      <c r="G192" s="25">
        <v>1314.25</v>
      </c>
      <c r="H192" s="25">
        <v>1492</v>
      </c>
      <c r="I192" s="26">
        <v>1492</v>
      </c>
      <c r="J192" s="27">
        <f t="shared" si="73"/>
        <v>0</v>
      </c>
      <c r="K192" s="25">
        <v>16959</v>
      </c>
      <c r="L192" s="25">
        <v>16966.22</v>
      </c>
      <c r="M192" s="25">
        <v>3.9099999999999984</v>
      </c>
      <c r="N192" s="25">
        <f t="shared" si="74"/>
        <v>16962.310000000001</v>
      </c>
      <c r="O192" s="25">
        <f t="shared" si="56"/>
        <v>-3.3100000000013097</v>
      </c>
      <c r="P192" s="27">
        <v>27.707999999999998</v>
      </c>
      <c r="Q192" s="25">
        <v>586</v>
      </c>
      <c r="R192" s="2">
        <f t="shared" si="68"/>
        <v>137.60664053493204</v>
      </c>
      <c r="S192" s="2">
        <f t="shared" si="57"/>
        <v>137.90047162140178</v>
      </c>
      <c r="T192" s="2">
        <f t="shared" si="58"/>
        <v>137.91836022840789</v>
      </c>
      <c r="U192" s="2">
        <f t="shared" si="69"/>
        <v>94.267342564556117</v>
      </c>
      <c r="V192" s="2">
        <f t="shared" si="70"/>
        <v>141.20481927710867</v>
      </c>
      <c r="W192" s="27">
        <f t="shared" si="71"/>
        <v>2.1352972889061572E-3</v>
      </c>
      <c r="X192" s="1">
        <f t="shared" si="59"/>
        <v>9.2598848424065728E-3</v>
      </c>
      <c r="Y192" s="1" t="e">
        <f>X192+#REF!*_xlfn.STDEV.S($W$2:$W$779)</f>
        <v>#REF!</v>
      </c>
      <c r="Z192" s="1" t="e">
        <f>X192-#REF!*_xlfn.STDEV.S($W$2:$W$779)</f>
        <v>#REF!</v>
      </c>
      <c r="AA192" s="2">
        <f t="shared" si="60"/>
        <v>29.38310864697371</v>
      </c>
      <c r="AB192" s="1">
        <f t="shared" si="61"/>
        <v>-1.9513851592155252E-4</v>
      </c>
      <c r="AC192" s="1">
        <f t="shared" si="53"/>
        <v>0</v>
      </c>
      <c r="AD192" s="1">
        <f t="shared" si="75"/>
        <v>-1.9513851592155252E-4</v>
      </c>
      <c r="AE192" s="1">
        <f t="shared" si="54"/>
        <v>1.54982524116244E-3</v>
      </c>
      <c r="AF192" s="1" t="e">
        <f>AE192+#REF!*_xlfn.STDEV.S($AD$2:$AD$779)</f>
        <v>#REF!</v>
      </c>
      <c r="AG192" s="1" t="e">
        <f>AE192-#REF!*_xlfn.STDEV.S($AD$2:$AD$779)</f>
        <v>#REF!</v>
      </c>
      <c r="AH192" s="24">
        <f t="shared" si="72"/>
        <v>-3.3100000000013097</v>
      </c>
      <c r="AI192" s="24">
        <f t="shared" si="62"/>
        <v>0</v>
      </c>
      <c r="AJ192" s="1">
        <f t="shared" si="63"/>
        <v>-1.9513851592155252E-4</v>
      </c>
      <c r="AK192" s="1">
        <f t="shared" si="64"/>
        <v>1.54982524116244E-3</v>
      </c>
      <c r="AL192" s="1" t="e">
        <f>$AK$2+#REF!*_xlfn.STDEV.S(ONE_LAST_QUOTE!$AJ$2:$AJ$779)</f>
        <v>#REF!</v>
      </c>
      <c r="AM192" s="1" t="e">
        <f>$AK$2-#REF!*_xlfn.STDEV.S(ONE_LAST_QUOTE!$AJ$2:$AJ$779)</f>
        <v>#REF!</v>
      </c>
      <c r="AN192" s="27" t="e">
        <f t="shared" si="65"/>
        <v>#DIV/0!</v>
      </c>
      <c r="AO192" s="24">
        <f t="shared" si="66"/>
        <v>-3.3100000000013097</v>
      </c>
      <c r="AP192" s="27">
        <f t="shared" si="67"/>
        <v>-3.8484704370181109</v>
      </c>
      <c r="AQ192" s="27" t="e">
        <f>$AP$2+#REF!*_xlfn.STDEV.S(ONE_LAST_QUOTE!$AO$2:$AO$779)</f>
        <v>#REF!</v>
      </c>
      <c r="AR192" s="27" t="e">
        <f>$AP$2-#REF!*_xlfn.STDEV.S(ONE_LAST_QUOTE!$AO$2:$AO$779)</f>
        <v>#REF!</v>
      </c>
      <c r="AT192" s="24"/>
    </row>
    <row r="193" spans="1:46" x14ac:dyDescent="0.3">
      <c r="A193" s="5">
        <v>44357</v>
      </c>
      <c r="B193" s="25">
        <v>680.9</v>
      </c>
      <c r="C193" s="25">
        <v>684.26</v>
      </c>
      <c r="D193" s="25">
        <v>1.5599999999999998</v>
      </c>
      <c r="E193" s="25">
        <f t="shared" si="55"/>
        <v>682.7</v>
      </c>
      <c r="F193" s="25">
        <f t="shared" si="52"/>
        <v>-1.8000000000000682</v>
      </c>
      <c r="G193" s="25">
        <v>1331.75</v>
      </c>
      <c r="H193" s="25">
        <v>1507</v>
      </c>
      <c r="I193" s="26">
        <v>1509.29</v>
      </c>
      <c r="J193" s="27">
        <f t="shared" si="73"/>
        <v>-2.2899999999999636</v>
      </c>
      <c r="K193" s="25">
        <v>17157</v>
      </c>
      <c r="L193" s="25">
        <v>17159.22</v>
      </c>
      <c r="M193" s="25">
        <v>1.7399999999999984</v>
      </c>
      <c r="N193" s="25">
        <f t="shared" si="74"/>
        <v>17157.48</v>
      </c>
      <c r="O193" s="25">
        <f t="shared" si="56"/>
        <v>-0.47999999999956344</v>
      </c>
      <c r="P193" s="27">
        <v>27.667000000000002</v>
      </c>
      <c r="Q193" s="25">
        <v>599</v>
      </c>
      <c r="R193" s="2">
        <f t="shared" si="68"/>
        <v>138.99008531242799</v>
      </c>
      <c r="S193" s="2">
        <f t="shared" si="57"/>
        <v>139.51048951048944</v>
      </c>
      <c r="T193" s="2">
        <f t="shared" si="58"/>
        <v>139.81005230347301</v>
      </c>
      <c r="U193" s="2">
        <f t="shared" si="69"/>
        <v>94.127853570577969</v>
      </c>
      <c r="V193" s="2">
        <f t="shared" si="70"/>
        <v>144.3373493975906</v>
      </c>
      <c r="W193" s="27">
        <f t="shared" si="71"/>
        <v>3.7441821615669113E-3</v>
      </c>
      <c r="X193" s="1">
        <f t="shared" si="59"/>
        <v>9.2598848424065728E-3</v>
      </c>
      <c r="Y193" s="1" t="e">
        <f>X193+#REF!*_xlfn.STDEV.S($W$2:$W$779)</f>
        <v>#REF!</v>
      </c>
      <c r="Z193" s="1" t="e">
        <f>X193-#REF!*_xlfn.STDEV.S($W$2:$W$779)</f>
        <v>#REF!</v>
      </c>
      <c r="AA193" s="2">
        <f t="shared" si="60"/>
        <v>52.0404198061442</v>
      </c>
      <c r="AB193" s="1">
        <f t="shared" si="61"/>
        <v>-2.7976136355663154E-5</v>
      </c>
      <c r="AC193" s="1">
        <f t="shared" si="53"/>
        <v>-1.5172697095985289E-3</v>
      </c>
      <c r="AD193" s="1">
        <f t="shared" si="75"/>
        <v>1.4892935732428658E-3</v>
      </c>
      <c r="AE193" s="1">
        <f t="shared" si="54"/>
        <v>1.54982524116244E-3</v>
      </c>
      <c r="AF193" s="1" t="e">
        <f>AE193+#REF!*_xlfn.STDEV.S($AD$2:$AD$779)</f>
        <v>#REF!</v>
      </c>
      <c r="AG193" s="1" t="e">
        <f>AE193-#REF!*_xlfn.STDEV.S($AD$2:$AD$779)</f>
        <v>#REF!</v>
      </c>
      <c r="AH193" s="24">
        <f t="shared" si="72"/>
        <v>-0.47999999999956344</v>
      </c>
      <c r="AI193" s="24">
        <f t="shared" si="62"/>
        <v>-2.2899999999999636</v>
      </c>
      <c r="AJ193" s="1">
        <f t="shared" si="63"/>
        <v>1.4892935732428658E-3</v>
      </c>
      <c r="AK193" s="1">
        <f t="shared" si="64"/>
        <v>1.54982524116244E-3</v>
      </c>
      <c r="AL193" s="1" t="e">
        <f>$AK$2+#REF!*_xlfn.STDEV.S(ONE_LAST_QUOTE!$AJ$2:$AJ$779)</f>
        <v>#REF!</v>
      </c>
      <c r="AM193" s="1" t="e">
        <f>$AK$2-#REF!*_xlfn.STDEV.S(ONE_LAST_QUOTE!$AJ$2:$AJ$779)</f>
        <v>#REF!</v>
      </c>
      <c r="AN193" s="27">
        <f t="shared" si="65"/>
        <v>0.20960698689937601</v>
      </c>
      <c r="AO193" s="24">
        <f t="shared" si="66"/>
        <v>1.8100000000004002</v>
      </c>
      <c r="AP193" s="27">
        <f t="shared" si="67"/>
        <v>-3.8484704370181109</v>
      </c>
      <c r="AQ193" s="27" t="e">
        <f>$AP$2+#REF!*_xlfn.STDEV.S(ONE_LAST_QUOTE!$AO$2:$AO$779)</f>
        <v>#REF!</v>
      </c>
      <c r="AR193" s="27" t="e">
        <f>$AP$2-#REF!*_xlfn.STDEV.S(ONE_LAST_QUOTE!$AO$2:$AO$779)</f>
        <v>#REF!</v>
      </c>
      <c r="AT193" s="24"/>
    </row>
    <row r="194" spans="1:46" x14ac:dyDescent="0.3">
      <c r="A194" s="5">
        <v>44358</v>
      </c>
      <c r="B194" s="25">
        <v>685.5</v>
      </c>
      <c r="C194" s="25">
        <v>686.66</v>
      </c>
      <c r="D194" s="25">
        <v>1.5299999999999998</v>
      </c>
      <c r="E194" s="25">
        <f t="shared" si="55"/>
        <v>685.13</v>
      </c>
      <c r="F194" s="25">
        <f t="shared" ref="F194:F257" si="76">B194-E194</f>
        <v>0.37000000000000455</v>
      </c>
      <c r="G194" s="25">
        <v>1334.75</v>
      </c>
      <c r="H194" s="25">
        <v>1510</v>
      </c>
      <c r="I194" s="26">
        <v>1512.42</v>
      </c>
      <c r="J194" s="27">
        <f t="shared" si="73"/>
        <v>-2.4200000000000728</v>
      </c>
      <c r="K194" s="25">
        <v>17217</v>
      </c>
      <c r="L194" s="25">
        <v>17213.52</v>
      </c>
      <c r="M194" s="25">
        <v>0.70999999999999841</v>
      </c>
      <c r="N194" s="25">
        <f t="shared" si="74"/>
        <v>17212.810000000001</v>
      </c>
      <c r="O194" s="25">
        <f t="shared" si="56"/>
        <v>4.1899999999986903</v>
      </c>
      <c r="P194" s="27">
        <v>27.640999999999998</v>
      </c>
      <c r="Q194" s="25">
        <v>602</v>
      </c>
      <c r="R194" s="2">
        <f t="shared" si="68"/>
        <v>139.26677426792719</v>
      </c>
      <c r="S194" s="2">
        <f t="shared" si="57"/>
        <v>139.99837371930388</v>
      </c>
      <c r="T194" s="2">
        <f t="shared" si="58"/>
        <v>140.45298951305699</v>
      </c>
      <c r="U194" s="2">
        <f t="shared" si="69"/>
        <v>94.039397135372297</v>
      </c>
      <c r="V194" s="2">
        <f t="shared" si="70"/>
        <v>145.06024096385565</v>
      </c>
      <c r="W194" s="27">
        <f t="shared" si="71"/>
        <v>5.2532232129482992E-3</v>
      </c>
      <c r="X194" s="1">
        <f t="shared" si="59"/>
        <v>9.2598848424065728E-3</v>
      </c>
      <c r="Y194" s="1" t="e">
        <f>X194+#REF!*_xlfn.STDEV.S($W$2:$W$779)</f>
        <v>#REF!</v>
      </c>
      <c r="Z194" s="1" t="e">
        <f>X194-#REF!*_xlfn.STDEV.S($W$2:$W$779)</f>
        <v>#REF!</v>
      </c>
      <c r="AA194" s="2">
        <f t="shared" si="60"/>
        <v>73.159945137669524</v>
      </c>
      <c r="AB194" s="1">
        <f t="shared" si="61"/>
        <v>2.4342335737155584E-4</v>
      </c>
      <c r="AC194" s="1">
        <f t="shared" ref="AC194:AC257" si="77">((H194-I194)/I194)</f>
        <v>-1.6000846325756554E-3</v>
      </c>
      <c r="AD194" s="1">
        <f t="shared" si="75"/>
        <v>1.8435079899472113E-3</v>
      </c>
      <c r="AE194" s="1">
        <f t="shared" ref="AE194:AE257" si="78">AVERAGEIF($AD$2:$AD$779,"&lt;&gt;#N/A")</f>
        <v>1.54982524116244E-3</v>
      </c>
      <c r="AF194" s="1" t="e">
        <f>AE194+#REF!*_xlfn.STDEV.S($AD$2:$AD$779)</f>
        <v>#REF!</v>
      </c>
      <c r="AG194" s="1" t="e">
        <f>AE194-#REF!*_xlfn.STDEV.S($AD$2:$AD$779)</f>
        <v>#REF!</v>
      </c>
      <c r="AH194" s="24">
        <f t="shared" si="72"/>
        <v>4.1899999999986903</v>
      </c>
      <c r="AI194" s="24">
        <f t="shared" si="62"/>
        <v>-2.4200000000000728</v>
      </c>
      <c r="AJ194" s="1">
        <f t="shared" si="63"/>
        <v>1.8435079899472113E-3</v>
      </c>
      <c r="AK194" s="1">
        <f t="shared" si="64"/>
        <v>1.54982524116244E-3</v>
      </c>
      <c r="AL194" s="1" t="e">
        <f>$AK$2+#REF!*_xlfn.STDEV.S(ONE_LAST_QUOTE!$AJ$2:$AJ$779)</f>
        <v>#REF!</v>
      </c>
      <c r="AM194" s="1" t="e">
        <f>$AK$2-#REF!*_xlfn.STDEV.S(ONE_LAST_QUOTE!$AJ$2:$AJ$779)</f>
        <v>#REF!</v>
      </c>
      <c r="AN194" s="27">
        <f t="shared" si="65"/>
        <v>-1.7314049586770928</v>
      </c>
      <c r="AO194" s="24">
        <f t="shared" si="66"/>
        <v>6.6099999999987631</v>
      </c>
      <c r="AP194" s="27">
        <f t="shared" si="67"/>
        <v>-3.8484704370181109</v>
      </c>
      <c r="AQ194" s="27" t="e">
        <f>$AP$2+#REF!*_xlfn.STDEV.S(ONE_LAST_QUOTE!$AO$2:$AO$779)</f>
        <v>#REF!</v>
      </c>
      <c r="AR194" s="27" t="e">
        <f>$AP$2-#REF!*_xlfn.STDEV.S(ONE_LAST_QUOTE!$AO$2:$AO$779)</f>
        <v>#REF!</v>
      </c>
      <c r="AT194" s="24"/>
    </row>
    <row r="195" spans="1:46" x14ac:dyDescent="0.3">
      <c r="A195" s="5">
        <v>44362</v>
      </c>
      <c r="B195" s="25">
        <v>691.2</v>
      </c>
      <c r="C195" s="25">
        <v>692.32</v>
      </c>
      <c r="D195" s="25">
        <v>0.47999999999999976</v>
      </c>
      <c r="E195" s="25">
        <f t="shared" ref="E195:E258" si="79">C195-D195</f>
        <v>691.84</v>
      </c>
      <c r="F195" s="25">
        <f t="shared" si="76"/>
        <v>-0.63999999999998636</v>
      </c>
      <c r="G195" s="25">
        <v>1343.75</v>
      </c>
      <c r="H195" s="25">
        <v>1518.75</v>
      </c>
      <c r="I195" s="26">
        <v>1521.75</v>
      </c>
      <c r="J195" s="27">
        <f t="shared" si="73"/>
        <v>-3</v>
      </c>
      <c r="K195" s="25">
        <v>17397</v>
      </c>
      <c r="L195" s="25">
        <v>17371.29</v>
      </c>
      <c r="M195" s="25">
        <v>0.63999999999999835</v>
      </c>
      <c r="N195" s="25">
        <f t="shared" si="74"/>
        <v>17370.650000000001</v>
      </c>
      <c r="O195" s="25">
        <f t="shared" ref="O195:O258" si="80">K195-N195</f>
        <v>26.349999999998545</v>
      </c>
      <c r="P195" s="27">
        <v>27.66</v>
      </c>
      <c r="Q195" s="25">
        <v>609</v>
      </c>
      <c r="R195" s="2">
        <f t="shared" si="68"/>
        <v>140.0737837214665</v>
      </c>
      <c r="S195" s="2">
        <f t="shared" ref="S195:S258" si="81">K195/K194*S194</f>
        <v>141.46202634574723</v>
      </c>
      <c r="T195" s="2">
        <f t="shared" ref="T195:T258" si="82">B195/B194*S194</f>
        <v>141.16247398217774</v>
      </c>
      <c r="U195" s="2">
        <f t="shared" si="69"/>
        <v>94.104038376484141</v>
      </c>
      <c r="V195" s="2">
        <f t="shared" si="70"/>
        <v>146.74698795180745</v>
      </c>
      <c r="W195" s="27">
        <f t="shared" si="71"/>
        <v>9.9107954921902053E-3</v>
      </c>
      <c r="X195" s="1">
        <f t="shared" ref="X195:X258" si="83">AVERAGEIF($W$2:$W$779,"&lt;&gt;#N/A")</f>
        <v>9.2598848424065728E-3</v>
      </c>
      <c r="Y195" s="1" t="e">
        <f>X195+#REF!*_xlfn.STDEV.S($W$2:$W$779)</f>
        <v>#REF!</v>
      </c>
      <c r="Z195" s="1" t="e">
        <f>X195-#REF!*_xlfn.STDEV.S($W$2:$W$779)</f>
        <v>#REF!</v>
      </c>
      <c r="AA195" s="2">
        <f t="shared" ref="AA195:AA258" si="84">(S195-R195)*100</f>
        <v>138.82426242807355</v>
      </c>
      <c r="AB195" s="1">
        <f t="shared" ref="AB195:AB258" si="85">((K195-N195)/N195)</f>
        <v>1.5169265398818435E-3</v>
      </c>
      <c r="AC195" s="1">
        <f t="shared" si="77"/>
        <v>-1.9714144898965009E-3</v>
      </c>
      <c r="AD195" s="1">
        <f t="shared" si="75"/>
        <v>3.4883410297783446E-3</v>
      </c>
      <c r="AE195" s="1">
        <f t="shared" si="78"/>
        <v>1.54982524116244E-3</v>
      </c>
      <c r="AF195" s="1" t="e">
        <f>AE195+#REF!*_xlfn.STDEV.S($AD$2:$AD$779)</f>
        <v>#REF!</v>
      </c>
      <c r="AG195" s="1" t="e">
        <f>AE195-#REF!*_xlfn.STDEV.S($AD$2:$AD$779)</f>
        <v>#REF!</v>
      </c>
      <c r="AH195" s="24">
        <f t="shared" si="72"/>
        <v>26.349999999998545</v>
      </c>
      <c r="AI195" s="24">
        <f t="shared" ref="AI195:AI258" si="86">H195-I195</f>
        <v>-3</v>
      </c>
      <c r="AJ195" s="1">
        <f t="shared" ref="AJ195:AJ258" si="87">((K195-N195)/N195)-((H195-I195)/I195)</f>
        <v>3.4883410297783446E-3</v>
      </c>
      <c r="AK195" s="1">
        <f t="shared" ref="AK195:AK258" si="88">AVERAGE($AJ$2:$AJ$779)</f>
        <v>1.54982524116244E-3</v>
      </c>
      <c r="AL195" s="1" t="e">
        <f>$AK$2+#REF!*_xlfn.STDEV.S(ONE_LAST_QUOTE!$AJ$2:$AJ$779)</f>
        <v>#REF!</v>
      </c>
      <c r="AM195" s="1" t="e">
        <f>$AK$2-#REF!*_xlfn.STDEV.S(ONE_LAST_QUOTE!$AJ$2:$AJ$779)</f>
        <v>#REF!</v>
      </c>
      <c r="AN195" s="27">
        <f t="shared" ref="AN195:AN258" si="89">AH195/AI195</f>
        <v>-8.7833333333328483</v>
      </c>
      <c r="AO195" s="24">
        <f t="shared" ref="AO195:AO258" si="90">AH195-AI195</f>
        <v>29.349999999998545</v>
      </c>
      <c r="AP195" s="27">
        <f t="shared" ref="AP195:AP258" si="91">AVERAGE($AO$2:$AO$779)</f>
        <v>-3.8484704370181109</v>
      </c>
      <c r="AQ195" s="27" t="e">
        <f>$AP$2+#REF!*_xlfn.STDEV.S(ONE_LAST_QUOTE!$AO$2:$AO$779)</f>
        <v>#REF!</v>
      </c>
      <c r="AR195" s="27" t="e">
        <f>$AP$2-#REF!*_xlfn.STDEV.S(ONE_LAST_QUOTE!$AO$2:$AO$779)</f>
        <v>#REF!</v>
      </c>
      <c r="AT195" s="24"/>
    </row>
    <row r="196" spans="1:46" x14ac:dyDescent="0.3">
      <c r="A196" s="5">
        <v>44363</v>
      </c>
      <c r="B196" s="25">
        <v>687.3</v>
      </c>
      <c r="C196" s="25">
        <v>688.85</v>
      </c>
      <c r="D196" s="25">
        <v>0.47999999999999976</v>
      </c>
      <c r="E196" s="25">
        <f t="shared" si="79"/>
        <v>688.37</v>
      </c>
      <c r="F196" s="25">
        <f t="shared" si="76"/>
        <v>-1.07000000000005</v>
      </c>
      <c r="G196" s="25">
        <v>1340</v>
      </c>
      <c r="H196" s="25">
        <v>1514.75</v>
      </c>
      <c r="I196" s="26">
        <v>1514.7</v>
      </c>
      <c r="J196" s="27">
        <f t="shared" si="73"/>
        <v>4.9999999999954525E-2</v>
      </c>
      <c r="K196" s="25">
        <v>17346</v>
      </c>
      <c r="L196" s="25">
        <v>17307.86</v>
      </c>
      <c r="M196" s="25">
        <v>0.63999999999999835</v>
      </c>
      <c r="N196" s="25">
        <f t="shared" si="74"/>
        <v>17307.22</v>
      </c>
      <c r="O196" s="25">
        <f t="shared" si="80"/>
        <v>38.779999999998836</v>
      </c>
      <c r="P196" s="27">
        <v>27.77</v>
      </c>
      <c r="Q196" s="25">
        <v>605</v>
      </c>
      <c r="R196" s="2">
        <f t="shared" ref="R196:R259" si="92">H196/H195*R195</f>
        <v>139.70486511413424</v>
      </c>
      <c r="S196" s="2">
        <f t="shared" si="81"/>
        <v>141.04732476825495</v>
      </c>
      <c r="T196" s="2">
        <f t="shared" si="82"/>
        <v>140.663846509595</v>
      </c>
      <c r="U196" s="2">
        <f t="shared" ref="U196:U259" si="93">P196/P195*U195</f>
        <v>94.478277140815791</v>
      </c>
      <c r="V196" s="2">
        <f t="shared" ref="V196:V259" si="94">Q196/Q195*V195</f>
        <v>145.7831325301207</v>
      </c>
      <c r="W196" s="27">
        <f t="shared" ref="W196:W259" si="95">(S196/R196-1)</f>
        <v>9.6092548604085337E-3</v>
      </c>
      <c r="X196" s="1">
        <f t="shared" si="83"/>
        <v>9.2598848424065728E-3</v>
      </c>
      <c r="Y196" s="1" t="e">
        <f>X196+#REF!*_xlfn.STDEV.S($W$2:$W$779)</f>
        <v>#REF!</v>
      </c>
      <c r="Z196" s="1" t="e">
        <f>X196-#REF!*_xlfn.STDEV.S($W$2:$W$779)</f>
        <v>#REF!</v>
      </c>
      <c r="AA196" s="2">
        <f t="shared" si="84"/>
        <v>134.24596541207166</v>
      </c>
      <c r="AB196" s="1">
        <f t="shared" si="85"/>
        <v>2.240683367981619E-3</v>
      </c>
      <c r="AC196" s="1">
        <f t="shared" si="77"/>
        <v>3.3009836931375537E-5</v>
      </c>
      <c r="AD196" s="1">
        <f t="shared" si="75"/>
        <v>2.2076735310502436E-3</v>
      </c>
      <c r="AE196" s="1">
        <f t="shared" si="78"/>
        <v>1.54982524116244E-3</v>
      </c>
      <c r="AF196" s="1" t="e">
        <f>AE196+#REF!*_xlfn.STDEV.S($AD$2:$AD$779)</f>
        <v>#REF!</v>
      </c>
      <c r="AG196" s="1" t="e">
        <f>AE196-#REF!*_xlfn.STDEV.S($AD$2:$AD$779)</f>
        <v>#REF!</v>
      </c>
      <c r="AH196" s="24">
        <f t="shared" si="72"/>
        <v>38.779999999998836</v>
      </c>
      <c r="AI196" s="24">
        <f t="shared" si="86"/>
        <v>4.9999999999954525E-2</v>
      </c>
      <c r="AJ196" s="1">
        <f t="shared" si="87"/>
        <v>2.2076735310502436E-3</v>
      </c>
      <c r="AK196" s="1">
        <f t="shared" si="88"/>
        <v>1.54982524116244E-3</v>
      </c>
      <c r="AL196" s="1" t="e">
        <f>$AK$2+#REF!*_xlfn.STDEV.S(ONE_LAST_QUOTE!$AJ$2:$AJ$779)</f>
        <v>#REF!</v>
      </c>
      <c r="AM196" s="1" t="e">
        <f>$AK$2-#REF!*_xlfn.STDEV.S(ONE_LAST_QUOTE!$AJ$2:$AJ$779)</f>
        <v>#REF!</v>
      </c>
      <c r="AN196" s="27">
        <f t="shared" si="89"/>
        <v>775.60000000068214</v>
      </c>
      <c r="AO196" s="24">
        <f t="shared" si="90"/>
        <v>38.729999999998881</v>
      </c>
      <c r="AP196" s="27">
        <f t="shared" si="91"/>
        <v>-3.8484704370181109</v>
      </c>
      <c r="AQ196" s="27" t="e">
        <f>$AP$2+#REF!*_xlfn.STDEV.S(ONE_LAST_QUOTE!$AO$2:$AO$779)</f>
        <v>#REF!</v>
      </c>
      <c r="AR196" s="27" t="e">
        <f>$AP$2-#REF!*_xlfn.STDEV.S(ONE_LAST_QUOTE!$AO$2:$AO$779)</f>
        <v>#REF!</v>
      </c>
      <c r="AT196" s="24"/>
    </row>
    <row r="197" spans="1:46" x14ac:dyDescent="0.3">
      <c r="A197" s="5">
        <v>44364</v>
      </c>
      <c r="B197" s="25">
        <v>688.6</v>
      </c>
      <c r="C197" s="25">
        <v>691.31</v>
      </c>
      <c r="D197" s="25">
        <v>0.47999999999999976</v>
      </c>
      <c r="E197" s="25">
        <f t="shared" si="79"/>
        <v>690.82999999999993</v>
      </c>
      <c r="F197" s="25">
        <f t="shared" si="76"/>
        <v>-2.2299999999999045</v>
      </c>
      <c r="G197" s="25">
        <v>1341.75</v>
      </c>
      <c r="H197" s="25">
        <v>1517.25</v>
      </c>
      <c r="I197" s="26">
        <v>1520.73</v>
      </c>
      <c r="J197" s="27">
        <f t="shared" si="73"/>
        <v>-3.4800000000000182</v>
      </c>
      <c r="K197" s="25">
        <v>17295</v>
      </c>
      <c r="L197" s="25">
        <v>17390.61</v>
      </c>
      <c r="M197" s="25">
        <v>94.31</v>
      </c>
      <c r="N197" s="25">
        <f t="shared" si="74"/>
        <v>17296.3</v>
      </c>
      <c r="O197" s="25">
        <f t="shared" si="80"/>
        <v>-1.2999999999992724</v>
      </c>
      <c r="P197" s="27">
        <v>27.77</v>
      </c>
      <c r="Q197" s="25">
        <v>606</v>
      </c>
      <c r="R197" s="2">
        <f t="shared" si="92"/>
        <v>139.93543924371687</v>
      </c>
      <c r="S197" s="2">
        <f t="shared" si="81"/>
        <v>140.63262319076267</v>
      </c>
      <c r="T197" s="2">
        <f t="shared" si="82"/>
        <v>141.3141100471706</v>
      </c>
      <c r="U197" s="2">
        <f t="shared" si="93"/>
        <v>94.478277140815791</v>
      </c>
      <c r="V197" s="2">
        <f t="shared" si="94"/>
        <v>146.02409638554238</v>
      </c>
      <c r="W197" s="27">
        <f t="shared" si="95"/>
        <v>4.9821828609946106E-3</v>
      </c>
      <c r="X197" s="1">
        <f t="shared" si="83"/>
        <v>9.2598848424065728E-3</v>
      </c>
      <c r="Y197" s="1" t="e">
        <f>X197+#REF!*_xlfn.STDEV.S($W$2:$W$779)</f>
        <v>#REF!</v>
      </c>
      <c r="Z197" s="1" t="e">
        <f>X197-#REF!*_xlfn.STDEV.S($W$2:$W$779)</f>
        <v>#REF!</v>
      </c>
      <c r="AA197" s="2">
        <f t="shared" si="84"/>
        <v>69.718394704580078</v>
      </c>
      <c r="AB197" s="1">
        <f t="shared" si="85"/>
        <v>-7.5160583477349056E-5</v>
      </c>
      <c r="AC197" s="1">
        <f t="shared" si="77"/>
        <v>-2.2883746621688386E-3</v>
      </c>
      <c r="AD197" s="1">
        <f t="shared" si="75"/>
        <v>2.2132140786914893E-3</v>
      </c>
      <c r="AE197" s="1">
        <f t="shared" si="78"/>
        <v>1.54982524116244E-3</v>
      </c>
      <c r="AF197" s="1" t="e">
        <f>AE197+#REF!*_xlfn.STDEV.S($AD$2:$AD$779)</f>
        <v>#REF!</v>
      </c>
      <c r="AG197" s="1" t="e">
        <f>AE197-#REF!*_xlfn.STDEV.S($AD$2:$AD$779)</f>
        <v>#REF!</v>
      </c>
      <c r="AH197" s="24">
        <f t="shared" si="72"/>
        <v>-1.2999999999992724</v>
      </c>
      <c r="AI197" s="24">
        <f t="shared" si="86"/>
        <v>-3.4800000000000182</v>
      </c>
      <c r="AJ197" s="1">
        <f t="shared" si="87"/>
        <v>2.2132140786914893E-3</v>
      </c>
      <c r="AK197" s="1">
        <f t="shared" si="88"/>
        <v>1.54982524116244E-3</v>
      </c>
      <c r="AL197" s="1" t="e">
        <f>$AK$2+#REF!*_xlfn.STDEV.S(ONE_LAST_QUOTE!$AJ$2:$AJ$779)</f>
        <v>#REF!</v>
      </c>
      <c r="AM197" s="1" t="e">
        <f>$AK$2-#REF!*_xlfn.STDEV.S(ONE_LAST_QUOTE!$AJ$2:$AJ$779)</f>
        <v>#REF!</v>
      </c>
      <c r="AN197" s="27">
        <f t="shared" si="89"/>
        <v>0.37356321839059359</v>
      </c>
      <c r="AO197" s="24">
        <f t="shared" si="90"/>
        <v>2.1800000000007458</v>
      </c>
      <c r="AP197" s="27">
        <f t="shared" si="91"/>
        <v>-3.8484704370181109</v>
      </c>
      <c r="AQ197" s="27" t="e">
        <f>$AP$2+#REF!*_xlfn.STDEV.S(ONE_LAST_QUOTE!$AO$2:$AO$779)</f>
        <v>#REF!</v>
      </c>
      <c r="AR197" s="27" t="e">
        <f>$AP$2-#REF!*_xlfn.STDEV.S(ONE_LAST_QUOTE!$AO$2:$AO$779)</f>
        <v>#REF!</v>
      </c>
      <c r="AT197" s="24"/>
    </row>
    <row r="198" spans="1:46" x14ac:dyDescent="0.3">
      <c r="A198" s="5">
        <v>44365</v>
      </c>
      <c r="B198" s="25">
        <v>686.9</v>
      </c>
      <c r="C198" s="25">
        <v>687.23</v>
      </c>
      <c r="D198" s="25">
        <v>0.47999999999999976</v>
      </c>
      <c r="E198" s="25">
        <f t="shared" si="79"/>
        <v>686.75</v>
      </c>
      <c r="F198" s="25">
        <f t="shared" si="76"/>
        <v>0.14999999999997726</v>
      </c>
      <c r="G198" s="25">
        <v>1337.25</v>
      </c>
      <c r="H198" s="25">
        <v>1511.75</v>
      </c>
      <c r="I198" s="26">
        <v>1510.16</v>
      </c>
      <c r="J198" s="27">
        <f t="shared" si="73"/>
        <v>1.5899999999999181</v>
      </c>
      <c r="K198" s="25">
        <v>17254</v>
      </c>
      <c r="L198" s="25">
        <v>17318.54</v>
      </c>
      <c r="M198" s="25">
        <v>71.680000000000007</v>
      </c>
      <c r="N198" s="25">
        <f t="shared" si="74"/>
        <v>17246.86</v>
      </c>
      <c r="O198" s="25">
        <f t="shared" si="80"/>
        <v>7.1399999999994179</v>
      </c>
      <c r="P198" s="27">
        <v>27.791</v>
      </c>
      <c r="Q198" s="25">
        <v>603</v>
      </c>
      <c r="R198" s="2">
        <f t="shared" si="92"/>
        <v>139.42817615863501</v>
      </c>
      <c r="S198" s="2">
        <f t="shared" si="81"/>
        <v>140.29923564807279</v>
      </c>
      <c r="T198" s="2">
        <f t="shared" si="82"/>
        <v>140.28543257295217</v>
      </c>
      <c r="U198" s="2">
        <f t="shared" si="93"/>
        <v>94.54972272309729</v>
      </c>
      <c r="V198" s="2">
        <f t="shared" si="94"/>
        <v>145.30120481927733</v>
      </c>
      <c r="W198" s="27">
        <f t="shared" si="95"/>
        <v>6.2473706064025691E-3</v>
      </c>
      <c r="X198" s="1">
        <f t="shared" si="83"/>
        <v>9.2598848424065728E-3</v>
      </c>
      <c r="Y198" s="1" t="e">
        <f>X198+#REF!*_xlfn.STDEV.S($W$2:$W$779)</f>
        <v>#REF!</v>
      </c>
      <c r="Z198" s="1" t="e">
        <f>X198-#REF!*_xlfn.STDEV.S($W$2:$W$779)</f>
        <v>#REF!</v>
      </c>
      <c r="AA198" s="2">
        <f t="shared" si="84"/>
        <v>87.105948943778344</v>
      </c>
      <c r="AB198" s="1">
        <f t="shared" si="85"/>
        <v>4.1398840136693969E-4</v>
      </c>
      <c r="AC198" s="1">
        <f t="shared" si="77"/>
        <v>1.052868570217671E-3</v>
      </c>
      <c r="AD198" s="1">
        <f t="shared" si="75"/>
        <v>-6.3888016885073134E-4</v>
      </c>
      <c r="AE198" s="1">
        <f t="shared" si="78"/>
        <v>1.54982524116244E-3</v>
      </c>
      <c r="AF198" s="1" t="e">
        <f>AE198+#REF!*_xlfn.STDEV.S($AD$2:$AD$779)</f>
        <v>#REF!</v>
      </c>
      <c r="AG198" s="1" t="e">
        <f>AE198-#REF!*_xlfn.STDEV.S($AD$2:$AD$779)</f>
        <v>#REF!</v>
      </c>
      <c r="AH198" s="24">
        <f t="shared" si="72"/>
        <v>7.1399999999994179</v>
      </c>
      <c r="AI198" s="24">
        <f t="shared" si="86"/>
        <v>1.5899999999999181</v>
      </c>
      <c r="AJ198" s="1">
        <f t="shared" si="87"/>
        <v>-6.3888016885073134E-4</v>
      </c>
      <c r="AK198" s="1">
        <f t="shared" si="88"/>
        <v>1.54982524116244E-3</v>
      </c>
      <c r="AL198" s="1" t="e">
        <f>$AK$2+#REF!*_xlfn.STDEV.S(ONE_LAST_QUOTE!$AJ$2:$AJ$779)</f>
        <v>#REF!</v>
      </c>
      <c r="AM198" s="1" t="e">
        <f>$AK$2-#REF!*_xlfn.STDEV.S(ONE_LAST_QUOTE!$AJ$2:$AJ$779)</f>
        <v>#REF!</v>
      </c>
      <c r="AN198" s="27">
        <f t="shared" si="89"/>
        <v>4.4905660377357144</v>
      </c>
      <c r="AO198" s="24">
        <f t="shared" si="90"/>
        <v>5.5499999999994998</v>
      </c>
      <c r="AP198" s="27">
        <f t="shared" si="91"/>
        <v>-3.8484704370181109</v>
      </c>
      <c r="AQ198" s="27" t="e">
        <f>$AP$2+#REF!*_xlfn.STDEV.S(ONE_LAST_QUOTE!$AO$2:$AO$779)</f>
        <v>#REF!</v>
      </c>
      <c r="AR198" s="27" t="e">
        <f>$AP$2-#REF!*_xlfn.STDEV.S(ONE_LAST_QUOTE!$AO$2:$AO$779)</f>
        <v>#REF!</v>
      </c>
      <c r="AT198" s="24"/>
    </row>
    <row r="199" spans="1:46" x14ac:dyDescent="0.3">
      <c r="A199" s="5">
        <v>44368</v>
      </c>
      <c r="B199" s="25">
        <v>676</v>
      </c>
      <c r="C199" s="25">
        <v>672.69</v>
      </c>
      <c r="D199" s="25">
        <v>0.47999999999999976</v>
      </c>
      <c r="E199" s="25">
        <f t="shared" si="79"/>
        <v>672.21</v>
      </c>
      <c r="F199" s="25">
        <f t="shared" si="76"/>
        <v>3.7899999999999636</v>
      </c>
      <c r="G199" s="25">
        <v>1308.75</v>
      </c>
      <c r="H199" s="25">
        <v>1484.25</v>
      </c>
      <c r="I199" s="26">
        <v>1486.98</v>
      </c>
      <c r="J199" s="27">
        <f t="shared" si="73"/>
        <v>-2.7300000000000182</v>
      </c>
      <c r="K199" s="25">
        <v>16963</v>
      </c>
      <c r="L199" s="25">
        <v>17062.98</v>
      </c>
      <c r="M199" s="25">
        <v>69.62</v>
      </c>
      <c r="N199" s="25">
        <f t="shared" si="74"/>
        <v>16993.36</v>
      </c>
      <c r="O199" s="25">
        <f t="shared" si="80"/>
        <v>-30.360000000000582</v>
      </c>
      <c r="P199" s="27">
        <v>27.896999999999998</v>
      </c>
      <c r="Q199" s="25">
        <v>583</v>
      </c>
      <c r="R199" s="2">
        <f t="shared" si="92"/>
        <v>136.89186073322574</v>
      </c>
      <c r="S199" s="2">
        <f t="shared" si="81"/>
        <v>137.93299723532274</v>
      </c>
      <c r="T199" s="2">
        <f t="shared" si="82"/>
        <v>138.07291206594439</v>
      </c>
      <c r="U199" s="2">
        <f t="shared" si="93"/>
        <v>94.910352805089602</v>
      </c>
      <c r="V199" s="2">
        <f t="shared" si="94"/>
        <v>140.48192771084359</v>
      </c>
      <c r="W199" s="27">
        <f t="shared" si="95"/>
        <v>7.6055398510943562E-3</v>
      </c>
      <c r="X199" s="1">
        <f t="shared" si="83"/>
        <v>9.2598848424065728E-3</v>
      </c>
      <c r="Y199" s="1" t="e">
        <f>X199+#REF!*_xlfn.STDEV.S($W$2:$W$779)</f>
        <v>#REF!</v>
      </c>
      <c r="Z199" s="1" t="e">
        <f>X199-#REF!*_xlfn.STDEV.S($W$2:$W$779)</f>
        <v>#REF!</v>
      </c>
      <c r="AA199" s="2">
        <f t="shared" si="84"/>
        <v>104.11365020970038</v>
      </c>
      <c r="AB199" s="1">
        <f t="shared" si="85"/>
        <v>-1.7865801701370759E-3</v>
      </c>
      <c r="AC199" s="1">
        <f t="shared" si="77"/>
        <v>-1.835935923818759E-3</v>
      </c>
      <c r="AD199" s="1">
        <f t="shared" si="75"/>
        <v>4.9355753681683094E-5</v>
      </c>
      <c r="AE199" s="1">
        <f t="shared" si="78"/>
        <v>1.54982524116244E-3</v>
      </c>
      <c r="AF199" s="1" t="e">
        <f>AE199+#REF!*_xlfn.STDEV.S($AD$2:$AD$779)</f>
        <v>#REF!</v>
      </c>
      <c r="AG199" s="1" t="e">
        <f>AE199-#REF!*_xlfn.STDEV.S($AD$2:$AD$779)</f>
        <v>#REF!</v>
      </c>
      <c r="AH199" s="24">
        <f t="shared" si="72"/>
        <v>-30.360000000000582</v>
      </c>
      <c r="AI199" s="24">
        <f t="shared" si="86"/>
        <v>-2.7300000000000182</v>
      </c>
      <c r="AJ199" s="1">
        <f t="shared" si="87"/>
        <v>4.9355753681683094E-5</v>
      </c>
      <c r="AK199" s="1">
        <f t="shared" si="88"/>
        <v>1.54982524116244E-3</v>
      </c>
      <c r="AL199" s="1" t="e">
        <f>$AK$2+#REF!*_xlfn.STDEV.S(ONE_LAST_QUOTE!$AJ$2:$AJ$779)</f>
        <v>#REF!</v>
      </c>
      <c r="AM199" s="1" t="e">
        <f>$AK$2-#REF!*_xlfn.STDEV.S(ONE_LAST_QUOTE!$AJ$2:$AJ$779)</f>
        <v>#REF!</v>
      </c>
      <c r="AN199" s="27">
        <f t="shared" si="89"/>
        <v>11.120879120879261</v>
      </c>
      <c r="AO199" s="24">
        <f t="shared" si="90"/>
        <v>-27.630000000000564</v>
      </c>
      <c r="AP199" s="27">
        <f t="shared" si="91"/>
        <v>-3.8484704370181109</v>
      </c>
      <c r="AQ199" s="27" t="e">
        <f>$AP$2+#REF!*_xlfn.STDEV.S(ONE_LAST_QUOTE!$AO$2:$AO$779)</f>
        <v>#REF!</v>
      </c>
      <c r="AR199" s="27" t="e">
        <f>$AP$2-#REF!*_xlfn.STDEV.S(ONE_LAST_QUOTE!$AO$2:$AO$779)</f>
        <v>#REF!</v>
      </c>
      <c r="AT199" s="24"/>
    </row>
    <row r="200" spans="1:46" x14ac:dyDescent="0.3">
      <c r="A200" s="5">
        <v>44369</v>
      </c>
      <c r="B200" s="25">
        <v>669.4</v>
      </c>
      <c r="C200" s="25">
        <v>670.61</v>
      </c>
      <c r="D200" s="25">
        <v>0.42999999999999977</v>
      </c>
      <c r="E200" s="25">
        <f t="shared" si="79"/>
        <v>670.18000000000006</v>
      </c>
      <c r="F200" s="25">
        <f t="shared" si="76"/>
        <v>-0.7800000000000864</v>
      </c>
      <c r="G200" s="25">
        <v>1315.25</v>
      </c>
      <c r="H200" s="25">
        <v>1489.75</v>
      </c>
      <c r="I200" s="26">
        <v>1486.59</v>
      </c>
      <c r="J200" s="27">
        <f t="shared" si="73"/>
        <v>3.1600000000000819</v>
      </c>
      <c r="K200" s="25">
        <v>17026</v>
      </c>
      <c r="L200" s="25">
        <v>17075.55</v>
      </c>
      <c r="M200" s="25">
        <v>69.62</v>
      </c>
      <c r="N200" s="25">
        <f t="shared" si="74"/>
        <v>17005.93</v>
      </c>
      <c r="O200" s="25">
        <f t="shared" si="80"/>
        <v>20.069999999999709</v>
      </c>
      <c r="P200" s="27">
        <v>27.995000000000001</v>
      </c>
      <c r="Q200" s="25">
        <v>578</v>
      </c>
      <c r="R200" s="2">
        <f t="shared" si="92"/>
        <v>137.39912381830757</v>
      </c>
      <c r="S200" s="2">
        <f t="shared" si="81"/>
        <v>138.44527565457793</v>
      </c>
      <c r="T200" s="2">
        <f t="shared" si="82"/>
        <v>136.58631412622049</v>
      </c>
      <c r="U200" s="2">
        <f t="shared" si="93"/>
        <v>95.243765522403265</v>
      </c>
      <c r="V200" s="2">
        <f t="shared" si="94"/>
        <v>139.27710843373515</v>
      </c>
      <c r="W200" s="27">
        <f t="shared" si="95"/>
        <v>7.6139629365741257E-3</v>
      </c>
      <c r="X200" s="1">
        <f t="shared" si="83"/>
        <v>9.2598848424065728E-3</v>
      </c>
      <c r="Y200" s="1" t="e">
        <f>X200+#REF!*_xlfn.STDEV.S($W$2:$W$779)</f>
        <v>#REF!</v>
      </c>
      <c r="Z200" s="1" t="e">
        <f>X200-#REF!*_xlfn.STDEV.S($W$2:$W$779)</f>
        <v>#REF!</v>
      </c>
      <c r="AA200" s="2">
        <f t="shared" si="84"/>
        <v>104.61518362703544</v>
      </c>
      <c r="AB200" s="1">
        <f t="shared" si="85"/>
        <v>1.1801765619404354E-3</v>
      </c>
      <c r="AC200" s="1">
        <f t="shared" si="77"/>
        <v>2.125670157878152E-3</v>
      </c>
      <c r="AD200" s="1">
        <f t="shared" si="75"/>
        <v>-9.4549359593771665E-4</v>
      </c>
      <c r="AE200" s="1">
        <f t="shared" si="78"/>
        <v>1.54982524116244E-3</v>
      </c>
      <c r="AF200" s="1" t="e">
        <f>AE200+#REF!*_xlfn.STDEV.S($AD$2:$AD$779)</f>
        <v>#REF!</v>
      </c>
      <c r="AG200" s="1" t="e">
        <f>AE200-#REF!*_xlfn.STDEV.S($AD$2:$AD$779)</f>
        <v>#REF!</v>
      </c>
      <c r="AH200" s="24">
        <f t="shared" si="72"/>
        <v>20.069999999999709</v>
      </c>
      <c r="AI200" s="24">
        <f t="shared" si="86"/>
        <v>3.1600000000000819</v>
      </c>
      <c r="AJ200" s="1">
        <f t="shared" si="87"/>
        <v>-9.4549359593771665E-4</v>
      </c>
      <c r="AK200" s="1">
        <f t="shared" si="88"/>
        <v>1.54982524116244E-3</v>
      </c>
      <c r="AL200" s="1" t="e">
        <f>$AK$2+#REF!*_xlfn.STDEV.S(ONE_LAST_QUOTE!$AJ$2:$AJ$779)</f>
        <v>#REF!</v>
      </c>
      <c r="AM200" s="1" t="e">
        <f>$AK$2-#REF!*_xlfn.STDEV.S(ONE_LAST_QUOTE!$AJ$2:$AJ$779)</f>
        <v>#REF!</v>
      </c>
      <c r="AN200" s="27">
        <f t="shared" si="89"/>
        <v>6.3512658227845531</v>
      </c>
      <c r="AO200" s="24">
        <f t="shared" si="90"/>
        <v>16.909999999999627</v>
      </c>
      <c r="AP200" s="27">
        <f t="shared" si="91"/>
        <v>-3.8484704370181109</v>
      </c>
      <c r="AQ200" s="27" t="e">
        <f>$AP$2+#REF!*_xlfn.STDEV.S(ONE_LAST_QUOTE!$AO$2:$AO$779)</f>
        <v>#REF!</v>
      </c>
      <c r="AR200" s="27" t="e">
        <f>$AP$2-#REF!*_xlfn.STDEV.S(ONE_LAST_QUOTE!$AO$2:$AO$779)</f>
        <v>#REF!</v>
      </c>
      <c r="AT200" s="24"/>
    </row>
    <row r="201" spans="1:46" x14ac:dyDescent="0.3">
      <c r="A201" s="5">
        <v>44370</v>
      </c>
      <c r="B201" s="25">
        <v>683.8</v>
      </c>
      <c r="C201" s="25">
        <v>683.89</v>
      </c>
      <c r="D201" s="25">
        <v>0.42999999999999977</v>
      </c>
      <c r="E201" s="25">
        <f t="shared" si="79"/>
        <v>683.46</v>
      </c>
      <c r="F201" s="25">
        <f t="shared" si="76"/>
        <v>0.33999999999991815</v>
      </c>
      <c r="G201" s="25">
        <v>1334.75</v>
      </c>
      <c r="H201" s="25">
        <v>1510.5</v>
      </c>
      <c r="I201" s="26">
        <v>1511.31</v>
      </c>
      <c r="J201" s="27">
        <f t="shared" si="73"/>
        <v>-0.80999999999994543</v>
      </c>
      <c r="K201" s="25">
        <v>17267</v>
      </c>
      <c r="L201" s="25">
        <v>17336.71</v>
      </c>
      <c r="M201" s="25">
        <v>69.12</v>
      </c>
      <c r="N201" s="25">
        <f t="shared" si="74"/>
        <v>17267.59</v>
      </c>
      <c r="O201" s="25">
        <f t="shared" si="80"/>
        <v>-0.59000000000014552</v>
      </c>
      <c r="P201" s="27">
        <v>27.966000000000001</v>
      </c>
      <c r="Q201" s="25">
        <v>595</v>
      </c>
      <c r="R201" s="2">
        <f t="shared" si="92"/>
        <v>139.31288909384364</v>
      </c>
      <c r="S201" s="2">
        <f t="shared" si="81"/>
        <v>140.40494389331593</v>
      </c>
      <c r="T201" s="2">
        <f t="shared" si="82"/>
        <v>141.42348295876963</v>
      </c>
      <c r="U201" s="2">
        <f t="shared" si="93"/>
        <v>95.145102575443104</v>
      </c>
      <c r="V201" s="2">
        <f t="shared" si="94"/>
        <v>143.37349397590381</v>
      </c>
      <c r="W201" s="27">
        <f t="shared" si="95"/>
        <v>7.8388640604292181E-3</v>
      </c>
      <c r="X201" s="1">
        <f t="shared" si="83"/>
        <v>9.2598848424065728E-3</v>
      </c>
      <c r="Y201" s="1" t="e">
        <f>X201+#REF!*_xlfn.STDEV.S($W$2:$W$779)</f>
        <v>#REF!</v>
      </c>
      <c r="Z201" s="1" t="e">
        <f>X201-#REF!*_xlfn.STDEV.S($W$2:$W$779)</f>
        <v>#REF!</v>
      </c>
      <c r="AA201" s="2">
        <f t="shared" si="84"/>
        <v>109.20547994722938</v>
      </c>
      <c r="AB201" s="1">
        <f t="shared" si="85"/>
        <v>-3.4168057036340652E-5</v>
      </c>
      <c r="AC201" s="1">
        <f t="shared" si="77"/>
        <v>-5.3595887011926441E-4</v>
      </c>
      <c r="AD201" s="1">
        <f t="shared" si="75"/>
        <v>5.017908130829238E-4</v>
      </c>
      <c r="AE201" s="1">
        <f t="shared" si="78"/>
        <v>1.54982524116244E-3</v>
      </c>
      <c r="AF201" s="1" t="e">
        <f>AE201+#REF!*_xlfn.STDEV.S($AD$2:$AD$779)</f>
        <v>#REF!</v>
      </c>
      <c r="AG201" s="1" t="e">
        <f>AE201-#REF!*_xlfn.STDEV.S($AD$2:$AD$779)</f>
        <v>#REF!</v>
      </c>
      <c r="AH201" s="24">
        <f t="shared" si="72"/>
        <v>-0.59000000000014552</v>
      </c>
      <c r="AI201" s="24">
        <f t="shared" si="86"/>
        <v>-0.80999999999994543</v>
      </c>
      <c r="AJ201" s="1">
        <f t="shared" si="87"/>
        <v>5.017908130829238E-4</v>
      </c>
      <c r="AK201" s="1">
        <f t="shared" si="88"/>
        <v>1.54982524116244E-3</v>
      </c>
      <c r="AL201" s="1" t="e">
        <f>$AK$2+#REF!*_xlfn.STDEV.S(ONE_LAST_QUOTE!$AJ$2:$AJ$779)</f>
        <v>#REF!</v>
      </c>
      <c r="AM201" s="1" t="e">
        <f>$AK$2-#REF!*_xlfn.STDEV.S(ONE_LAST_QUOTE!$AJ$2:$AJ$779)</f>
        <v>#REF!</v>
      </c>
      <c r="AN201" s="27">
        <f t="shared" si="89"/>
        <v>0.72839506172862378</v>
      </c>
      <c r="AO201" s="24">
        <f t="shared" si="90"/>
        <v>0.21999999999979991</v>
      </c>
      <c r="AP201" s="27">
        <f t="shared" si="91"/>
        <v>-3.8484704370181109</v>
      </c>
      <c r="AQ201" s="27" t="e">
        <f>$AP$2+#REF!*_xlfn.STDEV.S(ONE_LAST_QUOTE!$AO$2:$AO$779)</f>
        <v>#REF!</v>
      </c>
      <c r="AR201" s="27" t="e">
        <f>$AP$2-#REF!*_xlfn.STDEV.S(ONE_LAST_QUOTE!$AO$2:$AO$779)</f>
        <v>#REF!</v>
      </c>
      <c r="AT201" s="24"/>
    </row>
    <row r="202" spans="1:46" x14ac:dyDescent="0.3">
      <c r="A202" s="5">
        <v>44371</v>
      </c>
      <c r="B202" s="25">
        <v>685.3</v>
      </c>
      <c r="C202" s="25">
        <v>683.52</v>
      </c>
      <c r="D202" s="25">
        <v>0.42999999999999977</v>
      </c>
      <c r="E202" s="25">
        <f t="shared" si="79"/>
        <v>683.09</v>
      </c>
      <c r="F202" s="25">
        <f t="shared" si="76"/>
        <v>2.2099999999999227</v>
      </c>
      <c r="G202" s="25">
        <v>1341</v>
      </c>
      <c r="H202" s="25">
        <v>1515.5</v>
      </c>
      <c r="I202" s="26">
        <v>1515.32</v>
      </c>
      <c r="J202" s="27">
        <f t="shared" si="73"/>
        <v>0.18000000000006366</v>
      </c>
      <c r="K202" s="25">
        <v>17338</v>
      </c>
      <c r="L202" s="25">
        <v>17407.96</v>
      </c>
      <c r="M202" s="25">
        <v>68.34</v>
      </c>
      <c r="N202" s="25">
        <f t="shared" si="74"/>
        <v>17339.62</v>
      </c>
      <c r="O202" s="25">
        <f t="shared" si="80"/>
        <v>-1.6199999999989814</v>
      </c>
      <c r="P202" s="27">
        <v>27.908000000000001</v>
      </c>
      <c r="Q202" s="25">
        <v>590</v>
      </c>
      <c r="R202" s="2">
        <f t="shared" si="92"/>
        <v>139.77403735300896</v>
      </c>
      <c r="S202" s="2">
        <f t="shared" si="81"/>
        <v>140.98227354041302</v>
      </c>
      <c r="T202" s="2">
        <f t="shared" si="82"/>
        <v>140.71293952923281</v>
      </c>
      <c r="U202" s="2">
        <f t="shared" si="93"/>
        <v>94.947776681522782</v>
      </c>
      <c r="V202" s="2">
        <f t="shared" si="94"/>
        <v>142.16867469879537</v>
      </c>
      <c r="W202" s="27">
        <f t="shared" si="95"/>
        <v>8.6442104004806897E-3</v>
      </c>
      <c r="X202" s="1">
        <f t="shared" si="83"/>
        <v>9.2598848424065728E-3</v>
      </c>
      <c r="Y202" s="1" t="e">
        <f>X202+#REF!*_xlfn.STDEV.S($W$2:$W$779)</f>
        <v>#REF!</v>
      </c>
      <c r="Z202" s="1" t="e">
        <f>X202-#REF!*_xlfn.STDEV.S($W$2:$W$779)</f>
        <v>#REF!</v>
      </c>
      <c r="AA202" s="2">
        <f t="shared" si="84"/>
        <v>120.82361874040544</v>
      </c>
      <c r="AB202" s="1">
        <f t="shared" si="85"/>
        <v>-9.3427652970421587E-5</v>
      </c>
      <c r="AC202" s="1">
        <f t="shared" si="77"/>
        <v>1.1878679090889295E-4</v>
      </c>
      <c r="AD202" s="1">
        <f t="shared" si="75"/>
        <v>-2.1221444387931456E-4</v>
      </c>
      <c r="AE202" s="1">
        <f t="shared" si="78"/>
        <v>1.54982524116244E-3</v>
      </c>
      <c r="AF202" s="1" t="e">
        <f>AE202+#REF!*_xlfn.STDEV.S($AD$2:$AD$779)</f>
        <v>#REF!</v>
      </c>
      <c r="AG202" s="1" t="e">
        <f>AE202-#REF!*_xlfn.STDEV.S($AD$2:$AD$779)</f>
        <v>#REF!</v>
      </c>
      <c r="AH202" s="24">
        <f t="shared" si="72"/>
        <v>-1.6199999999989814</v>
      </c>
      <c r="AI202" s="24">
        <f t="shared" si="86"/>
        <v>0.18000000000006366</v>
      </c>
      <c r="AJ202" s="1">
        <f t="shared" si="87"/>
        <v>-2.1221444387931456E-4</v>
      </c>
      <c r="AK202" s="1">
        <f t="shared" si="88"/>
        <v>1.54982524116244E-3</v>
      </c>
      <c r="AL202" s="1" t="e">
        <f>$AK$2+#REF!*_xlfn.STDEV.S(ONE_LAST_QUOTE!$AJ$2:$AJ$779)</f>
        <v>#REF!</v>
      </c>
      <c r="AM202" s="1" t="e">
        <f>$AK$2-#REF!*_xlfn.STDEV.S(ONE_LAST_QUOTE!$AJ$2:$AJ$779)</f>
        <v>#REF!</v>
      </c>
      <c r="AN202" s="27">
        <f t="shared" si="89"/>
        <v>-8.9999999999911573</v>
      </c>
      <c r="AO202" s="24">
        <f t="shared" si="90"/>
        <v>-1.799999999999045</v>
      </c>
      <c r="AP202" s="27">
        <f t="shared" si="91"/>
        <v>-3.8484704370181109</v>
      </c>
      <c r="AQ202" s="27" t="e">
        <f>$AP$2+#REF!*_xlfn.STDEV.S(ONE_LAST_QUOTE!$AO$2:$AO$779)</f>
        <v>#REF!</v>
      </c>
      <c r="AR202" s="27" t="e">
        <f>$AP$2-#REF!*_xlfn.STDEV.S(ONE_LAST_QUOTE!$AO$2:$AO$779)</f>
        <v>#REF!</v>
      </c>
      <c r="AT202" s="24"/>
    </row>
    <row r="203" spans="1:46" x14ac:dyDescent="0.3">
      <c r="A203" s="5">
        <v>44372</v>
      </c>
      <c r="B203" s="25">
        <v>685.4</v>
      </c>
      <c r="C203" s="25">
        <v>686.12</v>
      </c>
      <c r="D203" s="25">
        <v>0.30999999999999978</v>
      </c>
      <c r="E203" s="25">
        <f t="shared" si="79"/>
        <v>685.81000000000006</v>
      </c>
      <c r="F203" s="25">
        <f t="shared" si="76"/>
        <v>-0.41000000000008185</v>
      </c>
      <c r="G203" s="25">
        <v>1348.75</v>
      </c>
      <c r="H203" s="25">
        <v>1523.75</v>
      </c>
      <c r="I203" s="26">
        <v>1522.96</v>
      </c>
      <c r="J203" s="27">
        <f t="shared" si="73"/>
        <v>0.78999999999996362</v>
      </c>
      <c r="K203" s="25">
        <v>17423</v>
      </c>
      <c r="L203" s="25">
        <v>17502.990000000002</v>
      </c>
      <c r="M203" s="25">
        <v>66.77000000000001</v>
      </c>
      <c r="N203" s="25">
        <f t="shared" si="74"/>
        <v>17436.22</v>
      </c>
      <c r="O203" s="25">
        <f t="shared" si="80"/>
        <v>-13.220000000001164</v>
      </c>
      <c r="P203" s="27">
        <v>27.893999999999998</v>
      </c>
      <c r="Q203" s="25">
        <v>591</v>
      </c>
      <c r="R203" s="2">
        <f t="shared" si="92"/>
        <v>140.53493198063174</v>
      </c>
      <c r="S203" s="2">
        <f t="shared" si="81"/>
        <v>141.67344283623348</v>
      </c>
      <c r="T203" s="2">
        <f t="shared" si="82"/>
        <v>141.00284588442884</v>
      </c>
      <c r="U203" s="2">
        <f t="shared" si="93"/>
        <v>94.900146293335112</v>
      </c>
      <c r="V203" s="2">
        <f t="shared" si="94"/>
        <v>142.40963855421708</v>
      </c>
      <c r="W203" s="27">
        <f t="shared" si="95"/>
        <v>8.1012659241095353E-3</v>
      </c>
      <c r="X203" s="1">
        <f t="shared" si="83"/>
        <v>9.2598848424065728E-3</v>
      </c>
      <c r="Y203" s="1" t="e">
        <f>X203+#REF!*_xlfn.STDEV.S($W$2:$W$779)</f>
        <v>#REF!</v>
      </c>
      <c r="Z203" s="1" t="e">
        <f>X203-#REF!*_xlfn.STDEV.S($W$2:$W$779)</f>
        <v>#REF!</v>
      </c>
      <c r="AA203" s="2">
        <f t="shared" si="84"/>
        <v>113.85108556017371</v>
      </c>
      <c r="AB203" s="1">
        <f t="shared" si="85"/>
        <v>-7.581918558036755E-4</v>
      </c>
      <c r="AC203" s="1">
        <f t="shared" si="77"/>
        <v>5.187266901297234E-4</v>
      </c>
      <c r="AD203" s="1">
        <f t="shared" si="75"/>
        <v>-1.2769185459333989E-3</v>
      </c>
      <c r="AE203" s="1">
        <f t="shared" si="78"/>
        <v>1.54982524116244E-3</v>
      </c>
      <c r="AF203" s="1" t="e">
        <f>AE203+#REF!*_xlfn.STDEV.S($AD$2:$AD$779)</f>
        <v>#REF!</v>
      </c>
      <c r="AG203" s="1" t="e">
        <f>AE203-#REF!*_xlfn.STDEV.S($AD$2:$AD$779)</f>
        <v>#REF!</v>
      </c>
      <c r="AH203" s="24">
        <f t="shared" si="72"/>
        <v>-13.220000000001164</v>
      </c>
      <c r="AI203" s="24">
        <f t="shared" si="86"/>
        <v>0.78999999999996362</v>
      </c>
      <c r="AJ203" s="1">
        <f t="shared" si="87"/>
        <v>-1.2769185459333989E-3</v>
      </c>
      <c r="AK203" s="1">
        <f t="shared" si="88"/>
        <v>1.54982524116244E-3</v>
      </c>
      <c r="AL203" s="1" t="e">
        <f>$AK$2+#REF!*_xlfn.STDEV.S(ONE_LAST_QUOTE!$AJ$2:$AJ$779)</f>
        <v>#REF!</v>
      </c>
      <c r="AM203" s="1" t="e">
        <f>$AK$2-#REF!*_xlfn.STDEV.S(ONE_LAST_QUOTE!$AJ$2:$AJ$779)</f>
        <v>#REF!</v>
      </c>
      <c r="AN203" s="27">
        <f t="shared" si="89"/>
        <v>-16.734177215192119</v>
      </c>
      <c r="AO203" s="24">
        <f t="shared" si="90"/>
        <v>-14.010000000001128</v>
      </c>
      <c r="AP203" s="27">
        <f t="shared" si="91"/>
        <v>-3.8484704370181109</v>
      </c>
      <c r="AQ203" s="27" t="e">
        <f>$AP$2+#REF!*_xlfn.STDEV.S(ONE_LAST_QUOTE!$AO$2:$AO$779)</f>
        <v>#REF!</v>
      </c>
      <c r="AR203" s="27" t="e">
        <f>$AP$2-#REF!*_xlfn.STDEV.S(ONE_LAST_QUOTE!$AO$2:$AO$779)</f>
        <v>#REF!</v>
      </c>
      <c r="AT203" s="24"/>
    </row>
    <row r="204" spans="1:46" x14ac:dyDescent="0.3">
      <c r="A204" s="5">
        <v>44375</v>
      </c>
      <c r="B204" s="25">
        <v>687.1</v>
      </c>
      <c r="C204" s="25">
        <v>687.62</v>
      </c>
      <c r="D204" s="25">
        <v>0</v>
      </c>
      <c r="E204" s="25">
        <f t="shared" si="79"/>
        <v>687.62</v>
      </c>
      <c r="F204" s="25">
        <f t="shared" si="76"/>
        <v>-0.51999999999998181</v>
      </c>
      <c r="G204" s="25">
        <v>1354.25</v>
      </c>
      <c r="H204" s="25">
        <v>1528.5</v>
      </c>
      <c r="I204" s="26">
        <v>1527.51</v>
      </c>
      <c r="J204" s="27">
        <f t="shared" si="73"/>
        <v>0.99000000000000909</v>
      </c>
      <c r="K204" s="25">
        <v>17533</v>
      </c>
      <c r="L204" s="25">
        <v>17590.97</v>
      </c>
      <c r="M204" s="25">
        <v>65.890000000000015</v>
      </c>
      <c r="N204" s="25">
        <f t="shared" si="74"/>
        <v>17525.080000000002</v>
      </c>
      <c r="O204" s="25">
        <f t="shared" si="80"/>
        <v>7.9199999999982538</v>
      </c>
      <c r="P204" s="27">
        <v>27.885000000000002</v>
      </c>
      <c r="Q204" s="25">
        <v>590</v>
      </c>
      <c r="R204" s="2">
        <f t="shared" si="92"/>
        <v>140.97302282683879</v>
      </c>
      <c r="S204" s="2">
        <f t="shared" si="81"/>
        <v>142.56789721905994</v>
      </c>
      <c r="T204" s="2">
        <f t="shared" si="82"/>
        <v>142.02483596845059</v>
      </c>
      <c r="U204" s="2">
        <f t="shared" si="93"/>
        <v>94.869526758071629</v>
      </c>
      <c r="V204" s="2">
        <f t="shared" si="94"/>
        <v>142.1686746987954</v>
      </c>
      <c r="W204" s="27">
        <f t="shared" si="95"/>
        <v>1.1313330453161852E-2</v>
      </c>
      <c r="X204" s="1">
        <f t="shared" si="83"/>
        <v>9.2598848424065728E-3</v>
      </c>
      <c r="Y204" s="1" t="e">
        <f>X204+#REF!*_xlfn.STDEV.S($W$2:$W$779)</f>
        <v>#REF!</v>
      </c>
      <c r="Z204" s="1" t="e">
        <f>X204-#REF!*_xlfn.STDEV.S($W$2:$W$779)</f>
        <v>#REF!</v>
      </c>
      <c r="AA204" s="2">
        <f t="shared" si="84"/>
        <v>159.48743922211577</v>
      </c>
      <c r="AB204" s="1">
        <f t="shared" si="85"/>
        <v>4.5192375726662892E-4</v>
      </c>
      <c r="AC204" s="1">
        <f t="shared" si="77"/>
        <v>6.481135966376712E-4</v>
      </c>
      <c r="AD204" s="1">
        <f t="shared" si="75"/>
        <v>-1.9618983937104228E-4</v>
      </c>
      <c r="AE204" s="1">
        <f t="shared" si="78"/>
        <v>1.54982524116244E-3</v>
      </c>
      <c r="AF204" s="1" t="e">
        <f>AE204+#REF!*_xlfn.STDEV.S($AD$2:$AD$779)</f>
        <v>#REF!</v>
      </c>
      <c r="AG204" s="1" t="e">
        <f>AE204-#REF!*_xlfn.STDEV.S($AD$2:$AD$779)</f>
        <v>#REF!</v>
      </c>
      <c r="AH204" s="24">
        <f t="shared" si="72"/>
        <v>7.9199999999982538</v>
      </c>
      <c r="AI204" s="24">
        <f t="shared" si="86"/>
        <v>0.99000000000000909</v>
      </c>
      <c r="AJ204" s="1">
        <f t="shared" si="87"/>
        <v>-1.9618983937104228E-4</v>
      </c>
      <c r="AK204" s="1">
        <f t="shared" si="88"/>
        <v>1.54982524116244E-3</v>
      </c>
      <c r="AL204" s="1" t="e">
        <f>$AK$2+#REF!*_xlfn.STDEV.S(ONE_LAST_QUOTE!$AJ$2:$AJ$779)</f>
        <v>#REF!</v>
      </c>
      <c r="AM204" s="1" t="e">
        <f>$AK$2-#REF!*_xlfn.STDEV.S(ONE_LAST_QUOTE!$AJ$2:$AJ$779)</f>
        <v>#REF!</v>
      </c>
      <c r="AN204" s="27">
        <f t="shared" si="89"/>
        <v>7.9999999999981624</v>
      </c>
      <c r="AO204" s="24">
        <f t="shared" si="90"/>
        <v>6.9299999999982447</v>
      </c>
      <c r="AP204" s="27">
        <f t="shared" si="91"/>
        <v>-3.8484704370181109</v>
      </c>
      <c r="AQ204" s="27" t="e">
        <f>$AP$2+#REF!*_xlfn.STDEV.S(ONE_LAST_QUOTE!$AO$2:$AO$779)</f>
        <v>#REF!</v>
      </c>
      <c r="AR204" s="27" t="e">
        <f>$AP$2-#REF!*_xlfn.STDEV.S(ONE_LAST_QUOTE!$AO$2:$AO$779)</f>
        <v>#REF!</v>
      </c>
      <c r="AT204" s="24"/>
    </row>
    <row r="205" spans="1:46" x14ac:dyDescent="0.3">
      <c r="A205" s="5">
        <v>44376</v>
      </c>
      <c r="B205" s="25">
        <v>690.6</v>
      </c>
      <c r="C205" s="25">
        <v>689.5</v>
      </c>
      <c r="D205" s="25">
        <v>0</v>
      </c>
      <c r="E205" s="25">
        <f t="shared" si="79"/>
        <v>689.5</v>
      </c>
      <c r="F205" s="25">
        <f t="shared" si="76"/>
        <v>1.1000000000000227</v>
      </c>
      <c r="G205" s="25">
        <v>1353.25</v>
      </c>
      <c r="H205" s="25">
        <v>1530.45</v>
      </c>
      <c r="I205" s="26">
        <v>1527.32</v>
      </c>
      <c r="J205" s="27">
        <f t="shared" si="73"/>
        <v>3.1300000000001091</v>
      </c>
      <c r="K205" s="25">
        <v>17530</v>
      </c>
      <c r="L205" s="25">
        <v>17598.189999999999</v>
      </c>
      <c r="M205" s="25">
        <v>65.090000000000018</v>
      </c>
      <c r="N205" s="25">
        <f t="shared" si="74"/>
        <v>17533.099999999999</v>
      </c>
      <c r="O205" s="25">
        <f t="shared" si="80"/>
        <v>-3.0999999999985448</v>
      </c>
      <c r="P205" s="27">
        <v>27.934999999999999</v>
      </c>
      <c r="Q205" s="25">
        <v>595</v>
      </c>
      <c r="R205" s="2">
        <f t="shared" si="92"/>
        <v>141.15287064791326</v>
      </c>
      <c r="S205" s="2">
        <f t="shared" si="81"/>
        <v>142.54350300861921</v>
      </c>
      <c r="T205" s="2">
        <f t="shared" si="82"/>
        <v>143.29411995267472</v>
      </c>
      <c r="U205" s="2">
        <f t="shared" si="93"/>
        <v>95.039635287313274</v>
      </c>
      <c r="V205" s="2">
        <f t="shared" si="94"/>
        <v>143.37349397590384</v>
      </c>
      <c r="W205" s="27">
        <f t="shared" si="95"/>
        <v>9.8519594700605673E-3</v>
      </c>
      <c r="X205" s="1">
        <f t="shared" si="83"/>
        <v>9.2598848424065728E-3</v>
      </c>
      <c r="Y205" s="1" t="e">
        <f>X205+#REF!*_xlfn.STDEV.S($W$2:$W$779)</f>
        <v>#REF!</v>
      </c>
      <c r="Z205" s="1" t="e">
        <f>X205-#REF!*_xlfn.STDEV.S($W$2:$W$779)</f>
        <v>#REF!</v>
      </c>
      <c r="AA205" s="2">
        <f t="shared" si="84"/>
        <v>139.06323607059505</v>
      </c>
      <c r="AB205" s="1">
        <f t="shared" si="85"/>
        <v>-1.7680843661409249E-4</v>
      </c>
      <c r="AC205" s="1">
        <f t="shared" si="77"/>
        <v>2.0493413299112885E-3</v>
      </c>
      <c r="AD205" s="1">
        <f t="shared" si="75"/>
        <v>-2.2261497665253811E-3</v>
      </c>
      <c r="AE205" s="1">
        <f t="shared" si="78"/>
        <v>1.54982524116244E-3</v>
      </c>
      <c r="AF205" s="1" t="e">
        <f>AE205+#REF!*_xlfn.STDEV.S($AD$2:$AD$779)</f>
        <v>#REF!</v>
      </c>
      <c r="AG205" s="1" t="e">
        <f>AE205-#REF!*_xlfn.STDEV.S($AD$2:$AD$779)</f>
        <v>#REF!</v>
      </c>
      <c r="AH205" s="24">
        <f t="shared" si="72"/>
        <v>-3.0999999999985448</v>
      </c>
      <c r="AI205" s="24">
        <f t="shared" si="86"/>
        <v>3.1300000000001091</v>
      </c>
      <c r="AJ205" s="1">
        <f t="shared" si="87"/>
        <v>-2.2261497665253811E-3</v>
      </c>
      <c r="AK205" s="1">
        <f t="shared" si="88"/>
        <v>1.54982524116244E-3</v>
      </c>
      <c r="AL205" s="1" t="e">
        <f>$AK$2+#REF!*_xlfn.STDEV.S(ONE_LAST_QUOTE!$AJ$2:$AJ$779)</f>
        <v>#REF!</v>
      </c>
      <c r="AM205" s="1" t="e">
        <f>$AK$2-#REF!*_xlfn.STDEV.S(ONE_LAST_QUOTE!$AJ$2:$AJ$779)</f>
        <v>#REF!</v>
      </c>
      <c r="AN205" s="27">
        <f t="shared" si="89"/>
        <v>-0.99041533546275928</v>
      </c>
      <c r="AO205" s="24">
        <f t="shared" si="90"/>
        <v>-6.2299999999986539</v>
      </c>
      <c r="AP205" s="27">
        <f t="shared" si="91"/>
        <v>-3.8484704370181109</v>
      </c>
      <c r="AQ205" s="27" t="e">
        <f>$AP$2+#REF!*_xlfn.STDEV.S(ONE_LAST_QUOTE!$AO$2:$AO$779)</f>
        <v>#REF!</v>
      </c>
      <c r="AR205" s="27" t="e">
        <f>$AP$2-#REF!*_xlfn.STDEV.S(ONE_LAST_QUOTE!$AO$2:$AO$779)</f>
        <v>#REF!</v>
      </c>
      <c r="AT205" s="24"/>
    </row>
    <row r="206" spans="1:46" x14ac:dyDescent="0.3">
      <c r="A206" s="5">
        <v>44377</v>
      </c>
      <c r="B206" s="25">
        <v>686.1</v>
      </c>
      <c r="C206" s="25">
        <v>693.73</v>
      </c>
      <c r="D206" s="25">
        <v>6.6099999999999994</v>
      </c>
      <c r="E206" s="25">
        <f t="shared" si="79"/>
        <v>687.12</v>
      </c>
      <c r="F206" s="25">
        <f t="shared" si="76"/>
        <v>-1.0199999999999818</v>
      </c>
      <c r="G206" s="25">
        <v>1367.5</v>
      </c>
      <c r="H206" s="25">
        <v>1525.25</v>
      </c>
      <c r="I206" s="26">
        <v>1539.83</v>
      </c>
      <c r="J206" s="27">
        <f t="shared" si="73"/>
        <v>-14.579999999999927</v>
      </c>
      <c r="K206" s="25">
        <v>17712</v>
      </c>
      <c r="L206" s="25">
        <v>17755.46</v>
      </c>
      <c r="M206" s="25">
        <v>61.420000000000016</v>
      </c>
      <c r="N206" s="25">
        <f t="shared" si="74"/>
        <v>17694.04</v>
      </c>
      <c r="O206" s="25">
        <f t="shared" si="80"/>
        <v>17.959999999999127</v>
      </c>
      <c r="P206" s="27">
        <v>27.913</v>
      </c>
      <c r="Q206" s="25">
        <v>595</v>
      </c>
      <c r="R206" s="2">
        <f t="shared" si="92"/>
        <v>140.67327645838131</v>
      </c>
      <c r="S206" s="2">
        <f t="shared" si="81"/>
        <v>144.02341844202303</v>
      </c>
      <c r="T206" s="2">
        <f t="shared" si="82"/>
        <v>141.61467914018772</v>
      </c>
      <c r="U206" s="2">
        <f t="shared" si="93"/>
        <v>94.964787534446955</v>
      </c>
      <c r="V206" s="2">
        <f t="shared" si="94"/>
        <v>143.37349397590384</v>
      </c>
      <c r="W206" s="27">
        <f t="shared" si="95"/>
        <v>2.3815056192516115E-2</v>
      </c>
      <c r="X206" s="1">
        <f t="shared" si="83"/>
        <v>9.2598848424065728E-3</v>
      </c>
      <c r="Y206" s="1" t="e">
        <f>X206+#REF!*_xlfn.STDEV.S($W$2:$W$779)</f>
        <v>#REF!</v>
      </c>
      <c r="Z206" s="1" t="e">
        <f>X206-#REF!*_xlfn.STDEV.S($W$2:$W$779)</f>
        <v>#REF!</v>
      </c>
      <c r="AA206" s="2">
        <f t="shared" si="84"/>
        <v>335.01419836417199</v>
      </c>
      <c r="AB206" s="1">
        <f t="shared" si="85"/>
        <v>1.0150310500032286E-3</v>
      </c>
      <c r="AC206" s="1">
        <f t="shared" si="77"/>
        <v>-9.4685777001356827E-3</v>
      </c>
      <c r="AD206" s="1">
        <f t="shared" si="75"/>
        <v>1.0483608750138911E-2</v>
      </c>
      <c r="AE206" s="1">
        <f t="shared" si="78"/>
        <v>1.54982524116244E-3</v>
      </c>
      <c r="AF206" s="1" t="e">
        <f>AE206+#REF!*_xlfn.STDEV.S($AD$2:$AD$779)</f>
        <v>#REF!</v>
      </c>
      <c r="AG206" s="1" t="e">
        <f>AE206-#REF!*_xlfn.STDEV.S($AD$2:$AD$779)</f>
        <v>#REF!</v>
      </c>
      <c r="AH206" s="24">
        <f t="shared" si="72"/>
        <v>17.959999999999127</v>
      </c>
      <c r="AI206" s="24">
        <f t="shared" si="86"/>
        <v>-14.579999999999927</v>
      </c>
      <c r="AJ206" s="1">
        <f t="shared" si="87"/>
        <v>1.0483608750138911E-2</v>
      </c>
      <c r="AK206" s="1">
        <f t="shared" si="88"/>
        <v>1.54982524116244E-3</v>
      </c>
      <c r="AL206" s="1" t="e">
        <f>$AK$2+#REF!*_xlfn.STDEV.S(ONE_LAST_QUOTE!$AJ$2:$AJ$779)</f>
        <v>#REF!</v>
      </c>
      <c r="AM206" s="1" t="e">
        <f>$AK$2-#REF!*_xlfn.STDEV.S(ONE_LAST_QUOTE!$AJ$2:$AJ$779)</f>
        <v>#REF!</v>
      </c>
      <c r="AN206" s="27">
        <f t="shared" si="89"/>
        <v>-1.2318244170095485</v>
      </c>
      <c r="AO206" s="24">
        <f t="shared" si="90"/>
        <v>32.539999999999054</v>
      </c>
      <c r="AP206" s="27">
        <f t="shared" si="91"/>
        <v>-3.8484704370181109</v>
      </c>
      <c r="AQ206" s="27" t="e">
        <f>$AP$2+#REF!*_xlfn.STDEV.S(ONE_LAST_QUOTE!$AO$2:$AO$779)</f>
        <v>#REF!</v>
      </c>
      <c r="AR206" s="27" t="e">
        <f>$AP$2-#REF!*_xlfn.STDEV.S(ONE_LAST_QUOTE!$AO$2:$AO$779)</f>
        <v>#REF!</v>
      </c>
      <c r="AT206" s="24"/>
    </row>
    <row r="207" spans="1:46" x14ac:dyDescent="0.3">
      <c r="A207" s="5">
        <v>44379</v>
      </c>
      <c r="B207" s="25">
        <v>683.6</v>
      </c>
      <c r="C207" s="25">
        <v>689.67</v>
      </c>
      <c r="D207" s="25">
        <v>5.68</v>
      </c>
      <c r="E207" s="25">
        <f t="shared" si="79"/>
        <v>683.99</v>
      </c>
      <c r="F207" s="25">
        <f t="shared" si="76"/>
        <v>-0.38999999999998636</v>
      </c>
      <c r="G207" s="25">
        <v>1362</v>
      </c>
      <c r="H207" s="25">
        <v>1520.75</v>
      </c>
      <c r="I207" s="26">
        <v>1533.64</v>
      </c>
      <c r="J207" s="27">
        <f t="shared" si="73"/>
        <v>-12.8900000000001</v>
      </c>
      <c r="K207" s="25">
        <v>17649</v>
      </c>
      <c r="L207" s="25">
        <v>17710.150000000001</v>
      </c>
      <c r="M207" s="25">
        <v>53.22000000000002</v>
      </c>
      <c r="N207" s="25">
        <f t="shared" si="74"/>
        <v>17656.93</v>
      </c>
      <c r="O207" s="25">
        <f t="shared" si="80"/>
        <v>-7.930000000000291</v>
      </c>
      <c r="P207" s="27">
        <v>27.895</v>
      </c>
      <c r="Q207" s="25">
        <v>588</v>
      </c>
      <c r="R207" s="2">
        <f t="shared" si="92"/>
        <v>140.25824302513251</v>
      </c>
      <c r="S207" s="2">
        <f t="shared" si="81"/>
        <v>143.51114002276788</v>
      </c>
      <c r="T207" s="2">
        <f t="shared" si="82"/>
        <v>143.4986282567657</v>
      </c>
      <c r="U207" s="2">
        <f t="shared" si="93"/>
        <v>94.903548463919961</v>
      </c>
      <c r="V207" s="2">
        <f t="shared" si="94"/>
        <v>141.68674698795203</v>
      </c>
      <c r="W207" s="27">
        <f t="shared" si="95"/>
        <v>2.3192198386889018E-2</v>
      </c>
      <c r="X207" s="1">
        <f t="shared" si="83"/>
        <v>9.2598848424065728E-3</v>
      </c>
      <c r="Y207" s="1" t="e">
        <f>X207+#REF!*_xlfn.STDEV.S($W$2:$W$779)</f>
        <v>#REF!</v>
      </c>
      <c r="Z207" s="1" t="e">
        <f>X207-#REF!*_xlfn.STDEV.S($W$2:$W$779)</f>
        <v>#REF!</v>
      </c>
      <c r="AA207" s="2">
        <f t="shared" si="84"/>
        <v>325.28969976353608</v>
      </c>
      <c r="AB207" s="1">
        <f t="shared" si="85"/>
        <v>-4.491154464564503E-4</v>
      </c>
      <c r="AC207" s="1">
        <f t="shared" si="77"/>
        <v>-8.4048407709763039E-3</v>
      </c>
      <c r="AD207" s="1">
        <f t="shared" si="75"/>
        <v>7.955725324519854E-3</v>
      </c>
      <c r="AE207" s="1">
        <f t="shared" si="78"/>
        <v>1.54982524116244E-3</v>
      </c>
      <c r="AF207" s="1" t="e">
        <f>AE207+#REF!*_xlfn.STDEV.S($AD$2:$AD$779)</f>
        <v>#REF!</v>
      </c>
      <c r="AG207" s="1" t="e">
        <f>AE207-#REF!*_xlfn.STDEV.S($AD$2:$AD$779)</f>
        <v>#REF!</v>
      </c>
      <c r="AH207" s="24">
        <f t="shared" si="72"/>
        <v>-7.930000000000291</v>
      </c>
      <c r="AI207" s="24">
        <f t="shared" si="86"/>
        <v>-12.8900000000001</v>
      </c>
      <c r="AJ207" s="1">
        <f t="shared" si="87"/>
        <v>7.955725324519854E-3</v>
      </c>
      <c r="AK207" s="1">
        <f t="shared" si="88"/>
        <v>1.54982524116244E-3</v>
      </c>
      <c r="AL207" s="1" t="e">
        <f>$AK$2+#REF!*_xlfn.STDEV.S(ONE_LAST_QUOTE!$AJ$2:$AJ$779)</f>
        <v>#REF!</v>
      </c>
      <c r="AM207" s="1" t="e">
        <f>$AK$2-#REF!*_xlfn.STDEV.S(ONE_LAST_QUOTE!$AJ$2:$AJ$779)</f>
        <v>#REF!</v>
      </c>
      <c r="AN207" s="27">
        <f t="shared" si="89"/>
        <v>0.61520558572538631</v>
      </c>
      <c r="AO207" s="24">
        <f t="shared" si="90"/>
        <v>4.959999999999809</v>
      </c>
      <c r="AP207" s="27">
        <f t="shared" si="91"/>
        <v>-3.8484704370181109</v>
      </c>
      <c r="AQ207" s="27" t="e">
        <f>$AP$2+#REF!*_xlfn.STDEV.S(ONE_LAST_QUOTE!$AO$2:$AO$779)</f>
        <v>#REF!</v>
      </c>
      <c r="AR207" s="27" t="e">
        <f>$AP$2-#REF!*_xlfn.STDEV.S(ONE_LAST_QUOTE!$AO$2:$AO$779)</f>
        <v>#REF!</v>
      </c>
      <c r="AT207" s="24"/>
    </row>
    <row r="208" spans="1:46" x14ac:dyDescent="0.3">
      <c r="A208" s="5">
        <v>44382</v>
      </c>
      <c r="B208" s="25">
        <v>695.6</v>
      </c>
      <c r="C208" s="25">
        <v>697.66</v>
      </c>
      <c r="D208" s="25">
        <v>5.68</v>
      </c>
      <c r="E208" s="25">
        <f t="shared" si="79"/>
        <v>691.98</v>
      </c>
      <c r="F208" s="25">
        <f t="shared" si="76"/>
        <v>3.6200000000000045</v>
      </c>
      <c r="G208" s="25">
        <v>1383.75</v>
      </c>
      <c r="H208" s="25">
        <v>1542.25</v>
      </c>
      <c r="I208" s="26">
        <v>1553.73</v>
      </c>
      <c r="J208" s="27">
        <f t="shared" si="73"/>
        <v>-11.480000000000018</v>
      </c>
      <c r="K208" s="25">
        <v>17896</v>
      </c>
      <c r="L208" s="25">
        <v>17919.330000000002</v>
      </c>
      <c r="M208" s="25">
        <v>53.170000000000023</v>
      </c>
      <c r="N208" s="25">
        <f t="shared" si="74"/>
        <v>17866.160000000003</v>
      </c>
      <c r="O208" s="25">
        <f t="shared" si="80"/>
        <v>29.839999999996508</v>
      </c>
      <c r="P208" s="27">
        <v>27.887</v>
      </c>
      <c r="Q208" s="25">
        <v>591</v>
      </c>
      <c r="R208" s="2">
        <f t="shared" si="92"/>
        <v>142.24118053954339</v>
      </c>
      <c r="S208" s="2">
        <f t="shared" si="81"/>
        <v>145.51959668238732</v>
      </c>
      <c r="T208" s="2">
        <f t="shared" si="82"/>
        <v>146.03035254511022</v>
      </c>
      <c r="U208" s="2">
        <f t="shared" si="93"/>
        <v>94.876331099241298</v>
      </c>
      <c r="V208" s="2">
        <f t="shared" si="94"/>
        <v>142.40963855421708</v>
      </c>
      <c r="W208" s="27">
        <f t="shared" si="95"/>
        <v>2.3048291151749334E-2</v>
      </c>
      <c r="X208" s="1">
        <f t="shared" si="83"/>
        <v>9.2598848424065728E-3</v>
      </c>
      <c r="Y208" s="1" t="e">
        <f>X208+#REF!*_xlfn.STDEV.S($W$2:$W$779)</f>
        <v>#REF!</v>
      </c>
      <c r="Z208" s="1" t="e">
        <f>X208-#REF!*_xlfn.STDEV.S($W$2:$W$779)</f>
        <v>#REF!</v>
      </c>
      <c r="AA208" s="2">
        <f t="shared" si="84"/>
        <v>327.84161428439234</v>
      </c>
      <c r="AB208" s="1">
        <f t="shared" si="85"/>
        <v>1.6701966175158233E-3</v>
      </c>
      <c r="AC208" s="1">
        <f t="shared" si="77"/>
        <v>-7.388671133337207E-3</v>
      </c>
      <c r="AD208" s="1">
        <f t="shared" si="75"/>
        <v>9.0588677508530308E-3</v>
      </c>
      <c r="AE208" s="1">
        <f t="shared" si="78"/>
        <v>1.54982524116244E-3</v>
      </c>
      <c r="AF208" s="1" t="e">
        <f>AE208+#REF!*_xlfn.STDEV.S($AD$2:$AD$779)</f>
        <v>#REF!</v>
      </c>
      <c r="AG208" s="1" t="e">
        <f>AE208-#REF!*_xlfn.STDEV.S($AD$2:$AD$779)</f>
        <v>#REF!</v>
      </c>
      <c r="AH208" s="24">
        <f t="shared" si="72"/>
        <v>29.839999999996508</v>
      </c>
      <c r="AI208" s="24">
        <f t="shared" si="86"/>
        <v>-11.480000000000018</v>
      </c>
      <c r="AJ208" s="1">
        <f t="shared" si="87"/>
        <v>9.0588677508530308E-3</v>
      </c>
      <c r="AK208" s="1">
        <f t="shared" si="88"/>
        <v>1.54982524116244E-3</v>
      </c>
      <c r="AL208" s="1" t="e">
        <f>$AK$2+#REF!*_xlfn.STDEV.S(ONE_LAST_QUOTE!$AJ$2:$AJ$779)</f>
        <v>#REF!</v>
      </c>
      <c r="AM208" s="1" t="e">
        <f>$AK$2-#REF!*_xlfn.STDEV.S(ONE_LAST_QUOTE!$AJ$2:$AJ$779)</f>
        <v>#REF!</v>
      </c>
      <c r="AN208" s="27">
        <f t="shared" si="89"/>
        <v>-2.5993031358881935</v>
      </c>
      <c r="AO208" s="24">
        <f t="shared" si="90"/>
        <v>41.319999999996526</v>
      </c>
      <c r="AP208" s="27">
        <f t="shared" si="91"/>
        <v>-3.8484704370181109</v>
      </c>
      <c r="AQ208" s="27" t="e">
        <f>$AP$2+#REF!*_xlfn.STDEV.S(ONE_LAST_QUOTE!$AO$2:$AO$779)</f>
        <v>#REF!</v>
      </c>
      <c r="AR208" s="27" t="e">
        <f>$AP$2-#REF!*_xlfn.STDEV.S(ONE_LAST_QUOTE!$AO$2:$AO$779)</f>
        <v>#REF!</v>
      </c>
      <c r="AT208" s="24"/>
    </row>
    <row r="209" spans="1:46" x14ac:dyDescent="0.3">
      <c r="A209" s="5">
        <v>44383</v>
      </c>
      <c r="B209" s="25">
        <v>692.7</v>
      </c>
      <c r="C209" s="25">
        <v>697.05</v>
      </c>
      <c r="D209" s="25">
        <v>5.55</v>
      </c>
      <c r="E209" s="25">
        <f t="shared" si="79"/>
        <v>691.5</v>
      </c>
      <c r="F209" s="25">
        <f t="shared" si="76"/>
        <v>1.2000000000000455</v>
      </c>
      <c r="G209" s="25">
        <v>1383</v>
      </c>
      <c r="H209" s="25">
        <v>1541.5</v>
      </c>
      <c r="I209" s="26">
        <v>1549.98</v>
      </c>
      <c r="J209" s="27">
        <f t="shared" si="73"/>
        <v>-8.4800000000000182</v>
      </c>
      <c r="K209" s="25">
        <v>17875</v>
      </c>
      <c r="L209" s="25">
        <v>17913.07</v>
      </c>
      <c r="M209" s="25">
        <v>51.590000000000025</v>
      </c>
      <c r="N209" s="25">
        <f t="shared" si="74"/>
        <v>17861.48</v>
      </c>
      <c r="O209" s="25">
        <f t="shared" si="80"/>
        <v>13.520000000000437</v>
      </c>
      <c r="P209" s="27">
        <v>27.99</v>
      </c>
      <c r="Q209" s="25">
        <v>592</v>
      </c>
      <c r="R209" s="2">
        <f t="shared" si="92"/>
        <v>142.17200830066858</v>
      </c>
      <c r="S209" s="2">
        <f t="shared" si="81"/>
        <v>145.34883720930225</v>
      </c>
      <c r="T209" s="2">
        <f t="shared" si="82"/>
        <v>144.91291636269364</v>
      </c>
      <c r="U209" s="2">
        <f t="shared" si="93"/>
        <v>95.226754669479092</v>
      </c>
      <c r="V209" s="2">
        <f t="shared" si="94"/>
        <v>142.65060240963876</v>
      </c>
      <c r="W209" s="27">
        <f t="shared" si="95"/>
        <v>2.2344967526344739E-2</v>
      </c>
      <c r="X209" s="1">
        <f t="shared" si="83"/>
        <v>9.2598848424065728E-3</v>
      </c>
      <c r="Y209" s="1" t="e">
        <f>X209+#REF!*_xlfn.STDEV.S($W$2:$W$779)</f>
        <v>#REF!</v>
      </c>
      <c r="Z209" s="1" t="e">
        <f>X209-#REF!*_xlfn.STDEV.S($W$2:$W$779)</f>
        <v>#REF!</v>
      </c>
      <c r="AA209" s="2">
        <f t="shared" si="84"/>
        <v>317.68289086336665</v>
      </c>
      <c r="AB209" s="1">
        <f t="shared" si="85"/>
        <v>7.5693615534661387E-4</v>
      </c>
      <c r="AC209" s="1">
        <f t="shared" si="77"/>
        <v>-5.4710383359785402E-3</v>
      </c>
      <c r="AD209" s="1">
        <f t="shared" si="75"/>
        <v>6.227974491325154E-3</v>
      </c>
      <c r="AE209" s="1">
        <f t="shared" si="78"/>
        <v>1.54982524116244E-3</v>
      </c>
      <c r="AF209" s="1" t="e">
        <f>AE209+#REF!*_xlfn.STDEV.S($AD$2:$AD$779)</f>
        <v>#REF!</v>
      </c>
      <c r="AG209" s="1" t="e">
        <f>AE209-#REF!*_xlfn.STDEV.S($AD$2:$AD$779)</f>
        <v>#REF!</v>
      </c>
      <c r="AH209" s="24">
        <f t="shared" si="72"/>
        <v>13.520000000000437</v>
      </c>
      <c r="AI209" s="24">
        <f t="shared" si="86"/>
        <v>-8.4800000000000182</v>
      </c>
      <c r="AJ209" s="1">
        <f t="shared" si="87"/>
        <v>6.227974491325154E-3</v>
      </c>
      <c r="AK209" s="1">
        <f t="shared" si="88"/>
        <v>1.54982524116244E-3</v>
      </c>
      <c r="AL209" s="1" t="e">
        <f>$AK$2+#REF!*_xlfn.STDEV.S(ONE_LAST_QUOTE!$AJ$2:$AJ$779)</f>
        <v>#REF!</v>
      </c>
      <c r="AM209" s="1" t="e">
        <f>$AK$2-#REF!*_xlfn.STDEV.S(ONE_LAST_QUOTE!$AJ$2:$AJ$779)</f>
        <v>#REF!</v>
      </c>
      <c r="AN209" s="27">
        <f t="shared" si="89"/>
        <v>-1.5943396226415576</v>
      </c>
      <c r="AO209" s="24">
        <f t="shared" si="90"/>
        <v>22.000000000000455</v>
      </c>
      <c r="AP209" s="27">
        <f t="shared" si="91"/>
        <v>-3.8484704370181109</v>
      </c>
      <c r="AQ209" s="27" t="e">
        <f>$AP$2+#REF!*_xlfn.STDEV.S(ONE_LAST_QUOTE!$AO$2:$AO$779)</f>
        <v>#REF!</v>
      </c>
      <c r="AR209" s="27" t="e">
        <f>$AP$2-#REF!*_xlfn.STDEV.S(ONE_LAST_QUOTE!$AO$2:$AO$779)</f>
        <v>#REF!</v>
      </c>
      <c r="AT209" s="24"/>
    </row>
    <row r="210" spans="1:46" x14ac:dyDescent="0.3">
      <c r="A210" s="5">
        <v>44384</v>
      </c>
      <c r="B210" s="25">
        <v>694.7</v>
      </c>
      <c r="C210" s="25">
        <v>696.03</v>
      </c>
      <c r="D210" s="25">
        <v>5.18</v>
      </c>
      <c r="E210" s="25">
        <f t="shared" si="79"/>
        <v>690.85</v>
      </c>
      <c r="F210" s="25">
        <f t="shared" si="76"/>
        <v>3.8500000000000227</v>
      </c>
      <c r="G210" s="25">
        <v>1378</v>
      </c>
      <c r="H210" s="25">
        <v>1535.75</v>
      </c>
      <c r="I210" s="26">
        <v>1545.02</v>
      </c>
      <c r="J210" s="27">
        <f t="shared" si="73"/>
        <v>-9.2699999999999818</v>
      </c>
      <c r="K210" s="25">
        <v>17826</v>
      </c>
      <c r="L210" s="25">
        <v>17850.689999999999</v>
      </c>
      <c r="M210" s="25">
        <v>31.660000000000025</v>
      </c>
      <c r="N210" s="25">
        <f t="shared" si="74"/>
        <v>17819.03</v>
      </c>
      <c r="O210" s="25">
        <f t="shared" si="80"/>
        <v>6.9700000000011642</v>
      </c>
      <c r="P210" s="27">
        <v>28.003</v>
      </c>
      <c r="Q210" s="25">
        <v>594</v>
      </c>
      <c r="R210" s="2">
        <f t="shared" si="92"/>
        <v>141.64168780262844</v>
      </c>
      <c r="S210" s="2">
        <f t="shared" si="81"/>
        <v>144.95039843877046</v>
      </c>
      <c r="T210" s="2">
        <f t="shared" si="82"/>
        <v>145.76849604345642</v>
      </c>
      <c r="U210" s="2">
        <f t="shared" si="93"/>
        <v>95.270982887081928</v>
      </c>
      <c r="V210" s="2">
        <f t="shared" si="94"/>
        <v>143.13253012048213</v>
      </c>
      <c r="W210" s="27">
        <f t="shared" si="95"/>
        <v>2.3359723309373193E-2</v>
      </c>
      <c r="X210" s="1">
        <f t="shared" si="83"/>
        <v>9.2598848424065728E-3</v>
      </c>
      <c r="Y210" s="1" t="e">
        <f>X210+#REF!*_xlfn.STDEV.S($W$2:$W$779)</f>
        <v>#REF!</v>
      </c>
      <c r="Z210" s="1" t="e">
        <f>X210-#REF!*_xlfn.STDEV.S($W$2:$W$779)</f>
        <v>#REF!</v>
      </c>
      <c r="AA210" s="2">
        <f t="shared" si="84"/>
        <v>330.8710636142024</v>
      </c>
      <c r="AB210" s="1">
        <f t="shared" si="85"/>
        <v>3.9115484961870341E-4</v>
      </c>
      <c r="AC210" s="1">
        <f t="shared" si="77"/>
        <v>-5.9999223311024983E-3</v>
      </c>
      <c r="AD210" s="1">
        <f t="shared" si="75"/>
        <v>6.3910771807212021E-3</v>
      </c>
      <c r="AE210" s="1">
        <f t="shared" si="78"/>
        <v>1.54982524116244E-3</v>
      </c>
      <c r="AF210" s="1" t="e">
        <f>AE210+#REF!*_xlfn.STDEV.S($AD$2:$AD$779)</f>
        <v>#REF!</v>
      </c>
      <c r="AG210" s="1" t="e">
        <f>AE210-#REF!*_xlfn.STDEV.S($AD$2:$AD$779)</f>
        <v>#REF!</v>
      </c>
      <c r="AH210" s="24">
        <f t="shared" si="72"/>
        <v>6.9700000000011642</v>
      </c>
      <c r="AI210" s="24">
        <f t="shared" si="86"/>
        <v>-9.2699999999999818</v>
      </c>
      <c r="AJ210" s="1">
        <f t="shared" si="87"/>
        <v>6.3910771807212021E-3</v>
      </c>
      <c r="AK210" s="1">
        <f t="shared" si="88"/>
        <v>1.54982524116244E-3</v>
      </c>
      <c r="AL210" s="1" t="e">
        <f>$AK$2+#REF!*_xlfn.STDEV.S(ONE_LAST_QUOTE!$AJ$2:$AJ$779)</f>
        <v>#REF!</v>
      </c>
      <c r="AM210" s="1" t="e">
        <f>$AK$2-#REF!*_xlfn.STDEV.S(ONE_LAST_QUOTE!$AJ$2:$AJ$779)</f>
        <v>#REF!</v>
      </c>
      <c r="AN210" s="27">
        <f t="shared" si="89"/>
        <v>-0.75188781014036443</v>
      </c>
      <c r="AO210" s="24">
        <f t="shared" si="90"/>
        <v>16.240000000001146</v>
      </c>
      <c r="AP210" s="27">
        <f t="shared" si="91"/>
        <v>-3.8484704370181109</v>
      </c>
      <c r="AQ210" s="27" t="e">
        <f>$AP$2+#REF!*_xlfn.STDEV.S(ONE_LAST_QUOTE!$AO$2:$AO$779)</f>
        <v>#REF!</v>
      </c>
      <c r="AR210" s="27" t="e">
        <f>$AP$2-#REF!*_xlfn.STDEV.S(ONE_LAST_QUOTE!$AO$2:$AO$779)</f>
        <v>#REF!</v>
      </c>
      <c r="AT210" s="24"/>
    </row>
    <row r="211" spans="1:46" x14ac:dyDescent="0.3">
      <c r="A211" s="5">
        <v>44385</v>
      </c>
      <c r="B211" s="25">
        <v>684.3</v>
      </c>
      <c r="C211" s="25">
        <v>694.45</v>
      </c>
      <c r="D211" s="25">
        <v>5.18</v>
      </c>
      <c r="E211" s="25">
        <f t="shared" si="79"/>
        <v>689.2700000000001</v>
      </c>
      <c r="F211" s="25">
        <f t="shared" si="76"/>
        <v>-4.970000000000141</v>
      </c>
      <c r="G211" s="25">
        <v>1373.25</v>
      </c>
      <c r="H211" s="25">
        <v>1531.5</v>
      </c>
      <c r="I211" s="26">
        <v>1545.96</v>
      </c>
      <c r="J211" s="27">
        <f t="shared" si="73"/>
        <v>-14.460000000000036</v>
      </c>
      <c r="K211" s="25">
        <v>17823</v>
      </c>
      <c r="L211" s="25">
        <v>17866.09</v>
      </c>
      <c r="M211" s="25">
        <v>31.540000000000024</v>
      </c>
      <c r="N211" s="25">
        <f t="shared" si="74"/>
        <v>17834.55</v>
      </c>
      <c r="O211" s="25">
        <f t="shared" si="80"/>
        <v>-11.549999999999272</v>
      </c>
      <c r="P211" s="27">
        <v>28.018000000000001</v>
      </c>
      <c r="Q211" s="25">
        <v>588</v>
      </c>
      <c r="R211" s="2">
        <f t="shared" si="92"/>
        <v>141.24971178233793</v>
      </c>
      <c r="S211" s="2">
        <f t="shared" si="81"/>
        <v>144.92600422832976</v>
      </c>
      <c r="T211" s="2">
        <f t="shared" si="82"/>
        <v>142.78041982388169</v>
      </c>
      <c r="U211" s="2">
        <f t="shared" si="93"/>
        <v>95.322015445854433</v>
      </c>
      <c r="V211" s="2">
        <f t="shared" si="94"/>
        <v>141.68674698795201</v>
      </c>
      <c r="W211" s="27">
        <f t="shared" si="95"/>
        <v>2.6026902282511477E-2</v>
      </c>
      <c r="X211" s="1">
        <f t="shared" si="83"/>
        <v>9.2598848424065728E-3</v>
      </c>
      <c r="Y211" s="1" t="e">
        <f>X211+#REF!*_xlfn.STDEV.S($W$2:$W$779)</f>
        <v>#REF!</v>
      </c>
      <c r="Z211" s="1" t="e">
        <f>X211-#REF!*_xlfn.STDEV.S($W$2:$W$779)</f>
        <v>#REF!</v>
      </c>
      <c r="AA211" s="2">
        <f t="shared" si="84"/>
        <v>367.62924459918338</v>
      </c>
      <c r="AB211" s="1">
        <f t="shared" si="85"/>
        <v>-6.4761936802438375E-4</v>
      </c>
      <c r="AC211" s="1">
        <f t="shared" si="77"/>
        <v>-9.3534114724831401E-3</v>
      </c>
      <c r="AD211" s="1">
        <f t="shared" si="75"/>
        <v>8.7057921044587563E-3</v>
      </c>
      <c r="AE211" s="1">
        <f t="shared" si="78"/>
        <v>1.54982524116244E-3</v>
      </c>
      <c r="AF211" s="1" t="e">
        <f>AE211+#REF!*_xlfn.STDEV.S($AD$2:$AD$779)</f>
        <v>#REF!</v>
      </c>
      <c r="AG211" s="1" t="e">
        <f>AE211-#REF!*_xlfn.STDEV.S($AD$2:$AD$779)</f>
        <v>#REF!</v>
      </c>
      <c r="AH211" s="24">
        <f t="shared" si="72"/>
        <v>-11.549999999999272</v>
      </c>
      <c r="AI211" s="24">
        <f t="shared" si="86"/>
        <v>-14.460000000000036</v>
      </c>
      <c r="AJ211" s="1">
        <f t="shared" si="87"/>
        <v>8.7057921044587563E-3</v>
      </c>
      <c r="AK211" s="1">
        <f t="shared" si="88"/>
        <v>1.54982524116244E-3</v>
      </c>
      <c r="AL211" s="1" t="e">
        <f>$AK$2+#REF!*_xlfn.STDEV.S(ONE_LAST_QUOTE!$AJ$2:$AJ$779)</f>
        <v>#REF!</v>
      </c>
      <c r="AM211" s="1" t="e">
        <f>$AK$2-#REF!*_xlfn.STDEV.S(ONE_LAST_QUOTE!$AJ$2:$AJ$779)</f>
        <v>#REF!</v>
      </c>
      <c r="AN211" s="27">
        <f t="shared" si="89"/>
        <v>0.79875518672193935</v>
      </c>
      <c r="AO211" s="24">
        <f t="shared" si="90"/>
        <v>2.910000000000764</v>
      </c>
      <c r="AP211" s="27">
        <f t="shared" si="91"/>
        <v>-3.8484704370181109</v>
      </c>
      <c r="AQ211" s="27" t="e">
        <f>$AP$2+#REF!*_xlfn.STDEV.S(ONE_LAST_QUOTE!$AO$2:$AO$779)</f>
        <v>#REF!</v>
      </c>
      <c r="AR211" s="27" t="e">
        <f>$AP$2-#REF!*_xlfn.STDEV.S(ONE_LAST_QUOTE!$AO$2:$AO$779)</f>
        <v>#REF!</v>
      </c>
      <c r="AT211" s="24"/>
    </row>
    <row r="212" spans="1:46" x14ac:dyDescent="0.3">
      <c r="A212" s="5">
        <v>44386</v>
      </c>
      <c r="B212" s="25">
        <v>685.5</v>
      </c>
      <c r="C212" s="25">
        <v>686.81</v>
      </c>
      <c r="D212" s="25">
        <v>5.17</v>
      </c>
      <c r="E212" s="25">
        <f t="shared" si="79"/>
        <v>681.64</v>
      </c>
      <c r="F212" s="25">
        <f t="shared" si="76"/>
        <v>3.8600000000000136</v>
      </c>
      <c r="G212" s="25">
        <v>1357.5</v>
      </c>
      <c r="H212" s="25">
        <v>1516</v>
      </c>
      <c r="I212" s="26">
        <v>1528.06</v>
      </c>
      <c r="J212" s="27">
        <f t="shared" si="73"/>
        <v>-12.059999999999945</v>
      </c>
      <c r="K212" s="25">
        <v>17661</v>
      </c>
      <c r="L212" s="25">
        <v>17661.48</v>
      </c>
      <c r="M212" s="25">
        <v>26.780000000000022</v>
      </c>
      <c r="N212" s="25">
        <f t="shared" si="74"/>
        <v>17634.7</v>
      </c>
      <c r="O212" s="25">
        <f t="shared" si="80"/>
        <v>26.299999999999272</v>
      </c>
      <c r="P212" s="27">
        <v>27.951000000000001</v>
      </c>
      <c r="Q212" s="25">
        <v>584</v>
      </c>
      <c r="R212" s="2">
        <f t="shared" si="92"/>
        <v>139.82015217892544</v>
      </c>
      <c r="S212" s="2">
        <f t="shared" si="81"/>
        <v>143.60871686453078</v>
      </c>
      <c r="T212" s="2">
        <f t="shared" si="82"/>
        <v>145.18014890913349</v>
      </c>
      <c r="U212" s="2">
        <f t="shared" si="93"/>
        <v>95.094070016670614</v>
      </c>
      <c r="V212" s="2">
        <f t="shared" si="94"/>
        <v>140.72289156626525</v>
      </c>
      <c r="W212" s="27">
        <f t="shared" si="95"/>
        <v>2.7095984567068632E-2</v>
      </c>
      <c r="X212" s="1">
        <f t="shared" si="83"/>
        <v>9.2598848424065728E-3</v>
      </c>
      <c r="Y212" s="1" t="e">
        <f>X212+#REF!*_xlfn.STDEV.S($W$2:$W$779)</f>
        <v>#REF!</v>
      </c>
      <c r="Z212" s="1" t="e">
        <f>X212-#REF!*_xlfn.STDEV.S($W$2:$W$779)</f>
        <v>#REF!</v>
      </c>
      <c r="AA212" s="2">
        <f t="shared" si="84"/>
        <v>378.8564685605337</v>
      </c>
      <c r="AB212" s="1">
        <f t="shared" si="85"/>
        <v>1.4913777949156647E-3</v>
      </c>
      <c r="AC212" s="1">
        <f t="shared" si="77"/>
        <v>-7.8923602476342197E-3</v>
      </c>
      <c r="AD212" s="1">
        <f t="shared" si="75"/>
        <v>9.3837380425498846E-3</v>
      </c>
      <c r="AE212" s="1">
        <f t="shared" si="78"/>
        <v>1.54982524116244E-3</v>
      </c>
      <c r="AF212" s="1" t="e">
        <f>AE212+#REF!*_xlfn.STDEV.S($AD$2:$AD$779)</f>
        <v>#REF!</v>
      </c>
      <c r="AG212" s="1" t="e">
        <f>AE212-#REF!*_xlfn.STDEV.S($AD$2:$AD$779)</f>
        <v>#REF!</v>
      </c>
      <c r="AH212" s="24">
        <f t="shared" si="72"/>
        <v>26.299999999999272</v>
      </c>
      <c r="AI212" s="24">
        <f t="shared" si="86"/>
        <v>-12.059999999999945</v>
      </c>
      <c r="AJ212" s="1">
        <f t="shared" si="87"/>
        <v>9.3837380425498846E-3</v>
      </c>
      <c r="AK212" s="1">
        <f t="shared" si="88"/>
        <v>1.54982524116244E-3</v>
      </c>
      <c r="AL212" s="1" t="e">
        <f>$AK$2+#REF!*_xlfn.STDEV.S(ONE_LAST_QUOTE!$AJ$2:$AJ$779)</f>
        <v>#REF!</v>
      </c>
      <c r="AM212" s="1" t="e">
        <f>$AK$2-#REF!*_xlfn.STDEV.S(ONE_LAST_QUOTE!$AJ$2:$AJ$779)</f>
        <v>#REF!</v>
      </c>
      <c r="AN212" s="27">
        <f t="shared" si="89"/>
        <v>-2.1807628524045928</v>
      </c>
      <c r="AO212" s="24">
        <f t="shared" si="90"/>
        <v>38.359999999999218</v>
      </c>
      <c r="AP212" s="27">
        <f t="shared" si="91"/>
        <v>-3.8484704370181109</v>
      </c>
      <c r="AQ212" s="27" t="e">
        <f>$AP$2+#REF!*_xlfn.STDEV.S(ONE_LAST_QUOTE!$AO$2:$AO$779)</f>
        <v>#REF!</v>
      </c>
      <c r="AR212" s="27" t="e">
        <f>$AP$2-#REF!*_xlfn.STDEV.S(ONE_LAST_QUOTE!$AO$2:$AO$779)</f>
        <v>#REF!</v>
      </c>
      <c r="AT212" s="24"/>
    </row>
    <row r="213" spans="1:46" x14ac:dyDescent="0.3">
      <c r="A213" s="5">
        <v>44389</v>
      </c>
      <c r="B213" s="25">
        <v>692.7</v>
      </c>
      <c r="C213" s="25">
        <v>693.98</v>
      </c>
      <c r="D213" s="25">
        <v>5.15</v>
      </c>
      <c r="E213" s="25">
        <f t="shared" si="79"/>
        <v>688.83</v>
      </c>
      <c r="F213" s="25">
        <f t="shared" si="76"/>
        <v>3.8700000000000045</v>
      </c>
      <c r="G213" s="25">
        <v>1372.25</v>
      </c>
      <c r="H213" s="25">
        <v>1530.5</v>
      </c>
      <c r="I213" s="26">
        <v>1540.65</v>
      </c>
      <c r="J213" s="27">
        <f t="shared" si="73"/>
        <v>-10.150000000000091</v>
      </c>
      <c r="K213" s="25">
        <v>17826</v>
      </c>
      <c r="L213" s="25">
        <v>17814.330000000002</v>
      </c>
      <c r="M213" s="25">
        <v>18.700000000000024</v>
      </c>
      <c r="N213" s="25">
        <f t="shared" si="74"/>
        <v>17795.63</v>
      </c>
      <c r="O213" s="25">
        <f t="shared" si="80"/>
        <v>30.369999999998981</v>
      </c>
      <c r="P213" s="27">
        <v>27.986000000000001</v>
      </c>
      <c r="Q213" s="25">
        <v>593</v>
      </c>
      <c r="R213" s="2">
        <f t="shared" si="92"/>
        <v>141.15748213050486</v>
      </c>
      <c r="S213" s="2">
        <f t="shared" si="81"/>
        <v>144.95039843877049</v>
      </c>
      <c r="T213" s="2">
        <f t="shared" si="82"/>
        <v>145.11707975501162</v>
      </c>
      <c r="U213" s="2">
        <f t="shared" si="93"/>
        <v>95.213145987139782</v>
      </c>
      <c r="V213" s="2">
        <f t="shared" si="94"/>
        <v>142.89156626506042</v>
      </c>
      <c r="W213" s="27">
        <f t="shared" si="95"/>
        <v>2.6870104588284871E-2</v>
      </c>
      <c r="X213" s="1">
        <f t="shared" si="83"/>
        <v>9.2598848424065728E-3</v>
      </c>
      <c r="Y213" s="1" t="e">
        <f>X213+#REF!*_xlfn.STDEV.S($W$2:$W$779)</f>
        <v>#REF!</v>
      </c>
      <c r="Z213" s="1" t="e">
        <f>X213-#REF!*_xlfn.STDEV.S($W$2:$W$779)</f>
        <v>#REF!</v>
      </c>
      <c r="AA213" s="2">
        <f t="shared" si="84"/>
        <v>379.29163082656316</v>
      </c>
      <c r="AB213" s="1">
        <f t="shared" si="85"/>
        <v>1.7065987548627937E-3</v>
      </c>
      <c r="AC213" s="1">
        <f t="shared" si="77"/>
        <v>-6.5881283873690261E-3</v>
      </c>
      <c r="AD213" s="1">
        <f t="shared" si="75"/>
        <v>8.2947271422318201E-3</v>
      </c>
      <c r="AE213" s="1">
        <f t="shared" si="78"/>
        <v>1.54982524116244E-3</v>
      </c>
      <c r="AF213" s="1" t="e">
        <f>AE213+#REF!*_xlfn.STDEV.S($AD$2:$AD$779)</f>
        <v>#REF!</v>
      </c>
      <c r="AG213" s="1" t="e">
        <f>AE213-#REF!*_xlfn.STDEV.S($AD$2:$AD$779)</f>
        <v>#REF!</v>
      </c>
      <c r="AH213" s="24">
        <f t="shared" si="72"/>
        <v>30.369999999998981</v>
      </c>
      <c r="AI213" s="24">
        <f t="shared" si="86"/>
        <v>-10.150000000000091</v>
      </c>
      <c r="AJ213" s="1">
        <f t="shared" si="87"/>
        <v>8.2947271422318201E-3</v>
      </c>
      <c r="AK213" s="1">
        <f t="shared" si="88"/>
        <v>1.54982524116244E-3</v>
      </c>
      <c r="AL213" s="1" t="e">
        <f>$AK$2+#REF!*_xlfn.STDEV.S(ONE_LAST_QUOTE!$AJ$2:$AJ$779)</f>
        <v>#REF!</v>
      </c>
      <c r="AM213" s="1" t="e">
        <f>$AK$2-#REF!*_xlfn.STDEV.S(ONE_LAST_QUOTE!$AJ$2:$AJ$779)</f>
        <v>#REF!</v>
      </c>
      <c r="AN213" s="27">
        <f t="shared" si="89"/>
        <v>-2.9921182266008581</v>
      </c>
      <c r="AO213" s="24">
        <f t="shared" si="90"/>
        <v>40.519999999999072</v>
      </c>
      <c r="AP213" s="27">
        <f t="shared" si="91"/>
        <v>-3.8484704370181109</v>
      </c>
      <c r="AQ213" s="27" t="e">
        <f>$AP$2+#REF!*_xlfn.STDEV.S(ONE_LAST_QUOTE!$AO$2:$AO$779)</f>
        <v>#REF!</v>
      </c>
      <c r="AR213" s="27" t="e">
        <f>$AP$2-#REF!*_xlfn.STDEV.S(ONE_LAST_QUOTE!$AO$2:$AO$779)</f>
        <v>#REF!</v>
      </c>
      <c r="AT213" s="24"/>
    </row>
    <row r="214" spans="1:46" x14ac:dyDescent="0.3">
      <c r="A214" s="5">
        <v>44390</v>
      </c>
      <c r="B214" s="25">
        <v>699.6</v>
      </c>
      <c r="C214" s="25">
        <v>700.8</v>
      </c>
      <c r="D214" s="25">
        <v>4.99</v>
      </c>
      <c r="E214" s="25">
        <f t="shared" si="79"/>
        <v>695.81</v>
      </c>
      <c r="F214" s="25">
        <f t="shared" si="76"/>
        <v>3.7900000000000773</v>
      </c>
      <c r="G214" s="25">
        <v>1382.5</v>
      </c>
      <c r="H214" s="25">
        <v>1541</v>
      </c>
      <c r="I214" s="26">
        <v>1548.6</v>
      </c>
      <c r="J214" s="27">
        <f t="shared" si="73"/>
        <v>-7.5999999999999091</v>
      </c>
      <c r="K214" s="25">
        <v>17869</v>
      </c>
      <c r="L214" s="25">
        <v>17847.52</v>
      </c>
      <c r="M214" s="25">
        <v>18.170000000000023</v>
      </c>
      <c r="N214" s="25">
        <f t="shared" si="74"/>
        <v>17829.350000000002</v>
      </c>
      <c r="O214" s="25">
        <f t="shared" si="80"/>
        <v>39.649999999997817</v>
      </c>
      <c r="P214" s="27">
        <v>28.048999999999999</v>
      </c>
      <c r="Q214" s="25">
        <v>607</v>
      </c>
      <c r="R214" s="2">
        <f t="shared" si="92"/>
        <v>142.12589347475202</v>
      </c>
      <c r="S214" s="2">
        <f t="shared" si="81"/>
        <v>145.30004878842084</v>
      </c>
      <c r="T214" s="2">
        <f t="shared" si="82"/>
        <v>146.39425255920864</v>
      </c>
      <c r="U214" s="2">
        <f t="shared" si="93"/>
        <v>95.427482733984263</v>
      </c>
      <c r="V214" s="2">
        <f t="shared" si="94"/>
        <v>146.26506024096403</v>
      </c>
      <c r="W214" s="27">
        <f t="shared" si="95"/>
        <v>2.2333406222228458E-2</v>
      </c>
      <c r="X214" s="1">
        <f t="shared" si="83"/>
        <v>9.2598848424065728E-3</v>
      </c>
      <c r="Y214" s="1" t="e">
        <f>X214+#REF!*_xlfn.STDEV.S($W$2:$W$779)</f>
        <v>#REF!</v>
      </c>
      <c r="Z214" s="1" t="e">
        <f>X214-#REF!*_xlfn.STDEV.S($W$2:$W$779)</f>
        <v>#REF!</v>
      </c>
      <c r="AA214" s="2">
        <f t="shared" si="84"/>
        <v>317.41553136688196</v>
      </c>
      <c r="AB214" s="1">
        <f t="shared" si="85"/>
        <v>2.2238612175989486E-3</v>
      </c>
      <c r="AC214" s="1">
        <f t="shared" si="77"/>
        <v>-4.9076585302853604E-3</v>
      </c>
      <c r="AD214" s="1">
        <f t="shared" si="75"/>
        <v>7.1315197478843094E-3</v>
      </c>
      <c r="AE214" s="1">
        <f t="shared" si="78"/>
        <v>1.54982524116244E-3</v>
      </c>
      <c r="AF214" s="1" t="e">
        <f>AE214+#REF!*_xlfn.STDEV.S($AD$2:$AD$779)</f>
        <v>#REF!</v>
      </c>
      <c r="AG214" s="1" t="e">
        <f>AE214-#REF!*_xlfn.STDEV.S($AD$2:$AD$779)</f>
        <v>#REF!</v>
      </c>
      <c r="AH214" s="24">
        <f t="shared" si="72"/>
        <v>39.649999999997817</v>
      </c>
      <c r="AI214" s="24">
        <f t="shared" si="86"/>
        <v>-7.5999999999999091</v>
      </c>
      <c r="AJ214" s="1">
        <f t="shared" si="87"/>
        <v>7.1315197478843094E-3</v>
      </c>
      <c r="AK214" s="1">
        <f t="shared" si="88"/>
        <v>1.54982524116244E-3</v>
      </c>
      <c r="AL214" s="1" t="e">
        <f>$AK$2+#REF!*_xlfn.STDEV.S(ONE_LAST_QUOTE!$AJ$2:$AJ$779)</f>
        <v>#REF!</v>
      </c>
      <c r="AM214" s="1" t="e">
        <f>$AK$2-#REF!*_xlfn.STDEV.S(ONE_LAST_QUOTE!$AJ$2:$AJ$779)</f>
        <v>#REF!</v>
      </c>
      <c r="AN214" s="27">
        <f t="shared" si="89"/>
        <v>-5.21710526315767</v>
      </c>
      <c r="AO214" s="24">
        <f t="shared" si="90"/>
        <v>47.249999999997726</v>
      </c>
      <c r="AP214" s="27">
        <f t="shared" si="91"/>
        <v>-3.8484704370181109</v>
      </c>
      <c r="AQ214" s="27" t="e">
        <f>$AP$2+#REF!*_xlfn.STDEV.S(ONE_LAST_QUOTE!$AO$2:$AO$779)</f>
        <v>#REF!</v>
      </c>
      <c r="AR214" s="27" t="e">
        <f>$AP$2-#REF!*_xlfn.STDEV.S(ONE_LAST_QUOTE!$AO$2:$AO$779)</f>
        <v>#REF!</v>
      </c>
      <c r="AT214" s="24"/>
    </row>
    <row r="215" spans="1:46" x14ac:dyDescent="0.3">
      <c r="A215" s="5">
        <v>44391</v>
      </c>
      <c r="B215" s="25">
        <v>701.4</v>
      </c>
      <c r="C215" s="25">
        <v>702.56</v>
      </c>
      <c r="D215" s="25">
        <v>4.9800000000000004</v>
      </c>
      <c r="E215" s="25">
        <f t="shared" si="79"/>
        <v>697.57999999999993</v>
      </c>
      <c r="F215" s="25">
        <f t="shared" si="76"/>
        <v>3.82000000000005</v>
      </c>
      <c r="G215" s="25">
        <v>1382.25</v>
      </c>
      <c r="H215" s="25">
        <v>1541.25</v>
      </c>
      <c r="I215" s="26">
        <v>1549.32</v>
      </c>
      <c r="J215" s="27">
        <f t="shared" si="73"/>
        <v>-8.0699999999999363</v>
      </c>
      <c r="K215" s="25">
        <v>17871</v>
      </c>
      <c r="L215" s="25">
        <v>17845.75</v>
      </c>
      <c r="M215" s="25">
        <v>16.630000000000024</v>
      </c>
      <c r="N215" s="25">
        <f t="shared" si="74"/>
        <v>17829.12</v>
      </c>
      <c r="O215" s="25">
        <f t="shared" si="80"/>
        <v>41.880000000001019</v>
      </c>
      <c r="P215" s="27">
        <v>27.966999999999999</v>
      </c>
      <c r="Q215" s="25">
        <v>613</v>
      </c>
      <c r="R215" s="2">
        <f t="shared" si="92"/>
        <v>142.14895088771027</v>
      </c>
      <c r="S215" s="2">
        <f t="shared" si="81"/>
        <v>145.31631159538131</v>
      </c>
      <c r="T215" s="2">
        <f t="shared" si="82"/>
        <v>145.67389110948881</v>
      </c>
      <c r="U215" s="2">
        <f t="shared" si="93"/>
        <v>95.148504746027953</v>
      </c>
      <c r="V215" s="2">
        <f t="shared" si="94"/>
        <v>147.71084337349416</v>
      </c>
      <c r="W215" s="27">
        <f t="shared" si="95"/>
        <v>2.2281984410655875E-2</v>
      </c>
      <c r="X215" s="1">
        <f t="shared" si="83"/>
        <v>9.2598848424065728E-3</v>
      </c>
      <c r="Y215" s="1" t="e">
        <f>X215+#REF!*_xlfn.STDEV.S($W$2:$W$779)</f>
        <v>#REF!</v>
      </c>
      <c r="Z215" s="1" t="e">
        <f>X215-#REF!*_xlfn.STDEV.S($W$2:$W$779)</f>
        <v>#REF!</v>
      </c>
      <c r="AA215" s="2">
        <f t="shared" si="84"/>
        <v>316.73607076710368</v>
      </c>
      <c r="AB215" s="1">
        <f t="shared" si="85"/>
        <v>2.3489661856558831E-3</v>
      </c>
      <c r="AC215" s="1">
        <f t="shared" si="77"/>
        <v>-5.2087367361164493E-3</v>
      </c>
      <c r="AD215" s="1">
        <f t="shared" si="75"/>
        <v>7.5577029217723324E-3</v>
      </c>
      <c r="AE215" s="1">
        <f t="shared" si="78"/>
        <v>1.54982524116244E-3</v>
      </c>
      <c r="AF215" s="1" t="e">
        <f>AE215+#REF!*_xlfn.STDEV.S($AD$2:$AD$779)</f>
        <v>#REF!</v>
      </c>
      <c r="AG215" s="1" t="e">
        <f>AE215-#REF!*_xlfn.STDEV.S($AD$2:$AD$779)</f>
        <v>#REF!</v>
      </c>
      <c r="AH215" s="24">
        <f t="shared" si="72"/>
        <v>41.880000000001019</v>
      </c>
      <c r="AI215" s="24">
        <f t="shared" si="86"/>
        <v>-8.0699999999999363</v>
      </c>
      <c r="AJ215" s="1">
        <f t="shared" si="87"/>
        <v>7.5577029217723324E-3</v>
      </c>
      <c r="AK215" s="1">
        <f t="shared" si="88"/>
        <v>1.54982524116244E-3</v>
      </c>
      <c r="AL215" s="1" t="e">
        <f>$AK$2+#REF!*_xlfn.STDEV.S(ONE_LAST_QUOTE!$AJ$2:$AJ$779)</f>
        <v>#REF!</v>
      </c>
      <c r="AM215" s="1" t="e">
        <f>$AK$2-#REF!*_xlfn.STDEV.S(ONE_LAST_QUOTE!$AJ$2:$AJ$779)</f>
        <v>#REF!</v>
      </c>
      <c r="AN215" s="27">
        <f t="shared" si="89"/>
        <v>-5.1895910780670818</v>
      </c>
      <c r="AO215" s="24">
        <f t="shared" si="90"/>
        <v>49.950000000000955</v>
      </c>
      <c r="AP215" s="27">
        <f t="shared" si="91"/>
        <v>-3.8484704370181109</v>
      </c>
      <c r="AQ215" s="27" t="e">
        <f>$AP$2+#REF!*_xlfn.STDEV.S(ONE_LAST_QUOTE!$AO$2:$AO$779)</f>
        <v>#REF!</v>
      </c>
      <c r="AR215" s="27" t="e">
        <f>$AP$2-#REF!*_xlfn.STDEV.S(ONE_LAST_QUOTE!$AO$2:$AO$779)</f>
        <v>#REF!</v>
      </c>
      <c r="AT215" s="24"/>
    </row>
    <row r="216" spans="1:46" x14ac:dyDescent="0.3">
      <c r="A216" s="5">
        <v>44392</v>
      </c>
      <c r="B216" s="25">
        <v>701.7</v>
      </c>
      <c r="C216" s="25">
        <v>708.08</v>
      </c>
      <c r="D216" s="25">
        <v>4.9300000000000006</v>
      </c>
      <c r="E216" s="25">
        <f t="shared" si="79"/>
        <v>703.15000000000009</v>
      </c>
      <c r="F216" s="25">
        <f t="shared" si="76"/>
        <v>-1.4500000000000455</v>
      </c>
      <c r="G216" s="25">
        <v>1393.25</v>
      </c>
      <c r="H216" s="25">
        <v>1552.25</v>
      </c>
      <c r="I216" s="26">
        <v>1565.13</v>
      </c>
      <c r="J216" s="27">
        <f t="shared" si="73"/>
        <v>-12.880000000000109</v>
      </c>
      <c r="K216" s="25">
        <v>18021</v>
      </c>
      <c r="L216" s="25">
        <v>18034.189999999999</v>
      </c>
      <c r="M216" s="25">
        <v>16.020000000000024</v>
      </c>
      <c r="N216" s="25">
        <f t="shared" si="74"/>
        <v>18018.169999999998</v>
      </c>
      <c r="O216" s="25">
        <f t="shared" si="80"/>
        <v>2.8300000000017462</v>
      </c>
      <c r="P216" s="27">
        <v>27.898</v>
      </c>
      <c r="Q216" s="25">
        <v>614</v>
      </c>
      <c r="R216" s="2">
        <f t="shared" si="92"/>
        <v>143.16347705787396</v>
      </c>
      <c r="S216" s="2">
        <f t="shared" si="81"/>
        <v>146.53602211741742</v>
      </c>
      <c r="T216" s="2">
        <f t="shared" si="82"/>
        <v>145.37846570641443</v>
      </c>
      <c r="U216" s="2">
        <f t="shared" si="93"/>
        <v>94.913754975674479</v>
      </c>
      <c r="V216" s="2">
        <f t="shared" si="94"/>
        <v>147.95180722891584</v>
      </c>
      <c r="W216" s="27">
        <f t="shared" si="95"/>
        <v>2.3557300568916029E-2</v>
      </c>
      <c r="X216" s="1">
        <f t="shared" si="83"/>
        <v>9.2598848424065728E-3</v>
      </c>
      <c r="Y216" s="1" t="e">
        <f>X216+#REF!*_xlfn.STDEV.S($W$2:$W$779)</f>
        <v>#REF!</v>
      </c>
      <c r="Z216" s="1" t="e">
        <f>X216-#REF!*_xlfn.STDEV.S($W$2:$W$779)</f>
        <v>#REF!</v>
      </c>
      <c r="AA216" s="2">
        <f t="shared" si="84"/>
        <v>337.25450595434552</v>
      </c>
      <c r="AB216" s="1">
        <f t="shared" si="85"/>
        <v>1.5706367516799688E-4</v>
      </c>
      <c r="AC216" s="1">
        <f t="shared" si="77"/>
        <v>-8.2293483608391043E-3</v>
      </c>
      <c r="AD216" s="1">
        <f t="shared" si="75"/>
        <v>8.3864120360071012E-3</v>
      </c>
      <c r="AE216" s="1">
        <f t="shared" si="78"/>
        <v>1.54982524116244E-3</v>
      </c>
      <c r="AF216" s="1" t="e">
        <f>AE216+#REF!*_xlfn.STDEV.S($AD$2:$AD$779)</f>
        <v>#REF!</v>
      </c>
      <c r="AG216" s="1" t="e">
        <f>AE216-#REF!*_xlfn.STDEV.S($AD$2:$AD$779)</f>
        <v>#REF!</v>
      </c>
      <c r="AH216" s="24">
        <f t="shared" si="72"/>
        <v>2.8300000000017462</v>
      </c>
      <c r="AI216" s="24">
        <f t="shared" si="86"/>
        <v>-12.880000000000109</v>
      </c>
      <c r="AJ216" s="1">
        <f t="shared" si="87"/>
        <v>8.3864120360071012E-3</v>
      </c>
      <c r="AK216" s="1">
        <f t="shared" si="88"/>
        <v>1.54982524116244E-3</v>
      </c>
      <c r="AL216" s="1" t="e">
        <f>$AK$2+#REF!*_xlfn.STDEV.S(ONE_LAST_QUOTE!$AJ$2:$AJ$779)</f>
        <v>#REF!</v>
      </c>
      <c r="AM216" s="1" t="e">
        <f>$AK$2-#REF!*_xlfn.STDEV.S(ONE_LAST_QUOTE!$AJ$2:$AJ$779)</f>
        <v>#REF!</v>
      </c>
      <c r="AN216" s="27">
        <f t="shared" si="89"/>
        <v>-0.21972049689454365</v>
      </c>
      <c r="AO216" s="24">
        <f t="shared" si="90"/>
        <v>15.710000000001855</v>
      </c>
      <c r="AP216" s="27">
        <f t="shared" si="91"/>
        <v>-3.8484704370181109</v>
      </c>
      <c r="AQ216" s="27" t="e">
        <f>$AP$2+#REF!*_xlfn.STDEV.S(ONE_LAST_QUOTE!$AO$2:$AO$779)</f>
        <v>#REF!</v>
      </c>
      <c r="AR216" s="27" t="e">
        <f>$AP$2-#REF!*_xlfn.STDEV.S(ONE_LAST_QUOTE!$AO$2:$AO$779)</f>
        <v>#REF!</v>
      </c>
      <c r="AT216" s="24"/>
    </row>
    <row r="217" spans="1:46" x14ac:dyDescent="0.3">
      <c r="A217" s="5">
        <v>44393</v>
      </c>
      <c r="B217" s="25">
        <v>693.6</v>
      </c>
      <c r="C217" s="25">
        <v>698.02</v>
      </c>
      <c r="D217" s="25">
        <v>4.6900000000000004</v>
      </c>
      <c r="E217" s="25">
        <f t="shared" si="79"/>
        <v>693.32999999999993</v>
      </c>
      <c r="F217" s="25">
        <f t="shared" si="76"/>
        <v>0.2700000000000955</v>
      </c>
      <c r="G217" s="25">
        <v>1395</v>
      </c>
      <c r="H217" s="25">
        <v>1553.5</v>
      </c>
      <c r="I217" s="26">
        <v>1560.12</v>
      </c>
      <c r="J217" s="27">
        <f t="shared" si="73"/>
        <v>-6.6199999999998909</v>
      </c>
      <c r="K217" s="25">
        <v>17924</v>
      </c>
      <c r="L217" s="25">
        <v>17895.25</v>
      </c>
      <c r="M217" s="25">
        <v>12.640000000000025</v>
      </c>
      <c r="N217" s="25">
        <f t="shared" si="74"/>
        <v>17882.61</v>
      </c>
      <c r="O217" s="25">
        <f t="shared" si="80"/>
        <v>41.389999999999418</v>
      </c>
      <c r="P217" s="27">
        <v>27.972000000000001</v>
      </c>
      <c r="Q217" s="25">
        <v>589</v>
      </c>
      <c r="R217" s="2">
        <f t="shared" si="92"/>
        <v>143.27876412266528</v>
      </c>
      <c r="S217" s="2">
        <f t="shared" si="81"/>
        <v>145.74727597983406</v>
      </c>
      <c r="T217" s="2">
        <f t="shared" si="82"/>
        <v>144.84449898908468</v>
      </c>
      <c r="U217" s="2">
        <f t="shared" si="93"/>
        <v>95.16551559895214</v>
      </c>
      <c r="V217" s="2">
        <f t="shared" si="94"/>
        <v>141.92771084337366</v>
      </c>
      <c r="W217" s="27">
        <f t="shared" si="95"/>
        <v>1.722873499282418E-2</v>
      </c>
      <c r="X217" s="1">
        <f t="shared" si="83"/>
        <v>9.2598848424065728E-3</v>
      </c>
      <c r="Y217" s="1" t="e">
        <f>X217+#REF!*_xlfn.STDEV.S($W$2:$W$779)</f>
        <v>#REF!</v>
      </c>
      <c r="Z217" s="1" t="e">
        <f>X217-#REF!*_xlfn.STDEV.S($W$2:$W$779)</f>
        <v>#REF!</v>
      </c>
      <c r="AA217" s="2">
        <f t="shared" si="84"/>
        <v>246.85118571687781</v>
      </c>
      <c r="AB217" s="1">
        <f t="shared" si="85"/>
        <v>2.3145390969215016E-3</v>
      </c>
      <c r="AC217" s="1">
        <f t="shared" si="77"/>
        <v>-4.2432633387174653E-3</v>
      </c>
      <c r="AD217" s="1">
        <f t="shared" si="75"/>
        <v>6.5578024356389673E-3</v>
      </c>
      <c r="AE217" s="1">
        <f t="shared" si="78"/>
        <v>1.54982524116244E-3</v>
      </c>
      <c r="AF217" s="1" t="e">
        <f>AE217+#REF!*_xlfn.STDEV.S($AD$2:$AD$779)</f>
        <v>#REF!</v>
      </c>
      <c r="AG217" s="1" t="e">
        <f>AE217-#REF!*_xlfn.STDEV.S($AD$2:$AD$779)</f>
        <v>#REF!</v>
      </c>
      <c r="AH217" s="24">
        <f t="shared" si="72"/>
        <v>41.389999999999418</v>
      </c>
      <c r="AI217" s="24">
        <f t="shared" si="86"/>
        <v>-6.6199999999998909</v>
      </c>
      <c r="AJ217" s="1">
        <f t="shared" si="87"/>
        <v>6.5578024356389673E-3</v>
      </c>
      <c r="AK217" s="1">
        <f t="shared" si="88"/>
        <v>1.54982524116244E-3</v>
      </c>
      <c r="AL217" s="1" t="e">
        <f>$AK$2+#REF!*_xlfn.STDEV.S(ONE_LAST_QUOTE!$AJ$2:$AJ$779)</f>
        <v>#REF!</v>
      </c>
      <c r="AM217" s="1" t="e">
        <f>$AK$2-#REF!*_xlfn.STDEV.S(ONE_LAST_QUOTE!$AJ$2:$AJ$779)</f>
        <v>#REF!</v>
      </c>
      <c r="AN217" s="27">
        <f t="shared" si="89"/>
        <v>-6.2522658610272055</v>
      </c>
      <c r="AO217" s="24">
        <f t="shared" si="90"/>
        <v>48.009999999999309</v>
      </c>
      <c r="AP217" s="27">
        <f t="shared" si="91"/>
        <v>-3.8484704370181109</v>
      </c>
      <c r="AQ217" s="27" t="e">
        <f>$AP$2+#REF!*_xlfn.STDEV.S(ONE_LAST_QUOTE!$AO$2:$AO$779)</f>
        <v>#REF!</v>
      </c>
      <c r="AR217" s="27" t="e">
        <f>$AP$2-#REF!*_xlfn.STDEV.S(ONE_LAST_QUOTE!$AO$2:$AO$779)</f>
        <v>#REF!</v>
      </c>
      <c r="AT217" s="24"/>
    </row>
    <row r="218" spans="1:46" x14ac:dyDescent="0.3">
      <c r="A218" s="5">
        <v>44396</v>
      </c>
      <c r="B218" s="25">
        <v>685.8</v>
      </c>
      <c r="C218" s="25">
        <v>691.32</v>
      </c>
      <c r="D218" s="25">
        <v>4.6000000000000005</v>
      </c>
      <c r="E218" s="25">
        <f t="shared" si="79"/>
        <v>686.72</v>
      </c>
      <c r="F218" s="25">
        <f t="shared" si="76"/>
        <v>-0.92000000000007276</v>
      </c>
      <c r="G218" s="25">
        <v>1376</v>
      </c>
      <c r="H218" s="25">
        <v>1534.5</v>
      </c>
      <c r="I218" s="26">
        <v>1547.09</v>
      </c>
      <c r="J218" s="27">
        <f t="shared" si="73"/>
        <v>-12.589999999999918</v>
      </c>
      <c r="K218" s="25">
        <v>17793</v>
      </c>
      <c r="L218" s="25">
        <v>17789.25</v>
      </c>
      <c r="M218" s="25">
        <v>12.280000000000026</v>
      </c>
      <c r="N218" s="25">
        <f t="shared" si="74"/>
        <v>17776.97</v>
      </c>
      <c r="O218" s="25">
        <f t="shared" si="80"/>
        <v>16.029999999998836</v>
      </c>
      <c r="P218" s="27">
        <v>28.085999999999999</v>
      </c>
      <c r="Q218" s="25">
        <v>582</v>
      </c>
      <c r="R218" s="2">
        <f t="shared" si="92"/>
        <v>141.52640073783706</v>
      </c>
      <c r="S218" s="2">
        <f t="shared" si="81"/>
        <v>144.68206212392252</v>
      </c>
      <c r="T218" s="2">
        <f t="shared" si="82"/>
        <v>144.10824951985322</v>
      </c>
      <c r="U218" s="2">
        <f t="shared" si="93"/>
        <v>95.553363045623115</v>
      </c>
      <c r="V218" s="2">
        <f t="shared" si="94"/>
        <v>140.24096385542185</v>
      </c>
      <c r="W218" s="27">
        <f t="shared" si="95"/>
        <v>2.2297333710414868E-2</v>
      </c>
      <c r="X218" s="1">
        <f t="shared" si="83"/>
        <v>9.2598848424065728E-3</v>
      </c>
      <c r="Y218" s="1" t="e">
        <f>X218+#REF!*_xlfn.STDEV.S($W$2:$W$779)</f>
        <v>#REF!</v>
      </c>
      <c r="Z218" s="1" t="e">
        <f>X218-#REF!*_xlfn.STDEV.S($W$2:$W$779)</f>
        <v>#REF!</v>
      </c>
      <c r="AA218" s="2">
        <f t="shared" si="84"/>
        <v>315.56613860854554</v>
      </c>
      <c r="AB218" s="1">
        <f t="shared" si="85"/>
        <v>9.0172847228739406E-4</v>
      </c>
      <c r="AC218" s="1">
        <f t="shared" si="77"/>
        <v>-8.137858818814625E-3</v>
      </c>
      <c r="AD218" s="1">
        <f t="shared" si="75"/>
        <v>9.0395872911020192E-3</v>
      </c>
      <c r="AE218" s="1">
        <f t="shared" si="78"/>
        <v>1.54982524116244E-3</v>
      </c>
      <c r="AF218" s="1" t="e">
        <f>AE218+#REF!*_xlfn.STDEV.S($AD$2:$AD$779)</f>
        <v>#REF!</v>
      </c>
      <c r="AG218" s="1" t="e">
        <f>AE218-#REF!*_xlfn.STDEV.S($AD$2:$AD$779)</f>
        <v>#REF!</v>
      </c>
      <c r="AH218" s="24">
        <f t="shared" si="72"/>
        <v>16.029999999998836</v>
      </c>
      <c r="AI218" s="24">
        <f t="shared" si="86"/>
        <v>-12.589999999999918</v>
      </c>
      <c r="AJ218" s="1">
        <f t="shared" si="87"/>
        <v>9.0395872911020192E-3</v>
      </c>
      <c r="AK218" s="1">
        <f t="shared" si="88"/>
        <v>1.54982524116244E-3</v>
      </c>
      <c r="AL218" s="1" t="e">
        <f>$AK$2+#REF!*_xlfn.STDEV.S(ONE_LAST_QUOTE!$AJ$2:$AJ$779)</f>
        <v>#REF!</v>
      </c>
      <c r="AM218" s="1" t="e">
        <f>$AK$2-#REF!*_xlfn.STDEV.S(ONE_LAST_QUOTE!$AJ$2:$AJ$779)</f>
        <v>#REF!</v>
      </c>
      <c r="AN218" s="27">
        <f t="shared" si="89"/>
        <v>-1.273232724384348</v>
      </c>
      <c r="AO218" s="24">
        <f t="shared" si="90"/>
        <v>28.619999999998754</v>
      </c>
      <c r="AP218" s="27">
        <f t="shared" si="91"/>
        <v>-3.8484704370181109</v>
      </c>
      <c r="AQ218" s="27" t="e">
        <f>$AP$2+#REF!*_xlfn.STDEV.S(ONE_LAST_QUOTE!$AO$2:$AO$779)</f>
        <v>#REF!</v>
      </c>
      <c r="AR218" s="27" t="e">
        <f>$AP$2-#REF!*_xlfn.STDEV.S(ONE_LAST_QUOTE!$AO$2:$AO$779)</f>
        <v>#REF!</v>
      </c>
      <c r="AT218" s="24"/>
    </row>
    <row r="219" spans="1:46" x14ac:dyDescent="0.3">
      <c r="A219" s="5">
        <v>44397</v>
      </c>
      <c r="B219" s="25">
        <v>681.7</v>
      </c>
      <c r="C219" s="25">
        <v>683.92</v>
      </c>
      <c r="D219" s="25">
        <v>3.4000000000000004</v>
      </c>
      <c r="E219" s="25">
        <f t="shared" si="79"/>
        <v>680.52</v>
      </c>
      <c r="F219" s="25">
        <f t="shared" si="76"/>
        <v>1.1800000000000637</v>
      </c>
      <c r="G219" s="25">
        <v>1356.25</v>
      </c>
      <c r="H219" s="25">
        <v>1514.75</v>
      </c>
      <c r="I219" s="26">
        <v>1525.4</v>
      </c>
      <c r="J219" s="27">
        <f t="shared" si="73"/>
        <v>-10.650000000000091</v>
      </c>
      <c r="K219" s="25">
        <v>17558</v>
      </c>
      <c r="L219" s="25">
        <v>17528.740000000002</v>
      </c>
      <c r="M219" s="25">
        <v>9.160000000000025</v>
      </c>
      <c r="N219" s="25">
        <f t="shared" si="74"/>
        <v>17519.580000000002</v>
      </c>
      <c r="O219" s="25">
        <f t="shared" si="80"/>
        <v>38.419999999998254</v>
      </c>
      <c r="P219" s="27">
        <v>28.027000000000001</v>
      </c>
      <c r="Q219" s="25">
        <v>581</v>
      </c>
      <c r="R219" s="2">
        <f t="shared" si="92"/>
        <v>139.70486511413404</v>
      </c>
      <c r="S219" s="2">
        <f t="shared" si="81"/>
        <v>142.77118230606595</v>
      </c>
      <c r="T219" s="2">
        <f t="shared" si="82"/>
        <v>143.81709208206181</v>
      </c>
      <c r="U219" s="2">
        <f t="shared" si="93"/>
        <v>95.352634981117973</v>
      </c>
      <c r="V219" s="2">
        <f t="shared" si="94"/>
        <v>140.00000000000017</v>
      </c>
      <c r="W219" s="27">
        <f t="shared" si="95"/>
        <v>2.1948535503232725E-2</v>
      </c>
      <c r="X219" s="1">
        <f t="shared" si="83"/>
        <v>9.2598848424065728E-3</v>
      </c>
      <c r="Y219" s="1" t="e">
        <f>X219+#REF!*_xlfn.STDEV.S($W$2:$W$779)</f>
        <v>#REF!</v>
      </c>
      <c r="Z219" s="1" t="e">
        <f>X219-#REF!*_xlfn.STDEV.S($W$2:$W$779)</f>
        <v>#REF!</v>
      </c>
      <c r="AA219" s="2">
        <f t="shared" si="84"/>
        <v>306.63171919319154</v>
      </c>
      <c r="AB219" s="1">
        <f t="shared" si="85"/>
        <v>2.1929749457463162E-3</v>
      </c>
      <c r="AC219" s="1">
        <f t="shared" si="77"/>
        <v>-6.9817752720598468E-3</v>
      </c>
      <c r="AD219" s="1">
        <f t="shared" si="75"/>
        <v>9.1747502178061626E-3</v>
      </c>
      <c r="AE219" s="1">
        <f t="shared" si="78"/>
        <v>1.54982524116244E-3</v>
      </c>
      <c r="AF219" s="1" t="e">
        <f>AE219+#REF!*_xlfn.STDEV.S($AD$2:$AD$779)</f>
        <v>#REF!</v>
      </c>
      <c r="AG219" s="1" t="e">
        <f>AE219-#REF!*_xlfn.STDEV.S($AD$2:$AD$779)</f>
        <v>#REF!</v>
      </c>
      <c r="AH219" s="24">
        <f t="shared" si="72"/>
        <v>38.419999999998254</v>
      </c>
      <c r="AI219" s="24">
        <f t="shared" si="86"/>
        <v>-10.650000000000091</v>
      </c>
      <c r="AJ219" s="1">
        <f t="shared" si="87"/>
        <v>9.1747502178061626E-3</v>
      </c>
      <c r="AK219" s="1">
        <f t="shared" si="88"/>
        <v>1.54982524116244E-3</v>
      </c>
      <c r="AL219" s="1" t="e">
        <f>$AK$2+#REF!*_xlfn.STDEV.S(ONE_LAST_QUOTE!$AJ$2:$AJ$779)</f>
        <v>#REF!</v>
      </c>
      <c r="AM219" s="1" t="e">
        <f>$AK$2-#REF!*_xlfn.STDEV.S(ONE_LAST_QUOTE!$AJ$2:$AJ$779)</f>
        <v>#REF!</v>
      </c>
      <c r="AN219" s="27">
        <f t="shared" si="89"/>
        <v>-3.6075117370890073</v>
      </c>
      <c r="AO219" s="24">
        <f t="shared" si="90"/>
        <v>49.069999999998345</v>
      </c>
      <c r="AP219" s="27">
        <f t="shared" si="91"/>
        <v>-3.8484704370181109</v>
      </c>
      <c r="AQ219" s="27" t="e">
        <f>$AP$2+#REF!*_xlfn.STDEV.S(ONE_LAST_QUOTE!$AO$2:$AO$779)</f>
        <v>#REF!</v>
      </c>
      <c r="AR219" s="27" t="e">
        <f>$AP$2-#REF!*_xlfn.STDEV.S(ONE_LAST_QUOTE!$AO$2:$AO$779)</f>
        <v>#REF!</v>
      </c>
      <c r="AT219" s="24"/>
    </row>
    <row r="220" spans="1:46" x14ac:dyDescent="0.3">
      <c r="A220" s="5">
        <v>44398</v>
      </c>
      <c r="B220" s="25">
        <v>682.6</v>
      </c>
      <c r="C220" s="25">
        <v>683.13</v>
      </c>
      <c r="D220" s="25">
        <v>3.0600000000000005</v>
      </c>
      <c r="E220" s="25">
        <f t="shared" si="79"/>
        <v>680.07</v>
      </c>
      <c r="F220" s="25">
        <f t="shared" si="76"/>
        <v>2.5299999999999727</v>
      </c>
      <c r="G220" s="25">
        <v>1352</v>
      </c>
      <c r="H220" s="25">
        <v>1510.5</v>
      </c>
      <c r="I220" s="26">
        <v>1520.77</v>
      </c>
      <c r="J220" s="27">
        <f t="shared" si="73"/>
        <v>-10.269999999999982</v>
      </c>
      <c r="K220" s="25">
        <v>17431</v>
      </c>
      <c r="L220" s="25">
        <v>17458.79</v>
      </c>
      <c r="M220" s="25">
        <v>3.0100000000000247</v>
      </c>
      <c r="N220" s="25">
        <f t="shared" si="74"/>
        <v>17455.780000000002</v>
      </c>
      <c r="O220" s="25">
        <f t="shared" si="80"/>
        <v>-24.780000000002474</v>
      </c>
      <c r="P220" s="27">
        <v>27.995999999999999</v>
      </c>
      <c r="Q220" s="25">
        <v>585</v>
      </c>
      <c r="R220" s="2">
        <f t="shared" si="92"/>
        <v>139.31288909384352</v>
      </c>
      <c r="S220" s="2">
        <f t="shared" si="81"/>
        <v>141.73849406407538</v>
      </c>
      <c r="T220" s="2">
        <f t="shared" si="82"/>
        <v>142.95967293841954</v>
      </c>
      <c r="U220" s="2">
        <f t="shared" si="93"/>
        <v>95.247167692988143</v>
      </c>
      <c r="V220" s="2">
        <f t="shared" si="94"/>
        <v>140.9638554216869</v>
      </c>
      <c r="W220" s="27">
        <f t="shared" si="95"/>
        <v>1.741120283994646E-2</v>
      </c>
      <c r="X220" s="1">
        <f t="shared" si="83"/>
        <v>9.2598848424065728E-3</v>
      </c>
      <c r="Y220" s="1" t="e">
        <f>X220+#REF!*_xlfn.STDEV.S($W$2:$W$779)</f>
        <v>#REF!</v>
      </c>
      <c r="Z220" s="1" t="e">
        <f>X220-#REF!*_xlfn.STDEV.S($W$2:$W$779)</f>
        <v>#REF!</v>
      </c>
      <c r="AA220" s="2">
        <f t="shared" si="84"/>
        <v>242.56049702318592</v>
      </c>
      <c r="AB220" s="1">
        <f t="shared" si="85"/>
        <v>-1.4195870937879871E-3</v>
      </c>
      <c r="AC220" s="1">
        <f t="shared" si="77"/>
        <v>-6.7531579397278893E-3</v>
      </c>
      <c r="AD220" s="1">
        <f t="shared" si="75"/>
        <v>5.3335708459399025E-3</v>
      </c>
      <c r="AE220" s="1">
        <f t="shared" si="78"/>
        <v>1.54982524116244E-3</v>
      </c>
      <c r="AF220" s="1" t="e">
        <f>AE220+#REF!*_xlfn.STDEV.S($AD$2:$AD$779)</f>
        <v>#REF!</v>
      </c>
      <c r="AG220" s="1" t="e">
        <f>AE220-#REF!*_xlfn.STDEV.S($AD$2:$AD$779)</f>
        <v>#REF!</v>
      </c>
      <c r="AH220" s="24">
        <f t="shared" si="72"/>
        <v>-24.780000000002474</v>
      </c>
      <c r="AI220" s="24">
        <f t="shared" si="86"/>
        <v>-10.269999999999982</v>
      </c>
      <c r="AJ220" s="1">
        <f t="shared" si="87"/>
        <v>5.3335708459399025E-3</v>
      </c>
      <c r="AK220" s="1">
        <f t="shared" si="88"/>
        <v>1.54982524116244E-3</v>
      </c>
      <c r="AL220" s="1" t="e">
        <f>$AK$2+#REF!*_xlfn.STDEV.S(ONE_LAST_QUOTE!$AJ$2:$AJ$779)</f>
        <v>#REF!</v>
      </c>
      <c r="AM220" s="1" t="e">
        <f>$AK$2-#REF!*_xlfn.STDEV.S(ONE_LAST_QUOTE!$AJ$2:$AJ$779)</f>
        <v>#REF!</v>
      </c>
      <c r="AN220" s="27">
        <f t="shared" si="89"/>
        <v>2.4128529698152401</v>
      </c>
      <c r="AO220" s="24">
        <f t="shared" si="90"/>
        <v>-14.510000000002492</v>
      </c>
      <c r="AP220" s="27">
        <f t="shared" si="91"/>
        <v>-3.8484704370181109</v>
      </c>
      <c r="AQ220" s="27" t="e">
        <f>$AP$2+#REF!*_xlfn.STDEV.S(ONE_LAST_QUOTE!$AO$2:$AO$779)</f>
        <v>#REF!</v>
      </c>
      <c r="AR220" s="27" t="e">
        <f>$AP$2-#REF!*_xlfn.STDEV.S(ONE_LAST_QUOTE!$AO$2:$AO$779)</f>
        <v>#REF!</v>
      </c>
      <c r="AT220" s="24"/>
    </row>
    <row r="221" spans="1:46" x14ac:dyDescent="0.3">
      <c r="A221" s="5">
        <v>44399</v>
      </c>
      <c r="B221" s="25">
        <v>687.8</v>
      </c>
      <c r="C221" s="25">
        <v>688</v>
      </c>
      <c r="D221" s="25">
        <v>1.6100000000000005</v>
      </c>
      <c r="E221" s="25">
        <f t="shared" si="79"/>
        <v>686.39</v>
      </c>
      <c r="F221" s="25">
        <f t="shared" si="76"/>
        <v>1.4099999999999682</v>
      </c>
      <c r="G221" s="25">
        <v>1366.5</v>
      </c>
      <c r="H221" s="25">
        <v>1525.5</v>
      </c>
      <c r="I221" s="26">
        <v>1530.78</v>
      </c>
      <c r="J221" s="27">
        <f t="shared" si="73"/>
        <v>-5.2799999999999727</v>
      </c>
      <c r="K221" s="25">
        <v>17406</v>
      </c>
      <c r="L221" s="25">
        <v>17572.330000000002</v>
      </c>
      <c r="M221" s="25">
        <v>191.39</v>
      </c>
      <c r="N221" s="25">
        <f t="shared" si="74"/>
        <v>17380.940000000002</v>
      </c>
      <c r="O221" s="25">
        <f t="shared" si="80"/>
        <v>25.059999999997672</v>
      </c>
      <c r="P221" s="27">
        <v>28.026</v>
      </c>
      <c r="Q221" s="25">
        <v>591</v>
      </c>
      <c r="R221" s="2">
        <f t="shared" si="92"/>
        <v>140.69633387133948</v>
      </c>
      <c r="S221" s="2">
        <f t="shared" si="81"/>
        <v>141.53520897706935</v>
      </c>
      <c r="T221" s="2">
        <f t="shared" si="82"/>
        <v>142.8182481940683</v>
      </c>
      <c r="U221" s="2">
        <f t="shared" si="93"/>
        <v>95.349232810533138</v>
      </c>
      <c r="V221" s="2">
        <f t="shared" si="94"/>
        <v>142.40963855421703</v>
      </c>
      <c r="W221" s="27">
        <f t="shared" si="95"/>
        <v>5.9623096256153918E-3</v>
      </c>
      <c r="X221" s="1">
        <f t="shared" si="83"/>
        <v>9.2598848424065728E-3</v>
      </c>
      <c r="Y221" s="1" t="e">
        <f>X221+#REF!*_xlfn.STDEV.S($W$2:$W$779)</f>
        <v>#REF!</v>
      </c>
      <c r="Z221" s="1" t="e">
        <f>X221-#REF!*_xlfn.STDEV.S($W$2:$W$779)</f>
        <v>#REF!</v>
      </c>
      <c r="AA221" s="2">
        <f t="shared" si="84"/>
        <v>83.887510572986912</v>
      </c>
      <c r="AB221" s="1">
        <f t="shared" si="85"/>
        <v>1.4418092462201509E-3</v>
      </c>
      <c r="AC221" s="1">
        <f t="shared" si="77"/>
        <v>-3.4492219652725886E-3</v>
      </c>
      <c r="AD221" s="1">
        <f t="shared" si="75"/>
        <v>4.8910312114927397E-3</v>
      </c>
      <c r="AE221" s="1">
        <f t="shared" si="78"/>
        <v>1.54982524116244E-3</v>
      </c>
      <c r="AF221" s="1" t="e">
        <f>AE221+#REF!*_xlfn.STDEV.S($AD$2:$AD$779)</f>
        <v>#REF!</v>
      </c>
      <c r="AG221" s="1" t="e">
        <f>AE221-#REF!*_xlfn.STDEV.S($AD$2:$AD$779)</f>
        <v>#REF!</v>
      </c>
      <c r="AH221" s="24">
        <f t="shared" si="72"/>
        <v>25.059999999997672</v>
      </c>
      <c r="AI221" s="24">
        <f t="shared" si="86"/>
        <v>-5.2799999999999727</v>
      </c>
      <c r="AJ221" s="1">
        <f t="shared" si="87"/>
        <v>4.8910312114927397E-3</v>
      </c>
      <c r="AK221" s="1">
        <f t="shared" si="88"/>
        <v>1.54982524116244E-3</v>
      </c>
      <c r="AL221" s="1" t="e">
        <f>$AK$2+#REF!*_xlfn.STDEV.S(ONE_LAST_QUOTE!$AJ$2:$AJ$779)</f>
        <v>#REF!</v>
      </c>
      <c r="AM221" s="1" t="e">
        <f>$AK$2-#REF!*_xlfn.STDEV.S(ONE_LAST_QUOTE!$AJ$2:$AJ$779)</f>
        <v>#REF!</v>
      </c>
      <c r="AN221" s="27">
        <f t="shared" si="89"/>
        <v>-4.7462121212117045</v>
      </c>
      <c r="AO221" s="24">
        <f t="shared" si="90"/>
        <v>30.339999999997644</v>
      </c>
      <c r="AP221" s="27">
        <f t="shared" si="91"/>
        <v>-3.8484704370181109</v>
      </c>
      <c r="AQ221" s="27" t="e">
        <f>$AP$2+#REF!*_xlfn.STDEV.S(ONE_LAST_QUOTE!$AO$2:$AO$779)</f>
        <v>#REF!</v>
      </c>
      <c r="AR221" s="27" t="e">
        <f>$AP$2-#REF!*_xlfn.STDEV.S(ONE_LAST_QUOTE!$AO$2:$AO$779)</f>
        <v>#REF!</v>
      </c>
      <c r="AT221" s="24"/>
    </row>
    <row r="222" spans="1:46" x14ac:dyDescent="0.3">
      <c r="A222" s="5">
        <v>44400</v>
      </c>
      <c r="B222" s="25">
        <v>683.6</v>
      </c>
      <c r="C222" s="25">
        <v>685.85</v>
      </c>
      <c r="D222" s="25">
        <v>1.3200000000000005</v>
      </c>
      <c r="E222" s="25">
        <f t="shared" si="79"/>
        <v>684.53</v>
      </c>
      <c r="F222" s="25">
        <f t="shared" si="76"/>
        <v>-0.92999999999994998</v>
      </c>
      <c r="G222" s="25">
        <v>1365</v>
      </c>
      <c r="H222" s="25">
        <v>1524</v>
      </c>
      <c r="I222" s="26">
        <v>1530.67</v>
      </c>
      <c r="J222" s="27">
        <f t="shared" si="73"/>
        <v>-6.6700000000000728</v>
      </c>
      <c r="K222" s="25">
        <v>17406</v>
      </c>
      <c r="L222" s="25">
        <v>17572.919999999998</v>
      </c>
      <c r="M222" s="25">
        <v>161.14999999999998</v>
      </c>
      <c r="N222" s="25">
        <f t="shared" si="74"/>
        <v>17411.769999999997</v>
      </c>
      <c r="O222" s="25">
        <f t="shared" si="80"/>
        <v>-5.7699999999967986</v>
      </c>
      <c r="P222" s="27">
        <v>28.035</v>
      </c>
      <c r="Q222" s="25">
        <v>585</v>
      </c>
      <c r="R222" s="2">
        <f t="shared" si="92"/>
        <v>140.55798939358988</v>
      </c>
      <c r="S222" s="2">
        <f t="shared" si="81"/>
        <v>141.53520897706935</v>
      </c>
      <c r="T222" s="2">
        <f t="shared" si="82"/>
        <v>140.67093465647662</v>
      </c>
      <c r="U222" s="2">
        <f t="shared" si="93"/>
        <v>95.379852345796635</v>
      </c>
      <c r="V222" s="2">
        <f t="shared" si="94"/>
        <v>140.9638554216869</v>
      </c>
      <c r="W222" s="27">
        <f t="shared" si="95"/>
        <v>6.9524300091050595E-3</v>
      </c>
      <c r="X222" s="1">
        <f t="shared" si="83"/>
        <v>9.2598848424065728E-3</v>
      </c>
      <c r="Y222" s="1" t="e">
        <f>X222+#REF!*_xlfn.STDEV.S($W$2:$W$779)</f>
        <v>#REF!</v>
      </c>
      <c r="Z222" s="1" t="e">
        <f>X222-#REF!*_xlfn.STDEV.S($W$2:$W$779)</f>
        <v>#REF!</v>
      </c>
      <c r="AA222" s="2">
        <f t="shared" si="84"/>
        <v>97.721958347946725</v>
      </c>
      <c r="AB222" s="1">
        <f t="shared" si="85"/>
        <v>-3.3138503437598818E-4</v>
      </c>
      <c r="AC222" s="1">
        <f t="shared" si="77"/>
        <v>-4.3575689077332619E-3</v>
      </c>
      <c r="AD222" s="1">
        <f t="shared" si="75"/>
        <v>4.0261838733572737E-3</v>
      </c>
      <c r="AE222" s="1">
        <f t="shared" si="78"/>
        <v>1.54982524116244E-3</v>
      </c>
      <c r="AF222" s="1" t="e">
        <f>AE222+#REF!*_xlfn.STDEV.S($AD$2:$AD$779)</f>
        <v>#REF!</v>
      </c>
      <c r="AG222" s="1" t="e">
        <f>AE222-#REF!*_xlfn.STDEV.S($AD$2:$AD$779)</f>
        <v>#REF!</v>
      </c>
      <c r="AH222" s="24">
        <f t="shared" si="72"/>
        <v>-5.7699999999967986</v>
      </c>
      <c r="AI222" s="24">
        <f t="shared" si="86"/>
        <v>-6.6700000000000728</v>
      </c>
      <c r="AJ222" s="1">
        <f t="shared" si="87"/>
        <v>4.0261838733572737E-3</v>
      </c>
      <c r="AK222" s="1">
        <f t="shared" si="88"/>
        <v>1.54982524116244E-3</v>
      </c>
      <c r="AL222" s="1" t="e">
        <f>$AK$2+#REF!*_xlfn.STDEV.S(ONE_LAST_QUOTE!$AJ$2:$AJ$779)</f>
        <v>#REF!</v>
      </c>
      <c r="AM222" s="1" t="e">
        <f>$AK$2-#REF!*_xlfn.STDEV.S(ONE_LAST_QUOTE!$AJ$2:$AJ$779)</f>
        <v>#REF!</v>
      </c>
      <c r="AN222" s="27">
        <f t="shared" si="89"/>
        <v>0.86506746626637721</v>
      </c>
      <c r="AO222" s="24">
        <f t="shared" si="90"/>
        <v>0.90000000000327418</v>
      </c>
      <c r="AP222" s="27">
        <f t="shared" si="91"/>
        <v>-3.8484704370181109</v>
      </c>
      <c r="AQ222" s="27" t="e">
        <f>$AP$2+#REF!*_xlfn.STDEV.S(ONE_LAST_QUOTE!$AO$2:$AO$779)</f>
        <v>#REF!</v>
      </c>
      <c r="AR222" s="27" t="e">
        <f>$AP$2-#REF!*_xlfn.STDEV.S(ONE_LAST_QUOTE!$AO$2:$AO$779)</f>
        <v>#REF!</v>
      </c>
      <c r="AT222" s="24"/>
    </row>
    <row r="223" spans="1:46" x14ac:dyDescent="0.3">
      <c r="A223" s="5">
        <v>44403</v>
      </c>
      <c r="B223" s="25">
        <v>672.9</v>
      </c>
      <c r="C223" s="25">
        <v>678.86</v>
      </c>
      <c r="D223" s="25">
        <v>0.90000000000000058</v>
      </c>
      <c r="E223" s="25">
        <f t="shared" si="79"/>
        <v>677.96</v>
      </c>
      <c r="F223" s="25">
        <f t="shared" si="76"/>
        <v>-5.0600000000000591</v>
      </c>
      <c r="G223" s="25">
        <v>1349</v>
      </c>
      <c r="H223" s="25">
        <v>1507.5</v>
      </c>
      <c r="I223" s="26">
        <v>1515</v>
      </c>
      <c r="J223" s="27">
        <f t="shared" si="73"/>
        <v>-7.5</v>
      </c>
      <c r="K223" s="25">
        <v>17203</v>
      </c>
      <c r="L223" s="25">
        <v>17403.560000000001</v>
      </c>
      <c r="M223" s="25">
        <v>152.06999999999996</v>
      </c>
      <c r="N223" s="25">
        <f t="shared" si="74"/>
        <v>17251.490000000002</v>
      </c>
      <c r="O223" s="25">
        <f t="shared" si="80"/>
        <v>-48.490000000001601</v>
      </c>
      <c r="P223" s="27">
        <v>28.04</v>
      </c>
      <c r="Q223" s="25">
        <v>580</v>
      </c>
      <c r="R223" s="2">
        <f t="shared" si="92"/>
        <v>139.03620013834433</v>
      </c>
      <c r="S223" s="2">
        <f t="shared" si="81"/>
        <v>139.88453407058049</v>
      </c>
      <c r="T223" s="2">
        <f t="shared" si="82"/>
        <v>139.3198392637068</v>
      </c>
      <c r="U223" s="2">
        <f t="shared" si="93"/>
        <v>95.396863198720794</v>
      </c>
      <c r="V223" s="2">
        <f t="shared" si="94"/>
        <v>139.75903614457846</v>
      </c>
      <c r="W223" s="27">
        <f t="shared" si="95"/>
        <v>6.1015327762989902E-3</v>
      </c>
      <c r="X223" s="1">
        <f t="shared" si="83"/>
        <v>9.2598848424065728E-3</v>
      </c>
      <c r="Y223" s="1" t="e">
        <f>X223+#REF!*_xlfn.STDEV.S($W$2:$W$779)</f>
        <v>#REF!</v>
      </c>
      <c r="Z223" s="1" t="e">
        <f>X223-#REF!*_xlfn.STDEV.S($W$2:$W$779)</f>
        <v>#REF!</v>
      </c>
      <c r="AA223" s="2">
        <f t="shared" si="84"/>
        <v>84.833393223615872</v>
      </c>
      <c r="AB223" s="1">
        <f t="shared" si="85"/>
        <v>-2.8107717072555238E-3</v>
      </c>
      <c r="AC223" s="1">
        <f t="shared" si="77"/>
        <v>-4.9504950495049506E-3</v>
      </c>
      <c r="AD223" s="1">
        <f t="shared" si="75"/>
        <v>2.1397233422494268E-3</v>
      </c>
      <c r="AE223" s="1">
        <f t="shared" si="78"/>
        <v>1.54982524116244E-3</v>
      </c>
      <c r="AF223" s="1" t="e">
        <f>AE223+#REF!*_xlfn.STDEV.S($AD$2:$AD$779)</f>
        <v>#REF!</v>
      </c>
      <c r="AG223" s="1" t="e">
        <f>AE223-#REF!*_xlfn.STDEV.S($AD$2:$AD$779)</f>
        <v>#REF!</v>
      </c>
      <c r="AH223" s="24">
        <f t="shared" si="72"/>
        <v>-48.490000000001601</v>
      </c>
      <c r="AI223" s="24">
        <f t="shared" si="86"/>
        <v>-7.5</v>
      </c>
      <c r="AJ223" s="1">
        <f t="shared" si="87"/>
        <v>2.1397233422494268E-3</v>
      </c>
      <c r="AK223" s="1">
        <f t="shared" si="88"/>
        <v>1.54982524116244E-3</v>
      </c>
      <c r="AL223" s="1" t="e">
        <f>$AK$2+#REF!*_xlfn.STDEV.S(ONE_LAST_QUOTE!$AJ$2:$AJ$779)</f>
        <v>#REF!</v>
      </c>
      <c r="AM223" s="1" t="e">
        <f>$AK$2-#REF!*_xlfn.STDEV.S(ONE_LAST_QUOTE!$AJ$2:$AJ$779)</f>
        <v>#REF!</v>
      </c>
      <c r="AN223" s="27">
        <f t="shared" si="89"/>
        <v>6.4653333333335468</v>
      </c>
      <c r="AO223" s="24">
        <f t="shared" si="90"/>
        <v>-40.990000000001601</v>
      </c>
      <c r="AP223" s="27">
        <f t="shared" si="91"/>
        <v>-3.8484704370181109</v>
      </c>
      <c r="AQ223" s="27" t="e">
        <f>$AP$2+#REF!*_xlfn.STDEV.S(ONE_LAST_QUOTE!$AO$2:$AO$779)</f>
        <v>#REF!</v>
      </c>
      <c r="AR223" s="27" t="e">
        <f>$AP$2-#REF!*_xlfn.STDEV.S(ONE_LAST_QUOTE!$AO$2:$AO$779)</f>
        <v>#REF!</v>
      </c>
      <c r="AT223" s="24"/>
    </row>
    <row r="224" spans="1:46" x14ac:dyDescent="0.3">
      <c r="A224" s="5">
        <v>44404</v>
      </c>
      <c r="B224" s="25">
        <v>672.1</v>
      </c>
      <c r="C224" s="25">
        <v>676.46</v>
      </c>
      <c r="D224" s="25">
        <v>0.81000000000000061</v>
      </c>
      <c r="E224" s="25">
        <f t="shared" si="79"/>
        <v>675.65000000000009</v>
      </c>
      <c r="F224" s="25">
        <f t="shared" si="76"/>
        <v>-3.5500000000000682</v>
      </c>
      <c r="G224" s="25">
        <v>1347.75</v>
      </c>
      <c r="H224" s="25">
        <v>1506.25</v>
      </c>
      <c r="I224" s="26">
        <v>1507.27</v>
      </c>
      <c r="J224" s="27">
        <f t="shared" si="73"/>
        <v>-1.0199999999999818</v>
      </c>
      <c r="K224" s="25">
        <v>17168</v>
      </c>
      <c r="L224" s="25">
        <v>17269.87</v>
      </c>
      <c r="M224" s="25">
        <v>124.97999999999996</v>
      </c>
      <c r="N224" s="25">
        <f t="shared" si="74"/>
        <v>17144.89</v>
      </c>
      <c r="O224" s="25">
        <f t="shared" si="80"/>
        <v>23.110000000000582</v>
      </c>
      <c r="P224" s="27">
        <v>28.024999999999999</v>
      </c>
      <c r="Q224" s="25">
        <v>580</v>
      </c>
      <c r="R224" s="2">
        <f t="shared" si="92"/>
        <v>138.92091307355298</v>
      </c>
      <c r="S224" s="2">
        <f t="shared" si="81"/>
        <v>139.59993494877207</v>
      </c>
      <c r="T224" s="2">
        <f t="shared" si="82"/>
        <v>139.71822759524022</v>
      </c>
      <c r="U224" s="2">
        <f t="shared" si="93"/>
        <v>95.345830639948304</v>
      </c>
      <c r="V224" s="2">
        <f t="shared" si="94"/>
        <v>139.75903614457846</v>
      </c>
      <c r="W224" s="27">
        <f t="shared" si="95"/>
        <v>4.8878304943156259E-3</v>
      </c>
      <c r="X224" s="1">
        <f t="shared" si="83"/>
        <v>9.2598848424065728E-3</v>
      </c>
      <c r="Y224" s="1" t="e">
        <f>X224+#REF!*_xlfn.STDEV.S($W$2:$W$779)</f>
        <v>#REF!</v>
      </c>
      <c r="Z224" s="1" t="e">
        <f>X224-#REF!*_xlfn.STDEV.S($W$2:$W$779)</f>
        <v>#REF!</v>
      </c>
      <c r="AA224" s="2">
        <f t="shared" si="84"/>
        <v>67.902187521909241</v>
      </c>
      <c r="AB224" s="1">
        <f t="shared" si="85"/>
        <v>1.347923492072599E-3</v>
      </c>
      <c r="AC224" s="1">
        <f t="shared" si="77"/>
        <v>-6.76720162943588E-4</v>
      </c>
      <c r="AD224" s="1">
        <f t="shared" si="75"/>
        <v>2.0246436550161871E-3</v>
      </c>
      <c r="AE224" s="1">
        <f t="shared" si="78"/>
        <v>1.54982524116244E-3</v>
      </c>
      <c r="AF224" s="1" t="e">
        <f>AE224+#REF!*_xlfn.STDEV.S($AD$2:$AD$779)</f>
        <v>#REF!</v>
      </c>
      <c r="AG224" s="1" t="e">
        <f>AE224-#REF!*_xlfn.STDEV.S($AD$2:$AD$779)</f>
        <v>#REF!</v>
      </c>
      <c r="AH224" s="24">
        <f t="shared" si="72"/>
        <v>23.110000000000582</v>
      </c>
      <c r="AI224" s="24">
        <f t="shared" si="86"/>
        <v>-1.0199999999999818</v>
      </c>
      <c r="AJ224" s="1">
        <f t="shared" si="87"/>
        <v>2.0246436550161871E-3</v>
      </c>
      <c r="AK224" s="1">
        <f t="shared" si="88"/>
        <v>1.54982524116244E-3</v>
      </c>
      <c r="AL224" s="1" t="e">
        <f>$AK$2+#REF!*_xlfn.STDEV.S(ONE_LAST_QUOTE!$AJ$2:$AJ$779)</f>
        <v>#REF!</v>
      </c>
      <c r="AM224" s="1" t="e">
        <f>$AK$2-#REF!*_xlfn.STDEV.S(ONE_LAST_QUOTE!$AJ$2:$AJ$779)</f>
        <v>#REF!</v>
      </c>
      <c r="AN224" s="27">
        <f t="shared" si="89"/>
        <v>-22.656862745099016</v>
      </c>
      <c r="AO224" s="24">
        <f t="shared" si="90"/>
        <v>24.130000000000564</v>
      </c>
      <c r="AP224" s="27">
        <f t="shared" si="91"/>
        <v>-3.8484704370181109</v>
      </c>
      <c r="AQ224" s="27" t="e">
        <f>$AP$2+#REF!*_xlfn.STDEV.S(ONE_LAST_QUOTE!$AO$2:$AO$779)</f>
        <v>#REF!</v>
      </c>
      <c r="AR224" s="27" t="e">
        <f>$AP$2-#REF!*_xlfn.STDEV.S(ONE_LAST_QUOTE!$AO$2:$AO$779)</f>
        <v>#REF!</v>
      </c>
      <c r="AT224" s="24"/>
    </row>
    <row r="225" spans="1:46" x14ac:dyDescent="0.3">
      <c r="A225" s="5">
        <v>44405</v>
      </c>
      <c r="B225" s="25">
        <v>673.1</v>
      </c>
      <c r="C225" s="25">
        <v>671.53</v>
      </c>
      <c r="D225" s="25">
        <v>0.46000000000000063</v>
      </c>
      <c r="E225" s="25">
        <f t="shared" si="79"/>
        <v>671.06999999999994</v>
      </c>
      <c r="F225" s="25">
        <f t="shared" si="76"/>
        <v>2.0300000000000864</v>
      </c>
      <c r="G225" s="25">
        <v>1330</v>
      </c>
      <c r="H225" s="25">
        <v>1489.25</v>
      </c>
      <c r="I225" s="26">
        <v>1493.01</v>
      </c>
      <c r="J225" s="27">
        <f t="shared" si="73"/>
        <v>-3.7599999999999909</v>
      </c>
      <c r="K225" s="25">
        <v>16965</v>
      </c>
      <c r="L225" s="25">
        <v>17135.22</v>
      </c>
      <c r="M225" s="25">
        <v>115.90999999999997</v>
      </c>
      <c r="N225" s="25">
        <f t="shared" si="74"/>
        <v>17019.310000000001</v>
      </c>
      <c r="O225" s="25">
        <f t="shared" si="80"/>
        <v>-54.31000000000131</v>
      </c>
      <c r="P225" s="27">
        <v>27.937000000000001</v>
      </c>
      <c r="Q225" s="25">
        <v>579</v>
      </c>
      <c r="R225" s="2">
        <f t="shared" si="92"/>
        <v>137.35300899239087</v>
      </c>
      <c r="S225" s="2">
        <f t="shared" si="81"/>
        <v>137.94926004228321</v>
      </c>
      <c r="T225" s="2">
        <f t="shared" si="82"/>
        <v>139.80764203841463</v>
      </c>
      <c r="U225" s="2">
        <f t="shared" si="93"/>
        <v>95.046439628483</v>
      </c>
      <c r="V225" s="2">
        <f t="shared" si="94"/>
        <v>139.51807228915678</v>
      </c>
      <c r="W225" s="27">
        <f t="shared" si="95"/>
        <v>4.3410119244302603E-3</v>
      </c>
      <c r="X225" s="1">
        <f t="shared" si="83"/>
        <v>9.2598848424065728E-3</v>
      </c>
      <c r="Y225" s="1" t="e">
        <f>X225+#REF!*_xlfn.STDEV.S($W$2:$W$779)</f>
        <v>#REF!</v>
      </c>
      <c r="Z225" s="1" t="e">
        <f>X225-#REF!*_xlfn.STDEV.S($W$2:$W$779)</f>
        <v>#REF!</v>
      </c>
      <c r="AA225" s="2">
        <f t="shared" si="84"/>
        <v>59.625104989234501</v>
      </c>
      <c r="AB225" s="1">
        <f t="shared" si="85"/>
        <v>-3.1910811895430134E-3</v>
      </c>
      <c r="AC225" s="1">
        <f t="shared" si="77"/>
        <v>-2.5184024219529616E-3</v>
      </c>
      <c r="AD225" s="1">
        <f t="shared" si="75"/>
        <v>-6.7267876759005175E-4</v>
      </c>
      <c r="AE225" s="1">
        <f t="shared" si="78"/>
        <v>1.54982524116244E-3</v>
      </c>
      <c r="AF225" s="1" t="e">
        <f>AE225+#REF!*_xlfn.STDEV.S($AD$2:$AD$779)</f>
        <v>#REF!</v>
      </c>
      <c r="AG225" s="1" t="e">
        <f>AE225-#REF!*_xlfn.STDEV.S($AD$2:$AD$779)</f>
        <v>#REF!</v>
      </c>
      <c r="AH225" s="24">
        <f t="shared" si="72"/>
        <v>-54.31000000000131</v>
      </c>
      <c r="AI225" s="24">
        <f t="shared" si="86"/>
        <v>-3.7599999999999909</v>
      </c>
      <c r="AJ225" s="1">
        <f t="shared" si="87"/>
        <v>-6.7267876759005175E-4</v>
      </c>
      <c r="AK225" s="1">
        <f t="shared" si="88"/>
        <v>1.54982524116244E-3</v>
      </c>
      <c r="AL225" s="1" t="e">
        <f>$AK$2+#REF!*_xlfn.STDEV.S(ONE_LAST_QUOTE!$AJ$2:$AJ$779)</f>
        <v>#REF!</v>
      </c>
      <c r="AM225" s="1" t="e">
        <f>$AK$2-#REF!*_xlfn.STDEV.S(ONE_LAST_QUOTE!$AJ$2:$AJ$779)</f>
        <v>#REF!</v>
      </c>
      <c r="AN225" s="27">
        <f t="shared" si="89"/>
        <v>14.444148936170595</v>
      </c>
      <c r="AO225" s="24">
        <f t="shared" si="90"/>
        <v>-50.550000000001319</v>
      </c>
      <c r="AP225" s="27">
        <f t="shared" si="91"/>
        <v>-3.8484704370181109</v>
      </c>
      <c r="AQ225" s="27" t="e">
        <f>$AP$2+#REF!*_xlfn.STDEV.S(ONE_LAST_QUOTE!$AO$2:$AO$779)</f>
        <v>#REF!</v>
      </c>
      <c r="AR225" s="27" t="e">
        <f>$AP$2-#REF!*_xlfn.STDEV.S(ONE_LAST_QUOTE!$AO$2:$AO$779)</f>
        <v>#REF!</v>
      </c>
      <c r="AT225" s="24"/>
    </row>
    <row r="226" spans="1:46" x14ac:dyDescent="0.3">
      <c r="A226" s="5">
        <v>44406</v>
      </c>
      <c r="B226" s="25">
        <v>678.8</v>
      </c>
      <c r="C226" s="25">
        <v>680.33</v>
      </c>
      <c r="D226" s="25">
        <v>5.0000000000000655E-2</v>
      </c>
      <c r="E226" s="25">
        <f t="shared" si="79"/>
        <v>680.28000000000009</v>
      </c>
      <c r="F226" s="25">
        <f t="shared" si="76"/>
        <v>-1.4800000000001319</v>
      </c>
      <c r="G226" s="25">
        <v>1361</v>
      </c>
      <c r="H226" s="25">
        <v>1515.75</v>
      </c>
      <c r="I226" s="26">
        <v>1516.83</v>
      </c>
      <c r="J226" s="27">
        <f t="shared" si="73"/>
        <v>-1.0799999999999272</v>
      </c>
      <c r="K226" s="25">
        <v>17327</v>
      </c>
      <c r="L226" s="25">
        <v>17402.810000000001</v>
      </c>
      <c r="M226" s="25">
        <v>106.50999999999996</v>
      </c>
      <c r="N226" s="25">
        <f t="shared" si="74"/>
        <v>17296.300000000003</v>
      </c>
      <c r="O226" s="25">
        <f t="shared" si="80"/>
        <v>30.69999999999709</v>
      </c>
      <c r="P226" s="27">
        <v>27.891999999999999</v>
      </c>
      <c r="Q226" s="25">
        <v>583</v>
      </c>
      <c r="R226" s="2">
        <f t="shared" si="92"/>
        <v>139.79709476596707</v>
      </c>
      <c r="S226" s="2">
        <f t="shared" si="81"/>
        <v>140.89282810213035</v>
      </c>
      <c r="T226" s="2">
        <f t="shared" si="82"/>
        <v>139.11745315213466</v>
      </c>
      <c r="U226" s="2">
        <f t="shared" si="93"/>
        <v>94.8933419521655</v>
      </c>
      <c r="V226" s="2">
        <f t="shared" si="94"/>
        <v>140.48192771084354</v>
      </c>
      <c r="W226" s="27">
        <f t="shared" si="95"/>
        <v>7.8380265197759424E-3</v>
      </c>
      <c r="X226" s="1">
        <f t="shared" si="83"/>
        <v>9.2598848424065728E-3</v>
      </c>
      <c r="Y226" s="1" t="e">
        <f>X226+#REF!*_xlfn.STDEV.S($W$2:$W$779)</f>
        <v>#REF!</v>
      </c>
      <c r="Z226" s="1" t="e">
        <f>X226-#REF!*_xlfn.STDEV.S($W$2:$W$779)</f>
        <v>#REF!</v>
      </c>
      <c r="AA226" s="2">
        <f t="shared" si="84"/>
        <v>109.57333361632777</v>
      </c>
      <c r="AB226" s="1">
        <f t="shared" si="85"/>
        <v>1.7749460867351448E-3</v>
      </c>
      <c r="AC226" s="1">
        <f t="shared" si="77"/>
        <v>-7.1201123395497673E-4</v>
      </c>
      <c r="AD226" s="1">
        <f t="shared" si="75"/>
        <v>2.4869573206901217E-3</v>
      </c>
      <c r="AE226" s="1">
        <f t="shared" si="78"/>
        <v>1.54982524116244E-3</v>
      </c>
      <c r="AF226" s="1" t="e">
        <f>AE226+#REF!*_xlfn.STDEV.S($AD$2:$AD$779)</f>
        <v>#REF!</v>
      </c>
      <c r="AG226" s="1" t="e">
        <f>AE226-#REF!*_xlfn.STDEV.S($AD$2:$AD$779)</f>
        <v>#REF!</v>
      </c>
      <c r="AH226" s="24">
        <f t="shared" si="72"/>
        <v>30.69999999999709</v>
      </c>
      <c r="AI226" s="24">
        <f t="shared" si="86"/>
        <v>-1.0799999999999272</v>
      </c>
      <c r="AJ226" s="1">
        <f t="shared" si="87"/>
        <v>2.4869573206901217E-3</v>
      </c>
      <c r="AK226" s="1">
        <f t="shared" si="88"/>
        <v>1.54982524116244E-3</v>
      </c>
      <c r="AL226" s="1" t="e">
        <f>$AK$2+#REF!*_xlfn.STDEV.S(ONE_LAST_QUOTE!$AJ$2:$AJ$779)</f>
        <v>#REF!</v>
      </c>
      <c r="AM226" s="1" t="e">
        <f>$AK$2-#REF!*_xlfn.STDEV.S(ONE_LAST_QUOTE!$AJ$2:$AJ$779)</f>
        <v>#REF!</v>
      </c>
      <c r="AN226" s="27">
        <f t="shared" si="89"/>
        <v>-28.425925925925146</v>
      </c>
      <c r="AO226" s="24">
        <f t="shared" si="90"/>
        <v>31.779999999997017</v>
      </c>
      <c r="AP226" s="27">
        <f t="shared" si="91"/>
        <v>-3.8484704370181109</v>
      </c>
      <c r="AQ226" s="27" t="e">
        <f>$AP$2+#REF!*_xlfn.STDEV.S(ONE_LAST_QUOTE!$AO$2:$AO$779)</f>
        <v>#REF!</v>
      </c>
      <c r="AR226" s="27" t="e">
        <f>$AP$2-#REF!*_xlfn.STDEV.S(ONE_LAST_QUOTE!$AO$2:$AO$779)</f>
        <v>#REF!</v>
      </c>
      <c r="AT226" s="24"/>
    </row>
    <row r="227" spans="1:46" x14ac:dyDescent="0.3">
      <c r="A227" s="5">
        <v>44407</v>
      </c>
      <c r="B227" s="25">
        <v>674.7</v>
      </c>
      <c r="C227" s="25">
        <v>676.06</v>
      </c>
      <c r="D227" s="25">
        <v>4.3600000000000003</v>
      </c>
      <c r="E227" s="25">
        <f t="shared" si="79"/>
        <v>671.69999999999993</v>
      </c>
      <c r="F227" s="25">
        <f t="shared" si="76"/>
        <v>3.0000000000001137</v>
      </c>
      <c r="G227" s="25">
        <v>1352.25</v>
      </c>
      <c r="H227" s="25">
        <v>1494.25</v>
      </c>
      <c r="I227" s="26">
        <v>1506.08</v>
      </c>
      <c r="J227" s="27">
        <f t="shared" si="73"/>
        <v>-11.829999999999927</v>
      </c>
      <c r="K227" s="25">
        <v>17174</v>
      </c>
      <c r="L227" s="25">
        <v>17247.41</v>
      </c>
      <c r="M227" s="25">
        <v>102.76999999999997</v>
      </c>
      <c r="N227" s="25">
        <f t="shared" si="74"/>
        <v>17144.64</v>
      </c>
      <c r="O227" s="25">
        <f t="shared" si="80"/>
        <v>29.360000000000582</v>
      </c>
      <c r="P227" s="27">
        <v>27.93</v>
      </c>
      <c r="Q227" s="25">
        <v>580</v>
      </c>
      <c r="R227" s="2">
        <f t="shared" si="92"/>
        <v>137.8141572515562</v>
      </c>
      <c r="S227" s="2">
        <f t="shared" si="81"/>
        <v>139.64872336965354</v>
      </c>
      <c r="T227" s="2">
        <f t="shared" si="82"/>
        <v>140.04182545743572</v>
      </c>
      <c r="U227" s="2">
        <f t="shared" si="93"/>
        <v>95.022624434389172</v>
      </c>
      <c r="V227" s="2">
        <f t="shared" si="94"/>
        <v>139.75903614457849</v>
      </c>
      <c r="W227" s="27">
        <f t="shared" si="95"/>
        <v>1.3311884313515376E-2</v>
      </c>
      <c r="X227" s="1">
        <f t="shared" si="83"/>
        <v>9.2598848424065728E-3</v>
      </c>
      <c r="Y227" s="1" t="e">
        <f>X227+#REF!*_xlfn.STDEV.S($W$2:$W$779)</f>
        <v>#REF!</v>
      </c>
      <c r="Z227" s="1" t="e">
        <f>X227-#REF!*_xlfn.STDEV.S($W$2:$W$779)</f>
        <v>#REF!</v>
      </c>
      <c r="AA227" s="2">
        <f t="shared" si="84"/>
        <v>183.45661180973423</v>
      </c>
      <c r="AB227" s="1">
        <f t="shared" si="85"/>
        <v>1.7124885678556437E-3</v>
      </c>
      <c r="AC227" s="1">
        <f t="shared" si="77"/>
        <v>-7.8548284287686763E-3</v>
      </c>
      <c r="AD227" s="1">
        <f t="shared" si="75"/>
        <v>9.5673169966243206E-3</v>
      </c>
      <c r="AE227" s="1">
        <f t="shared" si="78"/>
        <v>1.54982524116244E-3</v>
      </c>
      <c r="AF227" s="1" t="e">
        <f>AE227+#REF!*_xlfn.STDEV.S($AD$2:$AD$779)</f>
        <v>#REF!</v>
      </c>
      <c r="AG227" s="1" t="e">
        <f>AE227-#REF!*_xlfn.STDEV.S($AD$2:$AD$779)</f>
        <v>#REF!</v>
      </c>
      <c r="AH227" s="24">
        <f t="shared" si="72"/>
        <v>29.360000000000582</v>
      </c>
      <c r="AI227" s="24">
        <f t="shared" si="86"/>
        <v>-11.829999999999927</v>
      </c>
      <c r="AJ227" s="1">
        <f t="shared" si="87"/>
        <v>9.5673169966243206E-3</v>
      </c>
      <c r="AK227" s="1">
        <f t="shared" si="88"/>
        <v>1.54982524116244E-3</v>
      </c>
      <c r="AL227" s="1" t="e">
        <f>$AK$2+#REF!*_xlfn.STDEV.S(ONE_LAST_QUOTE!$AJ$2:$AJ$779)</f>
        <v>#REF!</v>
      </c>
      <c r="AM227" s="1" t="e">
        <f>$AK$2-#REF!*_xlfn.STDEV.S(ONE_LAST_QUOTE!$AJ$2:$AJ$779)</f>
        <v>#REF!</v>
      </c>
      <c r="AN227" s="27">
        <f t="shared" si="89"/>
        <v>-2.4818258664413153</v>
      </c>
      <c r="AO227" s="24">
        <f t="shared" si="90"/>
        <v>41.190000000000509</v>
      </c>
      <c r="AP227" s="27">
        <f t="shared" si="91"/>
        <v>-3.8484704370181109</v>
      </c>
      <c r="AQ227" s="27" t="e">
        <f>$AP$2+#REF!*_xlfn.STDEV.S(ONE_LAST_QUOTE!$AO$2:$AO$779)</f>
        <v>#REF!</v>
      </c>
      <c r="AR227" s="27" t="e">
        <f>$AP$2-#REF!*_xlfn.STDEV.S(ONE_LAST_QUOTE!$AO$2:$AO$779)</f>
        <v>#REF!</v>
      </c>
      <c r="AT227" s="24"/>
    </row>
    <row r="228" spans="1:46" x14ac:dyDescent="0.3">
      <c r="A228" s="5">
        <v>44410</v>
      </c>
      <c r="B228" s="25">
        <v>682.7</v>
      </c>
      <c r="C228" s="25">
        <v>686.69</v>
      </c>
      <c r="D228" s="25">
        <v>4.33</v>
      </c>
      <c r="E228" s="25">
        <f t="shared" si="79"/>
        <v>682.36</v>
      </c>
      <c r="F228" s="25">
        <f t="shared" si="76"/>
        <v>0.34000000000003183</v>
      </c>
      <c r="G228" s="25">
        <v>1375.25</v>
      </c>
      <c r="H228" s="25">
        <v>1518.75</v>
      </c>
      <c r="I228" s="26">
        <v>1528.57</v>
      </c>
      <c r="J228" s="27">
        <f t="shared" si="73"/>
        <v>-9.8199999999999363</v>
      </c>
      <c r="K228" s="25">
        <v>17467</v>
      </c>
      <c r="L228" s="25">
        <v>17503.28</v>
      </c>
      <c r="M228" s="25">
        <v>92.169999999999973</v>
      </c>
      <c r="N228" s="25">
        <f t="shared" si="74"/>
        <v>17411.11</v>
      </c>
      <c r="O228" s="25">
        <f t="shared" si="80"/>
        <v>55.889999999999418</v>
      </c>
      <c r="P228" s="27">
        <v>27.928000000000001</v>
      </c>
      <c r="Q228" s="25">
        <v>590</v>
      </c>
      <c r="R228" s="2">
        <f t="shared" si="92"/>
        <v>140.07378372146627</v>
      </c>
      <c r="S228" s="2">
        <f t="shared" si="81"/>
        <v>142.03122458936406</v>
      </c>
      <c r="T228" s="2">
        <f t="shared" si="82"/>
        <v>141.30455527562248</v>
      </c>
      <c r="U228" s="2">
        <f t="shared" si="93"/>
        <v>95.015820093219503</v>
      </c>
      <c r="V228" s="2">
        <f t="shared" si="94"/>
        <v>142.16867469879534</v>
      </c>
      <c r="W228" s="27">
        <f t="shared" si="95"/>
        <v>1.3974355628103341E-2</v>
      </c>
      <c r="X228" s="1">
        <f t="shared" si="83"/>
        <v>9.2598848424065728E-3</v>
      </c>
      <c r="Y228" s="1" t="e">
        <f>X228+#REF!*_xlfn.STDEV.S($W$2:$W$779)</f>
        <v>#REF!</v>
      </c>
      <c r="Z228" s="1" t="e">
        <f>X228-#REF!*_xlfn.STDEV.S($W$2:$W$779)</f>
        <v>#REF!</v>
      </c>
      <c r="AA228" s="2">
        <f t="shared" si="84"/>
        <v>195.74408678977875</v>
      </c>
      <c r="AB228" s="1">
        <f t="shared" si="85"/>
        <v>3.2100193497140283E-3</v>
      </c>
      <c r="AC228" s="1">
        <f t="shared" si="77"/>
        <v>-6.4243050694439488E-3</v>
      </c>
      <c r="AD228" s="1">
        <f t="shared" si="75"/>
        <v>9.6343244191579771E-3</v>
      </c>
      <c r="AE228" s="1">
        <f t="shared" si="78"/>
        <v>1.54982524116244E-3</v>
      </c>
      <c r="AF228" s="1" t="e">
        <f>AE228+#REF!*_xlfn.STDEV.S($AD$2:$AD$779)</f>
        <v>#REF!</v>
      </c>
      <c r="AG228" s="1" t="e">
        <f>AE228-#REF!*_xlfn.STDEV.S($AD$2:$AD$779)</f>
        <v>#REF!</v>
      </c>
      <c r="AH228" s="24">
        <f t="shared" si="72"/>
        <v>55.889999999999418</v>
      </c>
      <c r="AI228" s="24">
        <f t="shared" si="86"/>
        <v>-9.8199999999999363</v>
      </c>
      <c r="AJ228" s="1">
        <f t="shared" si="87"/>
        <v>9.6343244191579771E-3</v>
      </c>
      <c r="AK228" s="1">
        <f t="shared" si="88"/>
        <v>1.54982524116244E-3</v>
      </c>
      <c r="AL228" s="1" t="e">
        <f>$AK$2+#REF!*_xlfn.STDEV.S(ONE_LAST_QUOTE!$AJ$2:$AJ$779)</f>
        <v>#REF!</v>
      </c>
      <c r="AM228" s="1" t="e">
        <f>$AK$2-#REF!*_xlfn.STDEV.S(ONE_LAST_QUOTE!$AJ$2:$AJ$779)</f>
        <v>#REF!</v>
      </c>
      <c r="AN228" s="27">
        <f t="shared" si="89"/>
        <v>-5.6914460285132158</v>
      </c>
      <c r="AO228" s="24">
        <f t="shared" si="90"/>
        <v>65.709999999999354</v>
      </c>
      <c r="AP228" s="27">
        <f t="shared" si="91"/>
        <v>-3.8484704370181109</v>
      </c>
      <c r="AQ228" s="27" t="e">
        <f>$AP$2+#REF!*_xlfn.STDEV.S(ONE_LAST_QUOTE!$AO$2:$AO$779)</f>
        <v>#REF!</v>
      </c>
      <c r="AR228" s="27" t="e">
        <f>$AP$2-#REF!*_xlfn.STDEV.S(ONE_LAST_QUOTE!$AO$2:$AO$779)</f>
        <v>#REF!</v>
      </c>
      <c r="AT228" s="24"/>
    </row>
    <row r="229" spans="1:46" x14ac:dyDescent="0.3">
      <c r="A229" s="5">
        <v>44411</v>
      </c>
      <c r="B229" s="25">
        <v>684.2</v>
      </c>
      <c r="C229" s="25">
        <v>689.37</v>
      </c>
      <c r="D229" s="25">
        <v>3.97</v>
      </c>
      <c r="E229" s="25">
        <f t="shared" si="79"/>
        <v>685.4</v>
      </c>
      <c r="F229" s="25">
        <f t="shared" si="76"/>
        <v>-1.1999999999999318</v>
      </c>
      <c r="G229" s="25">
        <v>1376.75</v>
      </c>
      <c r="H229" s="25">
        <v>1520</v>
      </c>
      <c r="I229" s="26">
        <v>1532.5</v>
      </c>
      <c r="J229" s="27">
        <f t="shared" si="73"/>
        <v>-12.5</v>
      </c>
      <c r="K229" s="25">
        <v>17482</v>
      </c>
      <c r="L229" s="25">
        <v>17553.759999999998</v>
      </c>
      <c r="M229" s="25">
        <v>80.429999999999978</v>
      </c>
      <c r="N229" s="25">
        <f t="shared" si="74"/>
        <v>17473.329999999998</v>
      </c>
      <c r="O229" s="25">
        <f t="shared" si="80"/>
        <v>8.6700000000018917</v>
      </c>
      <c r="P229" s="27">
        <v>27.881</v>
      </c>
      <c r="Q229" s="25">
        <v>594</v>
      </c>
      <c r="R229" s="2">
        <f t="shared" si="92"/>
        <v>140.18907078625762</v>
      </c>
      <c r="S229" s="2">
        <f t="shared" si="81"/>
        <v>142.15319564156766</v>
      </c>
      <c r="T229" s="2">
        <f t="shared" si="82"/>
        <v>142.34328967927772</v>
      </c>
      <c r="U229" s="2">
        <f t="shared" si="93"/>
        <v>94.855918075732347</v>
      </c>
      <c r="V229" s="2">
        <f t="shared" si="94"/>
        <v>143.13253012048207</v>
      </c>
      <c r="W229" s="27">
        <f t="shared" si="95"/>
        <v>1.4010541936644305E-2</v>
      </c>
      <c r="X229" s="1">
        <f t="shared" si="83"/>
        <v>9.2598848424065728E-3</v>
      </c>
      <c r="Y229" s="1" t="e">
        <f>X229+#REF!*_xlfn.STDEV.S($W$2:$W$779)</f>
        <v>#REF!</v>
      </c>
      <c r="Z229" s="1" t="e">
        <f>X229-#REF!*_xlfn.STDEV.S($W$2:$W$779)</f>
        <v>#REF!</v>
      </c>
      <c r="AA229" s="2">
        <f t="shared" si="84"/>
        <v>196.41248553100468</v>
      </c>
      <c r="AB229" s="1">
        <f t="shared" si="85"/>
        <v>4.9618475699834508E-4</v>
      </c>
      <c r="AC229" s="1">
        <f t="shared" si="77"/>
        <v>-8.1566068515497546E-3</v>
      </c>
      <c r="AD229" s="1">
        <f t="shared" si="75"/>
        <v>8.652791608548099E-3</v>
      </c>
      <c r="AE229" s="1">
        <f t="shared" si="78"/>
        <v>1.54982524116244E-3</v>
      </c>
      <c r="AF229" s="1" t="e">
        <f>AE229+#REF!*_xlfn.STDEV.S($AD$2:$AD$779)</f>
        <v>#REF!</v>
      </c>
      <c r="AG229" s="1" t="e">
        <f>AE229-#REF!*_xlfn.STDEV.S($AD$2:$AD$779)</f>
        <v>#REF!</v>
      </c>
      <c r="AH229" s="24">
        <f t="shared" si="72"/>
        <v>8.6700000000018917</v>
      </c>
      <c r="AI229" s="24">
        <f t="shared" si="86"/>
        <v>-12.5</v>
      </c>
      <c r="AJ229" s="1">
        <f t="shared" si="87"/>
        <v>8.652791608548099E-3</v>
      </c>
      <c r="AK229" s="1">
        <f t="shared" si="88"/>
        <v>1.54982524116244E-3</v>
      </c>
      <c r="AL229" s="1" t="e">
        <f>$AK$2+#REF!*_xlfn.STDEV.S(ONE_LAST_QUOTE!$AJ$2:$AJ$779)</f>
        <v>#REF!</v>
      </c>
      <c r="AM229" s="1" t="e">
        <f>$AK$2-#REF!*_xlfn.STDEV.S(ONE_LAST_QUOTE!$AJ$2:$AJ$779)</f>
        <v>#REF!</v>
      </c>
      <c r="AN229" s="27">
        <f t="shared" si="89"/>
        <v>-0.69360000000015132</v>
      </c>
      <c r="AO229" s="24">
        <f t="shared" si="90"/>
        <v>21.170000000001892</v>
      </c>
      <c r="AP229" s="27">
        <f t="shared" si="91"/>
        <v>-3.8484704370181109</v>
      </c>
      <c r="AQ229" s="27" t="e">
        <f>$AP$2+#REF!*_xlfn.STDEV.S(ONE_LAST_QUOTE!$AO$2:$AO$779)</f>
        <v>#REF!</v>
      </c>
      <c r="AR229" s="27" t="e">
        <f>$AP$2-#REF!*_xlfn.STDEV.S(ONE_LAST_QUOTE!$AO$2:$AO$779)</f>
        <v>#REF!</v>
      </c>
      <c r="AT229" s="24"/>
    </row>
    <row r="230" spans="1:46" x14ac:dyDescent="0.3">
      <c r="A230" s="5">
        <v>44412</v>
      </c>
      <c r="B230" s="25">
        <v>687.8</v>
      </c>
      <c r="C230" s="25">
        <v>693.2</v>
      </c>
      <c r="D230" s="25">
        <v>3.97</v>
      </c>
      <c r="E230" s="25">
        <f t="shared" si="79"/>
        <v>689.23</v>
      </c>
      <c r="F230" s="25">
        <f t="shared" si="76"/>
        <v>-1.4300000000000637</v>
      </c>
      <c r="G230" s="25">
        <v>1388.5</v>
      </c>
      <c r="H230" s="25">
        <v>1532.75</v>
      </c>
      <c r="I230" s="26">
        <v>1541.74</v>
      </c>
      <c r="J230" s="27">
        <f t="shared" si="73"/>
        <v>-8.9900000000000091</v>
      </c>
      <c r="K230" s="25">
        <v>17571</v>
      </c>
      <c r="L230" s="25">
        <v>17623.89</v>
      </c>
      <c r="M230" s="25">
        <v>75.829999999999984</v>
      </c>
      <c r="N230" s="25">
        <f t="shared" si="74"/>
        <v>17548.059999999998</v>
      </c>
      <c r="O230" s="25">
        <f t="shared" si="80"/>
        <v>22.940000000002328</v>
      </c>
      <c r="P230" s="27">
        <v>27.773</v>
      </c>
      <c r="Q230" s="25">
        <v>596</v>
      </c>
      <c r="R230" s="2">
        <f t="shared" si="92"/>
        <v>141.36499884712919</v>
      </c>
      <c r="S230" s="2">
        <f t="shared" si="81"/>
        <v>142.87689055130906</v>
      </c>
      <c r="T230" s="2">
        <f t="shared" si="82"/>
        <v>142.90115165488194</v>
      </c>
      <c r="U230" s="2">
        <f t="shared" si="93"/>
        <v>94.488483652570366</v>
      </c>
      <c r="V230" s="2">
        <f t="shared" si="94"/>
        <v>143.61445783132547</v>
      </c>
      <c r="W230" s="27">
        <f t="shared" si="95"/>
        <v>1.0694950776428236E-2</v>
      </c>
      <c r="X230" s="1">
        <f t="shared" si="83"/>
        <v>9.2598848424065728E-3</v>
      </c>
      <c r="Y230" s="1" t="e">
        <f>X230+#REF!*_xlfn.STDEV.S($W$2:$W$779)</f>
        <v>#REF!</v>
      </c>
      <c r="Z230" s="1" t="e">
        <f>X230-#REF!*_xlfn.STDEV.S($W$2:$W$779)</f>
        <v>#REF!</v>
      </c>
      <c r="AA230" s="2">
        <f t="shared" si="84"/>
        <v>151.18917041798738</v>
      </c>
      <c r="AB230" s="1">
        <f t="shared" si="85"/>
        <v>1.3072670141316095E-3</v>
      </c>
      <c r="AC230" s="1">
        <f t="shared" si="77"/>
        <v>-5.8310739813457581E-3</v>
      </c>
      <c r="AD230" s="1">
        <f t="shared" si="75"/>
        <v>7.1383409954773672E-3</v>
      </c>
      <c r="AE230" s="1">
        <f t="shared" si="78"/>
        <v>1.54982524116244E-3</v>
      </c>
      <c r="AF230" s="1" t="e">
        <f>AE230+#REF!*_xlfn.STDEV.S($AD$2:$AD$779)</f>
        <v>#REF!</v>
      </c>
      <c r="AG230" s="1" t="e">
        <f>AE230-#REF!*_xlfn.STDEV.S($AD$2:$AD$779)</f>
        <v>#REF!</v>
      </c>
      <c r="AH230" s="24">
        <f t="shared" si="72"/>
        <v>22.940000000002328</v>
      </c>
      <c r="AI230" s="24">
        <f t="shared" si="86"/>
        <v>-8.9900000000000091</v>
      </c>
      <c r="AJ230" s="1">
        <f t="shared" si="87"/>
        <v>7.1383409954773672E-3</v>
      </c>
      <c r="AK230" s="1">
        <f t="shared" si="88"/>
        <v>1.54982524116244E-3</v>
      </c>
      <c r="AL230" s="1" t="e">
        <f>$AK$2+#REF!*_xlfn.STDEV.S(ONE_LAST_QUOTE!$AJ$2:$AJ$779)</f>
        <v>#REF!</v>
      </c>
      <c r="AM230" s="1" t="e">
        <f>$AK$2-#REF!*_xlfn.STDEV.S(ONE_LAST_QUOTE!$AJ$2:$AJ$779)</f>
        <v>#REF!</v>
      </c>
      <c r="AN230" s="27">
        <f t="shared" si="89"/>
        <v>-2.5517241379312909</v>
      </c>
      <c r="AO230" s="24">
        <f t="shared" si="90"/>
        <v>31.930000000002337</v>
      </c>
      <c r="AP230" s="27">
        <f t="shared" si="91"/>
        <v>-3.8484704370181109</v>
      </c>
      <c r="AQ230" s="27" t="e">
        <f>$AP$2+#REF!*_xlfn.STDEV.S(ONE_LAST_QUOTE!$AO$2:$AO$779)</f>
        <v>#REF!</v>
      </c>
      <c r="AR230" s="27" t="e">
        <f>$AP$2-#REF!*_xlfn.STDEV.S(ONE_LAST_QUOTE!$AO$2:$AO$779)</f>
        <v>#REF!</v>
      </c>
      <c r="AT230" s="24"/>
    </row>
    <row r="231" spans="1:46" x14ac:dyDescent="0.3">
      <c r="A231" s="5">
        <v>44413</v>
      </c>
      <c r="B231" s="25">
        <v>687.4</v>
      </c>
      <c r="C231" s="25">
        <v>694.12</v>
      </c>
      <c r="D231" s="25">
        <v>3.91</v>
      </c>
      <c r="E231" s="25">
        <f t="shared" si="79"/>
        <v>690.21</v>
      </c>
      <c r="F231" s="25">
        <f t="shared" si="76"/>
        <v>-2.8100000000000591</v>
      </c>
      <c r="G231" s="25">
        <v>1387.25</v>
      </c>
      <c r="H231" s="25">
        <v>1530.5</v>
      </c>
      <c r="I231" s="26">
        <v>1544.17</v>
      </c>
      <c r="J231" s="27">
        <f t="shared" si="73"/>
        <v>-13.670000000000073</v>
      </c>
      <c r="K231" s="25">
        <v>17544</v>
      </c>
      <c r="L231" s="25">
        <v>17603.12</v>
      </c>
      <c r="M231" s="25">
        <v>74.139999999999986</v>
      </c>
      <c r="N231" s="25">
        <f t="shared" si="74"/>
        <v>17528.98</v>
      </c>
      <c r="O231" s="25">
        <f t="shared" si="80"/>
        <v>15.020000000000437</v>
      </c>
      <c r="P231" s="27">
        <v>27.759</v>
      </c>
      <c r="Q231" s="25">
        <v>596</v>
      </c>
      <c r="R231" s="2">
        <f t="shared" si="92"/>
        <v>141.1574821305048</v>
      </c>
      <c r="S231" s="2">
        <f t="shared" si="81"/>
        <v>142.65734265734255</v>
      </c>
      <c r="T231" s="2">
        <f t="shared" si="82"/>
        <v>142.79379843700181</v>
      </c>
      <c r="U231" s="2">
        <f t="shared" si="93"/>
        <v>94.440853264382696</v>
      </c>
      <c r="V231" s="2">
        <f t="shared" si="94"/>
        <v>143.61445783132547</v>
      </c>
      <c r="W231" s="27">
        <f t="shared" si="95"/>
        <v>1.0625441203683916E-2</v>
      </c>
      <c r="X231" s="1">
        <f t="shared" si="83"/>
        <v>9.2598848424065728E-3</v>
      </c>
      <c r="Y231" s="1" t="e">
        <f>X231+#REF!*_xlfn.STDEV.S($W$2:$W$779)</f>
        <v>#REF!</v>
      </c>
      <c r="Z231" s="1" t="e">
        <f>X231-#REF!*_xlfn.STDEV.S($W$2:$W$779)</f>
        <v>#REF!</v>
      </c>
      <c r="AA231" s="2">
        <f t="shared" si="84"/>
        <v>149.98605268377503</v>
      </c>
      <c r="AB231" s="1">
        <f t="shared" si="85"/>
        <v>8.568667429593985E-4</v>
      </c>
      <c r="AC231" s="1">
        <f t="shared" si="77"/>
        <v>-8.8526522338862115E-3</v>
      </c>
      <c r="AD231" s="1">
        <f t="shared" si="75"/>
        <v>9.7095189768456099E-3</v>
      </c>
      <c r="AE231" s="1">
        <f t="shared" si="78"/>
        <v>1.54982524116244E-3</v>
      </c>
      <c r="AF231" s="1" t="e">
        <f>AE231+#REF!*_xlfn.STDEV.S($AD$2:$AD$779)</f>
        <v>#REF!</v>
      </c>
      <c r="AG231" s="1" t="e">
        <f>AE231-#REF!*_xlfn.STDEV.S($AD$2:$AD$779)</f>
        <v>#REF!</v>
      </c>
      <c r="AH231" s="24">
        <f t="shared" si="72"/>
        <v>15.020000000000437</v>
      </c>
      <c r="AI231" s="24">
        <f t="shared" si="86"/>
        <v>-13.670000000000073</v>
      </c>
      <c r="AJ231" s="1">
        <f t="shared" si="87"/>
        <v>9.7095189768456099E-3</v>
      </c>
      <c r="AK231" s="1">
        <f t="shared" si="88"/>
        <v>1.54982524116244E-3</v>
      </c>
      <c r="AL231" s="1" t="e">
        <f>$AK$2+#REF!*_xlfn.STDEV.S(ONE_LAST_QUOTE!$AJ$2:$AJ$779)</f>
        <v>#REF!</v>
      </c>
      <c r="AM231" s="1" t="e">
        <f>$AK$2-#REF!*_xlfn.STDEV.S(ONE_LAST_QUOTE!$AJ$2:$AJ$779)</f>
        <v>#REF!</v>
      </c>
      <c r="AN231" s="27">
        <f t="shared" si="89"/>
        <v>-1.0987564008778608</v>
      </c>
      <c r="AO231" s="24">
        <f t="shared" si="90"/>
        <v>28.690000000000509</v>
      </c>
      <c r="AP231" s="27">
        <f t="shared" si="91"/>
        <v>-3.8484704370181109</v>
      </c>
      <c r="AQ231" s="27" t="e">
        <f>$AP$2+#REF!*_xlfn.STDEV.S(ONE_LAST_QUOTE!$AO$2:$AO$779)</f>
        <v>#REF!</v>
      </c>
      <c r="AR231" s="27" t="e">
        <f>$AP$2-#REF!*_xlfn.STDEV.S(ONE_LAST_QUOTE!$AO$2:$AO$779)</f>
        <v>#REF!</v>
      </c>
      <c r="AT231" s="24"/>
    </row>
    <row r="232" spans="1:46" x14ac:dyDescent="0.3">
      <c r="A232" s="5">
        <v>44414</v>
      </c>
      <c r="B232" s="25">
        <v>685.4</v>
      </c>
      <c r="C232" s="25">
        <v>689.72</v>
      </c>
      <c r="D232" s="25">
        <v>3.58</v>
      </c>
      <c r="E232" s="25">
        <f t="shared" si="79"/>
        <v>686.14</v>
      </c>
      <c r="F232" s="25">
        <f t="shared" si="76"/>
        <v>-0.74000000000000909</v>
      </c>
      <c r="G232" s="25">
        <v>1379.25</v>
      </c>
      <c r="H232" s="25">
        <v>1523</v>
      </c>
      <c r="I232" s="26">
        <v>1535.15</v>
      </c>
      <c r="J232" s="27">
        <f t="shared" si="73"/>
        <v>-12.150000000000091</v>
      </c>
      <c r="K232" s="25">
        <v>17439</v>
      </c>
      <c r="L232" s="25">
        <v>17526.28</v>
      </c>
      <c r="M232" s="25">
        <v>62.109999999999985</v>
      </c>
      <c r="N232" s="25">
        <f t="shared" si="74"/>
        <v>17464.169999999998</v>
      </c>
      <c r="O232" s="25">
        <f t="shared" si="80"/>
        <v>-25.169999999998254</v>
      </c>
      <c r="P232" s="27">
        <v>27.803999999999998</v>
      </c>
      <c r="Q232" s="25">
        <v>591</v>
      </c>
      <c r="R232" s="2">
        <f t="shared" si="92"/>
        <v>140.46575974175681</v>
      </c>
      <c r="S232" s="2">
        <f t="shared" si="81"/>
        <v>141.80354529191729</v>
      </c>
      <c r="T232" s="2">
        <f t="shared" si="82"/>
        <v>142.24227910582277</v>
      </c>
      <c r="U232" s="2">
        <f t="shared" si="93"/>
        <v>94.593950940700182</v>
      </c>
      <c r="V232" s="2">
        <f t="shared" si="94"/>
        <v>142.40963855421703</v>
      </c>
      <c r="W232" s="27">
        <f t="shared" si="95"/>
        <v>9.5239263477444602E-3</v>
      </c>
      <c r="X232" s="1">
        <f t="shared" si="83"/>
        <v>9.2598848424065728E-3</v>
      </c>
      <c r="Y232" s="1" t="e">
        <f>X232+#REF!*_xlfn.STDEV.S($W$2:$W$779)</f>
        <v>#REF!</v>
      </c>
      <c r="Z232" s="1" t="e">
        <f>X232-#REF!*_xlfn.STDEV.S($W$2:$W$779)</f>
        <v>#REF!</v>
      </c>
      <c r="AA232" s="2">
        <f t="shared" si="84"/>
        <v>133.77855501604756</v>
      </c>
      <c r="AB232" s="1">
        <f t="shared" si="85"/>
        <v>-1.4412365431622719E-3</v>
      </c>
      <c r="AC232" s="1">
        <f t="shared" si="77"/>
        <v>-7.9145360388236264E-3</v>
      </c>
      <c r="AD232" s="1">
        <f t="shared" si="75"/>
        <v>6.473299495661354E-3</v>
      </c>
      <c r="AE232" s="1">
        <f t="shared" si="78"/>
        <v>1.54982524116244E-3</v>
      </c>
      <c r="AF232" s="1" t="e">
        <f>AE232+#REF!*_xlfn.STDEV.S($AD$2:$AD$779)</f>
        <v>#REF!</v>
      </c>
      <c r="AG232" s="1" t="e">
        <f>AE232-#REF!*_xlfn.STDEV.S($AD$2:$AD$779)</f>
        <v>#REF!</v>
      </c>
      <c r="AH232" s="24">
        <f t="shared" si="72"/>
        <v>-25.169999999998254</v>
      </c>
      <c r="AI232" s="24">
        <f t="shared" si="86"/>
        <v>-12.150000000000091</v>
      </c>
      <c r="AJ232" s="1">
        <f t="shared" si="87"/>
        <v>6.473299495661354E-3</v>
      </c>
      <c r="AK232" s="1">
        <f t="shared" si="88"/>
        <v>1.54982524116244E-3</v>
      </c>
      <c r="AL232" s="1" t="e">
        <f>$AK$2+#REF!*_xlfn.STDEV.S(ONE_LAST_QUOTE!$AJ$2:$AJ$779)</f>
        <v>#REF!</v>
      </c>
      <c r="AM232" s="1" t="e">
        <f>$AK$2-#REF!*_xlfn.STDEV.S(ONE_LAST_QUOTE!$AJ$2:$AJ$779)</f>
        <v>#REF!</v>
      </c>
      <c r="AN232" s="27">
        <f t="shared" si="89"/>
        <v>2.0716049382714457</v>
      </c>
      <c r="AO232" s="24">
        <f t="shared" si="90"/>
        <v>-13.019999999998163</v>
      </c>
      <c r="AP232" s="27">
        <f t="shared" si="91"/>
        <v>-3.8484704370181109</v>
      </c>
      <c r="AQ232" s="27" t="e">
        <f>$AP$2+#REF!*_xlfn.STDEV.S(ONE_LAST_QUOTE!$AO$2:$AO$779)</f>
        <v>#REF!</v>
      </c>
      <c r="AR232" s="27" t="e">
        <f>$AP$2-#REF!*_xlfn.STDEV.S(ONE_LAST_QUOTE!$AO$2:$AO$779)</f>
        <v>#REF!</v>
      </c>
      <c r="AT232" s="24"/>
    </row>
    <row r="233" spans="1:46" x14ac:dyDescent="0.3">
      <c r="A233" s="5">
        <v>44417</v>
      </c>
      <c r="B233" s="25">
        <v>685.1</v>
      </c>
      <c r="C233" s="25">
        <v>689.68</v>
      </c>
      <c r="D233" s="25">
        <v>3.3200000000000003</v>
      </c>
      <c r="E233" s="25">
        <f t="shared" si="79"/>
        <v>686.3599999999999</v>
      </c>
      <c r="F233" s="25">
        <f t="shared" si="76"/>
        <v>-1.2599999999998772</v>
      </c>
      <c r="G233" s="25">
        <v>1374.5</v>
      </c>
      <c r="H233" s="25">
        <v>1518</v>
      </c>
      <c r="I233" s="26">
        <v>1530.45</v>
      </c>
      <c r="J233" s="27">
        <f t="shared" si="73"/>
        <v>-12.450000000000045</v>
      </c>
      <c r="K233" s="25">
        <v>17406</v>
      </c>
      <c r="L233" s="25">
        <v>17485.150000000001</v>
      </c>
      <c r="M233" s="25">
        <v>61.129999999999988</v>
      </c>
      <c r="N233" s="25">
        <f t="shared" si="74"/>
        <v>17424.02</v>
      </c>
      <c r="O233" s="25">
        <f t="shared" si="80"/>
        <v>-18.020000000000437</v>
      </c>
      <c r="P233" s="27">
        <v>27.815999999999999</v>
      </c>
      <c r="Q233" s="25">
        <v>595</v>
      </c>
      <c r="R233" s="2">
        <f t="shared" si="92"/>
        <v>140.00461148259149</v>
      </c>
      <c r="S233" s="2">
        <f t="shared" si="81"/>
        <v>141.53520897706935</v>
      </c>
      <c r="T233" s="2">
        <f t="shared" si="82"/>
        <v>141.74147779324852</v>
      </c>
      <c r="U233" s="2">
        <f t="shared" si="93"/>
        <v>94.634776987718169</v>
      </c>
      <c r="V233" s="2">
        <f t="shared" si="94"/>
        <v>143.37349397590378</v>
      </c>
      <c r="W233" s="27">
        <f t="shared" si="95"/>
        <v>1.0932479139575957E-2</v>
      </c>
      <c r="X233" s="1">
        <f t="shared" si="83"/>
        <v>9.2598848424065728E-3</v>
      </c>
      <c r="Y233" s="1" t="e">
        <f>X233+#REF!*_xlfn.STDEV.S($W$2:$W$779)</f>
        <v>#REF!</v>
      </c>
      <c r="Z233" s="1" t="e">
        <f>X233-#REF!*_xlfn.STDEV.S($W$2:$W$779)</f>
        <v>#REF!</v>
      </c>
      <c r="AA233" s="2">
        <f t="shared" si="84"/>
        <v>153.05974944778598</v>
      </c>
      <c r="AB233" s="1">
        <f t="shared" si="85"/>
        <v>-1.0342045061931997E-3</v>
      </c>
      <c r="AC233" s="1">
        <f t="shared" si="77"/>
        <v>-8.1348622954033421E-3</v>
      </c>
      <c r="AD233" s="1">
        <f t="shared" si="75"/>
        <v>7.1006577892101424E-3</v>
      </c>
      <c r="AE233" s="1">
        <f t="shared" si="78"/>
        <v>1.54982524116244E-3</v>
      </c>
      <c r="AF233" s="1" t="e">
        <f>AE233+#REF!*_xlfn.STDEV.S($AD$2:$AD$779)</f>
        <v>#REF!</v>
      </c>
      <c r="AG233" s="1" t="e">
        <f>AE233-#REF!*_xlfn.STDEV.S($AD$2:$AD$779)</f>
        <v>#REF!</v>
      </c>
      <c r="AH233" s="24">
        <f t="shared" si="72"/>
        <v>-18.020000000000437</v>
      </c>
      <c r="AI233" s="24">
        <f t="shared" si="86"/>
        <v>-12.450000000000045</v>
      </c>
      <c r="AJ233" s="1">
        <f t="shared" si="87"/>
        <v>7.1006577892101424E-3</v>
      </c>
      <c r="AK233" s="1">
        <f t="shared" si="88"/>
        <v>1.54982524116244E-3</v>
      </c>
      <c r="AL233" s="1" t="e">
        <f>$AK$2+#REF!*_xlfn.STDEV.S(ONE_LAST_QUOTE!$AJ$2:$AJ$779)</f>
        <v>#REF!</v>
      </c>
      <c r="AM233" s="1" t="e">
        <f>$AK$2-#REF!*_xlfn.STDEV.S(ONE_LAST_QUOTE!$AJ$2:$AJ$779)</f>
        <v>#REF!</v>
      </c>
      <c r="AN233" s="27">
        <f t="shared" si="89"/>
        <v>1.4473895582329614</v>
      </c>
      <c r="AO233" s="24">
        <f t="shared" si="90"/>
        <v>-5.5700000000003911</v>
      </c>
      <c r="AP233" s="27">
        <f t="shared" si="91"/>
        <v>-3.8484704370181109</v>
      </c>
      <c r="AQ233" s="27" t="e">
        <f>$AP$2+#REF!*_xlfn.STDEV.S(ONE_LAST_QUOTE!$AO$2:$AO$779)</f>
        <v>#REF!</v>
      </c>
      <c r="AR233" s="27" t="e">
        <f>$AP$2-#REF!*_xlfn.STDEV.S(ONE_LAST_QUOTE!$AO$2:$AO$779)</f>
        <v>#REF!</v>
      </c>
      <c r="AT233" s="24"/>
    </row>
    <row r="234" spans="1:46" x14ac:dyDescent="0.3">
      <c r="A234" s="5">
        <v>44418</v>
      </c>
      <c r="B234" s="25">
        <v>682.2</v>
      </c>
      <c r="C234" s="25">
        <v>683.67</v>
      </c>
      <c r="D234" s="25">
        <v>2.5600000000000005</v>
      </c>
      <c r="E234" s="25">
        <f t="shared" si="79"/>
        <v>681.11</v>
      </c>
      <c r="F234" s="25">
        <f t="shared" si="76"/>
        <v>1.0900000000000318</v>
      </c>
      <c r="G234" s="25">
        <v>1365</v>
      </c>
      <c r="H234" s="25">
        <v>1508.5</v>
      </c>
      <c r="I234" s="26">
        <v>1515.62</v>
      </c>
      <c r="J234" s="27">
        <f t="shared" si="73"/>
        <v>-7.1199999999998909</v>
      </c>
      <c r="K234" s="25">
        <v>17295</v>
      </c>
      <c r="L234" s="25">
        <v>17323.64</v>
      </c>
      <c r="M234" s="25">
        <v>56.939999999999991</v>
      </c>
      <c r="N234" s="25">
        <f t="shared" si="74"/>
        <v>17266.7</v>
      </c>
      <c r="O234" s="25">
        <f t="shared" si="80"/>
        <v>28.299999999999272</v>
      </c>
      <c r="P234" s="27">
        <v>27.849</v>
      </c>
      <c r="Q234" s="25">
        <v>591</v>
      </c>
      <c r="R234" s="2">
        <f t="shared" si="92"/>
        <v>139.12842979017736</v>
      </c>
      <c r="S234" s="2">
        <f t="shared" si="81"/>
        <v>140.63262319076264</v>
      </c>
      <c r="T234" s="2">
        <f t="shared" si="82"/>
        <v>140.93609628398295</v>
      </c>
      <c r="U234" s="2">
        <f t="shared" si="93"/>
        <v>94.747048617017668</v>
      </c>
      <c r="V234" s="2">
        <f t="shared" si="94"/>
        <v>142.40963855421705</v>
      </c>
      <c r="W234" s="27">
        <f t="shared" si="95"/>
        <v>1.0811545870630379E-2</v>
      </c>
      <c r="X234" s="1">
        <f t="shared" si="83"/>
        <v>9.2598848424065728E-3</v>
      </c>
      <c r="Y234" s="1" t="e">
        <f>X234+#REF!*_xlfn.STDEV.S($W$2:$W$779)</f>
        <v>#REF!</v>
      </c>
      <c r="Z234" s="1" t="e">
        <f>X234-#REF!*_xlfn.STDEV.S($W$2:$W$779)</f>
        <v>#REF!</v>
      </c>
      <c r="AA234" s="2">
        <f t="shared" si="84"/>
        <v>150.41934005852795</v>
      </c>
      <c r="AB234" s="1">
        <f t="shared" si="85"/>
        <v>1.6389929749169947E-3</v>
      </c>
      <c r="AC234" s="1">
        <f t="shared" si="77"/>
        <v>-4.6977474564863829E-3</v>
      </c>
      <c r="AD234" s="1">
        <f t="shared" si="75"/>
        <v>6.3367404314033779E-3</v>
      </c>
      <c r="AE234" s="1">
        <f t="shared" si="78"/>
        <v>1.54982524116244E-3</v>
      </c>
      <c r="AF234" s="1" t="e">
        <f>AE234+#REF!*_xlfn.STDEV.S($AD$2:$AD$779)</f>
        <v>#REF!</v>
      </c>
      <c r="AG234" s="1" t="e">
        <f>AE234-#REF!*_xlfn.STDEV.S($AD$2:$AD$779)</f>
        <v>#REF!</v>
      </c>
      <c r="AH234" s="24">
        <f t="shared" si="72"/>
        <v>28.299999999999272</v>
      </c>
      <c r="AI234" s="24">
        <f t="shared" si="86"/>
        <v>-7.1199999999998909</v>
      </c>
      <c r="AJ234" s="1">
        <f t="shared" si="87"/>
        <v>6.3367404314033779E-3</v>
      </c>
      <c r="AK234" s="1">
        <f t="shared" si="88"/>
        <v>1.54982524116244E-3</v>
      </c>
      <c r="AL234" s="1" t="e">
        <f>$AK$2+#REF!*_xlfn.STDEV.S(ONE_LAST_QUOTE!$AJ$2:$AJ$779)</f>
        <v>#REF!</v>
      </c>
      <c r="AM234" s="1" t="e">
        <f>$AK$2-#REF!*_xlfn.STDEV.S(ONE_LAST_QUOTE!$AJ$2:$AJ$779)</f>
        <v>#REF!</v>
      </c>
      <c r="AN234" s="27">
        <f t="shared" si="89"/>
        <v>-3.9747191011235543</v>
      </c>
      <c r="AO234" s="24">
        <f t="shared" si="90"/>
        <v>35.419999999999163</v>
      </c>
      <c r="AP234" s="27">
        <f t="shared" si="91"/>
        <v>-3.8484704370181109</v>
      </c>
      <c r="AQ234" s="27" t="e">
        <f>$AP$2+#REF!*_xlfn.STDEV.S(ONE_LAST_QUOTE!$AO$2:$AO$779)</f>
        <v>#REF!</v>
      </c>
      <c r="AR234" s="27" t="e">
        <f>$AP$2-#REF!*_xlfn.STDEV.S(ONE_LAST_QUOTE!$AO$2:$AO$779)</f>
        <v>#REF!</v>
      </c>
      <c r="AT234" s="24"/>
    </row>
    <row r="235" spans="1:46" x14ac:dyDescent="0.3">
      <c r="A235" s="5">
        <v>44419</v>
      </c>
      <c r="B235" s="25">
        <v>676.4</v>
      </c>
      <c r="C235" s="25">
        <v>681.75</v>
      </c>
      <c r="D235" s="25">
        <v>2.5100000000000007</v>
      </c>
      <c r="E235" s="25">
        <f t="shared" si="79"/>
        <v>679.24</v>
      </c>
      <c r="F235" s="25">
        <f t="shared" si="76"/>
        <v>-2.8400000000000318</v>
      </c>
      <c r="G235" s="25">
        <v>1355.25</v>
      </c>
      <c r="H235" s="25">
        <v>1499</v>
      </c>
      <c r="I235" s="26">
        <v>1511.17</v>
      </c>
      <c r="J235" s="27">
        <f t="shared" si="73"/>
        <v>-12.170000000000073</v>
      </c>
      <c r="K235" s="25">
        <v>17170</v>
      </c>
      <c r="L235" s="25">
        <v>17227.18</v>
      </c>
      <c r="M235" s="25">
        <v>48.489999999999995</v>
      </c>
      <c r="N235" s="25">
        <f t="shared" si="74"/>
        <v>17178.689999999999</v>
      </c>
      <c r="O235" s="25">
        <f t="shared" si="80"/>
        <v>-8.6899999999986903</v>
      </c>
      <c r="P235" s="27">
        <v>27.800999999999998</v>
      </c>
      <c r="Q235" s="25">
        <v>590</v>
      </c>
      <c r="R235" s="2">
        <f t="shared" si="92"/>
        <v>138.25224809776327</v>
      </c>
      <c r="S235" s="2">
        <f t="shared" si="81"/>
        <v>139.61619775573257</v>
      </c>
      <c r="T235" s="2">
        <f t="shared" si="82"/>
        <v>139.43697790418037</v>
      </c>
      <c r="U235" s="2">
        <f t="shared" si="93"/>
        <v>94.583744428945678</v>
      </c>
      <c r="V235" s="2">
        <f t="shared" si="94"/>
        <v>142.16867469879537</v>
      </c>
      <c r="W235" s="27">
        <f t="shared" si="95"/>
        <v>9.8656598842776777E-3</v>
      </c>
      <c r="X235" s="1">
        <f t="shared" si="83"/>
        <v>9.2598848424065728E-3</v>
      </c>
      <c r="Y235" s="1" t="e">
        <f>X235+#REF!*_xlfn.STDEV.S($W$2:$W$779)</f>
        <v>#REF!</v>
      </c>
      <c r="Z235" s="1" t="e">
        <f>X235-#REF!*_xlfn.STDEV.S($W$2:$W$779)</f>
        <v>#REF!</v>
      </c>
      <c r="AA235" s="2">
        <f t="shared" si="84"/>
        <v>136.39496579693002</v>
      </c>
      <c r="AB235" s="1">
        <f t="shared" si="85"/>
        <v>-5.0585929427672842E-4</v>
      </c>
      <c r="AC235" s="1">
        <f t="shared" si="77"/>
        <v>-8.053362626309464E-3</v>
      </c>
      <c r="AD235" s="1">
        <f t="shared" si="75"/>
        <v>7.5475033320327352E-3</v>
      </c>
      <c r="AE235" s="1">
        <f t="shared" si="78"/>
        <v>1.54982524116244E-3</v>
      </c>
      <c r="AF235" s="1" t="e">
        <f>AE235+#REF!*_xlfn.STDEV.S($AD$2:$AD$779)</f>
        <v>#REF!</v>
      </c>
      <c r="AG235" s="1" t="e">
        <f>AE235-#REF!*_xlfn.STDEV.S($AD$2:$AD$779)</f>
        <v>#REF!</v>
      </c>
      <c r="AH235" s="24">
        <f t="shared" si="72"/>
        <v>-8.6899999999986903</v>
      </c>
      <c r="AI235" s="24">
        <f t="shared" si="86"/>
        <v>-12.170000000000073</v>
      </c>
      <c r="AJ235" s="1">
        <f t="shared" si="87"/>
        <v>7.5475033320327352E-3</v>
      </c>
      <c r="AK235" s="1">
        <f t="shared" si="88"/>
        <v>1.54982524116244E-3</v>
      </c>
      <c r="AL235" s="1" t="e">
        <f>$AK$2+#REF!*_xlfn.STDEV.S(ONE_LAST_QUOTE!$AJ$2:$AJ$779)</f>
        <v>#REF!</v>
      </c>
      <c r="AM235" s="1" t="e">
        <f>$AK$2-#REF!*_xlfn.STDEV.S(ONE_LAST_QUOTE!$AJ$2:$AJ$779)</f>
        <v>#REF!</v>
      </c>
      <c r="AN235" s="27">
        <f t="shared" si="89"/>
        <v>0.71405094494647814</v>
      </c>
      <c r="AO235" s="24">
        <f t="shared" si="90"/>
        <v>3.4800000000013824</v>
      </c>
      <c r="AP235" s="27">
        <f t="shared" si="91"/>
        <v>-3.8484704370181109</v>
      </c>
      <c r="AQ235" s="27" t="e">
        <f>$AP$2+#REF!*_xlfn.STDEV.S(ONE_LAST_QUOTE!$AO$2:$AO$779)</f>
        <v>#REF!</v>
      </c>
      <c r="AR235" s="27" t="e">
        <f>$AP$2-#REF!*_xlfn.STDEV.S(ONE_LAST_QUOTE!$AO$2:$AO$779)</f>
        <v>#REF!</v>
      </c>
      <c r="AT235" s="24"/>
    </row>
    <row r="236" spans="1:46" x14ac:dyDescent="0.3">
      <c r="A236" s="5">
        <v>44420</v>
      </c>
      <c r="B236" s="25">
        <v>675.4</v>
      </c>
      <c r="C236" s="25">
        <v>678.66</v>
      </c>
      <c r="D236" s="25">
        <v>2.0300000000000007</v>
      </c>
      <c r="E236" s="25">
        <f t="shared" si="79"/>
        <v>676.63</v>
      </c>
      <c r="F236" s="25">
        <f t="shared" si="76"/>
        <v>-1.2300000000000182</v>
      </c>
      <c r="G236" s="25">
        <v>1352.25</v>
      </c>
      <c r="H236" s="25">
        <v>1496</v>
      </c>
      <c r="I236" s="26">
        <v>1505.88</v>
      </c>
      <c r="J236" s="27">
        <f t="shared" si="73"/>
        <v>-9.8800000000001091</v>
      </c>
      <c r="K236" s="25">
        <v>17158</v>
      </c>
      <c r="L236" s="25">
        <v>17219.939999999999</v>
      </c>
      <c r="M236" s="25">
        <v>42.019999999999996</v>
      </c>
      <c r="N236" s="25">
        <f t="shared" si="74"/>
        <v>17177.919999999998</v>
      </c>
      <c r="O236" s="25">
        <f t="shared" si="80"/>
        <v>-19.919999999998254</v>
      </c>
      <c r="P236" s="27">
        <v>27.782</v>
      </c>
      <c r="Q236" s="25">
        <v>586</v>
      </c>
      <c r="R236" s="2">
        <f t="shared" si="92"/>
        <v>137.97555914226407</v>
      </c>
      <c r="S236" s="2">
        <f t="shared" si="81"/>
        <v>139.5186209139697</v>
      </c>
      <c r="T236" s="2">
        <f t="shared" si="82"/>
        <v>139.40978705532493</v>
      </c>
      <c r="U236" s="2">
        <f t="shared" si="93"/>
        <v>94.519103187833863</v>
      </c>
      <c r="V236" s="2">
        <f t="shared" si="94"/>
        <v>141.20481927710861</v>
      </c>
      <c r="W236" s="27">
        <f t="shared" si="95"/>
        <v>1.118358774045336E-2</v>
      </c>
      <c r="X236" s="1">
        <f t="shared" si="83"/>
        <v>9.2598848424065728E-3</v>
      </c>
      <c r="Y236" s="1" t="e">
        <f>X236+#REF!*_xlfn.STDEV.S($W$2:$W$779)</f>
        <v>#REF!</v>
      </c>
      <c r="Z236" s="1" t="e">
        <f>X236-#REF!*_xlfn.STDEV.S($W$2:$W$779)</f>
        <v>#REF!</v>
      </c>
      <c r="AA236" s="2">
        <f t="shared" si="84"/>
        <v>154.30617717056236</v>
      </c>
      <c r="AB236" s="1">
        <f t="shared" si="85"/>
        <v>-1.1596281738416674E-3</v>
      </c>
      <c r="AC236" s="1">
        <f t="shared" si="77"/>
        <v>-6.560947751480934E-3</v>
      </c>
      <c r="AD236" s="1">
        <f t="shared" si="75"/>
        <v>5.4013195776392662E-3</v>
      </c>
      <c r="AE236" s="1">
        <f t="shared" si="78"/>
        <v>1.54982524116244E-3</v>
      </c>
      <c r="AF236" s="1" t="e">
        <f>AE236+#REF!*_xlfn.STDEV.S($AD$2:$AD$779)</f>
        <v>#REF!</v>
      </c>
      <c r="AG236" s="1" t="e">
        <f>AE236-#REF!*_xlfn.STDEV.S($AD$2:$AD$779)</f>
        <v>#REF!</v>
      </c>
      <c r="AH236" s="24">
        <f t="shared" si="72"/>
        <v>-19.919999999998254</v>
      </c>
      <c r="AI236" s="24">
        <f t="shared" si="86"/>
        <v>-9.8800000000001091</v>
      </c>
      <c r="AJ236" s="1">
        <f t="shared" si="87"/>
        <v>5.4013195776392662E-3</v>
      </c>
      <c r="AK236" s="1">
        <f t="shared" si="88"/>
        <v>1.54982524116244E-3</v>
      </c>
      <c r="AL236" s="1" t="e">
        <f>$AK$2+#REF!*_xlfn.STDEV.S(ONE_LAST_QUOTE!$AJ$2:$AJ$779)</f>
        <v>#REF!</v>
      </c>
      <c r="AM236" s="1" t="e">
        <f>$AK$2-#REF!*_xlfn.STDEV.S(ONE_LAST_QUOTE!$AJ$2:$AJ$779)</f>
        <v>#REF!</v>
      </c>
      <c r="AN236" s="27">
        <f t="shared" si="89"/>
        <v>2.0161943319836069</v>
      </c>
      <c r="AO236" s="24">
        <f t="shared" si="90"/>
        <v>-10.039999999998145</v>
      </c>
      <c r="AP236" s="27">
        <f t="shared" si="91"/>
        <v>-3.8484704370181109</v>
      </c>
      <c r="AQ236" s="27" t="e">
        <f>$AP$2+#REF!*_xlfn.STDEV.S(ONE_LAST_QUOTE!$AO$2:$AO$779)</f>
        <v>#REF!</v>
      </c>
      <c r="AR236" s="27" t="e">
        <f>$AP$2-#REF!*_xlfn.STDEV.S(ONE_LAST_QUOTE!$AO$2:$AO$779)</f>
        <v>#REF!</v>
      </c>
      <c r="AT236" s="24"/>
    </row>
    <row r="237" spans="1:46" x14ac:dyDescent="0.3">
      <c r="A237" s="5">
        <v>44421</v>
      </c>
      <c r="B237" s="25">
        <v>668.4</v>
      </c>
      <c r="C237" s="25">
        <v>670.85</v>
      </c>
      <c r="D237" s="25">
        <v>1.8900000000000006</v>
      </c>
      <c r="E237" s="25">
        <f t="shared" si="79"/>
        <v>668.96</v>
      </c>
      <c r="F237" s="25">
        <f t="shared" si="76"/>
        <v>-0.56000000000005912</v>
      </c>
      <c r="G237" s="25">
        <v>1334.25</v>
      </c>
      <c r="H237" s="25">
        <v>1477.25</v>
      </c>
      <c r="I237" s="26">
        <v>1485.97</v>
      </c>
      <c r="J237" s="27">
        <f t="shared" si="73"/>
        <v>-8.7200000000000273</v>
      </c>
      <c r="K237" s="25">
        <v>16936</v>
      </c>
      <c r="L237" s="25">
        <v>16982.11</v>
      </c>
      <c r="M237" s="25">
        <v>23.519999999999996</v>
      </c>
      <c r="N237" s="25">
        <f t="shared" si="74"/>
        <v>16958.59</v>
      </c>
      <c r="O237" s="25">
        <f t="shared" si="80"/>
        <v>-22.590000000000146</v>
      </c>
      <c r="P237" s="27">
        <v>27.808</v>
      </c>
      <c r="Q237" s="25">
        <v>581</v>
      </c>
      <c r="R237" s="2">
        <f t="shared" si="92"/>
        <v>136.24625317039411</v>
      </c>
      <c r="S237" s="2">
        <f t="shared" si="81"/>
        <v>137.71344934135627</v>
      </c>
      <c r="T237" s="2">
        <f t="shared" si="82"/>
        <v>138.07261803212518</v>
      </c>
      <c r="U237" s="2">
        <f t="shared" si="93"/>
        <v>94.607559623039535</v>
      </c>
      <c r="V237" s="2">
        <f t="shared" si="94"/>
        <v>140.00000000000017</v>
      </c>
      <c r="W237" s="27">
        <f t="shared" si="95"/>
        <v>1.0768708399835569E-2</v>
      </c>
      <c r="X237" s="1">
        <f t="shared" si="83"/>
        <v>9.2598848424065728E-3</v>
      </c>
      <c r="Y237" s="1" t="e">
        <f>X237+#REF!*_xlfn.STDEV.S($W$2:$W$779)</f>
        <v>#REF!</v>
      </c>
      <c r="Z237" s="1" t="e">
        <f>X237-#REF!*_xlfn.STDEV.S($W$2:$W$779)</f>
        <v>#REF!</v>
      </c>
      <c r="AA237" s="2">
        <f t="shared" si="84"/>
        <v>146.71961709621542</v>
      </c>
      <c r="AB237" s="1">
        <f t="shared" si="85"/>
        <v>-1.3320682910548662E-3</v>
      </c>
      <c r="AC237" s="1">
        <f t="shared" si="77"/>
        <v>-5.868220758157989E-3</v>
      </c>
      <c r="AD237" s="1">
        <f t="shared" si="75"/>
        <v>4.5361524671031226E-3</v>
      </c>
      <c r="AE237" s="1">
        <f t="shared" si="78"/>
        <v>1.54982524116244E-3</v>
      </c>
      <c r="AF237" s="1" t="e">
        <f>AE237+#REF!*_xlfn.STDEV.S($AD$2:$AD$779)</f>
        <v>#REF!</v>
      </c>
      <c r="AG237" s="1" t="e">
        <f>AE237-#REF!*_xlfn.STDEV.S($AD$2:$AD$779)</f>
        <v>#REF!</v>
      </c>
      <c r="AH237" s="24">
        <f t="shared" si="72"/>
        <v>-22.590000000000146</v>
      </c>
      <c r="AI237" s="24">
        <f t="shared" si="86"/>
        <v>-8.7200000000000273</v>
      </c>
      <c r="AJ237" s="1">
        <f t="shared" si="87"/>
        <v>4.5361524671031226E-3</v>
      </c>
      <c r="AK237" s="1">
        <f t="shared" si="88"/>
        <v>1.54982524116244E-3</v>
      </c>
      <c r="AL237" s="1" t="e">
        <f>$AK$2+#REF!*_xlfn.STDEV.S(ONE_LAST_QUOTE!$AJ$2:$AJ$779)</f>
        <v>#REF!</v>
      </c>
      <c r="AM237" s="1" t="e">
        <f>$AK$2-#REF!*_xlfn.STDEV.S(ONE_LAST_QUOTE!$AJ$2:$AJ$779)</f>
        <v>#REF!</v>
      </c>
      <c r="AN237" s="27">
        <f t="shared" si="89"/>
        <v>2.5905963302752379</v>
      </c>
      <c r="AO237" s="24">
        <f t="shared" si="90"/>
        <v>-13.870000000000118</v>
      </c>
      <c r="AP237" s="27">
        <f t="shared" si="91"/>
        <v>-3.8484704370181109</v>
      </c>
      <c r="AQ237" s="27" t="e">
        <f>$AP$2+#REF!*_xlfn.STDEV.S(ONE_LAST_QUOTE!$AO$2:$AO$779)</f>
        <v>#REF!</v>
      </c>
      <c r="AR237" s="27" t="e">
        <f>$AP$2-#REF!*_xlfn.STDEV.S(ONE_LAST_QUOTE!$AO$2:$AO$779)</f>
        <v>#REF!</v>
      </c>
      <c r="AT237" s="24"/>
    </row>
    <row r="238" spans="1:46" x14ac:dyDescent="0.3">
      <c r="A238" s="5">
        <v>44424</v>
      </c>
      <c r="B238" s="25">
        <v>665</v>
      </c>
      <c r="C238" s="25">
        <v>668.36</v>
      </c>
      <c r="D238" s="25">
        <v>1.6600000000000006</v>
      </c>
      <c r="E238" s="25">
        <f t="shared" si="79"/>
        <v>666.7</v>
      </c>
      <c r="F238" s="25">
        <f t="shared" si="76"/>
        <v>-1.7000000000000455</v>
      </c>
      <c r="G238" s="25">
        <v>1317.75</v>
      </c>
      <c r="H238" s="25">
        <v>1461.25</v>
      </c>
      <c r="I238" s="26">
        <v>1475.62</v>
      </c>
      <c r="J238" s="27">
        <f t="shared" si="73"/>
        <v>-14.369999999999891</v>
      </c>
      <c r="K238" s="25">
        <v>16774</v>
      </c>
      <c r="L238" s="25">
        <v>16858.77</v>
      </c>
      <c r="M238" s="25">
        <v>21.459999999999997</v>
      </c>
      <c r="N238" s="25">
        <f t="shared" si="74"/>
        <v>16837.310000000001</v>
      </c>
      <c r="O238" s="25">
        <f t="shared" si="80"/>
        <v>-63.31000000000131</v>
      </c>
      <c r="P238" s="27">
        <v>27.831</v>
      </c>
      <c r="Q238" s="25">
        <v>584</v>
      </c>
      <c r="R238" s="2">
        <f t="shared" si="92"/>
        <v>134.77057874106509</v>
      </c>
      <c r="S238" s="2">
        <f t="shared" si="81"/>
        <v>136.39616197755728</v>
      </c>
      <c r="T238" s="2">
        <f t="shared" si="82"/>
        <v>137.01293209455704</v>
      </c>
      <c r="U238" s="2">
        <f t="shared" si="93"/>
        <v>94.685809546490702</v>
      </c>
      <c r="V238" s="2">
        <f t="shared" si="94"/>
        <v>140.72289156626525</v>
      </c>
      <c r="W238" s="27">
        <f t="shared" si="95"/>
        <v>1.2061855426290125E-2</v>
      </c>
      <c r="X238" s="1">
        <f t="shared" si="83"/>
        <v>9.2598848424065728E-3</v>
      </c>
      <c r="Y238" s="1" t="e">
        <f>X238+#REF!*_xlfn.STDEV.S($W$2:$W$779)</f>
        <v>#REF!</v>
      </c>
      <c r="Z238" s="1" t="e">
        <f>X238-#REF!*_xlfn.STDEV.S($W$2:$W$779)</f>
        <v>#REF!</v>
      </c>
      <c r="AA238" s="2">
        <f t="shared" si="84"/>
        <v>162.55832364921901</v>
      </c>
      <c r="AB238" s="1">
        <f t="shared" si="85"/>
        <v>-3.7601018214905649E-3</v>
      </c>
      <c r="AC238" s="1">
        <f t="shared" si="77"/>
        <v>-9.7382795028529649E-3</v>
      </c>
      <c r="AD238" s="1">
        <f t="shared" si="75"/>
        <v>5.9781776813624E-3</v>
      </c>
      <c r="AE238" s="1">
        <f t="shared" si="78"/>
        <v>1.54982524116244E-3</v>
      </c>
      <c r="AF238" s="1" t="e">
        <f>AE238+#REF!*_xlfn.STDEV.S($AD$2:$AD$779)</f>
        <v>#REF!</v>
      </c>
      <c r="AG238" s="1" t="e">
        <f>AE238-#REF!*_xlfn.STDEV.S($AD$2:$AD$779)</f>
        <v>#REF!</v>
      </c>
      <c r="AH238" s="24">
        <f t="shared" si="72"/>
        <v>-63.31000000000131</v>
      </c>
      <c r="AI238" s="24">
        <f t="shared" si="86"/>
        <v>-14.369999999999891</v>
      </c>
      <c r="AJ238" s="1">
        <f t="shared" si="87"/>
        <v>5.9781776813624E-3</v>
      </c>
      <c r="AK238" s="1">
        <f t="shared" si="88"/>
        <v>1.54982524116244E-3</v>
      </c>
      <c r="AL238" s="1" t="e">
        <f>$AK$2+#REF!*_xlfn.STDEV.S(ONE_LAST_QUOTE!$AJ$2:$AJ$779)</f>
        <v>#REF!</v>
      </c>
      <c r="AM238" s="1" t="e">
        <f>$AK$2-#REF!*_xlfn.STDEV.S(ONE_LAST_QUOTE!$AJ$2:$AJ$779)</f>
        <v>#REF!</v>
      </c>
      <c r="AN238" s="27">
        <f t="shared" si="89"/>
        <v>4.4057063326375641</v>
      </c>
      <c r="AO238" s="24">
        <f t="shared" si="90"/>
        <v>-48.940000000001419</v>
      </c>
      <c r="AP238" s="27">
        <f t="shared" si="91"/>
        <v>-3.8484704370181109</v>
      </c>
      <c r="AQ238" s="27" t="e">
        <f>$AP$2+#REF!*_xlfn.STDEV.S(ONE_LAST_QUOTE!$AO$2:$AO$779)</f>
        <v>#REF!</v>
      </c>
      <c r="AR238" s="27" t="e">
        <f>$AP$2-#REF!*_xlfn.STDEV.S(ONE_LAST_QUOTE!$AO$2:$AO$779)</f>
        <v>#REF!</v>
      </c>
      <c r="AT238" s="24"/>
    </row>
    <row r="239" spans="1:46" x14ac:dyDescent="0.3">
      <c r="A239" s="5">
        <v>44425</v>
      </c>
      <c r="B239" s="25">
        <v>656.5</v>
      </c>
      <c r="C239" s="25">
        <v>662.08</v>
      </c>
      <c r="D239" s="25">
        <v>1.6600000000000006</v>
      </c>
      <c r="E239" s="25">
        <f t="shared" si="79"/>
        <v>660.42000000000007</v>
      </c>
      <c r="F239" s="25">
        <f t="shared" si="76"/>
        <v>-3.9200000000000728</v>
      </c>
      <c r="G239" s="25">
        <v>1305.25</v>
      </c>
      <c r="H239" s="25">
        <v>1449</v>
      </c>
      <c r="I239" s="26">
        <v>1459.69</v>
      </c>
      <c r="J239" s="27">
        <f t="shared" si="73"/>
        <v>-10.690000000000055</v>
      </c>
      <c r="K239" s="25">
        <v>16578</v>
      </c>
      <c r="L239" s="25">
        <v>16661.36</v>
      </c>
      <c r="M239" s="25">
        <v>9.6799999999999979</v>
      </c>
      <c r="N239" s="25">
        <f t="shared" si="74"/>
        <v>16651.68</v>
      </c>
      <c r="O239" s="25">
        <f t="shared" si="80"/>
        <v>-73.680000000000291</v>
      </c>
      <c r="P239" s="27">
        <v>27.91</v>
      </c>
      <c r="Q239" s="25">
        <v>580</v>
      </c>
      <c r="R239" s="2">
        <f t="shared" si="92"/>
        <v>133.64076550611006</v>
      </c>
      <c r="S239" s="2">
        <f t="shared" si="81"/>
        <v>134.80240689543012</v>
      </c>
      <c r="T239" s="2">
        <f t="shared" si="82"/>
        <v>134.65275238837046</v>
      </c>
      <c r="U239" s="2">
        <f t="shared" si="93"/>
        <v>94.954581022692523</v>
      </c>
      <c r="V239" s="2">
        <f t="shared" si="94"/>
        <v>139.75903614457849</v>
      </c>
      <c r="W239" s="27">
        <f t="shared" si="95"/>
        <v>8.6922682979315713E-3</v>
      </c>
      <c r="X239" s="1">
        <f t="shared" si="83"/>
        <v>9.2598848424065728E-3</v>
      </c>
      <c r="Y239" s="1" t="e">
        <f>X239+#REF!*_xlfn.STDEV.S($W$2:$W$779)</f>
        <v>#REF!</v>
      </c>
      <c r="Z239" s="1" t="e">
        <f>X239-#REF!*_xlfn.STDEV.S($W$2:$W$779)</f>
        <v>#REF!</v>
      </c>
      <c r="AA239" s="2">
        <f t="shared" si="84"/>
        <v>116.16413893200672</v>
      </c>
      <c r="AB239" s="1">
        <f t="shared" si="85"/>
        <v>-4.4247787610619642E-3</v>
      </c>
      <c r="AC239" s="1">
        <f t="shared" si="77"/>
        <v>-7.3234727921682374E-3</v>
      </c>
      <c r="AD239" s="1">
        <f t="shared" si="75"/>
        <v>2.8986940311062732E-3</v>
      </c>
      <c r="AE239" s="1">
        <f t="shared" si="78"/>
        <v>1.54982524116244E-3</v>
      </c>
      <c r="AF239" s="1" t="e">
        <f>AE239+#REF!*_xlfn.STDEV.S($AD$2:$AD$779)</f>
        <v>#REF!</v>
      </c>
      <c r="AG239" s="1" t="e">
        <f>AE239-#REF!*_xlfn.STDEV.S($AD$2:$AD$779)</f>
        <v>#REF!</v>
      </c>
      <c r="AH239" s="24">
        <f t="shared" si="72"/>
        <v>-73.680000000000291</v>
      </c>
      <c r="AI239" s="24">
        <f t="shared" si="86"/>
        <v>-10.690000000000055</v>
      </c>
      <c r="AJ239" s="1">
        <f t="shared" si="87"/>
        <v>2.8986940311062732E-3</v>
      </c>
      <c r="AK239" s="1">
        <f t="shared" si="88"/>
        <v>1.54982524116244E-3</v>
      </c>
      <c r="AL239" s="1" t="e">
        <f>$AK$2+#REF!*_xlfn.STDEV.S(ONE_LAST_QUOTE!$AJ$2:$AJ$779)</f>
        <v>#REF!</v>
      </c>
      <c r="AM239" s="1" t="e">
        <f>$AK$2-#REF!*_xlfn.STDEV.S(ONE_LAST_QUOTE!$AJ$2:$AJ$779)</f>
        <v>#REF!</v>
      </c>
      <c r="AN239" s="27">
        <f t="shared" si="89"/>
        <v>6.8924228250701507</v>
      </c>
      <c r="AO239" s="24">
        <f t="shared" si="90"/>
        <v>-62.990000000000236</v>
      </c>
      <c r="AP239" s="27">
        <f t="shared" si="91"/>
        <v>-3.8484704370181109</v>
      </c>
      <c r="AQ239" s="27" t="e">
        <f>$AP$2+#REF!*_xlfn.STDEV.S(ONE_LAST_QUOTE!$AO$2:$AO$779)</f>
        <v>#REF!</v>
      </c>
      <c r="AR239" s="27" t="e">
        <f>$AP$2-#REF!*_xlfn.STDEV.S(ONE_LAST_QUOTE!$AO$2:$AO$779)</f>
        <v>#REF!</v>
      </c>
      <c r="AT239" s="24"/>
    </row>
    <row r="240" spans="1:46" x14ac:dyDescent="0.3">
      <c r="A240" s="5">
        <v>44426</v>
      </c>
      <c r="B240" s="25">
        <v>660.8</v>
      </c>
      <c r="C240" s="25">
        <v>665.03</v>
      </c>
      <c r="D240" s="25">
        <v>1.5400000000000005</v>
      </c>
      <c r="E240" s="25">
        <f t="shared" si="79"/>
        <v>663.49</v>
      </c>
      <c r="F240" s="25">
        <f t="shared" si="76"/>
        <v>-2.6900000000000546</v>
      </c>
      <c r="G240" s="25">
        <v>1323</v>
      </c>
      <c r="H240" s="25">
        <v>1466.25</v>
      </c>
      <c r="I240" s="26">
        <v>1474.91</v>
      </c>
      <c r="J240" s="27">
        <f t="shared" si="73"/>
        <v>-8.6600000000000819</v>
      </c>
      <c r="K240" s="25">
        <v>16785</v>
      </c>
      <c r="L240" s="25">
        <v>16826.27</v>
      </c>
      <c r="M240" s="25">
        <v>4.3699999999999983</v>
      </c>
      <c r="N240" s="25">
        <f t="shared" si="74"/>
        <v>16821.900000000001</v>
      </c>
      <c r="O240" s="25">
        <f t="shared" si="80"/>
        <v>-36.900000000001455</v>
      </c>
      <c r="P240" s="27">
        <v>27.83</v>
      </c>
      <c r="Q240" s="25">
        <v>574</v>
      </c>
      <c r="R240" s="2">
        <f t="shared" si="92"/>
        <v>135.23172700023042</v>
      </c>
      <c r="S240" s="2">
        <f t="shared" si="81"/>
        <v>136.48560741583995</v>
      </c>
      <c r="T240" s="2">
        <f t="shared" si="82"/>
        <v>135.68534726047255</v>
      </c>
      <c r="U240" s="2">
        <f t="shared" si="93"/>
        <v>94.682407375905868</v>
      </c>
      <c r="V240" s="2">
        <f t="shared" si="94"/>
        <v>138.31325301204836</v>
      </c>
      <c r="W240" s="27">
        <f t="shared" si="95"/>
        <v>9.2720875745926357E-3</v>
      </c>
      <c r="X240" s="1">
        <f t="shared" si="83"/>
        <v>9.2598848424065728E-3</v>
      </c>
      <c r="Y240" s="1" t="e">
        <f>X240+#REF!*_xlfn.STDEV.S($W$2:$W$779)</f>
        <v>#REF!</v>
      </c>
      <c r="Z240" s="1" t="e">
        <f>X240-#REF!*_xlfn.STDEV.S($W$2:$W$779)</f>
        <v>#REF!</v>
      </c>
      <c r="AA240" s="2">
        <f t="shared" si="84"/>
        <v>125.38804156095296</v>
      </c>
      <c r="AB240" s="1">
        <f t="shared" si="85"/>
        <v>-2.1935690974266551E-3</v>
      </c>
      <c r="AC240" s="1">
        <f t="shared" si="77"/>
        <v>-5.8715447044226975E-3</v>
      </c>
      <c r="AD240" s="1">
        <f t="shared" si="75"/>
        <v>3.6779756069960424E-3</v>
      </c>
      <c r="AE240" s="1">
        <f t="shared" si="78"/>
        <v>1.54982524116244E-3</v>
      </c>
      <c r="AF240" s="1" t="e">
        <f>AE240+#REF!*_xlfn.STDEV.S($AD$2:$AD$779)</f>
        <v>#REF!</v>
      </c>
      <c r="AG240" s="1" t="e">
        <f>AE240-#REF!*_xlfn.STDEV.S($AD$2:$AD$779)</f>
        <v>#REF!</v>
      </c>
      <c r="AH240" s="24">
        <f t="shared" si="72"/>
        <v>-36.900000000001455</v>
      </c>
      <c r="AI240" s="24">
        <f t="shared" si="86"/>
        <v>-8.6600000000000819</v>
      </c>
      <c r="AJ240" s="1">
        <f t="shared" si="87"/>
        <v>3.6779756069960424E-3</v>
      </c>
      <c r="AK240" s="1">
        <f t="shared" si="88"/>
        <v>1.54982524116244E-3</v>
      </c>
      <c r="AL240" s="1" t="e">
        <f>$AK$2+#REF!*_xlfn.STDEV.S(ONE_LAST_QUOTE!$AJ$2:$AJ$779)</f>
        <v>#REF!</v>
      </c>
      <c r="AM240" s="1" t="e">
        <f>$AK$2-#REF!*_xlfn.STDEV.S(ONE_LAST_QUOTE!$AJ$2:$AJ$779)</f>
        <v>#REF!</v>
      </c>
      <c r="AN240" s="27">
        <f t="shared" si="89"/>
        <v>4.2609699769054394</v>
      </c>
      <c r="AO240" s="24">
        <f t="shared" si="90"/>
        <v>-28.240000000001373</v>
      </c>
      <c r="AP240" s="27">
        <f t="shared" si="91"/>
        <v>-3.8484704370181109</v>
      </c>
      <c r="AQ240" s="27" t="e">
        <f>$AP$2+#REF!*_xlfn.STDEV.S(ONE_LAST_QUOTE!$AO$2:$AO$779)</f>
        <v>#REF!</v>
      </c>
      <c r="AR240" s="27" t="e">
        <f>$AP$2-#REF!*_xlfn.STDEV.S(ONE_LAST_QUOTE!$AO$2:$AO$779)</f>
        <v>#REF!</v>
      </c>
      <c r="AT240" s="24"/>
    </row>
    <row r="241" spans="1:46" x14ac:dyDescent="0.3">
      <c r="A241" s="5">
        <v>44427</v>
      </c>
      <c r="B241" s="25">
        <v>638.9</v>
      </c>
      <c r="C241" s="25">
        <v>647.95000000000005</v>
      </c>
      <c r="D241" s="25">
        <v>1.1700000000000004</v>
      </c>
      <c r="E241" s="25">
        <f t="shared" si="79"/>
        <v>646.78000000000009</v>
      </c>
      <c r="F241" s="25">
        <f t="shared" si="76"/>
        <v>-7.8800000000001091</v>
      </c>
      <c r="G241" s="25">
        <v>1294.75</v>
      </c>
      <c r="H241" s="25">
        <v>1437.75</v>
      </c>
      <c r="I241" s="26">
        <v>1437.32</v>
      </c>
      <c r="J241" s="27">
        <f t="shared" si="73"/>
        <v>0.43000000000006366</v>
      </c>
      <c r="K241" s="25">
        <v>16328</v>
      </c>
      <c r="L241" s="25">
        <v>16375.4</v>
      </c>
      <c r="M241" s="25">
        <v>84.44</v>
      </c>
      <c r="N241" s="25">
        <f t="shared" si="74"/>
        <v>16290.96</v>
      </c>
      <c r="O241" s="25">
        <f t="shared" si="80"/>
        <v>37.040000000000873</v>
      </c>
      <c r="P241" s="27">
        <v>28.027000000000001</v>
      </c>
      <c r="Q241" s="25">
        <v>559</v>
      </c>
      <c r="R241" s="2">
        <f t="shared" si="92"/>
        <v>132.60318192298809</v>
      </c>
      <c r="S241" s="2">
        <f t="shared" si="81"/>
        <v>132.76955602536995</v>
      </c>
      <c r="T241" s="2">
        <f t="shared" si="82"/>
        <v>131.96224966401354</v>
      </c>
      <c r="U241" s="2">
        <f t="shared" si="93"/>
        <v>95.352634981118015</v>
      </c>
      <c r="V241" s="2">
        <f t="shared" si="94"/>
        <v>134.69879518072307</v>
      </c>
      <c r="W241" s="27">
        <f t="shared" si="95"/>
        <v>1.2546765467400522E-3</v>
      </c>
      <c r="X241" s="1">
        <f t="shared" si="83"/>
        <v>9.2598848424065728E-3</v>
      </c>
      <c r="Y241" s="1" t="e">
        <f>X241+#REF!*_xlfn.STDEV.S($W$2:$W$779)</f>
        <v>#REF!</v>
      </c>
      <c r="Z241" s="1" t="e">
        <f>X241-#REF!*_xlfn.STDEV.S($W$2:$W$779)</f>
        <v>#REF!</v>
      </c>
      <c r="AA241" s="2">
        <f t="shared" si="84"/>
        <v>16.63741023818659</v>
      </c>
      <c r="AB241" s="1">
        <f t="shared" si="85"/>
        <v>2.2736536091182394E-3</v>
      </c>
      <c r="AC241" s="1">
        <f t="shared" si="77"/>
        <v>2.9916789580612788E-4</v>
      </c>
      <c r="AD241" s="1">
        <f t="shared" si="75"/>
        <v>1.9744857133121114E-3</v>
      </c>
      <c r="AE241" s="1">
        <f t="shared" si="78"/>
        <v>1.54982524116244E-3</v>
      </c>
      <c r="AF241" s="1" t="e">
        <f>AE241+#REF!*_xlfn.STDEV.S($AD$2:$AD$779)</f>
        <v>#REF!</v>
      </c>
      <c r="AG241" s="1" t="e">
        <f>AE241-#REF!*_xlfn.STDEV.S($AD$2:$AD$779)</f>
        <v>#REF!</v>
      </c>
      <c r="AH241" s="24">
        <f t="shared" si="72"/>
        <v>37.040000000000873</v>
      </c>
      <c r="AI241" s="24">
        <f t="shared" si="86"/>
        <v>0.43000000000006366</v>
      </c>
      <c r="AJ241" s="1">
        <f t="shared" si="87"/>
        <v>1.9744857133121114E-3</v>
      </c>
      <c r="AK241" s="1">
        <f t="shared" si="88"/>
        <v>1.54982524116244E-3</v>
      </c>
      <c r="AL241" s="1" t="e">
        <f>$AK$2+#REF!*_xlfn.STDEV.S(ONE_LAST_QUOTE!$AJ$2:$AJ$779)</f>
        <v>#REF!</v>
      </c>
      <c r="AM241" s="1" t="e">
        <f>$AK$2-#REF!*_xlfn.STDEV.S(ONE_LAST_QUOTE!$AJ$2:$AJ$779)</f>
        <v>#REF!</v>
      </c>
      <c r="AN241" s="27">
        <f t="shared" si="89"/>
        <v>86.139534883710212</v>
      </c>
      <c r="AO241" s="24">
        <f t="shared" si="90"/>
        <v>36.610000000000809</v>
      </c>
      <c r="AP241" s="27">
        <f t="shared" si="91"/>
        <v>-3.8484704370181109</v>
      </c>
      <c r="AQ241" s="27" t="e">
        <f>$AP$2+#REF!*_xlfn.STDEV.S(ONE_LAST_QUOTE!$AO$2:$AO$779)</f>
        <v>#REF!</v>
      </c>
      <c r="AR241" s="27" t="e">
        <f>$AP$2-#REF!*_xlfn.STDEV.S(ONE_LAST_QUOTE!$AO$2:$AO$779)</f>
        <v>#REF!</v>
      </c>
      <c r="AT241" s="24"/>
    </row>
    <row r="242" spans="1:46" x14ac:dyDescent="0.3">
      <c r="A242" s="5">
        <v>44428</v>
      </c>
      <c r="B242" s="25">
        <v>641.79999999999995</v>
      </c>
      <c r="C242" s="25">
        <v>644.07000000000005</v>
      </c>
      <c r="D242" s="25">
        <v>1.1700000000000004</v>
      </c>
      <c r="E242" s="25">
        <f t="shared" si="79"/>
        <v>642.90000000000009</v>
      </c>
      <c r="F242" s="25">
        <f t="shared" si="76"/>
        <v>-1.1000000000001364</v>
      </c>
      <c r="G242" s="25">
        <v>1280.25</v>
      </c>
      <c r="H242" s="25">
        <v>1423.75</v>
      </c>
      <c r="I242" s="26">
        <v>1432.59</v>
      </c>
      <c r="J242" s="27">
        <f t="shared" si="73"/>
        <v>-8.8399999999999181</v>
      </c>
      <c r="K242" s="25">
        <v>16188</v>
      </c>
      <c r="L242" s="25">
        <v>16341.94</v>
      </c>
      <c r="M242" s="25">
        <v>81.899999999999991</v>
      </c>
      <c r="N242" s="25">
        <f t="shared" si="74"/>
        <v>16260.04</v>
      </c>
      <c r="O242" s="25">
        <f t="shared" si="80"/>
        <v>-72.040000000000873</v>
      </c>
      <c r="P242" s="27">
        <v>27.966999999999999</v>
      </c>
      <c r="Q242" s="25">
        <v>552</v>
      </c>
      <c r="R242" s="2">
        <f t="shared" si="92"/>
        <v>131.31196679732517</v>
      </c>
      <c r="S242" s="2">
        <f t="shared" si="81"/>
        <v>131.63115953813627</v>
      </c>
      <c r="T242" s="2">
        <f t="shared" si="82"/>
        <v>133.37220387710508</v>
      </c>
      <c r="U242" s="2">
        <f t="shared" si="93"/>
        <v>95.148504746028024</v>
      </c>
      <c r="V242" s="2">
        <f t="shared" si="94"/>
        <v>133.01204819277126</v>
      </c>
      <c r="W242" s="27">
        <f t="shared" si="95"/>
        <v>2.4307970445966998E-3</v>
      </c>
      <c r="X242" s="1">
        <f t="shared" si="83"/>
        <v>9.2598848424065728E-3</v>
      </c>
      <c r="Y242" s="1" t="e">
        <f>X242+#REF!*_xlfn.STDEV.S($W$2:$W$779)</f>
        <v>#REF!</v>
      </c>
      <c r="Z242" s="1" t="e">
        <f>X242-#REF!*_xlfn.STDEV.S($W$2:$W$779)</f>
        <v>#REF!</v>
      </c>
      <c r="AA242" s="2">
        <f t="shared" si="84"/>
        <v>31.919274081110416</v>
      </c>
      <c r="AB242" s="1">
        <f t="shared" si="85"/>
        <v>-4.4304934059203344E-3</v>
      </c>
      <c r="AC242" s="1">
        <f t="shared" si="77"/>
        <v>-6.1706419840986734E-3</v>
      </c>
      <c r="AD242" s="1">
        <f t="shared" si="75"/>
        <v>1.7401485781783389E-3</v>
      </c>
      <c r="AE242" s="1">
        <f t="shared" si="78"/>
        <v>1.54982524116244E-3</v>
      </c>
      <c r="AF242" s="1" t="e">
        <f>AE242+#REF!*_xlfn.STDEV.S($AD$2:$AD$779)</f>
        <v>#REF!</v>
      </c>
      <c r="AG242" s="1" t="e">
        <f>AE242-#REF!*_xlfn.STDEV.S($AD$2:$AD$779)</f>
        <v>#REF!</v>
      </c>
      <c r="AH242" s="24">
        <f t="shared" si="72"/>
        <v>-72.040000000000873</v>
      </c>
      <c r="AI242" s="24">
        <f t="shared" si="86"/>
        <v>-8.8399999999999181</v>
      </c>
      <c r="AJ242" s="1">
        <f t="shared" si="87"/>
        <v>1.7401485781783389E-3</v>
      </c>
      <c r="AK242" s="1">
        <f t="shared" si="88"/>
        <v>1.54982524116244E-3</v>
      </c>
      <c r="AL242" s="1" t="e">
        <f>$AK$2+#REF!*_xlfn.STDEV.S(ONE_LAST_QUOTE!$AJ$2:$AJ$779)</f>
        <v>#REF!</v>
      </c>
      <c r="AM242" s="1" t="e">
        <f>$AK$2-#REF!*_xlfn.STDEV.S(ONE_LAST_QUOTE!$AJ$2:$AJ$779)</f>
        <v>#REF!</v>
      </c>
      <c r="AN242" s="27">
        <f t="shared" si="89"/>
        <v>8.1493212669684993</v>
      </c>
      <c r="AO242" s="24">
        <f t="shared" si="90"/>
        <v>-63.200000000000955</v>
      </c>
      <c r="AP242" s="27">
        <f t="shared" si="91"/>
        <v>-3.8484704370181109</v>
      </c>
      <c r="AQ242" s="27" t="e">
        <f>$AP$2+#REF!*_xlfn.STDEV.S(ONE_LAST_QUOTE!$AO$2:$AO$779)</f>
        <v>#REF!</v>
      </c>
      <c r="AR242" s="27" t="e">
        <f>$AP$2-#REF!*_xlfn.STDEV.S(ONE_LAST_QUOTE!$AO$2:$AO$779)</f>
        <v>#REF!</v>
      </c>
      <c r="AT242" s="24"/>
    </row>
    <row r="243" spans="1:46" x14ac:dyDescent="0.3">
      <c r="A243" s="5">
        <v>44431</v>
      </c>
      <c r="B243" s="25">
        <v>658</v>
      </c>
      <c r="C243" s="25">
        <v>659.68</v>
      </c>
      <c r="D243" s="25">
        <v>0.67000000000000037</v>
      </c>
      <c r="E243" s="25">
        <f t="shared" si="79"/>
        <v>659.01</v>
      </c>
      <c r="F243" s="25">
        <f t="shared" si="76"/>
        <v>-1.0099999999999909</v>
      </c>
      <c r="G243" s="25">
        <v>1321.5</v>
      </c>
      <c r="H243" s="25">
        <v>1465.75</v>
      </c>
      <c r="I243" s="26">
        <v>1466.18</v>
      </c>
      <c r="J243" s="27">
        <f t="shared" si="73"/>
        <v>-0.43000000000006366</v>
      </c>
      <c r="K243" s="25">
        <v>16679</v>
      </c>
      <c r="L243" s="25">
        <v>16741.84</v>
      </c>
      <c r="M243" s="25">
        <v>78.749999999999986</v>
      </c>
      <c r="N243" s="25">
        <f t="shared" si="74"/>
        <v>16663.09</v>
      </c>
      <c r="O243" s="25">
        <f t="shared" si="80"/>
        <v>15.909999999999854</v>
      </c>
      <c r="P243" s="27">
        <v>27.928999999999998</v>
      </c>
      <c r="Q243" s="25">
        <v>566</v>
      </c>
      <c r="R243" s="2">
        <f t="shared" si="92"/>
        <v>135.18561217431386</v>
      </c>
      <c r="S243" s="2">
        <f t="shared" si="81"/>
        <v>135.62367864693445</v>
      </c>
      <c r="T243" s="2">
        <f t="shared" si="82"/>
        <v>134.95372853863148</v>
      </c>
      <c r="U243" s="2">
        <f t="shared" si="93"/>
        <v>95.019222263804366</v>
      </c>
      <c r="V243" s="2">
        <f t="shared" si="94"/>
        <v>136.38554216867487</v>
      </c>
      <c r="W243" s="27">
        <f t="shared" si="95"/>
        <v>3.2404814800537363E-3</v>
      </c>
      <c r="X243" s="1">
        <f t="shared" si="83"/>
        <v>9.2598848424065728E-3</v>
      </c>
      <c r="Y243" s="1" t="e">
        <f>X243+#REF!*_xlfn.STDEV.S($W$2:$W$779)</f>
        <v>#REF!</v>
      </c>
      <c r="Z243" s="1" t="e">
        <f>X243-#REF!*_xlfn.STDEV.S($W$2:$W$779)</f>
        <v>#REF!</v>
      </c>
      <c r="AA243" s="2">
        <f t="shared" si="84"/>
        <v>43.806647262059073</v>
      </c>
      <c r="AB243" s="1">
        <f t="shared" si="85"/>
        <v>9.5480490113177409E-4</v>
      </c>
      <c r="AC243" s="1">
        <f t="shared" si="77"/>
        <v>-2.9327913353071494E-4</v>
      </c>
      <c r="AD243" s="1">
        <f t="shared" si="75"/>
        <v>1.248084034662489E-3</v>
      </c>
      <c r="AE243" s="1">
        <f t="shared" si="78"/>
        <v>1.54982524116244E-3</v>
      </c>
      <c r="AF243" s="1" t="e">
        <f>AE243+#REF!*_xlfn.STDEV.S($AD$2:$AD$779)</f>
        <v>#REF!</v>
      </c>
      <c r="AG243" s="1" t="e">
        <f>AE243-#REF!*_xlfn.STDEV.S($AD$2:$AD$779)</f>
        <v>#REF!</v>
      </c>
      <c r="AH243" s="24">
        <f t="shared" si="72"/>
        <v>15.909999999999854</v>
      </c>
      <c r="AI243" s="24">
        <f t="shared" si="86"/>
        <v>-0.43000000000006366</v>
      </c>
      <c r="AJ243" s="1">
        <f t="shared" si="87"/>
        <v>1.248084034662489E-3</v>
      </c>
      <c r="AK243" s="1">
        <f t="shared" si="88"/>
        <v>1.54982524116244E-3</v>
      </c>
      <c r="AL243" s="1" t="e">
        <f>$AK$2+#REF!*_xlfn.STDEV.S(ONE_LAST_QUOTE!$AJ$2:$AJ$779)</f>
        <v>#REF!</v>
      </c>
      <c r="AM243" s="1" t="e">
        <f>$AK$2-#REF!*_xlfn.STDEV.S(ONE_LAST_QUOTE!$AJ$2:$AJ$779)</f>
        <v>#REF!</v>
      </c>
      <c r="AN243" s="27">
        <f t="shared" si="89"/>
        <v>-36.999999999994181</v>
      </c>
      <c r="AO243" s="24">
        <f t="shared" si="90"/>
        <v>16.339999999999918</v>
      </c>
      <c r="AP243" s="27">
        <f t="shared" si="91"/>
        <v>-3.8484704370181109</v>
      </c>
      <c r="AQ243" s="27" t="e">
        <f>$AP$2+#REF!*_xlfn.STDEV.S(ONE_LAST_QUOTE!$AO$2:$AO$779)</f>
        <v>#REF!</v>
      </c>
      <c r="AR243" s="27" t="e">
        <f>$AP$2-#REF!*_xlfn.STDEV.S(ONE_LAST_QUOTE!$AO$2:$AO$779)</f>
        <v>#REF!</v>
      </c>
      <c r="AT243" s="24"/>
    </row>
    <row r="244" spans="1:46" x14ac:dyDescent="0.3">
      <c r="A244" s="5">
        <v>44432</v>
      </c>
      <c r="B244" s="25">
        <v>664.1</v>
      </c>
      <c r="C244" s="25">
        <v>663.52</v>
      </c>
      <c r="D244" s="25">
        <v>0.49000000000000038</v>
      </c>
      <c r="E244" s="25">
        <f t="shared" si="79"/>
        <v>663.03</v>
      </c>
      <c r="F244" s="25">
        <f t="shared" si="76"/>
        <v>1.07000000000005</v>
      </c>
      <c r="G244" s="25">
        <v>1329.25</v>
      </c>
      <c r="H244" s="25">
        <v>1472.75</v>
      </c>
      <c r="I244" s="26">
        <v>1472.7</v>
      </c>
      <c r="J244" s="27">
        <f t="shared" si="73"/>
        <v>4.9999999999954525E-2</v>
      </c>
      <c r="K244" s="25">
        <v>16781</v>
      </c>
      <c r="L244" s="25">
        <v>16818.73</v>
      </c>
      <c r="M244" s="25">
        <v>68.199999999999989</v>
      </c>
      <c r="N244" s="25">
        <f t="shared" si="74"/>
        <v>16750.53</v>
      </c>
      <c r="O244" s="25">
        <f t="shared" si="80"/>
        <v>30.470000000001164</v>
      </c>
      <c r="P244" s="27">
        <v>27.914000000000001</v>
      </c>
      <c r="Q244" s="25">
        <v>572</v>
      </c>
      <c r="R244" s="2">
        <f t="shared" si="92"/>
        <v>135.83121973714529</v>
      </c>
      <c r="S244" s="2">
        <f t="shared" si="81"/>
        <v>136.45308180191901</v>
      </c>
      <c r="T244" s="2">
        <f t="shared" si="82"/>
        <v>136.88098022709602</v>
      </c>
      <c r="U244" s="2">
        <f t="shared" si="93"/>
        <v>94.968189705031875</v>
      </c>
      <c r="V244" s="2">
        <f t="shared" si="94"/>
        <v>137.831325301205</v>
      </c>
      <c r="W244" s="27">
        <f t="shared" si="95"/>
        <v>4.5781968679743379E-3</v>
      </c>
      <c r="X244" s="1">
        <f t="shared" si="83"/>
        <v>9.2598848424065728E-3</v>
      </c>
      <c r="Y244" s="1" t="e">
        <f>X244+#REF!*_xlfn.STDEV.S($W$2:$W$779)</f>
        <v>#REF!</v>
      </c>
      <c r="Z244" s="1" t="e">
        <f>X244-#REF!*_xlfn.STDEV.S($W$2:$W$779)</f>
        <v>#REF!</v>
      </c>
      <c r="AA244" s="2">
        <f t="shared" si="84"/>
        <v>62.186206477372252</v>
      </c>
      <c r="AB244" s="1">
        <f t="shared" si="85"/>
        <v>1.8190469197094758E-3</v>
      </c>
      <c r="AC244" s="1">
        <f t="shared" si="77"/>
        <v>3.3951246010697715E-5</v>
      </c>
      <c r="AD244" s="1">
        <f t="shared" si="75"/>
        <v>1.7850956736987782E-3</v>
      </c>
      <c r="AE244" s="1">
        <f t="shared" si="78"/>
        <v>1.54982524116244E-3</v>
      </c>
      <c r="AF244" s="1" t="e">
        <f>AE244+#REF!*_xlfn.STDEV.S($AD$2:$AD$779)</f>
        <v>#REF!</v>
      </c>
      <c r="AG244" s="1" t="e">
        <f>AE244-#REF!*_xlfn.STDEV.S($AD$2:$AD$779)</f>
        <v>#REF!</v>
      </c>
      <c r="AH244" s="24">
        <f t="shared" si="72"/>
        <v>30.470000000001164</v>
      </c>
      <c r="AI244" s="24">
        <f t="shared" si="86"/>
        <v>4.9999999999954525E-2</v>
      </c>
      <c r="AJ244" s="1">
        <f t="shared" si="87"/>
        <v>1.7850956736987782E-3</v>
      </c>
      <c r="AK244" s="1">
        <f t="shared" si="88"/>
        <v>1.54982524116244E-3</v>
      </c>
      <c r="AL244" s="1" t="e">
        <f>$AK$2+#REF!*_xlfn.STDEV.S(ONE_LAST_QUOTE!$AJ$2:$AJ$779)</f>
        <v>#REF!</v>
      </c>
      <c r="AM244" s="1" t="e">
        <f>$AK$2-#REF!*_xlfn.STDEV.S(ONE_LAST_QUOTE!$AJ$2:$AJ$779)</f>
        <v>#REF!</v>
      </c>
      <c r="AN244" s="27">
        <f t="shared" si="89"/>
        <v>609.40000000057751</v>
      </c>
      <c r="AO244" s="24">
        <f t="shared" si="90"/>
        <v>30.42000000000121</v>
      </c>
      <c r="AP244" s="27">
        <f t="shared" si="91"/>
        <v>-3.8484704370181109</v>
      </c>
      <c r="AQ244" s="27" t="e">
        <f>$AP$2+#REF!*_xlfn.STDEV.S(ONE_LAST_QUOTE!$AO$2:$AO$779)</f>
        <v>#REF!</v>
      </c>
      <c r="AR244" s="27" t="e">
        <f>$AP$2-#REF!*_xlfn.STDEV.S(ONE_LAST_QUOTE!$AO$2:$AO$779)</f>
        <v>#REF!</v>
      </c>
      <c r="AT244" s="24"/>
    </row>
    <row r="245" spans="1:46" x14ac:dyDescent="0.3">
      <c r="A245" s="5">
        <v>44433</v>
      </c>
      <c r="B245" s="25">
        <v>674.8</v>
      </c>
      <c r="C245" s="25">
        <v>673.35</v>
      </c>
      <c r="D245" s="25">
        <v>0.46000000000000041</v>
      </c>
      <c r="E245" s="25">
        <f t="shared" si="79"/>
        <v>672.89</v>
      </c>
      <c r="F245" s="25">
        <f t="shared" si="76"/>
        <v>1.9099999999999682</v>
      </c>
      <c r="G245" s="25">
        <v>1344.75</v>
      </c>
      <c r="H245" s="25">
        <v>1488.75</v>
      </c>
      <c r="I245" s="26">
        <v>1490.23</v>
      </c>
      <c r="J245" s="27">
        <f t="shared" si="73"/>
        <v>-1.4800000000000182</v>
      </c>
      <c r="K245" s="25">
        <v>16962</v>
      </c>
      <c r="L245" s="25">
        <v>17045.86</v>
      </c>
      <c r="M245" s="25">
        <v>66.059999999999988</v>
      </c>
      <c r="N245" s="25">
        <f t="shared" si="74"/>
        <v>16979.8</v>
      </c>
      <c r="O245" s="25">
        <f t="shared" si="80"/>
        <v>-17.799999999999272</v>
      </c>
      <c r="P245" s="27">
        <v>27.896000000000001</v>
      </c>
      <c r="Q245" s="25">
        <v>585</v>
      </c>
      <c r="R245" s="2">
        <f t="shared" si="92"/>
        <v>137.30689416647434</v>
      </c>
      <c r="S245" s="2">
        <f t="shared" si="81"/>
        <v>137.92486583184257</v>
      </c>
      <c r="T245" s="2">
        <f t="shared" si="82"/>
        <v>138.65161812970177</v>
      </c>
      <c r="U245" s="2">
        <f t="shared" si="93"/>
        <v>94.906950634504881</v>
      </c>
      <c r="V245" s="2">
        <f t="shared" si="94"/>
        <v>140.96385542168693</v>
      </c>
      <c r="W245" s="27">
        <f t="shared" si="95"/>
        <v>4.5006601388781764E-3</v>
      </c>
      <c r="X245" s="1">
        <f t="shared" si="83"/>
        <v>9.2598848424065728E-3</v>
      </c>
      <c r="Y245" s="1" t="e">
        <f>X245+#REF!*_xlfn.STDEV.S($W$2:$W$779)</f>
        <v>#REF!</v>
      </c>
      <c r="Z245" s="1" t="e">
        <f>X245-#REF!*_xlfn.STDEV.S($W$2:$W$779)</f>
        <v>#REF!</v>
      </c>
      <c r="AA245" s="2">
        <f t="shared" si="84"/>
        <v>61.797166536823056</v>
      </c>
      <c r="AB245" s="1">
        <f t="shared" si="85"/>
        <v>-1.0483044558828299E-3</v>
      </c>
      <c r="AC245" s="1">
        <f t="shared" si="77"/>
        <v>-9.9313528784148635E-4</v>
      </c>
      <c r="AD245" s="1">
        <f t="shared" si="75"/>
        <v>-5.5169168041343522E-5</v>
      </c>
      <c r="AE245" s="1">
        <f t="shared" si="78"/>
        <v>1.54982524116244E-3</v>
      </c>
      <c r="AF245" s="1" t="e">
        <f>AE245+#REF!*_xlfn.STDEV.S($AD$2:$AD$779)</f>
        <v>#REF!</v>
      </c>
      <c r="AG245" s="1" t="e">
        <f>AE245-#REF!*_xlfn.STDEV.S($AD$2:$AD$779)</f>
        <v>#REF!</v>
      </c>
      <c r="AH245" s="24">
        <f t="shared" si="72"/>
        <v>-17.799999999999272</v>
      </c>
      <c r="AI245" s="24">
        <f t="shared" si="86"/>
        <v>-1.4800000000000182</v>
      </c>
      <c r="AJ245" s="1">
        <f t="shared" si="87"/>
        <v>-5.5169168041343522E-5</v>
      </c>
      <c r="AK245" s="1">
        <f t="shared" si="88"/>
        <v>1.54982524116244E-3</v>
      </c>
      <c r="AL245" s="1" t="e">
        <f>$AK$2+#REF!*_xlfn.STDEV.S(ONE_LAST_QUOTE!$AJ$2:$AJ$779)</f>
        <v>#REF!</v>
      </c>
      <c r="AM245" s="1" t="e">
        <f>$AK$2-#REF!*_xlfn.STDEV.S(ONE_LAST_QUOTE!$AJ$2:$AJ$779)</f>
        <v>#REF!</v>
      </c>
      <c r="AN245" s="27">
        <f t="shared" si="89"/>
        <v>12.027027027026387</v>
      </c>
      <c r="AO245" s="24">
        <f t="shared" si="90"/>
        <v>-16.319999999999254</v>
      </c>
      <c r="AP245" s="27">
        <f t="shared" si="91"/>
        <v>-3.8484704370181109</v>
      </c>
      <c r="AQ245" s="27" t="e">
        <f>$AP$2+#REF!*_xlfn.STDEV.S(ONE_LAST_QUOTE!$AO$2:$AO$779)</f>
        <v>#REF!</v>
      </c>
      <c r="AR245" s="27" t="e">
        <f>$AP$2-#REF!*_xlfn.STDEV.S(ONE_LAST_QUOTE!$AO$2:$AO$779)</f>
        <v>#REF!</v>
      </c>
      <c r="AT245" s="24"/>
    </row>
    <row r="246" spans="1:46" x14ac:dyDescent="0.3">
      <c r="A246" s="5">
        <v>44434</v>
      </c>
      <c r="B246" s="25">
        <v>676.7</v>
      </c>
      <c r="C246" s="25">
        <v>675.67</v>
      </c>
      <c r="D246" s="25">
        <v>0.40000000000000041</v>
      </c>
      <c r="E246" s="25">
        <f t="shared" si="79"/>
        <v>675.27</v>
      </c>
      <c r="F246" s="25">
        <f t="shared" si="76"/>
        <v>1.4300000000000637</v>
      </c>
      <c r="G246" s="25">
        <v>1344.25</v>
      </c>
      <c r="H246" s="25">
        <v>1488</v>
      </c>
      <c r="I246" s="26">
        <v>1487.41</v>
      </c>
      <c r="J246" s="27">
        <f t="shared" si="73"/>
        <v>0.58999999999991815</v>
      </c>
      <c r="K246" s="25">
        <v>16993</v>
      </c>
      <c r="L246" s="25">
        <v>17066.96</v>
      </c>
      <c r="M246" s="25">
        <v>53.769999999999989</v>
      </c>
      <c r="N246" s="25">
        <f t="shared" si="74"/>
        <v>17013.189999999999</v>
      </c>
      <c r="O246" s="25">
        <f t="shared" si="80"/>
        <v>-20.18999999999869</v>
      </c>
      <c r="P246" s="27">
        <v>27.933</v>
      </c>
      <c r="Q246" s="25">
        <v>594</v>
      </c>
      <c r="R246" s="2">
        <f t="shared" si="92"/>
        <v>137.23772192759955</v>
      </c>
      <c r="S246" s="2">
        <f t="shared" si="81"/>
        <v>138.17693933973001</v>
      </c>
      <c r="T246" s="2">
        <f t="shared" si="82"/>
        <v>138.31321385359794</v>
      </c>
      <c r="U246" s="2">
        <f t="shared" si="93"/>
        <v>95.032830946143704</v>
      </c>
      <c r="V246" s="2">
        <f t="shared" si="94"/>
        <v>143.1325301204821</v>
      </c>
      <c r="W246" s="27">
        <f t="shared" si="95"/>
        <v>6.8437263380540792E-3</v>
      </c>
      <c r="X246" s="1">
        <f t="shared" si="83"/>
        <v>9.2598848424065728E-3</v>
      </c>
      <c r="Y246" s="1" t="e">
        <f>X246+#REF!*_xlfn.STDEV.S($W$2:$W$779)</f>
        <v>#REF!</v>
      </c>
      <c r="Z246" s="1" t="e">
        <f>X246-#REF!*_xlfn.STDEV.S($W$2:$W$779)</f>
        <v>#REF!</v>
      </c>
      <c r="AA246" s="2">
        <f t="shared" si="84"/>
        <v>93.921741213046062</v>
      </c>
      <c r="AB246" s="1">
        <f t="shared" si="85"/>
        <v>-1.1867262988304187E-3</v>
      </c>
      <c r="AC246" s="1">
        <f t="shared" si="77"/>
        <v>3.9666265521942043E-4</v>
      </c>
      <c r="AD246" s="1">
        <f t="shared" si="75"/>
        <v>-1.5833889540498392E-3</v>
      </c>
      <c r="AE246" s="1">
        <f t="shared" si="78"/>
        <v>1.54982524116244E-3</v>
      </c>
      <c r="AF246" s="1" t="e">
        <f>AE246+#REF!*_xlfn.STDEV.S($AD$2:$AD$779)</f>
        <v>#REF!</v>
      </c>
      <c r="AG246" s="1" t="e">
        <f>AE246-#REF!*_xlfn.STDEV.S($AD$2:$AD$779)</f>
        <v>#REF!</v>
      </c>
      <c r="AH246" s="24">
        <f t="shared" si="72"/>
        <v>-20.18999999999869</v>
      </c>
      <c r="AI246" s="24">
        <f t="shared" si="86"/>
        <v>0.58999999999991815</v>
      </c>
      <c r="AJ246" s="1">
        <f t="shared" si="87"/>
        <v>-1.5833889540498392E-3</v>
      </c>
      <c r="AK246" s="1">
        <f t="shared" si="88"/>
        <v>1.54982524116244E-3</v>
      </c>
      <c r="AL246" s="1" t="e">
        <f>$AK$2+#REF!*_xlfn.STDEV.S(ONE_LAST_QUOTE!$AJ$2:$AJ$779)</f>
        <v>#REF!</v>
      </c>
      <c r="AM246" s="1" t="e">
        <f>$AK$2-#REF!*_xlfn.STDEV.S(ONE_LAST_QUOTE!$AJ$2:$AJ$779)</f>
        <v>#REF!</v>
      </c>
      <c r="AN246" s="27">
        <f t="shared" si="89"/>
        <v>-34.220338983053374</v>
      </c>
      <c r="AO246" s="24">
        <f t="shared" si="90"/>
        <v>-20.779999999998608</v>
      </c>
      <c r="AP246" s="27">
        <f t="shared" si="91"/>
        <v>-3.8484704370181109</v>
      </c>
      <c r="AQ246" s="27" t="e">
        <f>$AP$2+#REF!*_xlfn.STDEV.S(ONE_LAST_QUOTE!$AO$2:$AO$779)</f>
        <v>#REF!</v>
      </c>
      <c r="AR246" s="27" t="e">
        <f>$AP$2-#REF!*_xlfn.STDEV.S(ONE_LAST_QUOTE!$AO$2:$AO$779)</f>
        <v>#REF!</v>
      </c>
      <c r="AT246" s="24"/>
    </row>
    <row r="247" spans="1:46" x14ac:dyDescent="0.3">
      <c r="A247" s="5">
        <v>44435</v>
      </c>
      <c r="B247" s="25">
        <v>683</v>
      </c>
      <c r="C247" s="25">
        <v>682.75</v>
      </c>
      <c r="D247" s="25">
        <v>0</v>
      </c>
      <c r="E247" s="25">
        <f t="shared" si="79"/>
        <v>682.75</v>
      </c>
      <c r="F247" s="25">
        <f t="shared" si="76"/>
        <v>0.25</v>
      </c>
      <c r="G247" s="25">
        <v>1360</v>
      </c>
      <c r="H247" s="25">
        <v>1503.25</v>
      </c>
      <c r="I247" s="26">
        <v>1504.77</v>
      </c>
      <c r="J247" s="27">
        <f t="shared" si="73"/>
        <v>-1.5199999999999818</v>
      </c>
      <c r="K247" s="25">
        <v>17172</v>
      </c>
      <c r="L247" s="25">
        <v>17209.93</v>
      </c>
      <c r="M247" s="25">
        <v>43.919999999999987</v>
      </c>
      <c r="N247" s="25">
        <f t="shared" si="74"/>
        <v>17166.010000000002</v>
      </c>
      <c r="O247" s="25">
        <f t="shared" si="80"/>
        <v>5.9899999999979627</v>
      </c>
      <c r="P247" s="27">
        <v>27.870999999999999</v>
      </c>
      <c r="Q247" s="25">
        <v>599</v>
      </c>
      <c r="R247" s="2">
        <f t="shared" si="92"/>
        <v>138.64422411805378</v>
      </c>
      <c r="S247" s="2">
        <f t="shared" si="81"/>
        <v>139.6324605626931</v>
      </c>
      <c r="T247" s="2">
        <f t="shared" si="82"/>
        <v>139.46335092217467</v>
      </c>
      <c r="U247" s="2">
        <f t="shared" si="93"/>
        <v>94.821896369884044</v>
      </c>
      <c r="V247" s="2">
        <f t="shared" si="94"/>
        <v>144.33734939759054</v>
      </c>
      <c r="W247" s="27">
        <f t="shared" si="95"/>
        <v>7.1278587400642746E-3</v>
      </c>
      <c r="X247" s="1">
        <f t="shared" si="83"/>
        <v>9.2598848424065728E-3</v>
      </c>
      <c r="Y247" s="1" t="e">
        <f>X247+#REF!*_xlfn.STDEV.S($W$2:$W$779)</f>
        <v>#REF!</v>
      </c>
      <c r="Z247" s="1" t="e">
        <f>X247-#REF!*_xlfn.STDEV.S($W$2:$W$779)</f>
        <v>#REF!</v>
      </c>
      <c r="AA247" s="2">
        <f t="shared" si="84"/>
        <v>98.823644463931259</v>
      </c>
      <c r="AB247" s="1">
        <f t="shared" si="85"/>
        <v>3.4894538684283432E-4</v>
      </c>
      <c r="AC247" s="1">
        <f t="shared" si="77"/>
        <v>-1.010121148082419E-3</v>
      </c>
      <c r="AD247" s="1">
        <f t="shared" si="75"/>
        <v>1.3590665349252533E-3</v>
      </c>
      <c r="AE247" s="1">
        <f t="shared" si="78"/>
        <v>1.54982524116244E-3</v>
      </c>
      <c r="AF247" s="1" t="e">
        <f>AE247+#REF!*_xlfn.STDEV.S($AD$2:$AD$779)</f>
        <v>#REF!</v>
      </c>
      <c r="AG247" s="1" t="e">
        <f>AE247-#REF!*_xlfn.STDEV.S($AD$2:$AD$779)</f>
        <v>#REF!</v>
      </c>
      <c r="AH247" s="24">
        <f t="shared" si="72"/>
        <v>5.9899999999979627</v>
      </c>
      <c r="AI247" s="24">
        <f t="shared" si="86"/>
        <v>-1.5199999999999818</v>
      </c>
      <c r="AJ247" s="1">
        <f t="shared" si="87"/>
        <v>1.3590665349252533E-3</v>
      </c>
      <c r="AK247" s="1">
        <f t="shared" si="88"/>
        <v>1.54982524116244E-3</v>
      </c>
      <c r="AL247" s="1" t="e">
        <f>$AK$2+#REF!*_xlfn.STDEV.S(ONE_LAST_QUOTE!$AJ$2:$AJ$779)</f>
        <v>#REF!</v>
      </c>
      <c r="AM247" s="1" t="e">
        <f>$AK$2-#REF!*_xlfn.STDEV.S(ONE_LAST_QUOTE!$AJ$2:$AJ$779)</f>
        <v>#REF!</v>
      </c>
      <c r="AN247" s="27">
        <f t="shared" si="89"/>
        <v>-3.9407894736829174</v>
      </c>
      <c r="AO247" s="24">
        <f t="shared" si="90"/>
        <v>7.5099999999979445</v>
      </c>
      <c r="AP247" s="27">
        <f t="shared" si="91"/>
        <v>-3.8484704370181109</v>
      </c>
      <c r="AQ247" s="27" t="e">
        <f>$AP$2+#REF!*_xlfn.STDEV.S(ONE_LAST_QUOTE!$AO$2:$AO$779)</f>
        <v>#REF!</v>
      </c>
      <c r="AR247" s="27" t="e">
        <f>$AP$2-#REF!*_xlfn.STDEV.S(ONE_LAST_QUOTE!$AO$2:$AO$779)</f>
        <v>#REF!</v>
      </c>
      <c r="AT247" s="24"/>
    </row>
    <row r="248" spans="1:46" x14ac:dyDescent="0.3">
      <c r="A248" s="5">
        <v>44438</v>
      </c>
      <c r="B248" s="25">
        <v>687.9</v>
      </c>
      <c r="C248" s="25">
        <v>690.84</v>
      </c>
      <c r="D248" s="25">
        <v>0</v>
      </c>
      <c r="E248" s="25">
        <f t="shared" si="79"/>
        <v>690.84</v>
      </c>
      <c r="F248" s="25">
        <f t="shared" si="76"/>
        <v>-2.9400000000000546</v>
      </c>
      <c r="G248" s="25">
        <v>1377</v>
      </c>
      <c r="H248" s="25">
        <v>1516.5</v>
      </c>
      <c r="I248" s="26">
        <v>1523.6</v>
      </c>
      <c r="J248" s="27">
        <f t="shared" si="73"/>
        <v>-7.0999999999999091</v>
      </c>
      <c r="K248" s="25">
        <v>17335</v>
      </c>
      <c r="L248" s="25">
        <v>17396.52</v>
      </c>
      <c r="M248" s="25">
        <v>42.319999999999986</v>
      </c>
      <c r="N248" s="25">
        <f t="shared" si="74"/>
        <v>17354.2</v>
      </c>
      <c r="O248" s="25">
        <f t="shared" si="80"/>
        <v>-19.200000000000728</v>
      </c>
      <c r="P248" s="27">
        <v>27.762</v>
      </c>
      <c r="Q248" s="25">
        <v>605</v>
      </c>
      <c r="R248" s="2">
        <f t="shared" si="92"/>
        <v>139.86626700484189</v>
      </c>
      <c r="S248" s="2">
        <f t="shared" si="81"/>
        <v>140.95787932997231</v>
      </c>
      <c r="T248" s="2">
        <f t="shared" si="82"/>
        <v>140.63421613627611</v>
      </c>
      <c r="U248" s="2">
        <f t="shared" si="93"/>
        <v>94.451059776137228</v>
      </c>
      <c r="V248" s="2">
        <f t="shared" si="94"/>
        <v>145.78313253012067</v>
      </c>
      <c r="W248" s="27">
        <f t="shared" si="95"/>
        <v>7.8046862085239255E-3</v>
      </c>
      <c r="X248" s="1">
        <f t="shared" si="83"/>
        <v>9.2598848424065728E-3</v>
      </c>
      <c r="Y248" s="1" t="e">
        <f>X248+#REF!*_xlfn.STDEV.S($W$2:$W$779)</f>
        <v>#REF!</v>
      </c>
      <c r="Z248" s="1" t="e">
        <f>X248-#REF!*_xlfn.STDEV.S($W$2:$W$779)</f>
        <v>#REF!</v>
      </c>
      <c r="AA248" s="2">
        <f t="shared" si="84"/>
        <v>109.16123251304271</v>
      </c>
      <c r="AB248" s="1">
        <f t="shared" si="85"/>
        <v>-1.1063604199560179E-3</v>
      </c>
      <c r="AC248" s="1">
        <f t="shared" si="77"/>
        <v>-4.6600157521658634E-3</v>
      </c>
      <c r="AD248" s="1">
        <f t="shared" si="75"/>
        <v>3.5536553322098458E-3</v>
      </c>
      <c r="AE248" s="1">
        <f t="shared" si="78"/>
        <v>1.54982524116244E-3</v>
      </c>
      <c r="AF248" s="1" t="e">
        <f>AE248+#REF!*_xlfn.STDEV.S($AD$2:$AD$779)</f>
        <v>#REF!</v>
      </c>
      <c r="AG248" s="1" t="e">
        <f>AE248-#REF!*_xlfn.STDEV.S($AD$2:$AD$779)</f>
        <v>#REF!</v>
      </c>
      <c r="AH248" s="24">
        <f t="shared" si="72"/>
        <v>-19.200000000000728</v>
      </c>
      <c r="AI248" s="24">
        <f t="shared" si="86"/>
        <v>-7.0999999999999091</v>
      </c>
      <c r="AJ248" s="1">
        <f t="shared" si="87"/>
        <v>3.5536553322098458E-3</v>
      </c>
      <c r="AK248" s="1">
        <f t="shared" si="88"/>
        <v>1.54982524116244E-3</v>
      </c>
      <c r="AL248" s="1" t="e">
        <f>$AK$2+#REF!*_xlfn.STDEV.S(ONE_LAST_QUOTE!$AJ$2:$AJ$779)</f>
        <v>#REF!</v>
      </c>
      <c r="AM248" s="1" t="e">
        <f>$AK$2-#REF!*_xlfn.STDEV.S(ONE_LAST_QUOTE!$AJ$2:$AJ$779)</f>
        <v>#REF!</v>
      </c>
      <c r="AN248" s="27">
        <f t="shared" si="89"/>
        <v>2.7042253521128132</v>
      </c>
      <c r="AO248" s="24">
        <f t="shared" si="90"/>
        <v>-12.100000000000819</v>
      </c>
      <c r="AP248" s="27">
        <f t="shared" si="91"/>
        <v>-3.8484704370181109</v>
      </c>
      <c r="AQ248" s="27" t="e">
        <f>$AP$2+#REF!*_xlfn.STDEV.S(ONE_LAST_QUOTE!$AO$2:$AO$779)</f>
        <v>#REF!</v>
      </c>
      <c r="AR248" s="27" t="e">
        <f>$AP$2-#REF!*_xlfn.STDEV.S(ONE_LAST_QUOTE!$AO$2:$AO$779)</f>
        <v>#REF!</v>
      </c>
      <c r="AT248" s="24"/>
    </row>
    <row r="249" spans="1:46" x14ac:dyDescent="0.3">
      <c r="A249" s="5">
        <v>44439</v>
      </c>
      <c r="B249" s="25">
        <v>691.9</v>
      </c>
      <c r="C249" s="25">
        <v>696.03</v>
      </c>
      <c r="D249" s="25">
        <v>2.13</v>
      </c>
      <c r="E249" s="25">
        <f t="shared" si="79"/>
        <v>693.9</v>
      </c>
      <c r="F249" s="25">
        <f t="shared" si="76"/>
        <v>-2</v>
      </c>
      <c r="G249" s="25">
        <v>1385.25</v>
      </c>
      <c r="H249" s="25">
        <v>1518.25</v>
      </c>
      <c r="I249" s="26">
        <v>1529.74</v>
      </c>
      <c r="J249" s="27">
        <f t="shared" si="73"/>
        <v>-11.490000000000009</v>
      </c>
      <c r="K249" s="25">
        <v>17455</v>
      </c>
      <c r="L249" s="25">
        <v>17490.29</v>
      </c>
      <c r="M249" s="25">
        <v>37.919999999999987</v>
      </c>
      <c r="N249" s="25">
        <f t="shared" si="74"/>
        <v>17452.370000000003</v>
      </c>
      <c r="O249" s="25">
        <f t="shared" si="80"/>
        <v>2.6299999999973807</v>
      </c>
      <c r="P249" s="27">
        <v>27.651</v>
      </c>
      <c r="Q249" s="25">
        <v>614</v>
      </c>
      <c r="R249" s="2">
        <f t="shared" si="92"/>
        <v>140.02766889554974</v>
      </c>
      <c r="S249" s="2">
        <f t="shared" si="81"/>
        <v>141.93364774760119</v>
      </c>
      <c r="T249" s="2">
        <f t="shared" si="82"/>
        <v>141.77752101818265</v>
      </c>
      <c r="U249" s="2">
        <f t="shared" si="93"/>
        <v>94.073418841220743</v>
      </c>
      <c r="V249" s="2">
        <f t="shared" si="94"/>
        <v>147.95180722891584</v>
      </c>
      <c r="W249" s="27">
        <f t="shared" si="95"/>
        <v>1.3611444560097441E-2</v>
      </c>
      <c r="X249" s="1">
        <f t="shared" si="83"/>
        <v>9.2598848424065728E-3</v>
      </c>
      <c r="Y249" s="1" t="e">
        <f>X249+#REF!*_xlfn.STDEV.S($W$2:$W$779)</f>
        <v>#REF!</v>
      </c>
      <c r="Z249" s="1" t="e">
        <f>X249-#REF!*_xlfn.STDEV.S($W$2:$W$779)</f>
        <v>#REF!</v>
      </c>
      <c r="AA249" s="2">
        <f t="shared" si="84"/>
        <v>190.59788520514473</v>
      </c>
      <c r="AB249" s="1">
        <f t="shared" si="85"/>
        <v>1.5069586537515422E-4</v>
      </c>
      <c r="AC249" s="1">
        <f t="shared" si="77"/>
        <v>-7.5110803143017824E-3</v>
      </c>
      <c r="AD249" s="1">
        <f t="shared" si="75"/>
        <v>7.6617761796769369E-3</v>
      </c>
      <c r="AE249" s="1">
        <f t="shared" si="78"/>
        <v>1.54982524116244E-3</v>
      </c>
      <c r="AF249" s="1" t="e">
        <f>AE249+#REF!*_xlfn.STDEV.S($AD$2:$AD$779)</f>
        <v>#REF!</v>
      </c>
      <c r="AG249" s="1" t="e">
        <f>AE249-#REF!*_xlfn.STDEV.S($AD$2:$AD$779)</f>
        <v>#REF!</v>
      </c>
      <c r="AH249" s="24">
        <f t="shared" si="72"/>
        <v>2.6299999999973807</v>
      </c>
      <c r="AI249" s="24">
        <f t="shared" si="86"/>
        <v>-11.490000000000009</v>
      </c>
      <c r="AJ249" s="1">
        <f t="shared" si="87"/>
        <v>7.6617761796769369E-3</v>
      </c>
      <c r="AK249" s="1">
        <f t="shared" si="88"/>
        <v>1.54982524116244E-3</v>
      </c>
      <c r="AL249" s="1" t="e">
        <f>$AK$2+#REF!*_xlfn.STDEV.S(ONE_LAST_QUOTE!$AJ$2:$AJ$779)</f>
        <v>#REF!</v>
      </c>
      <c r="AM249" s="1" t="e">
        <f>$AK$2-#REF!*_xlfn.STDEV.S(ONE_LAST_QUOTE!$AJ$2:$AJ$779)</f>
        <v>#REF!</v>
      </c>
      <c r="AN249" s="27">
        <f t="shared" si="89"/>
        <v>-0.22889469103545507</v>
      </c>
      <c r="AO249" s="24">
        <f t="shared" si="90"/>
        <v>14.11999999999739</v>
      </c>
      <c r="AP249" s="27">
        <f t="shared" si="91"/>
        <v>-3.8484704370181109</v>
      </c>
      <c r="AQ249" s="27" t="e">
        <f>$AP$2+#REF!*_xlfn.STDEV.S(ONE_LAST_QUOTE!$AO$2:$AO$779)</f>
        <v>#REF!</v>
      </c>
      <c r="AR249" s="27" t="e">
        <f>$AP$2-#REF!*_xlfn.STDEV.S(ONE_LAST_QUOTE!$AO$2:$AO$779)</f>
        <v>#REF!</v>
      </c>
      <c r="AT249" s="24"/>
    </row>
    <row r="250" spans="1:46" x14ac:dyDescent="0.3">
      <c r="A250" s="5">
        <v>44440</v>
      </c>
      <c r="B250" s="25">
        <v>693</v>
      </c>
      <c r="C250" s="25">
        <v>695.36</v>
      </c>
      <c r="D250" s="25">
        <v>2.13</v>
      </c>
      <c r="E250" s="25">
        <f t="shared" si="79"/>
        <v>693.23</v>
      </c>
      <c r="F250" s="25">
        <f t="shared" si="76"/>
        <v>-0.23000000000001819</v>
      </c>
      <c r="G250" s="25">
        <v>1387.75</v>
      </c>
      <c r="H250" s="25">
        <v>1525.5</v>
      </c>
      <c r="I250" s="26">
        <v>1529.52</v>
      </c>
      <c r="J250" s="27">
        <f t="shared" si="73"/>
        <v>-4.0199999999999818</v>
      </c>
      <c r="K250" s="25">
        <v>17474</v>
      </c>
      <c r="L250" s="25">
        <v>17473.990000000002</v>
      </c>
      <c r="M250" s="25">
        <v>27.819999999999986</v>
      </c>
      <c r="N250" s="25">
        <f t="shared" si="74"/>
        <v>17446.170000000002</v>
      </c>
      <c r="O250" s="25">
        <f t="shared" si="80"/>
        <v>27.829999999998108</v>
      </c>
      <c r="P250" s="27">
        <v>27.713999999999999</v>
      </c>
      <c r="Q250" s="25">
        <v>613</v>
      </c>
      <c r="R250" s="2">
        <f t="shared" si="92"/>
        <v>140.69633387133945</v>
      </c>
      <c r="S250" s="2">
        <f t="shared" si="81"/>
        <v>142.08814441372576</v>
      </c>
      <c r="T250" s="2">
        <f t="shared" si="82"/>
        <v>142.15929742605525</v>
      </c>
      <c r="U250" s="2">
        <f t="shared" si="93"/>
        <v>94.287755588065224</v>
      </c>
      <c r="V250" s="2">
        <f t="shared" si="94"/>
        <v>147.71084337349416</v>
      </c>
      <c r="W250" s="27">
        <f t="shared" si="95"/>
        <v>9.8923014131915288E-3</v>
      </c>
      <c r="X250" s="1">
        <f t="shared" si="83"/>
        <v>9.2598848424065728E-3</v>
      </c>
      <c r="Y250" s="1" t="e">
        <f>X250+#REF!*_xlfn.STDEV.S($W$2:$W$779)</f>
        <v>#REF!</v>
      </c>
      <c r="Z250" s="1" t="e">
        <f>X250-#REF!*_xlfn.STDEV.S($W$2:$W$779)</f>
        <v>#REF!</v>
      </c>
      <c r="AA250" s="2">
        <f t="shared" si="84"/>
        <v>139.18105423863096</v>
      </c>
      <c r="AB250" s="1">
        <f t="shared" si="85"/>
        <v>1.5951925264971112E-3</v>
      </c>
      <c r="AC250" s="1">
        <f t="shared" si="77"/>
        <v>-2.6282755374234935E-3</v>
      </c>
      <c r="AD250" s="1">
        <f t="shared" si="75"/>
        <v>4.2234680639206042E-3</v>
      </c>
      <c r="AE250" s="1">
        <f t="shared" si="78"/>
        <v>1.54982524116244E-3</v>
      </c>
      <c r="AF250" s="1" t="e">
        <f>AE250+#REF!*_xlfn.STDEV.S($AD$2:$AD$779)</f>
        <v>#REF!</v>
      </c>
      <c r="AG250" s="1" t="e">
        <f>AE250-#REF!*_xlfn.STDEV.S($AD$2:$AD$779)</f>
        <v>#REF!</v>
      </c>
      <c r="AH250" s="24">
        <f t="shared" si="72"/>
        <v>27.829999999998108</v>
      </c>
      <c r="AI250" s="24">
        <f t="shared" si="86"/>
        <v>-4.0199999999999818</v>
      </c>
      <c r="AJ250" s="1">
        <f t="shared" si="87"/>
        <v>4.2234680639206042E-3</v>
      </c>
      <c r="AK250" s="1">
        <f t="shared" si="88"/>
        <v>1.54982524116244E-3</v>
      </c>
      <c r="AL250" s="1" t="e">
        <f>$AK$2+#REF!*_xlfn.STDEV.S(ONE_LAST_QUOTE!$AJ$2:$AJ$779)</f>
        <v>#REF!</v>
      </c>
      <c r="AM250" s="1" t="e">
        <f>$AK$2-#REF!*_xlfn.STDEV.S(ONE_LAST_QUOTE!$AJ$2:$AJ$779)</f>
        <v>#REF!</v>
      </c>
      <c r="AN250" s="27">
        <f t="shared" si="89"/>
        <v>-6.9228855721388642</v>
      </c>
      <c r="AO250" s="24">
        <f t="shared" si="90"/>
        <v>31.84999999999809</v>
      </c>
      <c r="AP250" s="27">
        <f t="shared" si="91"/>
        <v>-3.8484704370181109</v>
      </c>
      <c r="AQ250" s="27" t="e">
        <f>$AP$2+#REF!*_xlfn.STDEV.S(ONE_LAST_QUOTE!$AO$2:$AO$779)</f>
        <v>#REF!</v>
      </c>
      <c r="AR250" s="27" t="e">
        <f>$AP$2-#REF!*_xlfn.STDEV.S(ONE_LAST_QUOTE!$AO$2:$AO$779)</f>
        <v>#REF!</v>
      </c>
      <c r="AT250" s="24"/>
    </row>
    <row r="251" spans="1:46" x14ac:dyDescent="0.3">
      <c r="A251" s="5">
        <v>44441</v>
      </c>
      <c r="B251" s="25">
        <v>690.3</v>
      </c>
      <c r="C251" s="25">
        <v>689.83</v>
      </c>
      <c r="D251" s="25">
        <v>1.8399999999999999</v>
      </c>
      <c r="E251" s="25">
        <f t="shared" si="79"/>
        <v>687.99</v>
      </c>
      <c r="F251" s="25">
        <f t="shared" si="76"/>
        <v>2.3099999999999454</v>
      </c>
      <c r="G251" s="25">
        <v>1378.5</v>
      </c>
      <c r="H251" s="25">
        <v>1515.5</v>
      </c>
      <c r="I251" s="26">
        <v>1518.22</v>
      </c>
      <c r="J251" s="27">
        <f t="shared" si="73"/>
        <v>-2.7200000000000273</v>
      </c>
      <c r="K251" s="25">
        <v>17319</v>
      </c>
      <c r="L251" s="25">
        <v>17319.759999999998</v>
      </c>
      <c r="M251" s="25">
        <v>27.309999999999985</v>
      </c>
      <c r="N251" s="25">
        <f t="shared" si="74"/>
        <v>17292.449999999997</v>
      </c>
      <c r="O251" s="25">
        <f t="shared" si="80"/>
        <v>26.55000000000291</v>
      </c>
      <c r="P251" s="27">
        <v>27.669</v>
      </c>
      <c r="Q251" s="25">
        <v>607</v>
      </c>
      <c r="R251" s="2">
        <f t="shared" si="92"/>
        <v>139.77403735300879</v>
      </c>
      <c r="S251" s="2">
        <f t="shared" si="81"/>
        <v>140.82777687428845</v>
      </c>
      <c r="T251" s="2">
        <f t="shared" si="82"/>
        <v>141.53455424068525</v>
      </c>
      <c r="U251" s="2">
        <f t="shared" si="93"/>
        <v>94.134657911747738</v>
      </c>
      <c r="V251" s="2">
        <f t="shared" si="94"/>
        <v>146.26506024096403</v>
      </c>
      <c r="W251" s="27">
        <f t="shared" si="95"/>
        <v>7.5388787591386119E-3</v>
      </c>
      <c r="X251" s="1">
        <f t="shared" si="83"/>
        <v>9.2598848424065728E-3</v>
      </c>
      <c r="Y251" s="1" t="e">
        <f>X251+#REF!*_xlfn.STDEV.S($W$2:$W$779)</f>
        <v>#REF!</v>
      </c>
      <c r="Z251" s="1" t="e">
        <f>X251-#REF!*_xlfn.STDEV.S($W$2:$W$779)</f>
        <v>#REF!</v>
      </c>
      <c r="AA251" s="2">
        <f t="shared" si="84"/>
        <v>105.37395212796525</v>
      </c>
      <c r="AB251" s="1">
        <f t="shared" si="85"/>
        <v>1.5353521334456896E-3</v>
      </c>
      <c r="AC251" s="1">
        <f t="shared" si="77"/>
        <v>-1.7915717089750018E-3</v>
      </c>
      <c r="AD251" s="1">
        <f t="shared" si="75"/>
        <v>3.3269238424206912E-3</v>
      </c>
      <c r="AE251" s="1">
        <f t="shared" si="78"/>
        <v>1.54982524116244E-3</v>
      </c>
      <c r="AF251" s="1" t="e">
        <f>AE251+#REF!*_xlfn.STDEV.S($AD$2:$AD$779)</f>
        <v>#REF!</v>
      </c>
      <c r="AG251" s="1" t="e">
        <f>AE251-#REF!*_xlfn.STDEV.S($AD$2:$AD$779)</f>
        <v>#REF!</v>
      </c>
      <c r="AH251" s="24">
        <f t="shared" si="72"/>
        <v>26.55000000000291</v>
      </c>
      <c r="AI251" s="24">
        <f t="shared" si="86"/>
        <v>-2.7200000000000273</v>
      </c>
      <c r="AJ251" s="1">
        <f t="shared" si="87"/>
        <v>3.3269238424206912E-3</v>
      </c>
      <c r="AK251" s="1">
        <f t="shared" si="88"/>
        <v>1.54982524116244E-3</v>
      </c>
      <c r="AL251" s="1" t="e">
        <f>$AK$2+#REF!*_xlfn.STDEV.S(ONE_LAST_QUOTE!$AJ$2:$AJ$779)</f>
        <v>#REF!</v>
      </c>
      <c r="AM251" s="1" t="e">
        <f>$AK$2-#REF!*_xlfn.STDEV.S(ONE_LAST_QUOTE!$AJ$2:$AJ$779)</f>
        <v>#REF!</v>
      </c>
      <c r="AN251" s="27">
        <f t="shared" si="89"/>
        <v>-9.7610294117656782</v>
      </c>
      <c r="AO251" s="24">
        <f t="shared" si="90"/>
        <v>29.270000000002938</v>
      </c>
      <c r="AP251" s="27">
        <f t="shared" si="91"/>
        <v>-3.8484704370181109</v>
      </c>
      <c r="AQ251" s="27" t="e">
        <f>$AP$2+#REF!*_xlfn.STDEV.S(ONE_LAST_QUOTE!$AO$2:$AO$779)</f>
        <v>#REF!</v>
      </c>
      <c r="AR251" s="27" t="e">
        <f>$AP$2-#REF!*_xlfn.STDEV.S(ONE_LAST_QUOTE!$AO$2:$AO$779)</f>
        <v>#REF!</v>
      </c>
      <c r="AT251" s="24"/>
    </row>
    <row r="252" spans="1:46" x14ac:dyDescent="0.3">
      <c r="A252" s="5">
        <v>44442</v>
      </c>
      <c r="B252" s="25">
        <v>696.4</v>
      </c>
      <c r="C252" s="25">
        <v>700.03</v>
      </c>
      <c r="D252" s="25">
        <v>1.5499999999999998</v>
      </c>
      <c r="E252" s="25">
        <f t="shared" si="79"/>
        <v>698.48</v>
      </c>
      <c r="F252" s="25">
        <f t="shared" si="76"/>
        <v>-2.0800000000000409</v>
      </c>
      <c r="G252" s="25">
        <v>1394</v>
      </c>
      <c r="H252" s="25">
        <v>1532</v>
      </c>
      <c r="I252" s="26">
        <v>1536.63</v>
      </c>
      <c r="J252" s="27">
        <f t="shared" si="73"/>
        <v>-4.6300000000001091</v>
      </c>
      <c r="K252" s="25">
        <v>17508</v>
      </c>
      <c r="L252" s="25">
        <v>17516.919999999998</v>
      </c>
      <c r="M252" s="25">
        <v>25.739999999999984</v>
      </c>
      <c r="N252" s="25">
        <f t="shared" si="74"/>
        <v>17491.179999999997</v>
      </c>
      <c r="O252" s="25">
        <f t="shared" si="80"/>
        <v>16.820000000003347</v>
      </c>
      <c r="P252" s="27">
        <v>27.606999999999999</v>
      </c>
      <c r="Q252" s="25">
        <v>620</v>
      </c>
      <c r="R252" s="2">
        <f t="shared" si="92"/>
        <v>141.29582660825437</v>
      </c>
      <c r="S252" s="2">
        <f t="shared" si="81"/>
        <v>142.36461213205394</v>
      </c>
      <c r="T252" s="2">
        <f t="shared" si="82"/>
        <v>142.07223499240109</v>
      </c>
      <c r="U252" s="2">
        <f t="shared" si="93"/>
        <v>93.923723335488077</v>
      </c>
      <c r="V252" s="2">
        <f t="shared" si="94"/>
        <v>149.39759036144596</v>
      </c>
      <c r="W252" s="27">
        <f t="shared" si="95"/>
        <v>7.5641690873347045E-3</v>
      </c>
      <c r="X252" s="1">
        <f t="shared" si="83"/>
        <v>9.2598848424065728E-3</v>
      </c>
      <c r="Y252" s="1" t="e">
        <f>X252+#REF!*_xlfn.STDEV.S($W$2:$W$779)</f>
        <v>#REF!</v>
      </c>
      <c r="Z252" s="1" t="e">
        <f>X252-#REF!*_xlfn.STDEV.S($W$2:$W$779)</f>
        <v>#REF!</v>
      </c>
      <c r="AA252" s="2">
        <f t="shared" si="84"/>
        <v>106.8785523799562</v>
      </c>
      <c r="AB252" s="1">
        <f t="shared" si="85"/>
        <v>9.6162751741182416E-4</v>
      </c>
      <c r="AC252" s="1">
        <f t="shared" si="77"/>
        <v>-3.0130870801690119E-3</v>
      </c>
      <c r="AD252" s="1">
        <f t="shared" si="75"/>
        <v>3.9747145975808362E-3</v>
      </c>
      <c r="AE252" s="1">
        <f t="shared" si="78"/>
        <v>1.54982524116244E-3</v>
      </c>
      <c r="AF252" s="1" t="e">
        <f>AE252+#REF!*_xlfn.STDEV.S($AD$2:$AD$779)</f>
        <v>#REF!</v>
      </c>
      <c r="AG252" s="1" t="e">
        <f>AE252-#REF!*_xlfn.STDEV.S($AD$2:$AD$779)</f>
        <v>#REF!</v>
      </c>
      <c r="AH252" s="24">
        <f t="shared" si="72"/>
        <v>16.820000000003347</v>
      </c>
      <c r="AI252" s="24">
        <f t="shared" si="86"/>
        <v>-4.6300000000001091</v>
      </c>
      <c r="AJ252" s="1">
        <f t="shared" si="87"/>
        <v>3.9747145975808362E-3</v>
      </c>
      <c r="AK252" s="1">
        <f t="shared" si="88"/>
        <v>1.54982524116244E-3</v>
      </c>
      <c r="AL252" s="1" t="e">
        <f>$AK$2+#REF!*_xlfn.STDEV.S(ONE_LAST_QUOTE!$AJ$2:$AJ$779)</f>
        <v>#REF!</v>
      </c>
      <c r="AM252" s="1" t="e">
        <f>$AK$2-#REF!*_xlfn.STDEV.S(ONE_LAST_QUOTE!$AJ$2:$AJ$779)</f>
        <v>#REF!</v>
      </c>
      <c r="AN252" s="27">
        <f t="shared" si="89"/>
        <v>-3.6328293736507451</v>
      </c>
      <c r="AO252" s="24">
        <f t="shared" si="90"/>
        <v>21.450000000003456</v>
      </c>
      <c r="AP252" s="27">
        <f t="shared" si="91"/>
        <v>-3.8484704370181109</v>
      </c>
      <c r="AQ252" s="27" t="e">
        <f>$AP$2+#REF!*_xlfn.STDEV.S(ONE_LAST_QUOTE!$AO$2:$AO$779)</f>
        <v>#REF!</v>
      </c>
      <c r="AR252" s="27" t="e">
        <f>$AP$2-#REF!*_xlfn.STDEV.S(ONE_LAST_QUOTE!$AO$2:$AO$779)</f>
        <v>#REF!</v>
      </c>
      <c r="AT252" s="24"/>
    </row>
    <row r="253" spans="1:46" x14ac:dyDescent="0.3">
      <c r="A253" s="5">
        <v>44445</v>
      </c>
      <c r="B253" s="25">
        <v>703.3</v>
      </c>
      <c r="C253" s="25">
        <v>702.98</v>
      </c>
      <c r="D253" s="25">
        <v>1.4299999999999997</v>
      </c>
      <c r="E253" s="25">
        <f t="shared" si="79"/>
        <v>701.55000000000007</v>
      </c>
      <c r="F253" s="25">
        <f t="shared" si="76"/>
        <v>1.7499999999998863</v>
      </c>
      <c r="G253" s="25">
        <v>1395</v>
      </c>
      <c r="H253" s="25">
        <v>1532.25</v>
      </c>
      <c r="I253" s="26">
        <v>1533.82</v>
      </c>
      <c r="J253" s="27">
        <f t="shared" si="73"/>
        <v>-1.5699999999999363</v>
      </c>
      <c r="K253" s="25">
        <v>17493</v>
      </c>
      <c r="L253" s="25">
        <v>17495.3</v>
      </c>
      <c r="M253" s="25">
        <v>25.229999999999983</v>
      </c>
      <c r="N253" s="25">
        <f t="shared" si="74"/>
        <v>17470.07</v>
      </c>
      <c r="O253" s="25">
        <f t="shared" si="80"/>
        <v>22.930000000000291</v>
      </c>
      <c r="P253" s="27">
        <v>27.544</v>
      </c>
      <c r="Q253" s="25">
        <v>631</v>
      </c>
      <c r="R253" s="2">
        <f t="shared" si="92"/>
        <v>141.31888402121265</v>
      </c>
      <c r="S253" s="2">
        <f t="shared" si="81"/>
        <v>142.24264107985033</v>
      </c>
      <c r="T253" s="2">
        <f t="shared" si="82"/>
        <v>143.77517477379888</v>
      </c>
      <c r="U253" s="2">
        <f t="shared" si="93"/>
        <v>93.709386588643596</v>
      </c>
      <c r="V253" s="2">
        <f t="shared" si="94"/>
        <v>152.04819277108453</v>
      </c>
      <c r="W253" s="27">
        <f t="shared" si="95"/>
        <v>6.5366852069042025E-3</v>
      </c>
      <c r="X253" s="1">
        <f t="shared" si="83"/>
        <v>9.2598848424065728E-3</v>
      </c>
      <c r="Y253" s="1" t="e">
        <f>X253+#REF!*_xlfn.STDEV.S($W$2:$W$779)</f>
        <v>#REF!</v>
      </c>
      <c r="Z253" s="1" t="e">
        <f>X253-#REF!*_xlfn.STDEV.S($W$2:$W$779)</f>
        <v>#REF!</v>
      </c>
      <c r="AA253" s="2">
        <f t="shared" si="84"/>
        <v>92.375705863767621</v>
      </c>
      <c r="AB253" s="1">
        <f t="shared" si="85"/>
        <v>1.3125305164776266E-3</v>
      </c>
      <c r="AC253" s="1">
        <f t="shared" si="77"/>
        <v>-1.0235881654952579E-3</v>
      </c>
      <c r="AD253" s="1">
        <f t="shared" si="75"/>
        <v>2.3361186819728843E-3</v>
      </c>
      <c r="AE253" s="1">
        <f t="shared" si="78"/>
        <v>1.54982524116244E-3</v>
      </c>
      <c r="AF253" s="1" t="e">
        <f>AE253+#REF!*_xlfn.STDEV.S($AD$2:$AD$779)</f>
        <v>#REF!</v>
      </c>
      <c r="AG253" s="1" t="e">
        <f>AE253-#REF!*_xlfn.STDEV.S($AD$2:$AD$779)</f>
        <v>#REF!</v>
      </c>
      <c r="AH253" s="24">
        <f t="shared" ref="AH253:AH313" si="96">K253-N253</f>
        <v>22.930000000000291</v>
      </c>
      <c r="AI253" s="24">
        <f t="shared" si="86"/>
        <v>-1.5699999999999363</v>
      </c>
      <c r="AJ253" s="1">
        <f t="shared" si="87"/>
        <v>2.3361186819728843E-3</v>
      </c>
      <c r="AK253" s="1">
        <f t="shared" si="88"/>
        <v>1.54982524116244E-3</v>
      </c>
      <c r="AL253" s="1" t="e">
        <f>$AK$2+#REF!*_xlfn.STDEV.S(ONE_LAST_QUOTE!$AJ$2:$AJ$779)</f>
        <v>#REF!</v>
      </c>
      <c r="AM253" s="1" t="e">
        <f>$AK$2-#REF!*_xlfn.STDEV.S(ONE_LAST_QUOTE!$AJ$2:$AJ$779)</f>
        <v>#REF!</v>
      </c>
      <c r="AN253" s="27">
        <f t="shared" si="89"/>
        <v>-14.605095541402051</v>
      </c>
      <c r="AO253" s="24">
        <f t="shared" si="90"/>
        <v>24.500000000000227</v>
      </c>
      <c r="AP253" s="27">
        <f t="shared" si="91"/>
        <v>-3.8484704370181109</v>
      </c>
      <c r="AQ253" s="27" t="e">
        <f>$AP$2+#REF!*_xlfn.STDEV.S(ONE_LAST_QUOTE!$AO$2:$AO$779)</f>
        <v>#REF!</v>
      </c>
      <c r="AR253" s="27" t="e">
        <f>$AP$2-#REF!*_xlfn.STDEV.S(ONE_LAST_QUOTE!$AO$2:$AO$779)</f>
        <v>#REF!</v>
      </c>
      <c r="AT253" s="24"/>
    </row>
    <row r="254" spans="1:46" x14ac:dyDescent="0.3">
      <c r="A254" s="5">
        <v>44446</v>
      </c>
      <c r="B254" s="25">
        <v>695.4</v>
      </c>
      <c r="C254" s="25">
        <v>698.35</v>
      </c>
      <c r="D254" s="25">
        <v>1.1999999999999997</v>
      </c>
      <c r="E254" s="25">
        <f t="shared" si="79"/>
        <v>697.15</v>
      </c>
      <c r="F254" s="25">
        <f t="shared" si="76"/>
        <v>-1.75</v>
      </c>
      <c r="G254" s="25">
        <v>1386.25</v>
      </c>
      <c r="H254" s="25">
        <v>1523.75</v>
      </c>
      <c r="I254" s="26">
        <v>1527.38</v>
      </c>
      <c r="J254" s="27">
        <f t="shared" ref="J254:J314" si="97">(H254-I254)</f>
        <v>-3.6300000000001091</v>
      </c>
      <c r="K254" s="25">
        <v>17424</v>
      </c>
      <c r="L254" s="25">
        <v>17428.87</v>
      </c>
      <c r="M254" s="25">
        <v>18.799999999999983</v>
      </c>
      <c r="N254" s="25">
        <f t="shared" ref="N254:N314" si="98">L254-M254</f>
        <v>17410.07</v>
      </c>
      <c r="O254" s="25">
        <f t="shared" si="80"/>
        <v>13.930000000000291</v>
      </c>
      <c r="P254" s="27">
        <v>27.625</v>
      </c>
      <c r="Q254" s="25">
        <v>623</v>
      </c>
      <c r="R254" s="2">
        <f t="shared" si="92"/>
        <v>140.5349319806316</v>
      </c>
      <c r="S254" s="2">
        <f t="shared" si="81"/>
        <v>141.68157423971374</v>
      </c>
      <c r="T254" s="2">
        <f t="shared" si="82"/>
        <v>140.64486365267726</v>
      </c>
      <c r="U254" s="2">
        <f t="shared" si="93"/>
        <v>93.984962406015072</v>
      </c>
      <c r="V254" s="2">
        <f t="shared" si="94"/>
        <v>150.12048192771104</v>
      </c>
      <c r="W254" s="27">
        <f t="shared" si="95"/>
        <v>8.1591262963729427E-3</v>
      </c>
      <c r="X254" s="1">
        <f t="shared" si="83"/>
        <v>9.2598848424065728E-3</v>
      </c>
      <c r="Y254" s="1" t="e">
        <f>X254+#REF!*_xlfn.STDEV.S($W$2:$W$779)</f>
        <v>#REF!</v>
      </c>
      <c r="Z254" s="1" t="e">
        <f>X254-#REF!*_xlfn.STDEV.S($W$2:$W$779)</f>
        <v>#REF!</v>
      </c>
      <c r="AA254" s="2">
        <f t="shared" si="84"/>
        <v>114.66422590821423</v>
      </c>
      <c r="AB254" s="1">
        <f t="shared" si="85"/>
        <v>8.0011165951660685E-4</v>
      </c>
      <c r="AC254" s="1">
        <f t="shared" si="77"/>
        <v>-2.3766187851092125E-3</v>
      </c>
      <c r="AD254" s="1">
        <f t="shared" ref="AD254:AD314" si="99">AB254-AC254</f>
        <v>3.1767304446258192E-3</v>
      </c>
      <c r="AE254" s="1">
        <f t="shared" si="78"/>
        <v>1.54982524116244E-3</v>
      </c>
      <c r="AF254" s="1" t="e">
        <f>AE254+#REF!*_xlfn.STDEV.S($AD$2:$AD$779)</f>
        <v>#REF!</v>
      </c>
      <c r="AG254" s="1" t="e">
        <f>AE254-#REF!*_xlfn.STDEV.S($AD$2:$AD$779)</f>
        <v>#REF!</v>
      </c>
      <c r="AH254" s="24">
        <f t="shared" si="96"/>
        <v>13.930000000000291</v>
      </c>
      <c r="AI254" s="24">
        <f t="shared" si="86"/>
        <v>-3.6300000000001091</v>
      </c>
      <c r="AJ254" s="1">
        <f t="shared" si="87"/>
        <v>3.1767304446258192E-3</v>
      </c>
      <c r="AK254" s="1">
        <f t="shared" si="88"/>
        <v>1.54982524116244E-3</v>
      </c>
      <c r="AL254" s="1" t="e">
        <f>$AK$2+#REF!*_xlfn.STDEV.S(ONE_LAST_QUOTE!$AJ$2:$AJ$779)</f>
        <v>#REF!</v>
      </c>
      <c r="AM254" s="1" t="e">
        <f>$AK$2-#REF!*_xlfn.STDEV.S(ONE_LAST_QUOTE!$AJ$2:$AJ$779)</f>
        <v>#REF!</v>
      </c>
      <c r="AN254" s="27">
        <f t="shared" si="89"/>
        <v>-3.837465564738257</v>
      </c>
      <c r="AO254" s="24">
        <f t="shared" si="90"/>
        <v>17.5600000000004</v>
      </c>
      <c r="AP254" s="27">
        <f t="shared" si="91"/>
        <v>-3.8484704370181109</v>
      </c>
      <c r="AQ254" s="27" t="e">
        <f>$AP$2+#REF!*_xlfn.STDEV.S(ONE_LAST_QUOTE!$AO$2:$AO$779)</f>
        <v>#REF!</v>
      </c>
      <c r="AR254" s="27" t="e">
        <f>$AP$2-#REF!*_xlfn.STDEV.S(ONE_LAST_QUOTE!$AO$2:$AO$779)</f>
        <v>#REF!</v>
      </c>
      <c r="AT254" s="24"/>
    </row>
    <row r="255" spans="1:46" x14ac:dyDescent="0.3">
      <c r="A255" s="5">
        <v>44447</v>
      </c>
      <c r="B255" s="25">
        <v>685.8</v>
      </c>
      <c r="C255" s="25">
        <v>693.24</v>
      </c>
      <c r="D255" s="25">
        <v>1.1999999999999997</v>
      </c>
      <c r="E255" s="25">
        <f t="shared" si="79"/>
        <v>692.04</v>
      </c>
      <c r="F255" s="25">
        <f t="shared" si="76"/>
        <v>-6.2400000000000091</v>
      </c>
      <c r="G255" s="25">
        <v>1374</v>
      </c>
      <c r="H255" s="25">
        <v>1512</v>
      </c>
      <c r="I255" s="26">
        <v>1515.04</v>
      </c>
      <c r="J255" s="27">
        <f t="shared" si="97"/>
        <v>-3.0399999999999636</v>
      </c>
      <c r="K255" s="25">
        <v>17260</v>
      </c>
      <c r="L255" s="25">
        <v>17270.490000000002</v>
      </c>
      <c r="M255" s="25">
        <v>12.169999999999984</v>
      </c>
      <c r="N255" s="25">
        <f t="shared" si="98"/>
        <v>17258.320000000003</v>
      </c>
      <c r="O255" s="25">
        <f t="shared" si="80"/>
        <v>1.6799999999966531</v>
      </c>
      <c r="P255" s="27">
        <v>27.706</v>
      </c>
      <c r="Q255" s="25">
        <v>619</v>
      </c>
      <c r="R255" s="2">
        <f t="shared" si="92"/>
        <v>139.45123357159309</v>
      </c>
      <c r="S255" s="2">
        <f t="shared" si="81"/>
        <v>140.34802406895426</v>
      </c>
      <c r="T255" s="2">
        <f t="shared" si="82"/>
        <v>139.72565949611115</v>
      </c>
      <c r="U255" s="2">
        <f t="shared" si="93"/>
        <v>94.260538223386547</v>
      </c>
      <c r="V255" s="2">
        <f t="shared" si="94"/>
        <v>149.15662650602431</v>
      </c>
      <c r="W255" s="27">
        <f t="shared" si="95"/>
        <v>6.4308538145756433E-3</v>
      </c>
      <c r="X255" s="1">
        <f t="shared" si="83"/>
        <v>9.2598848424065728E-3</v>
      </c>
      <c r="Y255" s="1" t="e">
        <f>X255+#REF!*_xlfn.STDEV.S($W$2:$W$779)</f>
        <v>#REF!</v>
      </c>
      <c r="Z255" s="1" t="e">
        <f>X255-#REF!*_xlfn.STDEV.S($W$2:$W$779)</f>
        <v>#REF!</v>
      </c>
      <c r="AA255" s="2">
        <f t="shared" si="84"/>
        <v>89.679049736116667</v>
      </c>
      <c r="AB255" s="1">
        <f t="shared" si="85"/>
        <v>9.7344353331995967E-5</v>
      </c>
      <c r="AC255" s="1">
        <f t="shared" si="77"/>
        <v>-2.0065476819093645E-3</v>
      </c>
      <c r="AD255" s="1">
        <f t="shared" si="99"/>
        <v>2.1038920352413606E-3</v>
      </c>
      <c r="AE255" s="1">
        <f t="shared" si="78"/>
        <v>1.54982524116244E-3</v>
      </c>
      <c r="AF255" s="1" t="e">
        <f>AE255+#REF!*_xlfn.STDEV.S($AD$2:$AD$779)</f>
        <v>#REF!</v>
      </c>
      <c r="AG255" s="1" t="e">
        <f>AE255-#REF!*_xlfn.STDEV.S($AD$2:$AD$779)</f>
        <v>#REF!</v>
      </c>
      <c r="AH255" s="24">
        <f t="shared" si="96"/>
        <v>1.6799999999966531</v>
      </c>
      <c r="AI255" s="24">
        <f t="shared" si="86"/>
        <v>-3.0399999999999636</v>
      </c>
      <c r="AJ255" s="1">
        <f t="shared" si="87"/>
        <v>2.1038920352413606E-3</v>
      </c>
      <c r="AK255" s="1">
        <f t="shared" si="88"/>
        <v>1.54982524116244E-3</v>
      </c>
      <c r="AL255" s="1" t="e">
        <f>$AK$2+#REF!*_xlfn.STDEV.S(ONE_LAST_QUOTE!$AJ$2:$AJ$779)</f>
        <v>#REF!</v>
      </c>
      <c r="AM255" s="1" t="e">
        <f>$AK$2-#REF!*_xlfn.STDEV.S(ONE_LAST_QUOTE!$AJ$2:$AJ$779)</f>
        <v>#REF!</v>
      </c>
      <c r="AN255" s="27">
        <f t="shared" si="89"/>
        <v>-0.55263157894627402</v>
      </c>
      <c r="AO255" s="24">
        <f t="shared" si="90"/>
        <v>4.7199999999966167</v>
      </c>
      <c r="AP255" s="27">
        <f t="shared" si="91"/>
        <v>-3.8484704370181109</v>
      </c>
      <c r="AQ255" s="27" t="e">
        <f>$AP$2+#REF!*_xlfn.STDEV.S(ONE_LAST_QUOTE!$AO$2:$AO$779)</f>
        <v>#REF!</v>
      </c>
      <c r="AR255" s="27" t="e">
        <f>$AP$2-#REF!*_xlfn.STDEV.S(ONE_LAST_QUOTE!$AO$2:$AO$779)</f>
        <v>#REF!</v>
      </c>
      <c r="AT255" s="24"/>
    </row>
    <row r="256" spans="1:46" x14ac:dyDescent="0.3">
      <c r="A256" s="5">
        <v>44448</v>
      </c>
      <c r="B256" s="25">
        <v>691.6</v>
      </c>
      <c r="C256" s="25">
        <v>693.65</v>
      </c>
      <c r="D256" s="25">
        <v>1.1999999999999997</v>
      </c>
      <c r="E256" s="25">
        <f t="shared" si="79"/>
        <v>692.44999999999993</v>
      </c>
      <c r="F256" s="25">
        <f t="shared" si="76"/>
        <v>-0.84999999999990905</v>
      </c>
      <c r="G256" s="25">
        <v>1371.25</v>
      </c>
      <c r="H256" s="25">
        <v>1508.5</v>
      </c>
      <c r="I256" s="26">
        <v>1516.14</v>
      </c>
      <c r="J256" s="27">
        <f t="shared" si="97"/>
        <v>-7.6400000000001</v>
      </c>
      <c r="K256" s="25">
        <v>17238</v>
      </c>
      <c r="L256" s="25">
        <v>17304.330000000002</v>
      </c>
      <c r="M256" s="25">
        <v>8.2699999999999836</v>
      </c>
      <c r="N256" s="25">
        <f t="shared" si="98"/>
        <v>17296.060000000001</v>
      </c>
      <c r="O256" s="25">
        <f t="shared" si="80"/>
        <v>-58.06000000000131</v>
      </c>
      <c r="P256" s="27">
        <v>27.67</v>
      </c>
      <c r="Q256" s="25">
        <v>619</v>
      </c>
      <c r="R256" s="2">
        <f t="shared" si="92"/>
        <v>139.12842979017736</v>
      </c>
      <c r="S256" s="2">
        <f t="shared" si="81"/>
        <v>140.16913319238898</v>
      </c>
      <c r="T256" s="2">
        <f t="shared" si="82"/>
        <v>141.5349860689542</v>
      </c>
      <c r="U256" s="2">
        <f t="shared" si="93"/>
        <v>94.138060082332558</v>
      </c>
      <c r="V256" s="2">
        <f t="shared" si="94"/>
        <v>149.15662650602431</v>
      </c>
      <c r="W256" s="27">
        <f t="shared" si="95"/>
        <v>7.4801634991576993E-3</v>
      </c>
      <c r="X256" s="1">
        <f t="shared" si="83"/>
        <v>9.2598848424065728E-3</v>
      </c>
      <c r="Y256" s="1" t="e">
        <f>X256+#REF!*_xlfn.STDEV.S($W$2:$W$779)</f>
        <v>#REF!</v>
      </c>
      <c r="Z256" s="1" t="e">
        <f>X256-#REF!*_xlfn.STDEV.S($W$2:$W$779)</f>
        <v>#REF!</v>
      </c>
      <c r="AA256" s="2">
        <f t="shared" si="84"/>
        <v>104.07034022116193</v>
      </c>
      <c r="AB256" s="1">
        <f t="shared" si="85"/>
        <v>-3.3568338685227334E-3</v>
      </c>
      <c r="AC256" s="1">
        <f t="shared" si="77"/>
        <v>-5.0391124830161463E-3</v>
      </c>
      <c r="AD256" s="1">
        <f t="shared" si="99"/>
        <v>1.6822786144934129E-3</v>
      </c>
      <c r="AE256" s="1">
        <f t="shared" si="78"/>
        <v>1.54982524116244E-3</v>
      </c>
      <c r="AF256" s="1" t="e">
        <f>AE256+#REF!*_xlfn.STDEV.S($AD$2:$AD$779)</f>
        <v>#REF!</v>
      </c>
      <c r="AG256" s="1" t="e">
        <f>AE256-#REF!*_xlfn.STDEV.S($AD$2:$AD$779)</f>
        <v>#REF!</v>
      </c>
      <c r="AH256" s="24">
        <f t="shared" si="96"/>
        <v>-58.06000000000131</v>
      </c>
      <c r="AI256" s="24">
        <f t="shared" si="86"/>
        <v>-7.6400000000001</v>
      </c>
      <c r="AJ256" s="1">
        <f t="shared" si="87"/>
        <v>1.6822786144934129E-3</v>
      </c>
      <c r="AK256" s="1">
        <f t="shared" si="88"/>
        <v>1.54982524116244E-3</v>
      </c>
      <c r="AL256" s="1" t="e">
        <f>$AK$2+#REF!*_xlfn.STDEV.S(ONE_LAST_QUOTE!$AJ$2:$AJ$779)</f>
        <v>#REF!</v>
      </c>
      <c r="AM256" s="1" t="e">
        <f>$AK$2-#REF!*_xlfn.STDEV.S(ONE_LAST_QUOTE!$AJ$2:$AJ$779)</f>
        <v>#REF!</v>
      </c>
      <c r="AN256" s="27">
        <f t="shared" si="89"/>
        <v>7.5994764397906476</v>
      </c>
      <c r="AO256" s="24">
        <f t="shared" si="90"/>
        <v>-50.42000000000121</v>
      </c>
      <c r="AP256" s="27">
        <f t="shared" si="91"/>
        <v>-3.8484704370181109</v>
      </c>
      <c r="AQ256" s="27" t="e">
        <f>$AP$2+#REF!*_xlfn.STDEV.S(ONE_LAST_QUOTE!$AO$2:$AO$779)</f>
        <v>#REF!</v>
      </c>
      <c r="AR256" s="27" t="e">
        <f>$AP$2-#REF!*_xlfn.STDEV.S(ONE_LAST_QUOTE!$AO$2:$AO$779)</f>
        <v>#REF!</v>
      </c>
      <c r="AT256" s="24"/>
    </row>
    <row r="257" spans="1:46" x14ac:dyDescent="0.3">
      <c r="A257" s="5">
        <v>44449</v>
      </c>
      <c r="B257" s="25">
        <v>697.5</v>
      </c>
      <c r="C257" s="25">
        <v>700.19</v>
      </c>
      <c r="D257" s="25">
        <v>1.1999999999999997</v>
      </c>
      <c r="E257" s="25">
        <f t="shared" si="79"/>
        <v>698.99</v>
      </c>
      <c r="F257" s="25">
        <f t="shared" si="76"/>
        <v>-1.4900000000000091</v>
      </c>
      <c r="G257" s="25">
        <v>1392.25</v>
      </c>
      <c r="H257" s="25">
        <v>1529.75</v>
      </c>
      <c r="I257" s="26">
        <v>1533.58</v>
      </c>
      <c r="J257" s="27">
        <f t="shared" si="97"/>
        <v>-3.8299999999999272</v>
      </c>
      <c r="K257" s="25">
        <v>17473</v>
      </c>
      <c r="L257" s="25">
        <v>17474.57</v>
      </c>
      <c r="M257" s="25">
        <v>2.7199999999999838</v>
      </c>
      <c r="N257" s="25">
        <f t="shared" si="98"/>
        <v>17471.849999999999</v>
      </c>
      <c r="O257" s="25">
        <f t="shared" si="80"/>
        <v>1.1500000000014552</v>
      </c>
      <c r="P257" s="27">
        <v>27.661000000000001</v>
      </c>
      <c r="Q257" s="25">
        <v>622</v>
      </c>
      <c r="R257" s="2">
        <f t="shared" si="92"/>
        <v>141.08830989162996</v>
      </c>
      <c r="S257" s="2">
        <f t="shared" si="81"/>
        <v>142.08001301024555</v>
      </c>
      <c r="T257" s="2">
        <f t="shared" si="82"/>
        <v>141.36490804177461</v>
      </c>
      <c r="U257" s="2">
        <f t="shared" si="93"/>
        <v>94.107440547069061</v>
      </c>
      <c r="V257" s="2">
        <f t="shared" si="94"/>
        <v>149.87951807228936</v>
      </c>
      <c r="W257" s="27">
        <f t="shared" si="95"/>
        <v>7.0289531384799542E-3</v>
      </c>
      <c r="X257" s="1">
        <f t="shared" si="83"/>
        <v>9.2598848424065728E-3</v>
      </c>
      <c r="Y257" s="1" t="e">
        <f>X257+#REF!*_xlfn.STDEV.S($W$2:$W$779)</f>
        <v>#REF!</v>
      </c>
      <c r="Z257" s="1" t="e">
        <f>X257-#REF!*_xlfn.STDEV.S($W$2:$W$779)</f>
        <v>#REF!</v>
      </c>
      <c r="AA257" s="2">
        <f t="shared" si="84"/>
        <v>99.170311861558957</v>
      </c>
      <c r="AB257" s="1">
        <f t="shared" si="85"/>
        <v>6.5820162146621871E-5</v>
      </c>
      <c r="AC257" s="1">
        <f t="shared" si="77"/>
        <v>-2.4974243273907636E-3</v>
      </c>
      <c r="AD257" s="1">
        <f t="shared" si="99"/>
        <v>2.5632444895373856E-3</v>
      </c>
      <c r="AE257" s="1">
        <f t="shared" si="78"/>
        <v>1.54982524116244E-3</v>
      </c>
      <c r="AF257" s="1" t="e">
        <f>AE257+#REF!*_xlfn.STDEV.S($AD$2:$AD$779)</f>
        <v>#REF!</v>
      </c>
      <c r="AG257" s="1" t="e">
        <f>AE257-#REF!*_xlfn.STDEV.S($AD$2:$AD$779)</f>
        <v>#REF!</v>
      </c>
      <c r="AH257" s="24">
        <f t="shared" si="96"/>
        <v>1.1500000000014552</v>
      </c>
      <c r="AI257" s="24">
        <f t="shared" si="86"/>
        <v>-3.8299999999999272</v>
      </c>
      <c r="AJ257" s="1">
        <f t="shared" si="87"/>
        <v>2.5632444895373856E-3</v>
      </c>
      <c r="AK257" s="1">
        <f t="shared" si="88"/>
        <v>1.54982524116244E-3</v>
      </c>
      <c r="AL257" s="1" t="e">
        <f>$AK$2+#REF!*_xlfn.STDEV.S(ONE_LAST_QUOTE!$AJ$2:$AJ$779)</f>
        <v>#REF!</v>
      </c>
      <c r="AM257" s="1" t="e">
        <f>$AK$2-#REF!*_xlfn.STDEV.S(ONE_LAST_QUOTE!$AJ$2:$AJ$779)</f>
        <v>#REF!</v>
      </c>
      <c r="AN257" s="27">
        <f t="shared" si="89"/>
        <v>-0.30026109660612976</v>
      </c>
      <c r="AO257" s="24">
        <f t="shared" si="90"/>
        <v>4.9800000000013824</v>
      </c>
      <c r="AP257" s="27">
        <f t="shared" si="91"/>
        <v>-3.8484704370181109</v>
      </c>
      <c r="AQ257" s="27" t="e">
        <f>$AP$2+#REF!*_xlfn.STDEV.S(ONE_LAST_QUOTE!$AO$2:$AO$779)</f>
        <v>#REF!</v>
      </c>
      <c r="AR257" s="27" t="e">
        <f>$AP$2-#REF!*_xlfn.STDEV.S(ONE_LAST_QUOTE!$AO$2:$AO$779)</f>
        <v>#REF!</v>
      </c>
      <c r="AT257" s="24"/>
    </row>
    <row r="258" spans="1:46" x14ac:dyDescent="0.3">
      <c r="A258" s="5">
        <v>44452</v>
      </c>
      <c r="B258" s="25">
        <v>697</v>
      </c>
      <c r="C258" s="25">
        <v>696.6</v>
      </c>
      <c r="D258" s="25">
        <v>1.1999999999999997</v>
      </c>
      <c r="E258" s="25">
        <f t="shared" si="79"/>
        <v>695.4</v>
      </c>
      <c r="F258" s="25">
        <f t="shared" ref="F258:F321" si="100">B258-E258</f>
        <v>1.6000000000000227</v>
      </c>
      <c r="G258" s="25">
        <v>1389</v>
      </c>
      <c r="H258" s="25">
        <v>1527.25</v>
      </c>
      <c r="I258" s="26">
        <v>1530.3</v>
      </c>
      <c r="J258" s="27">
        <f t="shared" si="97"/>
        <v>-3.0499999999999545</v>
      </c>
      <c r="K258" s="25">
        <v>17441</v>
      </c>
      <c r="L258" s="25">
        <v>17446.310000000001</v>
      </c>
      <c r="M258" s="25">
        <v>2.0099999999999838</v>
      </c>
      <c r="N258" s="25">
        <f t="shared" si="98"/>
        <v>17444.300000000003</v>
      </c>
      <c r="O258" s="25">
        <f t="shared" si="80"/>
        <v>-3.3000000000029104</v>
      </c>
      <c r="P258" s="27">
        <v>27.684000000000001</v>
      </c>
      <c r="Q258" s="25">
        <v>615</v>
      </c>
      <c r="R258" s="2">
        <f t="shared" si="92"/>
        <v>140.8577357620473</v>
      </c>
      <c r="S258" s="2">
        <f t="shared" si="81"/>
        <v>141.81980809887784</v>
      </c>
      <c r="T258" s="2">
        <f t="shared" si="82"/>
        <v>141.97816353855362</v>
      </c>
      <c r="U258" s="2">
        <f t="shared" si="93"/>
        <v>94.185690470520228</v>
      </c>
      <c r="V258" s="2">
        <f t="shared" si="94"/>
        <v>148.19277108433755</v>
      </c>
      <c r="W258" s="27">
        <f t="shared" si="95"/>
        <v>6.8300994022492123E-3</v>
      </c>
      <c r="X258" s="1">
        <f t="shared" si="83"/>
        <v>9.2598848424065728E-3</v>
      </c>
      <c r="Y258" s="1" t="e">
        <f>X258+#REF!*_xlfn.STDEV.S($W$2:$W$779)</f>
        <v>#REF!</v>
      </c>
      <c r="Z258" s="1" t="e">
        <f>X258-#REF!*_xlfn.STDEV.S($W$2:$W$779)</f>
        <v>#REF!</v>
      </c>
      <c r="AA258" s="2">
        <f t="shared" si="84"/>
        <v>96.207233683054483</v>
      </c>
      <c r="AB258" s="1">
        <f t="shared" si="85"/>
        <v>-1.8917354092757576E-4</v>
      </c>
      <c r="AC258" s="1">
        <f t="shared" ref="AC258:AC321" si="101">((H258-I258)/I258)</f>
        <v>-1.9930732536103737E-3</v>
      </c>
      <c r="AD258" s="1">
        <f t="shared" si="99"/>
        <v>1.8038997126827981E-3</v>
      </c>
      <c r="AE258" s="1">
        <f t="shared" ref="AE258:AE321" si="102">AVERAGEIF($AD$2:$AD$779,"&lt;&gt;#N/A")</f>
        <v>1.54982524116244E-3</v>
      </c>
      <c r="AF258" s="1" t="e">
        <f>AE258+#REF!*_xlfn.STDEV.S($AD$2:$AD$779)</f>
        <v>#REF!</v>
      </c>
      <c r="AG258" s="1" t="e">
        <f>AE258-#REF!*_xlfn.STDEV.S($AD$2:$AD$779)</f>
        <v>#REF!</v>
      </c>
      <c r="AH258" s="24">
        <f t="shared" si="96"/>
        <v>-3.3000000000029104</v>
      </c>
      <c r="AI258" s="24">
        <f t="shared" si="86"/>
        <v>-3.0499999999999545</v>
      </c>
      <c r="AJ258" s="1">
        <f t="shared" si="87"/>
        <v>1.8038997126827981E-3</v>
      </c>
      <c r="AK258" s="1">
        <f t="shared" si="88"/>
        <v>1.54982524116244E-3</v>
      </c>
      <c r="AL258" s="1" t="e">
        <f>$AK$2+#REF!*_xlfn.STDEV.S(ONE_LAST_QUOTE!$AJ$2:$AJ$779)</f>
        <v>#REF!</v>
      </c>
      <c r="AM258" s="1" t="e">
        <f>$AK$2-#REF!*_xlfn.STDEV.S(ONE_LAST_QUOTE!$AJ$2:$AJ$779)</f>
        <v>#REF!</v>
      </c>
      <c r="AN258" s="27">
        <f t="shared" si="89"/>
        <v>1.0819672131157245</v>
      </c>
      <c r="AO258" s="24">
        <f t="shared" si="90"/>
        <v>-0.25000000000295586</v>
      </c>
      <c r="AP258" s="27">
        <f t="shared" si="91"/>
        <v>-3.8484704370181109</v>
      </c>
      <c r="AQ258" s="27" t="e">
        <f>$AP$2+#REF!*_xlfn.STDEV.S(ONE_LAST_QUOTE!$AO$2:$AO$779)</f>
        <v>#REF!</v>
      </c>
      <c r="AR258" s="27" t="e">
        <f>$AP$2-#REF!*_xlfn.STDEV.S(ONE_LAST_QUOTE!$AO$2:$AO$779)</f>
        <v>#REF!</v>
      </c>
      <c r="AT258" s="24"/>
    </row>
    <row r="259" spans="1:46" x14ac:dyDescent="0.3">
      <c r="A259" s="5">
        <v>44453</v>
      </c>
      <c r="B259" s="25">
        <v>695.3</v>
      </c>
      <c r="C259" s="25">
        <v>696.51</v>
      </c>
      <c r="D259" s="25">
        <v>0</v>
      </c>
      <c r="E259" s="25">
        <f t="shared" ref="E259:E322" si="103">C259-D259</f>
        <v>696.51</v>
      </c>
      <c r="F259" s="25">
        <f t="shared" si="100"/>
        <v>-1.2100000000000364</v>
      </c>
      <c r="G259" s="25">
        <v>1393.25</v>
      </c>
      <c r="H259" s="25">
        <v>1531.25</v>
      </c>
      <c r="I259" s="26">
        <v>1532.38</v>
      </c>
      <c r="J259" s="27">
        <f t="shared" si="97"/>
        <v>-1.1300000000001091</v>
      </c>
      <c r="K259" s="25">
        <v>17462</v>
      </c>
      <c r="L259" s="25">
        <v>17434.900000000001</v>
      </c>
      <c r="M259" s="25">
        <v>1.6599999999999837</v>
      </c>
      <c r="N259" s="25">
        <f t="shared" si="98"/>
        <v>17433.240000000002</v>
      </c>
      <c r="O259" s="25">
        <f t="shared" ref="O259:O322" si="104">K259-N259</f>
        <v>28.759999999998399</v>
      </c>
      <c r="P259" s="27">
        <v>27.693999999999999</v>
      </c>
      <c r="Q259" s="25">
        <v>613</v>
      </c>
      <c r="R259" s="2">
        <f t="shared" si="92"/>
        <v>141.22665436937956</v>
      </c>
      <c r="S259" s="2">
        <f t="shared" ref="S259:S322" si="105">K259/K258*S258</f>
        <v>141.99056757196291</v>
      </c>
      <c r="T259" s="2">
        <f t="shared" ref="T259:T322" si="106">B259/B258*S258</f>
        <v>141.47390612790497</v>
      </c>
      <c r="U259" s="2">
        <f t="shared" si="93"/>
        <v>94.21971217636856</v>
      </c>
      <c r="V259" s="2">
        <f t="shared" si="94"/>
        <v>147.71084337349416</v>
      </c>
      <c r="W259" s="27">
        <f t="shared" si="95"/>
        <v>5.4091290769044953E-3</v>
      </c>
      <c r="X259" s="1">
        <f t="shared" ref="X259:X322" si="107">AVERAGEIF($W$2:$W$779,"&lt;&gt;#N/A")</f>
        <v>9.2598848424065728E-3</v>
      </c>
      <c r="Y259" s="1" t="e">
        <f>X259+#REF!*_xlfn.STDEV.S($W$2:$W$779)</f>
        <v>#REF!</v>
      </c>
      <c r="Z259" s="1" t="e">
        <f>X259-#REF!*_xlfn.STDEV.S($W$2:$W$779)</f>
        <v>#REF!</v>
      </c>
      <c r="AA259" s="2">
        <f t="shared" ref="AA259:AA322" si="108">(S259-R259)*100</f>
        <v>76.391320258335327</v>
      </c>
      <c r="AB259" s="1">
        <f t="shared" ref="AB259:AB322" si="109">((K259-N259)/N259)</f>
        <v>1.6497220252803494E-3</v>
      </c>
      <c r="AC259" s="1">
        <f t="shared" si="101"/>
        <v>-7.3741500150100434E-4</v>
      </c>
      <c r="AD259" s="1">
        <f t="shared" si="99"/>
        <v>2.3871370267813537E-3</v>
      </c>
      <c r="AE259" s="1">
        <f t="shared" si="102"/>
        <v>1.54982524116244E-3</v>
      </c>
      <c r="AF259" s="1" t="e">
        <f>AE259+#REF!*_xlfn.STDEV.S($AD$2:$AD$779)</f>
        <v>#REF!</v>
      </c>
      <c r="AG259" s="1" t="e">
        <f>AE259-#REF!*_xlfn.STDEV.S($AD$2:$AD$779)</f>
        <v>#REF!</v>
      </c>
      <c r="AH259" s="24">
        <f t="shared" si="96"/>
        <v>28.759999999998399</v>
      </c>
      <c r="AI259" s="24">
        <f t="shared" ref="AI259:AI322" si="110">H259-I259</f>
        <v>-1.1300000000001091</v>
      </c>
      <c r="AJ259" s="1">
        <f t="shared" ref="AJ259:AJ322" si="111">((K259-N259)/N259)-((H259-I259)/I259)</f>
        <v>2.3871370267813537E-3</v>
      </c>
      <c r="AK259" s="1">
        <f t="shared" ref="AK259:AK322" si="112">AVERAGE($AJ$2:$AJ$779)</f>
        <v>1.54982524116244E-3</v>
      </c>
      <c r="AL259" s="1" t="e">
        <f>$AK$2+#REF!*_xlfn.STDEV.S(ONE_LAST_QUOTE!$AJ$2:$AJ$779)</f>
        <v>#REF!</v>
      </c>
      <c r="AM259" s="1" t="e">
        <f>$AK$2-#REF!*_xlfn.STDEV.S(ONE_LAST_QUOTE!$AJ$2:$AJ$779)</f>
        <v>#REF!</v>
      </c>
      <c r="AN259" s="27">
        <f t="shared" ref="AN259:AN322" si="113">AH259/AI259</f>
        <v>-25.451327433624442</v>
      </c>
      <c r="AO259" s="24">
        <f t="shared" ref="AO259:AO322" si="114">AH259-AI259</f>
        <v>29.889999999998508</v>
      </c>
      <c r="AP259" s="27">
        <f t="shared" ref="AP259:AP322" si="115">AVERAGE($AO$2:$AO$779)</f>
        <v>-3.8484704370181109</v>
      </c>
      <c r="AQ259" s="27" t="e">
        <f>$AP$2+#REF!*_xlfn.STDEV.S(ONE_LAST_QUOTE!$AO$2:$AO$779)</f>
        <v>#REF!</v>
      </c>
      <c r="AR259" s="27" t="e">
        <f>$AP$2-#REF!*_xlfn.STDEV.S(ONE_LAST_QUOTE!$AO$2:$AO$779)</f>
        <v>#REF!</v>
      </c>
      <c r="AT259" s="24"/>
    </row>
    <row r="260" spans="1:46" x14ac:dyDescent="0.3">
      <c r="A260" s="5">
        <v>44454</v>
      </c>
      <c r="B260" s="25">
        <v>693.6</v>
      </c>
      <c r="C260" s="25">
        <v>692.01</v>
      </c>
      <c r="D260" s="25">
        <v>0</v>
      </c>
      <c r="E260" s="25">
        <f t="shared" si="103"/>
        <v>692.01</v>
      </c>
      <c r="F260" s="25">
        <f t="shared" si="100"/>
        <v>1.5900000000000318</v>
      </c>
      <c r="G260" s="25">
        <v>1386.5</v>
      </c>
      <c r="H260" s="25">
        <v>1523.5</v>
      </c>
      <c r="I260" s="26">
        <v>1524.51</v>
      </c>
      <c r="J260" s="27">
        <f t="shared" si="97"/>
        <v>-1.0099999999999909</v>
      </c>
      <c r="K260" s="25">
        <v>17382</v>
      </c>
      <c r="L260" s="25">
        <v>17354</v>
      </c>
      <c r="M260" s="25">
        <v>1.0199999999999836</v>
      </c>
      <c r="N260" s="25">
        <f t="shared" si="98"/>
        <v>17352.98</v>
      </c>
      <c r="O260" s="25">
        <f t="shared" si="104"/>
        <v>29.020000000000437</v>
      </c>
      <c r="P260" s="27">
        <v>27.664000000000001</v>
      </c>
      <c r="Q260" s="25">
        <v>607</v>
      </c>
      <c r="R260" s="2">
        <f t="shared" ref="R260:R323" si="116">H260/H259*R259</f>
        <v>140.51187456767332</v>
      </c>
      <c r="S260" s="2">
        <f t="shared" si="105"/>
        <v>141.34005529354366</v>
      </c>
      <c r="T260" s="2">
        <f t="shared" si="106"/>
        <v>141.64340237007548</v>
      </c>
      <c r="U260" s="2">
        <f t="shared" ref="U260:U323" si="117">P260/P259*U259</f>
        <v>94.117647058823565</v>
      </c>
      <c r="V260" s="2">
        <f t="shared" ref="V260:V323" si="118">Q260/Q259*V259</f>
        <v>146.26506024096403</v>
      </c>
      <c r="W260" s="27">
        <f t="shared" ref="W260:W323" si="119">(S260/R260-1)</f>
        <v>5.8940265968159267E-3</v>
      </c>
      <c r="X260" s="1">
        <f t="shared" si="107"/>
        <v>9.2598848424065728E-3</v>
      </c>
      <c r="Y260" s="1" t="e">
        <f>X260+#REF!*_xlfn.STDEV.S($W$2:$W$779)</f>
        <v>#REF!</v>
      </c>
      <c r="Z260" s="1" t="e">
        <f>X260-#REF!*_xlfn.STDEV.S($W$2:$W$779)</f>
        <v>#REF!</v>
      </c>
      <c r="AA260" s="2">
        <f t="shared" si="108"/>
        <v>82.818072587033953</v>
      </c>
      <c r="AB260" s="1">
        <f t="shared" si="109"/>
        <v>1.6723352415550781E-3</v>
      </c>
      <c r="AC260" s="1">
        <f t="shared" si="101"/>
        <v>-6.6250795337517688E-4</v>
      </c>
      <c r="AD260" s="1">
        <f t="shared" si="99"/>
        <v>2.3348431949302547E-3</v>
      </c>
      <c r="AE260" s="1">
        <f t="shared" si="102"/>
        <v>1.54982524116244E-3</v>
      </c>
      <c r="AF260" s="1" t="e">
        <f>AE260+#REF!*_xlfn.STDEV.S($AD$2:$AD$779)</f>
        <v>#REF!</v>
      </c>
      <c r="AG260" s="1" t="e">
        <f>AE260-#REF!*_xlfn.STDEV.S($AD$2:$AD$779)</f>
        <v>#REF!</v>
      </c>
      <c r="AH260" s="24">
        <f t="shared" si="96"/>
        <v>29.020000000000437</v>
      </c>
      <c r="AI260" s="24">
        <f t="shared" si="110"/>
        <v>-1.0099999999999909</v>
      </c>
      <c r="AJ260" s="1">
        <f t="shared" si="111"/>
        <v>2.3348431949302547E-3</v>
      </c>
      <c r="AK260" s="1">
        <f t="shared" si="112"/>
        <v>1.54982524116244E-3</v>
      </c>
      <c r="AL260" s="1" t="e">
        <f>$AK$2+#REF!*_xlfn.STDEV.S(ONE_LAST_QUOTE!$AJ$2:$AJ$779)</f>
        <v>#REF!</v>
      </c>
      <c r="AM260" s="1" t="e">
        <f>$AK$2-#REF!*_xlfn.STDEV.S(ONE_LAST_QUOTE!$AJ$2:$AJ$779)</f>
        <v>#REF!</v>
      </c>
      <c r="AN260" s="27">
        <f t="shared" si="113"/>
        <v>-28.732673267327424</v>
      </c>
      <c r="AO260" s="24">
        <f t="shared" si="114"/>
        <v>30.030000000000427</v>
      </c>
      <c r="AP260" s="27">
        <f t="shared" si="115"/>
        <v>-3.8484704370181109</v>
      </c>
      <c r="AQ260" s="27" t="e">
        <f>$AP$2+#REF!*_xlfn.STDEV.S(ONE_LAST_QUOTE!$AO$2:$AO$779)</f>
        <v>#REF!</v>
      </c>
      <c r="AR260" s="27" t="e">
        <f>$AP$2-#REF!*_xlfn.STDEV.S(ONE_LAST_QUOTE!$AO$2:$AO$779)</f>
        <v>#REF!</v>
      </c>
      <c r="AT260" s="24"/>
    </row>
    <row r="261" spans="1:46" x14ac:dyDescent="0.3">
      <c r="A261" s="5">
        <v>44455</v>
      </c>
      <c r="B261" s="25">
        <v>688.4</v>
      </c>
      <c r="C261" s="25">
        <v>687.86</v>
      </c>
      <c r="D261" s="25">
        <v>0</v>
      </c>
      <c r="E261" s="25">
        <f t="shared" si="103"/>
        <v>687.86</v>
      </c>
      <c r="F261" s="25">
        <f t="shared" si="100"/>
        <v>0.53999999999996362</v>
      </c>
      <c r="G261" s="25">
        <v>1381.5</v>
      </c>
      <c r="H261" s="25">
        <v>1519</v>
      </c>
      <c r="I261" s="26">
        <v>1519.66</v>
      </c>
      <c r="J261" s="27">
        <f t="shared" si="97"/>
        <v>-0.66000000000008185</v>
      </c>
      <c r="K261" s="25">
        <v>17247</v>
      </c>
      <c r="L261" s="25">
        <v>17278.7</v>
      </c>
      <c r="M261" s="25">
        <v>30.35</v>
      </c>
      <c r="N261" s="25">
        <f t="shared" si="98"/>
        <v>17248.350000000002</v>
      </c>
      <c r="O261" s="25">
        <f t="shared" si="104"/>
        <v>-1.3500000000021828</v>
      </c>
      <c r="P261" s="27">
        <v>27.751000000000001</v>
      </c>
      <c r="Q261" s="25">
        <v>600</v>
      </c>
      <c r="R261" s="2">
        <f t="shared" si="116"/>
        <v>140.09684113442452</v>
      </c>
      <c r="S261" s="2">
        <f t="shared" si="105"/>
        <v>140.24231582371115</v>
      </c>
      <c r="T261" s="2">
        <f t="shared" si="106"/>
        <v>140.28041243378811</v>
      </c>
      <c r="U261" s="2">
        <f t="shared" si="117"/>
        <v>94.413635899704047</v>
      </c>
      <c r="V261" s="2">
        <f t="shared" si="118"/>
        <v>144.57831325301223</v>
      </c>
      <c r="W261" s="27">
        <f t="shared" si="119"/>
        <v>1.0383866481831205E-3</v>
      </c>
      <c r="X261" s="1">
        <f t="shared" si="107"/>
        <v>9.2598848424065728E-3</v>
      </c>
      <c r="Y261" s="1" t="e">
        <f>X261+#REF!*_xlfn.STDEV.S($W$2:$W$779)</f>
        <v>#REF!</v>
      </c>
      <c r="Z261" s="1" t="e">
        <f>X261-#REF!*_xlfn.STDEV.S($W$2:$W$779)</f>
        <v>#REF!</v>
      </c>
      <c r="AA261" s="2">
        <f t="shared" si="108"/>
        <v>14.547468928662965</v>
      </c>
      <c r="AB261" s="1">
        <f t="shared" si="109"/>
        <v>-7.8268356103753842E-5</v>
      </c>
      <c r="AC261" s="1">
        <f t="shared" si="101"/>
        <v>-4.3430767408504656E-4</v>
      </c>
      <c r="AD261" s="1">
        <f t="shared" si="99"/>
        <v>3.5603931798129272E-4</v>
      </c>
      <c r="AE261" s="1">
        <f t="shared" si="102"/>
        <v>1.54982524116244E-3</v>
      </c>
      <c r="AF261" s="1" t="e">
        <f>AE261+#REF!*_xlfn.STDEV.S($AD$2:$AD$779)</f>
        <v>#REF!</v>
      </c>
      <c r="AG261" s="1" t="e">
        <f>AE261-#REF!*_xlfn.STDEV.S($AD$2:$AD$779)</f>
        <v>#REF!</v>
      </c>
      <c r="AH261" s="24">
        <f t="shared" si="96"/>
        <v>-1.3500000000021828</v>
      </c>
      <c r="AI261" s="24">
        <f t="shared" si="110"/>
        <v>-0.66000000000008185</v>
      </c>
      <c r="AJ261" s="1">
        <f t="shared" si="111"/>
        <v>3.5603931798129272E-4</v>
      </c>
      <c r="AK261" s="1">
        <f t="shared" si="112"/>
        <v>1.54982524116244E-3</v>
      </c>
      <c r="AL261" s="1" t="e">
        <f>$AK$2+#REF!*_xlfn.STDEV.S(ONE_LAST_QUOTE!$AJ$2:$AJ$779)</f>
        <v>#REF!</v>
      </c>
      <c r="AM261" s="1" t="e">
        <f>$AK$2-#REF!*_xlfn.STDEV.S(ONE_LAST_QUOTE!$AJ$2:$AJ$779)</f>
        <v>#REF!</v>
      </c>
      <c r="AN261" s="27">
        <f t="shared" si="113"/>
        <v>2.045454545457599</v>
      </c>
      <c r="AO261" s="24">
        <f t="shared" si="114"/>
        <v>-0.69000000000210093</v>
      </c>
      <c r="AP261" s="27">
        <f t="shared" si="115"/>
        <v>-3.8484704370181109</v>
      </c>
      <c r="AQ261" s="27" t="e">
        <f>$AP$2+#REF!*_xlfn.STDEV.S(ONE_LAST_QUOTE!$AO$2:$AO$779)</f>
        <v>#REF!</v>
      </c>
      <c r="AR261" s="27" t="e">
        <f>$AP$2-#REF!*_xlfn.STDEV.S(ONE_LAST_QUOTE!$AO$2:$AO$779)</f>
        <v>#REF!</v>
      </c>
      <c r="AT261" s="24"/>
    </row>
    <row r="262" spans="1:46" x14ac:dyDescent="0.3">
      <c r="A262" s="5">
        <v>44456</v>
      </c>
      <c r="B262" s="25">
        <v>688.8</v>
      </c>
      <c r="C262" s="25">
        <v>686.88</v>
      </c>
      <c r="D262" s="25">
        <v>0</v>
      </c>
      <c r="E262" s="25">
        <f t="shared" si="103"/>
        <v>686.88</v>
      </c>
      <c r="F262" s="25">
        <f t="shared" si="100"/>
        <v>1.9199999999999591</v>
      </c>
      <c r="G262" s="25">
        <v>1380.75</v>
      </c>
      <c r="H262" s="25">
        <v>1518.25</v>
      </c>
      <c r="I262" s="26">
        <v>1515.91</v>
      </c>
      <c r="J262" s="27">
        <f t="shared" si="97"/>
        <v>2.3399999999999181</v>
      </c>
      <c r="K262" s="25">
        <v>17294</v>
      </c>
      <c r="L262" s="25">
        <v>17276.79</v>
      </c>
      <c r="M262" s="25">
        <v>4.57</v>
      </c>
      <c r="N262" s="25">
        <f t="shared" si="98"/>
        <v>17272.22</v>
      </c>
      <c r="O262" s="25">
        <f t="shared" si="104"/>
        <v>21.779999999998836</v>
      </c>
      <c r="P262" s="27">
        <v>27.782</v>
      </c>
      <c r="Q262" s="25">
        <v>600</v>
      </c>
      <c r="R262" s="2">
        <f t="shared" si="116"/>
        <v>140.02766889554974</v>
      </c>
      <c r="S262" s="2">
        <f t="shared" si="105"/>
        <v>140.62449178728247</v>
      </c>
      <c r="T262" s="2">
        <f t="shared" si="106"/>
        <v>140.32380467660116</v>
      </c>
      <c r="U262" s="2">
        <f t="shared" si="117"/>
        <v>94.519103187833863</v>
      </c>
      <c r="V262" s="2">
        <f t="shared" si="118"/>
        <v>144.57831325301223</v>
      </c>
      <c r="W262" s="27">
        <f t="shared" si="119"/>
        <v>4.2621782997609436E-3</v>
      </c>
      <c r="X262" s="1">
        <f t="shared" si="107"/>
        <v>9.2598848424065728E-3</v>
      </c>
      <c r="Y262" s="1" t="e">
        <f>X262+#REF!*_xlfn.STDEV.S($W$2:$W$779)</f>
        <v>#REF!</v>
      </c>
      <c r="Z262" s="1" t="e">
        <f>X262-#REF!*_xlfn.STDEV.S($W$2:$W$779)</f>
        <v>#REF!</v>
      </c>
      <c r="AA262" s="2">
        <f t="shared" si="108"/>
        <v>59.682289173272807</v>
      </c>
      <c r="AB262" s="1">
        <f t="shared" si="109"/>
        <v>1.2609844015418305E-3</v>
      </c>
      <c r="AC262" s="1">
        <f t="shared" si="101"/>
        <v>1.5436272601934929E-3</v>
      </c>
      <c r="AD262" s="1">
        <f t="shared" si="99"/>
        <v>-2.8264285865166241E-4</v>
      </c>
      <c r="AE262" s="1">
        <f t="shared" si="102"/>
        <v>1.54982524116244E-3</v>
      </c>
      <c r="AF262" s="1" t="e">
        <f>AE262+#REF!*_xlfn.STDEV.S($AD$2:$AD$779)</f>
        <v>#REF!</v>
      </c>
      <c r="AG262" s="1" t="e">
        <f>AE262-#REF!*_xlfn.STDEV.S($AD$2:$AD$779)</f>
        <v>#REF!</v>
      </c>
      <c r="AH262" s="24">
        <f t="shared" si="96"/>
        <v>21.779999999998836</v>
      </c>
      <c r="AI262" s="24">
        <f t="shared" si="110"/>
        <v>2.3399999999999181</v>
      </c>
      <c r="AJ262" s="1">
        <f t="shared" si="111"/>
        <v>-2.8264285865166241E-4</v>
      </c>
      <c r="AK262" s="1">
        <f t="shared" si="112"/>
        <v>1.54982524116244E-3</v>
      </c>
      <c r="AL262" s="1" t="e">
        <f>$AK$2+#REF!*_xlfn.STDEV.S(ONE_LAST_QUOTE!$AJ$2:$AJ$779)</f>
        <v>#REF!</v>
      </c>
      <c r="AM262" s="1" t="e">
        <f>$AK$2-#REF!*_xlfn.STDEV.S(ONE_LAST_QUOTE!$AJ$2:$AJ$779)</f>
        <v>#REF!</v>
      </c>
      <c r="AN262" s="27">
        <f t="shared" si="113"/>
        <v>9.3076923076921361</v>
      </c>
      <c r="AO262" s="24">
        <f t="shared" si="114"/>
        <v>19.439999999998918</v>
      </c>
      <c r="AP262" s="27">
        <f t="shared" si="115"/>
        <v>-3.8484704370181109</v>
      </c>
      <c r="AQ262" s="27" t="e">
        <f>$AP$2+#REF!*_xlfn.STDEV.S(ONE_LAST_QUOTE!$AO$2:$AO$779)</f>
        <v>#REF!</v>
      </c>
      <c r="AR262" s="27" t="e">
        <f>$AP$2-#REF!*_xlfn.STDEV.S(ONE_LAST_QUOTE!$AO$2:$AO$779)</f>
        <v>#REF!</v>
      </c>
      <c r="AT262" s="24"/>
    </row>
    <row r="263" spans="1:46" x14ac:dyDescent="0.3">
      <c r="A263" s="5">
        <v>44462</v>
      </c>
      <c r="B263" s="25">
        <v>679.5</v>
      </c>
      <c r="C263" s="25">
        <v>677.52</v>
      </c>
      <c r="D263" s="25">
        <v>0</v>
      </c>
      <c r="E263" s="25">
        <f t="shared" si="103"/>
        <v>677.52</v>
      </c>
      <c r="F263" s="25">
        <f t="shared" si="100"/>
        <v>1.9800000000000182</v>
      </c>
      <c r="G263" s="25">
        <v>1366</v>
      </c>
      <c r="H263" s="25">
        <v>1503.5</v>
      </c>
      <c r="I263" s="26">
        <v>1500.28</v>
      </c>
      <c r="J263" s="27">
        <f t="shared" si="97"/>
        <v>3.2200000000000273</v>
      </c>
      <c r="K263" s="25">
        <v>17080</v>
      </c>
      <c r="L263" s="25">
        <v>17078.22</v>
      </c>
      <c r="M263" s="25">
        <v>3.6100000000000003</v>
      </c>
      <c r="N263" s="25">
        <f t="shared" si="98"/>
        <v>17074.61</v>
      </c>
      <c r="O263" s="25">
        <f t="shared" si="104"/>
        <v>5.3899999999994179</v>
      </c>
      <c r="P263" s="27">
        <v>27.75</v>
      </c>
      <c r="Q263" s="25">
        <v>588</v>
      </c>
      <c r="R263" s="2">
        <f t="shared" si="116"/>
        <v>138.66728153101204</v>
      </c>
      <c r="S263" s="2">
        <f t="shared" si="105"/>
        <v>138.88437144251094</v>
      </c>
      <c r="T263" s="2">
        <f t="shared" si="106"/>
        <v>138.72581615775036</v>
      </c>
      <c r="U263" s="2">
        <f t="shared" si="117"/>
        <v>94.410233729119199</v>
      </c>
      <c r="V263" s="2">
        <f t="shared" si="118"/>
        <v>141.68674698795198</v>
      </c>
      <c r="W263" s="27">
        <f t="shared" si="119"/>
        <v>1.5655453045739787E-3</v>
      </c>
      <c r="X263" s="1">
        <f t="shared" si="107"/>
        <v>9.2598848424065728E-3</v>
      </c>
      <c r="Y263" s="1" t="e">
        <f>X263+#REF!*_xlfn.STDEV.S($W$2:$W$779)</f>
        <v>#REF!</v>
      </c>
      <c r="Z263" s="1" t="e">
        <f>X263-#REF!*_xlfn.STDEV.S($W$2:$W$779)</f>
        <v>#REF!</v>
      </c>
      <c r="AA263" s="2">
        <f t="shared" si="108"/>
        <v>21.708991149890267</v>
      </c>
      <c r="AB263" s="1">
        <f t="shared" si="109"/>
        <v>3.156733887332957E-4</v>
      </c>
      <c r="AC263" s="1">
        <f t="shared" si="101"/>
        <v>2.1462660303410213E-3</v>
      </c>
      <c r="AD263" s="1">
        <f t="shared" si="99"/>
        <v>-1.8305926416077255E-3</v>
      </c>
      <c r="AE263" s="1">
        <f t="shared" si="102"/>
        <v>1.54982524116244E-3</v>
      </c>
      <c r="AF263" s="1" t="e">
        <f>AE263+#REF!*_xlfn.STDEV.S($AD$2:$AD$779)</f>
        <v>#REF!</v>
      </c>
      <c r="AG263" s="1" t="e">
        <f>AE263-#REF!*_xlfn.STDEV.S($AD$2:$AD$779)</f>
        <v>#REF!</v>
      </c>
      <c r="AH263" s="24">
        <f t="shared" si="96"/>
        <v>5.3899999999994179</v>
      </c>
      <c r="AI263" s="24">
        <f t="shared" si="110"/>
        <v>3.2200000000000273</v>
      </c>
      <c r="AJ263" s="1">
        <f t="shared" si="111"/>
        <v>-1.8305926416077255E-3</v>
      </c>
      <c r="AK263" s="1">
        <f t="shared" si="112"/>
        <v>1.54982524116244E-3</v>
      </c>
      <c r="AL263" s="1" t="e">
        <f>$AK$2+#REF!*_xlfn.STDEV.S(ONE_LAST_QUOTE!$AJ$2:$AJ$779)</f>
        <v>#REF!</v>
      </c>
      <c r="AM263" s="1" t="e">
        <f>$AK$2-#REF!*_xlfn.STDEV.S(ONE_LAST_QUOTE!$AJ$2:$AJ$779)</f>
        <v>#REF!</v>
      </c>
      <c r="AN263" s="27">
        <f t="shared" si="113"/>
        <v>1.673913043478066</v>
      </c>
      <c r="AO263" s="24">
        <f t="shared" si="114"/>
        <v>2.1699999999993906</v>
      </c>
      <c r="AP263" s="27">
        <f t="shared" si="115"/>
        <v>-3.8484704370181109</v>
      </c>
      <c r="AQ263" s="27" t="e">
        <f>$AP$2+#REF!*_xlfn.STDEV.S(ONE_LAST_QUOTE!$AO$2:$AO$779)</f>
        <v>#REF!</v>
      </c>
      <c r="AR263" s="27" t="e">
        <f>$AP$2-#REF!*_xlfn.STDEV.S(ONE_LAST_QUOTE!$AO$2:$AO$779)</f>
        <v>#REF!</v>
      </c>
      <c r="AT263" s="24"/>
    </row>
    <row r="264" spans="1:46" x14ac:dyDescent="0.3">
      <c r="A264" s="5">
        <v>44463</v>
      </c>
      <c r="B264" s="25">
        <v>684.2</v>
      </c>
      <c r="C264" s="25">
        <v>685.64</v>
      </c>
      <c r="D264" s="25">
        <v>0</v>
      </c>
      <c r="E264" s="25">
        <f t="shared" si="103"/>
        <v>685.64</v>
      </c>
      <c r="F264" s="25">
        <f t="shared" si="100"/>
        <v>-1.4399999999999409</v>
      </c>
      <c r="G264" s="25">
        <v>1378</v>
      </c>
      <c r="H264" s="25">
        <v>1515.5</v>
      </c>
      <c r="I264" s="26">
        <v>1515.46</v>
      </c>
      <c r="J264" s="27">
        <f t="shared" si="97"/>
        <v>3.999999999996362E-2</v>
      </c>
      <c r="K264" s="25">
        <v>17248</v>
      </c>
      <c r="L264" s="25">
        <v>17260.189999999999</v>
      </c>
      <c r="M264" s="25">
        <v>3.2600000000000002</v>
      </c>
      <c r="N264" s="25">
        <f t="shared" si="98"/>
        <v>17256.93</v>
      </c>
      <c r="O264" s="25">
        <f t="shared" si="104"/>
        <v>-8.930000000000291</v>
      </c>
      <c r="P264" s="27">
        <v>27.734999999999999</v>
      </c>
      <c r="Q264" s="25">
        <v>598</v>
      </c>
      <c r="R264" s="2">
        <f t="shared" si="116"/>
        <v>139.77403735300882</v>
      </c>
      <c r="S264" s="2">
        <f t="shared" si="105"/>
        <v>140.25044722719139</v>
      </c>
      <c r="T264" s="2">
        <f t="shared" si="106"/>
        <v>139.84501389398969</v>
      </c>
      <c r="U264" s="2">
        <f t="shared" si="117"/>
        <v>94.359201170346708</v>
      </c>
      <c r="V264" s="2">
        <f t="shared" si="118"/>
        <v>144.09638554216883</v>
      </c>
      <c r="W264" s="27">
        <f t="shared" si="119"/>
        <v>3.408428941487518E-3</v>
      </c>
      <c r="X264" s="1">
        <f t="shared" si="107"/>
        <v>9.2598848424065728E-3</v>
      </c>
      <c r="Y264" s="1" t="e">
        <f>X264+#REF!*_xlfn.STDEV.S($W$2:$W$779)</f>
        <v>#REF!</v>
      </c>
      <c r="Z264" s="1" t="e">
        <f>X264-#REF!*_xlfn.STDEV.S($W$2:$W$779)</f>
        <v>#REF!</v>
      </c>
      <c r="AA264" s="2">
        <f t="shared" si="108"/>
        <v>47.640987418256486</v>
      </c>
      <c r="AB264" s="1">
        <f t="shared" si="109"/>
        <v>-5.1747327015872987E-4</v>
      </c>
      <c r="AC264" s="1">
        <f t="shared" si="101"/>
        <v>2.6394626054111372E-5</v>
      </c>
      <c r="AD264" s="1">
        <f t="shared" si="99"/>
        <v>-5.4386789621284121E-4</v>
      </c>
      <c r="AE264" s="1">
        <f t="shared" si="102"/>
        <v>1.54982524116244E-3</v>
      </c>
      <c r="AF264" s="1" t="e">
        <f>AE264+#REF!*_xlfn.STDEV.S($AD$2:$AD$779)</f>
        <v>#REF!</v>
      </c>
      <c r="AG264" s="1" t="e">
        <f>AE264-#REF!*_xlfn.STDEV.S($AD$2:$AD$779)</f>
        <v>#REF!</v>
      </c>
      <c r="AH264" s="24">
        <f t="shared" si="96"/>
        <v>-8.930000000000291</v>
      </c>
      <c r="AI264" s="24">
        <f t="shared" si="110"/>
        <v>3.999999999996362E-2</v>
      </c>
      <c r="AJ264" s="1">
        <f t="shared" si="111"/>
        <v>-5.4386789621284121E-4</v>
      </c>
      <c r="AK264" s="1">
        <f t="shared" si="112"/>
        <v>1.54982524116244E-3</v>
      </c>
      <c r="AL264" s="1" t="e">
        <f>$AK$2+#REF!*_xlfn.STDEV.S(ONE_LAST_QUOTE!$AJ$2:$AJ$779)</f>
        <v>#REF!</v>
      </c>
      <c r="AM264" s="1" t="e">
        <f>$AK$2-#REF!*_xlfn.STDEV.S(ONE_LAST_QUOTE!$AJ$2:$AJ$779)</f>
        <v>#REF!</v>
      </c>
      <c r="AN264" s="27">
        <f t="shared" si="113"/>
        <v>-223.25000000021032</v>
      </c>
      <c r="AO264" s="24">
        <f t="shared" si="114"/>
        <v>-8.9700000000002547</v>
      </c>
      <c r="AP264" s="27">
        <f t="shared" si="115"/>
        <v>-3.8484704370181109</v>
      </c>
      <c r="AQ264" s="27" t="e">
        <f>$AP$2+#REF!*_xlfn.STDEV.S(ONE_LAST_QUOTE!$AO$2:$AO$779)</f>
        <v>#REF!</v>
      </c>
      <c r="AR264" s="27" t="e">
        <f>$AP$2-#REF!*_xlfn.STDEV.S(ONE_LAST_QUOTE!$AO$2:$AO$779)</f>
        <v>#REF!</v>
      </c>
      <c r="AT264" s="24"/>
    </row>
    <row r="265" spans="1:46" x14ac:dyDescent="0.3">
      <c r="A265" s="5">
        <v>44466</v>
      </c>
      <c r="B265" s="25">
        <v>686.8</v>
      </c>
      <c r="C265" s="25">
        <v>688.5</v>
      </c>
      <c r="D265" s="25">
        <v>0</v>
      </c>
      <c r="E265" s="25">
        <f t="shared" si="103"/>
        <v>688.5</v>
      </c>
      <c r="F265" s="25">
        <f t="shared" si="100"/>
        <v>-1.7000000000000455</v>
      </c>
      <c r="G265" s="25">
        <v>1380.25</v>
      </c>
      <c r="H265" s="25">
        <v>1518</v>
      </c>
      <c r="I265" s="26">
        <v>1520.11</v>
      </c>
      <c r="J265" s="27">
        <f t="shared" si="97"/>
        <v>-2.1099999999999</v>
      </c>
      <c r="K265" s="25">
        <v>17292</v>
      </c>
      <c r="L265" s="25">
        <v>17313.77</v>
      </c>
      <c r="M265" s="25">
        <v>2.3200000000000003</v>
      </c>
      <c r="N265" s="25">
        <f t="shared" si="98"/>
        <v>17311.45</v>
      </c>
      <c r="O265" s="25">
        <f t="shared" si="104"/>
        <v>-19.450000000000728</v>
      </c>
      <c r="P265" s="27">
        <v>27.716000000000001</v>
      </c>
      <c r="Q265" s="25">
        <v>602</v>
      </c>
      <c r="R265" s="2">
        <f t="shared" si="116"/>
        <v>140.00461148259149</v>
      </c>
      <c r="S265" s="2">
        <f t="shared" si="105"/>
        <v>140.608228980322</v>
      </c>
      <c r="T265" s="2">
        <f t="shared" si="106"/>
        <v>140.78340712603776</v>
      </c>
      <c r="U265" s="2">
        <f t="shared" si="117"/>
        <v>94.294559929234893</v>
      </c>
      <c r="V265" s="2">
        <f t="shared" si="118"/>
        <v>145.06024096385559</v>
      </c>
      <c r="W265" s="27">
        <f t="shared" si="119"/>
        <v>4.3114115409375042E-3</v>
      </c>
      <c r="X265" s="1">
        <f t="shared" si="107"/>
        <v>9.2598848424065728E-3</v>
      </c>
      <c r="Y265" s="1" t="e">
        <f>X265+#REF!*_xlfn.STDEV.S($W$2:$W$779)</f>
        <v>#REF!</v>
      </c>
      <c r="Z265" s="1" t="e">
        <f>X265-#REF!*_xlfn.STDEV.S($W$2:$W$779)</f>
        <v>#REF!</v>
      </c>
      <c r="AA265" s="2">
        <f t="shared" si="108"/>
        <v>60.361749773051088</v>
      </c>
      <c r="AB265" s="1">
        <f t="shared" si="109"/>
        <v>-1.123533846096123E-3</v>
      </c>
      <c r="AC265" s="1">
        <f t="shared" si="101"/>
        <v>-1.3880574432112809E-3</v>
      </c>
      <c r="AD265" s="1">
        <f t="shared" si="99"/>
        <v>2.645235971151579E-4</v>
      </c>
      <c r="AE265" s="1">
        <f t="shared" si="102"/>
        <v>1.54982524116244E-3</v>
      </c>
      <c r="AF265" s="1" t="e">
        <f>AE265+#REF!*_xlfn.STDEV.S($AD$2:$AD$779)</f>
        <v>#REF!</v>
      </c>
      <c r="AG265" s="1" t="e">
        <f>AE265-#REF!*_xlfn.STDEV.S($AD$2:$AD$779)</f>
        <v>#REF!</v>
      </c>
      <c r="AH265" s="24">
        <f t="shared" si="96"/>
        <v>-19.450000000000728</v>
      </c>
      <c r="AI265" s="24">
        <f t="shared" si="110"/>
        <v>-2.1099999999999</v>
      </c>
      <c r="AJ265" s="1">
        <f t="shared" si="111"/>
        <v>2.645235971151579E-4</v>
      </c>
      <c r="AK265" s="1">
        <f t="shared" si="112"/>
        <v>1.54982524116244E-3</v>
      </c>
      <c r="AL265" s="1" t="e">
        <f>$AK$2+#REF!*_xlfn.STDEV.S(ONE_LAST_QUOTE!$AJ$2:$AJ$779)</f>
        <v>#REF!</v>
      </c>
      <c r="AM265" s="1" t="e">
        <f>$AK$2-#REF!*_xlfn.STDEV.S(ONE_LAST_QUOTE!$AJ$2:$AJ$779)</f>
        <v>#REF!</v>
      </c>
      <c r="AN265" s="27">
        <f t="shared" si="113"/>
        <v>9.2180094786737676</v>
      </c>
      <c r="AO265" s="24">
        <f t="shared" si="114"/>
        <v>-17.340000000000828</v>
      </c>
      <c r="AP265" s="27">
        <f t="shared" si="115"/>
        <v>-3.8484704370181109</v>
      </c>
      <c r="AQ265" s="27" t="e">
        <f>$AP$2+#REF!*_xlfn.STDEV.S(ONE_LAST_QUOTE!$AO$2:$AO$779)</f>
        <v>#REF!</v>
      </c>
      <c r="AR265" s="27" t="e">
        <f>$AP$2-#REF!*_xlfn.STDEV.S(ONE_LAST_QUOTE!$AO$2:$AO$779)</f>
        <v>#REF!</v>
      </c>
      <c r="AT265" s="24"/>
    </row>
    <row r="266" spans="1:46" x14ac:dyDescent="0.3">
      <c r="A266" s="5">
        <v>44467</v>
      </c>
      <c r="B266" s="25">
        <v>680</v>
      </c>
      <c r="C266" s="25">
        <v>681.96</v>
      </c>
      <c r="D266" s="25">
        <v>0</v>
      </c>
      <c r="E266" s="25">
        <f t="shared" si="103"/>
        <v>681.96</v>
      </c>
      <c r="F266" s="25">
        <f t="shared" si="100"/>
        <v>-1.9600000000000364</v>
      </c>
      <c r="G266" s="25">
        <v>1370.25</v>
      </c>
      <c r="H266" s="25">
        <v>1507.5</v>
      </c>
      <c r="I266" s="26">
        <v>1507.65</v>
      </c>
      <c r="J266" s="27">
        <f t="shared" si="97"/>
        <v>-0.15000000000009095</v>
      </c>
      <c r="K266" s="25">
        <v>17170</v>
      </c>
      <c r="L266" s="25">
        <v>17181.439999999999</v>
      </c>
      <c r="M266" s="25">
        <v>2.3200000000000003</v>
      </c>
      <c r="N266" s="25">
        <f t="shared" si="98"/>
        <v>17179.12</v>
      </c>
      <c r="O266" s="25">
        <f t="shared" si="104"/>
        <v>-9.1199999999989814</v>
      </c>
      <c r="P266" s="27">
        <v>27.780999999999999</v>
      </c>
      <c r="Q266" s="25">
        <v>594</v>
      </c>
      <c r="R266" s="2">
        <f t="shared" si="116"/>
        <v>139.03620013834433</v>
      </c>
      <c r="S266" s="2">
        <f t="shared" si="105"/>
        <v>139.61619775573263</v>
      </c>
      <c r="T266" s="2">
        <f t="shared" si="106"/>
        <v>139.21606829734853</v>
      </c>
      <c r="U266" s="2">
        <f t="shared" si="117"/>
        <v>94.515701017249043</v>
      </c>
      <c r="V266" s="2">
        <f t="shared" si="118"/>
        <v>143.1325301204821</v>
      </c>
      <c r="W266" s="27">
        <f t="shared" si="119"/>
        <v>4.1715583194246175E-3</v>
      </c>
      <c r="X266" s="1">
        <f t="shared" si="107"/>
        <v>9.2598848424065728E-3</v>
      </c>
      <c r="Y266" s="1" t="e">
        <f>X266+#REF!*_xlfn.STDEV.S($W$2:$W$779)</f>
        <v>#REF!</v>
      </c>
      <c r="Z266" s="1" t="e">
        <f>X266-#REF!*_xlfn.STDEV.S($W$2:$W$779)</f>
        <v>#REF!</v>
      </c>
      <c r="AA266" s="2">
        <f t="shared" si="108"/>
        <v>57.999761738830102</v>
      </c>
      <c r="AB266" s="1">
        <f t="shared" si="109"/>
        <v>-5.3087701814755249E-4</v>
      </c>
      <c r="AC266" s="1">
        <f t="shared" si="101"/>
        <v>-9.949258780226906E-5</v>
      </c>
      <c r="AD266" s="1">
        <f t="shared" si="99"/>
        <v>-4.3138443034528343E-4</v>
      </c>
      <c r="AE266" s="1">
        <f t="shared" si="102"/>
        <v>1.54982524116244E-3</v>
      </c>
      <c r="AF266" s="1" t="e">
        <f>AE266+#REF!*_xlfn.STDEV.S($AD$2:$AD$779)</f>
        <v>#REF!</v>
      </c>
      <c r="AG266" s="1" t="e">
        <f>AE266-#REF!*_xlfn.STDEV.S($AD$2:$AD$779)</f>
        <v>#REF!</v>
      </c>
      <c r="AH266" s="24">
        <f t="shared" si="96"/>
        <v>-9.1199999999989814</v>
      </c>
      <c r="AI266" s="24">
        <f t="shared" si="110"/>
        <v>-0.15000000000009095</v>
      </c>
      <c r="AJ266" s="1">
        <f t="shared" si="111"/>
        <v>-4.3138443034528343E-4</v>
      </c>
      <c r="AK266" s="1">
        <f t="shared" si="112"/>
        <v>1.54982524116244E-3</v>
      </c>
      <c r="AL266" s="1" t="e">
        <f>$AK$2+#REF!*_xlfn.STDEV.S(ONE_LAST_QUOTE!$AJ$2:$AJ$779)</f>
        <v>#REF!</v>
      </c>
      <c r="AM266" s="1" t="e">
        <f>$AK$2-#REF!*_xlfn.STDEV.S(ONE_LAST_QUOTE!$AJ$2:$AJ$779)</f>
        <v>#REF!</v>
      </c>
      <c r="AN266" s="27">
        <f t="shared" si="113"/>
        <v>60.799999999956341</v>
      </c>
      <c r="AO266" s="24">
        <f t="shared" si="114"/>
        <v>-8.9699999999988904</v>
      </c>
      <c r="AP266" s="27">
        <f t="shared" si="115"/>
        <v>-3.8484704370181109</v>
      </c>
      <c r="AQ266" s="27" t="e">
        <f>$AP$2+#REF!*_xlfn.STDEV.S(ONE_LAST_QUOTE!$AO$2:$AO$779)</f>
        <v>#REF!</v>
      </c>
      <c r="AR266" s="27" t="e">
        <f>$AP$2-#REF!*_xlfn.STDEV.S(ONE_LAST_QUOTE!$AO$2:$AO$779)</f>
        <v>#REF!</v>
      </c>
      <c r="AT266" s="24"/>
    </row>
    <row r="267" spans="1:46" x14ac:dyDescent="0.3">
      <c r="A267" s="5">
        <v>44468</v>
      </c>
      <c r="B267" s="25">
        <v>666.3</v>
      </c>
      <c r="C267" s="25">
        <v>667.38</v>
      </c>
      <c r="D267" s="25">
        <v>0</v>
      </c>
      <c r="E267" s="25">
        <f t="shared" si="103"/>
        <v>667.38</v>
      </c>
      <c r="F267" s="25">
        <f t="shared" si="100"/>
        <v>-1.0800000000000409</v>
      </c>
      <c r="G267" s="25">
        <v>1337.25</v>
      </c>
      <c r="H267" s="25">
        <v>1476.5</v>
      </c>
      <c r="I267" s="26">
        <v>1477.23</v>
      </c>
      <c r="J267" s="27">
        <f t="shared" si="97"/>
        <v>-0.73000000000001819</v>
      </c>
      <c r="K267" s="25">
        <v>16818</v>
      </c>
      <c r="L267" s="25">
        <v>16855.46</v>
      </c>
      <c r="M267" s="25">
        <v>2.3100000000000005</v>
      </c>
      <c r="N267" s="25">
        <f t="shared" si="98"/>
        <v>16853.149999999998</v>
      </c>
      <c r="O267" s="25">
        <f t="shared" si="104"/>
        <v>-35.149999999997817</v>
      </c>
      <c r="P267" s="27">
        <v>27.86</v>
      </c>
      <c r="Q267" s="25">
        <v>580</v>
      </c>
      <c r="R267" s="2">
        <f t="shared" si="116"/>
        <v>136.17708093151933</v>
      </c>
      <c r="S267" s="2">
        <f t="shared" si="105"/>
        <v>136.75394373068789</v>
      </c>
      <c r="T267" s="2">
        <f t="shared" si="106"/>
        <v>136.80334200683035</v>
      </c>
      <c r="U267" s="2">
        <f t="shared" si="117"/>
        <v>94.784472493450863</v>
      </c>
      <c r="V267" s="2">
        <f t="shared" si="118"/>
        <v>139.75903614457849</v>
      </c>
      <c r="W267" s="27">
        <f t="shared" si="119"/>
        <v>4.2361225194615937E-3</v>
      </c>
      <c r="X267" s="1">
        <f t="shared" si="107"/>
        <v>9.2598848424065728E-3</v>
      </c>
      <c r="Y267" s="1" t="e">
        <f>X267+#REF!*_xlfn.STDEV.S($W$2:$W$779)</f>
        <v>#REF!</v>
      </c>
      <c r="Z267" s="1" t="e">
        <f>X267-#REF!*_xlfn.STDEV.S($W$2:$W$779)</f>
        <v>#REF!</v>
      </c>
      <c r="AA267" s="2">
        <f t="shared" si="108"/>
        <v>57.68627991685662</v>
      </c>
      <c r="AB267" s="1">
        <f t="shared" si="109"/>
        <v>-2.0856635109755637E-3</v>
      </c>
      <c r="AC267" s="1">
        <f t="shared" si="101"/>
        <v>-4.9416813901695617E-4</v>
      </c>
      <c r="AD267" s="1">
        <f t="shared" si="99"/>
        <v>-1.5914953719586076E-3</v>
      </c>
      <c r="AE267" s="1">
        <f t="shared" si="102"/>
        <v>1.54982524116244E-3</v>
      </c>
      <c r="AF267" s="1" t="e">
        <f>AE267+#REF!*_xlfn.STDEV.S($AD$2:$AD$779)</f>
        <v>#REF!</v>
      </c>
      <c r="AG267" s="1" t="e">
        <f>AE267-#REF!*_xlfn.STDEV.S($AD$2:$AD$779)</f>
        <v>#REF!</v>
      </c>
      <c r="AH267" s="24">
        <f t="shared" si="96"/>
        <v>-35.149999999997817</v>
      </c>
      <c r="AI267" s="24">
        <f t="shared" si="110"/>
        <v>-0.73000000000001819</v>
      </c>
      <c r="AJ267" s="1">
        <f t="shared" si="111"/>
        <v>-1.5914953719586076E-3</v>
      </c>
      <c r="AK267" s="1">
        <f t="shared" si="112"/>
        <v>1.54982524116244E-3</v>
      </c>
      <c r="AL267" s="1" t="e">
        <f>$AK$2+#REF!*_xlfn.STDEV.S(ONE_LAST_QUOTE!$AJ$2:$AJ$779)</f>
        <v>#REF!</v>
      </c>
      <c r="AM267" s="1" t="e">
        <f>$AK$2-#REF!*_xlfn.STDEV.S(ONE_LAST_QUOTE!$AJ$2:$AJ$779)</f>
        <v>#REF!</v>
      </c>
      <c r="AN267" s="27">
        <f t="shared" si="113"/>
        <v>48.15068493150266</v>
      </c>
      <c r="AO267" s="24">
        <f t="shared" si="114"/>
        <v>-34.419999999997799</v>
      </c>
      <c r="AP267" s="27">
        <f t="shared" si="115"/>
        <v>-3.8484704370181109</v>
      </c>
      <c r="AQ267" s="27" t="e">
        <f>$AP$2+#REF!*_xlfn.STDEV.S(ONE_LAST_QUOTE!$AO$2:$AO$779)</f>
        <v>#REF!</v>
      </c>
      <c r="AR267" s="27" t="e">
        <f>$AP$2-#REF!*_xlfn.STDEV.S(ONE_LAST_QUOTE!$AO$2:$AO$779)</f>
        <v>#REF!</v>
      </c>
      <c r="AT267" s="24"/>
    </row>
    <row r="268" spans="1:46" x14ac:dyDescent="0.3">
      <c r="A268" s="5">
        <v>44469</v>
      </c>
      <c r="B268" s="25">
        <v>667.6</v>
      </c>
      <c r="C268" s="25">
        <v>669.01</v>
      </c>
      <c r="D268" s="25">
        <v>0</v>
      </c>
      <c r="E268" s="25">
        <f t="shared" si="103"/>
        <v>669.01</v>
      </c>
      <c r="F268" s="25">
        <f t="shared" si="100"/>
        <v>-1.4099999999999682</v>
      </c>
      <c r="G268" s="25">
        <v>1345</v>
      </c>
      <c r="H268" s="25">
        <v>1479</v>
      </c>
      <c r="I268" s="26">
        <v>1483.43</v>
      </c>
      <c r="J268" s="27">
        <f t="shared" si="97"/>
        <v>-4.4300000000000637</v>
      </c>
      <c r="K268" s="25">
        <v>16919</v>
      </c>
      <c r="L268" s="25">
        <v>16934.77</v>
      </c>
      <c r="M268" s="25">
        <v>1.9600000000000004</v>
      </c>
      <c r="N268" s="25">
        <f t="shared" si="98"/>
        <v>16932.810000000001</v>
      </c>
      <c r="O268" s="25">
        <f t="shared" si="104"/>
        <v>-13.81000000000131</v>
      </c>
      <c r="P268" s="27">
        <v>27.81</v>
      </c>
      <c r="Q268" s="25">
        <v>580</v>
      </c>
      <c r="R268" s="2">
        <f t="shared" si="116"/>
        <v>136.40765506110199</v>
      </c>
      <c r="S268" s="2">
        <f t="shared" si="105"/>
        <v>137.57521548219222</v>
      </c>
      <c r="T268" s="2">
        <f t="shared" si="106"/>
        <v>137.02076067027951</v>
      </c>
      <c r="U268" s="2">
        <f t="shared" si="117"/>
        <v>94.614363964209204</v>
      </c>
      <c r="V268" s="2">
        <f t="shared" si="118"/>
        <v>139.75903614457849</v>
      </c>
      <c r="W268" s="27">
        <f t="shared" si="119"/>
        <v>8.559346765159459E-3</v>
      </c>
      <c r="X268" s="1">
        <f t="shared" si="107"/>
        <v>9.2598848424065728E-3</v>
      </c>
      <c r="Y268" s="1" t="e">
        <f>X268+#REF!*_xlfn.STDEV.S($W$2:$W$779)</f>
        <v>#REF!</v>
      </c>
      <c r="Z268" s="1" t="e">
        <f>X268-#REF!*_xlfn.STDEV.S($W$2:$W$779)</f>
        <v>#REF!</v>
      </c>
      <c r="AA268" s="2">
        <f t="shared" si="108"/>
        <v>116.75604210902293</v>
      </c>
      <c r="AB268" s="1">
        <f t="shared" si="109"/>
        <v>-8.1557638690809783E-4</v>
      </c>
      <c r="AC268" s="1">
        <f t="shared" si="101"/>
        <v>-2.9863222396743112E-3</v>
      </c>
      <c r="AD268" s="1">
        <f t="shared" si="99"/>
        <v>2.1707458527662135E-3</v>
      </c>
      <c r="AE268" s="1">
        <f t="shared" si="102"/>
        <v>1.54982524116244E-3</v>
      </c>
      <c r="AF268" s="1" t="e">
        <f>AE268+#REF!*_xlfn.STDEV.S($AD$2:$AD$779)</f>
        <v>#REF!</v>
      </c>
      <c r="AG268" s="1" t="e">
        <f>AE268-#REF!*_xlfn.STDEV.S($AD$2:$AD$779)</f>
        <v>#REF!</v>
      </c>
      <c r="AH268" s="24">
        <f t="shared" si="96"/>
        <v>-13.81000000000131</v>
      </c>
      <c r="AI268" s="24">
        <f t="shared" si="110"/>
        <v>-4.4300000000000637</v>
      </c>
      <c r="AJ268" s="1">
        <f t="shared" si="111"/>
        <v>2.1707458527662135E-3</v>
      </c>
      <c r="AK268" s="1">
        <f t="shared" si="112"/>
        <v>1.54982524116244E-3</v>
      </c>
      <c r="AL268" s="1" t="e">
        <f>$AK$2+#REF!*_xlfn.STDEV.S(ONE_LAST_QUOTE!$AJ$2:$AJ$779)</f>
        <v>#REF!</v>
      </c>
      <c r="AM268" s="1" t="e">
        <f>$AK$2-#REF!*_xlfn.STDEV.S(ONE_LAST_QUOTE!$AJ$2:$AJ$779)</f>
        <v>#REF!</v>
      </c>
      <c r="AN268" s="27">
        <f t="shared" si="113"/>
        <v>3.1173814898422374</v>
      </c>
      <c r="AO268" s="24">
        <f t="shared" si="114"/>
        <v>-9.380000000001246</v>
      </c>
      <c r="AP268" s="27">
        <f t="shared" si="115"/>
        <v>-3.8484704370181109</v>
      </c>
      <c r="AQ268" s="27" t="e">
        <f>$AP$2+#REF!*_xlfn.STDEV.S(ONE_LAST_QUOTE!$AO$2:$AO$779)</f>
        <v>#REF!</v>
      </c>
      <c r="AR268" s="27" t="e">
        <f>$AP$2-#REF!*_xlfn.STDEV.S(ONE_LAST_QUOTE!$AO$2:$AO$779)</f>
        <v>#REF!</v>
      </c>
      <c r="AT268" s="24"/>
    </row>
    <row r="269" spans="1:46" x14ac:dyDescent="0.3">
      <c r="A269" s="5">
        <v>44473</v>
      </c>
      <c r="B269" s="25">
        <v>650.29999999999995</v>
      </c>
      <c r="C269" s="25">
        <v>652.84</v>
      </c>
      <c r="D269" s="25">
        <v>0</v>
      </c>
      <c r="E269" s="25">
        <f t="shared" si="103"/>
        <v>652.84</v>
      </c>
      <c r="F269" s="25">
        <f t="shared" si="100"/>
        <v>-2.5400000000000773</v>
      </c>
      <c r="G269" s="25">
        <v>1299.25</v>
      </c>
      <c r="H269" s="25">
        <v>1434.75</v>
      </c>
      <c r="I269" s="26">
        <v>1439.67</v>
      </c>
      <c r="J269" s="27">
        <f t="shared" si="97"/>
        <v>-4.9200000000000728</v>
      </c>
      <c r="K269" s="25">
        <v>16361</v>
      </c>
      <c r="L269" s="25">
        <v>16408.349999999999</v>
      </c>
      <c r="M269" s="25">
        <v>1.8100000000000005</v>
      </c>
      <c r="N269" s="25">
        <f t="shared" si="98"/>
        <v>16406.539999999997</v>
      </c>
      <c r="O269" s="25">
        <f t="shared" si="104"/>
        <v>-45.539999999997235</v>
      </c>
      <c r="P269" s="27">
        <v>27.928000000000001</v>
      </c>
      <c r="Q269" s="25">
        <v>572</v>
      </c>
      <c r="R269" s="2">
        <f t="shared" si="116"/>
        <v>132.32649296748889</v>
      </c>
      <c r="S269" s="2">
        <f t="shared" si="105"/>
        <v>133.03789234021792</v>
      </c>
      <c r="T269" s="2">
        <f t="shared" si="106"/>
        <v>134.01012976043978</v>
      </c>
      <c r="U269" s="2">
        <f t="shared" si="117"/>
        <v>95.015820093219531</v>
      </c>
      <c r="V269" s="2">
        <f t="shared" si="118"/>
        <v>137.831325301205</v>
      </c>
      <c r="W269" s="27">
        <f t="shared" si="119"/>
        <v>5.3760917921690243E-3</v>
      </c>
      <c r="X269" s="1">
        <f t="shared" si="107"/>
        <v>9.2598848424065728E-3</v>
      </c>
      <c r="Y269" s="1" t="e">
        <f>X269+#REF!*_xlfn.STDEV.S($W$2:$W$779)</f>
        <v>#REF!</v>
      </c>
      <c r="Z269" s="1" t="e">
        <f>X269-#REF!*_xlfn.STDEV.S($W$2:$W$779)</f>
        <v>#REF!</v>
      </c>
      <c r="AA269" s="2">
        <f t="shared" si="108"/>
        <v>71.139937272903353</v>
      </c>
      <c r="AB269" s="1">
        <f t="shared" si="109"/>
        <v>-2.7757223643740388E-3</v>
      </c>
      <c r="AC269" s="1">
        <f t="shared" si="101"/>
        <v>-3.4174498322532749E-3</v>
      </c>
      <c r="AD269" s="1">
        <f t="shared" si="99"/>
        <v>6.4172746787923615E-4</v>
      </c>
      <c r="AE269" s="1">
        <f t="shared" si="102"/>
        <v>1.54982524116244E-3</v>
      </c>
      <c r="AF269" s="1" t="e">
        <f>AE269+#REF!*_xlfn.STDEV.S($AD$2:$AD$779)</f>
        <v>#REF!</v>
      </c>
      <c r="AG269" s="1" t="e">
        <f>AE269-#REF!*_xlfn.STDEV.S($AD$2:$AD$779)</f>
        <v>#REF!</v>
      </c>
      <c r="AH269" s="24">
        <f t="shared" si="96"/>
        <v>-45.539999999997235</v>
      </c>
      <c r="AI269" s="24">
        <f t="shared" si="110"/>
        <v>-4.9200000000000728</v>
      </c>
      <c r="AJ269" s="1">
        <f t="shared" si="111"/>
        <v>6.4172746787923615E-4</v>
      </c>
      <c r="AK269" s="1">
        <f t="shared" si="112"/>
        <v>1.54982524116244E-3</v>
      </c>
      <c r="AL269" s="1" t="e">
        <f>$AK$2+#REF!*_xlfn.STDEV.S(ONE_LAST_QUOTE!$AJ$2:$AJ$779)</f>
        <v>#REF!</v>
      </c>
      <c r="AM269" s="1" t="e">
        <f>$AK$2-#REF!*_xlfn.STDEV.S(ONE_LAST_QUOTE!$AJ$2:$AJ$779)</f>
        <v>#REF!</v>
      </c>
      <c r="AN269" s="27">
        <f t="shared" si="113"/>
        <v>9.2560975609749114</v>
      </c>
      <c r="AO269" s="24">
        <f t="shared" si="114"/>
        <v>-40.619999999997162</v>
      </c>
      <c r="AP269" s="27">
        <f t="shared" si="115"/>
        <v>-3.8484704370181109</v>
      </c>
      <c r="AQ269" s="27" t="e">
        <f>$AP$2+#REF!*_xlfn.STDEV.S(ONE_LAST_QUOTE!$AO$2:$AO$779)</f>
        <v>#REF!</v>
      </c>
      <c r="AR269" s="27" t="e">
        <f>$AP$2-#REF!*_xlfn.STDEV.S(ONE_LAST_QUOTE!$AO$2:$AO$779)</f>
        <v>#REF!</v>
      </c>
      <c r="AT269" s="24"/>
    </row>
    <row r="270" spans="1:46" x14ac:dyDescent="0.3">
      <c r="A270" s="5">
        <v>44474</v>
      </c>
      <c r="B270" s="25">
        <v>650.5</v>
      </c>
      <c r="C270" s="25">
        <v>652.55999999999995</v>
      </c>
      <c r="D270" s="25">
        <v>0</v>
      </c>
      <c r="E270" s="25">
        <f t="shared" si="103"/>
        <v>652.55999999999995</v>
      </c>
      <c r="F270" s="25">
        <f t="shared" si="100"/>
        <v>-2.0599999999999454</v>
      </c>
      <c r="G270" s="25">
        <v>1299.25</v>
      </c>
      <c r="H270" s="25">
        <v>1435</v>
      </c>
      <c r="I270" s="26">
        <v>1439.6</v>
      </c>
      <c r="J270" s="27">
        <f t="shared" si="97"/>
        <v>-4.5999999999999091</v>
      </c>
      <c r="K270" s="25">
        <v>16395</v>
      </c>
      <c r="L270" s="25">
        <v>16460.75</v>
      </c>
      <c r="M270" s="25">
        <v>1.5200000000000005</v>
      </c>
      <c r="N270" s="25">
        <f t="shared" si="98"/>
        <v>16459.23</v>
      </c>
      <c r="O270" s="25">
        <f t="shared" si="104"/>
        <v>-64.229999999999563</v>
      </c>
      <c r="P270" s="27">
        <v>27.905999999999999</v>
      </c>
      <c r="Q270" s="25">
        <v>572</v>
      </c>
      <c r="R270" s="2">
        <f t="shared" si="116"/>
        <v>132.34955038044714</v>
      </c>
      <c r="S270" s="2">
        <f t="shared" si="105"/>
        <v>133.3143600585461</v>
      </c>
      <c r="T270" s="2">
        <f t="shared" si="106"/>
        <v>133.07880819208327</v>
      </c>
      <c r="U270" s="2">
        <f t="shared" si="117"/>
        <v>94.940972340353198</v>
      </c>
      <c r="V270" s="2">
        <f t="shared" si="118"/>
        <v>137.831325301205</v>
      </c>
      <c r="W270" s="27">
        <f t="shared" si="119"/>
        <v>7.2898598848696317E-3</v>
      </c>
      <c r="X270" s="1">
        <f t="shared" si="107"/>
        <v>9.2598848424065728E-3</v>
      </c>
      <c r="Y270" s="1" t="e">
        <f>X270+#REF!*_xlfn.STDEV.S($W$2:$W$779)</f>
        <v>#REF!</v>
      </c>
      <c r="Z270" s="1" t="e">
        <f>X270-#REF!*_xlfn.STDEV.S($W$2:$W$779)</f>
        <v>#REF!</v>
      </c>
      <c r="AA270" s="2">
        <f t="shared" si="108"/>
        <v>96.480967809895901</v>
      </c>
      <c r="AB270" s="1">
        <f t="shared" si="109"/>
        <v>-3.9023696734294109E-3</v>
      </c>
      <c r="AC270" s="1">
        <f t="shared" si="101"/>
        <v>-3.1953320366767918E-3</v>
      </c>
      <c r="AD270" s="1">
        <f t="shared" si="99"/>
        <v>-7.0703763675261915E-4</v>
      </c>
      <c r="AE270" s="1">
        <f t="shared" si="102"/>
        <v>1.54982524116244E-3</v>
      </c>
      <c r="AF270" s="1" t="e">
        <f>AE270+#REF!*_xlfn.STDEV.S($AD$2:$AD$779)</f>
        <v>#REF!</v>
      </c>
      <c r="AG270" s="1" t="e">
        <f>AE270-#REF!*_xlfn.STDEV.S($AD$2:$AD$779)</f>
        <v>#REF!</v>
      </c>
      <c r="AH270" s="24">
        <f t="shared" si="96"/>
        <v>-64.229999999999563</v>
      </c>
      <c r="AI270" s="24">
        <f t="shared" si="110"/>
        <v>-4.5999999999999091</v>
      </c>
      <c r="AJ270" s="1">
        <f t="shared" si="111"/>
        <v>-7.0703763675261915E-4</v>
      </c>
      <c r="AK270" s="1">
        <f t="shared" si="112"/>
        <v>1.54982524116244E-3</v>
      </c>
      <c r="AL270" s="1" t="e">
        <f>$AK$2+#REF!*_xlfn.STDEV.S(ONE_LAST_QUOTE!$AJ$2:$AJ$779)</f>
        <v>#REF!</v>
      </c>
      <c r="AM270" s="1" t="e">
        <f>$AK$2-#REF!*_xlfn.STDEV.S(ONE_LAST_QUOTE!$AJ$2:$AJ$779)</f>
        <v>#REF!</v>
      </c>
      <c r="AN270" s="27">
        <f t="shared" si="113"/>
        <v>13.963043478261051</v>
      </c>
      <c r="AO270" s="24">
        <f t="shared" si="114"/>
        <v>-59.629999999999654</v>
      </c>
      <c r="AP270" s="27">
        <f t="shared" si="115"/>
        <v>-3.8484704370181109</v>
      </c>
      <c r="AQ270" s="27" t="e">
        <f>$AP$2+#REF!*_xlfn.STDEV.S(ONE_LAST_QUOTE!$AO$2:$AO$779)</f>
        <v>#REF!</v>
      </c>
      <c r="AR270" s="27" t="e">
        <f>$AP$2-#REF!*_xlfn.STDEV.S(ONE_LAST_QUOTE!$AO$2:$AO$779)</f>
        <v>#REF!</v>
      </c>
      <c r="AT270" s="24"/>
    </row>
    <row r="271" spans="1:46" x14ac:dyDescent="0.3">
      <c r="A271" s="5">
        <v>44475</v>
      </c>
      <c r="B271" s="25">
        <v>651.1</v>
      </c>
      <c r="C271" s="25">
        <v>651.14</v>
      </c>
      <c r="D271" s="25">
        <v>0</v>
      </c>
      <c r="E271" s="25">
        <f t="shared" si="103"/>
        <v>651.14</v>
      </c>
      <c r="F271" s="25">
        <f t="shared" si="100"/>
        <v>-3.999999999996362E-2</v>
      </c>
      <c r="G271" s="25">
        <v>1300.25</v>
      </c>
      <c r="H271" s="25">
        <v>1435.25</v>
      </c>
      <c r="I271" s="26">
        <v>1436.22</v>
      </c>
      <c r="J271" s="27">
        <f t="shared" si="97"/>
        <v>-0.97000000000002728</v>
      </c>
      <c r="K271" s="25">
        <v>16362</v>
      </c>
      <c r="L271" s="25">
        <v>16393.16</v>
      </c>
      <c r="M271" s="25">
        <v>1.3000000000000005</v>
      </c>
      <c r="N271" s="25">
        <f t="shared" si="98"/>
        <v>16391.86</v>
      </c>
      <c r="O271" s="25">
        <f t="shared" si="104"/>
        <v>-29.860000000000582</v>
      </c>
      <c r="P271" s="27">
        <v>27.974</v>
      </c>
      <c r="Q271" s="25">
        <v>571</v>
      </c>
      <c r="R271" s="2">
        <f t="shared" si="116"/>
        <v>132.37260779340542</v>
      </c>
      <c r="S271" s="2">
        <f t="shared" si="105"/>
        <v>133.04602374369816</v>
      </c>
      <c r="T271" s="2">
        <f t="shared" si="106"/>
        <v>133.43732487950712</v>
      </c>
      <c r="U271" s="2">
        <f t="shared" si="117"/>
        <v>95.172319940121852</v>
      </c>
      <c r="V271" s="2">
        <f t="shared" si="118"/>
        <v>137.59036144578332</v>
      </c>
      <c r="W271" s="27">
        <f t="shared" si="119"/>
        <v>5.0872756948607822E-3</v>
      </c>
      <c r="X271" s="1">
        <f t="shared" si="107"/>
        <v>9.2598848424065728E-3</v>
      </c>
      <c r="Y271" s="1" t="e">
        <f>X271+#REF!*_xlfn.STDEV.S($W$2:$W$779)</f>
        <v>#REF!</v>
      </c>
      <c r="Z271" s="1" t="e">
        <f>X271-#REF!*_xlfn.STDEV.S($W$2:$W$779)</f>
        <v>#REF!</v>
      </c>
      <c r="AA271" s="2">
        <f t="shared" si="108"/>
        <v>67.341595029273549</v>
      </c>
      <c r="AB271" s="1">
        <f t="shared" si="109"/>
        <v>-1.82163586072603E-3</v>
      </c>
      <c r="AC271" s="1">
        <f t="shared" si="101"/>
        <v>-6.7538399409563111E-4</v>
      </c>
      <c r="AD271" s="1">
        <f t="shared" si="99"/>
        <v>-1.146251866630399E-3</v>
      </c>
      <c r="AE271" s="1">
        <f t="shared" si="102"/>
        <v>1.54982524116244E-3</v>
      </c>
      <c r="AF271" s="1" t="e">
        <f>AE271+#REF!*_xlfn.STDEV.S($AD$2:$AD$779)</f>
        <v>#REF!</v>
      </c>
      <c r="AG271" s="1" t="e">
        <f>AE271-#REF!*_xlfn.STDEV.S($AD$2:$AD$779)</f>
        <v>#REF!</v>
      </c>
      <c r="AH271" s="24">
        <f t="shared" si="96"/>
        <v>-29.860000000000582</v>
      </c>
      <c r="AI271" s="24">
        <f t="shared" si="110"/>
        <v>-0.97000000000002728</v>
      </c>
      <c r="AJ271" s="1">
        <f t="shared" si="111"/>
        <v>-1.146251866630399E-3</v>
      </c>
      <c r="AK271" s="1">
        <f t="shared" si="112"/>
        <v>1.54982524116244E-3</v>
      </c>
      <c r="AL271" s="1" t="e">
        <f>$AK$2+#REF!*_xlfn.STDEV.S(ONE_LAST_QUOTE!$AJ$2:$AJ$779)</f>
        <v>#REF!</v>
      </c>
      <c r="AM271" s="1" t="e">
        <f>$AK$2-#REF!*_xlfn.STDEV.S(ONE_LAST_QUOTE!$AJ$2:$AJ$779)</f>
        <v>#REF!</v>
      </c>
      <c r="AN271" s="27">
        <f t="shared" si="113"/>
        <v>30.78350515463891</v>
      </c>
      <c r="AO271" s="24">
        <f t="shared" si="114"/>
        <v>-28.890000000000555</v>
      </c>
      <c r="AP271" s="27">
        <f t="shared" si="115"/>
        <v>-3.8484704370181109</v>
      </c>
      <c r="AQ271" s="27" t="e">
        <f>$AP$2+#REF!*_xlfn.STDEV.S(ONE_LAST_QUOTE!$AO$2:$AO$779)</f>
        <v>#REF!</v>
      </c>
      <c r="AR271" s="27" t="e">
        <f>$AP$2-#REF!*_xlfn.STDEV.S(ONE_LAST_QUOTE!$AO$2:$AO$779)</f>
        <v>#REF!</v>
      </c>
      <c r="AT271" s="24"/>
    </row>
    <row r="272" spans="1:46" x14ac:dyDescent="0.3">
      <c r="A272" s="5">
        <v>44476</v>
      </c>
      <c r="B272" s="25">
        <v>661.9</v>
      </c>
      <c r="C272" s="25">
        <v>663.42</v>
      </c>
      <c r="D272" s="25">
        <v>0</v>
      </c>
      <c r="E272" s="25">
        <f t="shared" si="103"/>
        <v>663.42</v>
      </c>
      <c r="F272" s="25">
        <f t="shared" si="100"/>
        <v>-1.5199999999999818</v>
      </c>
      <c r="G272" s="25">
        <v>1327.25</v>
      </c>
      <c r="H272" s="25">
        <v>1462.75</v>
      </c>
      <c r="I272" s="26">
        <v>1464.66</v>
      </c>
      <c r="J272" s="27">
        <f t="shared" si="97"/>
        <v>-1.9100000000000819</v>
      </c>
      <c r="K272" s="25">
        <v>16699</v>
      </c>
      <c r="L272" s="25">
        <v>16713.86</v>
      </c>
      <c r="M272" s="25">
        <v>1.2000000000000004</v>
      </c>
      <c r="N272" s="25">
        <f t="shared" si="98"/>
        <v>16712.66</v>
      </c>
      <c r="O272" s="25">
        <f t="shared" si="104"/>
        <v>-13.659999999999854</v>
      </c>
      <c r="P272" s="27">
        <v>27.992000000000001</v>
      </c>
      <c r="Q272" s="25">
        <v>580</v>
      </c>
      <c r="R272" s="2">
        <f t="shared" si="116"/>
        <v>134.90892321881469</v>
      </c>
      <c r="S272" s="2">
        <f t="shared" si="105"/>
        <v>135.78630671653926</v>
      </c>
      <c r="T272" s="2">
        <f t="shared" si="106"/>
        <v>135.25289988627523</v>
      </c>
      <c r="U272" s="2">
        <f t="shared" si="117"/>
        <v>95.233559010648861</v>
      </c>
      <c r="V272" s="2">
        <f t="shared" si="118"/>
        <v>139.75903614457849</v>
      </c>
      <c r="W272" s="27">
        <f t="shared" si="119"/>
        <v>6.5035245763653826E-3</v>
      </c>
      <c r="X272" s="1">
        <f t="shared" si="107"/>
        <v>9.2598848424065728E-3</v>
      </c>
      <c r="Y272" s="1" t="e">
        <f>X272+#REF!*_xlfn.STDEV.S($W$2:$W$779)</f>
        <v>#REF!</v>
      </c>
      <c r="Z272" s="1" t="e">
        <f>X272-#REF!*_xlfn.STDEV.S($W$2:$W$779)</f>
        <v>#REF!</v>
      </c>
      <c r="AA272" s="2">
        <f t="shared" si="108"/>
        <v>87.738349772456559</v>
      </c>
      <c r="AB272" s="1">
        <f t="shared" si="109"/>
        <v>-8.1734445623855541E-4</v>
      </c>
      <c r="AC272" s="1">
        <f t="shared" si="101"/>
        <v>-1.3040569142327104E-3</v>
      </c>
      <c r="AD272" s="1">
        <f t="shared" si="99"/>
        <v>4.8671245799415501E-4</v>
      </c>
      <c r="AE272" s="1">
        <f t="shared" si="102"/>
        <v>1.54982524116244E-3</v>
      </c>
      <c r="AF272" s="1" t="e">
        <f>AE272+#REF!*_xlfn.STDEV.S($AD$2:$AD$779)</f>
        <v>#REF!</v>
      </c>
      <c r="AG272" s="1" t="e">
        <f>AE272-#REF!*_xlfn.STDEV.S($AD$2:$AD$779)</f>
        <v>#REF!</v>
      </c>
      <c r="AH272" s="24">
        <f t="shared" si="96"/>
        <v>-13.659999999999854</v>
      </c>
      <c r="AI272" s="24">
        <f t="shared" si="110"/>
        <v>-1.9100000000000819</v>
      </c>
      <c r="AJ272" s="1">
        <f t="shared" si="111"/>
        <v>4.8671245799415501E-4</v>
      </c>
      <c r="AK272" s="1">
        <f t="shared" si="112"/>
        <v>1.54982524116244E-3</v>
      </c>
      <c r="AL272" s="1" t="e">
        <f>$AK$2+#REF!*_xlfn.STDEV.S(ONE_LAST_QUOTE!$AJ$2:$AJ$779)</f>
        <v>#REF!</v>
      </c>
      <c r="AM272" s="1" t="e">
        <f>$AK$2-#REF!*_xlfn.STDEV.S(ONE_LAST_QUOTE!$AJ$2:$AJ$779)</f>
        <v>#REF!</v>
      </c>
      <c r="AN272" s="27">
        <f t="shared" si="113"/>
        <v>7.151832460732602</v>
      </c>
      <c r="AO272" s="24">
        <f t="shared" si="114"/>
        <v>-11.749999999999773</v>
      </c>
      <c r="AP272" s="27">
        <f t="shared" si="115"/>
        <v>-3.8484704370181109</v>
      </c>
      <c r="AQ272" s="27" t="e">
        <f>$AP$2+#REF!*_xlfn.STDEV.S(ONE_LAST_QUOTE!$AO$2:$AO$779)</f>
        <v>#REF!</v>
      </c>
      <c r="AR272" s="27" t="e">
        <f>$AP$2-#REF!*_xlfn.STDEV.S(ONE_LAST_QUOTE!$AO$2:$AO$779)</f>
        <v>#REF!</v>
      </c>
      <c r="AT272" s="24"/>
    </row>
    <row r="273" spans="1:46" x14ac:dyDescent="0.3">
      <c r="A273" s="5">
        <v>44477</v>
      </c>
      <c r="B273" s="25">
        <v>658.9</v>
      </c>
      <c r="C273" s="25">
        <v>659.44</v>
      </c>
      <c r="D273" s="25">
        <v>0</v>
      </c>
      <c r="E273" s="25">
        <f t="shared" si="103"/>
        <v>659.44</v>
      </c>
      <c r="F273" s="25">
        <f t="shared" si="100"/>
        <v>-0.54000000000007731</v>
      </c>
      <c r="G273" s="25">
        <v>1321.5</v>
      </c>
      <c r="H273" s="25">
        <v>1455.5</v>
      </c>
      <c r="I273" s="26">
        <v>1457.74</v>
      </c>
      <c r="J273" s="27">
        <f t="shared" si="97"/>
        <v>-2.2400000000000091</v>
      </c>
      <c r="K273" s="25">
        <v>16625</v>
      </c>
      <c r="L273" s="25">
        <v>16640.43</v>
      </c>
      <c r="M273" s="25">
        <v>0.73000000000000043</v>
      </c>
      <c r="N273" s="25">
        <f t="shared" si="98"/>
        <v>16639.7</v>
      </c>
      <c r="O273" s="25">
        <f t="shared" si="104"/>
        <v>-14.700000000000728</v>
      </c>
      <c r="P273" s="27">
        <v>28.071000000000002</v>
      </c>
      <c r="Q273" s="25">
        <v>575</v>
      </c>
      <c r="R273" s="2">
        <f t="shared" si="116"/>
        <v>134.24025824302498</v>
      </c>
      <c r="S273" s="2">
        <f t="shared" si="105"/>
        <v>135.18458285900147</v>
      </c>
      <c r="T273" s="2">
        <f t="shared" si="106"/>
        <v>135.17086794912782</v>
      </c>
      <c r="U273" s="2">
        <f t="shared" si="117"/>
        <v>95.502330486850681</v>
      </c>
      <c r="V273" s="2">
        <f t="shared" si="118"/>
        <v>138.55421686747005</v>
      </c>
      <c r="W273" s="27">
        <f t="shared" si="119"/>
        <v>7.0345858115596904E-3</v>
      </c>
      <c r="X273" s="1">
        <f t="shared" si="107"/>
        <v>9.2598848424065728E-3</v>
      </c>
      <c r="Y273" s="1" t="e">
        <f>X273+#REF!*_xlfn.STDEV.S($W$2:$W$779)</f>
        <v>#REF!</v>
      </c>
      <c r="Z273" s="1" t="e">
        <f>X273-#REF!*_xlfn.STDEV.S($W$2:$W$779)</f>
        <v>#REF!</v>
      </c>
      <c r="AA273" s="2">
        <f t="shared" si="108"/>
        <v>94.432461597648398</v>
      </c>
      <c r="AB273" s="1">
        <f t="shared" si="109"/>
        <v>-8.8342938875104278E-4</v>
      </c>
      <c r="AC273" s="1">
        <f t="shared" si="101"/>
        <v>-1.5366251869332042E-3</v>
      </c>
      <c r="AD273" s="1">
        <f t="shared" si="99"/>
        <v>6.5319579818216139E-4</v>
      </c>
      <c r="AE273" s="1">
        <f t="shared" si="102"/>
        <v>1.54982524116244E-3</v>
      </c>
      <c r="AF273" s="1" t="e">
        <f>AE273+#REF!*_xlfn.STDEV.S($AD$2:$AD$779)</f>
        <v>#REF!</v>
      </c>
      <c r="AG273" s="1" t="e">
        <f>AE273-#REF!*_xlfn.STDEV.S($AD$2:$AD$779)</f>
        <v>#REF!</v>
      </c>
      <c r="AH273" s="24">
        <f t="shared" si="96"/>
        <v>-14.700000000000728</v>
      </c>
      <c r="AI273" s="24">
        <f t="shared" si="110"/>
        <v>-2.2400000000000091</v>
      </c>
      <c r="AJ273" s="1">
        <f t="shared" si="111"/>
        <v>6.5319579818216139E-4</v>
      </c>
      <c r="AK273" s="1">
        <f t="shared" si="112"/>
        <v>1.54982524116244E-3</v>
      </c>
      <c r="AL273" s="1" t="e">
        <f>$AK$2+#REF!*_xlfn.STDEV.S(ONE_LAST_QUOTE!$AJ$2:$AJ$779)</f>
        <v>#REF!</v>
      </c>
      <c r="AM273" s="1" t="e">
        <f>$AK$2-#REF!*_xlfn.STDEV.S(ONE_LAST_QUOTE!$AJ$2:$AJ$779)</f>
        <v>#REF!</v>
      </c>
      <c r="AN273" s="27">
        <f t="shared" si="113"/>
        <v>6.5625000000002984</v>
      </c>
      <c r="AO273" s="24">
        <f t="shared" si="114"/>
        <v>-12.460000000000719</v>
      </c>
      <c r="AP273" s="27">
        <f t="shared" si="115"/>
        <v>-3.8484704370181109</v>
      </c>
      <c r="AQ273" s="27" t="e">
        <f>$AP$2+#REF!*_xlfn.STDEV.S(ONE_LAST_QUOTE!$AO$2:$AO$779)</f>
        <v>#REF!</v>
      </c>
      <c r="AR273" s="27" t="e">
        <f>$AP$2-#REF!*_xlfn.STDEV.S(ONE_LAST_QUOTE!$AO$2:$AO$779)</f>
        <v>#REF!</v>
      </c>
      <c r="AT273" s="24"/>
    </row>
    <row r="274" spans="1:46" x14ac:dyDescent="0.3">
      <c r="A274" s="5">
        <v>44481</v>
      </c>
      <c r="B274" s="25">
        <v>652.29999999999995</v>
      </c>
      <c r="C274" s="25">
        <v>653.69000000000005</v>
      </c>
      <c r="D274" s="25">
        <v>0</v>
      </c>
      <c r="E274" s="25">
        <f t="shared" si="103"/>
        <v>653.69000000000005</v>
      </c>
      <c r="F274" s="25">
        <f t="shared" si="100"/>
        <v>-1.3900000000001</v>
      </c>
      <c r="G274" s="25">
        <v>1301.5</v>
      </c>
      <c r="H274" s="25">
        <v>1436.5</v>
      </c>
      <c r="I274" s="26">
        <v>1439.53</v>
      </c>
      <c r="J274" s="27">
        <f t="shared" si="97"/>
        <v>-3.0299999999999727</v>
      </c>
      <c r="K274" s="25">
        <v>16419</v>
      </c>
      <c r="L274" s="25">
        <v>16462.84</v>
      </c>
      <c r="M274" s="25">
        <v>0.65000000000000047</v>
      </c>
      <c r="N274" s="25">
        <f t="shared" si="98"/>
        <v>16462.189999999999</v>
      </c>
      <c r="O274" s="25">
        <f t="shared" si="104"/>
        <v>-43.18999999999869</v>
      </c>
      <c r="P274" s="27">
        <v>28.134</v>
      </c>
      <c r="Q274" s="25">
        <v>575</v>
      </c>
      <c r="R274" s="2">
        <f t="shared" si="116"/>
        <v>132.48789485819677</v>
      </c>
      <c r="S274" s="2">
        <f t="shared" si="105"/>
        <v>133.50951374207187</v>
      </c>
      <c r="T274" s="2">
        <f t="shared" si="106"/>
        <v>133.83048019263416</v>
      </c>
      <c r="U274" s="2">
        <f t="shared" si="117"/>
        <v>95.716667233695176</v>
      </c>
      <c r="V274" s="2">
        <f t="shared" si="118"/>
        <v>138.55421686747005</v>
      </c>
      <c r="W274" s="27">
        <f t="shared" si="119"/>
        <v>7.7110356758898213E-3</v>
      </c>
      <c r="X274" s="1">
        <f t="shared" si="107"/>
        <v>9.2598848424065728E-3</v>
      </c>
      <c r="Y274" s="1" t="e">
        <f>X274+#REF!*_xlfn.STDEV.S($W$2:$W$779)</f>
        <v>#REF!</v>
      </c>
      <c r="Z274" s="1" t="e">
        <f>X274-#REF!*_xlfn.STDEV.S($W$2:$W$779)</f>
        <v>#REF!</v>
      </c>
      <c r="AA274" s="2">
        <f t="shared" si="108"/>
        <v>102.16188838751066</v>
      </c>
      <c r="AB274" s="1">
        <f t="shared" si="109"/>
        <v>-2.6235877486530464E-3</v>
      </c>
      <c r="AC274" s="1">
        <f t="shared" si="101"/>
        <v>-2.1048536675164621E-3</v>
      </c>
      <c r="AD274" s="1">
        <f t="shared" si="99"/>
        <v>-5.1873408113658429E-4</v>
      </c>
      <c r="AE274" s="1">
        <f t="shared" si="102"/>
        <v>1.54982524116244E-3</v>
      </c>
      <c r="AF274" s="1" t="e">
        <f>AE274+#REF!*_xlfn.STDEV.S($AD$2:$AD$779)</f>
        <v>#REF!</v>
      </c>
      <c r="AG274" s="1" t="e">
        <f>AE274-#REF!*_xlfn.STDEV.S($AD$2:$AD$779)</f>
        <v>#REF!</v>
      </c>
      <c r="AH274" s="24">
        <f t="shared" si="96"/>
        <v>-43.18999999999869</v>
      </c>
      <c r="AI274" s="24">
        <f t="shared" si="110"/>
        <v>-3.0299999999999727</v>
      </c>
      <c r="AJ274" s="1">
        <f t="shared" si="111"/>
        <v>-5.1873408113658429E-4</v>
      </c>
      <c r="AK274" s="1">
        <f t="shared" si="112"/>
        <v>1.54982524116244E-3</v>
      </c>
      <c r="AL274" s="1" t="e">
        <f>$AK$2+#REF!*_xlfn.STDEV.S(ONE_LAST_QUOTE!$AJ$2:$AJ$779)</f>
        <v>#REF!</v>
      </c>
      <c r="AM274" s="1" t="e">
        <f>$AK$2-#REF!*_xlfn.STDEV.S(ONE_LAST_QUOTE!$AJ$2:$AJ$779)</f>
        <v>#REF!</v>
      </c>
      <c r="AN274" s="27">
        <f t="shared" si="113"/>
        <v>14.254125412540951</v>
      </c>
      <c r="AO274" s="24">
        <f t="shared" si="114"/>
        <v>-40.159999999998718</v>
      </c>
      <c r="AP274" s="27">
        <f t="shared" si="115"/>
        <v>-3.8484704370181109</v>
      </c>
      <c r="AQ274" s="27" t="e">
        <f>$AP$2+#REF!*_xlfn.STDEV.S(ONE_LAST_QUOTE!$AO$2:$AO$779)</f>
        <v>#REF!</v>
      </c>
      <c r="AR274" s="27" t="e">
        <f>$AP$2-#REF!*_xlfn.STDEV.S(ONE_LAST_QUOTE!$AO$2:$AO$779)</f>
        <v>#REF!</v>
      </c>
      <c r="AT274" s="24"/>
    </row>
    <row r="275" spans="1:46" x14ac:dyDescent="0.3">
      <c r="A275" s="5">
        <v>44482</v>
      </c>
      <c r="B275" s="25">
        <v>652.29999999999995</v>
      </c>
      <c r="C275" s="25">
        <v>648.82000000000005</v>
      </c>
      <c r="D275" s="25">
        <v>0</v>
      </c>
      <c r="E275" s="25">
        <f t="shared" si="103"/>
        <v>648.82000000000005</v>
      </c>
      <c r="F275" s="25">
        <f t="shared" si="100"/>
        <v>3.4799999999999045</v>
      </c>
      <c r="G275" s="25">
        <v>1292</v>
      </c>
      <c r="H275" s="25">
        <v>1427.25</v>
      </c>
      <c r="I275" s="26">
        <v>1429.18</v>
      </c>
      <c r="J275" s="27">
        <f t="shared" si="97"/>
        <v>-1.9300000000000637</v>
      </c>
      <c r="K275" s="25">
        <v>16321</v>
      </c>
      <c r="L275" s="25">
        <v>16347.99</v>
      </c>
      <c r="M275" s="25">
        <v>0.55000000000000049</v>
      </c>
      <c r="N275" s="25">
        <f t="shared" si="98"/>
        <v>16347.44</v>
      </c>
      <c r="O275" s="25">
        <f t="shared" si="104"/>
        <v>-26.440000000000509</v>
      </c>
      <c r="P275" s="27">
        <v>28.042000000000002</v>
      </c>
      <c r="Q275" s="25">
        <v>571</v>
      </c>
      <c r="R275" s="2">
        <f t="shared" si="116"/>
        <v>131.63477057874093</v>
      </c>
      <c r="S275" s="2">
        <f t="shared" si="105"/>
        <v>132.71263620100828</v>
      </c>
      <c r="T275" s="2">
        <f t="shared" si="106"/>
        <v>133.50951374207187</v>
      </c>
      <c r="U275" s="2">
        <f t="shared" si="117"/>
        <v>95.403667539890534</v>
      </c>
      <c r="V275" s="2">
        <f t="shared" si="118"/>
        <v>137.59036144578329</v>
      </c>
      <c r="W275" s="27">
        <f t="shared" si="119"/>
        <v>8.1883047885329407E-3</v>
      </c>
      <c r="X275" s="1">
        <f t="shared" si="107"/>
        <v>9.2598848424065728E-3</v>
      </c>
      <c r="Y275" s="1" t="e">
        <f>X275+#REF!*_xlfn.STDEV.S($W$2:$W$779)</f>
        <v>#REF!</v>
      </c>
      <c r="Z275" s="1" t="e">
        <f>X275-#REF!*_xlfn.STDEV.S($W$2:$W$779)</f>
        <v>#REF!</v>
      </c>
      <c r="AA275" s="2">
        <f t="shared" si="108"/>
        <v>107.78656222673533</v>
      </c>
      <c r="AB275" s="1">
        <f t="shared" si="109"/>
        <v>-1.6173786231973024E-3</v>
      </c>
      <c r="AC275" s="1">
        <f t="shared" si="101"/>
        <v>-1.3504247190697209E-3</v>
      </c>
      <c r="AD275" s="1">
        <f t="shared" si="99"/>
        <v>-2.6695390412758151E-4</v>
      </c>
      <c r="AE275" s="1">
        <f t="shared" si="102"/>
        <v>1.54982524116244E-3</v>
      </c>
      <c r="AF275" s="1" t="e">
        <f>AE275+#REF!*_xlfn.STDEV.S($AD$2:$AD$779)</f>
        <v>#REF!</v>
      </c>
      <c r="AG275" s="1" t="e">
        <f>AE275-#REF!*_xlfn.STDEV.S($AD$2:$AD$779)</f>
        <v>#REF!</v>
      </c>
      <c r="AH275" s="24">
        <f t="shared" si="96"/>
        <v>-26.440000000000509</v>
      </c>
      <c r="AI275" s="24">
        <f t="shared" si="110"/>
        <v>-1.9300000000000637</v>
      </c>
      <c r="AJ275" s="1">
        <f t="shared" si="111"/>
        <v>-2.6695390412758151E-4</v>
      </c>
      <c r="AK275" s="1">
        <f t="shared" si="112"/>
        <v>1.54982524116244E-3</v>
      </c>
      <c r="AL275" s="1" t="e">
        <f>$AK$2+#REF!*_xlfn.STDEV.S(ONE_LAST_QUOTE!$AJ$2:$AJ$779)</f>
        <v>#REF!</v>
      </c>
      <c r="AM275" s="1" t="e">
        <f>$AK$2-#REF!*_xlfn.STDEV.S(ONE_LAST_QUOTE!$AJ$2:$AJ$779)</f>
        <v>#REF!</v>
      </c>
      <c r="AN275" s="27">
        <f t="shared" si="113"/>
        <v>13.699481865284787</v>
      </c>
      <c r="AO275" s="24">
        <f t="shared" si="114"/>
        <v>-24.510000000000446</v>
      </c>
      <c r="AP275" s="27">
        <f t="shared" si="115"/>
        <v>-3.8484704370181109</v>
      </c>
      <c r="AQ275" s="27" t="e">
        <f>$AP$2+#REF!*_xlfn.STDEV.S(ONE_LAST_QUOTE!$AO$2:$AO$779)</f>
        <v>#REF!</v>
      </c>
      <c r="AR275" s="27" t="e">
        <f>$AP$2-#REF!*_xlfn.STDEV.S(ONE_LAST_QUOTE!$AO$2:$AO$779)</f>
        <v>#REF!</v>
      </c>
      <c r="AT275" s="24"/>
    </row>
    <row r="276" spans="1:46" x14ac:dyDescent="0.3">
      <c r="A276" s="5">
        <v>44484</v>
      </c>
      <c r="B276" s="25">
        <v>669.3</v>
      </c>
      <c r="C276" s="25">
        <v>669.39</v>
      </c>
      <c r="D276" s="25">
        <v>0</v>
      </c>
      <c r="E276" s="25">
        <f t="shared" si="103"/>
        <v>669.39</v>
      </c>
      <c r="F276" s="25">
        <f t="shared" si="100"/>
        <v>-9.0000000000031832E-2</v>
      </c>
      <c r="G276" s="25">
        <v>1326.75</v>
      </c>
      <c r="H276" s="25">
        <v>1461.5</v>
      </c>
      <c r="I276" s="26">
        <v>1462.23</v>
      </c>
      <c r="J276" s="27">
        <f t="shared" si="97"/>
        <v>-0.73000000000001819</v>
      </c>
      <c r="K276" s="25">
        <v>16780</v>
      </c>
      <c r="L276" s="25">
        <v>16781.189999999999</v>
      </c>
      <c r="M276" s="25">
        <v>0.25000000000000044</v>
      </c>
      <c r="N276" s="25">
        <f t="shared" si="98"/>
        <v>16780.939999999999</v>
      </c>
      <c r="O276" s="25">
        <f t="shared" si="104"/>
        <v>-0.93999999999869033</v>
      </c>
      <c r="P276" s="27">
        <v>27.952000000000002</v>
      </c>
      <c r="Q276" s="25">
        <v>600</v>
      </c>
      <c r="R276" s="2">
        <f t="shared" si="116"/>
        <v>134.79363615402337</v>
      </c>
      <c r="S276" s="2">
        <f t="shared" si="105"/>
        <v>136.44495039843875</v>
      </c>
      <c r="T276" s="2">
        <f t="shared" si="106"/>
        <v>136.17134356789029</v>
      </c>
      <c r="U276" s="2">
        <f t="shared" si="117"/>
        <v>95.097472187255548</v>
      </c>
      <c r="V276" s="2">
        <f t="shared" si="118"/>
        <v>144.5783132530122</v>
      </c>
      <c r="W276" s="27">
        <f t="shared" si="119"/>
        <v>1.2250684019893043E-2</v>
      </c>
      <c r="X276" s="1">
        <f t="shared" si="107"/>
        <v>9.2598848424065728E-3</v>
      </c>
      <c r="Y276" s="1" t="e">
        <f>X276+#REF!*_xlfn.STDEV.S($W$2:$W$779)</f>
        <v>#REF!</v>
      </c>
      <c r="Z276" s="1" t="e">
        <f>X276-#REF!*_xlfn.STDEV.S($W$2:$W$779)</f>
        <v>#REF!</v>
      </c>
      <c r="AA276" s="2">
        <f t="shared" si="108"/>
        <v>165.13142444153743</v>
      </c>
      <c r="AB276" s="1">
        <f t="shared" si="109"/>
        <v>-5.601593236127955E-5</v>
      </c>
      <c r="AC276" s="1">
        <f t="shared" si="101"/>
        <v>-4.9923746606212306E-4</v>
      </c>
      <c r="AD276" s="1">
        <f t="shared" si="99"/>
        <v>4.4322153370084349E-4</v>
      </c>
      <c r="AE276" s="1">
        <f t="shared" si="102"/>
        <v>1.54982524116244E-3</v>
      </c>
      <c r="AF276" s="1" t="e">
        <f>AE276+#REF!*_xlfn.STDEV.S($AD$2:$AD$779)</f>
        <v>#REF!</v>
      </c>
      <c r="AG276" s="1" t="e">
        <f>AE276-#REF!*_xlfn.STDEV.S($AD$2:$AD$779)</f>
        <v>#REF!</v>
      </c>
      <c r="AH276" s="24">
        <f t="shared" si="96"/>
        <v>-0.93999999999869033</v>
      </c>
      <c r="AI276" s="24">
        <f t="shared" si="110"/>
        <v>-0.73000000000001819</v>
      </c>
      <c r="AJ276" s="1">
        <f t="shared" si="111"/>
        <v>4.4322153370084349E-4</v>
      </c>
      <c r="AK276" s="1">
        <f t="shared" si="112"/>
        <v>1.54982524116244E-3</v>
      </c>
      <c r="AL276" s="1" t="e">
        <f>$AK$2+#REF!*_xlfn.STDEV.S(ONE_LAST_QUOTE!$AJ$2:$AJ$779)</f>
        <v>#REF!</v>
      </c>
      <c r="AM276" s="1" t="e">
        <f>$AK$2-#REF!*_xlfn.STDEV.S(ONE_LAST_QUOTE!$AJ$2:$AJ$779)</f>
        <v>#REF!</v>
      </c>
      <c r="AN276" s="27">
        <f t="shared" si="113"/>
        <v>1.2876712328748863</v>
      </c>
      <c r="AO276" s="24">
        <f t="shared" si="114"/>
        <v>-0.20999999999867214</v>
      </c>
      <c r="AP276" s="27">
        <f t="shared" si="115"/>
        <v>-3.8484704370181109</v>
      </c>
      <c r="AQ276" s="27" t="e">
        <f>$AP$2+#REF!*_xlfn.STDEV.S(ONE_LAST_QUOTE!$AO$2:$AO$779)</f>
        <v>#REF!</v>
      </c>
      <c r="AR276" s="27" t="e">
        <f>$AP$2-#REF!*_xlfn.STDEV.S(ONE_LAST_QUOTE!$AO$2:$AO$779)</f>
        <v>#REF!</v>
      </c>
      <c r="AT276" s="24"/>
    </row>
    <row r="277" spans="1:46" x14ac:dyDescent="0.3">
      <c r="A277" s="5">
        <v>44487</v>
      </c>
      <c r="B277" s="25">
        <v>665.1</v>
      </c>
      <c r="C277" s="25">
        <v>664.04</v>
      </c>
      <c r="D277" s="25">
        <v>0</v>
      </c>
      <c r="E277" s="25">
        <f t="shared" si="103"/>
        <v>664.04</v>
      </c>
      <c r="F277" s="25">
        <f t="shared" si="100"/>
        <v>1.0600000000000591</v>
      </c>
      <c r="G277" s="25">
        <v>1322</v>
      </c>
      <c r="H277" s="25">
        <v>1457</v>
      </c>
      <c r="I277" s="26">
        <v>1456.84</v>
      </c>
      <c r="J277" s="27">
        <f t="shared" si="97"/>
        <v>0.16000000000008185</v>
      </c>
      <c r="K277" s="25">
        <v>16721</v>
      </c>
      <c r="L277" s="25">
        <v>16705.46</v>
      </c>
      <c r="M277" s="25">
        <v>0.25000000000000044</v>
      </c>
      <c r="N277" s="25">
        <f t="shared" si="98"/>
        <v>16705.21</v>
      </c>
      <c r="O277" s="25">
        <f t="shared" si="104"/>
        <v>15.790000000000873</v>
      </c>
      <c r="P277" s="27">
        <v>27.991</v>
      </c>
      <c r="Q277" s="25">
        <v>590</v>
      </c>
      <c r="R277" s="2">
        <f t="shared" si="116"/>
        <v>134.37860272077458</v>
      </c>
      <c r="S277" s="2">
        <f t="shared" si="105"/>
        <v>135.96519759310456</v>
      </c>
      <c r="T277" s="2">
        <f t="shared" si="106"/>
        <v>135.58872928432933</v>
      </c>
      <c r="U277" s="2">
        <f t="shared" si="117"/>
        <v>95.230156840064026</v>
      </c>
      <c r="V277" s="2">
        <f t="shared" si="118"/>
        <v>142.16867469879531</v>
      </c>
      <c r="W277" s="27">
        <f t="shared" si="119"/>
        <v>1.1806901100369194E-2</v>
      </c>
      <c r="X277" s="1">
        <f t="shared" si="107"/>
        <v>9.2598848424065728E-3</v>
      </c>
      <c r="Y277" s="1" t="e">
        <f>X277+#REF!*_xlfn.STDEV.S($W$2:$W$779)</f>
        <v>#REF!</v>
      </c>
      <c r="Z277" s="1" t="e">
        <f>X277-#REF!*_xlfn.STDEV.S($W$2:$W$779)</f>
        <v>#REF!</v>
      </c>
      <c r="AA277" s="2">
        <f t="shared" si="108"/>
        <v>158.65948723299823</v>
      </c>
      <c r="AB277" s="1">
        <f t="shared" si="109"/>
        <v>9.4521409787730142E-4</v>
      </c>
      <c r="AC277" s="1">
        <f t="shared" si="101"/>
        <v>1.0982674830460577E-4</v>
      </c>
      <c r="AD277" s="1">
        <f t="shared" si="99"/>
        <v>8.353873495726956E-4</v>
      </c>
      <c r="AE277" s="1">
        <f t="shared" si="102"/>
        <v>1.54982524116244E-3</v>
      </c>
      <c r="AF277" s="1" t="e">
        <f>AE277+#REF!*_xlfn.STDEV.S($AD$2:$AD$779)</f>
        <v>#REF!</v>
      </c>
      <c r="AG277" s="1" t="e">
        <f>AE277-#REF!*_xlfn.STDEV.S($AD$2:$AD$779)</f>
        <v>#REF!</v>
      </c>
      <c r="AH277" s="24">
        <f t="shared" si="96"/>
        <v>15.790000000000873</v>
      </c>
      <c r="AI277" s="24">
        <f t="shared" si="110"/>
        <v>0.16000000000008185</v>
      </c>
      <c r="AJ277" s="1">
        <f t="shared" si="111"/>
        <v>8.353873495726956E-4</v>
      </c>
      <c r="AK277" s="1">
        <f t="shared" si="112"/>
        <v>1.54982524116244E-3</v>
      </c>
      <c r="AL277" s="1" t="e">
        <f>$AK$2+#REF!*_xlfn.STDEV.S(ONE_LAST_QUOTE!$AJ$2:$AJ$779)</f>
        <v>#REF!</v>
      </c>
      <c r="AM277" s="1" t="e">
        <f>$AK$2-#REF!*_xlfn.STDEV.S(ONE_LAST_QUOTE!$AJ$2:$AJ$779)</f>
        <v>#REF!</v>
      </c>
      <c r="AN277" s="27">
        <f t="shared" si="113"/>
        <v>98.687499999954966</v>
      </c>
      <c r="AO277" s="24">
        <f t="shared" si="114"/>
        <v>15.630000000000791</v>
      </c>
      <c r="AP277" s="27">
        <f t="shared" si="115"/>
        <v>-3.8484704370181109</v>
      </c>
      <c r="AQ277" s="27" t="e">
        <f>$AP$2+#REF!*_xlfn.STDEV.S(ONE_LAST_QUOTE!$AO$2:$AO$779)</f>
        <v>#REF!</v>
      </c>
      <c r="AR277" s="27" t="e">
        <f>$AP$2-#REF!*_xlfn.STDEV.S(ONE_LAST_QUOTE!$AO$2:$AO$779)</f>
        <v>#REF!</v>
      </c>
      <c r="AT277" s="24"/>
    </row>
    <row r="278" spans="1:46" x14ac:dyDescent="0.3">
      <c r="A278" s="5">
        <v>44488</v>
      </c>
      <c r="B278" s="25">
        <v>672.5</v>
      </c>
      <c r="C278" s="25">
        <v>672.6</v>
      </c>
      <c r="D278" s="25">
        <v>0</v>
      </c>
      <c r="E278" s="25">
        <f t="shared" si="103"/>
        <v>672.6</v>
      </c>
      <c r="F278" s="25">
        <f t="shared" si="100"/>
        <v>-0.10000000000002274</v>
      </c>
      <c r="G278" s="25">
        <v>1336.25</v>
      </c>
      <c r="H278" s="25">
        <v>1471.75</v>
      </c>
      <c r="I278" s="26">
        <v>1473.03</v>
      </c>
      <c r="J278" s="27">
        <f t="shared" si="97"/>
        <v>-1.2799999999999727</v>
      </c>
      <c r="K278" s="25">
        <v>16903</v>
      </c>
      <c r="L278" s="25">
        <v>16900.669999999998</v>
      </c>
      <c r="M278" s="25">
        <v>0.22000000000000045</v>
      </c>
      <c r="N278" s="25">
        <f t="shared" si="98"/>
        <v>16900.449999999997</v>
      </c>
      <c r="O278" s="25">
        <f t="shared" si="104"/>
        <v>2.5500000000029104</v>
      </c>
      <c r="P278" s="27">
        <v>27.858000000000001</v>
      </c>
      <c r="Q278" s="25">
        <v>600</v>
      </c>
      <c r="R278" s="2">
        <f t="shared" si="116"/>
        <v>135.73899008531228</v>
      </c>
      <c r="S278" s="2">
        <f t="shared" si="105"/>
        <v>137.44511302650838</v>
      </c>
      <c r="T278" s="2">
        <f t="shared" si="106"/>
        <v>137.47796629283238</v>
      </c>
      <c r="U278" s="2">
        <f t="shared" si="117"/>
        <v>94.777668152281223</v>
      </c>
      <c r="V278" s="2">
        <f t="shared" si="118"/>
        <v>144.57831325301217</v>
      </c>
      <c r="W278" s="27">
        <f t="shared" si="119"/>
        <v>1.2569144209219507E-2</v>
      </c>
      <c r="X278" s="1">
        <f t="shared" si="107"/>
        <v>9.2598848424065728E-3</v>
      </c>
      <c r="Y278" s="1" t="e">
        <f>X278+#REF!*_xlfn.STDEV.S($W$2:$W$779)</f>
        <v>#REF!</v>
      </c>
      <c r="Z278" s="1" t="e">
        <f>X278-#REF!*_xlfn.STDEV.S($W$2:$W$779)</f>
        <v>#REF!</v>
      </c>
      <c r="AA278" s="2">
        <f t="shared" si="108"/>
        <v>170.61229411960994</v>
      </c>
      <c r="AB278" s="1">
        <f t="shared" si="109"/>
        <v>1.5088355635518052E-4</v>
      </c>
      <c r="AC278" s="1">
        <f t="shared" si="101"/>
        <v>-8.6895718349251053E-4</v>
      </c>
      <c r="AD278" s="1">
        <f t="shared" si="99"/>
        <v>1.0198407398476911E-3</v>
      </c>
      <c r="AE278" s="1">
        <f t="shared" si="102"/>
        <v>1.54982524116244E-3</v>
      </c>
      <c r="AF278" s="1" t="e">
        <f>AE278+#REF!*_xlfn.STDEV.S($AD$2:$AD$779)</f>
        <v>#REF!</v>
      </c>
      <c r="AG278" s="1" t="e">
        <f>AE278-#REF!*_xlfn.STDEV.S($AD$2:$AD$779)</f>
        <v>#REF!</v>
      </c>
      <c r="AH278" s="24">
        <f t="shared" si="96"/>
        <v>2.5500000000029104</v>
      </c>
      <c r="AI278" s="24">
        <f t="shared" si="110"/>
        <v>-1.2799999999999727</v>
      </c>
      <c r="AJ278" s="1">
        <f t="shared" si="111"/>
        <v>1.0198407398476911E-3</v>
      </c>
      <c r="AK278" s="1">
        <f t="shared" si="112"/>
        <v>1.54982524116244E-3</v>
      </c>
      <c r="AL278" s="1" t="e">
        <f>$AK$2+#REF!*_xlfn.STDEV.S(ONE_LAST_QUOTE!$AJ$2:$AJ$779)</f>
        <v>#REF!</v>
      </c>
      <c r="AM278" s="1" t="e">
        <f>$AK$2-#REF!*_xlfn.STDEV.S(ONE_LAST_QUOTE!$AJ$2:$AJ$779)</f>
        <v>#REF!</v>
      </c>
      <c r="AN278" s="27">
        <f t="shared" si="113"/>
        <v>-1.9921875000023161</v>
      </c>
      <c r="AO278" s="24">
        <f t="shared" si="114"/>
        <v>3.8300000000028831</v>
      </c>
      <c r="AP278" s="27">
        <f t="shared" si="115"/>
        <v>-3.8484704370181109</v>
      </c>
      <c r="AQ278" s="27" t="e">
        <f>$AP$2+#REF!*_xlfn.STDEV.S(ONE_LAST_QUOTE!$AO$2:$AO$779)</f>
        <v>#REF!</v>
      </c>
      <c r="AR278" s="27" t="e">
        <f>$AP$2-#REF!*_xlfn.STDEV.S(ONE_LAST_QUOTE!$AO$2:$AO$779)</f>
        <v>#REF!</v>
      </c>
      <c r="AT278" s="24"/>
    </row>
    <row r="279" spans="1:46" x14ac:dyDescent="0.3">
      <c r="A279" s="5">
        <v>44489</v>
      </c>
      <c r="B279" s="25">
        <v>672.1</v>
      </c>
      <c r="C279" s="25">
        <v>671.47</v>
      </c>
      <c r="D279" s="25">
        <v>0</v>
      </c>
      <c r="E279" s="25">
        <f t="shared" si="103"/>
        <v>671.47</v>
      </c>
      <c r="F279" s="25">
        <f t="shared" si="100"/>
        <v>0.62999999999999545</v>
      </c>
      <c r="G279" s="25">
        <v>1338</v>
      </c>
      <c r="H279" s="25">
        <v>1473.25</v>
      </c>
      <c r="I279" s="26">
        <v>1471.98</v>
      </c>
      <c r="J279" s="27">
        <f t="shared" si="97"/>
        <v>1.2699999999999818</v>
      </c>
      <c r="K279" s="25">
        <v>16882</v>
      </c>
      <c r="L279" s="25">
        <v>16887.82</v>
      </c>
      <c r="M279" s="25">
        <v>9.0000000000000441E-2</v>
      </c>
      <c r="N279" s="25">
        <f t="shared" si="98"/>
        <v>16887.73</v>
      </c>
      <c r="O279" s="25">
        <f t="shared" si="104"/>
        <v>-5.7299999999995634</v>
      </c>
      <c r="P279" s="27">
        <v>27.87</v>
      </c>
      <c r="Q279" s="25">
        <v>598</v>
      </c>
      <c r="R279" s="2">
        <f t="shared" si="116"/>
        <v>135.87733456306188</v>
      </c>
      <c r="S279" s="2">
        <f t="shared" si="105"/>
        <v>137.27435355342334</v>
      </c>
      <c r="T279" s="2">
        <f t="shared" si="106"/>
        <v>137.36336128641827</v>
      </c>
      <c r="U279" s="2">
        <f t="shared" si="117"/>
        <v>94.818494199299209</v>
      </c>
      <c r="V279" s="2">
        <f t="shared" si="118"/>
        <v>144.0963855421688</v>
      </c>
      <c r="W279" s="27">
        <f t="shared" si="119"/>
        <v>1.0281471849987511E-2</v>
      </c>
      <c r="X279" s="1">
        <f t="shared" si="107"/>
        <v>9.2598848424065728E-3</v>
      </c>
      <c r="Y279" s="1" t="e">
        <f>X279+#REF!*_xlfn.STDEV.S($W$2:$W$779)</f>
        <v>#REF!</v>
      </c>
      <c r="Z279" s="1" t="e">
        <f>X279-#REF!*_xlfn.STDEV.S($W$2:$W$779)</f>
        <v>#REF!</v>
      </c>
      <c r="AA279" s="2">
        <f t="shared" si="108"/>
        <v>139.70189903614596</v>
      </c>
      <c r="AB279" s="1">
        <f t="shared" si="109"/>
        <v>-3.3929959799212586E-4</v>
      </c>
      <c r="AC279" s="1">
        <f t="shared" si="101"/>
        <v>8.6278346173180459E-4</v>
      </c>
      <c r="AD279" s="1">
        <f t="shared" si="99"/>
        <v>-1.2020830597239305E-3</v>
      </c>
      <c r="AE279" s="1">
        <f t="shared" si="102"/>
        <v>1.54982524116244E-3</v>
      </c>
      <c r="AF279" s="1" t="e">
        <f>AE279+#REF!*_xlfn.STDEV.S($AD$2:$AD$779)</f>
        <v>#REF!</v>
      </c>
      <c r="AG279" s="1" t="e">
        <f>AE279-#REF!*_xlfn.STDEV.S($AD$2:$AD$779)</f>
        <v>#REF!</v>
      </c>
      <c r="AH279" s="24">
        <f t="shared" si="96"/>
        <v>-5.7299999999995634</v>
      </c>
      <c r="AI279" s="24">
        <f t="shared" si="110"/>
        <v>1.2699999999999818</v>
      </c>
      <c r="AJ279" s="1">
        <f t="shared" si="111"/>
        <v>-1.2020830597239305E-3</v>
      </c>
      <c r="AK279" s="1">
        <f t="shared" si="112"/>
        <v>1.54982524116244E-3</v>
      </c>
      <c r="AL279" s="1" t="e">
        <f>$AK$2+#REF!*_xlfn.STDEV.S(ONE_LAST_QUOTE!$AJ$2:$AJ$779)</f>
        <v>#REF!</v>
      </c>
      <c r="AM279" s="1" t="e">
        <f>$AK$2-#REF!*_xlfn.STDEV.S(ONE_LAST_QUOTE!$AJ$2:$AJ$779)</f>
        <v>#REF!</v>
      </c>
      <c r="AN279" s="27">
        <f t="shared" si="113"/>
        <v>-4.5118110236217683</v>
      </c>
      <c r="AO279" s="24">
        <f t="shared" si="114"/>
        <v>-6.9999999999995453</v>
      </c>
      <c r="AP279" s="27">
        <f t="shared" si="115"/>
        <v>-3.8484704370181109</v>
      </c>
      <c r="AQ279" s="27" t="e">
        <f>$AP$2+#REF!*_xlfn.STDEV.S(ONE_LAST_QUOTE!$AO$2:$AO$779)</f>
        <v>#REF!</v>
      </c>
      <c r="AR279" s="27" t="e">
        <f>$AP$2-#REF!*_xlfn.STDEV.S(ONE_LAST_QUOTE!$AO$2:$AO$779)</f>
        <v>#REF!</v>
      </c>
      <c r="AT279" s="24"/>
    </row>
    <row r="280" spans="1:46" x14ac:dyDescent="0.3">
      <c r="A280" s="5">
        <v>44490</v>
      </c>
      <c r="B280" s="25">
        <v>669</v>
      </c>
      <c r="C280" s="25">
        <v>670.8</v>
      </c>
      <c r="D280" s="25">
        <v>0</v>
      </c>
      <c r="E280" s="25">
        <f t="shared" si="103"/>
        <v>670.8</v>
      </c>
      <c r="F280" s="25">
        <f t="shared" si="100"/>
        <v>-1.7999999999999545</v>
      </c>
      <c r="G280" s="25">
        <v>1332</v>
      </c>
      <c r="H280" s="25">
        <v>1466.75</v>
      </c>
      <c r="I280" s="26">
        <v>1472.33</v>
      </c>
      <c r="J280" s="27">
        <f t="shared" si="97"/>
        <v>-5.5799999999999272</v>
      </c>
      <c r="K280" s="25">
        <v>16815</v>
      </c>
      <c r="L280" s="25">
        <v>16889.509999999998</v>
      </c>
      <c r="M280" s="25">
        <v>0.4</v>
      </c>
      <c r="N280" s="25">
        <f t="shared" si="98"/>
        <v>16889.109999999997</v>
      </c>
      <c r="O280" s="25">
        <f t="shared" si="104"/>
        <v>-74.109999999996944</v>
      </c>
      <c r="P280" s="27">
        <v>27.869</v>
      </c>
      <c r="Q280" s="25">
        <v>596</v>
      </c>
      <c r="R280" s="2">
        <f t="shared" si="116"/>
        <v>135.27784182614695</v>
      </c>
      <c r="S280" s="2">
        <f t="shared" si="105"/>
        <v>136.72954952024722</v>
      </c>
      <c r="T280" s="2">
        <f t="shared" si="106"/>
        <v>136.64118810778189</v>
      </c>
      <c r="U280" s="2">
        <f t="shared" si="117"/>
        <v>94.815092028714375</v>
      </c>
      <c r="V280" s="2">
        <f t="shared" si="118"/>
        <v>143.61445783132544</v>
      </c>
      <c r="W280" s="27">
        <f t="shared" si="119"/>
        <v>1.0731304362217253E-2</v>
      </c>
      <c r="X280" s="1">
        <f t="shared" si="107"/>
        <v>9.2598848424065728E-3</v>
      </c>
      <c r="Y280" s="1" t="e">
        <f>X280+#REF!*_xlfn.STDEV.S($W$2:$W$779)</f>
        <v>#REF!</v>
      </c>
      <c r="Z280" s="1" t="e">
        <f>X280-#REF!*_xlfn.STDEV.S($W$2:$W$779)</f>
        <v>#REF!</v>
      </c>
      <c r="AA280" s="2">
        <f t="shared" si="108"/>
        <v>145.17076941002642</v>
      </c>
      <c r="AB280" s="1">
        <f t="shared" si="109"/>
        <v>-4.3880346566513547E-3</v>
      </c>
      <c r="AC280" s="1">
        <f t="shared" si="101"/>
        <v>-3.7899112291401569E-3</v>
      </c>
      <c r="AD280" s="1">
        <f t="shared" si="99"/>
        <v>-5.9812342751119777E-4</v>
      </c>
      <c r="AE280" s="1">
        <f t="shared" si="102"/>
        <v>1.54982524116244E-3</v>
      </c>
      <c r="AF280" s="1" t="e">
        <f>AE280+#REF!*_xlfn.STDEV.S($AD$2:$AD$779)</f>
        <v>#REF!</v>
      </c>
      <c r="AG280" s="1" t="e">
        <f>AE280-#REF!*_xlfn.STDEV.S($AD$2:$AD$779)</f>
        <v>#REF!</v>
      </c>
      <c r="AH280" s="24">
        <f t="shared" si="96"/>
        <v>-74.109999999996944</v>
      </c>
      <c r="AI280" s="24">
        <f t="shared" si="110"/>
        <v>-5.5799999999999272</v>
      </c>
      <c r="AJ280" s="1">
        <f t="shared" si="111"/>
        <v>-5.9812342751119777E-4</v>
      </c>
      <c r="AK280" s="1">
        <f t="shared" si="112"/>
        <v>1.54982524116244E-3</v>
      </c>
      <c r="AL280" s="1" t="e">
        <f>$AK$2+#REF!*_xlfn.STDEV.S(ONE_LAST_QUOTE!$AJ$2:$AJ$779)</f>
        <v>#REF!</v>
      </c>
      <c r="AM280" s="1" t="e">
        <f>$AK$2-#REF!*_xlfn.STDEV.S(ONE_LAST_QUOTE!$AJ$2:$AJ$779)</f>
        <v>#REF!</v>
      </c>
      <c r="AN280" s="27">
        <f t="shared" si="113"/>
        <v>13.281362007168084</v>
      </c>
      <c r="AO280" s="24">
        <f t="shared" si="114"/>
        <v>-68.529999999997017</v>
      </c>
      <c r="AP280" s="27">
        <f t="shared" si="115"/>
        <v>-3.8484704370181109</v>
      </c>
      <c r="AQ280" s="27" t="e">
        <f>$AP$2+#REF!*_xlfn.STDEV.S(ONE_LAST_QUOTE!$AO$2:$AO$779)</f>
        <v>#REF!</v>
      </c>
      <c r="AR280" s="27" t="e">
        <f>$AP$2-#REF!*_xlfn.STDEV.S(ONE_LAST_QUOTE!$AO$2:$AO$779)</f>
        <v>#REF!</v>
      </c>
      <c r="AT280" s="24"/>
    </row>
    <row r="281" spans="1:46" x14ac:dyDescent="0.3">
      <c r="A281" s="5">
        <v>44491</v>
      </c>
      <c r="B281" s="25">
        <v>671.5</v>
      </c>
      <c r="C281" s="25">
        <v>672.25</v>
      </c>
      <c r="D281" s="25">
        <v>0</v>
      </c>
      <c r="E281" s="25">
        <f t="shared" si="103"/>
        <v>672.25</v>
      </c>
      <c r="F281" s="25">
        <f t="shared" si="100"/>
        <v>-0.75</v>
      </c>
      <c r="G281" s="25">
        <v>1334.5</v>
      </c>
      <c r="H281" s="25">
        <v>1469.5</v>
      </c>
      <c r="I281" s="26">
        <v>1470.9</v>
      </c>
      <c r="J281" s="27">
        <f t="shared" si="97"/>
        <v>-1.4000000000000909</v>
      </c>
      <c r="K281" s="25">
        <v>16853</v>
      </c>
      <c r="L281" s="25">
        <v>16888.740000000002</v>
      </c>
      <c r="M281" s="25">
        <v>0.4</v>
      </c>
      <c r="N281" s="25">
        <f t="shared" si="98"/>
        <v>16888.34</v>
      </c>
      <c r="O281" s="25">
        <f t="shared" si="104"/>
        <v>-35.340000000000146</v>
      </c>
      <c r="P281" s="27">
        <v>27.867000000000001</v>
      </c>
      <c r="Q281" s="25">
        <v>600</v>
      </c>
      <c r="R281" s="2">
        <f t="shared" si="116"/>
        <v>135.5314733686879</v>
      </c>
      <c r="S281" s="2">
        <f t="shared" si="105"/>
        <v>137.03854285249636</v>
      </c>
      <c r="T281" s="2">
        <f t="shared" si="106"/>
        <v>137.2404970147175</v>
      </c>
      <c r="U281" s="2">
        <f t="shared" si="117"/>
        <v>94.808287687544706</v>
      </c>
      <c r="V281" s="2">
        <f t="shared" si="118"/>
        <v>144.5783132530122</v>
      </c>
      <c r="W281" s="27">
        <f t="shared" si="119"/>
        <v>1.1119701176041774E-2</v>
      </c>
      <c r="X281" s="1">
        <f t="shared" si="107"/>
        <v>9.2598848424065728E-3</v>
      </c>
      <c r="Y281" s="1" t="e">
        <f>X281+#REF!*_xlfn.STDEV.S($W$2:$W$779)</f>
        <v>#REF!</v>
      </c>
      <c r="Z281" s="1" t="e">
        <f>X281-#REF!*_xlfn.STDEV.S($W$2:$W$779)</f>
        <v>#REF!</v>
      </c>
      <c r="AA281" s="2">
        <f t="shared" si="108"/>
        <v>150.70694838084648</v>
      </c>
      <c r="AB281" s="1">
        <f t="shared" si="109"/>
        <v>-2.0925680084602836E-3</v>
      </c>
      <c r="AC281" s="1">
        <f t="shared" si="101"/>
        <v>-9.5179821877768088E-4</v>
      </c>
      <c r="AD281" s="1">
        <f t="shared" si="99"/>
        <v>-1.1407697896826028E-3</v>
      </c>
      <c r="AE281" s="1">
        <f t="shared" si="102"/>
        <v>1.54982524116244E-3</v>
      </c>
      <c r="AF281" s="1" t="e">
        <f>AE281+#REF!*_xlfn.STDEV.S($AD$2:$AD$779)</f>
        <v>#REF!</v>
      </c>
      <c r="AG281" s="1" t="e">
        <f>AE281-#REF!*_xlfn.STDEV.S($AD$2:$AD$779)</f>
        <v>#REF!</v>
      </c>
      <c r="AH281" s="24">
        <f t="shared" si="96"/>
        <v>-35.340000000000146</v>
      </c>
      <c r="AI281" s="24">
        <f t="shared" si="110"/>
        <v>-1.4000000000000909</v>
      </c>
      <c r="AJ281" s="1">
        <f t="shared" si="111"/>
        <v>-1.1407697896826028E-3</v>
      </c>
      <c r="AK281" s="1">
        <f t="shared" si="112"/>
        <v>1.54982524116244E-3</v>
      </c>
      <c r="AL281" s="1" t="e">
        <f>$AK$2+#REF!*_xlfn.STDEV.S(ONE_LAST_QUOTE!$AJ$2:$AJ$779)</f>
        <v>#REF!</v>
      </c>
      <c r="AM281" s="1" t="e">
        <f>$AK$2-#REF!*_xlfn.STDEV.S(ONE_LAST_QUOTE!$AJ$2:$AJ$779)</f>
        <v>#REF!</v>
      </c>
      <c r="AN281" s="27">
        <f t="shared" si="113"/>
        <v>25.242857142855605</v>
      </c>
      <c r="AO281" s="24">
        <f t="shared" si="114"/>
        <v>-33.940000000000055</v>
      </c>
      <c r="AP281" s="27">
        <f t="shared" si="115"/>
        <v>-3.8484704370181109</v>
      </c>
      <c r="AQ281" s="27" t="e">
        <f>$AP$2+#REF!*_xlfn.STDEV.S(ONE_LAST_QUOTE!$AO$2:$AO$779)</f>
        <v>#REF!</v>
      </c>
      <c r="AR281" s="27" t="e">
        <f>$AP$2-#REF!*_xlfn.STDEV.S(ONE_LAST_QUOTE!$AO$2:$AO$779)</f>
        <v>#REF!</v>
      </c>
      <c r="AT281" s="24"/>
    </row>
    <row r="282" spans="1:46" x14ac:dyDescent="0.3">
      <c r="A282" s="5">
        <v>44494</v>
      </c>
      <c r="B282" s="25">
        <v>670.3</v>
      </c>
      <c r="C282" s="25">
        <v>670.36</v>
      </c>
      <c r="D282" s="25">
        <v>0</v>
      </c>
      <c r="E282" s="25">
        <f t="shared" si="103"/>
        <v>670.36</v>
      </c>
      <c r="F282" s="25">
        <f t="shared" si="100"/>
        <v>-6.0000000000059117E-2</v>
      </c>
      <c r="G282" s="25">
        <v>1338.25</v>
      </c>
      <c r="H282" s="25">
        <v>1472.75</v>
      </c>
      <c r="I282" s="26">
        <v>1472.5</v>
      </c>
      <c r="J282" s="27">
        <f t="shared" si="97"/>
        <v>0.25</v>
      </c>
      <c r="K282" s="25">
        <v>16891</v>
      </c>
      <c r="L282" s="25">
        <v>16894.240000000002</v>
      </c>
      <c r="M282" s="25">
        <v>0.4</v>
      </c>
      <c r="N282" s="25">
        <f t="shared" si="98"/>
        <v>16893.84</v>
      </c>
      <c r="O282" s="25">
        <f t="shared" si="104"/>
        <v>-2.8400000000001455</v>
      </c>
      <c r="P282" s="27">
        <v>27.872</v>
      </c>
      <c r="Q282" s="25">
        <v>593</v>
      </c>
      <c r="R282" s="2">
        <f t="shared" si="116"/>
        <v>135.83121973714537</v>
      </c>
      <c r="S282" s="2">
        <f t="shared" si="105"/>
        <v>137.34753618474551</v>
      </c>
      <c r="T282" s="2">
        <f t="shared" si="106"/>
        <v>136.79364895611064</v>
      </c>
      <c r="U282" s="2">
        <f t="shared" si="117"/>
        <v>94.825298540468864</v>
      </c>
      <c r="V282" s="2">
        <f t="shared" si="118"/>
        <v>142.89156626506039</v>
      </c>
      <c r="W282" s="27">
        <f t="shared" si="119"/>
        <v>1.1163239574336847E-2</v>
      </c>
      <c r="X282" s="1">
        <f t="shared" si="107"/>
        <v>9.2598848424065728E-3</v>
      </c>
      <c r="Y282" s="1" t="e">
        <f>X282+#REF!*_xlfn.STDEV.S($W$2:$W$779)</f>
        <v>#REF!</v>
      </c>
      <c r="Z282" s="1" t="e">
        <f>X282-#REF!*_xlfn.STDEV.S($W$2:$W$779)</f>
        <v>#REF!</v>
      </c>
      <c r="AA282" s="2">
        <f t="shared" si="108"/>
        <v>151.63164476001327</v>
      </c>
      <c r="AB282" s="1">
        <f t="shared" si="109"/>
        <v>-1.681086123699612E-4</v>
      </c>
      <c r="AC282" s="1">
        <f t="shared" si="101"/>
        <v>1.6977928692699492E-4</v>
      </c>
      <c r="AD282" s="1">
        <f t="shared" si="99"/>
        <v>-3.3788789929695612E-4</v>
      </c>
      <c r="AE282" s="1">
        <f t="shared" si="102"/>
        <v>1.54982524116244E-3</v>
      </c>
      <c r="AF282" s="1" t="e">
        <f>AE282+#REF!*_xlfn.STDEV.S($AD$2:$AD$779)</f>
        <v>#REF!</v>
      </c>
      <c r="AG282" s="1" t="e">
        <f>AE282-#REF!*_xlfn.STDEV.S($AD$2:$AD$779)</f>
        <v>#REF!</v>
      </c>
      <c r="AH282" s="24">
        <f t="shared" si="96"/>
        <v>-2.8400000000001455</v>
      </c>
      <c r="AI282" s="24">
        <f t="shared" si="110"/>
        <v>0.25</v>
      </c>
      <c r="AJ282" s="1">
        <f t="shared" si="111"/>
        <v>-3.3788789929695612E-4</v>
      </c>
      <c r="AK282" s="1">
        <f t="shared" si="112"/>
        <v>1.54982524116244E-3</v>
      </c>
      <c r="AL282" s="1" t="e">
        <f>$AK$2+#REF!*_xlfn.STDEV.S(ONE_LAST_QUOTE!$AJ$2:$AJ$779)</f>
        <v>#REF!</v>
      </c>
      <c r="AM282" s="1" t="e">
        <f>$AK$2-#REF!*_xlfn.STDEV.S(ONE_LAST_QUOTE!$AJ$2:$AJ$779)</f>
        <v>#REF!</v>
      </c>
      <c r="AN282" s="27">
        <f t="shared" si="113"/>
        <v>-11.360000000000582</v>
      </c>
      <c r="AO282" s="24">
        <f t="shared" si="114"/>
        <v>-3.0900000000001455</v>
      </c>
      <c r="AP282" s="27">
        <f t="shared" si="115"/>
        <v>-3.8484704370181109</v>
      </c>
      <c r="AQ282" s="27" t="e">
        <f>$AP$2+#REF!*_xlfn.STDEV.S(ONE_LAST_QUOTE!$AO$2:$AO$779)</f>
        <v>#REF!</v>
      </c>
      <c r="AR282" s="27" t="e">
        <f>$AP$2-#REF!*_xlfn.STDEV.S(ONE_LAST_QUOTE!$AO$2:$AO$779)</f>
        <v>#REF!</v>
      </c>
      <c r="AT282" s="24"/>
    </row>
    <row r="283" spans="1:46" x14ac:dyDescent="0.3">
      <c r="A283" s="5">
        <v>44495</v>
      </c>
      <c r="B283" s="25">
        <v>677.8</v>
      </c>
      <c r="C283" s="25">
        <v>677.32</v>
      </c>
      <c r="D283" s="25">
        <v>0</v>
      </c>
      <c r="E283" s="25">
        <f t="shared" si="103"/>
        <v>677.32</v>
      </c>
      <c r="F283" s="25">
        <f t="shared" si="100"/>
        <v>0.4799999999999045</v>
      </c>
      <c r="G283" s="25">
        <v>1353</v>
      </c>
      <c r="H283" s="25">
        <v>1488</v>
      </c>
      <c r="I283" s="26">
        <v>1487.19</v>
      </c>
      <c r="J283" s="27">
        <f t="shared" si="97"/>
        <v>0.80999999999994543</v>
      </c>
      <c r="K283" s="25">
        <v>17044</v>
      </c>
      <c r="L283" s="25">
        <v>17034.34</v>
      </c>
      <c r="M283" s="25">
        <v>0.4</v>
      </c>
      <c r="N283" s="25">
        <f t="shared" si="98"/>
        <v>17033.939999999999</v>
      </c>
      <c r="O283" s="25">
        <f t="shared" si="104"/>
        <v>10.06000000000131</v>
      </c>
      <c r="P283" s="27">
        <v>27.788</v>
      </c>
      <c r="Q283" s="25">
        <v>599</v>
      </c>
      <c r="R283" s="2">
        <f t="shared" si="116"/>
        <v>137.23772192759961</v>
      </c>
      <c r="S283" s="2">
        <f t="shared" si="105"/>
        <v>138.59164091722232</v>
      </c>
      <c r="T283" s="2">
        <f t="shared" si="106"/>
        <v>138.88432049234746</v>
      </c>
      <c r="U283" s="2">
        <f t="shared" si="117"/>
        <v>94.539516211342885</v>
      </c>
      <c r="V283" s="2">
        <f t="shared" si="118"/>
        <v>144.33734939759051</v>
      </c>
      <c r="W283" s="27">
        <f t="shared" si="119"/>
        <v>9.8655017775433063E-3</v>
      </c>
      <c r="X283" s="1">
        <f t="shared" si="107"/>
        <v>9.2598848424065728E-3</v>
      </c>
      <c r="Y283" s="1" t="e">
        <f>X283+#REF!*_xlfn.STDEV.S($W$2:$W$779)</f>
        <v>#REF!</v>
      </c>
      <c r="Z283" s="1" t="e">
        <f>X283-#REF!*_xlfn.STDEV.S($W$2:$W$779)</f>
        <v>#REF!</v>
      </c>
      <c r="AA283" s="2">
        <f t="shared" si="108"/>
        <v>135.39189896227128</v>
      </c>
      <c r="AB283" s="1">
        <f t="shared" si="109"/>
        <v>5.9058561906413375E-4</v>
      </c>
      <c r="AC283" s="1">
        <f t="shared" si="101"/>
        <v>5.4465132229234022E-4</v>
      </c>
      <c r="AD283" s="1">
        <f t="shared" si="99"/>
        <v>4.5934296771793525E-5</v>
      </c>
      <c r="AE283" s="1">
        <f t="shared" si="102"/>
        <v>1.54982524116244E-3</v>
      </c>
      <c r="AF283" s="1" t="e">
        <f>AE283+#REF!*_xlfn.STDEV.S($AD$2:$AD$779)</f>
        <v>#REF!</v>
      </c>
      <c r="AG283" s="1" t="e">
        <f>AE283-#REF!*_xlfn.STDEV.S($AD$2:$AD$779)</f>
        <v>#REF!</v>
      </c>
      <c r="AH283" s="24">
        <f t="shared" si="96"/>
        <v>10.06000000000131</v>
      </c>
      <c r="AI283" s="24">
        <f t="shared" si="110"/>
        <v>0.80999999999994543</v>
      </c>
      <c r="AJ283" s="1">
        <f t="shared" si="111"/>
        <v>4.5934296771793525E-5</v>
      </c>
      <c r="AK283" s="1">
        <f t="shared" si="112"/>
        <v>1.54982524116244E-3</v>
      </c>
      <c r="AL283" s="1" t="e">
        <f>$AK$2+#REF!*_xlfn.STDEV.S(ONE_LAST_QUOTE!$AJ$2:$AJ$779)</f>
        <v>#REF!</v>
      </c>
      <c r="AM283" s="1" t="e">
        <f>$AK$2-#REF!*_xlfn.STDEV.S(ONE_LAST_QUOTE!$AJ$2:$AJ$779)</f>
        <v>#REF!</v>
      </c>
      <c r="AN283" s="27">
        <f t="shared" si="113"/>
        <v>12.419753086422206</v>
      </c>
      <c r="AO283" s="24">
        <f t="shared" si="114"/>
        <v>9.2500000000013642</v>
      </c>
      <c r="AP283" s="27">
        <f t="shared" si="115"/>
        <v>-3.8484704370181109</v>
      </c>
      <c r="AQ283" s="27" t="e">
        <f>$AP$2+#REF!*_xlfn.STDEV.S(ONE_LAST_QUOTE!$AO$2:$AO$779)</f>
        <v>#REF!</v>
      </c>
      <c r="AR283" s="27" t="e">
        <f>$AP$2-#REF!*_xlfn.STDEV.S(ONE_LAST_QUOTE!$AO$2:$AO$779)</f>
        <v>#REF!</v>
      </c>
      <c r="AT283" s="24"/>
    </row>
    <row r="284" spans="1:46" x14ac:dyDescent="0.3">
      <c r="A284" s="5">
        <v>44496</v>
      </c>
      <c r="B284" s="25">
        <v>678.5</v>
      </c>
      <c r="C284" s="25">
        <v>678.27</v>
      </c>
      <c r="D284" s="25">
        <v>0</v>
      </c>
      <c r="E284" s="25">
        <f t="shared" si="103"/>
        <v>678.27</v>
      </c>
      <c r="F284" s="25">
        <f t="shared" si="100"/>
        <v>0.23000000000001819</v>
      </c>
      <c r="G284" s="25">
        <v>1354.25</v>
      </c>
      <c r="H284" s="25">
        <v>1489.75</v>
      </c>
      <c r="I284" s="26">
        <v>1490.17</v>
      </c>
      <c r="J284" s="27">
        <f t="shared" si="97"/>
        <v>-0.42000000000007276</v>
      </c>
      <c r="K284" s="25">
        <v>17068</v>
      </c>
      <c r="L284" s="25">
        <v>17074.55</v>
      </c>
      <c r="M284" s="25">
        <v>0.35000000000000003</v>
      </c>
      <c r="N284" s="25">
        <f t="shared" si="98"/>
        <v>17074.2</v>
      </c>
      <c r="O284" s="25">
        <f t="shared" si="104"/>
        <v>-6.2000000000007276</v>
      </c>
      <c r="P284" s="27">
        <v>27.798999999999999</v>
      </c>
      <c r="Q284" s="25">
        <v>599</v>
      </c>
      <c r="R284" s="2">
        <f t="shared" si="116"/>
        <v>137.39912381830749</v>
      </c>
      <c r="S284" s="2">
        <f t="shared" si="105"/>
        <v>138.7867946007481</v>
      </c>
      <c r="T284" s="2">
        <f t="shared" si="106"/>
        <v>138.73477185354878</v>
      </c>
      <c r="U284" s="2">
        <f t="shared" si="117"/>
        <v>94.576940087776052</v>
      </c>
      <c r="V284" s="2">
        <f t="shared" si="118"/>
        <v>144.33734939759051</v>
      </c>
      <c r="W284" s="27">
        <f t="shared" si="119"/>
        <v>1.0099560636759319E-2</v>
      </c>
      <c r="X284" s="1">
        <f t="shared" si="107"/>
        <v>9.2598848424065728E-3</v>
      </c>
      <c r="Y284" s="1" t="e">
        <f>X284+#REF!*_xlfn.STDEV.S($W$2:$W$779)</f>
        <v>#REF!</v>
      </c>
      <c r="Z284" s="1" t="e">
        <f>X284-#REF!*_xlfn.STDEV.S($W$2:$W$779)</f>
        <v>#REF!</v>
      </c>
      <c r="AA284" s="2">
        <f t="shared" si="108"/>
        <v>138.76707824406083</v>
      </c>
      <c r="AB284" s="1">
        <f t="shared" si="109"/>
        <v>-3.6312096613608409E-4</v>
      </c>
      <c r="AC284" s="1">
        <f t="shared" si="101"/>
        <v>-2.8184703758636447E-4</v>
      </c>
      <c r="AD284" s="1">
        <f t="shared" si="99"/>
        <v>-8.1273928549719624E-5</v>
      </c>
      <c r="AE284" s="1">
        <f t="shared" si="102"/>
        <v>1.54982524116244E-3</v>
      </c>
      <c r="AF284" s="1" t="e">
        <f>AE284+#REF!*_xlfn.STDEV.S($AD$2:$AD$779)</f>
        <v>#REF!</v>
      </c>
      <c r="AG284" s="1" t="e">
        <f>AE284-#REF!*_xlfn.STDEV.S($AD$2:$AD$779)</f>
        <v>#REF!</v>
      </c>
      <c r="AH284" s="24">
        <f t="shared" si="96"/>
        <v>-6.2000000000007276</v>
      </c>
      <c r="AI284" s="24">
        <f t="shared" si="110"/>
        <v>-0.42000000000007276</v>
      </c>
      <c r="AJ284" s="1">
        <f t="shared" si="111"/>
        <v>-8.1273928549719624E-5</v>
      </c>
      <c r="AK284" s="1">
        <f t="shared" si="112"/>
        <v>1.54982524116244E-3</v>
      </c>
      <c r="AL284" s="1" t="e">
        <f>$AK$2+#REF!*_xlfn.STDEV.S(ONE_LAST_QUOTE!$AJ$2:$AJ$779)</f>
        <v>#REF!</v>
      </c>
      <c r="AM284" s="1" t="e">
        <f>$AK$2-#REF!*_xlfn.STDEV.S(ONE_LAST_QUOTE!$AJ$2:$AJ$779)</f>
        <v>#REF!</v>
      </c>
      <c r="AN284" s="27">
        <f t="shared" si="113"/>
        <v>14.761904761903937</v>
      </c>
      <c r="AO284" s="24">
        <f t="shared" si="114"/>
        <v>-5.7800000000006548</v>
      </c>
      <c r="AP284" s="27">
        <f t="shared" si="115"/>
        <v>-3.8484704370181109</v>
      </c>
      <c r="AQ284" s="27" t="e">
        <f>$AP$2+#REF!*_xlfn.STDEV.S(ONE_LAST_QUOTE!$AO$2:$AO$779)</f>
        <v>#REF!</v>
      </c>
      <c r="AR284" s="27" t="e">
        <f>$AP$2-#REF!*_xlfn.STDEV.S(ONE_LAST_QUOTE!$AO$2:$AO$779)</f>
        <v>#REF!</v>
      </c>
      <c r="AT284" s="24"/>
    </row>
    <row r="285" spans="1:46" x14ac:dyDescent="0.3">
      <c r="A285" s="5">
        <v>44497</v>
      </c>
      <c r="B285" s="25">
        <v>676.4</v>
      </c>
      <c r="C285" s="25">
        <v>676.07</v>
      </c>
      <c r="D285" s="25">
        <v>0</v>
      </c>
      <c r="E285" s="25">
        <f t="shared" si="103"/>
        <v>676.07</v>
      </c>
      <c r="F285" s="25">
        <f t="shared" si="100"/>
        <v>0.32999999999992724</v>
      </c>
      <c r="G285" s="25">
        <v>1354.75</v>
      </c>
      <c r="H285" s="25">
        <v>1487.5</v>
      </c>
      <c r="I285" s="26">
        <v>1487.15</v>
      </c>
      <c r="J285" s="27">
        <f t="shared" si="97"/>
        <v>0.34999999999990905</v>
      </c>
      <c r="K285" s="25">
        <v>17039</v>
      </c>
      <c r="L285" s="25">
        <v>17041.63</v>
      </c>
      <c r="M285" s="25">
        <v>0.30000000000000004</v>
      </c>
      <c r="N285" s="25">
        <f t="shared" si="98"/>
        <v>17041.330000000002</v>
      </c>
      <c r="O285" s="25">
        <f t="shared" si="104"/>
        <v>-2.3300000000017462</v>
      </c>
      <c r="P285" s="27">
        <v>27.789000000000001</v>
      </c>
      <c r="Q285" s="25">
        <v>595</v>
      </c>
      <c r="R285" s="2">
        <f t="shared" si="116"/>
        <v>137.19160710168308</v>
      </c>
      <c r="S285" s="2">
        <f t="shared" si="105"/>
        <v>138.55098389982112</v>
      </c>
      <c r="T285" s="2">
        <f t="shared" si="106"/>
        <v>138.35724077810761</v>
      </c>
      <c r="U285" s="2">
        <f t="shared" si="117"/>
        <v>94.542918381927734</v>
      </c>
      <c r="V285" s="2">
        <f t="shared" si="118"/>
        <v>143.37349397590378</v>
      </c>
      <c r="W285" s="27">
        <f t="shared" si="119"/>
        <v>9.9086002916382032E-3</v>
      </c>
      <c r="X285" s="1">
        <f t="shared" si="107"/>
        <v>9.2598848424065728E-3</v>
      </c>
      <c r="Y285" s="1" t="e">
        <f>X285+#REF!*_xlfn.STDEV.S($W$2:$W$779)</f>
        <v>#REF!</v>
      </c>
      <c r="Z285" s="1" t="e">
        <f>X285-#REF!*_xlfn.STDEV.S($W$2:$W$779)</f>
        <v>#REF!</v>
      </c>
      <c r="AA285" s="2">
        <f t="shared" si="108"/>
        <v>135.93767981380438</v>
      </c>
      <c r="AB285" s="1">
        <f t="shared" si="109"/>
        <v>-1.3672641748042823E-4</v>
      </c>
      <c r="AC285" s="1">
        <f t="shared" si="101"/>
        <v>2.3534949399852672E-4</v>
      </c>
      <c r="AD285" s="1">
        <f t="shared" si="99"/>
        <v>-3.7207591147895495E-4</v>
      </c>
      <c r="AE285" s="1">
        <f t="shared" si="102"/>
        <v>1.54982524116244E-3</v>
      </c>
      <c r="AF285" s="1" t="e">
        <f>AE285+#REF!*_xlfn.STDEV.S($AD$2:$AD$779)</f>
        <v>#REF!</v>
      </c>
      <c r="AG285" s="1" t="e">
        <f>AE285-#REF!*_xlfn.STDEV.S($AD$2:$AD$779)</f>
        <v>#REF!</v>
      </c>
      <c r="AH285" s="24">
        <f t="shared" si="96"/>
        <v>-2.3300000000017462</v>
      </c>
      <c r="AI285" s="24">
        <f t="shared" si="110"/>
        <v>0.34999999999990905</v>
      </c>
      <c r="AJ285" s="1">
        <f t="shared" si="111"/>
        <v>-3.7207591147895495E-4</v>
      </c>
      <c r="AK285" s="1">
        <f t="shared" si="112"/>
        <v>1.54982524116244E-3</v>
      </c>
      <c r="AL285" s="1" t="e">
        <f>$AK$2+#REF!*_xlfn.STDEV.S(ONE_LAST_QUOTE!$AJ$2:$AJ$779)</f>
        <v>#REF!</v>
      </c>
      <c r="AM285" s="1" t="e">
        <f>$AK$2-#REF!*_xlfn.STDEV.S(ONE_LAST_QUOTE!$AJ$2:$AJ$779)</f>
        <v>#REF!</v>
      </c>
      <c r="AN285" s="27">
        <f t="shared" si="113"/>
        <v>-6.6571428571495765</v>
      </c>
      <c r="AO285" s="24">
        <f t="shared" si="114"/>
        <v>-2.6800000000016553</v>
      </c>
      <c r="AP285" s="27">
        <f t="shared" si="115"/>
        <v>-3.8484704370181109</v>
      </c>
      <c r="AQ285" s="27" t="e">
        <f>$AP$2+#REF!*_xlfn.STDEV.S(ONE_LAST_QUOTE!$AO$2:$AO$779)</f>
        <v>#REF!</v>
      </c>
      <c r="AR285" s="27" t="e">
        <f>$AP$2-#REF!*_xlfn.STDEV.S(ONE_LAST_QUOTE!$AO$2:$AO$779)</f>
        <v>#REF!</v>
      </c>
      <c r="AT285" s="24"/>
    </row>
    <row r="286" spans="1:46" x14ac:dyDescent="0.3">
      <c r="A286" s="5">
        <v>44498</v>
      </c>
      <c r="B286" s="25">
        <v>669.4</v>
      </c>
      <c r="C286" s="25">
        <v>672.04</v>
      </c>
      <c r="D286" s="25">
        <v>0</v>
      </c>
      <c r="E286" s="25">
        <f t="shared" si="103"/>
        <v>672.04</v>
      </c>
      <c r="F286" s="25">
        <f t="shared" si="100"/>
        <v>-2.6399999999999864</v>
      </c>
      <c r="G286" s="25">
        <v>1344.25</v>
      </c>
      <c r="H286" s="25">
        <v>1476</v>
      </c>
      <c r="I286" s="26">
        <v>1480.6</v>
      </c>
      <c r="J286" s="27">
        <f t="shared" si="97"/>
        <v>-4.5999999999999091</v>
      </c>
      <c r="K286" s="25">
        <v>16946</v>
      </c>
      <c r="L286" s="25">
        <v>16987.41</v>
      </c>
      <c r="M286" s="25">
        <v>0.30000000000000004</v>
      </c>
      <c r="N286" s="25">
        <f t="shared" si="98"/>
        <v>16987.11</v>
      </c>
      <c r="O286" s="25">
        <f t="shared" si="104"/>
        <v>-41.110000000000582</v>
      </c>
      <c r="P286" s="27">
        <v>27.821999999999999</v>
      </c>
      <c r="Q286" s="25">
        <v>590</v>
      </c>
      <c r="R286" s="2">
        <f t="shared" si="116"/>
        <v>136.13096610560282</v>
      </c>
      <c r="S286" s="2">
        <f t="shared" si="105"/>
        <v>137.79476337615873</v>
      </c>
      <c r="T286" s="2">
        <f t="shared" si="106"/>
        <v>137.11713279500333</v>
      </c>
      <c r="U286" s="2">
        <f t="shared" si="117"/>
        <v>94.655190011227205</v>
      </c>
      <c r="V286" s="2">
        <f t="shared" si="118"/>
        <v>142.16867469879534</v>
      </c>
      <c r="W286" s="27">
        <f t="shared" si="119"/>
        <v>1.2222033811654764E-2</v>
      </c>
      <c r="X286" s="1">
        <f t="shared" si="107"/>
        <v>9.2598848424065728E-3</v>
      </c>
      <c r="Y286" s="1" t="e">
        <f>X286+#REF!*_xlfn.STDEV.S($W$2:$W$779)</f>
        <v>#REF!</v>
      </c>
      <c r="Z286" s="1" t="e">
        <f>X286-#REF!*_xlfn.STDEV.S($W$2:$W$779)</f>
        <v>#REF!</v>
      </c>
      <c r="AA286" s="2">
        <f t="shared" si="108"/>
        <v>166.37972705559037</v>
      </c>
      <c r="AB286" s="1">
        <f t="shared" si="109"/>
        <v>-2.420070276815808E-3</v>
      </c>
      <c r="AC286" s="1">
        <f t="shared" si="101"/>
        <v>-3.1068485749020055E-3</v>
      </c>
      <c r="AD286" s="1">
        <f t="shared" si="99"/>
        <v>6.8677829808619752E-4</v>
      </c>
      <c r="AE286" s="1">
        <f t="shared" si="102"/>
        <v>1.54982524116244E-3</v>
      </c>
      <c r="AF286" s="1" t="e">
        <f>AE286+#REF!*_xlfn.STDEV.S($AD$2:$AD$779)</f>
        <v>#REF!</v>
      </c>
      <c r="AG286" s="1" t="e">
        <f>AE286-#REF!*_xlfn.STDEV.S($AD$2:$AD$779)</f>
        <v>#REF!</v>
      </c>
      <c r="AH286" s="24">
        <f t="shared" si="96"/>
        <v>-41.110000000000582</v>
      </c>
      <c r="AI286" s="24">
        <f t="shared" si="110"/>
        <v>-4.5999999999999091</v>
      </c>
      <c r="AJ286" s="1">
        <f t="shared" si="111"/>
        <v>6.8677829808619752E-4</v>
      </c>
      <c r="AK286" s="1">
        <f t="shared" si="112"/>
        <v>1.54982524116244E-3</v>
      </c>
      <c r="AL286" s="1" t="e">
        <f>$AK$2+#REF!*_xlfn.STDEV.S(ONE_LAST_QUOTE!$AJ$2:$AJ$779)</f>
        <v>#REF!</v>
      </c>
      <c r="AM286" s="1" t="e">
        <f>$AK$2-#REF!*_xlfn.STDEV.S(ONE_LAST_QUOTE!$AJ$2:$AJ$779)</f>
        <v>#REF!</v>
      </c>
      <c r="AN286" s="27">
        <f t="shared" si="113"/>
        <v>8.9369565217394342</v>
      </c>
      <c r="AO286" s="24">
        <f t="shared" si="114"/>
        <v>-36.510000000000673</v>
      </c>
      <c r="AP286" s="27">
        <f t="shared" si="115"/>
        <v>-3.8484704370181109</v>
      </c>
      <c r="AQ286" s="27" t="e">
        <f>$AP$2+#REF!*_xlfn.STDEV.S(ONE_LAST_QUOTE!$AO$2:$AO$779)</f>
        <v>#REF!</v>
      </c>
      <c r="AR286" s="27" t="e">
        <f>$AP$2-#REF!*_xlfn.STDEV.S(ONE_LAST_QUOTE!$AO$2:$AO$779)</f>
        <v>#REF!</v>
      </c>
      <c r="AT286" s="24"/>
    </row>
    <row r="287" spans="1:46" x14ac:dyDescent="0.3">
      <c r="A287" s="5">
        <v>44501</v>
      </c>
      <c r="B287" s="25">
        <v>673.6</v>
      </c>
      <c r="C287" s="25">
        <v>673.4</v>
      </c>
      <c r="D287" s="25">
        <v>0</v>
      </c>
      <c r="E287" s="25">
        <f t="shared" si="103"/>
        <v>673.4</v>
      </c>
      <c r="F287" s="25">
        <f t="shared" si="100"/>
        <v>0.20000000000004547</v>
      </c>
      <c r="G287" s="25">
        <v>1355.5</v>
      </c>
      <c r="H287" s="25">
        <v>1487.25</v>
      </c>
      <c r="I287" s="26">
        <v>1486</v>
      </c>
      <c r="J287" s="27">
        <f t="shared" si="97"/>
        <v>1.25</v>
      </c>
      <c r="K287" s="25">
        <v>17080</v>
      </c>
      <c r="L287" s="25">
        <v>17068.240000000002</v>
      </c>
      <c r="M287" s="25">
        <v>0.30000000000000004</v>
      </c>
      <c r="N287" s="25">
        <f t="shared" si="98"/>
        <v>17067.940000000002</v>
      </c>
      <c r="O287" s="25">
        <f t="shared" si="104"/>
        <v>12.059999999997672</v>
      </c>
      <c r="P287" s="27">
        <v>27.847000000000001</v>
      </c>
      <c r="Q287" s="25">
        <v>590</v>
      </c>
      <c r="R287" s="2">
        <f t="shared" si="116"/>
        <v>137.1685496887248</v>
      </c>
      <c r="S287" s="2">
        <f t="shared" si="105"/>
        <v>138.88437144251097</v>
      </c>
      <c r="T287" s="2">
        <f t="shared" si="106"/>
        <v>138.65932567998286</v>
      </c>
      <c r="U287" s="2">
        <f t="shared" si="117"/>
        <v>94.740244275848028</v>
      </c>
      <c r="V287" s="2">
        <f t="shared" si="118"/>
        <v>142.16867469879534</v>
      </c>
      <c r="W287" s="27">
        <f t="shared" si="119"/>
        <v>1.2508856860263373E-2</v>
      </c>
      <c r="X287" s="1">
        <f t="shared" si="107"/>
        <v>9.2598848424065728E-3</v>
      </c>
      <c r="Y287" s="1" t="e">
        <f>X287+#REF!*_xlfn.STDEV.S($W$2:$W$779)</f>
        <v>#REF!</v>
      </c>
      <c r="Z287" s="1" t="e">
        <f>X287-#REF!*_xlfn.STDEV.S($W$2:$W$779)</f>
        <v>#REF!</v>
      </c>
      <c r="AA287" s="2">
        <f t="shared" si="108"/>
        <v>171.58217537861731</v>
      </c>
      <c r="AB287" s="1">
        <f t="shared" si="109"/>
        <v>7.0658790691774582E-4</v>
      </c>
      <c r="AC287" s="1">
        <f t="shared" si="101"/>
        <v>8.4118438761776582E-4</v>
      </c>
      <c r="AD287" s="1">
        <f t="shared" si="99"/>
        <v>-1.3459648070002E-4</v>
      </c>
      <c r="AE287" s="1">
        <f t="shared" si="102"/>
        <v>1.54982524116244E-3</v>
      </c>
      <c r="AF287" s="1" t="e">
        <f>AE287+#REF!*_xlfn.STDEV.S($AD$2:$AD$779)</f>
        <v>#REF!</v>
      </c>
      <c r="AG287" s="1" t="e">
        <f>AE287-#REF!*_xlfn.STDEV.S($AD$2:$AD$779)</f>
        <v>#REF!</v>
      </c>
      <c r="AH287" s="24">
        <f t="shared" si="96"/>
        <v>12.059999999997672</v>
      </c>
      <c r="AI287" s="24">
        <f t="shared" si="110"/>
        <v>1.25</v>
      </c>
      <c r="AJ287" s="1">
        <f t="shared" si="111"/>
        <v>-1.3459648070002E-4</v>
      </c>
      <c r="AK287" s="1">
        <f t="shared" si="112"/>
        <v>1.54982524116244E-3</v>
      </c>
      <c r="AL287" s="1" t="e">
        <f>$AK$2+#REF!*_xlfn.STDEV.S(ONE_LAST_QUOTE!$AJ$2:$AJ$779)</f>
        <v>#REF!</v>
      </c>
      <c r="AM287" s="1" t="e">
        <f>$AK$2-#REF!*_xlfn.STDEV.S(ONE_LAST_QUOTE!$AJ$2:$AJ$779)</f>
        <v>#REF!</v>
      </c>
      <c r="AN287" s="27">
        <f t="shared" si="113"/>
        <v>9.6479999999981381</v>
      </c>
      <c r="AO287" s="24">
        <f t="shared" si="114"/>
        <v>10.809999999997672</v>
      </c>
      <c r="AP287" s="27">
        <f t="shared" si="115"/>
        <v>-3.8484704370181109</v>
      </c>
      <c r="AQ287" s="27" t="e">
        <f>$AP$2+#REF!*_xlfn.STDEV.S(ONE_LAST_QUOTE!$AO$2:$AO$779)</f>
        <v>#REF!</v>
      </c>
      <c r="AR287" s="27" t="e">
        <f>$AP$2-#REF!*_xlfn.STDEV.S(ONE_LAST_QUOTE!$AO$2:$AO$779)</f>
        <v>#REF!</v>
      </c>
      <c r="AT287" s="24"/>
    </row>
    <row r="288" spans="1:46" x14ac:dyDescent="0.3">
      <c r="A288" s="5">
        <v>44502</v>
      </c>
      <c r="B288" s="25">
        <v>673.3</v>
      </c>
      <c r="C288" s="25">
        <v>674.89</v>
      </c>
      <c r="D288" s="25">
        <v>0</v>
      </c>
      <c r="E288" s="25">
        <f t="shared" si="103"/>
        <v>674.89</v>
      </c>
      <c r="F288" s="25">
        <f t="shared" si="100"/>
        <v>-1.5900000000000318</v>
      </c>
      <c r="G288" s="25">
        <v>1355.25</v>
      </c>
      <c r="H288" s="25">
        <v>1486.5</v>
      </c>
      <c r="I288" s="26">
        <v>1488.27</v>
      </c>
      <c r="J288" s="27">
        <f t="shared" si="97"/>
        <v>-1.7699999999999818</v>
      </c>
      <c r="K288" s="25">
        <v>17047</v>
      </c>
      <c r="L288" s="25">
        <v>17065.97</v>
      </c>
      <c r="M288" s="25">
        <v>0.30000000000000004</v>
      </c>
      <c r="N288" s="25">
        <f t="shared" si="98"/>
        <v>17065.670000000002</v>
      </c>
      <c r="O288" s="25">
        <f t="shared" si="104"/>
        <v>-18.670000000001892</v>
      </c>
      <c r="P288" s="27">
        <v>27.882999999999999</v>
      </c>
      <c r="Q288" s="25">
        <v>592</v>
      </c>
      <c r="R288" s="2">
        <f t="shared" si="116"/>
        <v>137.09937744985001</v>
      </c>
      <c r="S288" s="2">
        <f t="shared" si="105"/>
        <v>138.61603512766303</v>
      </c>
      <c r="T288" s="2">
        <f t="shared" si="106"/>
        <v>138.82251676401816</v>
      </c>
      <c r="U288" s="2">
        <f t="shared" si="117"/>
        <v>94.862722416902002</v>
      </c>
      <c r="V288" s="2">
        <f t="shared" si="118"/>
        <v>142.65060240963871</v>
      </c>
      <c r="W288" s="27">
        <f t="shared" si="119"/>
        <v>1.106246947304923E-2</v>
      </c>
      <c r="X288" s="1">
        <f t="shared" si="107"/>
        <v>9.2598848424065728E-3</v>
      </c>
      <c r="Y288" s="1" t="e">
        <f>X288+#REF!*_xlfn.STDEV.S($W$2:$W$779)</f>
        <v>#REF!</v>
      </c>
      <c r="Z288" s="1" t="e">
        <f>X288-#REF!*_xlfn.STDEV.S($W$2:$W$779)</f>
        <v>#REF!</v>
      </c>
      <c r="AA288" s="2">
        <f t="shared" si="108"/>
        <v>151.6657677813015</v>
      </c>
      <c r="AB288" s="1">
        <f t="shared" si="109"/>
        <v>-1.0940092009280556E-3</v>
      </c>
      <c r="AC288" s="1">
        <f t="shared" si="101"/>
        <v>-1.1893003285694005E-3</v>
      </c>
      <c r="AD288" s="1">
        <f t="shared" si="99"/>
        <v>9.5291127641344928E-5</v>
      </c>
      <c r="AE288" s="1">
        <f t="shared" si="102"/>
        <v>1.54982524116244E-3</v>
      </c>
      <c r="AF288" s="1" t="e">
        <f>AE288+#REF!*_xlfn.STDEV.S($AD$2:$AD$779)</f>
        <v>#REF!</v>
      </c>
      <c r="AG288" s="1" t="e">
        <f>AE288-#REF!*_xlfn.STDEV.S($AD$2:$AD$779)</f>
        <v>#REF!</v>
      </c>
      <c r="AH288" s="24">
        <f t="shared" si="96"/>
        <v>-18.670000000001892</v>
      </c>
      <c r="AI288" s="24">
        <f t="shared" si="110"/>
        <v>-1.7699999999999818</v>
      </c>
      <c r="AJ288" s="1">
        <f t="shared" si="111"/>
        <v>9.5291127641344928E-5</v>
      </c>
      <c r="AK288" s="1">
        <f t="shared" si="112"/>
        <v>1.54982524116244E-3</v>
      </c>
      <c r="AL288" s="1" t="e">
        <f>$AK$2+#REF!*_xlfn.STDEV.S(ONE_LAST_QUOTE!$AJ$2:$AJ$779)</f>
        <v>#REF!</v>
      </c>
      <c r="AM288" s="1" t="e">
        <f>$AK$2-#REF!*_xlfn.STDEV.S(ONE_LAST_QUOTE!$AJ$2:$AJ$779)</f>
        <v>#REF!</v>
      </c>
      <c r="AN288" s="27">
        <f t="shared" si="113"/>
        <v>10.548022598871233</v>
      </c>
      <c r="AO288" s="24">
        <f t="shared" si="114"/>
        <v>-16.90000000000191</v>
      </c>
      <c r="AP288" s="27">
        <f t="shared" si="115"/>
        <v>-3.8484704370181109</v>
      </c>
      <c r="AQ288" s="27" t="e">
        <f>$AP$2+#REF!*_xlfn.STDEV.S(ONE_LAST_QUOTE!$AO$2:$AO$779)</f>
        <v>#REF!</v>
      </c>
      <c r="AR288" s="27" t="e">
        <f>$AP$2-#REF!*_xlfn.STDEV.S(ONE_LAST_QUOTE!$AO$2:$AO$779)</f>
        <v>#REF!</v>
      </c>
      <c r="AT288" s="24"/>
    </row>
    <row r="289" spans="1:46" x14ac:dyDescent="0.3">
      <c r="A289" s="5">
        <v>44503</v>
      </c>
      <c r="B289" s="25">
        <v>674.3</v>
      </c>
      <c r="C289" s="25">
        <v>675.93</v>
      </c>
      <c r="D289" s="25">
        <v>0</v>
      </c>
      <c r="E289" s="25">
        <f t="shared" si="103"/>
        <v>675.93</v>
      </c>
      <c r="F289" s="25">
        <f t="shared" si="100"/>
        <v>-1.6299999999999955</v>
      </c>
      <c r="G289" s="25">
        <v>1357</v>
      </c>
      <c r="H289" s="25">
        <v>1488.25</v>
      </c>
      <c r="I289" s="26">
        <v>1491.44</v>
      </c>
      <c r="J289" s="27">
        <f t="shared" si="97"/>
        <v>-3.1900000000000546</v>
      </c>
      <c r="K289" s="25">
        <v>17091</v>
      </c>
      <c r="L289" s="25">
        <v>17122.16</v>
      </c>
      <c r="M289" s="25">
        <v>0.11000000000000004</v>
      </c>
      <c r="N289" s="25">
        <f t="shared" si="98"/>
        <v>17122.05</v>
      </c>
      <c r="O289" s="25">
        <f t="shared" si="104"/>
        <v>-31.049999999999272</v>
      </c>
      <c r="P289" s="27">
        <v>27.795000000000002</v>
      </c>
      <c r="Q289" s="25">
        <v>592</v>
      </c>
      <c r="R289" s="2">
        <f t="shared" si="116"/>
        <v>137.26077934055786</v>
      </c>
      <c r="S289" s="2">
        <f t="shared" si="105"/>
        <v>138.97381688079361</v>
      </c>
      <c r="T289" s="2">
        <f t="shared" si="106"/>
        <v>138.82191071822839</v>
      </c>
      <c r="U289" s="2">
        <f t="shared" si="117"/>
        <v>94.563331405436699</v>
      </c>
      <c r="V289" s="2">
        <f t="shared" si="118"/>
        <v>142.65060240963871</v>
      </c>
      <c r="W289" s="27">
        <f t="shared" si="119"/>
        <v>1.2480167666726771E-2</v>
      </c>
      <c r="X289" s="1">
        <f t="shared" si="107"/>
        <v>9.2598848424065728E-3</v>
      </c>
      <c r="Y289" s="1" t="e">
        <f>X289+#REF!*_xlfn.STDEV.S($W$2:$W$779)</f>
        <v>#REF!</v>
      </c>
      <c r="Z289" s="1" t="e">
        <f>X289-#REF!*_xlfn.STDEV.S($W$2:$W$779)</f>
        <v>#REF!</v>
      </c>
      <c r="AA289" s="2">
        <f t="shared" si="108"/>
        <v>171.30375402357458</v>
      </c>
      <c r="AB289" s="1">
        <f t="shared" si="109"/>
        <v>-1.8134510762437485E-3</v>
      </c>
      <c r="AC289" s="1">
        <f t="shared" si="101"/>
        <v>-2.1388724990613465E-3</v>
      </c>
      <c r="AD289" s="1">
        <f t="shared" si="99"/>
        <v>3.2542142281759799E-4</v>
      </c>
      <c r="AE289" s="1">
        <f t="shared" si="102"/>
        <v>1.54982524116244E-3</v>
      </c>
      <c r="AF289" s="1" t="e">
        <f>AE289+#REF!*_xlfn.STDEV.S($AD$2:$AD$779)</f>
        <v>#REF!</v>
      </c>
      <c r="AG289" s="1" t="e">
        <f>AE289-#REF!*_xlfn.STDEV.S($AD$2:$AD$779)</f>
        <v>#REF!</v>
      </c>
      <c r="AH289" s="24">
        <f t="shared" si="96"/>
        <v>-31.049999999999272</v>
      </c>
      <c r="AI289" s="24">
        <f t="shared" si="110"/>
        <v>-3.1900000000000546</v>
      </c>
      <c r="AJ289" s="1">
        <f t="shared" si="111"/>
        <v>3.2542142281759799E-4</v>
      </c>
      <c r="AK289" s="1">
        <f t="shared" si="112"/>
        <v>1.54982524116244E-3</v>
      </c>
      <c r="AL289" s="1" t="e">
        <f>$AK$2+#REF!*_xlfn.STDEV.S(ONE_LAST_QUOTE!$AJ$2:$AJ$779)</f>
        <v>#REF!</v>
      </c>
      <c r="AM289" s="1" t="e">
        <f>$AK$2-#REF!*_xlfn.STDEV.S(ONE_LAST_QUOTE!$AJ$2:$AJ$779)</f>
        <v>#REF!</v>
      </c>
      <c r="AN289" s="27">
        <f t="shared" si="113"/>
        <v>9.7335423197488211</v>
      </c>
      <c r="AO289" s="24">
        <f t="shared" si="114"/>
        <v>-27.859999999999218</v>
      </c>
      <c r="AP289" s="27">
        <f t="shared" si="115"/>
        <v>-3.8484704370181109</v>
      </c>
      <c r="AQ289" s="27" t="e">
        <f>$AP$2+#REF!*_xlfn.STDEV.S(ONE_LAST_QUOTE!$AO$2:$AO$779)</f>
        <v>#REF!</v>
      </c>
      <c r="AR289" s="27" t="e">
        <f>$AP$2-#REF!*_xlfn.STDEV.S(ONE_LAST_QUOTE!$AO$2:$AO$779)</f>
        <v>#REF!</v>
      </c>
      <c r="AT289" s="24"/>
    </row>
    <row r="290" spans="1:46" x14ac:dyDescent="0.3">
      <c r="A290" s="5">
        <v>44504</v>
      </c>
      <c r="B290" s="25">
        <v>672.4</v>
      </c>
      <c r="C290" s="25">
        <v>673.22</v>
      </c>
      <c r="D290" s="25">
        <v>0</v>
      </c>
      <c r="E290" s="25">
        <f t="shared" si="103"/>
        <v>673.22</v>
      </c>
      <c r="F290" s="25">
        <f t="shared" si="100"/>
        <v>-0.82000000000005002</v>
      </c>
      <c r="G290" s="25">
        <v>1355.25</v>
      </c>
      <c r="H290" s="25">
        <v>1486.75</v>
      </c>
      <c r="I290" s="26">
        <v>1488.35</v>
      </c>
      <c r="J290" s="27">
        <f t="shared" si="97"/>
        <v>-1.5999999999999091</v>
      </c>
      <c r="K290" s="25">
        <v>17073</v>
      </c>
      <c r="L290" s="25">
        <v>17078.86</v>
      </c>
      <c r="M290" s="25">
        <v>0.11000000000000004</v>
      </c>
      <c r="N290" s="25">
        <f t="shared" si="98"/>
        <v>17078.75</v>
      </c>
      <c r="O290" s="25">
        <f t="shared" si="104"/>
        <v>-5.75</v>
      </c>
      <c r="P290" s="27">
        <v>27.876000000000001</v>
      </c>
      <c r="Q290" s="25">
        <v>587</v>
      </c>
      <c r="R290" s="2">
        <f t="shared" si="116"/>
        <v>137.12243486280826</v>
      </c>
      <c r="S290" s="2">
        <f t="shared" si="105"/>
        <v>138.82745161814927</v>
      </c>
      <c r="T290" s="2">
        <f t="shared" si="106"/>
        <v>138.58222522711793</v>
      </c>
      <c r="U290" s="2">
        <f t="shared" si="117"/>
        <v>94.838907222808189</v>
      </c>
      <c r="V290" s="2">
        <f t="shared" si="118"/>
        <v>141.44578313253027</v>
      </c>
      <c r="W290" s="27">
        <f t="shared" si="119"/>
        <v>1.2434265458069582E-2</v>
      </c>
      <c r="X290" s="1">
        <f t="shared" si="107"/>
        <v>9.2598848424065728E-3</v>
      </c>
      <c r="Y290" s="1" t="e">
        <f>X290+#REF!*_xlfn.STDEV.S($W$2:$W$779)</f>
        <v>#REF!</v>
      </c>
      <c r="Z290" s="1" t="e">
        <f>X290-#REF!*_xlfn.STDEV.S($W$2:$W$779)</f>
        <v>#REF!</v>
      </c>
      <c r="AA290" s="2">
        <f t="shared" si="108"/>
        <v>170.50167553410063</v>
      </c>
      <c r="AB290" s="1">
        <f t="shared" si="109"/>
        <v>-3.3667569347873818E-4</v>
      </c>
      <c r="AC290" s="1">
        <f t="shared" si="101"/>
        <v>-1.0750159572680547E-3</v>
      </c>
      <c r="AD290" s="1">
        <f t="shared" si="99"/>
        <v>7.3834026378931644E-4</v>
      </c>
      <c r="AE290" s="1">
        <f t="shared" si="102"/>
        <v>1.54982524116244E-3</v>
      </c>
      <c r="AF290" s="1" t="e">
        <f>AE290+#REF!*_xlfn.STDEV.S($AD$2:$AD$779)</f>
        <v>#REF!</v>
      </c>
      <c r="AG290" s="1" t="e">
        <f>AE290-#REF!*_xlfn.STDEV.S($AD$2:$AD$779)</f>
        <v>#REF!</v>
      </c>
      <c r="AH290" s="24">
        <f t="shared" si="96"/>
        <v>-5.75</v>
      </c>
      <c r="AI290" s="24">
        <f t="shared" si="110"/>
        <v>-1.5999999999999091</v>
      </c>
      <c r="AJ290" s="1">
        <f t="shared" si="111"/>
        <v>7.3834026378931644E-4</v>
      </c>
      <c r="AK290" s="1">
        <f t="shared" si="112"/>
        <v>1.54982524116244E-3</v>
      </c>
      <c r="AL290" s="1" t="e">
        <f>$AK$2+#REF!*_xlfn.STDEV.S(ONE_LAST_QUOTE!$AJ$2:$AJ$779)</f>
        <v>#REF!</v>
      </c>
      <c r="AM290" s="1" t="e">
        <f>$AK$2-#REF!*_xlfn.STDEV.S(ONE_LAST_QUOTE!$AJ$2:$AJ$779)</f>
        <v>#REF!</v>
      </c>
      <c r="AN290" s="27">
        <f t="shared" si="113"/>
        <v>3.5937500000002043</v>
      </c>
      <c r="AO290" s="24">
        <f t="shared" si="114"/>
        <v>-4.1500000000000909</v>
      </c>
      <c r="AP290" s="27">
        <f t="shared" si="115"/>
        <v>-3.8484704370181109</v>
      </c>
      <c r="AQ290" s="27" t="e">
        <f>$AP$2+#REF!*_xlfn.STDEV.S(ONE_LAST_QUOTE!$AO$2:$AO$779)</f>
        <v>#REF!</v>
      </c>
      <c r="AR290" s="27" t="e">
        <f>$AP$2-#REF!*_xlfn.STDEV.S(ONE_LAST_QUOTE!$AO$2:$AO$779)</f>
        <v>#REF!</v>
      </c>
      <c r="AT290" s="24"/>
    </row>
    <row r="291" spans="1:46" x14ac:dyDescent="0.3">
      <c r="A291" s="5">
        <v>44505</v>
      </c>
      <c r="B291" s="25">
        <v>682.2</v>
      </c>
      <c r="C291" s="25">
        <v>684.18</v>
      </c>
      <c r="D291" s="25">
        <v>0</v>
      </c>
      <c r="E291" s="25">
        <f t="shared" si="103"/>
        <v>684.18</v>
      </c>
      <c r="F291" s="25">
        <f t="shared" si="100"/>
        <v>-1.9799999999999045</v>
      </c>
      <c r="G291" s="25">
        <v>1374.5</v>
      </c>
      <c r="H291" s="25">
        <v>1506</v>
      </c>
      <c r="I291" s="26">
        <v>1508.79</v>
      </c>
      <c r="J291" s="27">
        <f t="shared" si="97"/>
        <v>-2.7899999999999636</v>
      </c>
      <c r="K291" s="25">
        <v>17269</v>
      </c>
      <c r="L291" s="25">
        <v>17296.900000000001</v>
      </c>
      <c r="M291" s="25">
        <v>0.11000000000000004</v>
      </c>
      <c r="N291" s="25">
        <f t="shared" si="98"/>
        <v>17296.79</v>
      </c>
      <c r="O291" s="25">
        <f t="shared" si="104"/>
        <v>-27.790000000000873</v>
      </c>
      <c r="P291" s="27">
        <v>27.83</v>
      </c>
      <c r="Q291" s="25">
        <v>600</v>
      </c>
      <c r="R291" s="2">
        <f t="shared" si="116"/>
        <v>138.89785566059476</v>
      </c>
      <c r="S291" s="2">
        <f t="shared" si="105"/>
        <v>140.42120670027646</v>
      </c>
      <c r="T291" s="2">
        <f t="shared" si="106"/>
        <v>140.85081423840191</v>
      </c>
      <c r="U291" s="2">
        <f t="shared" si="117"/>
        <v>94.682407375905854</v>
      </c>
      <c r="V291" s="2">
        <f t="shared" si="118"/>
        <v>144.5783132530122</v>
      </c>
      <c r="W291" s="27">
        <f t="shared" si="119"/>
        <v>1.0967419420816027E-2</v>
      </c>
      <c r="X291" s="1">
        <f t="shared" si="107"/>
        <v>9.2598848424065728E-3</v>
      </c>
      <c r="Y291" s="1" t="e">
        <f>X291+#REF!*_xlfn.STDEV.S($W$2:$W$779)</f>
        <v>#REF!</v>
      </c>
      <c r="Z291" s="1" t="e">
        <f>X291-#REF!*_xlfn.STDEV.S($W$2:$W$779)</f>
        <v>#REF!</v>
      </c>
      <c r="AA291" s="2">
        <f t="shared" si="108"/>
        <v>152.33510396816996</v>
      </c>
      <c r="AB291" s="1">
        <f t="shared" si="109"/>
        <v>-1.6066564952225742E-3</v>
      </c>
      <c r="AC291" s="1">
        <f t="shared" si="101"/>
        <v>-1.8491638995486209E-3</v>
      </c>
      <c r="AD291" s="1">
        <f t="shared" si="99"/>
        <v>2.425074043260467E-4</v>
      </c>
      <c r="AE291" s="1">
        <f t="shared" si="102"/>
        <v>1.54982524116244E-3</v>
      </c>
      <c r="AF291" s="1" t="e">
        <f>AE291+#REF!*_xlfn.STDEV.S($AD$2:$AD$779)</f>
        <v>#REF!</v>
      </c>
      <c r="AG291" s="1" t="e">
        <f>AE291-#REF!*_xlfn.STDEV.S($AD$2:$AD$779)</f>
        <v>#REF!</v>
      </c>
      <c r="AH291" s="24">
        <f t="shared" si="96"/>
        <v>-27.790000000000873</v>
      </c>
      <c r="AI291" s="24">
        <f t="shared" si="110"/>
        <v>-2.7899999999999636</v>
      </c>
      <c r="AJ291" s="1">
        <f t="shared" si="111"/>
        <v>2.425074043260467E-4</v>
      </c>
      <c r="AK291" s="1">
        <f t="shared" si="112"/>
        <v>1.54982524116244E-3</v>
      </c>
      <c r="AL291" s="1" t="e">
        <f>$AK$2+#REF!*_xlfn.STDEV.S(ONE_LAST_QUOTE!$AJ$2:$AJ$779)</f>
        <v>#REF!</v>
      </c>
      <c r="AM291" s="1" t="e">
        <f>$AK$2-#REF!*_xlfn.STDEV.S(ONE_LAST_QUOTE!$AJ$2:$AJ$779)</f>
        <v>#REF!</v>
      </c>
      <c r="AN291" s="27">
        <f t="shared" si="113"/>
        <v>9.960573476702951</v>
      </c>
      <c r="AO291" s="24">
        <f t="shared" si="114"/>
        <v>-25.000000000000909</v>
      </c>
      <c r="AP291" s="27">
        <f t="shared" si="115"/>
        <v>-3.8484704370181109</v>
      </c>
      <c r="AQ291" s="27" t="e">
        <f>$AP$2+#REF!*_xlfn.STDEV.S(ONE_LAST_QUOTE!$AO$2:$AO$779)</f>
        <v>#REF!</v>
      </c>
      <c r="AR291" s="27" t="e">
        <f>$AP$2-#REF!*_xlfn.STDEV.S(ONE_LAST_QUOTE!$AO$2:$AO$779)</f>
        <v>#REF!</v>
      </c>
      <c r="AT291" s="24"/>
    </row>
    <row r="292" spans="1:46" x14ac:dyDescent="0.3">
      <c r="A292" s="5">
        <v>44508</v>
      </c>
      <c r="B292" s="25">
        <v>689</v>
      </c>
      <c r="C292" s="25">
        <v>688.71</v>
      </c>
      <c r="D292" s="25">
        <v>0</v>
      </c>
      <c r="E292" s="25">
        <f t="shared" si="103"/>
        <v>688.71</v>
      </c>
      <c r="F292" s="25">
        <f t="shared" si="100"/>
        <v>0.28999999999996362</v>
      </c>
      <c r="G292" s="25">
        <v>1391.5</v>
      </c>
      <c r="H292" s="25">
        <v>1523.25</v>
      </c>
      <c r="I292" s="26">
        <v>1521.91</v>
      </c>
      <c r="J292" s="27">
        <f t="shared" si="97"/>
        <v>1.3399999999999181</v>
      </c>
      <c r="K292" s="25">
        <v>17423</v>
      </c>
      <c r="L292" s="25">
        <v>17415.3</v>
      </c>
      <c r="M292" s="25">
        <v>0.11000000000000004</v>
      </c>
      <c r="N292" s="25">
        <f t="shared" si="98"/>
        <v>17415.189999999999</v>
      </c>
      <c r="O292" s="25">
        <f t="shared" si="104"/>
        <v>7.8100000000013097</v>
      </c>
      <c r="P292" s="27">
        <v>27.827999999999999</v>
      </c>
      <c r="Q292" s="25">
        <v>602</v>
      </c>
      <c r="R292" s="2">
        <f t="shared" si="116"/>
        <v>140.48881715471512</v>
      </c>
      <c r="S292" s="2">
        <f t="shared" si="105"/>
        <v>141.67344283623351</v>
      </c>
      <c r="T292" s="2">
        <f t="shared" si="106"/>
        <v>141.82089037890717</v>
      </c>
      <c r="U292" s="2">
        <f t="shared" si="117"/>
        <v>94.675603034736184</v>
      </c>
      <c r="V292" s="2">
        <f t="shared" si="118"/>
        <v>145.06024096385559</v>
      </c>
      <c r="W292" s="27">
        <f t="shared" si="119"/>
        <v>8.4321706560728238E-3</v>
      </c>
      <c r="X292" s="1">
        <f t="shared" si="107"/>
        <v>9.2598848424065728E-3</v>
      </c>
      <c r="Y292" s="1" t="e">
        <f>X292+#REF!*_xlfn.STDEV.S($W$2:$W$779)</f>
        <v>#REF!</v>
      </c>
      <c r="Z292" s="1" t="e">
        <f>X292-#REF!*_xlfn.STDEV.S($W$2:$W$779)</f>
        <v>#REF!</v>
      </c>
      <c r="AA292" s="2">
        <f t="shared" si="108"/>
        <v>118.46256815183835</v>
      </c>
      <c r="AB292" s="1">
        <f t="shared" si="109"/>
        <v>4.4845907509486317E-4</v>
      </c>
      <c r="AC292" s="1">
        <f t="shared" si="101"/>
        <v>8.8047256408060794E-4</v>
      </c>
      <c r="AD292" s="1">
        <f t="shared" si="99"/>
        <v>-4.3201348898574477E-4</v>
      </c>
      <c r="AE292" s="1">
        <f t="shared" si="102"/>
        <v>1.54982524116244E-3</v>
      </c>
      <c r="AF292" s="1" t="e">
        <f>AE292+#REF!*_xlfn.STDEV.S($AD$2:$AD$779)</f>
        <v>#REF!</v>
      </c>
      <c r="AG292" s="1" t="e">
        <f>AE292-#REF!*_xlfn.STDEV.S($AD$2:$AD$779)</f>
        <v>#REF!</v>
      </c>
      <c r="AH292" s="24">
        <f t="shared" si="96"/>
        <v>7.8100000000013097</v>
      </c>
      <c r="AI292" s="24">
        <f t="shared" si="110"/>
        <v>1.3399999999999181</v>
      </c>
      <c r="AJ292" s="1">
        <f t="shared" si="111"/>
        <v>-4.3201348898574477E-4</v>
      </c>
      <c r="AK292" s="1">
        <f t="shared" si="112"/>
        <v>1.54982524116244E-3</v>
      </c>
      <c r="AL292" s="1" t="e">
        <f>$AK$2+#REF!*_xlfn.STDEV.S(ONE_LAST_QUOTE!$AJ$2:$AJ$779)</f>
        <v>#REF!</v>
      </c>
      <c r="AM292" s="1" t="e">
        <f>$AK$2-#REF!*_xlfn.STDEV.S(ONE_LAST_QUOTE!$AJ$2:$AJ$779)</f>
        <v>#REF!</v>
      </c>
      <c r="AN292" s="27">
        <f t="shared" si="113"/>
        <v>5.8283582089565575</v>
      </c>
      <c r="AO292" s="24">
        <f t="shared" si="114"/>
        <v>6.4700000000013915</v>
      </c>
      <c r="AP292" s="27">
        <f t="shared" si="115"/>
        <v>-3.8484704370181109</v>
      </c>
      <c r="AQ292" s="27" t="e">
        <f>$AP$2+#REF!*_xlfn.STDEV.S(ONE_LAST_QUOTE!$AO$2:$AO$779)</f>
        <v>#REF!</v>
      </c>
      <c r="AR292" s="27" t="e">
        <f>$AP$2-#REF!*_xlfn.STDEV.S(ONE_LAST_QUOTE!$AO$2:$AO$779)</f>
        <v>#REF!</v>
      </c>
      <c r="AT292" s="24"/>
    </row>
    <row r="293" spans="1:46" x14ac:dyDescent="0.3">
      <c r="A293" s="5">
        <v>44509</v>
      </c>
      <c r="B293" s="25">
        <v>695</v>
      </c>
      <c r="C293" s="25">
        <v>694.76</v>
      </c>
      <c r="D293" s="25">
        <v>0</v>
      </c>
      <c r="E293" s="25">
        <f t="shared" si="103"/>
        <v>694.76</v>
      </c>
      <c r="F293" s="25">
        <f t="shared" si="100"/>
        <v>0.24000000000000909</v>
      </c>
      <c r="G293" s="25">
        <v>1401</v>
      </c>
      <c r="H293" s="25">
        <v>1533</v>
      </c>
      <c r="I293" s="26">
        <v>1531.98</v>
      </c>
      <c r="J293" s="27">
        <f t="shared" si="97"/>
        <v>1.0199999999999818</v>
      </c>
      <c r="K293" s="25">
        <v>17551</v>
      </c>
      <c r="L293" s="25">
        <v>17541.36</v>
      </c>
      <c r="M293" s="25">
        <v>0.10000000000000005</v>
      </c>
      <c r="N293" s="25">
        <f t="shared" si="98"/>
        <v>17541.260000000002</v>
      </c>
      <c r="O293" s="25">
        <f t="shared" si="104"/>
        <v>9.7399999999979627</v>
      </c>
      <c r="P293" s="27">
        <v>27.763000000000002</v>
      </c>
      <c r="Q293" s="25">
        <v>611</v>
      </c>
      <c r="R293" s="2">
        <f t="shared" si="116"/>
        <v>141.3880562600875</v>
      </c>
      <c r="S293" s="2">
        <f t="shared" si="105"/>
        <v>142.71426248170431</v>
      </c>
      <c r="T293" s="2">
        <f t="shared" si="106"/>
        <v>142.90717383335601</v>
      </c>
      <c r="U293" s="2">
        <f t="shared" si="117"/>
        <v>94.454461946722034</v>
      </c>
      <c r="V293" s="2">
        <f t="shared" si="118"/>
        <v>147.22891566265076</v>
      </c>
      <c r="W293" s="27">
        <f t="shared" si="119"/>
        <v>9.3799027774823518E-3</v>
      </c>
      <c r="X293" s="1">
        <f t="shared" si="107"/>
        <v>9.2598848424065728E-3</v>
      </c>
      <c r="Y293" s="1" t="e">
        <f>X293+#REF!*_xlfn.STDEV.S($W$2:$W$779)</f>
        <v>#REF!</v>
      </c>
      <c r="Z293" s="1" t="e">
        <f>X293-#REF!*_xlfn.STDEV.S($W$2:$W$779)</f>
        <v>#REF!</v>
      </c>
      <c r="AA293" s="2">
        <f t="shared" si="108"/>
        <v>132.62062216168147</v>
      </c>
      <c r="AB293" s="1">
        <f t="shared" si="109"/>
        <v>5.5526227876435106E-4</v>
      </c>
      <c r="AC293" s="1">
        <f t="shared" si="101"/>
        <v>6.6580503661926513E-4</v>
      </c>
      <c r="AD293" s="1">
        <f t="shared" si="99"/>
        <v>-1.1054275785491406E-4</v>
      </c>
      <c r="AE293" s="1">
        <f t="shared" si="102"/>
        <v>1.54982524116244E-3</v>
      </c>
      <c r="AF293" s="1" t="e">
        <f>AE293+#REF!*_xlfn.STDEV.S($AD$2:$AD$779)</f>
        <v>#REF!</v>
      </c>
      <c r="AG293" s="1" t="e">
        <f>AE293-#REF!*_xlfn.STDEV.S($AD$2:$AD$779)</f>
        <v>#REF!</v>
      </c>
      <c r="AH293" s="24">
        <f t="shared" si="96"/>
        <v>9.7399999999979627</v>
      </c>
      <c r="AI293" s="24">
        <f t="shared" si="110"/>
        <v>1.0199999999999818</v>
      </c>
      <c r="AJ293" s="1">
        <f t="shared" si="111"/>
        <v>-1.1054275785491406E-4</v>
      </c>
      <c r="AK293" s="1">
        <f t="shared" si="112"/>
        <v>1.54982524116244E-3</v>
      </c>
      <c r="AL293" s="1" t="e">
        <f>$AK$2+#REF!*_xlfn.STDEV.S(ONE_LAST_QUOTE!$AJ$2:$AJ$779)</f>
        <v>#REF!</v>
      </c>
      <c r="AM293" s="1" t="e">
        <f>$AK$2-#REF!*_xlfn.STDEV.S(ONE_LAST_QUOTE!$AJ$2:$AJ$779)</f>
        <v>#REF!</v>
      </c>
      <c r="AN293" s="27">
        <f t="shared" si="113"/>
        <v>9.549019607841311</v>
      </c>
      <c r="AO293" s="24">
        <f t="shared" si="114"/>
        <v>8.7199999999979809</v>
      </c>
      <c r="AP293" s="27">
        <f t="shared" si="115"/>
        <v>-3.8484704370181109</v>
      </c>
      <c r="AQ293" s="27" t="e">
        <f>$AP$2+#REF!*_xlfn.STDEV.S(ONE_LAST_QUOTE!$AO$2:$AO$779)</f>
        <v>#REF!</v>
      </c>
      <c r="AR293" s="27" t="e">
        <f>$AP$2-#REF!*_xlfn.STDEV.S(ONE_LAST_QUOTE!$AO$2:$AO$779)</f>
        <v>#REF!</v>
      </c>
      <c r="AT293" s="24"/>
    </row>
    <row r="294" spans="1:46" x14ac:dyDescent="0.3">
      <c r="A294" s="5">
        <v>44510</v>
      </c>
      <c r="B294" s="25">
        <v>694.2</v>
      </c>
      <c r="C294" s="25">
        <v>694.7</v>
      </c>
      <c r="D294" s="25">
        <v>0</v>
      </c>
      <c r="E294" s="25">
        <f t="shared" si="103"/>
        <v>694.7</v>
      </c>
      <c r="F294" s="25">
        <f t="shared" si="100"/>
        <v>-0.5</v>
      </c>
      <c r="G294" s="25">
        <v>1400</v>
      </c>
      <c r="H294" s="25">
        <v>1532.5</v>
      </c>
      <c r="I294" s="26">
        <v>1531.32</v>
      </c>
      <c r="J294" s="27">
        <f t="shared" si="97"/>
        <v>1.1800000000000637</v>
      </c>
      <c r="K294" s="25">
        <v>17554</v>
      </c>
      <c r="L294" s="25">
        <v>17559.650000000001</v>
      </c>
      <c r="M294" s="25">
        <v>0</v>
      </c>
      <c r="N294" s="25">
        <f t="shared" si="98"/>
        <v>17559.650000000001</v>
      </c>
      <c r="O294" s="25">
        <f t="shared" si="104"/>
        <v>-5.6500000000014552</v>
      </c>
      <c r="P294" s="27">
        <v>27.783000000000001</v>
      </c>
      <c r="Q294" s="25">
        <v>612</v>
      </c>
      <c r="R294" s="2">
        <f t="shared" si="116"/>
        <v>141.34194143417096</v>
      </c>
      <c r="S294" s="2">
        <f t="shared" si="105"/>
        <v>142.73865669214504</v>
      </c>
      <c r="T294" s="2">
        <f t="shared" si="106"/>
        <v>142.54998707165345</v>
      </c>
      <c r="U294" s="2">
        <f t="shared" si="117"/>
        <v>94.522505358418698</v>
      </c>
      <c r="V294" s="2">
        <f t="shared" si="118"/>
        <v>147.46987951807247</v>
      </c>
      <c r="W294" s="27">
        <f t="shared" si="119"/>
        <v>9.8818174124528646E-3</v>
      </c>
      <c r="X294" s="1">
        <f t="shared" si="107"/>
        <v>9.2598848424065728E-3</v>
      </c>
      <c r="Y294" s="1" t="e">
        <f>X294+#REF!*_xlfn.STDEV.S($W$2:$W$779)</f>
        <v>#REF!</v>
      </c>
      <c r="Z294" s="1" t="e">
        <f>X294-#REF!*_xlfn.STDEV.S($W$2:$W$779)</f>
        <v>#REF!</v>
      </c>
      <c r="AA294" s="2">
        <f t="shared" si="108"/>
        <v>139.67152579740798</v>
      </c>
      <c r="AB294" s="1">
        <f t="shared" si="109"/>
        <v>-3.2176039955246575E-4</v>
      </c>
      <c r="AC294" s="1">
        <f t="shared" si="101"/>
        <v>7.7057701852001131E-4</v>
      </c>
      <c r="AD294" s="1">
        <f t="shared" si="99"/>
        <v>-1.0923374180724771E-3</v>
      </c>
      <c r="AE294" s="1">
        <f t="shared" si="102"/>
        <v>1.54982524116244E-3</v>
      </c>
      <c r="AF294" s="1" t="e">
        <f>AE294+#REF!*_xlfn.STDEV.S($AD$2:$AD$779)</f>
        <v>#REF!</v>
      </c>
      <c r="AG294" s="1" t="e">
        <f>AE294-#REF!*_xlfn.STDEV.S($AD$2:$AD$779)</f>
        <v>#REF!</v>
      </c>
      <c r="AH294" s="24">
        <f t="shared" si="96"/>
        <v>-5.6500000000014552</v>
      </c>
      <c r="AI294" s="24">
        <f t="shared" si="110"/>
        <v>1.1800000000000637</v>
      </c>
      <c r="AJ294" s="1">
        <f t="shared" si="111"/>
        <v>-1.0923374180724771E-3</v>
      </c>
      <c r="AK294" s="1">
        <f t="shared" si="112"/>
        <v>1.54982524116244E-3</v>
      </c>
      <c r="AL294" s="1" t="e">
        <f>$AK$2+#REF!*_xlfn.STDEV.S(ONE_LAST_QUOTE!$AJ$2:$AJ$779)</f>
        <v>#REF!</v>
      </c>
      <c r="AM294" s="1" t="e">
        <f>$AK$2-#REF!*_xlfn.STDEV.S(ONE_LAST_QUOTE!$AJ$2:$AJ$779)</f>
        <v>#REF!</v>
      </c>
      <c r="AN294" s="27">
        <f t="shared" si="113"/>
        <v>-4.7881355932213134</v>
      </c>
      <c r="AO294" s="24">
        <f t="shared" si="114"/>
        <v>-6.8300000000015189</v>
      </c>
      <c r="AP294" s="27">
        <f t="shared" si="115"/>
        <v>-3.8484704370181109</v>
      </c>
      <c r="AQ294" s="27" t="e">
        <f>$AP$2+#REF!*_xlfn.STDEV.S(ONE_LAST_QUOTE!$AO$2:$AO$779)</f>
        <v>#REF!</v>
      </c>
      <c r="AR294" s="27" t="e">
        <f>$AP$2-#REF!*_xlfn.STDEV.S(ONE_LAST_QUOTE!$AO$2:$AO$779)</f>
        <v>#REF!</v>
      </c>
      <c r="AT294" s="24"/>
    </row>
    <row r="295" spans="1:46" x14ac:dyDescent="0.3">
      <c r="A295" s="5">
        <v>44511</v>
      </c>
      <c r="B295" s="25">
        <v>689.6</v>
      </c>
      <c r="C295" s="25">
        <v>689.27</v>
      </c>
      <c r="D295" s="25">
        <v>0</v>
      </c>
      <c r="E295" s="25">
        <f t="shared" si="103"/>
        <v>689.27</v>
      </c>
      <c r="F295" s="25">
        <f t="shared" si="100"/>
        <v>0.33000000000004093</v>
      </c>
      <c r="G295" s="25">
        <v>1390.75</v>
      </c>
      <c r="H295" s="25">
        <v>1523</v>
      </c>
      <c r="I295" s="26">
        <v>1521.13</v>
      </c>
      <c r="J295" s="27">
        <f t="shared" si="97"/>
        <v>1.8699999999998909</v>
      </c>
      <c r="K295" s="25">
        <v>17473</v>
      </c>
      <c r="L295" s="25">
        <v>17452.52</v>
      </c>
      <c r="M295" s="25">
        <v>0</v>
      </c>
      <c r="N295" s="25">
        <f t="shared" si="98"/>
        <v>17452.52</v>
      </c>
      <c r="O295" s="25">
        <f t="shared" si="104"/>
        <v>20.479999999999563</v>
      </c>
      <c r="P295" s="27">
        <v>27.827999999999999</v>
      </c>
      <c r="Q295" s="25">
        <v>606</v>
      </c>
      <c r="R295" s="2">
        <f t="shared" si="116"/>
        <v>140.46575974175684</v>
      </c>
      <c r="S295" s="2">
        <f t="shared" si="105"/>
        <v>142.08001301024555</v>
      </c>
      <c r="T295" s="2">
        <f t="shared" si="106"/>
        <v>141.79282289672028</v>
      </c>
      <c r="U295" s="2">
        <f t="shared" si="117"/>
        <v>94.675603034736184</v>
      </c>
      <c r="V295" s="2">
        <f t="shared" si="118"/>
        <v>146.02409638554235</v>
      </c>
      <c r="W295" s="27">
        <f t="shared" si="119"/>
        <v>1.1492147776486439E-2</v>
      </c>
      <c r="X295" s="1">
        <f t="shared" si="107"/>
        <v>9.2598848424065728E-3</v>
      </c>
      <c r="Y295" s="1" t="e">
        <f>X295+#REF!*_xlfn.STDEV.S($W$2:$W$779)</f>
        <v>#REF!</v>
      </c>
      <c r="Z295" s="1" t="e">
        <f>X295-#REF!*_xlfn.STDEV.S($W$2:$W$779)</f>
        <v>#REF!</v>
      </c>
      <c r="AA295" s="2">
        <f t="shared" si="108"/>
        <v>161.42532684887101</v>
      </c>
      <c r="AB295" s="1">
        <f t="shared" si="109"/>
        <v>1.173469504690415E-3</v>
      </c>
      <c r="AC295" s="1">
        <f t="shared" si="101"/>
        <v>1.2293492337932266E-3</v>
      </c>
      <c r="AD295" s="1">
        <f t="shared" si="99"/>
        <v>-5.5879729102811544E-5</v>
      </c>
      <c r="AE295" s="1">
        <f t="shared" si="102"/>
        <v>1.54982524116244E-3</v>
      </c>
      <c r="AF295" s="1" t="e">
        <f>AE295+#REF!*_xlfn.STDEV.S($AD$2:$AD$779)</f>
        <v>#REF!</v>
      </c>
      <c r="AG295" s="1" t="e">
        <f>AE295-#REF!*_xlfn.STDEV.S($AD$2:$AD$779)</f>
        <v>#REF!</v>
      </c>
      <c r="AH295" s="24">
        <f t="shared" si="96"/>
        <v>20.479999999999563</v>
      </c>
      <c r="AI295" s="24">
        <f t="shared" si="110"/>
        <v>1.8699999999998909</v>
      </c>
      <c r="AJ295" s="1">
        <f t="shared" si="111"/>
        <v>-5.5879729102811544E-5</v>
      </c>
      <c r="AK295" s="1">
        <f t="shared" si="112"/>
        <v>1.54982524116244E-3</v>
      </c>
      <c r="AL295" s="1" t="e">
        <f>$AK$2+#REF!*_xlfn.STDEV.S(ONE_LAST_QUOTE!$AJ$2:$AJ$779)</f>
        <v>#REF!</v>
      </c>
      <c r="AM295" s="1" t="e">
        <f>$AK$2-#REF!*_xlfn.STDEV.S(ONE_LAST_QUOTE!$AJ$2:$AJ$779)</f>
        <v>#REF!</v>
      </c>
      <c r="AN295" s="27">
        <f t="shared" si="113"/>
        <v>10.951871657754417</v>
      </c>
      <c r="AO295" s="24">
        <f t="shared" si="114"/>
        <v>18.609999999999673</v>
      </c>
      <c r="AP295" s="27">
        <f t="shared" si="115"/>
        <v>-3.8484704370181109</v>
      </c>
      <c r="AQ295" s="27" t="e">
        <f>$AP$2+#REF!*_xlfn.STDEV.S(ONE_LAST_QUOTE!$AO$2:$AO$779)</f>
        <v>#REF!</v>
      </c>
      <c r="AR295" s="27" t="e">
        <f>$AP$2-#REF!*_xlfn.STDEV.S(ONE_LAST_QUOTE!$AO$2:$AO$779)</f>
        <v>#REF!</v>
      </c>
      <c r="AT295" s="24"/>
    </row>
    <row r="296" spans="1:46" x14ac:dyDescent="0.3">
      <c r="A296" s="5">
        <v>44512</v>
      </c>
      <c r="B296" s="25">
        <v>692.9</v>
      </c>
      <c r="C296" s="25">
        <v>691.69</v>
      </c>
      <c r="D296" s="25">
        <v>0</v>
      </c>
      <c r="E296" s="25">
        <f t="shared" si="103"/>
        <v>691.69</v>
      </c>
      <c r="F296" s="25">
        <f t="shared" si="100"/>
        <v>1.2099999999999227</v>
      </c>
      <c r="G296" s="25">
        <v>1400.5</v>
      </c>
      <c r="H296" s="25">
        <v>1532</v>
      </c>
      <c r="I296" s="26">
        <v>1530.29</v>
      </c>
      <c r="J296" s="27">
        <f t="shared" si="97"/>
        <v>1.7100000000000364</v>
      </c>
      <c r="K296" s="25">
        <v>17544</v>
      </c>
      <c r="L296" s="25">
        <v>17518.13</v>
      </c>
      <c r="M296" s="25">
        <v>0</v>
      </c>
      <c r="N296" s="25">
        <f t="shared" si="98"/>
        <v>17518.13</v>
      </c>
      <c r="O296" s="25">
        <f t="shared" si="104"/>
        <v>25.869999999998981</v>
      </c>
      <c r="P296" s="27">
        <v>27.780999999999999</v>
      </c>
      <c r="Q296" s="25">
        <v>604</v>
      </c>
      <c r="R296" s="2">
        <f t="shared" si="116"/>
        <v>141.2958266082544</v>
      </c>
      <c r="S296" s="2">
        <f t="shared" si="105"/>
        <v>142.65734265734264</v>
      </c>
      <c r="T296" s="2">
        <f t="shared" si="106"/>
        <v>142.75992026507996</v>
      </c>
      <c r="U296" s="2">
        <f t="shared" si="117"/>
        <v>94.515701017249015</v>
      </c>
      <c r="V296" s="2">
        <f t="shared" si="118"/>
        <v>145.54216867469896</v>
      </c>
      <c r="W296" s="27">
        <f t="shared" si="119"/>
        <v>9.6359254322710974E-3</v>
      </c>
      <c r="X296" s="1">
        <f t="shared" si="107"/>
        <v>9.2598848424065728E-3</v>
      </c>
      <c r="Y296" s="1" t="e">
        <f>X296+#REF!*_xlfn.STDEV.S($W$2:$W$779)</f>
        <v>#REF!</v>
      </c>
      <c r="Z296" s="1" t="e">
        <f>X296-#REF!*_xlfn.STDEV.S($W$2:$W$779)</f>
        <v>#REF!</v>
      </c>
      <c r="AA296" s="2">
        <f t="shared" si="108"/>
        <v>136.15160490882374</v>
      </c>
      <c r="AB296" s="1">
        <f t="shared" si="109"/>
        <v>1.4767557952817441E-3</v>
      </c>
      <c r="AC296" s="1">
        <f t="shared" si="101"/>
        <v>1.1174352573695421E-3</v>
      </c>
      <c r="AD296" s="1">
        <f t="shared" si="99"/>
        <v>3.5932053791220197E-4</v>
      </c>
      <c r="AE296" s="1">
        <f t="shared" si="102"/>
        <v>1.54982524116244E-3</v>
      </c>
      <c r="AF296" s="1" t="e">
        <f>AE296+#REF!*_xlfn.STDEV.S($AD$2:$AD$779)</f>
        <v>#REF!</v>
      </c>
      <c r="AG296" s="1" t="e">
        <f>AE296-#REF!*_xlfn.STDEV.S($AD$2:$AD$779)</f>
        <v>#REF!</v>
      </c>
      <c r="AH296" s="24">
        <f t="shared" si="96"/>
        <v>25.869999999998981</v>
      </c>
      <c r="AI296" s="24">
        <f t="shared" si="110"/>
        <v>1.7100000000000364</v>
      </c>
      <c r="AJ296" s="1">
        <f t="shared" si="111"/>
        <v>3.5932053791220197E-4</v>
      </c>
      <c r="AK296" s="1">
        <f t="shared" si="112"/>
        <v>1.54982524116244E-3</v>
      </c>
      <c r="AL296" s="1" t="e">
        <f>$AK$2+#REF!*_xlfn.STDEV.S(ONE_LAST_QUOTE!$AJ$2:$AJ$779)</f>
        <v>#REF!</v>
      </c>
      <c r="AM296" s="1" t="e">
        <f>$AK$2-#REF!*_xlfn.STDEV.S(ONE_LAST_QUOTE!$AJ$2:$AJ$779)</f>
        <v>#REF!</v>
      </c>
      <c r="AN296" s="27">
        <f t="shared" si="113"/>
        <v>15.128654970759316</v>
      </c>
      <c r="AO296" s="24">
        <f t="shared" si="114"/>
        <v>24.159999999998945</v>
      </c>
      <c r="AP296" s="27">
        <f t="shared" si="115"/>
        <v>-3.8484704370181109</v>
      </c>
      <c r="AQ296" s="27" t="e">
        <f>$AP$2+#REF!*_xlfn.STDEV.S(ONE_LAST_QUOTE!$AO$2:$AO$779)</f>
        <v>#REF!</v>
      </c>
      <c r="AR296" s="27" t="e">
        <f>$AP$2-#REF!*_xlfn.STDEV.S(ONE_LAST_QUOTE!$AO$2:$AO$779)</f>
        <v>#REF!</v>
      </c>
      <c r="AT296" s="24"/>
    </row>
    <row r="297" spans="1:46" x14ac:dyDescent="0.3">
      <c r="A297" s="5">
        <v>44515</v>
      </c>
      <c r="B297" s="25">
        <v>697.6</v>
      </c>
      <c r="C297" s="25">
        <v>696.55</v>
      </c>
      <c r="D297" s="25">
        <v>0</v>
      </c>
      <c r="E297" s="25">
        <f t="shared" si="103"/>
        <v>696.55</v>
      </c>
      <c r="F297" s="25">
        <f t="shared" si="100"/>
        <v>1.0500000000000682</v>
      </c>
      <c r="G297" s="25">
        <v>1412</v>
      </c>
      <c r="H297" s="25">
        <v>1543.5</v>
      </c>
      <c r="I297" s="26">
        <v>1541.27</v>
      </c>
      <c r="J297" s="27">
        <f t="shared" si="97"/>
        <v>2.2300000000000182</v>
      </c>
      <c r="K297" s="25">
        <v>17664</v>
      </c>
      <c r="L297" s="25">
        <v>17634.47</v>
      </c>
      <c r="M297" s="25">
        <v>0</v>
      </c>
      <c r="N297" s="25">
        <f t="shared" si="98"/>
        <v>17634.47</v>
      </c>
      <c r="O297" s="25">
        <f t="shared" si="104"/>
        <v>29.529999999998836</v>
      </c>
      <c r="P297" s="27">
        <v>27.75</v>
      </c>
      <c r="Q297" s="25">
        <v>608</v>
      </c>
      <c r="R297" s="2">
        <f t="shared" si="116"/>
        <v>142.35646760433463</v>
      </c>
      <c r="S297" s="2">
        <f t="shared" si="105"/>
        <v>143.63311107497151</v>
      </c>
      <c r="T297" s="2">
        <f t="shared" si="106"/>
        <v>143.62499962153592</v>
      </c>
      <c r="U297" s="2">
        <f t="shared" si="117"/>
        <v>94.410233729119199</v>
      </c>
      <c r="V297" s="2">
        <f t="shared" si="118"/>
        <v>146.50602409638572</v>
      </c>
      <c r="W297" s="27">
        <f t="shared" si="119"/>
        <v>8.9679344544091322E-3</v>
      </c>
      <c r="X297" s="1">
        <f t="shared" si="107"/>
        <v>9.2598848424065728E-3</v>
      </c>
      <c r="Y297" s="1" t="e">
        <f>X297+#REF!*_xlfn.STDEV.S($W$2:$W$779)</f>
        <v>#REF!</v>
      </c>
      <c r="Z297" s="1" t="e">
        <f>X297-#REF!*_xlfn.STDEV.S($W$2:$W$779)</f>
        <v>#REF!</v>
      </c>
      <c r="AA297" s="2">
        <f t="shared" si="108"/>
        <v>127.66434706368841</v>
      </c>
      <c r="AB297" s="1">
        <f t="shared" si="109"/>
        <v>1.6745612428385335E-3</v>
      </c>
      <c r="AC297" s="1">
        <f t="shared" si="101"/>
        <v>1.4468587593348462E-3</v>
      </c>
      <c r="AD297" s="1">
        <f t="shared" si="99"/>
        <v>2.2770248350368737E-4</v>
      </c>
      <c r="AE297" s="1">
        <f t="shared" si="102"/>
        <v>1.54982524116244E-3</v>
      </c>
      <c r="AF297" s="1" t="e">
        <f>AE297+#REF!*_xlfn.STDEV.S($AD$2:$AD$779)</f>
        <v>#REF!</v>
      </c>
      <c r="AG297" s="1" t="e">
        <f>AE297-#REF!*_xlfn.STDEV.S($AD$2:$AD$779)</f>
        <v>#REF!</v>
      </c>
      <c r="AH297" s="24">
        <f t="shared" si="96"/>
        <v>29.529999999998836</v>
      </c>
      <c r="AI297" s="24">
        <f t="shared" si="110"/>
        <v>2.2300000000000182</v>
      </c>
      <c r="AJ297" s="1">
        <f t="shared" si="111"/>
        <v>2.2770248350368737E-4</v>
      </c>
      <c r="AK297" s="1">
        <f t="shared" si="112"/>
        <v>1.54982524116244E-3</v>
      </c>
      <c r="AL297" s="1" t="e">
        <f>$AK$2+#REF!*_xlfn.STDEV.S(ONE_LAST_QUOTE!$AJ$2:$AJ$779)</f>
        <v>#REF!</v>
      </c>
      <c r="AM297" s="1" t="e">
        <f>$AK$2-#REF!*_xlfn.STDEV.S(ONE_LAST_QUOTE!$AJ$2:$AJ$779)</f>
        <v>#REF!</v>
      </c>
      <c r="AN297" s="27">
        <f t="shared" si="113"/>
        <v>13.242152466367083</v>
      </c>
      <c r="AO297" s="24">
        <f t="shared" si="114"/>
        <v>27.299999999998818</v>
      </c>
      <c r="AP297" s="27">
        <f t="shared" si="115"/>
        <v>-3.8484704370181109</v>
      </c>
      <c r="AQ297" s="27" t="e">
        <f>$AP$2+#REF!*_xlfn.STDEV.S(ONE_LAST_QUOTE!$AO$2:$AO$779)</f>
        <v>#REF!</v>
      </c>
      <c r="AR297" s="27" t="e">
        <f>$AP$2-#REF!*_xlfn.STDEV.S(ONE_LAST_QUOTE!$AO$2:$AO$779)</f>
        <v>#REF!</v>
      </c>
      <c r="AT297" s="24"/>
    </row>
    <row r="298" spans="1:46" x14ac:dyDescent="0.3">
      <c r="A298" s="5">
        <v>44516</v>
      </c>
      <c r="B298" s="25">
        <v>698.7</v>
      </c>
      <c r="C298" s="25">
        <v>699.05</v>
      </c>
      <c r="D298" s="25">
        <v>0</v>
      </c>
      <c r="E298" s="25">
        <f t="shared" si="103"/>
        <v>699.05</v>
      </c>
      <c r="F298" s="25">
        <f t="shared" si="100"/>
        <v>-0.34999999999990905</v>
      </c>
      <c r="G298" s="25">
        <v>1414.25</v>
      </c>
      <c r="H298" s="25">
        <v>1546</v>
      </c>
      <c r="I298" s="26">
        <v>1546.78</v>
      </c>
      <c r="J298" s="27">
        <f t="shared" si="97"/>
        <v>-0.77999999999997272</v>
      </c>
      <c r="K298" s="25">
        <v>17698</v>
      </c>
      <c r="L298" s="25">
        <v>17693.13</v>
      </c>
      <c r="M298" s="25">
        <v>0</v>
      </c>
      <c r="N298" s="25">
        <f t="shared" si="98"/>
        <v>17693.13</v>
      </c>
      <c r="O298" s="25">
        <f t="shared" si="104"/>
        <v>4.8699999999989814</v>
      </c>
      <c r="P298" s="27">
        <v>27.829000000000001</v>
      </c>
      <c r="Q298" s="25">
        <v>610</v>
      </c>
      <c r="R298" s="2">
        <f t="shared" si="116"/>
        <v>142.58704173391729</v>
      </c>
      <c r="S298" s="2">
        <f t="shared" si="105"/>
        <v>143.90957879329969</v>
      </c>
      <c r="T298" s="2">
        <f t="shared" si="106"/>
        <v>143.85959677190738</v>
      </c>
      <c r="U298" s="2">
        <f t="shared" si="117"/>
        <v>94.679005205321005</v>
      </c>
      <c r="V298" s="2">
        <f t="shared" si="118"/>
        <v>146.98795180722911</v>
      </c>
      <c r="W298" s="27">
        <f t="shared" si="119"/>
        <v>9.2752962913025261E-3</v>
      </c>
      <c r="X298" s="1">
        <f t="shared" si="107"/>
        <v>9.2598848424065728E-3</v>
      </c>
      <c r="Y298" s="1" t="e">
        <f>X298+#REF!*_xlfn.STDEV.S($W$2:$W$779)</f>
        <v>#REF!</v>
      </c>
      <c r="Z298" s="1" t="e">
        <f>X298-#REF!*_xlfn.STDEV.S($W$2:$W$779)</f>
        <v>#REF!</v>
      </c>
      <c r="AA298" s="2">
        <f t="shared" si="108"/>
        <v>132.25370593823982</v>
      </c>
      <c r="AB298" s="1">
        <f t="shared" si="109"/>
        <v>2.7524807651325576E-4</v>
      </c>
      <c r="AC298" s="1">
        <f t="shared" si="101"/>
        <v>-5.0427339375992242E-4</v>
      </c>
      <c r="AD298" s="1">
        <f t="shared" si="99"/>
        <v>7.7952147027317818E-4</v>
      </c>
      <c r="AE298" s="1">
        <f t="shared" si="102"/>
        <v>1.54982524116244E-3</v>
      </c>
      <c r="AF298" s="1" t="e">
        <f>AE298+#REF!*_xlfn.STDEV.S($AD$2:$AD$779)</f>
        <v>#REF!</v>
      </c>
      <c r="AG298" s="1" t="e">
        <f>AE298-#REF!*_xlfn.STDEV.S($AD$2:$AD$779)</f>
        <v>#REF!</v>
      </c>
      <c r="AH298" s="24">
        <f t="shared" si="96"/>
        <v>4.8699999999989814</v>
      </c>
      <c r="AI298" s="24">
        <f t="shared" si="110"/>
        <v>-0.77999999999997272</v>
      </c>
      <c r="AJ298" s="1">
        <f t="shared" si="111"/>
        <v>7.7952147027317818E-4</v>
      </c>
      <c r="AK298" s="1">
        <f t="shared" si="112"/>
        <v>1.54982524116244E-3</v>
      </c>
      <c r="AL298" s="1" t="e">
        <f>$AK$2+#REF!*_xlfn.STDEV.S(ONE_LAST_QUOTE!$AJ$2:$AJ$779)</f>
        <v>#REF!</v>
      </c>
      <c r="AM298" s="1" t="e">
        <f>$AK$2-#REF!*_xlfn.STDEV.S(ONE_LAST_QUOTE!$AJ$2:$AJ$779)</f>
        <v>#REF!</v>
      </c>
      <c r="AN298" s="27">
        <f t="shared" si="113"/>
        <v>-6.2435897435886565</v>
      </c>
      <c r="AO298" s="24">
        <f t="shared" si="114"/>
        <v>5.6499999999989541</v>
      </c>
      <c r="AP298" s="27">
        <f t="shared" si="115"/>
        <v>-3.8484704370181109</v>
      </c>
      <c r="AQ298" s="27" t="e">
        <f>$AP$2+#REF!*_xlfn.STDEV.S(ONE_LAST_QUOTE!$AO$2:$AO$779)</f>
        <v>#REF!</v>
      </c>
      <c r="AR298" s="27" t="e">
        <f>$AP$2-#REF!*_xlfn.STDEV.S(ONE_LAST_QUOTE!$AO$2:$AO$779)</f>
        <v>#REF!</v>
      </c>
      <c r="AT298" s="24"/>
    </row>
    <row r="299" spans="1:46" x14ac:dyDescent="0.3">
      <c r="A299" s="5">
        <v>44517</v>
      </c>
      <c r="B299" s="25">
        <v>702</v>
      </c>
      <c r="C299" s="25">
        <v>701.27</v>
      </c>
      <c r="D299" s="25">
        <v>0</v>
      </c>
      <c r="E299" s="25">
        <f t="shared" si="103"/>
        <v>701.27</v>
      </c>
      <c r="F299" s="25">
        <f t="shared" si="100"/>
        <v>0.73000000000001819</v>
      </c>
      <c r="G299" s="25">
        <v>1423.5</v>
      </c>
      <c r="H299" s="25">
        <v>1554.75</v>
      </c>
      <c r="I299" s="26">
        <v>1554.82</v>
      </c>
      <c r="J299" s="27">
        <f t="shared" si="97"/>
        <v>-6.9999999999936335E-2</v>
      </c>
      <c r="K299" s="25">
        <v>17723</v>
      </c>
      <c r="L299" s="25">
        <v>17764.04</v>
      </c>
      <c r="M299" s="25">
        <v>0</v>
      </c>
      <c r="N299" s="25">
        <f t="shared" si="98"/>
        <v>17764.04</v>
      </c>
      <c r="O299" s="25">
        <f t="shared" si="104"/>
        <v>-41.040000000000873</v>
      </c>
      <c r="P299" s="27">
        <v>27.768999999999998</v>
      </c>
      <c r="Q299" s="25">
        <v>610</v>
      </c>
      <c r="R299" s="2">
        <f t="shared" si="116"/>
        <v>143.3940511874566</v>
      </c>
      <c r="S299" s="2">
        <f t="shared" si="105"/>
        <v>144.1128638803057</v>
      </c>
      <c r="T299" s="2">
        <f t="shared" si="106"/>
        <v>144.58927195204865</v>
      </c>
      <c r="U299" s="2">
        <f t="shared" si="117"/>
        <v>94.474874970231014</v>
      </c>
      <c r="V299" s="2">
        <f t="shared" si="118"/>
        <v>146.98795180722911</v>
      </c>
      <c r="W299" s="27">
        <f t="shared" si="119"/>
        <v>5.0128487681082579E-3</v>
      </c>
      <c r="X299" s="1">
        <f t="shared" si="107"/>
        <v>9.2598848424065728E-3</v>
      </c>
      <c r="Y299" s="1" t="e">
        <f>X299+#REF!*_xlfn.STDEV.S($W$2:$W$779)</f>
        <v>#REF!</v>
      </c>
      <c r="Z299" s="1" t="e">
        <f>X299-#REF!*_xlfn.STDEV.S($W$2:$W$779)</f>
        <v>#REF!</v>
      </c>
      <c r="AA299" s="2">
        <f t="shared" si="108"/>
        <v>71.881269284909877</v>
      </c>
      <c r="AB299" s="1">
        <f t="shared" si="109"/>
        <v>-2.3102852729447172E-3</v>
      </c>
      <c r="AC299" s="1">
        <f t="shared" si="101"/>
        <v>-4.5021288637872123E-5</v>
      </c>
      <c r="AD299" s="1">
        <f t="shared" si="99"/>
        <v>-2.2652639843068452E-3</v>
      </c>
      <c r="AE299" s="1">
        <f t="shared" si="102"/>
        <v>1.54982524116244E-3</v>
      </c>
      <c r="AF299" s="1" t="e">
        <f>AE299+#REF!*_xlfn.STDEV.S($AD$2:$AD$779)</f>
        <v>#REF!</v>
      </c>
      <c r="AG299" s="1" t="e">
        <f>AE299-#REF!*_xlfn.STDEV.S($AD$2:$AD$779)</f>
        <v>#REF!</v>
      </c>
      <c r="AH299" s="24">
        <f t="shared" si="96"/>
        <v>-41.040000000000873</v>
      </c>
      <c r="AI299" s="24">
        <f t="shared" si="110"/>
        <v>-6.9999999999936335E-2</v>
      </c>
      <c r="AJ299" s="1">
        <f t="shared" si="111"/>
        <v>-2.2652639843068452E-3</v>
      </c>
      <c r="AK299" s="1">
        <f t="shared" si="112"/>
        <v>1.54982524116244E-3</v>
      </c>
      <c r="AL299" s="1" t="e">
        <f>$AK$2+#REF!*_xlfn.STDEV.S(ONE_LAST_QUOTE!$AJ$2:$AJ$779)</f>
        <v>#REF!</v>
      </c>
      <c r="AM299" s="1" t="e">
        <f>$AK$2-#REF!*_xlfn.STDEV.S(ONE_LAST_QUOTE!$AJ$2:$AJ$779)</f>
        <v>#REF!</v>
      </c>
      <c r="AN299" s="27">
        <f t="shared" si="113"/>
        <v>586.28571428626003</v>
      </c>
      <c r="AO299" s="24">
        <f t="shared" si="114"/>
        <v>-40.970000000000937</v>
      </c>
      <c r="AP299" s="27">
        <f t="shared" si="115"/>
        <v>-3.8484704370181109</v>
      </c>
      <c r="AQ299" s="27" t="e">
        <f>$AP$2+#REF!*_xlfn.STDEV.S(ONE_LAST_QUOTE!$AO$2:$AO$779)</f>
        <v>#REF!</v>
      </c>
      <c r="AR299" s="27" t="e">
        <f>$AP$2-#REF!*_xlfn.STDEV.S(ONE_LAST_QUOTE!$AO$2:$AO$779)</f>
        <v>#REF!</v>
      </c>
      <c r="AT299" s="24"/>
    </row>
    <row r="300" spans="1:46" x14ac:dyDescent="0.3">
      <c r="A300" s="5">
        <v>44518</v>
      </c>
      <c r="B300" s="25">
        <v>706.6</v>
      </c>
      <c r="C300" s="25">
        <v>705.93</v>
      </c>
      <c r="D300" s="25">
        <v>0</v>
      </c>
      <c r="E300" s="25">
        <f t="shared" si="103"/>
        <v>705.93</v>
      </c>
      <c r="F300" s="25">
        <f t="shared" si="100"/>
        <v>0.67000000000007276</v>
      </c>
      <c r="G300" s="25">
        <v>1437</v>
      </c>
      <c r="H300" s="25">
        <v>1569</v>
      </c>
      <c r="I300" s="26">
        <v>1566.01</v>
      </c>
      <c r="J300" s="27">
        <f t="shared" si="97"/>
        <v>2.9900000000000091</v>
      </c>
      <c r="K300" s="25">
        <v>17859</v>
      </c>
      <c r="L300" s="25">
        <v>17841.37</v>
      </c>
      <c r="M300" s="25">
        <v>0.54</v>
      </c>
      <c r="N300" s="25">
        <f t="shared" si="98"/>
        <v>17840.829999999998</v>
      </c>
      <c r="O300" s="25">
        <f t="shared" si="104"/>
        <v>18.170000000001892</v>
      </c>
      <c r="P300" s="27">
        <v>27.786000000000001</v>
      </c>
      <c r="Q300" s="25">
        <v>613</v>
      </c>
      <c r="R300" s="2">
        <f t="shared" si="116"/>
        <v>144.70832372607777</v>
      </c>
      <c r="S300" s="2">
        <f t="shared" si="105"/>
        <v>145.21873475361843</v>
      </c>
      <c r="T300" s="2">
        <f t="shared" si="106"/>
        <v>145.0571931877835</v>
      </c>
      <c r="U300" s="2">
        <f t="shared" si="117"/>
        <v>94.532711870173188</v>
      </c>
      <c r="V300" s="2">
        <f t="shared" si="118"/>
        <v>147.71084337349416</v>
      </c>
      <c r="W300" s="27">
        <f t="shared" si="119"/>
        <v>3.5271711702420383E-3</v>
      </c>
      <c r="X300" s="1">
        <f t="shared" si="107"/>
        <v>9.2598848424065728E-3</v>
      </c>
      <c r="Y300" s="1" t="e">
        <f>X300+#REF!*_xlfn.STDEV.S($W$2:$W$779)</f>
        <v>#REF!</v>
      </c>
      <c r="Z300" s="1" t="e">
        <f>X300-#REF!*_xlfn.STDEV.S($W$2:$W$779)</f>
        <v>#REF!</v>
      </c>
      <c r="AA300" s="2">
        <f t="shared" si="108"/>
        <v>51.041102754066969</v>
      </c>
      <c r="AB300" s="1">
        <f t="shared" si="109"/>
        <v>1.0184503747864809E-3</v>
      </c>
      <c r="AC300" s="1">
        <f t="shared" si="101"/>
        <v>1.909310923940466E-3</v>
      </c>
      <c r="AD300" s="1">
        <f t="shared" si="99"/>
        <v>-8.9086054915398514E-4</v>
      </c>
      <c r="AE300" s="1">
        <f t="shared" si="102"/>
        <v>1.54982524116244E-3</v>
      </c>
      <c r="AF300" s="1" t="e">
        <f>AE300+#REF!*_xlfn.STDEV.S($AD$2:$AD$779)</f>
        <v>#REF!</v>
      </c>
      <c r="AG300" s="1" t="e">
        <f>AE300-#REF!*_xlfn.STDEV.S($AD$2:$AD$779)</f>
        <v>#REF!</v>
      </c>
      <c r="AH300" s="24">
        <f t="shared" si="96"/>
        <v>18.170000000001892</v>
      </c>
      <c r="AI300" s="24">
        <f t="shared" si="110"/>
        <v>2.9900000000000091</v>
      </c>
      <c r="AJ300" s="1">
        <f t="shared" si="111"/>
        <v>-8.9086054915398514E-4</v>
      </c>
      <c r="AK300" s="1">
        <f t="shared" si="112"/>
        <v>1.54982524116244E-3</v>
      </c>
      <c r="AL300" s="1" t="e">
        <f>$AK$2+#REF!*_xlfn.STDEV.S(ONE_LAST_QUOTE!$AJ$2:$AJ$779)</f>
        <v>#REF!</v>
      </c>
      <c r="AM300" s="1" t="e">
        <f>$AK$2-#REF!*_xlfn.STDEV.S(ONE_LAST_QUOTE!$AJ$2:$AJ$779)</f>
        <v>#REF!</v>
      </c>
      <c r="AN300" s="27">
        <f t="shared" si="113"/>
        <v>6.0769230769236913</v>
      </c>
      <c r="AO300" s="24">
        <f t="shared" si="114"/>
        <v>15.180000000001883</v>
      </c>
      <c r="AP300" s="27">
        <f t="shared" si="115"/>
        <v>-3.8484704370181109</v>
      </c>
      <c r="AQ300" s="27" t="e">
        <f>$AP$2+#REF!*_xlfn.STDEV.S(ONE_LAST_QUOTE!$AO$2:$AO$779)</f>
        <v>#REF!</v>
      </c>
      <c r="AR300" s="27" t="e">
        <f>$AP$2-#REF!*_xlfn.STDEV.S(ONE_LAST_QUOTE!$AO$2:$AO$779)</f>
        <v>#REF!</v>
      </c>
      <c r="AT300" s="24"/>
    </row>
    <row r="301" spans="1:46" x14ac:dyDescent="0.3">
      <c r="A301" s="5">
        <v>44519</v>
      </c>
      <c r="B301" s="25">
        <v>708.2</v>
      </c>
      <c r="C301" s="25">
        <v>706.75</v>
      </c>
      <c r="D301" s="25">
        <v>0</v>
      </c>
      <c r="E301" s="25">
        <f t="shared" si="103"/>
        <v>706.75</v>
      </c>
      <c r="F301" s="25">
        <f t="shared" si="100"/>
        <v>1.4500000000000455</v>
      </c>
      <c r="G301" s="25">
        <v>1432.75</v>
      </c>
      <c r="H301" s="25">
        <v>1564.5</v>
      </c>
      <c r="I301" s="26">
        <v>1562.43</v>
      </c>
      <c r="J301" s="27">
        <f t="shared" si="97"/>
        <v>2.0699999999999363</v>
      </c>
      <c r="K301" s="25">
        <v>17852</v>
      </c>
      <c r="L301" s="25">
        <v>17818.310000000001</v>
      </c>
      <c r="M301" s="25">
        <v>0.54</v>
      </c>
      <c r="N301" s="25">
        <f t="shared" si="98"/>
        <v>17817.77</v>
      </c>
      <c r="O301" s="25">
        <f t="shared" si="104"/>
        <v>34.229999999999563</v>
      </c>
      <c r="P301" s="27">
        <v>27.786000000000001</v>
      </c>
      <c r="Q301" s="25">
        <v>618</v>
      </c>
      <c r="R301" s="2">
        <f t="shared" si="116"/>
        <v>144.29329029282897</v>
      </c>
      <c r="S301" s="2">
        <f t="shared" si="105"/>
        <v>145.16181492925674</v>
      </c>
      <c r="T301" s="2">
        <f t="shared" si="106"/>
        <v>145.54756291043387</v>
      </c>
      <c r="U301" s="2">
        <f t="shared" si="117"/>
        <v>94.532711870173188</v>
      </c>
      <c r="V301" s="2">
        <f t="shared" si="118"/>
        <v>148.9156626506026</v>
      </c>
      <c r="W301" s="27">
        <f t="shared" si="119"/>
        <v>6.019161630212988E-3</v>
      </c>
      <c r="X301" s="1">
        <f t="shared" si="107"/>
        <v>9.2598848424065728E-3</v>
      </c>
      <c r="Y301" s="1" t="e">
        <f>X301+#REF!*_xlfn.STDEV.S($W$2:$W$779)</f>
        <v>#REF!</v>
      </c>
      <c r="Z301" s="1" t="e">
        <f>X301-#REF!*_xlfn.STDEV.S($W$2:$W$779)</f>
        <v>#REF!</v>
      </c>
      <c r="AA301" s="2">
        <f t="shared" si="108"/>
        <v>86.852463642776456</v>
      </c>
      <c r="AB301" s="1">
        <f t="shared" si="109"/>
        <v>1.9211158298709414E-3</v>
      </c>
      <c r="AC301" s="1">
        <f t="shared" si="101"/>
        <v>1.3248593536990048E-3</v>
      </c>
      <c r="AD301" s="1">
        <f t="shared" si="99"/>
        <v>5.962564761719366E-4</v>
      </c>
      <c r="AE301" s="1">
        <f t="shared" si="102"/>
        <v>1.54982524116244E-3</v>
      </c>
      <c r="AF301" s="1" t="e">
        <f>AE301+#REF!*_xlfn.STDEV.S($AD$2:$AD$779)</f>
        <v>#REF!</v>
      </c>
      <c r="AG301" s="1" t="e">
        <f>AE301-#REF!*_xlfn.STDEV.S($AD$2:$AD$779)</f>
        <v>#REF!</v>
      </c>
      <c r="AH301" s="24">
        <f t="shared" si="96"/>
        <v>34.229999999999563</v>
      </c>
      <c r="AI301" s="24">
        <f t="shared" si="110"/>
        <v>2.0699999999999363</v>
      </c>
      <c r="AJ301" s="1">
        <f t="shared" si="111"/>
        <v>5.962564761719366E-4</v>
      </c>
      <c r="AK301" s="1">
        <f t="shared" si="112"/>
        <v>1.54982524116244E-3</v>
      </c>
      <c r="AL301" s="1" t="e">
        <f>$AK$2+#REF!*_xlfn.STDEV.S(ONE_LAST_QUOTE!$AJ$2:$AJ$779)</f>
        <v>#REF!</v>
      </c>
      <c r="AM301" s="1" t="e">
        <f>$AK$2-#REF!*_xlfn.STDEV.S(ONE_LAST_QUOTE!$AJ$2:$AJ$779)</f>
        <v>#REF!</v>
      </c>
      <c r="AN301" s="27">
        <f t="shared" si="113"/>
        <v>16.536231884058267</v>
      </c>
      <c r="AO301" s="24">
        <f t="shared" si="114"/>
        <v>32.159999999999627</v>
      </c>
      <c r="AP301" s="27">
        <f t="shared" si="115"/>
        <v>-3.8484704370181109</v>
      </c>
      <c r="AQ301" s="27" t="e">
        <f>$AP$2+#REF!*_xlfn.STDEV.S(ONE_LAST_QUOTE!$AO$2:$AO$779)</f>
        <v>#REF!</v>
      </c>
      <c r="AR301" s="27" t="e">
        <f>$AP$2-#REF!*_xlfn.STDEV.S(ONE_LAST_QUOTE!$AO$2:$AO$779)</f>
        <v>#REF!</v>
      </c>
      <c r="AT301" s="24"/>
    </row>
    <row r="302" spans="1:46" x14ac:dyDescent="0.3">
      <c r="A302" s="5">
        <v>44522</v>
      </c>
      <c r="B302" s="25">
        <v>705.5</v>
      </c>
      <c r="C302" s="25">
        <v>704.91</v>
      </c>
      <c r="D302" s="25">
        <v>0</v>
      </c>
      <c r="E302" s="25">
        <f t="shared" si="103"/>
        <v>704.91</v>
      </c>
      <c r="F302" s="25">
        <f t="shared" si="100"/>
        <v>0.59000000000003183</v>
      </c>
      <c r="G302" s="25">
        <v>1431</v>
      </c>
      <c r="H302" s="25">
        <v>1562.75</v>
      </c>
      <c r="I302" s="26">
        <v>1560.86</v>
      </c>
      <c r="J302" s="27">
        <f t="shared" si="97"/>
        <v>1.8900000000001</v>
      </c>
      <c r="K302" s="25">
        <v>17836</v>
      </c>
      <c r="L302" s="25">
        <v>17803.54</v>
      </c>
      <c r="M302" s="25">
        <v>0.5</v>
      </c>
      <c r="N302" s="25">
        <f t="shared" si="98"/>
        <v>17803.04</v>
      </c>
      <c r="O302" s="25">
        <f t="shared" si="104"/>
        <v>32.959999999999127</v>
      </c>
      <c r="P302" s="27">
        <v>27.8</v>
      </c>
      <c r="Q302" s="25">
        <v>615</v>
      </c>
      <c r="R302" s="2">
        <f t="shared" si="116"/>
        <v>144.13188840212109</v>
      </c>
      <c r="S302" s="2">
        <f t="shared" si="105"/>
        <v>145.03171247357287</v>
      </c>
      <c r="T302" s="2">
        <f t="shared" si="106"/>
        <v>144.60838807200031</v>
      </c>
      <c r="U302" s="2">
        <f t="shared" si="117"/>
        <v>94.580342258360844</v>
      </c>
      <c r="V302" s="2">
        <f t="shared" si="118"/>
        <v>148.19277108433755</v>
      </c>
      <c r="W302" s="27">
        <f t="shared" si="119"/>
        <v>6.2430603069689727E-3</v>
      </c>
      <c r="X302" s="1">
        <f t="shared" si="107"/>
        <v>9.2598848424065728E-3</v>
      </c>
      <c r="Y302" s="1" t="e">
        <f>X302+#REF!*_xlfn.STDEV.S($W$2:$W$779)</f>
        <v>#REF!</v>
      </c>
      <c r="Z302" s="1" t="e">
        <f>X302-#REF!*_xlfn.STDEV.S($W$2:$W$779)</f>
        <v>#REF!</v>
      </c>
      <c r="AA302" s="2">
        <f t="shared" si="108"/>
        <v>89.98240714517749</v>
      </c>
      <c r="AB302" s="1">
        <f t="shared" si="109"/>
        <v>1.8513692043605544E-3</v>
      </c>
      <c r="AC302" s="1">
        <f t="shared" si="101"/>
        <v>1.2108709301283267E-3</v>
      </c>
      <c r="AD302" s="1">
        <f t="shared" si="99"/>
        <v>6.4049827423222762E-4</v>
      </c>
      <c r="AE302" s="1">
        <f t="shared" si="102"/>
        <v>1.54982524116244E-3</v>
      </c>
      <c r="AF302" s="1" t="e">
        <f>AE302+#REF!*_xlfn.STDEV.S($AD$2:$AD$779)</f>
        <v>#REF!</v>
      </c>
      <c r="AG302" s="1" t="e">
        <f>AE302-#REF!*_xlfn.STDEV.S($AD$2:$AD$779)</f>
        <v>#REF!</v>
      </c>
      <c r="AH302" s="24">
        <f t="shared" si="96"/>
        <v>32.959999999999127</v>
      </c>
      <c r="AI302" s="24">
        <f t="shared" si="110"/>
        <v>1.8900000000001</v>
      </c>
      <c r="AJ302" s="1">
        <f t="shared" si="111"/>
        <v>6.4049827423222762E-4</v>
      </c>
      <c r="AK302" s="1">
        <f t="shared" si="112"/>
        <v>1.54982524116244E-3</v>
      </c>
      <c r="AL302" s="1" t="e">
        <f>$AK$2+#REF!*_xlfn.STDEV.S(ONE_LAST_QUOTE!$AJ$2:$AJ$779)</f>
        <v>#REF!</v>
      </c>
      <c r="AM302" s="1" t="e">
        <f>$AK$2-#REF!*_xlfn.STDEV.S(ONE_LAST_QUOTE!$AJ$2:$AJ$779)</f>
        <v>#REF!</v>
      </c>
      <c r="AN302" s="27">
        <f t="shared" si="113"/>
        <v>17.439153439152054</v>
      </c>
      <c r="AO302" s="24">
        <f t="shared" si="114"/>
        <v>31.069999999999027</v>
      </c>
      <c r="AP302" s="27">
        <f t="shared" si="115"/>
        <v>-3.8484704370181109</v>
      </c>
      <c r="AQ302" s="27" t="e">
        <f>$AP$2+#REF!*_xlfn.STDEV.S(ONE_LAST_QUOTE!$AO$2:$AO$779)</f>
        <v>#REF!</v>
      </c>
      <c r="AR302" s="27" t="e">
        <f>$AP$2-#REF!*_xlfn.STDEV.S(ONE_LAST_QUOTE!$AO$2:$AO$779)</f>
        <v>#REF!</v>
      </c>
      <c r="AT302" s="24"/>
    </row>
    <row r="303" spans="1:46" x14ac:dyDescent="0.3">
      <c r="A303" s="5">
        <v>44523</v>
      </c>
      <c r="B303" s="25">
        <v>699.6</v>
      </c>
      <c r="C303" s="25">
        <v>699.95</v>
      </c>
      <c r="D303" s="25">
        <v>0</v>
      </c>
      <c r="E303" s="25">
        <f t="shared" si="103"/>
        <v>699.95</v>
      </c>
      <c r="F303" s="25">
        <f t="shared" si="100"/>
        <v>-0.35000000000002274</v>
      </c>
      <c r="G303" s="25">
        <v>1416.5</v>
      </c>
      <c r="H303" s="25">
        <v>1547.75</v>
      </c>
      <c r="I303" s="26">
        <v>1548.34</v>
      </c>
      <c r="J303" s="27">
        <f t="shared" si="97"/>
        <v>-0.58999999999991815</v>
      </c>
      <c r="K303" s="25">
        <v>17659</v>
      </c>
      <c r="L303" s="25">
        <v>17666.12</v>
      </c>
      <c r="M303" s="25">
        <v>0.48</v>
      </c>
      <c r="N303" s="25">
        <f t="shared" si="98"/>
        <v>17665.64</v>
      </c>
      <c r="O303" s="25">
        <f t="shared" si="104"/>
        <v>-6.6399999999994179</v>
      </c>
      <c r="P303" s="27">
        <v>27.782</v>
      </c>
      <c r="Q303" s="25">
        <v>612</v>
      </c>
      <c r="R303" s="2">
        <f t="shared" si="116"/>
        <v>142.74844362462514</v>
      </c>
      <c r="S303" s="2">
        <f t="shared" si="105"/>
        <v>143.59245405757025</v>
      </c>
      <c r="T303" s="2">
        <f t="shared" si="106"/>
        <v>143.81883209994555</v>
      </c>
      <c r="U303" s="2">
        <f t="shared" si="117"/>
        <v>94.519103187833849</v>
      </c>
      <c r="V303" s="2">
        <f t="shared" si="118"/>
        <v>147.4698795180725</v>
      </c>
      <c r="W303" s="27">
        <f t="shared" si="119"/>
        <v>5.912571874790773E-3</v>
      </c>
      <c r="X303" s="1">
        <f t="shared" si="107"/>
        <v>9.2598848424065728E-3</v>
      </c>
      <c r="Y303" s="1" t="e">
        <f>X303+#REF!*_xlfn.STDEV.S($W$2:$W$779)</f>
        <v>#REF!</v>
      </c>
      <c r="Z303" s="1" t="e">
        <f>X303-#REF!*_xlfn.STDEV.S($W$2:$W$779)</f>
        <v>#REF!</v>
      </c>
      <c r="AA303" s="2">
        <f t="shared" si="108"/>
        <v>84.401043294511169</v>
      </c>
      <c r="AB303" s="1">
        <f t="shared" si="109"/>
        <v>-3.7587089966734398E-4</v>
      </c>
      <c r="AC303" s="1">
        <f t="shared" si="101"/>
        <v>-3.8105325703651535E-4</v>
      </c>
      <c r="AD303" s="1">
        <f t="shared" si="99"/>
        <v>5.1823573691713704E-6</v>
      </c>
      <c r="AE303" s="1">
        <f t="shared" si="102"/>
        <v>1.54982524116244E-3</v>
      </c>
      <c r="AF303" s="1" t="e">
        <f>AE303+#REF!*_xlfn.STDEV.S($AD$2:$AD$779)</f>
        <v>#REF!</v>
      </c>
      <c r="AG303" s="1" t="e">
        <f>AE303-#REF!*_xlfn.STDEV.S($AD$2:$AD$779)</f>
        <v>#REF!</v>
      </c>
      <c r="AH303" s="24">
        <f t="shared" si="96"/>
        <v>-6.6399999999994179</v>
      </c>
      <c r="AI303" s="24">
        <f t="shared" si="110"/>
        <v>-0.58999999999991815</v>
      </c>
      <c r="AJ303" s="1">
        <f t="shared" si="111"/>
        <v>5.1823573691713704E-6</v>
      </c>
      <c r="AK303" s="1">
        <f t="shared" si="112"/>
        <v>1.54982524116244E-3</v>
      </c>
      <c r="AL303" s="1" t="e">
        <f>$AK$2+#REF!*_xlfn.STDEV.S(ONE_LAST_QUOTE!$AJ$2:$AJ$779)</f>
        <v>#REF!</v>
      </c>
      <c r="AM303" s="1" t="e">
        <f>$AK$2-#REF!*_xlfn.STDEV.S(ONE_LAST_QUOTE!$AJ$2:$AJ$779)</f>
        <v>#REF!</v>
      </c>
      <c r="AN303" s="27">
        <f t="shared" si="113"/>
        <v>11.254237288136167</v>
      </c>
      <c r="AO303" s="24">
        <f t="shared" si="114"/>
        <v>-6.0499999999994998</v>
      </c>
      <c r="AP303" s="27">
        <f t="shared" si="115"/>
        <v>-3.8484704370181109</v>
      </c>
      <c r="AQ303" s="27" t="e">
        <f>$AP$2+#REF!*_xlfn.STDEV.S(ONE_LAST_QUOTE!$AO$2:$AO$779)</f>
        <v>#REF!</v>
      </c>
      <c r="AR303" s="27" t="e">
        <f>$AP$2-#REF!*_xlfn.STDEV.S(ONE_LAST_QUOTE!$AO$2:$AO$779)</f>
        <v>#REF!</v>
      </c>
      <c r="AT303" s="24"/>
    </row>
    <row r="304" spans="1:46" x14ac:dyDescent="0.3">
      <c r="A304" s="5">
        <v>44524</v>
      </c>
      <c r="B304" s="25">
        <v>698.1</v>
      </c>
      <c r="C304" s="25">
        <v>695.81</v>
      </c>
      <c r="D304" s="25">
        <v>0</v>
      </c>
      <c r="E304" s="25">
        <f t="shared" si="103"/>
        <v>695.81</v>
      </c>
      <c r="F304" s="25">
        <f t="shared" si="100"/>
        <v>2.2900000000000773</v>
      </c>
      <c r="G304" s="25">
        <v>1418</v>
      </c>
      <c r="H304" s="25">
        <v>1550</v>
      </c>
      <c r="I304" s="26">
        <v>1546.74</v>
      </c>
      <c r="J304" s="27">
        <f t="shared" si="97"/>
        <v>3.2599999999999909</v>
      </c>
      <c r="K304" s="25">
        <v>17680</v>
      </c>
      <c r="L304" s="25">
        <v>17642.52</v>
      </c>
      <c r="M304" s="25">
        <v>0.38</v>
      </c>
      <c r="N304" s="25">
        <f t="shared" si="98"/>
        <v>17642.14</v>
      </c>
      <c r="O304" s="25">
        <f t="shared" si="104"/>
        <v>37.860000000000582</v>
      </c>
      <c r="P304" s="27">
        <v>27.795999999999999</v>
      </c>
      <c r="Q304" s="25">
        <v>603</v>
      </c>
      <c r="R304" s="2">
        <f t="shared" si="116"/>
        <v>142.95596034124955</v>
      </c>
      <c r="S304" s="2">
        <f t="shared" si="105"/>
        <v>143.76321353065529</v>
      </c>
      <c r="T304" s="2">
        <f t="shared" si="106"/>
        <v>143.28458001370754</v>
      </c>
      <c r="U304" s="2">
        <f t="shared" si="117"/>
        <v>94.566733576021505</v>
      </c>
      <c r="V304" s="2">
        <f t="shared" si="118"/>
        <v>145.30120481927733</v>
      </c>
      <c r="W304" s="27">
        <f t="shared" si="119"/>
        <v>5.6468662620206E-3</v>
      </c>
      <c r="X304" s="1">
        <f t="shared" si="107"/>
        <v>9.2598848424065728E-3</v>
      </c>
      <c r="Y304" s="1" t="e">
        <f>X304+#REF!*_xlfn.STDEV.S($W$2:$W$779)</f>
        <v>#REF!</v>
      </c>
      <c r="Z304" s="1" t="e">
        <f>X304-#REF!*_xlfn.STDEV.S($W$2:$W$779)</f>
        <v>#REF!</v>
      </c>
      <c r="AA304" s="2">
        <f t="shared" si="108"/>
        <v>80.725318940574198</v>
      </c>
      <c r="AB304" s="1">
        <f t="shared" si="109"/>
        <v>2.1459981612208376E-3</v>
      </c>
      <c r="AC304" s="1">
        <f t="shared" si="101"/>
        <v>2.1076586885966555E-3</v>
      </c>
      <c r="AD304" s="1">
        <f t="shared" si="99"/>
        <v>3.833947262418206E-5</v>
      </c>
      <c r="AE304" s="1">
        <f t="shared" si="102"/>
        <v>1.54982524116244E-3</v>
      </c>
      <c r="AF304" s="1" t="e">
        <f>AE304+#REF!*_xlfn.STDEV.S($AD$2:$AD$779)</f>
        <v>#REF!</v>
      </c>
      <c r="AG304" s="1" t="e">
        <f>AE304-#REF!*_xlfn.STDEV.S($AD$2:$AD$779)</f>
        <v>#REF!</v>
      </c>
      <c r="AH304" s="24">
        <f t="shared" si="96"/>
        <v>37.860000000000582</v>
      </c>
      <c r="AI304" s="24">
        <f t="shared" si="110"/>
        <v>3.2599999999999909</v>
      </c>
      <c r="AJ304" s="1">
        <f t="shared" si="111"/>
        <v>3.833947262418206E-5</v>
      </c>
      <c r="AK304" s="1">
        <f t="shared" si="112"/>
        <v>1.54982524116244E-3</v>
      </c>
      <c r="AL304" s="1" t="e">
        <f>$AK$2+#REF!*_xlfn.STDEV.S(ONE_LAST_QUOTE!$AJ$2:$AJ$779)</f>
        <v>#REF!</v>
      </c>
      <c r="AM304" s="1" t="e">
        <f>$AK$2-#REF!*_xlfn.STDEV.S(ONE_LAST_QUOTE!$AJ$2:$AJ$779)</f>
        <v>#REF!</v>
      </c>
      <c r="AN304" s="27">
        <f t="shared" si="113"/>
        <v>11.613496932515549</v>
      </c>
      <c r="AO304" s="24">
        <f t="shared" si="114"/>
        <v>34.600000000000591</v>
      </c>
      <c r="AP304" s="27">
        <f t="shared" si="115"/>
        <v>-3.8484704370181109</v>
      </c>
      <c r="AQ304" s="27" t="e">
        <f>$AP$2+#REF!*_xlfn.STDEV.S(ONE_LAST_QUOTE!$AO$2:$AO$779)</f>
        <v>#REF!</v>
      </c>
      <c r="AR304" s="27" t="e">
        <f>$AP$2-#REF!*_xlfn.STDEV.S(ONE_LAST_QUOTE!$AO$2:$AO$779)</f>
        <v>#REF!</v>
      </c>
      <c r="AT304" s="24"/>
    </row>
    <row r="305" spans="1:46" x14ac:dyDescent="0.3">
      <c r="A305" s="5">
        <v>44525</v>
      </c>
      <c r="B305" s="25">
        <v>696.4</v>
      </c>
      <c r="C305" s="25">
        <v>696.2</v>
      </c>
      <c r="D305" s="25">
        <v>0</v>
      </c>
      <c r="E305" s="25">
        <f t="shared" si="103"/>
        <v>696.2</v>
      </c>
      <c r="F305" s="25">
        <f t="shared" si="100"/>
        <v>0.19999999999993179</v>
      </c>
      <c r="G305" s="25">
        <v>1416.5</v>
      </c>
      <c r="H305" s="25">
        <v>1548.25</v>
      </c>
      <c r="I305" s="26">
        <v>1547.65</v>
      </c>
      <c r="J305" s="27">
        <f t="shared" si="97"/>
        <v>0.59999999999990905</v>
      </c>
      <c r="K305" s="25">
        <v>17673</v>
      </c>
      <c r="L305" s="25">
        <v>17654.189999999999</v>
      </c>
      <c r="M305" s="25">
        <v>0.26</v>
      </c>
      <c r="N305" s="25">
        <f t="shared" si="98"/>
        <v>17653.93</v>
      </c>
      <c r="O305" s="25">
        <f t="shared" si="104"/>
        <v>19.069999999999709</v>
      </c>
      <c r="P305" s="27">
        <v>27.792000000000002</v>
      </c>
      <c r="Q305" s="25">
        <v>603</v>
      </c>
      <c r="R305" s="2">
        <f t="shared" si="116"/>
        <v>142.7945584505417</v>
      </c>
      <c r="S305" s="2">
        <f t="shared" si="105"/>
        <v>143.70629370629362</v>
      </c>
      <c r="T305" s="2">
        <f t="shared" si="106"/>
        <v>143.41312405493244</v>
      </c>
      <c r="U305" s="2">
        <f t="shared" si="117"/>
        <v>94.553124893682181</v>
      </c>
      <c r="V305" s="2">
        <f t="shared" si="118"/>
        <v>145.30120481927733</v>
      </c>
      <c r="W305" s="27">
        <f t="shared" si="119"/>
        <v>6.3849439757728277E-3</v>
      </c>
      <c r="X305" s="1">
        <f t="shared" si="107"/>
        <v>9.2598848424065728E-3</v>
      </c>
      <c r="Y305" s="1" t="e">
        <f>X305+#REF!*_xlfn.STDEV.S($W$2:$W$779)</f>
        <v>#REF!</v>
      </c>
      <c r="Z305" s="1" t="e">
        <f>X305-#REF!*_xlfn.STDEV.S($W$2:$W$779)</f>
        <v>#REF!</v>
      </c>
      <c r="AA305" s="2">
        <f t="shared" si="108"/>
        <v>91.173525575192116</v>
      </c>
      <c r="AB305" s="1">
        <f t="shared" si="109"/>
        <v>1.0802127345015931E-3</v>
      </c>
      <c r="AC305" s="1">
        <f t="shared" si="101"/>
        <v>3.876845540011689E-4</v>
      </c>
      <c r="AD305" s="1">
        <f t="shared" si="99"/>
        <v>6.9252818050042427E-4</v>
      </c>
      <c r="AE305" s="1">
        <f t="shared" si="102"/>
        <v>1.54982524116244E-3</v>
      </c>
      <c r="AF305" s="1" t="e">
        <f>AE305+#REF!*_xlfn.STDEV.S($AD$2:$AD$779)</f>
        <v>#REF!</v>
      </c>
      <c r="AG305" s="1" t="e">
        <f>AE305-#REF!*_xlfn.STDEV.S($AD$2:$AD$779)</f>
        <v>#REF!</v>
      </c>
      <c r="AH305" s="24">
        <f t="shared" si="96"/>
        <v>19.069999999999709</v>
      </c>
      <c r="AI305" s="24">
        <f t="shared" si="110"/>
        <v>0.59999999999990905</v>
      </c>
      <c r="AJ305" s="1">
        <f t="shared" si="111"/>
        <v>6.9252818050042427E-4</v>
      </c>
      <c r="AK305" s="1">
        <f t="shared" si="112"/>
        <v>1.54982524116244E-3</v>
      </c>
      <c r="AL305" s="1" t="e">
        <f>$AK$2+#REF!*_xlfn.STDEV.S(ONE_LAST_QUOTE!$AJ$2:$AJ$779)</f>
        <v>#REF!</v>
      </c>
      <c r="AM305" s="1" t="e">
        <f>$AK$2-#REF!*_xlfn.STDEV.S(ONE_LAST_QUOTE!$AJ$2:$AJ$779)</f>
        <v>#REF!</v>
      </c>
      <c r="AN305" s="27">
        <f t="shared" si="113"/>
        <v>31.783333333337666</v>
      </c>
      <c r="AO305" s="24">
        <f t="shared" si="114"/>
        <v>18.4699999999998</v>
      </c>
      <c r="AP305" s="27">
        <f t="shared" si="115"/>
        <v>-3.8484704370181109</v>
      </c>
      <c r="AQ305" s="27" t="e">
        <f>$AP$2+#REF!*_xlfn.STDEV.S(ONE_LAST_QUOTE!$AO$2:$AO$779)</f>
        <v>#REF!</v>
      </c>
      <c r="AR305" s="27" t="e">
        <f>$AP$2-#REF!*_xlfn.STDEV.S(ONE_LAST_QUOTE!$AO$2:$AO$779)</f>
        <v>#REF!</v>
      </c>
      <c r="AT305" s="24"/>
    </row>
    <row r="306" spans="1:46" x14ac:dyDescent="0.3">
      <c r="A306" s="5">
        <v>44526</v>
      </c>
      <c r="B306" s="25">
        <v>683.8</v>
      </c>
      <c r="C306" s="25">
        <v>685.62</v>
      </c>
      <c r="D306" s="25">
        <v>0</v>
      </c>
      <c r="E306" s="25">
        <f t="shared" si="103"/>
        <v>685.62</v>
      </c>
      <c r="F306" s="25">
        <f t="shared" si="100"/>
        <v>-1.82000000000005</v>
      </c>
      <c r="G306" s="25">
        <v>1385.75</v>
      </c>
      <c r="H306" s="25">
        <v>1517.25</v>
      </c>
      <c r="I306" s="26">
        <v>1520.64</v>
      </c>
      <c r="J306" s="27">
        <f t="shared" si="97"/>
        <v>-3.3900000000001</v>
      </c>
      <c r="K306" s="25">
        <v>17342</v>
      </c>
      <c r="L306" s="25">
        <v>17369.39</v>
      </c>
      <c r="M306" s="25">
        <v>0.26</v>
      </c>
      <c r="N306" s="25">
        <f t="shared" si="98"/>
        <v>17369.13</v>
      </c>
      <c r="O306" s="25">
        <f t="shared" si="104"/>
        <v>-27.130000000001019</v>
      </c>
      <c r="P306" s="27">
        <v>27.853000000000002</v>
      </c>
      <c r="Q306" s="25">
        <v>596</v>
      </c>
      <c r="R306" s="2">
        <f t="shared" si="116"/>
        <v>139.9354392437167</v>
      </c>
      <c r="S306" s="2">
        <f t="shared" si="105"/>
        <v>141.01479915433396</v>
      </c>
      <c r="T306" s="2">
        <f t="shared" si="106"/>
        <v>141.10620855307809</v>
      </c>
      <c r="U306" s="2">
        <f t="shared" si="117"/>
        <v>94.760657299357007</v>
      </c>
      <c r="V306" s="2">
        <f t="shared" si="118"/>
        <v>143.61445783132552</v>
      </c>
      <c r="W306" s="27">
        <f t="shared" si="119"/>
        <v>7.7132706085798475E-3</v>
      </c>
      <c r="X306" s="1">
        <f t="shared" si="107"/>
        <v>9.2598848424065728E-3</v>
      </c>
      <c r="Y306" s="1" t="e">
        <f>X306+#REF!*_xlfn.STDEV.S($W$2:$W$779)</f>
        <v>#REF!</v>
      </c>
      <c r="Z306" s="1" t="e">
        <f>X306-#REF!*_xlfn.STDEV.S($W$2:$W$779)</f>
        <v>#REF!</v>
      </c>
      <c r="AA306" s="2">
        <f t="shared" si="108"/>
        <v>107.93599106172564</v>
      </c>
      <c r="AB306" s="1">
        <f t="shared" si="109"/>
        <v>-1.5619665463958768E-3</v>
      </c>
      <c r="AC306" s="1">
        <f t="shared" si="101"/>
        <v>-2.2293244949495605E-3</v>
      </c>
      <c r="AD306" s="1">
        <f t="shared" si="99"/>
        <v>6.6735794855368367E-4</v>
      </c>
      <c r="AE306" s="1">
        <f t="shared" si="102"/>
        <v>1.54982524116244E-3</v>
      </c>
      <c r="AF306" s="1" t="e">
        <f>AE306+#REF!*_xlfn.STDEV.S($AD$2:$AD$779)</f>
        <v>#REF!</v>
      </c>
      <c r="AG306" s="1" t="e">
        <f>AE306-#REF!*_xlfn.STDEV.S($AD$2:$AD$779)</f>
        <v>#REF!</v>
      </c>
      <c r="AH306" s="24">
        <f t="shared" si="96"/>
        <v>-27.130000000001019</v>
      </c>
      <c r="AI306" s="24">
        <f t="shared" si="110"/>
        <v>-3.3900000000001</v>
      </c>
      <c r="AJ306" s="1">
        <f t="shared" si="111"/>
        <v>6.6735794855368367E-4</v>
      </c>
      <c r="AK306" s="1">
        <f t="shared" si="112"/>
        <v>1.54982524116244E-3</v>
      </c>
      <c r="AL306" s="1" t="e">
        <f>$AK$2+#REF!*_xlfn.STDEV.S(ONE_LAST_QUOTE!$AJ$2:$AJ$779)</f>
        <v>#REF!</v>
      </c>
      <c r="AM306" s="1" t="e">
        <f>$AK$2-#REF!*_xlfn.STDEV.S(ONE_LAST_QUOTE!$AJ$2:$AJ$779)</f>
        <v>#REF!</v>
      </c>
      <c r="AN306" s="27">
        <f t="shared" si="113"/>
        <v>8.0029498525074381</v>
      </c>
      <c r="AO306" s="24">
        <f t="shared" si="114"/>
        <v>-23.740000000000919</v>
      </c>
      <c r="AP306" s="27">
        <f t="shared" si="115"/>
        <v>-3.8484704370181109</v>
      </c>
      <c r="AQ306" s="27" t="e">
        <f>$AP$2+#REF!*_xlfn.STDEV.S(ONE_LAST_QUOTE!$AO$2:$AO$779)</f>
        <v>#REF!</v>
      </c>
      <c r="AR306" s="27" t="e">
        <f>$AP$2-#REF!*_xlfn.STDEV.S(ONE_LAST_QUOTE!$AO$2:$AO$779)</f>
        <v>#REF!</v>
      </c>
      <c r="AT306" s="24"/>
    </row>
    <row r="307" spans="1:46" x14ac:dyDescent="0.3">
      <c r="A307" s="5">
        <v>44529</v>
      </c>
      <c r="B307" s="25">
        <v>683.4</v>
      </c>
      <c r="C307" s="25">
        <v>684.14</v>
      </c>
      <c r="D307" s="25">
        <v>0</v>
      </c>
      <c r="E307" s="25">
        <f t="shared" si="103"/>
        <v>684.14</v>
      </c>
      <c r="F307" s="25">
        <f t="shared" si="100"/>
        <v>-0.74000000000000909</v>
      </c>
      <c r="G307" s="25">
        <v>1386.75</v>
      </c>
      <c r="H307" s="25">
        <v>1519</v>
      </c>
      <c r="I307" s="26">
        <v>1518.68</v>
      </c>
      <c r="J307" s="27">
        <f t="shared" si="97"/>
        <v>0.31999999999993634</v>
      </c>
      <c r="K307" s="25">
        <v>17311</v>
      </c>
      <c r="L307" s="25">
        <v>17328.09</v>
      </c>
      <c r="M307" s="25">
        <v>0.21000000000000002</v>
      </c>
      <c r="N307" s="25">
        <f t="shared" si="98"/>
        <v>17327.88</v>
      </c>
      <c r="O307" s="25">
        <f t="shared" si="104"/>
        <v>-16.880000000001019</v>
      </c>
      <c r="P307" s="27">
        <v>27.76</v>
      </c>
      <c r="Q307" s="25">
        <v>593</v>
      </c>
      <c r="R307" s="2">
        <f t="shared" si="116"/>
        <v>140.09684113442455</v>
      </c>
      <c r="S307" s="2">
        <f t="shared" si="105"/>
        <v>140.76272564644651</v>
      </c>
      <c r="T307" s="2">
        <f t="shared" si="106"/>
        <v>140.93231023994124</v>
      </c>
      <c r="U307" s="2">
        <f t="shared" si="117"/>
        <v>94.444255434967531</v>
      </c>
      <c r="V307" s="2">
        <f t="shared" si="118"/>
        <v>142.89156626506048</v>
      </c>
      <c r="W307" s="27">
        <f t="shared" si="119"/>
        <v>4.7530301656339979E-3</v>
      </c>
      <c r="X307" s="1">
        <f t="shared" si="107"/>
        <v>9.2598848424065728E-3</v>
      </c>
      <c r="Y307" s="1" t="e">
        <f>X307+#REF!*_xlfn.STDEV.S($W$2:$W$779)</f>
        <v>#REF!</v>
      </c>
      <c r="Z307" s="1" t="e">
        <f>X307-#REF!*_xlfn.STDEV.S($W$2:$W$779)</f>
        <v>#REF!</v>
      </c>
      <c r="AA307" s="2">
        <f t="shared" si="108"/>
        <v>66.588451202196097</v>
      </c>
      <c r="AB307" s="1">
        <f t="shared" si="109"/>
        <v>-9.74152637252856E-4</v>
      </c>
      <c r="AC307" s="1">
        <f t="shared" si="101"/>
        <v>2.1070930018169485E-4</v>
      </c>
      <c r="AD307" s="1">
        <f t="shared" si="99"/>
        <v>-1.1848619374345509E-3</v>
      </c>
      <c r="AE307" s="1">
        <f t="shared" si="102"/>
        <v>1.54982524116244E-3</v>
      </c>
      <c r="AF307" s="1" t="e">
        <f>AE307+#REF!*_xlfn.STDEV.S($AD$2:$AD$779)</f>
        <v>#REF!</v>
      </c>
      <c r="AG307" s="1" t="e">
        <f>AE307-#REF!*_xlfn.STDEV.S($AD$2:$AD$779)</f>
        <v>#REF!</v>
      </c>
      <c r="AH307" s="24">
        <f t="shared" si="96"/>
        <v>-16.880000000001019</v>
      </c>
      <c r="AI307" s="24">
        <f t="shared" si="110"/>
        <v>0.31999999999993634</v>
      </c>
      <c r="AJ307" s="1">
        <f t="shared" si="111"/>
        <v>-1.1848619374345509E-3</v>
      </c>
      <c r="AK307" s="1">
        <f t="shared" si="112"/>
        <v>1.54982524116244E-3</v>
      </c>
      <c r="AL307" s="1" t="e">
        <f>$AK$2+#REF!*_xlfn.STDEV.S(ONE_LAST_QUOTE!$AJ$2:$AJ$779)</f>
        <v>#REF!</v>
      </c>
      <c r="AM307" s="1" t="e">
        <f>$AK$2-#REF!*_xlfn.STDEV.S(ONE_LAST_QUOTE!$AJ$2:$AJ$779)</f>
        <v>#REF!</v>
      </c>
      <c r="AN307" s="27">
        <f t="shared" si="113"/>
        <v>-52.750000000013678</v>
      </c>
      <c r="AO307" s="24">
        <f t="shared" si="114"/>
        <v>-17.200000000000955</v>
      </c>
      <c r="AP307" s="27">
        <f t="shared" si="115"/>
        <v>-3.8484704370181109</v>
      </c>
      <c r="AQ307" s="27" t="e">
        <f>$AP$2+#REF!*_xlfn.STDEV.S(ONE_LAST_QUOTE!$AO$2:$AO$779)</f>
        <v>#REF!</v>
      </c>
      <c r="AR307" s="27" t="e">
        <f>$AP$2-#REF!*_xlfn.STDEV.S(ONE_LAST_QUOTE!$AO$2:$AO$779)</f>
        <v>#REF!</v>
      </c>
      <c r="AT307" s="24"/>
    </row>
    <row r="308" spans="1:46" x14ac:dyDescent="0.3">
      <c r="A308" s="5">
        <v>44530</v>
      </c>
      <c r="B308" s="25">
        <v>680.3</v>
      </c>
      <c r="C308" s="25">
        <v>686.73</v>
      </c>
      <c r="D308" s="25">
        <v>0</v>
      </c>
      <c r="E308" s="25">
        <f t="shared" si="103"/>
        <v>686.73</v>
      </c>
      <c r="F308" s="25">
        <f t="shared" si="100"/>
        <v>-6.4300000000000637</v>
      </c>
      <c r="G308" s="25">
        <v>1382.75</v>
      </c>
      <c r="H308" s="25">
        <v>1511</v>
      </c>
      <c r="I308" s="26">
        <v>1524.32</v>
      </c>
      <c r="J308" s="27">
        <f t="shared" si="97"/>
        <v>-13.319999999999936</v>
      </c>
      <c r="K308" s="25">
        <v>17330</v>
      </c>
      <c r="L308" s="25">
        <v>17427.759999999998</v>
      </c>
      <c r="M308" s="25">
        <v>0.21000000000000002</v>
      </c>
      <c r="N308" s="25">
        <f t="shared" si="98"/>
        <v>17427.55</v>
      </c>
      <c r="O308" s="25">
        <f t="shared" si="104"/>
        <v>-97.549999999999272</v>
      </c>
      <c r="P308" s="27">
        <v>27.628</v>
      </c>
      <c r="Q308" s="25">
        <v>596</v>
      </c>
      <c r="R308" s="2">
        <f t="shared" si="116"/>
        <v>139.35900391976003</v>
      </c>
      <c r="S308" s="2">
        <f t="shared" si="105"/>
        <v>140.91722231257106</v>
      </c>
      <c r="T308" s="2">
        <f t="shared" si="106"/>
        <v>140.12420581983841</v>
      </c>
      <c r="U308" s="2">
        <f t="shared" si="117"/>
        <v>93.995168917769561</v>
      </c>
      <c r="V308" s="2">
        <f t="shared" si="118"/>
        <v>143.61445783132552</v>
      </c>
      <c r="W308" s="27">
        <f t="shared" si="119"/>
        <v>1.118132556191509E-2</v>
      </c>
      <c r="X308" s="1">
        <f t="shared" si="107"/>
        <v>9.2598848424065728E-3</v>
      </c>
      <c r="Y308" s="1" t="e">
        <f>X308+#REF!*_xlfn.STDEV.S($W$2:$W$779)</f>
        <v>#REF!</v>
      </c>
      <c r="Z308" s="1" t="e">
        <f>X308-#REF!*_xlfn.STDEV.S($W$2:$W$779)</f>
        <v>#REF!</v>
      </c>
      <c r="AA308" s="2">
        <f t="shared" si="108"/>
        <v>155.82183928110283</v>
      </c>
      <c r="AB308" s="1">
        <f t="shared" si="109"/>
        <v>-5.59745919535444E-3</v>
      </c>
      <c r="AC308" s="1">
        <f t="shared" si="101"/>
        <v>-8.738322661908219E-3</v>
      </c>
      <c r="AD308" s="1">
        <f t="shared" si="99"/>
        <v>3.1408634665537789E-3</v>
      </c>
      <c r="AE308" s="1">
        <f t="shared" si="102"/>
        <v>1.54982524116244E-3</v>
      </c>
      <c r="AF308" s="1" t="e">
        <f>AE308+#REF!*_xlfn.STDEV.S($AD$2:$AD$779)</f>
        <v>#REF!</v>
      </c>
      <c r="AG308" s="1" t="e">
        <f>AE308-#REF!*_xlfn.STDEV.S($AD$2:$AD$779)</f>
        <v>#REF!</v>
      </c>
      <c r="AH308" s="24">
        <f t="shared" si="96"/>
        <v>-97.549999999999272</v>
      </c>
      <c r="AI308" s="24">
        <f t="shared" si="110"/>
        <v>-13.319999999999936</v>
      </c>
      <c r="AJ308" s="1">
        <f t="shared" si="111"/>
        <v>3.1408634665537789E-3</v>
      </c>
      <c r="AK308" s="1">
        <f t="shared" si="112"/>
        <v>1.54982524116244E-3</v>
      </c>
      <c r="AL308" s="1" t="e">
        <f>$AK$2+#REF!*_xlfn.STDEV.S(ONE_LAST_QUOTE!$AJ$2:$AJ$779)</f>
        <v>#REF!</v>
      </c>
      <c r="AM308" s="1" t="e">
        <f>$AK$2-#REF!*_xlfn.STDEV.S(ONE_LAST_QUOTE!$AJ$2:$AJ$779)</f>
        <v>#REF!</v>
      </c>
      <c r="AN308" s="27">
        <f t="shared" si="113"/>
        <v>7.3235735735735537</v>
      </c>
      <c r="AO308" s="24">
        <f t="shared" si="114"/>
        <v>-84.229999999999336</v>
      </c>
      <c r="AP308" s="27">
        <f t="shared" si="115"/>
        <v>-3.8484704370181109</v>
      </c>
      <c r="AQ308" s="27" t="e">
        <f>$AP$2+#REF!*_xlfn.STDEV.S(ONE_LAST_QUOTE!$AO$2:$AO$779)</f>
        <v>#REF!</v>
      </c>
      <c r="AR308" s="27" t="e">
        <f>$AP$2-#REF!*_xlfn.STDEV.S(ONE_LAST_QUOTE!$AO$2:$AO$779)</f>
        <v>#REF!</v>
      </c>
      <c r="AT308" s="24"/>
    </row>
    <row r="309" spans="1:46" x14ac:dyDescent="0.3">
      <c r="A309" s="5">
        <v>44531</v>
      </c>
      <c r="B309" s="25">
        <v>691.8</v>
      </c>
      <c r="C309" s="25">
        <v>694.06</v>
      </c>
      <c r="D309" s="25">
        <v>0</v>
      </c>
      <c r="E309" s="25">
        <f t="shared" si="103"/>
        <v>694.06</v>
      </c>
      <c r="F309" s="25">
        <f t="shared" si="100"/>
        <v>-2.2599999999999909</v>
      </c>
      <c r="G309" s="25">
        <v>1410</v>
      </c>
      <c r="H309" s="25">
        <v>1538.5</v>
      </c>
      <c r="I309" s="26">
        <v>1543.22</v>
      </c>
      <c r="J309" s="27">
        <f t="shared" si="97"/>
        <v>-4.7200000000000273</v>
      </c>
      <c r="K309" s="25">
        <v>17584</v>
      </c>
      <c r="L309" s="25">
        <v>17585.990000000002</v>
      </c>
      <c r="M309" s="25">
        <v>0.19000000000000003</v>
      </c>
      <c r="N309" s="25">
        <f t="shared" si="98"/>
        <v>17585.800000000003</v>
      </c>
      <c r="O309" s="25">
        <f t="shared" si="104"/>
        <v>-1.8000000000029104</v>
      </c>
      <c r="P309" s="27">
        <v>27.687000000000001</v>
      </c>
      <c r="Q309" s="25">
        <v>600</v>
      </c>
      <c r="R309" s="2">
        <f t="shared" si="116"/>
        <v>141.8953193451693</v>
      </c>
      <c r="S309" s="2">
        <f t="shared" si="105"/>
        <v>142.9825987965522</v>
      </c>
      <c r="T309" s="2">
        <f t="shared" si="106"/>
        <v>143.299330289338</v>
      </c>
      <c r="U309" s="2">
        <f t="shared" si="117"/>
        <v>94.195896982274704</v>
      </c>
      <c r="V309" s="2">
        <f t="shared" si="118"/>
        <v>144.57831325301228</v>
      </c>
      <c r="W309" s="27">
        <f t="shared" si="119"/>
        <v>7.662546279895377E-3</v>
      </c>
      <c r="X309" s="1">
        <f t="shared" si="107"/>
        <v>9.2598848424065728E-3</v>
      </c>
      <c r="Y309" s="1" t="e">
        <f>X309+#REF!*_xlfn.STDEV.S($W$2:$W$779)</f>
        <v>#REF!</v>
      </c>
      <c r="Z309" s="1" t="e">
        <f>X309-#REF!*_xlfn.STDEV.S($W$2:$W$779)</f>
        <v>#REF!</v>
      </c>
      <c r="AA309" s="2">
        <f t="shared" si="108"/>
        <v>108.72794513828978</v>
      </c>
      <c r="AB309" s="1">
        <f t="shared" si="109"/>
        <v>-1.0235530939752017E-4</v>
      </c>
      <c r="AC309" s="1">
        <f t="shared" si="101"/>
        <v>-3.0585399359780376E-3</v>
      </c>
      <c r="AD309" s="1">
        <f t="shared" si="99"/>
        <v>2.9561846265805172E-3</v>
      </c>
      <c r="AE309" s="1">
        <f t="shared" si="102"/>
        <v>1.54982524116244E-3</v>
      </c>
      <c r="AF309" s="1" t="e">
        <f>AE309+#REF!*_xlfn.STDEV.S($AD$2:$AD$779)</f>
        <v>#REF!</v>
      </c>
      <c r="AG309" s="1" t="e">
        <f>AE309-#REF!*_xlfn.STDEV.S($AD$2:$AD$779)</f>
        <v>#REF!</v>
      </c>
      <c r="AH309" s="24">
        <f t="shared" si="96"/>
        <v>-1.8000000000029104</v>
      </c>
      <c r="AI309" s="24">
        <f t="shared" si="110"/>
        <v>-4.7200000000000273</v>
      </c>
      <c r="AJ309" s="1">
        <f t="shared" si="111"/>
        <v>2.9561846265805172E-3</v>
      </c>
      <c r="AK309" s="1">
        <f t="shared" si="112"/>
        <v>1.54982524116244E-3</v>
      </c>
      <c r="AL309" s="1" t="e">
        <f>$AK$2+#REF!*_xlfn.STDEV.S(ONE_LAST_QUOTE!$AJ$2:$AJ$779)</f>
        <v>#REF!</v>
      </c>
      <c r="AM309" s="1" t="e">
        <f>$AK$2-#REF!*_xlfn.STDEV.S(ONE_LAST_QUOTE!$AJ$2:$AJ$779)</f>
        <v>#REF!</v>
      </c>
      <c r="AN309" s="27">
        <f t="shared" si="113"/>
        <v>0.38135593220400421</v>
      </c>
      <c r="AO309" s="24">
        <f t="shared" si="114"/>
        <v>2.9199999999971169</v>
      </c>
      <c r="AP309" s="27">
        <f t="shared" si="115"/>
        <v>-3.8484704370181109</v>
      </c>
      <c r="AQ309" s="27" t="e">
        <f>$AP$2+#REF!*_xlfn.STDEV.S(ONE_LAST_QUOTE!$AO$2:$AO$779)</f>
        <v>#REF!</v>
      </c>
      <c r="AR309" s="27" t="e">
        <f>$AP$2-#REF!*_xlfn.STDEV.S(ONE_LAST_QUOTE!$AO$2:$AO$779)</f>
        <v>#REF!</v>
      </c>
      <c r="AT309" s="24"/>
    </row>
    <row r="310" spans="1:46" x14ac:dyDescent="0.3">
      <c r="A310" s="5">
        <v>44532</v>
      </c>
      <c r="B310" s="25">
        <v>699.6</v>
      </c>
      <c r="C310" s="25">
        <v>703.5</v>
      </c>
      <c r="D310" s="25">
        <v>1.24</v>
      </c>
      <c r="E310" s="25">
        <f t="shared" si="103"/>
        <v>702.26</v>
      </c>
      <c r="F310" s="25">
        <f t="shared" si="100"/>
        <v>-2.6599999999999682</v>
      </c>
      <c r="G310" s="25">
        <v>1421</v>
      </c>
      <c r="H310" s="25">
        <v>1549.75</v>
      </c>
      <c r="I310" s="26">
        <v>1555.05</v>
      </c>
      <c r="J310" s="27">
        <f t="shared" si="97"/>
        <v>-5.2999999999999545</v>
      </c>
      <c r="K310" s="25">
        <v>17704</v>
      </c>
      <c r="L310" s="25">
        <v>17724.88</v>
      </c>
      <c r="M310" s="25">
        <v>0.19000000000000003</v>
      </c>
      <c r="N310" s="25">
        <f t="shared" si="98"/>
        <v>17724.690000000002</v>
      </c>
      <c r="O310" s="25">
        <f t="shared" si="104"/>
        <v>-20.690000000002328</v>
      </c>
      <c r="P310" s="27">
        <v>27.753</v>
      </c>
      <c r="Q310" s="25">
        <v>615</v>
      </c>
      <c r="R310" s="2">
        <f t="shared" si="116"/>
        <v>142.93290292829127</v>
      </c>
      <c r="S310" s="2">
        <f t="shared" si="105"/>
        <v>143.95836721418107</v>
      </c>
      <c r="T310" s="2">
        <f t="shared" si="106"/>
        <v>144.59471829729392</v>
      </c>
      <c r="U310" s="2">
        <f t="shared" si="117"/>
        <v>94.420440240873688</v>
      </c>
      <c r="V310" s="2">
        <f t="shared" si="118"/>
        <v>148.19277108433758</v>
      </c>
      <c r="W310" s="27">
        <f t="shared" si="119"/>
        <v>7.1744452458526453E-3</v>
      </c>
      <c r="X310" s="1">
        <f t="shared" si="107"/>
        <v>9.2598848424065728E-3</v>
      </c>
      <c r="Y310" s="1" t="e">
        <f>X310+#REF!*_xlfn.STDEV.S($W$2:$W$779)</f>
        <v>#REF!</v>
      </c>
      <c r="Z310" s="1" t="e">
        <f>X310-#REF!*_xlfn.STDEV.S($W$2:$W$779)</f>
        <v>#REF!</v>
      </c>
      <c r="AA310" s="2">
        <f t="shared" si="108"/>
        <v>102.54642858897967</v>
      </c>
      <c r="AB310" s="1">
        <f t="shared" si="109"/>
        <v>-1.1672982715072774E-3</v>
      </c>
      <c r="AC310" s="1">
        <f t="shared" si="101"/>
        <v>-3.4082505385678624E-3</v>
      </c>
      <c r="AD310" s="1">
        <f t="shared" si="99"/>
        <v>2.2409522670605851E-3</v>
      </c>
      <c r="AE310" s="1">
        <f t="shared" si="102"/>
        <v>1.54982524116244E-3</v>
      </c>
      <c r="AF310" s="1" t="e">
        <f>AE310+#REF!*_xlfn.STDEV.S($AD$2:$AD$779)</f>
        <v>#REF!</v>
      </c>
      <c r="AG310" s="1" t="e">
        <f>AE310-#REF!*_xlfn.STDEV.S($AD$2:$AD$779)</f>
        <v>#REF!</v>
      </c>
      <c r="AH310" s="24">
        <f t="shared" si="96"/>
        <v>-20.690000000002328</v>
      </c>
      <c r="AI310" s="24">
        <f t="shared" si="110"/>
        <v>-5.2999999999999545</v>
      </c>
      <c r="AJ310" s="1">
        <f t="shared" si="111"/>
        <v>2.2409522670605851E-3</v>
      </c>
      <c r="AK310" s="1">
        <f t="shared" si="112"/>
        <v>1.54982524116244E-3</v>
      </c>
      <c r="AL310" s="1" t="e">
        <f>$AK$2+#REF!*_xlfn.STDEV.S(ONE_LAST_QUOTE!$AJ$2:$AJ$779)</f>
        <v>#REF!</v>
      </c>
      <c r="AM310" s="1" t="e">
        <f>$AK$2-#REF!*_xlfn.STDEV.S(ONE_LAST_QUOTE!$AJ$2:$AJ$779)</f>
        <v>#REF!</v>
      </c>
      <c r="AN310" s="27">
        <f t="shared" si="113"/>
        <v>3.903773584906133</v>
      </c>
      <c r="AO310" s="24">
        <f t="shared" si="114"/>
        <v>-15.390000000002374</v>
      </c>
      <c r="AP310" s="27">
        <f t="shared" si="115"/>
        <v>-3.8484704370181109</v>
      </c>
      <c r="AQ310" s="27" t="e">
        <f>$AP$2+#REF!*_xlfn.STDEV.S(ONE_LAST_QUOTE!$AO$2:$AO$779)</f>
        <v>#REF!</v>
      </c>
      <c r="AR310" s="27" t="e">
        <f>$AP$2-#REF!*_xlfn.STDEV.S(ONE_LAST_QUOTE!$AO$2:$AO$779)</f>
        <v>#REF!</v>
      </c>
      <c r="AT310" s="24"/>
    </row>
    <row r="311" spans="1:46" x14ac:dyDescent="0.3">
      <c r="A311" s="5">
        <v>44533</v>
      </c>
      <c r="B311" s="25">
        <v>698.1</v>
      </c>
      <c r="C311" s="25">
        <v>700.06</v>
      </c>
      <c r="D311" s="25">
        <v>1.24</v>
      </c>
      <c r="E311" s="25">
        <f t="shared" si="103"/>
        <v>698.81999999999994</v>
      </c>
      <c r="F311" s="25">
        <f t="shared" si="100"/>
        <v>-0.7199999999999136</v>
      </c>
      <c r="G311" s="25">
        <v>1422.5</v>
      </c>
      <c r="H311" s="25">
        <v>1551.5</v>
      </c>
      <c r="I311" s="26">
        <v>1553.26</v>
      </c>
      <c r="J311" s="27">
        <f t="shared" si="97"/>
        <v>-1.7599999999999909</v>
      </c>
      <c r="K311" s="25">
        <v>17706</v>
      </c>
      <c r="L311" s="25">
        <v>17697.14</v>
      </c>
      <c r="M311" s="25">
        <v>0.16000000000000003</v>
      </c>
      <c r="N311" s="25">
        <f t="shared" si="98"/>
        <v>17696.98</v>
      </c>
      <c r="O311" s="25">
        <f t="shared" si="104"/>
        <v>9.0200000000004366</v>
      </c>
      <c r="P311" s="27">
        <v>27.655999999999999</v>
      </c>
      <c r="Q311" s="25">
        <v>608</v>
      </c>
      <c r="R311" s="2">
        <f t="shared" si="116"/>
        <v>143.09430481899915</v>
      </c>
      <c r="S311" s="2">
        <f t="shared" si="105"/>
        <v>143.97463002114154</v>
      </c>
      <c r="T311" s="2">
        <f t="shared" si="106"/>
        <v>143.64970862238394</v>
      </c>
      <c r="U311" s="2">
        <f t="shared" si="117"/>
        <v>94.090429694144873</v>
      </c>
      <c r="V311" s="2">
        <f t="shared" si="118"/>
        <v>146.50602409638577</v>
      </c>
      <c r="W311" s="27">
        <f t="shared" si="119"/>
        <v>6.1520631674050197E-3</v>
      </c>
      <c r="X311" s="1">
        <f t="shared" si="107"/>
        <v>9.2598848424065728E-3</v>
      </c>
      <c r="Y311" s="1" t="e">
        <f>X311+#REF!*_xlfn.STDEV.S($W$2:$W$779)</f>
        <v>#REF!</v>
      </c>
      <c r="Z311" s="1" t="e">
        <f>X311-#REF!*_xlfn.STDEV.S($W$2:$W$779)</f>
        <v>#REF!</v>
      </c>
      <c r="AA311" s="2">
        <f t="shared" si="108"/>
        <v>88.03252021423873</v>
      </c>
      <c r="AB311" s="1">
        <f t="shared" si="109"/>
        <v>5.096914840837497E-4</v>
      </c>
      <c r="AC311" s="1">
        <f t="shared" si="101"/>
        <v>-1.133100704325091E-3</v>
      </c>
      <c r="AD311" s="1">
        <f t="shared" si="99"/>
        <v>1.6427921884088407E-3</v>
      </c>
      <c r="AE311" s="1">
        <f t="shared" si="102"/>
        <v>1.54982524116244E-3</v>
      </c>
      <c r="AF311" s="1" t="e">
        <f>AE311+#REF!*_xlfn.STDEV.S($AD$2:$AD$779)</f>
        <v>#REF!</v>
      </c>
      <c r="AG311" s="1" t="e">
        <f>AE311-#REF!*_xlfn.STDEV.S($AD$2:$AD$779)</f>
        <v>#REF!</v>
      </c>
      <c r="AH311" s="24">
        <f t="shared" si="96"/>
        <v>9.0200000000004366</v>
      </c>
      <c r="AI311" s="24">
        <f t="shared" si="110"/>
        <v>-1.7599999999999909</v>
      </c>
      <c r="AJ311" s="1">
        <f t="shared" si="111"/>
        <v>1.6427921884088407E-3</v>
      </c>
      <c r="AK311" s="1">
        <f t="shared" si="112"/>
        <v>1.54982524116244E-3</v>
      </c>
      <c r="AL311" s="1" t="e">
        <f>$AK$2+#REF!*_xlfn.STDEV.S(ONE_LAST_QUOTE!$AJ$2:$AJ$779)</f>
        <v>#REF!</v>
      </c>
      <c r="AM311" s="1" t="e">
        <f>$AK$2-#REF!*_xlfn.STDEV.S(ONE_LAST_QUOTE!$AJ$2:$AJ$779)</f>
        <v>#REF!</v>
      </c>
      <c r="AN311" s="27">
        <f t="shared" si="113"/>
        <v>-5.1250000000002744</v>
      </c>
      <c r="AO311" s="24">
        <f t="shared" si="114"/>
        <v>10.780000000000427</v>
      </c>
      <c r="AP311" s="27">
        <f t="shared" si="115"/>
        <v>-3.8484704370181109</v>
      </c>
      <c r="AQ311" s="27" t="e">
        <f>$AP$2+#REF!*_xlfn.STDEV.S(ONE_LAST_QUOTE!$AO$2:$AO$779)</f>
        <v>#REF!</v>
      </c>
      <c r="AR311" s="27" t="e">
        <f>$AP$2-#REF!*_xlfn.STDEV.S(ONE_LAST_QUOTE!$AO$2:$AO$779)</f>
        <v>#REF!</v>
      </c>
      <c r="AT311" s="24"/>
    </row>
    <row r="312" spans="1:46" x14ac:dyDescent="0.3">
      <c r="A312" s="5">
        <v>44536</v>
      </c>
      <c r="B312" s="25">
        <v>695.8</v>
      </c>
      <c r="C312" s="25">
        <v>698.56</v>
      </c>
      <c r="D312" s="25">
        <v>1.24</v>
      </c>
      <c r="E312" s="25">
        <f t="shared" si="103"/>
        <v>697.31999999999994</v>
      </c>
      <c r="F312" s="25">
        <f t="shared" si="100"/>
        <v>-1.5199999999999818</v>
      </c>
      <c r="G312" s="25">
        <v>1425</v>
      </c>
      <c r="H312" s="25">
        <v>1554.25</v>
      </c>
      <c r="I312" s="26">
        <v>1557.78</v>
      </c>
      <c r="J312" s="27">
        <f t="shared" si="97"/>
        <v>-3.5299999999999727</v>
      </c>
      <c r="K312" s="25">
        <v>17692</v>
      </c>
      <c r="L312" s="25">
        <v>17688.21</v>
      </c>
      <c r="M312" s="25">
        <v>0.16000000000000003</v>
      </c>
      <c r="N312" s="25">
        <f t="shared" si="98"/>
        <v>17688.05</v>
      </c>
      <c r="O312" s="25">
        <f t="shared" si="104"/>
        <v>3.9500000000007276</v>
      </c>
      <c r="P312" s="27">
        <v>27.713000000000001</v>
      </c>
      <c r="Q312" s="25">
        <v>600</v>
      </c>
      <c r="R312" s="2">
        <f t="shared" si="116"/>
        <v>143.34793636154006</v>
      </c>
      <c r="S312" s="2">
        <f t="shared" si="105"/>
        <v>143.86079037241817</v>
      </c>
      <c r="T312" s="2">
        <f t="shared" si="106"/>
        <v>143.50028300918245</v>
      </c>
      <c r="U312" s="2">
        <f t="shared" si="117"/>
        <v>94.284353417480375</v>
      </c>
      <c r="V312" s="2">
        <f t="shared" si="118"/>
        <v>144.57831325301228</v>
      </c>
      <c r="W312" s="27">
        <f t="shared" si="119"/>
        <v>3.5776867382633082E-3</v>
      </c>
      <c r="X312" s="1">
        <f t="shared" si="107"/>
        <v>9.2598848424065728E-3</v>
      </c>
      <c r="Y312" s="1" t="e">
        <f>X312+#REF!*_xlfn.STDEV.S($W$2:$W$779)</f>
        <v>#REF!</v>
      </c>
      <c r="Z312" s="1" t="e">
        <f>X312-#REF!*_xlfn.STDEV.S($W$2:$W$779)</f>
        <v>#REF!</v>
      </c>
      <c r="AA312" s="2">
        <f t="shared" si="108"/>
        <v>51.285401087810101</v>
      </c>
      <c r="AB312" s="1">
        <f t="shared" si="109"/>
        <v>2.2331461071179286E-4</v>
      </c>
      <c r="AC312" s="1">
        <f t="shared" si="101"/>
        <v>-2.2660452695502402E-3</v>
      </c>
      <c r="AD312" s="1">
        <f t="shared" si="99"/>
        <v>2.489359880262033E-3</v>
      </c>
      <c r="AE312" s="1">
        <f t="shared" si="102"/>
        <v>1.54982524116244E-3</v>
      </c>
      <c r="AF312" s="1" t="e">
        <f>AE312+#REF!*_xlfn.STDEV.S($AD$2:$AD$779)</f>
        <v>#REF!</v>
      </c>
      <c r="AG312" s="1" t="e">
        <f>AE312-#REF!*_xlfn.STDEV.S($AD$2:$AD$779)</f>
        <v>#REF!</v>
      </c>
      <c r="AH312" s="24">
        <f t="shared" si="96"/>
        <v>3.9500000000007276</v>
      </c>
      <c r="AI312" s="24">
        <f t="shared" si="110"/>
        <v>-3.5299999999999727</v>
      </c>
      <c r="AJ312" s="1">
        <f t="shared" si="111"/>
        <v>2.489359880262033E-3</v>
      </c>
      <c r="AK312" s="1">
        <f t="shared" si="112"/>
        <v>1.54982524116244E-3</v>
      </c>
      <c r="AL312" s="1" t="e">
        <f>$AK$2+#REF!*_xlfn.STDEV.S(ONE_LAST_QUOTE!$AJ$2:$AJ$779)</f>
        <v>#REF!</v>
      </c>
      <c r="AM312" s="1" t="e">
        <f>$AK$2-#REF!*_xlfn.STDEV.S(ONE_LAST_QUOTE!$AJ$2:$AJ$779)</f>
        <v>#REF!</v>
      </c>
      <c r="AN312" s="27">
        <f t="shared" si="113"/>
        <v>-1.1189801699718862</v>
      </c>
      <c r="AO312" s="24">
        <f t="shared" si="114"/>
        <v>7.4800000000007003</v>
      </c>
      <c r="AP312" s="27">
        <f t="shared" si="115"/>
        <v>-3.8484704370181109</v>
      </c>
      <c r="AQ312" s="27" t="e">
        <f>$AP$2+#REF!*_xlfn.STDEV.S(ONE_LAST_QUOTE!$AO$2:$AO$779)</f>
        <v>#REF!</v>
      </c>
      <c r="AR312" s="27" t="e">
        <f>$AP$2-#REF!*_xlfn.STDEV.S(ONE_LAST_QUOTE!$AO$2:$AO$779)</f>
        <v>#REF!</v>
      </c>
      <c r="AT312" s="24"/>
    </row>
    <row r="313" spans="1:46" x14ac:dyDescent="0.3">
      <c r="A313" s="5">
        <v>44537</v>
      </c>
      <c r="B313" s="25">
        <v>700.1</v>
      </c>
      <c r="C313" s="25">
        <v>702.87</v>
      </c>
      <c r="D313" s="25">
        <v>1.24</v>
      </c>
      <c r="E313" s="25">
        <f t="shared" si="103"/>
        <v>701.63</v>
      </c>
      <c r="F313" s="25">
        <f t="shared" si="100"/>
        <v>-1.5299999999999727</v>
      </c>
      <c r="G313" s="25">
        <v>1432.5</v>
      </c>
      <c r="H313" s="25">
        <v>1561.25</v>
      </c>
      <c r="I313" s="26">
        <v>1564.55</v>
      </c>
      <c r="J313" s="27">
        <f t="shared" si="97"/>
        <v>-3.2999999999999545</v>
      </c>
      <c r="K313" s="25">
        <v>17795</v>
      </c>
      <c r="L313" s="25">
        <v>17796.919999999998</v>
      </c>
      <c r="M313" s="25">
        <v>0.16000000000000003</v>
      </c>
      <c r="N313" s="25">
        <f t="shared" si="98"/>
        <v>17796.759999999998</v>
      </c>
      <c r="O313" s="25">
        <f t="shared" si="104"/>
        <v>-1.7599999999983993</v>
      </c>
      <c r="P313" s="27">
        <v>27.739000000000001</v>
      </c>
      <c r="Q313" s="25">
        <v>607</v>
      </c>
      <c r="R313" s="2">
        <f t="shared" si="116"/>
        <v>143.99354392437149</v>
      </c>
      <c r="S313" s="2">
        <f t="shared" si="105"/>
        <v>144.69832493088296</v>
      </c>
      <c r="T313" s="2">
        <f t="shared" si="106"/>
        <v>144.74984095965789</v>
      </c>
      <c r="U313" s="2">
        <f t="shared" si="117"/>
        <v>94.372809852686032</v>
      </c>
      <c r="V313" s="2">
        <f t="shared" si="118"/>
        <v>146.26506024096409</v>
      </c>
      <c r="W313" s="27">
        <f t="shared" si="119"/>
        <v>4.8945319859732273E-3</v>
      </c>
      <c r="X313" s="1">
        <f t="shared" si="107"/>
        <v>9.2598848424065728E-3</v>
      </c>
      <c r="Y313" s="1" t="e">
        <f>X313+#REF!*_xlfn.STDEV.S($W$2:$W$779)</f>
        <v>#REF!</v>
      </c>
      <c r="Z313" s="1" t="e">
        <f>X313-#REF!*_xlfn.STDEV.S($W$2:$W$779)</f>
        <v>#REF!</v>
      </c>
      <c r="AA313" s="2">
        <f t="shared" si="108"/>
        <v>70.478100651146747</v>
      </c>
      <c r="AB313" s="1">
        <f t="shared" si="109"/>
        <v>-9.8894405498439004E-5</v>
      </c>
      <c r="AC313" s="1">
        <f t="shared" si="101"/>
        <v>-2.1092326867150008E-3</v>
      </c>
      <c r="AD313" s="1">
        <f t="shared" si="99"/>
        <v>2.0103382812165617E-3</v>
      </c>
      <c r="AE313" s="1">
        <f t="shared" si="102"/>
        <v>1.54982524116244E-3</v>
      </c>
      <c r="AF313" s="1" t="e">
        <f>AE313+#REF!*_xlfn.STDEV.S($AD$2:$AD$779)</f>
        <v>#REF!</v>
      </c>
      <c r="AG313" s="1" t="e">
        <f>AE313-#REF!*_xlfn.STDEV.S($AD$2:$AD$779)</f>
        <v>#REF!</v>
      </c>
      <c r="AH313" s="24">
        <f t="shared" si="96"/>
        <v>-1.7599999999983993</v>
      </c>
      <c r="AI313" s="24">
        <f t="shared" si="110"/>
        <v>-3.2999999999999545</v>
      </c>
      <c r="AJ313" s="1">
        <f t="shared" si="111"/>
        <v>2.0103382812165617E-3</v>
      </c>
      <c r="AK313" s="1">
        <f t="shared" si="112"/>
        <v>1.54982524116244E-3</v>
      </c>
      <c r="AL313" s="1" t="e">
        <f>$AK$2+#REF!*_xlfn.STDEV.S(ONE_LAST_QUOTE!$AJ$2:$AJ$779)</f>
        <v>#REF!</v>
      </c>
      <c r="AM313" s="1" t="e">
        <f>$AK$2-#REF!*_xlfn.STDEV.S(ONE_LAST_QUOTE!$AJ$2:$AJ$779)</f>
        <v>#REF!</v>
      </c>
      <c r="AN313" s="27">
        <f t="shared" si="113"/>
        <v>0.5333333333328556</v>
      </c>
      <c r="AO313" s="24">
        <f t="shared" si="114"/>
        <v>1.5400000000015552</v>
      </c>
      <c r="AP313" s="27">
        <f t="shared" si="115"/>
        <v>-3.8484704370181109</v>
      </c>
      <c r="AQ313" s="27" t="e">
        <f>$AP$2+#REF!*_xlfn.STDEV.S(ONE_LAST_QUOTE!$AO$2:$AO$779)</f>
        <v>#REF!</v>
      </c>
      <c r="AR313" s="27" t="e">
        <f>$AP$2-#REF!*_xlfn.STDEV.S(ONE_LAST_QUOTE!$AO$2:$AO$779)</f>
        <v>#REF!</v>
      </c>
      <c r="AT313" s="24"/>
    </row>
    <row r="314" spans="1:46" x14ac:dyDescent="0.3">
      <c r="A314" s="5">
        <v>44538</v>
      </c>
      <c r="B314" s="25">
        <v>701.6</v>
      </c>
      <c r="C314" s="25">
        <v>702.56</v>
      </c>
      <c r="D314" s="25">
        <v>1.24</v>
      </c>
      <c r="E314" s="25">
        <f t="shared" si="103"/>
        <v>701.31999999999994</v>
      </c>
      <c r="F314" s="25">
        <f t="shared" si="100"/>
        <v>0.2800000000000864</v>
      </c>
      <c r="G314" s="25">
        <v>1439.5</v>
      </c>
      <c r="H314" s="25">
        <v>1568.75</v>
      </c>
      <c r="I314" s="26">
        <v>1569.42</v>
      </c>
      <c r="J314" s="27">
        <f t="shared" si="97"/>
        <v>-0.67000000000007276</v>
      </c>
      <c r="K314" s="25">
        <v>17853</v>
      </c>
      <c r="L314" s="25">
        <v>17832.419999999998</v>
      </c>
      <c r="M314" s="25">
        <v>0.16000000000000003</v>
      </c>
      <c r="N314" s="25">
        <f t="shared" si="98"/>
        <v>17832.259999999998</v>
      </c>
      <c r="O314" s="25">
        <f t="shared" si="104"/>
        <v>20.740000000001601</v>
      </c>
      <c r="P314" s="27">
        <v>27.719000000000001</v>
      </c>
      <c r="Q314" s="25">
        <v>602</v>
      </c>
      <c r="R314" s="2">
        <f t="shared" si="116"/>
        <v>144.68526631311946</v>
      </c>
      <c r="S314" s="2">
        <f t="shared" si="105"/>
        <v>145.16994633273691</v>
      </c>
      <c r="T314" s="2">
        <f t="shared" si="106"/>
        <v>145.008348480942</v>
      </c>
      <c r="U314" s="2">
        <f t="shared" si="117"/>
        <v>94.304766440989368</v>
      </c>
      <c r="V314" s="2">
        <f t="shared" si="118"/>
        <v>145.06024096385565</v>
      </c>
      <c r="W314" s="27">
        <f t="shared" si="119"/>
        <v>3.3498920240333518E-3</v>
      </c>
      <c r="X314" s="1">
        <f t="shared" si="107"/>
        <v>9.2598848424065728E-3</v>
      </c>
      <c r="Y314" s="1" t="e">
        <f>X314+#REF!*_xlfn.STDEV.S($W$2:$W$779)</f>
        <v>#REF!</v>
      </c>
      <c r="Z314" s="1" t="e">
        <f>X314-#REF!*_xlfn.STDEV.S($W$2:$W$779)</f>
        <v>#REF!</v>
      </c>
      <c r="AA314" s="2">
        <f t="shared" si="108"/>
        <v>48.468001961745699</v>
      </c>
      <c r="AB314" s="1">
        <f t="shared" si="109"/>
        <v>1.1630606552395267E-3</v>
      </c>
      <c r="AC314" s="1">
        <f t="shared" si="101"/>
        <v>-4.2690930407416288E-4</v>
      </c>
      <c r="AD314" s="1">
        <f t="shared" si="99"/>
        <v>1.5899699593136896E-3</v>
      </c>
      <c r="AE314" s="1">
        <f t="shared" si="102"/>
        <v>1.54982524116244E-3</v>
      </c>
      <c r="AF314" s="1" t="e">
        <f>AE314+#REF!*_xlfn.STDEV.S($AD$2:$AD$779)</f>
        <v>#REF!</v>
      </c>
      <c r="AG314" s="1" t="e">
        <f>AE314-#REF!*_xlfn.STDEV.S($AD$2:$AD$779)</f>
        <v>#REF!</v>
      </c>
      <c r="AH314" s="24">
        <f t="shared" ref="AH314:AH376" si="120">K314-N314</f>
        <v>20.740000000001601</v>
      </c>
      <c r="AI314" s="24">
        <f t="shared" si="110"/>
        <v>-0.67000000000007276</v>
      </c>
      <c r="AJ314" s="1">
        <f t="shared" si="111"/>
        <v>1.5899699593136896E-3</v>
      </c>
      <c r="AK314" s="1">
        <f t="shared" si="112"/>
        <v>1.54982524116244E-3</v>
      </c>
      <c r="AL314" s="1" t="e">
        <f>$AK$2+#REF!*_xlfn.STDEV.S(ONE_LAST_QUOTE!$AJ$2:$AJ$779)</f>
        <v>#REF!</v>
      </c>
      <c r="AM314" s="1" t="e">
        <f>$AK$2-#REF!*_xlfn.STDEV.S(ONE_LAST_QUOTE!$AJ$2:$AJ$779)</f>
        <v>#REF!</v>
      </c>
      <c r="AN314" s="27">
        <f t="shared" si="113"/>
        <v>-30.955223880596041</v>
      </c>
      <c r="AO314" s="24">
        <f t="shared" si="114"/>
        <v>21.410000000001673</v>
      </c>
      <c r="AP314" s="27">
        <f t="shared" si="115"/>
        <v>-3.8484704370181109</v>
      </c>
      <c r="AQ314" s="27" t="e">
        <f>$AP$2+#REF!*_xlfn.STDEV.S(ONE_LAST_QUOTE!$AO$2:$AO$779)</f>
        <v>#REF!</v>
      </c>
      <c r="AR314" s="27" t="e">
        <f>$AP$2-#REF!*_xlfn.STDEV.S(ONE_LAST_QUOTE!$AO$2:$AO$779)</f>
        <v>#REF!</v>
      </c>
      <c r="AT314" s="24"/>
    </row>
    <row r="315" spans="1:46" x14ac:dyDescent="0.3">
      <c r="A315" s="5">
        <v>44539</v>
      </c>
      <c r="B315" s="25">
        <v>703.3</v>
      </c>
      <c r="C315" s="25">
        <v>706.45</v>
      </c>
      <c r="D315" s="25">
        <v>0.1100000000000001</v>
      </c>
      <c r="E315" s="25">
        <f t="shared" si="103"/>
        <v>706.34</v>
      </c>
      <c r="F315" s="25">
        <f t="shared" si="100"/>
        <v>-3.0400000000000773</v>
      </c>
      <c r="G315" s="25">
        <v>1444</v>
      </c>
      <c r="H315" s="25">
        <v>1572.75</v>
      </c>
      <c r="I315" s="26">
        <v>1575.65</v>
      </c>
      <c r="J315" s="27">
        <f t="shared" ref="J315:J377" si="121">(H315-I315)</f>
        <v>-2.9000000000000909</v>
      </c>
      <c r="K315" s="25">
        <v>17910</v>
      </c>
      <c r="L315" s="25">
        <v>17914.12</v>
      </c>
      <c r="M315" s="25">
        <v>0.14000000000000004</v>
      </c>
      <c r="N315" s="25">
        <f t="shared" ref="N315:N377" si="122">L315-M315</f>
        <v>17913.98</v>
      </c>
      <c r="O315" s="25">
        <f t="shared" si="104"/>
        <v>-3.9799999999995634</v>
      </c>
      <c r="P315" s="27">
        <v>27.734999999999999</v>
      </c>
      <c r="Q315" s="25">
        <v>608</v>
      </c>
      <c r="R315" s="2">
        <f t="shared" si="116"/>
        <v>145.05418492045172</v>
      </c>
      <c r="S315" s="2">
        <f t="shared" si="105"/>
        <v>145.63343633111063</v>
      </c>
      <c r="T315" s="2">
        <f t="shared" si="106"/>
        <v>145.52169791307563</v>
      </c>
      <c r="U315" s="2">
        <f t="shared" si="117"/>
        <v>94.359201170346694</v>
      </c>
      <c r="V315" s="2">
        <f t="shared" si="118"/>
        <v>146.50602409638577</v>
      </c>
      <c r="W315" s="27">
        <f t="shared" si="119"/>
        <v>3.9933450453468744E-3</v>
      </c>
      <c r="X315" s="1">
        <f t="shared" si="107"/>
        <v>9.2598848424065728E-3</v>
      </c>
      <c r="Y315" s="1" t="e">
        <f>X315+#REF!*_xlfn.STDEV.S($W$2:$W$779)</f>
        <v>#REF!</v>
      </c>
      <c r="Z315" s="1" t="e">
        <f>X315-#REF!*_xlfn.STDEV.S($W$2:$W$779)</f>
        <v>#REF!</v>
      </c>
      <c r="AA315" s="2">
        <f t="shared" si="108"/>
        <v>57.925141065891239</v>
      </c>
      <c r="AB315" s="1">
        <f t="shared" si="109"/>
        <v>-2.2217285047764726E-4</v>
      </c>
      <c r="AC315" s="1">
        <f t="shared" si="101"/>
        <v>-1.8405102656047288E-3</v>
      </c>
      <c r="AD315" s="1">
        <f t="shared" ref="AD315:AD377" si="123">AB315-AC315</f>
        <v>1.6183374151270817E-3</v>
      </c>
      <c r="AE315" s="1">
        <f t="shared" si="102"/>
        <v>1.54982524116244E-3</v>
      </c>
      <c r="AF315" s="1" t="e">
        <f>AE315+#REF!*_xlfn.STDEV.S($AD$2:$AD$779)</f>
        <v>#REF!</v>
      </c>
      <c r="AG315" s="1" t="e">
        <f>AE315-#REF!*_xlfn.STDEV.S($AD$2:$AD$779)</f>
        <v>#REF!</v>
      </c>
      <c r="AH315" s="24">
        <f t="shared" si="120"/>
        <v>-3.9799999999995634</v>
      </c>
      <c r="AI315" s="24">
        <f t="shared" si="110"/>
        <v>-2.9000000000000909</v>
      </c>
      <c r="AJ315" s="1">
        <f t="shared" si="111"/>
        <v>1.6183374151270817E-3</v>
      </c>
      <c r="AK315" s="1">
        <f t="shared" si="112"/>
        <v>1.54982524116244E-3</v>
      </c>
      <c r="AL315" s="1" t="e">
        <f>$AK$2+#REF!*_xlfn.STDEV.S(ONE_LAST_QUOTE!$AJ$2:$AJ$779)</f>
        <v>#REF!</v>
      </c>
      <c r="AM315" s="1" t="e">
        <f>$AK$2-#REF!*_xlfn.STDEV.S(ONE_LAST_QUOTE!$AJ$2:$AJ$779)</f>
        <v>#REF!</v>
      </c>
      <c r="AN315" s="27">
        <f t="shared" si="113"/>
        <v>1.3724137931032547</v>
      </c>
      <c r="AO315" s="24">
        <f t="shared" si="114"/>
        <v>-1.0799999999994725</v>
      </c>
      <c r="AP315" s="27">
        <f t="shared" si="115"/>
        <v>-3.8484704370181109</v>
      </c>
      <c r="AQ315" s="27" t="e">
        <f>$AP$2+#REF!*_xlfn.STDEV.S(ONE_LAST_QUOTE!$AO$2:$AO$779)</f>
        <v>#REF!</v>
      </c>
      <c r="AR315" s="27" t="e">
        <f>$AP$2-#REF!*_xlfn.STDEV.S(ONE_LAST_QUOTE!$AO$2:$AO$779)</f>
        <v>#REF!</v>
      </c>
      <c r="AT315" s="24"/>
    </row>
    <row r="316" spans="1:46" x14ac:dyDescent="0.3">
      <c r="A316" s="5">
        <v>44540</v>
      </c>
      <c r="B316" s="25">
        <v>700.5</v>
      </c>
      <c r="C316" s="25">
        <v>702.75</v>
      </c>
      <c r="D316" s="25">
        <v>0.1100000000000001</v>
      </c>
      <c r="E316" s="25">
        <f t="shared" si="103"/>
        <v>702.64</v>
      </c>
      <c r="F316" s="25">
        <f t="shared" si="100"/>
        <v>-2.1399999999999864</v>
      </c>
      <c r="G316" s="25">
        <v>1435.75</v>
      </c>
      <c r="H316" s="25">
        <v>1564.75</v>
      </c>
      <c r="I316" s="26">
        <v>1567.55</v>
      </c>
      <c r="J316" s="27">
        <f t="shared" si="121"/>
        <v>-2.7999999999999545</v>
      </c>
      <c r="K316" s="25">
        <v>17818</v>
      </c>
      <c r="L316" s="25">
        <v>17826.259999999998</v>
      </c>
      <c r="M316" s="25">
        <v>5.0000000000000044E-2</v>
      </c>
      <c r="N316" s="25">
        <f t="shared" si="122"/>
        <v>17826.21</v>
      </c>
      <c r="O316" s="25">
        <f t="shared" si="104"/>
        <v>-8.2099999999991269</v>
      </c>
      <c r="P316" s="27">
        <v>27.632000000000001</v>
      </c>
      <c r="Q316" s="25">
        <v>605</v>
      </c>
      <c r="R316" s="2">
        <f t="shared" si="116"/>
        <v>144.31634770578722</v>
      </c>
      <c r="S316" s="2">
        <f t="shared" si="105"/>
        <v>144.88534721092847</v>
      </c>
      <c r="T316" s="2">
        <f t="shared" si="106"/>
        <v>145.05363593053178</v>
      </c>
      <c r="U316" s="2">
        <f t="shared" si="117"/>
        <v>94.008777600108886</v>
      </c>
      <c r="V316" s="2">
        <f t="shared" si="118"/>
        <v>145.7831325301207</v>
      </c>
      <c r="W316" s="27">
        <f t="shared" si="119"/>
        <v>3.9427238437412804E-3</v>
      </c>
      <c r="X316" s="1">
        <f t="shared" si="107"/>
        <v>9.2598848424065728E-3</v>
      </c>
      <c r="Y316" s="1" t="e">
        <f>X316+#REF!*_xlfn.STDEV.S($W$2:$W$779)</f>
        <v>#REF!</v>
      </c>
      <c r="Z316" s="1" t="e">
        <f>X316-#REF!*_xlfn.STDEV.S($W$2:$W$779)</f>
        <v>#REF!</v>
      </c>
      <c r="AA316" s="2">
        <f t="shared" si="108"/>
        <v>56.899950514124953</v>
      </c>
      <c r="AB316" s="1">
        <f t="shared" si="109"/>
        <v>-4.6055779663759866E-4</v>
      </c>
      <c r="AC316" s="1">
        <f t="shared" si="101"/>
        <v>-1.7862269146119451E-3</v>
      </c>
      <c r="AD316" s="1">
        <f t="shared" si="123"/>
        <v>1.3256691179743465E-3</v>
      </c>
      <c r="AE316" s="1">
        <f t="shared" si="102"/>
        <v>1.54982524116244E-3</v>
      </c>
      <c r="AF316" s="1" t="e">
        <f>AE316+#REF!*_xlfn.STDEV.S($AD$2:$AD$779)</f>
        <v>#REF!</v>
      </c>
      <c r="AG316" s="1" t="e">
        <f>AE316-#REF!*_xlfn.STDEV.S($AD$2:$AD$779)</f>
        <v>#REF!</v>
      </c>
      <c r="AH316" s="24">
        <f t="shared" si="120"/>
        <v>-8.2099999999991269</v>
      </c>
      <c r="AI316" s="24">
        <f t="shared" si="110"/>
        <v>-2.7999999999999545</v>
      </c>
      <c r="AJ316" s="1">
        <f t="shared" si="111"/>
        <v>1.3256691179743465E-3</v>
      </c>
      <c r="AK316" s="1">
        <f t="shared" si="112"/>
        <v>1.54982524116244E-3</v>
      </c>
      <c r="AL316" s="1" t="e">
        <f>$AK$2+#REF!*_xlfn.STDEV.S(ONE_LAST_QUOTE!$AJ$2:$AJ$779)</f>
        <v>#REF!</v>
      </c>
      <c r="AM316" s="1" t="e">
        <f>$AK$2-#REF!*_xlfn.STDEV.S(ONE_LAST_QUOTE!$AJ$2:$AJ$779)</f>
        <v>#REF!</v>
      </c>
      <c r="AN316" s="27">
        <f t="shared" si="113"/>
        <v>2.9321428571425932</v>
      </c>
      <c r="AO316" s="24">
        <f t="shared" si="114"/>
        <v>-5.4099999999991724</v>
      </c>
      <c r="AP316" s="27">
        <f t="shared" si="115"/>
        <v>-3.8484704370181109</v>
      </c>
      <c r="AQ316" s="27" t="e">
        <f>$AP$2+#REF!*_xlfn.STDEV.S(ONE_LAST_QUOTE!$AO$2:$AO$779)</f>
        <v>#REF!</v>
      </c>
      <c r="AR316" s="27" t="e">
        <f>$AP$2-#REF!*_xlfn.STDEV.S(ONE_LAST_QUOTE!$AO$2:$AO$779)</f>
        <v>#REF!</v>
      </c>
      <c r="AT316" s="24"/>
    </row>
    <row r="317" spans="1:46" x14ac:dyDescent="0.3">
      <c r="A317" s="5">
        <v>44543</v>
      </c>
      <c r="B317" s="25">
        <v>697.4</v>
      </c>
      <c r="C317" s="25">
        <v>699.78</v>
      </c>
      <c r="D317" s="25">
        <v>0.1100000000000001</v>
      </c>
      <c r="E317" s="25">
        <f t="shared" si="103"/>
        <v>699.67</v>
      </c>
      <c r="F317" s="25">
        <f t="shared" si="100"/>
        <v>-2.2699999999999818</v>
      </c>
      <c r="G317" s="25">
        <v>1429.75</v>
      </c>
      <c r="H317" s="25">
        <v>1558.75</v>
      </c>
      <c r="I317" s="26">
        <v>1561.68</v>
      </c>
      <c r="J317" s="27">
        <f t="shared" si="121"/>
        <v>-2.9300000000000637</v>
      </c>
      <c r="K317" s="25">
        <v>17753</v>
      </c>
      <c r="L317" s="25">
        <v>17767.599999999999</v>
      </c>
      <c r="M317" s="25">
        <v>5.0000000000000044E-2</v>
      </c>
      <c r="N317" s="25">
        <f t="shared" si="122"/>
        <v>17767.55</v>
      </c>
      <c r="O317" s="25">
        <f t="shared" si="104"/>
        <v>-14.549999999999272</v>
      </c>
      <c r="P317" s="27">
        <v>27.805</v>
      </c>
      <c r="Q317" s="25">
        <v>601</v>
      </c>
      <c r="R317" s="2">
        <f t="shared" si="116"/>
        <v>143.76296979478883</v>
      </c>
      <c r="S317" s="2">
        <f t="shared" si="105"/>
        <v>144.35680598471282</v>
      </c>
      <c r="T317" s="2">
        <f t="shared" si="106"/>
        <v>144.24417008551251</v>
      </c>
      <c r="U317" s="2">
        <f t="shared" si="117"/>
        <v>94.597353111285003</v>
      </c>
      <c r="V317" s="2">
        <f t="shared" si="118"/>
        <v>144.81927710843394</v>
      </c>
      <c r="W317" s="27">
        <f t="shared" si="119"/>
        <v>4.1306616771457083E-3</v>
      </c>
      <c r="X317" s="1">
        <f t="shared" si="107"/>
        <v>9.2598848424065728E-3</v>
      </c>
      <c r="Y317" s="1" t="e">
        <f>X317+#REF!*_xlfn.STDEV.S($W$2:$W$779)</f>
        <v>#REF!</v>
      </c>
      <c r="Z317" s="1" t="e">
        <f>X317-#REF!*_xlfn.STDEV.S($W$2:$W$779)</f>
        <v>#REF!</v>
      </c>
      <c r="AA317" s="2">
        <f t="shared" si="108"/>
        <v>59.383618992399079</v>
      </c>
      <c r="AB317" s="1">
        <f t="shared" si="109"/>
        <v>-8.189086283702183E-4</v>
      </c>
      <c r="AC317" s="1">
        <f t="shared" si="101"/>
        <v>-1.8761846216895034E-3</v>
      </c>
      <c r="AD317" s="1">
        <f t="shared" si="123"/>
        <v>1.0572759933192852E-3</v>
      </c>
      <c r="AE317" s="1">
        <f t="shared" si="102"/>
        <v>1.54982524116244E-3</v>
      </c>
      <c r="AF317" s="1" t="e">
        <f>AE317+#REF!*_xlfn.STDEV.S($AD$2:$AD$779)</f>
        <v>#REF!</v>
      </c>
      <c r="AG317" s="1" t="e">
        <f>AE317-#REF!*_xlfn.STDEV.S($AD$2:$AD$779)</f>
        <v>#REF!</v>
      </c>
      <c r="AH317" s="24">
        <f t="shared" si="120"/>
        <v>-14.549999999999272</v>
      </c>
      <c r="AI317" s="24">
        <f t="shared" si="110"/>
        <v>-2.9300000000000637</v>
      </c>
      <c r="AJ317" s="1">
        <f t="shared" si="111"/>
        <v>1.0572759933192852E-3</v>
      </c>
      <c r="AK317" s="1">
        <f t="shared" si="112"/>
        <v>1.54982524116244E-3</v>
      </c>
      <c r="AL317" s="1" t="e">
        <f>$AK$2+#REF!*_xlfn.STDEV.S(ONE_LAST_QUOTE!$AJ$2:$AJ$779)</f>
        <v>#REF!</v>
      </c>
      <c r="AM317" s="1" t="e">
        <f>$AK$2-#REF!*_xlfn.STDEV.S(ONE_LAST_QUOTE!$AJ$2:$AJ$779)</f>
        <v>#REF!</v>
      </c>
      <c r="AN317" s="27">
        <f t="shared" si="113"/>
        <v>4.9658703071668793</v>
      </c>
      <c r="AO317" s="24">
        <f t="shared" si="114"/>
        <v>-11.619999999999209</v>
      </c>
      <c r="AP317" s="27">
        <f t="shared" si="115"/>
        <v>-3.8484704370181109</v>
      </c>
      <c r="AQ317" s="27" t="e">
        <f>$AP$2+#REF!*_xlfn.STDEV.S(ONE_LAST_QUOTE!$AO$2:$AO$779)</f>
        <v>#REF!</v>
      </c>
      <c r="AR317" s="27" t="e">
        <f>$AP$2-#REF!*_xlfn.STDEV.S(ONE_LAST_QUOTE!$AO$2:$AO$779)</f>
        <v>#REF!</v>
      </c>
      <c r="AT317" s="24"/>
    </row>
    <row r="318" spans="1:46" x14ac:dyDescent="0.3">
      <c r="A318" s="5">
        <v>44544</v>
      </c>
      <c r="B318" s="25">
        <v>692.6</v>
      </c>
      <c r="C318" s="25">
        <v>695.17</v>
      </c>
      <c r="D318" s="25">
        <v>0.1100000000000001</v>
      </c>
      <c r="E318" s="25">
        <f t="shared" si="103"/>
        <v>695.06</v>
      </c>
      <c r="F318" s="25">
        <f t="shared" si="100"/>
        <v>-2.4599999999999227</v>
      </c>
      <c r="G318" s="25">
        <v>1416.5</v>
      </c>
      <c r="H318" s="25">
        <v>1545.75</v>
      </c>
      <c r="I318" s="26">
        <v>1548.82</v>
      </c>
      <c r="J318" s="27">
        <f t="shared" si="121"/>
        <v>-3.0699999999999363</v>
      </c>
      <c r="K318" s="25">
        <v>17602</v>
      </c>
      <c r="L318" s="25">
        <v>17599.37</v>
      </c>
      <c r="M318" s="25">
        <v>0</v>
      </c>
      <c r="N318" s="25">
        <f t="shared" si="122"/>
        <v>17599.37</v>
      </c>
      <c r="O318" s="25">
        <f t="shared" si="104"/>
        <v>2.6300000000010186</v>
      </c>
      <c r="P318" s="27">
        <v>27.832000000000001</v>
      </c>
      <c r="Q318" s="25">
        <v>599</v>
      </c>
      <c r="R318" s="2">
        <f t="shared" si="116"/>
        <v>142.56398432095898</v>
      </c>
      <c r="S318" s="2">
        <f t="shared" si="105"/>
        <v>143.12896405919648</v>
      </c>
      <c r="T318" s="2">
        <f t="shared" si="106"/>
        <v>143.3632403570578</v>
      </c>
      <c r="U318" s="2">
        <f t="shared" si="117"/>
        <v>94.689211717075494</v>
      </c>
      <c r="V318" s="2">
        <f t="shared" si="118"/>
        <v>144.33734939759057</v>
      </c>
      <c r="W318" s="27">
        <f t="shared" si="119"/>
        <v>3.9629906594469411E-3</v>
      </c>
      <c r="X318" s="1">
        <f t="shared" si="107"/>
        <v>9.2598848424065728E-3</v>
      </c>
      <c r="Y318" s="1" t="e">
        <f>X318+#REF!*_xlfn.STDEV.S($W$2:$W$779)</f>
        <v>#REF!</v>
      </c>
      <c r="Z318" s="1" t="e">
        <f>X318-#REF!*_xlfn.STDEV.S($W$2:$W$779)</f>
        <v>#REF!</v>
      </c>
      <c r="AA318" s="2">
        <f t="shared" si="108"/>
        <v>56.497973823749703</v>
      </c>
      <c r="AB318" s="1">
        <f t="shared" si="109"/>
        <v>1.4943716735320745E-4</v>
      </c>
      <c r="AC318" s="1">
        <f t="shared" si="101"/>
        <v>-1.9821541560671586E-3</v>
      </c>
      <c r="AD318" s="1">
        <f t="shared" si="123"/>
        <v>2.131591323420366E-3</v>
      </c>
      <c r="AE318" s="1">
        <f t="shared" si="102"/>
        <v>1.54982524116244E-3</v>
      </c>
      <c r="AF318" s="1" t="e">
        <f>AE318+#REF!*_xlfn.STDEV.S($AD$2:$AD$779)</f>
        <v>#REF!</v>
      </c>
      <c r="AG318" s="1" t="e">
        <f>AE318-#REF!*_xlfn.STDEV.S($AD$2:$AD$779)</f>
        <v>#REF!</v>
      </c>
      <c r="AH318" s="24">
        <f t="shared" si="120"/>
        <v>2.6300000000010186</v>
      </c>
      <c r="AI318" s="24">
        <f t="shared" si="110"/>
        <v>-3.0699999999999363</v>
      </c>
      <c r="AJ318" s="1">
        <f t="shared" si="111"/>
        <v>2.131591323420366E-3</v>
      </c>
      <c r="AK318" s="1">
        <f t="shared" si="112"/>
        <v>1.54982524116244E-3</v>
      </c>
      <c r="AL318" s="1" t="e">
        <f>$AK$2+#REF!*_xlfn.STDEV.S(ONE_LAST_QUOTE!$AJ$2:$AJ$779)</f>
        <v>#REF!</v>
      </c>
      <c r="AM318" s="1" t="e">
        <f>$AK$2-#REF!*_xlfn.STDEV.S(ONE_LAST_QUOTE!$AJ$2:$AJ$779)</f>
        <v>#REF!</v>
      </c>
      <c r="AN318" s="27">
        <f t="shared" si="113"/>
        <v>-0.85667752443031697</v>
      </c>
      <c r="AO318" s="24">
        <f t="shared" si="114"/>
        <v>5.700000000000955</v>
      </c>
      <c r="AP318" s="27">
        <f t="shared" si="115"/>
        <v>-3.8484704370181109</v>
      </c>
      <c r="AQ318" s="27" t="e">
        <f>$AP$2+#REF!*_xlfn.STDEV.S(ONE_LAST_QUOTE!$AO$2:$AO$779)</f>
        <v>#REF!</v>
      </c>
      <c r="AR318" s="27" t="e">
        <f>$AP$2-#REF!*_xlfn.STDEV.S(ONE_LAST_QUOTE!$AO$2:$AO$779)</f>
        <v>#REF!</v>
      </c>
      <c r="AT318" s="24"/>
    </row>
    <row r="319" spans="1:46" x14ac:dyDescent="0.3">
      <c r="A319" s="5">
        <v>44545</v>
      </c>
      <c r="B319" s="25">
        <v>694.4</v>
      </c>
      <c r="C319" s="25">
        <v>696.5</v>
      </c>
      <c r="D319" s="25">
        <v>0.1100000000000001</v>
      </c>
      <c r="E319" s="25">
        <f t="shared" si="103"/>
        <v>696.39</v>
      </c>
      <c r="F319" s="25">
        <f t="shared" si="100"/>
        <v>-1.9900000000000091</v>
      </c>
      <c r="G319" s="25">
        <v>1419.25</v>
      </c>
      <c r="H319" s="25">
        <v>1548</v>
      </c>
      <c r="I319" s="26">
        <v>1552.25</v>
      </c>
      <c r="J319" s="27">
        <f t="shared" si="121"/>
        <v>-4.25</v>
      </c>
      <c r="K319" s="25">
        <v>17629</v>
      </c>
      <c r="L319" s="25">
        <v>17660.099999999999</v>
      </c>
      <c r="M319" s="25">
        <v>0</v>
      </c>
      <c r="N319" s="25">
        <f t="shared" si="122"/>
        <v>17660.099999999999</v>
      </c>
      <c r="O319" s="25">
        <f t="shared" si="104"/>
        <v>-31.099999999998545</v>
      </c>
      <c r="P319" s="27">
        <v>27.780999999999999</v>
      </c>
      <c r="Q319" s="25">
        <v>600</v>
      </c>
      <c r="R319" s="2">
        <f t="shared" si="116"/>
        <v>142.77150103758339</v>
      </c>
      <c r="S319" s="2">
        <f t="shared" si="105"/>
        <v>143.34851195316296</v>
      </c>
      <c r="T319" s="2">
        <f t="shared" si="106"/>
        <v>143.50094230826744</v>
      </c>
      <c r="U319" s="2">
        <f t="shared" si="117"/>
        <v>94.515701017249</v>
      </c>
      <c r="V319" s="2">
        <f t="shared" si="118"/>
        <v>144.57831325301225</v>
      </c>
      <c r="W319" s="27">
        <f t="shared" si="119"/>
        <v>4.0414992585087184E-3</v>
      </c>
      <c r="X319" s="1">
        <f t="shared" si="107"/>
        <v>9.2598848424065728E-3</v>
      </c>
      <c r="Y319" s="1" t="e">
        <f>X319+#REF!*_xlfn.STDEV.S($W$2:$W$779)</f>
        <v>#REF!</v>
      </c>
      <c r="Z319" s="1" t="e">
        <f>X319-#REF!*_xlfn.STDEV.S($W$2:$W$779)</f>
        <v>#REF!</v>
      </c>
      <c r="AA319" s="2">
        <f t="shared" si="108"/>
        <v>57.701091557956374</v>
      </c>
      <c r="AB319" s="1">
        <f t="shared" si="109"/>
        <v>-1.7610319307364368E-3</v>
      </c>
      <c r="AC319" s="1">
        <f t="shared" si="101"/>
        <v>-2.7379610243195361E-3</v>
      </c>
      <c r="AD319" s="1">
        <f t="shared" si="123"/>
        <v>9.7692909358309925E-4</v>
      </c>
      <c r="AE319" s="1">
        <f t="shared" si="102"/>
        <v>1.54982524116244E-3</v>
      </c>
      <c r="AF319" s="1" t="e">
        <f>AE319+#REF!*_xlfn.STDEV.S($AD$2:$AD$779)</f>
        <v>#REF!</v>
      </c>
      <c r="AG319" s="1" t="e">
        <f>AE319-#REF!*_xlfn.STDEV.S($AD$2:$AD$779)</f>
        <v>#REF!</v>
      </c>
      <c r="AH319" s="24">
        <f t="shared" si="120"/>
        <v>-31.099999999998545</v>
      </c>
      <c r="AI319" s="24">
        <f t="shared" si="110"/>
        <v>-4.25</v>
      </c>
      <c r="AJ319" s="1">
        <f t="shared" si="111"/>
        <v>9.7692909358309925E-4</v>
      </c>
      <c r="AK319" s="1">
        <f t="shared" si="112"/>
        <v>1.54982524116244E-3</v>
      </c>
      <c r="AL319" s="1" t="e">
        <f>$AK$2+#REF!*_xlfn.STDEV.S(ONE_LAST_QUOTE!$AJ$2:$AJ$779)</f>
        <v>#REF!</v>
      </c>
      <c r="AM319" s="1" t="e">
        <f>$AK$2-#REF!*_xlfn.STDEV.S(ONE_LAST_QUOTE!$AJ$2:$AJ$779)</f>
        <v>#REF!</v>
      </c>
      <c r="AN319" s="27">
        <f t="shared" si="113"/>
        <v>7.3176470588231872</v>
      </c>
      <c r="AO319" s="24">
        <f t="shared" si="114"/>
        <v>-26.849999999998545</v>
      </c>
      <c r="AP319" s="27">
        <f t="shared" si="115"/>
        <v>-3.8484704370181109</v>
      </c>
      <c r="AQ319" s="27" t="e">
        <f>$AP$2+#REF!*_xlfn.STDEV.S(ONE_LAST_QUOTE!$AO$2:$AO$779)</f>
        <v>#REF!</v>
      </c>
      <c r="AR319" s="27" t="e">
        <f>$AP$2-#REF!*_xlfn.STDEV.S(ONE_LAST_QUOTE!$AO$2:$AO$779)</f>
        <v>#REF!</v>
      </c>
      <c r="AT319" s="24"/>
    </row>
    <row r="320" spans="1:46" x14ac:dyDescent="0.3">
      <c r="A320" s="5">
        <v>44546</v>
      </c>
      <c r="B320" s="25">
        <v>701.8</v>
      </c>
      <c r="C320" s="25">
        <v>701.79</v>
      </c>
      <c r="D320" s="25">
        <v>0.1100000000000001</v>
      </c>
      <c r="E320" s="25">
        <f t="shared" si="103"/>
        <v>701.68</v>
      </c>
      <c r="F320" s="25">
        <f t="shared" si="100"/>
        <v>0.12000000000000455</v>
      </c>
      <c r="G320" s="25">
        <v>1436.5</v>
      </c>
      <c r="H320" s="25">
        <v>1564.75</v>
      </c>
      <c r="I320" s="26">
        <v>1562.99</v>
      </c>
      <c r="J320" s="27">
        <f t="shared" si="121"/>
        <v>1.7599999999999909</v>
      </c>
      <c r="K320" s="25">
        <v>17804</v>
      </c>
      <c r="L320" s="25">
        <v>17785.740000000002</v>
      </c>
      <c r="M320" s="25">
        <v>24.93</v>
      </c>
      <c r="N320" s="25">
        <f t="shared" si="122"/>
        <v>17760.810000000001</v>
      </c>
      <c r="O320" s="25">
        <f t="shared" si="104"/>
        <v>43.18999999999869</v>
      </c>
      <c r="P320" s="27">
        <v>27.808</v>
      </c>
      <c r="Q320" s="25">
        <v>605</v>
      </c>
      <c r="R320" s="2">
        <f t="shared" si="116"/>
        <v>144.31634770578722</v>
      </c>
      <c r="S320" s="2">
        <f t="shared" si="105"/>
        <v>144.77150756220507</v>
      </c>
      <c r="T320" s="2">
        <f t="shared" si="106"/>
        <v>144.87613146418457</v>
      </c>
      <c r="U320" s="2">
        <f t="shared" si="117"/>
        <v>94.607559623039506</v>
      </c>
      <c r="V320" s="2">
        <f t="shared" si="118"/>
        <v>145.7831325301207</v>
      </c>
      <c r="W320" s="27">
        <f t="shared" si="119"/>
        <v>3.1539036543923871E-3</v>
      </c>
      <c r="X320" s="1">
        <f t="shared" si="107"/>
        <v>9.2598848424065728E-3</v>
      </c>
      <c r="Y320" s="1" t="e">
        <f>X320+#REF!*_xlfn.STDEV.S($W$2:$W$779)</f>
        <v>#REF!</v>
      </c>
      <c r="Z320" s="1" t="e">
        <f>X320-#REF!*_xlfn.STDEV.S($W$2:$W$779)</f>
        <v>#REF!</v>
      </c>
      <c r="AA320" s="2">
        <f t="shared" si="108"/>
        <v>45.515985641785051</v>
      </c>
      <c r="AB320" s="1">
        <f t="shared" si="109"/>
        <v>2.4317584614664922E-3</v>
      </c>
      <c r="AC320" s="1">
        <f t="shared" si="101"/>
        <v>1.1260468717010288E-3</v>
      </c>
      <c r="AD320" s="1">
        <f t="shared" si="123"/>
        <v>1.3057115897654634E-3</v>
      </c>
      <c r="AE320" s="1">
        <f t="shared" si="102"/>
        <v>1.54982524116244E-3</v>
      </c>
      <c r="AF320" s="1" t="e">
        <f>AE320+#REF!*_xlfn.STDEV.S($AD$2:$AD$779)</f>
        <v>#REF!</v>
      </c>
      <c r="AG320" s="1" t="e">
        <f>AE320-#REF!*_xlfn.STDEV.S($AD$2:$AD$779)</f>
        <v>#REF!</v>
      </c>
      <c r="AH320" s="24">
        <f t="shared" si="120"/>
        <v>43.18999999999869</v>
      </c>
      <c r="AI320" s="24">
        <f t="shared" si="110"/>
        <v>1.7599999999999909</v>
      </c>
      <c r="AJ320" s="1">
        <f t="shared" si="111"/>
        <v>1.3057115897654634E-3</v>
      </c>
      <c r="AK320" s="1">
        <f t="shared" si="112"/>
        <v>1.54982524116244E-3</v>
      </c>
      <c r="AL320" s="1" t="e">
        <f>$AK$2+#REF!*_xlfn.STDEV.S(ONE_LAST_QUOTE!$AJ$2:$AJ$779)</f>
        <v>#REF!</v>
      </c>
      <c r="AM320" s="1" t="e">
        <f>$AK$2-#REF!*_xlfn.STDEV.S(ONE_LAST_QUOTE!$AJ$2:$AJ$779)</f>
        <v>#REF!</v>
      </c>
      <c r="AN320" s="27">
        <f t="shared" si="113"/>
        <v>24.539772727272108</v>
      </c>
      <c r="AO320" s="24">
        <f t="shared" si="114"/>
        <v>41.429999999998699</v>
      </c>
      <c r="AP320" s="27">
        <f t="shared" si="115"/>
        <v>-3.8484704370181109</v>
      </c>
      <c r="AQ320" s="27" t="e">
        <f>$AP$2+#REF!*_xlfn.STDEV.S(ONE_LAST_QUOTE!$AO$2:$AO$779)</f>
        <v>#REF!</v>
      </c>
      <c r="AR320" s="27" t="e">
        <f>$AP$2-#REF!*_xlfn.STDEV.S(ONE_LAST_QUOTE!$AO$2:$AO$779)</f>
        <v>#REF!</v>
      </c>
      <c r="AT320" s="24"/>
    </row>
    <row r="321" spans="1:46" x14ac:dyDescent="0.3">
      <c r="A321" s="5">
        <v>44547</v>
      </c>
      <c r="B321" s="25">
        <v>702.5</v>
      </c>
      <c r="C321" s="25">
        <v>703.55</v>
      </c>
      <c r="D321" s="25">
        <v>0.1100000000000001</v>
      </c>
      <c r="E321" s="25">
        <f t="shared" si="103"/>
        <v>703.43999999999994</v>
      </c>
      <c r="F321" s="25">
        <f t="shared" si="100"/>
        <v>-0.93999999999994088</v>
      </c>
      <c r="G321" s="25">
        <v>1435.75</v>
      </c>
      <c r="H321" s="25">
        <v>1564.5</v>
      </c>
      <c r="I321" s="26">
        <v>1565.87</v>
      </c>
      <c r="J321" s="27">
        <f t="shared" si="121"/>
        <v>-1.3699999999998909</v>
      </c>
      <c r="K321" s="25">
        <v>17785</v>
      </c>
      <c r="L321" s="25">
        <v>17812.59</v>
      </c>
      <c r="M321" s="25">
        <v>1.3999999999999986</v>
      </c>
      <c r="N321" s="25">
        <f t="shared" si="122"/>
        <v>17811.189999999999</v>
      </c>
      <c r="O321" s="25">
        <f t="shared" si="104"/>
        <v>-26.18999999999869</v>
      </c>
      <c r="P321" s="27">
        <v>27.827999999999999</v>
      </c>
      <c r="Q321" s="25">
        <v>607</v>
      </c>
      <c r="R321" s="2">
        <f t="shared" si="116"/>
        <v>144.29329029282894</v>
      </c>
      <c r="S321" s="2">
        <f t="shared" si="105"/>
        <v>144.6170108960805</v>
      </c>
      <c r="T321" s="2">
        <f t="shared" si="106"/>
        <v>144.91590775498582</v>
      </c>
      <c r="U321" s="2">
        <f t="shared" si="117"/>
        <v>94.675603034736156</v>
      </c>
      <c r="V321" s="2">
        <f t="shared" si="118"/>
        <v>146.26506024096406</v>
      </c>
      <c r="W321" s="27">
        <f t="shared" si="119"/>
        <v>2.2434903424448649E-3</v>
      </c>
      <c r="X321" s="1">
        <f t="shared" si="107"/>
        <v>9.2598848424065728E-3</v>
      </c>
      <c r="Y321" s="1" t="e">
        <f>X321+#REF!*_xlfn.STDEV.S($W$2:$W$779)</f>
        <v>#REF!</v>
      </c>
      <c r="Z321" s="1" t="e">
        <f>X321-#REF!*_xlfn.STDEV.S($W$2:$W$779)</f>
        <v>#REF!</v>
      </c>
      <c r="AA321" s="2">
        <f t="shared" si="108"/>
        <v>32.372060325155871</v>
      </c>
      <c r="AB321" s="1">
        <f t="shared" si="109"/>
        <v>-1.4704239301247526E-3</v>
      </c>
      <c r="AC321" s="1">
        <f t="shared" si="101"/>
        <v>-8.7491298766812756E-4</v>
      </c>
      <c r="AD321" s="1">
        <f t="shared" si="123"/>
        <v>-5.9551094245662505E-4</v>
      </c>
      <c r="AE321" s="1">
        <f t="shared" si="102"/>
        <v>1.54982524116244E-3</v>
      </c>
      <c r="AF321" s="1" t="e">
        <f>AE321+#REF!*_xlfn.STDEV.S($AD$2:$AD$779)</f>
        <v>#REF!</v>
      </c>
      <c r="AG321" s="1" t="e">
        <f>AE321-#REF!*_xlfn.STDEV.S($AD$2:$AD$779)</f>
        <v>#REF!</v>
      </c>
      <c r="AH321" s="24">
        <f t="shared" si="120"/>
        <v>-26.18999999999869</v>
      </c>
      <c r="AI321" s="24">
        <f t="shared" si="110"/>
        <v>-1.3699999999998909</v>
      </c>
      <c r="AJ321" s="1">
        <f t="shared" si="111"/>
        <v>-5.9551094245662505E-4</v>
      </c>
      <c r="AK321" s="1">
        <f t="shared" si="112"/>
        <v>1.54982524116244E-3</v>
      </c>
      <c r="AL321" s="1" t="e">
        <f>$AK$2+#REF!*_xlfn.STDEV.S(ONE_LAST_QUOTE!$AJ$2:$AJ$779)</f>
        <v>#REF!</v>
      </c>
      <c r="AM321" s="1" t="e">
        <f>$AK$2-#REF!*_xlfn.STDEV.S(ONE_LAST_QUOTE!$AJ$2:$AJ$779)</f>
        <v>#REF!</v>
      </c>
      <c r="AN321" s="27">
        <f t="shared" si="113"/>
        <v>19.11678832116845</v>
      </c>
      <c r="AO321" s="24">
        <f t="shared" si="114"/>
        <v>-24.819999999998799</v>
      </c>
      <c r="AP321" s="27">
        <f t="shared" si="115"/>
        <v>-3.8484704370181109</v>
      </c>
      <c r="AQ321" s="27" t="e">
        <f>$AP$2+#REF!*_xlfn.STDEV.S(ONE_LAST_QUOTE!$AO$2:$AO$779)</f>
        <v>#REF!</v>
      </c>
      <c r="AR321" s="27" t="e">
        <f>$AP$2-#REF!*_xlfn.STDEV.S(ONE_LAST_QUOTE!$AO$2:$AO$779)</f>
        <v>#REF!</v>
      </c>
      <c r="AT321" s="24"/>
    </row>
    <row r="322" spans="1:46" x14ac:dyDescent="0.3">
      <c r="A322" s="5">
        <v>44550</v>
      </c>
      <c r="B322" s="25">
        <v>693</v>
      </c>
      <c r="C322" s="25">
        <v>695.51</v>
      </c>
      <c r="D322" s="25">
        <v>0.1100000000000001</v>
      </c>
      <c r="E322" s="25">
        <f t="shared" si="103"/>
        <v>695.4</v>
      </c>
      <c r="F322" s="25">
        <f t="shared" ref="F322:F385" si="124">B322-E322</f>
        <v>-2.3999999999999773</v>
      </c>
      <c r="G322" s="25">
        <v>1416.5</v>
      </c>
      <c r="H322" s="25">
        <v>1545.25</v>
      </c>
      <c r="I322" s="26">
        <v>1551.25</v>
      </c>
      <c r="J322" s="27">
        <f t="shared" si="121"/>
        <v>-6</v>
      </c>
      <c r="K322" s="25">
        <v>17582</v>
      </c>
      <c r="L322" s="25">
        <v>17669.11</v>
      </c>
      <c r="M322" s="25">
        <v>1.3999999999999986</v>
      </c>
      <c r="N322" s="25">
        <f t="shared" si="122"/>
        <v>17667.71</v>
      </c>
      <c r="O322" s="25">
        <f t="shared" si="104"/>
        <v>-85.709999999999127</v>
      </c>
      <c r="P322" s="27">
        <v>27.856000000000002</v>
      </c>
      <c r="Q322" s="25">
        <v>598</v>
      </c>
      <c r="R322" s="2">
        <f t="shared" si="116"/>
        <v>142.51786949504248</v>
      </c>
      <c r="S322" s="2">
        <f t="shared" si="105"/>
        <v>142.96633598959164</v>
      </c>
      <c r="T322" s="2">
        <f t="shared" si="106"/>
        <v>142.66133601563527</v>
      </c>
      <c r="U322" s="2">
        <f t="shared" si="117"/>
        <v>94.770863811111482</v>
      </c>
      <c r="V322" s="2">
        <f t="shared" si="118"/>
        <v>144.09638554216889</v>
      </c>
      <c r="W322" s="27">
        <f t="shared" si="119"/>
        <v>3.1467386941590458E-3</v>
      </c>
      <c r="X322" s="1">
        <f t="shared" si="107"/>
        <v>9.2598848424065728E-3</v>
      </c>
      <c r="Y322" s="1" t="e">
        <f>X322+#REF!*_xlfn.STDEV.S($W$2:$W$779)</f>
        <v>#REF!</v>
      </c>
      <c r="Z322" s="1" t="e">
        <f>X322-#REF!*_xlfn.STDEV.S($W$2:$W$779)</f>
        <v>#REF!</v>
      </c>
      <c r="AA322" s="2">
        <f t="shared" si="108"/>
        <v>44.846649454916587</v>
      </c>
      <c r="AB322" s="1">
        <f t="shared" si="109"/>
        <v>-4.8512229372113949E-3</v>
      </c>
      <c r="AC322" s="1">
        <f t="shared" ref="AC322:AC385" si="125">((H322-I322)/I322)</f>
        <v>-3.8678485092667205E-3</v>
      </c>
      <c r="AD322" s="1">
        <f t="shared" si="123"/>
        <v>-9.8337442794467446E-4</v>
      </c>
      <c r="AE322" s="1">
        <f t="shared" ref="AE322:AE385" si="126">AVERAGEIF($AD$2:$AD$779,"&lt;&gt;#N/A")</f>
        <v>1.54982524116244E-3</v>
      </c>
      <c r="AF322" s="1" t="e">
        <f>AE322+#REF!*_xlfn.STDEV.S($AD$2:$AD$779)</f>
        <v>#REF!</v>
      </c>
      <c r="AG322" s="1" t="e">
        <f>AE322-#REF!*_xlfn.STDEV.S($AD$2:$AD$779)</f>
        <v>#REF!</v>
      </c>
      <c r="AH322" s="24">
        <f t="shared" si="120"/>
        <v>-85.709999999999127</v>
      </c>
      <c r="AI322" s="24">
        <f t="shared" si="110"/>
        <v>-6</v>
      </c>
      <c r="AJ322" s="1">
        <f t="shared" si="111"/>
        <v>-9.8337442794467446E-4</v>
      </c>
      <c r="AK322" s="1">
        <f t="shared" si="112"/>
        <v>1.54982524116244E-3</v>
      </c>
      <c r="AL322" s="1" t="e">
        <f>$AK$2+#REF!*_xlfn.STDEV.S(ONE_LAST_QUOTE!$AJ$2:$AJ$779)</f>
        <v>#REF!</v>
      </c>
      <c r="AM322" s="1" t="e">
        <f>$AK$2-#REF!*_xlfn.STDEV.S(ONE_LAST_QUOTE!$AJ$2:$AJ$779)</f>
        <v>#REF!</v>
      </c>
      <c r="AN322" s="27">
        <f t="shared" si="113"/>
        <v>14.284999999999854</v>
      </c>
      <c r="AO322" s="24">
        <f t="shared" si="114"/>
        <v>-79.709999999999127</v>
      </c>
      <c r="AP322" s="27">
        <f t="shared" si="115"/>
        <v>-3.8484704370181109</v>
      </c>
      <c r="AQ322" s="27" t="e">
        <f>$AP$2+#REF!*_xlfn.STDEV.S(ONE_LAST_QUOTE!$AO$2:$AO$779)</f>
        <v>#REF!</v>
      </c>
      <c r="AR322" s="27" t="e">
        <f>$AP$2-#REF!*_xlfn.STDEV.S(ONE_LAST_QUOTE!$AO$2:$AO$779)</f>
        <v>#REF!</v>
      </c>
      <c r="AT322" s="24"/>
    </row>
    <row r="323" spans="1:46" x14ac:dyDescent="0.3">
      <c r="A323" s="5">
        <v>44551</v>
      </c>
      <c r="B323" s="25">
        <v>700.4</v>
      </c>
      <c r="C323" s="25">
        <v>699.86</v>
      </c>
      <c r="D323" s="25">
        <v>0.1100000000000001</v>
      </c>
      <c r="E323" s="25">
        <f t="shared" ref="E323:E386" si="127">C323-D323</f>
        <v>699.75</v>
      </c>
      <c r="F323" s="25">
        <f t="shared" si="124"/>
        <v>0.64999999999997726</v>
      </c>
      <c r="G323" s="25">
        <v>1437.75</v>
      </c>
      <c r="H323" s="25">
        <v>1566.5</v>
      </c>
      <c r="I323" s="26">
        <v>1565.07</v>
      </c>
      <c r="J323" s="27">
        <f t="shared" si="121"/>
        <v>1.4300000000000637</v>
      </c>
      <c r="K323" s="25">
        <v>17796</v>
      </c>
      <c r="L323" s="25">
        <v>17789.27</v>
      </c>
      <c r="M323" s="25">
        <v>1.3699999999999986</v>
      </c>
      <c r="N323" s="25">
        <f t="shared" si="122"/>
        <v>17787.900000000001</v>
      </c>
      <c r="O323" s="25">
        <f t="shared" ref="O323:O386" si="128">K323-N323</f>
        <v>8.0999999999985448</v>
      </c>
      <c r="P323" s="27">
        <v>27.797000000000001</v>
      </c>
      <c r="Q323" s="25">
        <v>597</v>
      </c>
      <c r="R323" s="2">
        <f t="shared" si="116"/>
        <v>144.4777495964951</v>
      </c>
      <c r="S323" s="2">
        <f t="shared" ref="S323:S386" si="129">K323/K322*S322</f>
        <v>144.70645633436317</v>
      </c>
      <c r="T323" s="2">
        <f t="shared" ref="T323:T386" si="130">B323/B322*S322</f>
        <v>144.49296064518035</v>
      </c>
      <c r="U323" s="2">
        <f t="shared" si="117"/>
        <v>94.570135746606326</v>
      </c>
      <c r="V323" s="2">
        <f t="shared" si="118"/>
        <v>143.85542168674721</v>
      </c>
      <c r="W323" s="27">
        <f t="shared" si="119"/>
        <v>1.58298934269685E-3</v>
      </c>
      <c r="X323" s="1">
        <f t="shared" ref="X323:X386" si="131">AVERAGEIF($W$2:$W$779,"&lt;&gt;#N/A")</f>
        <v>9.2598848424065728E-3</v>
      </c>
      <c r="Y323" s="1" t="e">
        <f>X323+#REF!*_xlfn.STDEV.S($W$2:$W$779)</f>
        <v>#REF!</v>
      </c>
      <c r="Z323" s="1" t="e">
        <f>X323-#REF!*_xlfn.STDEV.S($W$2:$W$779)</f>
        <v>#REF!</v>
      </c>
      <c r="AA323" s="2">
        <f t="shared" ref="AA323:AA386" si="132">(S323-R323)*100</f>
        <v>22.870673786806606</v>
      </c>
      <c r="AB323" s="1">
        <f t="shared" ref="AB323:AB386" si="133">((K323-N323)/N323)</f>
        <v>4.553657261395974E-4</v>
      </c>
      <c r="AC323" s="1">
        <f t="shared" si="125"/>
        <v>9.1369715092619742E-4</v>
      </c>
      <c r="AD323" s="1">
        <f t="shared" si="123"/>
        <v>-4.5833142478660002E-4</v>
      </c>
      <c r="AE323" s="1">
        <f t="shared" si="126"/>
        <v>1.54982524116244E-3</v>
      </c>
      <c r="AF323" s="1" t="e">
        <f>AE323+#REF!*_xlfn.STDEV.S($AD$2:$AD$779)</f>
        <v>#REF!</v>
      </c>
      <c r="AG323" s="1" t="e">
        <f>AE323-#REF!*_xlfn.STDEV.S($AD$2:$AD$779)</f>
        <v>#REF!</v>
      </c>
      <c r="AH323" s="24">
        <f t="shared" si="120"/>
        <v>8.0999999999985448</v>
      </c>
      <c r="AI323" s="24">
        <f t="shared" ref="AI323:AI386" si="134">H323-I323</f>
        <v>1.4300000000000637</v>
      </c>
      <c r="AJ323" s="1">
        <f t="shared" ref="AJ323:AJ386" si="135">((K323-N323)/N323)-((H323-I323)/I323)</f>
        <v>-4.5833142478660002E-4</v>
      </c>
      <c r="AK323" s="1">
        <f t="shared" ref="AK323:AK386" si="136">AVERAGE($AJ$2:$AJ$779)</f>
        <v>1.54982524116244E-3</v>
      </c>
      <c r="AL323" s="1" t="e">
        <f>$AK$2+#REF!*_xlfn.STDEV.S(ONE_LAST_QUOTE!$AJ$2:$AJ$779)</f>
        <v>#REF!</v>
      </c>
      <c r="AM323" s="1" t="e">
        <f>$AK$2-#REF!*_xlfn.STDEV.S(ONE_LAST_QUOTE!$AJ$2:$AJ$779)</f>
        <v>#REF!</v>
      </c>
      <c r="AN323" s="27">
        <f t="shared" ref="AN323:AN386" si="137">AH323/AI323</f>
        <v>5.6643356643343949</v>
      </c>
      <c r="AO323" s="24">
        <f t="shared" ref="AO323:AO386" si="138">AH323-AI323</f>
        <v>6.6699999999984811</v>
      </c>
      <c r="AP323" s="27">
        <f t="shared" ref="AP323:AP386" si="139">AVERAGE($AO$2:$AO$779)</f>
        <v>-3.8484704370181109</v>
      </c>
      <c r="AQ323" s="27" t="e">
        <f>$AP$2+#REF!*_xlfn.STDEV.S(ONE_LAST_QUOTE!$AO$2:$AO$779)</f>
        <v>#REF!</v>
      </c>
      <c r="AR323" s="27" t="e">
        <f>$AP$2-#REF!*_xlfn.STDEV.S(ONE_LAST_QUOTE!$AO$2:$AO$779)</f>
        <v>#REF!</v>
      </c>
      <c r="AT323" s="24"/>
    </row>
    <row r="324" spans="1:46" x14ac:dyDescent="0.3">
      <c r="A324" s="5">
        <v>44552</v>
      </c>
      <c r="B324" s="25">
        <v>701.9</v>
      </c>
      <c r="C324" s="25">
        <v>701.97</v>
      </c>
      <c r="D324" s="25">
        <v>0.1100000000000001</v>
      </c>
      <c r="E324" s="25">
        <f t="shared" si="127"/>
        <v>701.86</v>
      </c>
      <c r="F324" s="25">
        <f t="shared" si="124"/>
        <v>3.999999999996362E-2</v>
      </c>
      <c r="G324" s="25">
        <v>1440.75</v>
      </c>
      <c r="H324" s="25">
        <v>1569</v>
      </c>
      <c r="I324" s="26">
        <v>1567.57</v>
      </c>
      <c r="J324" s="27">
        <f t="shared" si="121"/>
        <v>1.4300000000000637</v>
      </c>
      <c r="K324" s="25">
        <v>17832</v>
      </c>
      <c r="L324" s="25">
        <v>17826.830000000002</v>
      </c>
      <c r="M324" s="25">
        <v>1.3699999999999986</v>
      </c>
      <c r="N324" s="25">
        <f t="shared" si="122"/>
        <v>17825.460000000003</v>
      </c>
      <c r="O324" s="25">
        <f t="shared" si="128"/>
        <v>6.5399999999972351</v>
      </c>
      <c r="P324" s="27">
        <v>27.762</v>
      </c>
      <c r="Q324" s="25">
        <v>600</v>
      </c>
      <c r="R324" s="2">
        <f t="shared" ref="R324:R387" si="140">H324/H323*R323</f>
        <v>144.70832372607777</v>
      </c>
      <c r="S324" s="2">
        <f t="shared" si="129"/>
        <v>144.99918685965181</v>
      </c>
      <c r="T324" s="2">
        <f t="shared" si="130"/>
        <v>145.01636450755211</v>
      </c>
      <c r="U324" s="2">
        <f t="shared" ref="U324:U387" si="141">P324/P323*U323</f>
        <v>94.451059776137171</v>
      </c>
      <c r="V324" s="2">
        <f t="shared" ref="V324:V387" si="142">Q324/Q323*V323</f>
        <v>144.57831325301225</v>
      </c>
      <c r="W324" s="27">
        <f t="shared" ref="W324:W387" si="143">(S324/R324-1)</f>
        <v>2.0099958736625734E-3</v>
      </c>
      <c r="X324" s="1">
        <f t="shared" si="131"/>
        <v>9.2598848424065728E-3</v>
      </c>
      <c r="Y324" s="1" t="e">
        <f>X324+#REF!*_xlfn.STDEV.S($W$2:$W$779)</f>
        <v>#REF!</v>
      </c>
      <c r="Z324" s="1" t="e">
        <f>X324-#REF!*_xlfn.STDEV.S($W$2:$W$779)</f>
        <v>#REF!</v>
      </c>
      <c r="AA324" s="2">
        <f t="shared" si="132"/>
        <v>29.086313357404947</v>
      </c>
      <c r="AB324" s="1">
        <f t="shared" si="133"/>
        <v>3.668909526035925E-4</v>
      </c>
      <c r="AC324" s="1">
        <f t="shared" si="125"/>
        <v>9.122399637656141E-4</v>
      </c>
      <c r="AD324" s="1">
        <f t="shared" si="123"/>
        <v>-5.453490111620216E-4</v>
      </c>
      <c r="AE324" s="1">
        <f t="shared" si="126"/>
        <v>1.54982524116244E-3</v>
      </c>
      <c r="AF324" s="1" t="e">
        <f>AE324+#REF!*_xlfn.STDEV.S($AD$2:$AD$779)</f>
        <v>#REF!</v>
      </c>
      <c r="AG324" s="1" t="e">
        <f>AE324-#REF!*_xlfn.STDEV.S($AD$2:$AD$779)</f>
        <v>#REF!</v>
      </c>
      <c r="AH324" s="24">
        <f t="shared" si="120"/>
        <v>6.5399999999972351</v>
      </c>
      <c r="AI324" s="24">
        <f t="shared" si="134"/>
        <v>1.4300000000000637</v>
      </c>
      <c r="AJ324" s="1">
        <f t="shared" si="135"/>
        <v>-5.453490111620216E-4</v>
      </c>
      <c r="AK324" s="1">
        <f t="shared" si="136"/>
        <v>1.54982524116244E-3</v>
      </c>
      <c r="AL324" s="1" t="e">
        <f>$AK$2+#REF!*_xlfn.STDEV.S(ONE_LAST_QUOTE!$AJ$2:$AJ$779)</f>
        <v>#REF!</v>
      </c>
      <c r="AM324" s="1" t="e">
        <f>$AK$2-#REF!*_xlfn.STDEV.S(ONE_LAST_QUOTE!$AJ$2:$AJ$779)</f>
        <v>#REF!</v>
      </c>
      <c r="AN324" s="27">
        <f t="shared" si="137"/>
        <v>4.5734265734244364</v>
      </c>
      <c r="AO324" s="24">
        <f t="shared" si="138"/>
        <v>5.1099999999971715</v>
      </c>
      <c r="AP324" s="27">
        <f t="shared" si="139"/>
        <v>-3.8484704370181109</v>
      </c>
      <c r="AQ324" s="27" t="e">
        <f>$AP$2+#REF!*_xlfn.STDEV.S(ONE_LAST_QUOTE!$AO$2:$AO$779)</f>
        <v>#REF!</v>
      </c>
      <c r="AR324" s="27" t="e">
        <f>$AP$2-#REF!*_xlfn.STDEV.S(ONE_LAST_QUOTE!$AO$2:$AO$779)</f>
        <v>#REF!</v>
      </c>
      <c r="AT324" s="24"/>
    </row>
    <row r="325" spans="1:46" x14ac:dyDescent="0.3">
      <c r="A325" s="5">
        <v>44553</v>
      </c>
      <c r="B325" s="25">
        <v>707</v>
      </c>
      <c r="C325" s="25">
        <v>707.01</v>
      </c>
      <c r="D325" s="25">
        <v>6.0000000000000095E-2</v>
      </c>
      <c r="E325" s="25">
        <f t="shared" si="127"/>
        <v>706.95</v>
      </c>
      <c r="F325" s="25">
        <f t="shared" si="124"/>
        <v>4.9999999999954525E-2</v>
      </c>
      <c r="G325" s="25">
        <v>1450.5</v>
      </c>
      <c r="H325" s="25">
        <v>1579.25</v>
      </c>
      <c r="I325" s="26">
        <v>1577.74</v>
      </c>
      <c r="J325" s="27">
        <f t="shared" si="121"/>
        <v>1.5099999999999909</v>
      </c>
      <c r="K325" s="25">
        <v>17951</v>
      </c>
      <c r="L325" s="25">
        <v>17946.66</v>
      </c>
      <c r="M325" s="25">
        <v>1.3699999999999986</v>
      </c>
      <c r="N325" s="25">
        <f t="shared" si="122"/>
        <v>17945.29</v>
      </c>
      <c r="O325" s="25">
        <f t="shared" si="128"/>
        <v>5.7099999999991269</v>
      </c>
      <c r="P325" s="27">
        <v>27.693000000000001</v>
      </c>
      <c r="Q325" s="25">
        <v>606</v>
      </c>
      <c r="R325" s="2">
        <f t="shared" si="140"/>
        <v>145.65367765736667</v>
      </c>
      <c r="S325" s="2">
        <f t="shared" si="129"/>
        <v>145.96682387380045</v>
      </c>
      <c r="T325" s="2">
        <f t="shared" si="130"/>
        <v>146.05274983583681</v>
      </c>
      <c r="U325" s="2">
        <f t="shared" si="141"/>
        <v>94.216310005783697</v>
      </c>
      <c r="V325" s="2">
        <f t="shared" si="142"/>
        <v>146.02409638554238</v>
      </c>
      <c r="W325" s="27">
        <f t="shared" si="143"/>
        <v>2.1499369014932324E-3</v>
      </c>
      <c r="X325" s="1">
        <f t="shared" si="131"/>
        <v>9.2598848424065728E-3</v>
      </c>
      <c r="Y325" s="1" t="e">
        <f>X325+#REF!*_xlfn.STDEV.S($W$2:$W$779)</f>
        <v>#REF!</v>
      </c>
      <c r="Z325" s="1" t="e">
        <f>X325-#REF!*_xlfn.STDEV.S($W$2:$W$779)</f>
        <v>#REF!</v>
      </c>
      <c r="AA325" s="2">
        <f t="shared" si="132"/>
        <v>31.314621643377905</v>
      </c>
      <c r="AB325" s="1">
        <f t="shared" si="133"/>
        <v>3.1818934104710074E-4</v>
      </c>
      <c r="AC325" s="1">
        <f t="shared" si="125"/>
        <v>9.5706516916601648E-4</v>
      </c>
      <c r="AD325" s="1">
        <f t="shared" si="123"/>
        <v>-6.3887582811891579E-4</v>
      </c>
      <c r="AE325" s="1">
        <f t="shared" si="126"/>
        <v>1.54982524116244E-3</v>
      </c>
      <c r="AF325" s="1" t="e">
        <f>AE325+#REF!*_xlfn.STDEV.S($AD$2:$AD$779)</f>
        <v>#REF!</v>
      </c>
      <c r="AG325" s="1" t="e">
        <f>AE325-#REF!*_xlfn.STDEV.S($AD$2:$AD$779)</f>
        <v>#REF!</v>
      </c>
      <c r="AH325" s="24">
        <f t="shared" si="120"/>
        <v>5.7099999999991269</v>
      </c>
      <c r="AI325" s="24">
        <f t="shared" si="134"/>
        <v>1.5099999999999909</v>
      </c>
      <c r="AJ325" s="1">
        <f t="shared" si="135"/>
        <v>-6.3887582811891579E-4</v>
      </c>
      <c r="AK325" s="1">
        <f t="shared" si="136"/>
        <v>1.54982524116244E-3</v>
      </c>
      <c r="AL325" s="1" t="e">
        <f>$AK$2+#REF!*_xlfn.STDEV.S(ONE_LAST_QUOTE!$AJ$2:$AJ$779)</f>
        <v>#REF!</v>
      </c>
      <c r="AM325" s="1" t="e">
        <f>$AK$2-#REF!*_xlfn.STDEV.S(ONE_LAST_QUOTE!$AJ$2:$AJ$779)</f>
        <v>#REF!</v>
      </c>
      <c r="AN325" s="27">
        <f t="shared" si="137"/>
        <v>3.7814569536418285</v>
      </c>
      <c r="AO325" s="24">
        <f t="shared" si="138"/>
        <v>4.199999999999136</v>
      </c>
      <c r="AP325" s="27">
        <f t="shared" si="139"/>
        <v>-3.8484704370181109</v>
      </c>
      <c r="AQ325" s="27" t="e">
        <f>$AP$2+#REF!*_xlfn.STDEV.S(ONE_LAST_QUOTE!$AO$2:$AO$779)</f>
        <v>#REF!</v>
      </c>
      <c r="AR325" s="27" t="e">
        <f>$AP$2-#REF!*_xlfn.STDEV.S(ONE_LAST_QUOTE!$AO$2:$AO$779)</f>
        <v>#REF!</v>
      </c>
      <c r="AT325" s="24"/>
    </row>
    <row r="326" spans="1:46" x14ac:dyDescent="0.3">
      <c r="A326" s="5">
        <v>44554</v>
      </c>
      <c r="B326" s="25">
        <v>708.9</v>
      </c>
      <c r="C326" s="25">
        <v>707.48</v>
      </c>
      <c r="D326" s="25">
        <v>6.0000000000000095E-2</v>
      </c>
      <c r="E326" s="25">
        <f t="shared" si="127"/>
        <v>707.42000000000007</v>
      </c>
      <c r="F326" s="25">
        <f t="shared" si="124"/>
        <v>1.4799999999999045</v>
      </c>
      <c r="G326" s="25">
        <v>1452.5</v>
      </c>
      <c r="H326" s="25">
        <v>1581.25</v>
      </c>
      <c r="I326" s="26">
        <v>1580.83</v>
      </c>
      <c r="J326" s="27">
        <f t="shared" si="121"/>
        <v>0.42000000000007276</v>
      </c>
      <c r="K326" s="25">
        <v>17957</v>
      </c>
      <c r="L326" s="25">
        <v>17961.64</v>
      </c>
      <c r="M326" s="25">
        <v>1.3699999999999986</v>
      </c>
      <c r="N326" s="25">
        <f t="shared" si="122"/>
        <v>17960.27</v>
      </c>
      <c r="O326" s="25">
        <f t="shared" si="128"/>
        <v>-3.2700000000004366</v>
      </c>
      <c r="P326" s="27">
        <v>27.678000000000001</v>
      </c>
      <c r="Q326" s="25">
        <v>604</v>
      </c>
      <c r="R326" s="2">
        <f t="shared" si="140"/>
        <v>145.8381369610328</v>
      </c>
      <c r="S326" s="2">
        <f t="shared" si="129"/>
        <v>146.01561229468189</v>
      </c>
      <c r="T326" s="2">
        <f t="shared" si="130"/>
        <v>146.3590968092463</v>
      </c>
      <c r="U326" s="2">
        <f t="shared" si="141"/>
        <v>94.165277447011192</v>
      </c>
      <c r="V326" s="2">
        <f t="shared" si="142"/>
        <v>145.54216867469898</v>
      </c>
      <c r="W326" s="27">
        <f t="shared" si="143"/>
        <v>1.2169336316776302E-3</v>
      </c>
      <c r="X326" s="1">
        <f t="shared" si="131"/>
        <v>9.2598848424065728E-3</v>
      </c>
      <c r="Y326" s="1" t="e">
        <f>X326+#REF!*_xlfn.STDEV.S($W$2:$W$779)</f>
        <v>#REF!</v>
      </c>
      <c r="Z326" s="1" t="e">
        <f>X326-#REF!*_xlfn.STDEV.S($W$2:$W$779)</f>
        <v>#REF!</v>
      </c>
      <c r="AA326" s="2">
        <f t="shared" si="132"/>
        <v>17.747533364908463</v>
      </c>
      <c r="AB326" s="1">
        <f t="shared" si="133"/>
        <v>-1.8206853237732153E-4</v>
      </c>
      <c r="AC326" s="1">
        <f t="shared" si="125"/>
        <v>2.6568321704425698E-4</v>
      </c>
      <c r="AD326" s="1">
        <f t="shared" si="123"/>
        <v>-4.4775174942157854E-4</v>
      </c>
      <c r="AE326" s="1">
        <f t="shared" si="126"/>
        <v>1.54982524116244E-3</v>
      </c>
      <c r="AF326" s="1" t="e">
        <f>AE326+#REF!*_xlfn.STDEV.S($AD$2:$AD$779)</f>
        <v>#REF!</v>
      </c>
      <c r="AG326" s="1" t="e">
        <f>AE326-#REF!*_xlfn.STDEV.S($AD$2:$AD$779)</f>
        <v>#REF!</v>
      </c>
      <c r="AH326" s="24">
        <f t="shared" si="120"/>
        <v>-3.2700000000004366</v>
      </c>
      <c r="AI326" s="24">
        <f t="shared" si="134"/>
        <v>0.42000000000007276</v>
      </c>
      <c r="AJ326" s="1">
        <f t="shared" si="135"/>
        <v>-4.4775174942157854E-4</v>
      </c>
      <c r="AK326" s="1">
        <f t="shared" si="136"/>
        <v>1.54982524116244E-3</v>
      </c>
      <c r="AL326" s="1" t="e">
        <f>$AK$2+#REF!*_xlfn.STDEV.S(ONE_LAST_QUOTE!$AJ$2:$AJ$779)</f>
        <v>#REF!</v>
      </c>
      <c r="AM326" s="1" t="e">
        <f>$AK$2-#REF!*_xlfn.STDEV.S(ONE_LAST_QUOTE!$AJ$2:$AJ$779)</f>
        <v>#REF!</v>
      </c>
      <c r="AN326" s="27">
        <f t="shared" si="137"/>
        <v>-7.7857142857139765</v>
      </c>
      <c r="AO326" s="24">
        <f t="shared" si="138"/>
        <v>-3.6900000000005093</v>
      </c>
      <c r="AP326" s="27">
        <f t="shared" si="139"/>
        <v>-3.8484704370181109</v>
      </c>
      <c r="AQ326" s="27" t="e">
        <f>$AP$2+#REF!*_xlfn.STDEV.S(ONE_LAST_QUOTE!$AO$2:$AO$779)</f>
        <v>#REF!</v>
      </c>
      <c r="AR326" s="27" t="e">
        <f>$AP$2-#REF!*_xlfn.STDEV.S(ONE_LAST_QUOTE!$AO$2:$AO$779)</f>
        <v>#REF!</v>
      </c>
      <c r="AT326" s="24"/>
    </row>
    <row r="327" spans="1:46" x14ac:dyDescent="0.3">
      <c r="A327" s="5">
        <v>44558</v>
      </c>
      <c r="B327" s="25">
        <v>718.9</v>
      </c>
      <c r="C327" s="25">
        <v>718.94</v>
      </c>
      <c r="D327" s="25">
        <v>6.0000000000000095E-2</v>
      </c>
      <c r="E327" s="25">
        <f t="shared" si="127"/>
        <v>718.88000000000011</v>
      </c>
      <c r="F327" s="25">
        <f t="shared" si="124"/>
        <v>1.9999999999868123E-2</v>
      </c>
      <c r="G327" s="25">
        <v>1477.75</v>
      </c>
      <c r="H327" s="25">
        <v>1607.5</v>
      </c>
      <c r="I327" s="26">
        <v>1604.54</v>
      </c>
      <c r="J327" s="27">
        <f t="shared" si="121"/>
        <v>2.9600000000000364</v>
      </c>
      <c r="K327" s="25">
        <v>18206</v>
      </c>
      <c r="L327" s="25">
        <v>18196.810000000001</v>
      </c>
      <c r="M327" s="25">
        <v>1.3699999999999986</v>
      </c>
      <c r="N327" s="25">
        <f t="shared" si="122"/>
        <v>18195.440000000002</v>
      </c>
      <c r="O327" s="25">
        <f t="shared" si="128"/>
        <v>10.559999999997672</v>
      </c>
      <c r="P327" s="27">
        <v>27.63</v>
      </c>
      <c r="Q327" s="25">
        <v>615</v>
      </c>
      <c r="R327" s="2">
        <f t="shared" si="140"/>
        <v>148.25916532165073</v>
      </c>
      <c r="S327" s="2">
        <f t="shared" si="129"/>
        <v>148.04033176126183</v>
      </c>
      <c r="T327" s="2">
        <f t="shared" si="130"/>
        <v>148.07536137487207</v>
      </c>
      <c r="U327" s="2">
        <f t="shared" si="141"/>
        <v>94.001973258939188</v>
      </c>
      <c r="V327" s="2">
        <f t="shared" si="142"/>
        <v>148.19277108433752</v>
      </c>
      <c r="W327" s="27">
        <f t="shared" si="143"/>
        <v>-1.4760204531985011E-3</v>
      </c>
      <c r="X327" s="1">
        <f t="shared" si="131"/>
        <v>9.2598848424065728E-3</v>
      </c>
      <c r="Y327" s="1" t="e">
        <f>X327+#REF!*_xlfn.STDEV.S($W$2:$W$779)</f>
        <v>#REF!</v>
      </c>
      <c r="Z327" s="1" t="e">
        <f>X327-#REF!*_xlfn.STDEV.S($W$2:$W$779)</f>
        <v>#REF!</v>
      </c>
      <c r="AA327" s="2">
        <f t="shared" si="132"/>
        <v>-21.883356038890156</v>
      </c>
      <c r="AB327" s="1">
        <f t="shared" si="133"/>
        <v>5.8036519039922482E-4</v>
      </c>
      <c r="AC327" s="1">
        <f t="shared" si="125"/>
        <v>1.8447654779563218E-3</v>
      </c>
      <c r="AD327" s="1">
        <f t="shared" si="123"/>
        <v>-1.264400287557097E-3</v>
      </c>
      <c r="AE327" s="1">
        <f t="shared" si="126"/>
        <v>1.54982524116244E-3</v>
      </c>
      <c r="AF327" s="1" t="e">
        <f>AE327+#REF!*_xlfn.STDEV.S($AD$2:$AD$779)</f>
        <v>#REF!</v>
      </c>
      <c r="AG327" s="1" t="e">
        <f>AE327-#REF!*_xlfn.STDEV.S($AD$2:$AD$779)</f>
        <v>#REF!</v>
      </c>
      <c r="AH327" s="24">
        <f t="shared" si="120"/>
        <v>10.559999999997672</v>
      </c>
      <c r="AI327" s="24">
        <f t="shared" si="134"/>
        <v>2.9600000000000364</v>
      </c>
      <c r="AJ327" s="1">
        <f t="shared" si="135"/>
        <v>-1.264400287557097E-3</v>
      </c>
      <c r="AK327" s="1">
        <f t="shared" si="136"/>
        <v>1.54982524116244E-3</v>
      </c>
      <c r="AL327" s="1" t="e">
        <f>$AK$2+#REF!*_xlfn.STDEV.S(ONE_LAST_QUOTE!$AJ$2:$AJ$779)</f>
        <v>#REF!</v>
      </c>
      <c r="AM327" s="1" t="e">
        <f>$AK$2-#REF!*_xlfn.STDEV.S(ONE_LAST_QUOTE!$AJ$2:$AJ$779)</f>
        <v>#REF!</v>
      </c>
      <c r="AN327" s="27">
        <f t="shared" si="137"/>
        <v>3.5675675675667371</v>
      </c>
      <c r="AO327" s="24">
        <f t="shared" si="138"/>
        <v>7.5999999999976353</v>
      </c>
      <c r="AP327" s="27">
        <f t="shared" si="139"/>
        <v>-3.8484704370181109</v>
      </c>
      <c r="AQ327" s="27" t="e">
        <f>$AP$2+#REF!*_xlfn.STDEV.S(ONE_LAST_QUOTE!$AO$2:$AO$779)</f>
        <v>#REF!</v>
      </c>
      <c r="AR327" s="27" t="e">
        <f>$AP$2-#REF!*_xlfn.STDEV.S(ONE_LAST_QUOTE!$AO$2:$AO$779)</f>
        <v>#REF!</v>
      </c>
      <c r="AT327" s="24"/>
    </row>
    <row r="328" spans="1:46" x14ac:dyDescent="0.3">
      <c r="A328" s="5">
        <v>44559</v>
      </c>
      <c r="B328" s="25">
        <v>721.8</v>
      </c>
      <c r="C328" s="25">
        <v>720.59</v>
      </c>
      <c r="D328" s="25">
        <v>6.0000000000000095E-2</v>
      </c>
      <c r="E328" s="25">
        <f t="shared" si="127"/>
        <v>720.53000000000009</v>
      </c>
      <c r="F328" s="25">
        <f t="shared" si="124"/>
        <v>1.2699999999998681</v>
      </c>
      <c r="G328" s="25">
        <v>1483.75</v>
      </c>
      <c r="H328" s="25">
        <v>1609.25</v>
      </c>
      <c r="I328" s="26">
        <v>1608.6</v>
      </c>
      <c r="J328" s="27">
        <f t="shared" si="121"/>
        <v>0.65000000000009095</v>
      </c>
      <c r="K328" s="25">
        <v>18274</v>
      </c>
      <c r="L328" s="25">
        <v>18248.28</v>
      </c>
      <c r="M328" s="25">
        <v>1.3699999999999986</v>
      </c>
      <c r="N328" s="25">
        <f t="shared" si="122"/>
        <v>18246.91</v>
      </c>
      <c r="O328" s="25">
        <f t="shared" si="128"/>
        <v>27.090000000000146</v>
      </c>
      <c r="P328" s="27">
        <v>27.635999999999999</v>
      </c>
      <c r="Q328" s="25">
        <v>616</v>
      </c>
      <c r="R328" s="2">
        <f t="shared" si="140"/>
        <v>148.42056721235858</v>
      </c>
      <c r="S328" s="2">
        <f t="shared" si="129"/>
        <v>148.59326719791818</v>
      </c>
      <c r="T328" s="2">
        <f t="shared" si="130"/>
        <v>148.63751768713141</v>
      </c>
      <c r="U328" s="2">
        <f t="shared" si="141"/>
        <v>94.022386282448196</v>
      </c>
      <c r="V328" s="2">
        <f t="shared" si="142"/>
        <v>148.43373493975923</v>
      </c>
      <c r="W328" s="27">
        <f t="shared" si="143"/>
        <v>1.1635852685598636E-3</v>
      </c>
      <c r="X328" s="1">
        <f t="shared" si="131"/>
        <v>9.2598848424065728E-3</v>
      </c>
      <c r="Y328" s="1" t="e">
        <f>X328+#REF!*_xlfn.STDEV.S($W$2:$W$779)</f>
        <v>#REF!</v>
      </c>
      <c r="Z328" s="1" t="e">
        <f>X328-#REF!*_xlfn.STDEV.S($W$2:$W$779)</f>
        <v>#REF!</v>
      </c>
      <c r="AA328" s="2">
        <f t="shared" si="132"/>
        <v>17.269998555960342</v>
      </c>
      <c r="AB328" s="1">
        <f t="shared" si="133"/>
        <v>1.4846349327091626E-3</v>
      </c>
      <c r="AC328" s="1">
        <f t="shared" si="125"/>
        <v>4.0407808031834577E-4</v>
      </c>
      <c r="AD328" s="1">
        <f t="shared" si="123"/>
        <v>1.0805568523908169E-3</v>
      </c>
      <c r="AE328" s="1">
        <f t="shared" si="126"/>
        <v>1.54982524116244E-3</v>
      </c>
      <c r="AF328" s="1" t="e">
        <f>AE328+#REF!*_xlfn.STDEV.S($AD$2:$AD$779)</f>
        <v>#REF!</v>
      </c>
      <c r="AG328" s="1" t="e">
        <f>AE328-#REF!*_xlfn.STDEV.S($AD$2:$AD$779)</f>
        <v>#REF!</v>
      </c>
      <c r="AH328" s="24">
        <f t="shared" si="120"/>
        <v>27.090000000000146</v>
      </c>
      <c r="AI328" s="24">
        <f t="shared" si="134"/>
        <v>0.65000000000009095</v>
      </c>
      <c r="AJ328" s="1">
        <f t="shared" si="135"/>
        <v>1.0805568523908169E-3</v>
      </c>
      <c r="AK328" s="1">
        <f t="shared" si="136"/>
        <v>1.54982524116244E-3</v>
      </c>
      <c r="AL328" s="1" t="e">
        <f>$AK$2+#REF!*_xlfn.STDEV.S(ONE_LAST_QUOTE!$AJ$2:$AJ$779)</f>
        <v>#REF!</v>
      </c>
      <c r="AM328" s="1" t="e">
        <f>$AK$2-#REF!*_xlfn.STDEV.S(ONE_LAST_QUOTE!$AJ$2:$AJ$779)</f>
        <v>#REF!</v>
      </c>
      <c r="AN328" s="27">
        <f t="shared" si="137"/>
        <v>41.676923076917468</v>
      </c>
      <c r="AO328" s="24">
        <f t="shared" si="138"/>
        <v>26.440000000000055</v>
      </c>
      <c r="AP328" s="27">
        <f t="shared" si="139"/>
        <v>-3.8484704370181109</v>
      </c>
      <c r="AQ328" s="27" t="e">
        <f>$AP$2+#REF!*_xlfn.STDEV.S(ONE_LAST_QUOTE!$AO$2:$AO$779)</f>
        <v>#REF!</v>
      </c>
      <c r="AR328" s="27" t="e">
        <f>$AP$2-#REF!*_xlfn.STDEV.S(ONE_LAST_QUOTE!$AO$2:$AO$779)</f>
        <v>#REF!</v>
      </c>
      <c r="AT328" s="24"/>
    </row>
    <row r="329" spans="1:46" x14ac:dyDescent="0.3">
      <c r="A329" s="5">
        <v>44560</v>
      </c>
      <c r="B329" s="25">
        <v>720.7</v>
      </c>
      <c r="C329" s="25">
        <v>719.26</v>
      </c>
      <c r="D329" s="25">
        <v>0</v>
      </c>
      <c r="E329" s="25">
        <f t="shared" si="127"/>
        <v>719.26</v>
      </c>
      <c r="F329" s="25">
        <f t="shared" si="124"/>
        <v>1.4400000000000546</v>
      </c>
      <c r="G329" s="25">
        <v>1479</v>
      </c>
      <c r="H329" s="25">
        <v>1603</v>
      </c>
      <c r="I329" s="26">
        <v>1605.34</v>
      </c>
      <c r="J329" s="27">
        <f t="shared" si="121"/>
        <v>-2.3399999999999181</v>
      </c>
      <c r="K329" s="25">
        <v>18209</v>
      </c>
      <c r="L329" s="25">
        <v>18218.84</v>
      </c>
      <c r="M329" s="25">
        <v>1.3699999999999986</v>
      </c>
      <c r="N329" s="25">
        <f t="shared" si="122"/>
        <v>18217.47</v>
      </c>
      <c r="O329" s="25">
        <f t="shared" si="128"/>
        <v>-8.4700000000011642</v>
      </c>
      <c r="P329" s="27">
        <v>27.722000000000001</v>
      </c>
      <c r="Q329" s="25">
        <v>615</v>
      </c>
      <c r="R329" s="2">
        <f t="shared" si="140"/>
        <v>147.84413188840193</v>
      </c>
      <c r="S329" s="2">
        <f t="shared" si="129"/>
        <v>148.06472597170253</v>
      </c>
      <c r="T329" s="2">
        <f t="shared" si="130"/>
        <v>148.36681583477369</v>
      </c>
      <c r="U329" s="2">
        <f t="shared" si="141"/>
        <v>94.314972952743844</v>
      </c>
      <c r="V329" s="2">
        <f t="shared" si="142"/>
        <v>148.19277108433755</v>
      </c>
      <c r="W329" s="27">
        <f t="shared" si="143"/>
        <v>1.4920719576960728E-3</v>
      </c>
      <c r="X329" s="1">
        <f t="shared" si="131"/>
        <v>9.2598848424065728E-3</v>
      </c>
      <c r="Y329" s="1" t="e">
        <f>X329+#REF!*_xlfn.STDEV.S($W$2:$W$779)</f>
        <v>#REF!</v>
      </c>
      <c r="Z329" s="1" t="e">
        <f>X329-#REF!*_xlfn.STDEV.S($W$2:$W$779)</f>
        <v>#REF!</v>
      </c>
      <c r="AA329" s="2">
        <f t="shared" si="132"/>
        <v>22.059408330059682</v>
      </c>
      <c r="AB329" s="1">
        <f t="shared" si="133"/>
        <v>-4.6493832568414624E-4</v>
      </c>
      <c r="AC329" s="1">
        <f t="shared" si="125"/>
        <v>-1.4576351427111505E-3</v>
      </c>
      <c r="AD329" s="1">
        <f t="shared" si="123"/>
        <v>9.9269681702700415E-4</v>
      </c>
      <c r="AE329" s="1">
        <f t="shared" si="126"/>
        <v>1.54982524116244E-3</v>
      </c>
      <c r="AF329" s="1" t="e">
        <f>AE329+#REF!*_xlfn.STDEV.S($AD$2:$AD$779)</f>
        <v>#REF!</v>
      </c>
      <c r="AG329" s="1" t="e">
        <f>AE329-#REF!*_xlfn.STDEV.S($AD$2:$AD$779)</f>
        <v>#REF!</v>
      </c>
      <c r="AH329" s="24">
        <f t="shared" si="120"/>
        <v>-8.4700000000011642</v>
      </c>
      <c r="AI329" s="24">
        <f t="shared" si="134"/>
        <v>-2.3399999999999181</v>
      </c>
      <c r="AJ329" s="1">
        <f t="shared" si="135"/>
        <v>9.9269681702700415E-4</v>
      </c>
      <c r="AK329" s="1">
        <f t="shared" si="136"/>
        <v>1.54982524116244E-3</v>
      </c>
      <c r="AL329" s="1" t="e">
        <f>$AK$2+#REF!*_xlfn.STDEV.S(ONE_LAST_QUOTE!$AJ$2:$AJ$779)</f>
        <v>#REF!</v>
      </c>
      <c r="AM329" s="1" t="e">
        <f>$AK$2-#REF!*_xlfn.STDEV.S(ONE_LAST_QUOTE!$AJ$2:$AJ$779)</f>
        <v>#REF!</v>
      </c>
      <c r="AN329" s="27">
        <f t="shared" si="137"/>
        <v>3.6196581196587436</v>
      </c>
      <c r="AO329" s="24">
        <f t="shared" si="138"/>
        <v>-6.130000000001246</v>
      </c>
      <c r="AP329" s="27">
        <f t="shared" si="139"/>
        <v>-3.8484704370181109</v>
      </c>
      <c r="AQ329" s="27" t="e">
        <f>$AP$2+#REF!*_xlfn.STDEV.S(ONE_LAST_QUOTE!$AO$2:$AO$779)</f>
        <v>#REF!</v>
      </c>
      <c r="AR329" s="27" t="e">
        <f>$AP$2-#REF!*_xlfn.STDEV.S(ONE_LAST_QUOTE!$AO$2:$AO$779)</f>
        <v>#REF!</v>
      </c>
      <c r="AT329" s="24"/>
    </row>
    <row r="330" spans="1:46" x14ac:dyDescent="0.3">
      <c r="A330" s="5">
        <v>44564</v>
      </c>
      <c r="B330" s="25">
        <v>723.5</v>
      </c>
      <c r="C330" s="25">
        <v>723.82</v>
      </c>
      <c r="D330" s="25">
        <v>0.02</v>
      </c>
      <c r="E330" s="25">
        <f t="shared" si="127"/>
        <v>723.80000000000007</v>
      </c>
      <c r="F330" s="25">
        <f t="shared" si="124"/>
        <v>-0.30000000000006821</v>
      </c>
      <c r="G330" s="25">
        <v>1477</v>
      </c>
      <c r="H330" s="25">
        <v>1602.5</v>
      </c>
      <c r="I330" s="26">
        <v>1603.14</v>
      </c>
      <c r="J330" s="27">
        <f t="shared" si="121"/>
        <v>-0.64000000000010004</v>
      </c>
      <c r="K330" s="25">
        <v>18272</v>
      </c>
      <c r="L330" s="25">
        <v>18270.509999999998</v>
      </c>
      <c r="M330" s="25">
        <v>1.3699999999999986</v>
      </c>
      <c r="N330" s="25">
        <f t="shared" si="122"/>
        <v>18269.14</v>
      </c>
      <c r="O330" s="25">
        <f t="shared" si="128"/>
        <v>2.8600000000005821</v>
      </c>
      <c r="P330" s="27">
        <v>27.637</v>
      </c>
      <c r="Q330" s="25">
        <v>631</v>
      </c>
      <c r="R330" s="2">
        <f t="shared" si="140"/>
        <v>147.7980170624854</v>
      </c>
      <c r="S330" s="2">
        <f t="shared" si="129"/>
        <v>148.57700439095768</v>
      </c>
      <c r="T330" s="2">
        <f t="shared" si="130"/>
        <v>148.63997397048254</v>
      </c>
      <c r="U330" s="2">
        <f t="shared" si="141"/>
        <v>94.02578845303303</v>
      </c>
      <c r="V330" s="2">
        <f t="shared" si="142"/>
        <v>152.04819277108456</v>
      </c>
      <c r="W330" s="27">
        <f t="shared" si="143"/>
        <v>5.2706209728303755E-3</v>
      </c>
      <c r="X330" s="1">
        <f t="shared" si="131"/>
        <v>9.2598848424065728E-3</v>
      </c>
      <c r="Y330" s="1" t="e">
        <f>X330+#REF!*_xlfn.STDEV.S($W$2:$W$779)</f>
        <v>#REF!</v>
      </c>
      <c r="Z330" s="1" t="e">
        <f>X330-#REF!*_xlfn.STDEV.S($W$2:$W$779)</f>
        <v>#REF!</v>
      </c>
      <c r="AA330" s="2">
        <f t="shared" si="132"/>
        <v>77.898732847228302</v>
      </c>
      <c r="AB330" s="1">
        <f t="shared" si="133"/>
        <v>1.5654814621818991E-4</v>
      </c>
      <c r="AC330" s="1">
        <f t="shared" si="125"/>
        <v>-3.9921653754513019E-4</v>
      </c>
      <c r="AD330" s="1">
        <f t="shared" si="123"/>
        <v>5.5576468376332009E-4</v>
      </c>
      <c r="AE330" s="1">
        <f t="shared" si="126"/>
        <v>1.54982524116244E-3</v>
      </c>
      <c r="AF330" s="1" t="e">
        <f>AE330+#REF!*_xlfn.STDEV.S($AD$2:$AD$779)</f>
        <v>#REF!</v>
      </c>
      <c r="AG330" s="1" t="e">
        <f>AE330-#REF!*_xlfn.STDEV.S($AD$2:$AD$779)</f>
        <v>#REF!</v>
      </c>
      <c r="AH330" s="24">
        <f t="shared" si="120"/>
        <v>2.8600000000005821</v>
      </c>
      <c r="AI330" s="24">
        <f t="shared" si="134"/>
        <v>-0.64000000000010004</v>
      </c>
      <c r="AJ330" s="1">
        <f t="shared" si="135"/>
        <v>5.5576468376332009E-4</v>
      </c>
      <c r="AK330" s="1">
        <f t="shared" si="136"/>
        <v>1.54982524116244E-3</v>
      </c>
      <c r="AL330" s="1" t="e">
        <f>$AK$2+#REF!*_xlfn.STDEV.S(ONE_LAST_QUOTE!$AJ$2:$AJ$779)</f>
        <v>#REF!</v>
      </c>
      <c r="AM330" s="1" t="e">
        <f>$AK$2-#REF!*_xlfn.STDEV.S(ONE_LAST_QUOTE!$AJ$2:$AJ$779)</f>
        <v>#REF!</v>
      </c>
      <c r="AN330" s="27">
        <f t="shared" si="137"/>
        <v>-4.4687500000002114</v>
      </c>
      <c r="AO330" s="24">
        <f t="shared" si="138"/>
        <v>3.5000000000006821</v>
      </c>
      <c r="AP330" s="27">
        <f t="shared" si="139"/>
        <v>-3.8484704370181109</v>
      </c>
      <c r="AQ330" s="27" t="e">
        <f>$AP$2+#REF!*_xlfn.STDEV.S(ONE_LAST_QUOTE!$AO$2:$AO$779)</f>
        <v>#REF!</v>
      </c>
      <c r="AR330" s="27" t="e">
        <f>$AP$2-#REF!*_xlfn.STDEV.S(ONE_LAST_QUOTE!$AO$2:$AO$779)</f>
        <v>#REF!</v>
      </c>
      <c r="AT330" s="24"/>
    </row>
    <row r="331" spans="1:46" x14ac:dyDescent="0.3">
      <c r="A331" s="5">
        <v>44565</v>
      </c>
      <c r="B331" s="25">
        <v>736.6</v>
      </c>
      <c r="C331" s="25">
        <v>738.27</v>
      </c>
      <c r="D331" s="25">
        <v>0.02</v>
      </c>
      <c r="E331" s="25">
        <f t="shared" si="127"/>
        <v>738.25</v>
      </c>
      <c r="F331" s="25">
        <f t="shared" si="124"/>
        <v>-1.6499999999999773</v>
      </c>
      <c r="G331" s="25">
        <v>1495.5</v>
      </c>
      <c r="H331" s="25">
        <v>1620.25</v>
      </c>
      <c r="I331" s="26">
        <v>1623.37</v>
      </c>
      <c r="J331" s="27">
        <f t="shared" si="121"/>
        <v>-3.1199999999998909</v>
      </c>
      <c r="K331" s="25">
        <v>18514</v>
      </c>
      <c r="L331" s="25">
        <v>18526.349999999999</v>
      </c>
      <c r="M331" s="25">
        <v>1.3699999999999986</v>
      </c>
      <c r="N331" s="25">
        <f t="shared" si="122"/>
        <v>18524.98</v>
      </c>
      <c r="O331" s="25">
        <f t="shared" si="128"/>
        <v>-10.979999999999563</v>
      </c>
      <c r="P331" s="27">
        <v>27.53</v>
      </c>
      <c r="Q331" s="25">
        <v>656</v>
      </c>
      <c r="R331" s="2">
        <f t="shared" si="140"/>
        <v>149.4350933825223</v>
      </c>
      <c r="S331" s="2">
        <f t="shared" si="129"/>
        <v>150.54480403317592</v>
      </c>
      <c r="T331" s="2">
        <f t="shared" si="130"/>
        <v>151.26720308829223</v>
      </c>
      <c r="U331" s="2">
        <f t="shared" si="141"/>
        <v>93.661756200455883</v>
      </c>
      <c r="V331" s="2">
        <f t="shared" si="142"/>
        <v>158.07228915662674</v>
      </c>
      <c r="W331" s="27">
        <f t="shared" si="143"/>
        <v>7.4260377902866104E-3</v>
      </c>
      <c r="X331" s="1">
        <f t="shared" si="131"/>
        <v>9.2598848424065728E-3</v>
      </c>
      <c r="Y331" s="1" t="e">
        <f>X331+#REF!*_xlfn.STDEV.S($W$2:$W$779)</f>
        <v>#REF!</v>
      </c>
      <c r="Z331" s="1" t="e">
        <f>X331-#REF!*_xlfn.STDEV.S($W$2:$W$779)</f>
        <v>#REF!</v>
      </c>
      <c r="AA331" s="2">
        <f t="shared" si="132"/>
        <v>110.9710650653625</v>
      </c>
      <c r="AB331" s="1">
        <f t="shared" si="133"/>
        <v>-5.9271319051354247E-4</v>
      </c>
      <c r="AC331" s="1">
        <f t="shared" si="125"/>
        <v>-1.9219278414655261E-3</v>
      </c>
      <c r="AD331" s="1">
        <f t="shared" si="123"/>
        <v>1.3292146509519837E-3</v>
      </c>
      <c r="AE331" s="1">
        <f t="shared" si="126"/>
        <v>1.54982524116244E-3</v>
      </c>
      <c r="AF331" s="1" t="e">
        <f>AE331+#REF!*_xlfn.STDEV.S($AD$2:$AD$779)</f>
        <v>#REF!</v>
      </c>
      <c r="AG331" s="1" t="e">
        <f>AE331-#REF!*_xlfn.STDEV.S($AD$2:$AD$779)</f>
        <v>#REF!</v>
      </c>
      <c r="AH331" s="24">
        <f t="shared" si="120"/>
        <v>-10.979999999999563</v>
      </c>
      <c r="AI331" s="24">
        <f t="shared" si="134"/>
        <v>-3.1199999999998909</v>
      </c>
      <c r="AJ331" s="1">
        <f t="shared" si="135"/>
        <v>1.3292146509519837E-3</v>
      </c>
      <c r="AK331" s="1">
        <f t="shared" si="136"/>
        <v>1.54982524116244E-3</v>
      </c>
      <c r="AL331" s="1" t="e">
        <f>$AK$2+#REF!*_xlfn.STDEV.S(ONE_LAST_QUOTE!$AJ$2:$AJ$779)</f>
        <v>#REF!</v>
      </c>
      <c r="AM331" s="1" t="e">
        <f>$AK$2-#REF!*_xlfn.STDEV.S(ONE_LAST_QUOTE!$AJ$2:$AJ$779)</f>
        <v>#REF!</v>
      </c>
      <c r="AN331" s="27">
        <f t="shared" si="137"/>
        <v>3.5192307692307523</v>
      </c>
      <c r="AO331" s="24">
        <f t="shared" si="138"/>
        <v>-7.8599999999996726</v>
      </c>
      <c r="AP331" s="27">
        <f t="shared" si="139"/>
        <v>-3.8484704370181109</v>
      </c>
      <c r="AQ331" s="27" t="e">
        <f>$AP$2+#REF!*_xlfn.STDEV.S(ONE_LAST_QUOTE!$AO$2:$AO$779)</f>
        <v>#REF!</v>
      </c>
      <c r="AR331" s="27" t="e">
        <f>$AP$2-#REF!*_xlfn.STDEV.S(ONE_LAST_QUOTE!$AO$2:$AO$779)</f>
        <v>#REF!</v>
      </c>
      <c r="AT331" s="24"/>
    </row>
    <row r="332" spans="1:46" x14ac:dyDescent="0.3">
      <c r="A332" s="5">
        <v>44566</v>
      </c>
      <c r="B332" s="25">
        <v>736</v>
      </c>
      <c r="C332" s="25">
        <v>737.38</v>
      </c>
      <c r="D332" s="25">
        <v>0.02</v>
      </c>
      <c r="E332" s="25">
        <f t="shared" si="127"/>
        <v>737.36</v>
      </c>
      <c r="F332" s="25">
        <f t="shared" si="124"/>
        <v>-1.3600000000000136</v>
      </c>
      <c r="G332" s="25">
        <v>1497.25</v>
      </c>
      <c r="H332" s="25">
        <v>1622.5</v>
      </c>
      <c r="I332" s="26">
        <v>1626.47</v>
      </c>
      <c r="J332" s="27">
        <f t="shared" si="121"/>
        <v>-3.9700000000000273</v>
      </c>
      <c r="K332" s="25">
        <v>18480</v>
      </c>
      <c r="L332" s="25">
        <v>18499.96</v>
      </c>
      <c r="M332" s="25">
        <v>1.3699999999999986</v>
      </c>
      <c r="N332" s="25">
        <f t="shared" si="122"/>
        <v>18498.59</v>
      </c>
      <c r="O332" s="25">
        <f t="shared" si="128"/>
        <v>-18.590000000000146</v>
      </c>
      <c r="P332" s="27">
        <v>27.608000000000001</v>
      </c>
      <c r="Q332" s="25">
        <v>650</v>
      </c>
      <c r="R332" s="2">
        <f t="shared" si="140"/>
        <v>149.64261009914671</v>
      </c>
      <c r="S332" s="2">
        <f t="shared" si="129"/>
        <v>150.26833631484774</v>
      </c>
      <c r="T332" s="2">
        <f t="shared" si="130"/>
        <v>150.42217725823713</v>
      </c>
      <c r="U332" s="2">
        <f t="shared" si="141"/>
        <v>93.927125506072869</v>
      </c>
      <c r="V332" s="2">
        <f t="shared" si="142"/>
        <v>156.62650602409661</v>
      </c>
      <c r="W332" s="27">
        <f t="shared" si="143"/>
        <v>4.1814708744150053E-3</v>
      </c>
      <c r="X332" s="1">
        <f t="shared" si="131"/>
        <v>9.2598848424065728E-3</v>
      </c>
      <c r="Y332" s="1" t="e">
        <f>X332+#REF!*_xlfn.STDEV.S($W$2:$W$779)</f>
        <v>#REF!</v>
      </c>
      <c r="Z332" s="1" t="e">
        <f>X332-#REF!*_xlfn.STDEV.S($W$2:$W$779)</f>
        <v>#REF!</v>
      </c>
      <c r="AA332" s="2">
        <f t="shared" si="132"/>
        <v>62.572621570103593</v>
      </c>
      <c r="AB332" s="1">
        <f t="shared" si="133"/>
        <v>-1.0049414577002974E-3</v>
      </c>
      <c r="AC332" s="1">
        <f t="shared" si="125"/>
        <v>-2.4408688755402971E-3</v>
      </c>
      <c r="AD332" s="1">
        <f t="shared" si="123"/>
        <v>1.4359274178399996E-3</v>
      </c>
      <c r="AE332" s="1">
        <f t="shared" si="126"/>
        <v>1.54982524116244E-3</v>
      </c>
      <c r="AF332" s="1" t="e">
        <f>AE332+#REF!*_xlfn.STDEV.S($AD$2:$AD$779)</f>
        <v>#REF!</v>
      </c>
      <c r="AG332" s="1" t="e">
        <f>AE332-#REF!*_xlfn.STDEV.S($AD$2:$AD$779)</f>
        <v>#REF!</v>
      </c>
      <c r="AH332" s="24">
        <f t="shared" si="120"/>
        <v>-18.590000000000146</v>
      </c>
      <c r="AI332" s="24">
        <f t="shared" si="134"/>
        <v>-3.9700000000000273</v>
      </c>
      <c r="AJ332" s="1">
        <f t="shared" si="135"/>
        <v>1.4359274178399996E-3</v>
      </c>
      <c r="AK332" s="1">
        <f t="shared" si="136"/>
        <v>1.54982524116244E-3</v>
      </c>
      <c r="AL332" s="1" t="e">
        <f>$AK$2+#REF!*_xlfn.STDEV.S(ONE_LAST_QUOTE!$AJ$2:$AJ$779)</f>
        <v>#REF!</v>
      </c>
      <c r="AM332" s="1" t="e">
        <f>$AK$2-#REF!*_xlfn.STDEV.S(ONE_LAST_QUOTE!$AJ$2:$AJ$779)</f>
        <v>#REF!</v>
      </c>
      <c r="AN332" s="27">
        <f t="shared" si="137"/>
        <v>4.6826196473551684</v>
      </c>
      <c r="AO332" s="24">
        <f t="shared" si="138"/>
        <v>-14.620000000000118</v>
      </c>
      <c r="AP332" s="27">
        <f t="shared" si="139"/>
        <v>-3.8484704370181109</v>
      </c>
      <c r="AQ332" s="27" t="e">
        <f>$AP$2+#REF!*_xlfn.STDEV.S(ONE_LAST_QUOTE!$AO$2:$AO$779)</f>
        <v>#REF!</v>
      </c>
      <c r="AR332" s="27" t="e">
        <f>$AP$2-#REF!*_xlfn.STDEV.S(ONE_LAST_QUOTE!$AO$2:$AO$779)</f>
        <v>#REF!</v>
      </c>
      <c r="AT332" s="24"/>
    </row>
    <row r="333" spans="1:46" x14ac:dyDescent="0.3">
      <c r="A333" s="5">
        <v>44567</v>
      </c>
      <c r="B333" s="25">
        <v>728.5</v>
      </c>
      <c r="C333" s="25">
        <v>730.6</v>
      </c>
      <c r="D333" s="25">
        <v>0.02</v>
      </c>
      <c r="E333" s="25">
        <f t="shared" si="127"/>
        <v>730.58</v>
      </c>
      <c r="F333" s="25">
        <f t="shared" si="124"/>
        <v>-2.0800000000000409</v>
      </c>
      <c r="G333" s="25">
        <v>1484</v>
      </c>
      <c r="H333" s="25">
        <v>1609.25</v>
      </c>
      <c r="I333" s="26">
        <v>1612.81</v>
      </c>
      <c r="J333" s="27">
        <f t="shared" si="121"/>
        <v>-3.5599999999999454</v>
      </c>
      <c r="K333" s="25">
        <v>18337</v>
      </c>
      <c r="L333" s="25">
        <v>18367.919999999998</v>
      </c>
      <c r="M333" s="25">
        <v>1.3699999999999986</v>
      </c>
      <c r="N333" s="25">
        <f t="shared" si="122"/>
        <v>18366.55</v>
      </c>
      <c r="O333" s="25">
        <f t="shared" si="128"/>
        <v>-29.549999999999272</v>
      </c>
      <c r="P333" s="27">
        <v>27.663</v>
      </c>
      <c r="Q333" s="25">
        <v>644</v>
      </c>
      <c r="R333" s="2">
        <f t="shared" si="140"/>
        <v>148.42056721235861</v>
      </c>
      <c r="S333" s="2">
        <f t="shared" si="129"/>
        <v>149.10554561717333</v>
      </c>
      <c r="T333" s="2">
        <f t="shared" si="130"/>
        <v>148.7370693007698</v>
      </c>
      <c r="U333" s="2">
        <f t="shared" si="141"/>
        <v>94.114244888238687</v>
      </c>
      <c r="V333" s="2">
        <f t="shared" si="142"/>
        <v>155.18072289156649</v>
      </c>
      <c r="W333" s="27">
        <f t="shared" si="143"/>
        <v>4.6151178214719479E-3</v>
      </c>
      <c r="X333" s="1">
        <f t="shared" si="131"/>
        <v>9.2598848424065728E-3</v>
      </c>
      <c r="Y333" s="1" t="e">
        <f>X333+#REF!*_xlfn.STDEV.S($W$2:$W$779)</f>
        <v>#REF!</v>
      </c>
      <c r="Z333" s="1" t="e">
        <f>X333-#REF!*_xlfn.STDEV.S($W$2:$W$779)</f>
        <v>#REF!</v>
      </c>
      <c r="AA333" s="2">
        <f t="shared" si="132"/>
        <v>68.497840481472849</v>
      </c>
      <c r="AB333" s="1">
        <f t="shared" si="133"/>
        <v>-1.6089031418529487E-3</v>
      </c>
      <c r="AC333" s="1">
        <f t="shared" si="125"/>
        <v>-2.2073275835342945E-3</v>
      </c>
      <c r="AD333" s="1">
        <f t="shared" si="123"/>
        <v>5.9842444168134576E-4</v>
      </c>
      <c r="AE333" s="1">
        <f t="shared" si="126"/>
        <v>1.54982524116244E-3</v>
      </c>
      <c r="AF333" s="1" t="e">
        <f>AE333+#REF!*_xlfn.STDEV.S($AD$2:$AD$779)</f>
        <v>#REF!</v>
      </c>
      <c r="AG333" s="1" t="e">
        <f>AE333-#REF!*_xlfn.STDEV.S($AD$2:$AD$779)</f>
        <v>#REF!</v>
      </c>
      <c r="AH333" s="24">
        <f t="shared" si="120"/>
        <v>-29.549999999999272</v>
      </c>
      <c r="AI333" s="24">
        <f t="shared" si="134"/>
        <v>-3.5599999999999454</v>
      </c>
      <c r="AJ333" s="1">
        <f t="shared" si="135"/>
        <v>5.9842444168134576E-4</v>
      </c>
      <c r="AK333" s="1">
        <f t="shared" si="136"/>
        <v>1.54982524116244E-3</v>
      </c>
      <c r="AL333" s="1" t="e">
        <f>$AK$2+#REF!*_xlfn.STDEV.S(ONE_LAST_QUOTE!$AJ$2:$AJ$779)</f>
        <v>#REF!</v>
      </c>
      <c r="AM333" s="1" t="e">
        <f>$AK$2-#REF!*_xlfn.STDEV.S(ONE_LAST_QUOTE!$AJ$2:$AJ$779)</f>
        <v>#REF!</v>
      </c>
      <c r="AN333" s="27">
        <f t="shared" si="137"/>
        <v>8.3005617977527315</v>
      </c>
      <c r="AO333" s="24">
        <f t="shared" si="138"/>
        <v>-25.989999999999327</v>
      </c>
      <c r="AP333" s="27">
        <f t="shared" si="139"/>
        <v>-3.8484704370181109</v>
      </c>
      <c r="AQ333" s="27" t="e">
        <f>$AP$2+#REF!*_xlfn.STDEV.S(ONE_LAST_QUOTE!$AO$2:$AO$779)</f>
        <v>#REF!</v>
      </c>
      <c r="AR333" s="27" t="e">
        <f>$AP$2-#REF!*_xlfn.STDEV.S(ONE_LAST_QUOTE!$AO$2:$AO$779)</f>
        <v>#REF!</v>
      </c>
      <c r="AT333" s="24"/>
    </row>
    <row r="334" spans="1:46" x14ac:dyDescent="0.3">
      <c r="A334" s="5">
        <v>44568</v>
      </c>
      <c r="B334" s="25">
        <v>720</v>
      </c>
      <c r="C334" s="25">
        <v>722.17</v>
      </c>
      <c r="D334" s="25">
        <v>0.02</v>
      </c>
      <c r="E334" s="25">
        <f t="shared" si="127"/>
        <v>722.15</v>
      </c>
      <c r="F334" s="25">
        <f t="shared" si="124"/>
        <v>-2.1499999999999773</v>
      </c>
      <c r="G334" s="25">
        <v>1467.25</v>
      </c>
      <c r="H334" s="25">
        <v>1593</v>
      </c>
      <c r="I334" s="26">
        <v>1597.1</v>
      </c>
      <c r="J334" s="27">
        <f t="shared" si="121"/>
        <v>-4.0999999999999091</v>
      </c>
      <c r="K334" s="25">
        <v>18146</v>
      </c>
      <c r="L334" s="25">
        <v>18169.759999999998</v>
      </c>
      <c r="M334" s="25">
        <v>1.3699999999999986</v>
      </c>
      <c r="N334" s="25">
        <f t="shared" si="122"/>
        <v>18168.39</v>
      </c>
      <c r="O334" s="25">
        <f t="shared" si="128"/>
        <v>-22.389999999999418</v>
      </c>
      <c r="P334" s="27">
        <v>27.605</v>
      </c>
      <c r="Q334" s="25">
        <v>634</v>
      </c>
      <c r="R334" s="2">
        <f t="shared" si="140"/>
        <v>146.92183537007131</v>
      </c>
      <c r="S334" s="2">
        <f t="shared" si="129"/>
        <v>147.55244755244735</v>
      </c>
      <c r="T334" s="2">
        <f t="shared" si="130"/>
        <v>147.3658103560258</v>
      </c>
      <c r="U334" s="2">
        <f t="shared" si="141"/>
        <v>93.916918994318365</v>
      </c>
      <c r="V334" s="2">
        <f t="shared" si="142"/>
        <v>152.77108433734963</v>
      </c>
      <c r="W334" s="27">
        <f t="shared" si="143"/>
        <v>4.2921610718218428E-3</v>
      </c>
      <c r="X334" s="1">
        <f t="shared" si="131"/>
        <v>9.2598848424065728E-3</v>
      </c>
      <c r="Y334" s="1" t="e">
        <f>X334+#REF!*_xlfn.STDEV.S($W$2:$W$779)</f>
        <v>#REF!</v>
      </c>
      <c r="Z334" s="1" t="e">
        <f>X334-#REF!*_xlfn.STDEV.S($W$2:$W$779)</f>
        <v>#REF!</v>
      </c>
      <c r="AA334" s="2">
        <f t="shared" si="132"/>
        <v>63.061218237604066</v>
      </c>
      <c r="AB334" s="1">
        <f t="shared" si="133"/>
        <v>-1.2323601595958375E-3</v>
      </c>
      <c r="AC334" s="1">
        <f t="shared" si="125"/>
        <v>-2.5671529647485502E-3</v>
      </c>
      <c r="AD334" s="1">
        <f t="shared" si="123"/>
        <v>1.3347928051527127E-3</v>
      </c>
      <c r="AE334" s="1">
        <f t="shared" si="126"/>
        <v>1.54982524116244E-3</v>
      </c>
      <c r="AF334" s="1" t="e">
        <f>AE334+#REF!*_xlfn.STDEV.S($AD$2:$AD$779)</f>
        <v>#REF!</v>
      </c>
      <c r="AG334" s="1" t="e">
        <f>AE334-#REF!*_xlfn.STDEV.S($AD$2:$AD$779)</f>
        <v>#REF!</v>
      </c>
      <c r="AH334" s="24">
        <f t="shared" si="120"/>
        <v>-22.389999999999418</v>
      </c>
      <c r="AI334" s="24">
        <f t="shared" si="134"/>
        <v>-4.0999999999999091</v>
      </c>
      <c r="AJ334" s="1">
        <f t="shared" si="135"/>
        <v>1.3347928051527127E-3</v>
      </c>
      <c r="AK334" s="1">
        <f t="shared" si="136"/>
        <v>1.54982524116244E-3</v>
      </c>
      <c r="AL334" s="1" t="e">
        <f>$AK$2+#REF!*_xlfn.STDEV.S(ONE_LAST_QUOTE!$AJ$2:$AJ$779)</f>
        <v>#REF!</v>
      </c>
      <c r="AM334" s="1" t="e">
        <f>$AK$2-#REF!*_xlfn.STDEV.S(ONE_LAST_QUOTE!$AJ$2:$AJ$779)</f>
        <v>#REF!</v>
      </c>
      <c r="AN334" s="27">
        <f t="shared" si="137"/>
        <v>5.4609756097560771</v>
      </c>
      <c r="AO334" s="24">
        <f t="shared" si="138"/>
        <v>-18.289999999999509</v>
      </c>
      <c r="AP334" s="27">
        <f t="shared" si="139"/>
        <v>-3.8484704370181109</v>
      </c>
      <c r="AQ334" s="27" t="e">
        <f>$AP$2+#REF!*_xlfn.STDEV.S(ONE_LAST_QUOTE!$AO$2:$AO$779)</f>
        <v>#REF!</v>
      </c>
      <c r="AR334" s="27" t="e">
        <f>$AP$2-#REF!*_xlfn.STDEV.S(ONE_LAST_QUOTE!$AO$2:$AO$779)</f>
        <v>#REF!</v>
      </c>
      <c r="AT334" s="24"/>
    </row>
    <row r="335" spans="1:46" x14ac:dyDescent="0.3">
      <c r="A335" s="5">
        <v>44571</v>
      </c>
      <c r="B335" s="25">
        <v>727</v>
      </c>
      <c r="C335" s="25">
        <v>725.88</v>
      </c>
      <c r="D335" s="25">
        <v>0.02</v>
      </c>
      <c r="E335" s="25">
        <f t="shared" si="127"/>
        <v>725.86</v>
      </c>
      <c r="F335" s="25">
        <f t="shared" si="124"/>
        <v>1.1399999999999864</v>
      </c>
      <c r="G335" s="25">
        <v>1474.75</v>
      </c>
      <c r="H335" s="25">
        <v>1600.25</v>
      </c>
      <c r="I335" s="26">
        <v>1599.63</v>
      </c>
      <c r="J335" s="27">
        <f t="shared" si="121"/>
        <v>0.61999999999989086</v>
      </c>
      <c r="K335" s="25">
        <v>18260</v>
      </c>
      <c r="L335" s="25">
        <v>18239.38</v>
      </c>
      <c r="M335" s="25">
        <v>1.3699999999999986</v>
      </c>
      <c r="N335" s="25">
        <f t="shared" si="122"/>
        <v>18238.010000000002</v>
      </c>
      <c r="O335" s="25">
        <f t="shared" si="128"/>
        <v>21.989999999997963</v>
      </c>
      <c r="P335" s="27">
        <v>27.655999999999999</v>
      </c>
      <c r="Q335" s="25">
        <v>643</v>
      </c>
      <c r="R335" s="2">
        <f t="shared" si="140"/>
        <v>147.59050034586105</v>
      </c>
      <c r="S335" s="2">
        <f t="shared" si="129"/>
        <v>148.47942754919478</v>
      </c>
      <c r="T335" s="2">
        <f t="shared" si="130"/>
        <v>148.98698523698502</v>
      </c>
      <c r="U335" s="2">
        <f t="shared" si="141"/>
        <v>94.090429694144845</v>
      </c>
      <c r="V335" s="2">
        <f t="shared" si="142"/>
        <v>154.93975903614481</v>
      </c>
      <c r="W335" s="27">
        <f t="shared" si="143"/>
        <v>6.0229296685805345E-3</v>
      </c>
      <c r="X335" s="1">
        <f t="shared" si="131"/>
        <v>9.2598848424065728E-3</v>
      </c>
      <c r="Y335" s="1" t="e">
        <f>X335+#REF!*_xlfn.STDEV.S($W$2:$W$779)</f>
        <v>#REF!</v>
      </c>
      <c r="Z335" s="1" t="e">
        <f>X335-#REF!*_xlfn.STDEV.S($W$2:$W$779)</f>
        <v>#REF!</v>
      </c>
      <c r="AA335" s="2">
        <f t="shared" si="132"/>
        <v>88.892720333373632</v>
      </c>
      <c r="AB335" s="1">
        <f t="shared" si="133"/>
        <v>1.2057236507709975E-3</v>
      </c>
      <c r="AC335" s="1">
        <f t="shared" si="125"/>
        <v>3.8758963010189284E-4</v>
      </c>
      <c r="AD335" s="1">
        <f t="shared" si="123"/>
        <v>8.1813402066910476E-4</v>
      </c>
      <c r="AE335" s="1">
        <f t="shared" si="126"/>
        <v>1.54982524116244E-3</v>
      </c>
      <c r="AF335" s="1" t="e">
        <f>AE335+#REF!*_xlfn.STDEV.S($AD$2:$AD$779)</f>
        <v>#REF!</v>
      </c>
      <c r="AG335" s="1" t="e">
        <f>AE335-#REF!*_xlfn.STDEV.S($AD$2:$AD$779)</f>
        <v>#REF!</v>
      </c>
      <c r="AH335" s="24">
        <f t="shared" si="120"/>
        <v>21.989999999997963</v>
      </c>
      <c r="AI335" s="24">
        <f t="shared" si="134"/>
        <v>0.61999999999989086</v>
      </c>
      <c r="AJ335" s="1">
        <f t="shared" si="135"/>
        <v>8.1813402066910476E-4</v>
      </c>
      <c r="AK335" s="1">
        <f t="shared" si="136"/>
        <v>1.54982524116244E-3</v>
      </c>
      <c r="AL335" s="1" t="e">
        <f>$AK$2+#REF!*_xlfn.STDEV.S(ONE_LAST_QUOTE!$AJ$2:$AJ$779)</f>
        <v>#REF!</v>
      </c>
      <c r="AM335" s="1" t="e">
        <f>$AK$2-#REF!*_xlfn.STDEV.S(ONE_LAST_QUOTE!$AJ$2:$AJ$779)</f>
        <v>#REF!</v>
      </c>
      <c r="AN335" s="27">
        <f t="shared" si="137"/>
        <v>35.467741935486828</v>
      </c>
      <c r="AO335" s="24">
        <f t="shared" si="138"/>
        <v>21.369999999998072</v>
      </c>
      <c r="AP335" s="27">
        <f t="shared" si="139"/>
        <v>-3.8484704370181109</v>
      </c>
      <c r="AQ335" s="27" t="e">
        <f>$AP$2+#REF!*_xlfn.STDEV.S(ONE_LAST_QUOTE!$AO$2:$AO$779)</f>
        <v>#REF!</v>
      </c>
      <c r="AR335" s="27" t="e">
        <f>$AP$2-#REF!*_xlfn.STDEV.S(ONE_LAST_QUOTE!$AO$2:$AO$779)</f>
        <v>#REF!</v>
      </c>
      <c r="AT335" s="24"/>
    </row>
    <row r="336" spans="1:46" x14ac:dyDescent="0.3">
      <c r="A336" s="5">
        <v>44572</v>
      </c>
      <c r="B336" s="25">
        <v>730.3</v>
      </c>
      <c r="C336" s="25">
        <v>730.84</v>
      </c>
      <c r="D336" s="25">
        <v>0.02</v>
      </c>
      <c r="E336" s="25">
        <f t="shared" si="127"/>
        <v>730.82</v>
      </c>
      <c r="F336" s="25">
        <f t="shared" si="124"/>
        <v>-0.5200000000000955</v>
      </c>
      <c r="G336" s="25">
        <v>1477.25</v>
      </c>
      <c r="H336" s="25">
        <v>1603</v>
      </c>
      <c r="I336" s="26">
        <v>1605.95</v>
      </c>
      <c r="J336" s="27">
        <f t="shared" si="121"/>
        <v>-2.9500000000000455</v>
      </c>
      <c r="K336" s="25">
        <v>18279</v>
      </c>
      <c r="L336" s="25">
        <v>18288.21</v>
      </c>
      <c r="M336" s="25">
        <v>1.3699999999999986</v>
      </c>
      <c r="N336" s="25">
        <f t="shared" si="122"/>
        <v>18286.84</v>
      </c>
      <c r="O336" s="25">
        <f t="shared" si="128"/>
        <v>-7.8400000000001455</v>
      </c>
      <c r="P336" s="27">
        <v>27.664999999999999</v>
      </c>
      <c r="Q336" s="25">
        <v>651</v>
      </c>
      <c r="R336" s="2">
        <f t="shared" si="140"/>
        <v>147.84413188840199</v>
      </c>
      <c r="S336" s="2">
        <f t="shared" si="129"/>
        <v>148.63392421531935</v>
      </c>
      <c r="T336" s="2">
        <f t="shared" si="130"/>
        <v>149.15340569350337</v>
      </c>
      <c r="U336" s="2">
        <f t="shared" si="141"/>
        <v>94.121049229408328</v>
      </c>
      <c r="V336" s="2">
        <f t="shared" si="142"/>
        <v>156.86746987951832</v>
      </c>
      <c r="W336" s="27">
        <f t="shared" si="143"/>
        <v>5.3420607015606247E-3</v>
      </c>
      <c r="X336" s="1">
        <f t="shared" si="131"/>
        <v>9.2598848424065728E-3</v>
      </c>
      <c r="Y336" s="1" t="e">
        <f>X336+#REF!*_xlfn.STDEV.S($W$2:$W$779)</f>
        <v>#REF!</v>
      </c>
      <c r="Z336" s="1" t="e">
        <f>X336-#REF!*_xlfn.STDEV.S($W$2:$W$779)</f>
        <v>#REF!</v>
      </c>
      <c r="AA336" s="2">
        <f t="shared" si="132"/>
        <v>78.979232691736456</v>
      </c>
      <c r="AB336" s="1">
        <f t="shared" si="133"/>
        <v>-4.287236067029703E-4</v>
      </c>
      <c r="AC336" s="1">
        <f t="shared" si="125"/>
        <v>-1.8369189576263553E-3</v>
      </c>
      <c r="AD336" s="1">
        <f t="shared" si="123"/>
        <v>1.4081953509233851E-3</v>
      </c>
      <c r="AE336" s="1">
        <f t="shared" si="126"/>
        <v>1.54982524116244E-3</v>
      </c>
      <c r="AF336" s="1" t="e">
        <f>AE336+#REF!*_xlfn.STDEV.S($AD$2:$AD$779)</f>
        <v>#REF!</v>
      </c>
      <c r="AG336" s="1" t="e">
        <f>AE336-#REF!*_xlfn.STDEV.S($AD$2:$AD$779)</f>
        <v>#REF!</v>
      </c>
      <c r="AH336" s="24">
        <f t="shared" si="120"/>
        <v>-7.8400000000001455</v>
      </c>
      <c r="AI336" s="24">
        <f t="shared" si="134"/>
        <v>-2.9500000000000455</v>
      </c>
      <c r="AJ336" s="1">
        <f t="shared" si="135"/>
        <v>1.4081953509233851E-3</v>
      </c>
      <c r="AK336" s="1">
        <f t="shared" si="136"/>
        <v>1.54982524116244E-3</v>
      </c>
      <c r="AL336" s="1" t="e">
        <f>$AK$2+#REF!*_xlfn.STDEV.S(ONE_LAST_QUOTE!$AJ$2:$AJ$779)</f>
        <v>#REF!</v>
      </c>
      <c r="AM336" s="1" t="e">
        <f>$AK$2-#REF!*_xlfn.STDEV.S(ONE_LAST_QUOTE!$AJ$2:$AJ$779)</f>
        <v>#REF!</v>
      </c>
      <c r="AN336" s="27">
        <f t="shared" si="137"/>
        <v>2.6576271186440761</v>
      </c>
      <c r="AO336" s="24">
        <f t="shared" si="138"/>
        <v>-4.8900000000001</v>
      </c>
      <c r="AP336" s="27">
        <f t="shared" si="139"/>
        <v>-3.8484704370181109</v>
      </c>
      <c r="AQ336" s="27" t="e">
        <f>$AP$2+#REF!*_xlfn.STDEV.S(ONE_LAST_QUOTE!$AO$2:$AO$779)</f>
        <v>#REF!</v>
      </c>
      <c r="AR336" s="27" t="e">
        <f>$AP$2-#REF!*_xlfn.STDEV.S(ONE_LAST_QUOTE!$AO$2:$AO$779)</f>
        <v>#REF!</v>
      </c>
      <c r="AT336" s="24"/>
    </row>
    <row r="337" spans="1:46" x14ac:dyDescent="0.3">
      <c r="A337" s="5">
        <v>44573</v>
      </c>
      <c r="B337" s="25">
        <v>736.2</v>
      </c>
      <c r="C337" s="25">
        <v>736.14</v>
      </c>
      <c r="D337" s="25">
        <v>0</v>
      </c>
      <c r="E337" s="25">
        <f t="shared" si="127"/>
        <v>736.14</v>
      </c>
      <c r="F337" s="25">
        <f t="shared" si="124"/>
        <v>6.0000000000059117E-2</v>
      </c>
      <c r="G337" s="25">
        <v>1485.5</v>
      </c>
      <c r="H337" s="25">
        <v>1610.75</v>
      </c>
      <c r="I337" s="26">
        <v>1613.11</v>
      </c>
      <c r="J337" s="27">
        <f t="shared" si="121"/>
        <v>-2.3599999999999</v>
      </c>
      <c r="K337" s="25">
        <v>18376</v>
      </c>
      <c r="L337" s="25">
        <v>18375.400000000001</v>
      </c>
      <c r="M337" s="25">
        <v>1.3699999999999986</v>
      </c>
      <c r="N337" s="25">
        <f t="shared" si="122"/>
        <v>18374.030000000002</v>
      </c>
      <c r="O337" s="25">
        <f t="shared" si="128"/>
        <v>1.9699999999975262</v>
      </c>
      <c r="P337" s="27">
        <v>27.646999999999998</v>
      </c>
      <c r="Q337" s="25">
        <v>660</v>
      </c>
      <c r="R337" s="2">
        <f t="shared" si="140"/>
        <v>148.55891169010823</v>
      </c>
      <c r="S337" s="2">
        <f t="shared" si="129"/>
        <v>149.42267035290271</v>
      </c>
      <c r="T337" s="2">
        <f t="shared" si="130"/>
        <v>149.83471861881162</v>
      </c>
      <c r="U337" s="2">
        <f t="shared" si="141"/>
        <v>94.059810158881334</v>
      </c>
      <c r="V337" s="2">
        <f t="shared" si="142"/>
        <v>159.03614457831353</v>
      </c>
      <c r="W337" s="27">
        <f t="shared" si="143"/>
        <v>5.8142500706808153E-3</v>
      </c>
      <c r="X337" s="1">
        <f t="shared" si="131"/>
        <v>9.2598848424065728E-3</v>
      </c>
      <c r="Y337" s="1" t="e">
        <f>X337+#REF!*_xlfn.STDEV.S($W$2:$W$779)</f>
        <v>#REF!</v>
      </c>
      <c r="Z337" s="1" t="e">
        <f>X337-#REF!*_xlfn.STDEV.S($W$2:$W$779)</f>
        <v>#REF!</v>
      </c>
      <c r="AA337" s="2">
        <f t="shared" si="132"/>
        <v>86.375866279448132</v>
      </c>
      <c r="AB337" s="1">
        <f t="shared" si="133"/>
        <v>1.0721654422015889E-4</v>
      </c>
      <c r="AC337" s="1">
        <f t="shared" si="125"/>
        <v>-1.4630124418048987E-3</v>
      </c>
      <c r="AD337" s="1">
        <f t="shared" si="123"/>
        <v>1.5702289860250575E-3</v>
      </c>
      <c r="AE337" s="1">
        <f t="shared" si="126"/>
        <v>1.54982524116244E-3</v>
      </c>
      <c r="AF337" s="1" t="e">
        <f>AE337+#REF!*_xlfn.STDEV.S($AD$2:$AD$779)</f>
        <v>#REF!</v>
      </c>
      <c r="AG337" s="1" t="e">
        <f>AE337-#REF!*_xlfn.STDEV.S($AD$2:$AD$779)</f>
        <v>#REF!</v>
      </c>
      <c r="AH337" s="24">
        <f t="shared" si="120"/>
        <v>1.9699999999975262</v>
      </c>
      <c r="AI337" s="24">
        <f t="shared" si="134"/>
        <v>-2.3599999999999</v>
      </c>
      <c r="AJ337" s="1">
        <f t="shared" si="135"/>
        <v>1.5702289860250575E-3</v>
      </c>
      <c r="AK337" s="1">
        <f t="shared" si="136"/>
        <v>1.54982524116244E-3</v>
      </c>
      <c r="AL337" s="1" t="e">
        <f>$AK$2+#REF!*_xlfn.STDEV.S(ONE_LAST_QUOTE!$AJ$2:$AJ$779)</f>
        <v>#REF!</v>
      </c>
      <c r="AM337" s="1" t="e">
        <f>$AK$2-#REF!*_xlfn.STDEV.S(ONE_LAST_QUOTE!$AJ$2:$AJ$779)</f>
        <v>#REF!</v>
      </c>
      <c r="AN337" s="27">
        <f t="shared" si="137"/>
        <v>-0.83474576271085155</v>
      </c>
      <c r="AO337" s="24">
        <f t="shared" si="138"/>
        <v>4.3299999999974261</v>
      </c>
      <c r="AP337" s="27">
        <f t="shared" si="139"/>
        <v>-3.8484704370181109</v>
      </c>
      <c r="AQ337" s="27" t="e">
        <f>$AP$2+#REF!*_xlfn.STDEV.S(ONE_LAST_QUOTE!$AO$2:$AO$779)</f>
        <v>#REF!</v>
      </c>
      <c r="AR337" s="27" t="e">
        <f>$AP$2-#REF!*_xlfn.STDEV.S(ONE_LAST_QUOTE!$AO$2:$AO$779)</f>
        <v>#REF!</v>
      </c>
      <c r="AT337" s="24"/>
    </row>
    <row r="338" spans="1:46" x14ac:dyDescent="0.3">
      <c r="A338" s="5">
        <v>44574</v>
      </c>
      <c r="B338" s="25">
        <v>740</v>
      </c>
      <c r="C338" s="25">
        <v>739.37</v>
      </c>
      <c r="D338" s="25">
        <v>0</v>
      </c>
      <c r="E338" s="25">
        <f t="shared" si="127"/>
        <v>739.37</v>
      </c>
      <c r="F338" s="25">
        <f t="shared" si="124"/>
        <v>0.62999999999999545</v>
      </c>
      <c r="G338" s="25">
        <v>1493.5</v>
      </c>
      <c r="H338" s="25">
        <v>1618.75</v>
      </c>
      <c r="I338" s="26">
        <v>1621.42</v>
      </c>
      <c r="J338" s="27">
        <f t="shared" si="121"/>
        <v>-2.6700000000000728</v>
      </c>
      <c r="K338" s="25">
        <v>18425</v>
      </c>
      <c r="L338" s="25">
        <v>18436.93</v>
      </c>
      <c r="M338" s="25">
        <v>0</v>
      </c>
      <c r="N338" s="25">
        <f t="shared" si="122"/>
        <v>18436.93</v>
      </c>
      <c r="O338" s="25">
        <f t="shared" si="128"/>
        <v>-11.930000000000291</v>
      </c>
      <c r="P338" s="27">
        <v>27.635000000000002</v>
      </c>
      <c r="Q338" s="25">
        <v>661</v>
      </c>
      <c r="R338" s="2">
        <f t="shared" si="140"/>
        <v>149.29674890477273</v>
      </c>
      <c r="S338" s="2">
        <f t="shared" si="129"/>
        <v>149.8211091234345</v>
      </c>
      <c r="T338" s="2">
        <f t="shared" si="130"/>
        <v>150.1939365133768</v>
      </c>
      <c r="U338" s="2">
        <f t="shared" si="141"/>
        <v>94.018984111863347</v>
      </c>
      <c r="V338" s="2">
        <f t="shared" si="142"/>
        <v>159.27710843373521</v>
      </c>
      <c r="W338" s="27">
        <f t="shared" si="143"/>
        <v>3.5122011866195457E-3</v>
      </c>
      <c r="X338" s="1">
        <f t="shared" si="131"/>
        <v>9.2598848424065728E-3</v>
      </c>
      <c r="Y338" s="1" t="e">
        <f>X338+#REF!*_xlfn.STDEV.S($W$2:$W$779)</f>
        <v>#REF!</v>
      </c>
      <c r="Z338" s="1" t="e">
        <f>X338-#REF!*_xlfn.STDEV.S($W$2:$W$779)</f>
        <v>#REF!</v>
      </c>
      <c r="AA338" s="2">
        <f t="shared" si="132"/>
        <v>52.43602186617693</v>
      </c>
      <c r="AB338" s="1">
        <f t="shared" si="133"/>
        <v>-6.4707085181753634E-4</v>
      </c>
      <c r="AC338" s="1">
        <f t="shared" si="125"/>
        <v>-1.6467047402894208E-3</v>
      </c>
      <c r="AD338" s="1">
        <f t="shared" si="123"/>
        <v>9.9963388847188438E-4</v>
      </c>
      <c r="AE338" s="1">
        <f t="shared" si="126"/>
        <v>1.54982524116244E-3</v>
      </c>
      <c r="AF338" s="1" t="e">
        <f>AE338+#REF!*_xlfn.STDEV.S($AD$2:$AD$779)</f>
        <v>#REF!</v>
      </c>
      <c r="AG338" s="1" t="e">
        <f>AE338-#REF!*_xlfn.STDEV.S($AD$2:$AD$779)</f>
        <v>#REF!</v>
      </c>
      <c r="AH338" s="24">
        <f t="shared" si="120"/>
        <v>-11.930000000000291</v>
      </c>
      <c r="AI338" s="24">
        <f t="shared" si="134"/>
        <v>-2.6700000000000728</v>
      </c>
      <c r="AJ338" s="1">
        <f t="shared" si="135"/>
        <v>9.9963388847188438E-4</v>
      </c>
      <c r="AK338" s="1">
        <f t="shared" si="136"/>
        <v>1.54982524116244E-3</v>
      </c>
      <c r="AL338" s="1" t="e">
        <f>$AK$2+#REF!*_xlfn.STDEV.S(ONE_LAST_QUOTE!$AJ$2:$AJ$779)</f>
        <v>#REF!</v>
      </c>
      <c r="AM338" s="1" t="e">
        <f>$AK$2-#REF!*_xlfn.STDEV.S(ONE_LAST_QUOTE!$AJ$2:$AJ$779)</f>
        <v>#REF!</v>
      </c>
      <c r="AN338" s="27">
        <f t="shared" si="137"/>
        <v>4.4681647940074782</v>
      </c>
      <c r="AO338" s="24">
        <f t="shared" si="138"/>
        <v>-9.2600000000002183</v>
      </c>
      <c r="AP338" s="27">
        <f t="shared" si="139"/>
        <v>-3.8484704370181109</v>
      </c>
      <c r="AQ338" s="27" t="e">
        <f>$AP$2+#REF!*_xlfn.STDEV.S(ONE_LAST_QUOTE!$AO$2:$AO$779)</f>
        <v>#REF!</v>
      </c>
      <c r="AR338" s="27" t="e">
        <f>$AP$2-#REF!*_xlfn.STDEV.S(ONE_LAST_QUOTE!$AO$2:$AO$779)</f>
        <v>#REF!</v>
      </c>
      <c r="AT338" s="24"/>
    </row>
    <row r="339" spans="1:46" x14ac:dyDescent="0.3">
      <c r="A339" s="5">
        <v>44575</v>
      </c>
      <c r="B339" s="25">
        <v>738.4</v>
      </c>
      <c r="C339" s="25">
        <v>740.11</v>
      </c>
      <c r="D339" s="25">
        <v>0</v>
      </c>
      <c r="E339" s="25">
        <f t="shared" si="127"/>
        <v>740.11</v>
      </c>
      <c r="F339" s="25">
        <f t="shared" si="124"/>
        <v>-1.7100000000000364</v>
      </c>
      <c r="G339" s="25">
        <v>1481.75</v>
      </c>
      <c r="H339" s="25">
        <v>1606.75</v>
      </c>
      <c r="I339" s="26">
        <v>1611.93</v>
      </c>
      <c r="J339" s="27">
        <f t="shared" si="121"/>
        <v>-5.1800000000000637</v>
      </c>
      <c r="K339" s="25">
        <v>18360</v>
      </c>
      <c r="L339" s="25">
        <v>18403.330000000002</v>
      </c>
      <c r="M339" s="25">
        <v>0</v>
      </c>
      <c r="N339" s="25">
        <f t="shared" si="122"/>
        <v>18403.330000000002</v>
      </c>
      <c r="O339" s="25">
        <f t="shared" si="128"/>
        <v>-43.330000000001746</v>
      </c>
      <c r="P339" s="27">
        <v>27.54</v>
      </c>
      <c r="Q339" s="25">
        <v>672</v>
      </c>
      <c r="R339" s="2">
        <f t="shared" si="140"/>
        <v>148.18999308277597</v>
      </c>
      <c r="S339" s="2">
        <f t="shared" si="129"/>
        <v>149.29256789721885</v>
      </c>
      <c r="T339" s="2">
        <f t="shared" si="130"/>
        <v>149.49717159019465</v>
      </c>
      <c r="U339" s="2">
        <f t="shared" si="141"/>
        <v>93.695777906304187</v>
      </c>
      <c r="V339" s="2">
        <f t="shared" si="142"/>
        <v>161.92771084337375</v>
      </c>
      <c r="W339" s="27">
        <f t="shared" si="143"/>
        <v>7.4402784662186416E-3</v>
      </c>
      <c r="X339" s="1">
        <f t="shared" si="131"/>
        <v>9.2598848424065728E-3</v>
      </c>
      <c r="Y339" s="1" t="e">
        <f>X339+#REF!*_xlfn.STDEV.S($W$2:$W$779)</f>
        <v>#REF!</v>
      </c>
      <c r="Z339" s="1" t="e">
        <f>X339-#REF!*_xlfn.STDEV.S($W$2:$W$779)</f>
        <v>#REF!</v>
      </c>
      <c r="AA339" s="2">
        <f t="shared" si="132"/>
        <v>110.25748144428746</v>
      </c>
      <c r="AB339" s="1">
        <f t="shared" si="133"/>
        <v>-2.3544651973312299E-3</v>
      </c>
      <c r="AC339" s="1">
        <f t="shared" si="125"/>
        <v>-3.213539049462485E-3</v>
      </c>
      <c r="AD339" s="1">
        <f t="shared" si="123"/>
        <v>8.5907385213125501E-4</v>
      </c>
      <c r="AE339" s="1">
        <f t="shared" si="126"/>
        <v>1.54982524116244E-3</v>
      </c>
      <c r="AF339" s="1" t="e">
        <f>AE339+#REF!*_xlfn.STDEV.S($AD$2:$AD$779)</f>
        <v>#REF!</v>
      </c>
      <c r="AG339" s="1" t="e">
        <f>AE339-#REF!*_xlfn.STDEV.S($AD$2:$AD$779)</f>
        <v>#REF!</v>
      </c>
      <c r="AH339" s="24">
        <f t="shared" si="120"/>
        <v>-43.330000000001746</v>
      </c>
      <c r="AI339" s="24">
        <f t="shared" si="134"/>
        <v>-5.1800000000000637</v>
      </c>
      <c r="AJ339" s="1">
        <f t="shared" si="135"/>
        <v>8.5907385213125501E-4</v>
      </c>
      <c r="AK339" s="1">
        <f t="shared" si="136"/>
        <v>1.54982524116244E-3</v>
      </c>
      <c r="AL339" s="1" t="e">
        <f>$AK$2+#REF!*_xlfn.STDEV.S(ONE_LAST_QUOTE!$AJ$2:$AJ$779)</f>
        <v>#REF!</v>
      </c>
      <c r="AM339" s="1" t="e">
        <f>$AK$2-#REF!*_xlfn.STDEV.S(ONE_LAST_QUOTE!$AJ$2:$AJ$779)</f>
        <v>#REF!</v>
      </c>
      <c r="AN339" s="27">
        <f t="shared" si="137"/>
        <v>8.3648648648650994</v>
      </c>
      <c r="AO339" s="24">
        <f t="shared" si="138"/>
        <v>-38.150000000001683</v>
      </c>
      <c r="AP339" s="27">
        <f t="shared" si="139"/>
        <v>-3.8484704370181109</v>
      </c>
      <c r="AQ339" s="27" t="e">
        <f>$AP$2+#REF!*_xlfn.STDEV.S(ONE_LAST_QUOTE!$AO$2:$AO$779)</f>
        <v>#REF!</v>
      </c>
      <c r="AR339" s="27" t="e">
        <f>$AP$2-#REF!*_xlfn.STDEV.S(ONE_LAST_QUOTE!$AO$2:$AO$779)</f>
        <v>#REF!</v>
      </c>
      <c r="AT339" s="24"/>
    </row>
    <row r="340" spans="1:46" x14ac:dyDescent="0.3">
      <c r="A340" s="5">
        <v>44578</v>
      </c>
      <c r="B340" s="25">
        <v>744.1</v>
      </c>
      <c r="C340" s="25">
        <v>746.32</v>
      </c>
      <c r="D340" s="25">
        <v>0</v>
      </c>
      <c r="E340" s="25">
        <f t="shared" si="127"/>
        <v>746.32</v>
      </c>
      <c r="F340" s="25">
        <f t="shared" si="124"/>
        <v>-2.2200000000000273</v>
      </c>
      <c r="G340" s="25">
        <v>1492.25</v>
      </c>
      <c r="H340" s="25">
        <v>1617.75</v>
      </c>
      <c r="I340" s="26">
        <v>1620.21</v>
      </c>
      <c r="J340" s="27">
        <f t="shared" si="121"/>
        <v>-2.4600000000000364</v>
      </c>
      <c r="K340" s="25">
        <v>18508</v>
      </c>
      <c r="L340" s="25">
        <v>18525.439999999999</v>
      </c>
      <c r="M340" s="25">
        <v>0</v>
      </c>
      <c r="N340" s="25">
        <f t="shared" si="122"/>
        <v>18525.439999999999</v>
      </c>
      <c r="O340" s="25">
        <f t="shared" si="128"/>
        <v>-17.43999999999869</v>
      </c>
      <c r="P340" s="27">
        <v>27.507999999999999</v>
      </c>
      <c r="Q340" s="25">
        <v>683</v>
      </c>
      <c r="R340" s="2">
        <f t="shared" si="140"/>
        <v>149.20451925293966</v>
      </c>
      <c r="S340" s="2">
        <f t="shared" si="129"/>
        <v>150.49601561229446</v>
      </c>
      <c r="T340" s="2">
        <f t="shared" si="130"/>
        <v>150.44501594301266</v>
      </c>
      <c r="U340" s="2">
        <f t="shared" si="141"/>
        <v>93.586908447589536</v>
      </c>
      <c r="V340" s="2">
        <f t="shared" si="142"/>
        <v>164.57831325301231</v>
      </c>
      <c r="W340" s="27">
        <f t="shared" si="143"/>
        <v>8.6558796330116206E-3</v>
      </c>
      <c r="X340" s="1">
        <f t="shared" si="131"/>
        <v>9.2598848424065728E-3</v>
      </c>
      <c r="Y340" s="1" t="e">
        <f>X340+#REF!*_xlfn.STDEV.S($W$2:$W$779)</f>
        <v>#REF!</v>
      </c>
      <c r="Z340" s="1" t="e">
        <f>X340-#REF!*_xlfn.STDEV.S($W$2:$W$779)</f>
        <v>#REF!</v>
      </c>
      <c r="AA340" s="2">
        <f t="shared" si="132"/>
        <v>129.14963593547952</v>
      </c>
      <c r="AB340" s="1">
        <f t="shared" si="133"/>
        <v>-9.4140813929378692E-4</v>
      </c>
      <c r="AC340" s="1">
        <f t="shared" si="125"/>
        <v>-1.5183216990390359E-3</v>
      </c>
      <c r="AD340" s="1">
        <f t="shared" si="123"/>
        <v>5.7691355974524893E-4</v>
      </c>
      <c r="AE340" s="1">
        <f t="shared" si="126"/>
        <v>1.54982524116244E-3</v>
      </c>
      <c r="AF340" s="1" t="e">
        <f>AE340+#REF!*_xlfn.STDEV.S($AD$2:$AD$779)</f>
        <v>#REF!</v>
      </c>
      <c r="AG340" s="1" t="e">
        <f>AE340-#REF!*_xlfn.STDEV.S($AD$2:$AD$779)</f>
        <v>#REF!</v>
      </c>
      <c r="AH340" s="24">
        <f t="shared" si="120"/>
        <v>-17.43999999999869</v>
      </c>
      <c r="AI340" s="24">
        <f t="shared" si="134"/>
        <v>-2.4600000000000364</v>
      </c>
      <c r="AJ340" s="1">
        <f t="shared" si="135"/>
        <v>5.7691355974524893E-4</v>
      </c>
      <c r="AK340" s="1">
        <f t="shared" si="136"/>
        <v>1.54982524116244E-3</v>
      </c>
      <c r="AL340" s="1" t="e">
        <f>$AK$2+#REF!*_xlfn.STDEV.S(ONE_LAST_QUOTE!$AJ$2:$AJ$779)</f>
        <v>#REF!</v>
      </c>
      <c r="AM340" s="1" t="e">
        <f>$AK$2-#REF!*_xlfn.STDEV.S(ONE_LAST_QUOTE!$AJ$2:$AJ$779)</f>
        <v>#REF!</v>
      </c>
      <c r="AN340" s="27">
        <f t="shared" si="137"/>
        <v>7.0894308943083058</v>
      </c>
      <c r="AO340" s="24">
        <f t="shared" si="138"/>
        <v>-14.979999999998654</v>
      </c>
      <c r="AP340" s="27">
        <f t="shared" si="139"/>
        <v>-3.8484704370181109</v>
      </c>
      <c r="AQ340" s="27" t="e">
        <f>$AP$2+#REF!*_xlfn.STDEV.S(ONE_LAST_QUOTE!$AO$2:$AO$779)</f>
        <v>#REF!</v>
      </c>
      <c r="AR340" s="27" t="e">
        <f>$AP$2-#REF!*_xlfn.STDEV.S(ONE_LAST_QUOTE!$AO$2:$AO$779)</f>
        <v>#REF!</v>
      </c>
      <c r="AT340" s="24"/>
    </row>
    <row r="341" spans="1:46" x14ac:dyDescent="0.3">
      <c r="A341" s="5">
        <v>44579</v>
      </c>
      <c r="B341" s="25">
        <v>736.4</v>
      </c>
      <c r="C341" s="25">
        <v>736.71</v>
      </c>
      <c r="D341" s="25">
        <v>0</v>
      </c>
      <c r="E341" s="25">
        <f t="shared" si="127"/>
        <v>736.71</v>
      </c>
      <c r="F341" s="25">
        <f t="shared" si="124"/>
        <v>-0.31000000000005912</v>
      </c>
      <c r="G341" s="25">
        <v>1481.75</v>
      </c>
      <c r="H341" s="25">
        <v>1607.25</v>
      </c>
      <c r="I341" s="26">
        <v>1611.47</v>
      </c>
      <c r="J341" s="27">
        <f t="shared" si="121"/>
        <v>-4.2200000000000273</v>
      </c>
      <c r="K341" s="25">
        <v>18350</v>
      </c>
      <c r="L341" s="25">
        <v>18378.64</v>
      </c>
      <c r="M341" s="25">
        <v>0</v>
      </c>
      <c r="N341" s="25">
        <f t="shared" si="122"/>
        <v>18378.64</v>
      </c>
      <c r="O341" s="25">
        <f t="shared" si="128"/>
        <v>-28.639999999999418</v>
      </c>
      <c r="P341" s="27">
        <v>27.54</v>
      </c>
      <c r="Q341" s="25">
        <v>662</v>
      </c>
      <c r="R341" s="2">
        <f t="shared" si="140"/>
        <v>148.23610790869247</v>
      </c>
      <c r="S341" s="2">
        <f t="shared" si="129"/>
        <v>149.21125386241644</v>
      </c>
      <c r="T341" s="2">
        <f t="shared" si="130"/>
        <v>148.93867208291041</v>
      </c>
      <c r="U341" s="2">
        <f t="shared" si="141"/>
        <v>93.695777906304201</v>
      </c>
      <c r="V341" s="2">
        <f t="shared" si="142"/>
        <v>159.51807228915689</v>
      </c>
      <c r="W341" s="27">
        <f t="shared" si="143"/>
        <v>6.5783294467272047E-3</v>
      </c>
      <c r="X341" s="1">
        <f t="shared" si="131"/>
        <v>9.2598848424065728E-3</v>
      </c>
      <c r="Y341" s="1" t="e">
        <f>X341+#REF!*_xlfn.STDEV.S($W$2:$W$779)</f>
        <v>#REF!</v>
      </c>
      <c r="Z341" s="1" t="e">
        <f>X341-#REF!*_xlfn.STDEV.S($W$2:$W$779)</f>
        <v>#REF!</v>
      </c>
      <c r="AA341" s="2">
        <f t="shared" si="132"/>
        <v>97.514595372396684</v>
      </c>
      <c r="AB341" s="1">
        <f t="shared" si="133"/>
        <v>-1.558330757879768E-3</v>
      </c>
      <c r="AC341" s="1">
        <f t="shared" si="125"/>
        <v>-2.6187270008129391E-3</v>
      </c>
      <c r="AD341" s="1">
        <f t="shared" si="123"/>
        <v>1.0603962429331711E-3</v>
      </c>
      <c r="AE341" s="1">
        <f t="shared" si="126"/>
        <v>1.54982524116244E-3</v>
      </c>
      <c r="AF341" s="1" t="e">
        <f>AE341+#REF!*_xlfn.STDEV.S($AD$2:$AD$779)</f>
        <v>#REF!</v>
      </c>
      <c r="AG341" s="1" t="e">
        <f>AE341-#REF!*_xlfn.STDEV.S($AD$2:$AD$779)</f>
        <v>#REF!</v>
      </c>
      <c r="AH341" s="24">
        <f t="shared" si="120"/>
        <v>-28.639999999999418</v>
      </c>
      <c r="AI341" s="24">
        <f t="shared" si="134"/>
        <v>-4.2200000000000273</v>
      </c>
      <c r="AJ341" s="1">
        <f t="shared" si="135"/>
        <v>1.0603962429331711E-3</v>
      </c>
      <c r="AK341" s="1">
        <f t="shared" si="136"/>
        <v>1.54982524116244E-3</v>
      </c>
      <c r="AL341" s="1" t="e">
        <f>$AK$2+#REF!*_xlfn.STDEV.S(ONE_LAST_QUOTE!$AJ$2:$AJ$779)</f>
        <v>#REF!</v>
      </c>
      <c r="AM341" s="1" t="e">
        <f>$AK$2-#REF!*_xlfn.STDEV.S(ONE_LAST_QUOTE!$AJ$2:$AJ$779)</f>
        <v>#REF!</v>
      </c>
      <c r="AN341" s="27">
        <f t="shared" si="137"/>
        <v>6.786729857819723</v>
      </c>
      <c r="AO341" s="24">
        <f t="shared" si="138"/>
        <v>-24.419999999999391</v>
      </c>
      <c r="AP341" s="27">
        <f t="shared" si="139"/>
        <v>-3.8484704370181109</v>
      </c>
      <c r="AQ341" s="27" t="e">
        <f>$AP$2+#REF!*_xlfn.STDEV.S(ONE_LAST_QUOTE!$AO$2:$AO$779)</f>
        <v>#REF!</v>
      </c>
      <c r="AR341" s="27" t="e">
        <f>$AP$2-#REF!*_xlfn.STDEV.S(ONE_LAST_QUOTE!$AO$2:$AO$779)</f>
        <v>#REF!</v>
      </c>
      <c r="AT341" s="24"/>
    </row>
    <row r="342" spans="1:46" x14ac:dyDescent="0.3">
      <c r="A342" s="5">
        <v>44580</v>
      </c>
      <c r="B342" s="25">
        <v>727.8</v>
      </c>
      <c r="C342" s="25">
        <v>730.01</v>
      </c>
      <c r="D342" s="25">
        <v>0</v>
      </c>
      <c r="E342" s="25">
        <f t="shared" si="127"/>
        <v>730.01</v>
      </c>
      <c r="F342" s="25">
        <f t="shared" si="124"/>
        <v>-2.2100000000000364</v>
      </c>
      <c r="G342" s="25">
        <v>1466.5</v>
      </c>
      <c r="H342" s="25">
        <v>1591.75</v>
      </c>
      <c r="I342" s="26">
        <v>1598.95</v>
      </c>
      <c r="J342" s="27">
        <f t="shared" si="121"/>
        <v>-7.2000000000000455</v>
      </c>
      <c r="K342" s="25">
        <v>18217</v>
      </c>
      <c r="L342" s="25">
        <v>18227.46</v>
      </c>
      <c r="M342" s="25">
        <v>0</v>
      </c>
      <c r="N342" s="25">
        <f t="shared" si="122"/>
        <v>18227.46</v>
      </c>
      <c r="O342" s="25">
        <f t="shared" si="128"/>
        <v>-10.459999999999127</v>
      </c>
      <c r="P342" s="27">
        <v>27.623000000000001</v>
      </c>
      <c r="Q342" s="25">
        <v>654</v>
      </c>
      <c r="R342" s="2">
        <f t="shared" si="140"/>
        <v>146.80654830527996</v>
      </c>
      <c r="S342" s="2">
        <f t="shared" si="129"/>
        <v>148.12977719954444</v>
      </c>
      <c r="T342" s="2">
        <f t="shared" si="130"/>
        <v>147.46869983849359</v>
      </c>
      <c r="U342" s="2">
        <f t="shared" si="141"/>
        <v>93.97815806484536</v>
      </c>
      <c r="V342" s="2">
        <f t="shared" si="142"/>
        <v>157.5903614457834</v>
      </c>
      <c r="W342" s="27">
        <f t="shared" si="143"/>
        <v>9.0134187441888169E-3</v>
      </c>
      <c r="X342" s="1">
        <f t="shared" si="131"/>
        <v>9.2598848424065728E-3</v>
      </c>
      <c r="Y342" s="1" t="e">
        <f>X342+#REF!*_xlfn.STDEV.S($W$2:$W$779)</f>
        <v>#REF!</v>
      </c>
      <c r="Z342" s="1" t="e">
        <f>X342-#REF!*_xlfn.STDEV.S($W$2:$W$779)</f>
        <v>#REF!</v>
      </c>
      <c r="AA342" s="2">
        <f t="shared" si="132"/>
        <v>132.32288942644743</v>
      </c>
      <c r="AB342" s="1">
        <f t="shared" si="133"/>
        <v>-5.7385944064609808E-4</v>
      </c>
      <c r="AC342" s="1">
        <f t="shared" si="125"/>
        <v>-4.5029550642609493E-3</v>
      </c>
      <c r="AD342" s="1">
        <f t="shared" si="123"/>
        <v>3.9290956236148512E-3</v>
      </c>
      <c r="AE342" s="1">
        <f t="shared" si="126"/>
        <v>1.54982524116244E-3</v>
      </c>
      <c r="AF342" s="1" t="e">
        <f>AE342+#REF!*_xlfn.STDEV.S($AD$2:$AD$779)</f>
        <v>#REF!</v>
      </c>
      <c r="AG342" s="1" t="e">
        <f>AE342-#REF!*_xlfn.STDEV.S($AD$2:$AD$779)</f>
        <v>#REF!</v>
      </c>
      <c r="AH342" s="24">
        <f t="shared" si="120"/>
        <v>-10.459999999999127</v>
      </c>
      <c r="AI342" s="24">
        <f t="shared" si="134"/>
        <v>-7.2000000000000455</v>
      </c>
      <c r="AJ342" s="1">
        <f t="shared" si="135"/>
        <v>3.9290956236148512E-3</v>
      </c>
      <c r="AK342" s="1">
        <f t="shared" si="136"/>
        <v>1.54982524116244E-3</v>
      </c>
      <c r="AL342" s="1" t="e">
        <f>$AK$2+#REF!*_xlfn.STDEV.S(ONE_LAST_QUOTE!$AJ$2:$AJ$779)</f>
        <v>#REF!</v>
      </c>
      <c r="AM342" s="1" t="e">
        <f>$AK$2-#REF!*_xlfn.STDEV.S(ONE_LAST_QUOTE!$AJ$2:$AJ$779)</f>
        <v>#REF!</v>
      </c>
      <c r="AN342" s="27">
        <f t="shared" si="137"/>
        <v>1.4527777777776474</v>
      </c>
      <c r="AO342" s="24">
        <f t="shared" si="138"/>
        <v>-3.2599999999990814</v>
      </c>
      <c r="AP342" s="27">
        <f t="shared" si="139"/>
        <v>-3.8484704370181109</v>
      </c>
      <c r="AQ342" s="27" t="e">
        <f>$AP$2+#REF!*_xlfn.STDEV.S(ONE_LAST_QUOTE!$AO$2:$AO$779)</f>
        <v>#REF!</v>
      </c>
      <c r="AR342" s="27" t="e">
        <f>$AP$2-#REF!*_xlfn.STDEV.S(ONE_LAST_QUOTE!$AO$2:$AO$779)</f>
        <v>#REF!</v>
      </c>
      <c r="AT342" s="24"/>
    </row>
    <row r="343" spans="1:46" x14ac:dyDescent="0.3">
      <c r="A343" s="5">
        <v>44581</v>
      </c>
      <c r="B343" s="25">
        <v>730.4</v>
      </c>
      <c r="C343" s="25">
        <v>728.23</v>
      </c>
      <c r="D343" s="25">
        <v>0</v>
      </c>
      <c r="E343" s="25">
        <f t="shared" si="127"/>
        <v>728.23</v>
      </c>
      <c r="F343" s="25">
        <f t="shared" si="124"/>
        <v>2.1699999999999591</v>
      </c>
      <c r="G343" s="25">
        <v>1473.25</v>
      </c>
      <c r="H343" s="25">
        <v>1598.75</v>
      </c>
      <c r="I343" s="26">
        <v>1597.08</v>
      </c>
      <c r="J343" s="27">
        <f t="shared" si="121"/>
        <v>1.6700000000000728</v>
      </c>
      <c r="K343" s="25">
        <v>18224</v>
      </c>
      <c r="L343" s="25">
        <v>18218.28</v>
      </c>
      <c r="M343" s="25">
        <v>0</v>
      </c>
      <c r="N343" s="25">
        <f t="shared" si="122"/>
        <v>18218.28</v>
      </c>
      <c r="O343" s="25">
        <f t="shared" si="128"/>
        <v>5.7200000000011642</v>
      </c>
      <c r="P343" s="27">
        <v>27.623000000000001</v>
      </c>
      <c r="Q343" s="25">
        <v>651</v>
      </c>
      <c r="R343" s="2">
        <f t="shared" si="140"/>
        <v>147.45215586811139</v>
      </c>
      <c r="S343" s="2">
        <f t="shared" si="129"/>
        <v>148.18669702390611</v>
      </c>
      <c r="T343" s="2">
        <f t="shared" si="130"/>
        <v>148.65895749731695</v>
      </c>
      <c r="U343" s="2">
        <f t="shared" si="141"/>
        <v>93.97815806484536</v>
      </c>
      <c r="V343" s="2">
        <f t="shared" si="142"/>
        <v>156.86746987951835</v>
      </c>
      <c r="W343" s="27">
        <f t="shared" si="143"/>
        <v>4.981555891605538E-3</v>
      </c>
      <c r="X343" s="1">
        <f t="shared" si="131"/>
        <v>9.2598848424065728E-3</v>
      </c>
      <c r="Y343" s="1" t="e">
        <f>X343+#REF!*_xlfn.STDEV.S($W$2:$W$779)</f>
        <v>#REF!</v>
      </c>
      <c r="Z343" s="1" t="e">
        <f>X343-#REF!*_xlfn.STDEV.S($W$2:$W$779)</f>
        <v>#REF!</v>
      </c>
      <c r="AA343" s="2">
        <f t="shared" si="132"/>
        <v>73.454115579471591</v>
      </c>
      <c r="AB343" s="1">
        <f t="shared" si="133"/>
        <v>3.1397036383243451E-4</v>
      </c>
      <c r="AC343" s="1">
        <f t="shared" si="125"/>
        <v>1.0456583264458091E-3</v>
      </c>
      <c r="AD343" s="1">
        <f t="shared" si="123"/>
        <v>-7.3168796261337461E-4</v>
      </c>
      <c r="AE343" s="1">
        <f t="shared" si="126"/>
        <v>1.54982524116244E-3</v>
      </c>
      <c r="AF343" s="1" t="e">
        <f>AE343+#REF!*_xlfn.STDEV.S($AD$2:$AD$779)</f>
        <v>#REF!</v>
      </c>
      <c r="AG343" s="1" t="e">
        <f>AE343-#REF!*_xlfn.STDEV.S($AD$2:$AD$779)</f>
        <v>#REF!</v>
      </c>
      <c r="AH343" s="24">
        <f t="shared" si="120"/>
        <v>5.7200000000011642</v>
      </c>
      <c r="AI343" s="24">
        <f t="shared" si="134"/>
        <v>1.6700000000000728</v>
      </c>
      <c r="AJ343" s="1">
        <f t="shared" si="135"/>
        <v>-7.3168796261337461E-4</v>
      </c>
      <c r="AK343" s="1">
        <f t="shared" si="136"/>
        <v>1.54982524116244E-3</v>
      </c>
      <c r="AL343" s="1" t="e">
        <f>$AK$2+#REF!*_xlfn.STDEV.S(ONE_LAST_QUOTE!$AJ$2:$AJ$779)</f>
        <v>#REF!</v>
      </c>
      <c r="AM343" s="1" t="e">
        <f>$AK$2-#REF!*_xlfn.STDEV.S(ONE_LAST_QUOTE!$AJ$2:$AJ$779)</f>
        <v>#REF!</v>
      </c>
      <c r="AN343" s="27">
        <f t="shared" si="137"/>
        <v>3.4251497005993503</v>
      </c>
      <c r="AO343" s="24">
        <f t="shared" si="138"/>
        <v>4.0500000000010914</v>
      </c>
      <c r="AP343" s="27">
        <f t="shared" si="139"/>
        <v>-3.8484704370181109</v>
      </c>
      <c r="AQ343" s="27" t="e">
        <f>$AP$2+#REF!*_xlfn.STDEV.S(ONE_LAST_QUOTE!$AO$2:$AO$779)</f>
        <v>#REF!</v>
      </c>
      <c r="AR343" s="27" t="e">
        <f>$AP$2-#REF!*_xlfn.STDEV.S(ONE_LAST_QUOTE!$AO$2:$AO$779)</f>
        <v>#REF!</v>
      </c>
      <c r="AT343" s="24"/>
    </row>
    <row r="344" spans="1:46" x14ac:dyDescent="0.3">
      <c r="A344" s="5">
        <v>44582</v>
      </c>
      <c r="B344" s="25">
        <v>717.5</v>
      </c>
      <c r="C344" s="25">
        <v>716.42</v>
      </c>
      <c r="D344" s="25">
        <v>0</v>
      </c>
      <c r="E344" s="25">
        <f t="shared" si="127"/>
        <v>716.42</v>
      </c>
      <c r="F344" s="25">
        <f t="shared" si="124"/>
        <v>1.0800000000000409</v>
      </c>
      <c r="G344" s="25">
        <v>1443.5</v>
      </c>
      <c r="H344" s="25">
        <v>1568.75</v>
      </c>
      <c r="I344" s="26">
        <v>1570.47</v>
      </c>
      <c r="J344" s="27">
        <f t="shared" si="121"/>
        <v>-1.7200000000000273</v>
      </c>
      <c r="K344" s="25">
        <v>17896</v>
      </c>
      <c r="L344" s="25">
        <v>17899.3</v>
      </c>
      <c r="M344" s="25">
        <v>0</v>
      </c>
      <c r="N344" s="25">
        <f t="shared" si="122"/>
        <v>17899.3</v>
      </c>
      <c r="O344" s="25">
        <f t="shared" si="128"/>
        <v>-3.2999999999992724</v>
      </c>
      <c r="P344" s="27">
        <v>27.692</v>
      </c>
      <c r="Q344" s="25">
        <v>641</v>
      </c>
      <c r="R344" s="2">
        <f t="shared" si="140"/>
        <v>144.68526631311948</v>
      </c>
      <c r="S344" s="2">
        <f t="shared" si="129"/>
        <v>145.51959668238715</v>
      </c>
      <c r="T344" s="2">
        <f t="shared" si="130"/>
        <v>145.56948947789243</v>
      </c>
      <c r="U344" s="2">
        <f t="shared" si="141"/>
        <v>94.212907835198848</v>
      </c>
      <c r="V344" s="2">
        <f t="shared" si="142"/>
        <v>154.4578313253015</v>
      </c>
      <c r="W344" s="27">
        <f t="shared" si="143"/>
        <v>5.7665192215359262E-3</v>
      </c>
      <c r="X344" s="1">
        <f t="shared" si="131"/>
        <v>9.2598848424065728E-3</v>
      </c>
      <c r="Y344" s="1" t="e">
        <f>X344+#REF!*_xlfn.STDEV.S($W$2:$W$779)</f>
        <v>#REF!</v>
      </c>
      <c r="Z344" s="1" t="e">
        <f>X344-#REF!*_xlfn.STDEV.S($W$2:$W$779)</f>
        <v>#REF!</v>
      </c>
      <c r="AA344" s="2">
        <f t="shared" si="132"/>
        <v>83.433036926766135</v>
      </c>
      <c r="AB344" s="1">
        <f t="shared" si="133"/>
        <v>-1.843647516941597E-4</v>
      </c>
      <c r="AC344" s="1">
        <f t="shared" si="125"/>
        <v>-1.095213534801701E-3</v>
      </c>
      <c r="AD344" s="1">
        <f t="shared" si="123"/>
        <v>9.1084878310754129E-4</v>
      </c>
      <c r="AE344" s="1">
        <f t="shared" si="126"/>
        <v>1.54982524116244E-3</v>
      </c>
      <c r="AF344" s="1" t="e">
        <f>AE344+#REF!*_xlfn.STDEV.S($AD$2:$AD$779)</f>
        <v>#REF!</v>
      </c>
      <c r="AG344" s="1" t="e">
        <f>AE344-#REF!*_xlfn.STDEV.S($AD$2:$AD$779)</f>
        <v>#REF!</v>
      </c>
      <c r="AH344" s="24">
        <f t="shared" si="120"/>
        <v>-3.2999999999992724</v>
      </c>
      <c r="AI344" s="24">
        <f t="shared" si="134"/>
        <v>-1.7200000000000273</v>
      </c>
      <c r="AJ344" s="1">
        <f t="shared" si="135"/>
        <v>9.1084878310754129E-4</v>
      </c>
      <c r="AK344" s="1">
        <f t="shared" si="136"/>
        <v>1.54982524116244E-3</v>
      </c>
      <c r="AL344" s="1" t="e">
        <f>$AK$2+#REF!*_xlfn.STDEV.S(ONE_LAST_QUOTE!$AJ$2:$AJ$779)</f>
        <v>#REF!</v>
      </c>
      <c r="AM344" s="1" t="e">
        <f>$AK$2-#REF!*_xlfn.STDEV.S(ONE_LAST_QUOTE!$AJ$2:$AJ$779)</f>
        <v>#REF!</v>
      </c>
      <c r="AN344" s="27">
        <f t="shared" si="137"/>
        <v>1.9186046511623371</v>
      </c>
      <c r="AO344" s="24">
        <f t="shared" si="138"/>
        <v>-1.5799999999992451</v>
      </c>
      <c r="AP344" s="27">
        <f t="shared" si="139"/>
        <v>-3.8484704370181109</v>
      </c>
      <c r="AQ344" s="27" t="e">
        <f>$AP$2+#REF!*_xlfn.STDEV.S(ONE_LAST_QUOTE!$AO$2:$AO$779)</f>
        <v>#REF!</v>
      </c>
      <c r="AR344" s="27" t="e">
        <f>$AP$2-#REF!*_xlfn.STDEV.S(ONE_LAST_QUOTE!$AO$2:$AO$779)</f>
        <v>#REF!</v>
      </c>
      <c r="AT344" s="24"/>
    </row>
    <row r="345" spans="1:46" x14ac:dyDescent="0.3">
      <c r="A345" s="5">
        <v>44585</v>
      </c>
      <c r="B345" s="25">
        <v>722.6</v>
      </c>
      <c r="C345" s="25">
        <v>722.71</v>
      </c>
      <c r="D345" s="25">
        <v>0</v>
      </c>
      <c r="E345" s="25">
        <f t="shared" si="127"/>
        <v>722.71</v>
      </c>
      <c r="F345" s="25">
        <f t="shared" si="124"/>
        <v>-0.11000000000001364</v>
      </c>
      <c r="G345" s="25">
        <v>1450.5</v>
      </c>
      <c r="H345" s="25">
        <v>1575.5</v>
      </c>
      <c r="I345" s="26">
        <v>1577.16</v>
      </c>
      <c r="J345" s="27">
        <f t="shared" si="121"/>
        <v>-1.6600000000000819</v>
      </c>
      <c r="K345" s="25">
        <v>17957</v>
      </c>
      <c r="L345" s="25">
        <v>17989.04</v>
      </c>
      <c r="M345" s="25">
        <v>0</v>
      </c>
      <c r="N345" s="25">
        <f t="shared" si="122"/>
        <v>17989.04</v>
      </c>
      <c r="O345" s="25">
        <f t="shared" si="128"/>
        <v>-32.040000000000873</v>
      </c>
      <c r="P345" s="27">
        <v>27.681000000000001</v>
      </c>
      <c r="Q345" s="25">
        <v>653</v>
      </c>
      <c r="R345" s="2">
        <f t="shared" si="140"/>
        <v>145.30781646299266</v>
      </c>
      <c r="S345" s="2">
        <f t="shared" si="129"/>
        <v>146.01561229468183</v>
      </c>
      <c r="T345" s="2">
        <f t="shared" si="130"/>
        <v>146.55395200375327</v>
      </c>
      <c r="U345" s="2">
        <f t="shared" si="141"/>
        <v>94.175483958765682</v>
      </c>
      <c r="V345" s="2">
        <f t="shared" si="142"/>
        <v>157.34939759036175</v>
      </c>
      <c r="W345" s="27">
        <f t="shared" si="143"/>
        <v>4.8710100317930216E-3</v>
      </c>
      <c r="X345" s="1">
        <f t="shared" si="131"/>
        <v>9.2598848424065728E-3</v>
      </c>
      <c r="Y345" s="1" t="e">
        <f>X345+#REF!*_xlfn.STDEV.S($W$2:$W$779)</f>
        <v>#REF!</v>
      </c>
      <c r="Z345" s="1" t="e">
        <f>X345-#REF!*_xlfn.STDEV.S($W$2:$W$779)</f>
        <v>#REF!</v>
      </c>
      <c r="AA345" s="2">
        <f t="shared" si="132"/>
        <v>70.779583168916815</v>
      </c>
      <c r="AB345" s="1">
        <f t="shared" si="133"/>
        <v>-1.7810844825516465E-3</v>
      </c>
      <c r="AC345" s="1">
        <f t="shared" si="125"/>
        <v>-1.0525247913972468E-3</v>
      </c>
      <c r="AD345" s="1">
        <f t="shared" si="123"/>
        <v>-7.2855969115439971E-4</v>
      </c>
      <c r="AE345" s="1">
        <f t="shared" si="126"/>
        <v>1.54982524116244E-3</v>
      </c>
      <c r="AF345" s="1" t="e">
        <f>AE345+#REF!*_xlfn.STDEV.S($AD$2:$AD$779)</f>
        <v>#REF!</v>
      </c>
      <c r="AG345" s="1" t="e">
        <f>AE345-#REF!*_xlfn.STDEV.S($AD$2:$AD$779)</f>
        <v>#REF!</v>
      </c>
      <c r="AH345" s="24">
        <f t="shared" si="120"/>
        <v>-32.040000000000873</v>
      </c>
      <c r="AI345" s="24">
        <f t="shared" si="134"/>
        <v>-1.6600000000000819</v>
      </c>
      <c r="AJ345" s="1">
        <f t="shared" si="135"/>
        <v>-7.2855969115439971E-4</v>
      </c>
      <c r="AK345" s="1">
        <f t="shared" si="136"/>
        <v>1.54982524116244E-3</v>
      </c>
      <c r="AL345" s="1" t="e">
        <f>$AK$2+#REF!*_xlfn.STDEV.S(ONE_LAST_QUOTE!$AJ$2:$AJ$779)</f>
        <v>#REF!</v>
      </c>
      <c r="AM345" s="1" t="e">
        <f>$AK$2-#REF!*_xlfn.STDEV.S(ONE_LAST_QUOTE!$AJ$2:$AJ$779)</f>
        <v>#REF!</v>
      </c>
      <c r="AN345" s="27">
        <f t="shared" si="137"/>
        <v>19.301204819276684</v>
      </c>
      <c r="AO345" s="24">
        <f t="shared" si="138"/>
        <v>-30.380000000000791</v>
      </c>
      <c r="AP345" s="27">
        <f t="shared" si="139"/>
        <v>-3.8484704370181109</v>
      </c>
      <c r="AQ345" s="27" t="e">
        <f>$AP$2+#REF!*_xlfn.STDEV.S(ONE_LAST_QUOTE!$AO$2:$AO$779)</f>
        <v>#REF!</v>
      </c>
      <c r="AR345" s="27" t="e">
        <f>$AP$2-#REF!*_xlfn.STDEV.S(ONE_LAST_QUOTE!$AO$2:$AO$779)</f>
        <v>#REF!</v>
      </c>
      <c r="AT345" s="24"/>
    </row>
    <row r="346" spans="1:46" x14ac:dyDescent="0.3">
      <c r="A346" s="5">
        <v>44586</v>
      </c>
      <c r="B346" s="25">
        <v>712.3</v>
      </c>
      <c r="C346" s="25">
        <v>711.86</v>
      </c>
      <c r="D346" s="25">
        <v>0.08</v>
      </c>
      <c r="E346" s="25">
        <f t="shared" si="127"/>
        <v>711.78</v>
      </c>
      <c r="F346" s="25">
        <f t="shared" si="124"/>
        <v>0.51999999999998181</v>
      </c>
      <c r="G346" s="25">
        <v>1427</v>
      </c>
      <c r="H346" s="25">
        <v>1552.25</v>
      </c>
      <c r="I346" s="26">
        <v>1555.55</v>
      </c>
      <c r="J346" s="27">
        <f t="shared" si="121"/>
        <v>-3.2999999999999545</v>
      </c>
      <c r="K346" s="25">
        <v>17674</v>
      </c>
      <c r="L346" s="25">
        <v>17701.12</v>
      </c>
      <c r="M346" s="25">
        <v>0</v>
      </c>
      <c r="N346" s="25">
        <f t="shared" si="122"/>
        <v>17701.12</v>
      </c>
      <c r="O346" s="25">
        <f t="shared" si="128"/>
        <v>-27.119999999998981</v>
      </c>
      <c r="P346" s="27">
        <v>27.713000000000001</v>
      </c>
      <c r="Q346" s="25">
        <v>641</v>
      </c>
      <c r="R346" s="2">
        <f t="shared" si="140"/>
        <v>143.16347705787393</v>
      </c>
      <c r="S346" s="2">
        <f t="shared" si="129"/>
        <v>143.71442510977371</v>
      </c>
      <c r="T346" s="2">
        <f t="shared" si="130"/>
        <v>143.93429371367543</v>
      </c>
      <c r="U346" s="2">
        <f t="shared" si="141"/>
        <v>94.284353417480347</v>
      </c>
      <c r="V346" s="2">
        <f t="shared" si="142"/>
        <v>154.4578313253015</v>
      </c>
      <c r="W346" s="27">
        <f t="shared" si="143"/>
        <v>3.8483841215806169E-3</v>
      </c>
      <c r="X346" s="1">
        <f t="shared" si="131"/>
        <v>9.2598848424065728E-3</v>
      </c>
      <c r="Y346" s="1" t="e">
        <f>X346+#REF!*_xlfn.STDEV.S($W$2:$W$779)</f>
        <v>#REF!</v>
      </c>
      <c r="Z346" s="1" t="e">
        <f>X346-#REF!*_xlfn.STDEV.S($W$2:$W$779)</f>
        <v>#REF!</v>
      </c>
      <c r="AA346" s="2">
        <f t="shared" si="132"/>
        <v>55.094805189978047</v>
      </c>
      <c r="AB346" s="1">
        <f t="shared" si="133"/>
        <v>-1.5321064429820814E-3</v>
      </c>
      <c r="AC346" s="1">
        <f t="shared" si="125"/>
        <v>-2.1214361479862135E-3</v>
      </c>
      <c r="AD346" s="1">
        <f t="shared" si="123"/>
        <v>5.8932970500413209E-4</v>
      </c>
      <c r="AE346" s="1">
        <f t="shared" si="126"/>
        <v>1.54982524116244E-3</v>
      </c>
      <c r="AF346" s="1" t="e">
        <f>AE346+#REF!*_xlfn.STDEV.S($AD$2:$AD$779)</f>
        <v>#REF!</v>
      </c>
      <c r="AG346" s="1" t="e">
        <f>AE346-#REF!*_xlfn.STDEV.S($AD$2:$AD$779)</f>
        <v>#REF!</v>
      </c>
      <c r="AH346" s="24">
        <f t="shared" si="120"/>
        <v>-27.119999999998981</v>
      </c>
      <c r="AI346" s="24">
        <f t="shared" si="134"/>
        <v>-3.2999999999999545</v>
      </c>
      <c r="AJ346" s="1">
        <f t="shared" si="135"/>
        <v>5.8932970500413209E-4</v>
      </c>
      <c r="AK346" s="1">
        <f t="shared" si="136"/>
        <v>1.54982524116244E-3</v>
      </c>
      <c r="AL346" s="1" t="e">
        <f>$AK$2+#REF!*_xlfn.STDEV.S(ONE_LAST_QUOTE!$AJ$2:$AJ$779)</f>
        <v>#REF!</v>
      </c>
      <c r="AM346" s="1" t="e">
        <f>$AK$2-#REF!*_xlfn.STDEV.S(ONE_LAST_QUOTE!$AJ$2:$AJ$779)</f>
        <v>#REF!</v>
      </c>
      <c r="AN346" s="27">
        <f t="shared" si="137"/>
        <v>8.2181818181816233</v>
      </c>
      <c r="AO346" s="24">
        <f t="shared" si="138"/>
        <v>-23.819999999999027</v>
      </c>
      <c r="AP346" s="27">
        <f t="shared" si="139"/>
        <v>-3.8484704370181109</v>
      </c>
      <c r="AQ346" s="27" t="e">
        <f>$AP$2+#REF!*_xlfn.STDEV.S(ONE_LAST_QUOTE!$AO$2:$AO$779)</f>
        <v>#REF!</v>
      </c>
      <c r="AR346" s="27" t="e">
        <f>$AP$2-#REF!*_xlfn.STDEV.S(ONE_LAST_QUOTE!$AO$2:$AO$779)</f>
        <v>#REF!</v>
      </c>
      <c r="AT346" s="24"/>
    </row>
    <row r="347" spans="1:46" x14ac:dyDescent="0.3">
      <c r="A347" s="5">
        <v>44587</v>
      </c>
      <c r="B347" s="25">
        <v>710.6</v>
      </c>
      <c r="C347" s="25">
        <v>708.77</v>
      </c>
      <c r="D347" s="25">
        <v>0.08</v>
      </c>
      <c r="E347" s="25">
        <f t="shared" si="127"/>
        <v>708.68999999999994</v>
      </c>
      <c r="F347" s="25">
        <f t="shared" si="124"/>
        <v>1.9100000000000819</v>
      </c>
      <c r="G347" s="25">
        <v>1424</v>
      </c>
      <c r="H347" s="25">
        <v>1546</v>
      </c>
      <c r="I347" s="26">
        <v>1551.99</v>
      </c>
      <c r="J347" s="27">
        <f t="shared" si="121"/>
        <v>-5.9900000000000091</v>
      </c>
      <c r="K347" s="25">
        <v>17624</v>
      </c>
      <c r="L347" s="25">
        <v>17674.400000000001</v>
      </c>
      <c r="M347" s="25">
        <v>0</v>
      </c>
      <c r="N347" s="25">
        <f t="shared" si="122"/>
        <v>17674.400000000001</v>
      </c>
      <c r="O347" s="25">
        <f t="shared" si="128"/>
        <v>-50.400000000001455</v>
      </c>
      <c r="P347" s="27">
        <v>27.741</v>
      </c>
      <c r="Q347" s="25">
        <v>636</v>
      </c>
      <c r="R347" s="2">
        <f t="shared" si="140"/>
        <v>142.58704173391729</v>
      </c>
      <c r="S347" s="2">
        <f t="shared" si="129"/>
        <v>143.30785493576167</v>
      </c>
      <c r="T347" s="2">
        <f t="shared" si="130"/>
        <v>143.37143125509647</v>
      </c>
      <c r="U347" s="2">
        <f t="shared" si="141"/>
        <v>94.379614193855673</v>
      </c>
      <c r="V347" s="2">
        <f t="shared" si="142"/>
        <v>153.25301204819306</v>
      </c>
      <c r="W347" s="27">
        <f t="shared" si="143"/>
        <v>5.055250414616852E-3</v>
      </c>
      <c r="X347" s="1">
        <f t="shared" si="131"/>
        <v>9.2598848424065728E-3</v>
      </c>
      <c r="Y347" s="1" t="e">
        <f>X347+#REF!*_xlfn.STDEV.S($W$2:$W$779)</f>
        <v>#REF!</v>
      </c>
      <c r="Z347" s="1" t="e">
        <f>X347-#REF!*_xlfn.STDEV.S($W$2:$W$779)</f>
        <v>#REF!</v>
      </c>
      <c r="AA347" s="2">
        <f t="shared" si="132"/>
        <v>72.081320184437914</v>
      </c>
      <c r="AB347" s="1">
        <f t="shared" si="133"/>
        <v>-2.8515819490337125E-3</v>
      </c>
      <c r="AC347" s="1">
        <f t="shared" si="125"/>
        <v>-3.8595609507793278E-3</v>
      </c>
      <c r="AD347" s="1">
        <f t="shared" si="123"/>
        <v>1.0079790017456154E-3</v>
      </c>
      <c r="AE347" s="1">
        <f t="shared" si="126"/>
        <v>1.54982524116244E-3</v>
      </c>
      <c r="AF347" s="1" t="e">
        <f>AE347+#REF!*_xlfn.STDEV.S($AD$2:$AD$779)</f>
        <v>#REF!</v>
      </c>
      <c r="AG347" s="1" t="e">
        <f>AE347-#REF!*_xlfn.STDEV.S($AD$2:$AD$779)</f>
        <v>#REF!</v>
      </c>
      <c r="AH347" s="24">
        <f t="shared" si="120"/>
        <v>-50.400000000001455</v>
      </c>
      <c r="AI347" s="24">
        <f t="shared" si="134"/>
        <v>-5.9900000000000091</v>
      </c>
      <c r="AJ347" s="1">
        <f t="shared" si="135"/>
        <v>1.0079790017456154E-3</v>
      </c>
      <c r="AK347" s="1">
        <f t="shared" si="136"/>
        <v>1.54982524116244E-3</v>
      </c>
      <c r="AL347" s="1" t="e">
        <f>$AK$2+#REF!*_xlfn.STDEV.S(ONE_LAST_QUOTE!$AJ$2:$AJ$779)</f>
        <v>#REF!</v>
      </c>
      <c r="AM347" s="1" t="e">
        <f>$AK$2-#REF!*_xlfn.STDEV.S(ONE_LAST_QUOTE!$AJ$2:$AJ$779)</f>
        <v>#REF!</v>
      </c>
      <c r="AN347" s="27">
        <f t="shared" si="137"/>
        <v>8.4140233722873763</v>
      </c>
      <c r="AO347" s="24">
        <f t="shared" si="138"/>
        <v>-44.410000000001446</v>
      </c>
      <c r="AP347" s="27">
        <f t="shared" si="139"/>
        <v>-3.8484704370181109</v>
      </c>
      <c r="AQ347" s="27" t="e">
        <f>$AP$2+#REF!*_xlfn.STDEV.S(ONE_LAST_QUOTE!$AO$2:$AO$779)</f>
        <v>#REF!</v>
      </c>
      <c r="AR347" s="27" t="e">
        <f>$AP$2-#REF!*_xlfn.STDEV.S(ONE_LAST_QUOTE!$AO$2:$AO$779)</f>
        <v>#REF!</v>
      </c>
      <c r="AT347" s="24"/>
    </row>
    <row r="348" spans="1:46" x14ac:dyDescent="0.3">
      <c r="A348" s="5">
        <v>44599</v>
      </c>
      <c r="B348" s="25">
        <v>712.6</v>
      </c>
      <c r="C348" s="25">
        <v>713.62</v>
      </c>
      <c r="D348" s="25">
        <v>0.08</v>
      </c>
      <c r="E348" s="25">
        <f t="shared" si="127"/>
        <v>713.54</v>
      </c>
      <c r="F348" s="25">
        <f t="shared" si="124"/>
        <v>-0.93999999999994088</v>
      </c>
      <c r="G348" s="25">
        <v>1444.75</v>
      </c>
      <c r="H348" s="25">
        <v>1566.5</v>
      </c>
      <c r="I348" s="26">
        <v>1568.56</v>
      </c>
      <c r="J348" s="27">
        <f t="shared" si="121"/>
        <v>-2.0599999999999454</v>
      </c>
      <c r="K348" s="25">
        <v>17896</v>
      </c>
      <c r="L348" s="25">
        <v>17900.3</v>
      </c>
      <c r="M348" s="25">
        <v>0</v>
      </c>
      <c r="N348" s="25">
        <f t="shared" si="122"/>
        <v>17900.3</v>
      </c>
      <c r="O348" s="25">
        <f t="shared" si="128"/>
        <v>-4.2999999999992724</v>
      </c>
      <c r="P348" s="27">
        <v>27.844000000000001</v>
      </c>
      <c r="Q348" s="25">
        <v>635</v>
      </c>
      <c r="R348" s="2">
        <f t="shared" si="140"/>
        <v>144.4777495964951</v>
      </c>
      <c r="S348" s="2">
        <f t="shared" si="129"/>
        <v>145.51959668238712</v>
      </c>
      <c r="T348" s="2">
        <f t="shared" si="130"/>
        <v>143.71119818072583</v>
      </c>
      <c r="U348" s="2">
        <f t="shared" si="141"/>
        <v>94.730037764093495</v>
      </c>
      <c r="V348" s="2">
        <f t="shared" si="142"/>
        <v>153.01204819277137</v>
      </c>
      <c r="W348" s="27">
        <f t="shared" si="143"/>
        <v>7.2111248188855281E-3</v>
      </c>
      <c r="X348" s="1">
        <f t="shared" si="131"/>
        <v>9.2598848424065728E-3</v>
      </c>
      <c r="Y348" s="1" t="e">
        <f>X348+#REF!*_xlfn.STDEV.S($W$2:$W$779)</f>
        <v>#REF!</v>
      </c>
      <c r="Z348" s="1" t="e">
        <f>X348-#REF!*_xlfn.STDEV.S($W$2:$W$779)</f>
        <v>#REF!</v>
      </c>
      <c r="AA348" s="2">
        <f t="shared" si="132"/>
        <v>104.18470858920159</v>
      </c>
      <c r="AB348" s="1">
        <f t="shared" si="133"/>
        <v>-2.402194376630153E-4</v>
      </c>
      <c r="AC348" s="1">
        <f t="shared" si="125"/>
        <v>-1.3133064721782689E-3</v>
      </c>
      <c r="AD348" s="1">
        <f t="shared" si="123"/>
        <v>1.0730870345152536E-3</v>
      </c>
      <c r="AE348" s="1">
        <f t="shared" si="126"/>
        <v>1.54982524116244E-3</v>
      </c>
      <c r="AF348" s="1" t="e">
        <f>AE348+#REF!*_xlfn.STDEV.S($AD$2:$AD$779)</f>
        <v>#REF!</v>
      </c>
      <c r="AG348" s="1" t="e">
        <f>AE348-#REF!*_xlfn.STDEV.S($AD$2:$AD$779)</f>
        <v>#REF!</v>
      </c>
      <c r="AH348" s="24">
        <f t="shared" si="120"/>
        <v>-4.2999999999992724</v>
      </c>
      <c r="AI348" s="24">
        <f t="shared" si="134"/>
        <v>-2.0599999999999454</v>
      </c>
      <c r="AJ348" s="1">
        <f t="shared" si="135"/>
        <v>1.0730870345152536E-3</v>
      </c>
      <c r="AK348" s="1">
        <f t="shared" si="136"/>
        <v>1.54982524116244E-3</v>
      </c>
      <c r="AL348" s="1" t="e">
        <f>$AK$2+#REF!*_xlfn.STDEV.S(ONE_LAST_QUOTE!$AJ$2:$AJ$779)</f>
        <v>#REF!</v>
      </c>
      <c r="AM348" s="1" t="e">
        <f>$AK$2-#REF!*_xlfn.STDEV.S(ONE_LAST_QUOTE!$AJ$2:$AJ$779)</f>
        <v>#REF!</v>
      </c>
      <c r="AN348" s="27">
        <f t="shared" si="137"/>
        <v>2.087378640776401</v>
      </c>
      <c r="AO348" s="24">
        <f t="shared" si="138"/>
        <v>-2.239999999999327</v>
      </c>
      <c r="AP348" s="27">
        <f t="shared" si="139"/>
        <v>-3.8484704370181109</v>
      </c>
      <c r="AQ348" s="27" t="e">
        <f>$AP$2+#REF!*_xlfn.STDEV.S(ONE_LAST_QUOTE!$AO$2:$AO$779)</f>
        <v>#REF!</v>
      </c>
      <c r="AR348" s="27" t="e">
        <f>$AP$2-#REF!*_xlfn.STDEV.S(ONE_LAST_QUOTE!$AO$2:$AO$779)</f>
        <v>#REF!</v>
      </c>
      <c r="AT348" s="24"/>
    </row>
    <row r="349" spans="1:46" x14ac:dyDescent="0.3">
      <c r="A349" s="5">
        <v>44600</v>
      </c>
      <c r="B349" s="25">
        <v>712.2</v>
      </c>
      <c r="C349" s="25">
        <v>713.31</v>
      </c>
      <c r="D349" s="25">
        <v>0.08</v>
      </c>
      <c r="E349" s="25">
        <f t="shared" si="127"/>
        <v>713.2299999999999</v>
      </c>
      <c r="F349" s="25">
        <f t="shared" si="124"/>
        <v>-1.029999999999859</v>
      </c>
      <c r="G349" s="25">
        <v>1448.5</v>
      </c>
      <c r="H349" s="25">
        <v>1570.5</v>
      </c>
      <c r="I349" s="26">
        <v>1575.61</v>
      </c>
      <c r="J349" s="27">
        <f t="shared" si="121"/>
        <v>-5.1099999999999</v>
      </c>
      <c r="K349" s="25">
        <v>17942</v>
      </c>
      <c r="L349" s="25">
        <v>17966.560000000001</v>
      </c>
      <c r="M349" s="25">
        <v>0</v>
      </c>
      <c r="N349" s="25">
        <f t="shared" si="122"/>
        <v>17966.560000000001</v>
      </c>
      <c r="O349" s="25">
        <f t="shared" si="128"/>
        <v>-24.56000000000131</v>
      </c>
      <c r="P349" s="27">
        <v>27.81</v>
      </c>
      <c r="Q349" s="25">
        <v>628</v>
      </c>
      <c r="R349" s="2">
        <f t="shared" si="140"/>
        <v>144.84666820382736</v>
      </c>
      <c r="S349" s="2">
        <f t="shared" si="129"/>
        <v>145.8936412424782</v>
      </c>
      <c r="T349" s="2">
        <f t="shared" si="130"/>
        <v>145.43791293460021</v>
      </c>
      <c r="U349" s="2">
        <f t="shared" si="141"/>
        <v>94.614363964209161</v>
      </c>
      <c r="V349" s="2">
        <f t="shared" si="142"/>
        <v>151.32530120481957</v>
      </c>
      <c r="W349" s="27">
        <f t="shared" si="143"/>
        <v>7.228147196161494E-3</v>
      </c>
      <c r="X349" s="1">
        <f t="shared" si="131"/>
        <v>9.2598848424065728E-3</v>
      </c>
      <c r="Y349" s="1" t="e">
        <f>X349+#REF!*_xlfn.STDEV.S($W$2:$W$779)</f>
        <v>#REF!</v>
      </c>
      <c r="Z349" s="1" t="e">
        <f>X349-#REF!*_xlfn.STDEV.S($W$2:$W$779)</f>
        <v>#REF!</v>
      </c>
      <c r="AA349" s="2">
        <f t="shared" si="132"/>
        <v>104.69730386508331</v>
      </c>
      <c r="AB349" s="1">
        <f t="shared" si="133"/>
        <v>-1.3669839969366038E-3</v>
      </c>
      <c r="AC349" s="1">
        <f t="shared" si="125"/>
        <v>-3.24318835244756E-3</v>
      </c>
      <c r="AD349" s="1">
        <f t="shared" si="123"/>
        <v>1.8762043555109562E-3</v>
      </c>
      <c r="AE349" s="1">
        <f t="shared" si="126"/>
        <v>1.54982524116244E-3</v>
      </c>
      <c r="AF349" s="1" t="e">
        <f>AE349+#REF!*_xlfn.STDEV.S($AD$2:$AD$779)</f>
        <v>#REF!</v>
      </c>
      <c r="AG349" s="1" t="e">
        <f>AE349-#REF!*_xlfn.STDEV.S($AD$2:$AD$779)</f>
        <v>#REF!</v>
      </c>
      <c r="AH349" s="24">
        <f t="shared" si="120"/>
        <v>-24.56000000000131</v>
      </c>
      <c r="AI349" s="24">
        <f t="shared" si="134"/>
        <v>-5.1099999999999</v>
      </c>
      <c r="AJ349" s="1">
        <f t="shared" si="135"/>
        <v>1.8762043555109562E-3</v>
      </c>
      <c r="AK349" s="1">
        <f t="shared" si="136"/>
        <v>1.54982524116244E-3</v>
      </c>
      <c r="AL349" s="1" t="e">
        <f>$AK$2+#REF!*_xlfn.STDEV.S(ONE_LAST_QUOTE!$AJ$2:$AJ$779)</f>
        <v>#REF!</v>
      </c>
      <c r="AM349" s="1" t="e">
        <f>$AK$2-#REF!*_xlfn.STDEV.S(ONE_LAST_QUOTE!$AJ$2:$AJ$779)</f>
        <v>#REF!</v>
      </c>
      <c r="AN349" s="27">
        <f t="shared" si="137"/>
        <v>4.8062622309201153</v>
      </c>
      <c r="AO349" s="24">
        <f t="shared" si="138"/>
        <v>-19.45000000000141</v>
      </c>
      <c r="AP349" s="27">
        <f t="shared" si="139"/>
        <v>-3.8484704370181109</v>
      </c>
      <c r="AQ349" s="27" t="e">
        <f>$AP$2+#REF!*_xlfn.STDEV.S(ONE_LAST_QUOTE!$AO$2:$AO$779)</f>
        <v>#REF!</v>
      </c>
      <c r="AR349" s="27" t="e">
        <f>$AP$2-#REF!*_xlfn.STDEV.S(ONE_LAST_QUOTE!$AO$2:$AO$779)</f>
        <v>#REF!</v>
      </c>
      <c r="AT349" s="24"/>
    </row>
    <row r="350" spans="1:46" x14ac:dyDescent="0.3">
      <c r="A350" s="5">
        <v>44601</v>
      </c>
      <c r="B350" s="25">
        <v>720.5</v>
      </c>
      <c r="C350" s="25">
        <v>720.45</v>
      </c>
      <c r="D350" s="25">
        <v>0.08</v>
      </c>
      <c r="E350" s="25">
        <f t="shared" si="127"/>
        <v>720.37</v>
      </c>
      <c r="F350" s="25">
        <f t="shared" si="124"/>
        <v>0.12999999999999545</v>
      </c>
      <c r="G350" s="25">
        <v>1469.5</v>
      </c>
      <c r="H350" s="25">
        <v>1591.5</v>
      </c>
      <c r="I350" s="26">
        <v>1592.53</v>
      </c>
      <c r="J350" s="27">
        <f t="shared" si="121"/>
        <v>-1.0299999999999727</v>
      </c>
      <c r="K350" s="25">
        <v>18164</v>
      </c>
      <c r="L350" s="25">
        <v>18151.759999999998</v>
      </c>
      <c r="M350" s="25">
        <v>0</v>
      </c>
      <c r="N350" s="25">
        <f t="shared" si="122"/>
        <v>18151.759999999998</v>
      </c>
      <c r="O350" s="25">
        <f t="shared" si="128"/>
        <v>12.240000000001601</v>
      </c>
      <c r="P350" s="27">
        <v>27.782</v>
      </c>
      <c r="Q350" s="25">
        <v>633</v>
      </c>
      <c r="R350" s="2">
        <f t="shared" si="140"/>
        <v>146.78349089232171</v>
      </c>
      <c r="S350" s="2">
        <f t="shared" si="129"/>
        <v>147.69881281509163</v>
      </c>
      <c r="T350" s="2">
        <f t="shared" si="130"/>
        <v>147.5938900803223</v>
      </c>
      <c r="U350" s="2">
        <f t="shared" si="141"/>
        <v>94.519103187833835</v>
      </c>
      <c r="V350" s="2">
        <f t="shared" si="142"/>
        <v>152.53012048192801</v>
      </c>
      <c r="W350" s="27">
        <f t="shared" si="143"/>
        <v>6.2358642460778047E-3</v>
      </c>
      <c r="X350" s="1">
        <f t="shared" si="131"/>
        <v>9.2598848424065728E-3</v>
      </c>
      <c r="Y350" s="1" t="e">
        <f>X350+#REF!*_xlfn.STDEV.S($W$2:$W$779)</f>
        <v>#REF!</v>
      </c>
      <c r="Z350" s="1" t="e">
        <f>X350-#REF!*_xlfn.STDEV.S($W$2:$W$779)</f>
        <v>#REF!</v>
      </c>
      <c r="AA350" s="2">
        <f t="shared" si="132"/>
        <v>91.532192276991964</v>
      </c>
      <c r="AB350" s="1">
        <f t="shared" si="133"/>
        <v>6.7431477718973821E-4</v>
      </c>
      <c r="AC350" s="1">
        <f t="shared" si="125"/>
        <v>-6.4676960559610977E-4</v>
      </c>
      <c r="AD350" s="1">
        <f t="shared" si="123"/>
        <v>1.3210843827858479E-3</v>
      </c>
      <c r="AE350" s="1">
        <f t="shared" si="126"/>
        <v>1.54982524116244E-3</v>
      </c>
      <c r="AF350" s="1" t="e">
        <f>AE350+#REF!*_xlfn.STDEV.S($AD$2:$AD$779)</f>
        <v>#REF!</v>
      </c>
      <c r="AG350" s="1" t="e">
        <f>AE350-#REF!*_xlfn.STDEV.S($AD$2:$AD$779)</f>
        <v>#REF!</v>
      </c>
      <c r="AH350" s="24">
        <f t="shared" si="120"/>
        <v>12.240000000001601</v>
      </c>
      <c r="AI350" s="24">
        <f t="shared" si="134"/>
        <v>-1.0299999999999727</v>
      </c>
      <c r="AJ350" s="1">
        <f t="shared" si="135"/>
        <v>1.3210843827858479E-3</v>
      </c>
      <c r="AK350" s="1">
        <f t="shared" si="136"/>
        <v>1.54982524116244E-3</v>
      </c>
      <c r="AL350" s="1" t="e">
        <f>$AK$2+#REF!*_xlfn.STDEV.S(ONE_LAST_QUOTE!$AJ$2:$AJ$779)</f>
        <v>#REF!</v>
      </c>
      <c r="AM350" s="1" t="e">
        <f>$AK$2-#REF!*_xlfn.STDEV.S(ONE_LAST_QUOTE!$AJ$2:$AJ$779)</f>
        <v>#REF!</v>
      </c>
      <c r="AN350" s="27">
        <f t="shared" si="137"/>
        <v>-11.883495145632937</v>
      </c>
      <c r="AO350" s="24">
        <f t="shared" si="138"/>
        <v>13.270000000001573</v>
      </c>
      <c r="AP350" s="27">
        <f t="shared" si="139"/>
        <v>-3.8484704370181109</v>
      </c>
      <c r="AQ350" s="27" t="e">
        <f>$AP$2+#REF!*_xlfn.STDEV.S(ONE_LAST_QUOTE!$AO$2:$AO$779)</f>
        <v>#REF!</v>
      </c>
      <c r="AR350" s="27" t="e">
        <f>$AP$2-#REF!*_xlfn.STDEV.S(ONE_LAST_QUOTE!$AO$2:$AO$779)</f>
        <v>#REF!</v>
      </c>
      <c r="AT350" s="24"/>
    </row>
    <row r="351" spans="1:46" x14ac:dyDescent="0.3">
      <c r="A351" s="5">
        <v>44602</v>
      </c>
      <c r="B351" s="25">
        <v>731</v>
      </c>
      <c r="C351" s="25">
        <v>731.35</v>
      </c>
      <c r="D351" s="25">
        <v>0.08</v>
      </c>
      <c r="E351" s="25">
        <f t="shared" si="127"/>
        <v>731.27</v>
      </c>
      <c r="F351" s="25">
        <f t="shared" si="124"/>
        <v>-0.26999999999998181</v>
      </c>
      <c r="G351" s="25">
        <v>1485.5</v>
      </c>
      <c r="H351" s="25">
        <v>1607.5</v>
      </c>
      <c r="I351" s="26">
        <v>1609.04</v>
      </c>
      <c r="J351" s="27">
        <f t="shared" si="121"/>
        <v>-1.5399999999999636</v>
      </c>
      <c r="K351" s="25">
        <v>18334</v>
      </c>
      <c r="L351" s="25">
        <v>18338.05</v>
      </c>
      <c r="M351" s="25">
        <v>0</v>
      </c>
      <c r="N351" s="25">
        <f t="shared" si="122"/>
        <v>18338.05</v>
      </c>
      <c r="O351" s="25">
        <f t="shared" si="128"/>
        <v>-4.0499999999992724</v>
      </c>
      <c r="P351" s="27">
        <v>27.849</v>
      </c>
      <c r="Q351" s="25">
        <v>649</v>
      </c>
      <c r="R351" s="2">
        <f t="shared" si="140"/>
        <v>148.25916532165073</v>
      </c>
      <c r="S351" s="2">
        <f t="shared" si="129"/>
        <v>149.08115140673254</v>
      </c>
      <c r="T351" s="2">
        <f t="shared" si="130"/>
        <v>149.85125908096043</v>
      </c>
      <c r="U351" s="2">
        <f t="shared" si="141"/>
        <v>94.747048617017654</v>
      </c>
      <c r="V351" s="2">
        <f t="shared" si="142"/>
        <v>156.38554216867499</v>
      </c>
      <c r="W351" s="27">
        <f t="shared" si="143"/>
        <v>5.544251401244038E-3</v>
      </c>
      <c r="X351" s="1">
        <f t="shared" si="131"/>
        <v>9.2598848424065728E-3</v>
      </c>
      <c r="Y351" s="1" t="e">
        <f>X351+#REF!*_xlfn.STDEV.S($W$2:$W$779)</f>
        <v>#REF!</v>
      </c>
      <c r="Z351" s="1" t="e">
        <f>X351-#REF!*_xlfn.STDEV.S($W$2:$W$779)</f>
        <v>#REF!</v>
      </c>
      <c r="AA351" s="2">
        <f t="shared" si="132"/>
        <v>82.198608508181792</v>
      </c>
      <c r="AB351" s="1">
        <f t="shared" si="133"/>
        <v>-2.208522716428013E-4</v>
      </c>
      <c r="AC351" s="1">
        <f t="shared" si="125"/>
        <v>-9.5709242778300335E-4</v>
      </c>
      <c r="AD351" s="1">
        <f t="shared" si="123"/>
        <v>7.362401561402021E-4</v>
      </c>
      <c r="AE351" s="1">
        <f t="shared" si="126"/>
        <v>1.54982524116244E-3</v>
      </c>
      <c r="AF351" s="1" t="e">
        <f>AE351+#REF!*_xlfn.STDEV.S($AD$2:$AD$779)</f>
        <v>#REF!</v>
      </c>
      <c r="AG351" s="1" t="e">
        <f>AE351-#REF!*_xlfn.STDEV.S($AD$2:$AD$779)</f>
        <v>#REF!</v>
      </c>
      <c r="AH351" s="24">
        <f t="shared" si="120"/>
        <v>-4.0499999999992724</v>
      </c>
      <c r="AI351" s="24">
        <f t="shared" si="134"/>
        <v>-1.5399999999999636</v>
      </c>
      <c r="AJ351" s="1">
        <f t="shared" si="135"/>
        <v>7.362401561402021E-4</v>
      </c>
      <c r="AK351" s="1">
        <f t="shared" si="136"/>
        <v>1.54982524116244E-3</v>
      </c>
      <c r="AL351" s="1" t="e">
        <f>$AK$2+#REF!*_xlfn.STDEV.S(ONE_LAST_QUOTE!$AJ$2:$AJ$779)</f>
        <v>#REF!</v>
      </c>
      <c r="AM351" s="1" t="e">
        <f>$AK$2-#REF!*_xlfn.STDEV.S(ONE_LAST_QUOTE!$AJ$2:$AJ$779)</f>
        <v>#REF!</v>
      </c>
      <c r="AN351" s="27">
        <f t="shared" si="137"/>
        <v>2.6298701298697194</v>
      </c>
      <c r="AO351" s="24">
        <f t="shared" si="138"/>
        <v>-2.5099999999993088</v>
      </c>
      <c r="AP351" s="27">
        <f t="shared" si="139"/>
        <v>-3.8484704370181109</v>
      </c>
      <c r="AQ351" s="27" t="e">
        <f>$AP$2+#REF!*_xlfn.STDEV.S(ONE_LAST_QUOTE!$AO$2:$AO$779)</f>
        <v>#REF!</v>
      </c>
      <c r="AR351" s="27" t="e">
        <f>$AP$2-#REF!*_xlfn.STDEV.S(ONE_LAST_QUOTE!$AO$2:$AO$779)</f>
        <v>#REF!</v>
      </c>
      <c r="AT351" s="24"/>
    </row>
    <row r="352" spans="1:46" x14ac:dyDescent="0.3">
      <c r="A352" s="5">
        <v>44603</v>
      </c>
      <c r="B352" s="25">
        <v>727.7</v>
      </c>
      <c r="C352" s="25">
        <v>730.28</v>
      </c>
      <c r="D352" s="25">
        <v>0.08</v>
      </c>
      <c r="E352" s="25">
        <f t="shared" si="127"/>
        <v>730.19999999999993</v>
      </c>
      <c r="F352" s="25">
        <f t="shared" si="124"/>
        <v>-2.4999999999998863</v>
      </c>
      <c r="G352" s="25">
        <v>1479</v>
      </c>
      <c r="H352" s="25">
        <v>1600.75</v>
      </c>
      <c r="I352" s="26">
        <v>1604.82</v>
      </c>
      <c r="J352" s="27">
        <f t="shared" si="121"/>
        <v>-4.0699999999999363</v>
      </c>
      <c r="K352" s="25">
        <v>18273</v>
      </c>
      <c r="L352" s="25">
        <v>18310.939999999999</v>
      </c>
      <c r="M352" s="25">
        <v>0</v>
      </c>
      <c r="N352" s="25">
        <f t="shared" si="122"/>
        <v>18310.939999999999</v>
      </c>
      <c r="O352" s="25">
        <f t="shared" si="128"/>
        <v>-37.93999999999869</v>
      </c>
      <c r="P352" s="27">
        <v>27.893000000000001</v>
      </c>
      <c r="Q352" s="25">
        <v>650</v>
      </c>
      <c r="R352" s="2">
        <f t="shared" si="140"/>
        <v>147.63661517177755</v>
      </c>
      <c r="S352" s="2">
        <f t="shared" si="129"/>
        <v>148.58513579443786</v>
      </c>
      <c r="T352" s="2">
        <f t="shared" si="130"/>
        <v>148.40814484087454</v>
      </c>
      <c r="U352" s="2">
        <f t="shared" si="141"/>
        <v>94.896744122750306</v>
      </c>
      <c r="V352" s="2">
        <f t="shared" si="142"/>
        <v>156.62650602409667</v>
      </c>
      <c r="W352" s="27">
        <f t="shared" si="143"/>
        <v>6.4246977049473575E-3</v>
      </c>
      <c r="X352" s="1">
        <f t="shared" si="131"/>
        <v>9.2598848424065728E-3</v>
      </c>
      <c r="Y352" s="1" t="e">
        <f>X352+#REF!*_xlfn.STDEV.S($W$2:$W$779)</f>
        <v>#REF!</v>
      </c>
      <c r="Z352" s="1" t="e">
        <f>X352-#REF!*_xlfn.STDEV.S($W$2:$W$779)</f>
        <v>#REF!</v>
      </c>
      <c r="AA352" s="2">
        <f t="shared" si="132"/>
        <v>94.852062266031112</v>
      </c>
      <c r="AB352" s="1">
        <f t="shared" si="133"/>
        <v>-2.0719853814167208E-3</v>
      </c>
      <c r="AC352" s="1">
        <f t="shared" si="125"/>
        <v>-2.5361099687191938E-3</v>
      </c>
      <c r="AD352" s="1">
        <f t="shared" si="123"/>
        <v>4.6412458730247293E-4</v>
      </c>
      <c r="AE352" s="1">
        <f t="shared" si="126"/>
        <v>1.54982524116244E-3</v>
      </c>
      <c r="AF352" s="1" t="e">
        <f>AE352+#REF!*_xlfn.STDEV.S($AD$2:$AD$779)</f>
        <v>#REF!</v>
      </c>
      <c r="AG352" s="1" t="e">
        <f>AE352-#REF!*_xlfn.STDEV.S($AD$2:$AD$779)</f>
        <v>#REF!</v>
      </c>
      <c r="AH352" s="24">
        <f t="shared" si="120"/>
        <v>-37.93999999999869</v>
      </c>
      <c r="AI352" s="24">
        <f t="shared" si="134"/>
        <v>-4.0699999999999363</v>
      </c>
      <c r="AJ352" s="1">
        <f t="shared" si="135"/>
        <v>4.6412458730247293E-4</v>
      </c>
      <c r="AK352" s="1">
        <f t="shared" si="136"/>
        <v>1.54982524116244E-3</v>
      </c>
      <c r="AL352" s="1" t="e">
        <f>$AK$2+#REF!*_xlfn.STDEV.S(ONE_LAST_QUOTE!$AJ$2:$AJ$779)</f>
        <v>#REF!</v>
      </c>
      <c r="AM352" s="1" t="e">
        <f>$AK$2-#REF!*_xlfn.STDEV.S(ONE_LAST_QUOTE!$AJ$2:$AJ$779)</f>
        <v>#REF!</v>
      </c>
      <c r="AN352" s="27">
        <f t="shared" si="137"/>
        <v>9.3218673218671455</v>
      </c>
      <c r="AO352" s="24">
        <f t="shared" si="138"/>
        <v>-33.869999999998754</v>
      </c>
      <c r="AP352" s="27">
        <f t="shared" si="139"/>
        <v>-3.8484704370181109</v>
      </c>
      <c r="AQ352" s="27" t="e">
        <f>$AP$2+#REF!*_xlfn.STDEV.S(ONE_LAST_QUOTE!$AO$2:$AO$779)</f>
        <v>#REF!</v>
      </c>
      <c r="AR352" s="27" t="e">
        <f>$AP$2-#REF!*_xlfn.STDEV.S(ONE_LAST_QUOTE!$AO$2:$AO$779)</f>
        <v>#REF!</v>
      </c>
      <c r="AT352" s="24"/>
    </row>
    <row r="353" spans="1:46" x14ac:dyDescent="0.3">
      <c r="A353" s="5">
        <v>44606</v>
      </c>
      <c r="B353" s="25">
        <v>715.4</v>
      </c>
      <c r="C353" s="25">
        <v>716.44</v>
      </c>
      <c r="D353" s="25">
        <v>0.08</v>
      </c>
      <c r="E353" s="25">
        <f t="shared" si="127"/>
        <v>716.36</v>
      </c>
      <c r="F353" s="25">
        <f t="shared" si="124"/>
        <v>-0.96000000000003638</v>
      </c>
      <c r="G353" s="25">
        <v>1451.5</v>
      </c>
      <c r="H353" s="25">
        <v>1573.5</v>
      </c>
      <c r="I353" s="26">
        <v>1575.65</v>
      </c>
      <c r="J353" s="27">
        <f t="shared" si="121"/>
        <v>-2.1500000000000909</v>
      </c>
      <c r="K353" s="25">
        <v>17977</v>
      </c>
      <c r="L353" s="25">
        <v>17997.669999999998</v>
      </c>
      <c r="M353" s="25">
        <v>0</v>
      </c>
      <c r="N353" s="25">
        <f t="shared" si="122"/>
        <v>17997.669999999998</v>
      </c>
      <c r="O353" s="25">
        <f t="shared" si="128"/>
        <v>-20.669999999998254</v>
      </c>
      <c r="P353" s="27">
        <v>27.866</v>
      </c>
      <c r="Q353" s="25">
        <v>637</v>
      </c>
      <c r="R353" s="2">
        <f t="shared" si="140"/>
        <v>145.12335715932653</v>
      </c>
      <c r="S353" s="2">
        <f t="shared" si="129"/>
        <v>146.17824036428664</v>
      </c>
      <c r="T353" s="2">
        <f t="shared" si="130"/>
        <v>146.07366517430373</v>
      </c>
      <c r="U353" s="2">
        <f t="shared" si="141"/>
        <v>94.8048855169598</v>
      </c>
      <c r="V353" s="2">
        <f t="shared" si="142"/>
        <v>153.49397590361474</v>
      </c>
      <c r="W353" s="27">
        <f t="shared" si="143"/>
        <v>7.268872672246518E-3</v>
      </c>
      <c r="X353" s="1">
        <f t="shared" si="131"/>
        <v>9.2598848424065728E-3</v>
      </c>
      <c r="Y353" s="1" t="e">
        <f>X353+#REF!*_xlfn.STDEV.S($W$2:$W$779)</f>
        <v>#REF!</v>
      </c>
      <c r="Z353" s="1" t="e">
        <f>X353-#REF!*_xlfn.STDEV.S($W$2:$W$779)</f>
        <v>#REF!</v>
      </c>
      <c r="AA353" s="2">
        <f t="shared" si="132"/>
        <v>105.4883204960106</v>
      </c>
      <c r="AB353" s="1">
        <f t="shared" si="133"/>
        <v>-1.1484819979474153E-3</v>
      </c>
      <c r="AC353" s="1">
        <f t="shared" si="125"/>
        <v>-1.3645162313966242E-3</v>
      </c>
      <c r="AD353" s="1">
        <f t="shared" si="123"/>
        <v>2.160342334492089E-4</v>
      </c>
      <c r="AE353" s="1">
        <f t="shared" si="126"/>
        <v>1.54982524116244E-3</v>
      </c>
      <c r="AF353" s="1" t="e">
        <f>AE353+#REF!*_xlfn.STDEV.S($AD$2:$AD$779)</f>
        <v>#REF!</v>
      </c>
      <c r="AG353" s="1" t="e">
        <f>AE353-#REF!*_xlfn.STDEV.S($AD$2:$AD$779)</f>
        <v>#REF!</v>
      </c>
      <c r="AH353" s="24">
        <f t="shared" si="120"/>
        <v>-20.669999999998254</v>
      </c>
      <c r="AI353" s="24">
        <f t="shared" si="134"/>
        <v>-2.1500000000000909</v>
      </c>
      <c r="AJ353" s="1">
        <f t="shared" si="135"/>
        <v>2.160342334492089E-4</v>
      </c>
      <c r="AK353" s="1">
        <f t="shared" si="136"/>
        <v>1.54982524116244E-3</v>
      </c>
      <c r="AL353" s="1" t="e">
        <f>$AK$2+#REF!*_xlfn.STDEV.S(ONE_LAST_QUOTE!$AJ$2:$AJ$779)</f>
        <v>#REF!</v>
      </c>
      <c r="AM353" s="1" t="e">
        <f>$AK$2-#REF!*_xlfn.STDEV.S(ONE_LAST_QUOTE!$AJ$2:$AJ$779)</f>
        <v>#REF!</v>
      </c>
      <c r="AN353" s="27">
        <f t="shared" si="137"/>
        <v>9.6139534883708748</v>
      </c>
      <c r="AO353" s="24">
        <f t="shared" si="138"/>
        <v>-18.519999999998163</v>
      </c>
      <c r="AP353" s="27">
        <f t="shared" si="139"/>
        <v>-3.8484704370181109</v>
      </c>
      <c r="AQ353" s="27" t="e">
        <f>$AP$2+#REF!*_xlfn.STDEV.S(ONE_LAST_QUOTE!$AO$2:$AO$779)</f>
        <v>#REF!</v>
      </c>
      <c r="AR353" s="27" t="e">
        <f>$AP$2-#REF!*_xlfn.STDEV.S(ONE_LAST_QUOTE!$AO$2:$AO$779)</f>
        <v>#REF!</v>
      </c>
      <c r="AT353" s="24"/>
    </row>
    <row r="354" spans="1:46" x14ac:dyDescent="0.3">
      <c r="A354" s="5">
        <v>44607</v>
      </c>
      <c r="B354" s="25">
        <v>713.5</v>
      </c>
      <c r="C354" s="25">
        <v>713.71</v>
      </c>
      <c r="D354" s="25">
        <v>0.08</v>
      </c>
      <c r="E354" s="25">
        <f t="shared" si="127"/>
        <v>713.63</v>
      </c>
      <c r="F354" s="25">
        <f t="shared" si="124"/>
        <v>-0.12999999999999545</v>
      </c>
      <c r="G354" s="25">
        <v>1449.75</v>
      </c>
      <c r="H354" s="25">
        <v>1571.25</v>
      </c>
      <c r="I354" s="26">
        <v>1571.09</v>
      </c>
      <c r="J354" s="27">
        <f t="shared" si="121"/>
        <v>0.16000000000008185</v>
      </c>
      <c r="K354" s="25">
        <v>17955</v>
      </c>
      <c r="L354" s="25">
        <v>17951.810000000001</v>
      </c>
      <c r="M354" s="25">
        <v>0</v>
      </c>
      <c r="N354" s="25">
        <f t="shared" si="122"/>
        <v>17951.810000000001</v>
      </c>
      <c r="O354" s="25">
        <f t="shared" si="128"/>
        <v>3.1899999999986903</v>
      </c>
      <c r="P354" s="27">
        <v>27.844000000000001</v>
      </c>
      <c r="Q354" s="25">
        <v>633</v>
      </c>
      <c r="R354" s="2">
        <f t="shared" si="140"/>
        <v>144.91584044270215</v>
      </c>
      <c r="S354" s="2">
        <f t="shared" si="129"/>
        <v>145.99934948772136</v>
      </c>
      <c r="T354" s="2">
        <f t="shared" si="130"/>
        <v>145.79001188135101</v>
      </c>
      <c r="U354" s="2">
        <f t="shared" si="141"/>
        <v>94.730037764093481</v>
      </c>
      <c r="V354" s="2">
        <f t="shared" si="142"/>
        <v>152.53012048192798</v>
      </c>
      <c r="W354" s="27">
        <f t="shared" si="143"/>
        <v>7.4768157967355364E-3</v>
      </c>
      <c r="X354" s="1">
        <f t="shared" si="131"/>
        <v>9.2598848424065728E-3</v>
      </c>
      <c r="Y354" s="1" t="e">
        <f>X354+#REF!*_xlfn.STDEV.S($W$2:$W$779)</f>
        <v>#REF!</v>
      </c>
      <c r="Z354" s="1" t="e">
        <f>X354-#REF!*_xlfn.STDEV.S($W$2:$W$779)</f>
        <v>#REF!</v>
      </c>
      <c r="AA354" s="2">
        <f t="shared" si="132"/>
        <v>108.35090450192126</v>
      </c>
      <c r="AB354" s="1">
        <f t="shared" si="133"/>
        <v>1.7769795914722192E-4</v>
      </c>
      <c r="AC354" s="1">
        <f t="shared" si="125"/>
        <v>1.0184012373580245E-4</v>
      </c>
      <c r="AD354" s="1">
        <f t="shared" si="123"/>
        <v>7.5857835411419474E-5</v>
      </c>
      <c r="AE354" s="1">
        <f t="shared" si="126"/>
        <v>1.54982524116244E-3</v>
      </c>
      <c r="AF354" s="1" t="e">
        <f>AE354+#REF!*_xlfn.STDEV.S($AD$2:$AD$779)</f>
        <v>#REF!</v>
      </c>
      <c r="AG354" s="1" t="e">
        <f>AE354-#REF!*_xlfn.STDEV.S($AD$2:$AD$779)</f>
        <v>#REF!</v>
      </c>
      <c r="AH354" s="24">
        <f t="shared" si="120"/>
        <v>3.1899999999986903</v>
      </c>
      <c r="AI354" s="24">
        <f t="shared" si="134"/>
        <v>0.16000000000008185</v>
      </c>
      <c r="AJ354" s="1">
        <f t="shared" si="135"/>
        <v>7.5857835411419474E-5</v>
      </c>
      <c r="AK354" s="1">
        <f t="shared" si="136"/>
        <v>1.54982524116244E-3</v>
      </c>
      <c r="AL354" s="1" t="e">
        <f>$AK$2+#REF!*_xlfn.STDEV.S(ONE_LAST_QUOTE!$AJ$2:$AJ$779)</f>
        <v>#REF!</v>
      </c>
      <c r="AM354" s="1" t="e">
        <f>$AK$2-#REF!*_xlfn.STDEV.S(ONE_LAST_QUOTE!$AJ$2:$AJ$779)</f>
        <v>#REF!</v>
      </c>
      <c r="AN354" s="27">
        <f t="shared" si="137"/>
        <v>19.937499999981615</v>
      </c>
      <c r="AO354" s="24">
        <f t="shared" si="138"/>
        <v>3.0299999999986085</v>
      </c>
      <c r="AP354" s="27">
        <f t="shared" si="139"/>
        <v>-3.8484704370181109</v>
      </c>
      <c r="AQ354" s="27" t="e">
        <f>$AP$2+#REF!*_xlfn.STDEV.S(ONE_LAST_QUOTE!$AO$2:$AO$779)</f>
        <v>#REF!</v>
      </c>
      <c r="AR354" s="27" t="e">
        <f>$AP$2-#REF!*_xlfn.STDEV.S(ONE_LAST_QUOTE!$AO$2:$AO$779)</f>
        <v>#REF!</v>
      </c>
      <c r="AT354" s="24"/>
    </row>
    <row r="355" spans="1:46" x14ac:dyDescent="0.3">
      <c r="A355" s="5">
        <v>44608</v>
      </c>
      <c r="B355" s="25">
        <v>725.3</v>
      </c>
      <c r="C355" s="25">
        <v>725.95</v>
      </c>
      <c r="D355" s="25">
        <v>0.08</v>
      </c>
      <c r="E355" s="25">
        <f t="shared" si="127"/>
        <v>725.87</v>
      </c>
      <c r="F355" s="25">
        <f t="shared" si="124"/>
        <v>-0.57000000000005002</v>
      </c>
      <c r="G355" s="25">
        <v>1475.25</v>
      </c>
      <c r="H355" s="25">
        <v>1597</v>
      </c>
      <c r="I355" s="26">
        <v>1595.49</v>
      </c>
      <c r="J355" s="27">
        <f t="shared" si="121"/>
        <v>1.5099999999999909</v>
      </c>
      <c r="K355" s="25">
        <v>18206</v>
      </c>
      <c r="L355" s="25">
        <v>18231.47</v>
      </c>
      <c r="M355" s="25">
        <v>0</v>
      </c>
      <c r="N355" s="25">
        <f t="shared" si="122"/>
        <v>18231.47</v>
      </c>
      <c r="O355" s="25">
        <f t="shared" si="128"/>
        <v>-25.470000000001164</v>
      </c>
      <c r="P355" s="27">
        <v>27.827000000000002</v>
      </c>
      <c r="Q355" s="25">
        <v>646</v>
      </c>
      <c r="R355" s="2">
        <f t="shared" si="140"/>
        <v>147.29075397740357</v>
      </c>
      <c r="S355" s="2">
        <f t="shared" si="129"/>
        <v>148.04033176126177</v>
      </c>
      <c r="T355" s="2">
        <f t="shared" si="130"/>
        <v>148.41391476306137</v>
      </c>
      <c r="U355" s="2">
        <f t="shared" si="141"/>
        <v>94.672200864151321</v>
      </c>
      <c r="V355" s="2">
        <f t="shared" si="142"/>
        <v>155.66265060240991</v>
      </c>
      <c r="W355" s="27">
        <f t="shared" si="143"/>
        <v>5.089102768617737E-3</v>
      </c>
      <c r="X355" s="1">
        <f t="shared" si="131"/>
        <v>9.2598848424065728E-3</v>
      </c>
      <c r="Y355" s="1" t="e">
        <f>X355+#REF!*_xlfn.STDEV.S($W$2:$W$779)</f>
        <v>#REF!</v>
      </c>
      <c r="Z355" s="1" t="e">
        <f>X355-#REF!*_xlfn.STDEV.S($W$2:$W$779)</f>
        <v>#REF!</v>
      </c>
      <c r="AA355" s="2">
        <f t="shared" si="132"/>
        <v>74.957778385820006</v>
      </c>
      <c r="AB355" s="1">
        <f t="shared" si="133"/>
        <v>-1.3970349072236722E-3</v>
      </c>
      <c r="AC355" s="1">
        <f t="shared" si="125"/>
        <v>9.4641771493396442E-4</v>
      </c>
      <c r="AD355" s="1">
        <f t="shared" si="123"/>
        <v>-2.3434526221576364E-3</v>
      </c>
      <c r="AE355" s="1">
        <f t="shared" si="126"/>
        <v>1.54982524116244E-3</v>
      </c>
      <c r="AF355" s="1" t="e">
        <f>AE355+#REF!*_xlfn.STDEV.S($AD$2:$AD$779)</f>
        <v>#REF!</v>
      </c>
      <c r="AG355" s="1" t="e">
        <f>AE355-#REF!*_xlfn.STDEV.S($AD$2:$AD$779)</f>
        <v>#REF!</v>
      </c>
      <c r="AH355" s="24">
        <f t="shared" si="120"/>
        <v>-25.470000000001164</v>
      </c>
      <c r="AI355" s="24">
        <f t="shared" si="134"/>
        <v>1.5099999999999909</v>
      </c>
      <c r="AJ355" s="1">
        <f t="shared" si="135"/>
        <v>-2.3434526221576364E-3</v>
      </c>
      <c r="AK355" s="1">
        <f t="shared" si="136"/>
        <v>1.54982524116244E-3</v>
      </c>
      <c r="AL355" s="1" t="e">
        <f>$AK$2+#REF!*_xlfn.STDEV.S(ONE_LAST_QUOTE!$AJ$2:$AJ$779)</f>
        <v>#REF!</v>
      </c>
      <c r="AM355" s="1" t="e">
        <f>$AK$2-#REF!*_xlfn.STDEV.S(ONE_LAST_QUOTE!$AJ$2:$AJ$779)</f>
        <v>#REF!</v>
      </c>
      <c r="AN355" s="27">
        <f t="shared" si="137"/>
        <v>-16.867549668875046</v>
      </c>
      <c r="AO355" s="24">
        <f t="shared" si="138"/>
        <v>-26.980000000001155</v>
      </c>
      <c r="AP355" s="27">
        <f t="shared" si="139"/>
        <v>-3.8484704370181109</v>
      </c>
      <c r="AQ355" s="27" t="e">
        <f>$AP$2+#REF!*_xlfn.STDEV.S(ONE_LAST_QUOTE!$AO$2:$AO$779)</f>
        <v>#REF!</v>
      </c>
      <c r="AR355" s="27" t="e">
        <f>$AP$2-#REF!*_xlfn.STDEV.S(ONE_LAST_QUOTE!$AO$2:$AO$779)</f>
        <v>#REF!</v>
      </c>
      <c r="AT355" s="24"/>
    </row>
    <row r="356" spans="1:46" x14ac:dyDescent="0.3">
      <c r="A356" s="5">
        <v>44609</v>
      </c>
      <c r="B356" s="25">
        <v>726.8</v>
      </c>
      <c r="C356" s="25">
        <v>726.53</v>
      </c>
      <c r="D356" s="25">
        <v>0.08</v>
      </c>
      <c r="E356" s="25">
        <f t="shared" si="127"/>
        <v>726.44999999999993</v>
      </c>
      <c r="F356" s="25">
        <f t="shared" si="124"/>
        <v>0.35000000000002274</v>
      </c>
      <c r="G356" s="25">
        <v>1478.5</v>
      </c>
      <c r="H356" s="25">
        <v>1599.5</v>
      </c>
      <c r="I356" s="26">
        <v>1599.43</v>
      </c>
      <c r="J356" s="27">
        <f t="shared" si="121"/>
        <v>6.9999999999936335E-2</v>
      </c>
      <c r="K356" s="25">
        <v>18244</v>
      </c>
      <c r="L356" s="25">
        <v>18268.57</v>
      </c>
      <c r="M356" s="25">
        <v>26.21</v>
      </c>
      <c r="N356" s="25">
        <f t="shared" si="122"/>
        <v>18242.36</v>
      </c>
      <c r="O356" s="25">
        <f t="shared" si="128"/>
        <v>1.6399999999994179</v>
      </c>
      <c r="P356" s="27">
        <v>27.835000000000001</v>
      </c>
      <c r="Q356" s="25">
        <v>645</v>
      </c>
      <c r="R356" s="2">
        <f t="shared" si="140"/>
        <v>147.52132810698623</v>
      </c>
      <c r="S356" s="2">
        <f t="shared" si="129"/>
        <v>148.34932509351091</v>
      </c>
      <c r="T356" s="2">
        <f t="shared" si="130"/>
        <v>148.3464954144286</v>
      </c>
      <c r="U356" s="2">
        <f t="shared" si="141"/>
        <v>94.699418228829998</v>
      </c>
      <c r="V356" s="2">
        <f t="shared" si="142"/>
        <v>155.42168674698823</v>
      </c>
      <c r="W356" s="27">
        <f t="shared" si="143"/>
        <v>5.6127273062793748E-3</v>
      </c>
      <c r="X356" s="1">
        <f t="shared" si="131"/>
        <v>9.2598848424065728E-3</v>
      </c>
      <c r="Y356" s="1" t="e">
        <f>X356+#REF!*_xlfn.STDEV.S($W$2:$W$779)</f>
        <v>#REF!</v>
      </c>
      <c r="Z356" s="1" t="e">
        <f>X356-#REF!*_xlfn.STDEV.S($W$2:$W$779)</f>
        <v>#REF!</v>
      </c>
      <c r="AA356" s="2">
        <f t="shared" si="132"/>
        <v>82.799698652468123</v>
      </c>
      <c r="AB356" s="1">
        <f t="shared" si="133"/>
        <v>8.9900648819528719E-5</v>
      </c>
      <c r="AC356" s="1">
        <f t="shared" si="125"/>
        <v>4.3765591491929206E-5</v>
      </c>
      <c r="AD356" s="1">
        <f t="shared" si="123"/>
        <v>4.6135057327599514E-5</v>
      </c>
      <c r="AE356" s="1">
        <f t="shared" si="126"/>
        <v>1.54982524116244E-3</v>
      </c>
      <c r="AF356" s="1" t="e">
        <f>AE356+#REF!*_xlfn.STDEV.S($AD$2:$AD$779)</f>
        <v>#REF!</v>
      </c>
      <c r="AG356" s="1" t="e">
        <f>AE356-#REF!*_xlfn.STDEV.S($AD$2:$AD$779)</f>
        <v>#REF!</v>
      </c>
      <c r="AH356" s="24">
        <f t="shared" si="120"/>
        <v>1.6399999999994179</v>
      </c>
      <c r="AI356" s="24">
        <f t="shared" si="134"/>
        <v>6.9999999999936335E-2</v>
      </c>
      <c r="AJ356" s="1">
        <f t="shared" si="135"/>
        <v>4.6135057327599514E-5</v>
      </c>
      <c r="AK356" s="1">
        <f t="shared" si="136"/>
        <v>1.54982524116244E-3</v>
      </c>
      <c r="AL356" s="1" t="e">
        <f>$AK$2+#REF!*_xlfn.STDEV.S(ONE_LAST_QUOTE!$AJ$2:$AJ$779)</f>
        <v>#REF!</v>
      </c>
      <c r="AM356" s="1" t="e">
        <f>$AK$2-#REF!*_xlfn.STDEV.S(ONE_LAST_QUOTE!$AJ$2:$AJ$779)</f>
        <v>#REF!</v>
      </c>
      <c r="AN356" s="27">
        <f t="shared" si="137"/>
        <v>23.428571428584423</v>
      </c>
      <c r="AO356" s="24">
        <f t="shared" si="138"/>
        <v>1.5699999999994816</v>
      </c>
      <c r="AP356" s="27">
        <f t="shared" si="139"/>
        <v>-3.8484704370181109</v>
      </c>
      <c r="AQ356" s="27" t="e">
        <f>$AP$2+#REF!*_xlfn.STDEV.S(ONE_LAST_QUOTE!$AO$2:$AO$779)</f>
        <v>#REF!</v>
      </c>
      <c r="AR356" s="27" t="e">
        <f>$AP$2-#REF!*_xlfn.STDEV.S(ONE_LAST_QUOTE!$AO$2:$AO$779)</f>
        <v>#REF!</v>
      </c>
      <c r="AT356" s="24"/>
    </row>
    <row r="357" spans="1:46" x14ac:dyDescent="0.3">
      <c r="A357" s="5">
        <v>44610</v>
      </c>
      <c r="B357" s="25">
        <v>724.3</v>
      </c>
      <c r="C357" s="25">
        <v>722.58</v>
      </c>
      <c r="D357" s="25">
        <v>0.08</v>
      </c>
      <c r="E357" s="25">
        <f t="shared" si="127"/>
        <v>722.5</v>
      </c>
      <c r="F357" s="25">
        <f t="shared" si="124"/>
        <v>1.7999999999999545</v>
      </c>
      <c r="G357" s="25">
        <v>1476</v>
      </c>
      <c r="H357" s="25">
        <v>1598</v>
      </c>
      <c r="I357" s="26">
        <v>1595.65</v>
      </c>
      <c r="J357" s="27">
        <f t="shared" si="121"/>
        <v>2.3499999999999091</v>
      </c>
      <c r="K357" s="25">
        <v>18227</v>
      </c>
      <c r="L357" s="25">
        <v>18232.349999999999</v>
      </c>
      <c r="M357" s="25">
        <v>26.21</v>
      </c>
      <c r="N357" s="25">
        <f t="shared" si="122"/>
        <v>18206.14</v>
      </c>
      <c r="O357" s="25">
        <f t="shared" si="128"/>
        <v>20.860000000000582</v>
      </c>
      <c r="P357" s="27">
        <v>27.841000000000001</v>
      </c>
      <c r="Q357" s="25">
        <v>637</v>
      </c>
      <c r="R357" s="2">
        <f t="shared" si="140"/>
        <v>147.38298362923663</v>
      </c>
      <c r="S357" s="2">
        <f t="shared" si="129"/>
        <v>148.21109123434681</v>
      </c>
      <c r="T357" s="2">
        <f t="shared" si="130"/>
        <v>147.83904260488436</v>
      </c>
      <c r="U357" s="2">
        <f t="shared" si="141"/>
        <v>94.719831252338992</v>
      </c>
      <c r="V357" s="2">
        <f t="shared" si="142"/>
        <v>153.49397590361474</v>
      </c>
      <c r="W357" s="27">
        <f t="shared" si="143"/>
        <v>5.6187463757240153E-3</v>
      </c>
      <c r="X357" s="1">
        <f t="shared" si="131"/>
        <v>9.2598848424065728E-3</v>
      </c>
      <c r="Y357" s="1" t="e">
        <f>X357+#REF!*_xlfn.STDEV.S($W$2:$W$779)</f>
        <v>#REF!</v>
      </c>
      <c r="Z357" s="1" t="e">
        <f>X357-#REF!*_xlfn.STDEV.S($W$2:$W$779)</f>
        <v>#REF!</v>
      </c>
      <c r="AA357" s="2">
        <f t="shared" si="132"/>
        <v>82.810760511017634</v>
      </c>
      <c r="AB357" s="1">
        <f t="shared" si="133"/>
        <v>1.14576730707336E-3</v>
      </c>
      <c r="AC357" s="1">
        <f t="shared" si="125"/>
        <v>1.4727540500735806E-3</v>
      </c>
      <c r="AD357" s="1">
        <f t="shared" si="123"/>
        <v>-3.2698674300022062E-4</v>
      </c>
      <c r="AE357" s="1">
        <f t="shared" si="126"/>
        <v>1.54982524116244E-3</v>
      </c>
      <c r="AF357" s="1" t="e">
        <f>AE357+#REF!*_xlfn.STDEV.S($AD$2:$AD$779)</f>
        <v>#REF!</v>
      </c>
      <c r="AG357" s="1" t="e">
        <f>AE357-#REF!*_xlfn.STDEV.S($AD$2:$AD$779)</f>
        <v>#REF!</v>
      </c>
      <c r="AH357" s="24">
        <f t="shared" si="120"/>
        <v>20.860000000000582</v>
      </c>
      <c r="AI357" s="24">
        <f t="shared" si="134"/>
        <v>2.3499999999999091</v>
      </c>
      <c r="AJ357" s="1">
        <f t="shared" si="135"/>
        <v>-3.2698674300022062E-4</v>
      </c>
      <c r="AK357" s="1">
        <f t="shared" si="136"/>
        <v>1.54982524116244E-3</v>
      </c>
      <c r="AL357" s="1" t="e">
        <f>$AK$2+#REF!*_xlfn.STDEV.S(ONE_LAST_QUOTE!$AJ$2:$AJ$779)</f>
        <v>#REF!</v>
      </c>
      <c r="AM357" s="1" t="e">
        <f>$AK$2-#REF!*_xlfn.STDEV.S(ONE_LAST_QUOTE!$AJ$2:$AJ$779)</f>
        <v>#REF!</v>
      </c>
      <c r="AN357" s="27">
        <f t="shared" si="137"/>
        <v>8.8765957446814419</v>
      </c>
      <c r="AO357" s="24">
        <f t="shared" si="138"/>
        <v>18.510000000000673</v>
      </c>
      <c r="AP357" s="27">
        <f t="shared" si="139"/>
        <v>-3.8484704370181109</v>
      </c>
      <c r="AQ357" s="27" t="e">
        <f>$AP$2+#REF!*_xlfn.STDEV.S(ONE_LAST_QUOTE!$AO$2:$AO$779)</f>
        <v>#REF!</v>
      </c>
      <c r="AR357" s="27" t="e">
        <f>$AP$2-#REF!*_xlfn.STDEV.S(ONE_LAST_QUOTE!$AO$2:$AO$779)</f>
        <v>#REF!</v>
      </c>
      <c r="AT357" s="24"/>
    </row>
    <row r="358" spans="1:46" x14ac:dyDescent="0.3">
      <c r="A358" s="5">
        <v>44613</v>
      </c>
      <c r="B358" s="25">
        <v>722.3</v>
      </c>
      <c r="C358" s="25">
        <v>721.27</v>
      </c>
      <c r="D358" s="25">
        <v>0.08</v>
      </c>
      <c r="E358" s="25">
        <f t="shared" si="127"/>
        <v>721.18999999999994</v>
      </c>
      <c r="F358" s="25">
        <f t="shared" si="124"/>
        <v>1.1100000000000136</v>
      </c>
      <c r="G358" s="25">
        <v>1474.75</v>
      </c>
      <c r="H358" s="25">
        <v>1596.25</v>
      </c>
      <c r="I358" s="26">
        <v>1596.25</v>
      </c>
      <c r="J358" s="27">
        <f t="shared" si="121"/>
        <v>0</v>
      </c>
      <c r="K358" s="25">
        <v>18212</v>
      </c>
      <c r="L358" s="25">
        <v>18221.490000000002</v>
      </c>
      <c r="M358" s="25">
        <v>26.21</v>
      </c>
      <c r="N358" s="25">
        <f t="shared" si="122"/>
        <v>18195.280000000002</v>
      </c>
      <c r="O358" s="25">
        <f t="shared" si="128"/>
        <v>16.719999999997526</v>
      </c>
      <c r="P358" s="27">
        <v>27.837</v>
      </c>
      <c r="Q358" s="25">
        <v>632</v>
      </c>
      <c r="R358" s="2">
        <f t="shared" si="140"/>
        <v>147.22158173852878</v>
      </c>
      <c r="S358" s="2">
        <f t="shared" si="129"/>
        <v>148.0891201821432</v>
      </c>
      <c r="T358" s="2">
        <f t="shared" si="130"/>
        <v>147.80183791049112</v>
      </c>
      <c r="U358" s="2">
        <f t="shared" si="141"/>
        <v>94.706222569999653</v>
      </c>
      <c r="V358" s="2">
        <f t="shared" si="142"/>
        <v>152.2891566265063</v>
      </c>
      <c r="W358" s="27">
        <f t="shared" si="143"/>
        <v>5.8927395927264037E-3</v>
      </c>
      <c r="X358" s="1">
        <f t="shared" si="131"/>
        <v>9.2598848424065728E-3</v>
      </c>
      <c r="Y358" s="1" t="e">
        <f>X358+#REF!*_xlfn.STDEV.S($W$2:$W$779)</f>
        <v>#REF!</v>
      </c>
      <c r="Z358" s="1" t="e">
        <f>X358-#REF!*_xlfn.STDEV.S($W$2:$W$779)</f>
        <v>#REF!</v>
      </c>
      <c r="AA358" s="2">
        <f t="shared" si="132"/>
        <v>86.753844361442134</v>
      </c>
      <c r="AB358" s="1">
        <f t="shared" si="133"/>
        <v>9.1891963190440177E-4</v>
      </c>
      <c r="AC358" s="1">
        <f t="shared" si="125"/>
        <v>0</v>
      </c>
      <c r="AD358" s="1">
        <f t="shared" si="123"/>
        <v>9.1891963190440177E-4</v>
      </c>
      <c r="AE358" s="1">
        <f t="shared" si="126"/>
        <v>1.54982524116244E-3</v>
      </c>
      <c r="AF358" s="1" t="e">
        <f>AE358+#REF!*_xlfn.STDEV.S($AD$2:$AD$779)</f>
        <v>#REF!</v>
      </c>
      <c r="AG358" s="1" t="e">
        <f>AE358-#REF!*_xlfn.STDEV.S($AD$2:$AD$779)</f>
        <v>#REF!</v>
      </c>
      <c r="AH358" s="24">
        <f t="shared" si="120"/>
        <v>16.719999999997526</v>
      </c>
      <c r="AI358" s="24">
        <f t="shared" si="134"/>
        <v>0</v>
      </c>
      <c r="AJ358" s="1">
        <f t="shared" si="135"/>
        <v>9.1891963190440177E-4</v>
      </c>
      <c r="AK358" s="1">
        <f t="shared" si="136"/>
        <v>1.54982524116244E-3</v>
      </c>
      <c r="AL358" s="1" t="e">
        <f>$AK$2+#REF!*_xlfn.STDEV.S(ONE_LAST_QUOTE!$AJ$2:$AJ$779)</f>
        <v>#REF!</v>
      </c>
      <c r="AM358" s="1" t="e">
        <f>$AK$2-#REF!*_xlfn.STDEV.S(ONE_LAST_QUOTE!$AJ$2:$AJ$779)</f>
        <v>#REF!</v>
      </c>
      <c r="AN358" s="27" t="e">
        <f t="shared" si="137"/>
        <v>#DIV/0!</v>
      </c>
      <c r="AO358" s="24">
        <f t="shared" si="138"/>
        <v>16.719999999997526</v>
      </c>
      <c r="AP358" s="27">
        <f t="shared" si="139"/>
        <v>-3.8484704370181109</v>
      </c>
      <c r="AQ358" s="27" t="e">
        <f>$AP$2+#REF!*_xlfn.STDEV.S(ONE_LAST_QUOTE!$AO$2:$AO$779)</f>
        <v>#REF!</v>
      </c>
      <c r="AR358" s="27" t="e">
        <f>$AP$2-#REF!*_xlfn.STDEV.S(ONE_LAST_QUOTE!$AO$2:$AO$779)</f>
        <v>#REF!</v>
      </c>
      <c r="AT358" s="24"/>
    </row>
    <row r="359" spans="1:46" x14ac:dyDescent="0.3">
      <c r="A359" s="5">
        <v>44614</v>
      </c>
      <c r="B359" s="25">
        <v>710.7</v>
      </c>
      <c r="C359" s="25">
        <v>712.9</v>
      </c>
      <c r="D359" s="25">
        <v>0.08</v>
      </c>
      <c r="E359" s="25">
        <f t="shared" si="127"/>
        <v>712.81999999999994</v>
      </c>
      <c r="F359" s="25">
        <f t="shared" si="124"/>
        <v>-2.1199999999998909</v>
      </c>
      <c r="G359" s="25">
        <v>1448</v>
      </c>
      <c r="H359" s="25">
        <v>1569.75</v>
      </c>
      <c r="I359" s="26">
        <v>1575.1</v>
      </c>
      <c r="J359" s="27">
        <f t="shared" si="121"/>
        <v>-5.3499999999999091</v>
      </c>
      <c r="K359" s="25">
        <v>17880</v>
      </c>
      <c r="L359" s="25">
        <v>17969.29</v>
      </c>
      <c r="M359" s="25">
        <v>26.21</v>
      </c>
      <c r="N359" s="25">
        <f t="shared" si="122"/>
        <v>17943.080000000002</v>
      </c>
      <c r="O359" s="25">
        <f t="shared" si="128"/>
        <v>-63.080000000001746</v>
      </c>
      <c r="P359" s="27">
        <v>27.853999999999999</v>
      </c>
      <c r="Q359" s="25">
        <v>627</v>
      </c>
      <c r="R359" s="2">
        <f t="shared" si="140"/>
        <v>144.77749596495258</v>
      </c>
      <c r="S359" s="2">
        <f t="shared" si="129"/>
        <v>145.38949422670331</v>
      </c>
      <c r="T359" s="2">
        <f t="shared" si="130"/>
        <v>145.71083720538445</v>
      </c>
      <c r="U359" s="2">
        <f t="shared" si="141"/>
        <v>94.764059469941799</v>
      </c>
      <c r="V359" s="2">
        <f t="shared" si="142"/>
        <v>151.08433734939786</v>
      </c>
      <c r="W359" s="27">
        <f t="shared" si="143"/>
        <v>4.2271642956090982E-3</v>
      </c>
      <c r="X359" s="1">
        <f t="shared" si="131"/>
        <v>9.2598848424065728E-3</v>
      </c>
      <c r="Y359" s="1" t="e">
        <f>X359+#REF!*_xlfn.STDEV.S($W$2:$W$779)</f>
        <v>#REF!</v>
      </c>
      <c r="Z359" s="1" t="e">
        <f>X359-#REF!*_xlfn.STDEV.S($W$2:$W$779)</f>
        <v>#REF!</v>
      </c>
      <c r="AA359" s="2">
        <f t="shared" si="132"/>
        <v>61.199826175072758</v>
      </c>
      <c r="AB359" s="1">
        <f t="shared" si="133"/>
        <v>-3.5155614309249996E-3</v>
      </c>
      <c r="AC359" s="1">
        <f t="shared" si="125"/>
        <v>-3.396609739064129E-3</v>
      </c>
      <c r="AD359" s="1">
        <f t="shared" si="123"/>
        <v>-1.1895169186087063E-4</v>
      </c>
      <c r="AE359" s="1">
        <f t="shared" si="126"/>
        <v>1.54982524116244E-3</v>
      </c>
      <c r="AF359" s="1" t="e">
        <f>AE359+#REF!*_xlfn.STDEV.S($AD$2:$AD$779)</f>
        <v>#REF!</v>
      </c>
      <c r="AG359" s="1" t="e">
        <f>AE359-#REF!*_xlfn.STDEV.S($AD$2:$AD$779)</f>
        <v>#REF!</v>
      </c>
      <c r="AH359" s="24">
        <f t="shared" si="120"/>
        <v>-63.080000000001746</v>
      </c>
      <c r="AI359" s="24">
        <f t="shared" si="134"/>
        <v>-5.3499999999999091</v>
      </c>
      <c r="AJ359" s="1">
        <f t="shared" si="135"/>
        <v>-1.1895169186087063E-4</v>
      </c>
      <c r="AK359" s="1">
        <f t="shared" si="136"/>
        <v>1.54982524116244E-3</v>
      </c>
      <c r="AL359" s="1" t="e">
        <f>$AK$2+#REF!*_xlfn.STDEV.S(ONE_LAST_QUOTE!$AJ$2:$AJ$779)</f>
        <v>#REF!</v>
      </c>
      <c r="AM359" s="1" t="e">
        <f>$AK$2-#REF!*_xlfn.STDEV.S(ONE_LAST_QUOTE!$AJ$2:$AJ$779)</f>
        <v>#REF!</v>
      </c>
      <c r="AN359" s="27">
        <f t="shared" si="137"/>
        <v>11.790654205608003</v>
      </c>
      <c r="AO359" s="24">
        <f t="shared" si="138"/>
        <v>-57.730000000001837</v>
      </c>
      <c r="AP359" s="27">
        <f t="shared" si="139"/>
        <v>-3.8484704370181109</v>
      </c>
      <c r="AQ359" s="27" t="e">
        <f>$AP$2+#REF!*_xlfn.STDEV.S(ONE_LAST_QUOTE!$AO$2:$AO$779)</f>
        <v>#REF!</v>
      </c>
      <c r="AR359" s="27" t="e">
        <f>$AP$2-#REF!*_xlfn.STDEV.S(ONE_LAST_QUOTE!$AO$2:$AO$779)</f>
        <v>#REF!</v>
      </c>
      <c r="AT359" s="24"/>
    </row>
    <row r="360" spans="1:46" x14ac:dyDescent="0.3">
      <c r="A360" s="5">
        <v>44615</v>
      </c>
      <c r="B360" s="25">
        <v>715.4</v>
      </c>
      <c r="C360" s="25">
        <v>714.04</v>
      </c>
      <c r="D360" s="25">
        <v>0.08</v>
      </c>
      <c r="E360" s="25">
        <f t="shared" si="127"/>
        <v>713.95999999999992</v>
      </c>
      <c r="F360" s="25">
        <f t="shared" si="124"/>
        <v>1.4400000000000546</v>
      </c>
      <c r="G360" s="25">
        <v>1460.75</v>
      </c>
      <c r="H360" s="25">
        <v>1583.5</v>
      </c>
      <c r="I360" s="26">
        <v>1581.41</v>
      </c>
      <c r="J360" s="27">
        <f t="shared" si="121"/>
        <v>2.0899999999999181</v>
      </c>
      <c r="K360" s="25">
        <v>18042</v>
      </c>
      <c r="L360" s="25">
        <v>18055.73</v>
      </c>
      <c r="M360" s="25">
        <v>26.21</v>
      </c>
      <c r="N360" s="25">
        <f t="shared" si="122"/>
        <v>18029.52</v>
      </c>
      <c r="O360" s="25">
        <f t="shared" si="128"/>
        <v>12.479999999999563</v>
      </c>
      <c r="P360" s="27">
        <v>27.884</v>
      </c>
      <c r="Q360" s="25">
        <v>625</v>
      </c>
      <c r="R360" s="2">
        <f t="shared" si="140"/>
        <v>146.04565367765721</v>
      </c>
      <c r="S360" s="2">
        <f t="shared" si="129"/>
        <v>146.70678159050229</v>
      </c>
      <c r="T360" s="2">
        <f t="shared" si="130"/>
        <v>146.35098377625377</v>
      </c>
      <c r="U360" s="2">
        <f t="shared" si="141"/>
        <v>94.866124587486794</v>
      </c>
      <c r="V360" s="2">
        <f t="shared" si="142"/>
        <v>150.60240963855449</v>
      </c>
      <c r="W360" s="27">
        <f t="shared" si="143"/>
        <v>4.5268578433992346E-3</v>
      </c>
      <c r="X360" s="1">
        <f t="shared" si="131"/>
        <v>9.2598848424065728E-3</v>
      </c>
      <c r="Y360" s="1" t="e">
        <f>X360+#REF!*_xlfn.STDEV.S($W$2:$W$779)</f>
        <v>#REF!</v>
      </c>
      <c r="Z360" s="1" t="e">
        <f>X360-#REF!*_xlfn.STDEV.S($W$2:$W$779)</f>
        <v>#REF!</v>
      </c>
      <c r="AA360" s="2">
        <f t="shared" si="132"/>
        <v>66.112791284507466</v>
      </c>
      <c r="AB360" s="1">
        <f t="shared" si="133"/>
        <v>6.9219812840272854E-4</v>
      </c>
      <c r="AC360" s="1">
        <f t="shared" si="125"/>
        <v>1.3216054027734225E-3</v>
      </c>
      <c r="AD360" s="1">
        <f t="shared" si="123"/>
        <v>-6.2940727437069393E-4</v>
      </c>
      <c r="AE360" s="1">
        <f t="shared" si="126"/>
        <v>1.54982524116244E-3</v>
      </c>
      <c r="AF360" s="1" t="e">
        <f>AE360+#REF!*_xlfn.STDEV.S($AD$2:$AD$779)</f>
        <v>#REF!</v>
      </c>
      <c r="AG360" s="1" t="e">
        <f>AE360-#REF!*_xlfn.STDEV.S($AD$2:$AD$779)</f>
        <v>#REF!</v>
      </c>
      <c r="AH360" s="24">
        <f t="shared" si="120"/>
        <v>12.479999999999563</v>
      </c>
      <c r="AI360" s="24">
        <f t="shared" si="134"/>
        <v>2.0899999999999181</v>
      </c>
      <c r="AJ360" s="1">
        <f t="shared" si="135"/>
        <v>-6.2940727437069393E-4</v>
      </c>
      <c r="AK360" s="1">
        <f t="shared" si="136"/>
        <v>1.54982524116244E-3</v>
      </c>
      <c r="AL360" s="1" t="e">
        <f>$AK$2+#REF!*_xlfn.STDEV.S(ONE_LAST_QUOTE!$AJ$2:$AJ$779)</f>
        <v>#REF!</v>
      </c>
      <c r="AM360" s="1" t="e">
        <f>$AK$2-#REF!*_xlfn.STDEV.S(ONE_LAST_QUOTE!$AJ$2:$AJ$779)</f>
        <v>#REF!</v>
      </c>
      <c r="AN360" s="27">
        <f t="shared" si="137"/>
        <v>5.9712918660287331</v>
      </c>
      <c r="AO360" s="24">
        <f t="shared" si="138"/>
        <v>10.389999999999645</v>
      </c>
      <c r="AP360" s="27">
        <f t="shared" si="139"/>
        <v>-3.8484704370181109</v>
      </c>
      <c r="AQ360" s="27" t="e">
        <f>$AP$2+#REF!*_xlfn.STDEV.S(ONE_LAST_QUOTE!$AO$2:$AO$779)</f>
        <v>#REF!</v>
      </c>
      <c r="AR360" s="27" t="e">
        <f>$AP$2-#REF!*_xlfn.STDEV.S(ONE_LAST_QUOTE!$AO$2:$AO$779)</f>
        <v>#REF!</v>
      </c>
      <c r="AT360" s="24"/>
    </row>
    <row r="361" spans="1:46" x14ac:dyDescent="0.3">
      <c r="A361" s="5">
        <v>44616</v>
      </c>
      <c r="B361" s="25">
        <v>694.2</v>
      </c>
      <c r="C361" s="25">
        <v>694.76</v>
      </c>
      <c r="D361" s="25">
        <v>0.08</v>
      </c>
      <c r="E361" s="25">
        <f t="shared" si="127"/>
        <v>694.68</v>
      </c>
      <c r="F361" s="25">
        <f t="shared" si="124"/>
        <v>-0.4799999999999045</v>
      </c>
      <c r="G361" s="25">
        <v>1416</v>
      </c>
      <c r="H361" s="25">
        <v>1546.75</v>
      </c>
      <c r="I361" s="26">
        <v>1542.55</v>
      </c>
      <c r="J361" s="27">
        <f t="shared" si="121"/>
        <v>4.2000000000000455</v>
      </c>
      <c r="K361" s="25">
        <v>17513</v>
      </c>
      <c r="L361" s="25">
        <v>17594.55</v>
      </c>
      <c r="M361" s="25">
        <v>26.21</v>
      </c>
      <c r="N361" s="25">
        <f t="shared" si="122"/>
        <v>17568.34</v>
      </c>
      <c r="O361" s="25">
        <f t="shared" si="128"/>
        <v>-55.340000000000146</v>
      </c>
      <c r="P361" s="27">
        <v>28.053999999999998</v>
      </c>
      <c r="Q361" s="25">
        <v>604</v>
      </c>
      <c r="R361" s="2">
        <f t="shared" si="140"/>
        <v>142.6562139727921</v>
      </c>
      <c r="S361" s="2">
        <f t="shared" si="129"/>
        <v>142.40526914945497</v>
      </c>
      <c r="T361" s="2">
        <f t="shared" si="130"/>
        <v>142.35930637423357</v>
      </c>
      <c r="U361" s="2">
        <f t="shared" si="141"/>
        <v>95.444493586908408</v>
      </c>
      <c r="V361" s="2">
        <f t="shared" si="142"/>
        <v>145.54216867469907</v>
      </c>
      <c r="W361" s="27">
        <f t="shared" si="143"/>
        <v>-1.7590879243788438E-3</v>
      </c>
      <c r="X361" s="1">
        <f t="shared" si="131"/>
        <v>9.2598848424065728E-3</v>
      </c>
      <c r="Y361" s="1" t="e">
        <f>X361+#REF!*_xlfn.STDEV.S($W$2:$W$779)</f>
        <v>#REF!</v>
      </c>
      <c r="Z361" s="1" t="e">
        <f>X361-#REF!*_xlfn.STDEV.S($W$2:$W$779)</f>
        <v>#REF!</v>
      </c>
      <c r="AA361" s="2">
        <f t="shared" si="132"/>
        <v>-25.094482333713586</v>
      </c>
      <c r="AB361" s="1">
        <f t="shared" si="133"/>
        <v>-3.1499845745244083E-3</v>
      </c>
      <c r="AC361" s="1">
        <f t="shared" si="125"/>
        <v>2.722764253995038E-3</v>
      </c>
      <c r="AD361" s="1">
        <f t="shared" si="123"/>
        <v>-5.8727488285194463E-3</v>
      </c>
      <c r="AE361" s="1">
        <f t="shared" si="126"/>
        <v>1.54982524116244E-3</v>
      </c>
      <c r="AF361" s="1" t="e">
        <f>AE361+#REF!*_xlfn.STDEV.S($AD$2:$AD$779)</f>
        <v>#REF!</v>
      </c>
      <c r="AG361" s="1" t="e">
        <f>AE361-#REF!*_xlfn.STDEV.S($AD$2:$AD$779)</f>
        <v>#REF!</v>
      </c>
      <c r="AH361" s="24">
        <f t="shared" si="120"/>
        <v>-55.340000000000146</v>
      </c>
      <c r="AI361" s="24">
        <f t="shared" si="134"/>
        <v>4.2000000000000455</v>
      </c>
      <c r="AJ361" s="1">
        <f t="shared" si="135"/>
        <v>-5.8727488285194463E-3</v>
      </c>
      <c r="AK361" s="1">
        <f t="shared" si="136"/>
        <v>1.54982524116244E-3</v>
      </c>
      <c r="AL361" s="1" t="e">
        <f>$AK$2+#REF!*_xlfn.STDEV.S(ONE_LAST_QUOTE!$AJ$2:$AJ$779)</f>
        <v>#REF!</v>
      </c>
      <c r="AM361" s="1" t="e">
        <f>$AK$2-#REF!*_xlfn.STDEV.S(ONE_LAST_QUOTE!$AJ$2:$AJ$779)</f>
        <v>#REF!</v>
      </c>
      <c r="AN361" s="27">
        <f t="shared" si="137"/>
        <v>-13.176190476190369</v>
      </c>
      <c r="AO361" s="24">
        <f t="shared" si="138"/>
        <v>-59.540000000000191</v>
      </c>
      <c r="AP361" s="27">
        <f t="shared" si="139"/>
        <v>-3.8484704370181109</v>
      </c>
      <c r="AQ361" s="27" t="e">
        <f>$AP$2+#REF!*_xlfn.STDEV.S(ONE_LAST_QUOTE!$AO$2:$AO$779)</f>
        <v>#REF!</v>
      </c>
      <c r="AR361" s="27" t="e">
        <f>$AP$2-#REF!*_xlfn.STDEV.S(ONE_LAST_QUOTE!$AO$2:$AO$779)</f>
        <v>#REF!</v>
      </c>
      <c r="AT361" s="24"/>
    </row>
    <row r="362" spans="1:46" x14ac:dyDescent="0.3">
      <c r="A362" s="5">
        <v>44617</v>
      </c>
      <c r="B362" s="25">
        <v>697.6</v>
      </c>
      <c r="C362" s="25">
        <v>696.21</v>
      </c>
      <c r="D362" s="25">
        <v>0.08</v>
      </c>
      <c r="E362" s="25">
        <f t="shared" si="127"/>
        <v>696.13</v>
      </c>
      <c r="F362" s="25">
        <f t="shared" si="124"/>
        <v>1.4700000000000273</v>
      </c>
      <c r="G362" s="25">
        <v>1423.75</v>
      </c>
      <c r="H362" s="25">
        <v>1540.75</v>
      </c>
      <c r="I362" s="26">
        <v>1546.11</v>
      </c>
      <c r="J362" s="27">
        <f t="shared" si="121"/>
        <v>-5.3599999999999</v>
      </c>
      <c r="K362" s="25">
        <v>17610</v>
      </c>
      <c r="L362" s="25">
        <v>17652.18</v>
      </c>
      <c r="M362" s="25">
        <v>26.21</v>
      </c>
      <c r="N362" s="25">
        <f t="shared" si="122"/>
        <v>17625.97</v>
      </c>
      <c r="O362" s="25">
        <f t="shared" si="128"/>
        <v>-15.970000000001164</v>
      </c>
      <c r="P362" s="27">
        <v>27.963999999999999</v>
      </c>
      <c r="Q362" s="25">
        <v>604</v>
      </c>
      <c r="R362" s="2">
        <f t="shared" si="140"/>
        <v>142.10283606179371</v>
      </c>
      <c r="S362" s="2">
        <f t="shared" si="129"/>
        <v>143.19401528703833</v>
      </c>
      <c r="T362" s="2">
        <f t="shared" si="130"/>
        <v>143.10273085373058</v>
      </c>
      <c r="U362" s="2">
        <f t="shared" si="141"/>
        <v>95.138298234273421</v>
      </c>
      <c r="V362" s="2">
        <f t="shared" si="142"/>
        <v>145.54216867469907</v>
      </c>
      <c r="W362" s="27">
        <f t="shared" si="143"/>
        <v>7.6787997726528445E-3</v>
      </c>
      <c r="X362" s="1">
        <f t="shared" si="131"/>
        <v>9.2598848424065728E-3</v>
      </c>
      <c r="Y362" s="1" t="e">
        <f>X362+#REF!*_xlfn.STDEV.S($W$2:$W$779)</f>
        <v>#REF!</v>
      </c>
      <c r="Z362" s="1" t="e">
        <f>X362-#REF!*_xlfn.STDEV.S($W$2:$W$779)</f>
        <v>#REF!</v>
      </c>
      <c r="AA362" s="2">
        <f t="shared" si="132"/>
        <v>109.11792252446162</v>
      </c>
      <c r="AB362" s="1">
        <f t="shared" si="133"/>
        <v>-9.0604942593236926E-4</v>
      </c>
      <c r="AC362" s="1">
        <f t="shared" si="125"/>
        <v>-3.4667649779122445E-3</v>
      </c>
      <c r="AD362" s="1">
        <f t="shared" si="123"/>
        <v>2.5607155519798753E-3</v>
      </c>
      <c r="AE362" s="1">
        <f t="shared" si="126"/>
        <v>1.54982524116244E-3</v>
      </c>
      <c r="AF362" s="1" t="e">
        <f>AE362+#REF!*_xlfn.STDEV.S($AD$2:$AD$779)</f>
        <v>#REF!</v>
      </c>
      <c r="AG362" s="1" t="e">
        <f>AE362-#REF!*_xlfn.STDEV.S($AD$2:$AD$779)</f>
        <v>#REF!</v>
      </c>
      <c r="AH362" s="24">
        <f t="shared" si="120"/>
        <v>-15.970000000001164</v>
      </c>
      <c r="AI362" s="24">
        <f t="shared" si="134"/>
        <v>-5.3599999999999</v>
      </c>
      <c r="AJ362" s="1">
        <f t="shared" si="135"/>
        <v>2.5607155519798753E-3</v>
      </c>
      <c r="AK362" s="1">
        <f t="shared" si="136"/>
        <v>1.54982524116244E-3</v>
      </c>
      <c r="AL362" s="1" t="e">
        <f>$AK$2+#REF!*_xlfn.STDEV.S(ONE_LAST_QUOTE!$AJ$2:$AJ$779)</f>
        <v>#REF!</v>
      </c>
      <c r="AM362" s="1" t="e">
        <f>$AK$2-#REF!*_xlfn.STDEV.S(ONE_LAST_QUOTE!$AJ$2:$AJ$779)</f>
        <v>#REF!</v>
      </c>
      <c r="AN362" s="27">
        <f t="shared" si="137"/>
        <v>2.9794776119405713</v>
      </c>
      <c r="AO362" s="24">
        <f t="shared" si="138"/>
        <v>-10.610000000001264</v>
      </c>
      <c r="AP362" s="27">
        <f t="shared" si="139"/>
        <v>-3.8484704370181109</v>
      </c>
      <c r="AQ362" s="27" t="e">
        <f>$AP$2+#REF!*_xlfn.STDEV.S(ONE_LAST_QUOTE!$AO$2:$AO$779)</f>
        <v>#REF!</v>
      </c>
      <c r="AR362" s="27" t="e">
        <f>$AP$2-#REF!*_xlfn.STDEV.S(ONE_LAST_QUOTE!$AO$2:$AO$779)</f>
        <v>#REF!</v>
      </c>
      <c r="AT362" s="24"/>
    </row>
    <row r="363" spans="1:46" x14ac:dyDescent="0.3">
      <c r="A363" s="5">
        <v>44621</v>
      </c>
      <c r="B363" s="25">
        <v>704</v>
      </c>
      <c r="C363" s="25">
        <v>704.19</v>
      </c>
      <c r="D363" s="25">
        <v>0.08</v>
      </c>
      <c r="E363" s="25">
        <f t="shared" si="127"/>
        <v>704.11</v>
      </c>
      <c r="F363" s="25">
        <f t="shared" si="124"/>
        <v>-0.11000000000001364</v>
      </c>
      <c r="G363" s="25">
        <v>1453.75</v>
      </c>
      <c r="H363" s="25">
        <v>1572.25</v>
      </c>
      <c r="I363" s="26">
        <v>1570.87</v>
      </c>
      <c r="J363" s="27">
        <f t="shared" si="121"/>
        <v>1.3800000000001091</v>
      </c>
      <c r="K363" s="25">
        <v>17912</v>
      </c>
      <c r="L363" s="25">
        <v>17898.25</v>
      </c>
      <c r="M363" s="25">
        <v>26.21</v>
      </c>
      <c r="N363" s="25">
        <f t="shared" si="122"/>
        <v>17872.04</v>
      </c>
      <c r="O363" s="25">
        <f t="shared" si="128"/>
        <v>39.959999999999127</v>
      </c>
      <c r="P363" s="27">
        <v>28.065000000000001</v>
      </c>
      <c r="Q363" s="25">
        <v>604</v>
      </c>
      <c r="R363" s="2">
        <f t="shared" si="140"/>
        <v>145.00807009453524</v>
      </c>
      <c r="S363" s="2">
        <f t="shared" si="129"/>
        <v>145.64969913807101</v>
      </c>
      <c r="T363" s="2">
        <f t="shared" si="130"/>
        <v>144.50772184930472</v>
      </c>
      <c r="U363" s="2">
        <f t="shared" si="141"/>
        <v>95.481917463341588</v>
      </c>
      <c r="V363" s="2">
        <f t="shared" si="142"/>
        <v>145.54216867469907</v>
      </c>
      <c r="W363" s="27">
        <f t="shared" si="143"/>
        <v>4.4247816215847724E-3</v>
      </c>
      <c r="X363" s="1">
        <f t="shared" si="131"/>
        <v>9.2598848424065728E-3</v>
      </c>
      <c r="Y363" s="1" t="e">
        <f>X363+#REF!*_xlfn.STDEV.S($W$2:$W$779)</f>
        <v>#REF!</v>
      </c>
      <c r="Z363" s="1" t="e">
        <f>X363-#REF!*_xlfn.STDEV.S($W$2:$W$779)</f>
        <v>#REF!</v>
      </c>
      <c r="AA363" s="2">
        <f t="shared" si="132"/>
        <v>64.162904353577233</v>
      </c>
      <c r="AB363" s="1">
        <f t="shared" si="133"/>
        <v>2.2358947271827459E-3</v>
      </c>
      <c r="AC363" s="1">
        <f t="shared" si="125"/>
        <v>8.784940828968083E-4</v>
      </c>
      <c r="AD363" s="1">
        <f t="shared" si="123"/>
        <v>1.3574006442859375E-3</v>
      </c>
      <c r="AE363" s="1">
        <f t="shared" si="126"/>
        <v>1.54982524116244E-3</v>
      </c>
      <c r="AF363" s="1" t="e">
        <f>AE363+#REF!*_xlfn.STDEV.S($AD$2:$AD$779)</f>
        <v>#REF!</v>
      </c>
      <c r="AG363" s="1" t="e">
        <f>AE363-#REF!*_xlfn.STDEV.S($AD$2:$AD$779)</f>
        <v>#REF!</v>
      </c>
      <c r="AH363" s="24">
        <f t="shared" si="120"/>
        <v>39.959999999999127</v>
      </c>
      <c r="AI363" s="24">
        <f t="shared" si="134"/>
        <v>1.3800000000001091</v>
      </c>
      <c r="AJ363" s="1">
        <f t="shared" si="135"/>
        <v>1.3574006442859375E-3</v>
      </c>
      <c r="AK363" s="1">
        <f t="shared" si="136"/>
        <v>1.54982524116244E-3</v>
      </c>
      <c r="AL363" s="1" t="e">
        <f>$AK$2+#REF!*_xlfn.STDEV.S(ONE_LAST_QUOTE!$AJ$2:$AJ$779)</f>
        <v>#REF!</v>
      </c>
      <c r="AM363" s="1" t="e">
        <f>$AK$2-#REF!*_xlfn.STDEV.S(ONE_LAST_QUOTE!$AJ$2:$AJ$779)</f>
        <v>#REF!</v>
      </c>
      <c r="AN363" s="27">
        <f t="shared" si="137"/>
        <v>28.956521739127513</v>
      </c>
      <c r="AO363" s="24">
        <f t="shared" si="138"/>
        <v>38.579999999999018</v>
      </c>
      <c r="AP363" s="27">
        <f t="shared" si="139"/>
        <v>-3.8484704370181109</v>
      </c>
      <c r="AQ363" s="27" t="e">
        <f>$AP$2+#REF!*_xlfn.STDEV.S(ONE_LAST_QUOTE!$AO$2:$AO$779)</f>
        <v>#REF!</v>
      </c>
      <c r="AR363" s="27" t="e">
        <f>$AP$2-#REF!*_xlfn.STDEV.S(ONE_LAST_QUOTE!$AO$2:$AO$779)</f>
        <v>#REF!</v>
      </c>
      <c r="AT363" s="24"/>
    </row>
    <row r="364" spans="1:46" x14ac:dyDescent="0.3">
      <c r="A364" s="5">
        <v>44622</v>
      </c>
      <c r="B364" s="25">
        <v>700.3</v>
      </c>
      <c r="C364" s="25">
        <v>701.72</v>
      </c>
      <c r="D364" s="25">
        <v>0.08</v>
      </c>
      <c r="E364" s="25">
        <f t="shared" si="127"/>
        <v>701.64</v>
      </c>
      <c r="F364" s="25">
        <f t="shared" si="124"/>
        <v>-1.3400000000000318</v>
      </c>
      <c r="G364" s="25">
        <v>1445.25</v>
      </c>
      <c r="H364" s="25">
        <v>1563.5</v>
      </c>
      <c r="I364" s="26">
        <v>1566.81</v>
      </c>
      <c r="J364" s="27">
        <f t="shared" si="121"/>
        <v>-3.3099999999999454</v>
      </c>
      <c r="K364" s="25">
        <v>17838</v>
      </c>
      <c r="L364" s="25">
        <v>17867.599999999999</v>
      </c>
      <c r="M364" s="25">
        <v>26.21</v>
      </c>
      <c r="N364" s="25">
        <f t="shared" si="122"/>
        <v>17841.39</v>
      </c>
      <c r="O364" s="25">
        <f t="shared" si="128"/>
        <v>-3.3899999999994179</v>
      </c>
      <c r="P364" s="27">
        <v>28.013999999999999</v>
      </c>
      <c r="Q364" s="25">
        <v>601</v>
      </c>
      <c r="R364" s="2">
        <f t="shared" si="140"/>
        <v>144.20106064099593</v>
      </c>
      <c r="S364" s="2">
        <f t="shared" si="129"/>
        <v>145.04797528053319</v>
      </c>
      <c r="T364" s="2">
        <f t="shared" si="130"/>
        <v>144.88421066248739</v>
      </c>
      <c r="U364" s="2">
        <f t="shared" si="141"/>
        <v>95.308406763515094</v>
      </c>
      <c r="V364" s="2">
        <f t="shared" si="142"/>
        <v>144.81927710843402</v>
      </c>
      <c r="W364" s="27">
        <f t="shared" si="143"/>
        <v>5.8731512498770844E-3</v>
      </c>
      <c r="X364" s="1">
        <f t="shared" si="131"/>
        <v>9.2598848424065728E-3</v>
      </c>
      <c r="Y364" s="1" t="e">
        <f>X364+#REF!*_xlfn.STDEV.S($W$2:$W$779)</f>
        <v>#REF!</v>
      </c>
      <c r="Z364" s="1" t="e">
        <f>X364-#REF!*_xlfn.STDEV.S($W$2:$W$779)</f>
        <v>#REF!</v>
      </c>
      <c r="AA364" s="2">
        <f t="shared" si="132"/>
        <v>84.691463953726043</v>
      </c>
      <c r="AB364" s="1">
        <f t="shared" si="133"/>
        <v>-1.9000761711948554E-4</v>
      </c>
      <c r="AC364" s="1">
        <f t="shared" si="125"/>
        <v>-2.1125726795207752E-3</v>
      </c>
      <c r="AD364" s="1">
        <f t="shared" si="123"/>
        <v>1.9225650624012896E-3</v>
      </c>
      <c r="AE364" s="1">
        <f t="shared" si="126"/>
        <v>1.54982524116244E-3</v>
      </c>
      <c r="AF364" s="1" t="e">
        <f>AE364+#REF!*_xlfn.STDEV.S($AD$2:$AD$779)</f>
        <v>#REF!</v>
      </c>
      <c r="AG364" s="1" t="e">
        <f>AE364-#REF!*_xlfn.STDEV.S($AD$2:$AD$779)</f>
        <v>#REF!</v>
      </c>
      <c r="AH364" s="24">
        <f t="shared" si="120"/>
        <v>-3.3899999999994179</v>
      </c>
      <c r="AI364" s="24">
        <f t="shared" si="134"/>
        <v>-3.3099999999999454</v>
      </c>
      <c r="AJ364" s="1">
        <f t="shared" si="135"/>
        <v>1.9225650624012896E-3</v>
      </c>
      <c r="AK364" s="1">
        <f t="shared" si="136"/>
        <v>1.54982524116244E-3</v>
      </c>
      <c r="AL364" s="1" t="e">
        <f>$AK$2+#REF!*_xlfn.STDEV.S(ONE_LAST_QUOTE!$AJ$2:$AJ$779)</f>
        <v>#REF!</v>
      </c>
      <c r="AM364" s="1" t="e">
        <f>$AK$2-#REF!*_xlfn.STDEV.S(ONE_LAST_QUOTE!$AJ$2:$AJ$779)</f>
        <v>#REF!</v>
      </c>
      <c r="AN364" s="27">
        <f t="shared" si="137"/>
        <v>1.0241691842898712</v>
      </c>
      <c r="AO364" s="24">
        <f t="shared" si="138"/>
        <v>-7.9999999999472493E-2</v>
      </c>
      <c r="AP364" s="27">
        <f t="shared" si="139"/>
        <v>-3.8484704370181109</v>
      </c>
      <c r="AQ364" s="27" t="e">
        <f>$AP$2+#REF!*_xlfn.STDEV.S(ONE_LAST_QUOTE!$AO$2:$AO$779)</f>
        <v>#REF!</v>
      </c>
      <c r="AR364" s="27" t="e">
        <f>$AP$2-#REF!*_xlfn.STDEV.S(ONE_LAST_QUOTE!$AO$2:$AO$779)</f>
        <v>#REF!</v>
      </c>
      <c r="AT364" s="24"/>
    </row>
    <row r="365" spans="1:46" x14ac:dyDescent="0.3">
      <c r="A365" s="5">
        <v>44623</v>
      </c>
      <c r="B365" s="25">
        <v>703</v>
      </c>
      <c r="C365" s="25">
        <v>703.6</v>
      </c>
      <c r="D365" s="25">
        <v>1.2400000000000002</v>
      </c>
      <c r="E365" s="25">
        <f t="shared" si="127"/>
        <v>702.36</v>
      </c>
      <c r="F365" s="25">
        <f t="shared" si="124"/>
        <v>0.63999999999998636</v>
      </c>
      <c r="G365" s="25">
        <v>1452.75</v>
      </c>
      <c r="H365" s="25">
        <v>1570</v>
      </c>
      <c r="I365" s="26">
        <v>1571.87</v>
      </c>
      <c r="J365" s="27">
        <f t="shared" si="121"/>
        <v>-1.8699999999998909</v>
      </c>
      <c r="K365" s="25">
        <v>17929</v>
      </c>
      <c r="L365" s="25">
        <v>17934.400000000001</v>
      </c>
      <c r="M365" s="25">
        <v>26.21</v>
      </c>
      <c r="N365" s="25">
        <f t="shared" si="122"/>
        <v>17908.190000000002</v>
      </c>
      <c r="O365" s="25">
        <f t="shared" si="128"/>
        <v>20.809999999997672</v>
      </c>
      <c r="P365" s="27">
        <v>28.06</v>
      </c>
      <c r="Q365" s="25">
        <v>602</v>
      </c>
      <c r="R365" s="2">
        <f t="shared" si="140"/>
        <v>144.80055337791086</v>
      </c>
      <c r="S365" s="2">
        <f t="shared" si="129"/>
        <v>145.78793299723509</v>
      </c>
      <c r="T365" s="2">
        <f t="shared" si="130"/>
        <v>145.60720637186182</v>
      </c>
      <c r="U365" s="2">
        <f t="shared" si="141"/>
        <v>95.464906610417401</v>
      </c>
      <c r="V365" s="2">
        <f t="shared" si="142"/>
        <v>145.0602409638557</v>
      </c>
      <c r="W365" s="27">
        <f t="shared" si="143"/>
        <v>6.8188939633904155E-3</v>
      </c>
      <c r="X365" s="1">
        <f t="shared" si="131"/>
        <v>9.2598848424065728E-3</v>
      </c>
      <c r="Y365" s="1" t="e">
        <f>X365+#REF!*_xlfn.STDEV.S($W$2:$W$779)</f>
        <v>#REF!</v>
      </c>
      <c r="Z365" s="1" t="e">
        <f>X365-#REF!*_xlfn.STDEV.S($W$2:$W$779)</f>
        <v>#REF!</v>
      </c>
      <c r="AA365" s="2">
        <f t="shared" si="132"/>
        <v>98.737961932422991</v>
      </c>
      <c r="AB365" s="1">
        <f t="shared" si="133"/>
        <v>1.1620381512591541E-3</v>
      </c>
      <c r="AC365" s="1">
        <f t="shared" si="125"/>
        <v>-1.1896658120581797E-3</v>
      </c>
      <c r="AD365" s="1">
        <f t="shared" si="123"/>
        <v>2.351703963317334E-3</v>
      </c>
      <c r="AE365" s="1">
        <f t="shared" si="126"/>
        <v>1.54982524116244E-3</v>
      </c>
      <c r="AF365" s="1" t="e">
        <f>AE365+#REF!*_xlfn.STDEV.S($AD$2:$AD$779)</f>
        <v>#REF!</v>
      </c>
      <c r="AG365" s="1" t="e">
        <f>AE365-#REF!*_xlfn.STDEV.S($AD$2:$AD$779)</f>
        <v>#REF!</v>
      </c>
      <c r="AH365" s="24">
        <f t="shared" si="120"/>
        <v>20.809999999997672</v>
      </c>
      <c r="AI365" s="24">
        <f t="shared" si="134"/>
        <v>-1.8699999999998909</v>
      </c>
      <c r="AJ365" s="1">
        <f t="shared" si="135"/>
        <v>2.351703963317334E-3</v>
      </c>
      <c r="AK365" s="1">
        <f t="shared" si="136"/>
        <v>1.54982524116244E-3</v>
      </c>
      <c r="AL365" s="1" t="e">
        <f>$AK$2+#REF!*_xlfn.STDEV.S(ONE_LAST_QUOTE!$AJ$2:$AJ$779)</f>
        <v>#REF!</v>
      </c>
      <c r="AM365" s="1" t="e">
        <f>$AK$2-#REF!*_xlfn.STDEV.S(ONE_LAST_QUOTE!$AJ$2:$AJ$779)</f>
        <v>#REF!</v>
      </c>
      <c r="AN365" s="27">
        <f t="shared" si="137"/>
        <v>-11.128342245988708</v>
      </c>
      <c r="AO365" s="24">
        <f t="shared" si="138"/>
        <v>22.679999999997563</v>
      </c>
      <c r="AP365" s="27">
        <f t="shared" si="139"/>
        <v>-3.8484704370181109</v>
      </c>
      <c r="AQ365" s="27" t="e">
        <f>$AP$2+#REF!*_xlfn.STDEV.S(ONE_LAST_QUOTE!$AO$2:$AO$779)</f>
        <v>#REF!</v>
      </c>
      <c r="AR365" s="27" t="e">
        <f>$AP$2-#REF!*_xlfn.STDEV.S(ONE_LAST_QUOTE!$AO$2:$AO$779)</f>
        <v>#REF!</v>
      </c>
      <c r="AT365" s="24"/>
    </row>
    <row r="366" spans="1:46" x14ac:dyDescent="0.3">
      <c r="A366" s="5">
        <v>44624</v>
      </c>
      <c r="B366" s="25">
        <v>691.9</v>
      </c>
      <c r="C366" s="25">
        <v>694.51</v>
      </c>
      <c r="D366" s="25">
        <v>1.2400000000000002</v>
      </c>
      <c r="E366" s="25">
        <f t="shared" si="127"/>
        <v>693.27</v>
      </c>
      <c r="F366" s="25">
        <f t="shared" si="124"/>
        <v>-1.3700000000000045</v>
      </c>
      <c r="G366" s="25">
        <v>1426</v>
      </c>
      <c r="H366" s="25">
        <v>1544</v>
      </c>
      <c r="I366" s="26">
        <v>1550.89</v>
      </c>
      <c r="J366" s="27">
        <f t="shared" si="121"/>
        <v>-6.8900000000001</v>
      </c>
      <c r="K366" s="25">
        <v>17668</v>
      </c>
      <c r="L366" s="25">
        <v>17736.52</v>
      </c>
      <c r="M366" s="25">
        <v>26.21</v>
      </c>
      <c r="N366" s="25">
        <f t="shared" si="122"/>
        <v>17710.310000000001</v>
      </c>
      <c r="O366" s="25">
        <f t="shared" si="128"/>
        <v>-42.31000000000131</v>
      </c>
      <c r="P366" s="27">
        <v>28.123000000000001</v>
      </c>
      <c r="Q366" s="25">
        <v>595</v>
      </c>
      <c r="R366" s="2">
        <f t="shared" si="140"/>
        <v>142.40258243025119</v>
      </c>
      <c r="S366" s="2">
        <f t="shared" si="129"/>
        <v>143.66563668889228</v>
      </c>
      <c r="T366" s="2">
        <f t="shared" si="130"/>
        <v>143.48601826569978</v>
      </c>
      <c r="U366" s="2">
        <f t="shared" si="141"/>
        <v>95.679243357261882</v>
      </c>
      <c r="V366" s="2">
        <f t="shared" si="142"/>
        <v>143.3734939759039</v>
      </c>
      <c r="W366" s="27">
        <f t="shared" si="143"/>
        <v>8.8696022016294673E-3</v>
      </c>
      <c r="X366" s="1">
        <f t="shared" si="131"/>
        <v>9.2598848424065728E-3</v>
      </c>
      <c r="Y366" s="1" t="e">
        <f>X366+#REF!*_xlfn.STDEV.S($W$2:$W$779)</f>
        <v>#REF!</v>
      </c>
      <c r="Z366" s="1" t="e">
        <f>X366-#REF!*_xlfn.STDEV.S($W$2:$W$779)</f>
        <v>#REF!</v>
      </c>
      <c r="AA366" s="2">
        <f t="shared" si="132"/>
        <v>126.30542586410911</v>
      </c>
      <c r="AB366" s="1">
        <f t="shared" si="133"/>
        <v>-2.3890039191861298E-3</v>
      </c>
      <c r="AC366" s="1">
        <f t="shared" si="125"/>
        <v>-4.4426103721089821E-3</v>
      </c>
      <c r="AD366" s="1">
        <f t="shared" si="123"/>
        <v>2.0536064529228524E-3</v>
      </c>
      <c r="AE366" s="1">
        <f t="shared" si="126"/>
        <v>1.54982524116244E-3</v>
      </c>
      <c r="AF366" s="1" t="e">
        <f>AE366+#REF!*_xlfn.STDEV.S($AD$2:$AD$779)</f>
        <v>#REF!</v>
      </c>
      <c r="AG366" s="1" t="e">
        <f>AE366-#REF!*_xlfn.STDEV.S($AD$2:$AD$779)</f>
        <v>#REF!</v>
      </c>
      <c r="AH366" s="24">
        <f t="shared" si="120"/>
        <v>-42.31000000000131</v>
      </c>
      <c r="AI366" s="24">
        <f t="shared" si="134"/>
        <v>-6.8900000000001</v>
      </c>
      <c r="AJ366" s="1">
        <f t="shared" si="135"/>
        <v>2.0536064529228524E-3</v>
      </c>
      <c r="AK366" s="1">
        <f t="shared" si="136"/>
        <v>1.54982524116244E-3</v>
      </c>
      <c r="AL366" s="1" t="e">
        <f>$AK$2+#REF!*_xlfn.STDEV.S(ONE_LAST_QUOTE!$AJ$2:$AJ$779)</f>
        <v>#REF!</v>
      </c>
      <c r="AM366" s="1" t="e">
        <f>$AK$2-#REF!*_xlfn.STDEV.S(ONE_LAST_QUOTE!$AJ$2:$AJ$779)</f>
        <v>#REF!</v>
      </c>
      <c r="AN366" s="27">
        <f t="shared" si="137"/>
        <v>6.1407837445574307</v>
      </c>
      <c r="AO366" s="24">
        <f t="shared" si="138"/>
        <v>-35.42000000000121</v>
      </c>
      <c r="AP366" s="27">
        <f t="shared" si="139"/>
        <v>-3.8484704370181109</v>
      </c>
      <c r="AQ366" s="27" t="e">
        <f>$AP$2+#REF!*_xlfn.STDEV.S(ONE_LAST_QUOTE!$AO$2:$AO$779)</f>
        <v>#REF!</v>
      </c>
      <c r="AR366" s="27" t="e">
        <f>$AP$2-#REF!*_xlfn.STDEV.S(ONE_LAST_QUOTE!$AO$2:$AO$779)</f>
        <v>#REF!</v>
      </c>
      <c r="AT366" s="24"/>
    </row>
    <row r="367" spans="1:46" x14ac:dyDescent="0.3">
      <c r="A367" s="5">
        <v>44627</v>
      </c>
      <c r="B367" s="25">
        <v>666.6</v>
      </c>
      <c r="C367" s="25">
        <v>671.75</v>
      </c>
      <c r="D367" s="25">
        <v>0.12000000000000011</v>
      </c>
      <c r="E367" s="25">
        <f t="shared" si="127"/>
        <v>671.63</v>
      </c>
      <c r="F367" s="25">
        <f t="shared" si="124"/>
        <v>-5.0299999999999727</v>
      </c>
      <c r="G367" s="25">
        <v>1372.75</v>
      </c>
      <c r="H367" s="25">
        <v>1490.5</v>
      </c>
      <c r="I367" s="26">
        <v>1500.59</v>
      </c>
      <c r="J367" s="27">
        <f t="shared" si="121"/>
        <v>-10.089999999999918</v>
      </c>
      <c r="K367" s="25">
        <v>17058</v>
      </c>
      <c r="L367" s="25">
        <v>17178.689999999999</v>
      </c>
      <c r="M367" s="25">
        <v>26.21</v>
      </c>
      <c r="N367" s="25">
        <f t="shared" si="122"/>
        <v>17152.48</v>
      </c>
      <c r="O367" s="25">
        <f t="shared" si="128"/>
        <v>-94.479999999999563</v>
      </c>
      <c r="P367" s="27">
        <v>28.283999999999999</v>
      </c>
      <c r="Q367" s="25">
        <v>576</v>
      </c>
      <c r="R367" s="2">
        <f t="shared" si="140"/>
        <v>137.46829605718224</v>
      </c>
      <c r="S367" s="2">
        <f t="shared" si="129"/>
        <v>138.70548056594546</v>
      </c>
      <c r="T367" s="2">
        <f t="shared" si="130"/>
        <v>138.41236221537159</v>
      </c>
      <c r="U367" s="2">
        <f t="shared" si="141"/>
        <v>96.226992821419998</v>
      </c>
      <c r="V367" s="2">
        <f t="shared" si="142"/>
        <v>138.79518072289184</v>
      </c>
      <c r="W367" s="27">
        <f t="shared" si="143"/>
        <v>8.999780634864285E-3</v>
      </c>
      <c r="X367" s="1">
        <f t="shared" si="131"/>
        <v>9.2598848424065728E-3</v>
      </c>
      <c r="Y367" s="1" t="e">
        <f>X367+#REF!*_xlfn.STDEV.S($W$2:$W$779)</f>
        <v>#REF!</v>
      </c>
      <c r="Z367" s="1" t="e">
        <f>X367-#REF!*_xlfn.STDEV.S($W$2:$W$779)</f>
        <v>#REF!</v>
      </c>
      <c r="AA367" s="2">
        <f t="shared" si="132"/>
        <v>123.71845087632209</v>
      </c>
      <c r="AB367" s="1">
        <f t="shared" si="133"/>
        <v>-5.5082413738421244E-3</v>
      </c>
      <c r="AC367" s="1">
        <f t="shared" si="125"/>
        <v>-6.7240218847252871E-3</v>
      </c>
      <c r="AD367" s="1">
        <f t="shared" si="123"/>
        <v>1.2157805108831627E-3</v>
      </c>
      <c r="AE367" s="1">
        <f t="shared" si="126"/>
        <v>1.54982524116244E-3</v>
      </c>
      <c r="AF367" s="1" t="e">
        <f>AE367+#REF!*_xlfn.STDEV.S($AD$2:$AD$779)</f>
        <v>#REF!</v>
      </c>
      <c r="AG367" s="1" t="e">
        <f>AE367-#REF!*_xlfn.STDEV.S($AD$2:$AD$779)</f>
        <v>#REF!</v>
      </c>
      <c r="AH367" s="24">
        <f t="shared" si="120"/>
        <v>-94.479999999999563</v>
      </c>
      <c r="AI367" s="24">
        <f t="shared" si="134"/>
        <v>-10.089999999999918</v>
      </c>
      <c r="AJ367" s="1">
        <f t="shared" si="135"/>
        <v>1.2157805108831627E-3</v>
      </c>
      <c r="AK367" s="1">
        <f t="shared" si="136"/>
        <v>1.54982524116244E-3</v>
      </c>
      <c r="AL367" s="1" t="e">
        <f>$AK$2+#REF!*_xlfn.STDEV.S(ONE_LAST_QUOTE!$AJ$2:$AJ$779)</f>
        <v>#REF!</v>
      </c>
      <c r="AM367" s="1" t="e">
        <f>$AK$2-#REF!*_xlfn.STDEV.S(ONE_LAST_QUOTE!$AJ$2:$AJ$779)</f>
        <v>#REF!</v>
      </c>
      <c r="AN367" s="27">
        <f t="shared" si="137"/>
        <v>9.3637264618434415</v>
      </c>
      <c r="AO367" s="24">
        <f t="shared" si="138"/>
        <v>-84.389999999999645</v>
      </c>
      <c r="AP367" s="27">
        <f t="shared" si="139"/>
        <v>-3.8484704370181109</v>
      </c>
      <c r="AQ367" s="27" t="e">
        <f>$AP$2+#REF!*_xlfn.STDEV.S(ONE_LAST_QUOTE!$AO$2:$AO$779)</f>
        <v>#REF!</v>
      </c>
      <c r="AR367" s="27" t="e">
        <f>$AP$2-#REF!*_xlfn.STDEV.S(ONE_LAST_QUOTE!$AO$2:$AO$779)</f>
        <v>#REF!</v>
      </c>
      <c r="AT367" s="24"/>
    </row>
    <row r="368" spans="1:46" x14ac:dyDescent="0.3">
      <c r="A368" s="5">
        <v>44628</v>
      </c>
      <c r="B368" s="25">
        <v>653.9</v>
      </c>
      <c r="C368" s="25">
        <v>658.44</v>
      </c>
      <c r="D368" s="25">
        <v>0.12000000000000011</v>
      </c>
      <c r="E368" s="25">
        <f t="shared" si="127"/>
        <v>658.32</v>
      </c>
      <c r="F368" s="25">
        <f t="shared" si="124"/>
        <v>-4.4200000000000728</v>
      </c>
      <c r="G368" s="25">
        <v>1344.5</v>
      </c>
      <c r="H368" s="25">
        <v>1462.25</v>
      </c>
      <c r="I368" s="26">
        <v>1472.59</v>
      </c>
      <c r="J368" s="27">
        <f t="shared" si="121"/>
        <v>-10.339999999999918</v>
      </c>
      <c r="K368" s="25">
        <v>16707</v>
      </c>
      <c r="L368" s="25">
        <v>16825.25</v>
      </c>
      <c r="M368" s="25">
        <v>26.21</v>
      </c>
      <c r="N368" s="25">
        <f t="shared" si="122"/>
        <v>16799.04</v>
      </c>
      <c r="O368" s="25">
        <f t="shared" si="128"/>
        <v>-92.040000000000873</v>
      </c>
      <c r="P368" s="27">
        <v>28.318999999999999</v>
      </c>
      <c r="Q368" s="25">
        <v>563</v>
      </c>
      <c r="R368" s="2">
        <f t="shared" si="140"/>
        <v>134.86280839289819</v>
      </c>
      <c r="S368" s="2">
        <f t="shared" si="129"/>
        <v>135.85135794438099</v>
      </c>
      <c r="T368" s="2">
        <f t="shared" si="130"/>
        <v>136.06287690079768</v>
      </c>
      <c r="U368" s="2">
        <f t="shared" si="141"/>
        <v>96.346068791889167</v>
      </c>
      <c r="V368" s="2">
        <f t="shared" si="142"/>
        <v>135.66265060240991</v>
      </c>
      <c r="W368" s="27">
        <f t="shared" si="143"/>
        <v>7.3300383053187534E-3</v>
      </c>
      <c r="X368" s="1">
        <f t="shared" si="131"/>
        <v>9.2598848424065728E-3</v>
      </c>
      <c r="Y368" s="1" t="e">
        <f>X368+#REF!*_xlfn.STDEV.S($W$2:$W$779)</f>
        <v>#REF!</v>
      </c>
      <c r="Z368" s="1" t="e">
        <f>X368-#REF!*_xlfn.STDEV.S($W$2:$W$779)</f>
        <v>#REF!</v>
      </c>
      <c r="AA368" s="2">
        <f t="shared" si="132"/>
        <v>98.85495514828051</v>
      </c>
      <c r="AB368" s="1">
        <f t="shared" si="133"/>
        <v>-5.4788845076862054E-3</v>
      </c>
      <c r="AC368" s="1">
        <f t="shared" si="125"/>
        <v>-7.0216421407179996E-3</v>
      </c>
      <c r="AD368" s="1">
        <f t="shared" si="123"/>
        <v>1.5427576330317942E-3</v>
      </c>
      <c r="AE368" s="1">
        <f t="shared" si="126"/>
        <v>1.54982524116244E-3</v>
      </c>
      <c r="AF368" s="1" t="e">
        <f>AE368+#REF!*_xlfn.STDEV.S($AD$2:$AD$779)</f>
        <v>#REF!</v>
      </c>
      <c r="AG368" s="1" t="e">
        <f>AE368-#REF!*_xlfn.STDEV.S($AD$2:$AD$779)</f>
        <v>#REF!</v>
      </c>
      <c r="AH368" s="24">
        <f t="shared" si="120"/>
        <v>-92.040000000000873</v>
      </c>
      <c r="AI368" s="24">
        <f t="shared" si="134"/>
        <v>-10.339999999999918</v>
      </c>
      <c r="AJ368" s="1">
        <f t="shared" si="135"/>
        <v>1.5427576330317942E-3</v>
      </c>
      <c r="AK368" s="1">
        <f t="shared" si="136"/>
        <v>1.54982524116244E-3</v>
      </c>
      <c r="AL368" s="1" t="e">
        <f>$AK$2+#REF!*_xlfn.STDEV.S(ONE_LAST_QUOTE!$AJ$2:$AJ$779)</f>
        <v>#REF!</v>
      </c>
      <c r="AM368" s="1" t="e">
        <f>$AK$2-#REF!*_xlfn.STDEV.S(ONE_LAST_QUOTE!$AJ$2:$AJ$779)</f>
        <v>#REF!</v>
      </c>
      <c r="AN368" s="27">
        <f t="shared" si="137"/>
        <v>8.9013539651839082</v>
      </c>
      <c r="AO368" s="24">
        <f t="shared" si="138"/>
        <v>-81.700000000000955</v>
      </c>
      <c r="AP368" s="27">
        <f t="shared" si="139"/>
        <v>-3.8484704370181109</v>
      </c>
      <c r="AQ368" s="27" t="e">
        <f>$AP$2+#REF!*_xlfn.STDEV.S(ONE_LAST_QUOTE!$AO$2:$AO$779)</f>
        <v>#REF!</v>
      </c>
      <c r="AR368" s="27" t="e">
        <f>$AP$2-#REF!*_xlfn.STDEV.S(ONE_LAST_QUOTE!$AO$2:$AO$779)</f>
        <v>#REF!</v>
      </c>
      <c r="AT368" s="24"/>
    </row>
    <row r="369" spans="1:46" x14ac:dyDescent="0.3">
      <c r="A369" s="5">
        <v>44629</v>
      </c>
      <c r="B369" s="25">
        <v>662.4</v>
      </c>
      <c r="C369" s="25">
        <v>665.07</v>
      </c>
      <c r="D369" s="25">
        <v>0.12000000000000011</v>
      </c>
      <c r="E369" s="25">
        <f t="shared" si="127"/>
        <v>664.95</v>
      </c>
      <c r="F369" s="25">
        <f t="shared" si="124"/>
        <v>-2.5500000000000682</v>
      </c>
      <c r="G369" s="25">
        <v>1365.25</v>
      </c>
      <c r="H369" s="25">
        <v>1482</v>
      </c>
      <c r="I369" s="26">
        <v>1487.86</v>
      </c>
      <c r="J369" s="27">
        <f t="shared" si="121"/>
        <v>-5.8599999999999</v>
      </c>
      <c r="K369" s="25">
        <v>16949</v>
      </c>
      <c r="L369" s="25">
        <v>17015.36</v>
      </c>
      <c r="M369" s="25">
        <v>26.21</v>
      </c>
      <c r="N369" s="25">
        <f t="shared" si="122"/>
        <v>16989.150000000001</v>
      </c>
      <c r="O369" s="25">
        <f t="shared" si="128"/>
        <v>-40.150000000001455</v>
      </c>
      <c r="P369" s="27">
        <v>28.295000000000002</v>
      </c>
      <c r="Q369" s="25">
        <v>568</v>
      </c>
      <c r="R369" s="2">
        <f t="shared" si="140"/>
        <v>136.68434401660122</v>
      </c>
      <c r="S369" s="2">
        <f t="shared" si="129"/>
        <v>137.81915758659926</v>
      </c>
      <c r="T369" s="2">
        <f t="shared" si="130"/>
        <v>137.61728016876887</v>
      </c>
      <c r="U369" s="2">
        <f t="shared" si="141"/>
        <v>96.264416697853179</v>
      </c>
      <c r="V369" s="2">
        <f t="shared" si="142"/>
        <v>136.86746987951835</v>
      </c>
      <c r="W369" s="27">
        <f t="shared" si="143"/>
        <v>8.3024400355626859E-3</v>
      </c>
      <c r="X369" s="1">
        <f t="shared" si="131"/>
        <v>9.2598848424065728E-3</v>
      </c>
      <c r="Y369" s="1" t="e">
        <f>X369+#REF!*_xlfn.STDEV.S($W$2:$W$779)</f>
        <v>#REF!</v>
      </c>
      <c r="Z369" s="1" t="e">
        <f>X369-#REF!*_xlfn.STDEV.S($W$2:$W$779)</f>
        <v>#REF!</v>
      </c>
      <c r="AA369" s="2">
        <f t="shared" si="132"/>
        <v>113.48135699980446</v>
      </c>
      <c r="AB369" s="1">
        <f t="shared" si="133"/>
        <v>-2.36327303013991E-3</v>
      </c>
      <c r="AC369" s="1">
        <f t="shared" si="125"/>
        <v>-3.9385426048149019E-3</v>
      </c>
      <c r="AD369" s="1">
        <f t="shared" si="123"/>
        <v>1.5752695746749919E-3</v>
      </c>
      <c r="AE369" s="1">
        <f t="shared" si="126"/>
        <v>1.54982524116244E-3</v>
      </c>
      <c r="AF369" s="1" t="e">
        <f>AE369+#REF!*_xlfn.STDEV.S($AD$2:$AD$779)</f>
        <v>#REF!</v>
      </c>
      <c r="AG369" s="1" t="e">
        <f>AE369-#REF!*_xlfn.STDEV.S($AD$2:$AD$779)</f>
        <v>#REF!</v>
      </c>
      <c r="AH369" s="24">
        <f t="shared" si="120"/>
        <v>-40.150000000001455</v>
      </c>
      <c r="AI369" s="24">
        <f t="shared" si="134"/>
        <v>-5.8599999999999</v>
      </c>
      <c r="AJ369" s="1">
        <f t="shared" si="135"/>
        <v>1.5752695746749919E-3</v>
      </c>
      <c r="AK369" s="1">
        <f t="shared" si="136"/>
        <v>1.54982524116244E-3</v>
      </c>
      <c r="AL369" s="1" t="e">
        <f>$AK$2+#REF!*_xlfn.STDEV.S(ONE_LAST_QUOTE!$AJ$2:$AJ$779)</f>
        <v>#REF!</v>
      </c>
      <c r="AM369" s="1" t="e">
        <f>$AK$2-#REF!*_xlfn.STDEV.S(ONE_LAST_QUOTE!$AJ$2:$AJ$779)</f>
        <v>#REF!</v>
      </c>
      <c r="AN369" s="27">
        <f t="shared" si="137"/>
        <v>6.85153583617784</v>
      </c>
      <c r="AO369" s="24">
        <f t="shared" si="138"/>
        <v>-34.290000000001555</v>
      </c>
      <c r="AP369" s="27">
        <f t="shared" si="139"/>
        <v>-3.8484704370181109</v>
      </c>
      <c r="AQ369" s="27" t="e">
        <f>$AP$2+#REF!*_xlfn.STDEV.S(ONE_LAST_QUOTE!$AO$2:$AO$779)</f>
        <v>#REF!</v>
      </c>
      <c r="AR369" s="27" t="e">
        <f>$AP$2-#REF!*_xlfn.STDEV.S(ONE_LAST_QUOTE!$AO$2:$AO$779)</f>
        <v>#REF!</v>
      </c>
      <c r="AT369" s="24"/>
    </row>
    <row r="370" spans="1:46" x14ac:dyDescent="0.3">
      <c r="A370" s="5">
        <v>44630</v>
      </c>
      <c r="B370" s="25">
        <v>684.2</v>
      </c>
      <c r="C370" s="25">
        <v>683.65</v>
      </c>
      <c r="D370" s="25">
        <v>0.12000000000000011</v>
      </c>
      <c r="E370" s="25">
        <f t="shared" si="127"/>
        <v>683.53</v>
      </c>
      <c r="F370" s="25">
        <f t="shared" si="124"/>
        <v>0.67000000000007276</v>
      </c>
      <c r="G370" s="25">
        <v>1408.75</v>
      </c>
      <c r="H370" s="25">
        <v>1526</v>
      </c>
      <c r="I370" s="26">
        <v>1525.65</v>
      </c>
      <c r="J370" s="27">
        <f t="shared" si="121"/>
        <v>0.34999999999990905</v>
      </c>
      <c r="K370" s="25">
        <v>17436</v>
      </c>
      <c r="L370" s="25">
        <v>17433.2</v>
      </c>
      <c r="M370" s="25">
        <v>26.21</v>
      </c>
      <c r="N370" s="25">
        <f t="shared" si="122"/>
        <v>17406.990000000002</v>
      </c>
      <c r="O370" s="25">
        <f t="shared" si="128"/>
        <v>29.009999999998399</v>
      </c>
      <c r="P370" s="27">
        <v>28.349</v>
      </c>
      <c r="Q370" s="25">
        <v>587</v>
      </c>
      <c r="R370" s="2">
        <f t="shared" si="140"/>
        <v>140.74244869725604</v>
      </c>
      <c r="S370" s="2">
        <f t="shared" si="129"/>
        <v>141.77915108147647</v>
      </c>
      <c r="T370" s="2">
        <f t="shared" si="130"/>
        <v>142.3548726158684</v>
      </c>
      <c r="U370" s="2">
        <f t="shared" si="141"/>
        <v>96.448133909434162</v>
      </c>
      <c r="V370" s="2">
        <f t="shared" si="142"/>
        <v>141.44578313253041</v>
      </c>
      <c r="W370" s="27">
        <f t="shared" si="143"/>
        <v>7.3659538669135216E-3</v>
      </c>
      <c r="X370" s="1">
        <f t="shared" si="131"/>
        <v>9.2598848424065728E-3</v>
      </c>
      <c r="Y370" s="1" t="e">
        <f>X370+#REF!*_xlfn.STDEV.S($W$2:$W$779)</f>
        <v>#REF!</v>
      </c>
      <c r="Z370" s="1" t="e">
        <f>X370-#REF!*_xlfn.STDEV.S($W$2:$W$779)</f>
        <v>#REF!</v>
      </c>
      <c r="AA370" s="2">
        <f t="shared" si="132"/>
        <v>103.67023842204333</v>
      </c>
      <c r="AB370" s="1">
        <f t="shared" si="133"/>
        <v>1.6665718771596005E-3</v>
      </c>
      <c r="AC370" s="1">
        <f t="shared" si="125"/>
        <v>2.2941041523279193E-4</v>
      </c>
      <c r="AD370" s="1">
        <f t="shared" si="123"/>
        <v>1.4371614619268086E-3</v>
      </c>
      <c r="AE370" s="1">
        <f t="shared" si="126"/>
        <v>1.54982524116244E-3</v>
      </c>
      <c r="AF370" s="1" t="e">
        <f>AE370+#REF!*_xlfn.STDEV.S($AD$2:$AD$779)</f>
        <v>#REF!</v>
      </c>
      <c r="AG370" s="1" t="e">
        <f>AE370-#REF!*_xlfn.STDEV.S($AD$2:$AD$779)</f>
        <v>#REF!</v>
      </c>
      <c r="AH370" s="24">
        <f t="shared" si="120"/>
        <v>29.009999999998399</v>
      </c>
      <c r="AI370" s="24">
        <f t="shared" si="134"/>
        <v>0.34999999999990905</v>
      </c>
      <c r="AJ370" s="1">
        <f t="shared" si="135"/>
        <v>1.4371614619268086E-3</v>
      </c>
      <c r="AK370" s="1">
        <f t="shared" si="136"/>
        <v>1.54982524116244E-3</v>
      </c>
      <c r="AL370" s="1" t="e">
        <f>$AK$2+#REF!*_xlfn.STDEV.S(ONE_LAST_QUOTE!$AJ$2:$AJ$779)</f>
        <v>#REF!</v>
      </c>
      <c r="AM370" s="1" t="e">
        <f>$AK$2-#REF!*_xlfn.STDEV.S(ONE_LAST_QUOTE!$AJ$2:$AJ$779)</f>
        <v>#REF!</v>
      </c>
      <c r="AN370" s="27">
        <f t="shared" si="137"/>
        <v>82.885714285731254</v>
      </c>
      <c r="AO370" s="24">
        <f t="shared" si="138"/>
        <v>28.65999999999849</v>
      </c>
      <c r="AP370" s="27">
        <f t="shared" si="139"/>
        <v>-3.8484704370181109</v>
      </c>
      <c r="AQ370" s="27" t="e">
        <f>$AP$2+#REF!*_xlfn.STDEV.S(ONE_LAST_QUOTE!$AO$2:$AO$779)</f>
        <v>#REF!</v>
      </c>
      <c r="AR370" s="27" t="e">
        <f>$AP$2-#REF!*_xlfn.STDEV.S(ONE_LAST_QUOTE!$AO$2:$AO$779)</f>
        <v>#REF!</v>
      </c>
      <c r="AT370" s="24"/>
    </row>
    <row r="371" spans="1:46" x14ac:dyDescent="0.3">
      <c r="A371" s="5">
        <v>44631</v>
      </c>
      <c r="B371" s="25">
        <v>674.9</v>
      </c>
      <c r="C371" s="25">
        <v>675.37</v>
      </c>
      <c r="D371" s="25">
        <v>0.12000000000000011</v>
      </c>
      <c r="E371" s="25">
        <f t="shared" si="127"/>
        <v>675.25</v>
      </c>
      <c r="F371" s="25">
        <f t="shared" si="124"/>
        <v>-0.35000000000002274</v>
      </c>
      <c r="G371" s="25">
        <v>1391.5</v>
      </c>
      <c r="H371" s="25">
        <v>1509.25</v>
      </c>
      <c r="I371" s="26">
        <v>1512.96</v>
      </c>
      <c r="J371" s="27">
        <f t="shared" si="121"/>
        <v>-3.7100000000000364</v>
      </c>
      <c r="K371" s="25">
        <v>17226</v>
      </c>
      <c r="L371" s="25">
        <v>17264.740000000002</v>
      </c>
      <c r="M371" s="25">
        <v>26.21</v>
      </c>
      <c r="N371" s="25">
        <f t="shared" si="122"/>
        <v>17238.530000000002</v>
      </c>
      <c r="O371" s="25">
        <f t="shared" si="128"/>
        <v>-12.530000000002474</v>
      </c>
      <c r="P371" s="27">
        <v>28.402000000000001</v>
      </c>
      <c r="Q371" s="25">
        <v>575</v>
      </c>
      <c r="R371" s="2">
        <f t="shared" si="140"/>
        <v>139.19760202905221</v>
      </c>
      <c r="S371" s="2">
        <f t="shared" si="129"/>
        <v>140.07155635062594</v>
      </c>
      <c r="T371" s="2">
        <f t="shared" si="130"/>
        <v>139.85201558738447</v>
      </c>
      <c r="U371" s="2">
        <f t="shared" si="141"/>
        <v>96.628448950430325</v>
      </c>
      <c r="V371" s="2">
        <f t="shared" si="142"/>
        <v>138.55421686747016</v>
      </c>
      <c r="W371" s="27">
        <f t="shared" si="143"/>
        <v>6.2785156413207588E-3</v>
      </c>
      <c r="X371" s="1">
        <f t="shared" si="131"/>
        <v>9.2598848424065728E-3</v>
      </c>
      <c r="Y371" s="1" t="e">
        <f>X371+#REF!*_xlfn.STDEV.S($W$2:$W$779)</f>
        <v>#REF!</v>
      </c>
      <c r="Z371" s="1" t="e">
        <f>X371-#REF!*_xlfn.STDEV.S($W$2:$W$779)</f>
        <v>#REF!</v>
      </c>
      <c r="AA371" s="2">
        <f t="shared" si="132"/>
        <v>87.395432157373421</v>
      </c>
      <c r="AB371" s="1">
        <f t="shared" si="133"/>
        <v>-7.2686012090372395E-4</v>
      </c>
      <c r="AC371" s="1">
        <f t="shared" si="125"/>
        <v>-2.4521467851100071E-3</v>
      </c>
      <c r="AD371" s="1">
        <f t="shared" si="123"/>
        <v>1.7252866642062832E-3</v>
      </c>
      <c r="AE371" s="1">
        <f t="shared" si="126"/>
        <v>1.54982524116244E-3</v>
      </c>
      <c r="AF371" s="1" t="e">
        <f>AE371+#REF!*_xlfn.STDEV.S($AD$2:$AD$779)</f>
        <v>#REF!</v>
      </c>
      <c r="AG371" s="1" t="e">
        <f>AE371-#REF!*_xlfn.STDEV.S($AD$2:$AD$779)</f>
        <v>#REF!</v>
      </c>
      <c r="AH371" s="24">
        <f t="shared" si="120"/>
        <v>-12.530000000002474</v>
      </c>
      <c r="AI371" s="24">
        <f t="shared" si="134"/>
        <v>-3.7100000000000364</v>
      </c>
      <c r="AJ371" s="1">
        <f t="shared" si="135"/>
        <v>1.7252866642062832E-3</v>
      </c>
      <c r="AK371" s="1">
        <f t="shared" si="136"/>
        <v>1.54982524116244E-3</v>
      </c>
      <c r="AL371" s="1" t="e">
        <f>$AK$2+#REF!*_xlfn.STDEV.S(ONE_LAST_QUOTE!$AJ$2:$AJ$779)</f>
        <v>#REF!</v>
      </c>
      <c r="AM371" s="1" t="e">
        <f>$AK$2-#REF!*_xlfn.STDEV.S(ONE_LAST_QUOTE!$AJ$2:$AJ$779)</f>
        <v>#REF!</v>
      </c>
      <c r="AN371" s="27">
        <f t="shared" si="137"/>
        <v>3.3773584905666714</v>
      </c>
      <c r="AO371" s="24">
        <f t="shared" si="138"/>
        <v>-8.8200000000024374</v>
      </c>
      <c r="AP371" s="27">
        <f t="shared" si="139"/>
        <v>-3.8484704370181109</v>
      </c>
      <c r="AQ371" s="27" t="e">
        <f>$AP$2+#REF!*_xlfn.STDEV.S(ONE_LAST_QUOTE!$AO$2:$AO$779)</f>
        <v>#REF!</v>
      </c>
      <c r="AR371" s="27" t="e">
        <f>$AP$2-#REF!*_xlfn.STDEV.S(ONE_LAST_QUOTE!$AO$2:$AO$779)</f>
        <v>#REF!</v>
      </c>
      <c r="AT371" s="24"/>
    </row>
    <row r="372" spans="1:46" x14ac:dyDescent="0.3">
      <c r="A372" s="5">
        <v>44634</v>
      </c>
      <c r="B372" s="25">
        <v>672.9</v>
      </c>
      <c r="C372" s="25">
        <v>673.62</v>
      </c>
      <c r="D372" s="25">
        <v>0.12000000000000011</v>
      </c>
      <c r="E372" s="25">
        <f t="shared" si="127"/>
        <v>673.5</v>
      </c>
      <c r="F372" s="25">
        <f t="shared" si="124"/>
        <v>-0.60000000000002274</v>
      </c>
      <c r="G372" s="25">
        <v>1392.25</v>
      </c>
      <c r="H372" s="25">
        <v>1509.5</v>
      </c>
      <c r="I372" s="26">
        <v>1511.82</v>
      </c>
      <c r="J372" s="27">
        <f t="shared" si="121"/>
        <v>-2.3199999999999363</v>
      </c>
      <c r="K372" s="25">
        <v>17240</v>
      </c>
      <c r="L372" s="25">
        <v>17263.04</v>
      </c>
      <c r="M372" s="25">
        <v>26.150000000000002</v>
      </c>
      <c r="N372" s="25">
        <f t="shared" si="122"/>
        <v>17236.89</v>
      </c>
      <c r="O372" s="25">
        <f t="shared" si="128"/>
        <v>3.1100000000005821</v>
      </c>
      <c r="P372" s="27">
        <v>28.54</v>
      </c>
      <c r="Q372" s="25">
        <v>572</v>
      </c>
      <c r="R372" s="2">
        <f t="shared" si="140"/>
        <v>139.22065944201046</v>
      </c>
      <c r="S372" s="2">
        <f t="shared" si="129"/>
        <v>140.18539599934931</v>
      </c>
      <c r="T372" s="2">
        <f t="shared" si="130"/>
        <v>139.65646802242733</v>
      </c>
      <c r="U372" s="2">
        <f t="shared" si="141"/>
        <v>97.097948491137288</v>
      </c>
      <c r="V372" s="2">
        <f t="shared" si="142"/>
        <v>137.83132530120508</v>
      </c>
      <c r="W372" s="27">
        <f t="shared" si="143"/>
        <v>6.9295502636279593E-3</v>
      </c>
      <c r="X372" s="1">
        <f t="shared" si="131"/>
        <v>9.2598848424065728E-3</v>
      </c>
      <c r="Y372" s="1" t="e">
        <f>X372+#REF!*_xlfn.STDEV.S($W$2:$W$779)</f>
        <v>#REF!</v>
      </c>
      <c r="Z372" s="1" t="e">
        <f>X372-#REF!*_xlfn.STDEV.S($W$2:$W$779)</f>
        <v>#REF!</v>
      </c>
      <c r="AA372" s="2">
        <f t="shared" si="132"/>
        <v>96.473655733885266</v>
      </c>
      <c r="AB372" s="1">
        <f t="shared" si="133"/>
        <v>1.8042697957697601E-4</v>
      </c>
      <c r="AC372" s="1">
        <f t="shared" si="125"/>
        <v>-1.5345742217988494E-3</v>
      </c>
      <c r="AD372" s="1">
        <f t="shared" si="123"/>
        <v>1.7150012013758254E-3</v>
      </c>
      <c r="AE372" s="1">
        <f t="shared" si="126"/>
        <v>1.54982524116244E-3</v>
      </c>
      <c r="AF372" s="1" t="e">
        <f>AE372+#REF!*_xlfn.STDEV.S($AD$2:$AD$779)</f>
        <v>#REF!</v>
      </c>
      <c r="AG372" s="1" t="e">
        <f>AE372-#REF!*_xlfn.STDEV.S($AD$2:$AD$779)</f>
        <v>#REF!</v>
      </c>
      <c r="AH372" s="24">
        <f t="shared" si="120"/>
        <v>3.1100000000005821</v>
      </c>
      <c r="AI372" s="24">
        <f t="shared" si="134"/>
        <v>-2.3199999999999363</v>
      </c>
      <c r="AJ372" s="1">
        <f t="shared" si="135"/>
        <v>1.7150012013758254E-3</v>
      </c>
      <c r="AK372" s="1">
        <f t="shared" si="136"/>
        <v>1.54982524116244E-3</v>
      </c>
      <c r="AL372" s="1" t="e">
        <f>$AK$2+#REF!*_xlfn.STDEV.S(ONE_LAST_QUOTE!$AJ$2:$AJ$779)</f>
        <v>#REF!</v>
      </c>
      <c r="AM372" s="1" t="e">
        <f>$AK$2-#REF!*_xlfn.STDEV.S(ONE_LAST_QUOTE!$AJ$2:$AJ$779)</f>
        <v>#REF!</v>
      </c>
      <c r="AN372" s="27">
        <f t="shared" si="137"/>
        <v>-1.340517241379598</v>
      </c>
      <c r="AO372" s="24">
        <f t="shared" si="138"/>
        <v>5.4300000000005184</v>
      </c>
      <c r="AP372" s="27">
        <f t="shared" si="139"/>
        <v>-3.8484704370181109</v>
      </c>
      <c r="AQ372" s="27" t="e">
        <f>$AP$2+#REF!*_xlfn.STDEV.S(ONE_LAST_QUOTE!$AO$2:$AO$779)</f>
        <v>#REF!</v>
      </c>
      <c r="AR372" s="27" t="e">
        <f>$AP$2-#REF!*_xlfn.STDEV.S(ONE_LAST_QUOTE!$AO$2:$AO$779)</f>
        <v>#REF!</v>
      </c>
      <c r="AT372" s="24"/>
    </row>
    <row r="373" spans="1:46" x14ac:dyDescent="0.3">
      <c r="A373" s="5">
        <v>44635</v>
      </c>
      <c r="B373" s="25">
        <v>658</v>
      </c>
      <c r="C373" s="25">
        <v>659.75</v>
      </c>
      <c r="D373" s="25">
        <v>3.000000000000011E-2</v>
      </c>
      <c r="E373" s="25">
        <f t="shared" si="127"/>
        <v>659.72</v>
      </c>
      <c r="F373" s="25">
        <f t="shared" si="124"/>
        <v>-1.7200000000000273</v>
      </c>
      <c r="G373" s="25">
        <v>1362</v>
      </c>
      <c r="H373" s="25">
        <v>1479.25</v>
      </c>
      <c r="I373" s="26">
        <v>1484.52</v>
      </c>
      <c r="J373" s="27">
        <f t="shared" si="121"/>
        <v>-5.2699999999999818</v>
      </c>
      <c r="K373" s="25">
        <v>16885</v>
      </c>
      <c r="L373" s="25">
        <v>16926.060000000001</v>
      </c>
      <c r="M373" s="25">
        <v>26.150000000000002</v>
      </c>
      <c r="N373" s="25">
        <f t="shared" si="122"/>
        <v>16899.91</v>
      </c>
      <c r="O373" s="25">
        <f t="shared" si="128"/>
        <v>-14.909999999999854</v>
      </c>
      <c r="P373" s="27">
        <v>28.555</v>
      </c>
      <c r="Q373" s="25">
        <v>558</v>
      </c>
      <c r="R373" s="2">
        <f t="shared" si="140"/>
        <v>136.43071247406027</v>
      </c>
      <c r="S373" s="2">
        <f t="shared" si="129"/>
        <v>137.29874776386387</v>
      </c>
      <c r="T373" s="2">
        <f t="shared" si="130"/>
        <v>137.08127592149182</v>
      </c>
      <c r="U373" s="2">
        <f t="shared" si="141"/>
        <v>97.148981049909793</v>
      </c>
      <c r="V373" s="2">
        <f t="shared" si="142"/>
        <v>134.45783132530147</v>
      </c>
      <c r="W373" s="27">
        <f t="shared" si="143"/>
        <v>6.3624624841611688E-3</v>
      </c>
      <c r="X373" s="1">
        <f t="shared" si="131"/>
        <v>9.2598848424065728E-3</v>
      </c>
      <c r="Y373" s="1" t="e">
        <f>X373+#REF!*_xlfn.STDEV.S($W$2:$W$779)</f>
        <v>#REF!</v>
      </c>
      <c r="Z373" s="1" t="e">
        <f>X373-#REF!*_xlfn.STDEV.S($W$2:$W$779)</f>
        <v>#REF!</v>
      </c>
      <c r="AA373" s="2">
        <f t="shared" si="132"/>
        <v>86.803528980360056</v>
      </c>
      <c r="AB373" s="1">
        <f t="shared" si="133"/>
        <v>-8.8225321909997476E-4</v>
      </c>
      <c r="AC373" s="1">
        <f t="shared" si="125"/>
        <v>-3.5499690135531903E-3</v>
      </c>
      <c r="AD373" s="1">
        <f t="shared" si="123"/>
        <v>2.6677157944532156E-3</v>
      </c>
      <c r="AE373" s="1">
        <f t="shared" si="126"/>
        <v>1.54982524116244E-3</v>
      </c>
      <c r="AF373" s="1" t="e">
        <f>AE373+#REF!*_xlfn.STDEV.S($AD$2:$AD$779)</f>
        <v>#REF!</v>
      </c>
      <c r="AG373" s="1" t="e">
        <f>AE373-#REF!*_xlfn.STDEV.S($AD$2:$AD$779)</f>
        <v>#REF!</v>
      </c>
      <c r="AH373" s="24">
        <f t="shared" si="120"/>
        <v>-14.909999999999854</v>
      </c>
      <c r="AI373" s="24">
        <f t="shared" si="134"/>
        <v>-5.2699999999999818</v>
      </c>
      <c r="AJ373" s="1">
        <f t="shared" si="135"/>
        <v>2.6677157944532156E-3</v>
      </c>
      <c r="AK373" s="1">
        <f t="shared" si="136"/>
        <v>1.54982524116244E-3</v>
      </c>
      <c r="AL373" s="1" t="e">
        <f>$AK$2+#REF!*_xlfn.STDEV.S(ONE_LAST_QUOTE!$AJ$2:$AJ$779)</f>
        <v>#REF!</v>
      </c>
      <c r="AM373" s="1" t="e">
        <f>$AK$2-#REF!*_xlfn.STDEV.S(ONE_LAST_QUOTE!$AJ$2:$AJ$779)</f>
        <v>#REF!</v>
      </c>
      <c r="AN373" s="27">
        <f t="shared" si="137"/>
        <v>2.8292220113851814</v>
      </c>
      <c r="AO373" s="24">
        <f t="shared" si="138"/>
        <v>-9.6399999999998727</v>
      </c>
      <c r="AP373" s="27">
        <f t="shared" si="139"/>
        <v>-3.8484704370181109</v>
      </c>
      <c r="AQ373" s="27" t="e">
        <f>$AP$2+#REF!*_xlfn.STDEV.S(ONE_LAST_QUOTE!$AO$2:$AO$779)</f>
        <v>#REF!</v>
      </c>
      <c r="AR373" s="27" t="e">
        <f>$AP$2-#REF!*_xlfn.STDEV.S(ONE_LAST_QUOTE!$AO$2:$AO$779)</f>
        <v>#REF!</v>
      </c>
      <c r="AT373" s="24"/>
    </row>
    <row r="374" spans="1:46" x14ac:dyDescent="0.3">
      <c r="A374" s="5">
        <v>44636</v>
      </c>
      <c r="B374" s="25">
        <v>663.6</v>
      </c>
      <c r="C374" s="25">
        <v>660.79</v>
      </c>
      <c r="D374" s="25">
        <v>3.000000000000011E-2</v>
      </c>
      <c r="E374" s="25">
        <f t="shared" si="127"/>
        <v>660.76</v>
      </c>
      <c r="F374" s="25">
        <f t="shared" si="124"/>
        <v>2.8400000000000318</v>
      </c>
      <c r="G374" s="25">
        <v>1370.25</v>
      </c>
      <c r="H374" s="25">
        <v>1488.5</v>
      </c>
      <c r="I374" s="26">
        <v>1487.82</v>
      </c>
      <c r="J374" s="27">
        <f t="shared" si="121"/>
        <v>0.68000000000006366</v>
      </c>
      <c r="K374" s="25">
        <v>16937</v>
      </c>
      <c r="L374" s="25">
        <v>16940.830000000002</v>
      </c>
      <c r="M374" s="25">
        <v>24.400000000000002</v>
      </c>
      <c r="N374" s="25">
        <f t="shared" si="122"/>
        <v>16916.43</v>
      </c>
      <c r="O374" s="25">
        <f t="shared" si="128"/>
        <v>20.569999999999709</v>
      </c>
      <c r="P374" s="27">
        <v>28.478999999999999</v>
      </c>
      <c r="Q374" s="25">
        <v>558</v>
      </c>
      <c r="R374" s="2">
        <f t="shared" si="140"/>
        <v>137.28383675351611</v>
      </c>
      <c r="S374" s="2">
        <f t="shared" si="129"/>
        <v>137.72158074483639</v>
      </c>
      <c r="T374" s="2">
        <f t="shared" si="130"/>
        <v>138.46724774483292</v>
      </c>
      <c r="U374" s="2">
        <f t="shared" si="141"/>
        <v>96.890416085462476</v>
      </c>
      <c r="V374" s="2">
        <f t="shared" si="142"/>
        <v>134.45783132530147</v>
      </c>
      <c r="W374" s="27">
        <f t="shared" si="143"/>
        <v>3.1886054591132584E-3</v>
      </c>
      <c r="X374" s="1">
        <f t="shared" si="131"/>
        <v>9.2598848424065728E-3</v>
      </c>
      <c r="Y374" s="1" t="e">
        <f>X374+#REF!*_xlfn.STDEV.S($W$2:$W$779)</f>
        <v>#REF!</v>
      </c>
      <c r="Z374" s="1" t="e">
        <f>X374-#REF!*_xlfn.STDEV.S($W$2:$W$779)</f>
        <v>#REF!</v>
      </c>
      <c r="AA374" s="2">
        <f t="shared" si="132"/>
        <v>43.774399132027497</v>
      </c>
      <c r="AB374" s="1">
        <f t="shared" si="133"/>
        <v>1.2159776028393525E-3</v>
      </c>
      <c r="AC374" s="1">
        <f t="shared" si="125"/>
        <v>4.5704453495722851E-4</v>
      </c>
      <c r="AD374" s="1">
        <f t="shared" si="123"/>
        <v>7.5893306788212401E-4</v>
      </c>
      <c r="AE374" s="1">
        <f t="shared" si="126"/>
        <v>1.54982524116244E-3</v>
      </c>
      <c r="AF374" s="1" t="e">
        <f>AE374+#REF!*_xlfn.STDEV.S($AD$2:$AD$779)</f>
        <v>#REF!</v>
      </c>
      <c r="AG374" s="1" t="e">
        <f>AE374-#REF!*_xlfn.STDEV.S($AD$2:$AD$779)</f>
        <v>#REF!</v>
      </c>
      <c r="AH374" s="24">
        <f t="shared" si="120"/>
        <v>20.569999999999709</v>
      </c>
      <c r="AI374" s="24">
        <f t="shared" si="134"/>
        <v>0.68000000000006366</v>
      </c>
      <c r="AJ374" s="1">
        <f t="shared" si="135"/>
        <v>7.5893306788212401E-4</v>
      </c>
      <c r="AK374" s="1">
        <f t="shared" si="136"/>
        <v>1.54982524116244E-3</v>
      </c>
      <c r="AL374" s="1" t="e">
        <f>$AK$2+#REF!*_xlfn.STDEV.S(ONE_LAST_QUOTE!$AJ$2:$AJ$779)</f>
        <v>#REF!</v>
      </c>
      <c r="AM374" s="1" t="e">
        <f>$AK$2-#REF!*_xlfn.STDEV.S(ONE_LAST_QUOTE!$AJ$2:$AJ$779)</f>
        <v>#REF!</v>
      </c>
      <c r="AN374" s="27">
        <f t="shared" si="137"/>
        <v>30.249999999996739</v>
      </c>
      <c r="AO374" s="24">
        <f t="shared" si="138"/>
        <v>19.889999999999645</v>
      </c>
      <c r="AP374" s="27">
        <f t="shared" si="139"/>
        <v>-3.8484704370181109</v>
      </c>
      <c r="AQ374" s="27" t="e">
        <f>$AP$2+#REF!*_xlfn.STDEV.S(ONE_LAST_QUOTE!$AO$2:$AO$779)</f>
        <v>#REF!</v>
      </c>
      <c r="AR374" s="27" t="e">
        <f>$AP$2-#REF!*_xlfn.STDEV.S(ONE_LAST_QUOTE!$AO$2:$AO$779)</f>
        <v>#REF!</v>
      </c>
      <c r="AT374" s="24"/>
    </row>
    <row r="375" spans="1:46" x14ac:dyDescent="0.3">
      <c r="A375" s="5">
        <v>44637</v>
      </c>
      <c r="B375" s="25">
        <v>683.5</v>
      </c>
      <c r="C375" s="25">
        <v>683.35</v>
      </c>
      <c r="D375" s="25">
        <v>3.000000000000011E-2</v>
      </c>
      <c r="E375" s="25">
        <f t="shared" si="127"/>
        <v>683.32</v>
      </c>
      <c r="F375" s="25">
        <f t="shared" si="124"/>
        <v>0.17999999999994998</v>
      </c>
      <c r="G375" s="25">
        <v>1415.5</v>
      </c>
      <c r="H375" s="25">
        <v>1533</v>
      </c>
      <c r="I375" s="26">
        <v>1532.49</v>
      </c>
      <c r="J375" s="27">
        <f t="shared" si="121"/>
        <v>0.50999999999999091</v>
      </c>
      <c r="K375" s="25">
        <v>17444</v>
      </c>
      <c r="L375" s="25">
        <v>17448.22</v>
      </c>
      <c r="M375" s="25">
        <v>13.04</v>
      </c>
      <c r="N375" s="25">
        <f t="shared" si="122"/>
        <v>17435.18</v>
      </c>
      <c r="O375" s="25">
        <f t="shared" si="128"/>
        <v>8.819999999999709</v>
      </c>
      <c r="P375" s="27">
        <v>28.216000000000001</v>
      </c>
      <c r="Q375" s="25">
        <v>582</v>
      </c>
      <c r="R375" s="2">
        <f t="shared" si="140"/>
        <v>141.38805626008747</v>
      </c>
      <c r="S375" s="2">
        <f t="shared" si="129"/>
        <v>141.84420230931843</v>
      </c>
      <c r="T375" s="2">
        <f t="shared" si="130"/>
        <v>141.85156787084941</v>
      </c>
      <c r="U375" s="2">
        <f t="shared" si="141"/>
        <v>95.995645221651372</v>
      </c>
      <c r="V375" s="2">
        <f t="shared" si="142"/>
        <v>140.24096385542197</v>
      </c>
      <c r="W375" s="27">
        <f t="shared" si="143"/>
        <v>3.2261993077540296E-3</v>
      </c>
      <c r="X375" s="1">
        <f t="shared" si="131"/>
        <v>9.2598848424065728E-3</v>
      </c>
      <c r="Y375" s="1" t="e">
        <f>X375+#REF!*_xlfn.STDEV.S($W$2:$W$779)</f>
        <v>#REF!</v>
      </c>
      <c r="Z375" s="1" t="e">
        <f>X375-#REF!*_xlfn.STDEV.S($W$2:$W$779)</f>
        <v>#REF!</v>
      </c>
      <c r="AA375" s="2">
        <f t="shared" si="132"/>
        <v>45.614604923096636</v>
      </c>
      <c r="AB375" s="1">
        <f t="shared" si="133"/>
        <v>5.0587375639366548E-4</v>
      </c>
      <c r="AC375" s="1">
        <f t="shared" si="125"/>
        <v>3.3279173110427535E-4</v>
      </c>
      <c r="AD375" s="1">
        <f t="shared" si="123"/>
        <v>1.7308202528939012E-4</v>
      </c>
      <c r="AE375" s="1">
        <f t="shared" si="126"/>
        <v>1.54982524116244E-3</v>
      </c>
      <c r="AF375" s="1" t="e">
        <f>AE375+#REF!*_xlfn.STDEV.S($AD$2:$AD$779)</f>
        <v>#REF!</v>
      </c>
      <c r="AG375" s="1" t="e">
        <f>AE375-#REF!*_xlfn.STDEV.S($AD$2:$AD$779)</f>
        <v>#REF!</v>
      </c>
      <c r="AH375" s="24">
        <f t="shared" si="120"/>
        <v>8.819999999999709</v>
      </c>
      <c r="AI375" s="24">
        <f t="shared" si="134"/>
        <v>0.50999999999999091</v>
      </c>
      <c r="AJ375" s="1">
        <f t="shared" si="135"/>
        <v>1.7308202528939012E-4</v>
      </c>
      <c r="AK375" s="1">
        <f t="shared" si="136"/>
        <v>1.54982524116244E-3</v>
      </c>
      <c r="AL375" s="1" t="e">
        <f>$AK$2+#REF!*_xlfn.STDEV.S(ONE_LAST_QUOTE!$AJ$2:$AJ$779)</f>
        <v>#REF!</v>
      </c>
      <c r="AM375" s="1" t="e">
        <f>$AK$2-#REF!*_xlfn.STDEV.S(ONE_LAST_QUOTE!$AJ$2:$AJ$779)</f>
        <v>#REF!</v>
      </c>
      <c r="AN375" s="27">
        <f t="shared" si="137"/>
        <v>17.29411764705856</v>
      </c>
      <c r="AO375" s="24">
        <f t="shared" si="138"/>
        <v>8.3099999999997181</v>
      </c>
      <c r="AP375" s="27">
        <f t="shared" si="139"/>
        <v>-3.8484704370181109</v>
      </c>
      <c r="AQ375" s="27" t="e">
        <f>$AP$2+#REF!*_xlfn.STDEV.S(ONE_LAST_QUOTE!$AO$2:$AO$779)</f>
        <v>#REF!</v>
      </c>
      <c r="AR375" s="27" t="e">
        <f>$AP$2-#REF!*_xlfn.STDEV.S(ONE_LAST_QUOTE!$AO$2:$AO$779)</f>
        <v>#REF!</v>
      </c>
      <c r="AT375" s="24"/>
    </row>
    <row r="376" spans="1:46" x14ac:dyDescent="0.3">
      <c r="A376" s="5">
        <v>44638</v>
      </c>
      <c r="B376" s="25">
        <v>681.9</v>
      </c>
      <c r="C376" s="25">
        <v>683.61</v>
      </c>
      <c r="D376" s="25">
        <v>0</v>
      </c>
      <c r="E376" s="25">
        <f t="shared" si="127"/>
        <v>683.61</v>
      </c>
      <c r="F376" s="25">
        <f t="shared" si="124"/>
        <v>-1.7100000000000364</v>
      </c>
      <c r="G376" s="25">
        <v>1411</v>
      </c>
      <c r="H376" s="25">
        <v>1529.25</v>
      </c>
      <c r="I376" s="26">
        <v>1533.13</v>
      </c>
      <c r="J376" s="27">
        <f t="shared" si="121"/>
        <v>-3.8800000000001091</v>
      </c>
      <c r="K376" s="25">
        <v>17393</v>
      </c>
      <c r="L376" s="25">
        <v>17456.52</v>
      </c>
      <c r="M376" s="25">
        <v>12.95</v>
      </c>
      <c r="N376" s="25">
        <f t="shared" si="122"/>
        <v>17443.57</v>
      </c>
      <c r="O376" s="25">
        <f t="shared" si="128"/>
        <v>-50.569999999999709</v>
      </c>
      <c r="P376" s="27">
        <v>28.356000000000002</v>
      </c>
      <c r="Q376" s="25">
        <v>581</v>
      </c>
      <c r="R376" s="2">
        <f t="shared" si="140"/>
        <v>141.04219506571346</v>
      </c>
      <c r="S376" s="2">
        <f t="shared" si="129"/>
        <v>141.42950073182615</v>
      </c>
      <c r="T376" s="2">
        <f t="shared" si="130"/>
        <v>141.51216028489281</v>
      </c>
      <c r="U376" s="2">
        <f t="shared" si="141"/>
        <v>96.471949103528004</v>
      </c>
      <c r="V376" s="2">
        <f t="shared" si="142"/>
        <v>140.00000000000028</v>
      </c>
      <c r="W376" s="27">
        <f t="shared" si="143"/>
        <v>2.746026931389256E-3</v>
      </c>
      <c r="X376" s="1">
        <f t="shared" si="131"/>
        <v>9.2598848424065728E-3</v>
      </c>
      <c r="Y376" s="1" t="e">
        <f>X376+#REF!*_xlfn.STDEV.S($W$2:$W$779)</f>
        <v>#REF!</v>
      </c>
      <c r="Z376" s="1" t="e">
        <f>X376-#REF!*_xlfn.STDEV.S($W$2:$W$779)</f>
        <v>#REF!</v>
      </c>
      <c r="AA376" s="2">
        <f t="shared" si="132"/>
        <v>38.730566611269523</v>
      </c>
      <c r="AB376" s="1">
        <f t="shared" si="133"/>
        <v>-2.8990625198855344E-3</v>
      </c>
      <c r="AC376" s="1">
        <f t="shared" si="125"/>
        <v>-2.5307703847684861E-3</v>
      </c>
      <c r="AD376" s="1">
        <f t="shared" si="123"/>
        <v>-3.6829213511704829E-4</v>
      </c>
      <c r="AE376" s="1">
        <f t="shared" si="126"/>
        <v>1.54982524116244E-3</v>
      </c>
      <c r="AF376" s="1" t="e">
        <f>AE376+#REF!*_xlfn.STDEV.S($AD$2:$AD$779)</f>
        <v>#REF!</v>
      </c>
      <c r="AG376" s="1" t="e">
        <f>AE376-#REF!*_xlfn.STDEV.S($AD$2:$AD$779)</f>
        <v>#REF!</v>
      </c>
      <c r="AH376" s="24">
        <f t="shared" si="120"/>
        <v>-50.569999999999709</v>
      </c>
      <c r="AI376" s="24">
        <f t="shared" si="134"/>
        <v>-3.8800000000001091</v>
      </c>
      <c r="AJ376" s="1">
        <f t="shared" si="135"/>
        <v>-3.6829213511704829E-4</v>
      </c>
      <c r="AK376" s="1">
        <f t="shared" si="136"/>
        <v>1.54982524116244E-3</v>
      </c>
      <c r="AL376" s="1" t="e">
        <f>$AK$2+#REF!*_xlfn.STDEV.S(ONE_LAST_QUOTE!$AJ$2:$AJ$779)</f>
        <v>#REF!</v>
      </c>
      <c r="AM376" s="1" t="e">
        <f>$AK$2-#REF!*_xlfn.STDEV.S(ONE_LAST_QUOTE!$AJ$2:$AJ$779)</f>
        <v>#REF!</v>
      </c>
      <c r="AN376" s="27">
        <f t="shared" si="137"/>
        <v>13.033505154638734</v>
      </c>
      <c r="AO376" s="24">
        <f t="shared" si="138"/>
        <v>-46.6899999999996</v>
      </c>
      <c r="AP376" s="27">
        <f t="shared" si="139"/>
        <v>-3.8484704370181109</v>
      </c>
      <c r="AQ376" s="27" t="e">
        <f>$AP$2+#REF!*_xlfn.STDEV.S(ONE_LAST_QUOTE!$AO$2:$AO$779)</f>
        <v>#REF!</v>
      </c>
      <c r="AR376" s="27" t="e">
        <f>$AP$2-#REF!*_xlfn.STDEV.S(ONE_LAST_QUOTE!$AO$2:$AO$779)</f>
        <v>#REF!</v>
      </c>
      <c r="AT376" s="24"/>
    </row>
    <row r="377" spans="1:46" x14ac:dyDescent="0.3">
      <c r="A377" s="5">
        <v>44641</v>
      </c>
      <c r="B377" s="25">
        <v>686.5</v>
      </c>
      <c r="C377" s="25">
        <v>687.46</v>
      </c>
      <c r="D377" s="25">
        <v>0</v>
      </c>
      <c r="E377" s="25">
        <f t="shared" si="127"/>
        <v>687.46</v>
      </c>
      <c r="F377" s="25">
        <f t="shared" si="124"/>
        <v>-0.96000000000003638</v>
      </c>
      <c r="G377" s="25">
        <v>1419.25</v>
      </c>
      <c r="H377" s="25">
        <v>1536.5</v>
      </c>
      <c r="I377" s="26">
        <v>1539.9</v>
      </c>
      <c r="J377" s="27">
        <f t="shared" si="121"/>
        <v>-3.4000000000000909</v>
      </c>
      <c r="K377" s="25">
        <v>17491</v>
      </c>
      <c r="L377" s="25">
        <v>17560.36</v>
      </c>
      <c r="M377" s="25">
        <v>11.129999999999999</v>
      </c>
      <c r="N377" s="25">
        <f t="shared" si="122"/>
        <v>17549.23</v>
      </c>
      <c r="O377" s="25">
        <f t="shared" si="128"/>
        <v>-58.229999999999563</v>
      </c>
      <c r="P377" s="27">
        <v>28.497</v>
      </c>
      <c r="Q377" s="25">
        <v>586</v>
      </c>
      <c r="R377" s="2">
        <f t="shared" si="140"/>
        <v>141.71086004150317</v>
      </c>
      <c r="S377" s="2">
        <f t="shared" si="129"/>
        <v>142.22637827288975</v>
      </c>
      <c r="T377" s="2">
        <f t="shared" si="130"/>
        <v>142.38356394251159</v>
      </c>
      <c r="U377" s="2">
        <f t="shared" si="141"/>
        <v>96.951655155989471</v>
      </c>
      <c r="V377" s="2">
        <f t="shared" si="142"/>
        <v>141.20481927710873</v>
      </c>
      <c r="W377" s="27">
        <f t="shared" si="143"/>
        <v>3.6378173926514545E-3</v>
      </c>
      <c r="X377" s="1">
        <f t="shared" si="131"/>
        <v>9.2598848424065728E-3</v>
      </c>
      <c r="Y377" s="1" t="e">
        <f>X377+#REF!*_xlfn.STDEV.S($W$2:$W$779)</f>
        <v>#REF!</v>
      </c>
      <c r="Z377" s="1" t="e">
        <f>X377-#REF!*_xlfn.STDEV.S($W$2:$W$779)</f>
        <v>#REF!</v>
      </c>
      <c r="AA377" s="2">
        <f t="shared" si="132"/>
        <v>51.551823138657937</v>
      </c>
      <c r="AB377" s="1">
        <f t="shared" si="133"/>
        <v>-3.3180942981543672E-3</v>
      </c>
      <c r="AC377" s="1">
        <f t="shared" si="125"/>
        <v>-2.2079355802325415E-3</v>
      </c>
      <c r="AD377" s="1">
        <f t="shared" si="123"/>
        <v>-1.1101587179218257E-3</v>
      </c>
      <c r="AE377" s="1">
        <f t="shared" si="126"/>
        <v>1.54982524116244E-3</v>
      </c>
      <c r="AF377" s="1" t="e">
        <f>AE377+#REF!*_xlfn.STDEV.S($AD$2:$AD$779)</f>
        <v>#REF!</v>
      </c>
      <c r="AG377" s="1" t="e">
        <f>AE377-#REF!*_xlfn.STDEV.S($AD$2:$AD$779)</f>
        <v>#REF!</v>
      </c>
      <c r="AH377" s="24">
        <f t="shared" ref="AH377:AH436" si="144">K377-N377</f>
        <v>-58.229999999999563</v>
      </c>
      <c r="AI377" s="24">
        <f t="shared" si="134"/>
        <v>-3.4000000000000909</v>
      </c>
      <c r="AJ377" s="1">
        <f t="shared" si="135"/>
        <v>-1.1101587179218257E-3</v>
      </c>
      <c r="AK377" s="1">
        <f t="shared" si="136"/>
        <v>1.54982524116244E-3</v>
      </c>
      <c r="AL377" s="1" t="e">
        <f>$AK$2+#REF!*_xlfn.STDEV.S(ONE_LAST_QUOTE!$AJ$2:$AJ$779)</f>
        <v>#REF!</v>
      </c>
      <c r="AM377" s="1" t="e">
        <f>$AK$2-#REF!*_xlfn.STDEV.S(ONE_LAST_QUOTE!$AJ$2:$AJ$779)</f>
        <v>#REF!</v>
      </c>
      <c r="AN377" s="27">
        <f t="shared" si="137"/>
        <v>17.126470588234707</v>
      </c>
      <c r="AO377" s="24">
        <f t="shared" si="138"/>
        <v>-54.829999999999472</v>
      </c>
      <c r="AP377" s="27">
        <f t="shared" si="139"/>
        <v>-3.8484704370181109</v>
      </c>
      <c r="AQ377" s="27" t="e">
        <f>$AP$2+#REF!*_xlfn.STDEV.S(ONE_LAST_QUOTE!$AO$2:$AO$779)</f>
        <v>#REF!</v>
      </c>
      <c r="AR377" s="27" t="e">
        <f>$AP$2-#REF!*_xlfn.STDEV.S(ONE_LAST_QUOTE!$AO$2:$AO$779)</f>
        <v>#REF!</v>
      </c>
      <c r="AT377" s="24"/>
    </row>
    <row r="378" spans="1:46" x14ac:dyDescent="0.3">
      <c r="A378" s="5">
        <v>44642</v>
      </c>
      <c r="B378" s="25">
        <v>686.5</v>
      </c>
      <c r="C378" s="25">
        <v>686.23</v>
      </c>
      <c r="D378" s="25">
        <v>0</v>
      </c>
      <c r="E378" s="25">
        <f t="shared" si="127"/>
        <v>686.23</v>
      </c>
      <c r="F378" s="25">
        <f t="shared" si="124"/>
        <v>0.26999999999998181</v>
      </c>
      <c r="G378" s="25">
        <v>1420.5</v>
      </c>
      <c r="H378" s="25">
        <v>1538.25</v>
      </c>
      <c r="I378" s="26">
        <v>1539.6</v>
      </c>
      <c r="J378" s="27">
        <f t="shared" ref="J378:J437" si="145">(H378-I378)</f>
        <v>-1.3499999999999091</v>
      </c>
      <c r="K378" s="25">
        <v>17522</v>
      </c>
      <c r="L378" s="25">
        <v>17559.71</v>
      </c>
      <c r="M378" s="25">
        <v>11.129999999999999</v>
      </c>
      <c r="N378" s="25">
        <f t="shared" ref="N378:N437" si="146">L378-M378</f>
        <v>17548.579999999998</v>
      </c>
      <c r="O378" s="25">
        <f t="shared" si="128"/>
        <v>-26.579999999998108</v>
      </c>
      <c r="P378" s="27">
        <v>28.483000000000001</v>
      </c>
      <c r="Q378" s="25">
        <v>583</v>
      </c>
      <c r="R378" s="2">
        <f t="shared" si="140"/>
        <v>141.87226193221102</v>
      </c>
      <c r="S378" s="2">
        <f t="shared" si="129"/>
        <v>142.47845178077722</v>
      </c>
      <c r="T378" s="2">
        <f t="shared" si="130"/>
        <v>142.22637827288975</v>
      </c>
      <c r="U378" s="2">
        <f t="shared" si="141"/>
        <v>96.904024767801801</v>
      </c>
      <c r="V378" s="2">
        <f t="shared" si="142"/>
        <v>140.48192771084368</v>
      </c>
      <c r="W378" s="27">
        <f t="shared" si="143"/>
        <v>4.2727862396092497E-3</v>
      </c>
      <c r="X378" s="1">
        <f t="shared" si="131"/>
        <v>9.2598848424065728E-3</v>
      </c>
      <c r="Y378" s="1" t="e">
        <f>X378+#REF!*_xlfn.STDEV.S($W$2:$W$779)</f>
        <v>#REF!</v>
      </c>
      <c r="Z378" s="1" t="e">
        <f>X378-#REF!*_xlfn.STDEV.S($W$2:$W$779)</f>
        <v>#REF!</v>
      </c>
      <c r="AA378" s="2">
        <f t="shared" si="132"/>
        <v>60.618984856620273</v>
      </c>
      <c r="AB378" s="1">
        <f t="shared" si="133"/>
        <v>-1.5146524676069579E-3</v>
      </c>
      <c r="AC378" s="1">
        <f t="shared" si="125"/>
        <v>-8.768511301636199E-4</v>
      </c>
      <c r="AD378" s="1">
        <f t="shared" ref="AD378:AD437" si="147">AB378-AC378</f>
        <v>-6.3780133744333804E-4</v>
      </c>
      <c r="AE378" s="1">
        <f t="shared" si="126"/>
        <v>1.54982524116244E-3</v>
      </c>
      <c r="AF378" s="1" t="e">
        <f>AE378+#REF!*_xlfn.STDEV.S($AD$2:$AD$779)</f>
        <v>#REF!</v>
      </c>
      <c r="AG378" s="1" t="e">
        <f>AE378-#REF!*_xlfn.STDEV.S($AD$2:$AD$779)</f>
        <v>#REF!</v>
      </c>
      <c r="AH378" s="24">
        <f t="shared" si="144"/>
        <v>-26.579999999998108</v>
      </c>
      <c r="AI378" s="24">
        <f t="shared" si="134"/>
        <v>-1.3499999999999091</v>
      </c>
      <c r="AJ378" s="1">
        <f t="shared" si="135"/>
        <v>-6.3780133744333804E-4</v>
      </c>
      <c r="AK378" s="1">
        <f t="shared" si="136"/>
        <v>1.54982524116244E-3</v>
      </c>
      <c r="AL378" s="1" t="e">
        <f>$AK$2+#REF!*_xlfn.STDEV.S(ONE_LAST_QUOTE!$AJ$2:$AJ$779)</f>
        <v>#REF!</v>
      </c>
      <c r="AM378" s="1" t="e">
        <f>$AK$2-#REF!*_xlfn.STDEV.S(ONE_LAST_QUOTE!$AJ$2:$AJ$779)</f>
        <v>#REF!</v>
      </c>
      <c r="AN378" s="27">
        <f t="shared" si="137"/>
        <v>19.688888888888815</v>
      </c>
      <c r="AO378" s="24">
        <f t="shared" si="138"/>
        <v>-25.229999999998199</v>
      </c>
      <c r="AP378" s="27">
        <f t="shared" si="139"/>
        <v>-3.8484704370181109</v>
      </c>
      <c r="AQ378" s="27" t="e">
        <f>$AP$2+#REF!*_xlfn.STDEV.S(ONE_LAST_QUOTE!$AO$2:$AO$779)</f>
        <v>#REF!</v>
      </c>
      <c r="AR378" s="27" t="e">
        <f>$AP$2-#REF!*_xlfn.STDEV.S(ONE_LAST_QUOTE!$AO$2:$AO$779)</f>
        <v>#REF!</v>
      </c>
      <c r="AT378" s="24"/>
    </row>
    <row r="379" spans="1:46" x14ac:dyDescent="0.3">
      <c r="A379" s="5">
        <v>44643</v>
      </c>
      <c r="B379" s="25">
        <v>694.1</v>
      </c>
      <c r="C379" s="25">
        <v>693.88</v>
      </c>
      <c r="D379" s="25">
        <v>0</v>
      </c>
      <c r="E379" s="25">
        <f t="shared" si="127"/>
        <v>693.88</v>
      </c>
      <c r="F379" s="25">
        <f t="shared" si="124"/>
        <v>0.22000000000002728</v>
      </c>
      <c r="G379" s="25">
        <v>1437.75</v>
      </c>
      <c r="H379" s="25">
        <v>1555.5</v>
      </c>
      <c r="I379" s="26">
        <v>1555.97</v>
      </c>
      <c r="J379" s="27">
        <f t="shared" si="145"/>
        <v>-0.47000000000002728</v>
      </c>
      <c r="K379" s="25">
        <v>17699</v>
      </c>
      <c r="L379" s="25">
        <v>17731.37</v>
      </c>
      <c r="M379" s="25">
        <v>11.12</v>
      </c>
      <c r="N379" s="25">
        <f t="shared" si="146"/>
        <v>17720.25</v>
      </c>
      <c r="O379" s="25">
        <f t="shared" si="128"/>
        <v>-21.25</v>
      </c>
      <c r="P379" s="27">
        <v>28.594999999999999</v>
      </c>
      <c r="Q379" s="25">
        <v>590</v>
      </c>
      <c r="R379" s="2">
        <f t="shared" si="140"/>
        <v>143.46322342633138</v>
      </c>
      <c r="S379" s="2">
        <f t="shared" si="129"/>
        <v>143.91771019677981</v>
      </c>
      <c r="T379" s="2">
        <f t="shared" si="130"/>
        <v>144.05578059874358</v>
      </c>
      <c r="U379" s="2">
        <f t="shared" si="141"/>
        <v>97.285067873303106</v>
      </c>
      <c r="V379" s="2">
        <f t="shared" si="142"/>
        <v>142.16867469879551</v>
      </c>
      <c r="W379" s="27">
        <f t="shared" si="143"/>
        <v>3.1679670900592871E-3</v>
      </c>
      <c r="X379" s="1">
        <f t="shared" si="131"/>
        <v>9.2598848424065728E-3</v>
      </c>
      <c r="Y379" s="1" t="e">
        <f>X379+#REF!*_xlfn.STDEV.S($W$2:$W$779)</f>
        <v>#REF!</v>
      </c>
      <c r="Z379" s="1" t="e">
        <f>X379-#REF!*_xlfn.STDEV.S($W$2:$W$779)</f>
        <v>#REF!</v>
      </c>
      <c r="AA379" s="2">
        <f t="shared" si="132"/>
        <v>45.448677044842611</v>
      </c>
      <c r="AB379" s="1">
        <f t="shared" si="133"/>
        <v>-1.1991930136425841E-3</v>
      </c>
      <c r="AC379" s="1">
        <f t="shared" si="125"/>
        <v>-3.0206237909473013E-4</v>
      </c>
      <c r="AD379" s="1">
        <f t="shared" si="147"/>
        <v>-8.9713063454785404E-4</v>
      </c>
      <c r="AE379" s="1">
        <f t="shared" si="126"/>
        <v>1.54982524116244E-3</v>
      </c>
      <c r="AF379" s="1" t="e">
        <f>AE379+#REF!*_xlfn.STDEV.S($AD$2:$AD$779)</f>
        <v>#REF!</v>
      </c>
      <c r="AG379" s="1" t="e">
        <f>AE379-#REF!*_xlfn.STDEV.S($AD$2:$AD$779)</f>
        <v>#REF!</v>
      </c>
      <c r="AH379" s="24">
        <f t="shared" si="144"/>
        <v>-21.25</v>
      </c>
      <c r="AI379" s="24">
        <f t="shared" si="134"/>
        <v>-0.47000000000002728</v>
      </c>
      <c r="AJ379" s="1">
        <f t="shared" si="135"/>
        <v>-8.9713063454785404E-4</v>
      </c>
      <c r="AK379" s="1">
        <f t="shared" si="136"/>
        <v>1.54982524116244E-3</v>
      </c>
      <c r="AL379" s="1" t="e">
        <f>$AK$2+#REF!*_xlfn.STDEV.S(ONE_LAST_QUOTE!$AJ$2:$AJ$779)</f>
        <v>#REF!</v>
      </c>
      <c r="AM379" s="1" t="e">
        <f>$AK$2-#REF!*_xlfn.STDEV.S(ONE_LAST_QUOTE!$AJ$2:$AJ$779)</f>
        <v>#REF!</v>
      </c>
      <c r="AN379" s="27">
        <f t="shared" si="137"/>
        <v>45.212765957444184</v>
      </c>
      <c r="AO379" s="24">
        <f t="shared" si="138"/>
        <v>-20.779999999999973</v>
      </c>
      <c r="AP379" s="27">
        <f t="shared" si="139"/>
        <v>-3.8484704370181109</v>
      </c>
      <c r="AQ379" s="27" t="e">
        <f>$AP$2+#REF!*_xlfn.STDEV.S(ONE_LAST_QUOTE!$AO$2:$AO$779)</f>
        <v>#REF!</v>
      </c>
      <c r="AR379" s="27" t="e">
        <f>$AP$2-#REF!*_xlfn.STDEV.S(ONE_LAST_QUOTE!$AO$2:$AO$779)</f>
        <v>#REF!</v>
      </c>
      <c r="AT379" s="24"/>
    </row>
    <row r="380" spans="1:46" x14ac:dyDescent="0.3">
      <c r="A380" s="5">
        <v>44644</v>
      </c>
      <c r="B380" s="25">
        <v>693.8</v>
      </c>
      <c r="C380" s="25">
        <v>693.03</v>
      </c>
      <c r="D380" s="25">
        <v>0</v>
      </c>
      <c r="E380" s="25">
        <f t="shared" si="127"/>
        <v>693.03</v>
      </c>
      <c r="F380" s="25">
        <f t="shared" si="124"/>
        <v>0.76999999999998181</v>
      </c>
      <c r="G380" s="25">
        <v>1432.75</v>
      </c>
      <c r="H380" s="25">
        <v>1551</v>
      </c>
      <c r="I380" s="26">
        <v>1552.37</v>
      </c>
      <c r="J380" s="27">
        <f t="shared" si="145"/>
        <v>-1.3699999999998909</v>
      </c>
      <c r="K380" s="25">
        <v>17669</v>
      </c>
      <c r="L380" s="25">
        <v>17699.060000000001</v>
      </c>
      <c r="M380" s="25">
        <v>11.12</v>
      </c>
      <c r="N380" s="25">
        <f t="shared" si="146"/>
        <v>17687.940000000002</v>
      </c>
      <c r="O380" s="25">
        <f t="shared" si="128"/>
        <v>-18.940000000002328</v>
      </c>
      <c r="P380" s="27">
        <v>28.663</v>
      </c>
      <c r="Q380" s="25">
        <v>591</v>
      </c>
      <c r="R380" s="2">
        <f t="shared" si="140"/>
        <v>143.04818999308259</v>
      </c>
      <c r="S380" s="2">
        <f t="shared" si="129"/>
        <v>143.6737680923726</v>
      </c>
      <c r="T380" s="2">
        <f t="shared" si="130"/>
        <v>143.85550689313618</v>
      </c>
      <c r="U380" s="2">
        <f t="shared" si="141"/>
        <v>97.516415473071774</v>
      </c>
      <c r="V380" s="2">
        <f t="shared" si="142"/>
        <v>142.40963855421722</v>
      </c>
      <c r="W380" s="27">
        <f t="shared" si="143"/>
        <v>4.3731982859780416E-3</v>
      </c>
      <c r="X380" s="1">
        <f t="shared" si="131"/>
        <v>9.2598848424065728E-3</v>
      </c>
      <c r="Y380" s="1" t="e">
        <f>X380+#REF!*_xlfn.STDEV.S($W$2:$W$779)</f>
        <v>#REF!</v>
      </c>
      <c r="Z380" s="1" t="e">
        <f>X380-#REF!*_xlfn.STDEV.S($W$2:$W$779)</f>
        <v>#REF!</v>
      </c>
      <c r="AA380" s="2">
        <f t="shared" si="132"/>
        <v>62.557809929000996</v>
      </c>
      <c r="AB380" s="1">
        <f t="shared" si="133"/>
        <v>-1.0707860836254718E-3</v>
      </c>
      <c r="AC380" s="1">
        <f t="shared" si="125"/>
        <v>-8.8252156380237375E-4</v>
      </c>
      <c r="AD380" s="1">
        <f t="shared" si="147"/>
        <v>-1.8826451982309803E-4</v>
      </c>
      <c r="AE380" s="1">
        <f t="shared" si="126"/>
        <v>1.54982524116244E-3</v>
      </c>
      <c r="AF380" s="1" t="e">
        <f>AE380+#REF!*_xlfn.STDEV.S($AD$2:$AD$779)</f>
        <v>#REF!</v>
      </c>
      <c r="AG380" s="1" t="e">
        <f>AE380-#REF!*_xlfn.STDEV.S($AD$2:$AD$779)</f>
        <v>#REF!</v>
      </c>
      <c r="AH380" s="24">
        <f t="shared" si="144"/>
        <v>-18.940000000002328</v>
      </c>
      <c r="AI380" s="24">
        <f t="shared" si="134"/>
        <v>-1.3699999999998909</v>
      </c>
      <c r="AJ380" s="1">
        <f t="shared" si="135"/>
        <v>-1.8826451982309803E-4</v>
      </c>
      <c r="AK380" s="1">
        <f t="shared" si="136"/>
        <v>1.54982524116244E-3</v>
      </c>
      <c r="AL380" s="1" t="e">
        <f>$AK$2+#REF!*_xlfn.STDEV.S(ONE_LAST_QUOTE!$AJ$2:$AJ$779)</f>
        <v>#REF!</v>
      </c>
      <c r="AM380" s="1" t="e">
        <f>$AK$2-#REF!*_xlfn.STDEV.S(ONE_LAST_QUOTE!$AJ$2:$AJ$779)</f>
        <v>#REF!</v>
      </c>
      <c r="AN380" s="27">
        <f t="shared" si="137"/>
        <v>13.824817518250976</v>
      </c>
      <c r="AO380" s="24">
        <f t="shared" si="138"/>
        <v>-17.570000000002437</v>
      </c>
      <c r="AP380" s="27">
        <f t="shared" si="139"/>
        <v>-3.8484704370181109</v>
      </c>
      <c r="AQ380" s="27" t="e">
        <f>$AP$2+#REF!*_xlfn.STDEV.S(ONE_LAST_QUOTE!$AO$2:$AO$779)</f>
        <v>#REF!</v>
      </c>
      <c r="AR380" s="27" t="e">
        <f>$AP$2-#REF!*_xlfn.STDEV.S(ONE_LAST_QUOTE!$AO$2:$AO$779)</f>
        <v>#REF!</v>
      </c>
      <c r="AT380" s="24"/>
    </row>
    <row r="381" spans="1:46" x14ac:dyDescent="0.3">
      <c r="A381" s="5">
        <v>44645</v>
      </c>
      <c r="B381" s="25">
        <v>692.4</v>
      </c>
      <c r="C381" s="25">
        <v>694.33</v>
      </c>
      <c r="D381" s="25">
        <v>0</v>
      </c>
      <c r="E381" s="25">
        <f t="shared" si="127"/>
        <v>694.33</v>
      </c>
      <c r="F381" s="25">
        <f t="shared" si="124"/>
        <v>-1.9300000000000637</v>
      </c>
      <c r="G381" s="25">
        <v>1427</v>
      </c>
      <c r="H381" s="25">
        <v>1545</v>
      </c>
      <c r="I381" s="26">
        <v>1548.7</v>
      </c>
      <c r="J381" s="27">
        <f t="shared" si="145"/>
        <v>-3.7000000000000455</v>
      </c>
      <c r="K381" s="25">
        <v>17621</v>
      </c>
      <c r="L381" s="25">
        <v>17676.95</v>
      </c>
      <c r="M381" s="25">
        <v>9.3699999999999992</v>
      </c>
      <c r="N381" s="25">
        <f t="shared" si="146"/>
        <v>17667.580000000002</v>
      </c>
      <c r="O381" s="25">
        <f t="shared" si="128"/>
        <v>-46.580000000001746</v>
      </c>
      <c r="P381" s="27">
        <v>28.669</v>
      </c>
      <c r="Q381" s="25">
        <v>598</v>
      </c>
      <c r="R381" s="2">
        <f t="shared" si="140"/>
        <v>142.4948120820842</v>
      </c>
      <c r="S381" s="2">
        <f t="shared" si="129"/>
        <v>143.28346072532105</v>
      </c>
      <c r="T381" s="2">
        <f t="shared" si="130"/>
        <v>143.38385273444621</v>
      </c>
      <c r="U381" s="2">
        <f t="shared" si="141"/>
        <v>97.536828496580782</v>
      </c>
      <c r="V381" s="2">
        <f t="shared" si="142"/>
        <v>144.09638554216903</v>
      </c>
      <c r="W381" s="27">
        <f t="shared" si="143"/>
        <v>5.5345779380553406E-3</v>
      </c>
      <c r="X381" s="1">
        <f t="shared" si="131"/>
        <v>9.2598848424065728E-3</v>
      </c>
      <c r="Y381" s="1" t="e">
        <f>X381+#REF!*_xlfn.STDEV.S($W$2:$W$779)</f>
        <v>#REF!</v>
      </c>
      <c r="Z381" s="1" t="e">
        <f>X381-#REF!*_xlfn.STDEV.S($W$2:$W$779)</f>
        <v>#REF!</v>
      </c>
      <c r="AA381" s="2">
        <f t="shared" si="132"/>
        <v>78.864864323685424</v>
      </c>
      <c r="AB381" s="1">
        <f t="shared" si="133"/>
        <v>-2.6364674731911074E-3</v>
      </c>
      <c r="AC381" s="1">
        <f t="shared" si="125"/>
        <v>-2.3891005359333926E-3</v>
      </c>
      <c r="AD381" s="1">
        <f t="shared" si="147"/>
        <v>-2.4736693725771475E-4</v>
      </c>
      <c r="AE381" s="1">
        <f t="shared" si="126"/>
        <v>1.54982524116244E-3</v>
      </c>
      <c r="AF381" s="1" t="e">
        <f>AE381+#REF!*_xlfn.STDEV.S($AD$2:$AD$779)</f>
        <v>#REF!</v>
      </c>
      <c r="AG381" s="1" t="e">
        <f>AE381-#REF!*_xlfn.STDEV.S($AD$2:$AD$779)</f>
        <v>#REF!</v>
      </c>
      <c r="AH381" s="24">
        <f t="shared" si="144"/>
        <v>-46.580000000001746</v>
      </c>
      <c r="AI381" s="24">
        <f t="shared" si="134"/>
        <v>-3.7000000000000455</v>
      </c>
      <c r="AJ381" s="1">
        <f t="shared" si="135"/>
        <v>-2.4736693725771475E-4</v>
      </c>
      <c r="AK381" s="1">
        <f t="shared" si="136"/>
        <v>1.54982524116244E-3</v>
      </c>
      <c r="AL381" s="1" t="e">
        <f>$AK$2+#REF!*_xlfn.STDEV.S(ONE_LAST_QUOTE!$AJ$2:$AJ$779)</f>
        <v>#REF!</v>
      </c>
      <c r="AM381" s="1" t="e">
        <f>$AK$2-#REF!*_xlfn.STDEV.S(ONE_LAST_QUOTE!$AJ$2:$AJ$779)</f>
        <v>#REF!</v>
      </c>
      <c r="AN381" s="27">
        <f t="shared" si="137"/>
        <v>12.589189189189506</v>
      </c>
      <c r="AO381" s="24">
        <f t="shared" si="138"/>
        <v>-42.880000000001701</v>
      </c>
      <c r="AP381" s="27">
        <f t="shared" si="139"/>
        <v>-3.8484704370181109</v>
      </c>
      <c r="AQ381" s="27" t="e">
        <f>$AP$2+#REF!*_xlfn.STDEV.S(ONE_LAST_QUOTE!$AO$2:$AO$779)</f>
        <v>#REF!</v>
      </c>
      <c r="AR381" s="27" t="e">
        <f>$AP$2-#REF!*_xlfn.STDEV.S(ONE_LAST_QUOTE!$AO$2:$AO$779)</f>
        <v>#REF!</v>
      </c>
      <c r="AT381" s="24"/>
    </row>
    <row r="382" spans="1:46" x14ac:dyDescent="0.3">
      <c r="A382" s="5">
        <v>44648</v>
      </c>
      <c r="B382" s="25">
        <v>683.1</v>
      </c>
      <c r="C382" s="25">
        <v>685.98</v>
      </c>
      <c r="D382" s="25">
        <v>0</v>
      </c>
      <c r="E382" s="25">
        <f t="shared" si="127"/>
        <v>685.98</v>
      </c>
      <c r="F382" s="25">
        <f t="shared" si="124"/>
        <v>-2.8799999999999955</v>
      </c>
      <c r="G382" s="25">
        <v>1413.75</v>
      </c>
      <c r="H382" s="25">
        <v>1531.75</v>
      </c>
      <c r="I382" s="26">
        <v>1537.55</v>
      </c>
      <c r="J382" s="27">
        <f t="shared" si="145"/>
        <v>-5.7999999999999545</v>
      </c>
      <c r="K382" s="25">
        <v>17437</v>
      </c>
      <c r="L382" s="25">
        <v>17520.009999999998</v>
      </c>
      <c r="M382" s="25">
        <v>6.7399999999999993</v>
      </c>
      <c r="N382" s="25">
        <f t="shared" si="146"/>
        <v>17513.269999999997</v>
      </c>
      <c r="O382" s="25">
        <f t="shared" si="128"/>
        <v>-76.269999999996799</v>
      </c>
      <c r="P382" s="27">
        <v>28.757999999999999</v>
      </c>
      <c r="Q382" s="25">
        <v>584</v>
      </c>
      <c r="R382" s="2">
        <f t="shared" si="140"/>
        <v>141.27276919529609</v>
      </c>
      <c r="S382" s="2">
        <f t="shared" si="129"/>
        <v>141.78728248495676</v>
      </c>
      <c r="T382" s="2">
        <f t="shared" si="130"/>
        <v>141.35894283862913</v>
      </c>
      <c r="U382" s="2">
        <f t="shared" si="141"/>
        <v>97.83962167863092</v>
      </c>
      <c r="V382" s="2">
        <f t="shared" si="142"/>
        <v>140.72289156626542</v>
      </c>
      <c r="W382" s="27">
        <f t="shared" si="143"/>
        <v>3.6419848820929968E-3</v>
      </c>
      <c r="X382" s="1">
        <f t="shared" si="131"/>
        <v>9.2598848424065728E-3</v>
      </c>
      <c r="Y382" s="1" t="e">
        <f>X382+#REF!*_xlfn.STDEV.S($W$2:$W$779)</f>
        <v>#REF!</v>
      </c>
      <c r="Z382" s="1" t="e">
        <f>X382-#REF!*_xlfn.STDEV.S($W$2:$W$779)</f>
        <v>#REF!</v>
      </c>
      <c r="AA382" s="2">
        <f t="shared" si="132"/>
        <v>51.451328966066967</v>
      </c>
      <c r="AB382" s="1">
        <f t="shared" si="133"/>
        <v>-4.354983392592977E-3</v>
      </c>
      <c r="AC382" s="1">
        <f t="shared" si="125"/>
        <v>-3.7722350492666611E-3</v>
      </c>
      <c r="AD382" s="1">
        <f t="shared" si="147"/>
        <v>-5.8274834332631585E-4</v>
      </c>
      <c r="AE382" s="1">
        <f t="shared" si="126"/>
        <v>1.54982524116244E-3</v>
      </c>
      <c r="AF382" s="1" t="e">
        <f>AE382+#REF!*_xlfn.STDEV.S($AD$2:$AD$779)</f>
        <v>#REF!</v>
      </c>
      <c r="AG382" s="1" t="e">
        <f>AE382-#REF!*_xlfn.STDEV.S($AD$2:$AD$779)</f>
        <v>#REF!</v>
      </c>
      <c r="AH382" s="24">
        <f t="shared" si="144"/>
        <v>-76.269999999996799</v>
      </c>
      <c r="AI382" s="24">
        <f t="shared" si="134"/>
        <v>-5.7999999999999545</v>
      </c>
      <c r="AJ382" s="1">
        <f t="shared" si="135"/>
        <v>-5.8274834332631585E-4</v>
      </c>
      <c r="AK382" s="1">
        <f t="shared" si="136"/>
        <v>1.54982524116244E-3</v>
      </c>
      <c r="AL382" s="1" t="e">
        <f>$AK$2+#REF!*_xlfn.STDEV.S(ONE_LAST_QUOTE!$AJ$2:$AJ$779)</f>
        <v>#REF!</v>
      </c>
      <c r="AM382" s="1" t="e">
        <f>$AK$2-#REF!*_xlfn.STDEV.S(ONE_LAST_QUOTE!$AJ$2:$AJ$779)</f>
        <v>#REF!</v>
      </c>
      <c r="AN382" s="27">
        <f t="shared" si="137"/>
        <v>13.149999999999551</v>
      </c>
      <c r="AO382" s="24">
        <f t="shared" si="138"/>
        <v>-70.469999999996844</v>
      </c>
      <c r="AP382" s="27">
        <f t="shared" si="139"/>
        <v>-3.8484704370181109</v>
      </c>
      <c r="AQ382" s="27" t="e">
        <f>$AP$2+#REF!*_xlfn.STDEV.S(ONE_LAST_QUOTE!$AO$2:$AO$779)</f>
        <v>#REF!</v>
      </c>
      <c r="AR382" s="27" t="e">
        <f>$AP$2-#REF!*_xlfn.STDEV.S(ONE_LAST_QUOTE!$AO$2:$AO$779)</f>
        <v>#REF!</v>
      </c>
      <c r="AT382" s="24"/>
    </row>
    <row r="383" spans="1:46" x14ac:dyDescent="0.3">
      <c r="A383" s="5">
        <v>44649</v>
      </c>
      <c r="B383" s="25">
        <v>688.7</v>
      </c>
      <c r="C383" s="25">
        <v>687.19</v>
      </c>
      <c r="D383" s="25">
        <v>0</v>
      </c>
      <c r="E383" s="25">
        <f t="shared" si="127"/>
        <v>687.19</v>
      </c>
      <c r="F383" s="25">
        <f t="shared" si="124"/>
        <v>1.5099999999999909</v>
      </c>
      <c r="G383" s="25">
        <v>1420.75</v>
      </c>
      <c r="H383" s="25">
        <v>1539.5</v>
      </c>
      <c r="I383" s="26">
        <v>1537.63</v>
      </c>
      <c r="J383" s="27">
        <f t="shared" si="145"/>
        <v>1.8699999999998909</v>
      </c>
      <c r="K383" s="25">
        <v>17546</v>
      </c>
      <c r="L383" s="25">
        <v>17548.66</v>
      </c>
      <c r="M383" s="25">
        <v>6.6499999999999995</v>
      </c>
      <c r="N383" s="25">
        <f t="shared" si="146"/>
        <v>17542.009999999998</v>
      </c>
      <c r="O383" s="25">
        <f t="shared" si="128"/>
        <v>3.9900000000016007</v>
      </c>
      <c r="P383" s="27">
        <v>28.689</v>
      </c>
      <c r="Q383" s="25">
        <v>589</v>
      </c>
      <c r="R383" s="2">
        <f t="shared" si="140"/>
        <v>141.98754899700234</v>
      </c>
      <c r="S383" s="2">
        <f t="shared" si="129"/>
        <v>142.67360546430299</v>
      </c>
      <c r="T383" s="2">
        <f t="shared" si="130"/>
        <v>142.94964345980051</v>
      </c>
      <c r="U383" s="2">
        <f t="shared" si="141"/>
        <v>97.604871908277445</v>
      </c>
      <c r="V383" s="2">
        <f t="shared" si="142"/>
        <v>141.92771084337386</v>
      </c>
      <c r="W383" s="27">
        <f t="shared" si="143"/>
        <v>4.8318072404724965E-3</v>
      </c>
      <c r="X383" s="1">
        <f t="shared" si="131"/>
        <v>9.2598848424065728E-3</v>
      </c>
      <c r="Y383" s="1" t="e">
        <f>X383+#REF!*_xlfn.STDEV.S($W$2:$W$779)</f>
        <v>#REF!</v>
      </c>
      <c r="Z383" s="1" t="e">
        <f>X383-#REF!*_xlfn.STDEV.S($W$2:$W$779)</f>
        <v>#REF!</v>
      </c>
      <c r="AA383" s="2">
        <f t="shared" si="132"/>
        <v>68.605646730065928</v>
      </c>
      <c r="AB383" s="1">
        <f t="shared" si="133"/>
        <v>2.2745398047325255E-4</v>
      </c>
      <c r="AC383" s="1">
        <f t="shared" si="125"/>
        <v>1.2161573330384363E-3</v>
      </c>
      <c r="AD383" s="1">
        <f t="shared" si="147"/>
        <v>-9.8870335256518371E-4</v>
      </c>
      <c r="AE383" s="1">
        <f t="shared" si="126"/>
        <v>1.54982524116244E-3</v>
      </c>
      <c r="AF383" s="1" t="e">
        <f>AE383+#REF!*_xlfn.STDEV.S($AD$2:$AD$779)</f>
        <v>#REF!</v>
      </c>
      <c r="AG383" s="1" t="e">
        <f>AE383-#REF!*_xlfn.STDEV.S($AD$2:$AD$779)</f>
        <v>#REF!</v>
      </c>
      <c r="AH383" s="24">
        <f t="shared" si="144"/>
        <v>3.9900000000016007</v>
      </c>
      <c r="AI383" s="24">
        <f t="shared" si="134"/>
        <v>1.8699999999998909</v>
      </c>
      <c r="AJ383" s="1">
        <f t="shared" si="135"/>
        <v>-9.8870335256518371E-4</v>
      </c>
      <c r="AK383" s="1">
        <f t="shared" si="136"/>
        <v>1.54982524116244E-3</v>
      </c>
      <c r="AL383" s="1" t="e">
        <f>$AK$2+#REF!*_xlfn.STDEV.S(ONE_LAST_QUOTE!$AJ$2:$AJ$779)</f>
        <v>#REF!</v>
      </c>
      <c r="AM383" s="1" t="e">
        <f>$AK$2-#REF!*_xlfn.STDEV.S(ONE_LAST_QUOTE!$AJ$2:$AJ$779)</f>
        <v>#REF!</v>
      </c>
      <c r="AN383" s="27">
        <f t="shared" si="137"/>
        <v>2.1336898395731732</v>
      </c>
      <c r="AO383" s="24">
        <f t="shared" si="138"/>
        <v>2.1200000000017099</v>
      </c>
      <c r="AP383" s="27">
        <f t="shared" si="139"/>
        <v>-3.8484704370181109</v>
      </c>
      <c r="AQ383" s="27" t="e">
        <f>$AP$2+#REF!*_xlfn.STDEV.S(ONE_LAST_QUOTE!$AO$2:$AO$779)</f>
        <v>#REF!</v>
      </c>
      <c r="AR383" s="27" t="e">
        <f>$AP$2-#REF!*_xlfn.STDEV.S(ONE_LAST_QUOTE!$AO$2:$AO$779)</f>
        <v>#REF!</v>
      </c>
      <c r="AT383" s="24"/>
    </row>
    <row r="384" spans="1:46" x14ac:dyDescent="0.3">
      <c r="A384" s="5">
        <v>44650</v>
      </c>
      <c r="B384" s="25">
        <v>695.7</v>
      </c>
      <c r="C384" s="25">
        <v>695.92</v>
      </c>
      <c r="D384" s="25">
        <v>0</v>
      </c>
      <c r="E384" s="25">
        <f t="shared" si="127"/>
        <v>695.92</v>
      </c>
      <c r="F384" s="25">
        <f t="shared" si="124"/>
        <v>-0.2199999999999136</v>
      </c>
      <c r="G384" s="25">
        <v>1438</v>
      </c>
      <c r="H384" s="25">
        <v>1556</v>
      </c>
      <c r="I384" s="26">
        <v>1552.92</v>
      </c>
      <c r="J384" s="27">
        <f t="shared" si="145"/>
        <v>3.0799999999999272</v>
      </c>
      <c r="K384" s="25">
        <v>17740</v>
      </c>
      <c r="L384" s="25">
        <v>17740.560000000001</v>
      </c>
      <c r="M384" s="25">
        <v>6.6499999999999995</v>
      </c>
      <c r="N384" s="25">
        <f t="shared" si="146"/>
        <v>17733.91</v>
      </c>
      <c r="O384" s="25">
        <f t="shared" si="128"/>
        <v>6.0900000000001455</v>
      </c>
      <c r="P384" s="27">
        <v>28.567</v>
      </c>
      <c r="Q384" s="25">
        <v>600</v>
      </c>
      <c r="R384" s="2">
        <f t="shared" si="140"/>
        <v>143.50933825224791</v>
      </c>
      <c r="S384" s="2">
        <f t="shared" si="129"/>
        <v>144.25109773946969</v>
      </c>
      <c r="T384" s="2">
        <f t="shared" si="130"/>
        <v>144.12375101134833</v>
      </c>
      <c r="U384" s="2">
        <f t="shared" si="141"/>
        <v>97.189807096927808</v>
      </c>
      <c r="V384" s="2">
        <f t="shared" si="142"/>
        <v>144.57831325301242</v>
      </c>
      <c r="W384" s="27">
        <f t="shared" si="143"/>
        <v>5.1687193060423464E-3</v>
      </c>
      <c r="X384" s="1">
        <f t="shared" si="131"/>
        <v>9.2598848424065728E-3</v>
      </c>
      <c r="Y384" s="1" t="e">
        <f>X384+#REF!*_xlfn.STDEV.S($W$2:$W$779)</f>
        <v>#REF!</v>
      </c>
      <c r="Z384" s="1" t="e">
        <f>X384-#REF!*_xlfn.STDEV.S($W$2:$W$779)</f>
        <v>#REF!</v>
      </c>
      <c r="AA384" s="2">
        <f t="shared" si="132"/>
        <v>74.175948722177054</v>
      </c>
      <c r="AB384" s="1">
        <f t="shared" si="133"/>
        <v>3.4340988535524005E-4</v>
      </c>
      <c r="AC384" s="1">
        <f t="shared" si="125"/>
        <v>1.9833603791566384E-3</v>
      </c>
      <c r="AD384" s="1">
        <f t="shared" si="147"/>
        <v>-1.6399504938013983E-3</v>
      </c>
      <c r="AE384" s="1">
        <f t="shared" si="126"/>
        <v>1.54982524116244E-3</v>
      </c>
      <c r="AF384" s="1" t="e">
        <f>AE384+#REF!*_xlfn.STDEV.S($AD$2:$AD$779)</f>
        <v>#REF!</v>
      </c>
      <c r="AG384" s="1" t="e">
        <f>AE384-#REF!*_xlfn.STDEV.S($AD$2:$AD$779)</f>
        <v>#REF!</v>
      </c>
      <c r="AH384" s="24">
        <f t="shared" si="144"/>
        <v>6.0900000000001455</v>
      </c>
      <c r="AI384" s="24">
        <f t="shared" si="134"/>
        <v>3.0799999999999272</v>
      </c>
      <c r="AJ384" s="1">
        <f t="shared" si="135"/>
        <v>-1.6399504938013983E-3</v>
      </c>
      <c r="AK384" s="1">
        <f t="shared" si="136"/>
        <v>1.54982524116244E-3</v>
      </c>
      <c r="AL384" s="1" t="e">
        <f>$AK$2+#REF!*_xlfn.STDEV.S(ONE_LAST_QUOTE!$AJ$2:$AJ$779)</f>
        <v>#REF!</v>
      </c>
      <c r="AM384" s="1" t="e">
        <f>$AK$2-#REF!*_xlfn.STDEV.S(ONE_LAST_QUOTE!$AJ$2:$AJ$779)</f>
        <v>#REF!</v>
      </c>
      <c r="AN384" s="27">
        <f t="shared" si="137"/>
        <v>1.9772727272728212</v>
      </c>
      <c r="AO384" s="24">
        <f t="shared" si="138"/>
        <v>3.0100000000002183</v>
      </c>
      <c r="AP384" s="27">
        <f t="shared" si="139"/>
        <v>-3.8484704370181109</v>
      </c>
      <c r="AQ384" s="27" t="e">
        <f>$AP$2+#REF!*_xlfn.STDEV.S(ONE_LAST_QUOTE!$AO$2:$AO$779)</f>
        <v>#REF!</v>
      </c>
      <c r="AR384" s="27" t="e">
        <f>$AP$2-#REF!*_xlfn.STDEV.S(ONE_LAST_QUOTE!$AO$2:$AO$779)</f>
        <v>#REF!</v>
      </c>
      <c r="AT384" s="24"/>
    </row>
    <row r="385" spans="1:46" x14ac:dyDescent="0.3">
      <c r="A385" s="5">
        <v>44651</v>
      </c>
      <c r="B385" s="25">
        <v>691.8</v>
      </c>
      <c r="C385" s="25">
        <v>694.43</v>
      </c>
      <c r="D385" s="25">
        <v>0.13</v>
      </c>
      <c r="E385" s="25">
        <f t="shared" si="127"/>
        <v>694.3</v>
      </c>
      <c r="F385" s="25">
        <f t="shared" si="124"/>
        <v>-2.5</v>
      </c>
      <c r="G385" s="25">
        <v>1431</v>
      </c>
      <c r="H385" s="25">
        <v>1544</v>
      </c>
      <c r="I385" s="26">
        <v>1551.23</v>
      </c>
      <c r="J385" s="27">
        <f t="shared" si="145"/>
        <v>-7.2300000000000182</v>
      </c>
      <c r="K385" s="25">
        <v>17634</v>
      </c>
      <c r="L385" s="25">
        <v>17693.47</v>
      </c>
      <c r="M385" s="25">
        <v>6.4799999999999995</v>
      </c>
      <c r="N385" s="25">
        <f t="shared" si="146"/>
        <v>17686.990000000002</v>
      </c>
      <c r="O385" s="25">
        <f t="shared" si="128"/>
        <v>-52.990000000001601</v>
      </c>
      <c r="P385" s="27">
        <v>28.629000000000001</v>
      </c>
      <c r="Q385" s="25">
        <v>597</v>
      </c>
      <c r="R385" s="2">
        <f t="shared" si="140"/>
        <v>142.40258243025116</v>
      </c>
      <c r="S385" s="2">
        <f t="shared" si="129"/>
        <v>143.38916897056416</v>
      </c>
      <c r="T385" s="2">
        <f t="shared" si="130"/>
        <v>143.44244561760115</v>
      </c>
      <c r="U385" s="2">
        <f t="shared" si="141"/>
        <v>97.400741673187468</v>
      </c>
      <c r="V385" s="2">
        <f t="shared" si="142"/>
        <v>143.85542168674735</v>
      </c>
      <c r="W385" s="27">
        <f t="shared" si="143"/>
        <v>6.928150623927376E-3</v>
      </c>
      <c r="X385" s="1">
        <f t="shared" si="131"/>
        <v>9.2598848424065728E-3</v>
      </c>
      <c r="Y385" s="1" t="e">
        <f>X385+#REF!*_xlfn.STDEV.S($W$2:$W$779)</f>
        <v>#REF!</v>
      </c>
      <c r="Z385" s="1" t="e">
        <f>X385-#REF!*_xlfn.STDEV.S($W$2:$W$779)</f>
        <v>#REF!</v>
      </c>
      <c r="AA385" s="2">
        <f t="shared" si="132"/>
        <v>98.658654031299875</v>
      </c>
      <c r="AB385" s="1">
        <f t="shared" si="133"/>
        <v>-2.9959874461398801E-3</v>
      </c>
      <c r="AC385" s="1">
        <f t="shared" si="125"/>
        <v>-4.6608175447870517E-3</v>
      </c>
      <c r="AD385" s="1">
        <f t="shared" si="147"/>
        <v>1.6648300986471716E-3</v>
      </c>
      <c r="AE385" s="1">
        <f t="shared" si="126"/>
        <v>1.54982524116244E-3</v>
      </c>
      <c r="AF385" s="1" t="e">
        <f>AE385+#REF!*_xlfn.STDEV.S($AD$2:$AD$779)</f>
        <v>#REF!</v>
      </c>
      <c r="AG385" s="1" t="e">
        <f>AE385-#REF!*_xlfn.STDEV.S($AD$2:$AD$779)</f>
        <v>#REF!</v>
      </c>
      <c r="AH385" s="24">
        <f t="shared" si="144"/>
        <v>-52.990000000001601</v>
      </c>
      <c r="AI385" s="24">
        <f t="shared" si="134"/>
        <v>-7.2300000000000182</v>
      </c>
      <c r="AJ385" s="1">
        <f t="shared" si="135"/>
        <v>1.6648300986471716E-3</v>
      </c>
      <c r="AK385" s="1">
        <f t="shared" si="136"/>
        <v>1.54982524116244E-3</v>
      </c>
      <c r="AL385" s="1" t="e">
        <f>$AK$2+#REF!*_xlfn.STDEV.S(ONE_LAST_QUOTE!$AJ$2:$AJ$779)</f>
        <v>#REF!</v>
      </c>
      <c r="AM385" s="1" t="e">
        <f>$AK$2-#REF!*_xlfn.STDEV.S(ONE_LAST_QUOTE!$AJ$2:$AJ$779)</f>
        <v>#REF!</v>
      </c>
      <c r="AN385" s="27">
        <f t="shared" si="137"/>
        <v>7.3291839557401754</v>
      </c>
      <c r="AO385" s="24">
        <f t="shared" si="138"/>
        <v>-45.760000000001583</v>
      </c>
      <c r="AP385" s="27">
        <f t="shared" si="139"/>
        <v>-3.8484704370181109</v>
      </c>
      <c r="AQ385" s="27" t="e">
        <f>$AP$2+#REF!*_xlfn.STDEV.S(ONE_LAST_QUOTE!$AO$2:$AO$779)</f>
        <v>#REF!</v>
      </c>
      <c r="AR385" s="27" t="e">
        <f>$AP$2-#REF!*_xlfn.STDEV.S(ONE_LAST_QUOTE!$AO$2:$AO$779)</f>
        <v>#REF!</v>
      </c>
      <c r="AT385" s="24"/>
    </row>
    <row r="386" spans="1:46" x14ac:dyDescent="0.3">
      <c r="A386" s="5">
        <v>44652</v>
      </c>
      <c r="B386" s="25">
        <v>687.6</v>
      </c>
      <c r="C386" s="25">
        <v>689.57</v>
      </c>
      <c r="D386" s="25">
        <v>0.13</v>
      </c>
      <c r="E386" s="25">
        <f t="shared" si="127"/>
        <v>689.44</v>
      </c>
      <c r="F386" s="25">
        <f t="shared" ref="F386:F449" si="148">B386-E386</f>
        <v>-1.8400000000000318</v>
      </c>
      <c r="G386" s="25">
        <v>1423.75</v>
      </c>
      <c r="H386" s="25">
        <v>1538</v>
      </c>
      <c r="I386" s="26">
        <v>1545.16</v>
      </c>
      <c r="J386" s="27">
        <f t="shared" si="145"/>
        <v>-7.1600000000000819</v>
      </c>
      <c r="K386" s="25">
        <v>17557</v>
      </c>
      <c r="L386" s="25">
        <v>17625.59</v>
      </c>
      <c r="M386" s="25">
        <v>5.2299999999999995</v>
      </c>
      <c r="N386" s="25">
        <f t="shared" si="146"/>
        <v>17620.36</v>
      </c>
      <c r="O386" s="25">
        <f t="shared" si="128"/>
        <v>-63.360000000000582</v>
      </c>
      <c r="P386" s="27">
        <v>28.667999999999999</v>
      </c>
      <c r="Q386" s="25">
        <v>589</v>
      </c>
      <c r="R386" s="2">
        <f t="shared" si="140"/>
        <v>141.84920451925277</v>
      </c>
      <c r="S386" s="2">
        <f t="shared" si="129"/>
        <v>142.76305090258563</v>
      </c>
      <c r="T386" s="2">
        <f t="shared" si="130"/>
        <v>142.51863628817566</v>
      </c>
      <c r="U386" s="2">
        <f t="shared" si="141"/>
        <v>97.533426325995947</v>
      </c>
      <c r="V386" s="2">
        <f t="shared" si="142"/>
        <v>141.92771084337386</v>
      </c>
      <c r="W386" s="27">
        <f t="shared" si="143"/>
        <v>6.4423793311356725E-3</v>
      </c>
      <c r="X386" s="1">
        <f t="shared" si="131"/>
        <v>9.2598848424065728E-3</v>
      </c>
      <c r="Y386" s="1" t="e">
        <f>X386+#REF!*_xlfn.STDEV.S($W$2:$W$779)</f>
        <v>#REF!</v>
      </c>
      <c r="Z386" s="1" t="e">
        <f>X386-#REF!*_xlfn.STDEV.S($W$2:$W$779)</f>
        <v>#REF!</v>
      </c>
      <c r="AA386" s="2">
        <f t="shared" si="132"/>
        <v>91.384638333286716</v>
      </c>
      <c r="AB386" s="1">
        <f t="shared" si="133"/>
        <v>-3.5958402666007153E-3</v>
      </c>
      <c r="AC386" s="1">
        <f t="shared" ref="AC386:AC449" si="149">((H386-I386)/I386)</f>
        <v>-4.6338243288721439E-3</v>
      </c>
      <c r="AD386" s="1">
        <f t="shared" si="147"/>
        <v>1.0379840622714285E-3</v>
      </c>
      <c r="AE386" s="1">
        <f t="shared" ref="AE386:AE449" si="150">AVERAGEIF($AD$2:$AD$779,"&lt;&gt;#N/A")</f>
        <v>1.54982524116244E-3</v>
      </c>
      <c r="AF386" s="1" t="e">
        <f>AE386+#REF!*_xlfn.STDEV.S($AD$2:$AD$779)</f>
        <v>#REF!</v>
      </c>
      <c r="AG386" s="1" t="e">
        <f>AE386-#REF!*_xlfn.STDEV.S($AD$2:$AD$779)</f>
        <v>#REF!</v>
      </c>
      <c r="AH386" s="24">
        <f t="shared" si="144"/>
        <v>-63.360000000000582</v>
      </c>
      <c r="AI386" s="24">
        <f t="shared" si="134"/>
        <v>-7.1600000000000819</v>
      </c>
      <c r="AJ386" s="1">
        <f t="shared" si="135"/>
        <v>1.0379840622714285E-3</v>
      </c>
      <c r="AK386" s="1">
        <f t="shared" si="136"/>
        <v>1.54982524116244E-3</v>
      </c>
      <c r="AL386" s="1" t="e">
        <f>$AK$2+#REF!*_xlfn.STDEV.S(ONE_LAST_QUOTE!$AJ$2:$AJ$779)</f>
        <v>#REF!</v>
      </c>
      <c r="AM386" s="1" t="e">
        <f>$AK$2-#REF!*_xlfn.STDEV.S(ONE_LAST_QUOTE!$AJ$2:$AJ$779)</f>
        <v>#REF!</v>
      </c>
      <c r="AN386" s="27">
        <f t="shared" si="137"/>
        <v>8.8491620111731653</v>
      </c>
      <c r="AO386" s="24">
        <f t="shared" si="138"/>
        <v>-56.2000000000005</v>
      </c>
      <c r="AP386" s="27">
        <f t="shared" si="139"/>
        <v>-3.8484704370181109</v>
      </c>
      <c r="AQ386" s="27" t="e">
        <f>$AP$2+#REF!*_xlfn.STDEV.S(ONE_LAST_QUOTE!$AO$2:$AO$779)</f>
        <v>#REF!</v>
      </c>
      <c r="AR386" s="27" t="e">
        <f>$AP$2-#REF!*_xlfn.STDEV.S(ONE_LAST_QUOTE!$AO$2:$AO$779)</f>
        <v>#REF!</v>
      </c>
      <c r="AT386" s="24"/>
    </row>
    <row r="387" spans="1:46" x14ac:dyDescent="0.3">
      <c r="A387" s="5">
        <v>44657</v>
      </c>
      <c r="B387" s="25">
        <v>683.7</v>
      </c>
      <c r="C387" s="25">
        <v>683.21</v>
      </c>
      <c r="D387" s="25">
        <v>0.13</v>
      </c>
      <c r="E387" s="25">
        <f t="shared" ref="E387:E450" si="151">C387-D387</f>
        <v>683.08</v>
      </c>
      <c r="F387" s="25">
        <f t="shared" si="148"/>
        <v>0.62000000000000455</v>
      </c>
      <c r="G387" s="25">
        <v>1421</v>
      </c>
      <c r="H387" s="25">
        <v>1535.25</v>
      </c>
      <c r="I387" s="26">
        <v>1537.39</v>
      </c>
      <c r="J387" s="27">
        <f t="shared" si="145"/>
        <v>-2.1400000000001</v>
      </c>
      <c r="K387" s="25">
        <v>17505</v>
      </c>
      <c r="L387" s="25">
        <v>17522.5</v>
      </c>
      <c r="M387" s="25">
        <v>5.1499999999999995</v>
      </c>
      <c r="N387" s="25">
        <f t="shared" si="146"/>
        <v>17517.349999999999</v>
      </c>
      <c r="O387" s="25">
        <f t="shared" ref="O387:O450" si="152">K387-N387</f>
        <v>-12.349999999998545</v>
      </c>
      <c r="P387" s="27">
        <v>28.713000000000001</v>
      </c>
      <c r="Q387" s="25">
        <v>578</v>
      </c>
      <c r="R387" s="2">
        <f t="shared" si="140"/>
        <v>141.59557297671185</v>
      </c>
      <c r="S387" s="2">
        <f t="shared" ref="S387:S450" si="153">K387/K386*S386</f>
        <v>142.34021792161312</v>
      </c>
      <c r="T387" s="2">
        <f t="shared" ref="T387:T450" si="154">B387/B386*S386</f>
        <v>141.95331283027602</v>
      </c>
      <c r="U387" s="2">
        <f t="shared" si="141"/>
        <v>97.686524002313448</v>
      </c>
      <c r="V387" s="2">
        <f t="shared" si="142"/>
        <v>139.27710843373529</v>
      </c>
      <c r="W387" s="27">
        <f t="shared" si="143"/>
        <v>5.2589564012974765E-3</v>
      </c>
      <c r="X387" s="1">
        <f t="shared" ref="X387:X450" si="155">AVERAGEIF($W$2:$W$779,"&lt;&gt;#N/A")</f>
        <v>9.2598848424065728E-3</v>
      </c>
      <c r="Y387" s="1" t="e">
        <f>X387+#REF!*_xlfn.STDEV.S($W$2:$W$779)</f>
        <v>#REF!</v>
      </c>
      <c r="Z387" s="1" t="e">
        <f>X387-#REF!*_xlfn.STDEV.S($W$2:$W$779)</f>
        <v>#REF!</v>
      </c>
      <c r="AA387" s="2">
        <f t="shared" ref="AA387:AA450" si="156">(S387-R387)*100</f>
        <v>74.464494490126754</v>
      </c>
      <c r="AB387" s="1">
        <f t="shared" ref="AB387:AB450" si="157">((K387-N387)/N387)</f>
        <v>-7.0501531338921391E-4</v>
      </c>
      <c r="AC387" s="1">
        <f t="shared" si="149"/>
        <v>-1.3919695067615243E-3</v>
      </c>
      <c r="AD387" s="1">
        <f t="shared" si="147"/>
        <v>6.8695419337231039E-4</v>
      </c>
      <c r="AE387" s="1">
        <f t="shared" si="150"/>
        <v>1.54982524116244E-3</v>
      </c>
      <c r="AF387" s="1" t="e">
        <f>AE387+#REF!*_xlfn.STDEV.S($AD$2:$AD$779)</f>
        <v>#REF!</v>
      </c>
      <c r="AG387" s="1" t="e">
        <f>AE387-#REF!*_xlfn.STDEV.S($AD$2:$AD$779)</f>
        <v>#REF!</v>
      </c>
      <c r="AH387" s="24">
        <f t="shared" si="144"/>
        <v>-12.349999999998545</v>
      </c>
      <c r="AI387" s="24">
        <f t="shared" ref="AI387:AI450" si="158">H387-I387</f>
        <v>-2.1400000000001</v>
      </c>
      <c r="AJ387" s="1">
        <f t="shared" ref="AJ387:AJ450" si="159">((K387-N387)/N387)-((H387-I387)/I387)</f>
        <v>6.8695419337231039E-4</v>
      </c>
      <c r="AK387" s="1">
        <f t="shared" ref="AK387:AK450" si="160">AVERAGE($AJ$2:$AJ$779)</f>
        <v>1.54982524116244E-3</v>
      </c>
      <c r="AL387" s="1" t="e">
        <f>$AK$2+#REF!*_xlfn.STDEV.S(ONE_LAST_QUOTE!$AJ$2:$AJ$779)</f>
        <v>#REF!</v>
      </c>
      <c r="AM387" s="1" t="e">
        <f>$AK$2-#REF!*_xlfn.STDEV.S(ONE_LAST_QUOTE!$AJ$2:$AJ$779)</f>
        <v>#REF!</v>
      </c>
      <c r="AN387" s="27">
        <f t="shared" ref="AN387:AN450" si="161">AH387/AI387</f>
        <v>5.7710280373822274</v>
      </c>
      <c r="AO387" s="24">
        <f t="shared" ref="AO387:AO450" si="162">AH387-AI387</f>
        <v>-10.209999999998445</v>
      </c>
      <c r="AP387" s="27">
        <f t="shared" ref="AP387:AP450" si="163">AVERAGE($AO$2:$AO$779)</f>
        <v>-3.8484704370181109</v>
      </c>
      <c r="AQ387" s="27" t="e">
        <f>$AP$2+#REF!*_xlfn.STDEV.S(ONE_LAST_QUOTE!$AO$2:$AO$779)</f>
        <v>#REF!</v>
      </c>
      <c r="AR387" s="27" t="e">
        <f>$AP$2-#REF!*_xlfn.STDEV.S(ONE_LAST_QUOTE!$AO$2:$AO$779)</f>
        <v>#REF!</v>
      </c>
      <c r="AT387" s="24"/>
    </row>
    <row r="388" spans="1:46" x14ac:dyDescent="0.3">
      <c r="A388" s="5">
        <v>44658</v>
      </c>
      <c r="B388" s="25">
        <v>668.9</v>
      </c>
      <c r="C388" s="25">
        <v>669.84</v>
      </c>
      <c r="D388" s="25">
        <v>0.13</v>
      </c>
      <c r="E388" s="25">
        <f t="shared" si="151"/>
        <v>669.71</v>
      </c>
      <c r="F388" s="25">
        <f t="shared" si="148"/>
        <v>-0.81000000000005912</v>
      </c>
      <c r="G388" s="25">
        <v>1390.5</v>
      </c>
      <c r="H388" s="25">
        <v>1504.25</v>
      </c>
      <c r="I388" s="26">
        <v>1507.43</v>
      </c>
      <c r="J388" s="27">
        <f t="shared" si="145"/>
        <v>-3.1800000000000637</v>
      </c>
      <c r="K388" s="25">
        <v>17142</v>
      </c>
      <c r="L388" s="25">
        <v>17178.63</v>
      </c>
      <c r="M388" s="25">
        <v>5.1499999999999995</v>
      </c>
      <c r="N388" s="25">
        <f t="shared" si="146"/>
        <v>17173.48</v>
      </c>
      <c r="O388" s="25">
        <f t="shared" si="152"/>
        <v>-31.479999999999563</v>
      </c>
      <c r="P388" s="27">
        <v>28.832000000000001</v>
      </c>
      <c r="Q388" s="25">
        <v>566</v>
      </c>
      <c r="R388" s="2">
        <f t="shared" ref="R388:R451" si="164">H388/H387*R387</f>
        <v>138.73645376988685</v>
      </c>
      <c r="S388" s="2">
        <f t="shared" si="153"/>
        <v>139.38851845828574</v>
      </c>
      <c r="T388" s="2">
        <f t="shared" si="154"/>
        <v>139.2589904457613</v>
      </c>
      <c r="U388" s="2">
        <f t="shared" ref="U388:U451" si="165">P388/P387*U387</f>
        <v>98.091382301908595</v>
      </c>
      <c r="V388" s="2">
        <f t="shared" ref="V388:V451" si="166">Q388/Q387*V387</f>
        <v>136.38554216867504</v>
      </c>
      <c r="W388" s="27">
        <f t="shared" ref="W388:W451" si="167">(S388/R388-1)</f>
        <v>4.7000241874455284E-3</v>
      </c>
      <c r="X388" s="1">
        <f t="shared" si="155"/>
        <v>9.2598848424065728E-3</v>
      </c>
      <c r="Y388" s="1" t="e">
        <f>X388+#REF!*_xlfn.STDEV.S($W$2:$W$779)</f>
        <v>#REF!</v>
      </c>
      <c r="Z388" s="1" t="e">
        <f>X388-#REF!*_xlfn.STDEV.S($W$2:$W$779)</f>
        <v>#REF!</v>
      </c>
      <c r="AA388" s="2">
        <f t="shared" si="156"/>
        <v>65.206468839889453</v>
      </c>
      <c r="AB388" s="1">
        <f t="shared" si="157"/>
        <v>-1.8330588791555097E-3</v>
      </c>
      <c r="AC388" s="1">
        <f t="shared" si="149"/>
        <v>-2.1095506922378243E-3</v>
      </c>
      <c r="AD388" s="1">
        <f t="shared" si="147"/>
        <v>2.764918130823146E-4</v>
      </c>
      <c r="AE388" s="1">
        <f t="shared" si="150"/>
        <v>1.54982524116244E-3</v>
      </c>
      <c r="AF388" s="1" t="e">
        <f>AE388+#REF!*_xlfn.STDEV.S($AD$2:$AD$779)</f>
        <v>#REF!</v>
      </c>
      <c r="AG388" s="1" t="e">
        <f>AE388-#REF!*_xlfn.STDEV.S($AD$2:$AD$779)</f>
        <v>#REF!</v>
      </c>
      <c r="AH388" s="24">
        <f t="shared" si="144"/>
        <v>-31.479999999999563</v>
      </c>
      <c r="AI388" s="24">
        <f t="shared" si="158"/>
        <v>-3.1800000000000637</v>
      </c>
      <c r="AJ388" s="1">
        <f t="shared" si="159"/>
        <v>2.764918130823146E-4</v>
      </c>
      <c r="AK388" s="1">
        <f t="shared" si="160"/>
        <v>1.54982524116244E-3</v>
      </c>
      <c r="AL388" s="1" t="e">
        <f>$AK$2+#REF!*_xlfn.STDEV.S(ONE_LAST_QUOTE!$AJ$2:$AJ$779)</f>
        <v>#REF!</v>
      </c>
      <c r="AM388" s="1" t="e">
        <f>$AK$2-#REF!*_xlfn.STDEV.S(ONE_LAST_QUOTE!$AJ$2:$AJ$779)</f>
        <v>#REF!</v>
      </c>
      <c r="AN388" s="27">
        <f t="shared" si="161"/>
        <v>9.8993710691820542</v>
      </c>
      <c r="AO388" s="24">
        <f t="shared" si="162"/>
        <v>-28.2999999999995</v>
      </c>
      <c r="AP388" s="27">
        <f t="shared" si="163"/>
        <v>-3.8484704370181109</v>
      </c>
      <c r="AQ388" s="27" t="e">
        <f>$AP$2+#REF!*_xlfn.STDEV.S(ONE_LAST_QUOTE!$AO$2:$AO$779)</f>
        <v>#REF!</v>
      </c>
      <c r="AR388" s="27" t="e">
        <f>$AP$2-#REF!*_xlfn.STDEV.S(ONE_LAST_QUOTE!$AO$2:$AO$779)</f>
        <v>#REF!</v>
      </c>
      <c r="AT388" s="24"/>
    </row>
    <row r="389" spans="1:46" x14ac:dyDescent="0.3">
      <c r="A389" s="5">
        <v>44659</v>
      </c>
      <c r="B389" s="25">
        <v>673.8</v>
      </c>
      <c r="C389" s="25">
        <v>672.3</v>
      </c>
      <c r="D389" s="25">
        <v>0.13</v>
      </c>
      <c r="E389" s="25">
        <f t="shared" si="151"/>
        <v>672.17</v>
      </c>
      <c r="F389" s="25">
        <f t="shared" si="148"/>
        <v>1.6299999999999955</v>
      </c>
      <c r="G389" s="25">
        <v>1403</v>
      </c>
      <c r="H389" s="25">
        <v>1517</v>
      </c>
      <c r="I389" s="26">
        <v>1515.23</v>
      </c>
      <c r="J389" s="27">
        <f t="shared" si="145"/>
        <v>1.7699999999999818</v>
      </c>
      <c r="K389" s="25">
        <v>17304</v>
      </c>
      <c r="L389" s="25">
        <v>17284.54</v>
      </c>
      <c r="M389" s="25">
        <v>2.0199999999999996</v>
      </c>
      <c r="N389" s="25">
        <f t="shared" si="146"/>
        <v>17282.52</v>
      </c>
      <c r="O389" s="25">
        <f t="shared" si="152"/>
        <v>21.479999999999563</v>
      </c>
      <c r="P389" s="27">
        <v>28.890999999999998</v>
      </c>
      <c r="Q389" s="25">
        <v>567</v>
      </c>
      <c r="R389" s="2">
        <f t="shared" si="164"/>
        <v>139.91238183075842</v>
      </c>
      <c r="S389" s="2">
        <f t="shared" si="153"/>
        <v>140.70580582208473</v>
      </c>
      <c r="T389" s="2">
        <f t="shared" si="154"/>
        <v>140.40960343428455</v>
      </c>
      <c r="U389" s="2">
        <f t="shared" si="165"/>
        <v>98.292110366413738</v>
      </c>
      <c r="V389" s="2">
        <f t="shared" si="166"/>
        <v>136.62650602409673</v>
      </c>
      <c r="W389" s="27">
        <f t="shared" si="167"/>
        <v>5.6708632999047381E-3</v>
      </c>
      <c r="X389" s="1">
        <f t="shared" si="155"/>
        <v>9.2598848424065728E-3</v>
      </c>
      <c r="Y389" s="1" t="e">
        <f>X389+#REF!*_xlfn.STDEV.S($W$2:$W$779)</f>
        <v>#REF!</v>
      </c>
      <c r="Z389" s="1" t="e">
        <f>X389-#REF!*_xlfn.STDEV.S($W$2:$W$779)</f>
        <v>#REF!</v>
      </c>
      <c r="AA389" s="2">
        <f t="shared" si="156"/>
        <v>79.342399132630703</v>
      </c>
      <c r="AB389" s="1">
        <f t="shared" si="157"/>
        <v>1.2428743030530017E-3</v>
      </c>
      <c r="AC389" s="1">
        <f t="shared" si="149"/>
        <v>1.1681394903743866E-3</v>
      </c>
      <c r="AD389" s="1">
        <f t="shared" si="147"/>
        <v>7.473481267861507E-5</v>
      </c>
      <c r="AE389" s="1">
        <f t="shared" si="150"/>
        <v>1.54982524116244E-3</v>
      </c>
      <c r="AF389" s="1" t="e">
        <f>AE389+#REF!*_xlfn.STDEV.S($AD$2:$AD$779)</f>
        <v>#REF!</v>
      </c>
      <c r="AG389" s="1" t="e">
        <f>AE389-#REF!*_xlfn.STDEV.S($AD$2:$AD$779)</f>
        <v>#REF!</v>
      </c>
      <c r="AH389" s="24">
        <f t="shared" si="144"/>
        <v>21.479999999999563</v>
      </c>
      <c r="AI389" s="24">
        <f t="shared" si="158"/>
        <v>1.7699999999999818</v>
      </c>
      <c r="AJ389" s="1">
        <f t="shared" si="159"/>
        <v>7.473481267861507E-5</v>
      </c>
      <c r="AK389" s="1">
        <f t="shared" si="160"/>
        <v>1.54982524116244E-3</v>
      </c>
      <c r="AL389" s="1" t="e">
        <f>$AK$2+#REF!*_xlfn.STDEV.S(ONE_LAST_QUOTE!$AJ$2:$AJ$779)</f>
        <v>#REF!</v>
      </c>
      <c r="AM389" s="1" t="e">
        <f>$AK$2-#REF!*_xlfn.STDEV.S(ONE_LAST_QUOTE!$AJ$2:$AJ$779)</f>
        <v>#REF!</v>
      </c>
      <c r="AN389" s="27">
        <f t="shared" si="161"/>
        <v>12.135593220338862</v>
      </c>
      <c r="AO389" s="24">
        <f t="shared" si="162"/>
        <v>19.709999999999582</v>
      </c>
      <c r="AP389" s="27">
        <f t="shared" si="163"/>
        <v>-3.8484704370181109</v>
      </c>
      <c r="AQ389" s="27" t="e">
        <f>$AP$2+#REF!*_xlfn.STDEV.S(ONE_LAST_QUOTE!$AO$2:$AO$779)</f>
        <v>#REF!</v>
      </c>
      <c r="AR389" s="27" t="e">
        <f>$AP$2-#REF!*_xlfn.STDEV.S(ONE_LAST_QUOTE!$AO$2:$AO$779)</f>
        <v>#REF!</v>
      </c>
      <c r="AT389" s="24"/>
    </row>
    <row r="390" spans="1:46" x14ac:dyDescent="0.3">
      <c r="A390" s="5">
        <v>44662</v>
      </c>
      <c r="B390" s="25">
        <v>662.6</v>
      </c>
      <c r="C390" s="25">
        <v>663.04</v>
      </c>
      <c r="D390" s="25">
        <v>0.13</v>
      </c>
      <c r="E390" s="25">
        <f t="shared" si="151"/>
        <v>662.91</v>
      </c>
      <c r="F390" s="25">
        <f t="shared" si="148"/>
        <v>-0.30999999999994543</v>
      </c>
      <c r="G390" s="25">
        <v>1380</v>
      </c>
      <c r="H390" s="25">
        <v>1494</v>
      </c>
      <c r="I390" s="26">
        <v>1495.82</v>
      </c>
      <c r="J390" s="27">
        <f t="shared" si="145"/>
        <v>-1.8199999999999363</v>
      </c>
      <c r="K390" s="25">
        <v>17037</v>
      </c>
      <c r="L390" s="25">
        <v>17048.37</v>
      </c>
      <c r="M390" s="25">
        <v>1.5599999999999996</v>
      </c>
      <c r="N390" s="25">
        <f t="shared" si="146"/>
        <v>17046.809999999998</v>
      </c>
      <c r="O390" s="25">
        <f t="shared" si="152"/>
        <v>-9.8099999999976717</v>
      </c>
      <c r="P390" s="27">
        <v>29.032</v>
      </c>
      <c r="Q390" s="25">
        <v>558</v>
      </c>
      <c r="R390" s="2">
        <f t="shared" si="164"/>
        <v>137.79109983859794</v>
      </c>
      <c r="S390" s="2">
        <f t="shared" si="153"/>
        <v>138.53472109286045</v>
      </c>
      <c r="T390" s="2">
        <f t="shared" si="154"/>
        <v>138.36697378704861</v>
      </c>
      <c r="U390" s="2">
        <f t="shared" si="165"/>
        <v>98.771816418875218</v>
      </c>
      <c r="V390" s="2">
        <f t="shared" si="166"/>
        <v>134.45783132530153</v>
      </c>
      <c r="W390" s="27">
        <f t="shared" si="167"/>
        <v>5.3967292164265324E-3</v>
      </c>
      <c r="X390" s="1">
        <f t="shared" si="155"/>
        <v>9.2598848424065728E-3</v>
      </c>
      <c r="Y390" s="1" t="e">
        <f>X390+#REF!*_xlfn.STDEV.S($W$2:$W$779)</f>
        <v>#REF!</v>
      </c>
      <c r="Z390" s="1" t="e">
        <f>X390-#REF!*_xlfn.STDEV.S($W$2:$W$779)</f>
        <v>#REF!</v>
      </c>
      <c r="AA390" s="2">
        <f t="shared" si="156"/>
        <v>74.362125426250714</v>
      </c>
      <c r="AB390" s="1">
        <f t="shared" si="157"/>
        <v>-5.7547423828843475E-4</v>
      </c>
      <c r="AC390" s="1">
        <f t="shared" si="149"/>
        <v>-1.2167239373721012E-3</v>
      </c>
      <c r="AD390" s="1">
        <f t="shared" si="147"/>
        <v>6.4124969908366648E-4</v>
      </c>
      <c r="AE390" s="1">
        <f t="shared" si="150"/>
        <v>1.54982524116244E-3</v>
      </c>
      <c r="AF390" s="1" t="e">
        <f>AE390+#REF!*_xlfn.STDEV.S($AD$2:$AD$779)</f>
        <v>#REF!</v>
      </c>
      <c r="AG390" s="1" t="e">
        <f>AE390-#REF!*_xlfn.STDEV.S($AD$2:$AD$779)</f>
        <v>#REF!</v>
      </c>
      <c r="AH390" s="24">
        <f t="shared" si="144"/>
        <v>-9.8099999999976717</v>
      </c>
      <c r="AI390" s="24">
        <f t="shared" si="158"/>
        <v>-1.8199999999999363</v>
      </c>
      <c r="AJ390" s="1">
        <f t="shared" si="159"/>
        <v>6.4124969908366648E-4</v>
      </c>
      <c r="AK390" s="1">
        <f t="shared" si="160"/>
        <v>1.54982524116244E-3</v>
      </c>
      <c r="AL390" s="1" t="e">
        <f>$AK$2+#REF!*_xlfn.STDEV.S(ONE_LAST_QUOTE!$AJ$2:$AJ$779)</f>
        <v>#REF!</v>
      </c>
      <c r="AM390" s="1" t="e">
        <f>$AK$2-#REF!*_xlfn.STDEV.S(ONE_LAST_QUOTE!$AJ$2:$AJ$779)</f>
        <v>#REF!</v>
      </c>
      <c r="AN390" s="27">
        <f t="shared" si="161"/>
        <v>5.3901098901087989</v>
      </c>
      <c r="AO390" s="24">
        <f t="shared" si="162"/>
        <v>-7.9899999999977354</v>
      </c>
      <c r="AP390" s="27">
        <f t="shared" si="163"/>
        <v>-3.8484704370181109</v>
      </c>
      <c r="AQ390" s="27" t="e">
        <f>$AP$2+#REF!*_xlfn.STDEV.S(ONE_LAST_QUOTE!$AO$2:$AO$779)</f>
        <v>#REF!</v>
      </c>
      <c r="AR390" s="27" t="e">
        <f>$AP$2-#REF!*_xlfn.STDEV.S(ONE_LAST_QUOTE!$AO$2:$AO$779)</f>
        <v>#REF!</v>
      </c>
      <c r="AT390" s="24"/>
    </row>
    <row r="391" spans="1:46" x14ac:dyDescent="0.3">
      <c r="A391" s="5">
        <v>44663</v>
      </c>
      <c r="B391" s="25">
        <v>661.2</v>
      </c>
      <c r="C391" s="25">
        <v>661</v>
      </c>
      <c r="D391" s="25">
        <v>0.13</v>
      </c>
      <c r="E391" s="25">
        <f t="shared" si="151"/>
        <v>660.87</v>
      </c>
      <c r="F391" s="25">
        <f t="shared" si="148"/>
        <v>0.33000000000004093</v>
      </c>
      <c r="G391" s="25">
        <v>1375.75</v>
      </c>
      <c r="H391" s="25">
        <v>1490</v>
      </c>
      <c r="I391" s="26">
        <v>1490.28</v>
      </c>
      <c r="J391" s="27">
        <f t="shared" si="145"/>
        <v>-0.27999999999997272</v>
      </c>
      <c r="K391" s="25">
        <v>17000</v>
      </c>
      <c r="L391" s="25">
        <v>16990.91</v>
      </c>
      <c r="M391" s="25">
        <v>1.5599999999999996</v>
      </c>
      <c r="N391" s="25">
        <f t="shared" si="146"/>
        <v>16989.349999999999</v>
      </c>
      <c r="O391" s="25">
        <f t="shared" si="152"/>
        <v>10.650000000001455</v>
      </c>
      <c r="P391" s="27">
        <v>29.073</v>
      </c>
      <c r="Q391" s="25">
        <v>557</v>
      </c>
      <c r="R391" s="2">
        <f t="shared" si="164"/>
        <v>137.42218123126568</v>
      </c>
      <c r="S391" s="2">
        <f t="shared" si="153"/>
        <v>138.23385916409154</v>
      </c>
      <c r="T391" s="2">
        <f t="shared" si="154"/>
        <v>138.24201265710735</v>
      </c>
      <c r="U391" s="2">
        <f t="shared" si="165"/>
        <v>98.911305412853366</v>
      </c>
      <c r="V391" s="2">
        <f t="shared" si="166"/>
        <v>134.21686746987984</v>
      </c>
      <c r="W391" s="27">
        <f t="shared" si="167"/>
        <v>5.9064550246070713E-3</v>
      </c>
      <c r="X391" s="1">
        <f t="shared" si="155"/>
        <v>9.2598848424065728E-3</v>
      </c>
      <c r="Y391" s="1" t="e">
        <f>X391+#REF!*_xlfn.STDEV.S($W$2:$W$779)</f>
        <v>#REF!</v>
      </c>
      <c r="Z391" s="1" t="e">
        <f>X391-#REF!*_xlfn.STDEV.S($W$2:$W$779)</f>
        <v>#REF!</v>
      </c>
      <c r="AA391" s="2">
        <f t="shared" si="156"/>
        <v>81.167793282585876</v>
      </c>
      <c r="AB391" s="1">
        <f t="shared" si="157"/>
        <v>6.2686329965545807E-4</v>
      </c>
      <c r="AC391" s="1">
        <f t="shared" si="149"/>
        <v>-1.8788415599751236E-4</v>
      </c>
      <c r="AD391" s="1">
        <f t="shared" si="147"/>
        <v>8.1474745565297043E-4</v>
      </c>
      <c r="AE391" s="1">
        <f t="shared" si="150"/>
        <v>1.54982524116244E-3</v>
      </c>
      <c r="AF391" s="1" t="e">
        <f>AE391+#REF!*_xlfn.STDEV.S($AD$2:$AD$779)</f>
        <v>#REF!</v>
      </c>
      <c r="AG391" s="1" t="e">
        <f>AE391-#REF!*_xlfn.STDEV.S($AD$2:$AD$779)</f>
        <v>#REF!</v>
      </c>
      <c r="AH391" s="24">
        <f t="shared" si="144"/>
        <v>10.650000000001455</v>
      </c>
      <c r="AI391" s="24">
        <f t="shared" si="158"/>
        <v>-0.27999999999997272</v>
      </c>
      <c r="AJ391" s="1">
        <f t="shared" si="159"/>
        <v>8.1474745565297043E-4</v>
      </c>
      <c r="AK391" s="1">
        <f t="shared" si="160"/>
        <v>1.54982524116244E-3</v>
      </c>
      <c r="AL391" s="1" t="e">
        <f>$AK$2+#REF!*_xlfn.STDEV.S(ONE_LAST_QUOTE!$AJ$2:$AJ$779)</f>
        <v>#REF!</v>
      </c>
      <c r="AM391" s="1" t="e">
        <f>$AK$2-#REF!*_xlfn.STDEV.S(ONE_LAST_QUOTE!$AJ$2:$AJ$779)</f>
        <v>#REF!</v>
      </c>
      <c r="AN391" s="27">
        <f t="shared" si="161"/>
        <v>-38.035714285723188</v>
      </c>
      <c r="AO391" s="24">
        <f t="shared" si="162"/>
        <v>10.930000000001428</v>
      </c>
      <c r="AP391" s="27">
        <f t="shared" si="163"/>
        <v>-3.8484704370181109</v>
      </c>
      <c r="AQ391" s="27" t="e">
        <f>$AP$2+#REF!*_xlfn.STDEV.S(ONE_LAST_QUOTE!$AO$2:$AO$779)</f>
        <v>#REF!</v>
      </c>
      <c r="AR391" s="27" t="e">
        <f>$AP$2-#REF!*_xlfn.STDEV.S(ONE_LAST_QUOTE!$AO$2:$AO$779)</f>
        <v>#REF!</v>
      </c>
      <c r="AT391" s="24"/>
    </row>
    <row r="392" spans="1:46" x14ac:dyDescent="0.3">
      <c r="A392" s="5">
        <v>44664</v>
      </c>
      <c r="B392" s="25">
        <v>674.3</v>
      </c>
      <c r="C392" s="25">
        <v>674.69</v>
      </c>
      <c r="D392" s="25">
        <v>0.13</v>
      </c>
      <c r="E392" s="25">
        <f t="shared" si="151"/>
        <v>674.56000000000006</v>
      </c>
      <c r="F392" s="25">
        <f t="shared" si="148"/>
        <v>-0.26000000000010459</v>
      </c>
      <c r="G392" s="25">
        <v>1402.5</v>
      </c>
      <c r="H392" s="25">
        <v>1517.5</v>
      </c>
      <c r="I392" s="26">
        <v>1517.17</v>
      </c>
      <c r="J392" s="27">
        <f t="shared" si="145"/>
        <v>0.32999999999992724</v>
      </c>
      <c r="K392" s="25">
        <v>17316</v>
      </c>
      <c r="L392" s="25">
        <v>17301.650000000001</v>
      </c>
      <c r="M392" s="25">
        <v>1.5599999999999996</v>
      </c>
      <c r="N392" s="25">
        <f t="shared" si="146"/>
        <v>17300.09</v>
      </c>
      <c r="O392" s="25">
        <f t="shared" si="152"/>
        <v>15.909999999999854</v>
      </c>
      <c r="P392" s="27">
        <v>28.995000000000001</v>
      </c>
      <c r="Q392" s="25">
        <v>573</v>
      </c>
      <c r="R392" s="2">
        <f t="shared" si="164"/>
        <v>139.95849665667495</v>
      </c>
      <c r="S392" s="2">
        <f t="shared" si="153"/>
        <v>140.80338266384757</v>
      </c>
      <c r="T392" s="2">
        <f t="shared" si="154"/>
        <v>140.97261227215202</v>
      </c>
      <c r="U392" s="2">
        <f t="shared" si="165"/>
        <v>98.645936107236381</v>
      </c>
      <c r="V392" s="2">
        <f t="shared" si="166"/>
        <v>138.07228915662685</v>
      </c>
      <c r="W392" s="27">
        <f t="shared" si="167"/>
        <v>6.0366896426815586E-3</v>
      </c>
      <c r="X392" s="1">
        <f t="shared" si="155"/>
        <v>9.2598848424065728E-3</v>
      </c>
      <c r="Y392" s="1" t="e">
        <f>X392+#REF!*_xlfn.STDEV.S($W$2:$W$779)</f>
        <v>#REF!</v>
      </c>
      <c r="Z392" s="1" t="e">
        <f>X392-#REF!*_xlfn.STDEV.S($W$2:$W$779)</f>
        <v>#REF!</v>
      </c>
      <c r="AA392" s="2">
        <f t="shared" si="156"/>
        <v>84.488600717261875</v>
      </c>
      <c r="AB392" s="1">
        <f t="shared" si="157"/>
        <v>9.1964839489273495E-4</v>
      </c>
      <c r="AC392" s="1">
        <f t="shared" si="149"/>
        <v>2.1751023286772559E-4</v>
      </c>
      <c r="AD392" s="1">
        <f t="shared" si="147"/>
        <v>7.0213816202500934E-4</v>
      </c>
      <c r="AE392" s="1">
        <f t="shared" si="150"/>
        <v>1.54982524116244E-3</v>
      </c>
      <c r="AF392" s="1" t="e">
        <f>AE392+#REF!*_xlfn.STDEV.S($AD$2:$AD$779)</f>
        <v>#REF!</v>
      </c>
      <c r="AG392" s="1" t="e">
        <f>AE392-#REF!*_xlfn.STDEV.S($AD$2:$AD$779)</f>
        <v>#REF!</v>
      </c>
      <c r="AH392" s="24">
        <f t="shared" si="144"/>
        <v>15.909999999999854</v>
      </c>
      <c r="AI392" s="24">
        <f t="shared" si="158"/>
        <v>0.32999999999992724</v>
      </c>
      <c r="AJ392" s="1">
        <f t="shared" si="159"/>
        <v>7.0213816202500934E-4</v>
      </c>
      <c r="AK392" s="1">
        <f t="shared" si="160"/>
        <v>1.54982524116244E-3</v>
      </c>
      <c r="AL392" s="1" t="e">
        <f>$AK$2+#REF!*_xlfn.STDEV.S(ONE_LAST_QUOTE!$AJ$2:$AJ$779)</f>
        <v>#REF!</v>
      </c>
      <c r="AM392" s="1" t="e">
        <f>$AK$2-#REF!*_xlfn.STDEV.S(ONE_LAST_QUOTE!$AJ$2:$AJ$779)</f>
        <v>#REF!</v>
      </c>
      <c r="AN392" s="27">
        <f t="shared" si="161"/>
        <v>48.2121212121314</v>
      </c>
      <c r="AO392" s="24">
        <f t="shared" si="162"/>
        <v>15.579999999999927</v>
      </c>
      <c r="AP392" s="27">
        <f t="shared" si="163"/>
        <v>-3.8484704370181109</v>
      </c>
      <c r="AQ392" s="27" t="e">
        <f>$AP$2+#REF!*_xlfn.STDEV.S(ONE_LAST_QUOTE!$AO$2:$AO$779)</f>
        <v>#REF!</v>
      </c>
      <c r="AR392" s="27" t="e">
        <f>$AP$2-#REF!*_xlfn.STDEV.S(ONE_LAST_QUOTE!$AO$2:$AO$779)</f>
        <v>#REF!</v>
      </c>
      <c r="AT392" s="24"/>
    </row>
    <row r="393" spans="1:46" x14ac:dyDescent="0.3">
      <c r="A393" s="5">
        <v>44665</v>
      </c>
      <c r="B393" s="25">
        <v>673.4</v>
      </c>
      <c r="C393" s="25">
        <v>671.53</v>
      </c>
      <c r="D393" s="25">
        <v>0</v>
      </c>
      <c r="E393" s="25">
        <f t="shared" si="151"/>
        <v>671.53</v>
      </c>
      <c r="F393" s="25">
        <f t="shared" si="148"/>
        <v>1.8700000000000045</v>
      </c>
      <c r="G393" s="25">
        <v>1397.5</v>
      </c>
      <c r="H393" s="25">
        <v>1512</v>
      </c>
      <c r="I393" s="26">
        <v>1508.75</v>
      </c>
      <c r="J393" s="27">
        <f t="shared" si="145"/>
        <v>3.25</v>
      </c>
      <c r="K393" s="25">
        <v>17295</v>
      </c>
      <c r="L393" s="25">
        <v>17245.650000000001</v>
      </c>
      <c r="M393" s="25">
        <v>1.3899999999999997</v>
      </c>
      <c r="N393" s="25">
        <f t="shared" si="146"/>
        <v>17244.260000000002</v>
      </c>
      <c r="O393" s="25">
        <f t="shared" si="152"/>
        <v>50.739999999997963</v>
      </c>
      <c r="P393" s="27">
        <v>29.042000000000002</v>
      </c>
      <c r="Q393" s="25">
        <v>573</v>
      </c>
      <c r="R393" s="2">
        <f t="shared" si="164"/>
        <v>139.45123357159309</v>
      </c>
      <c r="S393" s="2">
        <f t="shared" si="153"/>
        <v>140.63262319076253</v>
      </c>
      <c r="T393" s="2">
        <f t="shared" si="154"/>
        <v>140.6154499270873</v>
      </c>
      <c r="U393" s="2">
        <f t="shared" si="165"/>
        <v>98.805838124723536</v>
      </c>
      <c r="V393" s="2">
        <f t="shared" si="166"/>
        <v>138.07228915662685</v>
      </c>
      <c r="W393" s="27">
        <f t="shared" si="167"/>
        <v>8.4717043292623639E-3</v>
      </c>
      <c r="X393" s="1">
        <f t="shared" si="155"/>
        <v>9.2598848424065728E-3</v>
      </c>
      <c r="Y393" s="1" t="e">
        <f>X393+#REF!*_xlfn.STDEV.S($W$2:$W$779)</f>
        <v>#REF!</v>
      </c>
      <c r="Z393" s="1" t="e">
        <f>X393-#REF!*_xlfn.STDEV.S($W$2:$W$779)</f>
        <v>#REF!</v>
      </c>
      <c r="AA393" s="2">
        <f t="shared" si="156"/>
        <v>118.13896191694369</v>
      </c>
      <c r="AB393" s="1">
        <f t="shared" si="157"/>
        <v>2.942428379066307E-3</v>
      </c>
      <c r="AC393" s="1">
        <f t="shared" si="149"/>
        <v>2.1541010770505385E-3</v>
      </c>
      <c r="AD393" s="1">
        <f t="shared" si="147"/>
        <v>7.8832730201576842E-4</v>
      </c>
      <c r="AE393" s="1">
        <f t="shared" si="150"/>
        <v>1.54982524116244E-3</v>
      </c>
      <c r="AF393" s="1" t="e">
        <f>AE393+#REF!*_xlfn.STDEV.S($AD$2:$AD$779)</f>
        <v>#REF!</v>
      </c>
      <c r="AG393" s="1" t="e">
        <f>AE393-#REF!*_xlfn.STDEV.S($AD$2:$AD$779)</f>
        <v>#REF!</v>
      </c>
      <c r="AH393" s="24">
        <f t="shared" si="144"/>
        <v>50.739999999997963</v>
      </c>
      <c r="AI393" s="24">
        <f t="shared" si="158"/>
        <v>3.25</v>
      </c>
      <c r="AJ393" s="1">
        <f t="shared" si="159"/>
        <v>7.8832730201576842E-4</v>
      </c>
      <c r="AK393" s="1">
        <f t="shared" si="160"/>
        <v>1.54982524116244E-3</v>
      </c>
      <c r="AL393" s="1" t="e">
        <f>$AK$2+#REF!*_xlfn.STDEV.S(ONE_LAST_QUOTE!$AJ$2:$AJ$779)</f>
        <v>#REF!</v>
      </c>
      <c r="AM393" s="1" t="e">
        <f>$AK$2-#REF!*_xlfn.STDEV.S(ONE_LAST_QUOTE!$AJ$2:$AJ$779)</f>
        <v>#REF!</v>
      </c>
      <c r="AN393" s="27">
        <f t="shared" si="161"/>
        <v>15.612307692307066</v>
      </c>
      <c r="AO393" s="24">
        <f t="shared" si="162"/>
        <v>47.489999999997963</v>
      </c>
      <c r="AP393" s="27">
        <f t="shared" si="163"/>
        <v>-3.8484704370181109</v>
      </c>
      <c r="AQ393" s="27" t="e">
        <f>$AP$2+#REF!*_xlfn.STDEV.S(ONE_LAST_QUOTE!$AO$2:$AO$779)</f>
        <v>#REF!</v>
      </c>
      <c r="AR393" s="27" t="e">
        <f>$AP$2-#REF!*_xlfn.STDEV.S(ONE_LAST_QUOTE!$AO$2:$AO$779)</f>
        <v>#REF!</v>
      </c>
      <c r="AT393" s="24"/>
    </row>
    <row r="394" spans="1:46" x14ac:dyDescent="0.3">
      <c r="A394" s="5">
        <v>44670</v>
      </c>
      <c r="B394" s="25">
        <v>658.9</v>
      </c>
      <c r="C394" s="25">
        <v>659.92</v>
      </c>
      <c r="D394" s="25">
        <v>0</v>
      </c>
      <c r="E394" s="25">
        <f t="shared" si="151"/>
        <v>659.92</v>
      </c>
      <c r="F394" s="25">
        <f t="shared" si="148"/>
        <v>-1.0199999999999818</v>
      </c>
      <c r="G394" s="25">
        <v>1368.25</v>
      </c>
      <c r="H394" s="25">
        <v>1482</v>
      </c>
      <c r="I394" s="26">
        <v>1481.96</v>
      </c>
      <c r="J394" s="27">
        <f t="shared" si="145"/>
        <v>3.999999999996362E-2</v>
      </c>
      <c r="K394" s="25">
        <v>17004</v>
      </c>
      <c r="L394" s="25">
        <v>16993.400000000001</v>
      </c>
      <c r="M394" s="25">
        <v>0</v>
      </c>
      <c r="N394" s="25">
        <f t="shared" si="146"/>
        <v>16993.400000000001</v>
      </c>
      <c r="O394" s="25">
        <f t="shared" si="152"/>
        <v>10.599999999998545</v>
      </c>
      <c r="P394" s="27">
        <v>29.297999999999998</v>
      </c>
      <c r="Q394" s="25">
        <v>565</v>
      </c>
      <c r="R394" s="2">
        <f t="shared" si="164"/>
        <v>136.68434401660116</v>
      </c>
      <c r="S394" s="2">
        <f t="shared" si="153"/>
        <v>138.26638477801248</v>
      </c>
      <c r="T394" s="2">
        <f t="shared" si="154"/>
        <v>137.60444820373246</v>
      </c>
      <c r="U394" s="2">
        <f t="shared" si="165"/>
        <v>99.676793794440812</v>
      </c>
      <c r="V394" s="2">
        <f t="shared" si="166"/>
        <v>136.14457831325336</v>
      </c>
      <c r="W394" s="27">
        <f t="shared" si="167"/>
        <v>1.1574410901216137E-2</v>
      </c>
      <c r="X394" s="1">
        <f t="shared" si="155"/>
        <v>9.2598848424065728E-3</v>
      </c>
      <c r="Y394" s="1" t="e">
        <f>X394+#REF!*_xlfn.STDEV.S($W$2:$W$779)</f>
        <v>#REF!</v>
      </c>
      <c r="Z394" s="1" t="e">
        <f>X394-#REF!*_xlfn.STDEV.S($W$2:$W$779)</f>
        <v>#REF!</v>
      </c>
      <c r="AA394" s="2">
        <f t="shared" si="156"/>
        <v>158.20407614113208</v>
      </c>
      <c r="AB394" s="1">
        <f t="shared" si="157"/>
        <v>6.2377158190818458E-4</v>
      </c>
      <c r="AC394" s="1">
        <f t="shared" si="149"/>
        <v>2.6991281815948893E-5</v>
      </c>
      <c r="AD394" s="1">
        <f t="shared" si="147"/>
        <v>5.9678030009223566E-4</v>
      </c>
      <c r="AE394" s="1">
        <f t="shared" si="150"/>
        <v>1.54982524116244E-3</v>
      </c>
      <c r="AF394" s="1" t="e">
        <f>AE394+#REF!*_xlfn.STDEV.S($AD$2:$AD$779)</f>
        <v>#REF!</v>
      </c>
      <c r="AG394" s="1" t="e">
        <f>AE394-#REF!*_xlfn.STDEV.S($AD$2:$AD$779)</f>
        <v>#REF!</v>
      </c>
      <c r="AH394" s="24">
        <f t="shared" si="144"/>
        <v>10.599999999998545</v>
      </c>
      <c r="AI394" s="24">
        <f t="shared" si="158"/>
        <v>3.999999999996362E-2</v>
      </c>
      <c r="AJ394" s="1">
        <f t="shared" si="159"/>
        <v>5.9678030009223566E-4</v>
      </c>
      <c r="AK394" s="1">
        <f t="shared" si="160"/>
        <v>1.54982524116244E-3</v>
      </c>
      <c r="AL394" s="1" t="e">
        <f>$AK$2+#REF!*_xlfn.STDEV.S(ONE_LAST_QUOTE!$AJ$2:$AJ$779)</f>
        <v>#REF!</v>
      </c>
      <c r="AM394" s="1" t="e">
        <f>$AK$2-#REF!*_xlfn.STDEV.S(ONE_LAST_QUOTE!$AJ$2:$AJ$779)</f>
        <v>#REF!</v>
      </c>
      <c r="AN394" s="27">
        <f t="shared" si="161"/>
        <v>265.00000000020464</v>
      </c>
      <c r="AO394" s="24">
        <f t="shared" si="162"/>
        <v>10.559999999998581</v>
      </c>
      <c r="AP394" s="27">
        <f t="shared" si="163"/>
        <v>-3.8484704370181109</v>
      </c>
      <c r="AQ394" s="27" t="e">
        <f>$AP$2+#REF!*_xlfn.STDEV.S(ONE_LAST_QUOTE!$AO$2:$AO$779)</f>
        <v>#REF!</v>
      </c>
      <c r="AR394" s="27" t="e">
        <f>$AP$2-#REF!*_xlfn.STDEV.S(ONE_LAST_QUOTE!$AO$2:$AO$779)</f>
        <v>#REF!</v>
      </c>
      <c r="AT394" s="24"/>
    </row>
    <row r="395" spans="1:46" x14ac:dyDescent="0.3">
      <c r="A395" s="5">
        <v>44671</v>
      </c>
      <c r="B395" s="25">
        <v>662.7</v>
      </c>
      <c r="C395" s="25">
        <v>666.31</v>
      </c>
      <c r="D395" s="25">
        <v>0</v>
      </c>
      <c r="E395" s="25">
        <f t="shared" si="151"/>
        <v>666.31</v>
      </c>
      <c r="F395" s="25">
        <f t="shared" si="148"/>
        <v>-3.6099999999999</v>
      </c>
      <c r="G395" s="25">
        <v>1375.25</v>
      </c>
      <c r="H395" s="25">
        <v>1489.5</v>
      </c>
      <c r="I395" s="26">
        <v>1495.96</v>
      </c>
      <c r="J395" s="27">
        <f t="shared" si="145"/>
        <v>-6.4600000000000364</v>
      </c>
      <c r="K395" s="25">
        <v>17125</v>
      </c>
      <c r="L395" s="25">
        <v>17148.88</v>
      </c>
      <c r="M395" s="25">
        <v>0</v>
      </c>
      <c r="N395" s="25">
        <f t="shared" si="146"/>
        <v>17148.88</v>
      </c>
      <c r="O395" s="25">
        <f t="shared" si="152"/>
        <v>-23.880000000001019</v>
      </c>
      <c r="P395" s="27">
        <v>29.22</v>
      </c>
      <c r="Q395" s="25">
        <v>570</v>
      </c>
      <c r="R395" s="2">
        <f t="shared" si="164"/>
        <v>137.37606640534915</v>
      </c>
      <c r="S395" s="2">
        <f t="shared" si="153"/>
        <v>139.25028459912158</v>
      </c>
      <c r="T395" s="2">
        <f t="shared" si="154"/>
        <v>139.06379297676258</v>
      </c>
      <c r="U395" s="2">
        <f t="shared" si="165"/>
        <v>99.411424488823826</v>
      </c>
      <c r="V395" s="2">
        <f t="shared" si="166"/>
        <v>137.3493975903618</v>
      </c>
      <c r="W395" s="27">
        <f t="shared" si="167"/>
        <v>1.3642974666651764E-2</v>
      </c>
      <c r="X395" s="1">
        <f t="shared" si="155"/>
        <v>9.2598848424065728E-3</v>
      </c>
      <c r="Y395" s="1" t="e">
        <f>X395+#REF!*_xlfn.STDEV.S($W$2:$W$779)</f>
        <v>#REF!</v>
      </c>
      <c r="Z395" s="1" t="e">
        <f>X395-#REF!*_xlfn.STDEV.S($W$2:$W$779)</f>
        <v>#REF!</v>
      </c>
      <c r="AA395" s="2">
        <f t="shared" si="156"/>
        <v>187.42181937724354</v>
      </c>
      <c r="AB395" s="1">
        <f t="shared" si="157"/>
        <v>-1.3925107645514469E-3</v>
      </c>
      <c r="AC395" s="1">
        <f t="shared" si="149"/>
        <v>-4.3182972806759777E-3</v>
      </c>
      <c r="AD395" s="1">
        <f t="shared" si="147"/>
        <v>2.9257865161245308E-3</v>
      </c>
      <c r="AE395" s="1">
        <f t="shared" si="150"/>
        <v>1.54982524116244E-3</v>
      </c>
      <c r="AF395" s="1" t="e">
        <f>AE395+#REF!*_xlfn.STDEV.S($AD$2:$AD$779)</f>
        <v>#REF!</v>
      </c>
      <c r="AG395" s="1" t="e">
        <f>AE395-#REF!*_xlfn.STDEV.S($AD$2:$AD$779)</f>
        <v>#REF!</v>
      </c>
      <c r="AH395" s="24">
        <f t="shared" si="144"/>
        <v>-23.880000000001019</v>
      </c>
      <c r="AI395" s="24">
        <f t="shared" si="158"/>
        <v>-6.4600000000000364</v>
      </c>
      <c r="AJ395" s="1">
        <f t="shared" si="159"/>
        <v>2.9257865161245308E-3</v>
      </c>
      <c r="AK395" s="1">
        <f t="shared" si="160"/>
        <v>1.54982524116244E-3</v>
      </c>
      <c r="AL395" s="1" t="e">
        <f>$AK$2+#REF!*_xlfn.STDEV.S(ONE_LAST_QUOTE!$AJ$2:$AJ$779)</f>
        <v>#REF!</v>
      </c>
      <c r="AM395" s="1" t="e">
        <f>$AK$2-#REF!*_xlfn.STDEV.S(ONE_LAST_QUOTE!$AJ$2:$AJ$779)</f>
        <v>#REF!</v>
      </c>
      <c r="AN395" s="27">
        <f t="shared" si="161"/>
        <v>3.6965944272447189</v>
      </c>
      <c r="AO395" s="24">
        <f t="shared" si="162"/>
        <v>-17.420000000000982</v>
      </c>
      <c r="AP395" s="27">
        <f t="shared" si="163"/>
        <v>-3.8484704370181109</v>
      </c>
      <c r="AQ395" s="27" t="e">
        <f>$AP$2+#REF!*_xlfn.STDEV.S(ONE_LAST_QUOTE!$AO$2:$AO$779)</f>
        <v>#REF!</v>
      </c>
      <c r="AR395" s="27" t="e">
        <f>$AP$2-#REF!*_xlfn.STDEV.S(ONE_LAST_QUOTE!$AO$2:$AO$779)</f>
        <v>#REF!</v>
      </c>
      <c r="AT395" s="24"/>
    </row>
    <row r="396" spans="1:46" x14ac:dyDescent="0.3">
      <c r="A396" s="5">
        <v>44672</v>
      </c>
      <c r="B396" s="25">
        <v>664.3</v>
      </c>
      <c r="C396" s="25">
        <v>664.25</v>
      </c>
      <c r="D396" s="25">
        <v>0</v>
      </c>
      <c r="E396" s="25">
        <f t="shared" si="151"/>
        <v>664.25</v>
      </c>
      <c r="F396" s="25">
        <f t="shared" si="148"/>
        <v>4.9999999999954525E-2</v>
      </c>
      <c r="G396" s="25">
        <v>1381</v>
      </c>
      <c r="H396" s="25">
        <v>1495</v>
      </c>
      <c r="I396" s="26">
        <v>1494.83</v>
      </c>
      <c r="J396" s="27">
        <f t="shared" si="145"/>
        <v>0.17000000000007276</v>
      </c>
      <c r="K396" s="25">
        <v>17126</v>
      </c>
      <c r="L396" s="25">
        <v>17127.95</v>
      </c>
      <c r="M396" s="25">
        <v>4.57</v>
      </c>
      <c r="N396" s="25">
        <f t="shared" si="146"/>
        <v>17123.38</v>
      </c>
      <c r="O396" s="25">
        <f t="shared" si="152"/>
        <v>2.6199999999989814</v>
      </c>
      <c r="P396" s="27">
        <v>29.274000000000001</v>
      </c>
      <c r="Q396" s="25">
        <v>565</v>
      </c>
      <c r="R396" s="2">
        <f t="shared" si="164"/>
        <v>137.88332949043101</v>
      </c>
      <c r="S396" s="2">
        <f t="shared" si="153"/>
        <v>139.25841600260182</v>
      </c>
      <c r="T396" s="2">
        <f t="shared" si="154"/>
        <v>139.58648567858225</v>
      </c>
      <c r="U396" s="2">
        <f t="shared" si="165"/>
        <v>99.595141700404824</v>
      </c>
      <c r="V396" s="2">
        <f t="shared" si="166"/>
        <v>136.14457831325336</v>
      </c>
      <c r="W396" s="27">
        <f t="shared" si="167"/>
        <v>9.9728264268976741E-3</v>
      </c>
      <c r="X396" s="1">
        <f t="shared" si="155"/>
        <v>9.2598848424065728E-3</v>
      </c>
      <c r="Y396" s="1" t="e">
        <f>X396+#REF!*_xlfn.STDEV.S($W$2:$W$779)</f>
        <v>#REF!</v>
      </c>
      <c r="Z396" s="1" t="e">
        <f>X396-#REF!*_xlfn.STDEV.S($W$2:$W$779)</f>
        <v>#REF!</v>
      </c>
      <c r="AA396" s="2">
        <f t="shared" si="156"/>
        <v>137.50865121708102</v>
      </c>
      <c r="AB396" s="1">
        <f t="shared" si="157"/>
        <v>1.5300717498525299E-4</v>
      </c>
      <c r="AC396" s="1">
        <f t="shared" si="149"/>
        <v>1.1372530655664709E-4</v>
      </c>
      <c r="AD396" s="1">
        <f t="shared" si="147"/>
        <v>3.9281868428605901E-5</v>
      </c>
      <c r="AE396" s="1">
        <f t="shared" si="150"/>
        <v>1.54982524116244E-3</v>
      </c>
      <c r="AF396" s="1" t="e">
        <f>AE396+#REF!*_xlfn.STDEV.S($AD$2:$AD$779)</f>
        <v>#REF!</v>
      </c>
      <c r="AG396" s="1" t="e">
        <f>AE396-#REF!*_xlfn.STDEV.S($AD$2:$AD$779)</f>
        <v>#REF!</v>
      </c>
      <c r="AH396" s="24">
        <f t="shared" si="144"/>
        <v>2.6199999999989814</v>
      </c>
      <c r="AI396" s="24">
        <f t="shared" si="158"/>
        <v>0.17000000000007276</v>
      </c>
      <c r="AJ396" s="1">
        <f t="shared" si="159"/>
        <v>3.9281868428605901E-5</v>
      </c>
      <c r="AK396" s="1">
        <f t="shared" si="160"/>
        <v>1.54982524116244E-3</v>
      </c>
      <c r="AL396" s="1" t="e">
        <f>$AK$2+#REF!*_xlfn.STDEV.S(ONE_LAST_QUOTE!$AJ$2:$AJ$779)</f>
        <v>#REF!</v>
      </c>
      <c r="AM396" s="1" t="e">
        <f>$AK$2-#REF!*_xlfn.STDEV.S(ONE_LAST_QUOTE!$AJ$2:$AJ$779)</f>
        <v>#REF!</v>
      </c>
      <c r="AN396" s="27">
        <f t="shared" si="161"/>
        <v>15.411764705869764</v>
      </c>
      <c r="AO396" s="24">
        <f t="shared" si="162"/>
        <v>2.4499999999989086</v>
      </c>
      <c r="AP396" s="27">
        <f t="shared" si="163"/>
        <v>-3.8484704370181109</v>
      </c>
      <c r="AQ396" s="27" t="e">
        <f>$AP$2+#REF!*_xlfn.STDEV.S(ONE_LAST_QUOTE!$AO$2:$AO$779)</f>
        <v>#REF!</v>
      </c>
      <c r="AR396" s="27" t="e">
        <f>$AP$2-#REF!*_xlfn.STDEV.S(ONE_LAST_QUOTE!$AO$2:$AO$779)</f>
        <v>#REF!</v>
      </c>
      <c r="AT396" s="24"/>
    </row>
    <row r="397" spans="1:46" x14ac:dyDescent="0.3">
      <c r="A397" s="5">
        <v>44673</v>
      </c>
      <c r="B397" s="25">
        <v>658.7</v>
      </c>
      <c r="C397" s="25">
        <v>659.31</v>
      </c>
      <c r="D397" s="25">
        <v>0</v>
      </c>
      <c r="E397" s="25">
        <f t="shared" si="151"/>
        <v>659.31</v>
      </c>
      <c r="F397" s="25">
        <f t="shared" si="148"/>
        <v>-0.60999999999989996</v>
      </c>
      <c r="G397" s="25">
        <v>1369.5</v>
      </c>
      <c r="H397" s="25">
        <v>1483.25</v>
      </c>
      <c r="I397" s="26">
        <v>1486.44</v>
      </c>
      <c r="J397" s="27">
        <f t="shared" si="145"/>
        <v>-3.1900000000000546</v>
      </c>
      <c r="K397" s="25">
        <v>16992</v>
      </c>
      <c r="L397" s="25">
        <v>17025.09</v>
      </c>
      <c r="M397" s="25">
        <v>3.0200000000000005</v>
      </c>
      <c r="N397" s="25">
        <f t="shared" si="146"/>
        <v>17022.07</v>
      </c>
      <c r="O397" s="25">
        <f t="shared" si="152"/>
        <v>-30.069999999999709</v>
      </c>
      <c r="P397" s="27">
        <v>29.273</v>
      </c>
      <c r="Q397" s="25">
        <v>558</v>
      </c>
      <c r="R397" s="2">
        <f t="shared" si="164"/>
        <v>136.7996310813925</v>
      </c>
      <c r="S397" s="2">
        <f t="shared" si="153"/>
        <v>138.16880793624958</v>
      </c>
      <c r="T397" s="2">
        <f t="shared" si="154"/>
        <v>138.08447782765893</v>
      </c>
      <c r="U397" s="2">
        <f t="shared" si="165"/>
        <v>99.591739529819989</v>
      </c>
      <c r="V397" s="2">
        <f t="shared" si="166"/>
        <v>134.45783132530156</v>
      </c>
      <c r="W397" s="27">
        <f t="shared" si="167"/>
        <v>1.00086297311901E-2</v>
      </c>
      <c r="X397" s="1">
        <f t="shared" si="155"/>
        <v>9.2598848424065728E-3</v>
      </c>
      <c r="Y397" s="1" t="e">
        <f>X397+#REF!*_xlfn.STDEV.S($W$2:$W$779)</f>
        <v>#REF!</v>
      </c>
      <c r="Z397" s="1" t="e">
        <f>X397-#REF!*_xlfn.STDEV.S($W$2:$W$779)</f>
        <v>#REF!</v>
      </c>
      <c r="AA397" s="2">
        <f t="shared" si="156"/>
        <v>136.91768548570735</v>
      </c>
      <c r="AB397" s="1">
        <f t="shared" si="157"/>
        <v>-1.7665301576130113E-3</v>
      </c>
      <c r="AC397" s="1">
        <f t="shared" si="149"/>
        <v>-2.1460671133715819E-3</v>
      </c>
      <c r="AD397" s="1">
        <f t="shared" si="147"/>
        <v>3.7953695575857057E-4</v>
      </c>
      <c r="AE397" s="1">
        <f t="shared" si="150"/>
        <v>1.54982524116244E-3</v>
      </c>
      <c r="AF397" s="1" t="e">
        <f>AE397+#REF!*_xlfn.STDEV.S($AD$2:$AD$779)</f>
        <v>#REF!</v>
      </c>
      <c r="AG397" s="1" t="e">
        <f>AE397-#REF!*_xlfn.STDEV.S($AD$2:$AD$779)</f>
        <v>#REF!</v>
      </c>
      <c r="AH397" s="24">
        <f t="shared" si="144"/>
        <v>-30.069999999999709</v>
      </c>
      <c r="AI397" s="24">
        <f t="shared" si="158"/>
        <v>-3.1900000000000546</v>
      </c>
      <c r="AJ397" s="1">
        <f t="shared" si="159"/>
        <v>3.7953695575857057E-4</v>
      </c>
      <c r="AK397" s="1">
        <f t="shared" si="160"/>
        <v>1.54982524116244E-3</v>
      </c>
      <c r="AL397" s="1" t="e">
        <f>$AK$2+#REF!*_xlfn.STDEV.S(ONE_LAST_QUOTE!$AJ$2:$AJ$779)</f>
        <v>#REF!</v>
      </c>
      <c r="AM397" s="1" t="e">
        <f>$AK$2-#REF!*_xlfn.STDEV.S(ONE_LAST_QUOTE!$AJ$2:$AJ$779)</f>
        <v>#REF!</v>
      </c>
      <c r="AN397" s="27">
        <f t="shared" si="161"/>
        <v>9.4263322884010012</v>
      </c>
      <c r="AO397" s="24">
        <f t="shared" si="162"/>
        <v>-26.879999999999654</v>
      </c>
      <c r="AP397" s="27">
        <f t="shared" si="163"/>
        <v>-3.8484704370181109</v>
      </c>
      <c r="AQ397" s="27" t="e">
        <f>$AP$2+#REF!*_xlfn.STDEV.S(ONE_LAST_QUOTE!$AO$2:$AO$779)</f>
        <v>#REF!</v>
      </c>
      <c r="AR397" s="27" t="e">
        <f>$AP$2-#REF!*_xlfn.STDEV.S(ONE_LAST_QUOTE!$AO$2:$AO$779)</f>
        <v>#REF!</v>
      </c>
      <c r="AT397" s="24"/>
    </row>
    <row r="398" spans="1:46" x14ac:dyDescent="0.3">
      <c r="A398" s="5">
        <v>44677</v>
      </c>
      <c r="B398" s="25">
        <v>644.29999999999995</v>
      </c>
      <c r="C398" s="25">
        <v>646.62</v>
      </c>
      <c r="D398" s="25">
        <v>0</v>
      </c>
      <c r="E398" s="25">
        <f t="shared" si="151"/>
        <v>646.62</v>
      </c>
      <c r="F398" s="25">
        <f t="shared" si="148"/>
        <v>-2.32000000000005</v>
      </c>
      <c r="G398" s="25">
        <v>1339</v>
      </c>
      <c r="H398" s="25">
        <v>1452.75</v>
      </c>
      <c r="I398" s="26">
        <v>1458.08</v>
      </c>
      <c r="J398" s="27">
        <f t="shared" si="145"/>
        <v>-5.3299999999999272</v>
      </c>
      <c r="K398" s="25">
        <v>16585</v>
      </c>
      <c r="L398" s="25">
        <v>16644.79</v>
      </c>
      <c r="M398" s="25">
        <v>0.10000000000000053</v>
      </c>
      <c r="N398" s="25">
        <f t="shared" si="146"/>
        <v>16644.690000000002</v>
      </c>
      <c r="O398" s="25">
        <f t="shared" si="152"/>
        <v>-59.690000000002328</v>
      </c>
      <c r="P398" s="27">
        <v>29.376999999999999</v>
      </c>
      <c r="Q398" s="25">
        <v>546</v>
      </c>
      <c r="R398" s="2">
        <f t="shared" si="164"/>
        <v>133.98662670048404</v>
      </c>
      <c r="S398" s="2">
        <f t="shared" si="153"/>
        <v>134.85932671979162</v>
      </c>
      <c r="T398" s="2">
        <f t="shared" si="154"/>
        <v>135.14826621121239</v>
      </c>
      <c r="U398" s="2">
        <f t="shared" si="165"/>
        <v>99.945565270642618</v>
      </c>
      <c r="V398" s="2">
        <f t="shared" si="166"/>
        <v>131.56626506024131</v>
      </c>
      <c r="W398" s="27">
        <f t="shared" si="167"/>
        <v>6.5133367470950887E-3</v>
      </c>
      <c r="X398" s="1">
        <f t="shared" si="155"/>
        <v>9.2598848424065728E-3</v>
      </c>
      <c r="Y398" s="1" t="e">
        <f>X398+#REF!*_xlfn.STDEV.S($W$2:$W$779)</f>
        <v>#REF!</v>
      </c>
      <c r="Z398" s="1" t="e">
        <f>X398-#REF!*_xlfn.STDEV.S($W$2:$W$779)</f>
        <v>#REF!</v>
      </c>
      <c r="AA398" s="2">
        <f t="shared" si="156"/>
        <v>87.270001930758667</v>
      </c>
      <c r="AB398" s="1">
        <f t="shared" si="157"/>
        <v>-3.5861286692634299E-3</v>
      </c>
      <c r="AC398" s="1">
        <f t="shared" si="149"/>
        <v>-3.6554921540655708E-3</v>
      </c>
      <c r="AD398" s="1">
        <f t="shared" si="147"/>
        <v>6.9363484802140944E-5</v>
      </c>
      <c r="AE398" s="1">
        <f t="shared" si="150"/>
        <v>1.54982524116244E-3</v>
      </c>
      <c r="AF398" s="1" t="e">
        <f>AE398+#REF!*_xlfn.STDEV.S($AD$2:$AD$779)</f>
        <v>#REF!</v>
      </c>
      <c r="AG398" s="1" t="e">
        <f>AE398-#REF!*_xlfn.STDEV.S($AD$2:$AD$779)</f>
        <v>#REF!</v>
      </c>
      <c r="AH398" s="24">
        <f t="shared" si="144"/>
        <v>-59.690000000002328</v>
      </c>
      <c r="AI398" s="24">
        <f t="shared" si="158"/>
        <v>-5.3299999999999272</v>
      </c>
      <c r="AJ398" s="1">
        <f t="shared" si="159"/>
        <v>6.9363484802140944E-5</v>
      </c>
      <c r="AK398" s="1">
        <f t="shared" si="160"/>
        <v>1.54982524116244E-3</v>
      </c>
      <c r="AL398" s="1" t="e">
        <f>$AK$2+#REF!*_xlfn.STDEV.S(ONE_LAST_QUOTE!$AJ$2:$AJ$779)</f>
        <v>#REF!</v>
      </c>
      <c r="AM398" s="1" t="e">
        <f>$AK$2-#REF!*_xlfn.STDEV.S(ONE_LAST_QUOTE!$AJ$2:$AJ$779)</f>
        <v>#REF!</v>
      </c>
      <c r="AN398" s="27">
        <f t="shared" si="161"/>
        <v>11.198874296435863</v>
      </c>
      <c r="AO398" s="24">
        <f t="shared" si="162"/>
        <v>-54.360000000002401</v>
      </c>
      <c r="AP398" s="27">
        <f t="shared" si="163"/>
        <v>-3.8484704370181109</v>
      </c>
      <c r="AQ398" s="27" t="e">
        <f>$AP$2+#REF!*_xlfn.STDEV.S(ONE_LAST_QUOTE!$AO$2:$AO$779)</f>
        <v>#REF!</v>
      </c>
      <c r="AR398" s="27" t="e">
        <f>$AP$2-#REF!*_xlfn.STDEV.S(ONE_LAST_QUOTE!$AO$2:$AO$779)</f>
        <v>#REF!</v>
      </c>
      <c r="AT398" s="24"/>
    </row>
    <row r="399" spans="1:46" x14ac:dyDescent="0.3">
      <c r="A399" s="5">
        <v>44678</v>
      </c>
      <c r="B399" s="25">
        <v>631.79999999999995</v>
      </c>
      <c r="C399" s="25">
        <v>630.86</v>
      </c>
      <c r="D399" s="25">
        <v>0</v>
      </c>
      <c r="E399" s="25">
        <f t="shared" si="151"/>
        <v>630.86</v>
      </c>
      <c r="F399" s="25">
        <f t="shared" si="148"/>
        <v>0.93999999999994088</v>
      </c>
      <c r="G399" s="25">
        <v>1316.75</v>
      </c>
      <c r="H399" s="25">
        <v>1430.75</v>
      </c>
      <c r="I399" s="26">
        <v>1430.3</v>
      </c>
      <c r="J399" s="27">
        <f t="shared" si="145"/>
        <v>0.45000000000004547</v>
      </c>
      <c r="K399" s="25">
        <v>16287</v>
      </c>
      <c r="L399" s="25">
        <v>16303.35</v>
      </c>
      <c r="M399" s="25">
        <v>0.10000000000000053</v>
      </c>
      <c r="N399" s="25">
        <f t="shared" si="146"/>
        <v>16303.25</v>
      </c>
      <c r="O399" s="25">
        <f t="shared" si="152"/>
        <v>-16.25</v>
      </c>
      <c r="P399" s="27">
        <v>29.428000000000001</v>
      </c>
      <c r="Q399" s="25">
        <v>526</v>
      </c>
      <c r="R399" s="2">
        <f t="shared" si="164"/>
        <v>131.95757436015663</v>
      </c>
      <c r="S399" s="2">
        <f t="shared" si="153"/>
        <v>132.4361684826799</v>
      </c>
      <c r="T399" s="2">
        <f t="shared" si="154"/>
        <v>132.24293438082316</v>
      </c>
      <c r="U399" s="2">
        <f t="shared" si="165"/>
        <v>100.11907597046911</v>
      </c>
      <c r="V399" s="2">
        <f t="shared" si="166"/>
        <v>126.74698795180757</v>
      </c>
      <c r="W399" s="27">
        <f t="shared" si="167"/>
        <v>3.6268787513251688E-3</v>
      </c>
      <c r="X399" s="1">
        <f t="shared" si="155"/>
        <v>9.2598848424065728E-3</v>
      </c>
      <c r="Y399" s="1" t="e">
        <f>X399+#REF!*_xlfn.STDEV.S($W$2:$W$779)</f>
        <v>#REF!</v>
      </c>
      <c r="Z399" s="1" t="e">
        <f>X399-#REF!*_xlfn.STDEV.S($W$2:$W$779)</f>
        <v>#REF!</v>
      </c>
      <c r="AA399" s="2">
        <f t="shared" si="156"/>
        <v>47.859412252327616</v>
      </c>
      <c r="AB399" s="1">
        <f t="shared" si="157"/>
        <v>-9.9673378007452502E-4</v>
      </c>
      <c r="AC399" s="1">
        <f t="shared" si="149"/>
        <v>3.1461931063416453E-4</v>
      </c>
      <c r="AD399" s="1">
        <f t="shared" si="147"/>
        <v>-1.3113530907086896E-3</v>
      </c>
      <c r="AE399" s="1">
        <f t="shared" si="150"/>
        <v>1.54982524116244E-3</v>
      </c>
      <c r="AF399" s="1" t="e">
        <f>AE399+#REF!*_xlfn.STDEV.S($AD$2:$AD$779)</f>
        <v>#REF!</v>
      </c>
      <c r="AG399" s="1" t="e">
        <f>AE399-#REF!*_xlfn.STDEV.S($AD$2:$AD$779)</f>
        <v>#REF!</v>
      </c>
      <c r="AH399" s="24">
        <f t="shared" si="144"/>
        <v>-16.25</v>
      </c>
      <c r="AI399" s="24">
        <f t="shared" si="158"/>
        <v>0.45000000000004547</v>
      </c>
      <c r="AJ399" s="1">
        <f t="shared" si="159"/>
        <v>-1.3113530907086896E-3</v>
      </c>
      <c r="AK399" s="1">
        <f t="shared" si="160"/>
        <v>1.54982524116244E-3</v>
      </c>
      <c r="AL399" s="1" t="e">
        <f>$AK$2+#REF!*_xlfn.STDEV.S(ONE_LAST_QUOTE!$AJ$2:$AJ$779)</f>
        <v>#REF!</v>
      </c>
      <c r="AM399" s="1" t="e">
        <f>$AK$2-#REF!*_xlfn.STDEV.S(ONE_LAST_QUOTE!$AJ$2:$AJ$779)</f>
        <v>#REF!</v>
      </c>
      <c r="AN399" s="27">
        <f t="shared" si="161"/>
        <v>-36.111111111107462</v>
      </c>
      <c r="AO399" s="24">
        <f t="shared" si="162"/>
        <v>-16.700000000000045</v>
      </c>
      <c r="AP399" s="27">
        <f t="shared" si="163"/>
        <v>-3.8484704370181109</v>
      </c>
      <c r="AQ399" s="27" t="e">
        <f>$AP$2+#REF!*_xlfn.STDEV.S(ONE_LAST_QUOTE!$AO$2:$AO$779)</f>
        <v>#REF!</v>
      </c>
      <c r="AR399" s="27" t="e">
        <f>$AP$2-#REF!*_xlfn.STDEV.S(ONE_LAST_QUOTE!$AO$2:$AO$779)</f>
        <v>#REF!</v>
      </c>
      <c r="AT399" s="24"/>
    </row>
    <row r="400" spans="1:46" x14ac:dyDescent="0.3">
      <c r="A400" s="5">
        <v>44680</v>
      </c>
      <c r="B400" s="25">
        <v>642.79999999999995</v>
      </c>
      <c r="C400" s="25">
        <v>644.15</v>
      </c>
      <c r="D400" s="25">
        <v>0</v>
      </c>
      <c r="E400" s="25">
        <f t="shared" si="151"/>
        <v>644.15</v>
      </c>
      <c r="F400" s="25">
        <f t="shared" si="148"/>
        <v>-1.3500000000000227</v>
      </c>
      <c r="G400" s="25">
        <v>1347.75</v>
      </c>
      <c r="H400" s="25">
        <v>1457.25</v>
      </c>
      <c r="I400" s="26">
        <v>1458.47</v>
      </c>
      <c r="J400" s="27">
        <f t="shared" si="145"/>
        <v>-1.2200000000000273</v>
      </c>
      <c r="K400" s="25">
        <v>16581</v>
      </c>
      <c r="L400" s="25">
        <v>16592.18</v>
      </c>
      <c r="M400" s="25">
        <v>0</v>
      </c>
      <c r="N400" s="25">
        <f t="shared" si="146"/>
        <v>16592.18</v>
      </c>
      <c r="O400" s="25">
        <f t="shared" si="152"/>
        <v>-11.180000000000291</v>
      </c>
      <c r="P400" s="27">
        <v>29.437999999999999</v>
      </c>
      <c r="Q400" s="25">
        <v>538</v>
      </c>
      <c r="R400" s="2">
        <f t="shared" si="164"/>
        <v>134.40166013373283</v>
      </c>
      <c r="S400" s="2">
        <f t="shared" si="153"/>
        <v>134.82680110587066</v>
      </c>
      <c r="T400" s="2">
        <f t="shared" si="154"/>
        <v>134.74195805740209</v>
      </c>
      <c r="U400" s="2">
        <f t="shared" si="165"/>
        <v>100.15309767631743</v>
      </c>
      <c r="V400" s="2">
        <f t="shared" si="166"/>
        <v>129.63855421686782</v>
      </c>
      <c r="W400" s="27">
        <f t="shared" si="167"/>
        <v>3.1632122082034808E-3</v>
      </c>
      <c r="X400" s="1">
        <f t="shared" si="155"/>
        <v>9.2598848424065728E-3</v>
      </c>
      <c r="Y400" s="1" t="e">
        <f>X400+#REF!*_xlfn.STDEV.S($W$2:$W$779)</f>
        <v>#REF!</v>
      </c>
      <c r="Z400" s="1" t="e">
        <f>X400-#REF!*_xlfn.STDEV.S($W$2:$W$779)</f>
        <v>#REF!</v>
      </c>
      <c r="AA400" s="2">
        <f t="shared" si="156"/>
        <v>42.51409721378252</v>
      </c>
      <c r="AB400" s="1">
        <f t="shared" si="157"/>
        <v>-6.7381139789950996E-4</v>
      </c>
      <c r="AC400" s="1">
        <f t="shared" si="149"/>
        <v>-8.3649303722395884E-4</v>
      </c>
      <c r="AD400" s="1">
        <f t="shared" si="147"/>
        <v>1.6268163932444887E-4</v>
      </c>
      <c r="AE400" s="1">
        <f t="shared" si="150"/>
        <v>1.54982524116244E-3</v>
      </c>
      <c r="AF400" s="1" t="e">
        <f>AE400+#REF!*_xlfn.STDEV.S($AD$2:$AD$779)</f>
        <v>#REF!</v>
      </c>
      <c r="AG400" s="1" t="e">
        <f>AE400-#REF!*_xlfn.STDEV.S($AD$2:$AD$779)</f>
        <v>#REF!</v>
      </c>
      <c r="AH400" s="24">
        <f t="shared" si="144"/>
        <v>-11.180000000000291</v>
      </c>
      <c r="AI400" s="24">
        <f t="shared" si="158"/>
        <v>-1.2200000000000273</v>
      </c>
      <c r="AJ400" s="1">
        <f t="shared" si="159"/>
        <v>1.6268163932444887E-4</v>
      </c>
      <c r="AK400" s="1">
        <f t="shared" si="160"/>
        <v>1.54982524116244E-3</v>
      </c>
      <c r="AL400" s="1" t="e">
        <f>$AK$2+#REF!*_xlfn.STDEV.S(ONE_LAST_QUOTE!$AJ$2:$AJ$779)</f>
        <v>#REF!</v>
      </c>
      <c r="AM400" s="1" t="e">
        <f>$AK$2-#REF!*_xlfn.STDEV.S(ONE_LAST_QUOTE!$AJ$2:$AJ$779)</f>
        <v>#REF!</v>
      </c>
      <c r="AN400" s="27">
        <f t="shared" si="161"/>
        <v>9.1639344262295417</v>
      </c>
      <c r="AO400" s="24">
        <f t="shared" si="162"/>
        <v>-9.9600000000002638</v>
      </c>
      <c r="AP400" s="27">
        <f t="shared" si="163"/>
        <v>-3.8484704370181109</v>
      </c>
      <c r="AQ400" s="27" t="e">
        <f>$AP$2+#REF!*_xlfn.STDEV.S(ONE_LAST_QUOTE!$AO$2:$AO$779)</f>
        <v>#REF!</v>
      </c>
      <c r="AR400" s="27" t="e">
        <f>$AP$2-#REF!*_xlfn.STDEV.S(ONE_LAST_QUOTE!$AO$2:$AO$779)</f>
        <v>#REF!</v>
      </c>
      <c r="AT400" s="24"/>
    </row>
    <row r="401" spans="1:46" x14ac:dyDescent="0.3">
      <c r="A401" s="5">
        <v>44684</v>
      </c>
      <c r="B401" s="25">
        <v>638</v>
      </c>
      <c r="C401" s="25">
        <v>639.21</v>
      </c>
      <c r="D401" s="25">
        <v>0</v>
      </c>
      <c r="E401" s="25">
        <f t="shared" si="151"/>
        <v>639.21</v>
      </c>
      <c r="F401" s="25">
        <f t="shared" si="148"/>
        <v>-1.2100000000000364</v>
      </c>
      <c r="G401" s="25">
        <v>1336.75</v>
      </c>
      <c r="H401" s="25">
        <v>1446.25</v>
      </c>
      <c r="I401" s="26">
        <v>1450.74</v>
      </c>
      <c r="J401" s="27">
        <f t="shared" si="145"/>
        <v>-4.4900000000000091</v>
      </c>
      <c r="K401" s="25">
        <v>16472</v>
      </c>
      <c r="L401" s="25">
        <v>16498.900000000001</v>
      </c>
      <c r="M401" s="25">
        <v>0</v>
      </c>
      <c r="N401" s="25">
        <f t="shared" si="146"/>
        <v>16498.900000000001</v>
      </c>
      <c r="O401" s="25">
        <f t="shared" si="152"/>
        <v>-26.900000000001455</v>
      </c>
      <c r="P401" s="27">
        <v>29.484000000000002</v>
      </c>
      <c r="Q401" s="25">
        <v>531</v>
      </c>
      <c r="R401" s="2">
        <f t="shared" si="164"/>
        <v>133.38713396356911</v>
      </c>
      <c r="S401" s="2">
        <f t="shared" si="153"/>
        <v>133.94047812652443</v>
      </c>
      <c r="T401" s="2">
        <f t="shared" si="154"/>
        <v>133.82000483127797</v>
      </c>
      <c r="U401" s="2">
        <f t="shared" si="165"/>
        <v>100.30959752321976</v>
      </c>
      <c r="V401" s="2">
        <f t="shared" si="166"/>
        <v>127.95180722891601</v>
      </c>
      <c r="W401" s="27">
        <f t="shared" si="167"/>
        <v>4.1484073202024963E-3</v>
      </c>
      <c r="X401" s="1">
        <f t="shared" si="155"/>
        <v>9.2598848424065728E-3</v>
      </c>
      <c r="Y401" s="1" t="e">
        <f>X401+#REF!*_xlfn.STDEV.S($W$2:$W$779)</f>
        <v>#REF!</v>
      </c>
      <c r="Z401" s="1" t="e">
        <f>X401-#REF!*_xlfn.STDEV.S($W$2:$W$779)</f>
        <v>#REF!</v>
      </c>
      <c r="AA401" s="2">
        <f t="shared" si="156"/>
        <v>55.334416295531241</v>
      </c>
      <c r="AB401" s="1">
        <f t="shared" si="157"/>
        <v>-1.6304117244180796E-3</v>
      </c>
      <c r="AC401" s="1">
        <f t="shared" si="149"/>
        <v>-3.0949722210733893E-3</v>
      </c>
      <c r="AD401" s="1">
        <f t="shared" si="147"/>
        <v>1.4645604966553097E-3</v>
      </c>
      <c r="AE401" s="1">
        <f t="shared" si="150"/>
        <v>1.54982524116244E-3</v>
      </c>
      <c r="AF401" s="1" t="e">
        <f>AE401+#REF!*_xlfn.STDEV.S($AD$2:$AD$779)</f>
        <v>#REF!</v>
      </c>
      <c r="AG401" s="1" t="e">
        <f>AE401-#REF!*_xlfn.STDEV.S($AD$2:$AD$779)</f>
        <v>#REF!</v>
      </c>
      <c r="AH401" s="24">
        <f t="shared" si="144"/>
        <v>-26.900000000001455</v>
      </c>
      <c r="AI401" s="24">
        <f t="shared" si="158"/>
        <v>-4.4900000000000091</v>
      </c>
      <c r="AJ401" s="1">
        <f t="shared" si="159"/>
        <v>1.4645604966553097E-3</v>
      </c>
      <c r="AK401" s="1">
        <f t="shared" si="160"/>
        <v>1.54982524116244E-3</v>
      </c>
      <c r="AL401" s="1" t="e">
        <f>$AK$2+#REF!*_xlfn.STDEV.S(ONE_LAST_QUOTE!$AJ$2:$AJ$779)</f>
        <v>#REF!</v>
      </c>
      <c r="AM401" s="1" t="e">
        <f>$AK$2-#REF!*_xlfn.STDEV.S(ONE_LAST_QUOTE!$AJ$2:$AJ$779)</f>
        <v>#REF!</v>
      </c>
      <c r="AN401" s="27">
        <f t="shared" si="161"/>
        <v>5.9910913140314923</v>
      </c>
      <c r="AO401" s="24">
        <f t="shared" si="162"/>
        <v>-22.410000000001446</v>
      </c>
      <c r="AP401" s="27">
        <f t="shared" si="163"/>
        <v>-3.8484704370181109</v>
      </c>
      <c r="AQ401" s="27" t="e">
        <f>$AP$2+#REF!*_xlfn.STDEV.S(ONE_LAST_QUOTE!$AO$2:$AO$779)</f>
        <v>#REF!</v>
      </c>
      <c r="AR401" s="27" t="e">
        <f>$AP$2-#REF!*_xlfn.STDEV.S(ONE_LAST_QUOTE!$AO$2:$AO$779)</f>
        <v>#REF!</v>
      </c>
      <c r="AT401" s="24"/>
    </row>
    <row r="402" spans="1:46" x14ac:dyDescent="0.3">
      <c r="A402" s="5">
        <v>44685</v>
      </c>
      <c r="B402" s="25">
        <v>639.1</v>
      </c>
      <c r="C402" s="25">
        <v>642.14</v>
      </c>
      <c r="D402" s="25">
        <v>0.01</v>
      </c>
      <c r="E402" s="25">
        <f t="shared" si="151"/>
        <v>642.13</v>
      </c>
      <c r="F402" s="25">
        <f t="shared" si="148"/>
        <v>-3.0299999999999727</v>
      </c>
      <c r="G402" s="25">
        <v>1340.75</v>
      </c>
      <c r="H402" s="25">
        <v>1450.25</v>
      </c>
      <c r="I402" s="26">
        <v>1456.41</v>
      </c>
      <c r="J402" s="27">
        <f t="shared" si="145"/>
        <v>-6.1600000000000819</v>
      </c>
      <c r="K402" s="25">
        <v>16519</v>
      </c>
      <c r="L402" s="25">
        <v>16565.830000000002</v>
      </c>
      <c r="M402" s="25">
        <v>0</v>
      </c>
      <c r="N402" s="25">
        <f t="shared" si="146"/>
        <v>16565.830000000002</v>
      </c>
      <c r="O402" s="25">
        <f t="shared" si="152"/>
        <v>-46.830000000001746</v>
      </c>
      <c r="P402" s="27">
        <v>29.338000000000001</v>
      </c>
      <c r="Q402" s="25">
        <v>534</v>
      </c>
      <c r="R402" s="2">
        <f t="shared" si="164"/>
        <v>133.75605257090137</v>
      </c>
      <c r="S402" s="2">
        <f t="shared" si="153"/>
        <v>134.32265409009574</v>
      </c>
      <c r="T402" s="2">
        <f t="shared" si="154"/>
        <v>134.17140998536325</v>
      </c>
      <c r="U402" s="2">
        <f t="shared" si="165"/>
        <v>99.812880617834125</v>
      </c>
      <c r="V402" s="2">
        <f t="shared" si="166"/>
        <v>128.67469879518109</v>
      </c>
      <c r="W402" s="27">
        <f t="shared" si="167"/>
        <v>4.2360813458817148E-3</v>
      </c>
      <c r="X402" s="1">
        <f t="shared" si="155"/>
        <v>9.2598848424065728E-3</v>
      </c>
      <c r="Y402" s="1" t="e">
        <f>X402+#REF!*_xlfn.STDEV.S($W$2:$W$779)</f>
        <v>#REF!</v>
      </c>
      <c r="Z402" s="1" t="e">
        <f>X402-#REF!*_xlfn.STDEV.S($W$2:$W$779)</f>
        <v>#REF!</v>
      </c>
      <c r="AA402" s="2">
        <f t="shared" si="156"/>
        <v>56.66015191943643</v>
      </c>
      <c r="AB402" s="1">
        <f t="shared" si="157"/>
        <v>-2.8269033305304801E-3</v>
      </c>
      <c r="AC402" s="1">
        <f t="shared" si="149"/>
        <v>-4.2295782094328395E-3</v>
      </c>
      <c r="AD402" s="1">
        <f t="shared" si="147"/>
        <v>1.4026748789023593E-3</v>
      </c>
      <c r="AE402" s="1">
        <f t="shared" si="150"/>
        <v>1.54982524116244E-3</v>
      </c>
      <c r="AF402" s="1" t="e">
        <f>AE402+#REF!*_xlfn.STDEV.S($AD$2:$AD$779)</f>
        <v>#REF!</v>
      </c>
      <c r="AG402" s="1" t="e">
        <f>AE402-#REF!*_xlfn.STDEV.S($AD$2:$AD$779)</f>
        <v>#REF!</v>
      </c>
      <c r="AH402" s="24">
        <f t="shared" si="144"/>
        <v>-46.830000000001746</v>
      </c>
      <c r="AI402" s="24">
        <f t="shared" si="158"/>
        <v>-6.1600000000000819</v>
      </c>
      <c r="AJ402" s="1">
        <f t="shared" si="159"/>
        <v>1.4026748789023593E-3</v>
      </c>
      <c r="AK402" s="1">
        <f t="shared" si="160"/>
        <v>1.54982524116244E-3</v>
      </c>
      <c r="AL402" s="1" t="e">
        <f>$AK$2+#REF!*_xlfn.STDEV.S(ONE_LAST_QUOTE!$AJ$2:$AJ$779)</f>
        <v>#REF!</v>
      </c>
      <c r="AM402" s="1" t="e">
        <f>$AK$2-#REF!*_xlfn.STDEV.S(ONE_LAST_QUOTE!$AJ$2:$AJ$779)</f>
        <v>#REF!</v>
      </c>
      <c r="AN402" s="27">
        <f t="shared" si="161"/>
        <v>7.6022727272729096</v>
      </c>
      <c r="AO402" s="24">
        <f t="shared" si="162"/>
        <v>-40.670000000001664</v>
      </c>
      <c r="AP402" s="27">
        <f t="shared" si="163"/>
        <v>-3.8484704370181109</v>
      </c>
      <c r="AQ402" s="27" t="e">
        <f>$AP$2+#REF!*_xlfn.STDEV.S(ONE_LAST_QUOTE!$AO$2:$AO$779)</f>
        <v>#REF!</v>
      </c>
      <c r="AR402" s="27" t="e">
        <f>$AP$2-#REF!*_xlfn.STDEV.S(ONE_LAST_QUOTE!$AO$2:$AO$779)</f>
        <v>#REF!</v>
      </c>
      <c r="AT402" s="24"/>
    </row>
    <row r="403" spans="1:46" x14ac:dyDescent="0.3">
      <c r="A403" s="5">
        <v>44686</v>
      </c>
      <c r="B403" s="25">
        <v>646.79999999999995</v>
      </c>
      <c r="C403" s="25">
        <v>647.42999999999995</v>
      </c>
      <c r="D403" s="25">
        <v>0.01</v>
      </c>
      <c r="E403" s="25">
        <f t="shared" si="151"/>
        <v>647.41999999999996</v>
      </c>
      <c r="F403" s="25">
        <f t="shared" si="148"/>
        <v>-0.62000000000000455</v>
      </c>
      <c r="G403" s="25">
        <v>1352.75</v>
      </c>
      <c r="H403" s="25">
        <v>1462</v>
      </c>
      <c r="I403" s="26">
        <v>1464.57</v>
      </c>
      <c r="J403" s="27">
        <f t="shared" si="145"/>
        <v>-2.5699999999999363</v>
      </c>
      <c r="K403" s="25">
        <v>16685</v>
      </c>
      <c r="L403" s="25">
        <v>16696.12</v>
      </c>
      <c r="M403" s="25">
        <v>0</v>
      </c>
      <c r="N403" s="25">
        <f t="shared" si="146"/>
        <v>16696.12</v>
      </c>
      <c r="O403" s="25">
        <f t="shared" si="152"/>
        <v>-11.119999999998981</v>
      </c>
      <c r="P403" s="27">
        <v>29.657</v>
      </c>
      <c r="Q403" s="25">
        <v>542</v>
      </c>
      <c r="R403" s="2">
        <f t="shared" si="164"/>
        <v>134.83975097993988</v>
      </c>
      <c r="S403" s="2">
        <f t="shared" si="153"/>
        <v>135.67246706781569</v>
      </c>
      <c r="T403" s="2">
        <f t="shared" si="154"/>
        <v>135.94099932009689</v>
      </c>
      <c r="U403" s="2">
        <f t="shared" si="165"/>
        <v>100.8981730343959</v>
      </c>
      <c r="V403" s="2">
        <f t="shared" si="166"/>
        <v>130.6024096385546</v>
      </c>
      <c r="W403" s="27">
        <f t="shared" si="167"/>
        <v>6.1755979362472235E-3</v>
      </c>
      <c r="X403" s="1">
        <f t="shared" si="155"/>
        <v>9.2598848424065728E-3</v>
      </c>
      <c r="Y403" s="1" t="e">
        <f>X403+#REF!*_xlfn.STDEV.S($W$2:$W$779)</f>
        <v>#REF!</v>
      </c>
      <c r="Z403" s="1" t="e">
        <f>X403-#REF!*_xlfn.STDEV.S($W$2:$W$779)</f>
        <v>#REF!</v>
      </c>
      <c r="AA403" s="2">
        <f t="shared" si="156"/>
        <v>83.271608787580931</v>
      </c>
      <c r="AB403" s="1">
        <f t="shared" si="157"/>
        <v>-6.6602300414701028E-4</v>
      </c>
      <c r="AC403" s="1">
        <f t="shared" si="149"/>
        <v>-1.7547812668564401E-3</v>
      </c>
      <c r="AD403" s="1">
        <f t="shared" si="147"/>
        <v>1.0887582627094297E-3</v>
      </c>
      <c r="AE403" s="1">
        <f t="shared" si="150"/>
        <v>1.54982524116244E-3</v>
      </c>
      <c r="AF403" s="1" t="e">
        <f>AE403+#REF!*_xlfn.STDEV.S($AD$2:$AD$779)</f>
        <v>#REF!</v>
      </c>
      <c r="AG403" s="1" t="e">
        <f>AE403-#REF!*_xlfn.STDEV.S($AD$2:$AD$779)</f>
        <v>#REF!</v>
      </c>
      <c r="AH403" s="24">
        <f t="shared" si="144"/>
        <v>-11.119999999998981</v>
      </c>
      <c r="AI403" s="24">
        <f t="shared" si="158"/>
        <v>-2.5699999999999363</v>
      </c>
      <c r="AJ403" s="1">
        <f t="shared" si="159"/>
        <v>1.0887582627094297E-3</v>
      </c>
      <c r="AK403" s="1">
        <f t="shared" si="160"/>
        <v>1.54982524116244E-3</v>
      </c>
      <c r="AL403" s="1" t="e">
        <f>$AK$2+#REF!*_xlfn.STDEV.S(ONE_LAST_QUOTE!$AJ$2:$AJ$779)</f>
        <v>#REF!</v>
      </c>
      <c r="AM403" s="1" t="e">
        <f>$AK$2-#REF!*_xlfn.STDEV.S(ONE_LAST_QUOTE!$AJ$2:$AJ$779)</f>
        <v>#REF!</v>
      </c>
      <c r="AN403" s="27">
        <f t="shared" si="161"/>
        <v>4.3268482490269484</v>
      </c>
      <c r="AO403" s="24">
        <f t="shared" si="162"/>
        <v>-8.549999999999045</v>
      </c>
      <c r="AP403" s="27">
        <f t="shared" si="163"/>
        <v>-3.8484704370181109</v>
      </c>
      <c r="AQ403" s="27" t="e">
        <f>$AP$2+#REF!*_xlfn.STDEV.S(ONE_LAST_QUOTE!$AO$2:$AO$779)</f>
        <v>#REF!</v>
      </c>
      <c r="AR403" s="27" t="e">
        <f>$AP$2-#REF!*_xlfn.STDEV.S(ONE_LAST_QUOTE!$AO$2:$AO$779)</f>
        <v>#REF!</v>
      </c>
      <c r="AT403" s="24"/>
    </row>
    <row r="404" spans="1:46" x14ac:dyDescent="0.3">
      <c r="A404" s="5">
        <v>44687</v>
      </c>
      <c r="B404" s="25">
        <v>633.20000000000005</v>
      </c>
      <c r="C404" s="25">
        <v>635.14</v>
      </c>
      <c r="D404" s="25">
        <v>0.01</v>
      </c>
      <c r="E404" s="25">
        <f t="shared" si="151"/>
        <v>635.13</v>
      </c>
      <c r="F404" s="25">
        <f t="shared" si="148"/>
        <v>-1.92999999999995</v>
      </c>
      <c r="G404" s="25">
        <v>1325.5</v>
      </c>
      <c r="H404" s="25">
        <v>1434.5</v>
      </c>
      <c r="I404" s="26">
        <v>1440.82</v>
      </c>
      <c r="J404" s="27">
        <f t="shared" si="145"/>
        <v>-6.3199999999999363</v>
      </c>
      <c r="K404" s="25">
        <v>16356</v>
      </c>
      <c r="L404" s="25">
        <v>16408.2</v>
      </c>
      <c r="M404" s="25">
        <v>0</v>
      </c>
      <c r="N404" s="25">
        <f t="shared" si="146"/>
        <v>16408.2</v>
      </c>
      <c r="O404" s="25">
        <f t="shared" si="152"/>
        <v>-52.200000000000728</v>
      </c>
      <c r="P404" s="27">
        <v>29.664999999999999</v>
      </c>
      <c r="Q404" s="25">
        <v>528</v>
      </c>
      <c r="R404" s="2">
        <f t="shared" si="164"/>
        <v>132.30343555453061</v>
      </c>
      <c r="S404" s="2">
        <f t="shared" si="153"/>
        <v>132.99723532281652</v>
      </c>
      <c r="T404" s="2">
        <f t="shared" si="154"/>
        <v>132.8197373953941</v>
      </c>
      <c r="U404" s="2">
        <f t="shared" si="165"/>
        <v>100.92539039907456</v>
      </c>
      <c r="V404" s="2">
        <f t="shared" si="166"/>
        <v>127.22891566265098</v>
      </c>
      <c r="W404" s="27">
        <f t="shared" si="167"/>
        <v>5.2440041740258181E-3</v>
      </c>
      <c r="X404" s="1">
        <f t="shared" si="155"/>
        <v>9.2598848424065728E-3</v>
      </c>
      <c r="Y404" s="1" t="e">
        <f>X404+#REF!*_xlfn.STDEV.S($W$2:$W$779)</f>
        <v>#REF!</v>
      </c>
      <c r="Z404" s="1" t="e">
        <f>X404-#REF!*_xlfn.STDEV.S($W$2:$W$779)</f>
        <v>#REF!</v>
      </c>
      <c r="AA404" s="2">
        <f t="shared" si="156"/>
        <v>69.379976828591339</v>
      </c>
      <c r="AB404" s="1">
        <f t="shared" si="157"/>
        <v>-3.1813361611877432E-3</v>
      </c>
      <c r="AC404" s="1">
        <f t="shared" si="149"/>
        <v>-4.3863910828555522E-3</v>
      </c>
      <c r="AD404" s="1">
        <f t="shared" si="147"/>
        <v>1.205054921667809E-3</v>
      </c>
      <c r="AE404" s="1">
        <f t="shared" si="150"/>
        <v>1.54982524116244E-3</v>
      </c>
      <c r="AF404" s="1" t="e">
        <f>AE404+#REF!*_xlfn.STDEV.S($AD$2:$AD$779)</f>
        <v>#REF!</v>
      </c>
      <c r="AG404" s="1" t="e">
        <f>AE404-#REF!*_xlfn.STDEV.S($AD$2:$AD$779)</f>
        <v>#REF!</v>
      </c>
      <c r="AH404" s="24">
        <f t="shared" si="144"/>
        <v>-52.200000000000728</v>
      </c>
      <c r="AI404" s="24">
        <f t="shared" si="158"/>
        <v>-6.3199999999999363</v>
      </c>
      <c r="AJ404" s="1">
        <f t="shared" si="159"/>
        <v>1.205054921667809E-3</v>
      </c>
      <c r="AK404" s="1">
        <f t="shared" si="160"/>
        <v>1.54982524116244E-3</v>
      </c>
      <c r="AL404" s="1" t="e">
        <f>$AK$2+#REF!*_xlfn.STDEV.S(ONE_LAST_QUOTE!$AJ$2:$AJ$779)</f>
        <v>#REF!</v>
      </c>
      <c r="AM404" s="1" t="e">
        <f>$AK$2-#REF!*_xlfn.STDEV.S(ONE_LAST_QUOTE!$AJ$2:$AJ$779)</f>
        <v>#REF!</v>
      </c>
      <c r="AN404" s="27">
        <f t="shared" si="161"/>
        <v>8.2594936708862736</v>
      </c>
      <c r="AO404" s="24">
        <f t="shared" si="162"/>
        <v>-45.880000000000791</v>
      </c>
      <c r="AP404" s="27">
        <f t="shared" si="163"/>
        <v>-3.8484704370181109</v>
      </c>
      <c r="AQ404" s="27" t="e">
        <f>$AP$2+#REF!*_xlfn.STDEV.S(ONE_LAST_QUOTE!$AO$2:$AO$779)</f>
        <v>#REF!</v>
      </c>
      <c r="AR404" s="27" t="e">
        <f>$AP$2-#REF!*_xlfn.STDEV.S(ONE_LAST_QUOTE!$AO$2:$AO$779)</f>
        <v>#REF!</v>
      </c>
      <c r="AT404" s="24"/>
    </row>
    <row r="405" spans="1:46" x14ac:dyDescent="0.3">
      <c r="A405" s="5">
        <v>44690</v>
      </c>
      <c r="B405" s="25">
        <v>622.20000000000005</v>
      </c>
      <c r="C405" s="25">
        <v>622.86</v>
      </c>
      <c r="D405" s="25">
        <v>0.01</v>
      </c>
      <c r="E405" s="25">
        <f t="shared" si="151"/>
        <v>622.85</v>
      </c>
      <c r="F405" s="25">
        <f t="shared" si="148"/>
        <v>-0.64999999999997726</v>
      </c>
      <c r="G405" s="25">
        <v>1298.75</v>
      </c>
      <c r="H405" s="25">
        <v>1408.5</v>
      </c>
      <c r="I405" s="26">
        <v>1409.35</v>
      </c>
      <c r="J405" s="27">
        <f t="shared" si="145"/>
        <v>-0.84999999999990905</v>
      </c>
      <c r="K405" s="25">
        <v>16027</v>
      </c>
      <c r="L405" s="25">
        <v>16048.92</v>
      </c>
      <c r="M405" s="25">
        <v>0</v>
      </c>
      <c r="N405" s="25">
        <f t="shared" si="146"/>
        <v>16048.92</v>
      </c>
      <c r="O405" s="25">
        <f t="shared" si="152"/>
        <v>-21.920000000000073</v>
      </c>
      <c r="P405" s="27">
        <v>29.745000000000001</v>
      </c>
      <c r="Q405" s="25">
        <v>520</v>
      </c>
      <c r="R405" s="2">
        <f t="shared" si="164"/>
        <v>129.90546460687094</v>
      </c>
      <c r="S405" s="2">
        <f t="shared" si="153"/>
        <v>130.32200357781736</v>
      </c>
      <c r="T405" s="2">
        <f t="shared" si="154"/>
        <v>130.6867969328118</v>
      </c>
      <c r="U405" s="2">
        <f t="shared" si="165"/>
        <v>101.1975640458612</v>
      </c>
      <c r="V405" s="2">
        <f t="shared" si="166"/>
        <v>125.30120481927747</v>
      </c>
      <c r="W405" s="27">
        <f t="shared" si="167"/>
        <v>3.2064776659470606E-3</v>
      </c>
      <c r="X405" s="1">
        <f t="shared" si="155"/>
        <v>9.2598848424065728E-3</v>
      </c>
      <c r="Y405" s="1" t="e">
        <f>X405+#REF!*_xlfn.STDEV.S($W$2:$W$779)</f>
        <v>#REF!</v>
      </c>
      <c r="Z405" s="1" t="e">
        <f>X405-#REF!*_xlfn.STDEV.S($W$2:$W$779)</f>
        <v>#REF!</v>
      </c>
      <c r="AA405" s="2">
        <f t="shared" si="156"/>
        <v>41.653897094641934</v>
      </c>
      <c r="AB405" s="1">
        <f t="shared" si="157"/>
        <v>-1.3658239931409761E-3</v>
      </c>
      <c r="AC405" s="1">
        <f t="shared" si="149"/>
        <v>-6.0311491112917945E-4</v>
      </c>
      <c r="AD405" s="1">
        <f t="shared" si="147"/>
        <v>-7.6270908201179664E-4</v>
      </c>
      <c r="AE405" s="1">
        <f t="shared" si="150"/>
        <v>1.54982524116244E-3</v>
      </c>
      <c r="AF405" s="1" t="e">
        <f>AE405+#REF!*_xlfn.STDEV.S($AD$2:$AD$779)</f>
        <v>#REF!</v>
      </c>
      <c r="AG405" s="1" t="e">
        <f>AE405-#REF!*_xlfn.STDEV.S($AD$2:$AD$779)</f>
        <v>#REF!</v>
      </c>
      <c r="AH405" s="24">
        <f t="shared" si="144"/>
        <v>-21.920000000000073</v>
      </c>
      <c r="AI405" s="24">
        <f t="shared" si="158"/>
        <v>-0.84999999999990905</v>
      </c>
      <c r="AJ405" s="1">
        <f t="shared" si="159"/>
        <v>-7.6270908201179664E-4</v>
      </c>
      <c r="AK405" s="1">
        <f t="shared" si="160"/>
        <v>1.54982524116244E-3</v>
      </c>
      <c r="AL405" s="1" t="e">
        <f>$AK$2+#REF!*_xlfn.STDEV.S(ONE_LAST_QUOTE!$AJ$2:$AJ$779)</f>
        <v>#REF!</v>
      </c>
      <c r="AM405" s="1" t="e">
        <f>$AK$2-#REF!*_xlfn.STDEV.S(ONE_LAST_QUOTE!$AJ$2:$AJ$779)</f>
        <v>#REF!</v>
      </c>
      <c r="AN405" s="27">
        <f t="shared" si="161"/>
        <v>25.788235294120494</v>
      </c>
      <c r="AO405" s="24">
        <f t="shared" si="162"/>
        <v>-21.070000000000164</v>
      </c>
      <c r="AP405" s="27">
        <f t="shared" si="163"/>
        <v>-3.8484704370181109</v>
      </c>
      <c r="AQ405" s="27" t="e">
        <f>$AP$2+#REF!*_xlfn.STDEV.S(ONE_LAST_QUOTE!$AO$2:$AO$779)</f>
        <v>#REF!</v>
      </c>
      <c r="AR405" s="27" t="e">
        <f>$AP$2-#REF!*_xlfn.STDEV.S(ONE_LAST_QUOTE!$AO$2:$AO$779)</f>
        <v>#REF!</v>
      </c>
      <c r="AT405" s="24"/>
    </row>
    <row r="406" spans="1:46" x14ac:dyDescent="0.3">
      <c r="A406" s="5">
        <v>44691</v>
      </c>
      <c r="B406" s="25">
        <v>622</v>
      </c>
      <c r="C406" s="25">
        <v>622.47</v>
      </c>
      <c r="D406" s="25">
        <v>0.01</v>
      </c>
      <c r="E406" s="25">
        <f t="shared" si="151"/>
        <v>622.46</v>
      </c>
      <c r="F406" s="25">
        <f t="shared" si="148"/>
        <v>-0.46000000000003638</v>
      </c>
      <c r="G406" s="25">
        <v>1297.5</v>
      </c>
      <c r="H406" s="25">
        <v>1407</v>
      </c>
      <c r="I406" s="26">
        <v>1410.45</v>
      </c>
      <c r="J406" s="27">
        <f t="shared" si="145"/>
        <v>-3.4500000000000455</v>
      </c>
      <c r="K406" s="25">
        <v>16038</v>
      </c>
      <c r="L406" s="25">
        <v>16061.7</v>
      </c>
      <c r="M406" s="25">
        <v>0</v>
      </c>
      <c r="N406" s="25">
        <f t="shared" si="146"/>
        <v>16061.7</v>
      </c>
      <c r="O406" s="25">
        <f t="shared" si="152"/>
        <v>-23.700000000000728</v>
      </c>
      <c r="P406" s="27">
        <v>29.707000000000001</v>
      </c>
      <c r="Q406" s="25">
        <v>518</v>
      </c>
      <c r="R406" s="2">
        <f t="shared" si="164"/>
        <v>129.76712012912134</v>
      </c>
      <c r="S406" s="2">
        <f t="shared" si="153"/>
        <v>130.41144901609999</v>
      </c>
      <c r="T406" s="2">
        <f t="shared" si="154"/>
        <v>130.28011286628478</v>
      </c>
      <c r="U406" s="2">
        <f t="shared" si="165"/>
        <v>101.06828156363754</v>
      </c>
      <c r="V406" s="2">
        <f t="shared" si="166"/>
        <v>124.81927710843409</v>
      </c>
      <c r="W406" s="27">
        <f t="shared" si="167"/>
        <v>4.9652707583980327E-3</v>
      </c>
      <c r="X406" s="1">
        <f t="shared" si="155"/>
        <v>9.2598848424065728E-3</v>
      </c>
      <c r="Y406" s="1" t="e">
        <f>X406+#REF!*_xlfn.STDEV.S($W$2:$W$779)</f>
        <v>#REF!</v>
      </c>
      <c r="Z406" s="1" t="e">
        <f>X406-#REF!*_xlfn.STDEV.S($W$2:$W$779)</f>
        <v>#REF!</v>
      </c>
      <c r="AA406" s="2">
        <f t="shared" si="156"/>
        <v>64.432888697865565</v>
      </c>
      <c r="AB406" s="1">
        <f t="shared" si="157"/>
        <v>-1.4755598722427095E-3</v>
      </c>
      <c r="AC406" s="1">
        <f t="shared" si="149"/>
        <v>-2.4460278634478678E-3</v>
      </c>
      <c r="AD406" s="1">
        <f t="shared" si="147"/>
        <v>9.7046799120515835E-4</v>
      </c>
      <c r="AE406" s="1">
        <f t="shared" si="150"/>
        <v>1.54982524116244E-3</v>
      </c>
      <c r="AF406" s="1" t="e">
        <f>AE406+#REF!*_xlfn.STDEV.S($AD$2:$AD$779)</f>
        <v>#REF!</v>
      </c>
      <c r="AG406" s="1" t="e">
        <f>AE406-#REF!*_xlfn.STDEV.S($AD$2:$AD$779)</f>
        <v>#REF!</v>
      </c>
      <c r="AH406" s="24">
        <f t="shared" si="144"/>
        <v>-23.700000000000728</v>
      </c>
      <c r="AI406" s="24">
        <f t="shared" si="158"/>
        <v>-3.4500000000000455</v>
      </c>
      <c r="AJ406" s="1">
        <f t="shared" si="159"/>
        <v>9.7046799120515835E-4</v>
      </c>
      <c r="AK406" s="1">
        <f t="shared" si="160"/>
        <v>1.54982524116244E-3</v>
      </c>
      <c r="AL406" s="1" t="e">
        <f>$AK$2+#REF!*_xlfn.STDEV.S(ONE_LAST_QUOTE!$AJ$2:$AJ$779)</f>
        <v>#REF!</v>
      </c>
      <c r="AM406" s="1" t="e">
        <f>$AK$2-#REF!*_xlfn.STDEV.S(ONE_LAST_QUOTE!$AJ$2:$AJ$779)</f>
        <v>#REF!</v>
      </c>
      <c r="AN406" s="27">
        <f t="shared" si="161"/>
        <v>6.8695652173914246</v>
      </c>
      <c r="AO406" s="24">
        <f t="shared" si="162"/>
        <v>-20.250000000000682</v>
      </c>
      <c r="AP406" s="27">
        <f t="shared" si="163"/>
        <v>-3.8484704370181109</v>
      </c>
      <c r="AQ406" s="27" t="e">
        <f>$AP$2+#REF!*_xlfn.STDEV.S(ONE_LAST_QUOTE!$AO$2:$AO$779)</f>
        <v>#REF!</v>
      </c>
      <c r="AR406" s="27" t="e">
        <f>$AP$2-#REF!*_xlfn.STDEV.S(ONE_LAST_QUOTE!$AO$2:$AO$779)</f>
        <v>#REF!</v>
      </c>
      <c r="AT406" s="24"/>
    </row>
    <row r="407" spans="1:46" x14ac:dyDescent="0.3">
      <c r="A407" s="5">
        <v>44692</v>
      </c>
      <c r="B407" s="25">
        <v>621.1</v>
      </c>
      <c r="C407" s="25">
        <v>622.14</v>
      </c>
      <c r="D407" s="25">
        <v>0.01</v>
      </c>
      <c r="E407" s="25">
        <f t="shared" si="151"/>
        <v>622.13</v>
      </c>
      <c r="F407" s="25">
        <f t="shared" si="148"/>
        <v>-1.0299999999999727</v>
      </c>
      <c r="G407" s="25">
        <v>1294.75</v>
      </c>
      <c r="H407" s="25">
        <v>1404.75</v>
      </c>
      <c r="I407" s="26">
        <v>1405.4</v>
      </c>
      <c r="J407" s="27">
        <f t="shared" si="145"/>
        <v>-0.65000000000009095</v>
      </c>
      <c r="K407" s="25">
        <v>16007</v>
      </c>
      <c r="L407" s="25">
        <v>16006.25</v>
      </c>
      <c r="M407" s="25">
        <v>0</v>
      </c>
      <c r="N407" s="25">
        <f t="shared" si="146"/>
        <v>16006.25</v>
      </c>
      <c r="O407" s="25">
        <f t="shared" si="152"/>
        <v>0.75</v>
      </c>
      <c r="P407" s="27">
        <v>29.742000000000001</v>
      </c>
      <c r="Q407" s="25">
        <v>521</v>
      </c>
      <c r="R407" s="2">
        <f t="shared" si="164"/>
        <v>129.55960341249695</v>
      </c>
      <c r="S407" s="2">
        <f t="shared" si="153"/>
        <v>130.15937550821252</v>
      </c>
      <c r="T407" s="2">
        <f t="shared" si="154"/>
        <v>130.2227507779738</v>
      </c>
      <c r="U407" s="2">
        <f t="shared" si="165"/>
        <v>101.18735753410671</v>
      </c>
      <c r="V407" s="2">
        <f t="shared" si="166"/>
        <v>125.54216867469917</v>
      </c>
      <c r="W407" s="27">
        <f t="shared" si="167"/>
        <v>4.6293140756690221E-3</v>
      </c>
      <c r="X407" s="1">
        <f t="shared" si="155"/>
        <v>9.2598848424065728E-3</v>
      </c>
      <c r="Y407" s="1" t="e">
        <f>X407+#REF!*_xlfn.STDEV.S($W$2:$W$779)</f>
        <v>#REF!</v>
      </c>
      <c r="Z407" s="1" t="e">
        <f>X407-#REF!*_xlfn.STDEV.S($W$2:$W$779)</f>
        <v>#REF!</v>
      </c>
      <c r="AA407" s="2">
        <f t="shared" si="156"/>
        <v>59.9772095715565</v>
      </c>
      <c r="AB407" s="1">
        <f t="shared" si="157"/>
        <v>4.6856696602889494E-5</v>
      </c>
      <c r="AC407" s="1">
        <f t="shared" si="149"/>
        <v>-4.6250177885306026E-4</v>
      </c>
      <c r="AD407" s="1">
        <f t="shared" si="147"/>
        <v>5.093584754559498E-4</v>
      </c>
      <c r="AE407" s="1">
        <f t="shared" si="150"/>
        <v>1.54982524116244E-3</v>
      </c>
      <c r="AF407" s="1" t="e">
        <f>AE407+#REF!*_xlfn.STDEV.S($AD$2:$AD$779)</f>
        <v>#REF!</v>
      </c>
      <c r="AG407" s="1" t="e">
        <f>AE407-#REF!*_xlfn.STDEV.S($AD$2:$AD$779)</f>
        <v>#REF!</v>
      </c>
      <c r="AH407" s="24">
        <f t="shared" si="144"/>
        <v>0.75</v>
      </c>
      <c r="AI407" s="24">
        <f t="shared" si="158"/>
        <v>-0.65000000000009095</v>
      </c>
      <c r="AJ407" s="1">
        <f t="shared" si="159"/>
        <v>5.093584754559498E-4</v>
      </c>
      <c r="AK407" s="1">
        <f t="shared" si="160"/>
        <v>1.54982524116244E-3</v>
      </c>
      <c r="AL407" s="1" t="e">
        <f>$AK$2+#REF!*_xlfn.STDEV.S(ONE_LAST_QUOTE!$AJ$2:$AJ$779)</f>
        <v>#REF!</v>
      </c>
      <c r="AM407" s="1" t="e">
        <f>$AK$2-#REF!*_xlfn.STDEV.S(ONE_LAST_QUOTE!$AJ$2:$AJ$779)</f>
        <v>#REF!</v>
      </c>
      <c r="AN407" s="27">
        <f t="shared" si="161"/>
        <v>-1.1538461538459923</v>
      </c>
      <c r="AO407" s="24">
        <f t="shared" si="162"/>
        <v>1.4000000000000909</v>
      </c>
      <c r="AP407" s="27">
        <f t="shared" si="163"/>
        <v>-3.8484704370181109</v>
      </c>
      <c r="AQ407" s="27" t="e">
        <f>$AP$2+#REF!*_xlfn.STDEV.S(ONE_LAST_QUOTE!$AO$2:$AO$779)</f>
        <v>#REF!</v>
      </c>
      <c r="AR407" s="27" t="e">
        <f>$AP$2-#REF!*_xlfn.STDEV.S(ONE_LAST_QUOTE!$AO$2:$AO$779)</f>
        <v>#REF!</v>
      </c>
      <c r="AT407" s="24"/>
    </row>
    <row r="408" spans="1:46" x14ac:dyDescent="0.3">
      <c r="A408" s="5">
        <v>44693</v>
      </c>
      <c r="B408" s="25">
        <v>607.1</v>
      </c>
      <c r="C408" s="25">
        <v>606.24</v>
      </c>
      <c r="D408" s="25">
        <v>0.01</v>
      </c>
      <c r="E408" s="25">
        <f t="shared" si="151"/>
        <v>606.23</v>
      </c>
      <c r="F408" s="25">
        <f t="shared" si="148"/>
        <v>0.87000000000000455</v>
      </c>
      <c r="G408" s="25">
        <v>1261</v>
      </c>
      <c r="H408" s="25">
        <v>1370</v>
      </c>
      <c r="I408" s="26">
        <v>1371.87</v>
      </c>
      <c r="J408" s="27">
        <f t="shared" si="145"/>
        <v>-1.8699999999998909</v>
      </c>
      <c r="K408" s="25">
        <v>15630</v>
      </c>
      <c r="L408" s="25">
        <v>15616.68</v>
      </c>
      <c r="M408" s="25">
        <v>0</v>
      </c>
      <c r="N408" s="25">
        <f t="shared" si="146"/>
        <v>15616.68</v>
      </c>
      <c r="O408" s="25">
        <f t="shared" si="152"/>
        <v>13.319999999999709</v>
      </c>
      <c r="P408" s="27">
        <v>29.866</v>
      </c>
      <c r="Q408" s="25">
        <v>505</v>
      </c>
      <c r="R408" s="2">
        <f t="shared" si="164"/>
        <v>126.35462301129797</v>
      </c>
      <c r="S408" s="2">
        <f t="shared" si="153"/>
        <v>127.09383639616179</v>
      </c>
      <c r="T408" s="2">
        <f t="shared" si="154"/>
        <v>127.22549810181263</v>
      </c>
      <c r="U408" s="2">
        <f t="shared" si="165"/>
        <v>101.609226686626</v>
      </c>
      <c r="V408" s="2">
        <f t="shared" si="166"/>
        <v>121.68674698795218</v>
      </c>
      <c r="W408" s="27">
        <f t="shared" si="167"/>
        <v>5.8503073907927305E-3</v>
      </c>
      <c r="X408" s="1">
        <f t="shared" si="155"/>
        <v>9.2598848424065728E-3</v>
      </c>
      <c r="Y408" s="1" t="e">
        <f>X408+#REF!*_xlfn.STDEV.S($W$2:$W$779)</f>
        <v>#REF!</v>
      </c>
      <c r="Z408" s="1" t="e">
        <f>X408-#REF!*_xlfn.STDEV.S($W$2:$W$779)</f>
        <v>#REF!</v>
      </c>
      <c r="AA408" s="2">
        <f t="shared" si="156"/>
        <v>73.921338486381671</v>
      </c>
      <c r="AB408" s="1">
        <f t="shared" si="157"/>
        <v>8.5293417038702899E-4</v>
      </c>
      <c r="AC408" s="1">
        <f t="shared" si="149"/>
        <v>-1.3631029179148834E-3</v>
      </c>
      <c r="AD408" s="1">
        <f t="shared" si="147"/>
        <v>2.2160370883019124E-3</v>
      </c>
      <c r="AE408" s="1">
        <f t="shared" si="150"/>
        <v>1.54982524116244E-3</v>
      </c>
      <c r="AF408" s="1" t="e">
        <f>AE408+#REF!*_xlfn.STDEV.S($AD$2:$AD$779)</f>
        <v>#REF!</v>
      </c>
      <c r="AG408" s="1" t="e">
        <f>AE408-#REF!*_xlfn.STDEV.S($AD$2:$AD$779)</f>
        <v>#REF!</v>
      </c>
      <c r="AH408" s="24">
        <f t="shared" si="144"/>
        <v>13.319999999999709</v>
      </c>
      <c r="AI408" s="24">
        <f t="shared" si="158"/>
        <v>-1.8699999999998909</v>
      </c>
      <c r="AJ408" s="1">
        <f t="shared" si="159"/>
        <v>2.2160370883019124E-3</v>
      </c>
      <c r="AK408" s="1">
        <f t="shared" si="160"/>
        <v>1.54982524116244E-3</v>
      </c>
      <c r="AL408" s="1" t="e">
        <f>$AK$2+#REF!*_xlfn.STDEV.S(ONE_LAST_QUOTE!$AJ$2:$AJ$779)</f>
        <v>#REF!</v>
      </c>
      <c r="AM408" s="1" t="e">
        <f>$AK$2-#REF!*_xlfn.STDEV.S(ONE_LAST_QUOTE!$AJ$2:$AJ$779)</f>
        <v>#REF!</v>
      </c>
      <c r="AN408" s="27">
        <f t="shared" si="161"/>
        <v>-7.1229946524066774</v>
      </c>
      <c r="AO408" s="24">
        <f t="shared" si="162"/>
        <v>15.1899999999996</v>
      </c>
      <c r="AP408" s="27">
        <f t="shared" si="163"/>
        <v>-3.8484704370181109</v>
      </c>
      <c r="AQ408" s="27" t="e">
        <f>$AP$2+#REF!*_xlfn.STDEV.S(ONE_LAST_QUOTE!$AO$2:$AO$779)</f>
        <v>#REF!</v>
      </c>
      <c r="AR408" s="27" t="e">
        <f>$AP$2-#REF!*_xlfn.STDEV.S(ONE_LAST_QUOTE!$AO$2:$AO$779)</f>
        <v>#REF!</v>
      </c>
      <c r="AT408" s="24"/>
    </row>
    <row r="409" spans="1:46" x14ac:dyDescent="0.3">
      <c r="A409" s="5">
        <v>44694</v>
      </c>
      <c r="B409" s="25">
        <v>613.70000000000005</v>
      </c>
      <c r="C409" s="25">
        <v>613.47</v>
      </c>
      <c r="D409" s="25">
        <v>0.01</v>
      </c>
      <c r="E409" s="25">
        <f t="shared" si="151"/>
        <v>613.46</v>
      </c>
      <c r="F409" s="25">
        <f t="shared" si="148"/>
        <v>0.24000000000000909</v>
      </c>
      <c r="G409" s="25">
        <v>1278.75</v>
      </c>
      <c r="H409" s="25">
        <v>1388.5</v>
      </c>
      <c r="I409" s="26">
        <v>1388.64</v>
      </c>
      <c r="J409" s="27">
        <f t="shared" si="145"/>
        <v>-0.14000000000010004</v>
      </c>
      <c r="K409" s="25">
        <v>15849</v>
      </c>
      <c r="L409" s="25">
        <v>15832.54</v>
      </c>
      <c r="M409" s="25">
        <v>0</v>
      </c>
      <c r="N409" s="25">
        <f t="shared" si="146"/>
        <v>15832.54</v>
      </c>
      <c r="O409" s="25">
        <f t="shared" si="152"/>
        <v>16.459999999999127</v>
      </c>
      <c r="P409" s="27">
        <v>29.782</v>
      </c>
      <c r="Q409" s="25">
        <v>511</v>
      </c>
      <c r="R409" s="2">
        <f t="shared" si="164"/>
        <v>128.06087157020966</v>
      </c>
      <c r="S409" s="2">
        <f t="shared" si="153"/>
        <v>128.8746137583345</v>
      </c>
      <c r="T409" s="2">
        <f t="shared" si="154"/>
        <v>128.47551868938314</v>
      </c>
      <c r="U409" s="2">
        <f t="shared" si="165"/>
        <v>101.32344435750002</v>
      </c>
      <c r="V409" s="2">
        <f t="shared" si="166"/>
        <v>123.1325301204823</v>
      </c>
      <c r="W409" s="27">
        <f t="shared" si="167"/>
        <v>6.3543389807301232E-3</v>
      </c>
      <c r="X409" s="1">
        <f t="shared" si="155"/>
        <v>9.2598848424065728E-3</v>
      </c>
      <c r="Y409" s="1" t="e">
        <f>X409+#REF!*_xlfn.STDEV.S($W$2:$W$779)</f>
        <v>#REF!</v>
      </c>
      <c r="Z409" s="1" t="e">
        <f>X409-#REF!*_xlfn.STDEV.S($W$2:$W$779)</f>
        <v>#REF!</v>
      </c>
      <c r="AA409" s="2">
        <f t="shared" si="156"/>
        <v>81.374218812484855</v>
      </c>
      <c r="AB409" s="1">
        <f t="shared" si="157"/>
        <v>1.0396310383551297E-3</v>
      </c>
      <c r="AC409" s="1">
        <f t="shared" si="149"/>
        <v>-1.0081806659760632E-4</v>
      </c>
      <c r="AD409" s="1">
        <f t="shared" si="147"/>
        <v>1.1404491049527359E-3</v>
      </c>
      <c r="AE409" s="1">
        <f t="shared" si="150"/>
        <v>1.54982524116244E-3</v>
      </c>
      <c r="AF409" s="1" t="e">
        <f>AE409+#REF!*_xlfn.STDEV.S($AD$2:$AD$779)</f>
        <v>#REF!</v>
      </c>
      <c r="AG409" s="1" t="e">
        <f>AE409-#REF!*_xlfn.STDEV.S($AD$2:$AD$779)</f>
        <v>#REF!</v>
      </c>
      <c r="AH409" s="24">
        <f t="shared" si="144"/>
        <v>16.459999999999127</v>
      </c>
      <c r="AI409" s="24">
        <f t="shared" si="158"/>
        <v>-0.14000000000010004</v>
      </c>
      <c r="AJ409" s="1">
        <f t="shared" si="159"/>
        <v>1.1404491049527359E-3</v>
      </c>
      <c r="AK409" s="1">
        <f t="shared" si="160"/>
        <v>1.54982524116244E-3</v>
      </c>
      <c r="AL409" s="1" t="e">
        <f>$AK$2+#REF!*_xlfn.STDEV.S(ONE_LAST_QUOTE!$AJ$2:$AJ$779)</f>
        <v>#REF!</v>
      </c>
      <c r="AM409" s="1" t="e">
        <f>$AK$2-#REF!*_xlfn.STDEV.S(ONE_LAST_QUOTE!$AJ$2:$AJ$779)</f>
        <v>#REF!</v>
      </c>
      <c r="AN409" s="27">
        <f t="shared" si="161"/>
        <v>-117.57142857133832</v>
      </c>
      <c r="AO409" s="24">
        <f t="shared" si="162"/>
        <v>16.599999999999227</v>
      </c>
      <c r="AP409" s="27">
        <f t="shared" si="163"/>
        <v>-3.8484704370181109</v>
      </c>
      <c r="AQ409" s="27" t="e">
        <f>$AP$2+#REF!*_xlfn.STDEV.S(ONE_LAST_QUOTE!$AO$2:$AO$779)</f>
        <v>#REF!</v>
      </c>
      <c r="AR409" s="27" t="e">
        <f>$AP$2-#REF!*_xlfn.STDEV.S(ONE_LAST_QUOTE!$AO$2:$AO$779)</f>
        <v>#REF!</v>
      </c>
      <c r="AT409" s="24"/>
    </row>
    <row r="410" spans="1:46" x14ac:dyDescent="0.3">
      <c r="A410" s="5">
        <v>44697</v>
      </c>
      <c r="B410" s="25">
        <v>617.9</v>
      </c>
      <c r="C410" s="25">
        <v>617.36</v>
      </c>
      <c r="D410" s="25">
        <v>0.01</v>
      </c>
      <c r="E410" s="25">
        <f t="shared" si="151"/>
        <v>617.35</v>
      </c>
      <c r="F410" s="25">
        <f t="shared" si="148"/>
        <v>0.54999999999995453</v>
      </c>
      <c r="G410" s="25">
        <v>1284</v>
      </c>
      <c r="H410" s="25">
        <v>1393.5</v>
      </c>
      <c r="I410" s="26">
        <v>1391.65</v>
      </c>
      <c r="J410" s="27">
        <f t="shared" si="145"/>
        <v>1.8499999999999091</v>
      </c>
      <c r="K410" s="25">
        <v>15922</v>
      </c>
      <c r="L410" s="25">
        <v>15901.04</v>
      </c>
      <c r="M410" s="25">
        <v>0</v>
      </c>
      <c r="N410" s="25">
        <f t="shared" si="146"/>
        <v>15901.04</v>
      </c>
      <c r="O410" s="25">
        <f t="shared" si="152"/>
        <v>20.959999999999127</v>
      </c>
      <c r="P410" s="27">
        <v>29.76</v>
      </c>
      <c r="Q410" s="25">
        <v>520</v>
      </c>
      <c r="R410" s="2">
        <f t="shared" si="164"/>
        <v>128.52201982937498</v>
      </c>
      <c r="S410" s="2">
        <f t="shared" si="153"/>
        <v>129.46820621239209</v>
      </c>
      <c r="T410" s="2">
        <f t="shared" si="154"/>
        <v>129.75659742752956</v>
      </c>
      <c r="U410" s="2">
        <f t="shared" si="165"/>
        <v>101.2485966046337</v>
      </c>
      <c r="V410" s="2">
        <f t="shared" si="166"/>
        <v>125.30120481927749</v>
      </c>
      <c r="W410" s="27">
        <f t="shared" si="167"/>
        <v>7.3620565897831725E-3</v>
      </c>
      <c r="X410" s="1">
        <f t="shared" si="155"/>
        <v>9.2598848424065728E-3</v>
      </c>
      <c r="Y410" s="1" t="e">
        <f>X410+#REF!*_xlfn.STDEV.S($W$2:$W$779)</f>
        <v>#REF!</v>
      </c>
      <c r="Z410" s="1" t="e">
        <f>X410-#REF!*_xlfn.STDEV.S($W$2:$W$779)</f>
        <v>#REF!</v>
      </c>
      <c r="AA410" s="2">
        <f t="shared" si="156"/>
        <v>94.618638301710689</v>
      </c>
      <c r="AB410" s="1">
        <f t="shared" si="157"/>
        <v>1.3181527749127808E-3</v>
      </c>
      <c r="AC410" s="1">
        <f t="shared" si="149"/>
        <v>1.3293572378111659E-3</v>
      </c>
      <c r="AD410" s="1">
        <f t="shared" si="147"/>
        <v>-1.1204462898385106E-5</v>
      </c>
      <c r="AE410" s="1">
        <f t="shared" si="150"/>
        <v>1.54982524116244E-3</v>
      </c>
      <c r="AF410" s="1" t="e">
        <f>AE410+#REF!*_xlfn.STDEV.S($AD$2:$AD$779)</f>
        <v>#REF!</v>
      </c>
      <c r="AG410" s="1" t="e">
        <f>AE410-#REF!*_xlfn.STDEV.S($AD$2:$AD$779)</f>
        <v>#REF!</v>
      </c>
      <c r="AH410" s="24">
        <f t="shared" si="144"/>
        <v>20.959999999999127</v>
      </c>
      <c r="AI410" s="24">
        <f t="shared" si="158"/>
        <v>1.8499999999999091</v>
      </c>
      <c r="AJ410" s="1">
        <f t="shared" si="159"/>
        <v>-1.1204462898385106E-5</v>
      </c>
      <c r="AK410" s="1">
        <f t="shared" si="160"/>
        <v>1.54982524116244E-3</v>
      </c>
      <c r="AL410" s="1" t="e">
        <f>$AK$2+#REF!*_xlfn.STDEV.S(ONE_LAST_QUOTE!$AJ$2:$AJ$779)</f>
        <v>#REF!</v>
      </c>
      <c r="AM410" s="1" t="e">
        <f>$AK$2-#REF!*_xlfn.STDEV.S(ONE_LAST_QUOTE!$AJ$2:$AJ$779)</f>
        <v>#REF!</v>
      </c>
      <c r="AN410" s="27">
        <f t="shared" si="161"/>
        <v>11.329729729729815</v>
      </c>
      <c r="AO410" s="24">
        <f t="shared" si="162"/>
        <v>19.109999999999218</v>
      </c>
      <c r="AP410" s="27">
        <f t="shared" si="163"/>
        <v>-3.8484704370181109</v>
      </c>
      <c r="AQ410" s="27" t="e">
        <f>$AP$2+#REF!*_xlfn.STDEV.S(ONE_LAST_QUOTE!$AO$2:$AO$779)</f>
        <v>#REF!</v>
      </c>
      <c r="AR410" s="27" t="e">
        <f>$AP$2-#REF!*_xlfn.STDEV.S(ONE_LAST_QUOTE!$AO$2:$AO$779)</f>
        <v>#REF!</v>
      </c>
      <c r="AT410" s="24"/>
    </row>
    <row r="411" spans="1:46" x14ac:dyDescent="0.3">
      <c r="A411" s="5">
        <v>44698</v>
      </c>
      <c r="B411" s="25">
        <v>624</v>
      </c>
      <c r="C411" s="25">
        <v>624.26</v>
      </c>
      <c r="D411" s="25">
        <v>0.01</v>
      </c>
      <c r="E411" s="25">
        <f t="shared" si="151"/>
        <v>624.25</v>
      </c>
      <c r="F411" s="25">
        <f t="shared" si="148"/>
        <v>-0.25</v>
      </c>
      <c r="G411" s="25">
        <v>1292.75</v>
      </c>
      <c r="H411" s="25">
        <v>1402.5</v>
      </c>
      <c r="I411" s="26">
        <v>1402.84</v>
      </c>
      <c r="J411" s="27">
        <f t="shared" si="145"/>
        <v>-0.33999999999991815</v>
      </c>
      <c r="K411" s="25">
        <v>16075</v>
      </c>
      <c r="L411" s="25">
        <v>16056.09</v>
      </c>
      <c r="M411" s="25">
        <v>0</v>
      </c>
      <c r="N411" s="25">
        <f t="shared" si="146"/>
        <v>16056.09</v>
      </c>
      <c r="O411" s="25">
        <f t="shared" si="152"/>
        <v>18.909999999999854</v>
      </c>
      <c r="P411" s="27">
        <v>29.61</v>
      </c>
      <c r="Q411" s="25">
        <v>530</v>
      </c>
      <c r="R411" s="2">
        <f t="shared" si="164"/>
        <v>129.35208669587257</v>
      </c>
      <c r="S411" s="2">
        <f t="shared" si="153"/>
        <v>130.71231094486893</v>
      </c>
      <c r="T411" s="2">
        <f t="shared" si="154"/>
        <v>130.74633545320063</v>
      </c>
      <c r="U411" s="2">
        <f t="shared" si="165"/>
        <v>100.73827101690873</v>
      </c>
      <c r="V411" s="2">
        <f t="shared" si="166"/>
        <v>127.71084337349436</v>
      </c>
      <c r="W411" s="27">
        <f t="shared" si="167"/>
        <v>1.0515673026554762E-2</v>
      </c>
      <c r="X411" s="1">
        <f t="shared" si="155"/>
        <v>9.2598848424065728E-3</v>
      </c>
      <c r="Y411" s="1" t="e">
        <f>X411+#REF!*_xlfn.STDEV.S($W$2:$W$779)</f>
        <v>#REF!</v>
      </c>
      <c r="Z411" s="1" t="e">
        <f>X411-#REF!*_xlfn.STDEV.S($W$2:$W$779)</f>
        <v>#REF!</v>
      </c>
      <c r="AA411" s="2">
        <f t="shared" si="156"/>
        <v>136.02242489963601</v>
      </c>
      <c r="AB411" s="1">
        <f t="shared" si="157"/>
        <v>1.1777462632558645E-3</v>
      </c>
      <c r="AC411" s="1">
        <f t="shared" si="149"/>
        <v>-2.4236548715457083E-4</v>
      </c>
      <c r="AD411" s="1">
        <f t="shared" si="147"/>
        <v>1.4201117504104353E-3</v>
      </c>
      <c r="AE411" s="1">
        <f t="shared" si="150"/>
        <v>1.54982524116244E-3</v>
      </c>
      <c r="AF411" s="1" t="e">
        <f>AE411+#REF!*_xlfn.STDEV.S($AD$2:$AD$779)</f>
        <v>#REF!</v>
      </c>
      <c r="AG411" s="1" t="e">
        <f>AE411-#REF!*_xlfn.STDEV.S($AD$2:$AD$779)</f>
        <v>#REF!</v>
      </c>
      <c r="AH411" s="24">
        <f t="shared" si="144"/>
        <v>18.909999999999854</v>
      </c>
      <c r="AI411" s="24">
        <f t="shared" si="158"/>
        <v>-0.33999999999991815</v>
      </c>
      <c r="AJ411" s="1">
        <f t="shared" si="159"/>
        <v>1.4201117504104353E-3</v>
      </c>
      <c r="AK411" s="1">
        <f t="shared" si="160"/>
        <v>1.54982524116244E-3</v>
      </c>
      <c r="AL411" s="1" t="e">
        <f>$AK$2+#REF!*_xlfn.STDEV.S(ONE_LAST_QUOTE!$AJ$2:$AJ$779)</f>
        <v>#REF!</v>
      </c>
      <c r="AM411" s="1" t="e">
        <f>$AK$2-#REF!*_xlfn.STDEV.S(ONE_LAST_QUOTE!$AJ$2:$AJ$779)</f>
        <v>#REF!</v>
      </c>
      <c r="AN411" s="27">
        <f t="shared" si="161"/>
        <v>-55.617647058836489</v>
      </c>
      <c r="AO411" s="24">
        <f t="shared" si="162"/>
        <v>19.249999999999773</v>
      </c>
      <c r="AP411" s="27">
        <f t="shared" si="163"/>
        <v>-3.8484704370181109</v>
      </c>
      <c r="AQ411" s="27" t="e">
        <f>$AP$2+#REF!*_xlfn.STDEV.S(ONE_LAST_QUOTE!$AO$2:$AO$779)</f>
        <v>#REF!</v>
      </c>
      <c r="AR411" s="27" t="e">
        <f>$AP$2-#REF!*_xlfn.STDEV.S(ONE_LAST_QUOTE!$AO$2:$AO$779)</f>
        <v>#REF!</v>
      </c>
      <c r="AT411" s="24"/>
    </row>
    <row r="412" spans="1:46" x14ac:dyDescent="0.3">
      <c r="A412" s="5">
        <v>44699</v>
      </c>
      <c r="B412" s="25">
        <v>632.6</v>
      </c>
      <c r="C412" s="25">
        <v>634.66999999999996</v>
      </c>
      <c r="D412" s="25">
        <v>0.01</v>
      </c>
      <c r="E412" s="25">
        <f t="shared" si="151"/>
        <v>634.66</v>
      </c>
      <c r="F412" s="25">
        <f t="shared" si="148"/>
        <v>-2.0599999999999454</v>
      </c>
      <c r="G412" s="25">
        <v>1311.75</v>
      </c>
      <c r="H412" s="25">
        <v>1421.25</v>
      </c>
      <c r="I412" s="26">
        <v>1426.81</v>
      </c>
      <c r="J412" s="27">
        <f t="shared" si="145"/>
        <v>-5.5599999999999454</v>
      </c>
      <c r="K412" s="25">
        <v>16302</v>
      </c>
      <c r="L412" s="25">
        <v>16296.86</v>
      </c>
      <c r="M412" s="25">
        <v>0</v>
      </c>
      <c r="N412" s="25">
        <f t="shared" si="146"/>
        <v>16296.86</v>
      </c>
      <c r="O412" s="25">
        <f t="shared" si="152"/>
        <v>5.1399999999994179</v>
      </c>
      <c r="P412" s="27">
        <v>29.814</v>
      </c>
      <c r="Q412" s="25">
        <v>538</v>
      </c>
      <c r="R412" s="2">
        <f t="shared" si="164"/>
        <v>131.08139266774253</v>
      </c>
      <c r="S412" s="2">
        <f t="shared" si="153"/>
        <v>132.55813953488357</v>
      </c>
      <c r="T412" s="2">
        <f t="shared" si="154"/>
        <v>132.51379471750656</v>
      </c>
      <c r="U412" s="2">
        <f t="shared" si="165"/>
        <v>101.43231381621469</v>
      </c>
      <c r="V412" s="2">
        <f t="shared" si="166"/>
        <v>129.63855421686785</v>
      </c>
      <c r="W412" s="27">
        <f t="shared" si="167"/>
        <v>1.1265877155304693E-2</v>
      </c>
      <c r="X412" s="1">
        <f t="shared" si="155"/>
        <v>9.2598848424065728E-3</v>
      </c>
      <c r="Y412" s="1" t="e">
        <f>X412+#REF!*_xlfn.STDEV.S($W$2:$W$779)</f>
        <v>#REF!</v>
      </c>
      <c r="Z412" s="1" t="e">
        <f>X412-#REF!*_xlfn.STDEV.S($W$2:$W$779)</f>
        <v>#REF!</v>
      </c>
      <c r="AA412" s="2">
        <f t="shared" si="156"/>
        <v>147.67468671410313</v>
      </c>
      <c r="AB412" s="1">
        <f t="shared" si="157"/>
        <v>3.1539818099924878E-4</v>
      </c>
      <c r="AC412" s="1">
        <f t="shared" si="149"/>
        <v>-3.8968047602693742E-3</v>
      </c>
      <c r="AD412" s="1">
        <f t="shared" si="147"/>
        <v>4.2122029412686229E-3</v>
      </c>
      <c r="AE412" s="1">
        <f t="shared" si="150"/>
        <v>1.54982524116244E-3</v>
      </c>
      <c r="AF412" s="1" t="e">
        <f>AE412+#REF!*_xlfn.STDEV.S($AD$2:$AD$779)</f>
        <v>#REF!</v>
      </c>
      <c r="AG412" s="1" t="e">
        <f>AE412-#REF!*_xlfn.STDEV.S($AD$2:$AD$779)</f>
        <v>#REF!</v>
      </c>
      <c r="AH412" s="24">
        <f t="shared" si="144"/>
        <v>5.1399999999994179</v>
      </c>
      <c r="AI412" s="24">
        <f t="shared" si="158"/>
        <v>-5.5599999999999454</v>
      </c>
      <c r="AJ412" s="1">
        <f t="shared" si="159"/>
        <v>4.2122029412686229E-3</v>
      </c>
      <c r="AK412" s="1">
        <f t="shared" si="160"/>
        <v>1.54982524116244E-3</v>
      </c>
      <c r="AL412" s="1" t="e">
        <f>$AK$2+#REF!*_xlfn.STDEV.S(ONE_LAST_QUOTE!$AJ$2:$AJ$779)</f>
        <v>#REF!</v>
      </c>
      <c r="AM412" s="1" t="e">
        <f>$AK$2-#REF!*_xlfn.STDEV.S(ONE_LAST_QUOTE!$AJ$2:$AJ$779)</f>
        <v>#REF!</v>
      </c>
      <c r="AN412" s="27">
        <f t="shared" si="161"/>
        <v>-0.92446043165458069</v>
      </c>
      <c r="AO412" s="24">
        <f t="shared" si="162"/>
        <v>10.699999999999363</v>
      </c>
      <c r="AP412" s="27">
        <f t="shared" si="163"/>
        <v>-3.8484704370181109</v>
      </c>
      <c r="AQ412" s="27" t="e">
        <f>$AP$2+#REF!*_xlfn.STDEV.S(ONE_LAST_QUOTE!$AO$2:$AO$779)</f>
        <v>#REF!</v>
      </c>
      <c r="AR412" s="27" t="e">
        <f>$AP$2-#REF!*_xlfn.STDEV.S(ONE_LAST_QUOTE!$AO$2:$AO$779)</f>
        <v>#REF!</v>
      </c>
      <c r="AT412" s="24"/>
    </row>
    <row r="413" spans="1:46" x14ac:dyDescent="0.3">
      <c r="A413" s="5">
        <v>44700</v>
      </c>
      <c r="B413" s="25">
        <v>618.1</v>
      </c>
      <c r="C413" s="25">
        <v>621.63</v>
      </c>
      <c r="D413" s="25">
        <v>0.01</v>
      </c>
      <c r="E413" s="25">
        <f t="shared" si="151"/>
        <v>621.62</v>
      </c>
      <c r="F413" s="25">
        <f t="shared" si="148"/>
        <v>-3.5199999999999818</v>
      </c>
      <c r="G413" s="25">
        <v>1286.25</v>
      </c>
      <c r="H413" s="25">
        <v>1395.25</v>
      </c>
      <c r="I413" s="26">
        <v>1402.33</v>
      </c>
      <c r="J413" s="27">
        <f t="shared" si="145"/>
        <v>-7.0799999999999272</v>
      </c>
      <c r="K413" s="25">
        <v>15911</v>
      </c>
      <c r="L413" s="25">
        <v>16020.32</v>
      </c>
      <c r="M413" s="25">
        <v>12</v>
      </c>
      <c r="N413" s="25">
        <f t="shared" si="146"/>
        <v>16008.32</v>
      </c>
      <c r="O413" s="25">
        <f t="shared" si="152"/>
        <v>-97.319999999999709</v>
      </c>
      <c r="P413" s="27">
        <v>29.687000000000001</v>
      </c>
      <c r="Q413" s="25">
        <v>522</v>
      </c>
      <c r="R413" s="2">
        <f t="shared" si="164"/>
        <v>128.68342172008286</v>
      </c>
      <c r="S413" s="2">
        <f t="shared" si="153"/>
        <v>129.37876077410945</v>
      </c>
      <c r="T413" s="2">
        <f t="shared" si="154"/>
        <v>129.51973766441913</v>
      </c>
      <c r="U413" s="2">
        <f t="shared" si="165"/>
        <v>101.00023815194088</v>
      </c>
      <c r="V413" s="2">
        <f t="shared" si="166"/>
        <v>125.78313253012085</v>
      </c>
      <c r="W413" s="27">
        <f t="shared" si="167"/>
        <v>5.4034858937705987E-3</v>
      </c>
      <c r="X413" s="1">
        <f t="shared" si="155"/>
        <v>9.2598848424065728E-3</v>
      </c>
      <c r="Y413" s="1" t="e">
        <f>X413+#REF!*_xlfn.STDEV.S($W$2:$W$779)</f>
        <v>#REF!</v>
      </c>
      <c r="Z413" s="1" t="e">
        <f>X413-#REF!*_xlfn.STDEV.S($W$2:$W$779)</f>
        <v>#REF!</v>
      </c>
      <c r="AA413" s="2">
        <f t="shared" si="156"/>
        <v>69.533905402659002</v>
      </c>
      <c r="AB413" s="1">
        <f t="shared" si="157"/>
        <v>-6.0793387438531779E-3</v>
      </c>
      <c r="AC413" s="1">
        <f t="shared" si="149"/>
        <v>-5.0487403107684547E-3</v>
      </c>
      <c r="AD413" s="1">
        <f t="shared" si="147"/>
        <v>-1.0305984330847232E-3</v>
      </c>
      <c r="AE413" s="1">
        <f t="shared" si="150"/>
        <v>1.54982524116244E-3</v>
      </c>
      <c r="AF413" s="1" t="e">
        <f>AE413+#REF!*_xlfn.STDEV.S($AD$2:$AD$779)</f>
        <v>#REF!</v>
      </c>
      <c r="AG413" s="1" t="e">
        <f>AE413-#REF!*_xlfn.STDEV.S($AD$2:$AD$779)</f>
        <v>#REF!</v>
      </c>
      <c r="AH413" s="24">
        <f t="shared" si="144"/>
        <v>-97.319999999999709</v>
      </c>
      <c r="AI413" s="24">
        <f t="shared" si="158"/>
        <v>-7.0799999999999272</v>
      </c>
      <c r="AJ413" s="1">
        <f t="shared" si="159"/>
        <v>-1.0305984330847232E-3</v>
      </c>
      <c r="AK413" s="1">
        <f t="shared" si="160"/>
        <v>1.54982524116244E-3</v>
      </c>
      <c r="AL413" s="1" t="e">
        <f>$AK$2+#REF!*_xlfn.STDEV.S(ONE_LAST_QUOTE!$AJ$2:$AJ$779)</f>
        <v>#REF!</v>
      </c>
      <c r="AM413" s="1" t="e">
        <f>$AK$2-#REF!*_xlfn.STDEV.S(ONE_LAST_QUOTE!$AJ$2:$AJ$779)</f>
        <v>#REF!</v>
      </c>
      <c r="AN413" s="27">
        <f t="shared" si="161"/>
        <v>13.745762711864508</v>
      </c>
      <c r="AO413" s="24">
        <f t="shared" si="162"/>
        <v>-90.239999999999782</v>
      </c>
      <c r="AP413" s="27">
        <f t="shared" si="163"/>
        <v>-3.8484704370181109</v>
      </c>
      <c r="AQ413" s="27" t="e">
        <f>$AP$2+#REF!*_xlfn.STDEV.S(ONE_LAST_QUOTE!$AO$2:$AO$779)</f>
        <v>#REF!</v>
      </c>
      <c r="AR413" s="27" t="e">
        <f>$AP$2-#REF!*_xlfn.STDEV.S(ONE_LAST_QUOTE!$AO$2:$AO$779)</f>
        <v>#REF!</v>
      </c>
      <c r="AT413" s="24"/>
    </row>
    <row r="414" spans="1:46" x14ac:dyDescent="0.3">
      <c r="A414" s="5">
        <v>44701</v>
      </c>
      <c r="B414" s="25">
        <v>626.6</v>
      </c>
      <c r="C414" s="25">
        <v>627.24</v>
      </c>
      <c r="D414" s="25">
        <v>0.01</v>
      </c>
      <c r="E414" s="25">
        <f t="shared" si="151"/>
        <v>627.23</v>
      </c>
      <c r="F414" s="25">
        <f t="shared" si="148"/>
        <v>-0.62999999999999545</v>
      </c>
      <c r="G414" s="25">
        <v>1303.5</v>
      </c>
      <c r="H414" s="25">
        <v>1412.75</v>
      </c>
      <c r="I414" s="26">
        <v>1411.6</v>
      </c>
      <c r="J414" s="27">
        <f t="shared" si="145"/>
        <v>1.1500000000000909</v>
      </c>
      <c r="K414" s="25">
        <v>16136</v>
      </c>
      <c r="L414" s="25">
        <v>16144.85</v>
      </c>
      <c r="M414" s="25">
        <v>12</v>
      </c>
      <c r="N414" s="25">
        <f t="shared" si="146"/>
        <v>16132.85</v>
      </c>
      <c r="O414" s="25">
        <f t="shared" si="152"/>
        <v>3.1499999999996362</v>
      </c>
      <c r="P414" s="27">
        <v>29.713000000000001</v>
      </c>
      <c r="Q414" s="25">
        <v>530</v>
      </c>
      <c r="R414" s="2">
        <f t="shared" si="164"/>
        <v>130.29744062716148</v>
      </c>
      <c r="S414" s="2">
        <f t="shared" si="153"/>
        <v>131.20832655716362</v>
      </c>
      <c r="T414" s="2">
        <f t="shared" si="154"/>
        <v>131.15795421623847</v>
      </c>
      <c r="U414" s="2">
        <f t="shared" si="165"/>
        <v>101.08869458714653</v>
      </c>
      <c r="V414" s="2">
        <f t="shared" si="166"/>
        <v>127.71084337349434</v>
      </c>
      <c r="W414" s="27">
        <f t="shared" si="167"/>
        <v>6.9908198167036861E-3</v>
      </c>
      <c r="X414" s="1">
        <f t="shared" si="155"/>
        <v>9.2598848424065728E-3</v>
      </c>
      <c r="Y414" s="1" t="e">
        <f>X414+#REF!*_xlfn.STDEV.S($W$2:$W$779)</f>
        <v>#REF!</v>
      </c>
      <c r="Z414" s="1" t="e">
        <f>X414-#REF!*_xlfn.STDEV.S($W$2:$W$779)</f>
        <v>#REF!</v>
      </c>
      <c r="AA414" s="2">
        <f t="shared" si="156"/>
        <v>91.088593000213791</v>
      </c>
      <c r="AB414" s="1">
        <f t="shared" si="157"/>
        <v>1.952537834294397E-4</v>
      </c>
      <c r="AC414" s="1">
        <f t="shared" si="149"/>
        <v>8.1467837914429798E-4</v>
      </c>
      <c r="AD414" s="1">
        <f t="shared" si="147"/>
        <v>-6.1942459571485823E-4</v>
      </c>
      <c r="AE414" s="1">
        <f t="shared" si="150"/>
        <v>1.54982524116244E-3</v>
      </c>
      <c r="AF414" s="1" t="e">
        <f>AE414+#REF!*_xlfn.STDEV.S($AD$2:$AD$779)</f>
        <v>#REF!</v>
      </c>
      <c r="AG414" s="1" t="e">
        <f>AE414-#REF!*_xlfn.STDEV.S($AD$2:$AD$779)</f>
        <v>#REF!</v>
      </c>
      <c r="AH414" s="24">
        <f t="shared" si="144"/>
        <v>3.1499999999996362</v>
      </c>
      <c r="AI414" s="24">
        <f t="shared" si="158"/>
        <v>1.1500000000000909</v>
      </c>
      <c r="AJ414" s="1">
        <f t="shared" si="159"/>
        <v>-6.1942459571485823E-4</v>
      </c>
      <c r="AK414" s="1">
        <f t="shared" si="160"/>
        <v>1.54982524116244E-3</v>
      </c>
      <c r="AL414" s="1" t="e">
        <f>$AK$2+#REF!*_xlfn.STDEV.S(ONE_LAST_QUOTE!$AJ$2:$AJ$779)</f>
        <v>#REF!</v>
      </c>
      <c r="AM414" s="1" t="e">
        <f>$AK$2-#REF!*_xlfn.STDEV.S(ONE_LAST_QUOTE!$AJ$2:$AJ$779)</f>
        <v>#REF!</v>
      </c>
      <c r="AN414" s="27">
        <f t="shared" si="161"/>
        <v>2.7391304347820755</v>
      </c>
      <c r="AO414" s="24">
        <f t="shared" si="162"/>
        <v>1.9999999999995453</v>
      </c>
      <c r="AP414" s="27">
        <f t="shared" si="163"/>
        <v>-3.8484704370181109</v>
      </c>
      <c r="AQ414" s="27" t="e">
        <f>$AP$2+#REF!*_xlfn.STDEV.S(ONE_LAST_QUOTE!$AO$2:$AO$779)</f>
        <v>#REF!</v>
      </c>
      <c r="AR414" s="27" t="e">
        <f>$AP$2-#REF!*_xlfn.STDEV.S(ONE_LAST_QUOTE!$AO$2:$AO$779)</f>
        <v>#REF!</v>
      </c>
      <c r="AT414" s="24"/>
    </row>
    <row r="415" spans="1:46" x14ac:dyDescent="0.3">
      <c r="A415" s="5">
        <v>44704</v>
      </c>
      <c r="B415" s="25">
        <v>627.20000000000005</v>
      </c>
      <c r="C415" s="25">
        <v>626.47</v>
      </c>
      <c r="D415" s="25">
        <v>0.01</v>
      </c>
      <c r="E415" s="25">
        <f t="shared" si="151"/>
        <v>626.46</v>
      </c>
      <c r="F415" s="25">
        <f t="shared" si="148"/>
        <v>0.74000000000000909</v>
      </c>
      <c r="G415" s="25">
        <v>1303.5</v>
      </c>
      <c r="H415" s="25">
        <v>1413.75</v>
      </c>
      <c r="I415" s="26">
        <v>1411.8</v>
      </c>
      <c r="J415" s="27">
        <f t="shared" si="145"/>
        <v>1.9500000000000455</v>
      </c>
      <c r="K415" s="25">
        <v>16143</v>
      </c>
      <c r="L415" s="25">
        <v>16156.41</v>
      </c>
      <c r="M415" s="25">
        <v>12</v>
      </c>
      <c r="N415" s="25">
        <f t="shared" si="146"/>
        <v>16144.41</v>
      </c>
      <c r="O415" s="25">
        <f t="shared" si="152"/>
        <v>-1.4099999999998545</v>
      </c>
      <c r="P415" s="27">
        <v>29.58</v>
      </c>
      <c r="Q415" s="25">
        <v>528</v>
      </c>
      <c r="R415" s="2">
        <f t="shared" si="164"/>
        <v>130.38967027899454</v>
      </c>
      <c r="S415" s="2">
        <f t="shared" si="153"/>
        <v>131.26524638152532</v>
      </c>
      <c r="T415" s="2">
        <f t="shared" si="154"/>
        <v>131.33396491645871</v>
      </c>
      <c r="U415" s="2">
        <f t="shared" si="165"/>
        <v>100.63620589936372</v>
      </c>
      <c r="V415" s="2">
        <f t="shared" si="166"/>
        <v>127.22891566265096</v>
      </c>
      <c r="W415" s="27">
        <f t="shared" si="167"/>
        <v>6.715072602433203E-3</v>
      </c>
      <c r="X415" s="1">
        <f t="shared" si="155"/>
        <v>9.2598848424065728E-3</v>
      </c>
      <c r="Y415" s="1" t="e">
        <f>X415+#REF!*_xlfn.STDEV.S($W$2:$W$779)</f>
        <v>#REF!</v>
      </c>
      <c r="Z415" s="1" t="e">
        <f>X415-#REF!*_xlfn.STDEV.S($W$2:$W$779)</f>
        <v>#REF!</v>
      </c>
      <c r="AA415" s="2">
        <f t="shared" si="156"/>
        <v>87.5576102530772</v>
      </c>
      <c r="AB415" s="1">
        <f t="shared" si="157"/>
        <v>-8.7336731413526687E-5</v>
      </c>
      <c r="AC415" s="1">
        <f t="shared" si="149"/>
        <v>1.3812154696132919E-3</v>
      </c>
      <c r="AD415" s="1">
        <f t="shared" si="147"/>
        <v>-1.4685522010268186E-3</v>
      </c>
      <c r="AE415" s="1">
        <f t="shared" si="150"/>
        <v>1.54982524116244E-3</v>
      </c>
      <c r="AF415" s="1" t="e">
        <f>AE415+#REF!*_xlfn.STDEV.S($AD$2:$AD$779)</f>
        <v>#REF!</v>
      </c>
      <c r="AG415" s="1" t="e">
        <f>AE415-#REF!*_xlfn.STDEV.S($AD$2:$AD$779)</f>
        <v>#REF!</v>
      </c>
      <c r="AH415" s="24">
        <f t="shared" si="144"/>
        <v>-1.4099999999998545</v>
      </c>
      <c r="AI415" s="24">
        <f t="shared" si="158"/>
        <v>1.9500000000000455</v>
      </c>
      <c r="AJ415" s="1">
        <f t="shared" si="159"/>
        <v>-1.4685522010268186E-3</v>
      </c>
      <c r="AK415" s="1">
        <f t="shared" si="160"/>
        <v>1.54982524116244E-3</v>
      </c>
      <c r="AL415" s="1" t="e">
        <f>$AK$2+#REF!*_xlfn.STDEV.S(ONE_LAST_QUOTE!$AJ$2:$AJ$779)</f>
        <v>#REF!</v>
      </c>
      <c r="AM415" s="1" t="e">
        <f>$AK$2-#REF!*_xlfn.STDEV.S(ONE_LAST_QUOTE!$AJ$2:$AJ$779)</f>
        <v>#REF!</v>
      </c>
      <c r="AN415" s="27">
        <f t="shared" si="161"/>
        <v>-0.72307692307683158</v>
      </c>
      <c r="AO415" s="24">
        <f t="shared" si="162"/>
        <v>-3.3599999999999</v>
      </c>
      <c r="AP415" s="27">
        <f t="shared" si="163"/>
        <v>-3.8484704370181109</v>
      </c>
      <c r="AQ415" s="27" t="e">
        <f>$AP$2+#REF!*_xlfn.STDEV.S(ONE_LAST_QUOTE!$AO$2:$AO$779)</f>
        <v>#REF!</v>
      </c>
      <c r="AR415" s="27" t="e">
        <f>$AP$2-#REF!*_xlfn.STDEV.S(ONE_LAST_QUOTE!$AO$2:$AO$779)</f>
        <v>#REF!</v>
      </c>
      <c r="AT415" s="24"/>
    </row>
    <row r="416" spans="1:46" x14ac:dyDescent="0.3">
      <c r="A416" s="5">
        <v>44705</v>
      </c>
      <c r="B416" s="25">
        <v>618.70000000000005</v>
      </c>
      <c r="C416" s="25">
        <v>618.51</v>
      </c>
      <c r="D416" s="25">
        <v>0.01</v>
      </c>
      <c r="E416" s="25">
        <f t="shared" si="151"/>
        <v>618.5</v>
      </c>
      <c r="F416" s="25">
        <f t="shared" si="148"/>
        <v>0.20000000000004547</v>
      </c>
      <c r="G416" s="25">
        <v>1284.5</v>
      </c>
      <c r="H416" s="25">
        <v>1393.5</v>
      </c>
      <c r="I416" s="26">
        <v>1394.98</v>
      </c>
      <c r="J416" s="27">
        <f t="shared" si="145"/>
        <v>-1.4800000000000182</v>
      </c>
      <c r="K416" s="25">
        <v>15926</v>
      </c>
      <c r="L416" s="25">
        <v>15963.63</v>
      </c>
      <c r="M416" s="25">
        <v>12</v>
      </c>
      <c r="N416" s="25">
        <f t="shared" si="146"/>
        <v>15951.63</v>
      </c>
      <c r="O416" s="25">
        <f t="shared" si="152"/>
        <v>-25.6299999999992</v>
      </c>
      <c r="P416" s="27">
        <v>29.58</v>
      </c>
      <c r="Q416" s="25">
        <v>520</v>
      </c>
      <c r="R416" s="2">
        <f t="shared" si="164"/>
        <v>128.52201982937498</v>
      </c>
      <c r="S416" s="2">
        <f t="shared" si="153"/>
        <v>129.50073182631309</v>
      </c>
      <c r="T416" s="2">
        <f t="shared" si="154"/>
        <v>129.48630091876549</v>
      </c>
      <c r="U416" s="2">
        <f t="shared" si="165"/>
        <v>100.63620589936372</v>
      </c>
      <c r="V416" s="2">
        <f t="shared" si="166"/>
        <v>125.30120481927746</v>
      </c>
      <c r="W416" s="27">
        <f t="shared" si="167"/>
        <v>7.6151308409051488E-3</v>
      </c>
      <c r="X416" s="1">
        <f t="shared" si="155"/>
        <v>9.2598848424065728E-3</v>
      </c>
      <c r="Y416" s="1" t="e">
        <f>X416+#REF!*_xlfn.STDEV.S($W$2:$W$779)</f>
        <v>#REF!</v>
      </c>
      <c r="Z416" s="1" t="e">
        <f>X416-#REF!*_xlfn.STDEV.S($W$2:$W$779)</f>
        <v>#REF!</v>
      </c>
      <c r="AA416" s="2">
        <f t="shared" si="156"/>
        <v>97.87119969381024</v>
      </c>
      <c r="AB416" s="1">
        <f t="shared" si="157"/>
        <v>-1.6067323527438387E-3</v>
      </c>
      <c r="AC416" s="1">
        <f t="shared" si="149"/>
        <v>-1.0609471103528497E-3</v>
      </c>
      <c r="AD416" s="1">
        <f t="shared" si="147"/>
        <v>-5.4578524239098903E-4</v>
      </c>
      <c r="AE416" s="1">
        <f t="shared" si="150"/>
        <v>1.54982524116244E-3</v>
      </c>
      <c r="AF416" s="1" t="e">
        <f>AE416+#REF!*_xlfn.STDEV.S($AD$2:$AD$779)</f>
        <v>#REF!</v>
      </c>
      <c r="AG416" s="1" t="e">
        <f>AE416-#REF!*_xlfn.STDEV.S($AD$2:$AD$779)</f>
        <v>#REF!</v>
      </c>
      <c r="AH416" s="24">
        <f t="shared" si="144"/>
        <v>-25.6299999999992</v>
      </c>
      <c r="AI416" s="24">
        <f t="shared" si="158"/>
        <v>-1.4800000000000182</v>
      </c>
      <c r="AJ416" s="1">
        <f t="shared" si="159"/>
        <v>-5.4578524239098903E-4</v>
      </c>
      <c r="AK416" s="1">
        <f t="shared" si="160"/>
        <v>1.54982524116244E-3</v>
      </c>
      <c r="AL416" s="1" t="e">
        <f>$AK$2+#REF!*_xlfn.STDEV.S(ONE_LAST_QUOTE!$AJ$2:$AJ$779)</f>
        <v>#REF!</v>
      </c>
      <c r="AM416" s="1" t="e">
        <f>$AK$2-#REF!*_xlfn.STDEV.S(ONE_LAST_QUOTE!$AJ$2:$AJ$779)</f>
        <v>#REF!</v>
      </c>
      <c r="AN416" s="27">
        <f t="shared" si="161"/>
        <v>17.317567567566815</v>
      </c>
      <c r="AO416" s="24">
        <f t="shared" si="162"/>
        <v>-24.149999999999181</v>
      </c>
      <c r="AP416" s="27">
        <f t="shared" si="163"/>
        <v>-3.8484704370181109</v>
      </c>
      <c r="AQ416" s="27" t="e">
        <f>$AP$2+#REF!*_xlfn.STDEV.S(ONE_LAST_QUOTE!$AO$2:$AO$779)</f>
        <v>#REF!</v>
      </c>
      <c r="AR416" s="27" t="e">
        <f>$AP$2-#REF!*_xlfn.STDEV.S(ONE_LAST_QUOTE!$AO$2:$AO$779)</f>
        <v>#REF!</v>
      </c>
      <c r="AT416" s="24"/>
    </row>
    <row r="417" spans="1:46" x14ac:dyDescent="0.3">
      <c r="A417" s="5">
        <v>44706</v>
      </c>
      <c r="B417" s="25">
        <v>622.6</v>
      </c>
      <c r="C417" s="25">
        <v>623.45000000000005</v>
      </c>
      <c r="D417" s="25">
        <v>0.01</v>
      </c>
      <c r="E417" s="25">
        <f t="shared" si="151"/>
        <v>623.44000000000005</v>
      </c>
      <c r="F417" s="25">
        <f t="shared" si="148"/>
        <v>-0.84000000000003183</v>
      </c>
      <c r="G417" s="25">
        <v>1296.75</v>
      </c>
      <c r="H417" s="25">
        <v>1406.25</v>
      </c>
      <c r="I417" s="26">
        <v>1407.34</v>
      </c>
      <c r="J417" s="27">
        <f t="shared" si="145"/>
        <v>-1.0899999999999181</v>
      </c>
      <c r="K417" s="25">
        <v>16061</v>
      </c>
      <c r="L417" s="25">
        <v>16104.03</v>
      </c>
      <c r="M417" s="25">
        <v>11.24</v>
      </c>
      <c r="N417" s="25">
        <f t="shared" si="146"/>
        <v>16092.79</v>
      </c>
      <c r="O417" s="25">
        <f t="shared" si="152"/>
        <v>-31.790000000000873</v>
      </c>
      <c r="P417" s="27">
        <v>29.510999999999999</v>
      </c>
      <c r="Q417" s="25">
        <v>524</v>
      </c>
      <c r="R417" s="2">
        <f t="shared" si="164"/>
        <v>129.69794789024655</v>
      </c>
      <c r="S417" s="2">
        <f t="shared" si="153"/>
        <v>130.59847129614556</v>
      </c>
      <c r="T417" s="2">
        <f t="shared" si="154"/>
        <v>130.31704482796596</v>
      </c>
      <c r="U417" s="2">
        <f t="shared" si="165"/>
        <v>100.40145612901023</v>
      </c>
      <c r="V417" s="2">
        <f t="shared" si="166"/>
        <v>126.2650602409642</v>
      </c>
      <c r="W417" s="27">
        <f t="shared" si="167"/>
        <v>6.9432355757936826E-3</v>
      </c>
      <c r="X417" s="1">
        <f t="shared" si="155"/>
        <v>9.2598848424065728E-3</v>
      </c>
      <c r="Y417" s="1" t="e">
        <f>X417+#REF!*_xlfn.STDEV.S($W$2:$W$779)</f>
        <v>#REF!</v>
      </c>
      <c r="Z417" s="1" t="e">
        <f>X417-#REF!*_xlfn.STDEV.S($W$2:$W$779)</f>
        <v>#REF!</v>
      </c>
      <c r="AA417" s="2">
        <f t="shared" si="156"/>
        <v>90.052340589900837</v>
      </c>
      <c r="AB417" s="1">
        <f t="shared" si="157"/>
        <v>-1.9754188055645335E-3</v>
      </c>
      <c r="AC417" s="1">
        <f t="shared" si="149"/>
        <v>-7.7451077920041942E-4</v>
      </c>
      <c r="AD417" s="1">
        <f t="shared" si="147"/>
        <v>-1.2009080263641141E-3</v>
      </c>
      <c r="AE417" s="1">
        <f t="shared" si="150"/>
        <v>1.54982524116244E-3</v>
      </c>
      <c r="AF417" s="1" t="e">
        <f>AE417+#REF!*_xlfn.STDEV.S($AD$2:$AD$779)</f>
        <v>#REF!</v>
      </c>
      <c r="AG417" s="1" t="e">
        <f>AE417-#REF!*_xlfn.STDEV.S($AD$2:$AD$779)</f>
        <v>#REF!</v>
      </c>
      <c r="AH417" s="24">
        <f t="shared" si="144"/>
        <v>-31.790000000000873</v>
      </c>
      <c r="AI417" s="24">
        <f t="shared" si="158"/>
        <v>-1.0899999999999181</v>
      </c>
      <c r="AJ417" s="1">
        <f t="shared" si="159"/>
        <v>-1.2009080263641141E-3</v>
      </c>
      <c r="AK417" s="1">
        <f t="shared" si="160"/>
        <v>1.54982524116244E-3</v>
      </c>
      <c r="AL417" s="1" t="e">
        <f>$AK$2+#REF!*_xlfn.STDEV.S(ONE_LAST_QUOTE!$AJ$2:$AJ$779)</f>
        <v>#REF!</v>
      </c>
      <c r="AM417" s="1" t="e">
        <f>$AK$2-#REF!*_xlfn.STDEV.S(ONE_LAST_QUOTE!$AJ$2:$AJ$779)</f>
        <v>#REF!</v>
      </c>
      <c r="AN417" s="27">
        <f t="shared" si="161"/>
        <v>29.165137614681889</v>
      </c>
      <c r="AO417" s="24">
        <f t="shared" si="162"/>
        <v>-30.700000000000955</v>
      </c>
      <c r="AP417" s="27">
        <f t="shared" si="163"/>
        <v>-3.8484704370181109</v>
      </c>
      <c r="AQ417" s="27" t="e">
        <f>$AP$2+#REF!*_xlfn.STDEV.S(ONE_LAST_QUOTE!$AO$2:$AO$779)</f>
        <v>#REF!</v>
      </c>
      <c r="AR417" s="27" t="e">
        <f>$AP$2-#REF!*_xlfn.STDEV.S(ONE_LAST_QUOTE!$AO$2:$AO$779)</f>
        <v>#REF!</v>
      </c>
      <c r="AT417" s="24"/>
    </row>
    <row r="418" spans="1:46" x14ac:dyDescent="0.3">
      <c r="A418" s="5">
        <v>44707</v>
      </c>
      <c r="B418" s="25">
        <v>617.6</v>
      </c>
      <c r="C418" s="25">
        <v>616.85</v>
      </c>
      <c r="D418" s="25">
        <v>0.01</v>
      </c>
      <c r="E418" s="25">
        <f t="shared" si="151"/>
        <v>616.84</v>
      </c>
      <c r="F418" s="25">
        <f t="shared" si="148"/>
        <v>0.75999999999999091</v>
      </c>
      <c r="G418" s="25">
        <v>1288.25</v>
      </c>
      <c r="H418" s="25">
        <v>1397.5</v>
      </c>
      <c r="I418" s="26">
        <v>1396.65</v>
      </c>
      <c r="J418" s="27">
        <f t="shared" si="145"/>
        <v>0.84999999999990905</v>
      </c>
      <c r="K418" s="25">
        <v>15950</v>
      </c>
      <c r="L418" s="25">
        <v>15968.83</v>
      </c>
      <c r="M418" s="25">
        <v>11.24</v>
      </c>
      <c r="N418" s="25">
        <f t="shared" si="146"/>
        <v>15957.59</v>
      </c>
      <c r="O418" s="25">
        <f t="shared" si="152"/>
        <v>-7.5900000000001455</v>
      </c>
      <c r="P418" s="27">
        <v>29.381</v>
      </c>
      <c r="Q418" s="25">
        <v>514</v>
      </c>
      <c r="R418" s="2">
        <f t="shared" si="164"/>
        <v>128.89093843670724</v>
      </c>
      <c r="S418" s="2">
        <f t="shared" si="153"/>
        <v>129.69588550983883</v>
      </c>
      <c r="T418" s="2">
        <f t="shared" si="154"/>
        <v>129.54965607532847</v>
      </c>
      <c r="U418" s="2">
        <f t="shared" si="165"/>
        <v>99.959173952981928</v>
      </c>
      <c r="V418" s="2">
        <f t="shared" si="166"/>
        <v>123.85542168674733</v>
      </c>
      <c r="W418" s="27">
        <f t="shared" si="167"/>
        <v>6.2451797069260628E-3</v>
      </c>
      <c r="X418" s="1">
        <f t="shared" si="155"/>
        <v>9.2598848424065728E-3</v>
      </c>
      <c r="Y418" s="1" t="e">
        <f>X418+#REF!*_xlfn.STDEV.S($W$2:$W$779)</f>
        <v>#REF!</v>
      </c>
      <c r="Z418" s="1" t="e">
        <f>X418-#REF!*_xlfn.STDEV.S($W$2:$W$779)</f>
        <v>#REF!</v>
      </c>
      <c r="AA418" s="2">
        <f t="shared" si="156"/>
        <v>80.494707313158642</v>
      </c>
      <c r="AB418" s="1">
        <f t="shared" si="157"/>
        <v>-4.7563573196204097E-4</v>
      </c>
      <c r="AC418" s="1">
        <f t="shared" si="149"/>
        <v>6.0859914796112765E-4</v>
      </c>
      <c r="AD418" s="1">
        <f t="shared" si="147"/>
        <v>-1.0842348799231685E-3</v>
      </c>
      <c r="AE418" s="1">
        <f t="shared" si="150"/>
        <v>1.54982524116244E-3</v>
      </c>
      <c r="AF418" s="1" t="e">
        <f>AE418+#REF!*_xlfn.STDEV.S($AD$2:$AD$779)</f>
        <v>#REF!</v>
      </c>
      <c r="AG418" s="1" t="e">
        <f>AE418-#REF!*_xlfn.STDEV.S($AD$2:$AD$779)</f>
        <v>#REF!</v>
      </c>
      <c r="AH418" s="24">
        <f t="shared" si="144"/>
        <v>-7.5900000000001455</v>
      </c>
      <c r="AI418" s="24">
        <f t="shared" si="158"/>
        <v>0.84999999999990905</v>
      </c>
      <c r="AJ418" s="1">
        <f t="shared" si="159"/>
        <v>-1.0842348799231685E-3</v>
      </c>
      <c r="AK418" s="1">
        <f t="shared" si="160"/>
        <v>1.54982524116244E-3</v>
      </c>
      <c r="AL418" s="1" t="e">
        <f>$AK$2+#REF!*_xlfn.STDEV.S(ONE_LAST_QUOTE!$AJ$2:$AJ$779)</f>
        <v>#REF!</v>
      </c>
      <c r="AM418" s="1" t="e">
        <f>$AK$2-#REF!*_xlfn.STDEV.S(ONE_LAST_QUOTE!$AJ$2:$AJ$779)</f>
        <v>#REF!</v>
      </c>
      <c r="AN418" s="27">
        <f t="shared" si="161"/>
        <v>-8.9294117647070088</v>
      </c>
      <c r="AO418" s="24">
        <f t="shared" si="162"/>
        <v>-8.4400000000000546</v>
      </c>
      <c r="AP418" s="27">
        <f t="shared" si="163"/>
        <v>-3.8484704370181109</v>
      </c>
      <c r="AQ418" s="27" t="e">
        <f>$AP$2+#REF!*_xlfn.STDEV.S(ONE_LAST_QUOTE!$AO$2:$AO$779)</f>
        <v>#REF!</v>
      </c>
      <c r="AR418" s="27" t="e">
        <f>$AP$2-#REF!*_xlfn.STDEV.S(ONE_LAST_QUOTE!$AO$2:$AO$779)</f>
        <v>#REF!</v>
      </c>
      <c r="AT418" s="24"/>
    </row>
    <row r="419" spans="1:46" x14ac:dyDescent="0.3">
      <c r="A419" s="5">
        <v>44708</v>
      </c>
      <c r="B419" s="25">
        <v>631.79999999999995</v>
      </c>
      <c r="C419" s="25">
        <v>631.52</v>
      </c>
      <c r="D419" s="25">
        <v>0</v>
      </c>
      <c r="E419" s="25">
        <f t="shared" si="151"/>
        <v>631.52</v>
      </c>
      <c r="F419" s="25">
        <f t="shared" si="148"/>
        <v>0.27999999999997272</v>
      </c>
      <c r="G419" s="25">
        <v>1318.5</v>
      </c>
      <c r="H419" s="25">
        <v>1427.25</v>
      </c>
      <c r="I419" s="26">
        <v>1426.18</v>
      </c>
      <c r="J419" s="27">
        <f t="shared" si="145"/>
        <v>1.0699999999999363</v>
      </c>
      <c r="K419" s="25">
        <v>16229</v>
      </c>
      <c r="L419" s="25">
        <v>16266.22</v>
      </c>
      <c r="M419" s="25">
        <v>11.08</v>
      </c>
      <c r="N419" s="25">
        <f t="shared" si="146"/>
        <v>16255.14</v>
      </c>
      <c r="O419" s="25">
        <f t="shared" si="152"/>
        <v>-26.139999999999418</v>
      </c>
      <c r="P419" s="27">
        <v>29.303000000000001</v>
      </c>
      <c r="Q419" s="25">
        <v>530</v>
      </c>
      <c r="R419" s="2">
        <f t="shared" si="164"/>
        <v>131.6347705787409</v>
      </c>
      <c r="S419" s="2">
        <f t="shared" si="153"/>
        <v>131.96454708082598</v>
      </c>
      <c r="T419" s="2">
        <f t="shared" si="154"/>
        <v>132.67788287745492</v>
      </c>
      <c r="U419" s="2">
        <f t="shared" si="165"/>
        <v>99.693804647364942</v>
      </c>
      <c r="V419" s="2">
        <f t="shared" si="166"/>
        <v>127.71084337349431</v>
      </c>
      <c r="W419" s="27">
        <f t="shared" si="167"/>
        <v>2.5052385523611775E-3</v>
      </c>
      <c r="X419" s="1">
        <f t="shared" si="155"/>
        <v>9.2598848424065728E-3</v>
      </c>
      <c r="Y419" s="1" t="e">
        <f>X419+#REF!*_xlfn.STDEV.S($W$2:$W$779)</f>
        <v>#REF!</v>
      </c>
      <c r="Z419" s="1" t="e">
        <f>X419-#REF!*_xlfn.STDEV.S($W$2:$W$779)</f>
        <v>#REF!</v>
      </c>
      <c r="AA419" s="2">
        <f t="shared" si="156"/>
        <v>32.97765020850818</v>
      </c>
      <c r="AB419" s="1">
        <f t="shared" si="157"/>
        <v>-1.6081067280872031E-3</v>
      </c>
      <c r="AC419" s="1">
        <f t="shared" si="149"/>
        <v>7.5025592842413739E-4</v>
      </c>
      <c r="AD419" s="1">
        <f t="shared" si="147"/>
        <v>-2.3583626565113406E-3</v>
      </c>
      <c r="AE419" s="1">
        <f t="shared" si="150"/>
        <v>1.54982524116244E-3</v>
      </c>
      <c r="AF419" s="1" t="e">
        <f>AE419+#REF!*_xlfn.STDEV.S($AD$2:$AD$779)</f>
        <v>#REF!</v>
      </c>
      <c r="AG419" s="1" t="e">
        <f>AE419-#REF!*_xlfn.STDEV.S($AD$2:$AD$779)</f>
        <v>#REF!</v>
      </c>
      <c r="AH419" s="24">
        <f t="shared" si="144"/>
        <v>-26.139999999999418</v>
      </c>
      <c r="AI419" s="24">
        <f t="shared" si="158"/>
        <v>1.0699999999999363</v>
      </c>
      <c r="AJ419" s="1">
        <f t="shared" si="159"/>
        <v>-2.3583626565113406E-3</v>
      </c>
      <c r="AK419" s="1">
        <f t="shared" si="160"/>
        <v>1.54982524116244E-3</v>
      </c>
      <c r="AL419" s="1" t="e">
        <f>$AK$2+#REF!*_xlfn.STDEV.S(ONE_LAST_QUOTE!$AJ$2:$AJ$779)</f>
        <v>#REF!</v>
      </c>
      <c r="AM419" s="1" t="e">
        <f>$AK$2-#REF!*_xlfn.STDEV.S(ONE_LAST_QUOTE!$AJ$2:$AJ$779)</f>
        <v>#REF!</v>
      </c>
      <c r="AN419" s="27">
        <f t="shared" si="161"/>
        <v>-24.429906542056983</v>
      </c>
      <c r="AO419" s="24">
        <f t="shared" si="162"/>
        <v>-27.209999999999354</v>
      </c>
      <c r="AP419" s="27">
        <f t="shared" si="163"/>
        <v>-3.8484704370181109</v>
      </c>
      <c r="AQ419" s="27" t="e">
        <f>$AP$2+#REF!*_xlfn.STDEV.S(ONE_LAST_QUOTE!$AO$2:$AO$779)</f>
        <v>#REF!</v>
      </c>
      <c r="AR419" s="27" t="e">
        <f>$AP$2-#REF!*_xlfn.STDEV.S(ONE_LAST_QUOTE!$AO$2:$AO$779)</f>
        <v>#REF!</v>
      </c>
      <c r="AT419" s="24"/>
    </row>
    <row r="420" spans="1:46" x14ac:dyDescent="0.3">
      <c r="A420" s="5">
        <v>44711</v>
      </c>
      <c r="B420" s="25">
        <v>645.29999999999995</v>
      </c>
      <c r="C420" s="25">
        <v>646.63</v>
      </c>
      <c r="D420" s="25">
        <v>0</v>
      </c>
      <c r="E420" s="25">
        <f t="shared" si="151"/>
        <v>646.63</v>
      </c>
      <c r="F420" s="25">
        <f t="shared" si="148"/>
        <v>-1.3300000000000409</v>
      </c>
      <c r="G420" s="25">
        <v>1345.75</v>
      </c>
      <c r="H420" s="25">
        <v>1455</v>
      </c>
      <c r="I420" s="26">
        <v>1456.32</v>
      </c>
      <c r="J420" s="27">
        <f t="shared" si="145"/>
        <v>-1.3199999999999363</v>
      </c>
      <c r="K420" s="25">
        <v>16559</v>
      </c>
      <c r="L420" s="25">
        <v>16610.62</v>
      </c>
      <c r="M420" s="25">
        <v>10.96</v>
      </c>
      <c r="N420" s="25">
        <f t="shared" si="146"/>
        <v>16599.66</v>
      </c>
      <c r="O420" s="25">
        <f t="shared" si="152"/>
        <v>-40.659999999999854</v>
      </c>
      <c r="P420" s="27">
        <v>28.975000000000001</v>
      </c>
      <c r="Q420" s="25">
        <v>547</v>
      </c>
      <c r="R420" s="2">
        <f t="shared" si="164"/>
        <v>134.19414341710845</v>
      </c>
      <c r="S420" s="2">
        <f t="shared" si="153"/>
        <v>134.64791022930541</v>
      </c>
      <c r="T420" s="2">
        <f t="shared" si="154"/>
        <v>134.7843023603308</v>
      </c>
      <c r="U420" s="2">
        <f t="shared" si="165"/>
        <v>98.577892695539688</v>
      </c>
      <c r="V420" s="2">
        <f t="shared" si="166"/>
        <v>131.80722891566302</v>
      </c>
      <c r="W420" s="27">
        <f t="shared" si="167"/>
        <v>3.381420385735856E-3</v>
      </c>
      <c r="X420" s="1">
        <f t="shared" si="155"/>
        <v>9.2598848424065728E-3</v>
      </c>
      <c r="Y420" s="1" t="e">
        <f>X420+#REF!*_xlfn.STDEV.S($W$2:$W$779)</f>
        <v>#REF!</v>
      </c>
      <c r="Z420" s="1" t="e">
        <f>X420-#REF!*_xlfn.STDEV.S($W$2:$W$779)</f>
        <v>#REF!</v>
      </c>
      <c r="AA420" s="2">
        <f t="shared" si="156"/>
        <v>45.376681219696025</v>
      </c>
      <c r="AB420" s="1">
        <f t="shared" si="157"/>
        <v>-2.4494477597733844E-3</v>
      </c>
      <c r="AC420" s="1">
        <f t="shared" si="149"/>
        <v>-9.0639419907708222E-4</v>
      </c>
      <c r="AD420" s="1">
        <f t="shared" si="147"/>
        <v>-1.5430535606963023E-3</v>
      </c>
      <c r="AE420" s="1">
        <f t="shared" si="150"/>
        <v>1.54982524116244E-3</v>
      </c>
      <c r="AF420" s="1" t="e">
        <f>AE420+#REF!*_xlfn.STDEV.S($AD$2:$AD$779)</f>
        <v>#REF!</v>
      </c>
      <c r="AG420" s="1" t="e">
        <f>AE420-#REF!*_xlfn.STDEV.S($AD$2:$AD$779)</f>
        <v>#REF!</v>
      </c>
      <c r="AH420" s="24">
        <f t="shared" si="144"/>
        <v>-40.659999999999854</v>
      </c>
      <c r="AI420" s="24">
        <f t="shared" si="158"/>
        <v>-1.3199999999999363</v>
      </c>
      <c r="AJ420" s="1">
        <f t="shared" si="159"/>
        <v>-1.5430535606963023E-3</v>
      </c>
      <c r="AK420" s="1">
        <f t="shared" si="160"/>
        <v>1.54982524116244E-3</v>
      </c>
      <c r="AL420" s="1" t="e">
        <f>$AK$2+#REF!*_xlfn.STDEV.S(ONE_LAST_QUOTE!$AJ$2:$AJ$779)</f>
        <v>#REF!</v>
      </c>
      <c r="AM420" s="1" t="e">
        <f>$AK$2-#REF!*_xlfn.STDEV.S(ONE_LAST_QUOTE!$AJ$2:$AJ$779)</f>
        <v>#REF!</v>
      </c>
      <c r="AN420" s="27">
        <f t="shared" si="161"/>
        <v>30.803030303031679</v>
      </c>
      <c r="AO420" s="24">
        <f t="shared" si="162"/>
        <v>-39.339999999999918</v>
      </c>
      <c r="AP420" s="27">
        <f t="shared" si="163"/>
        <v>-3.8484704370181109</v>
      </c>
      <c r="AQ420" s="27" t="e">
        <f>$AP$2+#REF!*_xlfn.STDEV.S(ONE_LAST_QUOTE!$AO$2:$AO$779)</f>
        <v>#REF!</v>
      </c>
      <c r="AR420" s="27" t="e">
        <f>$AP$2-#REF!*_xlfn.STDEV.S(ONE_LAST_QUOTE!$AO$2:$AO$779)</f>
        <v>#REF!</v>
      </c>
      <c r="AT420" s="24"/>
    </row>
    <row r="421" spans="1:46" x14ac:dyDescent="0.3">
      <c r="A421" s="5">
        <v>44712</v>
      </c>
      <c r="B421" s="25">
        <v>644.29999999999995</v>
      </c>
      <c r="C421" s="25">
        <v>657.27</v>
      </c>
      <c r="D421" s="25">
        <v>12</v>
      </c>
      <c r="E421" s="25">
        <f t="shared" si="151"/>
        <v>645.27</v>
      </c>
      <c r="F421" s="25">
        <f t="shared" si="148"/>
        <v>-0.97000000000002728</v>
      </c>
      <c r="G421" s="25">
        <v>1357.25</v>
      </c>
      <c r="H421" s="25">
        <v>1450</v>
      </c>
      <c r="I421" s="26">
        <v>1475.48</v>
      </c>
      <c r="J421" s="27">
        <f t="shared" si="145"/>
        <v>-25.480000000000018</v>
      </c>
      <c r="K421" s="25">
        <v>16681</v>
      </c>
      <c r="L421" s="25">
        <v>16807.77</v>
      </c>
      <c r="M421" s="25">
        <v>10.96</v>
      </c>
      <c r="N421" s="25">
        <f t="shared" si="146"/>
        <v>16796.810000000001</v>
      </c>
      <c r="O421" s="25">
        <f t="shared" si="152"/>
        <v>-115.81000000000131</v>
      </c>
      <c r="P421" s="27">
        <v>29.026</v>
      </c>
      <c r="Q421" s="25">
        <v>560</v>
      </c>
      <c r="R421" s="2">
        <f t="shared" si="164"/>
        <v>133.73299515794312</v>
      </c>
      <c r="S421" s="2">
        <f t="shared" si="153"/>
        <v>135.63994145389475</v>
      </c>
      <c r="T421" s="2">
        <f t="shared" si="154"/>
        <v>134.43925083022077</v>
      </c>
      <c r="U421" s="2">
        <f t="shared" si="165"/>
        <v>98.751403395366182</v>
      </c>
      <c r="V421" s="2">
        <f t="shared" si="166"/>
        <v>134.93975903614495</v>
      </c>
      <c r="W421" s="27">
        <f t="shared" si="167"/>
        <v>1.4259355319900413E-2</v>
      </c>
      <c r="X421" s="1">
        <f t="shared" si="155"/>
        <v>9.2598848424065728E-3</v>
      </c>
      <c r="Y421" s="1" t="e">
        <f>X421+#REF!*_xlfn.STDEV.S($W$2:$W$779)</f>
        <v>#REF!</v>
      </c>
      <c r="Z421" s="1" t="e">
        <f>X421-#REF!*_xlfn.STDEV.S($W$2:$W$779)</f>
        <v>#REF!</v>
      </c>
      <c r="AA421" s="2">
        <f t="shared" si="156"/>
        <v>190.69462959516272</v>
      </c>
      <c r="AB421" s="1">
        <f t="shared" si="157"/>
        <v>-6.8947615648448307E-3</v>
      </c>
      <c r="AC421" s="1">
        <f t="shared" si="149"/>
        <v>-1.7268956542955526E-2</v>
      </c>
      <c r="AD421" s="1">
        <f t="shared" si="147"/>
        <v>1.0374194978110696E-2</v>
      </c>
      <c r="AE421" s="1">
        <f t="shared" si="150"/>
        <v>1.54982524116244E-3</v>
      </c>
      <c r="AF421" s="1" t="e">
        <f>AE421+#REF!*_xlfn.STDEV.S($AD$2:$AD$779)</f>
        <v>#REF!</v>
      </c>
      <c r="AG421" s="1" t="e">
        <f>AE421-#REF!*_xlfn.STDEV.S($AD$2:$AD$779)</f>
        <v>#REF!</v>
      </c>
      <c r="AH421" s="24">
        <f t="shared" si="144"/>
        <v>-115.81000000000131</v>
      </c>
      <c r="AI421" s="24">
        <f t="shared" si="158"/>
        <v>-25.480000000000018</v>
      </c>
      <c r="AJ421" s="1">
        <f t="shared" si="159"/>
        <v>1.0374194978110696E-2</v>
      </c>
      <c r="AK421" s="1">
        <f t="shared" si="160"/>
        <v>1.54982524116244E-3</v>
      </c>
      <c r="AL421" s="1" t="e">
        <f>$AK$2+#REF!*_xlfn.STDEV.S(ONE_LAST_QUOTE!$AJ$2:$AJ$779)</f>
        <v>#REF!</v>
      </c>
      <c r="AM421" s="1" t="e">
        <f>$AK$2-#REF!*_xlfn.STDEV.S(ONE_LAST_QUOTE!$AJ$2:$AJ$779)</f>
        <v>#REF!</v>
      </c>
      <c r="AN421" s="27">
        <f t="shared" si="161"/>
        <v>4.5451334379906294</v>
      </c>
      <c r="AO421" s="24">
        <f t="shared" si="162"/>
        <v>-90.330000000001291</v>
      </c>
      <c r="AP421" s="27">
        <f t="shared" si="163"/>
        <v>-3.8484704370181109</v>
      </c>
      <c r="AQ421" s="27" t="e">
        <f>$AP$2+#REF!*_xlfn.STDEV.S(ONE_LAST_QUOTE!$AO$2:$AO$779)</f>
        <v>#REF!</v>
      </c>
      <c r="AR421" s="27" t="e">
        <f>$AP$2-#REF!*_xlfn.STDEV.S(ONE_LAST_QUOTE!$AO$2:$AO$779)</f>
        <v>#REF!</v>
      </c>
      <c r="AT421" s="24"/>
    </row>
    <row r="422" spans="1:46" x14ac:dyDescent="0.3">
      <c r="A422" s="5">
        <v>44713</v>
      </c>
      <c r="B422" s="25">
        <v>640.4</v>
      </c>
      <c r="C422" s="25">
        <v>649.73</v>
      </c>
      <c r="D422" s="25">
        <v>12</v>
      </c>
      <c r="E422" s="25">
        <f t="shared" si="151"/>
        <v>637.73</v>
      </c>
      <c r="F422" s="25">
        <f t="shared" si="148"/>
        <v>2.6699999999999591</v>
      </c>
      <c r="G422" s="25">
        <v>1347.75</v>
      </c>
      <c r="H422" s="25">
        <v>1440.5</v>
      </c>
      <c r="I422" s="26">
        <v>1463.54</v>
      </c>
      <c r="J422" s="27">
        <f t="shared" si="145"/>
        <v>-23.039999999999964</v>
      </c>
      <c r="K422" s="25">
        <v>16608</v>
      </c>
      <c r="L422" s="25">
        <v>16675.09</v>
      </c>
      <c r="M422" s="25">
        <v>10.420000000000002</v>
      </c>
      <c r="N422" s="25">
        <f t="shared" si="146"/>
        <v>16664.670000000002</v>
      </c>
      <c r="O422" s="25">
        <f t="shared" si="152"/>
        <v>-56.670000000001892</v>
      </c>
      <c r="P422" s="27">
        <v>29.219000000000001</v>
      </c>
      <c r="Q422" s="25">
        <v>549</v>
      </c>
      <c r="R422" s="2">
        <f t="shared" si="164"/>
        <v>132.856813465529</v>
      </c>
      <c r="S422" s="2">
        <f t="shared" si="153"/>
        <v>135.04634899983716</v>
      </c>
      <c r="T422" s="2">
        <f t="shared" si="154"/>
        <v>134.81890192002825</v>
      </c>
      <c r="U422" s="2">
        <f t="shared" si="165"/>
        <v>99.408022318238977</v>
      </c>
      <c r="V422" s="2">
        <f t="shared" si="166"/>
        <v>132.28915662650638</v>
      </c>
      <c r="W422" s="27">
        <f t="shared" si="167"/>
        <v>1.6480415849174701E-2</v>
      </c>
      <c r="X422" s="1">
        <f t="shared" si="155"/>
        <v>9.2598848424065728E-3</v>
      </c>
      <c r="Y422" s="1" t="e">
        <f>X422+#REF!*_xlfn.STDEV.S($W$2:$W$779)</f>
        <v>#REF!</v>
      </c>
      <c r="Z422" s="1" t="e">
        <f>X422-#REF!*_xlfn.STDEV.S($W$2:$W$779)</f>
        <v>#REF!</v>
      </c>
      <c r="AA422" s="2">
        <f t="shared" si="156"/>
        <v>218.95355343081633</v>
      </c>
      <c r="AB422" s="1">
        <f t="shared" si="157"/>
        <v>-3.4006073927657665E-3</v>
      </c>
      <c r="AC422" s="1">
        <f t="shared" si="149"/>
        <v>-1.5742651379531795E-2</v>
      </c>
      <c r="AD422" s="1">
        <f t="shared" si="147"/>
        <v>1.2342043986766029E-2</v>
      </c>
      <c r="AE422" s="1">
        <f t="shared" si="150"/>
        <v>1.54982524116244E-3</v>
      </c>
      <c r="AF422" s="1" t="e">
        <f>AE422+#REF!*_xlfn.STDEV.S($AD$2:$AD$779)</f>
        <v>#REF!</v>
      </c>
      <c r="AG422" s="1" t="e">
        <f>AE422-#REF!*_xlfn.STDEV.S($AD$2:$AD$779)</f>
        <v>#REF!</v>
      </c>
      <c r="AH422" s="24">
        <f t="shared" si="144"/>
        <v>-56.670000000001892</v>
      </c>
      <c r="AI422" s="24">
        <f t="shared" si="158"/>
        <v>-23.039999999999964</v>
      </c>
      <c r="AJ422" s="1">
        <f t="shared" si="159"/>
        <v>1.2342043986766029E-2</v>
      </c>
      <c r="AK422" s="1">
        <f t="shared" si="160"/>
        <v>1.54982524116244E-3</v>
      </c>
      <c r="AL422" s="1" t="e">
        <f>$AK$2+#REF!*_xlfn.STDEV.S(ONE_LAST_QUOTE!$AJ$2:$AJ$779)</f>
        <v>#REF!</v>
      </c>
      <c r="AM422" s="1" t="e">
        <f>$AK$2-#REF!*_xlfn.STDEV.S(ONE_LAST_QUOTE!$AJ$2:$AJ$779)</f>
        <v>#REF!</v>
      </c>
      <c r="AN422" s="27">
        <f t="shared" si="161"/>
        <v>2.4596354166667527</v>
      </c>
      <c r="AO422" s="24">
        <f t="shared" si="162"/>
        <v>-33.630000000001928</v>
      </c>
      <c r="AP422" s="27">
        <f t="shared" si="163"/>
        <v>-3.8484704370181109</v>
      </c>
      <c r="AQ422" s="27" t="e">
        <f>$AP$2+#REF!*_xlfn.STDEV.S(ONE_LAST_QUOTE!$AO$2:$AO$779)</f>
        <v>#REF!</v>
      </c>
      <c r="AR422" s="27" t="e">
        <f>$AP$2-#REF!*_xlfn.STDEV.S(ONE_LAST_QUOTE!$AO$2:$AO$779)</f>
        <v>#REF!</v>
      </c>
      <c r="AT422" s="24"/>
    </row>
    <row r="423" spans="1:46" x14ac:dyDescent="0.3">
      <c r="A423" s="5">
        <v>44714</v>
      </c>
      <c r="B423" s="25">
        <v>634.6</v>
      </c>
      <c r="C423" s="25">
        <v>643.46</v>
      </c>
      <c r="D423" s="25">
        <v>11.88</v>
      </c>
      <c r="E423" s="25">
        <f t="shared" si="151"/>
        <v>631.58000000000004</v>
      </c>
      <c r="F423" s="25">
        <f t="shared" si="148"/>
        <v>3.0199999999999818</v>
      </c>
      <c r="G423" s="25">
        <v>1335.75</v>
      </c>
      <c r="H423" s="25">
        <v>1430</v>
      </c>
      <c r="I423" s="26">
        <v>1453.49</v>
      </c>
      <c r="J423" s="27">
        <f t="shared" si="145"/>
        <v>-23.490000000000009</v>
      </c>
      <c r="K423" s="25">
        <v>16533</v>
      </c>
      <c r="L423" s="25">
        <v>16552.57</v>
      </c>
      <c r="M423" s="25">
        <v>9.8500000000000014</v>
      </c>
      <c r="N423" s="25">
        <f t="shared" si="146"/>
        <v>16542.72</v>
      </c>
      <c r="O423" s="25">
        <f t="shared" si="152"/>
        <v>-9.7200000000011642</v>
      </c>
      <c r="P423" s="27">
        <v>29.2</v>
      </c>
      <c r="Q423" s="25">
        <v>540</v>
      </c>
      <c r="R423" s="2">
        <f t="shared" si="164"/>
        <v>131.88840212128181</v>
      </c>
      <c r="S423" s="2">
        <f t="shared" si="153"/>
        <v>134.43649373881911</v>
      </c>
      <c r="T423" s="2">
        <f t="shared" si="154"/>
        <v>133.82325589521653</v>
      </c>
      <c r="U423" s="2">
        <f t="shared" si="165"/>
        <v>99.343381077127148</v>
      </c>
      <c r="V423" s="2">
        <f t="shared" si="166"/>
        <v>130.12048192771118</v>
      </c>
      <c r="W423" s="27">
        <f t="shared" si="167"/>
        <v>1.9320058295907883E-2</v>
      </c>
      <c r="X423" s="1">
        <f t="shared" si="155"/>
        <v>9.2598848424065728E-3</v>
      </c>
      <c r="Y423" s="1" t="e">
        <f>X423+#REF!*_xlfn.STDEV.S($W$2:$W$779)</f>
        <v>#REF!</v>
      </c>
      <c r="Z423" s="1" t="e">
        <f>X423-#REF!*_xlfn.STDEV.S($W$2:$W$779)</f>
        <v>#REF!</v>
      </c>
      <c r="AA423" s="2">
        <f t="shared" si="156"/>
        <v>254.80916175372954</v>
      </c>
      <c r="AB423" s="1">
        <f t="shared" si="157"/>
        <v>-5.8756963788307874E-4</v>
      </c>
      <c r="AC423" s="1">
        <f t="shared" si="149"/>
        <v>-1.6161101899565877E-2</v>
      </c>
      <c r="AD423" s="1">
        <f t="shared" si="147"/>
        <v>1.5573532261682798E-2</v>
      </c>
      <c r="AE423" s="1">
        <f t="shared" si="150"/>
        <v>1.54982524116244E-3</v>
      </c>
      <c r="AF423" s="1" t="e">
        <f>AE423+#REF!*_xlfn.STDEV.S($AD$2:$AD$779)</f>
        <v>#REF!</v>
      </c>
      <c r="AG423" s="1" t="e">
        <f>AE423-#REF!*_xlfn.STDEV.S($AD$2:$AD$779)</f>
        <v>#REF!</v>
      </c>
      <c r="AH423" s="24">
        <f t="shared" si="144"/>
        <v>-9.7200000000011642</v>
      </c>
      <c r="AI423" s="24">
        <f t="shared" si="158"/>
        <v>-23.490000000000009</v>
      </c>
      <c r="AJ423" s="1">
        <f t="shared" si="159"/>
        <v>1.5573532261682798E-2</v>
      </c>
      <c r="AK423" s="1">
        <f t="shared" si="160"/>
        <v>1.54982524116244E-3</v>
      </c>
      <c r="AL423" s="1" t="e">
        <f>$AK$2+#REF!*_xlfn.STDEV.S(ONE_LAST_QUOTE!$AJ$2:$AJ$779)</f>
        <v>#REF!</v>
      </c>
      <c r="AM423" s="1" t="e">
        <f>$AK$2-#REF!*_xlfn.STDEV.S(ONE_LAST_QUOTE!$AJ$2:$AJ$779)</f>
        <v>#REF!</v>
      </c>
      <c r="AN423" s="27">
        <f t="shared" si="161"/>
        <v>0.41379310344832526</v>
      </c>
      <c r="AO423" s="24">
        <f t="shared" si="162"/>
        <v>13.769999999998845</v>
      </c>
      <c r="AP423" s="27">
        <f t="shared" si="163"/>
        <v>-3.8484704370181109</v>
      </c>
      <c r="AQ423" s="27" t="e">
        <f>$AP$2+#REF!*_xlfn.STDEV.S(ONE_LAST_QUOTE!$AO$2:$AO$779)</f>
        <v>#REF!</v>
      </c>
      <c r="AR423" s="27" t="e">
        <f>$AP$2-#REF!*_xlfn.STDEV.S(ONE_LAST_QUOTE!$AO$2:$AO$779)</f>
        <v>#REF!</v>
      </c>
      <c r="AT423" s="24"/>
    </row>
    <row r="424" spans="1:46" x14ac:dyDescent="0.3">
      <c r="A424" s="5">
        <v>44718</v>
      </c>
      <c r="B424" s="25">
        <v>638.29999999999995</v>
      </c>
      <c r="C424" s="25">
        <v>645.96</v>
      </c>
      <c r="D424" s="25">
        <v>11.88</v>
      </c>
      <c r="E424" s="25">
        <f t="shared" si="151"/>
        <v>634.08000000000004</v>
      </c>
      <c r="F424" s="25">
        <f t="shared" si="148"/>
        <v>4.2199999999999136</v>
      </c>
      <c r="G424" s="25">
        <v>1345.5</v>
      </c>
      <c r="H424" s="25">
        <v>1438.5</v>
      </c>
      <c r="I424" s="26">
        <v>1461.14</v>
      </c>
      <c r="J424" s="27">
        <f t="shared" si="145"/>
        <v>-22.6400000000001</v>
      </c>
      <c r="K424" s="25">
        <v>16600</v>
      </c>
      <c r="L424" s="25">
        <v>16605.96</v>
      </c>
      <c r="M424" s="25">
        <v>9.1800000000000015</v>
      </c>
      <c r="N424" s="25">
        <f t="shared" si="146"/>
        <v>16596.78</v>
      </c>
      <c r="O424" s="25">
        <f t="shared" si="152"/>
        <v>3.2200000000011642</v>
      </c>
      <c r="P424" s="27">
        <v>29.381</v>
      </c>
      <c r="Q424" s="25">
        <v>540</v>
      </c>
      <c r="R424" s="2">
        <f t="shared" si="164"/>
        <v>132.67235416186287</v>
      </c>
      <c r="S424" s="2">
        <f t="shared" si="153"/>
        <v>134.98129777199523</v>
      </c>
      <c r="T424" s="2">
        <f t="shared" si="154"/>
        <v>135.22031823745388</v>
      </c>
      <c r="U424" s="2">
        <f t="shared" si="165"/>
        <v>99.959173952981942</v>
      </c>
      <c r="V424" s="2">
        <f t="shared" si="166"/>
        <v>130.12048192771118</v>
      </c>
      <c r="W424" s="27">
        <f t="shared" si="167"/>
        <v>1.740335147226979E-2</v>
      </c>
      <c r="X424" s="1">
        <f t="shared" si="155"/>
        <v>9.2598848424065728E-3</v>
      </c>
      <c r="Y424" s="1" t="e">
        <f>X424+#REF!*_xlfn.STDEV.S($W$2:$W$779)</f>
        <v>#REF!</v>
      </c>
      <c r="Z424" s="1" t="e">
        <f>X424-#REF!*_xlfn.STDEV.S($W$2:$W$779)</f>
        <v>#REF!</v>
      </c>
      <c r="AA424" s="2">
        <f t="shared" si="156"/>
        <v>230.89436101323599</v>
      </c>
      <c r="AB424" s="1">
        <f t="shared" si="157"/>
        <v>1.9401353756579072E-4</v>
      </c>
      <c r="AC424" s="1">
        <f t="shared" si="149"/>
        <v>-1.5494750674131225E-2</v>
      </c>
      <c r="AD424" s="1">
        <f t="shared" si="147"/>
        <v>1.5688764211697015E-2</v>
      </c>
      <c r="AE424" s="1">
        <f t="shared" si="150"/>
        <v>1.54982524116244E-3</v>
      </c>
      <c r="AF424" s="1" t="e">
        <f>AE424+#REF!*_xlfn.STDEV.S($AD$2:$AD$779)</f>
        <v>#REF!</v>
      </c>
      <c r="AG424" s="1" t="e">
        <f>AE424-#REF!*_xlfn.STDEV.S($AD$2:$AD$779)</f>
        <v>#REF!</v>
      </c>
      <c r="AH424" s="24">
        <f t="shared" si="144"/>
        <v>3.2200000000011642</v>
      </c>
      <c r="AI424" s="24">
        <f t="shared" si="158"/>
        <v>-22.6400000000001</v>
      </c>
      <c r="AJ424" s="1">
        <f t="shared" si="159"/>
        <v>1.5688764211697015E-2</v>
      </c>
      <c r="AK424" s="1">
        <f t="shared" si="160"/>
        <v>1.54982524116244E-3</v>
      </c>
      <c r="AL424" s="1" t="e">
        <f>$AK$2+#REF!*_xlfn.STDEV.S(ONE_LAST_QUOTE!$AJ$2:$AJ$779)</f>
        <v>#REF!</v>
      </c>
      <c r="AM424" s="1" t="e">
        <f>$AK$2-#REF!*_xlfn.STDEV.S(ONE_LAST_QUOTE!$AJ$2:$AJ$779)</f>
        <v>#REF!</v>
      </c>
      <c r="AN424" s="27">
        <f t="shared" si="161"/>
        <v>-0.1422261484099448</v>
      </c>
      <c r="AO424" s="24">
        <f t="shared" si="162"/>
        <v>25.860000000001264</v>
      </c>
      <c r="AP424" s="27">
        <f t="shared" si="163"/>
        <v>-3.8484704370181109</v>
      </c>
      <c r="AQ424" s="27" t="e">
        <f>$AP$2+#REF!*_xlfn.STDEV.S(ONE_LAST_QUOTE!$AO$2:$AO$779)</f>
        <v>#REF!</v>
      </c>
      <c r="AR424" s="27" t="e">
        <f>$AP$2-#REF!*_xlfn.STDEV.S(ONE_LAST_QUOTE!$AO$2:$AO$779)</f>
        <v>#REF!</v>
      </c>
      <c r="AT424" s="24"/>
    </row>
    <row r="425" spans="1:46" x14ac:dyDescent="0.3">
      <c r="A425" s="5">
        <v>44719</v>
      </c>
      <c r="B425" s="25">
        <v>630.6</v>
      </c>
      <c r="C425" s="25">
        <v>640.70000000000005</v>
      </c>
      <c r="D425" s="25">
        <v>11.88</v>
      </c>
      <c r="E425" s="25">
        <f t="shared" si="151"/>
        <v>628.82000000000005</v>
      </c>
      <c r="F425" s="25">
        <f t="shared" si="148"/>
        <v>1.7799999999999727</v>
      </c>
      <c r="G425" s="25">
        <v>1333</v>
      </c>
      <c r="H425" s="25">
        <v>1426.25</v>
      </c>
      <c r="I425" s="26">
        <v>1450.07</v>
      </c>
      <c r="J425" s="27">
        <f t="shared" si="145"/>
        <v>-23.819999999999936</v>
      </c>
      <c r="K425" s="25">
        <v>16461</v>
      </c>
      <c r="L425" s="25">
        <v>16512.88</v>
      </c>
      <c r="M425" s="25">
        <v>8.7600000000000016</v>
      </c>
      <c r="N425" s="25">
        <f t="shared" si="146"/>
        <v>16504.120000000003</v>
      </c>
      <c r="O425" s="25">
        <f t="shared" si="152"/>
        <v>-43.120000000002619</v>
      </c>
      <c r="P425" s="27">
        <v>29.491</v>
      </c>
      <c r="Q425" s="25">
        <v>535</v>
      </c>
      <c r="R425" s="2">
        <f t="shared" si="164"/>
        <v>131.54254092690783</v>
      </c>
      <c r="S425" s="2">
        <f t="shared" si="153"/>
        <v>133.85103268824179</v>
      </c>
      <c r="T425" s="2">
        <f t="shared" si="154"/>
        <v>133.35297881093561</v>
      </c>
      <c r="U425" s="2">
        <f t="shared" si="165"/>
        <v>100.33341271731358</v>
      </c>
      <c r="V425" s="2">
        <f t="shared" si="166"/>
        <v>128.91566265060274</v>
      </c>
      <c r="W425" s="27">
        <f t="shared" si="167"/>
        <v>1.7549393109387079E-2</v>
      </c>
      <c r="X425" s="1">
        <f t="shared" si="155"/>
        <v>9.2598848424065728E-3</v>
      </c>
      <c r="Y425" s="1" t="e">
        <f>X425+#REF!*_xlfn.STDEV.S($W$2:$W$779)</f>
        <v>#REF!</v>
      </c>
      <c r="Z425" s="1" t="e">
        <f>X425-#REF!*_xlfn.STDEV.S($W$2:$W$779)</f>
        <v>#REF!</v>
      </c>
      <c r="AA425" s="2">
        <f t="shared" si="156"/>
        <v>230.84917613339542</v>
      </c>
      <c r="AB425" s="1">
        <f t="shared" si="157"/>
        <v>-2.612680954816289E-3</v>
      </c>
      <c r="AC425" s="1">
        <f t="shared" si="149"/>
        <v>-1.6426793189294266E-2</v>
      </c>
      <c r="AD425" s="1">
        <f t="shared" si="147"/>
        <v>1.3814112234477977E-2</v>
      </c>
      <c r="AE425" s="1">
        <f t="shared" si="150"/>
        <v>1.54982524116244E-3</v>
      </c>
      <c r="AF425" s="1" t="e">
        <f>AE425+#REF!*_xlfn.STDEV.S($AD$2:$AD$779)</f>
        <v>#REF!</v>
      </c>
      <c r="AG425" s="1" t="e">
        <f>AE425-#REF!*_xlfn.STDEV.S($AD$2:$AD$779)</f>
        <v>#REF!</v>
      </c>
      <c r="AH425" s="24">
        <f t="shared" si="144"/>
        <v>-43.120000000002619</v>
      </c>
      <c r="AI425" s="24">
        <f t="shared" si="158"/>
        <v>-23.819999999999936</v>
      </c>
      <c r="AJ425" s="1">
        <f t="shared" si="159"/>
        <v>1.3814112234477977E-2</v>
      </c>
      <c r="AK425" s="1">
        <f t="shared" si="160"/>
        <v>1.54982524116244E-3</v>
      </c>
      <c r="AL425" s="1" t="e">
        <f>$AK$2+#REF!*_xlfn.STDEV.S(ONE_LAST_QUOTE!$AJ$2:$AJ$779)</f>
        <v>#REF!</v>
      </c>
      <c r="AM425" s="1" t="e">
        <f>$AK$2-#REF!*_xlfn.STDEV.S(ONE_LAST_QUOTE!$AJ$2:$AJ$779)</f>
        <v>#REF!</v>
      </c>
      <c r="AN425" s="27">
        <f t="shared" si="161"/>
        <v>1.8102434928632549</v>
      </c>
      <c r="AO425" s="24">
        <f t="shared" si="162"/>
        <v>-19.300000000002683</v>
      </c>
      <c r="AP425" s="27">
        <f t="shared" si="163"/>
        <v>-3.8484704370181109</v>
      </c>
      <c r="AQ425" s="27" t="e">
        <f>$AP$2+#REF!*_xlfn.STDEV.S(ONE_LAST_QUOTE!$AO$2:$AO$779)</f>
        <v>#REF!</v>
      </c>
      <c r="AR425" s="27" t="e">
        <f>$AP$2-#REF!*_xlfn.STDEV.S(ONE_LAST_QUOTE!$AO$2:$AO$779)</f>
        <v>#REF!</v>
      </c>
      <c r="AT425" s="24"/>
    </row>
    <row r="426" spans="1:46" x14ac:dyDescent="0.3">
      <c r="A426" s="5">
        <v>44720</v>
      </c>
      <c r="B426" s="25">
        <v>637.20000000000005</v>
      </c>
      <c r="C426" s="25">
        <v>648.55999999999995</v>
      </c>
      <c r="D426" s="25">
        <v>11.88</v>
      </c>
      <c r="E426" s="25">
        <f t="shared" si="151"/>
        <v>636.67999999999995</v>
      </c>
      <c r="F426" s="25">
        <f t="shared" si="148"/>
        <v>0.5200000000000955</v>
      </c>
      <c r="G426" s="25">
        <v>1349</v>
      </c>
      <c r="H426" s="25">
        <v>1442.25</v>
      </c>
      <c r="I426" s="26">
        <v>1465.23</v>
      </c>
      <c r="J426" s="27">
        <f t="shared" si="145"/>
        <v>-22.980000000000018</v>
      </c>
      <c r="K426" s="25">
        <v>16641</v>
      </c>
      <c r="L426" s="25">
        <v>16670.509999999998</v>
      </c>
      <c r="M426" s="25">
        <v>8.7600000000000016</v>
      </c>
      <c r="N426" s="25">
        <f t="shared" si="146"/>
        <v>16661.75</v>
      </c>
      <c r="O426" s="25">
        <f t="shared" si="152"/>
        <v>-20.75</v>
      </c>
      <c r="P426" s="27">
        <v>29.5</v>
      </c>
      <c r="Q426" s="25">
        <v>544</v>
      </c>
      <c r="R426" s="2">
        <f t="shared" si="164"/>
        <v>133.01821535623685</v>
      </c>
      <c r="S426" s="2">
        <f t="shared" si="153"/>
        <v>135.31468531468514</v>
      </c>
      <c r="T426" s="2">
        <f t="shared" si="154"/>
        <v>135.25194739763347</v>
      </c>
      <c r="U426" s="2">
        <f t="shared" si="165"/>
        <v>100.36403225257708</v>
      </c>
      <c r="V426" s="2">
        <f t="shared" si="166"/>
        <v>131.08433734939791</v>
      </c>
      <c r="W426" s="27">
        <f t="shared" si="167"/>
        <v>1.726432693671387E-2</v>
      </c>
      <c r="X426" s="1">
        <f t="shared" si="155"/>
        <v>9.2598848424065728E-3</v>
      </c>
      <c r="Y426" s="1" t="e">
        <f>X426+#REF!*_xlfn.STDEV.S($W$2:$W$779)</f>
        <v>#REF!</v>
      </c>
      <c r="Z426" s="1" t="e">
        <f>X426-#REF!*_xlfn.STDEV.S($W$2:$W$779)</f>
        <v>#REF!</v>
      </c>
      <c r="AA426" s="2">
        <f t="shared" si="156"/>
        <v>229.64699584482844</v>
      </c>
      <c r="AB426" s="1">
        <f t="shared" si="157"/>
        <v>-1.2453673833780965E-3</v>
      </c>
      <c r="AC426" s="1">
        <f t="shared" si="149"/>
        <v>-1.5683544562969647E-2</v>
      </c>
      <c r="AD426" s="1">
        <f t="shared" si="147"/>
        <v>1.443817717959155E-2</v>
      </c>
      <c r="AE426" s="1">
        <f t="shared" si="150"/>
        <v>1.54982524116244E-3</v>
      </c>
      <c r="AF426" s="1" t="e">
        <f>AE426+#REF!*_xlfn.STDEV.S($AD$2:$AD$779)</f>
        <v>#REF!</v>
      </c>
      <c r="AG426" s="1" t="e">
        <f>AE426-#REF!*_xlfn.STDEV.S($AD$2:$AD$779)</f>
        <v>#REF!</v>
      </c>
      <c r="AH426" s="24">
        <f t="shared" si="144"/>
        <v>-20.75</v>
      </c>
      <c r="AI426" s="24">
        <f t="shared" si="158"/>
        <v>-22.980000000000018</v>
      </c>
      <c r="AJ426" s="1">
        <f t="shared" si="159"/>
        <v>1.443817717959155E-2</v>
      </c>
      <c r="AK426" s="1">
        <f t="shared" si="160"/>
        <v>1.54982524116244E-3</v>
      </c>
      <c r="AL426" s="1" t="e">
        <f>$AK$2+#REF!*_xlfn.STDEV.S(ONE_LAST_QUOTE!$AJ$2:$AJ$779)</f>
        <v>#REF!</v>
      </c>
      <c r="AM426" s="1" t="e">
        <f>$AK$2-#REF!*_xlfn.STDEV.S(ONE_LAST_QUOTE!$AJ$2:$AJ$779)</f>
        <v>#REF!</v>
      </c>
      <c r="AN426" s="27">
        <f t="shared" si="161"/>
        <v>0.9029590948650994</v>
      </c>
      <c r="AO426" s="24">
        <f t="shared" si="162"/>
        <v>2.2300000000000182</v>
      </c>
      <c r="AP426" s="27">
        <f t="shared" si="163"/>
        <v>-3.8484704370181109</v>
      </c>
      <c r="AQ426" s="27" t="e">
        <f>$AP$2+#REF!*_xlfn.STDEV.S(ONE_LAST_QUOTE!$AO$2:$AO$779)</f>
        <v>#REF!</v>
      </c>
      <c r="AR426" s="27" t="e">
        <f>$AP$2-#REF!*_xlfn.STDEV.S(ONE_LAST_QUOTE!$AO$2:$AO$779)</f>
        <v>#REF!</v>
      </c>
      <c r="AT426" s="24"/>
    </row>
    <row r="427" spans="1:46" x14ac:dyDescent="0.3">
      <c r="A427" s="5">
        <v>44721</v>
      </c>
      <c r="B427" s="25">
        <v>635.79999999999995</v>
      </c>
      <c r="C427" s="25">
        <v>646.03</v>
      </c>
      <c r="D427" s="25">
        <v>11.88</v>
      </c>
      <c r="E427" s="25">
        <f t="shared" si="151"/>
        <v>634.15</v>
      </c>
      <c r="F427" s="25">
        <f t="shared" si="148"/>
        <v>1.6499999999999773</v>
      </c>
      <c r="G427" s="25">
        <v>1343.25</v>
      </c>
      <c r="H427" s="25">
        <v>1436.25</v>
      </c>
      <c r="I427" s="26">
        <v>1460.93</v>
      </c>
      <c r="J427" s="27">
        <f t="shared" si="145"/>
        <v>-24.680000000000064</v>
      </c>
      <c r="K427" s="25">
        <v>16577</v>
      </c>
      <c r="L427" s="25">
        <v>16621.34</v>
      </c>
      <c r="M427" s="25">
        <v>6.8400000000000016</v>
      </c>
      <c r="N427" s="25">
        <f t="shared" si="146"/>
        <v>16614.5</v>
      </c>
      <c r="O427" s="25">
        <f t="shared" si="152"/>
        <v>-37.5</v>
      </c>
      <c r="P427" s="27">
        <v>29.608000000000001</v>
      </c>
      <c r="Q427" s="25">
        <v>541</v>
      </c>
      <c r="R427" s="2">
        <f t="shared" si="164"/>
        <v>132.46483744523846</v>
      </c>
      <c r="S427" s="2">
        <f t="shared" si="153"/>
        <v>134.79427549194972</v>
      </c>
      <c r="T427" s="2">
        <f t="shared" si="154"/>
        <v>135.01738374619711</v>
      </c>
      <c r="U427" s="2">
        <f t="shared" si="165"/>
        <v>100.73146667573907</v>
      </c>
      <c r="V427" s="2">
        <f t="shared" si="166"/>
        <v>130.36144578313287</v>
      </c>
      <c r="W427" s="27">
        <f t="shared" si="167"/>
        <v>1.7585331259506898E-2</v>
      </c>
      <c r="X427" s="1">
        <f t="shared" si="155"/>
        <v>9.2598848424065728E-3</v>
      </c>
      <c r="Y427" s="1" t="e">
        <f>X427+#REF!*_xlfn.STDEV.S($W$2:$W$779)</f>
        <v>#REF!</v>
      </c>
      <c r="Z427" s="1" t="e">
        <f>X427-#REF!*_xlfn.STDEV.S($W$2:$W$779)</f>
        <v>#REF!</v>
      </c>
      <c r="AA427" s="2">
        <f t="shared" si="156"/>
        <v>232.94380467112603</v>
      </c>
      <c r="AB427" s="1">
        <f t="shared" si="157"/>
        <v>-2.2570646122362995E-3</v>
      </c>
      <c r="AC427" s="1">
        <f t="shared" si="149"/>
        <v>-1.6893348757298476E-2</v>
      </c>
      <c r="AD427" s="1">
        <f t="shared" si="147"/>
        <v>1.4636284145062177E-2</v>
      </c>
      <c r="AE427" s="1">
        <f t="shared" si="150"/>
        <v>1.54982524116244E-3</v>
      </c>
      <c r="AF427" s="1" t="e">
        <f>AE427+#REF!*_xlfn.STDEV.S($AD$2:$AD$779)</f>
        <v>#REF!</v>
      </c>
      <c r="AG427" s="1" t="e">
        <f>AE427-#REF!*_xlfn.STDEV.S($AD$2:$AD$779)</f>
        <v>#REF!</v>
      </c>
      <c r="AH427" s="24">
        <f t="shared" si="144"/>
        <v>-37.5</v>
      </c>
      <c r="AI427" s="24">
        <f t="shared" si="158"/>
        <v>-24.680000000000064</v>
      </c>
      <c r="AJ427" s="1">
        <f t="shared" si="159"/>
        <v>1.4636284145062177E-2</v>
      </c>
      <c r="AK427" s="1">
        <f t="shared" si="160"/>
        <v>1.54982524116244E-3</v>
      </c>
      <c r="AL427" s="1" t="e">
        <f>$AK$2+#REF!*_xlfn.STDEV.S(ONE_LAST_QUOTE!$AJ$2:$AJ$779)</f>
        <v>#REF!</v>
      </c>
      <c r="AM427" s="1" t="e">
        <f>$AK$2-#REF!*_xlfn.STDEV.S(ONE_LAST_QUOTE!$AJ$2:$AJ$779)</f>
        <v>#REF!</v>
      </c>
      <c r="AN427" s="27">
        <f t="shared" si="161"/>
        <v>1.5194489465153931</v>
      </c>
      <c r="AO427" s="24">
        <f t="shared" si="162"/>
        <v>-12.819999999999936</v>
      </c>
      <c r="AP427" s="27">
        <f t="shared" si="163"/>
        <v>-3.8484704370181109</v>
      </c>
      <c r="AQ427" s="27" t="e">
        <f>$AP$2+#REF!*_xlfn.STDEV.S(ONE_LAST_QUOTE!$AO$2:$AO$779)</f>
        <v>#REF!</v>
      </c>
      <c r="AR427" s="27" t="e">
        <f>$AP$2-#REF!*_xlfn.STDEV.S(ONE_LAST_QUOTE!$AO$2:$AO$779)</f>
        <v>#REF!</v>
      </c>
      <c r="AT427" s="24"/>
    </row>
    <row r="428" spans="1:46" x14ac:dyDescent="0.3">
      <c r="A428" s="5">
        <v>44722</v>
      </c>
      <c r="B428" s="25">
        <v>631.29999999999995</v>
      </c>
      <c r="C428" s="25">
        <v>638.22</v>
      </c>
      <c r="D428" s="25">
        <v>11.88</v>
      </c>
      <c r="E428" s="25">
        <f t="shared" si="151"/>
        <v>626.34</v>
      </c>
      <c r="F428" s="25">
        <f t="shared" si="148"/>
        <v>4.9599999999999227</v>
      </c>
      <c r="G428" s="25">
        <v>1334.75</v>
      </c>
      <c r="H428" s="25">
        <v>1427.25</v>
      </c>
      <c r="I428" s="26">
        <v>1447.97</v>
      </c>
      <c r="J428" s="27">
        <f t="shared" si="145"/>
        <v>-20.720000000000027</v>
      </c>
      <c r="K428" s="25">
        <v>16474</v>
      </c>
      <c r="L428" s="25">
        <v>16460.12</v>
      </c>
      <c r="M428" s="25">
        <v>3.0400000000000018</v>
      </c>
      <c r="N428" s="25">
        <f t="shared" si="146"/>
        <v>16457.079999999998</v>
      </c>
      <c r="O428" s="25">
        <f t="shared" si="152"/>
        <v>16.920000000001892</v>
      </c>
      <c r="P428" s="27">
        <v>29.657</v>
      </c>
      <c r="Q428" s="25">
        <v>530</v>
      </c>
      <c r="R428" s="2">
        <f t="shared" si="164"/>
        <v>131.6347705787409</v>
      </c>
      <c r="S428" s="2">
        <f t="shared" si="153"/>
        <v>133.95674093348492</v>
      </c>
      <c r="T428" s="2">
        <f t="shared" si="154"/>
        <v>133.84024240023254</v>
      </c>
      <c r="U428" s="2">
        <f t="shared" si="165"/>
        <v>100.8981730343959</v>
      </c>
      <c r="V428" s="2">
        <f t="shared" si="166"/>
        <v>127.7108433734943</v>
      </c>
      <c r="W428" s="27">
        <f t="shared" si="167"/>
        <v>1.7639491029120435E-2</v>
      </c>
      <c r="X428" s="1">
        <f t="shared" si="155"/>
        <v>9.2598848424065728E-3</v>
      </c>
      <c r="Y428" s="1" t="e">
        <f>X428+#REF!*_xlfn.STDEV.S($W$2:$W$779)</f>
        <v>#REF!</v>
      </c>
      <c r="Z428" s="1" t="e">
        <f>X428-#REF!*_xlfn.STDEV.S($W$2:$W$779)</f>
        <v>#REF!</v>
      </c>
      <c r="AA428" s="2">
        <f t="shared" si="156"/>
        <v>232.19703547440247</v>
      </c>
      <c r="AB428" s="1">
        <f t="shared" si="157"/>
        <v>1.028128926881433E-3</v>
      </c>
      <c r="AC428" s="1">
        <f t="shared" si="149"/>
        <v>-1.4309688736645116E-2</v>
      </c>
      <c r="AD428" s="1">
        <f t="shared" si="147"/>
        <v>1.5337817663526548E-2</v>
      </c>
      <c r="AE428" s="1">
        <f t="shared" si="150"/>
        <v>1.54982524116244E-3</v>
      </c>
      <c r="AF428" s="1" t="e">
        <f>AE428+#REF!*_xlfn.STDEV.S($AD$2:$AD$779)</f>
        <v>#REF!</v>
      </c>
      <c r="AG428" s="1" t="e">
        <f>AE428-#REF!*_xlfn.STDEV.S($AD$2:$AD$779)</f>
        <v>#REF!</v>
      </c>
      <c r="AH428" s="24">
        <f t="shared" si="144"/>
        <v>16.920000000001892</v>
      </c>
      <c r="AI428" s="24">
        <f t="shared" si="158"/>
        <v>-20.720000000000027</v>
      </c>
      <c r="AJ428" s="1">
        <f t="shared" si="159"/>
        <v>1.5337817663526548E-2</v>
      </c>
      <c r="AK428" s="1">
        <f t="shared" si="160"/>
        <v>1.54982524116244E-3</v>
      </c>
      <c r="AL428" s="1" t="e">
        <f>$AK$2+#REF!*_xlfn.STDEV.S(ONE_LAST_QUOTE!$AJ$2:$AJ$779)</f>
        <v>#REF!</v>
      </c>
      <c r="AM428" s="1" t="e">
        <f>$AK$2-#REF!*_xlfn.STDEV.S(ONE_LAST_QUOTE!$AJ$2:$AJ$779)</f>
        <v>#REF!</v>
      </c>
      <c r="AN428" s="27">
        <f t="shared" si="161"/>
        <v>-0.81660231660240679</v>
      </c>
      <c r="AO428" s="24">
        <f t="shared" si="162"/>
        <v>37.640000000001919</v>
      </c>
      <c r="AP428" s="27">
        <f t="shared" si="163"/>
        <v>-3.8484704370181109</v>
      </c>
      <c r="AQ428" s="27" t="e">
        <f>$AP$2+#REF!*_xlfn.STDEV.S(ONE_LAST_QUOTE!$AO$2:$AO$779)</f>
        <v>#REF!</v>
      </c>
      <c r="AR428" s="27" t="e">
        <f>$AP$2-#REF!*_xlfn.STDEV.S(ONE_LAST_QUOTE!$AO$2:$AO$779)</f>
        <v>#REF!</v>
      </c>
      <c r="AT428" s="24"/>
    </row>
    <row r="429" spans="1:46" x14ac:dyDescent="0.3">
      <c r="A429" s="5">
        <v>44725</v>
      </c>
      <c r="B429" s="25">
        <v>613.5</v>
      </c>
      <c r="C429" s="25">
        <v>622.12</v>
      </c>
      <c r="D429" s="25">
        <v>10.700000000000001</v>
      </c>
      <c r="E429" s="25">
        <f t="shared" si="151"/>
        <v>611.41999999999996</v>
      </c>
      <c r="F429" s="25">
        <f t="shared" si="148"/>
        <v>2.0800000000000409</v>
      </c>
      <c r="G429" s="25">
        <v>1296.5</v>
      </c>
      <c r="H429" s="25">
        <v>1389.75</v>
      </c>
      <c r="I429" s="26">
        <v>1412.13</v>
      </c>
      <c r="J429" s="27">
        <f t="shared" si="145"/>
        <v>-22.380000000000109</v>
      </c>
      <c r="K429" s="25">
        <v>16050</v>
      </c>
      <c r="L429" s="25">
        <v>16070.98</v>
      </c>
      <c r="M429" s="25">
        <v>2.1100000000000017</v>
      </c>
      <c r="N429" s="25">
        <f t="shared" si="146"/>
        <v>16068.869999999999</v>
      </c>
      <c r="O429" s="25">
        <f t="shared" si="152"/>
        <v>-18.869999999998981</v>
      </c>
      <c r="P429" s="27">
        <v>29.766999999999999</v>
      </c>
      <c r="Q429" s="25">
        <v>516</v>
      </c>
      <c r="R429" s="2">
        <f t="shared" si="164"/>
        <v>128.176158635001</v>
      </c>
      <c r="S429" s="2">
        <f t="shared" si="153"/>
        <v>130.50902585786287</v>
      </c>
      <c r="T429" s="2">
        <f t="shared" si="154"/>
        <v>130.17972526959133</v>
      </c>
      <c r="U429" s="2">
        <f t="shared" si="165"/>
        <v>101.27241179872755</v>
      </c>
      <c r="V429" s="2">
        <f t="shared" si="166"/>
        <v>124.33734939759067</v>
      </c>
      <c r="W429" s="27">
        <f t="shared" si="167"/>
        <v>1.820047696627447E-2</v>
      </c>
      <c r="X429" s="1">
        <f t="shared" si="155"/>
        <v>9.2598848424065728E-3</v>
      </c>
      <c r="Y429" s="1" t="e">
        <f>X429+#REF!*_xlfn.STDEV.S($W$2:$W$779)</f>
        <v>#REF!</v>
      </c>
      <c r="Z429" s="1" t="e">
        <f>X429-#REF!*_xlfn.STDEV.S($W$2:$W$779)</f>
        <v>#REF!</v>
      </c>
      <c r="AA429" s="2">
        <f t="shared" si="156"/>
        <v>233.28672228618643</v>
      </c>
      <c r="AB429" s="1">
        <f t="shared" si="157"/>
        <v>-1.1743202851226616E-3</v>
      </c>
      <c r="AC429" s="1">
        <f t="shared" si="149"/>
        <v>-1.5848399226700168E-2</v>
      </c>
      <c r="AD429" s="1">
        <f t="shared" si="147"/>
        <v>1.4674078941577507E-2</v>
      </c>
      <c r="AE429" s="1">
        <f t="shared" si="150"/>
        <v>1.54982524116244E-3</v>
      </c>
      <c r="AF429" s="1" t="e">
        <f>AE429+#REF!*_xlfn.STDEV.S($AD$2:$AD$779)</f>
        <v>#REF!</v>
      </c>
      <c r="AG429" s="1" t="e">
        <f>AE429-#REF!*_xlfn.STDEV.S($AD$2:$AD$779)</f>
        <v>#REF!</v>
      </c>
      <c r="AH429" s="24">
        <f t="shared" si="144"/>
        <v>-18.869999999998981</v>
      </c>
      <c r="AI429" s="24">
        <f t="shared" si="158"/>
        <v>-22.380000000000109</v>
      </c>
      <c r="AJ429" s="1">
        <f t="shared" si="159"/>
        <v>1.4674078941577507E-2</v>
      </c>
      <c r="AK429" s="1">
        <f t="shared" si="160"/>
        <v>1.54982524116244E-3</v>
      </c>
      <c r="AL429" s="1" t="e">
        <f>$AK$2+#REF!*_xlfn.STDEV.S(ONE_LAST_QUOTE!$AJ$2:$AJ$779)</f>
        <v>#REF!</v>
      </c>
      <c r="AM429" s="1" t="e">
        <f>$AK$2-#REF!*_xlfn.STDEV.S(ONE_LAST_QUOTE!$AJ$2:$AJ$779)</f>
        <v>#REF!</v>
      </c>
      <c r="AN429" s="27">
        <f t="shared" si="161"/>
        <v>0.84316353887394502</v>
      </c>
      <c r="AO429" s="24">
        <f t="shared" si="162"/>
        <v>3.5100000000011278</v>
      </c>
      <c r="AP429" s="27">
        <f t="shared" si="163"/>
        <v>-3.8484704370181109</v>
      </c>
      <c r="AQ429" s="27" t="e">
        <f>$AP$2+#REF!*_xlfn.STDEV.S(ONE_LAST_QUOTE!$AO$2:$AO$779)</f>
        <v>#REF!</v>
      </c>
      <c r="AR429" s="27" t="e">
        <f>$AP$2-#REF!*_xlfn.STDEV.S(ONE_LAST_QUOTE!$AO$2:$AO$779)</f>
        <v>#REF!</v>
      </c>
      <c r="AT429" s="24"/>
    </row>
    <row r="430" spans="1:46" x14ac:dyDescent="0.3">
      <c r="A430" s="5">
        <v>44726</v>
      </c>
      <c r="B430" s="25">
        <v>612.20000000000005</v>
      </c>
      <c r="C430" s="25">
        <v>620.82000000000005</v>
      </c>
      <c r="D430" s="25">
        <v>10.64</v>
      </c>
      <c r="E430" s="25">
        <f t="shared" si="151"/>
        <v>610.18000000000006</v>
      </c>
      <c r="F430" s="25">
        <f t="shared" si="148"/>
        <v>2.0199999999999818</v>
      </c>
      <c r="G430" s="25">
        <v>1294.5</v>
      </c>
      <c r="H430" s="25">
        <v>1387.75</v>
      </c>
      <c r="I430" s="26">
        <v>1411.48</v>
      </c>
      <c r="J430" s="27">
        <f t="shared" si="145"/>
        <v>-23.730000000000018</v>
      </c>
      <c r="K430" s="25">
        <v>16052</v>
      </c>
      <c r="L430" s="25">
        <v>16047.37</v>
      </c>
      <c r="M430" s="25">
        <v>2.1100000000000017</v>
      </c>
      <c r="N430" s="25">
        <f t="shared" si="146"/>
        <v>16045.26</v>
      </c>
      <c r="O430" s="25">
        <f t="shared" si="152"/>
        <v>6.7399999999997817</v>
      </c>
      <c r="P430" s="27">
        <v>29.68</v>
      </c>
      <c r="Q430" s="25">
        <v>513</v>
      </c>
      <c r="R430" s="2">
        <f t="shared" si="164"/>
        <v>127.99169933133487</v>
      </c>
      <c r="S430" s="2">
        <f t="shared" si="153"/>
        <v>130.52528866482336</v>
      </c>
      <c r="T430" s="2">
        <f t="shared" si="154"/>
        <v>130.23247861480627</v>
      </c>
      <c r="U430" s="2">
        <f t="shared" si="165"/>
        <v>100.97642295784706</v>
      </c>
      <c r="V430" s="2">
        <f t="shared" si="166"/>
        <v>123.61445783132561</v>
      </c>
      <c r="W430" s="27">
        <f t="shared" si="167"/>
        <v>1.9794950350098484E-2</v>
      </c>
      <c r="X430" s="1">
        <f t="shared" si="155"/>
        <v>9.2598848424065728E-3</v>
      </c>
      <c r="Y430" s="1" t="e">
        <f>X430+#REF!*_xlfn.STDEV.S($W$2:$W$779)</f>
        <v>#REF!</v>
      </c>
      <c r="Z430" s="1" t="e">
        <f>X430-#REF!*_xlfn.STDEV.S($W$2:$W$779)</f>
        <v>#REF!</v>
      </c>
      <c r="AA430" s="2">
        <f t="shared" si="156"/>
        <v>253.35893334884929</v>
      </c>
      <c r="AB430" s="1">
        <f t="shared" si="157"/>
        <v>4.2006175032375804E-4</v>
      </c>
      <c r="AC430" s="1">
        <f t="shared" si="149"/>
        <v>-1.6812140448323756E-2</v>
      </c>
      <c r="AD430" s="1">
        <f t="shared" si="147"/>
        <v>1.7232202198647514E-2</v>
      </c>
      <c r="AE430" s="1">
        <f t="shared" si="150"/>
        <v>1.54982524116244E-3</v>
      </c>
      <c r="AF430" s="1" t="e">
        <f>AE430+#REF!*_xlfn.STDEV.S($AD$2:$AD$779)</f>
        <v>#REF!</v>
      </c>
      <c r="AG430" s="1" t="e">
        <f>AE430-#REF!*_xlfn.STDEV.S($AD$2:$AD$779)</f>
        <v>#REF!</v>
      </c>
      <c r="AH430" s="24">
        <f t="shared" si="144"/>
        <v>6.7399999999997817</v>
      </c>
      <c r="AI430" s="24">
        <f t="shared" si="158"/>
        <v>-23.730000000000018</v>
      </c>
      <c r="AJ430" s="1">
        <f t="shared" si="159"/>
        <v>1.7232202198647514E-2</v>
      </c>
      <c r="AK430" s="1">
        <f t="shared" si="160"/>
        <v>1.54982524116244E-3</v>
      </c>
      <c r="AL430" s="1" t="e">
        <f>$AK$2+#REF!*_xlfn.STDEV.S(ONE_LAST_QUOTE!$AJ$2:$AJ$779)</f>
        <v>#REF!</v>
      </c>
      <c r="AM430" s="1" t="e">
        <f>$AK$2-#REF!*_xlfn.STDEV.S(ONE_LAST_QUOTE!$AJ$2:$AJ$779)</f>
        <v>#REF!</v>
      </c>
      <c r="AN430" s="27">
        <f t="shared" si="161"/>
        <v>-0.28402865571006225</v>
      </c>
      <c r="AO430" s="24">
        <f t="shared" si="162"/>
        <v>30.4699999999998</v>
      </c>
      <c r="AP430" s="27">
        <f t="shared" si="163"/>
        <v>-3.8484704370181109</v>
      </c>
      <c r="AQ430" s="27" t="e">
        <f>$AP$2+#REF!*_xlfn.STDEV.S(ONE_LAST_QUOTE!$AO$2:$AO$779)</f>
        <v>#REF!</v>
      </c>
      <c r="AR430" s="27" t="e">
        <f>$AP$2-#REF!*_xlfn.STDEV.S(ONE_LAST_QUOTE!$AO$2:$AO$779)</f>
        <v>#REF!</v>
      </c>
      <c r="AT430" s="24"/>
    </row>
    <row r="431" spans="1:46" x14ac:dyDescent="0.3">
      <c r="A431" s="5">
        <v>44727</v>
      </c>
      <c r="B431" s="25">
        <v>609.70000000000005</v>
      </c>
      <c r="C431" s="25">
        <v>617.65</v>
      </c>
      <c r="D431" s="25">
        <v>10.57</v>
      </c>
      <c r="E431" s="25">
        <f t="shared" si="151"/>
        <v>607.07999999999993</v>
      </c>
      <c r="F431" s="25">
        <f t="shared" si="148"/>
        <v>2.6200000000001182</v>
      </c>
      <c r="G431" s="25">
        <v>1290.75</v>
      </c>
      <c r="H431" s="25">
        <v>1384.25</v>
      </c>
      <c r="I431" s="26">
        <v>1406.1</v>
      </c>
      <c r="J431" s="27">
        <f t="shared" si="145"/>
        <v>-21.849999999999909</v>
      </c>
      <c r="K431" s="25">
        <v>16061</v>
      </c>
      <c r="L431" s="25">
        <v>15999.25</v>
      </c>
      <c r="M431" s="25">
        <v>1.5600000000000016</v>
      </c>
      <c r="N431" s="25">
        <f t="shared" si="146"/>
        <v>15997.69</v>
      </c>
      <c r="O431" s="25">
        <f t="shared" si="152"/>
        <v>63.309999999999491</v>
      </c>
      <c r="P431" s="27">
        <v>29.611000000000001</v>
      </c>
      <c r="Q431" s="25">
        <v>509</v>
      </c>
      <c r="R431" s="2">
        <f t="shared" si="164"/>
        <v>127.66889554991916</v>
      </c>
      <c r="S431" s="2">
        <f t="shared" si="153"/>
        <v>130.59847129614553</v>
      </c>
      <c r="T431" s="2">
        <f t="shared" si="154"/>
        <v>129.99227131483633</v>
      </c>
      <c r="U431" s="2">
        <f t="shared" si="165"/>
        <v>100.74167318749359</v>
      </c>
      <c r="V431" s="2">
        <f t="shared" si="166"/>
        <v>122.65060240963886</v>
      </c>
      <c r="W431" s="27">
        <f t="shared" si="167"/>
        <v>2.2946667891247552E-2</v>
      </c>
      <c r="X431" s="1">
        <f t="shared" si="155"/>
        <v>9.2598848424065728E-3</v>
      </c>
      <c r="Y431" s="1" t="e">
        <f>X431+#REF!*_xlfn.STDEV.S($W$2:$W$779)</f>
        <v>#REF!</v>
      </c>
      <c r="Z431" s="1" t="e">
        <f>X431-#REF!*_xlfn.STDEV.S($W$2:$W$779)</f>
        <v>#REF!</v>
      </c>
      <c r="AA431" s="2">
        <f t="shared" si="156"/>
        <v>292.95757462263765</v>
      </c>
      <c r="AB431" s="1">
        <f t="shared" si="157"/>
        <v>3.957446356317661E-3</v>
      </c>
      <c r="AC431" s="1">
        <f t="shared" si="149"/>
        <v>-1.5539435317544918E-2</v>
      </c>
      <c r="AD431" s="1">
        <f t="shared" si="147"/>
        <v>1.9496881673862577E-2</v>
      </c>
      <c r="AE431" s="1">
        <f t="shared" si="150"/>
        <v>1.54982524116244E-3</v>
      </c>
      <c r="AF431" s="1" t="e">
        <f>AE431+#REF!*_xlfn.STDEV.S($AD$2:$AD$779)</f>
        <v>#REF!</v>
      </c>
      <c r="AG431" s="1" t="e">
        <f>AE431-#REF!*_xlfn.STDEV.S($AD$2:$AD$779)</f>
        <v>#REF!</v>
      </c>
      <c r="AH431" s="24">
        <f t="shared" si="144"/>
        <v>63.309999999999491</v>
      </c>
      <c r="AI431" s="24">
        <f t="shared" si="158"/>
        <v>-21.849999999999909</v>
      </c>
      <c r="AJ431" s="1">
        <f t="shared" si="159"/>
        <v>1.9496881673862577E-2</v>
      </c>
      <c r="AK431" s="1">
        <f t="shared" si="160"/>
        <v>1.54982524116244E-3</v>
      </c>
      <c r="AL431" s="1" t="e">
        <f>$AK$2+#REF!*_xlfn.STDEV.S(ONE_LAST_QUOTE!$AJ$2:$AJ$779)</f>
        <v>#REF!</v>
      </c>
      <c r="AM431" s="1" t="e">
        <f>$AK$2-#REF!*_xlfn.STDEV.S(ONE_LAST_QUOTE!$AJ$2:$AJ$779)</f>
        <v>#REF!</v>
      </c>
      <c r="AN431" s="27">
        <f t="shared" si="161"/>
        <v>-2.8974828375285928</v>
      </c>
      <c r="AO431" s="24">
        <f t="shared" si="162"/>
        <v>85.1599999999994</v>
      </c>
      <c r="AP431" s="27">
        <f t="shared" si="163"/>
        <v>-3.8484704370181109</v>
      </c>
      <c r="AQ431" s="27" t="e">
        <f>$AP$2+#REF!*_xlfn.STDEV.S(ONE_LAST_QUOTE!$AO$2:$AO$779)</f>
        <v>#REF!</v>
      </c>
      <c r="AR431" s="27" t="e">
        <f>$AP$2-#REF!*_xlfn.STDEV.S(ONE_LAST_QUOTE!$AO$2:$AO$779)</f>
        <v>#REF!</v>
      </c>
      <c r="AT431" s="24"/>
    </row>
    <row r="432" spans="1:46" x14ac:dyDescent="0.3">
      <c r="A432" s="5">
        <v>44728</v>
      </c>
      <c r="B432" s="25">
        <v>605.9</v>
      </c>
      <c r="C432" s="25">
        <v>613.9</v>
      </c>
      <c r="D432" s="25">
        <v>9.93</v>
      </c>
      <c r="E432" s="25">
        <f t="shared" si="151"/>
        <v>603.97</v>
      </c>
      <c r="F432" s="25">
        <f t="shared" si="148"/>
        <v>1.92999999999995</v>
      </c>
      <c r="G432" s="25">
        <v>1279.25</v>
      </c>
      <c r="H432" s="25">
        <v>1371.5</v>
      </c>
      <c r="I432" s="26">
        <v>1395.22</v>
      </c>
      <c r="J432" s="27">
        <f t="shared" si="145"/>
        <v>-23.720000000000027</v>
      </c>
      <c r="K432" s="25">
        <v>15411</v>
      </c>
      <c r="L432" s="25">
        <v>15838.61</v>
      </c>
      <c r="M432" s="25">
        <v>434.15</v>
      </c>
      <c r="N432" s="25">
        <f t="shared" si="146"/>
        <v>15404.460000000001</v>
      </c>
      <c r="O432" s="25">
        <f t="shared" si="152"/>
        <v>6.5399999999990541</v>
      </c>
      <c r="P432" s="27">
        <v>29.71</v>
      </c>
      <c r="Q432" s="25">
        <v>508</v>
      </c>
      <c r="R432" s="2">
        <f t="shared" si="164"/>
        <v>126.49296748904759</v>
      </c>
      <c r="S432" s="2">
        <f t="shared" si="153"/>
        <v>125.31305903398911</v>
      </c>
      <c r="T432" s="2">
        <f t="shared" si="154"/>
        <v>129.7845067382886</v>
      </c>
      <c r="U432" s="2">
        <f t="shared" si="165"/>
        <v>101.07848807539206</v>
      </c>
      <c r="V432" s="2">
        <f t="shared" si="166"/>
        <v>122.40963855421718</v>
      </c>
      <c r="W432" s="27">
        <f t="shared" si="167"/>
        <v>-9.3278581290350271E-3</v>
      </c>
      <c r="X432" s="1">
        <f t="shared" si="155"/>
        <v>9.2598848424065728E-3</v>
      </c>
      <c r="Y432" s="1" t="e">
        <f>X432+#REF!*_xlfn.STDEV.S($W$2:$W$779)</f>
        <v>#REF!</v>
      </c>
      <c r="Z432" s="1" t="e">
        <f>X432-#REF!*_xlfn.STDEV.S($W$2:$W$779)</f>
        <v>#REF!</v>
      </c>
      <c r="AA432" s="2">
        <f t="shared" si="156"/>
        <v>-117.99084550584809</v>
      </c>
      <c r="AB432" s="1">
        <f t="shared" si="157"/>
        <v>4.2455236989800705E-4</v>
      </c>
      <c r="AC432" s="1">
        <f t="shared" si="149"/>
        <v>-1.7000903083384717E-2</v>
      </c>
      <c r="AD432" s="1">
        <f t="shared" si="147"/>
        <v>1.7425455453282723E-2</v>
      </c>
      <c r="AE432" s="1">
        <f t="shared" si="150"/>
        <v>1.54982524116244E-3</v>
      </c>
      <c r="AF432" s="1" t="e">
        <f>AE432+#REF!*_xlfn.STDEV.S($AD$2:$AD$779)</f>
        <v>#REF!</v>
      </c>
      <c r="AG432" s="1" t="e">
        <f>AE432-#REF!*_xlfn.STDEV.S($AD$2:$AD$779)</f>
        <v>#REF!</v>
      </c>
      <c r="AH432" s="24">
        <f t="shared" si="144"/>
        <v>6.5399999999990541</v>
      </c>
      <c r="AI432" s="24">
        <f t="shared" si="158"/>
        <v>-23.720000000000027</v>
      </c>
      <c r="AJ432" s="1">
        <f t="shared" si="159"/>
        <v>1.7425455453282723E-2</v>
      </c>
      <c r="AK432" s="1">
        <f t="shared" si="160"/>
        <v>1.54982524116244E-3</v>
      </c>
      <c r="AL432" s="1" t="e">
        <f>$AK$2+#REF!*_xlfn.STDEV.S(ONE_LAST_QUOTE!$AJ$2:$AJ$779)</f>
        <v>#REF!</v>
      </c>
      <c r="AM432" s="1" t="e">
        <f>$AK$2-#REF!*_xlfn.STDEV.S(ONE_LAST_QUOTE!$AJ$2:$AJ$779)</f>
        <v>#REF!</v>
      </c>
      <c r="AN432" s="27">
        <f t="shared" si="161"/>
        <v>-0.27571669477230382</v>
      </c>
      <c r="AO432" s="24">
        <f t="shared" si="162"/>
        <v>30.259999999999081</v>
      </c>
      <c r="AP432" s="27">
        <f t="shared" si="163"/>
        <v>-3.8484704370181109</v>
      </c>
      <c r="AQ432" s="27" t="e">
        <f>$AP$2+#REF!*_xlfn.STDEV.S(ONE_LAST_QUOTE!$AO$2:$AO$779)</f>
        <v>#REF!</v>
      </c>
      <c r="AR432" s="27" t="e">
        <f>$AP$2-#REF!*_xlfn.STDEV.S(ONE_LAST_QUOTE!$AO$2:$AO$779)</f>
        <v>#REF!</v>
      </c>
      <c r="AT432" s="24"/>
    </row>
    <row r="433" spans="1:46" x14ac:dyDescent="0.3">
      <c r="A433" s="5">
        <v>44729</v>
      </c>
      <c r="B433" s="25">
        <v>595.79999999999995</v>
      </c>
      <c r="C433" s="25">
        <v>604.70000000000005</v>
      </c>
      <c r="D433" s="25">
        <v>9.25</v>
      </c>
      <c r="E433" s="25">
        <f t="shared" si="151"/>
        <v>595.45000000000005</v>
      </c>
      <c r="F433" s="25">
        <f t="shared" si="148"/>
        <v>0.34999999999990905</v>
      </c>
      <c r="G433" s="25">
        <v>1256.25</v>
      </c>
      <c r="H433" s="25">
        <v>1349.25</v>
      </c>
      <c r="I433" s="26">
        <v>1373.81</v>
      </c>
      <c r="J433" s="27">
        <f t="shared" si="145"/>
        <v>-24.559999999999945</v>
      </c>
      <c r="K433" s="25">
        <v>15202</v>
      </c>
      <c r="L433" s="25">
        <v>15641.26</v>
      </c>
      <c r="M433" s="25">
        <v>403</v>
      </c>
      <c r="N433" s="25">
        <f t="shared" si="146"/>
        <v>15238.26</v>
      </c>
      <c r="O433" s="25">
        <f t="shared" si="152"/>
        <v>-36.260000000000218</v>
      </c>
      <c r="P433" s="27">
        <v>29.702000000000002</v>
      </c>
      <c r="Q433" s="25">
        <v>501</v>
      </c>
      <c r="R433" s="2">
        <f t="shared" si="164"/>
        <v>124.44085773576191</v>
      </c>
      <c r="S433" s="2">
        <f t="shared" si="153"/>
        <v>123.6135957066188</v>
      </c>
      <c r="T433" s="2">
        <f t="shared" si="154"/>
        <v>123.22416334783084</v>
      </c>
      <c r="U433" s="2">
        <f t="shared" si="165"/>
        <v>101.0512707107134</v>
      </c>
      <c r="V433" s="2">
        <f t="shared" si="166"/>
        <v>120.72289156626537</v>
      </c>
      <c r="W433" s="27">
        <f t="shared" si="167"/>
        <v>-6.6478329079001641E-3</v>
      </c>
      <c r="X433" s="1">
        <f t="shared" si="155"/>
        <v>9.2598848424065728E-3</v>
      </c>
      <c r="Y433" s="1" t="e">
        <f>X433+#REF!*_xlfn.STDEV.S($W$2:$W$779)</f>
        <v>#REF!</v>
      </c>
      <c r="Z433" s="1" t="e">
        <f>X433-#REF!*_xlfn.STDEV.S($W$2:$W$779)</f>
        <v>#REF!</v>
      </c>
      <c r="AA433" s="2">
        <f t="shared" si="156"/>
        <v>-82.726202914311386</v>
      </c>
      <c r="AB433" s="1">
        <f t="shared" si="157"/>
        <v>-2.3795367712586752E-3</v>
      </c>
      <c r="AC433" s="1">
        <f t="shared" si="149"/>
        <v>-1.7877290163850857E-2</v>
      </c>
      <c r="AD433" s="1">
        <f t="shared" si="147"/>
        <v>1.5497753392592182E-2</v>
      </c>
      <c r="AE433" s="1">
        <f t="shared" si="150"/>
        <v>1.54982524116244E-3</v>
      </c>
      <c r="AF433" s="1" t="e">
        <f>AE433+#REF!*_xlfn.STDEV.S($AD$2:$AD$779)</f>
        <v>#REF!</v>
      </c>
      <c r="AG433" s="1" t="e">
        <f>AE433-#REF!*_xlfn.STDEV.S($AD$2:$AD$779)</f>
        <v>#REF!</v>
      </c>
      <c r="AH433" s="24">
        <f t="shared" si="144"/>
        <v>-36.260000000000218</v>
      </c>
      <c r="AI433" s="24">
        <f t="shared" si="158"/>
        <v>-24.559999999999945</v>
      </c>
      <c r="AJ433" s="1">
        <f t="shared" si="159"/>
        <v>1.5497753392592182E-2</v>
      </c>
      <c r="AK433" s="1">
        <f t="shared" si="160"/>
        <v>1.54982524116244E-3</v>
      </c>
      <c r="AL433" s="1" t="e">
        <f>$AK$2+#REF!*_xlfn.STDEV.S(ONE_LAST_QUOTE!$AJ$2:$AJ$779)</f>
        <v>#REF!</v>
      </c>
      <c r="AM433" s="1" t="e">
        <f>$AK$2-#REF!*_xlfn.STDEV.S(ONE_LAST_QUOTE!$AJ$2:$AJ$779)</f>
        <v>#REF!</v>
      </c>
      <c r="AN433" s="27">
        <f t="shared" si="161"/>
        <v>1.476384364820859</v>
      </c>
      <c r="AO433" s="24">
        <f t="shared" si="162"/>
        <v>-11.700000000000273</v>
      </c>
      <c r="AP433" s="27">
        <f t="shared" si="163"/>
        <v>-3.8484704370181109</v>
      </c>
      <c r="AQ433" s="27" t="e">
        <f>$AP$2+#REF!*_xlfn.STDEV.S(ONE_LAST_QUOTE!$AO$2:$AO$779)</f>
        <v>#REF!</v>
      </c>
      <c r="AR433" s="27" t="e">
        <f>$AP$2-#REF!*_xlfn.STDEV.S(ONE_LAST_QUOTE!$AO$2:$AO$779)</f>
        <v>#REF!</v>
      </c>
      <c r="AT433" s="24"/>
    </row>
    <row r="434" spans="1:46" x14ac:dyDescent="0.3">
      <c r="A434" s="5">
        <v>44732</v>
      </c>
      <c r="B434" s="25">
        <v>593.1</v>
      </c>
      <c r="C434" s="25">
        <v>597.77</v>
      </c>
      <c r="D434" s="25">
        <v>7.67</v>
      </c>
      <c r="E434" s="25">
        <f t="shared" si="151"/>
        <v>590.1</v>
      </c>
      <c r="F434" s="25">
        <f t="shared" si="148"/>
        <v>3</v>
      </c>
      <c r="G434" s="25">
        <v>1247.25</v>
      </c>
      <c r="H434" s="25">
        <v>1341</v>
      </c>
      <c r="I434" s="26">
        <v>1354.3</v>
      </c>
      <c r="J434" s="27">
        <f t="shared" si="145"/>
        <v>-13.299999999999955</v>
      </c>
      <c r="K434" s="25">
        <v>15031</v>
      </c>
      <c r="L434" s="25">
        <v>15367.58</v>
      </c>
      <c r="M434" s="25">
        <v>400.75</v>
      </c>
      <c r="N434" s="25">
        <f t="shared" si="146"/>
        <v>14966.83</v>
      </c>
      <c r="O434" s="25">
        <f t="shared" si="152"/>
        <v>64.170000000000073</v>
      </c>
      <c r="P434" s="27">
        <v>29.704000000000001</v>
      </c>
      <c r="Q434" s="25">
        <v>498</v>
      </c>
      <c r="R434" s="2">
        <f t="shared" si="164"/>
        <v>123.67996310813913</v>
      </c>
      <c r="S434" s="2">
        <f t="shared" si="153"/>
        <v>122.22312571149764</v>
      </c>
      <c r="T434" s="2">
        <f t="shared" si="154"/>
        <v>123.05341324873383</v>
      </c>
      <c r="U434" s="2">
        <f t="shared" si="165"/>
        <v>101.05807505188307</v>
      </c>
      <c r="V434" s="2">
        <f t="shared" si="166"/>
        <v>120.00000000000031</v>
      </c>
      <c r="W434" s="27">
        <f t="shared" si="167"/>
        <v>-1.1779089838244161E-2</v>
      </c>
      <c r="X434" s="1">
        <f t="shared" si="155"/>
        <v>9.2598848424065728E-3</v>
      </c>
      <c r="Y434" s="1" t="e">
        <f>X434+#REF!*_xlfn.STDEV.S($W$2:$W$779)</f>
        <v>#REF!</v>
      </c>
      <c r="Z434" s="1" t="e">
        <f>X434-#REF!*_xlfn.STDEV.S($W$2:$W$779)</f>
        <v>#REF!</v>
      </c>
      <c r="AA434" s="2">
        <f t="shared" si="156"/>
        <v>-145.68373966414896</v>
      </c>
      <c r="AB434" s="1">
        <f t="shared" si="157"/>
        <v>4.2874810497613774E-3</v>
      </c>
      <c r="AC434" s="1">
        <f t="shared" si="149"/>
        <v>-9.8205715129586913E-3</v>
      </c>
      <c r="AD434" s="1">
        <f t="shared" si="147"/>
        <v>1.4108052562720068E-2</v>
      </c>
      <c r="AE434" s="1">
        <f t="shared" si="150"/>
        <v>1.54982524116244E-3</v>
      </c>
      <c r="AF434" s="1" t="e">
        <f>AE434+#REF!*_xlfn.STDEV.S($AD$2:$AD$779)</f>
        <v>#REF!</v>
      </c>
      <c r="AG434" s="1" t="e">
        <f>AE434-#REF!*_xlfn.STDEV.S($AD$2:$AD$779)</f>
        <v>#REF!</v>
      </c>
      <c r="AH434" s="24">
        <f t="shared" si="144"/>
        <v>64.170000000000073</v>
      </c>
      <c r="AI434" s="24">
        <f t="shared" si="158"/>
        <v>-13.299999999999955</v>
      </c>
      <c r="AJ434" s="1">
        <f t="shared" si="159"/>
        <v>1.4108052562720068E-2</v>
      </c>
      <c r="AK434" s="1">
        <f t="shared" si="160"/>
        <v>1.54982524116244E-3</v>
      </c>
      <c r="AL434" s="1" t="e">
        <f>$AK$2+#REF!*_xlfn.STDEV.S(ONE_LAST_QUOTE!$AJ$2:$AJ$779)</f>
        <v>#REF!</v>
      </c>
      <c r="AM434" s="1" t="e">
        <f>$AK$2-#REF!*_xlfn.STDEV.S(ONE_LAST_QUOTE!$AJ$2:$AJ$779)</f>
        <v>#REF!</v>
      </c>
      <c r="AN434" s="27">
        <f t="shared" si="161"/>
        <v>-4.8248120300752095</v>
      </c>
      <c r="AO434" s="24">
        <f t="shared" si="162"/>
        <v>77.470000000000027</v>
      </c>
      <c r="AP434" s="27">
        <f t="shared" si="163"/>
        <v>-3.8484704370181109</v>
      </c>
      <c r="AQ434" s="27" t="e">
        <f>$AP$2+#REF!*_xlfn.STDEV.S(ONE_LAST_QUOTE!$AO$2:$AO$779)</f>
        <v>#REF!</v>
      </c>
      <c r="AR434" s="27" t="e">
        <f>$AP$2-#REF!*_xlfn.STDEV.S(ONE_LAST_QUOTE!$AO$2:$AO$779)</f>
        <v>#REF!</v>
      </c>
      <c r="AT434" s="24"/>
    </row>
    <row r="435" spans="1:46" x14ac:dyDescent="0.3">
      <c r="A435" s="5">
        <v>44733</v>
      </c>
      <c r="B435" s="25">
        <v>603.9</v>
      </c>
      <c r="C435" s="25">
        <v>610.79</v>
      </c>
      <c r="D435" s="25">
        <v>7.67</v>
      </c>
      <c r="E435" s="25">
        <f t="shared" si="151"/>
        <v>603.12</v>
      </c>
      <c r="F435" s="25">
        <f t="shared" si="148"/>
        <v>0.77999999999997272</v>
      </c>
      <c r="G435" s="25">
        <v>1275.25</v>
      </c>
      <c r="H435" s="25">
        <v>1368.5</v>
      </c>
      <c r="I435" s="26">
        <v>1388.2</v>
      </c>
      <c r="J435" s="27">
        <f t="shared" si="145"/>
        <v>-19.700000000000045</v>
      </c>
      <c r="K435" s="25">
        <v>15346</v>
      </c>
      <c r="L435" s="25">
        <v>15728.64</v>
      </c>
      <c r="M435" s="25">
        <v>396.97</v>
      </c>
      <c r="N435" s="25">
        <f t="shared" si="146"/>
        <v>15331.67</v>
      </c>
      <c r="O435" s="25">
        <f t="shared" si="152"/>
        <v>14.329999999999927</v>
      </c>
      <c r="P435" s="27">
        <v>29.739000000000001</v>
      </c>
      <c r="Q435" s="25">
        <v>505</v>
      </c>
      <c r="R435" s="2">
        <f t="shared" si="164"/>
        <v>126.2162785335484</v>
      </c>
      <c r="S435" s="2">
        <f t="shared" si="153"/>
        <v>124.78451780777347</v>
      </c>
      <c r="T435" s="2">
        <f t="shared" si="154"/>
        <v>124.44873649835344</v>
      </c>
      <c r="U435" s="2">
        <f t="shared" si="165"/>
        <v>101.17715102235223</v>
      </c>
      <c r="V435" s="2">
        <f t="shared" si="166"/>
        <v>121.68674698795212</v>
      </c>
      <c r="W435" s="27">
        <f t="shared" si="167"/>
        <v>-1.1343708928911012E-2</v>
      </c>
      <c r="X435" s="1">
        <f t="shared" si="155"/>
        <v>9.2598848424065728E-3</v>
      </c>
      <c r="Y435" s="1" t="e">
        <f>X435+#REF!*_xlfn.STDEV.S($W$2:$W$779)</f>
        <v>#REF!</v>
      </c>
      <c r="Z435" s="1" t="e">
        <f>X435-#REF!*_xlfn.STDEV.S($W$2:$W$779)</f>
        <v>#REF!</v>
      </c>
      <c r="AA435" s="2">
        <f t="shared" si="156"/>
        <v>-143.17607257749358</v>
      </c>
      <c r="AB435" s="1">
        <f t="shared" si="157"/>
        <v>9.3466660839947166E-4</v>
      </c>
      <c r="AC435" s="1">
        <f t="shared" si="149"/>
        <v>-1.4191038755222622E-2</v>
      </c>
      <c r="AD435" s="1">
        <f t="shared" si="147"/>
        <v>1.5125705363622094E-2</v>
      </c>
      <c r="AE435" s="1">
        <f t="shared" si="150"/>
        <v>1.54982524116244E-3</v>
      </c>
      <c r="AF435" s="1" t="e">
        <f>AE435+#REF!*_xlfn.STDEV.S($AD$2:$AD$779)</f>
        <v>#REF!</v>
      </c>
      <c r="AG435" s="1" t="e">
        <f>AE435-#REF!*_xlfn.STDEV.S($AD$2:$AD$779)</f>
        <v>#REF!</v>
      </c>
      <c r="AH435" s="24">
        <f t="shared" si="144"/>
        <v>14.329999999999927</v>
      </c>
      <c r="AI435" s="24">
        <f t="shared" si="158"/>
        <v>-19.700000000000045</v>
      </c>
      <c r="AJ435" s="1">
        <f t="shared" si="159"/>
        <v>1.5125705363622094E-2</v>
      </c>
      <c r="AK435" s="1">
        <f t="shared" si="160"/>
        <v>1.54982524116244E-3</v>
      </c>
      <c r="AL435" s="1" t="e">
        <f>$AK$2+#REF!*_xlfn.STDEV.S(ONE_LAST_QUOTE!$AJ$2:$AJ$779)</f>
        <v>#REF!</v>
      </c>
      <c r="AM435" s="1" t="e">
        <f>$AK$2-#REF!*_xlfn.STDEV.S(ONE_LAST_QUOTE!$AJ$2:$AJ$779)</f>
        <v>#REF!</v>
      </c>
      <c r="AN435" s="27">
        <f t="shared" si="161"/>
        <v>-0.72741116751268498</v>
      </c>
      <c r="AO435" s="24">
        <f t="shared" si="162"/>
        <v>34.029999999999973</v>
      </c>
      <c r="AP435" s="27">
        <f t="shared" si="163"/>
        <v>-3.8484704370181109</v>
      </c>
      <c r="AQ435" s="27" t="e">
        <f>$AP$2+#REF!*_xlfn.STDEV.S(ONE_LAST_QUOTE!$AO$2:$AO$779)</f>
        <v>#REF!</v>
      </c>
      <c r="AR435" s="27" t="e">
        <f>$AP$2-#REF!*_xlfn.STDEV.S(ONE_LAST_QUOTE!$AO$2:$AO$779)</f>
        <v>#REF!</v>
      </c>
      <c r="AT435" s="24"/>
    </row>
    <row r="436" spans="1:46" x14ac:dyDescent="0.3">
      <c r="A436" s="5">
        <v>44734</v>
      </c>
      <c r="B436" s="25">
        <v>590.4</v>
      </c>
      <c r="C436" s="25">
        <v>595.33000000000004</v>
      </c>
      <c r="D436" s="25">
        <v>6.73</v>
      </c>
      <c r="E436" s="25">
        <f t="shared" si="151"/>
        <v>588.6</v>
      </c>
      <c r="F436" s="25">
        <f t="shared" si="148"/>
        <v>1.7999999999999545</v>
      </c>
      <c r="G436" s="25">
        <v>1244.25</v>
      </c>
      <c r="H436" s="25">
        <v>1336.75</v>
      </c>
      <c r="I436" s="26">
        <v>1351.69</v>
      </c>
      <c r="J436" s="27">
        <f t="shared" si="145"/>
        <v>-14.940000000000055</v>
      </c>
      <c r="K436" s="25">
        <v>15015</v>
      </c>
      <c r="L436" s="25">
        <v>15347.75</v>
      </c>
      <c r="M436" s="25">
        <v>383.52000000000004</v>
      </c>
      <c r="N436" s="25">
        <f t="shared" si="146"/>
        <v>14964.23</v>
      </c>
      <c r="O436" s="25">
        <f t="shared" si="152"/>
        <v>50.770000000000437</v>
      </c>
      <c r="P436" s="27">
        <v>29.763999999999999</v>
      </c>
      <c r="Q436" s="25">
        <v>494.5</v>
      </c>
      <c r="R436" s="2">
        <f t="shared" si="164"/>
        <v>123.28798708784862</v>
      </c>
      <c r="S436" s="2">
        <f t="shared" si="153"/>
        <v>122.0930232558138</v>
      </c>
      <c r="T436" s="2">
        <f t="shared" si="154"/>
        <v>121.99499803561757</v>
      </c>
      <c r="U436" s="2">
        <f t="shared" si="165"/>
        <v>101.26220528697306</v>
      </c>
      <c r="V436" s="2">
        <f t="shared" si="166"/>
        <v>119.15662650602439</v>
      </c>
      <c r="W436" s="27">
        <f t="shared" si="167"/>
        <v>-9.6924595839442684E-3</v>
      </c>
      <c r="X436" s="1">
        <f t="shared" si="155"/>
        <v>9.2598848424065728E-3</v>
      </c>
      <c r="Y436" s="1" t="e">
        <f>X436+#REF!*_xlfn.STDEV.S($W$2:$W$779)</f>
        <v>#REF!</v>
      </c>
      <c r="Z436" s="1" t="e">
        <f>X436-#REF!*_xlfn.STDEV.S($W$2:$W$779)</f>
        <v>#REF!</v>
      </c>
      <c r="AA436" s="2">
        <f t="shared" si="156"/>
        <v>-119.49638320348157</v>
      </c>
      <c r="AB436" s="1">
        <f t="shared" si="157"/>
        <v>3.3927572618170422E-3</v>
      </c>
      <c r="AC436" s="1">
        <f t="shared" si="149"/>
        <v>-1.1052830160761752E-2</v>
      </c>
      <c r="AD436" s="1">
        <f t="shared" si="147"/>
        <v>1.4445587422578794E-2</v>
      </c>
      <c r="AE436" s="1">
        <f t="shared" si="150"/>
        <v>1.54982524116244E-3</v>
      </c>
      <c r="AF436" s="1" t="e">
        <f>AE436+#REF!*_xlfn.STDEV.S($AD$2:$AD$779)</f>
        <v>#REF!</v>
      </c>
      <c r="AG436" s="1" t="e">
        <f>AE436-#REF!*_xlfn.STDEV.S($AD$2:$AD$779)</f>
        <v>#REF!</v>
      </c>
      <c r="AH436" s="24">
        <f t="shared" si="144"/>
        <v>50.770000000000437</v>
      </c>
      <c r="AI436" s="24">
        <f t="shared" si="158"/>
        <v>-14.940000000000055</v>
      </c>
      <c r="AJ436" s="1">
        <f t="shared" si="159"/>
        <v>1.4445587422578794E-2</v>
      </c>
      <c r="AK436" s="1">
        <f t="shared" si="160"/>
        <v>1.54982524116244E-3</v>
      </c>
      <c r="AL436" s="1" t="e">
        <f>$AK$2+#REF!*_xlfn.STDEV.S(ONE_LAST_QUOTE!$AJ$2:$AJ$779)</f>
        <v>#REF!</v>
      </c>
      <c r="AM436" s="1" t="e">
        <f>$AK$2-#REF!*_xlfn.STDEV.S(ONE_LAST_QUOTE!$AJ$2:$AJ$779)</f>
        <v>#REF!</v>
      </c>
      <c r="AN436" s="27">
        <f t="shared" si="161"/>
        <v>-3.3982597054886381</v>
      </c>
      <c r="AO436" s="24">
        <f t="shared" si="162"/>
        <v>65.710000000000491</v>
      </c>
      <c r="AP436" s="27">
        <f t="shared" si="163"/>
        <v>-3.8484704370181109</v>
      </c>
      <c r="AQ436" s="27" t="e">
        <f>$AP$2+#REF!*_xlfn.STDEV.S(ONE_LAST_QUOTE!$AO$2:$AO$779)</f>
        <v>#REF!</v>
      </c>
      <c r="AR436" s="27" t="e">
        <f>$AP$2-#REF!*_xlfn.STDEV.S(ONE_LAST_QUOTE!$AO$2:$AO$779)</f>
        <v>#REF!</v>
      </c>
      <c r="AT436" s="24"/>
    </row>
    <row r="437" spans="1:46" x14ac:dyDescent="0.3">
      <c r="A437" s="5">
        <v>44735</v>
      </c>
      <c r="B437" s="25">
        <v>585.1</v>
      </c>
      <c r="C437" s="25">
        <v>585.73</v>
      </c>
      <c r="D437" s="25">
        <v>5.9600000000000009</v>
      </c>
      <c r="E437" s="25">
        <f t="shared" si="151"/>
        <v>579.77</v>
      </c>
      <c r="F437" s="25">
        <f t="shared" si="148"/>
        <v>5.3300000000000409</v>
      </c>
      <c r="G437" s="25">
        <v>1237</v>
      </c>
      <c r="H437" s="25">
        <v>1330.25</v>
      </c>
      <c r="I437" s="26">
        <v>1332.84</v>
      </c>
      <c r="J437" s="27">
        <f t="shared" si="145"/>
        <v>-2.5899999999999181</v>
      </c>
      <c r="K437" s="25">
        <v>14939</v>
      </c>
      <c r="L437" s="25">
        <v>15176.44</v>
      </c>
      <c r="M437" s="25">
        <v>367.31000000000006</v>
      </c>
      <c r="N437" s="25">
        <f t="shared" si="146"/>
        <v>14809.130000000001</v>
      </c>
      <c r="O437" s="25">
        <f t="shared" si="152"/>
        <v>129.86999999999898</v>
      </c>
      <c r="P437" s="27">
        <v>29.722000000000001</v>
      </c>
      <c r="Q437" s="25">
        <v>485.5</v>
      </c>
      <c r="R437" s="2">
        <f t="shared" si="164"/>
        <v>122.68849435093371</v>
      </c>
      <c r="S437" s="2">
        <f t="shared" si="153"/>
        <v>121.47503659131552</v>
      </c>
      <c r="T437" s="2">
        <f t="shared" si="154"/>
        <v>120.99699848742659</v>
      </c>
      <c r="U437" s="2">
        <f t="shared" si="165"/>
        <v>101.11931412241007</v>
      </c>
      <c r="V437" s="2">
        <f t="shared" si="166"/>
        <v>116.98795180722921</v>
      </c>
      <c r="W437" s="27">
        <f t="shared" si="167"/>
        <v>-9.8905587360723635E-3</v>
      </c>
      <c r="X437" s="1">
        <f t="shared" si="155"/>
        <v>9.2598848424065728E-3</v>
      </c>
      <c r="Y437" s="1" t="e">
        <f>X437+#REF!*_xlfn.STDEV.S($W$2:$W$779)</f>
        <v>#REF!</v>
      </c>
      <c r="Z437" s="1" t="e">
        <f>X437-#REF!*_xlfn.STDEV.S($W$2:$W$779)</f>
        <v>#REF!</v>
      </c>
      <c r="AA437" s="2">
        <f t="shared" si="156"/>
        <v>-121.34577596181941</v>
      </c>
      <c r="AB437" s="1">
        <f t="shared" si="157"/>
        <v>8.7695901109652603E-3</v>
      </c>
      <c r="AC437" s="1">
        <f t="shared" si="149"/>
        <v>-1.9432189910266187E-3</v>
      </c>
      <c r="AD437" s="1">
        <f t="shared" si="147"/>
        <v>1.0712809101991879E-2</v>
      </c>
      <c r="AE437" s="1">
        <f t="shared" si="150"/>
        <v>1.54982524116244E-3</v>
      </c>
      <c r="AF437" s="1" t="e">
        <f>AE437+#REF!*_xlfn.STDEV.S($AD$2:$AD$779)</f>
        <v>#REF!</v>
      </c>
      <c r="AG437" s="1" t="e">
        <f>AE437-#REF!*_xlfn.STDEV.S($AD$2:$AD$779)</f>
        <v>#REF!</v>
      </c>
      <c r="AH437" s="24">
        <f t="shared" ref="AH437:AH500" si="168">K437-N437</f>
        <v>129.86999999999898</v>
      </c>
      <c r="AI437" s="24">
        <f t="shared" si="158"/>
        <v>-2.5899999999999181</v>
      </c>
      <c r="AJ437" s="1">
        <f t="shared" si="159"/>
        <v>1.0712809101991879E-2</v>
      </c>
      <c r="AK437" s="1">
        <f t="shared" si="160"/>
        <v>1.54982524116244E-3</v>
      </c>
      <c r="AL437" s="1" t="e">
        <f>$AK$2+#REF!*_xlfn.STDEV.S(ONE_LAST_QUOTE!$AJ$2:$AJ$779)</f>
        <v>#REF!</v>
      </c>
      <c r="AM437" s="1" t="e">
        <f>$AK$2-#REF!*_xlfn.STDEV.S(ONE_LAST_QUOTE!$AJ$2:$AJ$779)</f>
        <v>#REF!</v>
      </c>
      <c r="AN437" s="27">
        <f t="shared" si="161"/>
        <v>-50.142857142858333</v>
      </c>
      <c r="AO437" s="24">
        <f t="shared" si="162"/>
        <v>132.4599999999989</v>
      </c>
      <c r="AP437" s="27">
        <f t="shared" si="163"/>
        <v>-3.8484704370181109</v>
      </c>
      <c r="AQ437" s="27" t="e">
        <f>$AP$2+#REF!*_xlfn.STDEV.S(ONE_LAST_QUOTE!$AO$2:$AO$779)</f>
        <v>#REF!</v>
      </c>
      <c r="AR437" s="27" t="e">
        <f>$AP$2-#REF!*_xlfn.STDEV.S(ONE_LAST_QUOTE!$AO$2:$AO$779)</f>
        <v>#REF!</v>
      </c>
      <c r="AT437" s="24"/>
    </row>
    <row r="438" spans="1:46" x14ac:dyDescent="0.3">
      <c r="A438" s="5">
        <v>44736</v>
      </c>
      <c r="B438" s="25">
        <v>587.6</v>
      </c>
      <c r="C438" s="25">
        <v>588.85</v>
      </c>
      <c r="D438" s="25">
        <v>3.9900000000000011</v>
      </c>
      <c r="E438" s="25">
        <f t="shared" si="151"/>
        <v>584.86</v>
      </c>
      <c r="F438" s="25">
        <f t="shared" si="148"/>
        <v>2.7400000000000091</v>
      </c>
      <c r="G438" s="25">
        <v>1244.5</v>
      </c>
      <c r="H438" s="25">
        <v>1337.75</v>
      </c>
      <c r="I438" s="26">
        <v>1342.78</v>
      </c>
      <c r="J438" s="27">
        <f t="shared" ref="J438:J501" si="169">(H438-I438)</f>
        <v>-5.0299999999999727</v>
      </c>
      <c r="K438" s="25">
        <v>15053</v>
      </c>
      <c r="L438" s="25">
        <v>15303.32</v>
      </c>
      <c r="M438" s="25">
        <v>324.54000000000008</v>
      </c>
      <c r="N438" s="25">
        <f t="shared" ref="N438:N501" si="170">L438-M438</f>
        <v>14978.779999999999</v>
      </c>
      <c r="O438" s="25">
        <f t="shared" si="152"/>
        <v>74.220000000001164</v>
      </c>
      <c r="P438" s="27">
        <v>29.695</v>
      </c>
      <c r="Q438" s="25">
        <v>486.5</v>
      </c>
      <c r="R438" s="2">
        <f t="shared" si="164"/>
        <v>123.38021673968169</v>
      </c>
      <c r="S438" s="2">
        <f t="shared" si="153"/>
        <v>122.40201658806295</v>
      </c>
      <c r="T438" s="2">
        <f t="shared" si="154"/>
        <v>121.99407195531874</v>
      </c>
      <c r="U438" s="2">
        <f t="shared" si="165"/>
        <v>101.02745551661958</v>
      </c>
      <c r="V438" s="2">
        <f t="shared" si="166"/>
        <v>117.22891566265089</v>
      </c>
      <c r="W438" s="27">
        <f t="shared" si="167"/>
        <v>-7.9283387358820567E-3</v>
      </c>
      <c r="X438" s="1">
        <f t="shared" si="155"/>
        <v>9.2598848424065728E-3</v>
      </c>
      <c r="Y438" s="1" t="e">
        <f>X438+#REF!*_xlfn.STDEV.S($W$2:$W$779)</f>
        <v>#REF!</v>
      </c>
      <c r="Z438" s="1" t="e">
        <f>X438-#REF!*_xlfn.STDEV.S($W$2:$W$779)</f>
        <v>#REF!</v>
      </c>
      <c r="AA438" s="2">
        <f t="shared" si="156"/>
        <v>-97.820015161873641</v>
      </c>
      <c r="AB438" s="1">
        <f t="shared" si="157"/>
        <v>4.95500968703734E-3</v>
      </c>
      <c r="AC438" s="1">
        <f t="shared" si="149"/>
        <v>-3.7459598742906304E-3</v>
      </c>
      <c r="AD438" s="1">
        <f t="shared" ref="AD438:AD501" si="171">AB438-AC438</f>
        <v>8.7009695613279696E-3</v>
      </c>
      <c r="AE438" s="1">
        <f t="shared" si="150"/>
        <v>1.54982524116244E-3</v>
      </c>
      <c r="AF438" s="1" t="e">
        <f>AE438+#REF!*_xlfn.STDEV.S($AD$2:$AD$779)</f>
        <v>#REF!</v>
      </c>
      <c r="AG438" s="1" t="e">
        <f>AE438-#REF!*_xlfn.STDEV.S($AD$2:$AD$779)</f>
        <v>#REF!</v>
      </c>
      <c r="AH438" s="24">
        <f t="shared" si="168"/>
        <v>74.220000000001164</v>
      </c>
      <c r="AI438" s="24">
        <f t="shared" si="158"/>
        <v>-5.0299999999999727</v>
      </c>
      <c r="AJ438" s="1">
        <f t="shared" si="159"/>
        <v>8.7009695613279696E-3</v>
      </c>
      <c r="AK438" s="1">
        <f t="shared" si="160"/>
        <v>1.54982524116244E-3</v>
      </c>
      <c r="AL438" s="1" t="e">
        <f>$AK$2+#REF!*_xlfn.STDEV.S(ONE_LAST_QUOTE!$AJ$2:$AJ$779)</f>
        <v>#REF!</v>
      </c>
      <c r="AM438" s="1" t="e">
        <f>$AK$2-#REF!*_xlfn.STDEV.S(ONE_LAST_QUOTE!$AJ$2:$AJ$779)</f>
        <v>#REF!</v>
      </c>
      <c r="AN438" s="27">
        <f t="shared" si="161"/>
        <v>-14.755467196819398</v>
      </c>
      <c r="AO438" s="24">
        <f t="shared" si="162"/>
        <v>79.250000000001137</v>
      </c>
      <c r="AP438" s="27">
        <f t="shared" si="163"/>
        <v>-3.8484704370181109</v>
      </c>
      <c r="AQ438" s="27" t="e">
        <f>$AP$2+#REF!*_xlfn.STDEV.S(ONE_LAST_QUOTE!$AO$2:$AO$779)</f>
        <v>#REF!</v>
      </c>
      <c r="AR438" s="27" t="e">
        <f>$AP$2-#REF!*_xlfn.STDEV.S(ONE_LAST_QUOTE!$AO$2:$AO$779)</f>
        <v>#REF!</v>
      </c>
      <c r="AT438" s="24"/>
    </row>
    <row r="439" spans="1:46" x14ac:dyDescent="0.3">
      <c r="A439" s="5">
        <v>44739</v>
      </c>
      <c r="B439" s="25">
        <v>598.20000000000005</v>
      </c>
      <c r="C439" s="25">
        <v>598.85</v>
      </c>
      <c r="D439" s="25">
        <v>2.9600000000000009</v>
      </c>
      <c r="E439" s="25">
        <f t="shared" si="151"/>
        <v>595.89</v>
      </c>
      <c r="F439" s="25">
        <f t="shared" si="148"/>
        <v>2.3100000000000591</v>
      </c>
      <c r="G439" s="25">
        <v>1264.25</v>
      </c>
      <c r="H439" s="25">
        <v>1357</v>
      </c>
      <c r="I439" s="26">
        <v>1361.66</v>
      </c>
      <c r="J439" s="27">
        <f t="shared" si="169"/>
        <v>-4.6600000000000819</v>
      </c>
      <c r="K439" s="25">
        <v>15277</v>
      </c>
      <c r="L439" s="25">
        <v>15548.01</v>
      </c>
      <c r="M439" s="25">
        <v>322.53000000000009</v>
      </c>
      <c r="N439" s="25">
        <f t="shared" si="170"/>
        <v>15225.48</v>
      </c>
      <c r="O439" s="25">
        <f t="shared" si="152"/>
        <v>51.520000000000437</v>
      </c>
      <c r="P439" s="27">
        <v>29.623999999999999</v>
      </c>
      <c r="Q439" s="25">
        <v>498.5</v>
      </c>
      <c r="R439" s="2">
        <f t="shared" si="164"/>
        <v>125.15563753746818</v>
      </c>
      <c r="S439" s="2">
        <f t="shared" si="153"/>
        <v>124.22345096763688</v>
      </c>
      <c r="T439" s="2">
        <f t="shared" si="154"/>
        <v>124.61008564155763</v>
      </c>
      <c r="U439" s="2">
        <f t="shared" si="165"/>
        <v>100.78590140509642</v>
      </c>
      <c r="V439" s="2">
        <f t="shared" si="166"/>
        <v>120.12048192771114</v>
      </c>
      <c r="W439" s="27">
        <f t="shared" si="167"/>
        <v>-7.4482187792158649E-3</v>
      </c>
      <c r="X439" s="1">
        <f t="shared" si="155"/>
        <v>9.2598848424065728E-3</v>
      </c>
      <c r="Y439" s="1" t="e">
        <f>X439+#REF!*_xlfn.STDEV.S($W$2:$W$779)</f>
        <v>#REF!</v>
      </c>
      <c r="Z439" s="1" t="e">
        <f>X439-#REF!*_xlfn.STDEV.S($W$2:$W$779)</f>
        <v>#REF!</v>
      </c>
      <c r="AA439" s="2">
        <f t="shared" si="156"/>
        <v>-93.218656983130188</v>
      </c>
      <c r="AB439" s="1">
        <f t="shared" si="157"/>
        <v>3.3838013645547094E-3</v>
      </c>
      <c r="AC439" s="1">
        <f t="shared" si="149"/>
        <v>-3.4222933772014171E-3</v>
      </c>
      <c r="AD439" s="1">
        <f t="shared" si="171"/>
        <v>6.8060947417561265E-3</v>
      </c>
      <c r="AE439" s="1">
        <f t="shared" si="150"/>
        <v>1.54982524116244E-3</v>
      </c>
      <c r="AF439" s="1" t="e">
        <f>AE439+#REF!*_xlfn.STDEV.S($AD$2:$AD$779)</f>
        <v>#REF!</v>
      </c>
      <c r="AG439" s="1" t="e">
        <f>AE439-#REF!*_xlfn.STDEV.S($AD$2:$AD$779)</f>
        <v>#REF!</v>
      </c>
      <c r="AH439" s="24">
        <f t="shared" si="168"/>
        <v>51.520000000000437</v>
      </c>
      <c r="AI439" s="24">
        <f t="shared" si="158"/>
        <v>-4.6600000000000819</v>
      </c>
      <c r="AJ439" s="1">
        <f t="shared" si="159"/>
        <v>6.8060947417561265E-3</v>
      </c>
      <c r="AK439" s="1">
        <f t="shared" si="160"/>
        <v>1.54982524116244E-3</v>
      </c>
      <c r="AL439" s="1" t="e">
        <f>$AK$2+#REF!*_xlfn.STDEV.S(ONE_LAST_QUOTE!$AJ$2:$AJ$779)</f>
        <v>#REF!</v>
      </c>
      <c r="AM439" s="1" t="e">
        <f>$AK$2-#REF!*_xlfn.STDEV.S(ONE_LAST_QUOTE!$AJ$2:$AJ$779)</f>
        <v>#REF!</v>
      </c>
      <c r="AN439" s="27">
        <f t="shared" si="161"/>
        <v>-11.055793991416209</v>
      </c>
      <c r="AO439" s="24">
        <f t="shared" si="162"/>
        <v>56.180000000000518</v>
      </c>
      <c r="AP439" s="27">
        <f t="shared" si="163"/>
        <v>-3.8484704370181109</v>
      </c>
      <c r="AQ439" s="27" t="e">
        <f>$AP$2+#REF!*_xlfn.STDEV.S(ONE_LAST_QUOTE!$AO$2:$AO$779)</f>
        <v>#REF!</v>
      </c>
      <c r="AR439" s="27" t="e">
        <f>$AP$2-#REF!*_xlfn.STDEV.S(ONE_LAST_QUOTE!$AO$2:$AO$779)</f>
        <v>#REF!</v>
      </c>
      <c r="AT439" s="24"/>
    </row>
    <row r="440" spans="1:46" x14ac:dyDescent="0.3">
      <c r="A440" s="5">
        <v>44740</v>
      </c>
      <c r="B440" s="25">
        <v>594.5</v>
      </c>
      <c r="C440" s="25">
        <v>595.07000000000005</v>
      </c>
      <c r="D440" s="25">
        <v>2.9600000000000009</v>
      </c>
      <c r="E440" s="25">
        <f t="shared" si="151"/>
        <v>592.11</v>
      </c>
      <c r="F440" s="25">
        <f t="shared" si="148"/>
        <v>2.3899999999999864</v>
      </c>
      <c r="G440" s="25">
        <v>1256</v>
      </c>
      <c r="H440" s="25">
        <v>1348.25</v>
      </c>
      <c r="I440" s="26">
        <v>1350.22</v>
      </c>
      <c r="J440" s="27">
        <f t="shared" si="169"/>
        <v>-1.9700000000000273</v>
      </c>
      <c r="K440" s="25">
        <v>15194</v>
      </c>
      <c r="L440" s="25">
        <v>15439.92</v>
      </c>
      <c r="M440" s="25">
        <v>293.21000000000009</v>
      </c>
      <c r="N440" s="25">
        <f t="shared" si="170"/>
        <v>15146.71</v>
      </c>
      <c r="O440" s="25">
        <f t="shared" si="152"/>
        <v>47.290000000000873</v>
      </c>
      <c r="P440" s="27">
        <v>29.706</v>
      </c>
      <c r="Q440" s="25">
        <v>497.5</v>
      </c>
      <c r="R440" s="2">
        <f t="shared" si="164"/>
        <v>124.34862808392886</v>
      </c>
      <c r="S440" s="2">
        <f t="shared" si="153"/>
        <v>123.54854447877689</v>
      </c>
      <c r="T440" s="2">
        <f t="shared" si="154"/>
        <v>123.45510130434658</v>
      </c>
      <c r="U440" s="2">
        <f t="shared" si="165"/>
        <v>101.06487939305275</v>
      </c>
      <c r="V440" s="2">
        <f t="shared" si="166"/>
        <v>119.87951807228946</v>
      </c>
      <c r="W440" s="27">
        <f t="shared" si="167"/>
        <v>-6.4341972845245454E-3</v>
      </c>
      <c r="X440" s="1">
        <f t="shared" si="155"/>
        <v>9.2598848424065728E-3</v>
      </c>
      <c r="Y440" s="1" t="e">
        <f>X440+#REF!*_xlfn.STDEV.S($W$2:$W$779)</f>
        <v>#REF!</v>
      </c>
      <c r="Z440" s="1" t="e">
        <f>X440-#REF!*_xlfn.STDEV.S($W$2:$W$779)</f>
        <v>#REF!</v>
      </c>
      <c r="AA440" s="2">
        <f t="shared" si="156"/>
        <v>-80.008360515196841</v>
      </c>
      <c r="AB440" s="1">
        <f t="shared" si="157"/>
        <v>3.122130152356576E-3</v>
      </c>
      <c r="AC440" s="1">
        <f t="shared" si="149"/>
        <v>-1.4590214927937871E-3</v>
      </c>
      <c r="AD440" s="1">
        <f t="shared" si="171"/>
        <v>4.5811516451503631E-3</v>
      </c>
      <c r="AE440" s="1">
        <f t="shared" si="150"/>
        <v>1.54982524116244E-3</v>
      </c>
      <c r="AF440" s="1" t="e">
        <f>AE440+#REF!*_xlfn.STDEV.S($AD$2:$AD$779)</f>
        <v>#REF!</v>
      </c>
      <c r="AG440" s="1" t="e">
        <f>AE440-#REF!*_xlfn.STDEV.S($AD$2:$AD$779)</f>
        <v>#REF!</v>
      </c>
      <c r="AH440" s="24">
        <f t="shared" si="168"/>
        <v>47.290000000000873</v>
      </c>
      <c r="AI440" s="24">
        <f t="shared" si="158"/>
        <v>-1.9700000000000273</v>
      </c>
      <c r="AJ440" s="1">
        <f t="shared" si="159"/>
        <v>4.5811516451503631E-3</v>
      </c>
      <c r="AK440" s="1">
        <f t="shared" si="160"/>
        <v>1.54982524116244E-3</v>
      </c>
      <c r="AL440" s="1" t="e">
        <f>$AK$2+#REF!*_xlfn.STDEV.S(ONE_LAST_QUOTE!$AJ$2:$AJ$779)</f>
        <v>#REF!</v>
      </c>
      <c r="AM440" s="1" t="e">
        <f>$AK$2-#REF!*_xlfn.STDEV.S(ONE_LAST_QUOTE!$AJ$2:$AJ$779)</f>
        <v>#REF!</v>
      </c>
      <c r="AN440" s="27">
        <f t="shared" si="161"/>
        <v>-24.00507614213209</v>
      </c>
      <c r="AO440" s="24">
        <f t="shared" si="162"/>
        <v>49.2600000000009</v>
      </c>
      <c r="AP440" s="27">
        <f t="shared" si="163"/>
        <v>-3.8484704370181109</v>
      </c>
      <c r="AQ440" s="27" t="e">
        <f>$AP$2+#REF!*_xlfn.STDEV.S(ONE_LAST_QUOTE!$AO$2:$AO$779)</f>
        <v>#REF!</v>
      </c>
      <c r="AR440" s="27" t="e">
        <f>$AP$2-#REF!*_xlfn.STDEV.S(ONE_LAST_QUOTE!$AO$2:$AO$779)</f>
        <v>#REF!</v>
      </c>
      <c r="AT440" s="24"/>
    </row>
    <row r="441" spans="1:46" x14ac:dyDescent="0.3">
      <c r="A441" s="5">
        <v>44741</v>
      </c>
      <c r="B441" s="25">
        <v>588.29999999999995</v>
      </c>
      <c r="C441" s="25">
        <v>587.22</v>
      </c>
      <c r="D441" s="25">
        <v>0.81000000000000094</v>
      </c>
      <c r="E441" s="25">
        <f t="shared" si="151"/>
        <v>586.41000000000008</v>
      </c>
      <c r="F441" s="25">
        <f t="shared" si="148"/>
        <v>1.8899999999998727</v>
      </c>
      <c r="G441" s="25">
        <v>1242.75</v>
      </c>
      <c r="H441" s="25">
        <v>1335.5</v>
      </c>
      <c r="I441" s="26">
        <v>1332.74</v>
      </c>
      <c r="J441" s="27">
        <f t="shared" si="169"/>
        <v>2.7599999999999909</v>
      </c>
      <c r="K441" s="25">
        <v>15016</v>
      </c>
      <c r="L441" s="25">
        <v>15240.13</v>
      </c>
      <c r="M441" s="25">
        <v>273.34000000000009</v>
      </c>
      <c r="N441" s="25">
        <f t="shared" si="170"/>
        <v>14966.789999999999</v>
      </c>
      <c r="O441" s="25">
        <f t="shared" si="152"/>
        <v>49.210000000000946</v>
      </c>
      <c r="P441" s="27">
        <v>29.734000000000002</v>
      </c>
      <c r="Q441" s="25">
        <v>491</v>
      </c>
      <c r="R441" s="2">
        <f t="shared" si="164"/>
        <v>123.17270002305729</v>
      </c>
      <c r="S441" s="2">
        <f t="shared" si="153"/>
        <v>122.10115465929404</v>
      </c>
      <c r="T441" s="2">
        <f t="shared" si="154"/>
        <v>122.26006512508737</v>
      </c>
      <c r="U441" s="2">
        <f t="shared" si="165"/>
        <v>101.16014016942808</v>
      </c>
      <c r="V441" s="2">
        <f t="shared" si="166"/>
        <v>118.31325301204849</v>
      </c>
      <c r="W441" s="27">
        <f t="shared" si="167"/>
        <v>-8.699536208613301E-3</v>
      </c>
      <c r="X441" s="1">
        <f t="shared" si="155"/>
        <v>9.2598848424065728E-3</v>
      </c>
      <c r="Y441" s="1" t="e">
        <f>X441+#REF!*_xlfn.STDEV.S($W$2:$W$779)</f>
        <v>#REF!</v>
      </c>
      <c r="Z441" s="1" t="e">
        <f>X441-#REF!*_xlfn.STDEV.S($W$2:$W$779)</f>
        <v>#REF!</v>
      </c>
      <c r="AA441" s="2">
        <f t="shared" si="156"/>
        <v>-107.15453637632493</v>
      </c>
      <c r="AB441" s="1">
        <f t="shared" si="157"/>
        <v>3.2879461795081609E-3</v>
      </c>
      <c r="AC441" s="1">
        <f t="shared" si="149"/>
        <v>2.0709215600942352E-3</v>
      </c>
      <c r="AD441" s="1">
        <f t="shared" si="171"/>
        <v>1.2170246194139257E-3</v>
      </c>
      <c r="AE441" s="1">
        <f t="shared" si="150"/>
        <v>1.54982524116244E-3</v>
      </c>
      <c r="AF441" s="1" t="e">
        <f>AE441+#REF!*_xlfn.STDEV.S($AD$2:$AD$779)</f>
        <v>#REF!</v>
      </c>
      <c r="AG441" s="1" t="e">
        <f>AE441-#REF!*_xlfn.STDEV.S($AD$2:$AD$779)</f>
        <v>#REF!</v>
      </c>
      <c r="AH441" s="24">
        <f t="shared" si="168"/>
        <v>49.210000000000946</v>
      </c>
      <c r="AI441" s="24">
        <f t="shared" si="158"/>
        <v>2.7599999999999909</v>
      </c>
      <c r="AJ441" s="1">
        <f t="shared" si="159"/>
        <v>1.2170246194139257E-3</v>
      </c>
      <c r="AK441" s="1">
        <f t="shared" si="160"/>
        <v>1.54982524116244E-3</v>
      </c>
      <c r="AL441" s="1" t="e">
        <f>$AK$2+#REF!*_xlfn.STDEV.S(ONE_LAST_QUOTE!$AJ$2:$AJ$779)</f>
        <v>#REF!</v>
      </c>
      <c r="AM441" s="1" t="e">
        <f>$AK$2-#REF!*_xlfn.STDEV.S(ONE_LAST_QUOTE!$AJ$2:$AJ$779)</f>
        <v>#REF!</v>
      </c>
      <c r="AN441" s="27">
        <f t="shared" si="161"/>
        <v>17.829710144927937</v>
      </c>
      <c r="AO441" s="24">
        <f t="shared" si="162"/>
        <v>46.450000000000955</v>
      </c>
      <c r="AP441" s="27">
        <f t="shared" si="163"/>
        <v>-3.8484704370181109</v>
      </c>
      <c r="AQ441" s="27" t="e">
        <f>$AP$2+#REF!*_xlfn.STDEV.S(ONE_LAST_QUOTE!$AO$2:$AO$779)</f>
        <v>#REF!</v>
      </c>
      <c r="AR441" s="27" t="e">
        <f>$AP$2-#REF!*_xlfn.STDEV.S(ONE_LAST_QUOTE!$AO$2:$AO$779)</f>
        <v>#REF!</v>
      </c>
      <c r="AT441" s="24"/>
    </row>
    <row r="442" spans="1:46" x14ac:dyDescent="0.3">
      <c r="A442" s="5">
        <v>44742</v>
      </c>
      <c r="B442" s="25">
        <v>561.5</v>
      </c>
      <c r="C442" s="25">
        <v>570.65</v>
      </c>
      <c r="D442" s="25">
        <v>6.7499999999999982</v>
      </c>
      <c r="E442" s="25">
        <f t="shared" si="151"/>
        <v>563.9</v>
      </c>
      <c r="F442" s="25">
        <f t="shared" si="148"/>
        <v>-2.3999999999999773</v>
      </c>
      <c r="G442" s="25">
        <v>1208.5</v>
      </c>
      <c r="H442" s="25">
        <v>1268</v>
      </c>
      <c r="I442" s="26">
        <v>1296.0899999999999</v>
      </c>
      <c r="J442" s="27">
        <f t="shared" si="169"/>
        <v>-28.089999999999918</v>
      </c>
      <c r="K442" s="25">
        <v>14624</v>
      </c>
      <c r="L442" s="25">
        <v>14825.73</v>
      </c>
      <c r="M442" s="25">
        <v>216.63000000000008</v>
      </c>
      <c r="N442" s="25">
        <f t="shared" si="170"/>
        <v>14609.1</v>
      </c>
      <c r="O442" s="25">
        <f t="shared" si="152"/>
        <v>14.899999999999636</v>
      </c>
      <c r="P442" s="27">
        <v>29.712</v>
      </c>
      <c r="Q442" s="25">
        <v>476</v>
      </c>
      <c r="R442" s="2">
        <f t="shared" si="164"/>
        <v>116.94719852432546</v>
      </c>
      <c r="S442" s="2">
        <f t="shared" si="153"/>
        <v>118.91364449503969</v>
      </c>
      <c r="T442" s="2">
        <f t="shared" si="154"/>
        <v>116.53883790785926</v>
      </c>
      <c r="U442" s="2">
        <f t="shared" si="165"/>
        <v>101.08529241656174</v>
      </c>
      <c r="V442" s="2">
        <f t="shared" si="166"/>
        <v>114.69879518072318</v>
      </c>
      <c r="W442" s="27">
        <f t="shared" si="167"/>
        <v>1.6814818956994548E-2</v>
      </c>
      <c r="X442" s="1">
        <f t="shared" si="155"/>
        <v>9.2598848424065728E-3</v>
      </c>
      <c r="Y442" s="1" t="e">
        <f>X442+#REF!*_xlfn.STDEV.S($W$2:$W$779)</f>
        <v>#REF!</v>
      </c>
      <c r="Z442" s="1" t="e">
        <f>X442-#REF!*_xlfn.STDEV.S($W$2:$W$779)</f>
        <v>#REF!</v>
      </c>
      <c r="AA442" s="2">
        <f t="shared" si="156"/>
        <v>196.64459707142328</v>
      </c>
      <c r="AB442" s="1">
        <f t="shared" si="157"/>
        <v>1.0199122464764863E-3</v>
      </c>
      <c r="AC442" s="1">
        <f t="shared" si="149"/>
        <v>-2.167287765510105E-2</v>
      </c>
      <c r="AD442" s="1">
        <f t="shared" si="171"/>
        <v>2.2692789901577536E-2</v>
      </c>
      <c r="AE442" s="1">
        <f t="shared" si="150"/>
        <v>1.54982524116244E-3</v>
      </c>
      <c r="AF442" s="1" t="e">
        <f>AE442+#REF!*_xlfn.STDEV.S($AD$2:$AD$779)</f>
        <v>#REF!</v>
      </c>
      <c r="AG442" s="1" t="e">
        <f>AE442-#REF!*_xlfn.STDEV.S($AD$2:$AD$779)</f>
        <v>#REF!</v>
      </c>
      <c r="AH442" s="24">
        <f t="shared" si="168"/>
        <v>14.899999999999636</v>
      </c>
      <c r="AI442" s="24">
        <f t="shared" si="158"/>
        <v>-28.089999999999918</v>
      </c>
      <c r="AJ442" s="1">
        <f t="shared" si="159"/>
        <v>2.2692789901577536E-2</v>
      </c>
      <c r="AK442" s="1">
        <f t="shared" si="160"/>
        <v>1.54982524116244E-3</v>
      </c>
      <c r="AL442" s="1" t="e">
        <f>$AK$2+#REF!*_xlfn.STDEV.S(ONE_LAST_QUOTE!$AJ$2:$AJ$779)</f>
        <v>#REF!</v>
      </c>
      <c r="AM442" s="1" t="e">
        <f>$AK$2-#REF!*_xlfn.STDEV.S(ONE_LAST_QUOTE!$AJ$2:$AJ$779)</f>
        <v>#REF!</v>
      </c>
      <c r="AN442" s="27">
        <f t="shared" si="161"/>
        <v>-0.53043787824847555</v>
      </c>
      <c r="AO442" s="24">
        <f t="shared" si="162"/>
        <v>42.989999999999554</v>
      </c>
      <c r="AP442" s="27">
        <f t="shared" si="163"/>
        <v>-3.8484704370181109</v>
      </c>
      <c r="AQ442" s="27" t="e">
        <f>$AP$2+#REF!*_xlfn.STDEV.S(ONE_LAST_QUOTE!$AO$2:$AO$779)</f>
        <v>#REF!</v>
      </c>
      <c r="AR442" s="27" t="e">
        <f>$AP$2-#REF!*_xlfn.STDEV.S(ONE_LAST_QUOTE!$AO$2:$AO$779)</f>
        <v>#REF!</v>
      </c>
      <c r="AT442" s="24"/>
    </row>
    <row r="443" spans="1:46" x14ac:dyDescent="0.3">
      <c r="A443" s="5">
        <v>44743</v>
      </c>
      <c r="B443" s="25">
        <v>542.9</v>
      </c>
      <c r="C443" s="25">
        <v>551</v>
      </c>
      <c r="D443" s="25">
        <v>5.4399999999999977</v>
      </c>
      <c r="E443" s="25">
        <f t="shared" si="151"/>
        <v>545.55999999999995</v>
      </c>
      <c r="F443" s="25">
        <f t="shared" si="148"/>
        <v>-2.6599999999999682</v>
      </c>
      <c r="G443" s="25">
        <v>1173.75</v>
      </c>
      <c r="H443" s="25">
        <v>1234.75</v>
      </c>
      <c r="I443" s="26">
        <v>1257.83</v>
      </c>
      <c r="J443" s="27">
        <f t="shared" si="169"/>
        <v>-23.079999999999927</v>
      </c>
      <c r="K443" s="25">
        <v>14175</v>
      </c>
      <c r="L443" s="25">
        <v>14343.08</v>
      </c>
      <c r="M443" s="25">
        <v>193.14000000000007</v>
      </c>
      <c r="N443" s="25">
        <f t="shared" si="170"/>
        <v>14149.94</v>
      </c>
      <c r="O443" s="25">
        <f t="shared" si="152"/>
        <v>25.059999999999491</v>
      </c>
      <c r="P443" s="27">
        <v>29.795999999999999</v>
      </c>
      <c r="Q443" s="25">
        <v>453.5</v>
      </c>
      <c r="R443" s="2">
        <f t="shared" si="164"/>
        <v>113.88056260087608</v>
      </c>
      <c r="S443" s="2">
        <f t="shared" si="153"/>
        <v>115.26264433241163</v>
      </c>
      <c r="T443" s="2">
        <f t="shared" si="154"/>
        <v>114.97456384035092</v>
      </c>
      <c r="U443" s="2">
        <f t="shared" si="165"/>
        <v>101.37107474568772</v>
      </c>
      <c r="V443" s="2">
        <f t="shared" si="166"/>
        <v>109.27710843373521</v>
      </c>
      <c r="W443" s="27">
        <f t="shared" si="167"/>
        <v>1.2136239055820397E-2</v>
      </c>
      <c r="X443" s="1">
        <f t="shared" si="155"/>
        <v>9.2598848424065728E-3</v>
      </c>
      <c r="Y443" s="1" t="e">
        <f>X443+#REF!*_xlfn.STDEV.S($W$2:$W$779)</f>
        <v>#REF!</v>
      </c>
      <c r="Z443" s="1" t="e">
        <f>X443-#REF!*_xlfn.STDEV.S($W$2:$W$779)</f>
        <v>#REF!</v>
      </c>
      <c r="AA443" s="2">
        <f t="shared" si="156"/>
        <v>138.20817315355498</v>
      </c>
      <c r="AB443" s="1">
        <f t="shared" si="157"/>
        <v>1.7710322446596587E-3</v>
      </c>
      <c r="AC443" s="1">
        <f t="shared" si="149"/>
        <v>-1.8349061478896138E-2</v>
      </c>
      <c r="AD443" s="1">
        <f t="shared" si="171"/>
        <v>2.0120093723555797E-2</v>
      </c>
      <c r="AE443" s="1">
        <f t="shared" si="150"/>
        <v>1.54982524116244E-3</v>
      </c>
      <c r="AF443" s="1" t="e">
        <f>AE443+#REF!*_xlfn.STDEV.S($AD$2:$AD$779)</f>
        <v>#REF!</v>
      </c>
      <c r="AG443" s="1" t="e">
        <f>AE443-#REF!*_xlfn.STDEV.S($AD$2:$AD$779)</f>
        <v>#REF!</v>
      </c>
      <c r="AH443" s="24">
        <f t="shared" si="168"/>
        <v>25.059999999999491</v>
      </c>
      <c r="AI443" s="24">
        <f t="shared" si="158"/>
        <v>-23.079999999999927</v>
      </c>
      <c r="AJ443" s="1">
        <f t="shared" si="159"/>
        <v>2.0120093723555797E-2</v>
      </c>
      <c r="AK443" s="1">
        <f t="shared" si="160"/>
        <v>1.54982524116244E-3</v>
      </c>
      <c r="AL443" s="1" t="e">
        <f>$AK$2+#REF!*_xlfn.STDEV.S(ONE_LAST_QUOTE!$AJ$2:$AJ$779)</f>
        <v>#REF!</v>
      </c>
      <c r="AM443" s="1" t="e">
        <f>$AK$2-#REF!*_xlfn.STDEV.S(ONE_LAST_QUOTE!$AJ$2:$AJ$779)</f>
        <v>#REF!</v>
      </c>
      <c r="AN443" s="27">
        <f t="shared" si="161"/>
        <v>-1.0857885615251113</v>
      </c>
      <c r="AO443" s="24">
        <f t="shared" si="162"/>
        <v>48.139999999999418</v>
      </c>
      <c r="AP443" s="27">
        <f t="shared" si="163"/>
        <v>-3.8484704370181109</v>
      </c>
      <c r="AQ443" s="27" t="e">
        <f>$AP$2+#REF!*_xlfn.STDEV.S(ONE_LAST_QUOTE!$AO$2:$AO$779)</f>
        <v>#REF!</v>
      </c>
      <c r="AR443" s="27" t="e">
        <f>$AP$2-#REF!*_xlfn.STDEV.S(ONE_LAST_QUOTE!$AO$2:$AO$779)</f>
        <v>#REF!</v>
      </c>
      <c r="AT443" s="24"/>
    </row>
    <row r="444" spans="1:46" x14ac:dyDescent="0.3">
      <c r="A444" s="5">
        <v>44746</v>
      </c>
      <c r="B444" s="25">
        <v>539.29999999999995</v>
      </c>
      <c r="C444" s="25">
        <v>542.30999999999995</v>
      </c>
      <c r="D444" s="25">
        <v>5.2299999999999978</v>
      </c>
      <c r="E444" s="25">
        <f t="shared" si="151"/>
        <v>537.07999999999993</v>
      </c>
      <c r="F444" s="25">
        <f t="shared" si="148"/>
        <v>2.2200000000000273</v>
      </c>
      <c r="G444" s="25">
        <v>1169.75</v>
      </c>
      <c r="H444" s="25">
        <v>1229.75</v>
      </c>
      <c r="I444" s="26">
        <v>1244.54</v>
      </c>
      <c r="J444" s="27">
        <f t="shared" si="169"/>
        <v>-14.789999999999964</v>
      </c>
      <c r="K444" s="25">
        <v>14152</v>
      </c>
      <c r="L444" s="25">
        <v>14217.06</v>
      </c>
      <c r="M444" s="25">
        <v>191.12000000000006</v>
      </c>
      <c r="N444" s="25">
        <f t="shared" si="170"/>
        <v>14025.939999999999</v>
      </c>
      <c r="O444" s="25">
        <f t="shared" si="152"/>
        <v>126.06000000000131</v>
      </c>
      <c r="P444" s="27">
        <v>29.713000000000001</v>
      </c>
      <c r="Q444" s="25">
        <v>440</v>
      </c>
      <c r="R444" s="2">
        <f t="shared" si="164"/>
        <v>113.41941434171075</v>
      </c>
      <c r="S444" s="2">
        <f t="shared" si="153"/>
        <v>115.07562205236609</v>
      </c>
      <c r="T444" s="2">
        <f t="shared" si="154"/>
        <v>114.49833134733761</v>
      </c>
      <c r="U444" s="2">
        <f t="shared" si="165"/>
        <v>101.08869458714658</v>
      </c>
      <c r="V444" s="2">
        <f t="shared" si="166"/>
        <v>106.02409638554244</v>
      </c>
      <c r="W444" s="27">
        <f t="shared" si="167"/>
        <v>1.4602506284025596E-2</v>
      </c>
      <c r="X444" s="1">
        <f t="shared" si="155"/>
        <v>9.2598848424065728E-3</v>
      </c>
      <c r="Y444" s="1" t="e">
        <f>X444+#REF!*_xlfn.STDEV.S($W$2:$W$779)</f>
        <v>#REF!</v>
      </c>
      <c r="Z444" s="1" t="e">
        <f>X444-#REF!*_xlfn.STDEV.S($W$2:$W$779)</f>
        <v>#REF!</v>
      </c>
      <c r="AA444" s="2">
        <f t="shared" si="156"/>
        <v>165.62077106553375</v>
      </c>
      <c r="AB444" s="1">
        <f t="shared" si="157"/>
        <v>8.9876329144429057E-3</v>
      </c>
      <c r="AC444" s="1">
        <f t="shared" si="149"/>
        <v>-1.1883908914136921E-2</v>
      </c>
      <c r="AD444" s="1">
        <f t="shared" si="171"/>
        <v>2.0871541828579827E-2</v>
      </c>
      <c r="AE444" s="1">
        <f t="shared" si="150"/>
        <v>1.54982524116244E-3</v>
      </c>
      <c r="AF444" s="1" t="e">
        <f>AE444+#REF!*_xlfn.STDEV.S($AD$2:$AD$779)</f>
        <v>#REF!</v>
      </c>
      <c r="AG444" s="1" t="e">
        <f>AE444-#REF!*_xlfn.STDEV.S($AD$2:$AD$779)</f>
        <v>#REF!</v>
      </c>
      <c r="AH444" s="24">
        <f t="shared" si="168"/>
        <v>126.06000000000131</v>
      </c>
      <c r="AI444" s="24">
        <f t="shared" si="158"/>
        <v>-14.789999999999964</v>
      </c>
      <c r="AJ444" s="1">
        <f t="shared" si="159"/>
        <v>2.0871541828579827E-2</v>
      </c>
      <c r="AK444" s="1">
        <f t="shared" si="160"/>
        <v>1.54982524116244E-3</v>
      </c>
      <c r="AL444" s="1" t="e">
        <f>$AK$2+#REF!*_xlfn.STDEV.S(ONE_LAST_QUOTE!$AJ$2:$AJ$779)</f>
        <v>#REF!</v>
      </c>
      <c r="AM444" s="1" t="e">
        <f>$AK$2-#REF!*_xlfn.STDEV.S(ONE_LAST_QUOTE!$AJ$2:$AJ$779)</f>
        <v>#REF!</v>
      </c>
      <c r="AN444" s="27">
        <f t="shared" si="161"/>
        <v>-8.523326572008223</v>
      </c>
      <c r="AO444" s="24">
        <f t="shared" si="162"/>
        <v>140.85000000000127</v>
      </c>
      <c r="AP444" s="27">
        <f t="shared" si="163"/>
        <v>-3.8484704370181109</v>
      </c>
      <c r="AQ444" s="27" t="e">
        <f>$AP$2+#REF!*_xlfn.STDEV.S(ONE_LAST_QUOTE!$AO$2:$AO$779)</f>
        <v>#REF!</v>
      </c>
      <c r="AR444" s="27" t="e">
        <f>$AP$2-#REF!*_xlfn.STDEV.S(ONE_LAST_QUOTE!$AO$2:$AO$779)</f>
        <v>#REF!</v>
      </c>
      <c r="AT444" s="24"/>
    </row>
    <row r="445" spans="1:46" x14ac:dyDescent="0.3">
      <c r="A445" s="5">
        <v>44747</v>
      </c>
      <c r="B445" s="25">
        <v>541.79999999999995</v>
      </c>
      <c r="C445" s="25">
        <v>547.1</v>
      </c>
      <c r="D445" s="25">
        <v>4.7899999999999974</v>
      </c>
      <c r="E445" s="25">
        <f t="shared" si="151"/>
        <v>542.31000000000006</v>
      </c>
      <c r="F445" s="25">
        <f t="shared" si="148"/>
        <v>-0.51000000000010459</v>
      </c>
      <c r="G445" s="25">
        <v>1175.25</v>
      </c>
      <c r="H445" s="25">
        <v>1235.5</v>
      </c>
      <c r="I445" s="26">
        <v>1253.26</v>
      </c>
      <c r="J445" s="27">
        <f t="shared" si="169"/>
        <v>-17.759999999999991</v>
      </c>
      <c r="K445" s="25">
        <v>14209</v>
      </c>
      <c r="L445" s="25">
        <v>14349.2</v>
      </c>
      <c r="M445" s="25">
        <v>141.63000000000005</v>
      </c>
      <c r="N445" s="25">
        <f t="shared" si="170"/>
        <v>14207.570000000002</v>
      </c>
      <c r="O445" s="25">
        <f t="shared" si="152"/>
        <v>1.429999999998472</v>
      </c>
      <c r="P445" s="27">
        <v>29.806000000000001</v>
      </c>
      <c r="Q445" s="25">
        <v>446</v>
      </c>
      <c r="R445" s="2">
        <f t="shared" si="164"/>
        <v>113.94973483975087</v>
      </c>
      <c r="S445" s="2">
        <f t="shared" si="153"/>
        <v>115.53911205073982</v>
      </c>
      <c r="T445" s="2">
        <f t="shared" si="154"/>
        <v>115.6090710698534</v>
      </c>
      <c r="U445" s="2">
        <f t="shared" si="165"/>
        <v>101.40509645153605</v>
      </c>
      <c r="V445" s="2">
        <f t="shared" si="166"/>
        <v>107.46987951807256</v>
      </c>
      <c r="W445" s="27">
        <f t="shared" si="167"/>
        <v>1.3948055370414991E-2</v>
      </c>
      <c r="X445" s="1">
        <f t="shared" si="155"/>
        <v>9.2598848424065728E-3</v>
      </c>
      <c r="Y445" s="1" t="e">
        <f>X445+#REF!*_xlfn.STDEV.S($W$2:$W$779)</f>
        <v>#REF!</v>
      </c>
      <c r="Z445" s="1" t="e">
        <f>X445-#REF!*_xlfn.STDEV.S($W$2:$W$779)</f>
        <v>#REF!</v>
      </c>
      <c r="AA445" s="2">
        <f t="shared" si="156"/>
        <v>158.93772109889426</v>
      </c>
      <c r="AB445" s="1">
        <f t="shared" si="157"/>
        <v>1.0065056867560546E-4</v>
      </c>
      <c r="AC445" s="1">
        <f t="shared" si="149"/>
        <v>-1.4171041922665681E-2</v>
      </c>
      <c r="AD445" s="1">
        <f t="shared" si="171"/>
        <v>1.4271692491341286E-2</v>
      </c>
      <c r="AE445" s="1">
        <f t="shared" si="150"/>
        <v>1.54982524116244E-3</v>
      </c>
      <c r="AF445" s="1" t="e">
        <f>AE445+#REF!*_xlfn.STDEV.S($AD$2:$AD$779)</f>
        <v>#REF!</v>
      </c>
      <c r="AG445" s="1" t="e">
        <f>AE445-#REF!*_xlfn.STDEV.S($AD$2:$AD$779)</f>
        <v>#REF!</v>
      </c>
      <c r="AH445" s="24">
        <f t="shared" si="168"/>
        <v>1.429999999998472</v>
      </c>
      <c r="AI445" s="24">
        <f t="shared" si="158"/>
        <v>-17.759999999999991</v>
      </c>
      <c r="AJ445" s="1">
        <f t="shared" si="159"/>
        <v>1.4271692491341286E-2</v>
      </c>
      <c r="AK445" s="1">
        <f t="shared" si="160"/>
        <v>1.54982524116244E-3</v>
      </c>
      <c r="AL445" s="1" t="e">
        <f>$AK$2+#REF!*_xlfn.STDEV.S(ONE_LAST_QUOTE!$AJ$2:$AJ$779)</f>
        <v>#REF!</v>
      </c>
      <c r="AM445" s="1" t="e">
        <f>$AK$2-#REF!*_xlfn.STDEV.S(ONE_LAST_QUOTE!$AJ$2:$AJ$779)</f>
        <v>#REF!</v>
      </c>
      <c r="AN445" s="27">
        <f t="shared" si="161"/>
        <v>-8.0518018017932028E-2</v>
      </c>
      <c r="AO445" s="24">
        <f t="shared" si="162"/>
        <v>19.189999999998463</v>
      </c>
      <c r="AP445" s="27">
        <f t="shared" si="163"/>
        <v>-3.8484704370181109</v>
      </c>
      <c r="AQ445" s="27" t="e">
        <f>$AP$2+#REF!*_xlfn.STDEV.S(ONE_LAST_QUOTE!$AO$2:$AO$779)</f>
        <v>#REF!</v>
      </c>
      <c r="AR445" s="27" t="e">
        <f>$AP$2-#REF!*_xlfn.STDEV.S(ONE_LAST_QUOTE!$AO$2:$AO$779)</f>
        <v>#REF!</v>
      </c>
      <c r="AT445" s="24"/>
    </row>
    <row r="446" spans="1:46" x14ac:dyDescent="0.3">
      <c r="A446" s="5">
        <v>44748</v>
      </c>
      <c r="B446" s="25">
        <v>528.20000000000005</v>
      </c>
      <c r="C446" s="25">
        <v>533.26</v>
      </c>
      <c r="D446" s="25">
        <v>4.5599999999999969</v>
      </c>
      <c r="E446" s="25">
        <f t="shared" si="151"/>
        <v>528.70000000000005</v>
      </c>
      <c r="F446" s="25">
        <f t="shared" si="148"/>
        <v>-0.5</v>
      </c>
      <c r="G446" s="25">
        <v>1144</v>
      </c>
      <c r="H446" s="25">
        <v>1204.25</v>
      </c>
      <c r="I446" s="26">
        <v>1219.2</v>
      </c>
      <c r="J446" s="27">
        <f t="shared" si="169"/>
        <v>-14.950000000000045</v>
      </c>
      <c r="K446" s="25">
        <v>13879</v>
      </c>
      <c r="L446" s="25">
        <v>13985.51</v>
      </c>
      <c r="M446" s="25">
        <v>120.22000000000006</v>
      </c>
      <c r="N446" s="25">
        <f t="shared" si="170"/>
        <v>13865.29</v>
      </c>
      <c r="O446" s="25">
        <f t="shared" si="152"/>
        <v>13.709999999999127</v>
      </c>
      <c r="P446" s="27">
        <v>29.817</v>
      </c>
      <c r="Q446" s="25">
        <v>435.5</v>
      </c>
      <c r="R446" s="2">
        <f t="shared" si="164"/>
        <v>111.06755821996761</v>
      </c>
      <c r="S446" s="2">
        <f t="shared" si="153"/>
        <v>112.85574890226039</v>
      </c>
      <c r="T446" s="2">
        <f t="shared" si="154"/>
        <v>112.63890547286965</v>
      </c>
      <c r="U446" s="2">
        <f t="shared" si="165"/>
        <v>101.44252032796922</v>
      </c>
      <c r="V446" s="2">
        <f t="shared" si="166"/>
        <v>104.93975903614484</v>
      </c>
      <c r="W446" s="27">
        <f t="shared" si="167"/>
        <v>1.6100026965131464E-2</v>
      </c>
      <c r="X446" s="1">
        <f t="shared" si="155"/>
        <v>9.2598848424065728E-3</v>
      </c>
      <c r="Y446" s="1" t="e">
        <f>X446+#REF!*_xlfn.STDEV.S($W$2:$W$779)</f>
        <v>#REF!</v>
      </c>
      <c r="Z446" s="1" t="e">
        <f>X446-#REF!*_xlfn.STDEV.S($W$2:$W$779)</f>
        <v>#REF!</v>
      </c>
      <c r="AA446" s="2">
        <f t="shared" si="156"/>
        <v>178.81906822927789</v>
      </c>
      <c r="AB446" s="1">
        <f t="shared" si="157"/>
        <v>9.8880009000887293E-4</v>
      </c>
      <c r="AC446" s="1">
        <f t="shared" si="149"/>
        <v>-1.2262139107611585E-2</v>
      </c>
      <c r="AD446" s="1">
        <f t="shared" si="171"/>
        <v>1.3250939197620458E-2</v>
      </c>
      <c r="AE446" s="1">
        <f t="shared" si="150"/>
        <v>1.54982524116244E-3</v>
      </c>
      <c r="AF446" s="1" t="e">
        <f>AE446+#REF!*_xlfn.STDEV.S($AD$2:$AD$779)</f>
        <v>#REF!</v>
      </c>
      <c r="AG446" s="1" t="e">
        <f>AE446-#REF!*_xlfn.STDEV.S($AD$2:$AD$779)</f>
        <v>#REF!</v>
      </c>
      <c r="AH446" s="24">
        <f t="shared" si="168"/>
        <v>13.709999999999127</v>
      </c>
      <c r="AI446" s="24">
        <f t="shared" si="158"/>
        <v>-14.950000000000045</v>
      </c>
      <c r="AJ446" s="1">
        <f t="shared" si="159"/>
        <v>1.3250939197620458E-2</v>
      </c>
      <c r="AK446" s="1">
        <f t="shared" si="160"/>
        <v>1.54982524116244E-3</v>
      </c>
      <c r="AL446" s="1" t="e">
        <f>$AK$2+#REF!*_xlfn.STDEV.S(ONE_LAST_QUOTE!$AJ$2:$AJ$779)</f>
        <v>#REF!</v>
      </c>
      <c r="AM446" s="1" t="e">
        <f>$AK$2-#REF!*_xlfn.STDEV.S(ONE_LAST_QUOTE!$AJ$2:$AJ$779)</f>
        <v>#REF!</v>
      </c>
      <c r="AN446" s="27">
        <f t="shared" si="161"/>
        <v>-0.91705685618722976</v>
      </c>
      <c r="AO446" s="24">
        <f t="shared" si="162"/>
        <v>28.659999999999172</v>
      </c>
      <c r="AP446" s="27">
        <f t="shared" si="163"/>
        <v>-3.8484704370181109</v>
      </c>
      <c r="AQ446" s="27" t="e">
        <f>$AP$2+#REF!*_xlfn.STDEV.S(ONE_LAST_QUOTE!$AO$2:$AO$779)</f>
        <v>#REF!</v>
      </c>
      <c r="AR446" s="27" t="e">
        <f>$AP$2-#REF!*_xlfn.STDEV.S(ONE_LAST_QUOTE!$AO$2:$AO$779)</f>
        <v>#REF!</v>
      </c>
      <c r="AT446" s="24"/>
    </row>
    <row r="447" spans="1:46" x14ac:dyDescent="0.3">
      <c r="A447" s="5">
        <v>44749</v>
      </c>
      <c r="B447" s="25">
        <v>543.79999999999995</v>
      </c>
      <c r="C447" s="25">
        <v>550.32000000000005</v>
      </c>
      <c r="D447" s="25">
        <v>4.1099999999999968</v>
      </c>
      <c r="E447" s="25">
        <f t="shared" si="151"/>
        <v>546.21</v>
      </c>
      <c r="F447" s="25">
        <f t="shared" si="148"/>
        <v>-2.4100000000000819</v>
      </c>
      <c r="G447" s="25">
        <v>1170.25</v>
      </c>
      <c r="H447" s="25">
        <v>1231</v>
      </c>
      <c r="I447" s="26">
        <v>1249.83</v>
      </c>
      <c r="J447" s="27">
        <f t="shared" si="169"/>
        <v>-18.829999999999927</v>
      </c>
      <c r="K447" s="25">
        <v>14187</v>
      </c>
      <c r="L447" s="25">
        <v>14336.27</v>
      </c>
      <c r="M447" s="25">
        <v>88.900000000000063</v>
      </c>
      <c r="N447" s="25">
        <f t="shared" si="170"/>
        <v>14247.37</v>
      </c>
      <c r="O447" s="25">
        <f t="shared" si="152"/>
        <v>-60.3700000000008</v>
      </c>
      <c r="P447" s="27">
        <v>29.748000000000001</v>
      </c>
      <c r="Q447" s="25">
        <v>457.5</v>
      </c>
      <c r="R447" s="2">
        <f t="shared" si="164"/>
        <v>113.53470140650209</v>
      </c>
      <c r="S447" s="2">
        <f t="shared" si="153"/>
        <v>115.36022117417451</v>
      </c>
      <c r="T447" s="2">
        <f t="shared" si="154"/>
        <v>116.18886075927524</v>
      </c>
      <c r="U447" s="2">
        <f t="shared" si="165"/>
        <v>101.20777055761573</v>
      </c>
      <c r="V447" s="2">
        <f t="shared" si="166"/>
        <v>110.24096385542195</v>
      </c>
      <c r="W447" s="27">
        <f t="shared" si="167"/>
        <v>1.6078958636058571E-2</v>
      </c>
      <c r="X447" s="1">
        <f t="shared" si="155"/>
        <v>9.2598848424065728E-3</v>
      </c>
      <c r="Y447" s="1" t="e">
        <f>X447+#REF!*_xlfn.STDEV.S($W$2:$W$779)</f>
        <v>#REF!</v>
      </c>
      <c r="Z447" s="1" t="e">
        <f>X447-#REF!*_xlfn.STDEV.S($W$2:$W$779)</f>
        <v>#REF!</v>
      </c>
      <c r="AA447" s="2">
        <f t="shared" si="156"/>
        <v>182.5519767672418</v>
      </c>
      <c r="AB447" s="1">
        <f t="shared" si="157"/>
        <v>-4.2372732651711018E-3</v>
      </c>
      <c r="AC447" s="1">
        <f t="shared" si="149"/>
        <v>-1.5066048982661584E-2</v>
      </c>
      <c r="AD447" s="1">
        <f t="shared" si="171"/>
        <v>1.0828775717490483E-2</v>
      </c>
      <c r="AE447" s="1">
        <f t="shared" si="150"/>
        <v>1.54982524116244E-3</v>
      </c>
      <c r="AF447" s="1" t="e">
        <f>AE447+#REF!*_xlfn.STDEV.S($AD$2:$AD$779)</f>
        <v>#REF!</v>
      </c>
      <c r="AG447" s="1" t="e">
        <f>AE447-#REF!*_xlfn.STDEV.S($AD$2:$AD$779)</f>
        <v>#REF!</v>
      </c>
      <c r="AH447" s="24">
        <f t="shared" si="168"/>
        <v>-60.3700000000008</v>
      </c>
      <c r="AI447" s="24">
        <f t="shared" si="158"/>
        <v>-18.829999999999927</v>
      </c>
      <c r="AJ447" s="1">
        <f t="shared" si="159"/>
        <v>1.0828775717490483E-2</v>
      </c>
      <c r="AK447" s="1">
        <f t="shared" si="160"/>
        <v>1.54982524116244E-3</v>
      </c>
      <c r="AL447" s="1" t="e">
        <f>$AK$2+#REF!*_xlfn.STDEV.S(ONE_LAST_QUOTE!$AJ$2:$AJ$779)</f>
        <v>#REF!</v>
      </c>
      <c r="AM447" s="1" t="e">
        <f>$AK$2-#REF!*_xlfn.STDEV.S(ONE_LAST_QUOTE!$AJ$2:$AJ$779)</f>
        <v>#REF!</v>
      </c>
      <c r="AN447" s="27">
        <f t="shared" si="161"/>
        <v>3.2060541688795028</v>
      </c>
      <c r="AO447" s="24">
        <f t="shared" si="162"/>
        <v>-41.540000000000873</v>
      </c>
      <c r="AP447" s="27">
        <f t="shared" si="163"/>
        <v>-3.8484704370181109</v>
      </c>
      <c r="AQ447" s="27" t="e">
        <f>$AP$2+#REF!*_xlfn.STDEV.S(ONE_LAST_QUOTE!$AO$2:$AO$779)</f>
        <v>#REF!</v>
      </c>
      <c r="AR447" s="27" t="e">
        <f>$AP$2-#REF!*_xlfn.STDEV.S(ONE_LAST_QUOTE!$AO$2:$AO$779)</f>
        <v>#REF!</v>
      </c>
      <c r="AT447" s="24"/>
    </row>
    <row r="448" spans="1:46" x14ac:dyDescent="0.3">
      <c r="A448" s="5">
        <v>44750</v>
      </c>
      <c r="B448" s="25">
        <v>550</v>
      </c>
      <c r="C448" s="25">
        <v>556.32000000000005</v>
      </c>
      <c r="D448" s="25">
        <v>4.1099999999999968</v>
      </c>
      <c r="E448" s="25">
        <f t="shared" si="151"/>
        <v>552.21</v>
      </c>
      <c r="F448" s="25">
        <f t="shared" si="148"/>
        <v>-2.2100000000000364</v>
      </c>
      <c r="G448" s="25">
        <v>1182.5</v>
      </c>
      <c r="H448" s="25">
        <v>1247</v>
      </c>
      <c r="I448" s="26">
        <v>1259.51</v>
      </c>
      <c r="J448" s="27">
        <f t="shared" si="169"/>
        <v>-12.509999999999991</v>
      </c>
      <c r="K448" s="25">
        <v>14332</v>
      </c>
      <c r="L448" s="25">
        <v>14464.53</v>
      </c>
      <c r="M448" s="25">
        <v>80.580000000000069</v>
      </c>
      <c r="N448" s="25">
        <f t="shared" si="170"/>
        <v>14383.95</v>
      </c>
      <c r="O448" s="25">
        <f t="shared" si="152"/>
        <v>-51.950000000000728</v>
      </c>
      <c r="P448" s="27">
        <v>29.75</v>
      </c>
      <c r="Q448" s="25">
        <v>467</v>
      </c>
      <c r="R448" s="2">
        <f t="shared" si="164"/>
        <v>115.01037583583113</v>
      </c>
      <c r="S448" s="2">
        <f t="shared" si="153"/>
        <v>116.53927467880942</v>
      </c>
      <c r="T448" s="2">
        <f t="shared" si="154"/>
        <v>116.67547194887088</v>
      </c>
      <c r="U448" s="2">
        <f t="shared" si="165"/>
        <v>101.2145748987854</v>
      </c>
      <c r="V448" s="2">
        <f t="shared" si="166"/>
        <v>112.53012048192797</v>
      </c>
      <c r="W448" s="27">
        <f t="shared" si="167"/>
        <v>1.3293573139528503E-2</v>
      </c>
      <c r="X448" s="1">
        <f t="shared" si="155"/>
        <v>9.2598848424065728E-3</v>
      </c>
      <c r="Y448" s="1" t="e">
        <f>X448+#REF!*_xlfn.STDEV.S($W$2:$W$779)</f>
        <v>#REF!</v>
      </c>
      <c r="Z448" s="1" t="e">
        <f>X448-#REF!*_xlfn.STDEV.S($W$2:$W$779)</f>
        <v>#REF!</v>
      </c>
      <c r="AA448" s="2">
        <f t="shared" si="156"/>
        <v>152.88988429782933</v>
      </c>
      <c r="AB448" s="1">
        <f t="shared" si="157"/>
        <v>-3.6116643898234297E-3</v>
      </c>
      <c r="AC448" s="1">
        <f t="shared" si="149"/>
        <v>-9.9324340418099032E-3</v>
      </c>
      <c r="AD448" s="1">
        <f t="shared" si="171"/>
        <v>6.3207696519864739E-3</v>
      </c>
      <c r="AE448" s="1">
        <f t="shared" si="150"/>
        <v>1.54982524116244E-3</v>
      </c>
      <c r="AF448" s="1" t="e">
        <f>AE448+#REF!*_xlfn.STDEV.S($AD$2:$AD$779)</f>
        <v>#REF!</v>
      </c>
      <c r="AG448" s="1" t="e">
        <f>AE448-#REF!*_xlfn.STDEV.S($AD$2:$AD$779)</f>
        <v>#REF!</v>
      </c>
      <c r="AH448" s="24">
        <f t="shared" si="168"/>
        <v>-51.950000000000728</v>
      </c>
      <c r="AI448" s="24">
        <f t="shared" si="158"/>
        <v>-12.509999999999991</v>
      </c>
      <c r="AJ448" s="1">
        <f t="shared" si="159"/>
        <v>6.3207696519864739E-3</v>
      </c>
      <c r="AK448" s="1">
        <f t="shared" si="160"/>
        <v>1.54982524116244E-3</v>
      </c>
      <c r="AL448" s="1" t="e">
        <f>$AK$2+#REF!*_xlfn.STDEV.S(ONE_LAST_QUOTE!$AJ$2:$AJ$779)</f>
        <v>#REF!</v>
      </c>
      <c r="AM448" s="1" t="e">
        <f>$AK$2-#REF!*_xlfn.STDEV.S(ONE_LAST_QUOTE!$AJ$2:$AJ$779)</f>
        <v>#REF!</v>
      </c>
      <c r="AN448" s="27">
        <f t="shared" si="161"/>
        <v>4.1526778577138899</v>
      </c>
      <c r="AO448" s="24">
        <f t="shared" si="162"/>
        <v>-39.440000000000737</v>
      </c>
      <c r="AP448" s="27">
        <f t="shared" si="163"/>
        <v>-3.8484704370181109</v>
      </c>
      <c r="AQ448" s="27" t="e">
        <f>$AP$2+#REF!*_xlfn.STDEV.S(ONE_LAST_QUOTE!$AO$2:$AO$779)</f>
        <v>#REF!</v>
      </c>
      <c r="AR448" s="27" t="e">
        <f>$AP$2-#REF!*_xlfn.STDEV.S(ONE_LAST_QUOTE!$AO$2:$AO$779)</f>
        <v>#REF!</v>
      </c>
      <c r="AT448" s="24"/>
    </row>
    <row r="449" spans="1:46" x14ac:dyDescent="0.3">
      <c r="A449" s="5">
        <v>44753</v>
      </c>
      <c r="B449" s="25">
        <v>547.70000000000005</v>
      </c>
      <c r="C449" s="25">
        <v>550.65</v>
      </c>
      <c r="D449" s="25">
        <v>3.5099999999999967</v>
      </c>
      <c r="E449" s="25">
        <f t="shared" si="151"/>
        <v>547.14</v>
      </c>
      <c r="F449" s="25">
        <f t="shared" si="148"/>
        <v>0.56000000000005912</v>
      </c>
      <c r="G449" s="25">
        <v>1176.25</v>
      </c>
      <c r="H449" s="25">
        <v>1235.5</v>
      </c>
      <c r="I449" s="26">
        <v>1247.1300000000001</v>
      </c>
      <c r="J449" s="27">
        <f t="shared" si="169"/>
        <v>-11.630000000000109</v>
      </c>
      <c r="K449" s="25">
        <v>14278</v>
      </c>
      <c r="L449" s="25">
        <v>14340.53</v>
      </c>
      <c r="M449" s="25">
        <v>70.350000000000065</v>
      </c>
      <c r="N449" s="25">
        <f t="shared" si="170"/>
        <v>14270.18</v>
      </c>
      <c r="O449" s="25">
        <f t="shared" si="152"/>
        <v>7.819999999999709</v>
      </c>
      <c r="P449" s="27">
        <v>29.872</v>
      </c>
      <c r="Q449" s="25">
        <v>462</v>
      </c>
      <c r="R449" s="2">
        <f t="shared" si="164"/>
        <v>113.94973483975089</v>
      </c>
      <c r="S449" s="2">
        <f t="shared" si="153"/>
        <v>116.10017889087642</v>
      </c>
      <c r="T449" s="2">
        <f t="shared" si="154"/>
        <v>116.05192862106169</v>
      </c>
      <c r="U449" s="2">
        <f t="shared" si="165"/>
        <v>101.62963971013504</v>
      </c>
      <c r="V449" s="2">
        <f t="shared" si="166"/>
        <v>111.32530120481954</v>
      </c>
      <c r="W449" s="27">
        <f t="shared" si="167"/>
        <v>1.8871865337376503E-2</v>
      </c>
      <c r="X449" s="1">
        <f t="shared" si="155"/>
        <v>9.2598848424065728E-3</v>
      </c>
      <c r="Y449" s="1" t="e">
        <f>X449+#REF!*_xlfn.STDEV.S($W$2:$W$779)</f>
        <v>#REF!</v>
      </c>
      <c r="Z449" s="1" t="e">
        <f>X449-#REF!*_xlfn.STDEV.S($W$2:$W$779)</f>
        <v>#REF!</v>
      </c>
      <c r="AA449" s="2">
        <f t="shared" si="156"/>
        <v>215.04440511255325</v>
      </c>
      <c r="AB449" s="1">
        <f t="shared" si="157"/>
        <v>5.4799589073156111E-4</v>
      </c>
      <c r="AC449" s="1">
        <f t="shared" si="149"/>
        <v>-9.3254111439866807E-3</v>
      </c>
      <c r="AD449" s="1">
        <f t="shared" si="171"/>
        <v>9.8734070347182411E-3</v>
      </c>
      <c r="AE449" s="1">
        <f t="shared" si="150"/>
        <v>1.54982524116244E-3</v>
      </c>
      <c r="AF449" s="1" t="e">
        <f>AE449+#REF!*_xlfn.STDEV.S($AD$2:$AD$779)</f>
        <v>#REF!</v>
      </c>
      <c r="AG449" s="1" t="e">
        <f>AE449-#REF!*_xlfn.STDEV.S($AD$2:$AD$779)</f>
        <v>#REF!</v>
      </c>
      <c r="AH449" s="24">
        <f t="shared" si="168"/>
        <v>7.819999999999709</v>
      </c>
      <c r="AI449" s="24">
        <f t="shared" si="158"/>
        <v>-11.630000000000109</v>
      </c>
      <c r="AJ449" s="1">
        <f t="shared" si="159"/>
        <v>9.8734070347182411E-3</v>
      </c>
      <c r="AK449" s="1">
        <f t="shared" si="160"/>
        <v>1.54982524116244E-3</v>
      </c>
      <c r="AL449" s="1" t="e">
        <f>$AK$2+#REF!*_xlfn.STDEV.S(ONE_LAST_QUOTE!$AJ$2:$AJ$779)</f>
        <v>#REF!</v>
      </c>
      <c r="AM449" s="1" t="e">
        <f>$AK$2-#REF!*_xlfn.STDEV.S(ONE_LAST_QUOTE!$AJ$2:$AJ$779)</f>
        <v>#REF!</v>
      </c>
      <c r="AN449" s="27">
        <f t="shared" si="161"/>
        <v>-0.67239896818569522</v>
      </c>
      <c r="AO449" s="24">
        <f t="shared" si="162"/>
        <v>19.449999999999818</v>
      </c>
      <c r="AP449" s="27">
        <f t="shared" si="163"/>
        <v>-3.8484704370181109</v>
      </c>
      <c r="AQ449" s="27" t="e">
        <f>$AP$2+#REF!*_xlfn.STDEV.S(ONE_LAST_QUOTE!$AO$2:$AO$779)</f>
        <v>#REF!</v>
      </c>
      <c r="AR449" s="27" t="e">
        <f>$AP$2-#REF!*_xlfn.STDEV.S(ONE_LAST_QUOTE!$AO$2:$AO$779)</f>
        <v>#REF!</v>
      </c>
      <c r="AT449" s="24"/>
    </row>
    <row r="450" spans="1:46" x14ac:dyDescent="0.3">
      <c r="A450" s="5">
        <v>44754</v>
      </c>
      <c r="B450" s="25">
        <v>534.1</v>
      </c>
      <c r="C450" s="25">
        <v>536.24</v>
      </c>
      <c r="D450" s="25">
        <v>3.4299999999999966</v>
      </c>
      <c r="E450" s="25">
        <f t="shared" si="151"/>
        <v>532.81000000000006</v>
      </c>
      <c r="F450" s="25">
        <f t="shared" ref="F450:F513" si="172">B450-E450</f>
        <v>1.2899999999999636</v>
      </c>
      <c r="G450" s="25">
        <v>1147.5</v>
      </c>
      <c r="H450" s="25">
        <v>1205</v>
      </c>
      <c r="I450" s="26">
        <v>1215.07</v>
      </c>
      <c r="J450" s="27">
        <f t="shared" si="169"/>
        <v>-10.069999999999936</v>
      </c>
      <c r="K450" s="25">
        <v>13914</v>
      </c>
      <c r="L450" s="25">
        <v>13950.62</v>
      </c>
      <c r="M450" s="25">
        <v>64.330000000000069</v>
      </c>
      <c r="N450" s="25">
        <f t="shared" si="170"/>
        <v>13886.29</v>
      </c>
      <c r="O450" s="25">
        <f t="shared" si="152"/>
        <v>27.709999999999127</v>
      </c>
      <c r="P450" s="27">
        <v>29.879000000000001</v>
      </c>
      <c r="Q450" s="25">
        <v>449.5</v>
      </c>
      <c r="R450" s="2">
        <f t="shared" si="164"/>
        <v>111.13673045884244</v>
      </c>
      <c r="S450" s="2">
        <f t="shared" si="153"/>
        <v>113.14034802406881</v>
      </c>
      <c r="T450" s="2">
        <f t="shared" si="154"/>
        <v>113.21728235460489</v>
      </c>
      <c r="U450" s="2">
        <f t="shared" si="165"/>
        <v>101.65345490422888</v>
      </c>
      <c r="V450" s="2">
        <f t="shared" si="166"/>
        <v>108.31325301204843</v>
      </c>
      <c r="W450" s="27">
        <f t="shared" si="167"/>
        <v>1.802840120412208E-2</v>
      </c>
      <c r="X450" s="1">
        <f t="shared" si="155"/>
        <v>9.2598848424065728E-3</v>
      </c>
      <c r="Y450" s="1" t="e">
        <f>X450+#REF!*_xlfn.STDEV.S($W$2:$W$779)</f>
        <v>#REF!</v>
      </c>
      <c r="Z450" s="1" t="e">
        <f>X450-#REF!*_xlfn.STDEV.S($W$2:$W$779)</f>
        <v>#REF!</v>
      </c>
      <c r="AA450" s="2">
        <f t="shared" si="156"/>
        <v>200.36175652263779</v>
      </c>
      <c r="AB450" s="1">
        <f t="shared" si="157"/>
        <v>1.9954933967243319E-3</v>
      </c>
      <c r="AC450" s="1">
        <f t="shared" ref="AC450:AC513" si="173">((H450-I450)/I450)</f>
        <v>-8.2875883693943036E-3</v>
      </c>
      <c r="AD450" s="1">
        <f t="shared" si="171"/>
        <v>1.0283081766118635E-2</v>
      </c>
      <c r="AE450" s="1">
        <f t="shared" ref="AE450:AE513" si="174">AVERAGEIF($AD$2:$AD$779,"&lt;&gt;#N/A")</f>
        <v>1.54982524116244E-3</v>
      </c>
      <c r="AF450" s="1" t="e">
        <f>AE450+#REF!*_xlfn.STDEV.S($AD$2:$AD$779)</f>
        <v>#REF!</v>
      </c>
      <c r="AG450" s="1" t="e">
        <f>AE450-#REF!*_xlfn.STDEV.S($AD$2:$AD$779)</f>
        <v>#REF!</v>
      </c>
      <c r="AH450" s="24">
        <f t="shared" si="168"/>
        <v>27.709999999999127</v>
      </c>
      <c r="AI450" s="24">
        <f t="shared" si="158"/>
        <v>-10.069999999999936</v>
      </c>
      <c r="AJ450" s="1">
        <f t="shared" si="159"/>
        <v>1.0283081766118635E-2</v>
      </c>
      <c r="AK450" s="1">
        <f t="shared" si="160"/>
        <v>1.54982524116244E-3</v>
      </c>
      <c r="AL450" s="1" t="e">
        <f>$AK$2+#REF!*_xlfn.STDEV.S(ONE_LAST_QUOTE!$AJ$2:$AJ$779)</f>
        <v>#REF!</v>
      </c>
      <c r="AM450" s="1" t="e">
        <f>$AK$2-#REF!*_xlfn.STDEV.S(ONE_LAST_QUOTE!$AJ$2:$AJ$779)</f>
        <v>#REF!</v>
      </c>
      <c r="AN450" s="27">
        <f t="shared" si="161"/>
        <v>-2.7517378351538531</v>
      </c>
      <c r="AO450" s="24">
        <f t="shared" si="162"/>
        <v>37.779999999999063</v>
      </c>
      <c r="AP450" s="27">
        <f t="shared" si="163"/>
        <v>-3.8484704370181109</v>
      </c>
      <c r="AQ450" s="27" t="e">
        <f>$AP$2+#REF!*_xlfn.STDEV.S(ONE_LAST_QUOTE!$AO$2:$AO$779)</f>
        <v>#REF!</v>
      </c>
      <c r="AR450" s="27" t="e">
        <f>$AP$2-#REF!*_xlfn.STDEV.S(ONE_LAST_QUOTE!$AO$2:$AO$779)</f>
        <v>#REF!</v>
      </c>
      <c r="AT450" s="24"/>
    </row>
    <row r="451" spans="1:46" x14ac:dyDescent="0.3">
      <c r="A451" s="5">
        <v>44755</v>
      </c>
      <c r="B451" s="25">
        <v>551</v>
      </c>
      <c r="C451" s="25">
        <v>553.11</v>
      </c>
      <c r="D451" s="25">
        <v>3.4299999999999966</v>
      </c>
      <c r="E451" s="25">
        <f t="shared" ref="E451:E514" si="175">C451-D451</f>
        <v>549.68000000000006</v>
      </c>
      <c r="F451" s="25">
        <f t="shared" si="172"/>
        <v>1.3199999999999363</v>
      </c>
      <c r="G451" s="25">
        <v>1178.75</v>
      </c>
      <c r="H451" s="25">
        <v>1239</v>
      </c>
      <c r="I451" s="26">
        <v>1246.6199999999999</v>
      </c>
      <c r="J451" s="27">
        <f t="shared" si="169"/>
        <v>-7.6199999999998909</v>
      </c>
      <c r="K451" s="25">
        <v>14281</v>
      </c>
      <c r="L451" s="25">
        <v>14324.68</v>
      </c>
      <c r="M451" s="25">
        <v>50.200000000000067</v>
      </c>
      <c r="N451" s="25">
        <f t="shared" si="170"/>
        <v>14274.48</v>
      </c>
      <c r="O451" s="25">
        <f t="shared" ref="O451:O514" si="176">K451-N451</f>
        <v>6.5200000000004366</v>
      </c>
      <c r="P451" s="27">
        <v>29.805</v>
      </c>
      <c r="Q451" s="25">
        <v>470.5</v>
      </c>
      <c r="R451" s="2">
        <f t="shared" si="164"/>
        <v>114.2725386211666</v>
      </c>
      <c r="S451" s="2">
        <f t="shared" ref="S451:S514" si="177">K451/K450*S450</f>
        <v>116.12457310131715</v>
      </c>
      <c r="T451" s="2">
        <f t="shared" ref="T451:T514" si="178">B451/B450*S450</f>
        <v>116.72033656854879</v>
      </c>
      <c r="U451" s="2">
        <f t="shared" si="165"/>
        <v>101.40169428095123</v>
      </c>
      <c r="V451" s="2">
        <f t="shared" si="166"/>
        <v>113.37349397590387</v>
      </c>
      <c r="W451" s="27">
        <f t="shared" si="167"/>
        <v>1.620717017839568E-2</v>
      </c>
      <c r="X451" s="1">
        <f t="shared" ref="X451:X514" si="179">AVERAGEIF($W$2:$W$779,"&lt;&gt;#N/A")</f>
        <v>9.2598848424065728E-3</v>
      </c>
      <c r="Y451" s="1" t="e">
        <f>X451+#REF!*_xlfn.STDEV.S($W$2:$W$779)</f>
        <v>#REF!</v>
      </c>
      <c r="Z451" s="1" t="e">
        <f>X451-#REF!*_xlfn.STDEV.S($W$2:$W$779)</f>
        <v>#REF!</v>
      </c>
      <c r="AA451" s="2">
        <f t="shared" ref="AA451:AA514" si="180">(S451-R451)*100</f>
        <v>185.20344801505502</v>
      </c>
      <c r="AB451" s="1">
        <f t="shared" ref="AB451:AB514" si="181">((K451-N451)/N451)</f>
        <v>4.5675919543131777E-4</v>
      </c>
      <c r="AC451" s="1">
        <f t="shared" si="173"/>
        <v>-6.1125282764594594E-3</v>
      </c>
      <c r="AD451" s="1">
        <f t="shared" si="171"/>
        <v>6.5692874718907774E-3</v>
      </c>
      <c r="AE451" s="1">
        <f t="shared" si="174"/>
        <v>1.54982524116244E-3</v>
      </c>
      <c r="AF451" s="1" t="e">
        <f>AE451+#REF!*_xlfn.STDEV.S($AD$2:$AD$779)</f>
        <v>#REF!</v>
      </c>
      <c r="AG451" s="1" t="e">
        <f>AE451-#REF!*_xlfn.STDEV.S($AD$2:$AD$779)</f>
        <v>#REF!</v>
      </c>
      <c r="AH451" s="24">
        <f t="shared" si="168"/>
        <v>6.5200000000004366</v>
      </c>
      <c r="AI451" s="24">
        <f t="shared" ref="AI451:AI514" si="182">H451-I451</f>
        <v>-7.6199999999998909</v>
      </c>
      <c r="AJ451" s="1">
        <f t="shared" ref="AJ451:AJ514" si="183">((K451-N451)/N451)-((H451-I451)/I451)</f>
        <v>6.5692874718907774E-3</v>
      </c>
      <c r="AK451" s="1">
        <f t="shared" ref="AK451:AK514" si="184">AVERAGE($AJ$2:$AJ$779)</f>
        <v>1.54982524116244E-3</v>
      </c>
      <c r="AL451" s="1" t="e">
        <f>$AK$2+#REF!*_xlfn.STDEV.S(ONE_LAST_QUOTE!$AJ$2:$AJ$779)</f>
        <v>#REF!</v>
      </c>
      <c r="AM451" s="1" t="e">
        <f>$AK$2-#REF!*_xlfn.STDEV.S(ONE_LAST_QUOTE!$AJ$2:$AJ$779)</f>
        <v>#REF!</v>
      </c>
      <c r="AN451" s="27">
        <f t="shared" ref="AN451:AN514" si="185">AH451/AI451</f>
        <v>-0.85564304461949214</v>
      </c>
      <c r="AO451" s="24">
        <f t="shared" ref="AO451:AO514" si="186">AH451-AI451</f>
        <v>14.140000000000327</v>
      </c>
      <c r="AP451" s="27">
        <f t="shared" ref="AP451:AP514" si="187">AVERAGE($AO$2:$AO$779)</f>
        <v>-3.8484704370181109</v>
      </c>
      <c r="AQ451" s="27" t="e">
        <f>$AP$2+#REF!*_xlfn.STDEV.S(ONE_LAST_QUOTE!$AO$2:$AO$779)</f>
        <v>#REF!</v>
      </c>
      <c r="AR451" s="27" t="e">
        <f>$AP$2-#REF!*_xlfn.STDEV.S(ONE_LAST_QUOTE!$AO$2:$AO$779)</f>
        <v>#REF!</v>
      </c>
      <c r="AT451" s="24"/>
    </row>
    <row r="452" spans="1:46" x14ac:dyDescent="0.3">
      <c r="A452" s="5">
        <v>44756</v>
      </c>
      <c r="B452" s="25">
        <v>554.9</v>
      </c>
      <c r="C452" s="25">
        <v>557.78</v>
      </c>
      <c r="D452" s="25">
        <v>3.3299999999999965</v>
      </c>
      <c r="E452" s="25">
        <f t="shared" si="175"/>
        <v>554.44999999999993</v>
      </c>
      <c r="F452" s="25">
        <f t="shared" si="172"/>
        <v>0.45000000000004547</v>
      </c>
      <c r="G452" s="25">
        <v>1185.25</v>
      </c>
      <c r="H452" s="25">
        <v>1244.5</v>
      </c>
      <c r="I452" s="26">
        <v>1256.8399999999999</v>
      </c>
      <c r="J452" s="27">
        <f t="shared" si="169"/>
        <v>-12.339999999999918</v>
      </c>
      <c r="K452" s="25">
        <v>14386</v>
      </c>
      <c r="L452" s="25">
        <v>14438.52</v>
      </c>
      <c r="M452" s="25">
        <v>46.840000000000067</v>
      </c>
      <c r="N452" s="25">
        <f t="shared" si="170"/>
        <v>14391.68</v>
      </c>
      <c r="O452" s="25">
        <f t="shared" si="176"/>
        <v>-5.680000000000291</v>
      </c>
      <c r="P452" s="27">
        <v>29.939</v>
      </c>
      <c r="Q452" s="25">
        <v>475</v>
      </c>
      <c r="R452" s="2">
        <f t="shared" ref="R452:R515" si="188">H452/H451*R451</f>
        <v>114.77980170624845</v>
      </c>
      <c r="S452" s="2">
        <f t="shared" si="177"/>
        <v>116.97837046674242</v>
      </c>
      <c r="T452" s="2">
        <f t="shared" si="178"/>
        <v>116.94650746628109</v>
      </c>
      <c r="U452" s="2">
        <f t="shared" ref="U452:U515" si="189">P452/P451*U451</f>
        <v>101.85758513931889</v>
      </c>
      <c r="V452" s="2">
        <f t="shared" ref="V452:V515" si="190">Q452/Q451*V451</f>
        <v>114.45783132530146</v>
      </c>
      <c r="W452" s="27">
        <f t="shared" ref="W452:W515" si="191">(S452/R452-1)</f>
        <v>1.9154665958743156E-2</v>
      </c>
      <c r="X452" s="1">
        <f t="shared" si="179"/>
        <v>9.2598848424065728E-3</v>
      </c>
      <c r="Y452" s="1" t="e">
        <f>X452+#REF!*_xlfn.STDEV.S($W$2:$W$779)</f>
        <v>#REF!</v>
      </c>
      <c r="Z452" s="1" t="e">
        <f>X452-#REF!*_xlfn.STDEV.S($W$2:$W$779)</f>
        <v>#REF!</v>
      </c>
      <c r="AA452" s="2">
        <f t="shared" si="180"/>
        <v>219.85687604939699</v>
      </c>
      <c r="AB452" s="1">
        <f t="shared" si="181"/>
        <v>-3.9467247743142501E-4</v>
      </c>
      <c r="AC452" s="1">
        <f t="shared" si="173"/>
        <v>-9.818274402469622E-3</v>
      </c>
      <c r="AD452" s="1">
        <f t="shared" si="171"/>
        <v>9.4236019250381973E-3</v>
      </c>
      <c r="AE452" s="1">
        <f t="shared" si="174"/>
        <v>1.54982524116244E-3</v>
      </c>
      <c r="AF452" s="1" t="e">
        <f>AE452+#REF!*_xlfn.STDEV.S($AD$2:$AD$779)</f>
        <v>#REF!</v>
      </c>
      <c r="AG452" s="1" t="e">
        <f>AE452-#REF!*_xlfn.STDEV.S($AD$2:$AD$779)</f>
        <v>#REF!</v>
      </c>
      <c r="AH452" s="24">
        <f t="shared" si="168"/>
        <v>-5.680000000000291</v>
      </c>
      <c r="AI452" s="24">
        <f t="shared" si="182"/>
        <v>-12.339999999999918</v>
      </c>
      <c r="AJ452" s="1">
        <f t="shared" si="183"/>
        <v>9.4236019250381973E-3</v>
      </c>
      <c r="AK452" s="1">
        <f t="shared" si="184"/>
        <v>1.54982524116244E-3</v>
      </c>
      <c r="AL452" s="1" t="e">
        <f>$AK$2+#REF!*_xlfn.STDEV.S(ONE_LAST_QUOTE!$AJ$2:$AJ$779)</f>
        <v>#REF!</v>
      </c>
      <c r="AM452" s="1" t="e">
        <f>$AK$2-#REF!*_xlfn.STDEV.S(ONE_LAST_QUOTE!$AJ$2:$AJ$779)</f>
        <v>#REF!</v>
      </c>
      <c r="AN452" s="27">
        <f t="shared" si="185"/>
        <v>0.4602917341977576</v>
      </c>
      <c r="AO452" s="24">
        <f t="shared" si="186"/>
        <v>6.6599999999996271</v>
      </c>
      <c r="AP452" s="27">
        <f t="shared" si="187"/>
        <v>-3.8484704370181109</v>
      </c>
      <c r="AQ452" s="27" t="e">
        <f>$AP$2+#REF!*_xlfn.STDEV.S(ONE_LAST_QUOTE!$AO$2:$AO$779)</f>
        <v>#REF!</v>
      </c>
      <c r="AR452" s="27" t="e">
        <f>$AP$2-#REF!*_xlfn.STDEV.S(ONE_LAST_QUOTE!$AO$2:$AO$779)</f>
        <v>#REF!</v>
      </c>
      <c r="AT452" s="24"/>
    </row>
    <row r="453" spans="1:46" x14ac:dyDescent="0.3">
      <c r="A453" s="5">
        <v>44757</v>
      </c>
      <c r="B453" s="25">
        <v>561</v>
      </c>
      <c r="C453" s="25">
        <v>565.35</v>
      </c>
      <c r="D453" s="25">
        <v>2.9699999999999966</v>
      </c>
      <c r="E453" s="25">
        <f t="shared" si="175"/>
        <v>562.38</v>
      </c>
      <c r="F453" s="25">
        <f t="shared" si="172"/>
        <v>-1.3799999999999955</v>
      </c>
      <c r="G453" s="25">
        <v>1190.5</v>
      </c>
      <c r="H453" s="25">
        <v>1251.5</v>
      </c>
      <c r="I453" s="26">
        <v>1262.45</v>
      </c>
      <c r="J453" s="27">
        <f t="shared" si="169"/>
        <v>-10.950000000000045</v>
      </c>
      <c r="K453" s="25">
        <v>14479</v>
      </c>
      <c r="L453" s="25">
        <v>14550.62</v>
      </c>
      <c r="M453" s="25">
        <v>21.100000000000069</v>
      </c>
      <c r="N453" s="25">
        <f t="shared" si="170"/>
        <v>14529.52</v>
      </c>
      <c r="O453" s="25">
        <f t="shared" si="176"/>
        <v>-50.520000000000437</v>
      </c>
      <c r="P453" s="27">
        <v>29.923999999999999</v>
      </c>
      <c r="Q453" s="25">
        <v>492.5</v>
      </c>
      <c r="R453" s="2">
        <f t="shared" si="188"/>
        <v>115.42540926907991</v>
      </c>
      <c r="S453" s="2">
        <f t="shared" si="177"/>
        <v>117.73459099040481</v>
      </c>
      <c r="T453" s="2">
        <f t="shared" si="178"/>
        <v>118.26431038356912</v>
      </c>
      <c r="U453" s="2">
        <f t="shared" si="189"/>
        <v>101.80655258054638</v>
      </c>
      <c r="V453" s="2">
        <f t="shared" si="190"/>
        <v>118.67469879518097</v>
      </c>
      <c r="W453" s="27">
        <f t="shared" si="191"/>
        <v>2.0005835248473991E-2</v>
      </c>
      <c r="X453" s="1">
        <f t="shared" si="179"/>
        <v>9.2598848424065728E-3</v>
      </c>
      <c r="Y453" s="1" t="e">
        <f>X453+#REF!*_xlfn.STDEV.S($W$2:$W$779)</f>
        <v>#REF!</v>
      </c>
      <c r="Z453" s="1" t="e">
        <f>X453-#REF!*_xlfn.STDEV.S($W$2:$W$779)</f>
        <v>#REF!</v>
      </c>
      <c r="AA453" s="2">
        <f t="shared" si="180"/>
        <v>230.91817213249044</v>
      </c>
      <c r="AB453" s="1">
        <f t="shared" si="181"/>
        <v>-3.4770591182640884E-3</v>
      </c>
      <c r="AC453" s="1">
        <f t="shared" si="173"/>
        <v>-8.673610836072751E-3</v>
      </c>
      <c r="AD453" s="1">
        <f t="shared" si="171"/>
        <v>5.1965517178086621E-3</v>
      </c>
      <c r="AE453" s="1">
        <f t="shared" si="174"/>
        <v>1.54982524116244E-3</v>
      </c>
      <c r="AF453" s="1" t="e">
        <f>AE453+#REF!*_xlfn.STDEV.S($AD$2:$AD$779)</f>
        <v>#REF!</v>
      </c>
      <c r="AG453" s="1" t="e">
        <f>AE453-#REF!*_xlfn.STDEV.S($AD$2:$AD$779)</f>
        <v>#REF!</v>
      </c>
      <c r="AH453" s="24">
        <f t="shared" si="168"/>
        <v>-50.520000000000437</v>
      </c>
      <c r="AI453" s="24">
        <f t="shared" si="182"/>
        <v>-10.950000000000045</v>
      </c>
      <c r="AJ453" s="1">
        <f t="shared" si="183"/>
        <v>5.1965517178086621E-3</v>
      </c>
      <c r="AK453" s="1">
        <f t="shared" si="184"/>
        <v>1.54982524116244E-3</v>
      </c>
      <c r="AL453" s="1" t="e">
        <f>$AK$2+#REF!*_xlfn.STDEV.S(ONE_LAST_QUOTE!$AJ$2:$AJ$779)</f>
        <v>#REF!</v>
      </c>
      <c r="AM453" s="1" t="e">
        <f>$AK$2-#REF!*_xlfn.STDEV.S(ONE_LAST_QUOTE!$AJ$2:$AJ$779)</f>
        <v>#REF!</v>
      </c>
      <c r="AN453" s="27">
        <f t="shared" si="185"/>
        <v>4.6136986301370069</v>
      </c>
      <c r="AO453" s="24">
        <f t="shared" si="186"/>
        <v>-39.570000000000391</v>
      </c>
      <c r="AP453" s="27">
        <f t="shared" si="187"/>
        <v>-3.8484704370181109</v>
      </c>
      <c r="AQ453" s="27" t="e">
        <f>$AP$2+#REF!*_xlfn.STDEV.S(ONE_LAST_QUOTE!$AO$2:$AO$779)</f>
        <v>#REF!</v>
      </c>
      <c r="AR453" s="27" t="e">
        <f>$AP$2-#REF!*_xlfn.STDEV.S(ONE_LAST_QUOTE!$AO$2:$AO$779)</f>
        <v>#REF!</v>
      </c>
      <c r="AT453" s="24"/>
    </row>
    <row r="454" spans="1:46" x14ac:dyDescent="0.3">
      <c r="A454" s="5">
        <v>44760</v>
      </c>
      <c r="B454" s="25">
        <v>567.29999999999995</v>
      </c>
      <c r="C454" s="25">
        <v>571.42999999999995</v>
      </c>
      <c r="D454" s="25">
        <v>2.8699999999999966</v>
      </c>
      <c r="E454" s="25">
        <f t="shared" si="175"/>
        <v>568.55999999999995</v>
      </c>
      <c r="F454" s="25">
        <f t="shared" si="172"/>
        <v>-1.2599999999999909</v>
      </c>
      <c r="G454" s="25">
        <v>1207.25</v>
      </c>
      <c r="H454" s="25">
        <v>1268</v>
      </c>
      <c r="I454" s="26">
        <v>1278.81</v>
      </c>
      <c r="J454" s="27">
        <f t="shared" si="169"/>
        <v>-10.809999999999945</v>
      </c>
      <c r="K454" s="25">
        <v>14647</v>
      </c>
      <c r="L454" s="25">
        <v>14719.64</v>
      </c>
      <c r="M454" s="25">
        <v>16.940000000000069</v>
      </c>
      <c r="N454" s="25">
        <f t="shared" si="170"/>
        <v>14702.699999999999</v>
      </c>
      <c r="O454" s="25">
        <f t="shared" si="176"/>
        <v>-55.699999999998909</v>
      </c>
      <c r="P454" s="27">
        <v>29.901</v>
      </c>
      <c r="Q454" s="25">
        <v>495.5</v>
      </c>
      <c r="R454" s="2">
        <f t="shared" si="188"/>
        <v>116.94719852432547</v>
      </c>
      <c r="S454" s="2">
        <f t="shared" si="177"/>
        <v>119.10066677508524</v>
      </c>
      <c r="T454" s="2">
        <f t="shared" si="178"/>
        <v>119.05674415125962</v>
      </c>
      <c r="U454" s="2">
        <f t="shared" si="189"/>
        <v>101.72830265709521</v>
      </c>
      <c r="V454" s="2">
        <f t="shared" si="190"/>
        <v>119.39759036144603</v>
      </c>
      <c r="W454" s="27">
        <f t="shared" si="191"/>
        <v>1.8414021694686866E-2</v>
      </c>
      <c r="X454" s="1">
        <f t="shared" si="179"/>
        <v>9.2598848424065728E-3</v>
      </c>
      <c r="Y454" s="1" t="e">
        <f>X454+#REF!*_xlfn.STDEV.S($W$2:$W$779)</f>
        <v>#REF!</v>
      </c>
      <c r="Z454" s="1" t="e">
        <f>X454-#REF!*_xlfn.STDEV.S($W$2:$W$779)</f>
        <v>#REF!</v>
      </c>
      <c r="AA454" s="2">
        <f t="shared" si="180"/>
        <v>215.34682507597722</v>
      </c>
      <c r="AB454" s="1">
        <f t="shared" si="181"/>
        <v>-3.7884198140476859E-3</v>
      </c>
      <c r="AC454" s="1">
        <f t="shared" si="173"/>
        <v>-8.4531713077000848E-3</v>
      </c>
      <c r="AD454" s="1">
        <f t="shared" si="171"/>
        <v>4.6647514936523984E-3</v>
      </c>
      <c r="AE454" s="1">
        <f t="shared" si="174"/>
        <v>1.54982524116244E-3</v>
      </c>
      <c r="AF454" s="1" t="e">
        <f>AE454+#REF!*_xlfn.STDEV.S($AD$2:$AD$779)</f>
        <v>#REF!</v>
      </c>
      <c r="AG454" s="1" t="e">
        <f>AE454-#REF!*_xlfn.STDEV.S($AD$2:$AD$779)</f>
        <v>#REF!</v>
      </c>
      <c r="AH454" s="24">
        <f t="shared" si="168"/>
        <v>-55.699999999998909</v>
      </c>
      <c r="AI454" s="24">
        <f t="shared" si="182"/>
        <v>-10.809999999999945</v>
      </c>
      <c r="AJ454" s="1">
        <f t="shared" si="183"/>
        <v>4.6647514936523984E-3</v>
      </c>
      <c r="AK454" s="1">
        <f t="shared" si="184"/>
        <v>1.54982524116244E-3</v>
      </c>
      <c r="AL454" s="1" t="e">
        <f>$AK$2+#REF!*_xlfn.STDEV.S(ONE_LAST_QUOTE!$AJ$2:$AJ$779)</f>
        <v>#REF!</v>
      </c>
      <c r="AM454" s="1" t="e">
        <f>$AK$2-#REF!*_xlfn.STDEV.S(ONE_LAST_QUOTE!$AJ$2:$AJ$779)</f>
        <v>#REF!</v>
      </c>
      <c r="AN454" s="27">
        <f t="shared" si="185"/>
        <v>5.1526364477335047</v>
      </c>
      <c r="AO454" s="24">
        <f t="shared" si="186"/>
        <v>-44.889999999998963</v>
      </c>
      <c r="AP454" s="27">
        <f t="shared" si="187"/>
        <v>-3.8484704370181109</v>
      </c>
      <c r="AQ454" s="27" t="e">
        <f>$AP$2+#REF!*_xlfn.STDEV.S(ONE_LAST_QUOTE!$AO$2:$AO$779)</f>
        <v>#REF!</v>
      </c>
      <c r="AR454" s="27" t="e">
        <f>$AP$2-#REF!*_xlfn.STDEV.S(ONE_LAST_QUOTE!$AO$2:$AO$779)</f>
        <v>#REF!</v>
      </c>
      <c r="AT454" s="24"/>
    </row>
    <row r="455" spans="1:46" x14ac:dyDescent="0.3">
      <c r="A455" s="5">
        <v>44761</v>
      </c>
      <c r="B455" s="25">
        <v>566.1</v>
      </c>
      <c r="C455" s="25">
        <v>568.67999999999995</v>
      </c>
      <c r="D455" s="25">
        <v>2.8699999999999966</v>
      </c>
      <c r="E455" s="25">
        <f t="shared" si="175"/>
        <v>565.80999999999995</v>
      </c>
      <c r="F455" s="25">
        <f t="shared" si="172"/>
        <v>0.29000000000007731</v>
      </c>
      <c r="G455" s="25">
        <v>1207.75</v>
      </c>
      <c r="H455" s="25">
        <v>1268.5</v>
      </c>
      <c r="I455" s="26">
        <v>1275.3499999999999</v>
      </c>
      <c r="J455" s="27">
        <f t="shared" si="169"/>
        <v>-6.8499999999999091</v>
      </c>
      <c r="K455" s="25">
        <v>14678</v>
      </c>
      <c r="L455" s="25">
        <v>14694.08</v>
      </c>
      <c r="M455" s="25">
        <v>15.820000000000068</v>
      </c>
      <c r="N455" s="25">
        <f t="shared" si="170"/>
        <v>14678.26</v>
      </c>
      <c r="O455" s="25">
        <f t="shared" si="176"/>
        <v>-0.26000000000021828</v>
      </c>
      <c r="P455" s="27">
        <v>29.843</v>
      </c>
      <c r="Q455" s="25">
        <v>491</v>
      </c>
      <c r="R455" s="2">
        <f t="shared" si="188"/>
        <v>116.99331335024202</v>
      </c>
      <c r="S455" s="2">
        <f t="shared" si="177"/>
        <v>119.3527402829727</v>
      </c>
      <c r="T455" s="2">
        <f t="shared" si="178"/>
        <v>118.84873516900363</v>
      </c>
      <c r="U455" s="2">
        <f t="shared" si="189"/>
        <v>101.53097676317489</v>
      </c>
      <c r="V455" s="2">
        <f t="shared" si="190"/>
        <v>118.31325301204845</v>
      </c>
      <c r="W455" s="27">
        <f t="shared" si="191"/>
        <v>2.0167194732465532E-2</v>
      </c>
      <c r="X455" s="1">
        <f t="shared" si="179"/>
        <v>9.2598848424065728E-3</v>
      </c>
      <c r="Y455" s="1" t="e">
        <f>X455+#REF!*_xlfn.STDEV.S($W$2:$W$779)</f>
        <v>#REF!</v>
      </c>
      <c r="Z455" s="1" t="e">
        <f>X455-#REF!*_xlfn.STDEV.S($W$2:$W$779)</f>
        <v>#REF!</v>
      </c>
      <c r="AA455" s="2">
        <f t="shared" si="180"/>
        <v>235.94269327306847</v>
      </c>
      <c r="AB455" s="1">
        <f t="shared" si="181"/>
        <v>-1.7713271191559373E-5</v>
      </c>
      <c r="AC455" s="1">
        <f t="shared" si="173"/>
        <v>-5.3710746069705649E-3</v>
      </c>
      <c r="AD455" s="1">
        <f t="shared" si="171"/>
        <v>5.3533613357790054E-3</v>
      </c>
      <c r="AE455" s="1">
        <f t="shared" si="174"/>
        <v>1.54982524116244E-3</v>
      </c>
      <c r="AF455" s="1" t="e">
        <f>AE455+#REF!*_xlfn.STDEV.S($AD$2:$AD$779)</f>
        <v>#REF!</v>
      </c>
      <c r="AG455" s="1" t="e">
        <f>AE455-#REF!*_xlfn.STDEV.S($AD$2:$AD$779)</f>
        <v>#REF!</v>
      </c>
      <c r="AH455" s="24">
        <f t="shared" si="168"/>
        <v>-0.26000000000021828</v>
      </c>
      <c r="AI455" s="24">
        <f t="shared" si="182"/>
        <v>-6.8499999999999091</v>
      </c>
      <c r="AJ455" s="1">
        <f t="shared" si="183"/>
        <v>5.3533613357790054E-3</v>
      </c>
      <c r="AK455" s="1">
        <f t="shared" si="184"/>
        <v>1.54982524116244E-3</v>
      </c>
      <c r="AL455" s="1" t="e">
        <f>$AK$2+#REF!*_xlfn.STDEV.S(ONE_LAST_QUOTE!$AJ$2:$AJ$779)</f>
        <v>#REF!</v>
      </c>
      <c r="AM455" s="1" t="e">
        <f>$AK$2-#REF!*_xlfn.STDEV.S(ONE_LAST_QUOTE!$AJ$2:$AJ$779)</f>
        <v>#REF!</v>
      </c>
      <c r="AN455" s="27">
        <f t="shared" si="185"/>
        <v>3.7956204379594412E-2</v>
      </c>
      <c r="AO455" s="24">
        <f t="shared" si="186"/>
        <v>6.5899999999996908</v>
      </c>
      <c r="AP455" s="27">
        <f t="shared" si="187"/>
        <v>-3.8484704370181109</v>
      </c>
      <c r="AQ455" s="27" t="e">
        <f>$AP$2+#REF!*_xlfn.STDEV.S(ONE_LAST_QUOTE!$AO$2:$AO$779)</f>
        <v>#REF!</v>
      </c>
      <c r="AR455" s="27" t="e">
        <f>$AP$2-#REF!*_xlfn.STDEV.S(ONE_LAST_QUOTE!$AO$2:$AO$779)</f>
        <v>#REF!</v>
      </c>
      <c r="AT455" s="24"/>
    </row>
    <row r="456" spans="1:46" x14ac:dyDescent="0.3">
      <c r="A456" s="5">
        <v>44762</v>
      </c>
      <c r="B456" s="25">
        <v>570.1</v>
      </c>
      <c r="C456" s="25">
        <v>572.02</v>
      </c>
      <c r="D456" s="25">
        <v>2.7499999999999964</v>
      </c>
      <c r="E456" s="25">
        <f t="shared" si="175"/>
        <v>569.27</v>
      </c>
      <c r="F456" s="25">
        <f t="shared" si="172"/>
        <v>0.83000000000004093</v>
      </c>
      <c r="G456" s="25">
        <v>1214.75</v>
      </c>
      <c r="H456" s="25">
        <v>1274.75</v>
      </c>
      <c r="I456" s="26">
        <v>1280.98</v>
      </c>
      <c r="J456" s="27">
        <f t="shared" si="169"/>
        <v>-6.2300000000000182</v>
      </c>
      <c r="K456" s="25">
        <v>14713</v>
      </c>
      <c r="L456" s="25">
        <v>14733.22</v>
      </c>
      <c r="M456" s="25">
        <v>10.440000000000069</v>
      </c>
      <c r="N456" s="25">
        <f t="shared" si="170"/>
        <v>14722.779999999999</v>
      </c>
      <c r="O456" s="25">
        <f t="shared" si="176"/>
        <v>-9.7799999999988358</v>
      </c>
      <c r="P456" s="27">
        <v>29.942</v>
      </c>
      <c r="Q456" s="25">
        <v>495</v>
      </c>
      <c r="R456" s="2">
        <f t="shared" si="188"/>
        <v>117.56974867419868</v>
      </c>
      <c r="S456" s="2">
        <f t="shared" si="177"/>
        <v>119.63733940478113</v>
      </c>
      <c r="T456" s="2">
        <f t="shared" si="178"/>
        <v>120.19607354764661</v>
      </c>
      <c r="U456" s="2">
        <f t="shared" si="189"/>
        <v>101.86779165107338</v>
      </c>
      <c r="V456" s="2">
        <f t="shared" si="190"/>
        <v>119.27710843373519</v>
      </c>
      <c r="W456" s="27">
        <f t="shared" si="191"/>
        <v>1.7586077659415666E-2</v>
      </c>
      <c r="X456" s="1">
        <f t="shared" si="179"/>
        <v>9.2598848424065728E-3</v>
      </c>
      <c r="Y456" s="1" t="e">
        <f>X456+#REF!*_xlfn.STDEV.S($W$2:$W$779)</f>
        <v>#REF!</v>
      </c>
      <c r="Z456" s="1" t="e">
        <f>X456-#REF!*_xlfn.STDEV.S($W$2:$W$779)</f>
        <v>#REF!</v>
      </c>
      <c r="AA456" s="2">
        <f t="shared" si="180"/>
        <v>206.75907305824524</v>
      </c>
      <c r="AB456" s="1">
        <f t="shared" si="181"/>
        <v>-6.642767194781717E-4</v>
      </c>
      <c r="AC456" s="1">
        <f t="shared" si="173"/>
        <v>-4.8634639104435809E-3</v>
      </c>
      <c r="AD456" s="1">
        <f t="shared" si="171"/>
        <v>4.1991871909654093E-3</v>
      </c>
      <c r="AE456" s="1">
        <f t="shared" si="174"/>
        <v>1.54982524116244E-3</v>
      </c>
      <c r="AF456" s="1" t="e">
        <f>AE456+#REF!*_xlfn.STDEV.S($AD$2:$AD$779)</f>
        <v>#REF!</v>
      </c>
      <c r="AG456" s="1" t="e">
        <f>AE456-#REF!*_xlfn.STDEV.S($AD$2:$AD$779)</f>
        <v>#REF!</v>
      </c>
      <c r="AH456" s="24">
        <f t="shared" si="168"/>
        <v>-9.7799999999988358</v>
      </c>
      <c r="AI456" s="24">
        <f t="shared" si="182"/>
        <v>-6.2300000000000182</v>
      </c>
      <c r="AJ456" s="1">
        <f t="shared" si="183"/>
        <v>4.1991871909654093E-3</v>
      </c>
      <c r="AK456" s="1">
        <f t="shared" si="184"/>
        <v>1.54982524116244E-3</v>
      </c>
      <c r="AL456" s="1" t="e">
        <f>$AK$2+#REF!*_xlfn.STDEV.S(ONE_LAST_QUOTE!$AJ$2:$AJ$779)</f>
        <v>#REF!</v>
      </c>
      <c r="AM456" s="1" t="e">
        <f>$AK$2-#REF!*_xlfn.STDEV.S(ONE_LAST_QUOTE!$AJ$2:$AJ$779)</f>
        <v>#REF!</v>
      </c>
      <c r="AN456" s="27">
        <f t="shared" si="185"/>
        <v>1.5698234349917828</v>
      </c>
      <c r="AO456" s="24">
        <f t="shared" si="186"/>
        <v>-3.5499999999988177</v>
      </c>
      <c r="AP456" s="27">
        <f t="shared" si="187"/>
        <v>-3.8484704370181109</v>
      </c>
      <c r="AQ456" s="27" t="e">
        <f>$AP$2+#REF!*_xlfn.STDEV.S(ONE_LAST_QUOTE!$AO$2:$AO$779)</f>
        <v>#REF!</v>
      </c>
      <c r="AR456" s="27" t="e">
        <f>$AP$2-#REF!*_xlfn.STDEV.S(ONE_LAST_QUOTE!$AO$2:$AO$779)</f>
        <v>#REF!</v>
      </c>
      <c r="AT456" s="24"/>
    </row>
    <row r="457" spans="1:46" x14ac:dyDescent="0.3">
      <c r="A457" s="5">
        <v>44763</v>
      </c>
      <c r="B457" s="25">
        <v>576.79999999999995</v>
      </c>
      <c r="C457" s="25">
        <v>581.13</v>
      </c>
      <c r="D457" s="25">
        <v>2.0599999999999965</v>
      </c>
      <c r="E457" s="25">
        <f t="shared" si="175"/>
        <v>579.07000000000005</v>
      </c>
      <c r="F457" s="25">
        <f t="shared" si="172"/>
        <v>-2.2700000000000955</v>
      </c>
      <c r="G457" s="25">
        <v>1232</v>
      </c>
      <c r="H457" s="25">
        <v>1293</v>
      </c>
      <c r="I457" s="26">
        <v>1302.45</v>
      </c>
      <c r="J457" s="27">
        <f t="shared" si="169"/>
        <v>-9.4500000000000455</v>
      </c>
      <c r="K457" s="25">
        <v>14747</v>
      </c>
      <c r="L457" s="25">
        <v>14937.7</v>
      </c>
      <c r="M457" s="25">
        <v>135.61000000000001</v>
      </c>
      <c r="N457" s="25">
        <f t="shared" si="170"/>
        <v>14802.09</v>
      </c>
      <c r="O457" s="25">
        <f t="shared" si="176"/>
        <v>-55.090000000000146</v>
      </c>
      <c r="P457" s="27">
        <v>29.902000000000001</v>
      </c>
      <c r="Q457" s="25">
        <v>501</v>
      </c>
      <c r="R457" s="2">
        <f t="shared" si="188"/>
        <v>119.25293982015211</v>
      </c>
      <c r="S457" s="2">
        <f t="shared" si="177"/>
        <v>119.91380712310932</v>
      </c>
      <c r="T457" s="2">
        <f t="shared" si="178"/>
        <v>121.04335619834723</v>
      </c>
      <c r="U457" s="2">
        <f t="shared" si="189"/>
        <v>101.73170482768006</v>
      </c>
      <c r="V457" s="2">
        <f t="shared" si="190"/>
        <v>120.72289156626533</v>
      </c>
      <c r="W457" s="27">
        <f t="shared" si="191"/>
        <v>5.5417275578604208E-3</v>
      </c>
      <c r="X457" s="1">
        <f t="shared" si="179"/>
        <v>9.2598848424065728E-3</v>
      </c>
      <c r="Y457" s="1" t="e">
        <f>X457+#REF!*_xlfn.STDEV.S($W$2:$W$779)</f>
        <v>#REF!</v>
      </c>
      <c r="Z457" s="1" t="e">
        <f>X457-#REF!*_xlfn.STDEV.S($W$2:$W$779)</f>
        <v>#REF!</v>
      </c>
      <c r="AA457" s="2">
        <f t="shared" si="180"/>
        <v>66.086730295721452</v>
      </c>
      <c r="AB457" s="1">
        <f t="shared" si="181"/>
        <v>-3.7217717227769958E-3</v>
      </c>
      <c r="AC457" s="1">
        <f t="shared" si="173"/>
        <v>-7.2555568351952435E-3</v>
      </c>
      <c r="AD457" s="1">
        <f t="shared" si="171"/>
        <v>3.5337851124182477E-3</v>
      </c>
      <c r="AE457" s="1">
        <f t="shared" si="174"/>
        <v>1.54982524116244E-3</v>
      </c>
      <c r="AF457" s="1" t="e">
        <f>AE457+#REF!*_xlfn.STDEV.S($AD$2:$AD$779)</f>
        <v>#REF!</v>
      </c>
      <c r="AG457" s="1" t="e">
        <f>AE457-#REF!*_xlfn.STDEV.S($AD$2:$AD$779)</f>
        <v>#REF!</v>
      </c>
      <c r="AH457" s="24">
        <f t="shared" si="168"/>
        <v>-55.090000000000146</v>
      </c>
      <c r="AI457" s="24">
        <f t="shared" si="182"/>
        <v>-9.4500000000000455</v>
      </c>
      <c r="AJ457" s="1">
        <f t="shared" si="183"/>
        <v>3.5337851124182477E-3</v>
      </c>
      <c r="AK457" s="1">
        <f t="shared" si="184"/>
        <v>1.54982524116244E-3</v>
      </c>
      <c r="AL457" s="1" t="e">
        <f>$AK$2+#REF!*_xlfn.STDEV.S(ONE_LAST_QUOTE!$AJ$2:$AJ$779)</f>
        <v>#REF!</v>
      </c>
      <c r="AM457" s="1" t="e">
        <f>$AK$2-#REF!*_xlfn.STDEV.S(ONE_LAST_QUOTE!$AJ$2:$AJ$779)</f>
        <v>#REF!</v>
      </c>
      <c r="AN457" s="27">
        <f t="shared" si="185"/>
        <v>5.8296296296296166</v>
      </c>
      <c r="AO457" s="24">
        <f t="shared" si="186"/>
        <v>-45.6400000000001</v>
      </c>
      <c r="AP457" s="27">
        <f t="shared" si="187"/>
        <v>-3.8484704370181109</v>
      </c>
      <c r="AQ457" s="27" t="e">
        <f>$AP$2+#REF!*_xlfn.STDEV.S(ONE_LAST_QUOTE!$AO$2:$AO$779)</f>
        <v>#REF!</v>
      </c>
      <c r="AR457" s="27" t="e">
        <f>$AP$2-#REF!*_xlfn.STDEV.S(ONE_LAST_QUOTE!$AO$2:$AO$779)</f>
        <v>#REF!</v>
      </c>
      <c r="AT457" s="24"/>
    </row>
    <row r="458" spans="1:46" x14ac:dyDescent="0.3">
      <c r="A458" s="5">
        <v>44764</v>
      </c>
      <c r="B458" s="25">
        <v>578.5</v>
      </c>
      <c r="C458" s="25">
        <v>581.97</v>
      </c>
      <c r="D458" s="25">
        <v>1.3799999999999963</v>
      </c>
      <c r="E458" s="25">
        <f t="shared" si="175"/>
        <v>580.59</v>
      </c>
      <c r="F458" s="25">
        <f t="shared" si="172"/>
        <v>-2.0900000000000318</v>
      </c>
      <c r="G458" s="25">
        <v>1233</v>
      </c>
      <c r="H458" s="25">
        <v>1293</v>
      </c>
      <c r="I458" s="26">
        <v>1302.71</v>
      </c>
      <c r="J458" s="27">
        <f t="shared" si="169"/>
        <v>-9.7100000000000364</v>
      </c>
      <c r="K458" s="25">
        <v>14755</v>
      </c>
      <c r="L458" s="25">
        <v>14949.36</v>
      </c>
      <c r="M458" s="25">
        <v>128.35000000000002</v>
      </c>
      <c r="N458" s="25">
        <f t="shared" si="170"/>
        <v>14821.01</v>
      </c>
      <c r="O458" s="25">
        <f t="shared" si="176"/>
        <v>-66.010000000000218</v>
      </c>
      <c r="P458" s="27">
        <v>29.812000000000001</v>
      </c>
      <c r="Q458" s="25">
        <v>503</v>
      </c>
      <c r="R458" s="2">
        <f t="shared" si="188"/>
        <v>119.25293982015211</v>
      </c>
      <c r="S458" s="2">
        <f t="shared" si="177"/>
        <v>119.97885835095124</v>
      </c>
      <c r="T458" s="2">
        <f t="shared" si="178"/>
        <v>120.26722853800059</v>
      </c>
      <c r="U458" s="2">
        <f t="shared" si="189"/>
        <v>101.42550947504508</v>
      </c>
      <c r="V458" s="2">
        <f t="shared" si="190"/>
        <v>121.20481927710873</v>
      </c>
      <c r="W458" s="27">
        <f t="shared" si="191"/>
        <v>6.0872170689787453E-3</v>
      </c>
      <c r="X458" s="1">
        <f t="shared" si="179"/>
        <v>9.2598848424065728E-3</v>
      </c>
      <c r="Y458" s="1" t="e">
        <f>X458+#REF!*_xlfn.STDEV.S($W$2:$W$779)</f>
        <v>#REF!</v>
      </c>
      <c r="Z458" s="1" t="e">
        <f>X458-#REF!*_xlfn.STDEV.S($W$2:$W$779)</f>
        <v>#REF!</v>
      </c>
      <c r="AA458" s="2">
        <f t="shared" si="180"/>
        <v>72.591853079913449</v>
      </c>
      <c r="AB458" s="1">
        <f t="shared" si="181"/>
        <v>-4.453812526946559E-3</v>
      </c>
      <c r="AC458" s="1">
        <f t="shared" si="173"/>
        <v>-7.4536926867837328E-3</v>
      </c>
      <c r="AD458" s="1">
        <f t="shared" si="171"/>
        <v>2.9998801598371738E-3</v>
      </c>
      <c r="AE458" s="1">
        <f t="shared" si="174"/>
        <v>1.54982524116244E-3</v>
      </c>
      <c r="AF458" s="1" t="e">
        <f>AE458+#REF!*_xlfn.STDEV.S($AD$2:$AD$779)</f>
        <v>#REF!</v>
      </c>
      <c r="AG458" s="1" t="e">
        <f>AE458-#REF!*_xlfn.STDEV.S($AD$2:$AD$779)</f>
        <v>#REF!</v>
      </c>
      <c r="AH458" s="24">
        <f t="shared" si="168"/>
        <v>-66.010000000000218</v>
      </c>
      <c r="AI458" s="24">
        <f t="shared" si="182"/>
        <v>-9.7100000000000364</v>
      </c>
      <c r="AJ458" s="1">
        <f t="shared" si="183"/>
        <v>2.9998801598371738E-3</v>
      </c>
      <c r="AK458" s="1">
        <f t="shared" si="184"/>
        <v>1.54982524116244E-3</v>
      </c>
      <c r="AL458" s="1" t="e">
        <f>$AK$2+#REF!*_xlfn.STDEV.S(ONE_LAST_QUOTE!$AJ$2:$AJ$779)</f>
        <v>#REF!</v>
      </c>
      <c r="AM458" s="1" t="e">
        <f>$AK$2-#REF!*_xlfn.STDEV.S(ONE_LAST_QUOTE!$AJ$2:$AJ$779)</f>
        <v>#REF!</v>
      </c>
      <c r="AN458" s="27">
        <f t="shared" si="185"/>
        <v>6.7981462409886682</v>
      </c>
      <c r="AO458" s="24">
        <f t="shared" si="186"/>
        <v>-56.300000000000182</v>
      </c>
      <c r="AP458" s="27">
        <f t="shared" si="187"/>
        <v>-3.8484704370181109</v>
      </c>
      <c r="AQ458" s="27" t="e">
        <f>$AP$2+#REF!*_xlfn.STDEV.S(ONE_LAST_QUOTE!$AO$2:$AO$779)</f>
        <v>#REF!</v>
      </c>
      <c r="AR458" s="27" t="e">
        <f>$AP$2-#REF!*_xlfn.STDEV.S(ONE_LAST_QUOTE!$AO$2:$AO$779)</f>
        <v>#REF!</v>
      </c>
      <c r="AT458" s="24"/>
    </row>
    <row r="459" spans="1:46" x14ac:dyDescent="0.3">
      <c r="A459" s="5">
        <v>44767</v>
      </c>
      <c r="B459" s="25">
        <v>578.29999999999995</v>
      </c>
      <c r="C459" s="25">
        <v>579.89</v>
      </c>
      <c r="D459" s="25">
        <v>0.9499999999999964</v>
      </c>
      <c r="E459" s="25">
        <f t="shared" si="175"/>
        <v>578.93999999999994</v>
      </c>
      <c r="F459" s="25">
        <f t="shared" si="172"/>
        <v>-0.63999999999998636</v>
      </c>
      <c r="G459" s="25">
        <v>1235.25</v>
      </c>
      <c r="H459" s="25">
        <v>1295.25</v>
      </c>
      <c r="I459" s="26">
        <v>1300.72</v>
      </c>
      <c r="J459" s="27">
        <f t="shared" si="169"/>
        <v>-5.4700000000000273</v>
      </c>
      <c r="K459" s="25">
        <v>14793</v>
      </c>
      <c r="L459" s="25">
        <v>14936.33</v>
      </c>
      <c r="M459" s="25">
        <v>127.71000000000002</v>
      </c>
      <c r="N459" s="25">
        <f t="shared" si="170"/>
        <v>14808.62</v>
      </c>
      <c r="O459" s="25">
        <f t="shared" si="176"/>
        <v>-15.6200000000008</v>
      </c>
      <c r="P459" s="27">
        <v>29.898</v>
      </c>
      <c r="Q459" s="25">
        <v>499.5</v>
      </c>
      <c r="R459" s="2">
        <f t="shared" si="188"/>
        <v>119.4604565367765</v>
      </c>
      <c r="S459" s="2">
        <f t="shared" si="177"/>
        <v>120.28785168320039</v>
      </c>
      <c r="T459" s="2">
        <f t="shared" si="178"/>
        <v>119.9373790567936</v>
      </c>
      <c r="U459" s="2">
        <f t="shared" si="189"/>
        <v>101.71809614534072</v>
      </c>
      <c r="V459" s="2">
        <f t="shared" si="190"/>
        <v>120.36144578313282</v>
      </c>
      <c r="W459" s="27">
        <f t="shared" si="191"/>
        <v>6.9261006563219318E-3</v>
      </c>
      <c r="X459" s="1">
        <f t="shared" si="179"/>
        <v>9.2598848424065728E-3</v>
      </c>
      <c r="Y459" s="1" t="e">
        <f>X459+#REF!*_xlfn.STDEV.S($W$2:$W$779)</f>
        <v>#REF!</v>
      </c>
      <c r="Z459" s="1" t="e">
        <f>X459-#REF!*_xlfn.STDEV.S($W$2:$W$779)</f>
        <v>#REF!</v>
      </c>
      <c r="AA459" s="2">
        <f t="shared" si="180"/>
        <v>82.739514642388201</v>
      </c>
      <c r="AB459" s="1">
        <f t="shared" si="181"/>
        <v>-1.0547910608821617E-3</v>
      </c>
      <c r="AC459" s="1">
        <f t="shared" si="173"/>
        <v>-4.2053631834676388E-3</v>
      </c>
      <c r="AD459" s="1">
        <f t="shared" si="171"/>
        <v>3.1505721225854773E-3</v>
      </c>
      <c r="AE459" s="1">
        <f t="shared" si="174"/>
        <v>1.54982524116244E-3</v>
      </c>
      <c r="AF459" s="1" t="e">
        <f>AE459+#REF!*_xlfn.STDEV.S($AD$2:$AD$779)</f>
        <v>#REF!</v>
      </c>
      <c r="AG459" s="1" t="e">
        <f>AE459-#REF!*_xlfn.STDEV.S($AD$2:$AD$779)</f>
        <v>#REF!</v>
      </c>
      <c r="AH459" s="24">
        <f t="shared" si="168"/>
        <v>-15.6200000000008</v>
      </c>
      <c r="AI459" s="24">
        <f t="shared" si="182"/>
        <v>-5.4700000000000273</v>
      </c>
      <c r="AJ459" s="1">
        <f t="shared" si="183"/>
        <v>3.1505721225854773E-3</v>
      </c>
      <c r="AK459" s="1">
        <f t="shared" si="184"/>
        <v>1.54982524116244E-3</v>
      </c>
      <c r="AL459" s="1" t="e">
        <f>$AK$2+#REF!*_xlfn.STDEV.S(ONE_LAST_QUOTE!$AJ$2:$AJ$779)</f>
        <v>#REF!</v>
      </c>
      <c r="AM459" s="1" t="e">
        <f>$AK$2-#REF!*_xlfn.STDEV.S(ONE_LAST_QUOTE!$AJ$2:$AJ$779)</f>
        <v>#REF!</v>
      </c>
      <c r="AN459" s="27">
        <f t="shared" si="185"/>
        <v>2.8555758683730752</v>
      </c>
      <c r="AO459" s="24">
        <f t="shared" si="186"/>
        <v>-10.150000000000773</v>
      </c>
      <c r="AP459" s="27">
        <f t="shared" si="187"/>
        <v>-3.8484704370181109</v>
      </c>
      <c r="AQ459" s="27" t="e">
        <f>$AP$2+#REF!*_xlfn.STDEV.S(ONE_LAST_QUOTE!$AO$2:$AO$779)</f>
        <v>#REF!</v>
      </c>
      <c r="AR459" s="27" t="e">
        <f>$AP$2-#REF!*_xlfn.STDEV.S(ONE_LAST_QUOTE!$AO$2:$AO$779)</f>
        <v>#REF!</v>
      </c>
      <c r="AT459" s="24"/>
    </row>
    <row r="460" spans="1:46" x14ac:dyDescent="0.3">
      <c r="A460" s="5">
        <v>44768</v>
      </c>
      <c r="B460" s="25">
        <v>574.4</v>
      </c>
      <c r="C460" s="25">
        <v>574.91</v>
      </c>
      <c r="D460" s="25">
        <v>0.51999999999999647</v>
      </c>
      <c r="E460" s="25">
        <f t="shared" si="175"/>
        <v>574.39</v>
      </c>
      <c r="F460" s="25">
        <f t="shared" si="172"/>
        <v>9.9999999999909051E-3</v>
      </c>
      <c r="G460" s="25">
        <v>1228</v>
      </c>
      <c r="H460" s="25">
        <v>1288.5</v>
      </c>
      <c r="I460" s="26">
        <v>1289.6099999999999</v>
      </c>
      <c r="J460" s="27">
        <f t="shared" si="169"/>
        <v>-1.1099999999999</v>
      </c>
      <c r="K460" s="25">
        <v>14707</v>
      </c>
      <c r="L460" s="25">
        <v>14806.78</v>
      </c>
      <c r="M460" s="25">
        <v>124.03000000000002</v>
      </c>
      <c r="N460" s="25">
        <f t="shared" si="170"/>
        <v>14682.75</v>
      </c>
      <c r="O460" s="25">
        <f t="shared" si="176"/>
        <v>24.25</v>
      </c>
      <c r="P460" s="27">
        <v>29.968</v>
      </c>
      <c r="Q460" s="25">
        <v>495</v>
      </c>
      <c r="R460" s="2">
        <f t="shared" si="188"/>
        <v>118.83790638690331</v>
      </c>
      <c r="S460" s="2">
        <f t="shared" si="177"/>
        <v>119.58855098389969</v>
      </c>
      <c r="T460" s="2">
        <f t="shared" si="178"/>
        <v>119.47664189318746</v>
      </c>
      <c r="U460" s="2">
        <f t="shared" si="189"/>
        <v>101.95624808627905</v>
      </c>
      <c r="V460" s="2">
        <f t="shared" si="190"/>
        <v>119.27710843373522</v>
      </c>
      <c r="W460" s="27">
        <f t="shared" si="191"/>
        <v>6.3165417484929431E-3</v>
      </c>
      <c r="X460" s="1">
        <f t="shared" si="179"/>
        <v>9.2598848424065728E-3</v>
      </c>
      <c r="Y460" s="1" t="e">
        <f>X460+#REF!*_xlfn.STDEV.S($W$2:$W$779)</f>
        <v>#REF!</v>
      </c>
      <c r="Z460" s="1" t="e">
        <f>X460-#REF!*_xlfn.STDEV.S($W$2:$W$779)</f>
        <v>#REF!</v>
      </c>
      <c r="AA460" s="2">
        <f t="shared" si="180"/>
        <v>75.064459699638064</v>
      </c>
      <c r="AB460" s="1">
        <f t="shared" si="181"/>
        <v>1.6515979635967376E-3</v>
      </c>
      <c r="AC460" s="1">
        <f t="shared" si="173"/>
        <v>-8.607253355664891E-4</v>
      </c>
      <c r="AD460" s="1">
        <f t="shared" si="171"/>
        <v>2.5123232991632266E-3</v>
      </c>
      <c r="AE460" s="1">
        <f t="shared" si="174"/>
        <v>1.54982524116244E-3</v>
      </c>
      <c r="AF460" s="1" t="e">
        <f>AE460+#REF!*_xlfn.STDEV.S($AD$2:$AD$779)</f>
        <v>#REF!</v>
      </c>
      <c r="AG460" s="1" t="e">
        <f>AE460-#REF!*_xlfn.STDEV.S($AD$2:$AD$779)</f>
        <v>#REF!</v>
      </c>
      <c r="AH460" s="24">
        <f t="shared" si="168"/>
        <v>24.25</v>
      </c>
      <c r="AI460" s="24">
        <f t="shared" si="182"/>
        <v>-1.1099999999999</v>
      </c>
      <c r="AJ460" s="1">
        <f t="shared" si="183"/>
        <v>2.5123232991632266E-3</v>
      </c>
      <c r="AK460" s="1">
        <f t="shared" si="184"/>
        <v>1.54982524116244E-3</v>
      </c>
      <c r="AL460" s="1" t="e">
        <f>$AK$2+#REF!*_xlfn.STDEV.S(ONE_LAST_QUOTE!$AJ$2:$AJ$779)</f>
        <v>#REF!</v>
      </c>
      <c r="AM460" s="1" t="e">
        <f>$AK$2-#REF!*_xlfn.STDEV.S(ONE_LAST_QUOTE!$AJ$2:$AJ$779)</f>
        <v>#REF!</v>
      </c>
      <c r="AN460" s="27">
        <f t="shared" si="185"/>
        <v>-21.846846846848816</v>
      </c>
      <c r="AO460" s="24">
        <f t="shared" si="186"/>
        <v>25.3599999999999</v>
      </c>
      <c r="AP460" s="27">
        <f t="shared" si="187"/>
        <v>-3.8484704370181109</v>
      </c>
      <c r="AQ460" s="27" t="e">
        <f>$AP$2+#REF!*_xlfn.STDEV.S(ONE_LAST_QUOTE!$AO$2:$AO$779)</f>
        <v>#REF!</v>
      </c>
      <c r="AR460" s="27" t="e">
        <f>$AP$2-#REF!*_xlfn.STDEV.S(ONE_LAST_QUOTE!$AO$2:$AO$779)</f>
        <v>#REF!</v>
      </c>
      <c r="AT460" s="24"/>
    </row>
    <row r="461" spans="1:46" x14ac:dyDescent="0.3">
      <c r="A461" s="5">
        <v>44769</v>
      </c>
      <c r="B461" s="25">
        <v>578.79999999999995</v>
      </c>
      <c r="C461" s="25">
        <v>579.86</v>
      </c>
      <c r="D461" s="25">
        <v>0.14999999999999647</v>
      </c>
      <c r="E461" s="25">
        <f t="shared" si="175"/>
        <v>579.71</v>
      </c>
      <c r="F461" s="25">
        <f t="shared" si="172"/>
        <v>-0.91000000000008185</v>
      </c>
      <c r="G461" s="25">
        <v>1234.75</v>
      </c>
      <c r="H461" s="25">
        <v>1293.5</v>
      </c>
      <c r="I461" s="26">
        <v>1298.27</v>
      </c>
      <c r="J461" s="27">
        <f t="shared" si="169"/>
        <v>-4.7699999999999818</v>
      </c>
      <c r="K461" s="25">
        <v>14791</v>
      </c>
      <c r="L461" s="25">
        <v>14921.59</v>
      </c>
      <c r="M461" s="25">
        <v>105.76000000000002</v>
      </c>
      <c r="N461" s="25">
        <f t="shared" si="170"/>
        <v>14815.83</v>
      </c>
      <c r="O461" s="25">
        <f t="shared" si="176"/>
        <v>-24.829999999999927</v>
      </c>
      <c r="P461" s="27">
        <v>29.890999999999998</v>
      </c>
      <c r="Q461" s="25">
        <v>502</v>
      </c>
      <c r="R461" s="2">
        <f t="shared" si="188"/>
        <v>119.29905464606863</v>
      </c>
      <c r="S461" s="2">
        <f t="shared" si="177"/>
        <v>120.27158887623992</v>
      </c>
      <c r="T461" s="2">
        <f t="shared" si="178"/>
        <v>120.5046192713808</v>
      </c>
      <c r="U461" s="2">
        <f t="shared" si="189"/>
        <v>101.69428095124688</v>
      </c>
      <c r="V461" s="2">
        <f t="shared" si="190"/>
        <v>120.96385542168704</v>
      </c>
      <c r="W461" s="27">
        <f t="shared" si="191"/>
        <v>8.1520698806587522E-3</v>
      </c>
      <c r="X461" s="1">
        <f t="shared" si="179"/>
        <v>9.2598848424065728E-3</v>
      </c>
      <c r="Y461" s="1" t="e">
        <f>X461+#REF!*_xlfn.STDEV.S($W$2:$W$779)</f>
        <v>#REF!</v>
      </c>
      <c r="Z461" s="1" t="e">
        <f>X461-#REF!*_xlfn.STDEV.S($W$2:$W$779)</f>
        <v>#REF!</v>
      </c>
      <c r="AA461" s="2">
        <f t="shared" si="180"/>
        <v>97.253423017129137</v>
      </c>
      <c r="AB461" s="1">
        <f t="shared" si="181"/>
        <v>-1.6759101582564007E-3</v>
      </c>
      <c r="AC461" s="1">
        <f t="shared" si="173"/>
        <v>-3.6741201753102064E-3</v>
      </c>
      <c r="AD461" s="1">
        <f t="shared" si="171"/>
        <v>1.9982100170538057E-3</v>
      </c>
      <c r="AE461" s="1">
        <f t="shared" si="174"/>
        <v>1.54982524116244E-3</v>
      </c>
      <c r="AF461" s="1" t="e">
        <f>AE461+#REF!*_xlfn.STDEV.S($AD$2:$AD$779)</f>
        <v>#REF!</v>
      </c>
      <c r="AG461" s="1" t="e">
        <f>AE461-#REF!*_xlfn.STDEV.S($AD$2:$AD$779)</f>
        <v>#REF!</v>
      </c>
      <c r="AH461" s="24">
        <f t="shared" si="168"/>
        <v>-24.829999999999927</v>
      </c>
      <c r="AI461" s="24">
        <f t="shared" si="182"/>
        <v>-4.7699999999999818</v>
      </c>
      <c r="AJ461" s="1">
        <f t="shared" si="183"/>
        <v>1.9982100170538057E-3</v>
      </c>
      <c r="AK461" s="1">
        <f t="shared" si="184"/>
        <v>1.54982524116244E-3</v>
      </c>
      <c r="AL461" s="1" t="e">
        <f>$AK$2+#REF!*_xlfn.STDEV.S(ONE_LAST_QUOTE!$AJ$2:$AJ$779)</f>
        <v>#REF!</v>
      </c>
      <c r="AM461" s="1" t="e">
        <f>$AK$2-#REF!*_xlfn.STDEV.S(ONE_LAST_QUOTE!$AJ$2:$AJ$779)</f>
        <v>#REF!</v>
      </c>
      <c r="AN461" s="27">
        <f t="shared" si="185"/>
        <v>5.2054507337526248</v>
      </c>
      <c r="AO461" s="24">
        <f t="shared" si="186"/>
        <v>-20.059999999999945</v>
      </c>
      <c r="AP461" s="27">
        <f t="shared" si="187"/>
        <v>-3.8484704370181109</v>
      </c>
      <c r="AQ461" s="27" t="e">
        <f>$AP$2+#REF!*_xlfn.STDEV.S(ONE_LAST_QUOTE!$AO$2:$AO$779)</f>
        <v>#REF!</v>
      </c>
      <c r="AR461" s="27" t="e">
        <f>$AP$2-#REF!*_xlfn.STDEV.S(ONE_LAST_QUOTE!$AO$2:$AO$779)</f>
        <v>#REF!</v>
      </c>
      <c r="AT461" s="24"/>
    </row>
    <row r="462" spans="1:46" x14ac:dyDescent="0.3">
      <c r="A462" s="5">
        <v>44770</v>
      </c>
      <c r="B462" s="25">
        <v>580.79999999999995</v>
      </c>
      <c r="C462" s="25">
        <v>579.58000000000004</v>
      </c>
      <c r="D462" s="25">
        <v>0.13999999999999646</v>
      </c>
      <c r="E462" s="25">
        <f t="shared" si="175"/>
        <v>579.44000000000005</v>
      </c>
      <c r="F462" s="25">
        <f t="shared" si="172"/>
        <v>1.3599999999999</v>
      </c>
      <c r="G462" s="25">
        <v>1243.25</v>
      </c>
      <c r="H462" s="25">
        <v>1298</v>
      </c>
      <c r="I462" s="26">
        <v>1298.79</v>
      </c>
      <c r="J462" s="27">
        <f t="shared" si="169"/>
        <v>-0.78999999999996362</v>
      </c>
      <c r="K462" s="25">
        <v>14833</v>
      </c>
      <c r="L462" s="25">
        <v>14891.9</v>
      </c>
      <c r="M462" s="25">
        <v>90.820000000000022</v>
      </c>
      <c r="N462" s="25">
        <f t="shared" si="170"/>
        <v>14801.08</v>
      </c>
      <c r="O462" s="25">
        <f t="shared" si="176"/>
        <v>31.920000000000073</v>
      </c>
      <c r="P462" s="27">
        <v>29.89</v>
      </c>
      <c r="Q462" s="25">
        <v>501</v>
      </c>
      <c r="R462" s="2">
        <f t="shared" si="188"/>
        <v>119.71408807931741</v>
      </c>
      <c r="S462" s="2">
        <f t="shared" si="177"/>
        <v>120.61310782241003</v>
      </c>
      <c r="T462" s="2">
        <f t="shared" si="178"/>
        <v>120.68717833331054</v>
      </c>
      <c r="U462" s="2">
        <f t="shared" si="189"/>
        <v>101.69087878066205</v>
      </c>
      <c r="V462" s="2">
        <f t="shared" si="190"/>
        <v>120.72289156626536</v>
      </c>
      <c r="W462" s="27">
        <f t="shared" si="191"/>
        <v>7.509723855533057E-3</v>
      </c>
      <c r="X462" s="1">
        <f t="shared" si="179"/>
        <v>9.2598848424065728E-3</v>
      </c>
      <c r="Y462" s="1" t="e">
        <f>X462+#REF!*_xlfn.STDEV.S($W$2:$W$779)</f>
        <v>#REF!</v>
      </c>
      <c r="Z462" s="1" t="e">
        <f>X462-#REF!*_xlfn.STDEV.S($W$2:$W$779)</f>
        <v>#REF!</v>
      </c>
      <c r="AA462" s="2">
        <f t="shared" si="180"/>
        <v>89.9019743092623</v>
      </c>
      <c r="AB462" s="1">
        <f t="shared" si="181"/>
        <v>2.1565993832882513E-3</v>
      </c>
      <c r="AC462" s="1">
        <f t="shared" si="173"/>
        <v>-6.0825845594743083E-4</v>
      </c>
      <c r="AD462" s="1">
        <f t="shared" si="171"/>
        <v>2.7648578392356822E-3</v>
      </c>
      <c r="AE462" s="1">
        <f t="shared" si="174"/>
        <v>1.54982524116244E-3</v>
      </c>
      <c r="AF462" s="1" t="e">
        <f>AE462+#REF!*_xlfn.STDEV.S($AD$2:$AD$779)</f>
        <v>#REF!</v>
      </c>
      <c r="AG462" s="1" t="e">
        <f>AE462-#REF!*_xlfn.STDEV.S($AD$2:$AD$779)</f>
        <v>#REF!</v>
      </c>
      <c r="AH462" s="24">
        <f t="shared" si="168"/>
        <v>31.920000000000073</v>
      </c>
      <c r="AI462" s="24">
        <f t="shared" si="182"/>
        <v>-0.78999999999996362</v>
      </c>
      <c r="AJ462" s="1">
        <f t="shared" si="183"/>
        <v>2.7648578392356822E-3</v>
      </c>
      <c r="AK462" s="1">
        <f t="shared" si="184"/>
        <v>1.54982524116244E-3</v>
      </c>
      <c r="AL462" s="1" t="e">
        <f>$AK$2+#REF!*_xlfn.STDEV.S(ONE_LAST_QUOTE!$AJ$2:$AJ$779)</f>
        <v>#REF!</v>
      </c>
      <c r="AM462" s="1" t="e">
        <f>$AK$2-#REF!*_xlfn.STDEV.S(ONE_LAST_QUOTE!$AJ$2:$AJ$779)</f>
        <v>#REF!</v>
      </c>
      <c r="AN462" s="27">
        <f t="shared" si="185"/>
        <v>-40.405063291141197</v>
      </c>
      <c r="AO462" s="24">
        <f t="shared" si="186"/>
        <v>32.710000000000036</v>
      </c>
      <c r="AP462" s="27">
        <f t="shared" si="187"/>
        <v>-3.8484704370181109</v>
      </c>
      <c r="AQ462" s="27" t="e">
        <f>$AP$2+#REF!*_xlfn.STDEV.S(ONE_LAST_QUOTE!$AO$2:$AO$779)</f>
        <v>#REF!</v>
      </c>
      <c r="AR462" s="27" t="e">
        <f>$AP$2-#REF!*_xlfn.STDEV.S(ONE_LAST_QUOTE!$AO$2:$AO$779)</f>
        <v>#REF!</v>
      </c>
      <c r="AT462" s="24"/>
    </row>
    <row r="463" spans="1:46" x14ac:dyDescent="0.3">
      <c r="A463" s="5">
        <v>44771</v>
      </c>
      <c r="B463" s="25">
        <v>581.5</v>
      </c>
      <c r="C463" s="25">
        <v>584.08000000000004</v>
      </c>
      <c r="D463" s="25">
        <v>2.21</v>
      </c>
      <c r="E463" s="25">
        <f t="shared" si="175"/>
        <v>581.87</v>
      </c>
      <c r="F463" s="25">
        <f t="shared" si="172"/>
        <v>-0.37000000000000455</v>
      </c>
      <c r="G463" s="25">
        <v>1250.25</v>
      </c>
      <c r="H463" s="25">
        <v>1297.5</v>
      </c>
      <c r="I463" s="26">
        <v>1304.9000000000001</v>
      </c>
      <c r="J463" s="27">
        <f t="shared" si="169"/>
        <v>-7.4000000000000909</v>
      </c>
      <c r="K463" s="25">
        <v>14940</v>
      </c>
      <c r="L463" s="25">
        <v>15000.07</v>
      </c>
      <c r="M463" s="25">
        <v>73.940000000000026</v>
      </c>
      <c r="N463" s="25">
        <f t="shared" si="170"/>
        <v>14926.13</v>
      </c>
      <c r="O463" s="25">
        <f t="shared" si="176"/>
        <v>13.8700000000008</v>
      </c>
      <c r="P463" s="27">
        <v>29.998000000000001</v>
      </c>
      <c r="Q463" s="25">
        <v>509</v>
      </c>
      <c r="R463" s="2">
        <f t="shared" si="188"/>
        <v>119.66797325340087</v>
      </c>
      <c r="S463" s="2">
        <f t="shared" si="177"/>
        <v>121.48316799479578</v>
      </c>
      <c r="T463" s="2">
        <f t="shared" si="178"/>
        <v>120.75847486007478</v>
      </c>
      <c r="U463" s="2">
        <f t="shared" si="189"/>
        <v>102.05831320382401</v>
      </c>
      <c r="V463" s="2">
        <f t="shared" si="190"/>
        <v>122.65060240963885</v>
      </c>
      <c r="W463" s="27">
        <f t="shared" si="191"/>
        <v>1.5168592665567804E-2</v>
      </c>
      <c r="X463" s="1">
        <f t="shared" si="179"/>
        <v>9.2598848424065728E-3</v>
      </c>
      <c r="Y463" s="1" t="e">
        <f>X463+#REF!*_xlfn.STDEV.S($W$2:$W$779)</f>
        <v>#REF!</v>
      </c>
      <c r="Z463" s="1" t="e">
        <f>X463-#REF!*_xlfn.STDEV.S($W$2:$W$779)</f>
        <v>#REF!</v>
      </c>
      <c r="AA463" s="2">
        <f t="shared" si="180"/>
        <v>181.51947413949046</v>
      </c>
      <c r="AB463" s="1">
        <f t="shared" si="181"/>
        <v>9.2924287809370554E-4</v>
      </c>
      <c r="AC463" s="1">
        <f t="shared" si="173"/>
        <v>-5.6709326385164308E-3</v>
      </c>
      <c r="AD463" s="1">
        <f t="shared" si="171"/>
        <v>6.6001755166101364E-3</v>
      </c>
      <c r="AE463" s="1">
        <f t="shared" si="174"/>
        <v>1.54982524116244E-3</v>
      </c>
      <c r="AF463" s="1" t="e">
        <f>AE463+#REF!*_xlfn.STDEV.S($AD$2:$AD$779)</f>
        <v>#REF!</v>
      </c>
      <c r="AG463" s="1" t="e">
        <f>AE463-#REF!*_xlfn.STDEV.S($AD$2:$AD$779)</f>
        <v>#REF!</v>
      </c>
      <c r="AH463" s="24">
        <f t="shared" si="168"/>
        <v>13.8700000000008</v>
      </c>
      <c r="AI463" s="24">
        <f t="shared" si="182"/>
        <v>-7.4000000000000909</v>
      </c>
      <c r="AJ463" s="1">
        <f t="shared" si="183"/>
        <v>6.6001755166101364E-3</v>
      </c>
      <c r="AK463" s="1">
        <f t="shared" si="184"/>
        <v>1.54982524116244E-3</v>
      </c>
      <c r="AL463" s="1" t="e">
        <f>$AK$2+#REF!*_xlfn.STDEV.S(ONE_LAST_QUOTE!$AJ$2:$AJ$779)</f>
        <v>#REF!</v>
      </c>
      <c r="AM463" s="1" t="e">
        <f>$AK$2-#REF!*_xlfn.STDEV.S(ONE_LAST_QUOTE!$AJ$2:$AJ$779)</f>
        <v>#REF!</v>
      </c>
      <c r="AN463" s="27">
        <f t="shared" si="185"/>
        <v>-1.8743243243244094</v>
      </c>
      <c r="AO463" s="24">
        <f t="shared" si="186"/>
        <v>21.270000000000891</v>
      </c>
      <c r="AP463" s="27">
        <f t="shared" si="187"/>
        <v>-3.8484704370181109</v>
      </c>
      <c r="AQ463" s="27" t="e">
        <f>$AP$2+#REF!*_xlfn.STDEV.S(ONE_LAST_QUOTE!$AO$2:$AO$779)</f>
        <v>#REF!</v>
      </c>
      <c r="AR463" s="27" t="e">
        <f>$AP$2-#REF!*_xlfn.STDEV.S(ONE_LAST_QUOTE!$AO$2:$AO$779)</f>
        <v>#REF!</v>
      </c>
      <c r="AT463" s="24"/>
    </row>
    <row r="464" spans="1:46" x14ac:dyDescent="0.3">
      <c r="A464" s="5">
        <v>44774</v>
      </c>
      <c r="B464" s="25">
        <v>579.4</v>
      </c>
      <c r="C464" s="25">
        <v>582.16999999999996</v>
      </c>
      <c r="D464" s="25">
        <v>1.58</v>
      </c>
      <c r="E464" s="25">
        <f t="shared" si="175"/>
        <v>580.58999999999992</v>
      </c>
      <c r="F464" s="25">
        <f t="shared" si="172"/>
        <v>-1.1899999999999409</v>
      </c>
      <c r="G464" s="25">
        <v>1245</v>
      </c>
      <c r="H464" s="25">
        <v>1294</v>
      </c>
      <c r="I464" s="26">
        <v>1303.6199999999999</v>
      </c>
      <c r="J464" s="27">
        <f t="shared" si="169"/>
        <v>-9.6199999999998909</v>
      </c>
      <c r="K464" s="25">
        <v>14870</v>
      </c>
      <c r="L464" s="25">
        <v>14981.69</v>
      </c>
      <c r="M464" s="25">
        <v>61.550000000000026</v>
      </c>
      <c r="N464" s="25">
        <f t="shared" si="170"/>
        <v>14920.140000000001</v>
      </c>
      <c r="O464" s="25">
        <f t="shared" si="176"/>
        <v>-50.140000000001237</v>
      </c>
      <c r="P464" s="27">
        <v>30.141999999999999</v>
      </c>
      <c r="Q464" s="25">
        <v>504</v>
      </c>
      <c r="R464" s="2">
        <f t="shared" si="188"/>
        <v>119.34516947198514</v>
      </c>
      <c r="S464" s="2">
        <f t="shared" si="177"/>
        <v>120.91396975117894</v>
      </c>
      <c r="T464" s="2">
        <f t="shared" si="178"/>
        <v>121.0444497612806</v>
      </c>
      <c r="U464" s="2">
        <f t="shared" si="189"/>
        <v>102.54822576803997</v>
      </c>
      <c r="V464" s="2">
        <f t="shared" si="190"/>
        <v>121.44578313253041</v>
      </c>
      <c r="W464" s="27">
        <f t="shared" si="191"/>
        <v>1.3145067254373144E-2</v>
      </c>
      <c r="X464" s="1">
        <f t="shared" si="179"/>
        <v>9.2598848424065728E-3</v>
      </c>
      <c r="Y464" s="1" t="e">
        <f>X464+#REF!*_xlfn.STDEV.S($W$2:$W$779)</f>
        <v>#REF!</v>
      </c>
      <c r="Z464" s="1" t="e">
        <f>X464-#REF!*_xlfn.STDEV.S($W$2:$W$779)</f>
        <v>#REF!</v>
      </c>
      <c r="AA464" s="2">
        <f t="shared" si="180"/>
        <v>156.88002791937947</v>
      </c>
      <c r="AB464" s="1">
        <f t="shared" si="181"/>
        <v>-3.3605582789438459E-3</v>
      </c>
      <c r="AC464" s="1">
        <f t="shared" si="173"/>
        <v>-7.3794510670286521E-3</v>
      </c>
      <c r="AD464" s="1">
        <f t="shared" si="171"/>
        <v>4.0188927880848062E-3</v>
      </c>
      <c r="AE464" s="1">
        <f t="shared" si="174"/>
        <v>1.54982524116244E-3</v>
      </c>
      <c r="AF464" s="1" t="e">
        <f>AE464+#REF!*_xlfn.STDEV.S($AD$2:$AD$779)</f>
        <v>#REF!</v>
      </c>
      <c r="AG464" s="1" t="e">
        <f>AE464-#REF!*_xlfn.STDEV.S($AD$2:$AD$779)</f>
        <v>#REF!</v>
      </c>
      <c r="AH464" s="24">
        <f t="shared" si="168"/>
        <v>-50.140000000001237</v>
      </c>
      <c r="AI464" s="24">
        <f t="shared" si="182"/>
        <v>-9.6199999999998909</v>
      </c>
      <c r="AJ464" s="1">
        <f t="shared" si="183"/>
        <v>4.0188927880848062E-3</v>
      </c>
      <c r="AK464" s="1">
        <f t="shared" si="184"/>
        <v>1.54982524116244E-3</v>
      </c>
      <c r="AL464" s="1" t="e">
        <f>$AK$2+#REF!*_xlfn.STDEV.S(ONE_LAST_QUOTE!$AJ$2:$AJ$779)</f>
        <v>#REF!</v>
      </c>
      <c r="AM464" s="1" t="e">
        <f>$AK$2-#REF!*_xlfn.STDEV.S(ONE_LAST_QUOTE!$AJ$2:$AJ$779)</f>
        <v>#REF!</v>
      </c>
      <c r="AN464" s="27">
        <f t="shared" si="185"/>
        <v>5.2120582120584</v>
      </c>
      <c r="AO464" s="24">
        <f t="shared" si="186"/>
        <v>-40.520000000001346</v>
      </c>
      <c r="AP464" s="27">
        <f t="shared" si="187"/>
        <v>-3.8484704370181109</v>
      </c>
      <c r="AQ464" s="27" t="e">
        <f>$AP$2+#REF!*_xlfn.STDEV.S(ONE_LAST_QUOTE!$AO$2:$AO$779)</f>
        <v>#REF!</v>
      </c>
      <c r="AR464" s="27" t="e">
        <f>$AP$2-#REF!*_xlfn.STDEV.S(ONE_LAST_QUOTE!$AO$2:$AO$779)</f>
        <v>#REF!</v>
      </c>
      <c r="AT464" s="24"/>
    </row>
    <row r="465" spans="1:46" x14ac:dyDescent="0.3">
      <c r="A465" s="5">
        <v>44775</v>
      </c>
      <c r="B465" s="25">
        <v>569.70000000000005</v>
      </c>
      <c r="C465" s="25">
        <v>572.39</v>
      </c>
      <c r="D465" s="25">
        <v>1.58</v>
      </c>
      <c r="E465" s="25">
        <f t="shared" si="175"/>
        <v>570.80999999999995</v>
      </c>
      <c r="F465" s="25">
        <f t="shared" si="172"/>
        <v>-1.1099999999999</v>
      </c>
      <c r="G465" s="25">
        <v>1225.25</v>
      </c>
      <c r="H465" s="25">
        <v>1273.75</v>
      </c>
      <c r="I465" s="26">
        <v>1285.1600000000001</v>
      </c>
      <c r="J465" s="27">
        <f t="shared" si="169"/>
        <v>-11.410000000000082</v>
      </c>
      <c r="K465" s="25">
        <v>14645</v>
      </c>
      <c r="L465" s="25">
        <v>14747.23</v>
      </c>
      <c r="M465" s="25">
        <v>51.460000000000022</v>
      </c>
      <c r="N465" s="25">
        <f t="shared" si="170"/>
        <v>14695.77</v>
      </c>
      <c r="O465" s="25">
        <f t="shared" si="176"/>
        <v>-50.770000000000437</v>
      </c>
      <c r="P465" s="27">
        <v>29.956</v>
      </c>
      <c r="Q465" s="25">
        <v>492</v>
      </c>
      <c r="R465" s="2">
        <f t="shared" si="188"/>
        <v>117.4775190223656</v>
      </c>
      <c r="S465" s="2">
        <f t="shared" si="177"/>
        <v>119.08440396812479</v>
      </c>
      <c r="T465" s="2">
        <f t="shared" si="178"/>
        <v>118.88969376466456</v>
      </c>
      <c r="U465" s="2">
        <f t="shared" si="189"/>
        <v>101.91542203926102</v>
      </c>
      <c r="V465" s="2">
        <f t="shared" si="190"/>
        <v>118.55421686747016</v>
      </c>
      <c r="W465" s="27">
        <f t="shared" si="191"/>
        <v>1.3678233581467358E-2</v>
      </c>
      <c r="X465" s="1">
        <f t="shared" si="179"/>
        <v>9.2598848424065728E-3</v>
      </c>
      <c r="Y465" s="1" t="e">
        <f>X465+#REF!*_xlfn.STDEV.S($W$2:$W$779)</f>
        <v>#REF!</v>
      </c>
      <c r="Z465" s="1" t="e">
        <f>X465-#REF!*_xlfn.STDEV.S($W$2:$W$779)</f>
        <v>#REF!</v>
      </c>
      <c r="AA465" s="2">
        <f t="shared" si="180"/>
        <v>160.68849457591909</v>
      </c>
      <c r="AB465" s="1">
        <f t="shared" si="181"/>
        <v>-3.4547356143979141E-3</v>
      </c>
      <c r="AC465" s="1">
        <f t="shared" si="173"/>
        <v>-8.8782719661365753E-3</v>
      </c>
      <c r="AD465" s="1">
        <f t="shared" si="171"/>
        <v>5.4235363517386613E-3</v>
      </c>
      <c r="AE465" s="1">
        <f t="shared" si="174"/>
        <v>1.54982524116244E-3</v>
      </c>
      <c r="AF465" s="1" t="e">
        <f>AE465+#REF!*_xlfn.STDEV.S($AD$2:$AD$779)</f>
        <v>#REF!</v>
      </c>
      <c r="AG465" s="1" t="e">
        <f>AE465-#REF!*_xlfn.STDEV.S($AD$2:$AD$779)</f>
        <v>#REF!</v>
      </c>
      <c r="AH465" s="24">
        <f t="shared" si="168"/>
        <v>-50.770000000000437</v>
      </c>
      <c r="AI465" s="24">
        <f t="shared" si="182"/>
        <v>-11.410000000000082</v>
      </c>
      <c r="AJ465" s="1">
        <f t="shared" si="183"/>
        <v>5.4235363517386613E-3</v>
      </c>
      <c r="AK465" s="1">
        <f t="shared" si="184"/>
        <v>1.54982524116244E-3</v>
      </c>
      <c r="AL465" s="1" t="e">
        <f>$AK$2+#REF!*_xlfn.STDEV.S(ONE_LAST_QUOTE!$AJ$2:$AJ$779)</f>
        <v>#REF!</v>
      </c>
      <c r="AM465" s="1" t="e">
        <f>$AK$2-#REF!*_xlfn.STDEV.S(ONE_LAST_QUOTE!$AJ$2:$AJ$779)</f>
        <v>#REF!</v>
      </c>
      <c r="AN465" s="27">
        <f t="shared" si="185"/>
        <v>4.4496056091148182</v>
      </c>
      <c r="AO465" s="24">
        <f t="shared" si="186"/>
        <v>-39.360000000000355</v>
      </c>
      <c r="AP465" s="27">
        <f t="shared" si="187"/>
        <v>-3.8484704370181109</v>
      </c>
      <c r="AQ465" s="27" t="e">
        <f>$AP$2+#REF!*_xlfn.STDEV.S(ONE_LAST_QUOTE!$AO$2:$AO$779)</f>
        <v>#REF!</v>
      </c>
      <c r="AR465" s="27" t="e">
        <f>$AP$2-#REF!*_xlfn.STDEV.S(ONE_LAST_QUOTE!$AO$2:$AO$779)</f>
        <v>#REF!</v>
      </c>
      <c r="AT465" s="24"/>
    </row>
    <row r="466" spans="1:46" x14ac:dyDescent="0.3">
      <c r="A466" s="5">
        <v>44776</v>
      </c>
      <c r="B466" s="25">
        <v>574.20000000000005</v>
      </c>
      <c r="C466" s="25">
        <v>576.63</v>
      </c>
      <c r="D466" s="25">
        <v>1.58</v>
      </c>
      <c r="E466" s="25">
        <f t="shared" si="175"/>
        <v>575.04999999999995</v>
      </c>
      <c r="F466" s="25">
        <f t="shared" si="172"/>
        <v>-0.84999999999990905</v>
      </c>
      <c r="G466" s="25">
        <v>1229.5</v>
      </c>
      <c r="H466" s="25">
        <v>1279</v>
      </c>
      <c r="I466" s="26">
        <v>1289.06</v>
      </c>
      <c r="J466" s="27">
        <f t="shared" si="169"/>
        <v>-10.059999999999945</v>
      </c>
      <c r="K466" s="25">
        <v>14672</v>
      </c>
      <c r="L466" s="25">
        <v>14777.02</v>
      </c>
      <c r="M466" s="25">
        <v>49.950000000000024</v>
      </c>
      <c r="N466" s="25">
        <f t="shared" si="170"/>
        <v>14727.07</v>
      </c>
      <c r="O466" s="25">
        <f t="shared" si="176"/>
        <v>-55.069999999999709</v>
      </c>
      <c r="P466" s="27">
        <v>29.952999999999999</v>
      </c>
      <c r="Q466" s="25">
        <v>501</v>
      </c>
      <c r="R466" s="2">
        <f t="shared" si="188"/>
        <v>117.96172469448918</v>
      </c>
      <c r="S466" s="2">
        <f t="shared" si="177"/>
        <v>119.3039518620913</v>
      </c>
      <c r="T466" s="2">
        <f t="shared" si="178"/>
        <v>120.02503907055863</v>
      </c>
      <c r="U466" s="2">
        <f t="shared" si="189"/>
        <v>101.90521552750653</v>
      </c>
      <c r="V466" s="2">
        <f t="shared" si="190"/>
        <v>120.72289156626535</v>
      </c>
      <c r="W466" s="27">
        <f t="shared" si="191"/>
        <v>1.1378497314093794E-2</v>
      </c>
      <c r="X466" s="1">
        <f t="shared" si="179"/>
        <v>9.2598848424065728E-3</v>
      </c>
      <c r="Y466" s="1" t="e">
        <f>X466+#REF!*_xlfn.STDEV.S($W$2:$W$779)</f>
        <v>#REF!</v>
      </c>
      <c r="Z466" s="1" t="e">
        <f>X466-#REF!*_xlfn.STDEV.S($W$2:$W$779)</f>
        <v>#REF!</v>
      </c>
      <c r="AA466" s="2">
        <f t="shared" si="180"/>
        <v>134.22271676021182</v>
      </c>
      <c r="AB466" s="1">
        <f t="shared" si="181"/>
        <v>-3.7393724617320154E-3</v>
      </c>
      <c r="AC466" s="1">
        <f t="shared" si="173"/>
        <v>-7.8041363474159048E-3</v>
      </c>
      <c r="AD466" s="1">
        <f t="shared" si="171"/>
        <v>4.0647638856838898E-3</v>
      </c>
      <c r="AE466" s="1">
        <f t="shared" si="174"/>
        <v>1.54982524116244E-3</v>
      </c>
      <c r="AF466" s="1" t="e">
        <f>AE466+#REF!*_xlfn.STDEV.S($AD$2:$AD$779)</f>
        <v>#REF!</v>
      </c>
      <c r="AG466" s="1" t="e">
        <f>AE466-#REF!*_xlfn.STDEV.S($AD$2:$AD$779)</f>
        <v>#REF!</v>
      </c>
      <c r="AH466" s="24">
        <f t="shared" si="168"/>
        <v>-55.069999999999709</v>
      </c>
      <c r="AI466" s="24">
        <f t="shared" si="182"/>
        <v>-10.059999999999945</v>
      </c>
      <c r="AJ466" s="1">
        <f t="shared" si="183"/>
        <v>4.0647638856838898E-3</v>
      </c>
      <c r="AK466" s="1">
        <f t="shared" si="184"/>
        <v>1.54982524116244E-3</v>
      </c>
      <c r="AL466" s="1" t="e">
        <f>$AK$2+#REF!*_xlfn.STDEV.S(ONE_LAST_QUOTE!$AJ$2:$AJ$779)</f>
        <v>#REF!</v>
      </c>
      <c r="AM466" s="1" t="e">
        <f>$AK$2-#REF!*_xlfn.STDEV.S(ONE_LAST_QUOTE!$AJ$2:$AJ$779)</f>
        <v>#REF!</v>
      </c>
      <c r="AN466" s="27">
        <f t="shared" si="185"/>
        <v>5.4741550695825056</v>
      </c>
      <c r="AO466" s="24">
        <f t="shared" si="186"/>
        <v>-45.009999999999764</v>
      </c>
      <c r="AP466" s="27">
        <f t="shared" si="187"/>
        <v>-3.8484704370181109</v>
      </c>
      <c r="AQ466" s="27" t="e">
        <f>$AP$2+#REF!*_xlfn.STDEV.S(ONE_LAST_QUOTE!$AO$2:$AO$779)</f>
        <v>#REF!</v>
      </c>
      <c r="AR466" s="27" t="e">
        <f>$AP$2-#REF!*_xlfn.STDEV.S(ONE_LAST_QUOTE!$AO$2:$AO$779)</f>
        <v>#REF!</v>
      </c>
      <c r="AT466" s="24"/>
    </row>
    <row r="467" spans="1:46" x14ac:dyDescent="0.3">
      <c r="A467" s="5">
        <v>44777</v>
      </c>
      <c r="B467" s="25">
        <v>574.1</v>
      </c>
      <c r="C467" s="25">
        <v>574.34</v>
      </c>
      <c r="D467" s="25">
        <v>1.58</v>
      </c>
      <c r="E467" s="25">
        <f t="shared" si="175"/>
        <v>572.76</v>
      </c>
      <c r="F467" s="25">
        <f t="shared" si="172"/>
        <v>1.3400000000000318</v>
      </c>
      <c r="G467" s="25">
        <v>1229</v>
      </c>
      <c r="H467" s="25">
        <v>1277.75</v>
      </c>
      <c r="I467" s="26">
        <v>1282.78</v>
      </c>
      <c r="J467" s="27">
        <f t="shared" si="169"/>
        <v>-5.0299999999999727</v>
      </c>
      <c r="K467" s="25">
        <v>14654</v>
      </c>
      <c r="L467" s="25">
        <v>14702.2</v>
      </c>
      <c r="M467" s="25">
        <v>45.310000000000024</v>
      </c>
      <c r="N467" s="25">
        <f t="shared" si="170"/>
        <v>14656.890000000001</v>
      </c>
      <c r="O467" s="25">
        <f t="shared" si="176"/>
        <v>-2.8900000000012369</v>
      </c>
      <c r="P467" s="27">
        <v>29.943999999999999</v>
      </c>
      <c r="Q467" s="25">
        <v>500</v>
      </c>
      <c r="R467" s="2">
        <f t="shared" si="188"/>
        <v>117.84643762969785</v>
      </c>
      <c r="S467" s="2">
        <f t="shared" si="177"/>
        <v>119.15758659944696</v>
      </c>
      <c r="T467" s="2">
        <f t="shared" si="178"/>
        <v>119.28317444100769</v>
      </c>
      <c r="U467" s="2">
        <f t="shared" si="189"/>
        <v>101.87459599224303</v>
      </c>
      <c r="V467" s="2">
        <f t="shared" si="190"/>
        <v>120.48192771084365</v>
      </c>
      <c r="W467" s="27">
        <f t="shared" si="191"/>
        <v>1.1125910940719796E-2</v>
      </c>
      <c r="X467" s="1">
        <f t="shared" si="179"/>
        <v>9.2598848424065728E-3</v>
      </c>
      <c r="Y467" s="1" t="e">
        <f>X467+#REF!*_xlfn.STDEV.S($W$2:$W$779)</f>
        <v>#REF!</v>
      </c>
      <c r="Z467" s="1" t="e">
        <f>X467-#REF!*_xlfn.STDEV.S($W$2:$W$779)</f>
        <v>#REF!</v>
      </c>
      <c r="AA467" s="2">
        <f t="shared" si="180"/>
        <v>131.11489697491123</v>
      </c>
      <c r="AB467" s="1">
        <f t="shared" si="181"/>
        <v>-1.9717689086847461E-4</v>
      </c>
      <c r="AC467" s="1">
        <f t="shared" si="173"/>
        <v>-3.9211712062863259E-3</v>
      </c>
      <c r="AD467" s="1">
        <f t="shared" si="171"/>
        <v>3.7239943154178511E-3</v>
      </c>
      <c r="AE467" s="1">
        <f t="shared" si="174"/>
        <v>1.54982524116244E-3</v>
      </c>
      <c r="AF467" s="1" t="e">
        <f>AE467+#REF!*_xlfn.STDEV.S($AD$2:$AD$779)</f>
        <v>#REF!</v>
      </c>
      <c r="AG467" s="1" t="e">
        <f>AE467-#REF!*_xlfn.STDEV.S($AD$2:$AD$779)</f>
        <v>#REF!</v>
      </c>
      <c r="AH467" s="24">
        <f t="shared" si="168"/>
        <v>-2.8900000000012369</v>
      </c>
      <c r="AI467" s="24">
        <f t="shared" si="182"/>
        <v>-5.0299999999999727</v>
      </c>
      <c r="AJ467" s="1">
        <f t="shared" si="183"/>
        <v>3.7239943154178511E-3</v>
      </c>
      <c r="AK467" s="1">
        <f t="shared" si="184"/>
        <v>1.54982524116244E-3</v>
      </c>
      <c r="AL467" s="1" t="e">
        <f>$AK$2+#REF!*_xlfn.STDEV.S(ONE_LAST_QUOTE!$AJ$2:$AJ$779)</f>
        <v>#REF!</v>
      </c>
      <c r="AM467" s="1" t="e">
        <f>$AK$2-#REF!*_xlfn.STDEV.S(ONE_LAST_QUOTE!$AJ$2:$AJ$779)</f>
        <v>#REF!</v>
      </c>
      <c r="AN467" s="27">
        <f t="shared" si="185"/>
        <v>0.57455268389686931</v>
      </c>
      <c r="AO467" s="24">
        <f t="shared" si="186"/>
        <v>2.1399999999987358</v>
      </c>
      <c r="AP467" s="27">
        <f t="shared" si="187"/>
        <v>-3.8484704370181109</v>
      </c>
      <c r="AQ467" s="27" t="e">
        <f>$AP$2+#REF!*_xlfn.STDEV.S(ONE_LAST_QUOTE!$AO$2:$AO$779)</f>
        <v>#REF!</v>
      </c>
      <c r="AR467" s="27" t="e">
        <f>$AP$2-#REF!*_xlfn.STDEV.S(ONE_LAST_QUOTE!$AO$2:$AO$779)</f>
        <v>#REF!</v>
      </c>
      <c r="AT467" s="24"/>
    </row>
    <row r="468" spans="1:46" x14ac:dyDescent="0.3">
      <c r="A468" s="5">
        <v>44778</v>
      </c>
      <c r="B468" s="25">
        <v>588.5</v>
      </c>
      <c r="C468" s="25">
        <v>588.79</v>
      </c>
      <c r="D468" s="25">
        <v>1.23</v>
      </c>
      <c r="E468" s="25">
        <f t="shared" si="175"/>
        <v>587.55999999999995</v>
      </c>
      <c r="F468" s="25">
        <f t="shared" si="172"/>
        <v>0.94000000000005457</v>
      </c>
      <c r="G468" s="25">
        <v>1259.25</v>
      </c>
      <c r="H468" s="25">
        <v>1309.25</v>
      </c>
      <c r="I468" s="26">
        <v>1311.92</v>
      </c>
      <c r="J468" s="27">
        <f t="shared" si="169"/>
        <v>-2.6700000000000728</v>
      </c>
      <c r="K468" s="25">
        <v>15011</v>
      </c>
      <c r="L468" s="25">
        <v>15036.04</v>
      </c>
      <c r="M468" s="25">
        <v>29.000000000000025</v>
      </c>
      <c r="N468" s="25">
        <f t="shared" si="170"/>
        <v>15007.04</v>
      </c>
      <c r="O468" s="25">
        <f t="shared" si="176"/>
        <v>3.9599999999991269</v>
      </c>
      <c r="P468" s="27">
        <v>29.972999999999999</v>
      </c>
      <c r="Q468" s="25">
        <v>516</v>
      </c>
      <c r="R468" s="2">
        <f t="shared" si="188"/>
        <v>120.75167166243938</v>
      </c>
      <c r="S468" s="2">
        <f t="shared" si="177"/>
        <v>122.06049764189287</v>
      </c>
      <c r="T468" s="2">
        <f t="shared" si="178"/>
        <v>122.14638514853603</v>
      </c>
      <c r="U468" s="2">
        <f t="shared" si="189"/>
        <v>101.97325893920318</v>
      </c>
      <c r="V468" s="2">
        <f t="shared" si="190"/>
        <v>124.33734939759064</v>
      </c>
      <c r="W468" s="27">
        <f t="shared" si="191"/>
        <v>1.0838988491292278E-2</v>
      </c>
      <c r="X468" s="1">
        <f t="shared" si="179"/>
        <v>9.2598848424065728E-3</v>
      </c>
      <c r="Y468" s="1" t="e">
        <f>X468+#REF!*_xlfn.STDEV.S($W$2:$W$779)</f>
        <v>#REF!</v>
      </c>
      <c r="Z468" s="1" t="e">
        <f>X468-#REF!*_xlfn.STDEV.S($W$2:$W$779)</f>
        <v>#REF!</v>
      </c>
      <c r="AA468" s="2">
        <f t="shared" si="180"/>
        <v>130.88259794534878</v>
      </c>
      <c r="AB468" s="1">
        <f t="shared" si="181"/>
        <v>2.6387615412493912E-4</v>
      </c>
      <c r="AC468" s="1">
        <f t="shared" si="173"/>
        <v>-2.0351850722605592E-3</v>
      </c>
      <c r="AD468" s="1">
        <f t="shared" si="171"/>
        <v>2.2990612263854983E-3</v>
      </c>
      <c r="AE468" s="1">
        <f t="shared" si="174"/>
        <v>1.54982524116244E-3</v>
      </c>
      <c r="AF468" s="1" t="e">
        <f>AE468+#REF!*_xlfn.STDEV.S($AD$2:$AD$779)</f>
        <v>#REF!</v>
      </c>
      <c r="AG468" s="1" t="e">
        <f>AE468-#REF!*_xlfn.STDEV.S($AD$2:$AD$779)</f>
        <v>#REF!</v>
      </c>
      <c r="AH468" s="24">
        <f t="shared" si="168"/>
        <v>3.9599999999991269</v>
      </c>
      <c r="AI468" s="24">
        <f t="shared" si="182"/>
        <v>-2.6700000000000728</v>
      </c>
      <c r="AJ468" s="1">
        <f t="shared" si="183"/>
        <v>2.2990612263854983E-3</v>
      </c>
      <c r="AK468" s="1">
        <f t="shared" si="184"/>
        <v>1.54982524116244E-3</v>
      </c>
      <c r="AL468" s="1" t="e">
        <f>$AK$2+#REF!*_xlfn.STDEV.S(ONE_LAST_QUOTE!$AJ$2:$AJ$779)</f>
        <v>#REF!</v>
      </c>
      <c r="AM468" s="1" t="e">
        <f>$AK$2-#REF!*_xlfn.STDEV.S(ONE_LAST_QUOTE!$AJ$2:$AJ$779)</f>
        <v>#REF!</v>
      </c>
      <c r="AN468" s="27">
        <f t="shared" si="185"/>
        <v>-1.4831460674153629</v>
      </c>
      <c r="AO468" s="24">
        <f t="shared" si="186"/>
        <v>6.6299999999991996</v>
      </c>
      <c r="AP468" s="27">
        <f t="shared" si="187"/>
        <v>-3.8484704370181109</v>
      </c>
      <c r="AQ468" s="27" t="e">
        <f>$AP$2+#REF!*_xlfn.STDEV.S(ONE_LAST_QUOTE!$AO$2:$AO$779)</f>
        <v>#REF!</v>
      </c>
      <c r="AR468" s="27" t="e">
        <f>$AP$2-#REF!*_xlfn.STDEV.S(ONE_LAST_QUOTE!$AO$2:$AO$779)</f>
        <v>#REF!</v>
      </c>
      <c r="AT468" s="24"/>
    </row>
    <row r="469" spans="1:46" x14ac:dyDescent="0.3">
      <c r="A469" s="5">
        <v>44781</v>
      </c>
      <c r="B469" s="25">
        <v>585.9</v>
      </c>
      <c r="C469" s="25">
        <v>587.71</v>
      </c>
      <c r="D469" s="25">
        <v>0.7</v>
      </c>
      <c r="E469" s="25">
        <f t="shared" si="175"/>
        <v>587.01</v>
      </c>
      <c r="F469" s="25">
        <f t="shared" si="172"/>
        <v>-1.1100000000000136</v>
      </c>
      <c r="G469" s="25">
        <v>1254</v>
      </c>
      <c r="H469" s="25">
        <v>1303</v>
      </c>
      <c r="I469" s="26">
        <v>1312.11</v>
      </c>
      <c r="J469" s="27">
        <f t="shared" si="169"/>
        <v>-9.1099999999999</v>
      </c>
      <c r="K469" s="25">
        <v>14961</v>
      </c>
      <c r="L469" s="25">
        <v>15020.41</v>
      </c>
      <c r="M469" s="25">
        <v>28.950000000000024</v>
      </c>
      <c r="N469" s="25">
        <f t="shared" si="170"/>
        <v>14991.46</v>
      </c>
      <c r="O469" s="25">
        <f t="shared" si="176"/>
        <v>-30.459999999999127</v>
      </c>
      <c r="P469" s="27">
        <v>30.021999999999998</v>
      </c>
      <c r="Q469" s="25">
        <v>512</v>
      </c>
      <c r="R469" s="2">
        <f t="shared" si="188"/>
        <v>120.17523633848273</v>
      </c>
      <c r="S469" s="2">
        <f t="shared" si="177"/>
        <v>121.65392746788083</v>
      </c>
      <c r="T469" s="2">
        <f t="shared" si="178"/>
        <v>121.5212329114444</v>
      </c>
      <c r="U469" s="2">
        <f t="shared" si="189"/>
        <v>102.13996529786</v>
      </c>
      <c r="V469" s="2">
        <f t="shared" si="190"/>
        <v>123.3734939759039</v>
      </c>
      <c r="W469" s="27">
        <f t="shared" si="191"/>
        <v>1.230445784382117E-2</v>
      </c>
      <c r="X469" s="1">
        <f t="shared" si="179"/>
        <v>9.2598848424065728E-3</v>
      </c>
      <c r="Y469" s="1" t="e">
        <f>X469+#REF!*_xlfn.STDEV.S($W$2:$W$779)</f>
        <v>#REF!</v>
      </c>
      <c r="Z469" s="1" t="e">
        <f>X469-#REF!*_xlfn.STDEV.S($W$2:$W$779)</f>
        <v>#REF!</v>
      </c>
      <c r="AA469" s="2">
        <f t="shared" si="180"/>
        <v>147.86911293981007</v>
      </c>
      <c r="AB469" s="1">
        <f t="shared" si="181"/>
        <v>-2.0318234514849873E-3</v>
      </c>
      <c r="AC469" s="1">
        <f t="shared" si="173"/>
        <v>-6.9430154483998297E-3</v>
      </c>
      <c r="AD469" s="1">
        <f t="shared" si="171"/>
        <v>4.9111919969148429E-3</v>
      </c>
      <c r="AE469" s="1">
        <f t="shared" si="174"/>
        <v>1.54982524116244E-3</v>
      </c>
      <c r="AF469" s="1" t="e">
        <f>AE469+#REF!*_xlfn.STDEV.S($AD$2:$AD$779)</f>
        <v>#REF!</v>
      </c>
      <c r="AG469" s="1" t="e">
        <f>AE469-#REF!*_xlfn.STDEV.S($AD$2:$AD$779)</f>
        <v>#REF!</v>
      </c>
      <c r="AH469" s="24">
        <f t="shared" si="168"/>
        <v>-30.459999999999127</v>
      </c>
      <c r="AI469" s="24">
        <f t="shared" si="182"/>
        <v>-9.1099999999999</v>
      </c>
      <c r="AJ469" s="1">
        <f t="shared" si="183"/>
        <v>4.9111919969148429E-3</v>
      </c>
      <c r="AK469" s="1">
        <f t="shared" si="184"/>
        <v>1.54982524116244E-3</v>
      </c>
      <c r="AL469" s="1" t="e">
        <f>$AK$2+#REF!*_xlfn.STDEV.S(ONE_LAST_QUOTE!$AJ$2:$AJ$779)</f>
        <v>#REF!</v>
      </c>
      <c r="AM469" s="1" t="e">
        <f>$AK$2-#REF!*_xlfn.STDEV.S(ONE_LAST_QUOTE!$AJ$2:$AJ$779)</f>
        <v>#REF!</v>
      </c>
      <c r="AN469" s="27">
        <f t="shared" si="185"/>
        <v>3.3435784851810606</v>
      </c>
      <c r="AO469" s="24">
        <f t="shared" si="186"/>
        <v>-21.349999999999227</v>
      </c>
      <c r="AP469" s="27">
        <f t="shared" si="187"/>
        <v>-3.8484704370181109</v>
      </c>
      <c r="AQ469" s="27" t="e">
        <f>$AP$2+#REF!*_xlfn.STDEV.S(ONE_LAST_QUOTE!$AO$2:$AO$779)</f>
        <v>#REF!</v>
      </c>
      <c r="AR469" s="27" t="e">
        <f>$AP$2-#REF!*_xlfn.STDEV.S(ONE_LAST_QUOTE!$AO$2:$AO$779)</f>
        <v>#REF!</v>
      </c>
      <c r="AT469" s="24"/>
    </row>
    <row r="470" spans="1:46" x14ac:dyDescent="0.3">
      <c r="A470" s="5">
        <v>44782</v>
      </c>
      <c r="B470" s="25">
        <v>586.20000000000005</v>
      </c>
      <c r="C470" s="25">
        <v>588</v>
      </c>
      <c r="D470" s="25">
        <v>0.6399999999999999</v>
      </c>
      <c r="E470" s="25">
        <f t="shared" si="175"/>
        <v>587.36</v>
      </c>
      <c r="F470" s="25">
        <f t="shared" si="172"/>
        <v>-1.1599999999999682</v>
      </c>
      <c r="G470" s="25">
        <v>1260.75</v>
      </c>
      <c r="H470" s="25">
        <v>1310.75</v>
      </c>
      <c r="I470" s="26">
        <v>1315.16</v>
      </c>
      <c r="J470" s="27">
        <f t="shared" si="169"/>
        <v>-4.4100000000000819</v>
      </c>
      <c r="K470" s="25">
        <v>15016</v>
      </c>
      <c r="L470" s="25">
        <v>15050.28</v>
      </c>
      <c r="M470" s="25">
        <v>28.500000000000025</v>
      </c>
      <c r="N470" s="25">
        <f t="shared" si="170"/>
        <v>15021.78</v>
      </c>
      <c r="O470" s="25">
        <f t="shared" si="176"/>
        <v>-5.7800000000006548</v>
      </c>
      <c r="P470" s="27">
        <v>30.033000000000001</v>
      </c>
      <c r="Q470" s="25">
        <v>510</v>
      </c>
      <c r="R470" s="2">
        <f t="shared" si="188"/>
        <v>120.89001614018898</v>
      </c>
      <c r="S470" s="2">
        <f t="shared" si="177"/>
        <v>122.10115465929408</v>
      </c>
      <c r="T470" s="2">
        <f t="shared" si="178"/>
        <v>121.71621826535544</v>
      </c>
      <c r="U470" s="2">
        <f t="shared" si="189"/>
        <v>102.17738917429317</v>
      </c>
      <c r="V470" s="2">
        <f t="shared" si="190"/>
        <v>122.89156626506052</v>
      </c>
      <c r="W470" s="27">
        <f t="shared" si="191"/>
        <v>1.00185156539363E-2</v>
      </c>
      <c r="X470" s="1">
        <f t="shared" si="179"/>
        <v>9.2598848424065728E-3</v>
      </c>
      <c r="Y470" s="1" t="e">
        <f>X470+#REF!*_xlfn.STDEV.S($W$2:$W$779)</f>
        <v>#REF!</v>
      </c>
      <c r="Z470" s="1" t="e">
        <f>X470-#REF!*_xlfn.STDEV.S($W$2:$W$779)</f>
        <v>#REF!</v>
      </c>
      <c r="AA470" s="2">
        <f t="shared" si="180"/>
        <v>121.11385191051056</v>
      </c>
      <c r="AB470" s="1">
        <f t="shared" si="181"/>
        <v>-3.8477464055529067E-4</v>
      </c>
      <c r="AC470" s="1">
        <f t="shared" si="173"/>
        <v>-3.3532041728763663E-3</v>
      </c>
      <c r="AD470" s="1">
        <f t="shared" si="171"/>
        <v>2.9684295323210755E-3</v>
      </c>
      <c r="AE470" s="1">
        <f t="shared" si="174"/>
        <v>1.54982524116244E-3</v>
      </c>
      <c r="AF470" s="1" t="e">
        <f>AE470+#REF!*_xlfn.STDEV.S($AD$2:$AD$779)</f>
        <v>#REF!</v>
      </c>
      <c r="AG470" s="1" t="e">
        <f>AE470-#REF!*_xlfn.STDEV.S($AD$2:$AD$779)</f>
        <v>#REF!</v>
      </c>
      <c r="AH470" s="24">
        <f t="shared" si="168"/>
        <v>-5.7800000000006548</v>
      </c>
      <c r="AI470" s="24">
        <f t="shared" si="182"/>
        <v>-4.4100000000000819</v>
      </c>
      <c r="AJ470" s="1">
        <f t="shared" si="183"/>
        <v>2.9684295323210755E-3</v>
      </c>
      <c r="AK470" s="1">
        <f t="shared" si="184"/>
        <v>1.54982524116244E-3</v>
      </c>
      <c r="AL470" s="1" t="e">
        <f>$AK$2+#REF!*_xlfn.STDEV.S(ONE_LAST_QUOTE!$AJ$2:$AJ$779)</f>
        <v>#REF!</v>
      </c>
      <c r="AM470" s="1" t="e">
        <f>$AK$2-#REF!*_xlfn.STDEV.S(ONE_LAST_QUOTE!$AJ$2:$AJ$779)</f>
        <v>#REF!</v>
      </c>
      <c r="AN470" s="27">
        <f t="shared" si="185"/>
        <v>1.3106575963720062</v>
      </c>
      <c r="AO470" s="24">
        <f t="shared" si="186"/>
        <v>-1.370000000000573</v>
      </c>
      <c r="AP470" s="27">
        <f t="shared" si="187"/>
        <v>-3.8484704370181109</v>
      </c>
      <c r="AQ470" s="27" t="e">
        <f>$AP$2+#REF!*_xlfn.STDEV.S(ONE_LAST_QUOTE!$AO$2:$AO$779)</f>
        <v>#REF!</v>
      </c>
      <c r="AR470" s="27" t="e">
        <f>$AP$2-#REF!*_xlfn.STDEV.S(ONE_LAST_QUOTE!$AO$2:$AO$779)</f>
        <v>#REF!</v>
      </c>
      <c r="AT470" s="24"/>
    </row>
    <row r="471" spans="1:46" x14ac:dyDescent="0.3">
      <c r="A471" s="5">
        <v>44783</v>
      </c>
      <c r="B471" s="25">
        <v>579.9</v>
      </c>
      <c r="C471" s="25">
        <v>581.51</v>
      </c>
      <c r="D471" s="25">
        <v>0.6399999999999999</v>
      </c>
      <c r="E471" s="25">
        <f t="shared" si="175"/>
        <v>580.87</v>
      </c>
      <c r="F471" s="25">
        <f t="shared" si="172"/>
        <v>-0.97000000000002728</v>
      </c>
      <c r="G471" s="25">
        <v>1249.75</v>
      </c>
      <c r="H471" s="25">
        <v>1298.75</v>
      </c>
      <c r="I471" s="26">
        <v>1305.5999999999999</v>
      </c>
      <c r="J471" s="27">
        <f t="shared" si="169"/>
        <v>-6.8499999999999091</v>
      </c>
      <c r="K471" s="25">
        <v>14878</v>
      </c>
      <c r="L471" s="25">
        <v>14939.02</v>
      </c>
      <c r="M471" s="25">
        <v>25.480000000000025</v>
      </c>
      <c r="N471" s="25">
        <f t="shared" si="170"/>
        <v>14913.54</v>
      </c>
      <c r="O471" s="25">
        <f t="shared" si="176"/>
        <v>-35.540000000000873</v>
      </c>
      <c r="P471" s="27">
        <v>29.901</v>
      </c>
      <c r="Q471" s="25">
        <v>500</v>
      </c>
      <c r="R471" s="2">
        <f t="shared" si="188"/>
        <v>119.78326031819221</v>
      </c>
      <c r="S471" s="2">
        <f t="shared" si="177"/>
        <v>120.97902097902087</v>
      </c>
      <c r="T471" s="2">
        <f t="shared" si="178"/>
        <v>120.78891092958825</v>
      </c>
      <c r="U471" s="2">
        <f t="shared" si="189"/>
        <v>101.72830265709518</v>
      </c>
      <c r="V471" s="2">
        <f t="shared" si="190"/>
        <v>120.48192771084364</v>
      </c>
      <c r="W471" s="27">
        <f t="shared" si="191"/>
        <v>9.9827025717302842E-3</v>
      </c>
      <c r="X471" s="1">
        <f t="shared" si="179"/>
        <v>9.2598848424065728E-3</v>
      </c>
      <c r="Y471" s="1" t="e">
        <f>X471+#REF!*_xlfn.STDEV.S($W$2:$W$779)</f>
        <v>#REF!</v>
      </c>
      <c r="Z471" s="1" t="e">
        <f>X471-#REF!*_xlfn.STDEV.S($W$2:$W$779)</f>
        <v>#REF!</v>
      </c>
      <c r="AA471" s="2">
        <f t="shared" si="180"/>
        <v>119.57606608286682</v>
      </c>
      <c r="AB471" s="1">
        <f t="shared" si="181"/>
        <v>-2.3830693450381914E-3</v>
      </c>
      <c r="AC471" s="1">
        <f t="shared" si="173"/>
        <v>-5.2466299019607154E-3</v>
      </c>
      <c r="AD471" s="1">
        <f t="shared" si="171"/>
        <v>2.863560556922524E-3</v>
      </c>
      <c r="AE471" s="1">
        <f t="shared" si="174"/>
        <v>1.54982524116244E-3</v>
      </c>
      <c r="AF471" s="1" t="e">
        <f>AE471+#REF!*_xlfn.STDEV.S($AD$2:$AD$779)</f>
        <v>#REF!</v>
      </c>
      <c r="AG471" s="1" t="e">
        <f>AE471-#REF!*_xlfn.STDEV.S($AD$2:$AD$779)</f>
        <v>#REF!</v>
      </c>
      <c r="AH471" s="24">
        <f t="shared" si="168"/>
        <v>-35.540000000000873</v>
      </c>
      <c r="AI471" s="24">
        <f t="shared" si="182"/>
        <v>-6.8499999999999091</v>
      </c>
      <c r="AJ471" s="1">
        <f t="shared" si="183"/>
        <v>2.863560556922524E-3</v>
      </c>
      <c r="AK471" s="1">
        <f t="shared" si="184"/>
        <v>1.54982524116244E-3</v>
      </c>
      <c r="AL471" s="1" t="e">
        <f>$AK$2+#REF!*_xlfn.STDEV.S(ONE_LAST_QUOTE!$AJ$2:$AJ$779)</f>
        <v>#REF!</v>
      </c>
      <c r="AM471" s="1" t="e">
        <f>$AK$2-#REF!*_xlfn.STDEV.S(ONE_LAST_QUOTE!$AJ$2:$AJ$779)</f>
        <v>#REF!</v>
      </c>
      <c r="AN471" s="27">
        <f t="shared" si="185"/>
        <v>5.1883211678834078</v>
      </c>
      <c r="AO471" s="24">
        <f t="shared" si="186"/>
        <v>-28.690000000000964</v>
      </c>
      <c r="AP471" s="27">
        <f t="shared" si="187"/>
        <v>-3.8484704370181109</v>
      </c>
      <c r="AQ471" s="27" t="e">
        <f>$AP$2+#REF!*_xlfn.STDEV.S(ONE_LAST_QUOTE!$AO$2:$AO$779)</f>
        <v>#REF!</v>
      </c>
      <c r="AR471" s="27" t="e">
        <f>$AP$2-#REF!*_xlfn.STDEV.S(ONE_LAST_QUOTE!$AO$2:$AO$779)</f>
        <v>#REF!</v>
      </c>
      <c r="AT471" s="24"/>
    </row>
    <row r="472" spans="1:46" x14ac:dyDescent="0.3">
      <c r="A472" s="5">
        <v>44784</v>
      </c>
      <c r="B472" s="25">
        <v>592.79999999999995</v>
      </c>
      <c r="C472" s="25">
        <v>593.74</v>
      </c>
      <c r="D472" s="25">
        <v>0.58999999999999986</v>
      </c>
      <c r="E472" s="25">
        <f t="shared" si="175"/>
        <v>593.15</v>
      </c>
      <c r="F472" s="25">
        <f t="shared" si="172"/>
        <v>-0.35000000000002274</v>
      </c>
      <c r="G472" s="25">
        <v>1278</v>
      </c>
      <c r="H472" s="25">
        <v>1328</v>
      </c>
      <c r="I472" s="26">
        <v>1329.43</v>
      </c>
      <c r="J472" s="27">
        <f t="shared" si="169"/>
        <v>-1.4300000000000637</v>
      </c>
      <c r="K472" s="25">
        <v>15184</v>
      </c>
      <c r="L472" s="25">
        <v>15197.85</v>
      </c>
      <c r="M472" s="25">
        <v>17.610000000000024</v>
      </c>
      <c r="N472" s="25">
        <f t="shared" si="170"/>
        <v>15180.24</v>
      </c>
      <c r="O472" s="25">
        <f t="shared" si="176"/>
        <v>3.7600000000002183</v>
      </c>
      <c r="P472" s="27">
        <v>29.997</v>
      </c>
      <c r="Q472" s="25">
        <v>514</v>
      </c>
      <c r="R472" s="2">
        <f t="shared" si="188"/>
        <v>122.48097763430933</v>
      </c>
      <c r="S472" s="2">
        <f t="shared" si="177"/>
        <v>123.46723044397453</v>
      </c>
      <c r="T472" s="2">
        <f t="shared" si="178"/>
        <v>123.67022527394995</v>
      </c>
      <c r="U472" s="2">
        <f t="shared" si="189"/>
        <v>102.05491103323916</v>
      </c>
      <c r="V472" s="2">
        <f t="shared" si="190"/>
        <v>123.85542168674726</v>
      </c>
      <c r="W472" s="27">
        <f t="shared" si="191"/>
        <v>8.0522937415625773E-3</v>
      </c>
      <c r="X472" s="1">
        <f t="shared" si="179"/>
        <v>9.2598848424065728E-3</v>
      </c>
      <c r="Y472" s="1" t="e">
        <f>X472+#REF!*_xlfn.STDEV.S($W$2:$W$779)</f>
        <v>#REF!</v>
      </c>
      <c r="Z472" s="1" t="e">
        <f>X472-#REF!*_xlfn.STDEV.S($W$2:$W$779)</f>
        <v>#REF!</v>
      </c>
      <c r="AA472" s="2">
        <f t="shared" si="180"/>
        <v>98.625280966520279</v>
      </c>
      <c r="AB472" s="1">
        <f t="shared" si="181"/>
        <v>2.4769041859682182E-4</v>
      </c>
      <c r="AC472" s="1">
        <f t="shared" si="173"/>
        <v>-1.0756489623372902E-3</v>
      </c>
      <c r="AD472" s="1">
        <f t="shared" si="171"/>
        <v>1.3233393809341119E-3</v>
      </c>
      <c r="AE472" s="1">
        <f t="shared" si="174"/>
        <v>1.54982524116244E-3</v>
      </c>
      <c r="AF472" s="1" t="e">
        <f>AE472+#REF!*_xlfn.STDEV.S($AD$2:$AD$779)</f>
        <v>#REF!</v>
      </c>
      <c r="AG472" s="1" t="e">
        <f>AE472-#REF!*_xlfn.STDEV.S($AD$2:$AD$779)</f>
        <v>#REF!</v>
      </c>
      <c r="AH472" s="24">
        <f t="shared" si="168"/>
        <v>3.7600000000002183</v>
      </c>
      <c r="AI472" s="24">
        <f t="shared" si="182"/>
        <v>-1.4300000000000637</v>
      </c>
      <c r="AJ472" s="1">
        <f t="shared" si="183"/>
        <v>1.3233393809341119E-3</v>
      </c>
      <c r="AK472" s="1">
        <f t="shared" si="184"/>
        <v>1.54982524116244E-3</v>
      </c>
      <c r="AL472" s="1" t="e">
        <f>$AK$2+#REF!*_xlfn.STDEV.S(ONE_LAST_QUOTE!$AJ$2:$AJ$779)</f>
        <v>#REF!</v>
      </c>
      <c r="AM472" s="1" t="e">
        <f>$AK$2-#REF!*_xlfn.STDEV.S(ONE_LAST_QUOTE!$AJ$2:$AJ$779)</f>
        <v>#REF!</v>
      </c>
      <c r="AN472" s="27">
        <f t="shared" si="185"/>
        <v>-2.6293706293706651</v>
      </c>
      <c r="AO472" s="24">
        <f t="shared" si="186"/>
        <v>5.1900000000002819</v>
      </c>
      <c r="AP472" s="27">
        <f t="shared" si="187"/>
        <v>-3.8484704370181109</v>
      </c>
      <c r="AQ472" s="27" t="e">
        <f>$AP$2+#REF!*_xlfn.STDEV.S(ONE_LAST_QUOTE!$AO$2:$AO$779)</f>
        <v>#REF!</v>
      </c>
      <c r="AR472" s="27" t="e">
        <f>$AP$2-#REF!*_xlfn.STDEV.S(ONE_LAST_QUOTE!$AO$2:$AO$779)</f>
        <v>#REF!</v>
      </c>
      <c r="AT472" s="24"/>
    </row>
    <row r="473" spans="1:46" x14ac:dyDescent="0.3">
      <c r="A473" s="5">
        <v>44785</v>
      </c>
      <c r="B473" s="25">
        <v>596.6</v>
      </c>
      <c r="C473" s="25">
        <v>596.78</v>
      </c>
      <c r="D473" s="25">
        <v>0.45999999999999985</v>
      </c>
      <c r="E473" s="25">
        <f t="shared" si="175"/>
        <v>596.31999999999994</v>
      </c>
      <c r="F473" s="25">
        <f t="shared" si="172"/>
        <v>0.2800000000000864</v>
      </c>
      <c r="G473" s="25">
        <v>1284.75</v>
      </c>
      <c r="H473" s="25">
        <v>1334.25</v>
      </c>
      <c r="I473" s="26">
        <v>1336.08</v>
      </c>
      <c r="J473" s="27">
        <f t="shared" si="169"/>
        <v>-1.8299999999999272</v>
      </c>
      <c r="K473" s="25">
        <v>15274</v>
      </c>
      <c r="L473" s="25">
        <v>15288.97</v>
      </c>
      <c r="M473" s="25">
        <v>5.5300000000000242</v>
      </c>
      <c r="N473" s="25">
        <f t="shared" si="170"/>
        <v>15283.439999999999</v>
      </c>
      <c r="O473" s="25">
        <f t="shared" si="176"/>
        <v>-9.4399999999986903</v>
      </c>
      <c r="P473" s="27">
        <v>29.911000000000001</v>
      </c>
      <c r="Q473" s="25">
        <v>517</v>
      </c>
      <c r="R473" s="2">
        <f t="shared" si="188"/>
        <v>123.05741295826597</v>
      </c>
      <c r="S473" s="2">
        <f t="shared" si="177"/>
        <v>124.19905675719617</v>
      </c>
      <c r="T473" s="2">
        <f t="shared" si="178"/>
        <v>124.25868704938465</v>
      </c>
      <c r="U473" s="2">
        <f t="shared" si="189"/>
        <v>101.76232436294352</v>
      </c>
      <c r="V473" s="2">
        <f t="shared" si="190"/>
        <v>124.57831325301233</v>
      </c>
      <c r="W473" s="27">
        <f t="shared" si="191"/>
        <v>9.2773265054530984E-3</v>
      </c>
      <c r="X473" s="1">
        <f t="shared" si="179"/>
        <v>9.2598848424065728E-3</v>
      </c>
      <c r="Y473" s="1" t="e">
        <f>X473+#REF!*_xlfn.STDEV.S($W$2:$W$779)</f>
        <v>#REF!</v>
      </c>
      <c r="Z473" s="1" t="e">
        <f>X473-#REF!*_xlfn.STDEV.S($W$2:$W$779)</f>
        <v>#REF!</v>
      </c>
      <c r="AA473" s="2">
        <f t="shared" si="180"/>
        <v>114.1643798930204</v>
      </c>
      <c r="AB473" s="1">
        <f t="shared" si="181"/>
        <v>-6.1766199232624931E-4</v>
      </c>
      <c r="AC473" s="1">
        <f t="shared" si="173"/>
        <v>-1.3696784623674686E-3</v>
      </c>
      <c r="AD473" s="1">
        <f t="shared" si="171"/>
        <v>7.5201647004121926E-4</v>
      </c>
      <c r="AE473" s="1">
        <f t="shared" si="174"/>
        <v>1.54982524116244E-3</v>
      </c>
      <c r="AF473" s="1" t="e">
        <f>AE473+#REF!*_xlfn.STDEV.S($AD$2:$AD$779)</f>
        <v>#REF!</v>
      </c>
      <c r="AG473" s="1" t="e">
        <f>AE473-#REF!*_xlfn.STDEV.S($AD$2:$AD$779)</f>
        <v>#REF!</v>
      </c>
      <c r="AH473" s="24">
        <f t="shared" si="168"/>
        <v>-9.4399999999986903</v>
      </c>
      <c r="AI473" s="24">
        <f t="shared" si="182"/>
        <v>-1.8299999999999272</v>
      </c>
      <c r="AJ473" s="1">
        <f t="shared" si="183"/>
        <v>7.5201647004121926E-4</v>
      </c>
      <c r="AK473" s="1">
        <f t="shared" si="184"/>
        <v>1.54982524116244E-3</v>
      </c>
      <c r="AL473" s="1" t="e">
        <f>$AK$2+#REF!*_xlfn.STDEV.S(ONE_LAST_QUOTE!$AJ$2:$AJ$779)</f>
        <v>#REF!</v>
      </c>
      <c r="AM473" s="1" t="e">
        <f>$AK$2-#REF!*_xlfn.STDEV.S(ONE_LAST_QUOTE!$AJ$2:$AJ$779)</f>
        <v>#REF!</v>
      </c>
      <c r="AN473" s="27">
        <f t="shared" si="185"/>
        <v>5.158469945354681</v>
      </c>
      <c r="AO473" s="24">
        <f t="shared" si="186"/>
        <v>-7.6099999999987631</v>
      </c>
      <c r="AP473" s="27">
        <f t="shared" si="187"/>
        <v>-3.8484704370181109</v>
      </c>
      <c r="AQ473" s="27" t="e">
        <f>$AP$2+#REF!*_xlfn.STDEV.S(ONE_LAST_QUOTE!$AO$2:$AO$779)</f>
        <v>#REF!</v>
      </c>
      <c r="AR473" s="27" t="e">
        <f>$AP$2-#REF!*_xlfn.STDEV.S(ONE_LAST_QUOTE!$AO$2:$AO$779)</f>
        <v>#REF!</v>
      </c>
      <c r="AT473" s="24"/>
    </row>
    <row r="474" spans="1:46" x14ac:dyDescent="0.3">
      <c r="A474" s="5">
        <v>44788</v>
      </c>
      <c r="B474" s="25">
        <v>602</v>
      </c>
      <c r="C474" s="25">
        <v>602.23</v>
      </c>
      <c r="D474" s="25">
        <v>0.37999999999999984</v>
      </c>
      <c r="E474" s="25">
        <f t="shared" si="175"/>
        <v>601.85</v>
      </c>
      <c r="F474" s="25">
        <f t="shared" si="172"/>
        <v>0.14999999999997726</v>
      </c>
      <c r="G474" s="25">
        <v>1295.25</v>
      </c>
      <c r="H474" s="25">
        <v>1345.25</v>
      </c>
      <c r="I474" s="26">
        <v>1347.15</v>
      </c>
      <c r="J474" s="27">
        <f t="shared" si="169"/>
        <v>-1.9000000000000909</v>
      </c>
      <c r="K474" s="25">
        <v>15385</v>
      </c>
      <c r="L474" s="25">
        <v>15417.35</v>
      </c>
      <c r="M474" s="25">
        <v>4.3500000000000245</v>
      </c>
      <c r="N474" s="25">
        <f t="shared" si="170"/>
        <v>15413</v>
      </c>
      <c r="O474" s="25">
        <f t="shared" si="176"/>
        <v>-28</v>
      </c>
      <c r="P474" s="27">
        <v>29.984999999999999</v>
      </c>
      <c r="Q474" s="25">
        <v>523</v>
      </c>
      <c r="R474" s="2">
        <f t="shared" si="188"/>
        <v>124.07193912842969</v>
      </c>
      <c r="S474" s="2">
        <f t="shared" si="177"/>
        <v>125.1016425435029</v>
      </c>
      <c r="T474" s="2">
        <f t="shared" si="178"/>
        <v>125.32321851798878</v>
      </c>
      <c r="U474" s="2">
        <f t="shared" si="189"/>
        <v>102.01408498622116</v>
      </c>
      <c r="V474" s="2">
        <f t="shared" si="190"/>
        <v>126.02409638554245</v>
      </c>
      <c r="W474" s="27">
        <f t="shared" si="191"/>
        <v>8.299244956648355E-3</v>
      </c>
      <c r="X474" s="1">
        <f t="shared" si="179"/>
        <v>9.2598848424065728E-3</v>
      </c>
      <c r="Y474" s="1" t="e">
        <f>X474+#REF!*_xlfn.STDEV.S($W$2:$W$779)</f>
        <v>#REF!</v>
      </c>
      <c r="Z474" s="1" t="e">
        <f>X474-#REF!*_xlfn.STDEV.S($W$2:$W$779)</f>
        <v>#REF!</v>
      </c>
      <c r="AA474" s="2">
        <f t="shared" si="180"/>
        <v>102.97034150732145</v>
      </c>
      <c r="AB474" s="1">
        <f t="shared" si="181"/>
        <v>-1.8166482839161746E-3</v>
      </c>
      <c r="AC474" s="1">
        <f t="shared" si="173"/>
        <v>-1.4103848866125455E-3</v>
      </c>
      <c r="AD474" s="1">
        <f t="shared" si="171"/>
        <v>-4.0626339730362904E-4</v>
      </c>
      <c r="AE474" s="1">
        <f t="shared" si="174"/>
        <v>1.54982524116244E-3</v>
      </c>
      <c r="AF474" s="1" t="e">
        <f>AE474+#REF!*_xlfn.STDEV.S($AD$2:$AD$779)</f>
        <v>#REF!</v>
      </c>
      <c r="AG474" s="1" t="e">
        <f>AE474-#REF!*_xlfn.STDEV.S($AD$2:$AD$779)</f>
        <v>#REF!</v>
      </c>
      <c r="AH474" s="24">
        <f t="shared" si="168"/>
        <v>-28</v>
      </c>
      <c r="AI474" s="24">
        <f t="shared" si="182"/>
        <v>-1.9000000000000909</v>
      </c>
      <c r="AJ474" s="1">
        <f t="shared" si="183"/>
        <v>-4.0626339730362904E-4</v>
      </c>
      <c r="AK474" s="1">
        <f t="shared" si="184"/>
        <v>1.54982524116244E-3</v>
      </c>
      <c r="AL474" s="1" t="e">
        <f>$AK$2+#REF!*_xlfn.STDEV.S(ONE_LAST_QUOTE!$AJ$2:$AJ$779)</f>
        <v>#REF!</v>
      </c>
      <c r="AM474" s="1" t="e">
        <f>$AK$2-#REF!*_xlfn.STDEV.S(ONE_LAST_QUOTE!$AJ$2:$AJ$779)</f>
        <v>#REF!</v>
      </c>
      <c r="AN474" s="27">
        <f t="shared" si="185"/>
        <v>14.736842105262452</v>
      </c>
      <c r="AO474" s="24">
        <f t="shared" si="186"/>
        <v>-26.099999999999909</v>
      </c>
      <c r="AP474" s="27">
        <f t="shared" si="187"/>
        <v>-3.8484704370181109</v>
      </c>
      <c r="AQ474" s="27" t="e">
        <f>$AP$2+#REF!*_xlfn.STDEV.S(ONE_LAST_QUOTE!$AO$2:$AO$779)</f>
        <v>#REF!</v>
      </c>
      <c r="AR474" s="27" t="e">
        <f>$AP$2-#REF!*_xlfn.STDEV.S(ONE_LAST_QUOTE!$AO$2:$AO$779)</f>
        <v>#REF!</v>
      </c>
      <c r="AT474" s="24"/>
    </row>
    <row r="475" spans="1:46" x14ac:dyDescent="0.3">
      <c r="A475" s="5">
        <v>44789</v>
      </c>
      <c r="B475" s="25">
        <v>603.29999999999995</v>
      </c>
      <c r="C475" s="25">
        <v>603.04999999999995</v>
      </c>
      <c r="D475" s="25">
        <v>0.31999999999999984</v>
      </c>
      <c r="E475" s="25">
        <f t="shared" si="175"/>
        <v>602.7299999999999</v>
      </c>
      <c r="F475" s="25">
        <f t="shared" si="172"/>
        <v>0.57000000000005002</v>
      </c>
      <c r="G475" s="25">
        <v>1298</v>
      </c>
      <c r="H475" s="25">
        <v>1347.25</v>
      </c>
      <c r="I475" s="26">
        <v>1347.42</v>
      </c>
      <c r="J475" s="27">
        <f t="shared" si="169"/>
        <v>-0.17000000000007276</v>
      </c>
      <c r="K475" s="25">
        <v>15425</v>
      </c>
      <c r="L475" s="25">
        <v>15420.57</v>
      </c>
      <c r="M475" s="25">
        <v>4.3100000000000245</v>
      </c>
      <c r="N475" s="25">
        <f t="shared" si="170"/>
        <v>15416.26</v>
      </c>
      <c r="O475" s="25">
        <f t="shared" si="176"/>
        <v>8.7399999999997817</v>
      </c>
      <c r="P475" s="27">
        <v>29.978999999999999</v>
      </c>
      <c r="Q475" s="25">
        <v>525</v>
      </c>
      <c r="R475" s="2">
        <f t="shared" si="188"/>
        <v>124.25639843209581</v>
      </c>
      <c r="S475" s="2">
        <f t="shared" si="177"/>
        <v>125.42689868271255</v>
      </c>
      <c r="T475" s="2">
        <f t="shared" si="178"/>
        <v>125.37179559218488</v>
      </c>
      <c r="U475" s="2">
        <f t="shared" si="189"/>
        <v>101.99367196271217</v>
      </c>
      <c r="V475" s="2">
        <f t="shared" si="190"/>
        <v>126.50602409638581</v>
      </c>
      <c r="W475" s="27">
        <f t="shared" si="191"/>
        <v>9.4200400573849485E-3</v>
      </c>
      <c r="X475" s="1">
        <f t="shared" si="179"/>
        <v>9.2598848424065728E-3</v>
      </c>
      <c r="Y475" s="1" t="e">
        <f>X475+#REF!*_xlfn.STDEV.S($W$2:$W$779)</f>
        <v>#REF!</v>
      </c>
      <c r="Z475" s="1" t="e">
        <f>X475-#REF!*_xlfn.STDEV.S($W$2:$W$779)</f>
        <v>#REF!</v>
      </c>
      <c r="AA475" s="2">
        <f t="shared" si="180"/>
        <v>117.05002506167403</v>
      </c>
      <c r="AB475" s="1">
        <f t="shared" si="181"/>
        <v>5.6693387371514108E-4</v>
      </c>
      <c r="AC475" s="1">
        <f t="shared" si="173"/>
        <v>-1.2616704516785616E-4</v>
      </c>
      <c r="AD475" s="1">
        <f t="shared" si="171"/>
        <v>6.9310091888299724E-4</v>
      </c>
      <c r="AE475" s="1">
        <f t="shared" si="174"/>
        <v>1.54982524116244E-3</v>
      </c>
      <c r="AF475" s="1" t="e">
        <f>AE475+#REF!*_xlfn.STDEV.S($AD$2:$AD$779)</f>
        <v>#REF!</v>
      </c>
      <c r="AG475" s="1" t="e">
        <f>AE475-#REF!*_xlfn.STDEV.S($AD$2:$AD$779)</f>
        <v>#REF!</v>
      </c>
      <c r="AH475" s="24">
        <f t="shared" si="168"/>
        <v>8.7399999999997817</v>
      </c>
      <c r="AI475" s="24">
        <f t="shared" si="182"/>
        <v>-0.17000000000007276</v>
      </c>
      <c r="AJ475" s="1">
        <f t="shared" si="183"/>
        <v>6.9310091888299724E-4</v>
      </c>
      <c r="AK475" s="1">
        <f t="shared" si="184"/>
        <v>1.54982524116244E-3</v>
      </c>
      <c r="AL475" s="1" t="e">
        <f>$AK$2+#REF!*_xlfn.STDEV.S(ONE_LAST_QUOTE!$AJ$2:$AJ$779)</f>
        <v>#REF!</v>
      </c>
      <c r="AM475" s="1" t="e">
        <f>$AK$2-#REF!*_xlfn.STDEV.S(ONE_LAST_QUOTE!$AJ$2:$AJ$779)</f>
        <v>#REF!</v>
      </c>
      <c r="AN475" s="27">
        <f t="shared" si="185"/>
        <v>-51.411764705859063</v>
      </c>
      <c r="AO475" s="24">
        <f t="shared" si="186"/>
        <v>8.9099999999998545</v>
      </c>
      <c r="AP475" s="27">
        <f t="shared" si="187"/>
        <v>-3.8484704370181109</v>
      </c>
      <c r="AQ475" s="27" t="e">
        <f>$AP$2+#REF!*_xlfn.STDEV.S(ONE_LAST_QUOTE!$AO$2:$AO$779)</f>
        <v>#REF!</v>
      </c>
      <c r="AR475" s="27" t="e">
        <f>$AP$2-#REF!*_xlfn.STDEV.S(ONE_LAST_QUOTE!$AO$2:$AO$779)</f>
        <v>#REF!</v>
      </c>
      <c r="AT475" s="24"/>
    </row>
    <row r="476" spans="1:46" x14ac:dyDescent="0.3">
      <c r="A476" s="5">
        <v>44790</v>
      </c>
      <c r="B476" s="25">
        <v>603.79999999999995</v>
      </c>
      <c r="C476" s="25">
        <v>605.15</v>
      </c>
      <c r="D476" s="25">
        <v>0.31999999999999984</v>
      </c>
      <c r="E476" s="25">
        <f t="shared" si="175"/>
        <v>604.82999999999993</v>
      </c>
      <c r="F476" s="25">
        <f t="shared" si="172"/>
        <v>-1.0299999999999727</v>
      </c>
      <c r="G476" s="25">
        <v>1300</v>
      </c>
      <c r="H476" s="25">
        <v>1349.25</v>
      </c>
      <c r="I476" s="26">
        <v>1352.09</v>
      </c>
      <c r="J476" s="27">
        <f t="shared" si="169"/>
        <v>-2.8399999999999181</v>
      </c>
      <c r="K476" s="25">
        <v>15452</v>
      </c>
      <c r="L476" s="25">
        <v>15465.45</v>
      </c>
      <c r="M476" s="25">
        <v>3.1000000000000245</v>
      </c>
      <c r="N476" s="25">
        <f t="shared" si="170"/>
        <v>15462.35</v>
      </c>
      <c r="O476" s="25">
        <f t="shared" si="176"/>
        <v>-10.350000000000364</v>
      </c>
      <c r="P476" s="27">
        <v>29.978000000000002</v>
      </c>
      <c r="Q476" s="25">
        <v>527</v>
      </c>
      <c r="R476" s="2">
        <f t="shared" si="188"/>
        <v>124.44085773576194</v>
      </c>
      <c r="S476" s="2">
        <f t="shared" si="177"/>
        <v>125.64644657667904</v>
      </c>
      <c r="T476" s="2">
        <f t="shared" si="178"/>
        <v>125.53084936950412</v>
      </c>
      <c r="U476" s="2">
        <f t="shared" si="189"/>
        <v>101.99026979212734</v>
      </c>
      <c r="V476" s="2">
        <f t="shared" si="190"/>
        <v>126.98795180722918</v>
      </c>
      <c r="W476" s="27">
        <f t="shared" si="191"/>
        <v>9.688046698272057E-3</v>
      </c>
      <c r="X476" s="1">
        <f t="shared" si="179"/>
        <v>9.2598848424065728E-3</v>
      </c>
      <c r="Y476" s="1" t="e">
        <f>X476+#REF!*_xlfn.STDEV.S($W$2:$W$779)</f>
        <v>#REF!</v>
      </c>
      <c r="Z476" s="1" t="e">
        <f>X476-#REF!*_xlfn.STDEV.S($W$2:$W$779)</f>
        <v>#REF!</v>
      </c>
      <c r="AA476" s="2">
        <f t="shared" si="180"/>
        <v>120.55888409171018</v>
      </c>
      <c r="AB476" s="1">
        <f t="shared" si="181"/>
        <v>-6.6936785158791285E-4</v>
      </c>
      <c r="AC476" s="1">
        <f t="shared" si="173"/>
        <v>-2.1004518929952283E-3</v>
      </c>
      <c r="AD476" s="1">
        <f t="shared" si="171"/>
        <v>1.4310840414073155E-3</v>
      </c>
      <c r="AE476" s="1">
        <f t="shared" si="174"/>
        <v>1.54982524116244E-3</v>
      </c>
      <c r="AF476" s="1" t="e">
        <f>AE476+#REF!*_xlfn.STDEV.S($AD$2:$AD$779)</f>
        <v>#REF!</v>
      </c>
      <c r="AG476" s="1" t="e">
        <f>AE476-#REF!*_xlfn.STDEV.S($AD$2:$AD$779)</f>
        <v>#REF!</v>
      </c>
      <c r="AH476" s="24">
        <f t="shared" si="168"/>
        <v>-10.350000000000364</v>
      </c>
      <c r="AI476" s="24">
        <f t="shared" si="182"/>
        <v>-2.8399999999999181</v>
      </c>
      <c r="AJ476" s="1">
        <f t="shared" si="183"/>
        <v>1.4310840414073155E-3</v>
      </c>
      <c r="AK476" s="1">
        <f t="shared" si="184"/>
        <v>1.54982524116244E-3</v>
      </c>
      <c r="AL476" s="1" t="e">
        <f>$AK$2+#REF!*_xlfn.STDEV.S(ONE_LAST_QUOTE!$AJ$2:$AJ$779)</f>
        <v>#REF!</v>
      </c>
      <c r="AM476" s="1" t="e">
        <f>$AK$2-#REF!*_xlfn.STDEV.S(ONE_LAST_QUOTE!$AJ$2:$AJ$779)</f>
        <v>#REF!</v>
      </c>
      <c r="AN476" s="27">
        <f t="shared" si="185"/>
        <v>3.6443661971833317</v>
      </c>
      <c r="AO476" s="24">
        <f t="shared" si="186"/>
        <v>-7.5100000000004457</v>
      </c>
      <c r="AP476" s="27">
        <f t="shared" si="187"/>
        <v>-3.8484704370181109</v>
      </c>
      <c r="AQ476" s="27" t="e">
        <f>$AP$2+#REF!*_xlfn.STDEV.S(ONE_LAST_QUOTE!$AO$2:$AO$779)</f>
        <v>#REF!</v>
      </c>
      <c r="AR476" s="27" t="e">
        <f>$AP$2-#REF!*_xlfn.STDEV.S(ONE_LAST_QUOTE!$AO$2:$AO$779)</f>
        <v>#REF!</v>
      </c>
      <c r="AT476" s="24"/>
    </row>
    <row r="477" spans="1:46" x14ac:dyDescent="0.3">
      <c r="A477" s="5">
        <v>44791</v>
      </c>
      <c r="B477" s="25">
        <v>599.5</v>
      </c>
      <c r="C477" s="25">
        <v>600.70000000000005</v>
      </c>
      <c r="D477" s="25">
        <v>0.24999999999999983</v>
      </c>
      <c r="E477" s="25">
        <f t="shared" si="175"/>
        <v>600.45000000000005</v>
      </c>
      <c r="F477" s="25">
        <f t="shared" si="172"/>
        <v>-0.95000000000004547</v>
      </c>
      <c r="G477" s="25">
        <v>1293.5</v>
      </c>
      <c r="H477" s="25">
        <v>1343.5</v>
      </c>
      <c r="I477" s="26">
        <v>1345.65</v>
      </c>
      <c r="J477" s="27">
        <f t="shared" si="169"/>
        <v>-2.1500000000000909</v>
      </c>
      <c r="K477" s="25">
        <v>15317</v>
      </c>
      <c r="L477" s="25">
        <v>15396.76</v>
      </c>
      <c r="M477" s="25">
        <v>54.28</v>
      </c>
      <c r="N477" s="25">
        <f t="shared" si="170"/>
        <v>15342.48</v>
      </c>
      <c r="O477" s="25">
        <f t="shared" si="176"/>
        <v>-25.479999999999563</v>
      </c>
      <c r="P477" s="27">
        <v>29.981000000000002</v>
      </c>
      <c r="Q477" s="25">
        <v>520</v>
      </c>
      <c r="R477" s="2">
        <f t="shared" si="188"/>
        <v>123.91053723772183</v>
      </c>
      <c r="S477" s="2">
        <f t="shared" si="177"/>
        <v>124.54870710684654</v>
      </c>
      <c r="T477" s="2">
        <f t="shared" si="178"/>
        <v>124.7516474374281</v>
      </c>
      <c r="U477" s="2">
        <f t="shared" si="189"/>
        <v>102.00047630388184</v>
      </c>
      <c r="V477" s="2">
        <f t="shared" si="190"/>
        <v>125.30120481927737</v>
      </c>
      <c r="W477" s="27">
        <f t="shared" si="191"/>
        <v>5.1502469713320398E-3</v>
      </c>
      <c r="X477" s="1">
        <f t="shared" si="179"/>
        <v>9.2598848424065728E-3</v>
      </c>
      <c r="Y477" s="1" t="e">
        <f>X477+#REF!*_xlfn.STDEV.S($W$2:$W$779)</f>
        <v>#REF!</v>
      </c>
      <c r="Z477" s="1" t="e">
        <f>X477-#REF!*_xlfn.STDEV.S($W$2:$W$779)</f>
        <v>#REF!</v>
      </c>
      <c r="AA477" s="2">
        <f t="shared" si="180"/>
        <v>63.816986912470952</v>
      </c>
      <c r="AB477" s="1">
        <f t="shared" si="181"/>
        <v>-1.6607484578764035E-3</v>
      </c>
      <c r="AC477" s="1">
        <f t="shared" si="173"/>
        <v>-1.597740868725219E-3</v>
      </c>
      <c r="AD477" s="1">
        <f t="shared" si="171"/>
        <v>-6.3007589151184559E-5</v>
      </c>
      <c r="AE477" s="1">
        <f t="shared" si="174"/>
        <v>1.54982524116244E-3</v>
      </c>
      <c r="AF477" s="1" t="e">
        <f>AE477+#REF!*_xlfn.STDEV.S($AD$2:$AD$779)</f>
        <v>#REF!</v>
      </c>
      <c r="AG477" s="1" t="e">
        <f>AE477-#REF!*_xlfn.STDEV.S($AD$2:$AD$779)</f>
        <v>#REF!</v>
      </c>
      <c r="AH477" s="24">
        <f t="shared" si="168"/>
        <v>-25.479999999999563</v>
      </c>
      <c r="AI477" s="24">
        <f t="shared" si="182"/>
        <v>-2.1500000000000909</v>
      </c>
      <c r="AJ477" s="1">
        <f t="shared" si="183"/>
        <v>-6.3007589151184559E-5</v>
      </c>
      <c r="AK477" s="1">
        <f t="shared" si="184"/>
        <v>1.54982524116244E-3</v>
      </c>
      <c r="AL477" s="1" t="e">
        <f>$AK$2+#REF!*_xlfn.STDEV.S(ONE_LAST_QUOTE!$AJ$2:$AJ$779)</f>
        <v>#REF!</v>
      </c>
      <c r="AM477" s="1" t="e">
        <f>$AK$2-#REF!*_xlfn.STDEV.S(ONE_LAST_QUOTE!$AJ$2:$AJ$779)</f>
        <v>#REF!</v>
      </c>
      <c r="AN477" s="27">
        <f t="shared" si="185"/>
        <v>11.85116279069697</v>
      </c>
      <c r="AO477" s="24">
        <f t="shared" si="186"/>
        <v>-23.329999999999472</v>
      </c>
      <c r="AP477" s="27">
        <f t="shared" si="187"/>
        <v>-3.8484704370181109</v>
      </c>
      <c r="AQ477" s="27" t="e">
        <f>$AP$2+#REF!*_xlfn.STDEV.S(ONE_LAST_QUOTE!$AO$2:$AO$779)</f>
        <v>#REF!</v>
      </c>
      <c r="AR477" s="27" t="e">
        <f>$AP$2-#REF!*_xlfn.STDEV.S(ONE_LAST_QUOTE!$AO$2:$AO$779)</f>
        <v>#REF!</v>
      </c>
      <c r="AT477" s="24"/>
    </row>
    <row r="478" spans="1:46" x14ac:dyDescent="0.3">
      <c r="A478" s="5">
        <v>44792</v>
      </c>
      <c r="B478" s="25">
        <v>600.5</v>
      </c>
      <c r="C478" s="25">
        <v>600.5</v>
      </c>
      <c r="D478" s="25">
        <v>0.10999999999999982</v>
      </c>
      <c r="E478" s="25">
        <f t="shared" si="175"/>
        <v>600.39</v>
      </c>
      <c r="F478" s="25">
        <f t="shared" si="172"/>
        <v>0.11000000000001364</v>
      </c>
      <c r="G478" s="25">
        <v>1295.5</v>
      </c>
      <c r="H478" s="25">
        <v>1345</v>
      </c>
      <c r="I478" s="26">
        <v>1346.37</v>
      </c>
      <c r="J478" s="27">
        <f t="shared" si="169"/>
        <v>-1.3699999999998909</v>
      </c>
      <c r="K478" s="25">
        <v>15354</v>
      </c>
      <c r="L478" s="25">
        <v>15408.78</v>
      </c>
      <c r="M478" s="25">
        <v>52.27</v>
      </c>
      <c r="N478" s="25">
        <f t="shared" si="170"/>
        <v>15356.51</v>
      </c>
      <c r="O478" s="25">
        <f t="shared" si="176"/>
        <v>-2.5100000000002183</v>
      </c>
      <c r="P478" s="27">
        <v>30.102</v>
      </c>
      <c r="Q478" s="25">
        <v>519</v>
      </c>
      <c r="R478" s="2">
        <f t="shared" si="188"/>
        <v>124.04888171547141</v>
      </c>
      <c r="S478" s="2">
        <f t="shared" si="177"/>
        <v>124.84956903561543</v>
      </c>
      <c r="T478" s="2">
        <f t="shared" si="178"/>
        <v>124.75646141394719</v>
      </c>
      <c r="U478" s="2">
        <f t="shared" si="189"/>
        <v>102.41213894464666</v>
      </c>
      <c r="V478" s="2">
        <f t="shared" si="190"/>
        <v>125.06024096385569</v>
      </c>
      <c r="W478" s="27">
        <f t="shared" si="191"/>
        <v>6.4546113521646298E-3</v>
      </c>
      <c r="X478" s="1">
        <f t="shared" si="179"/>
        <v>9.2598848424065728E-3</v>
      </c>
      <c r="Y478" s="1" t="e">
        <f>X478+#REF!*_xlfn.STDEV.S($W$2:$W$779)</f>
        <v>#REF!</v>
      </c>
      <c r="Z478" s="1" t="e">
        <f>X478-#REF!*_xlfn.STDEV.S($W$2:$W$779)</f>
        <v>#REF!</v>
      </c>
      <c r="AA478" s="2">
        <f t="shared" si="180"/>
        <v>80.068732014402144</v>
      </c>
      <c r="AB478" s="1">
        <f t="shared" si="181"/>
        <v>-1.6344859606774053E-4</v>
      </c>
      <c r="AC478" s="1">
        <f t="shared" si="173"/>
        <v>-1.0175508961131716E-3</v>
      </c>
      <c r="AD478" s="1">
        <f t="shared" si="171"/>
        <v>8.5410230004543102E-4</v>
      </c>
      <c r="AE478" s="1">
        <f t="shared" si="174"/>
        <v>1.54982524116244E-3</v>
      </c>
      <c r="AF478" s="1" t="e">
        <f>AE478+#REF!*_xlfn.STDEV.S($AD$2:$AD$779)</f>
        <v>#REF!</v>
      </c>
      <c r="AG478" s="1" t="e">
        <f>AE478-#REF!*_xlfn.STDEV.S($AD$2:$AD$779)</f>
        <v>#REF!</v>
      </c>
      <c r="AH478" s="24">
        <f t="shared" si="168"/>
        <v>-2.5100000000002183</v>
      </c>
      <c r="AI478" s="24">
        <f t="shared" si="182"/>
        <v>-1.3699999999998909</v>
      </c>
      <c r="AJ478" s="1">
        <f t="shared" si="183"/>
        <v>8.5410230004543102E-4</v>
      </c>
      <c r="AK478" s="1">
        <f t="shared" si="184"/>
        <v>1.54982524116244E-3</v>
      </c>
      <c r="AL478" s="1" t="e">
        <f>$AK$2+#REF!*_xlfn.STDEV.S(ONE_LAST_QUOTE!$AJ$2:$AJ$779)</f>
        <v>#REF!</v>
      </c>
      <c r="AM478" s="1" t="e">
        <f>$AK$2-#REF!*_xlfn.STDEV.S(ONE_LAST_QUOTE!$AJ$2:$AJ$779)</f>
        <v>#REF!</v>
      </c>
      <c r="AN478" s="27">
        <f t="shared" si="185"/>
        <v>1.8321167883214731</v>
      </c>
      <c r="AO478" s="24">
        <f t="shared" si="186"/>
        <v>-1.1400000000003274</v>
      </c>
      <c r="AP478" s="27">
        <f t="shared" si="187"/>
        <v>-3.8484704370181109</v>
      </c>
      <c r="AQ478" s="27" t="e">
        <f>$AP$2+#REF!*_xlfn.STDEV.S(ONE_LAST_QUOTE!$AO$2:$AO$779)</f>
        <v>#REF!</v>
      </c>
      <c r="AR478" s="27" t="e">
        <f>$AP$2-#REF!*_xlfn.STDEV.S(ONE_LAST_QUOTE!$AO$2:$AO$779)</f>
        <v>#REF!</v>
      </c>
      <c r="AT478" s="24"/>
    </row>
    <row r="479" spans="1:46" x14ac:dyDescent="0.3">
      <c r="A479" s="5">
        <v>44795</v>
      </c>
      <c r="B479" s="25">
        <v>592.4</v>
      </c>
      <c r="C479" s="25">
        <v>592.80999999999995</v>
      </c>
      <c r="D479" s="25">
        <v>0.10999999999999982</v>
      </c>
      <c r="E479" s="25">
        <f t="shared" si="175"/>
        <v>592.69999999999993</v>
      </c>
      <c r="F479" s="25">
        <f t="shared" si="172"/>
        <v>-0.29999999999995453</v>
      </c>
      <c r="G479" s="25">
        <v>1280.5</v>
      </c>
      <c r="H479" s="25">
        <v>1330.5</v>
      </c>
      <c r="I479" s="26">
        <v>1331.87</v>
      </c>
      <c r="J479" s="27">
        <f t="shared" si="169"/>
        <v>-1.3699999999998909</v>
      </c>
      <c r="K479" s="25">
        <v>15179</v>
      </c>
      <c r="L479" s="25">
        <v>15245.14</v>
      </c>
      <c r="M479" s="25">
        <v>50.59</v>
      </c>
      <c r="N479" s="25">
        <f t="shared" si="170"/>
        <v>15194.55</v>
      </c>
      <c r="O479" s="25">
        <f t="shared" si="176"/>
        <v>-15.549999999999272</v>
      </c>
      <c r="P479" s="27">
        <v>30.140999999999998</v>
      </c>
      <c r="Q479" s="25">
        <v>510</v>
      </c>
      <c r="R479" s="2">
        <f t="shared" si="188"/>
        <v>122.71155176389198</v>
      </c>
      <c r="S479" s="2">
        <f t="shared" si="177"/>
        <v>123.42657342657331</v>
      </c>
      <c r="T479" s="2">
        <f t="shared" si="178"/>
        <v>123.16550324179613</v>
      </c>
      <c r="U479" s="2">
        <f t="shared" si="189"/>
        <v>102.54482359745514</v>
      </c>
      <c r="V479" s="2">
        <f t="shared" si="190"/>
        <v>122.8915662650605</v>
      </c>
      <c r="W479" s="27">
        <f t="shared" si="191"/>
        <v>5.8268488369954685E-3</v>
      </c>
      <c r="X479" s="1">
        <f t="shared" si="179"/>
        <v>9.2598848424065728E-3</v>
      </c>
      <c r="Y479" s="1" t="e">
        <f>X479+#REF!*_xlfn.STDEV.S($W$2:$W$779)</f>
        <v>#REF!</v>
      </c>
      <c r="Z479" s="1" t="e">
        <f>X479-#REF!*_xlfn.STDEV.S($W$2:$W$779)</f>
        <v>#REF!</v>
      </c>
      <c r="AA479" s="2">
        <f t="shared" si="180"/>
        <v>71.502166268133749</v>
      </c>
      <c r="AB479" s="1">
        <f t="shared" si="181"/>
        <v>-1.0233932561345531E-3</v>
      </c>
      <c r="AC479" s="1">
        <f t="shared" si="173"/>
        <v>-1.0286289202398814E-3</v>
      </c>
      <c r="AD479" s="1">
        <f t="shared" si="171"/>
        <v>5.2356641053283737E-6</v>
      </c>
      <c r="AE479" s="1">
        <f t="shared" si="174"/>
        <v>1.54982524116244E-3</v>
      </c>
      <c r="AF479" s="1" t="e">
        <f>AE479+#REF!*_xlfn.STDEV.S($AD$2:$AD$779)</f>
        <v>#REF!</v>
      </c>
      <c r="AG479" s="1" t="e">
        <f>AE479-#REF!*_xlfn.STDEV.S($AD$2:$AD$779)</f>
        <v>#REF!</v>
      </c>
      <c r="AH479" s="24">
        <f t="shared" si="168"/>
        <v>-15.549999999999272</v>
      </c>
      <c r="AI479" s="24">
        <f t="shared" si="182"/>
        <v>-1.3699999999998909</v>
      </c>
      <c r="AJ479" s="1">
        <f t="shared" si="183"/>
        <v>5.2356641053283737E-6</v>
      </c>
      <c r="AK479" s="1">
        <f t="shared" si="184"/>
        <v>1.54982524116244E-3</v>
      </c>
      <c r="AL479" s="1" t="e">
        <f>$AK$2+#REF!*_xlfn.STDEV.S(ONE_LAST_QUOTE!$AJ$2:$AJ$779)</f>
        <v>#REF!</v>
      </c>
      <c r="AM479" s="1" t="e">
        <f>$AK$2-#REF!*_xlfn.STDEV.S(ONE_LAST_QUOTE!$AJ$2:$AJ$779)</f>
        <v>#REF!</v>
      </c>
      <c r="AN479" s="27">
        <f t="shared" si="185"/>
        <v>11.350364963504022</v>
      </c>
      <c r="AO479" s="24">
        <f t="shared" si="186"/>
        <v>-14.179999999999382</v>
      </c>
      <c r="AP479" s="27">
        <f t="shared" si="187"/>
        <v>-3.8484704370181109</v>
      </c>
      <c r="AQ479" s="27" t="e">
        <f>$AP$2+#REF!*_xlfn.STDEV.S(ONE_LAST_QUOTE!$AO$2:$AO$779)</f>
        <v>#REF!</v>
      </c>
      <c r="AR479" s="27" t="e">
        <f>$AP$2-#REF!*_xlfn.STDEV.S(ONE_LAST_QUOTE!$AO$2:$AO$779)</f>
        <v>#REF!</v>
      </c>
      <c r="AT479" s="24"/>
    </row>
    <row r="480" spans="1:46" x14ac:dyDescent="0.3">
      <c r="A480" s="5">
        <v>44796</v>
      </c>
      <c r="B480" s="25">
        <v>585.4</v>
      </c>
      <c r="C480" s="25">
        <v>585.88</v>
      </c>
      <c r="D480" s="25">
        <v>0.10999999999999982</v>
      </c>
      <c r="E480" s="25">
        <f t="shared" si="175"/>
        <v>585.77</v>
      </c>
      <c r="F480" s="25">
        <f t="shared" si="172"/>
        <v>-0.37000000000000455</v>
      </c>
      <c r="G480" s="25">
        <v>1264.75</v>
      </c>
      <c r="H480" s="25">
        <v>1314.5</v>
      </c>
      <c r="I480" s="26">
        <v>1317.36</v>
      </c>
      <c r="J480" s="27">
        <f t="shared" si="169"/>
        <v>-2.8599999999999</v>
      </c>
      <c r="K480" s="25">
        <v>15028</v>
      </c>
      <c r="L480" s="25">
        <v>15095.89</v>
      </c>
      <c r="M480" s="25">
        <v>50.220000000000006</v>
      </c>
      <c r="N480" s="25">
        <f t="shared" si="170"/>
        <v>15045.67</v>
      </c>
      <c r="O480" s="25">
        <f t="shared" si="176"/>
        <v>-17.670000000000073</v>
      </c>
      <c r="P480" s="27">
        <v>30.192</v>
      </c>
      <c r="Q480" s="25">
        <v>504</v>
      </c>
      <c r="R480" s="2">
        <f t="shared" si="188"/>
        <v>121.23587733456294</v>
      </c>
      <c r="S480" s="2">
        <f t="shared" si="177"/>
        <v>122.19873150105697</v>
      </c>
      <c r="T480" s="2">
        <f t="shared" si="178"/>
        <v>121.96812303159355</v>
      </c>
      <c r="U480" s="2">
        <f t="shared" si="189"/>
        <v>102.71833429728161</v>
      </c>
      <c r="V480" s="2">
        <f t="shared" si="190"/>
        <v>121.44578313253038</v>
      </c>
      <c r="W480" s="27">
        <f t="shared" si="191"/>
        <v>7.9419903386925839E-3</v>
      </c>
      <c r="X480" s="1">
        <f t="shared" si="179"/>
        <v>9.2598848424065728E-3</v>
      </c>
      <c r="Y480" s="1" t="e">
        <f>X480+#REF!*_xlfn.STDEV.S($W$2:$W$779)</f>
        <v>#REF!</v>
      </c>
      <c r="Z480" s="1" t="e">
        <f>X480-#REF!*_xlfn.STDEV.S($W$2:$W$779)</f>
        <v>#REF!</v>
      </c>
      <c r="AA480" s="2">
        <f t="shared" si="180"/>
        <v>96.285416649402578</v>
      </c>
      <c r="AB480" s="1">
        <f t="shared" si="181"/>
        <v>-1.1744242695739089E-3</v>
      </c>
      <c r="AC480" s="1">
        <f t="shared" si="173"/>
        <v>-2.1710086840346604E-3</v>
      </c>
      <c r="AD480" s="1">
        <f t="shared" si="171"/>
        <v>9.9658441446075154E-4</v>
      </c>
      <c r="AE480" s="1">
        <f t="shared" si="174"/>
        <v>1.54982524116244E-3</v>
      </c>
      <c r="AF480" s="1" t="e">
        <f>AE480+#REF!*_xlfn.STDEV.S($AD$2:$AD$779)</f>
        <v>#REF!</v>
      </c>
      <c r="AG480" s="1" t="e">
        <f>AE480-#REF!*_xlfn.STDEV.S($AD$2:$AD$779)</f>
        <v>#REF!</v>
      </c>
      <c r="AH480" s="24">
        <f t="shared" si="168"/>
        <v>-17.670000000000073</v>
      </c>
      <c r="AI480" s="24">
        <f t="shared" si="182"/>
        <v>-2.8599999999999</v>
      </c>
      <c r="AJ480" s="1">
        <f t="shared" si="183"/>
        <v>9.9658441446075154E-4</v>
      </c>
      <c r="AK480" s="1">
        <f t="shared" si="184"/>
        <v>1.54982524116244E-3</v>
      </c>
      <c r="AL480" s="1" t="e">
        <f>$AK$2+#REF!*_xlfn.STDEV.S(ONE_LAST_QUOTE!$AJ$2:$AJ$779)</f>
        <v>#REF!</v>
      </c>
      <c r="AM480" s="1" t="e">
        <f>$AK$2-#REF!*_xlfn.STDEV.S(ONE_LAST_QUOTE!$AJ$2:$AJ$779)</f>
        <v>#REF!</v>
      </c>
      <c r="AN480" s="27">
        <f t="shared" si="185"/>
        <v>6.1783216783219199</v>
      </c>
      <c r="AO480" s="24">
        <f t="shared" si="186"/>
        <v>-14.810000000000173</v>
      </c>
      <c r="AP480" s="27">
        <f t="shared" si="187"/>
        <v>-3.8484704370181109</v>
      </c>
      <c r="AQ480" s="27" t="e">
        <f>$AP$2+#REF!*_xlfn.STDEV.S(ONE_LAST_QUOTE!$AO$2:$AO$779)</f>
        <v>#REF!</v>
      </c>
      <c r="AR480" s="27" t="e">
        <f>$AP$2-#REF!*_xlfn.STDEV.S(ONE_LAST_QUOTE!$AO$2:$AO$779)</f>
        <v>#REF!</v>
      </c>
      <c r="AT480" s="24"/>
    </row>
    <row r="481" spans="1:46" x14ac:dyDescent="0.3">
      <c r="A481" s="5">
        <v>44797</v>
      </c>
      <c r="B481" s="25">
        <v>584</v>
      </c>
      <c r="C481" s="25">
        <v>583.84</v>
      </c>
      <c r="D481" s="25">
        <v>0.10999999999999982</v>
      </c>
      <c r="E481" s="25">
        <f t="shared" si="175"/>
        <v>583.73</v>
      </c>
      <c r="F481" s="25">
        <f t="shared" si="172"/>
        <v>0.26999999999998181</v>
      </c>
      <c r="G481" s="25">
        <v>1264</v>
      </c>
      <c r="H481" s="25">
        <v>1313.5</v>
      </c>
      <c r="I481" s="26">
        <v>1313.21</v>
      </c>
      <c r="J481" s="27">
        <f t="shared" si="169"/>
        <v>0.28999999999996362</v>
      </c>
      <c r="K481" s="25">
        <v>15035</v>
      </c>
      <c r="L481" s="25">
        <v>15069.19</v>
      </c>
      <c r="M481" s="25">
        <v>49.240000000000009</v>
      </c>
      <c r="N481" s="25">
        <f t="shared" si="170"/>
        <v>15019.95</v>
      </c>
      <c r="O481" s="25">
        <f t="shared" si="176"/>
        <v>15.049999999999272</v>
      </c>
      <c r="P481" s="27">
        <v>30.234000000000002</v>
      </c>
      <c r="Q481" s="25">
        <v>503</v>
      </c>
      <c r="R481" s="2">
        <f t="shared" si="188"/>
        <v>121.14364768272988</v>
      </c>
      <c r="S481" s="2">
        <f t="shared" si="177"/>
        <v>122.25565132541865</v>
      </c>
      <c r="T481" s="2">
        <f t="shared" si="178"/>
        <v>121.90648991564275</v>
      </c>
      <c r="U481" s="2">
        <f t="shared" si="189"/>
        <v>102.86122546184461</v>
      </c>
      <c r="V481" s="2">
        <f t="shared" si="190"/>
        <v>121.2048192771087</v>
      </c>
      <c r="W481" s="27">
        <f t="shared" si="191"/>
        <v>9.1792154517342794E-3</v>
      </c>
      <c r="X481" s="1">
        <f t="shared" si="179"/>
        <v>9.2598848424065728E-3</v>
      </c>
      <c r="Y481" s="1" t="e">
        <f>X481+#REF!*_xlfn.STDEV.S($W$2:$W$779)</f>
        <v>#REF!</v>
      </c>
      <c r="Z481" s="1" t="e">
        <f>X481-#REF!*_xlfn.STDEV.S($W$2:$W$779)</f>
        <v>#REF!</v>
      </c>
      <c r="AA481" s="2">
        <f t="shared" si="180"/>
        <v>111.20036426887765</v>
      </c>
      <c r="AB481" s="1">
        <f t="shared" si="181"/>
        <v>1.002000672438941E-3</v>
      </c>
      <c r="AC481" s="1">
        <f t="shared" si="173"/>
        <v>2.2083292085802242E-4</v>
      </c>
      <c r="AD481" s="1">
        <f t="shared" si="171"/>
        <v>7.8116775158091852E-4</v>
      </c>
      <c r="AE481" s="1">
        <f t="shared" si="174"/>
        <v>1.54982524116244E-3</v>
      </c>
      <c r="AF481" s="1" t="e">
        <f>AE481+#REF!*_xlfn.STDEV.S($AD$2:$AD$779)</f>
        <v>#REF!</v>
      </c>
      <c r="AG481" s="1" t="e">
        <f>AE481-#REF!*_xlfn.STDEV.S($AD$2:$AD$779)</f>
        <v>#REF!</v>
      </c>
      <c r="AH481" s="24">
        <f t="shared" si="168"/>
        <v>15.049999999999272</v>
      </c>
      <c r="AI481" s="24">
        <f t="shared" si="182"/>
        <v>0.28999999999996362</v>
      </c>
      <c r="AJ481" s="1">
        <f t="shared" si="183"/>
        <v>7.8116775158091852E-4</v>
      </c>
      <c r="AK481" s="1">
        <f t="shared" si="184"/>
        <v>1.54982524116244E-3</v>
      </c>
      <c r="AL481" s="1" t="e">
        <f>$AK$2+#REF!*_xlfn.STDEV.S(ONE_LAST_QUOTE!$AJ$2:$AJ$779)</f>
        <v>#REF!</v>
      </c>
      <c r="AM481" s="1" t="e">
        <f>$AK$2-#REF!*_xlfn.STDEV.S(ONE_LAST_QUOTE!$AJ$2:$AJ$779)</f>
        <v>#REF!</v>
      </c>
      <c r="AN481" s="27">
        <f t="shared" si="185"/>
        <v>51.896551724141929</v>
      </c>
      <c r="AO481" s="24">
        <f t="shared" si="186"/>
        <v>14.759999999999309</v>
      </c>
      <c r="AP481" s="27">
        <f t="shared" si="187"/>
        <v>-3.8484704370181109</v>
      </c>
      <c r="AQ481" s="27" t="e">
        <f>$AP$2+#REF!*_xlfn.STDEV.S(ONE_LAST_QUOTE!$AO$2:$AO$779)</f>
        <v>#REF!</v>
      </c>
      <c r="AR481" s="27" t="e">
        <f>$AP$2-#REF!*_xlfn.STDEV.S(ONE_LAST_QUOTE!$AO$2:$AO$779)</f>
        <v>#REF!</v>
      </c>
      <c r="AT481" s="24"/>
    </row>
    <row r="482" spans="1:46" x14ac:dyDescent="0.3">
      <c r="A482" s="5">
        <v>44798</v>
      </c>
      <c r="B482" s="25">
        <v>590.20000000000005</v>
      </c>
      <c r="C482" s="25">
        <v>589.15</v>
      </c>
      <c r="D482" s="25">
        <v>0.10999999999999982</v>
      </c>
      <c r="E482" s="25">
        <f t="shared" si="175"/>
        <v>589.04</v>
      </c>
      <c r="F482" s="25">
        <f t="shared" si="172"/>
        <v>1.1600000000000819</v>
      </c>
      <c r="G482" s="25">
        <v>1275.5</v>
      </c>
      <c r="H482" s="25">
        <v>1325.5</v>
      </c>
      <c r="I482" s="26">
        <v>1324.74</v>
      </c>
      <c r="J482" s="27">
        <f t="shared" si="169"/>
        <v>0.75999999999999091</v>
      </c>
      <c r="K482" s="25">
        <v>15170</v>
      </c>
      <c r="L482" s="25">
        <v>15200.04</v>
      </c>
      <c r="M482" s="25">
        <v>45.63000000000001</v>
      </c>
      <c r="N482" s="25">
        <f t="shared" si="170"/>
        <v>15154.410000000002</v>
      </c>
      <c r="O482" s="25">
        <f t="shared" si="176"/>
        <v>15.589999999998327</v>
      </c>
      <c r="P482" s="27">
        <v>30.207000000000001</v>
      </c>
      <c r="Q482" s="25">
        <v>508</v>
      </c>
      <c r="R482" s="2">
        <f t="shared" si="188"/>
        <v>122.25040350472663</v>
      </c>
      <c r="S482" s="2">
        <f t="shared" si="177"/>
        <v>123.35339079525116</v>
      </c>
      <c r="T482" s="2">
        <f t="shared" si="178"/>
        <v>123.55357091140769</v>
      </c>
      <c r="U482" s="2">
        <f t="shared" si="189"/>
        <v>102.76936685605412</v>
      </c>
      <c r="V482" s="2">
        <f t="shared" si="190"/>
        <v>122.40963855421714</v>
      </c>
      <c r="W482" s="27">
        <f t="shared" si="191"/>
        <v>9.0223611448601027E-3</v>
      </c>
      <c r="X482" s="1">
        <f t="shared" si="179"/>
        <v>9.2598848424065728E-3</v>
      </c>
      <c r="Y482" s="1" t="e">
        <f>X482+#REF!*_xlfn.STDEV.S($W$2:$W$779)</f>
        <v>#REF!</v>
      </c>
      <c r="Z482" s="1" t="e">
        <f>X482-#REF!*_xlfn.STDEV.S($W$2:$W$779)</f>
        <v>#REF!</v>
      </c>
      <c r="AA482" s="2">
        <f t="shared" si="180"/>
        <v>110.29872905245242</v>
      </c>
      <c r="AB482" s="1">
        <f t="shared" si="181"/>
        <v>1.0287434482766616E-3</v>
      </c>
      <c r="AC482" s="1">
        <f t="shared" si="173"/>
        <v>5.7369748026027065E-4</v>
      </c>
      <c r="AD482" s="1">
        <f t="shared" si="171"/>
        <v>4.5504596801639095E-4</v>
      </c>
      <c r="AE482" s="1">
        <f t="shared" si="174"/>
        <v>1.54982524116244E-3</v>
      </c>
      <c r="AF482" s="1" t="e">
        <f>AE482+#REF!*_xlfn.STDEV.S($AD$2:$AD$779)</f>
        <v>#REF!</v>
      </c>
      <c r="AG482" s="1" t="e">
        <f>AE482-#REF!*_xlfn.STDEV.S($AD$2:$AD$779)</f>
        <v>#REF!</v>
      </c>
      <c r="AH482" s="24">
        <f t="shared" si="168"/>
        <v>15.589999999998327</v>
      </c>
      <c r="AI482" s="24">
        <f t="shared" si="182"/>
        <v>0.75999999999999091</v>
      </c>
      <c r="AJ482" s="1">
        <f t="shared" si="183"/>
        <v>4.5504596801639095E-4</v>
      </c>
      <c r="AK482" s="1">
        <f t="shared" si="184"/>
        <v>1.54982524116244E-3</v>
      </c>
      <c r="AL482" s="1" t="e">
        <f>$AK$2+#REF!*_xlfn.STDEV.S(ONE_LAST_QUOTE!$AJ$2:$AJ$779)</f>
        <v>#REF!</v>
      </c>
      <c r="AM482" s="1" t="e">
        <f>$AK$2-#REF!*_xlfn.STDEV.S(ONE_LAST_QUOTE!$AJ$2:$AJ$779)</f>
        <v>#REF!</v>
      </c>
      <c r="AN482" s="27">
        <f t="shared" si="185"/>
        <v>20.513157894734885</v>
      </c>
      <c r="AO482" s="24">
        <f t="shared" si="186"/>
        <v>14.829999999998336</v>
      </c>
      <c r="AP482" s="27">
        <f t="shared" si="187"/>
        <v>-3.8484704370181109</v>
      </c>
      <c r="AQ482" s="27" t="e">
        <f>$AP$2+#REF!*_xlfn.STDEV.S(ONE_LAST_QUOTE!$AO$2:$AO$779)</f>
        <v>#REF!</v>
      </c>
      <c r="AR482" s="27" t="e">
        <f>$AP$2-#REF!*_xlfn.STDEV.S(ONE_LAST_QUOTE!$AO$2:$AO$779)</f>
        <v>#REF!</v>
      </c>
      <c r="AT482" s="24"/>
    </row>
    <row r="483" spans="1:46" x14ac:dyDescent="0.3">
      <c r="A483" s="5">
        <v>44799</v>
      </c>
      <c r="B483" s="25">
        <v>592.79999999999995</v>
      </c>
      <c r="C483" s="25">
        <v>592.44000000000005</v>
      </c>
      <c r="D483" s="25">
        <v>0.10999999999999982</v>
      </c>
      <c r="E483" s="25">
        <f t="shared" si="175"/>
        <v>592.33000000000004</v>
      </c>
      <c r="F483" s="25">
        <f t="shared" si="172"/>
        <v>0.4699999999999136</v>
      </c>
      <c r="G483" s="25">
        <v>1282.25</v>
      </c>
      <c r="H483" s="25">
        <v>1332.5</v>
      </c>
      <c r="I483" s="26">
        <v>1331.46</v>
      </c>
      <c r="J483" s="27">
        <f t="shared" si="169"/>
        <v>1.0399999999999636</v>
      </c>
      <c r="K483" s="25">
        <v>15241</v>
      </c>
      <c r="L483" s="25">
        <v>15278.44</v>
      </c>
      <c r="M483" s="25">
        <v>39.88000000000001</v>
      </c>
      <c r="N483" s="25">
        <f t="shared" si="170"/>
        <v>15238.560000000001</v>
      </c>
      <c r="O483" s="25">
        <f t="shared" si="176"/>
        <v>2.4399999999986903</v>
      </c>
      <c r="P483" s="27">
        <v>30.280999999999999</v>
      </c>
      <c r="Q483" s="25">
        <v>512</v>
      </c>
      <c r="R483" s="2">
        <f t="shared" si="188"/>
        <v>122.89601106755808</v>
      </c>
      <c r="S483" s="2">
        <f t="shared" si="177"/>
        <v>123.93072044234826</v>
      </c>
      <c r="T483" s="2">
        <f t="shared" si="178"/>
        <v>123.89679780315973</v>
      </c>
      <c r="U483" s="2">
        <f t="shared" si="189"/>
        <v>103.02112747933175</v>
      </c>
      <c r="V483" s="2">
        <f t="shared" si="190"/>
        <v>123.37349397590388</v>
      </c>
      <c r="W483" s="27">
        <f t="shared" si="191"/>
        <v>8.419389415506684E-3</v>
      </c>
      <c r="X483" s="1">
        <f t="shared" si="179"/>
        <v>9.2598848424065728E-3</v>
      </c>
      <c r="Y483" s="1" t="e">
        <f>X483+#REF!*_xlfn.STDEV.S($W$2:$W$779)</f>
        <v>#REF!</v>
      </c>
      <c r="Z483" s="1" t="e">
        <f>X483-#REF!*_xlfn.STDEV.S($W$2:$W$779)</f>
        <v>#REF!</v>
      </c>
      <c r="AA483" s="2">
        <f t="shared" si="180"/>
        <v>103.47093747901823</v>
      </c>
      <c r="AB483" s="1">
        <f t="shared" si="181"/>
        <v>1.6012011633636578E-4</v>
      </c>
      <c r="AC483" s="1">
        <f t="shared" si="173"/>
        <v>7.8109744190585037E-4</v>
      </c>
      <c r="AD483" s="1">
        <f t="shared" si="171"/>
        <v>-6.2097732556948455E-4</v>
      </c>
      <c r="AE483" s="1">
        <f t="shared" si="174"/>
        <v>1.54982524116244E-3</v>
      </c>
      <c r="AF483" s="1" t="e">
        <f>AE483+#REF!*_xlfn.STDEV.S($AD$2:$AD$779)</f>
        <v>#REF!</v>
      </c>
      <c r="AG483" s="1" t="e">
        <f>AE483-#REF!*_xlfn.STDEV.S($AD$2:$AD$779)</f>
        <v>#REF!</v>
      </c>
      <c r="AH483" s="24">
        <f t="shared" si="168"/>
        <v>2.4399999999986903</v>
      </c>
      <c r="AI483" s="24">
        <f t="shared" si="182"/>
        <v>1.0399999999999636</v>
      </c>
      <c r="AJ483" s="1">
        <f t="shared" si="183"/>
        <v>-6.2097732556948455E-4</v>
      </c>
      <c r="AK483" s="1">
        <f t="shared" si="184"/>
        <v>1.54982524116244E-3</v>
      </c>
      <c r="AL483" s="1" t="e">
        <f>$AK$2+#REF!*_xlfn.STDEV.S(ONE_LAST_QUOTE!$AJ$2:$AJ$779)</f>
        <v>#REF!</v>
      </c>
      <c r="AM483" s="1" t="e">
        <f>$AK$2-#REF!*_xlfn.STDEV.S(ONE_LAST_QUOTE!$AJ$2:$AJ$779)</f>
        <v>#REF!</v>
      </c>
      <c r="AN483" s="27">
        <f t="shared" si="185"/>
        <v>2.346153846152669</v>
      </c>
      <c r="AO483" s="24">
        <f t="shared" si="186"/>
        <v>1.3999999999987267</v>
      </c>
      <c r="AP483" s="27">
        <f t="shared" si="187"/>
        <v>-3.8484704370181109</v>
      </c>
      <c r="AQ483" s="27" t="e">
        <f>$AP$2+#REF!*_xlfn.STDEV.S(ONE_LAST_QUOTE!$AO$2:$AO$779)</f>
        <v>#REF!</v>
      </c>
      <c r="AR483" s="27" t="e">
        <f>$AP$2-#REF!*_xlfn.STDEV.S(ONE_LAST_QUOTE!$AO$2:$AO$779)</f>
        <v>#REF!</v>
      </c>
      <c r="AT483" s="24"/>
    </row>
    <row r="484" spans="1:46" x14ac:dyDescent="0.3">
      <c r="A484" s="5">
        <v>44802</v>
      </c>
      <c r="B484" s="25">
        <v>576.4</v>
      </c>
      <c r="C484" s="25">
        <v>578.01</v>
      </c>
      <c r="D484" s="25">
        <v>0.10999999999999982</v>
      </c>
      <c r="E484" s="25">
        <f t="shared" si="175"/>
        <v>577.9</v>
      </c>
      <c r="F484" s="25">
        <f t="shared" si="172"/>
        <v>-1.5</v>
      </c>
      <c r="G484" s="25">
        <v>1245</v>
      </c>
      <c r="H484" s="25">
        <v>1295</v>
      </c>
      <c r="I484" s="26">
        <v>1300.02</v>
      </c>
      <c r="J484" s="27">
        <f t="shared" si="169"/>
        <v>-5.0199999999999818</v>
      </c>
      <c r="K484" s="25">
        <v>14820</v>
      </c>
      <c r="L484" s="25">
        <v>14926.19</v>
      </c>
      <c r="M484" s="25">
        <v>38.100000000000009</v>
      </c>
      <c r="N484" s="25">
        <f t="shared" si="170"/>
        <v>14888.09</v>
      </c>
      <c r="O484" s="25">
        <f t="shared" si="176"/>
        <v>-68.090000000000146</v>
      </c>
      <c r="P484" s="27">
        <v>30.370999999999999</v>
      </c>
      <c r="Q484" s="25">
        <v>498.5</v>
      </c>
      <c r="R484" s="2">
        <f t="shared" si="188"/>
        <v>119.43739912381817</v>
      </c>
      <c r="S484" s="2">
        <f t="shared" si="177"/>
        <v>120.50739957716692</v>
      </c>
      <c r="T484" s="2">
        <f t="shared" si="178"/>
        <v>120.50213775804578</v>
      </c>
      <c r="U484" s="2">
        <f t="shared" si="189"/>
        <v>103.32732283196674</v>
      </c>
      <c r="V484" s="2">
        <f t="shared" si="190"/>
        <v>120.12048192771111</v>
      </c>
      <c r="W484" s="27">
        <f t="shared" si="191"/>
        <v>8.9586717493697066E-3</v>
      </c>
      <c r="X484" s="1">
        <f t="shared" si="179"/>
        <v>9.2598848424065728E-3</v>
      </c>
      <c r="Y484" s="1" t="e">
        <f>X484+#REF!*_xlfn.STDEV.S($W$2:$W$779)</f>
        <v>#REF!</v>
      </c>
      <c r="Z484" s="1" t="e">
        <f>X484-#REF!*_xlfn.STDEV.S($W$2:$W$779)</f>
        <v>#REF!</v>
      </c>
      <c r="AA484" s="2">
        <f t="shared" si="180"/>
        <v>107.00004533487544</v>
      </c>
      <c r="AB484" s="1">
        <f t="shared" si="181"/>
        <v>-4.5734543517670931E-3</v>
      </c>
      <c r="AC484" s="1">
        <f t="shared" si="173"/>
        <v>-3.8614790541683834E-3</v>
      </c>
      <c r="AD484" s="1">
        <f t="shared" si="171"/>
        <v>-7.1197529759870967E-4</v>
      </c>
      <c r="AE484" s="1">
        <f t="shared" si="174"/>
        <v>1.54982524116244E-3</v>
      </c>
      <c r="AF484" s="1" t="e">
        <f>AE484+#REF!*_xlfn.STDEV.S($AD$2:$AD$779)</f>
        <v>#REF!</v>
      </c>
      <c r="AG484" s="1" t="e">
        <f>AE484-#REF!*_xlfn.STDEV.S($AD$2:$AD$779)</f>
        <v>#REF!</v>
      </c>
      <c r="AH484" s="24">
        <f t="shared" si="168"/>
        <v>-68.090000000000146</v>
      </c>
      <c r="AI484" s="24">
        <f t="shared" si="182"/>
        <v>-5.0199999999999818</v>
      </c>
      <c r="AJ484" s="1">
        <f t="shared" si="183"/>
        <v>-7.1197529759870967E-4</v>
      </c>
      <c r="AK484" s="1">
        <f t="shared" si="184"/>
        <v>1.54982524116244E-3</v>
      </c>
      <c r="AL484" s="1" t="e">
        <f>$AK$2+#REF!*_xlfn.STDEV.S(ONE_LAST_QUOTE!$AJ$2:$AJ$779)</f>
        <v>#REF!</v>
      </c>
      <c r="AM484" s="1" t="e">
        <f>$AK$2-#REF!*_xlfn.STDEV.S(ONE_LAST_QUOTE!$AJ$2:$AJ$779)</f>
        <v>#REF!</v>
      </c>
      <c r="AN484" s="27">
        <f t="shared" si="185"/>
        <v>13.563745019920397</v>
      </c>
      <c r="AO484" s="24">
        <f t="shared" si="186"/>
        <v>-63.070000000000164</v>
      </c>
      <c r="AP484" s="27">
        <f t="shared" si="187"/>
        <v>-3.8484704370181109</v>
      </c>
      <c r="AQ484" s="27" t="e">
        <f>$AP$2+#REF!*_xlfn.STDEV.S(ONE_LAST_QUOTE!$AO$2:$AO$779)</f>
        <v>#REF!</v>
      </c>
      <c r="AR484" s="27" t="e">
        <f>$AP$2-#REF!*_xlfn.STDEV.S(ONE_LAST_QUOTE!$AO$2:$AO$779)</f>
        <v>#REF!</v>
      </c>
      <c r="AT484" s="24"/>
    </row>
    <row r="485" spans="1:46" x14ac:dyDescent="0.3">
      <c r="A485" s="5">
        <v>44803</v>
      </c>
      <c r="B485" s="25">
        <v>579.29999999999995</v>
      </c>
      <c r="C485" s="25">
        <v>577.79999999999995</v>
      </c>
      <c r="D485" s="25">
        <v>0.10999999999999982</v>
      </c>
      <c r="E485" s="25">
        <f t="shared" si="175"/>
        <v>577.68999999999994</v>
      </c>
      <c r="F485" s="25">
        <f t="shared" si="172"/>
        <v>1.6100000000000136</v>
      </c>
      <c r="G485" s="25">
        <v>1257.75</v>
      </c>
      <c r="H485" s="25">
        <v>1305.75</v>
      </c>
      <c r="I485" s="26">
        <v>1302.53</v>
      </c>
      <c r="J485" s="27">
        <f t="shared" si="169"/>
        <v>3.2200000000000273</v>
      </c>
      <c r="K485" s="25">
        <v>14949</v>
      </c>
      <c r="L485" s="25">
        <v>14953.63</v>
      </c>
      <c r="M485" s="25">
        <v>37.280000000000008</v>
      </c>
      <c r="N485" s="25">
        <f t="shared" si="170"/>
        <v>14916.349999999999</v>
      </c>
      <c r="O485" s="25">
        <f t="shared" si="176"/>
        <v>32.650000000001455</v>
      </c>
      <c r="P485" s="27">
        <v>30.483000000000001</v>
      </c>
      <c r="Q485" s="25">
        <v>496</v>
      </c>
      <c r="R485" s="2">
        <f t="shared" si="188"/>
        <v>120.42886788102361</v>
      </c>
      <c r="S485" s="2">
        <f t="shared" si="177"/>
        <v>121.55635062611796</v>
      </c>
      <c r="T485" s="2">
        <f t="shared" si="178"/>
        <v>121.11369981792645</v>
      </c>
      <c r="U485" s="2">
        <f t="shared" si="189"/>
        <v>103.70836593746805</v>
      </c>
      <c r="V485" s="2">
        <f t="shared" si="190"/>
        <v>119.51807228915689</v>
      </c>
      <c r="W485" s="27">
        <f t="shared" si="191"/>
        <v>9.3622298783730962E-3</v>
      </c>
      <c r="X485" s="1">
        <f t="shared" si="179"/>
        <v>9.2598848424065728E-3</v>
      </c>
      <c r="Y485" s="1" t="e">
        <f>X485+#REF!*_xlfn.STDEV.S($W$2:$W$779)</f>
        <v>#REF!</v>
      </c>
      <c r="Z485" s="1" t="e">
        <f>X485-#REF!*_xlfn.STDEV.S($W$2:$W$779)</f>
        <v>#REF!</v>
      </c>
      <c r="AA485" s="2">
        <f t="shared" si="180"/>
        <v>112.74827450943548</v>
      </c>
      <c r="AB485" s="1">
        <f t="shared" si="181"/>
        <v>2.1888732833435431E-3</v>
      </c>
      <c r="AC485" s="1">
        <f t="shared" si="173"/>
        <v>2.4721119667109603E-3</v>
      </c>
      <c r="AD485" s="1">
        <f t="shared" si="171"/>
        <v>-2.8323868336741723E-4</v>
      </c>
      <c r="AE485" s="1">
        <f t="shared" si="174"/>
        <v>1.54982524116244E-3</v>
      </c>
      <c r="AF485" s="1" t="e">
        <f>AE485+#REF!*_xlfn.STDEV.S($AD$2:$AD$779)</f>
        <v>#REF!</v>
      </c>
      <c r="AG485" s="1" t="e">
        <f>AE485-#REF!*_xlfn.STDEV.S($AD$2:$AD$779)</f>
        <v>#REF!</v>
      </c>
      <c r="AH485" s="24">
        <f t="shared" si="168"/>
        <v>32.650000000001455</v>
      </c>
      <c r="AI485" s="24">
        <f t="shared" si="182"/>
        <v>3.2200000000000273</v>
      </c>
      <c r="AJ485" s="1">
        <f t="shared" si="183"/>
        <v>-2.8323868336741723E-4</v>
      </c>
      <c r="AK485" s="1">
        <f t="shared" si="184"/>
        <v>1.54982524116244E-3</v>
      </c>
      <c r="AL485" s="1" t="e">
        <f>$AK$2+#REF!*_xlfn.STDEV.S(ONE_LAST_QUOTE!$AJ$2:$AJ$779)</f>
        <v>#REF!</v>
      </c>
      <c r="AM485" s="1" t="e">
        <f>$AK$2-#REF!*_xlfn.STDEV.S(ONE_LAST_QUOTE!$AJ$2:$AJ$779)</f>
        <v>#REF!</v>
      </c>
      <c r="AN485" s="27">
        <f t="shared" si="185"/>
        <v>10.139751552795397</v>
      </c>
      <c r="AO485" s="24">
        <f t="shared" si="186"/>
        <v>29.430000000001428</v>
      </c>
      <c r="AP485" s="27">
        <f t="shared" si="187"/>
        <v>-3.8484704370181109</v>
      </c>
      <c r="AQ485" s="27" t="e">
        <f>$AP$2+#REF!*_xlfn.STDEV.S(ONE_LAST_QUOTE!$AO$2:$AO$779)</f>
        <v>#REF!</v>
      </c>
      <c r="AR485" s="27" t="e">
        <f>$AP$2-#REF!*_xlfn.STDEV.S(ONE_LAST_QUOTE!$AO$2:$AO$779)</f>
        <v>#REF!</v>
      </c>
      <c r="AT485" s="24"/>
    </row>
    <row r="486" spans="1:46" x14ac:dyDescent="0.3">
      <c r="A486" s="5">
        <v>44804</v>
      </c>
      <c r="B486" s="25">
        <v>580.29999999999995</v>
      </c>
      <c r="C486" s="25">
        <v>584.15</v>
      </c>
      <c r="D486" s="25">
        <v>1.36</v>
      </c>
      <c r="E486" s="25">
        <f t="shared" si="175"/>
        <v>582.79</v>
      </c>
      <c r="F486" s="25">
        <f t="shared" si="172"/>
        <v>-2.4900000000000091</v>
      </c>
      <c r="G486" s="25">
        <v>1262.25</v>
      </c>
      <c r="H486" s="25">
        <v>1307</v>
      </c>
      <c r="I486" s="26">
        <v>1313.44</v>
      </c>
      <c r="J486" s="27">
        <f t="shared" si="169"/>
        <v>-6.4400000000000546</v>
      </c>
      <c r="K486" s="25">
        <v>15042</v>
      </c>
      <c r="L486" s="25">
        <v>15095.44</v>
      </c>
      <c r="M486" s="25">
        <v>35.77000000000001</v>
      </c>
      <c r="N486" s="25">
        <f t="shared" si="170"/>
        <v>15059.67</v>
      </c>
      <c r="O486" s="25">
        <f t="shared" si="176"/>
        <v>-17.670000000000073</v>
      </c>
      <c r="P486" s="27">
        <v>30.388999999999999</v>
      </c>
      <c r="Q486" s="25">
        <v>505</v>
      </c>
      <c r="R486" s="2">
        <f t="shared" si="188"/>
        <v>120.54415494581494</v>
      </c>
      <c r="S486" s="2">
        <f t="shared" si="177"/>
        <v>122.31257114978034</v>
      </c>
      <c r="T486" s="2">
        <f t="shared" si="178"/>
        <v>121.76618378790999</v>
      </c>
      <c r="U486" s="2">
        <f t="shared" si="189"/>
        <v>103.38856190249373</v>
      </c>
      <c r="V486" s="2">
        <f t="shared" si="190"/>
        <v>121.68674698795206</v>
      </c>
      <c r="W486" s="27">
        <f t="shared" si="191"/>
        <v>1.4670277499230888E-2</v>
      </c>
      <c r="X486" s="1">
        <f t="shared" si="179"/>
        <v>9.2598848424065728E-3</v>
      </c>
      <c r="Y486" s="1" t="e">
        <f>X486+#REF!*_xlfn.STDEV.S($W$2:$W$779)</f>
        <v>#REF!</v>
      </c>
      <c r="Z486" s="1" t="e">
        <f>X486-#REF!*_xlfn.STDEV.S($W$2:$W$779)</f>
        <v>#REF!</v>
      </c>
      <c r="AA486" s="2">
        <f t="shared" si="180"/>
        <v>176.84162039654012</v>
      </c>
      <c r="AB486" s="1">
        <f t="shared" si="181"/>
        <v>-1.1733324833811147E-3</v>
      </c>
      <c r="AC486" s="1">
        <f t="shared" si="173"/>
        <v>-4.9031550736996395E-3</v>
      </c>
      <c r="AD486" s="1">
        <f t="shared" si="171"/>
        <v>3.7298225903185248E-3</v>
      </c>
      <c r="AE486" s="1">
        <f t="shared" si="174"/>
        <v>1.54982524116244E-3</v>
      </c>
      <c r="AF486" s="1" t="e">
        <f>AE486+#REF!*_xlfn.STDEV.S($AD$2:$AD$779)</f>
        <v>#REF!</v>
      </c>
      <c r="AG486" s="1" t="e">
        <f>AE486-#REF!*_xlfn.STDEV.S($AD$2:$AD$779)</f>
        <v>#REF!</v>
      </c>
      <c r="AH486" s="24">
        <f t="shared" si="168"/>
        <v>-17.670000000000073</v>
      </c>
      <c r="AI486" s="24">
        <f t="shared" si="182"/>
        <v>-6.4400000000000546</v>
      </c>
      <c r="AJ486" s="1">
        <f t="shared" si="183"/>
        <v>3.7298225903185248E-3</v>
      </c>
      <c r="AK486" s="1">
        <f t="shared" si="184"/>
        <v>1.54982524116244E-3</v>
      </c>
      <c r="AL486" s="1" t="e">
        <f>$AK$2+#REF!*_xlfn.STDEV.S(ONE_LAST_QUOTE!$AJ$2:$AJ$779)</f>
        <v>#REF!</v>
      </c>
      <c r="AM486" s="1" t="e">
        <f>$AK$2-#REF!*_xlfn.STDEV.S(ONE_LAST_QUOTE!$AJ$2:$AJ$779)</f>
        <v>#REF!</v>
      </c>
      <c r="AN486" s="27">
        <f t="shared" si="185"/>
        <v>2.7437888198757645</v>
      </c>
      <c r="AO486" s="24">
        <f t="shared" si="186"/>
        <v>-11.230000000000018</v>
      </c>
      <c r="AP486" s="27">
        <f t="shared" si="187"/>
        <v>-3.8484704370181109</v>
      </c>
      <c r="AQ486" s="27" t="e">
        <f>$AP$2+#REF!*_xlfn.STDEV.S(ONE_LAST_QUOTE!$AO$2:$AO$779)</f>
        <v>#REF!</v>
      </c>
      <c r="AR486" s="27" t="e">
        <f>$AP$2-#REF!*_xlfn.STDEV.S(ONE_LAST_QUOTE!$AO$2:$AO$779)</f>
        <v>#REF!</v>
      </c>
      <c r="AT486" s="24"/>
    </row>
    <row r="487" spans="1:46" x14ac:dyDescent="0.3">
      <c r="A487" s="5">
        <v>44805</v>
      </c>
      <c r="B487" s="25">
        <v>568.4</v>
      </c>
      <c r="C487" s="25">
        <v>571.01</v>
      </c>
      <c r="D487" s="25">
        <v>1.36</v>
      </c>
      <c r="E487" s="25">
        <f t="shared" si="175"/>
        <v>569.65</v>
      </c>
      <c r="F487" s="25">
        <f t="shared" si="172"/>
        <v>-1.25</v>
      </c>
      <c r="G487" s="25">
        <v>1236.75</v>
      </c>
      <c r="H487" s="25">
        <v>1282.5</v>
      </c>
      <c r="I487" s="26">
        <v>1287.43</v>
      </c>
      <c r="J487" s="27">
        <f t="shared" si="169"/>
        <v>-4.9300000000000637</v>
      </c>
      <c r="K487" s="25">
        <v>14737</v>
      </c>
      <c r="L487" s="25">
        <v>14801.86</v>
      </c>
      <c r="M487" s="25">
        <v>35.670000000000009</v>
      </c>
      <c r="N487" s="25">
        <f t="shared" si="170"/>
        <v>14766.19</v>
      </c>
      <c r="O487" s="25">
        <f t="shared" si="176"/>
        <v>-29.190000000000509</v>
      </c>
      <c r="P487" s="27">
        <v>30.584</v>
      </c>
      <c r="Q487" s="25">
        <v>490.5</v>
      </c>
      <c r="R487" s="2">
        <f t="shared" si="188"/>
        <v>118.28452847590486</v>
      </c>
      <c r="S487" s="2">
        <f t="shared" si="177"/>
        <v>119.83249308830693</v>
      </c>
      <c r="T487" s="2">
        <f t="shared" si="178"/>
        <v>119.80435195853032</v>
      </c>
      <c r="U487" s="2">
        <f t="shared" si="189"/>
        <v>104.05198516653618</v>
      </c>
      <c r="V487" s="2">
        <f t="shared" si="190"/>
        <v>118.19277108433759</v>
      </c>
      <c r="W487" s="27">
        <f t="shared" si="191"/>
        <v>1.3086788545785044E-2</v>
      </c>
      <c r="X487" s="1">
        <f t="shared" si="179"/>
        <v>9.2598848424065728E-3</v>
      </c>
      <c r="Y487" s="1" t="e">
        <f>X487+#REF!*_xlfn.STDEV.S($W$2:$W$779)</f>
        <v>#REF!</v>
      </c>
      <c r="Z487" s="1" t="e">
        <f>X487-#REF!*_xlfn.STDEV.S($W$2:$W$779)</f>
        <v>#REF!</v>
      </c>
      <c r="AA487" s="2">
        <f t="shared" si="180"/>
        <v>154.7964612402069</v>
      </c>
      <c r="AB487" s="1">
        <f t="shared" si="181"/>
        <v>-1.9768132470190693E-3</v>
      </c>
      <c r="AC487" s="1">
        <f t="shared" si="173"/>
        <v>-3.8293344104145962E-3</v>
      </c>
      <c r="AD487" s="1">
        <f t="shared" si="171"/>
        <v>1.8525211633955269E-3</v>
      </c>
      <c r="AE487" s="1">
        <f t="shared" si="174"/>
        <v>1.54982524116244E-3</v>
      </c>
      <c r="AF487" s="1" t="e">
        <f>AE487+#REF!*_xlfn.STDEV.S($AD$2:$AD$779)</f>
        <v>#REF!</v>
      </c>
      <c r="AG487" s="1" t="e">
        <f>AE487-#REF!*_xlfn.STDEV.S($AD$2:$AD$779)</f>
        <v>#REF!</v>
      </c>
      <c r="AH487" s="24">
        <f t="shared" si="168"/>
        <v>-29.190000000000509</v>
      </c>
      <c r="AI487" s="24">
        <f t="shared" si="182"/>
        <v>-4.9300000000000637</v>
      </c>
      <c r="AJ487" s="1">
        <f t="shared" si="183"/>
        <v>1.8525211633955269E-3</v>
      </c>
      <c r="AK487" s="1">
        <f t="shared" si="184"/>
        <v>1.54982524116244E-3</v>
      </c>
      <c r="AL487" s="1" t="e">
        <f>$AK$2+#REF!*_xlfn.STDEV.S(ONE_LAST_QUOTE!$AJ$2:$AJ$779)</f>
        <v>#REF!</v>
      </c>
      <c r="AM487" s="1" t="e">
        <f>$AK$2-#REF!*_xlfn.STDEV.S(ONE_LAST_QUOTE!$AJ$2:$AJ$779)</f>
        <v>#REF!</v>
      </c>
      <c r="AN487" s="27">
        <f t="shared" si="185"/>
        <v>5.9208924949290331</v>
      </c>
      <c r="AO487" s="24">
        <f t="shared" si="186"/>
        <v>-24.260000000000446</v>
      </c>
      <c r="AP487" s="27">
        <f t="shared" si="187"/>
        <v>-3.8484704370181109</v>
      </c>
      <c r="AQ487" s="27" t="e">
        <f>$AP$2+#REF!*_xlfn.STDEV.S(ONE_LAST_QUOTE!$AO$2:$AO$779)</f>
        <v>#REF!</v>
      </c>
      <c r="AR487" s="27" t="e">
        <f>$AP$2-#REF!*_xlfn.STDEV.S(ONE_LAST_QUOTE!$AO$2:$AO$779)</f>
        <v>#REF!</v>
      </c>
      <c r="AT487" s="24"/>
    </row>
    <row r="488" spans="1:46" x14ac:dyDescent="0.3">
      <c r="A488" s="5">
        <v>44806</v>
      </c>
      <c r="B488" s="25">
        <v>562.29999999999995</v>
      </c>
      <c r="C488" s="25">
        <v>564.85</v>
      </c>
      <c r="D488" s="25">
        <v>1.32</v>
      </c>
      <c r="E488" s="25">
        <f t="shared" si="175"/>
        <v>563.53</v>
      </c>
      <c r="F488" s="25">
        <f t="shared" si="172"/>
        <v>-1.2300000000000182</v>
      </c>
      <c r="G488" s="25">
        <v>1222.5</v>
      </c>
      <c r="H488" s="25">
        <v>1268.5</v>
      </c>
      <c r="I488" s="26">
        <v>1274.17</v>
      </c>
      <c r="J488" s="27">
        <f t="shared" si="169"/>
        <v>-5.6700000000000728</v>
      </c>
      <c r="K488" s="25">
        <v>14598</v>
      </c>
      <c r="L488" s="25">
        <v>14673.04</v>
      </c>
      <c r="M488" s="25">
        <v>35.120000000000012</v>
      </c>
      <c r="N488" s="25">
        <f t="shared" si="170"/>
        <v>14637.92</v>
      </c>
      <c r="O488" s="25">
        <f t="shared" si="176"/>
        <v>-39.920000000000073</v>
      </c>
      <c r="P488" s="27">
        <v>30.611000000000001</v>
      </c>
      <c r="Q488" s="25">
        <v>485</v>
      </c>
      <c r="R488" s="2">
        <f t="shared" si="188"/>
        <v>116.99331335024196</v>
      </c>
      <c r="S488" s="2">
        <f t="shared" si="177"/>
        <v>118.70222800455348</v>
      </c>
      <c r="T488" s="2">
        <f t="shared" si="178"/>
        <v>118.54646527719034</v>
      </c>
      <c r="U488" s="2">
        <f t="shared" si="189"/>
        <v>104.14384377232668</v>
      </c>
      <c r="V488" s="2">
        <f t="shared" si="190"/>
        <v>116.86746987951831</v>
      </c>
      <c r="W488" s="27">
        <f t="shared" si="191"/>
        <v>1.4606942955752933E-2</v>
      </c>
      <c r="X488" s="1">
        <f t="shared" si="179"/>
        <v>9.2598848424065728E-3</v>
      </c>
      <c r="Y488" s="1" t="e">
        <f>X488+#REF!*_xlfn.STDEV.S($W$2:$W$779)</f>
        <v>#REF!</v>
      </c>
      <c r="Z488" s="1" t="e">
        <f>X488-#REF!*_xlfn.STDEV.S($W$2:$W$779)</f>
        <v>#REF!</v>
      </c>
      <c r="AA488" s="2">
        <f t="shared" si="180"/>
        <v>170.89146543115135</v>
      </c>
      <c r="AB488" s="1">
        <f t="shared" si="181"/>
        <v>-2.7271634221255527E-3</v>
      </c>
      <c r="AC488" s="1">
        <f t="shared" si="173"/>
        <v>-4.4499556574084092E-3</v>
      </c>
      <c r="AD488" s="1">
        <f t="shared" si="171"/>
        <v>1.7227922352828565E-3</v>
      </c>
      <c r="AE488" s="1">
        <f t="shared" si="174"/>
        <v>1.54982524116244E-3</v>
      </c>
      <c r="AF488" s="1" t="e">
        <f>AE488+#REF!*_xlfn.STDEV.S($AD$2:$AD$779)</f>
        <v>#REF!</v>
      </c>
      <c r="AG488" s="1" t="e">
        <f>AE488-#REF!*_xlfn.STDEV.S($AD$2:$AD$779)</f>
        <v>#REF!</v>
      </c>
      <c r="AH488" s="24">
        <f t="shared" si="168"/>
        <v>-39.920000000000073</v>
      </c>
      <c r="AI488" s="24">
        <f t="shared" si="182"/>
        <v>-5.6700000000000728</v>
      </c>
      <c r="AJ488" s="1">
        <f t="shared" si="183"/>
        <v>1.7227922352828565E-3</v>
      </c>
      <c r="AK488" s="1">
        <f t="shared" si="184"/>
        <v>1.54982524116244E-3</v>
      </c>
      <c r="AL488" s="1" t="e">
        <f>$AK$2+#REF!*_xlfn.STDEV.S(ONE_LAST_QUOTE!$AJ$2:$AJ$779)</f>
        <v>#REF!</v>
      </c>
      <c r="AM488" s="1" t="e">
        <f>$AK$2-#REF!*_xlfn.STDEV.S(ONE_LAST_QUOTE!$AJ$2:$AJ$779)</f>
        <v>#REF!</v>
      </c>
      <c r="AN488" s="27">
        <f t="shared" si="185"/>
        <v>7.04056437389763</v>
      </c>
      <c r="AO488" s="24">
        <f t="shared" si="186"/>
        <v>-34.25</v>
      </c>
      <c r="AP488" s="27">
        <f t="shared" si="187"/>
        <v>-3.8484704370181109</v>
      </c>
      <c r="AQ488" s="27" t="e">
        <f>$AP$2+#REF!*_xlfn.STDEV.S(ONE_LAST_QUOTE!$AO$2:$AO$779)</f>
        <v>#REF!</v>
      </c>
      <c r="AR488" s="27" t="e">
        <f>$AP$2-#REF!*_xlfn.STDEV.S(ONE_LAST_QUOTE!$AO$2:$AO$779)</f>
        <v>#REF!</v>
      </c>
      <c r="AT488" s="24"/>
    </row>
    <row r="489" spans="1:46" x14ac:dyDescent="0.3">
      <c r="A489" s="5">
        <v>44809</v>
      </c>
      <c r="B489" s="25">
        <v>564</v>
      </c>
      <c r="C489" s="25">
        <v>566.25</v>
      </c>
      <c r="D489" s="25">
        <v>1.32</v>
      </c>
      <c r="E489" s="25">
        <f t="shared" si="175"/>
        <v>564.92999999999995</v>
      </c>
      <c r="F489" s="25">
        <f t="shared" si="172"/>
        <v>-0.92999999999994998</v>
      </c>
      <c r="G489" s="25">
        <v>1227.25</v>
      </c>
      <c r="H489" s="25">
        <v>1272.75</v>
      </c>
      <c r="I489" s="26">
        <v>1277.05</v>
      </c>
      <c r="J489" s="27">
        <f t="shared" si="169"/>
        <v>-4.2999999999999545</v>
      </c>
      <c r="K489" s="25">
        <v>14613</v>
      </c>
      <c r="L489" s="25">
        <v>14661.1</v>
      </c>
      <c r="M489" s="25">
        <v>35.030000000000008</v>
      </c>
      <c r="N489" s="25">
        <f t="shared" si="170"/>
        <v>14626.07</v>
      </c>
      <c r="O489" s="25">
        <f t="shared" si="176"/>
        <v>-13.069999999999709</v>
      </c>
      <c r="P489" s="27">
        <v>30.702999999999999</v>
      </c>
      <c r="Q489" s="25">
        <v>486</v>
      </c>
      <c r="R489" s="2">
        <f t="shared" si="188"/>
        <v>117.38528937053249</v>
      </c>
      <c r="S489" s="2">
        <f t="shared" si="177"/>
        <v>118.82419905675708</v>
      </c>
      <c r="T489" s="2">
        <f t="shared" si="178"/>
        <v>119.06110011482869</v>
      </c>
      <c r="U489" s="2">
        <f t="shared" si="189"/>
        <v>104.45684346613133</v>
      </c>
      <c r="V489" s="2">
        <f t="shared" si="190"/>
        <v>117.10843373493999</v>
      </c>
      <c r="W489" s="27">
        <f t="shared" si="191"/>
        <v>1.2258006892861939E-2</v>
      </c>
      <c r="X489" s="1">
        <f t="shared" si="179"/>
        <v>9.2598848424065728E-3</v>
      </c>
      <c r="Y489" s="1" t="e">
        <f>X489+#REF!*_xlfn.STDEV.S($W$2:$W$779)</f>
        <v>#REF!</v>
      </c>
      <c r="Z489" s="1" t="e">
        <f>X489-#REF!*_xlfn.STDEV.S($W$2:$W$779)</f>
        <v>#REF!</v>
      </c>
      <c r="AA489" s="2">
        <f t="shared" si="180"/>
        <v>143.89096862245907</v>
      </c>
      <c r="AB489" s="1">
        <f t="shared" si="181"/>
        <v>-8.936098350411087E-4</v>
      </c>
      <c r="AC489" s="1">
        <f t="shared" si="173"/>
        <v>-3.367135194393293E-3</v>
      </c>
      <c r="AD489" s="1">
        <f t="shared" si="171"/>
        <v>2.4735253593521841E-3</v>
      </c>
      <c r="AE489" s="1">
        <f t="shared" si="174"/>
        <v>1.54982524116244E-3</v>
      </c>
      <c r="AF489" s="1" t="e">
        <f>AE489+#REF!*_xlfn.STDEV.S($AD$2:$AD$779)</f>
        <v>#REF!</v>
      </c>
      <c r="AG489" s="1" t="e">
        <f>AE489-#REF!*_xlfn.STDEV.S($AD$2:$AD$779)</f>
        <v>#REF!</v>
      </c>
      <c r="AH489" s="24">
        <f t="shared" si="168"/>
        <v>-13.069999999999709</v>
      </c>
      <c r="AI489" s="24">
        <f t="shared" si="182"/>
        <v>-4.2999999999999545</v>
      </c>
      <c r="AJ489" s="1">
        <f t="shared" si="183"/>
        <v>2.4735253593521841E-3</v>
      </c>
      <c r="AK489" s="1">
        <f t="shared" si="184"/>
        <v>1.54982524116244E-3</v>
      </c>
      <c r="AL489" s="1" t="e">
        <f>$AK$2+#REF!*_xlfn.STDEV.S(ONE_LAST_QUOTE!$AJ$2:$AJ$779)</f>
        <v>#REF!</v>
      </c>
      <c r="AM489" s="1" t="e">
        <f>$AK$2-#REF!*_xlfn.STDEV.S(ONE_LAST_QUOTE!$AJ$2:$AJ$779)</f>
        <v>#REF!</v>
      </c>
      <c r="AN489" s="27">
        <f t="shared" si="185"/>
        <v>3.0395348837208949</v>
      </c>
      <c r="AO489" s="24">
        <f t="shared" si="186"/>
        <v>-8.7699999999997544</v>
      </c>
      <c r="AP489" s="27">
        <f t="shared" si="187"/>
        <v>-3.8484704370181109</v>
      </c>
      <c r="AQ489" s="27" t="e">
        <f>$AP$2+#REF!*_xlfn.STDEV.S(ONE_LAST_QUOTE!$AO$2:$AO$779)</f>
        <v>#REF!</v>
      </c>
      <c r="AR489" s="27" t="e">
        <f>$AP$2-#REF!*_xlfn.STDEV.S(ONE_LAST_QUOTE!$AO$2:$AO$779)</f>
        <v>#REF!</v>
      </c>
      <c r="AT489" s="24"/>
    </row>
    <row r="490" spans="1:46" x14ac:dyDescent="0.3">
      <c r="A490" s="5">
        <v>44810</v>
      </c>
      <c r="B490" s="25">
        <v>566.6</v>
      </c>
      <c r="C490" s="25">
        <v>568.86</v>
      </c>
      <c r="D490" s="25">
        <v>1.1200000000000001</v>
      </c>
      <c r="E490" s="25">
        <f t="shared" si="175"/>
        <v>567.74</v>
      </c>
      <c r="F490" s="25">
        <f t="shared" si="172"/>
        <v>-1.1399999999999864</v>
      </c>
      <c r="G490" s="25">
        <v>1231.25</v>
      </c>
      <c r="H490" s="25">
        <v>1276.75</v>
      </c>
      <c r="I490" s="26">
        <v>1281.08</v>
      </c>
      <c r="J490" s="27">
        <f t="shared" si="169"/>
        <v>-4.3299999999999272</v>
      </c>
      <c r="K490" s="25">
        <v>14635</v>
      </c>
      <c r="L490" s="25">
        <v>14677.2</v>
      </c>
      <c r="M490" s="25">
        <v>32.20000000000001</v>
      </c>
      <c r="N490" s="25">
        <f t="shared" si="170"/>
        <v>14645</v>
      </c>
      <c r="O490" s="25">
        <f t="shared" si="176"/>
        <v>-10</v>
      </c>
      <c r="P490" s="27">
        <v>30.815000000000001</v>
      </c>
      <c r="Q490" s="25">
        <v>489</v>
      </c>
      <c r="R490" s="2">
        <f t="shared" si="188"/>
        <v>117.75420797786474</v>
      </c>
      <c r="S490" s="2">
        <f t="shared" si="177"/>
        <v>119.00308993332239</v>
      </c>
      <c r="T490" s="2">
        <f t="shared" si="178"/>
        <v>119.37197018716057</v>
      </c>
      <c r="U490" s="2">
        <f t="shared" si="189"/>
        <v>104.83788657163265</v>
      </c>
      <c r="V490" s="2">
        <f t="shared" si="190"/>
        <v>117.83132530120506</v>
      </c>
      <c r="W490" s="27">
        <f t="shared" si="191"/>
        <v>1.0605837166281162E-2</v>
      </c>
      <c r="X490" s="1">
        <f t="shared" si="179"/>
        <v>9.2598848424065728E-3</v>
      </c>
      <c r="Y490" s="1" t="e">
        <f>X490+#REF!*_xlfn.STDEV.S($W$2:$W$779)</f>
        <v>#REF!</v>
      </c>
      <c r="Z490" s="1" t="e">
        <f>X490-#REF!*_xlfn.STDEV.S($W$2:$W$779)</f>
        <v>#REF!</v>
      </c>
      <c r="AA490" s="2">
        <f t="shared" si="180"/>
        <v>124.8881955457648</v>
      </c>
      <c r="AB490" s="1">
        <f t="shared" si="181"/>
        <v>-6.8282690337999319E-4</v>
      </c>
      <c r="AC490" s="1">
        <f t="shared" si="173"/>
        <v>-3.3799606581945917E-3</v>
      </c>
      <c r="AD490" s="1">
        <f t="shared" si="171"/>
        <v>2.6971337548145984E-3</v>
      </c>
      <c r="AE490" s="1">
        <f t="shared" si="174"/>
        <v>1.54982524116244E-3</v>
      </c>
      <c r="AF490" s="1" t="e">
        <f>AE490+#REF!*_xlfn.STDEV.S($AD$2:$AD$779)</f>
        <v>#REF!</v>
      </c>
      <c r="AG490" s="1" t="e">
        <f>AE490-#REF!*_xlfn.STDEV.S($AD$2:$AD$779)</f>
        <v>#REF!</v>
      </c>
      <c r="AH490" s="24">
        <f t="shared" si="168"/>
        <v>-10</v>
      </c>
      <c r="AI490" s="24">
        <f t="shared" si="182"/>
        <v>-4.3299999999999272</v>
      </c>
      <c r="AJ490" s="1">
        <f t="shared" si="183"/>
        <v>2.6971337548145984E-3</v>
      </c>
      <c r="AK490" s="1">
        <f t="shared" si="184"/>
        <v>1.54982524116244E-3</v>
      </c>
      <c r="AL490" s="1" t="e">
        <f>$AK$2+#REF!*_xlfn.STDEV.S(ONE_LAST_QUOTE!$AJ$2:$AJ$779)</f>
        <v>#REF!</v>
      </c>
      <c r="AM490" s="1" t="e">
        <f>$AK$2-#REF!*_xlfn.STDEV.S(ONE_LAST_QUOTE!$AJ$2:$AJ$779)</f>
        <v>#REF!</v>
      </c>
      <c r="AN490" s="27">
        <f t="shared" si="185"/>
        <v>2.3094688221709396</v>
      </c>
      <c r="AO490" s="24">
        <f t="shared" si="186"/>
        <v>-5.6700000000000728</v>
      </c>
      <c r="AP490" s="27">
        <f t="shared" si="187"/>
        <v>-3.8484704370181109</v>
      </c>
      <c r="AQ490" s="27" t="e">
        <f>$AP$2+#REF!*_xlfn.STDEV.S(ONE_LAST_QUOTE!$AO$2:$AO$779)</f>
        <v>#REF!</v>
      </c>
      <c r="AR490" s="27" t="e">
        <f>$AP$2-#REF!*_xlfn.STDEV.S(ONE_LAST_QUOTE!$AO$2:$AO$779)</f>
        <v>#REF!</v>
      </c>
      <c r="AT490" s="24"/>
    </row>
    <row r="491" spans="1:46" x14ac:dyDescent="0.3">
      <c r="A491" s="5">
        <v>44811</v>
      </c>
      <c r="B491" s="25">
        <v>554.4</v>
      </c>
      <c r="C491" s="25">
        <v>556</v>
      </c>
      <c r="D491" s="25">
        <v>1.1200000000000001</v>
      </c>
      <c r="E491" s="25">
        <f t="shared" si="175"/>
        <v>554.88</v>
      </c>
      <c r="F491" s="25">
        <f t="shared" si="172"/>
        <v>-0.48000000000001819</v>
      </c>
      <c r="G491" s="25">
        <v>1208.25</v>
      </c>
      <c r="H491" s="25">
        <v>1254</v>
      </c>
      <c r="I491" s="26">
        <v>1258.24</v>
      </c>
      <c r="J491" s="27">
        <f t="shared" si="169"/>
        <v>-4.2400000000000091</v>
      </c>
      <c r="K491" s="25">
        <v>14357</v>
      </c>
      <c r="L491" s="25">
        <v>14410.05</v>
      </c>
      <c r="M491" s="25">
        <v>31.210000000000012</v>
      </c>
      <c r="N491" s="25">
        <f t="shared" si="170"/>
        <v>14378.84</v>
      </c>
      <c r="O491" s="25">
        <f t="shared" si="176"/>
        <v>-21.840000000000146</v>
      </c>
      <c r="P491" s="27">
        <v>30.821000000000002</v>
      </c>
      <c r="Q491" s="25">
        <v>472.5</v>
      </c>
      <c r="R491" s="2">
        <f t="shared" si="188"/>
        <v>115.65598339866253</v>
      </c>
      <c r="S491" s="2">
        <f t="shared" si="177"/>
        <v>116.74255976581549</v>
      </c>
      <c r="T491" s="2">
        <f t="shared" si="178"/>
        <v>116.44072195381915</v>
      </c>
      <c r="U491" s="2">
        <f t="shared" si="189"/>
        <v>104.85829959514164</v>
      </c>
      <c r="V491" s="2">
        <f t="shared" si="190"/>
        <v>113.85542168674721</v>
      </c>
      <c r="W491" s="27">
        <f t="shared" si="191"/>
        <v>9.3948997295500991E-3</v>
      </c>
      <c r="X491" s="1">
        <f t="shared" si="179"/>
        <v>9.2598848424065728E-3</v>
      </c>
      <c r="Y491" s="1" t="e">
        <f>X491+#REF!*_xlfn.STDEV.S($W$2:$W$779)</f>
        <v>#REF!</v>
      </c>
      <c r="Z491" s="1" t="e">
        <f>X491-#REF!*_xlfn.STDEV.S($W$2:$W$779)</f>
        <v>#REF!</v>
      </c>
      <c r="AA491" s="2">
        <f t="shared" si="180"/>
        <v>108.65763671529578</v>
      </c>
      <c r="AB491" s="1">
        <f t="shared" si="181"/>
        <v>-1.5188986037816782E-3</v>
      </c>
      <c r="AC491" s="1">
        <f t="shared" si="173"/>
        <v>-3.3697863682604343E-3</v>
      </c>
      <c r="AD491" s="1">
        <f t="shared" si="171"/>
        <v>1.8508877644787562E-3</v>
      </c>
      <c r="AE491" s="1">
        <f t="shared" si="174"/>
        <v>1.54982524116244E-3</v>
      </c>
      <c r="AF491" s="1" t="e">
        <f>AE491+#REF!*_xlfn.STDEV.S($AD$2:$AD$779)</f>
        <v>#REF!</v>
      </c>
      <c r="AG491" s="1" t="e">
        <f>AE491-#REF!*_xlfn.STDEV.S($AD$2:$AD$779)</f>
        <v>#REF!</v>
      </c>
      <c r="AH491" s="24">
        <f t="shared" si="168"/>
        <v>-21.840000000000146</v>
      </c>
      <c r="AI491" s="24">
        <f t="shared" si="182"/>
        <v>-4.2400000000000091</v>
      </c>
      <c r="AJ491" s="1">
        <f t="shared" si="183"/>
        <v>1.8508877644787562E-3</v>
      </c>
      <c r="AK491" s="1">
        <f t="shared" si="184"/>
        <v>1.54982524116244E-3</v>
      </c>
      <c r="AL491" s="1" t="e">
        <f>$AK$2+#REF!*_xlfn.STDEV.S(ONE_LAST_QUOTE!$AJ$2:$AJ$779)</f>
        <v>#REF!</v>
      </c>
      <c r="AM491" s="1" t="e">
        <f>$AK$2-#REF!*_xlfn.STDEV.S(ONE_LAST_QUOTE!$AJ$2:$AJ$779)</f>
        <v>#REF!</v>
      </c>
      <c r="AN491" s="27">
        <f t="shared" si="185"/>
        <v>5.1509433962264382</v>
      </c>
      <c r="AO491" s="24">
        <f t="shared" si="186"/>
        <v>-17.600000000000136</v>
      </c>
      <c r="AP491" s="27">
        <f t="shared" si="187"/>
        <v>-3.8484704370181109</v>
      </c>
      <c r="AQ491" s="27" t="e">
        <f>$AP$2+#REF!*_xlfn.STDEV.S(ONE_LAST_QUOTE!$AO$2:$AO$779)</f>
        <v>#REF!</v>
      </c>
      <c r="AR491" s="27" t="e">
        <f>$AP$2-#REF!*_xlfn.STDEV.S(ONE_LAST_QUOTE!$AO$2:$AO$779)</f>
        <v>#REF!</v>
      </c>
      <c r="AT491" s="24"/>
    </row>
    <row r="492" spans="1:46" x14ac:dyDescent="0.3">
      <c r="A492" s="5">
        <v>44812</v>
      </c>
      <c r="B492" s="25">
        <v>561.20000000000005</v>
      </c>
      <c r="C492" s="25">
        <v>561.83000000000004</v>
      </c>
      <c r="D492" s="25">
        <v>1.1200000000000001</v>
      </c>
      <c r="E492" s="25">
        <f t="shared" si="175"/>
        <v>560.71</v>
      </c>
      <c r="F492" s="25">
        <f t="shared" si="172"/>
        <v>0.49000000000000909</v>
      </c>
      <c r="G492" s="25">
        <v>1226.5</v>
      </c>
      <c r="H492" s="25">
        <v>1272.75</v>
      </c>
      <c r="I492" s="26">
        <v>1274.21</v>
      </c>
      <c r="J492" s="27">
        <f t="shared" si="169"/>
        <v>-1.4600000000000364</v>
      </c>
      <c r="K492" s="25">
        <v>14545</v>
      </c>
      <c r="L492" s="25">
        <v>14583.42</v>
      </c>
      <c r="M492" s="25">
        <v>30.260000000000012</v>
      </c>
      <c r="N492" s="25">
        <f t="shared" si="170"/>
        <v>14553.16</v>
      </c>
      <c r="O492" s="25">
        <f t="shared" si="176"/>
        <v>-8.1599999999998545</v>
      </c>
      <c r="P492" s="27">
        <v>30.904</v>
      </c>
      <c r="Q492" s="25">
        <v>475</v>
      </c>
      <c r="R492" s="2">
        <f t="shared" si="188"/>
        <v>117.38528937053248</v>
      </c>
      <c r="S492" s="2">
        <f t="shared" si="177"/>
        <v>118.27126362010073</v>
      </c>
      <c r="T492" s="2">
        <f t="shared" si="178"/>
        <v>118.17446706453042</v>
      </c>
      <c r="U492" s="2">
        <f t="shared" si="189"/>
        <v>105.14067975368279</v>
      </c>
      <c r="V492" s="2">
        <f t="shared" si="190"/>
        <v>114.45783132530143</v>
      </c>
      <c r="W492" s="27">
        <f t="shared" si="191"/>
        <v>7.5475747797633108E-3</v>
      </c>
      <c r="X492" s="1">
        <f t="shared" si="179"/>
        <v>9.2598848424065728E-3</v>
      </c>
      <c r="Y492" s="1" t="e">
        <f>X492+#REF!*_xlfn.STDEV.S($W$2:$W$779)</f>
        <v>#REF!</v>
      </c>
      <c r="Z492" s="1" t="e">
        <f>X492-#REF!*_xlfn.STDEV.S($W$2:$W$779)</f>
        <v>#REF!</v>
      </c>
      <c r="AA492" s="2">
        <f t="shared" si="180"/>
        <v>88.597424956824966</v>
      </c>
      <c r="AB492" s="1">
        <f t="shared" si="181"/>
        <v>-5.6070296760290237E-4</v>
      </c>
      <c r="AC492" s="1">
        <f t="shared" si="173"/>
        <v>-1.1458079908335645E-3</v>
      </c>
      <c r="AD492" s="1">
        <f t="shared" si="171"/>
        <v>5.8510502323066212E-4</v>
      </c>
      <c r="AE492" s="1">
        <f t="shared" si="174"/>
        <v>1.54982524116244E-3</v>
      </c>
      <c r="AF492" s="1" t="e">
        <f>AE492+#REF!*_xlfn.STDEV.S($AD$2:$AD$779)</f>
        <v>#REF!</v>
      </c>
      <c r="AG492" s="1" t="e">
        <f>AE492-#REF!*_xlfn.STDEV.S($AD$2:$AD$779)</f>
        <v>#REF!</v>
      </c>
      <c r="AH492" s="24">
        <f t="shared" si="168"/>
        <v>-8.1599999999998545</v>
      </c>
      <c r="AI492" s="24">
        <f t="shared" si="182"/>
        <v>-1.4600000000000364</v>
      </c>
      <c r="AJ492" s="1">
        <f t="shared" si="183"/>
        <v>5.8510502323066212E-4</v>
      </c>
      <c r="AK492" s="1">
        <f t="shared" si="184"/>
        <v>1.54982524116244E-3</v>
      </c>
      <c r="AL492" s="1" t="e">
        <f>$AK$2+#REF!*_xlfn.STDEV.S(ONE_LAST_QUOTE!$AJ$2:$AJ$779)</f>
        <v>#REF!</v>
      </c>
      <c r="AM492" s="1" t="e">
        <f>$AK$2-#REF!*_xlfn.STDEV.S(ONE_LAST_QUOTE!$AJ$2:$AJ$779)</f>
        <v>#REF!</v>
      </c>
      <c r="AN492" s="27">
        <f t="shared" si="185"/>
        <v>5.5890410958901722</v>
      </c>
      <c r="AO492" s="24">
        <f t="shared" si="186"/>
        <v>-6.6999999999998181</v>
      </c>
      <c r="AP492" s="27">
        <f t="shared" si="187"/>
        <v>-3.8484704370181109</v>
      </c>
      <c r="AQ492" s="27" t="e">
        <f>$AP$2+#REF!*_xlfn.STDEV.S(ONE_LAST_QUOTE!$AO$2:$AO$779)</f>
        <v>#REF!</v>
      </c>
      <c r="AR492" s="27" t="e">
        <f>$AP$2-#REF!*_xlfn.STDEV.S(ONE_LAST_QUOTE!$AO$2:$AO$779)</f>
        <v>#REF!</v>
      </c>
      <c r="AT492" s="24"/>
    </row>
    <row r="493" spans="1:46" x14ac:dyDescent="0.3">
      <c r="A493" s="5">
        <v>44816</v>
      </c>
      <c r="B493" s="25">
        <v>571.79999999999995</v>
      </c>
      <c r="C493" s="25">
        <v>571.5</v>
      </c>
      <c r="D493" s="25">
        <v>0</v>
      </c>
      <c r="E493" s="25">
        <f t="shared" si="175"/>
        <v>571.5</v>
      </c>
      <c r="F493" s="25">
        <f t="shared" si="172"/>
        <v>0.29999999999995453</v>
      </c>
      <c r="G493" s="25">
        <v>1248</v>
      </c>
      <c r="H493" s="25">
        <v>1293.5</v>
      </c>
      <c r="I493" s="26">
        <v>1292.73</v>
      </c>
      <c r="J493" s="27">
        <f t="shared" si="169"/>
        <v>0.76999999999998181</v>
      </c>
      <c r="K493" s="25">
        <v>14797</v>
      </c>
      <c r="L493" s="25">
        <v>14807.43</v>
      </c>
      <c r="M493" s="25">
        <v>29.920000000000012</v>
      </c>
      <c r="N493" s="25">
        <f t="shared" si="170"/>
        <v>14777.51</v>
      </c>
      <c r="O493" s="25">
        <f t="shared" si="176"/>
        <v>19.489999999999782</v>
      </c>
      <c r="P493" s="27">
        <v>30.882999999999999</v>
      </c>
      <c r="Q493" s="25">
        <v>486.5</v>
      </c>
      <c r="R493" s="2">
        <f t="shared" si="188"/>
        <v>119.29905464606856</v>
      </c>
      <c r="S493" s="2">
        <f t="shared" si="177"/>
        <v>120.32037729712137</v>
      </c>
      <c r="T493" s="2">
        <f t="shared" si="178"/>
        <v>120.50518271199854</v>
      </c>
      <c r="U493" s="2">
        <f t="shared" si="189"/>
        <v>105.06923417140129</v>
      </c>
      <c r="V493" s="2">
        <f t="shared" si="190"/>
        <v>117.22891566265083</v>
      </c>
      <c r="W493" s="27">
        <f t="shared" si="191"/>
        <v>8.561028870537335E-3</v>
      </c>
      <c r="X493" s="1">
        <f t="shared" si="179"/>
        <v>9.2598848424065728E-3</v>
      </c>
      <c r="Y493" s="1" t="e">
        <f>X493+#REF!*_xlfn.STDEV.S($W$2:$W$779)</f>
        <v>#REF!</v>
      </c>
      <c r="Z493" s="1" t="e">
        <f>X493-#REF!*_xlfn.STDEV.S($W$2:$W$779)</f>
        <v>#REF!</v>
      </c>
      <c r="AA493" s="2">
        <f t="shared" si="180"/>
        <v>102.13226510528131</v>
      </c>
      <c r="AB493" s="1">
        <f t="shared" si="181"/>
        <v>1.3188960792447294E-3</v>
      </c>
      <c r="AC493" s="1">
        <f t="shared" si="173"/>
        <v>5.9563868711949271E-4</v>
      </c>
      <c r="AD493" s="1">
        <f t="shared" si="171"/>
        <v>7.2325739212523673E-4</v>
      </c>
      <c r="AE493" s="1">
        <f t="shared" si="174"/>
        <v>1.54982524116244E-3</v>
      </c>
      <c r="AF493" s="1" t="e">
        <f>AE493+#REF!*_xlfn.STDEV.S($AD$2:$AD$779)</f>
        <v>#REF!</v>
      </c>
      <c r="AG493" s="1" t="e">
        <f>AE493-#REF!*_xlfn.STDEV.S($AD$2:$AD$779)</f>
        <v>#REF!</v>
      </c>
      <c r="AH493" s="24">
        <f t="shared" si="168"/>
        <v>19.489999999999782</v>
      </c>
      <c r="AI493" s="24">
        <f t="shared" si="182"/>
        <v>0.76999999999998181</v>
      </c>
      <c r="AJ493" s="1">
        <f t="shared" si="183"/>
        <v>7.2325739212523673E-4</v>
      </c>
      <c r="AK493" s="1">
        <f t="shared" si="184"/>
        <v>1.54982524116244E-3</v>
      </c>
      <c r="AL493" s="1" t="e">
        <f>$AK$2+#REF!*_xlfn.STDEV.S(ONE_LAST_QUOTE!$AJ$2:$AJ$779)</f>
        <v>#REF!</v>
      </c>
      <c r="AM493" s="1" t="e">
        <f>$AK$2-#REF!*_xlfn.STDEV.S(ONE_LAST_QUOTE!$AJ$2:$AJ$779)</f>
        <v>#REF!</v>
      </c>
      <c r="AN493" s="27">
        <f t="shared" si="185"/>
        <v>25.311688311688627</v>
      </c>
      <c r="AO493" s="24">
        <f t="shared" si="186"/>
        <v>18.7199999999998</v>
      </c>
      <c r="AP493" s="27">
        <f t="shared" si="187"/>
        <v>-3.8484704370181109</v>
      </c>
      <c r="AQ493" s="27" t="e">
        <f>$AP$2+#REF!*_xlfn.STDEV.S(ONE_LAST_QUOTE!$AO$2:$AO$779)</f>
        <v>#REF!</v>
      </c>
      <c r="AR493" s="27" t="e">
        <f>$AP$2-#REF!*_xlfn.STDEV.S(ONE_LAST_QUOTE!$AO$2:$AO$779)</f>
        <v>#REF!</v>
      </c>
      <c r="AT493" s="24"/>
    </row>
    <row r="494" spans="1:46" x14ac:dyDescent="0.3">
      <c r="A494" s="5">
        <v>44817</v>
      </c>
      <c r="B494" s="25">
        <v>574.6</v>
      </c>
      <c r="C494" s="25">
        <v>576.05999999999995</v>
      </c>
      <c r="D494" s="25">
        <v>0</v>
      </c>
      <c r="E494" s="25">
        <f t="shared" si="175"/>
        <v>576.05999999999995</v>
      </c>
      <c r="F494" s="25">
        <f t="shared" si="172"/>
        <v>-1.4599999999999227</v>
      </c>
      <c r="G494" s="25">
        <v>1254</v>
      </c>
      <c r="H494" s="25">
        <v>1299.75</v>
      </c>
      <c r="I494" s="26">
        <v>1300.0999999999999</v>
      </c>
      <c r="J494" s="27">
        <f t="shared" si="169"/>
        <v>-0.34999999999990905</v>
      </c>
      <c r="K494" s="25">
        <v>14875</v>
      </c>
      <c r="L494" s="25">
        <v>14894.41</v>
      </c>
      <c r="M494" s="25">
        <v>24.760000000000012</v>
      </c>
      <c r="N494" s="25">
        <f t="shared" si="170"/>
        <v>14869.65</v>
      </c>
      <c r="O494" s="25">
        <f t="shared" si="176"/>
        <v>5.3500000000003638</v>
      </c>
      <c r="P494" s="27">
        <v>31.152999999999999</v>
      </c>
      <c r="Q494" s="25">
        <v>493</v>
      </c>
      <c r="R494" s="2">
        <f t="shared" si="188"/>
        <v>119.8754899700252</v>
      </c>
      <c r="S494" s="2">
        <f t="shared" si="177"/>
        <v>120.95462676858014</v>
      </c>
      <c r="T494" s="2">
        <f t="shared" si="178"/>
        <v>120.90956417440705</v>
      </c>
      <c r="U494" s="2">
        <f t="shared" si="189"/>
        <v>105.98782022930622</v>
      </c>
      <c r="V494" s="2">
        <f t="shared" si="190"/>
        <v>118.79518072289181</v>
      </c>
      <c r="W494" s="27">
        <f t="shared" si="191"/>
        <v>9.0021471347043747E-3</v>
      </c>
      <c r="X494" s="1">
        <f t="shared" si="179"/>
        <v>9.2598848424065728E-3</v>
      </c>
      <c r="Y494" s="1" t="e">
        <f>X494+#REF!*_xlfn.STDEV.S($W$2:$W$779)</f>
        <v>#REF!</v>
      </c>
      <c r="Z494" s="1" t="e">
        <f>X494-#REF!*_xlfn.STDEV.S($W$2:$W$779)</f>
        <v>#REF!</v>
      </c>
      <c r="AA494" s="2">
        <f t="shared" si="180"/>
        <v>107.91367985549414</v>
      </c>
      <c r="AB494" s="1">
        <f t="shared" si="181"/>
        <v>3.5979327018459504E-4</v>
      </c>
      <c r="AC494" s="1">
        <f t="shared" si="173"/>
        <v>-2.6921006076448663E-4</v>
      </c>
      <c r="AD494" s="1">
        <f t="shared" si="171"/>
        <v>6.2900333094908167E-4</v>
      </c>
      <c r="AE494" s="1">
        <f t="shared" si="174"/>
        <v>1.54982524116244E-3</v>
      </c>
      <c r="AF494" s="1" t="e">
        <f>AE494+#REF!*_xlfn.STDEV.S($AD$2:$AD$779)</f>
        <v>#REF!</v>
      </c>
      <c r="AG494" s="1" t="e">
        <f>AE494-#REF!*_xlfn.STDEV.S($AD$2:$AD$779)</f>
        <v>#REF!</v>
      </c>
      <c r="AH494" s="24">
        <f t="shared" si="168"/>
        <v>5.3500000000003638</v>
      </c>
      <c r="AI494" s="24">
        <f t="shared" si="182"/>
        <v>-0.34999999999990905</v>
      </c>
      <c r="AJ494" s="1">
        <f t="shared" si="183"/>
        <v>6.2900333094908167E-4</v>
      </c>
      <c r="AK494" s="1">
        <f t="shared" si="184"/>
        <v>1.54982524116244E-3</v>
      </c>
      <c r="AL494" s="1" t="e">
        <f>$AK$2+#REF!*_xlfn.STDEV.S(ONE_LAST_QUOTE!$AJ$2:$AJ$779)</f>
        <v>#REF!</v>
      </c>
      <c r="AM494" s="1" t="e">
        <f>$AK$2-#REF!*_xlfn.STDEV.S(ONE_LAST_QUOTE!$AJ$2:$AJ$779)</f>
        <v>#REF!</v>
      </c>
      <c r="AN494" s="27">
        <f t="shared" si="185"/>
        <v>-15.285714285719298</v>
      </c>
      <c r="AO494" s="24">
        <f t="shared" si="186"/>
        <v>5.7000000000002728</v>
      </c>
      <c r="AP494" s="27">
        <f t="shared" si="187"/>
        <v>-3.8484704370181109</v>
      </c>
      <c r="AQ494" s="27" t="e">
        <f>$AP$2+#REF!*_xlfn.STDEV.S(ONE_LAST_QUOTE!$AO$2:$AO$779)</f>
        <v>#REF!</v>
      </c>
      <c r="AR494" s="27" t="e">
        <f>$AP$2-#REF!*_xlfn.STDEV.S(ONE_LAST_QUOTE!$AO$2:$AO$779)</f>
        <v>#REF!</v>
      </c>
      <c r="AT494" s="24"/>
    </row>
    <row r="495" spans="1:46" x14ac:dyDescent="0.3">
      <c r="A495" s="5">
        <v>44818</v>
      </c>
      <c r="B495" s="25">
        <v>562.29999999999995</v>
      </c>
      <c r="C495" s="25">
        <v>564.46</v>
      </c>
      <c r="D495" s="25">
        <v>0</v>
      </c>
      <c r="E495" s="25">
        <f t="shared" si="175"/>
        <v>564.46</v>
      </c>
      <c r="F495" s="25">
        <f t="shared" si="172"/>
        <v>-2.1600000000000819</v>
      </c>
      <c r="G495" s="25">
        <v>1226.5</v>
      </c>
      <c r="H495" s="25">
        <v>1272</v>
      </c>
      <c r="I495" s="26">
        <v>1277.6400000000001</v>
      </c>
      <c r="J495" s="27">
        <f t="shared" si="169"/>
        <v>-5.6400000000001</v>
      </c>
      <c r="K495" s="25">
        <v>14578</v>
      </c>
      <c r="L495" s="25">
        <v>14658.31</v>
      </c>
      <c r="M495" s="25">
        <v>24.730000000000011</v>
      </c>
      <c r="N495" s="25">
        <f t="shared" si="170"/>
        <v>14633.58</v>
      </c>
      <c r="O495" s="25">
        <f t="shared" si="176"/>
        <v>-55.579999999999927</v>
      </c>
      <c r="P495" s="27">
        <v>31.074999999999999</v>
      </c>
      <c r="Q495" s="25">
        <v>480</v>
      </c>
      <c r="R495" s="2">
        <f t="shared" si="188"/>
        <v>117.31611713165768</v>
      </c>
      <c r="S495" s="2">
        <f t="shared" si="177"/>
        <v>118.53959993494867</v>
      </c>
      <c r="T495" s="2">
        <f t="shared" si="178"/>
        <v>118.36544836751236</v>
      </c>
      <c r="U495" s="2">
        <f t="shared" si="189"/>
        <v>105.72245092368924</v>
      </c>
      <c r="V495" s="2">
        <f t="shared" si="190"/>
        <v>115.66265060240988</v>
      </c>
      <c r="W495" s="27">
        <f t="shared" si="191"/>
        <v>1.0428940483240945E-2</v>
      </c>
      <c r="X495" s="1">
        <f t="shared" si="179"/>
        <v>9.2598848424065728E-3</v>
      </c>
      <c r="Y495" s="1" t="e">
        <f>X495+#REF!*_xlfn.STDEV.S($W$2:$W$779)</f>
        <v>#REF!</v>
      </c>
      <c r="Z495" s="1" t="e">
        <f>X495-#REF!*_xlfn.STDEV.S($W$2:$W$779)</f>
        <v>#REF!</v>
      </c>
      <c r="AA495" s="2">
        <f t="shared" si="180"/>
        <v>122.34828032909917</v>
      </c>
      <c r="AB495" s="1">
        <f t="shared" si="181"/>
        <v>-3.7981136536650584E-3</v>
      </c>
      <c r="AC495" s="1">
        <f t="shared" si="173"/>
        <v>-4.4143890297737229E-3</v>
      </c>
      <c r="AD495" s="1">
        <f t="shared" si="171"/>
        <v>6.1627537610866451E-4</v>
      </c>
      <c r="AE495" s="1">
        <f t="shared" si="174"/>
        <v>1.54982524116244E-3</v>
      </c>
      <c r="AF495" s="1" t="e">
        <f>AE495+#REF!*_xlfn.STDEV.S($AD$2:$AD$779)</f>
        <v>#REF!</v>
      </c>
      <c r="AG495" s="1" t="e">
        <f>AE495-#REF!*_xlfn.STDEV.S($AD$2:$AD$779)</f>
        <v>#REF!</v>
      </c>
      <c r="AH495" s="24">
        <f t="shared" si="168"/>
        <v>-55.579999999999927</v>
      </c>
      <c r="AI495" s="24">
        <f t="shared" si="182"/>
        <v>-5.6400000000001</v>
      </c>
      <c r="AJ495" s="1">
        <f t="shared" si="183"/>
        <v>6.1627537610866451E-4</v>
      </c>
      <c r="AK495" s="1">
        <f t="shared" si="184"/>
        <v>1.54982524116244E-3</v>
      </c>
      <c r="AL495" s="1" t="e">
        <f>$AK$2+#REF!*_xlfn.STDEV.S(ONE_LAST_QUOTE!$AJ$2:$AJ$779)</f>
        <v>#REF!</v>
      </c>
      <c r="AM495" s="1" t="e">
        <f>$AK$2-#REF!*_xlfn.STDEV.S(ONE_LAST_QUOTE!$AJ$2:$AJ$779)</f>
        <v>#REF!</v>
      </c>
      <c r="AN495" s="27">
        <f t="shared" si="185"/>
        <v>9.8546099290778262</v>
      </c>
      <c r="AO495" s="24">
        <f t="shared" si="186"/>
        <v>-49.939999999999827</v>
      </c>
      <c r="AP495" s="27">
        <f t="shared" si="187"/>
        <v>-3.8484704370181109</v>
      </c>
      <c r="AQ495" s="27" t="e">
        <f>$AP$2+#REF!*_xlfn.STDEV.S(ONE_LAST_QUOTE!$AO$2:$AO$779)</f>
        <v>#REF!</v>
      </c>
      <c r="AR495" s="27" t="e">
        <f>$AP$2-#REF!*_xlfn.STDEV.S(ONE_LAST_QUOTE!$AO$2:$AO$779)</f>
        <v>#REF!</v>
      </c>
      <c r="AT495" s="24"/>
    </row>
    <row r="496" spans="1:46" x14ac:dyDescent="0.3">
      <c r="A496" s="5">
        <v>44819</v>
      </c>
      <c r="B496" s="25">
        <v>564.1</v>
      </c>
      <c r="C496" s="25">
        <v>564.20000000000005</v>
      </c>
      <c r="D496" s="25">
        <v>0</v>
      </c>
      <c r="E496" s="25">
        <f t="shared" si="175"/>
        <v>564.20000000000005</v>
      </c>
      <c r="F496" s="25">
        <f t="shared" si="172"/>
        <v>-0.10000000000002274</v>
      </c>
      <c r="G496" s="25">
        <v>1232.5</v>
      </c>
      <c r="H496" s="25">
        <v>1278.5</v>
      </c>
      <c r="I496" s="26">
        <v>1279.6099999999999</v>
      </c>
      <c r="J496" s="27">
        <f t="shared" si="169"/>
        <v>-1.1099999999999</v>
      </c>
      <c r="K496" s="25">
        <v>14642</v>
      </c>
      <c r="L496" s="25">
        <v>14670.04</v>
      </c>
      <c r="M496" s="25">
        <v>24.660000000000011</v>
      </c>
      <c r="N496" s="25">
        <f t="shared" si="170"/>
        <v>14645.380000000001</v>
      </c>
      <c r="O496" s="25">
        <f t="shared" si="176"/>
        <v>-3.3800000000010186</v>
      </c>
      <c r="P496" s="27">
        <v>31.245999999999999</v>
      </c>
      <c r="Q496" s="25">
        <v>476.5</v>
      </c>
      <c r="R496" s="2">
        <f t="shared" si="188"/>
        <v>117.9156098685726</v>
      </c>
      <c r="S496" s="2">
        <f t="shared" si="177"/>
        <v>119.06000975768409</v>
      </c>
      <c r="T496" s="2">
        <f t="shared" si="178"/>
        <v>118.91906157443456</v>
      </c>
      <c r="U496" s="2">
        <f t="shared" si="189"/>
        <v>106.30422209369571</v>
      </c>
      <c r="V496" s="2">
        <f t="shared" si="190"/>
        <v>114.81927710843398</v>
      </c>
      <c r="W496" s="27">
        <f t="shared" si="191"/>
        <v>9.7052450509904631E-3</v>
      </c>
      <c r="X496" s="1">
        <f t="shared" si="179"/>
        <v>9.2598848424065728E-3</v>
      </c>
      <c r="Y496" s="1" t="e">
        <f>X496+#REF!*_xlfn.STDEV.S($W$2:$W$779)</f>
        <v>#REF!</v>
      </c>
      <c r="Z496" s="1" t="e">
        <f>X496-#REF!*_xlfn.STDEV.S($W$2:$W$779)</f>
        <v>#REF!</v>
      </c>
      <c r="AA496" s="2">
        <f t="shared" si="180"/>
        <v>114.4399889111483</v>
      </c>
      <c r="AB496" s="1">
        <f t="shared" si="181"/>
        <v>-2.3078950494975333E-4</v>
      </c>
      <c r="AC496" s="1">
        <f t="shared" si="173"/>
        <v>-8.6745180172075867E-4</v>
      </c>
      <c r="AD496" s="1">
        <f t="shared" si="171"/>
        <v>6.3666229677100531E-4</v>
      </c>
      <c r="AE496" s="1">
        <f t="shared" si="174"/>
        <v>1.54982524116244E-3</v>
      </c>
      <c r="AF496" s="1" t="e">
        <f>AE496+#REF!*_xlfn.STDEV.S($AD$2:$AD$779)</f>
        <v>#REF!</v>
      </c>
      <c r="AG496" s="1" t="e">
        <f>AE496-#REF!*_xlfn.STDEV.S($AD$2:$AD$779)</f>
        <v>#REF!</v>
      </c>
      <c r="AH496" s="24">
        <f t="shared" si="168"/>
        <v>-3.3800000000010186</v>
      </c>
      <c r="AI496" s="24">
        <f t="shared" si="182"/>
        <v>-1.1099999999999</v>
      </c>
      <c r="AJ496" s="1">
        <f t="shared" si="183"/>
        <v>6.3666229677100531E-4</v>
      </c>
      <c r="AK496" s="1">
        <f t="shared" si="184"/>
        <v>1.54982524116244E-3</v>
      </c>
      <c r="AL496" s="1" t="e">
        <f>$AK$2+#REF!*_xlfn.STDEV.S(ONE_LAST_QUOTE!$AJ$2:$AJ$779)</f>
        <v>#REF!</v>
      </c>
      <c r="AM496" s="1" t="e">
        <f>$AK$2-#REF!*_xlfn.STDEV.S(ONE_LAST_QUOTE!$AJ$2:$AJ$779)</f>
        <v>#REF!</v>
      </c>
      <c r="AN496" s="27">
        <f t="shared" si="185"/>
        <v>3.045045045046237</v>
      </c>
      <c r="AO496" s="24">
        <f t="shared" si="186"/>
        <v>-2.2700000000011187</v>
      </c>
      <c r="AP496" s="27">
        <f t="shared" si="187"/>
        <v>-3.8484704370181109</v>
      </c>
      <c r="AQ496" s="27" t="e">
        <f>$AP$2+#REF!*_xlfn.STDEV.S(ONE_LAST_QUOTE!$AO$2:$AO$779)</f>
        <v>#REF!</v>
      </c>
      <c r="AR496" s="27" t="e">
        <f>$AP$2-#REF!*_xlfn.STDEV.S(ONE_LAST_QUOTE!$AO$2:$AO$779)</f>
        <v>#REF!</v>
      </c>
      <c r="AT496" s="24"/>
    </row>
    <row r="497" spans="1:46" x14ac:dyDescent="0.3">
      <c r="A497" s="5">
        <v>44820</v>
      </c>
      <c r="B497" s="25">
        <v>557.6</v>
      </c>
      <c r="C497" s="25">
        <v>559.16999999999996</v>
      </c>
      <c r="D497" s="25">
        <v>0</v>
      </c>
      <c r="E497" s="25">
        <f t="shared" si="175"/>
        <v>559.16999999999996</v>
      </c>
      <c r="F497" s="25">
        <f t="shared" si="172"/>
        <v>-1.5699999999999363</v>
      </c>
      <c r="G497" s="25">
        <v>1218.75</v>
      </c>
      <c r="H497" s="25">
        <v>1264.5</v>
      </c>
      <c r="I497" s="26">
        <v>1268.6199999999999</v>
      </c>
      <c r="J497" s="27">
        <f t="shared" si="169"/>
        <v>-4.1199999999998909</v>
      </c>
      <c r="K497" s="25">
        <v>14485</v>
      </c>
      <c r="L497" s="25">
        <v>14561.76</v>
      </c>
      <c r="M497" s="25">
        <v>0.93000000000001037</v>
      </c>
      <c r="N497" s="25">
        <f t="shared" si="170"/>
        <v>14560.83</v>
      </c>
      <c r="O497" s="25">
        <f t="shared" si="176"/>
        <v>-75.829999999999927</v>
      </c>
      <c r="P497" s="27">
        <v>31.289000000000001</v>
      </c>
      <c r="Q497" s="25">
        <v>472</v>
      </c>
      <c r="R497" s="2">
        <f t="shared" si="188"/>
        <v>116.6243947429097</v>
      </c>
      <c r="S497" s="2">
        <f t="shared" si="177"/>
        <v>117.7833794112863</v>
      </c>
      <c r="T497" s="2">
        <f t="shared" si="178"/>
        <v>117.68810750023869</v>
      </c>
      <c r="U497" s="2">
        <f t="shared" si="189"/>
        <v>106.45051542884354</v>
      </c>
      <c r="V497" s="2">
        <f t="shared" si="190"/>
        <v>113.73493975903638</v>
      </c>
      <c r="W497" s="27">
        <f t="shared" si="191"/>
        <v>9.937755054862274E-3</v>
      </c>
      <c r="X497" s="1">
        <f t="shared" si="179"/>
        <v>9.2598848424065728E-3</v>
      </c>
      <c r="Y497" s="1" t="e">
        <f>X497+#REF!*_xlfn.STDEV.S($W$2:$W$779)</f>
        <v>#REF!</v>
      </c>
      <c r="Z497" s="1" t="e">
        <f>X497-#REF!*_xlfn.STDEV.S($W$2:$W$779)</f>
        <v>#REF!</v>
      </c>
      <c r="AA497" s="2">
        <f t="shared" si="180"/>
        <v>115.89846683766041</v>
      </c>
      <c r="AB497" s="1">
        <f t="shared" si="181"/>
        <v>-5.2078075219613119E-3</v>
      </c>
      <c r="AC497" s="1">
        <f t="shared" si="173"/>
        <v>-3.2476234018066017E-3</v>
      </c>
      <c r="AD497" s="1">
        <f t="shared" si="171"/>
        <v>-1.9601841201547102E-3</v>
      </c>
      <c r="AE497" s="1">
        <f t="shared" si="174"/>
        <v>1.54982524116244E-3</v>
      </c>
      <c r="AF497" s="1" t="e">
        <f>AE497+#REF!*_xlfn.STDEV.S($AD$2:$AD$779)</f>
        <v>#REF!</v>
      </c>
      <c r="AG497" s="1" t="e">
        <f>AE497-#REF!*_xlfn.STDEV.S($AD$2:$AD$779)</f>
        <v>#REF!</v>
      </c>
      <c r="AH497" s="24">
        <f t="shared" si="168"/>
        <v>-75.829999999999927</v>
      </c>
      <c r="AI497" s="24">
        <f t="shared" si="182"/>
        <v>-4.1199999999998909</v>
      </c>
      <c r="AJ497" s="1">
        <f t="shared" si="183"/>
        <v>-1.9601841201547102E-3</v>
      </c>
      <c r="AK497" s="1">
        <f t="shared" si="184"/>
        <v>1.54982524116244E-3</v>
      </c>
      <c r="AL497" s="1" t="e">
        <f>$AK$2+#REF!*_xlfn.STDEV.S(ONE_LAST_QUOTE!$AJ$2:$AJ$779)</f>
        <v>#REF!</v>
      </c>
      <c r="AM497" s="1" t="e">
        <f>$AK$2-#REF!*_xlfn.STDEV.S(ONE_LAST_QUOTE!$AJ$2:$AJ$779)</f>
        <v>#REF!</v>
      </c>
      <c r="AN497" s="27">
        <f t="shared" si="185"/>
        <v>18.405339805825712</v>
      </c>
      <c r="AO497" s="24">
        <f t="shared" si="186"/>
        <v>-71.710000000000036</v>
      </c>
      <c r="AP497" s="27">
        <f t="shared" si="187"/>
        <v>-3.8484704370181109</v>
      </c>
      <c r="AQ497" s="27" t="e">
        <f>$AP$2+#REF!*_xlfn.STDEV.S(ONE_LAST_QUOTE!$AO$2:$AO$779)</f>
        <v>#REF!</v>
      </c>
      <c r="AR497" s="27" t="e">
        <f>$AP$2-#REF!*_xlfn.STDEV.S(ONE_LAST_QUOTE!$AO$2:$AO$779)</f>
        <v>#REF!</v>
      </c>
      <c r="AT497" s="24"/>
    </row>
    <row r="498" spans="1:46" x14ac:dyDescent="0.3">
      <c r="A498" s="5">
        <v>44823</v>
      </c>
      <c r="B498" s="25">
        <v>554.79999999999995</v>
      </c>
      <c r="C498" s="25">
        <v>554.95000000000005</v>
      </c>
      <c r="D498" s="25">
        <v>0</v>
      </c>
      <c r="E498" s="25">
        <f t="shared" si="175"/>
        <v>554.95000000000005</v>
      </c>
      <c r="F498" s="25">
        <f t="shared" si="172"/>
        <v>-0.15000000000009095</v>
      </c>
      <c r="G498" s="25">
        <v>1214</v>
      </c>
      <c r="H498" s="25">
        <v>1259.75</v>
      </c>
      <c r="I498" s="26">
        <v>1260.03</v>
      </c>
      <c r="J498" s="27">
        <f t="shared" si="169"/>
        <v>-0.27999999999997272</v>
      </c>
      <c r="K498" s="25">
        <v>14420</v>
      </c>
      <c r="L498" s="25">
        <v>14425.68</v>
      </c>
      <c r="M498" s="25">
        <v>0.69000000000001038</v>
      </c>
      <c r="N498" s="25">
        <f t="shared" si="170"/>
        <v>14424.99</v>
      </c>
      <c r="O498" s="25">
        <f t="shared" si="176"/>
        <v>-4.9899999999997817</v>
      </c>
      <c r="P498" s="27">
        <v>31.33</v>
      </c>
      <c r="Q498" s="25">
        <v>467</v>
      </c>
      <c r="R498" s="2">
        <f t="shared" si="188"/>
        <v>116.18630389670264</v>
      </c>
      <c r="S498" s="2">
        <f t="shared" si="177"/>
        <v>117.25483818507067</v>
      </c>
      <c r="T498" s="2">
        <f t="shared" si="178"/>
        <v>117.19192772127266</v>
      </c>
      <c r="U498" s="2">
        <f t="shared" si="189"/>
        <v>106.59000442282171</v>
      </c>
      <c r="V498" s="2">
        <f t="shared" si="190"/>
        <v>112.53012048192795</v>
      </c>
      <c r="W498" s="27">
        <f t="shared" si="191"/>
        <v>9.1967319084185206E-3</v>
      </c>
      <c r="X498" s="1">
        <f t="shared" si="179"/>
        <v>9.2598848424065728E-3</v>
      </c>
      <c r="Y498" s="1" t="e">
        <f>X498+#REF!*_xlfn.STDEV.S($W$2:$W$779)</f>
        <v>#REF!</v>
      </c>
      <c r="Z498" s="1" t="e">
        <f>X498-#REF!*_xlfn.STDEV.S($W$2:$W$779)</f>
        <v>#REF!</v>
      </c>
      <c r="AA498" s="2">
        <f t="shared" si="180"/>
        <v>106.85342883680278</v>
      </c>
      <c r="AB498" s="1">
        <f t="shared" si="181"/>
        <v>-3.4592744951641432E-4</v>
      </c>
      <c r="AC498" s="1">
        <f t="shared" si="173"/>
        <v>-2.2221693134288288E-4</v>
      </c>
      <c r="AD498" s="1">
        <f t="shared" si="171"/>
        <v>-1.2371051817353145E-4</v>
      </c>
      <c r="AE498" s="1">
        <f t="shared" si="174"/>
        <v>1.54982524116244E-3</v>
      </c>
      <c r="AF498" s="1" t="e">
        <f>AE498+#REF!*_xlfn.STDEV.S($AD$2:$AD$779)</f>
        <v>#REF!</v>
      </c>
      <c r="AG498" s="1" t="e">
        <f>AE498-#REF!*_xlfn.STDEV.S($AD$2:$AD$779)</f>
        <v>#REF!</v>
      </c>
      <c r="AH498" s="24">
        <f t="shared" si="168"/>
        <v>-4.9899999999997817</v>
      </c>
      <c r="AI498" s="24">
        <f t="shared" si="182"/>
        <v>-0.27999999999997272</v>
      </c>
      <c r="AJ498" s="1">
        <f t="shared" si="183"/>
        <v>-1.2371051817353145E-4</v>
      </c>
      <c r="AK498" s="1">
        <f t="shared" si="184"/>
        <v>1.54982524116244E-3</v>
      </c>
      <c r="AL498" s="1" t="e">
        <f>$AK$2+#REF!*_xlfn.STDEV.S(ONE_LAST_QUOTE!$AJ$2:$AJ$779)</f>
        <v>#REF!</v>
      </c>
      <c r="AM498" s="1" t="e">
        <f>$AK$2-#REF!*_xlfn.STDEV.S(ONE_LAST_QUOTE!$AJ$2:$AJ$779)</f>
        <v>#REF!</v>
      </c>
      <c r="AN498" s="27">
        <f t="shared" si="185"/>
        <v>17.821428571429529</v>
      </c>
      <c r="AO498" s="24">
        <f t="shared" si="186"/>
        <v>-4.709999999999809</v>
      </c>
      <c r="AP498" s="27">
        <f t="shared" si="187"/>
        <v>-3.8484704370181109</v>
      </c>
      <c r="AQ498" s="27" t="e">
        <f>$AP$2+#REF!*_xlfn.STDEV.S(ONE_LAST_QUOTE!$AO$2:$AO$779)</f>
        <v>#REF!</v>
      </c>
      <c r="AR498" s="27" t="e">
        <f>$AP$2-#REF!*_xlfn.STDEV.S(ONE_LAST_QUOTE!$AO$2:$AO$779)</f>
        <v>#REF!</v>
      </c>
      <c r="AT498" s="24"/>
    </row>
    <row r="499" spans="1:46" x14ac:dyDescent="0.3">
      <c r="A499" s="5">
        <v>44824</v>
      </c>
      <c r="B499" s="25">
        <v>560.4</v>
      </c>
      <c r="C499" s="25">
        <v>560.80999999999995</v>
      </c>
      <c r="D499" s="25">
        <v>0</v>
      </c>
      <c r="E499" s="25">
        <f t="shared" si="175"/>
        <v>560.80999999999995</v>
      </c>
      <c r="F499" s="25">
        <f t="shared" si="172"/>
        <v>-0.40999999999996817</v>
      </c>
      <c r="G499" s="25">
        <v>1223</v>
      </c>
      <c r="H499" s="25">
        <v>1269</v>
      </c>
      <c r="I499" s="26">
        <v>1269.01</v>
      </c>
      <c r="J499" s="27">
        <f t="shared" si="169"/>
        <v>-9.9999999999909051E-3</v>
      </c>
      <c r="K499" s="25">
        <v>14558</v>
      </c>
      <c r="L499" s="25">
        <v>14549.3</v>
      </c>
      <c r="M499" s="25">
        <v>0.45000000000001039</v>
      </c>
      <c r="N499" s="25">
        <f t="shared" si="170"/>
        <v>14548.849999999999</v>
      </c>
      <c r="O499" s="25">
        <f t="shared" si="176"/>
        <v>9.1500000000014552</v>
      </c>
      <c r="P499" s="27">
        <v>31.353999999999999</v>
      </c>
      <c r="Q499" s="25">
        <v>476.5</v>
      </c>
      <c r="R499" s="2">
        <f t="shared" si="188"/>
        <v>117.03942817615848</v>
      </c>
      <c r="S499" s="2">
        <f t="shared" si="177"/>
        <v>118.37697186534389</v>
      </c>
      <c r="T499" s="2">
        <f t="shared" si="178"/>
        <v>118.4383765661745</v>
      </c>
      <c r="U499" s="2">
        <f t="shared" si="189"/>
        <v>106.67165651685769</v>
      </c>
      <c r="V499" s="2">
        <f t="shared" si="190"/>
        <v>114.81927710843398</v>
      </c>
      <c r="W499" s="27">
        <f t="shared" si="191"/>
        <v>1.1428146138686257E-2</v>
      </c>
      <c r="X499" s="1">
        <f t="shared" si="179"/>
        <v>9.2598848424065728E-3</v>
      </c>
      <c r="Y499" s="1" t="e">
        <f>X499+#REF!*_xlfn.STDEV.S($W$2:$W$779)</f>
        <v>#REF!</v>
      </c>
      <c r="Z499" s="1" t="e">
        <f>X499-#REF!*_xlfn.STDEV.S($W$2:$W$779)</f>
        <v>#REF!</v>
      </c>
      <c r="AA499" s="2">
        <f t="shared" si="180"/>
        <v>133.75436891854093</v>
      </c>
      <c r="AB499" s="1">
        <f t="shared" si="181"/>
        <v>6.289156874943006E-4</v>
      </c>
      <c r="AC499" s="1">
        <f t="shared" si="173"/>
        <v>-7.8801585487828341E-6</v>
      </c>
      <c r="AD499" s="1">
        <f t="shared" si="171"/>
        <v>6.3679584604308347E-4</v>
      </c>
      <c r="AE499" s="1">
        <f t="shared" si="174"/>
        <v>1.54982524116244E-3</v>
      </c>
      <c r="AF499" s="1" t="e">
        <f>AE499+#REF!*_xlfn.STDEV.S($AD$2:$AD$779)</f>
        <v>#REF!</v>
      </c>
      <c r="AG499" s="1" t="e">
        <f>AE499-#REF!*_xlfn.STDEV.S($AD$2:$AD$779)</f>
        <v>#REF!</v>
      </c>
      <c r="AH499" s="24">
        <f t="shared" si="168"/>
        <v>9.1500000000014552</v>
      </c>
      <c r="AI499" s="24">
        <f t="shared" si="182"/>
        <v>-9.9999999999909051E-3</v>
      </c>
      <c r="AJ499" s="1">
        <f t="shared" si="183"/>
        <v>6.3679584604308347E-4</v>
      </c>
      <c r="AK499" s="1">
        <f t="shared" si="184"/>
        <v>1.54982524116244E-3</v>
      </c>
      <c r="AL499" s="1" t="e">
        <f>$AK$2+#REF!*_xlfn.STDEV.S(ONE_LAST_QUOTE!$AJ$2:$AJ$779)</f>
        <v>#REF!</v>
      </c>
      <c r="AM499" s="1" t="e">
        <f>$AK$2-#REF!*_xlfn.STDEV.S(ONE_LAST_QUOTE!$AJ$2:$AJ$779)</f>
        <v>#REF!</v>
      </c>
      <c r="AN499" s="27">
        <f t="shared" si="185"/>
        <v>-915.00000000097771</v>
      </c>
      <c r="AO499" s="24">
        <f t="shared" si="186"/>
        <v>9.1600000000014461</v>
      </c>
      <c r="AP499" s="27">
        <f t="shared" si="187"/>
        <v>-3.8484704370181109</v>
      </c>
      <c r="AQ499" s="27" t="e">
        <f>$AP$2+#REF!*_xlfn.STDEV.S(ONE_LAST_QUOTE!$AO$2:$AO$779)</f>
        <v>#REF!</v>
      </c>
      <c r="AR499" s="27" t="e">
        <f>$AP$2-#REF!*_xlfn.STDEV.S(ONE_LAST_QUOTE!$AO$2:$AO$779)</f>
        <v>#REF!</v>
      </c>
      <c r="AT499" s="24"/>
    </row>
    <row r="500" spans="1:46" x14ac:dyDescent="0.3">
      <c r="A500" s="5">
        <v>44825</v>
      </c>
      <c r="B500" s="25">
        <v>555.20000000000005</v>
      </c>
      <c r="C500" s="25">
        <v>555.61</v>
      </c>
      <c r="D500" s="25">
        <v>0</v>
      </c>
      <c r="E500" s="25">
        <f t="shared" si="175"/>
        <v>555.61</v>
      </c>
      <c r="F500" s="25">
        <f t="shared" si="172"/>
        <v>-0.40999999999996817</v>
      </c>
      <c r="G500" s="25">
        <v>1212.25</v>
      </c>
      <c r="H500" s="25">
        <v>1257.5</v>
      </c>
      <c r="I500" s="26">
        <v>1258.6500000000001</v>
      </c>
      <c r="J500" s="27">
        <f t="shared" si="169"/>
        <v>-1.1500000000000909</v>
      </c>
      <c r="K500" s="25">
        <v>14402</v>
      </c>
      <c r="L500" s="25">
        <v>14424.52</v>
      </c>
      <c r="M500" s="25">
        <v>0.16000000000001041</v>
      </c>
      <c r="N500" s="25">
        <f t="shared" si="170"/>
        <v>14424.36</v>
      </c>
      <c r="O500" s="25">
        <f t="shared" si="176"/>
        <v>-22.360000000000582</v>
      </c>
      <c r="P500" s="27">
        <v>31.457000000000001</v>
      </c>
      <c r="Q500" s="25">
        <v>471</v>
      </c>
      <c r="R500" s="2">
        <f t="shared" si="188"/>
        <v>115.97878718007824</v>
      </c>
      <c r="S500" s="2">
        <f t="shared" si="177"/>
        <v>117.10847292242634</v>
      </c>
      <c r="T500" s="2">
        <f t="shared" si="178"/>
        <v>117.27854171955556</v>
      </c>
      <c r="U500" s="2">
        <f t="shared" si="189"/>
        <v>107.0220800870955</v>
      </c>
      <c r="V500" s="2">
        <f t="shared" si="190"/>
        <v>113.49397590361471</v>
      </c>
      <c r="W500" s="27">
        <f t="shared" si="191"/>
        <v>9.7404514206038684E-3</v>
      </c>
      <c r="X500" s="1">
        <f t="shared" si="179"/>
        <v>9.2598848424065728E-3</v>
      </c>
      <c r="Y500" s="1" t="e">
        <f>X500+#REF!*_xlfn.STDEV.S($W$2:$W$779)</f>
        <v>#REF!</v>
      </c>
      <c r="Z500" s="1" t="e">
        <f>X500-#REF!*_xlfn.STDEV.S($W$2:$W$779)</f>
        <v>#REF!</v>
      </c>
      <c r="AA500" s="2">
        <f t="shared" si="180"/>
        <v>112.96857423481015</v>
      </c>
      <c r="AB500" s="1">
        <f t="shared" si="181"/>
        <v>-1.5501554315061868E-3</v>
      </c>
      <c r="AC500" s="1">
        <f t="shared" si="173"/>
        <v>-9.136773527192555E-4</v>
      </c>
      <c r="AD500" s="1">
        <f t="shared" si="171"/>
        <v>-6.364780787869313E-4</v>
      </c>
      <c r="AE500" s="1">
        <f t="shared" si="174"/>
        <v>1.54982524116244E-3</v>
      </c>
      <c r="AF500" s="1" t="e">
        <f>AE500+#REF!*_xlfn.STDEV.S($AD$2:$AD$779)</f>
        <v>#REF!</v>
      </c>
      <c r="AG500" s="1" t="e">
        <f>AE500-#REF!*_xlfn.STDEV.S($AD$2:$AD$779)</f>
        <v>#REF!</v>
      </c>
      <c r="AH500" s="24">
        <f t="shared" si="168"/>
        <v>-22.360000000000582</v>
      </c>
      <c r="AI500" s="24">
        <f t="shared" si="182"/>
        <v>-1.1500000000000909</v>
      </c>
      <c r="AJ500" s="1">
        <f t="shared" si="183"/>
        <v>-6.364780787869313E-4</v>
      </c>
      <c r="AK500" s="1">
        <f t="shared" si="184"/>
        <v>1.54982524116244E-3</v>
      </c>
      <c r="AL500" s="1" t="e">
        <f>$AK$2+#REF!*_xlfn.STDEV.S(ONE_LAST_QUOTE!$AJ$2:$AJ$779)</f>
        <v>#REF!</v>
      </c>
      <c r="AM500" s="1" t="e">
        <f>$AK$2-#REF!*_xlfn.STDEV.S(ONE_LAST_QUOTE!$AJ$2:$AJ$779)</f>
        <v>#REF!</v>
      </c>
      <c r="AN500" s="27">
        <f t="shared" si="185"/>
        <v>19.443478260868535</v>
      </c>
      <c r="AO500" s="24">
        <f t="shared" si="186"/>
        <v>-21.210000000000491</v>
      </c>
      <c r="AP500" s="27">
        <f t="shared" si="187"/>
        <v>-3.8484704370181109</v>
      </c>
      <c r="AQ500" s="27" t="e">
        <f>$AP$2+#REF!*_xlfn.STDEV.S(ONE_LAST_QUOTE!$AO$2:$AO$779)</f>
        <v>#REF!</v>
      </c>
      <c r="AR500" s="27" t="e">
        <f>$AP$2-#REF!*_xlfn.STDEV.S(ONE_LAST_QUOTE!$AO$2:$AO$779)</f>
        <v>#REF!</v>
      </c>
      <c r="AT500" s="24"/>
    </row>
    <row r="501" spans="1:46" x14ac:dyDescent="0.3">
      <c r="A501" s="5">
        <v>44826</v>
      </c>
      <c r="B501" s="25">
        <v>548.29999999999995</v>
      </c>
      <c r="C501" s="25">
        <v>548.63</v>
      </c>
      <c r="D501" s="25">
        <v>0</v>
      </c>
      <c r="E501" s="25">
        <f t="shared" si="175"/>
        <v>548.63</v>
      </c>
      <c r="F501" s="25">
        <f t="shared" si="172"/>
        <v>-0.33000000000004093</v>
      </c>
      <c r="G501" s="25">
        <v>1195.75</v>
      </c>
      <c r="H501" s="25">
        <v>1241.5</v>
      </c>
      <c r="I501" s="26">
        <v>1244.05</v>
      </c>
      <c r="J501" s="27">
        <f t="shared" si="169"/>
        <v>-2.5499999999999545</v>
      </c>
      <c r="K501" s="25">
        <v>14239</v>
      </c>
      <c r="L501" s="25">
        <v>14284.63</v>
      </c>
      <c r="M501" s="25">
        <v>3.14</v>
      </c>
      <c r="N501" s="25">
        <f t="shared" si="170"/>
        <v>14281.49</v>
      </c>
      <c r="O501" s="25">
        <f t="shared" si="176"/>
        <v>-42.489999999999782</v>
      </c>
      <c r="P501" s="27">
        <v>31.582000000000001</v>
      </c>
      <c r="Q501" s="25">
        <v>464.5</v>
      </c>
      <c r="R501" s="2">
        <f t="shared" si="188"/>
        <v>114.50311275074921</v>
      </c>
      <c r="S501" s="2">
        <f t="shared" si="177"/>
        <v>115.78305415514711</v>
      </c>
      <c r="T501" s="2">
        <f t="shared" si="178"/>
        <v>115.65305422076072</v>
      </c>
      <c r="U501" s="2">
        <f t="shared" si="189"/>
        <v>107.44735141019963</v>
      </c>
      <c r="V501" s="2">
        <f t="shared" si="190"/>
        <v>111.92771084337375</v>
      </c>
      <c r="W501" s="27">
        <f t="shared" si="191"/>
        <v>1.1178223662653419E-2</v>
      </c>
      <c r="X501" s="1">
        <f t="shared" si="179"/>
        <v>9.2598848424065728E-3</v>
      </c>
      <c r="Y501" s="1" t="e">
        <f>X501+#REF!*_xlfn.STDEV.S($W$2:$W$779)</f>
        <v>#REF!</v>
      </c>
      <c r="Z501" s="1" t="e">
        <f>X501-#REF!*_xlfn.STDEV.S($W$2:$W$779)</f>
        <v>#REF!</v>
      </c>
      <c r="AA501" s="2">
        <f t="shared" si="180"/>
        <v>127.99414043979027</v>
      </c>
      <c r="AB501" s="1">
        <f t="shared" si="181"/>
        <v>-2.9751797606552104E-3</v>
      </c>
      <c r="AC501" s="1">
        <f t="shared" si="173"/>
        <v>-2.0497568425705999E-3</v>
      </c>
      <c r="AD501" s="1">
        <f t="shared" si="171"/>
        <v>-9.2542291808461047E-4</v>
      </c>
      <c r="AE501" s="1">
        <f t="shared" si="174"/>
        <v>1.54982524116244E-3</v>
      </c>
      <c r="AF501" s="1" t="e">
        <f>AE501+#REF!*_xlfn.STDEV.S($AD$2:$AD$779)</f>
        <v>#REF!</v>
      </c>
      <c r="AG501" s="1" t="e">
        <f>AE501-#REF!*_xlfn.STDEV.S($AD$2:$AD$779)</f>
        <v>#REF!</v>
      </c>
      <c r="AH501" s="24">
        <f t="shared" ref="AH501:AH564" si="192">K501-N501</f>
        <v>-42.489999999999782</v>
      </c>
      <c r="AI501" s="24">
        <f t="shared" si="182"/>
        <v>-2.5499999999999545</v>
      </c>
      <c r="AJ501" s="1">
        <f t="shared" si="183"/>
        <v>-9.2542291808461047E-4</v>
      </c>
      <c r="AK501" s="1">
        <f t="shared" si="184"/>
        <v>1.54982524116244E-3</v>
      </c>
      <c r="AL501" s="1" t="e">
        <f>$AK$2+#REF!*_xlfn.STDEV.S(ONE_LAST_QUOTE!$AJ$2:$AJ$779)</f>
        <v>#REF!</v>
      </c>
      <c r="AM501" s="1" t="e">
        <f>$AK$2-#REF!*_xlfn.STDEV.S(ONE_LAST_QUOTE!$AJ$2:$AJ$779)</f>
        <v>#REF!</v>
      </c>
      <c r="AN501" s="27">
        <f t="shared" si="185"/>
        <v>16.662745098039426</v>
      </c>
      <c r="AO501" s="24">
        <f t="shared" si="186"/>
        <v>-39.939999999999827</v>
      </c>
      <c r="AP501" s="27">
        <f t="shared" si="187"/>
        <v>-3.8484704370181109</v>
      </c>
      <c r="AQ501" s="27" t="e">
        <f>$AP$2+#REF!*_xlfn.STDEV.S(ONE_LAST_QUOTE!$AO$2:$AO$779)</f>
        <v>#REF!</v>
      </c>
      <c r="AR501" s="27" t="e">
        <f>$AP$2-#REF!*_xlfn.STDEV.S(ONE_LAST_QUOTE!$AO$2:$AO$779)</f>
        <v>#REF!</v>
      </c>
      <c r="AT501" s="24"/>
    </row>
    <row r="502" spans="1:46" x14ac:dyDescent="0.3">
      <c r="A502" s="5">
        <v>44827</v>
      </c>
      <c r="B502" s="25">
        <v>541.5</v>
      </c>
      <c r="C502" s="25">
        <v>541.25</v>
      </c>
      <c r="D502" s="25">
        <v>0</v>
      </c>
      <c r="E502" s="25">
        <f t="shared" si="175"/>
        <v>541.25</v>
      </c>
      <c r="F502" s="25">
        <f t="shared" si="172"/>
        <v>0.25</v>
      </c>
      <c r="G502" s="25">
        <v>1185.75</v>
      </c>
      <c r="H502" s="25">
        <v>1231</v>
      </c>
      <c r="I502" s="26">
        <v>1230.77</v>
      </c>
      <c r="J502" s="27">
        <f t="shared" ref="J502:J565" si="193">(H502-I502)</f>
        <v>0.23000000000001819</v>
      </c>
      <c r="K502" s="25">
        <v>14118</v>
      </c>
      <c r="L502" s="25">
        <v>14118.38</v>
      </c>
      <c r="M502" s="25">
        <v>2.88</v>
      </c>
      <c r="N502" s="25">
        <f t="shared" ref="N502:N565" si="194">L502-M502</f>
        <v>14115.5</v>
      </c>
      <c r="O502" s="25">
        <f t="shared" si="176"/>
        <v>2.5</v>
      </c>
      <c r="P502" s="27">
        <v>31.803000000000001</v>
      </c>
      <c r="Q502" s="25">
        <v>455</v>
      </c>
      <c r="R502" s="2">
        <f t="shared" si="188"/>
        <v>113.53470140650204</v>
      </c>
      <c r="S502" s="2">
        <f t="shared" si="177"/>
        <v>114.79915433403798</v>
      </c>
      <c r="T502" s="2">
        <f t="shared" si="178"/>
        <v>114.34711622289288</v>
      </c>
      <c r="U502" s="2">
        <f t="shared" si="189"/>
        <v>108.19923110944774</v>
      </c>
      <c r="V502" s="2">
        <f t="shared" si="190"/>
        <v>109.63855421686772</v>
      </c>
      <c r="W502" s="27">
        <f t="shared" si="191"/>
        <v>1.1137149363776189E-2</v>
      </c>
      <c r="X502" s="1">
        <f t="shared" si="179"/>
        <v>9.2598848424065728E-3</v>
      </c>
      <c r="Y502" s="1" t="e">
        <f>X502+#REF!*_xlfn.STDEV.S($W$2:$W$779)</f>
        <v>#REF!</v>
      </c>
      <c r="Z502" s="1" t="e">
        <f>X502-#REF!*_xlfn.STDEV.S($W$2:$W$779)</f>
        <v>#REF!</v>
      </c>
      <c r="AA502" s="2">
        <f t="shared" si="180"/>
        <v>126.44529275359417</v>
      </c>
      <c r="AB502" s="1">
        <f t="shared" si="181"/>
        <v>1.7711026885338811E-4</v>
      </c>
      <c r="AC502" s="1">
        <f t="shared" si="173"/>
        <v>1.8687488320321278E-4</v>
      </c>
      <c r="AD502" s="1">
        <f t="shared" ref="AD502:AD565" si="195">AB502-AC502</f>
        <v>-9.7646143498246712E-6</v>
      </c>
      <c r="AE502" s="1">
        <f t="shared" si="174"/>
        <v>1.54982524116244E-3</v>
      </c>
      <c r="AF502" s="1" t="e">
        <f>AE502+#REF!*_xlfn.STDEV.S($AD$2:$AD$779)</f>
        <v>#REF!</v>
      </c>
      <c r="AG502" s="1" t="e">
        <f>AE502-#REF!*_xlfn.STDEV.S($AD$2:$AD$779)</f>
        <v>#REF!</v>
      </c>
      <c r="AH502" s="24">
        <f t="shared" si="192"/>
        <v>2.5</v>
      </c>
      <c r="AI502" s="24">
        <f t="shared" si="182"/>
        <v>0.23000000000001819</v>
      </c>
      <c r="AJ502" s="1">
        <f t="shared" si="183"/>
        <v>-9.7646143498246712E-6</v>
      </c>
      <c r="AK502" s="1">
        <f t="shared" si="184"/>
        <v>1.54982524116244E-3</v>
      </c>
      <c r="AL502" s="1" t="e">
        <f>$AK$2+#REF!*_xlfn.STDEV.S(ONE_LAST_QUOTE!$AJ$2:$AJ$779)</f>
        <v>#REF!</v>
      </c>
      <c r="AM502" s="1" t="e">
        <f>$AK$2-#REF!*_xlfn.STDEV.S(ONE_LAST_QUOTE!$AJ$2:$AJ$779)</f>
        <v>#REF!</v>
      </c>
      <c r="AN502" s="27">
        <f t="shared" si="185"/>
        <v>10.869565217390445</v>
      </c>
      <c r="AO502" s="24">
        <f t="shared" si="186"/>
        <v>2.2699999999999818</v>
      </c>
      <c r="AP502" s="27">
        <f t="shared" si="187"/>
        <v>-3.8484704370181109</v>
      </c>
      <c r="AQ502" s="27" t="e">
        <f>$AP$2+#REF!*_xlfn.STDEV.S(ONE_LAST_QUOTE!$AO$2:$AO$779)</f>
        <v>#REF!</v>
      </c>
      <c r="AR502" s="27" t="e">
        <f>$AP$2-#REF!*_xlfn.STDEV.S(ONE_LAST_QUOTE!$AO$2:$AO$779)</f>
        <v>#REF!</v>
      </c>
      <c r="AT502" s="24"/>
    </row>
    <row r="503" spans="1:46" x14ac:dyDescent="0.3">
      <c r="A503" s="5">
        <v>44830</v>
      </c>
      <c r="B503" s="25">
        <v>529.6</v>
      </c>
      <c r="C503" s="25">
        <v>529.70000000000005</v>
      </c>
      <c r="D503" s="25">
        <v>0</v>
      </c>
      <c r="E503" s="25">
        <f t="shared" si="175"/>
        <v>529.70000000000005</v>
      </c>
      <c r="F503" s="25">
        <f t="shared" si="172"/>
        <v>-0.10000000000002274</v>
      </c>
      <c r="G503" s="25">
        <v>1156.25</v>
      </c>
      <c r="H503" s="25">
        <v>1202</v>
      </c>
      <c r="I503" s="26">
        <v>1202.23</v>
      </c>
      <c r="J503" s="27">
        <f t="shared" si="193"/>
        <v>-0.23000000000001819</v>
      </c>
      <c r="K503" s="25">
        <v>13762</v>
      </c>
      <c r="L503" s="25">
        <v>13778.19</v>
      </c>
      <c r="M503" s="25">
        <v>2.88</v>
      </c>
      <c r="N503" s="25">
        <f t="shared" si="194"/>
        <v>13775.310000000001</v>
      </c>
      <c r="O503" s="25">
        <f t="shared" si="176"/>
        <v>-13.31000000000131</v>
      </c>
      <c r="P503" s="27">
        <v>31.823</v>
      </c>
      <c r="Q503" s="25">
        <v>446.5</v>
      </c>
      <c r="R503" s="2">
        <f t="shared" si="188"/>
        <v>110.86004150334318</v>
      </c>
      <c r="S503" s="2">
        <f t="shared" si="177"/>
        <v>111.90437469507229</v>
      </c>
      <c r="T503" s="2">
        <f t="shared" si="178"/>
        <v>112.27632896640169</v>
      </c>
      <c r="U503" s="2">
        <f t="shared" si="189"/>
        <v>108.2672745211444</v>
      </c>
      <c r="V503" s="2">
        <f t="shared" si="190"/>
        <v>107.59036144578337</v>
      </c>
      <c r="W503" s="27">
        <f t="shared" si="191"/>
        <v>9.4202850510174407E-3</v>
      </c>
      <c r="X503" s="1">
        <f t="shared" si="179"/>
        <v>9.2598848424065728E-3</v>
      </c>
      <c r="Y503" s="1" t="e">
        <f>X503+#REF!*_xlfn.STDEV.S($W$2:$W$779)</f>
        <v>#REF!</v>
      </c>
      <c r="Z503" s="1" t="e">
        <f>X503-#REF!*_xlfn.STDEV.S($W$2:$W$779)</f>
        <v>#REF!</v>
      </c>
      <c r="AA503" s="2">
        <f t="shared" si="180"/>
        <v>104.4333191729109</v>
      </c>
      <c r="AB503" s="1">
        <f t="shared" si="181"/>
        <v>-9.6622144982590652E-4</v>
      </c>
      <c r="AC503" s="1">
        <f t="shared" si="173"/>
        <v>-1.9131114678557198E-4</v>
      </c>
      <c r="AD503" s="1">
        <f t="shared" si="195"/>
        <v>-7.7491030304033454E-4</v>
      </c>
      <c r="AE503" s="1">
        <f t="shared" si="174"/>
        <v>1.54982524116244E-3</v>
      </c>
      <c r="AF503" s="1" t="e">
        <f>AE503+#REF!*_xlfn.STDEV.S($AD$2:$AD$779)</f>
        <v>#REF!</v>
      </c>
      <c r="AG503" s="1" t="e">
        <f>AE503-#REF!*_xlfn.STDEV.S($AD$2:$AD$779)</f>
        <v>#REF!</v>
      </c>
      <c r="AH503" s="24">
        <f t="shared" si="192"/>
        <v>-13.31000000000131</v>
      </c>
      <c r="AI503" s="24">
        <f t="shared" si="182"/>
        <v>-0.23000000000001819</v>
      </c>
      <c r="AJ503" s="1">
        <f t="shared" si="183"/>
        <v>-7.7491030304033454E-4</v>
      </c>
      <c r="AK503" s="1">
        <f t="shared" si="184"/>
        <v>1.54982524116244E-3</v>
      </c>
      <c r="AL503" s="1" t="e">
        <f>$AK$2+#REF!*_xlfn.STDEV.S(ONE_LAST_QUOTE!$AJ$2:$AJ$779)</f>
        <v>#REF!</v>
      </c>
      <c r="AM503" s="1" t="e">
        <f>$AK$2-#REF!*_xlfn.STDEV.S(ONE_LAST_QUOTE!$AJ$2:$AJ$779)</f>
        <v>#REF!</v>
      </c>
      <c r="AN503" s="27">
        <f t="shared" si="185"/>
        <v>57.86956521739242</v>
      </c>
      <c r="AO503" s="24">
        <f t="shared" si="186"/>
        <v>-13.080000000001291</v>
      </c>
      <c r="AP503" s="27">
        <f t="shared" si="187"/>
        <v>-3.8484704370181109</v>
      </c>
      <c r="AQ503" s="27" t="e">
        <f>$AP$2+#REF!*_xlfn.STDEV.S(ONE_LAST_QUOTE!$AO$2:$AO$779)</f>
        <v>#REF!</v>
      </c>
      <c r="AR503" s="27" t="e">
        <f>$AP$2-#REF!*_xlfn.STDEV.S(ONE_LAST_QUOTE!$AO$2:$AO$779)</f>
        <v>#REF!</v>
      </c>
      <c r="AT503" s="24"/>
    </row>
    <row r="504" spans="1:46" x14ac:dyDescent="0.3">
      <c r="A504" s="5">
        <v>44831</v>
      </c>
      <c r="B504" s="25">
        <v>532.29999999999995</v>
      </c>
      <c r="C504" s="25">
        <v>530.74</v>
      </c>
      <c r="D504" s="25">
        <v>0</v>
      </c>
      <c r="E504" s="25">
        <f t="shared" si="175"/>
        <v>530.74</v>
      </c>
      <c r="F504" s="25">
        <f t="shared" si="172"/>
        <v>1.5599999999999454</v>
      </c>
      <c r="G504" s="25">
        <v>1159.75</v>
      </c>
      <c r="H504" s="25">
        <v>1205.75</v>
      </c>
      <c r="I504" s="26">
        <v>1203.8599999999999</v>
      </c>
      <c r="J504" s="27">
        <f t="shared" si="193"/>
        <v>1.8900000000001</v>
      </c>
      <c r="K504" s="25">
        <v>13815</v>
      </c>
      <c r="L504" s="25">
        <v>13826.59</v>
      </c>
      <c r="M504" s="25">
        <v>0.73</v>
      </c>
      <c r="N504" s="25">
        <f t="shared" si="194"/>
        <v>13825.86</v>
      </c>
      <c r="O504" s="25">
        <f t="shared" si="176"/>
        <v>-10.860000000000582</v>
      </c>
      <c r="P504" s="27">
        <v>31.748000000000001</v>
      </c>
      <c r="Q504" s="25">
        <v>448</v>
      </c>
      <c r="R504" s="2">
        <f t="shared" si="188"/>
        <v>111.20590269771719</v>
      </c>
      <c r="S504" s="2">
        <f t="shared" si="177"/>
        <v>112.33533907952506</v>
      </c>
      <c r="T504" s="2">
        <f t="shared" si="178"/>
        <v>112.47488415820804</v>
      </c>
      <c r="U504" s="2">
        <f t="shared" si="189"/>
        <v>108.01211172728192</v>
      </c>
      <c r="V504" s="2">
        <f t="shared" si="190"/>
        <v>107.95180722891591</v>
      </c>
      <c r="W504" s="27">
        <f t="shared" si="191"/>
        <v>1.0156262881817701E-2</v>
      </c>
      <c r="X504" s="1">
        <f t="shared" si="179"/>
        <v>9.2598848424065728E-3</v>
      </c>
      <c r="Y504" s="1" t="e">
        <f>X504+#REF!*_xlfn.STDEV.S($W$2:$W$779)</f>
        <v>#REF!</v>
      </c>
      <c r="Z504" s="1" t="e">
        <f>X504-#REF!*_xlfn.STDEV.S($W$2:$W$779)</f>
        <v>#REF!</v>
      </c>
      <c r="AA504" s="2">
        <f t="shared" si="180"/>
        <v>112.94363818078637</v>
      </c>
      <c r="AB504" s="1">
        <f t="shared" si="181"/>
        <v>-7.8548459191692826E-4</v>
      </c>
      <c r="AC504" s="1">
        <f t="shared" si="173"/>
        <v>1.5699499941854535E-3</v>
      </c>
      <c r="AD504" s="1">
        <f t="shared" si="195"/>
        <v>-2.3554345861023819E-3</v>
      </c>
      <c r="AE504" s="1">
        <f t="shared" si="174"/>
        <v>1.54982524116244E-3</v>
      </c>
      <c r="AF504" s="1" t="e">
        <f>AE504+#REF!*_xlfn.STDEV.S($AD$2:$AD$779)</f>
        <v>#REF!</v>
      </c>
      <c r="AG504" s="1" t="e">
        <f>AE504-#REF!*_xlfn.STDEV.S($AD$2:$AD$779)</f>
        <v>#REF!</v>
      </c>
      <c r="AH504" s="24">
        <f t="shared" si="192"/>
        <v>-10.860000000000582</v>
      </c>
      <c r="AI504" s="24">
        <f t="shared" si="182"/>
        <v>1.8900000000001</v>
      </c>
      <c r="AJ504" s="1">
        <f t="shared" si="183"/>
        <v>-2.3554345861023819E-3</v>
      </c>
      <c r="AK504" s="1">
        <f t="shared" si="184"/>
        <v>1.54982524116244E-3</v>
      </c>
      <c r="AL504" s="1" t="e">
        <f>$AK$2+#REF!*_xlfn.STDEV.S(ONE_LAST_QUOTE!$AJ$2:$AJ$779)</f>
        <v>#REF!</v>
      </c>
      <c r="AM504" s="1" t="e">
        <f>$AK$2-#REF!*_xlfn.STDEV.S(ONE_LAST_QUOTE!$AJ$2:$AJ$779)</f>
        <v>#REF!</v>
      </c>
      <c r="AN504" s="27">
        <f t="shared" si="185"/>
        <v>-5.7460317460317496</v>
      </c>
      <c r="AO504" s="24">
        <f t="shared" si="186"/>
        <v>-12.750000000000682</v>
      </c>
      <c r="AP504" s="27">
        <f t="shared" si="187"/>
        <v>-3.8484704370181109</v>
      </c>
      <c r="AQ504" s="27" t="e">
        <f>$AP$2+#REF!*_xlfn.STDEV.S(ONE_LAST_QUOTE!$AO$2:$AO$779)</f>
        <v>#REF!</v>
      </c>
      <c r="AR504" s="27" t="e">
        <f>$AP$2-#REF!*_xlfn.STDEV.S(ONE_LAST_QUOTE!$AO$2:$AO$779)</f>
        <v>#REF!</v>
      </c>
      <c r="AT504" s="24"/>
    </row>
    <row r="505" spans="1:46" x14ac:dyDescent="0.3">
      <c r="A505" s="5">
        <v>44832</v>
      </c>
      <c r="B505" s="25">
        <v>520.70000000000005</v>
      </c>
      <c r="C505" s="25">
        <v>518.13</v>
      </c>
      <c r="D505" s="25">
        <v>0</v>
      </c>
      <c r="E505" s="25">
        <f t="shared" si="175"/>
        <v>518.13</v>
      </c>
      <c r="F505" s="25">
        <f t="shared" si="172"/>
        <v>2.57000000000005</v>
      </c>
      <c r="G505" s="25">
        <v>1134.5</v>
      </c>
      <c r="H505" s="25">
        <v>1179.5</v>
      </c>
      <c r="I505" s="26">
        <v>1173.76</v>
      </c>
      <c r="J505" s="27">
        <f t="shared" si="193"/>
        <v>5.7400000000000091</v>
      </c>
      <c r="K505" s="25">
        <v>13515</v>
      </c>
      <c r="L505" s="25">
        <v>13466.07</v>
      </c>
      <c r="M505" s="25">
        <v>0.71</v>
      </c>
      <c r="N505" s="25">
        <f t="shared" si="194"/>
        <v>13465.36</v>
      </c>
      <c r="O505" s="25">
        <f t="shared" si="176"/>
        <v>49.639999999999418</v>
      </c>
      <c r="P505" s="27">
        <v>31.710999999999999</v>
      </c>
      <c r="Q505" s="25">
        <v>438</v>
      </c>
      <c r="R505" s="2">
        <f t="shared" si="188"/>
        <v>108.78487433709925</v>
      </c>
      <c r="S505" s="2">
        <f t="shared" si="177"/>
        <v>109.89591803545285</v>
      </c>
      <c r="T505" s="2">
        <f t="shared" si="178"/>
        <v>109.88730238344675</v>
      </c>
      <c r="U505" s="2">
        <f t="shared" si="189"/>
        <v>107.8862314156431</v>
      </c>
      <c r="V505" s="2">
        <f t="shared" si="190"/>
        <v>105.54216867469903</v>
      </c>
      <c r="W505" s="27">
        <f t="shared" si="191"/>
        <v>1.0213218566679894E-2</v>
      </c>
      <c r="X505" s="1">
        <f t="shared" si="179"/>
        <v>9.2598848424065728E-3</v>
      </c>
      <c r="Y505" s="1" t="e">
        <f>X505+#REF!*_xlfn.STDEV.S($W$2:$W$779)</f>
        <v>#REF!</v>
      </c>
      <c r="Z505" s="1" t="e">
        <f>X505-#REF!*_xlfn.STDEV.S($W$2:$W$779)</f>
        <v>#REF!</v>
      </c>
      <c r="AA505" s="2">
        <f t="shared" si="180"/>
        <v>111.10436983535976</v>
      </c>
      <c r="AB505" s="1">
        <f t="shared" si="181"/>
        <v>3.6864963135036432E-3</v>
      </c>
      <c r="AC505" s="1">
        <f t="shared" si="173"/>
        <v>4.8902671755725272E-3</v>
      </c>
      <c r="AD505" s="1">
        <f t="shared" si="195"/>
        <v>-1.203770862068884E-3</v>
      </c>
      <c r="AE505" s="1">
        <f t="shared" si="174"/>
        <v>1.54982524116244E-3</v>
      </c>
      <c r="AF505" s="1" t="e">
        <f>AE505+#REF!*_xlfn.STDEV.S($AD$2:$AD$779)</f>
        <v>#REF!</v>
      </c>
      <c r="AG505" s="1" t="e">
        <f>AE505-#REF!*_xlfn.STDEV.S($AD$2:$AD$779)</f>
        <v>#REF!</v>
      </c>
      <c r="AH505" s="24">
        <f t="shared" si="192"/>
        <v>49.639999999999418</v>
      </c>
      <c r="AI505" s="24">
        <f t="shared" si="182"/>
        <v>5.7400000000000091</v>
      </c>
      <c r="AJ505" s="1">
        <f t="shared" si="183"/>
        <v>-1.203770862068884E-3</v>
      </c>
      <c r="AK505" s="1">
        <f t="shared" si="184"/>
        <v>1.54982524116244E-3</v>
      </c>
      <c r="AL505" s="1" t="e">
        <f>$AK$2+#REF!*_xlfn.STDEV.S(ONE_LAST_QUOTE!$AJ$2:$AJ$779)</f>
        <v>#REF!</v>
      </c>
      <c r="AM505" s="1" t="e">
        <f>$AK$2-#REF!*_xlfn.STDEV.S(ONE_LAST_QUOTE!$AJ$2:$AJ$779)</f>
        <v>#REF!</v>
      </c>
      <c r="AN505" s="27">
        <f t="shared" si="185"/>
        <v>8.6480836236932639</v>
      </c>
      <c r="AO505" s="24">
        <f t="shared" si="186"/>
        <v>43.899999999999409</v>
      </c>
      <c r="AP505" s="27">
        <f t="shared" si="187"/>
        <v>-3.8484704370181109</v>
      </c>
      <c r="AQ505" s="27" t="e">
        <f>$AP$2+#REF!*_xlfn.STDEV.S(ONE_LAST_QUOTE!$AO$2:$AO$779)</f>
        <v>#REF!</v>
      </c>
      <c r="AR505" s="27" t="e">
        <f>$AP$2-#REF!*_xlfn.STDEV.S(ONE_LAST_QUOTE!$AO$2:$AO$779)</f>
        <v>#REF!</v>
      </c>
      <c r="AT505" s="24"/>
    </row>
    <row r="506" spans="1:46" x14ac:dyDescent="0.3">
      <c r="A506" s="5">
        <v>44833</v>
      </c>
      <c r="B506" s="25">
        <v>518.20000000000005</v>
      </c>
      <c r="C506" s="25">
        <v>518.71</v>
      </c>
      <c r="D506" s="25">
        <v>0</v>
      </c>
      <c r="E506" s="25">
        <f t="shared" si="175"/>
        <v>518.71</v>
      </c>
      <c r="F506" s="25">
        <f t="shared" si="172"/>
        <v>-0.50999999999999091</v>
      </c>
      <c r="G506" s="25">
        <v>1135.75</v>
      </c>
      <c r="H506" s="25">
        <v>1178.75</v>
      </c>
      <c r="I506" s="26">
        <v>1179.33</v>
      </c>
      <c r="J506" s="27">
        <f t="shared" si="193"/>
        <v>-0.57999999999992724</v>
      </c>
      <c r="K506" s="25">
        <v>13523</v>
      </c>
      <c r="L506" s="25">
        <v>13534.26</v>
      </c>
      <c r="M506" s="25">
        <v>0.71</v>
      </c>
      <c r="N506" s="25">
        <f t="shared" si="194"/>
        <v>13533.550000000001</v>
      </c>
      <c r="O506" s="25">
        <f t="shared" si="176"/>
        <v>-10.550000000001091</v>
      </c>
      <c r="P506" s="27">
        <v>31.683</v>
      </c>
      <c r="Q506" s="25">
        <v>435</v>
      </c>
      <c r="R506" s="2">
        <f t="shared" si="188"/>
        <v>108.71570209822445</v>
      </c>
      <c r="S506" s="2">
        <f t="shared" si="177"/>
        <v>109.96096926329477</v>
      </c>
      <c r="T506" s="2">
        <f t="shared" si="178"/>
        <v>109.36828255419948</v>
      </c>
      <c r="U506" s="2">
        <f t="shared" si="189"/>
        <v>107.79097063926777</v>
      </c>
      <c r="V506" s="2">
        <f t="shared" si="190"/>
        <v>104.81927710843397</v>
      </c>
      <c r="W506" s="27">
        <f t="shared" si="191"/>
        <v>1.1454345058133475E-2</v>
      </c>
      <c r="X506" s="1">
        <f t="shared" si="179"/>
        <v>9.2598848424065728E-3</v>
      </c>
      <c r="Y506" s="1" t="e">
        <f>X506+#REF!*_xlfn.STDEV.S($W$2:$W$779)</f>
        <v>#REF!</v>
      </c>
      <c r="Z506" s="1" t="e">
        <f>X506-#REF!*_xlfn.STDEV.S($W$2:$W$779)</f>
        <v>#REF!</v>
      </c>
      <c r="AA506" s="2">
        <f t="shared" si="180"/>
        <v>124.52671650703167</v>
      </c>
      <c r="AB506" s="1">
        <f t="shared" si="181"/>
        <v>-7.7954416985943009E-4</v>
      </c>
      <c r="AC506" s="1">
        <f t="shared" si="173"/>
        <v>-4.918046687525351E-4</v>
      </c>
      <c r="AD506" s="1">
        <f t="shared" si="195"/>
        <v>-2.8773950110689498E-4</v>
      </c>
      <c r="AE506" s="1">
        <f t="shared" si="174"/>
        <v>1.54982524116244E-3</v>
      </c>
      <c r="AF506" s="1" t="e">
        <f>AE506+#REF!*_xlfn.STDEV.S($AD$2:$AD$779)</f>
        <v>#REF!</v>
      </c>
      <c r="AG506" s="1" t="e">
        <f>AE506-#REF!*_xlfn.STDEV.S($AD$2:$AD$779)</f>
        <v>#REF!</v>
      </c>
      <c r="AH506" s="24">
        <f t="shared" si="192"/>
        <v>-10.550000000001091</v>
      </c>
      <c r="AI506" s="24">
        <f t="shared" si="182"/>
        <v>-0.57999999999992724</v>
      </c>
      <c r="AJ506" s="1">
        <f t="shared" si="183"/>
        <v>-2.8773950110689498E-4</v>
      </c>
      <c r="AK506" s="1">
        <f t="shared" si="184"/>
        <v>1.54982524116244E-3</v>
      </c>
      <c r="AL506" s="1" t="e">
        <f>$AK$2+#REF!*_xlfn.STDEV.S(ONE_LAST_QUOTE!$AJ$2:$AJ$779)</f>
        <v>#REF!</v>
      </c>
      <c r="AM506" s="1" t="e">
        <f>$AK$2-#REF!*_xlfn.STDEV.S(ONE_LAST_QUOTE!$AJ$2:$AJ$779)</f>
        <v>#REF!</v>
      </c>
      <c r="AN506" s="27">
        <f t="shared" si="185"/>
        <v>18.189655172417957</v>
      </c>
      <c r="AO506" s="24">
        <f t="shared" si="186"/>
        <v>-9.9700000000011642</v>
      </c>
      <c r="AP506" s="27">
        <f t="shared" si="187"/>
        <v>-3.8484704370181109</v>
      </c>
      <c r="AQ506" s="27" t="e">
        <f>$AP$2+#REF!*_xlfn.STDEV.S(ONE_LAST_QUOTE!$AO$2:$AO$779)</f>
        <v>#REF!</v>
      </c>
      <c r="AR506" s="27" t="e">
        <f>$AP$2-#REF!*_xlfn.STDEV.S(ONE_LAST_QUOTE!$AO$2:$AO$779)</f>
        <v>#REF!</v>
      </c>
      <c r="AT506" s="24"/>
    </row>
    <row r="507" spans="1:46" x14ac:dyDescent="0.3">
      <c r="A507" s="5">
        <v>44834</v>
      </c>
      <c r="B507" s="25">
        <v>511.3</v>
      </c>
      <c r="C507" s="25">
        <v>511.53</v>
      </c>
      <c r="D507" s="25">
        <v>0</v>
      </c>
      <c r="E507" s="25">
        <f t="shared" si="175"/>
        <v>511.53</v>
      </c>
      <c r="F507" s="25">
        <f t="shared" si="172"/>
        <v>-0.22999999999996135</v>
      </c>
      <c r="G507" s="25">
        <v>1123.75</v>
      </c>
      <c r="H507" s="25">
        <v>1167.5</v>
      </c>
      <c r="I507" s="26">
        <v>1170.6300000000001</v>
      </c>
      <c r="J507" s="27">
        <f t="shared" si="193"/>
        <v>-3.1300000000001091</v>
      </c>
      <c r="K507" s="25">
        <v>13394</v>
      </c>
      <c r="L507" s="25">
        <v>13424.58</v>
      </c>
      <c r="M507" s="25">
        <v>0.6</v>
      </c>
      <c r="N507" s="25">
        <f t="shared" si="194"/>
        <v>13423.98</v>
      </c>
      <c r="O507" s="25">
        <f t="shared" si="176"/>
        <v>-29.979999999999563</v>
      </c>
      <c r="P507" s="27">
        <v>31.803000000000001</v>
      </c>
      <c r="Q507" s="25">
        <v>422</v>
      </c>
      <c r="R507" s="2">
        <f t="shared" si="188"/>
        <v>107.67811851510248</v>
      </c>
      <c r="S507" s="2">
        <f t="shared" si="177"/>
        <v>108.91201821434372</v>
      </c>
      <c r="T507" s="2">
        <f t="shared" si="178"/>
        <v>108.49680352049906</v>
      </c>
      <c r="U507" s="2">
        <f t="shared" si="189"/>
        <v>108.19923110944775</v>
      </c>
      <c r="V507" s="2">
        <f t="shared" si="190"/>
        <v>101.68674698795203</v>
      </c>
      <c r="W507" s="27">
        <f t="shared" si="191"/>
        <v>1.1459149883531472E-2</v>
      </c>
      <c r="X507" s="1">
        <f t="shared" si="179"/>
        <v>9.2598848424065728E-3</v>
      </c>
      <c r="Y507" s="1" t="e">
        <f>X507+#REF!*_xlfn.STDEV.S($W$2:$W$779)</f>
        <v>#REF!</v>
      </c>
      <c r="Z507" s="1" t="e">
        <f>X507-#REF!*_xlfn.STDEV.S($W$2:$W$779)</f>
        <v>#REF!</v>
      </c>
      <c r="AA507" s="2">
        <f t="shared" si="180"/>
        <v>123.38996992412348</v>
      </c>
      <c r="AB507" s="1">
        <f t="shared" si="181"/>
        <v>-2.233316795763966E-3</v>
      </c>
      <c r="AC507" s="1">
        <f t="shared" si="173"/>
        <v>-2.6737739507787335E-3</v>
      </c>
      <c r="AD507" s="1">
        <f t="shared" si="195"/>
        <v>4.4045715501476752E-4</v>
      </c>
      <c r="AE507" s="1">
        <f t="shared" si="174"/>
        <v>1.54982524116244E-3</v>
      </c>
      <c r="AF507" s="1" t="e">
        <f>AE507+#REF!*_xlfn.STDEV.S($AD$2:$AD$779)</f>
        <v>#REF!</v>
      </c>
      <c r="AG507" s="1" t="e">
        <f>AE507-#REF!*_xlfn.STDEV.S($AD$2:$AD$779)</f>
        <v>#REF!</v>
      </c>
      <c r="AH507" s="24">
        <f t="shared" si="192"/>
        <v>-29.979999999999563</v>
      </c>
      <c r="AI507" s="24">
        <f t="shared" si="182"/>
        <v>-3.1300000000001091</v>
      </c>
      <c r="AJ507" s="1">
        <f t="shared" si="183"/>
        <v>4.4045715501476752E-4</v>
      </c>
      <c r="AK507" s="1">
        <f t="shared" si="184"/>
        <v>1.54982524116244E-3</v>
      </c>
      <c r="AL507" s="1" t="e">
        <f>$AK$2+#REF!*_xlfn.STDEV.S(ONE_LAST_QUOTE!$AJ$2:$AJ$779)</f>
        <v>#REF!</v>
      </c>
      <c r="AM507" s="1" t="e">
        <f>$AK$2-#REF!*_xlfn.STDEV.S(ONE_LAST_QUOTE!$AJ$2:$AJ$779)</f>
        <v>#REF!</v>
      </c>
      <c r="AN507" s="27">
        <f t="shared" si="185"/>
        <v>9.5782747603829126</v>
      </c>
      <c r="AO507" s="24">
        <f t="shared" si="186"/>
        <v>-26.849999999999454</v>
      </c>
      <c r="AP507" s="27">
        <f t="shared" si="187"/>
        <v>-3.8484704370181109</v>
      </c>
      <c r="AQ507" s="27" t="e">
        <f>$AP$2+#REF!*_xlfn.STDEV.S(ONE_LAST_QUOTE!$AO$2:$AO$779)</f>
        <v>#REF!</v>
      </c>
      <c r="AR507" s="27" t="e">
        <f>$AP$2-#REF!*_xlfn.STDEV.S(ONE_LAST_QUOTE!$AO$2:$AO$779)</f>
        <v>#REF!</v>
      </c>
      <c r="AT507" s="24"/>
    </row>
    <row r="508" spans="1:46" x14ac:dyDescent="0.3">
      <c r="A508" s="5">
        <v>44837</v>
      </c>
      <c r="B508" s="25">
        <v>507</v>
      </c>
      <c r="C508" s="25">
        <v>506.01</v>
      </c>
      <c r="D508" s="25">
        <v>0</v>
      </c>
      <c r="E508" s="25">
        <f t="shared" si="175"/>
        <v>506.01</v>
      </c>
      <c r="F508" s="25">
        <f t="shared" si="172"/>
        <v>0.99000000000000909</v>
      </c>
      <c r="G508" s="25">
        <v>1116.75</v>
      </c>
      <c r="H508" s="25">
        <v>1161.25</v>
      </c>
      <c r="I508" s="26">
        <v>1158.26</v>
      </c>
      <c r="J508" s="27">
        <f t="shared" si="193"/>
        <v>2.9900000000000091</v>
      </c>
      <c r="K508" s="25">
        <v>13303</v>
      </c>
      <c r="L508" s="25">
        <v>13300.48</v>
      </c>
      <c r="M508" s="25">
        <v>0.6</v>
      </c>
      <c r="N508" s="25">
        <f t="shared" si="194"/>
        <v>13299.88</v>
      </c>
      <c r="O508" s="25">
        <f t="shared" si="176"/>
        <v>3.1200000000008004</v>
      </c>
      <c r="P508" s="27">
        <v>31.795000000000002</v>
      </c>
      <c r="Q508" s="25">
        <v>417</v>
      </c>
      <c r="R508" s="2">
        <f t="shared" si="188"/>
        <v>107.10168319114582</v>
      </c>
      <c r="S508" s="2">
        <f t="shared" si="177"/>
        <v>108.17206049764181</v>
      </c>
      <c r="T508" s="2">
        <f t="shared" si="178"/>
        <v>107.99607517049142</v>
      </c>
      <c r="U508" s="2">
        <f t="shared" si="189"/>
        <v>108.17201374476909</v>
      </c>
      <c r="V508" s="2">
        <f t="shared" si="190"/>
        <v>100.48192771084361</v>
      </c>
      <c r="W508" s="27">
        <f t="shared" si="191"/>
        <v>9.9940288014490619E-3</v>
      </c>
      <c r="X508" s="1">
        <f t="shared" si="179"/>
        <v>9.2598848424065728E-3</v>
      </c>
      <c r="Y508" s="1" t="e">
        <f>X508+#REF!*_xlfn.STDEV.S($W$2:$W$779)</f>
        <v>#REF!</v>
      </c>
      <c r="Z508" s="1" t="e">
        <f>X508-#REF!*_xlfn.STDEV.S($W$2:$W$779)</f>
        <v>#REF!</v>
      </c>
      <c r="AA508" s="2">
        <f t="shared" si="180"/>
        <v>107.03773064959847</v>
      </c>
      <c r="AB508" s="1">
        <f t="shared" si="181"/>
        <v>2.3458858275419029E-4</v>
      </c>
      <c r="AC508" s="1">
        <f t="shared" si="173"/>
        <v>2.5814583944882919E-3</v>
      </c>
      <c r="AD508" s="1">
        <f t="shared" si="195"/>
        <v>-2.3468698117341015E-3</v>
      </c>
      <c r="AE508" s="1">
        <f t="shared" si="174"/>
        <v>1.54982524116244E-3</v>
      </c>
      <c r="AF508" s="1" t="e">
        <f>AE508+#REF!*_xlfn.STDEV.S($AD$2:$AD$779)</f>
        <v>#REF!</v>
      </c>
      <c r="AG508" s="1" t="e">
        <f>AE508-#REF!*_xlfn.STDEV.S($AD$2:$AD$779)</f>
        <v>#REF!</v>
      </c>
      <c r="AH508" s="24">
        <f t="shared" si="192"/>
        <v>3.1200000000008004</v>
      </c>
      <c r="AI508" s="24">
        <f t="shared" si="182"/>
        <v>2.9900000000000091</v>
      </c>
      <c r="AJ508" s="1">
        <f t="shared" si="183"/>
        <v>-2.3468698117341015E-3</v>
      </c>
      <c r="AK508" s="1">
        <f t="shared" si="184"/>
        <v>1.54982524116244E-3</v>
      </c>
      <c r="AL508" s="1" t="e">
        <f>$AK$2+#REF!*_xlfn.STDEV.S(ONE_LAST_QUOTE!$AJ$2:$AJ$779)</f>
        <v>#REF!</v>
      </c>
      <c r="AM508" s="1" t="e">
        <f>$AK$2-#REF!*_xlfn.STDEV.S(ONE_LAST_QUOTE!$AJ$2:$AJ$779)</f>
        <v>#REF!</v>
      </c>
      <c r="AN508" s="27">
        <f t="shared" si="185"/>
        <v>1.0434782608698296</v>
      </c>
      <c r="AO508" s="24">
        <f t="shared" si="186"/>
        <v>0.13000000000079126</v>
      </c>
      <c r="AP508" s="27">
        <f t="shared" si="187"/>
        <v>-3.8484704370181109</v>
      </c>
      <c r="AQ508" s="27" t="e">
        <f>$AP$2+#REF!*_xlfn.STDEV.S(ONE_LAST_QUOTE!$AO$2:$AO$779)</f>
        <v>#REF!</v>
      </c>
      <c r="AR508" s="27" t="e">
        <f>$AP$2-#REF!*_xlfn.STDEV.S(ONE_LAST_QUOTE!$AO$2:$AO$779)</f>
        <v>#REF!</v>
      </c>
      <c r="AT508" s="24"/>
    </row>
    <row r="509" spans="1:46" x14ac:dyDescent="0.3">
      <c r="A509" s="5">
        <v>44838</v>
      </c>
      <c r="B509" s="25">
        <v>519.1</v>
      </c>
      <c r="C509" s="25">
        <v>517.95000000000005</v>
      </c>
      <c r="D509" s="25">
        <v>0</v>
      </c>
      <c r="E509" s="25">
        <f t="shared" si="175"/>
        <v>517.95000000000005</v>
      </c>
      <c r="F509" s="25">
        <f t="shared" si="172"/>
        <v>1.1499999999999773</v>
      </c>
      <c r="G509" s="25">
        <v>1141.5</v>
      </c>
      <c r="H509" s="25">
        <v>1185.5</v>
      </c>
      <c r="I509" s="26">
        <v>1183.32</v>
      </c>
      <c r="J509" s="27">
        <f t="shared" si="193"/>
        <v>2.1800000000000637</v>
      </c>
      <c r="K509" s="25">
        <v>13593</v>
      </c>
      <c r="L509" s="25">
        <v>13576.52</v>
      </c>
      <c r="M509" s="25">
        <v>0.6</v>
      </c>
      <c r="N509" s="25">
        <f t="shared" si="194"/>
        <v>13575.92</v>
      </c>
      <c r="O509" s="25">
        <f t="shared" si="176"/>
        <v>17.079999999999927</v>
      </c>
      <c r="P509" s="27">
        <v>31.640999999999998</v>
      </c>
      <c r="Q509" s="25">
        <v>429</v>
      </c>
      <c r="R509" s="2">
        <f t="shared" si="188"/>
        <v>109.33825224809763</v>
      </c>
      <c r="S509" s="2">
        <f t="shared" si="177"/>
        <v>110.53016750691161</v>
      </c>
      <c r="T509" s="2">
        <f t="shared" si="178"/>
        <v>110.753681665337</v>
      </c>
      <c r="U509" s="2">
        <f t="shared" si="189"/>
        <v>107.64807947470479</v>
      </c>
      <c r="V509" s="2">
        <f t="shared" si="190"/>
        <v>103.37349397590386</v>
      </c>
      <c r="W509" s="27">
        <f t="shared" si="191"/>
        <v>1.090117350796338E-2</v>
      </c>
      <c r="X509" s="1">
        <f t="shared" si="179"/>
        <v>9.2598848424065728E-3</v>
      </c>
      <c r="Y509" s="1" t="e">
        <f>X509+#REF!*_xlfn.STDEV.S($W$2:$W$779)</f>
        <v>#REF!</v>
      </c>
      <c r="Z509" s="1" t="e">
        <f>X509-#REF!*_xlfn.STDEV.S($W$2:$W$779)</f>
        <v>#REF!</v>
      </c>
      <c r="AA509" s="2">
        <f t="shared" si="180"/>
        <v>119.19152588139781</v>
      </c>
      <c r="AB509" s="1">
        <f t="shared" si="181"/>
        <v>1.2581099476131213E-3</v>
      </c>
      <c r="AC509" s="1">
        <f t="shared" si="173"/>
        <v>1.8422742791468611E-3</v>
      </c>
      <c r="AD509" s="1">
        <f t="shared" si="195"/>
        <v>-5.8416433153373978E-4</v>
      </c>
      <c r="AE509" s="1">
        <f t="shared" si="174"/>
        <v>1.54982524116244E-3</v>
      </c>
      <c r="AF509" s="1" t="e">
        <f>AE509+#REF!*_xlfn.STDEV.S($AD$2:$AD$779)</f>
        <v>#REF!</v>
      </c>
      <c r="AG509" s="1" t="e">
        <f>AE509-#REF!*_xlfn.STDEV.S($AD$2:$AD$779)</f>
        <v>#REF!</v>
      </c>
      <c r="AH509" s="24">
        <f t="shared" si="192"/>
        <v>17.079999999999927</v>
      </c>
      <c r="AI509" s="24">
        <f t="shared" si="182"/>
        <v>2.1800000000000637</v>
      </c>
      <c r="AJ509" s="1">
        <f t="shared" si="183"/>
        <v>-5.8416433153373978E-4</v>
      </c>
      <c r="AK509" s="1">
        <f t="shared" si="184"/>
        <v>1.54982524116244E-3</v>
      </c>
      <c r="AL509" s="1" t="e">
        <f>$AK$2+#REF!*_xlfn.STDEV.S(ONE_LAST_QUOTE!$AJ$2:$AJ$779)</f>
        <v>#REF!</v>
      </c>
      <c r="AM509" s="1" t="e">
        <f>$AK$2-#REF!*_xlfn.STDEV.S(ONE_LAST_QUOTE!$AJ$2:$AJ$779)</f>
        <v>#REF!</v>
      </c>
      <c r="AN509" s="27">
        <f t="shared" si="185"/>
        <v>7.8348623853208386</v>
      </c>
      <c r="AO509" s="24">
        <f t="shared" si="186"/>
        <v>14.899999999999864</v>
      </c>
      <c r="AP509" s="27">
        <f t="shared" si="187"/>
        <v>-3.8484704370181109</v>
      </c>
      <c r="AQ509" s="27" t="e">
        <f>$AP$2+#REF!*_xlfn.STDEV.S(ONE_LAST_QUOTE!$AO$2:$AO$779)</f>
        <v>#REF!</v>
      </c>
      <c r="AR509" s="27" t="e">
        <f>$AP$2-#REF!*_xlfn.STDEV.S(ONE_LAST_QUOTE!$AO$2:$AO$779)</f>
        <v>#REF!</v>
      </c>
      <c r="AT509" s="24"/>
    </row>
    <row r="510" spans="1:46" x14ac:dyDescent="0.3">
      <c r="A510" s="5">
        <v>44839</v>
      </c>
      <c r="B510" s="25">
        <v>531.6</v>
      </c>
      <c r="C510" s="25">
        <v>530.55999999999995</v>
      </c>
      <c r="D510" s="25">
        <v>0</v>
      </c>
      <c r="E510" s="25">
        <f t="shared" si="175"/>
        <v>530.55999999999995</v>
      </c>
      <c r="F510" s="25">
        <f t="shared" si="172"/>
        <v>1.0400000000000773</v>
      </c>
      <c r="G510" s="25">
        <v>1164</v>
      </c>
      <c r="H510" s="25">
        <v>1208.25</v>
      </c>
      <c r="I510" s="26">
        <v>1205.72</v>
      </c>
      <c r="J510" s="27">
        <f t="shared" si="193"/>
        <v>2.5299999999999727</v>
      </c>
      <c r="K510" s="25">
        <v>13814</v>
      </c>
      <c r="L510" s="25">
        <v>13801.43</v>
      </c>
      <c r="M510" s="25">
        <v>0.55999999999999994</v>
      </c>
      <c r="N510" s="25">
        <f t="shared" si="194"/>
        <v>13800.87</v>
      </c>
      <c r="O510" s="25">
        <f t="shared" si="176"/>
        <v>13.1299999999992</v>
      </c>
      <c r="P510" s="27">
        <v>31.56</v>
      </c>
      <c r="Q510" s="25">
        <v>445</v>
      </c>
      <c r="R510" s="2">
        <f t="shared" si="188"/>
        <v>111.43647682729984</v>
      </c>
      <c r="S510" s="2">
        <f t="shared" si="177"/>
        <v>112.32720767604481</v>
      </c>
      <c r="T510" s="2">
        <f t="shared" si="178"/>
        <v>113.19174927118901</v>
      </c>
      <c r="U510" s="2">
        <f t="shared" si="189"/>
        <v>107.37250365733331</v>
      </c>
      <c r="V510" s="2">
        <f t="shared" si="190"/>
        <v>107.22891566265086</v>
      </c>
      <c r="W510" s="27">
        <f t="shared" si="191"/>
        <v>7.9931713035525931E-3</v>
      </c>
      <c r="X510" s="1">
        <f t="shared" si="179"/>
        <v>9.2598848424065728E-3</v>
      </c>
      <c r="Y510" s="1" t="e">
        <f>X510+#REF!*_xlfn.STDEV.S($W$2:$W$779)</f>
        <v>#REF!</v>
      </c>
      <c r="Z510" s="1" t="e">
        <f>X510-#REF!*_xlfn.STDEV.S($W$2:$W$779)</f>
        <v>#REF!</v>
      </c>
      <c r="AA510" s="2">
        <f t="shared" si="180"/>
        <v>89.073084874496544</v>
      </c>
      <c r="AB510" s="1">
        <f t="shared" si="181"/>
        <v>9.5138929647183099E-4</v>
      </c>
      <c r="AC510" s="1">
        <f t="shared" si="173"/>
        <v>2.0983312875294201E-3</v>
      </c>
      <c r="AD510" s="1">
        <f t="shared" si="195"/>
        <v>-1.1469419910575891E-3</v>
      </c>
      <c r="AE510" s="1">
        <f t="shared" si="174"/>
        <v>1.54982524116244E-3</v>
      </c>
      <c r="AF510" s="1" t="e">
        <f>AE510+#REF!*_xlfn.STDEV.S($AD$2:$AD$779)</f>
        <v>#REF!</v>
      </c>
      <c r="AG510" s="1" t="e">
        <f>AE510-#REF!*_xlfn.STDEV.S($AD$2:$AD$779)</f>
        <v>#REF!</v>
      </c>
      <c r="AH510" s="24">
        <f t="shared" si="192"/>
        <v>13.1299999999992</v>
      </c>
      <c r="AI510" s="24">
        <f t="shared" si="182"/>
        <v>2.5299999999999727</v>
      </c>
      <c r="AJ510" s="1">
        <f t="shared" si="183"/>
        <v>-1.1469419910575891E-3</v>
      </c>
      <c r="AK510" s="1">
        <f t="shared" si="184"/>
        <v>1.54982524116244E-3</v>
      </c>
      <c r="AL510" s="1" t="e">
        <f>$AK$2+#REF!*_xlfn.STDEV.S(ONE_LAST_QUOTE!$AJ$2:$AJ$779)</f>
        <v>#REF!</v>
      </c>
      <c r="AM510" s="1" t="e">
        <f>$AK$2-#REF!*_xlfn.STDEV.S(ONE_LAST_QUOTE!$AJ$2:$AJ$779)</f>
        <v>#REF!</v>
      </c>
      <c r="AN510" s="27">
        <f t="shared" si="185"/>
        <v>5.1897233201578423</v>
      </c>
      <c r="AO510" s="24">
        <f t="shared" si="186"/>
        <v>10.599999999999227</v>
      </c>
      <c r="AP510" s="27">
        <f t="shared" si="187"/>
        <v>-3.8484704370181109</v>
      </c>
      <c r="AQ510" s="27" t="e">
        <f>$AP$2+#REF!*_xlfn.STDEV.S(ONE_LAST_QUOTE!$AO$2:$AO$779)</f>
        <v>#REF!</v>
      </c>
      <c r="AR510" s="27" t="e">
        <f>$AP$2-#REF!*_xlfn.STDEV.S(ONE_LAST_QUOTE!$AO$2:$AO$779)</f>
        <v>#REF!</v>
      </c>
      <c r="AT510" s="24"/>
    </row>
    <row r="511" spans="1:46" x14ac:dyDescent="0.3">
      <c r="A511" s="5">
        <v>44840</v>
      </c>
      <c r="B511" s="25">
        <v>534.1</v>
      </c>
      <c r="C511" s="25">
        <v>534.76</v>
      </c>
      <c r="D511" s="25">
        <v>0</v>
      </c>
      <c r="E511" s="25">
        <f t="shared" si="175"/>
        <v>534.76</v>
      </c>
      <c r="F511" s="25">
        <f t="shared" si="172"/>
        <v>-0.65999999999996817</v>
      </c>
      <c r="G511" s="25">
        <v>1168</v>
      </c>
      <c r="H511" s="25">
        <v>1212</v>
      </c>
      <c r="I511" s="26">
        <v>1213.23</v>
      </c>
      <c r="J511" s="27">
        <f t="shared" si="193"/>
        <v>-1.2300000000000182</v>
      </c>
      <c r="K511" s="25">
        <v>13871</v>
      </c>
      <c r="L511" s="25">
        <v>13892.05</v>
      </c>
      <c r="M511" s="25">
        <v>0.55999999999999994</v>
      </c>
      <c r="N511" s="25">
        <f t="shared" si="194"/>
        <v>13891.49</v>
      </c>
      <c r="O511" s="25">
        <f t="shared" si="176"/>
        <v>-20.489999999999782</v>
      </c>
      <c r="P511" s="27">
        <v>31.539000000000001</v>
      </c>
      <c r="Q511" s="25">
        <v>451</v>
      </c>
      <c r="R511" s="2">
        <f t="shared" si="188"/>
        <v>111.78233802167384</v>
      </c>
      <c r="S511" s="2">
        <f t="shared" si="177"/>
        <v>112.79069767441852</v>
      </c>
      <c r="T511" s="2">
        <f t="shared" si="178"/>
        <v>112.85545827647769</v>
      </c>
      <c r="U511" s="2">
        <f t="shared" si="189"/>
        <v>107.30105807505183</v>
      </c>
      <c r="V511" s="2">
        <f t="shared" si="190"/>
        <v>108.67469879518097</v>
      </c>
      <c r="W511" s="27">
        <f t="shared" si="191"/>
        <v>9.0207421904986429E-3</v>
      </c>
      <c r="X511" s="1">
        <f t="shared" si="179"/>
        <v>9.2598848424065728E-3</v>
      </c>
      <c r="Y511" s="1" t="e">
        <f>X511+#REF!*_xlfn.STDEV.S($W$2:$W$779)</f>
        <v>#REF!</v>
      </c>
      <c r="Z511" s="1" t="e">
        <f>X511-#REF!*_xlfn.STDEV.S($W$2:$W$779)</f>
        <v>#REF!</v>
      </c>
      <c r="AA511" s="2">
        <f t="shared" si="180"/>
        <v>100.83596527446872</v>
      </c>
      <c r="AB511" s="1">
        <f t="shared" si="181"/>
        <v>-1.4750037612955688E-3</v>
      </c>
      <c r="AC511" s="1">
        <f t="shared" si="173"/>
        <v>-1.0138226057713857E-3</v>
      </c>
      <c r="AD511" s="1">
        <f t="shared" si="195"/>
        <v>-4.6118115552418312E-4</v>
      </c>
      <c r="AE511" s="1">
        <f t="shared" si="174"/>
        <v>1.54982524116244E-3</v>
      </c>
      <c r="AF511" s="1" t="e">
        <f>AE511+#REF!*_xlfn.STDEV.S($AD$2:$AD$779)</f>
        <v>#REF!</v>
      </c>
      <c r="AG511" s="1" t="e">
        <f>AE511-#REF!*_xlfn.STDEV.S($AD$2:$AD$779)</f>
        <v>#REF!</v>
      </c>
      <c r="AH511" s="24">
        <f t="shared" si="192"/>
        <v>-20.489999999999782</v>
      </c>
      <c r="AI511" s="24">
        <f t="shared" si="182"/>
        <v>-1.2300000000000182</v>
      </c>
      <c r="AJ511" s="1">
        <f t="shared" si="183"/>
        <v>-4.6118115552418312E-4</v>
      </c>
      <c r="AK511" s="1">
        <f t="shared" si="184"/>
        <v>1.54982524116244E-3</v>
      </c>
      <c r="AL511" s="1" t="e">
        <f>$AK$2+#REF!*_xlfn.STDEV.S(ONE_LAST_QUOTE!$AJ$2:$AJ$779)</f>
        <v>#REF!</v>
      </c>
      <c r="AM511" s="1" t="e">
        <f>$AK$2-#REF!*_xlfn.STDEV.S(ONE_LAST_QUOTE!$AJ$2:$AJ$779)</f>
        <v>#REF!</v>
      </c>
      <c r="AN511" s="27">
        <f t="shared" si="185"/>
        <v>16.658536585365429</v>
      </c>
      <c r="AO511" s="24">
        <f t="shared" si="186"/>
        <v>-19.259999999999764</v>
      </c>
      <c r="AP511" s="27">
        <f t="shared" si="187"/>
        <v>-3.8484704370181109</v>
      </c>
      <c r="AQ511" s="27" t="e">
        <f>$AP$2+#REF!*_xlfn.STDEV.S(ONE_LAST_QUOTE!$AO$2:$AO$779)</f>
        <v>#REF!</v>
      </c>
      <c r="AR511" s="27" t="e">
        <f>$AP$2-#REF!*_xlfn.STDEV.S(ONE_LAST_QUOTE!$AO$2:$AO$779)</f>
        <v>#REF!</v>
      </c>
      <c r="AT511" s="24"/>
    </row>
    <row r="512" spans="1:46" x14ac:dyDescent="0.3">
      <c r="A512" s="5">
        <v>44841</v>
      </c>
      <c r="B512" s="25">
        <v>524.79999999999995</v>
      </c>
      <c r="C512" s="25">
        <v>524.9</v>
      </c>
      <c r="D512" s="25">
        <v>0</v>
      </c>
      <c r="E512" s="25">
        <f t="shared" si="175"/>
        <v>524.9</v>
      </c>
      <c r="F512" s="25">
        <f t="shared" si="172"/>
        <v>-0.10000000000002274</v>
      </c>
      <c r="G512" s="25">
        <v>1152</v>
      </c>
      <c r="H512" s="25">
        <v>1196.25</v>
      </c>
      <c r="I512" s="26">
        <v>1195.79</v>
      </c>
      <c r="J512" s="27">
        <f t="shared" si="193"/>
        <v>0.46000000000003638</v>
      </c>
      <c r="K512" s="25">
        <v>13688</v>
      </c>
      <c r="L512" s="25">
        <v>13702.28</v>
      </c>
      <c r="M512" s="25">
        <v>0.55999999999999994</v>
      </c>
      <c r="N512" s="25">
        <f t="shared" si="194"/>
        <v>13701.720000000001</v>
      </c>
      <c r="O512" s="25">
        <f t="shared" si="176"/>
        <v>-13.720000000001164</v>
      </c>
      <c r="P512" s="27">
        <v>31.721</v>
      </c>
      <c r="Q512" s="25">
        <v>438</v>
      </c>
      <c r="R512" s="2">
        <f t="shared" si="188"/>
        <v>110.32972100530309</v>
      </c>
      <c r="S512" s="2">
        <f t="shared" si="177"/>
        <v>111.30265083753449</v>
      </c>
      <c r="T512" s="2">
        <f t="shared" si="178"/>
        <v>110.82673308282125</v>
      </c>
      <c r="U512" s="2">
        <f t="shared" si="189"/>
        <v>107.92025312149146</v>
      </c>
      <c r="V512" s="2">
        <f t="shared" si="190"/>
        <v>105.54216867469904</v>
      </c>
      <c r="W512" s="27">
        <f t="shared" si="191"/>
        <v>8.8183838712383444E-3</v>
      </c>
      <c r="X512" s="1">
        <f t="shared" si="179"/>
        <v>9.2598848424065728E-3</v>
      </c>
      <c r="Y512" s="1" t="e">
        <f>X512+#REF!*_xlfn.STDEV.S($W$2:$W$779)</f>
        <v>#REF!</v>
      </c>
      <c r="Z512" s="1" t="e">
        <f>X512-#REF!*_xlfn.STDEV.S($W$2:$W$779)</f>
        <v>#REF!</v>
      </c>
      <c r="AA512" s="2">
        <f t="shared" si="180"/>
        <v>97.292983223140084</v>
      </c>
      <c r="AB512" s="1">
        <f t="shared" si="181"/>
        <v>-1.0013341390716758E-3</v>
      </c>
      <c r="AC512" s="1">
        <f t="shared" si="173"/>
        <v>3.8468292927691016E-4</v>
      </c>
      <c r="AD512" s="1">
        <f t="shared" si="195"/>
        <v>-1.3860170683485859E-3</v>
      </c>
      <c r="AE512" s="1">
        <f t="shared" si="174"/>
        <v>1.54982524116244E-3</v>
      </c>
      <c r="AF512" s="1" t="e">
        <f>AE512+#REF!*_xlfn.STDEV.S($AD$2:$AD$779)</f>
        <v>#REF!</v>
      </c>
      <c r="AG512" s="1" t="e">
        <f>AE512-#REF!*_xlfn.STDEV.S($AD$2:$AD$779)</f>
        <v>#REF!</v>
      </c>
      <c r="AH512" s="24">
        <f t="shared" si="192"/>
        <v>-13.720000000001164</v>
      </c>
      <c r="AI512" s="24">
        <f t="shared" si="182"/>
        <v>0.46000000000003638</v>
      </c>
      <c r="AJ512" s="1">
        <f t="shared" si="183"/>
        <v>-1.3860170683485859E-3</v>
      </c>
      <c r="AK512" s="1">
        <f t="shared" si="184"/>
        <v>1.54982524116244E-3</v>
      </c>
      <c r="AL512" s="1" t="e">
        <f>$AK$2+#REF!*_xlfn.STDEV.S(ONE_LAST_QUOTE!$AJ$2:$AJ$779)</f>
        <v>#REF!</v>
      </c>
      <c r="AM512" s="1" t="e">
        <f>$AK$2-#REF!*_xlfn.STDEV.S(ONE_LAST_QUOTE!$AJ$2:$AJ$779)</f>
        <v>#REF!</v>
      </c>
      <c r="AN512" s="27">
        <f t="shared" si="185"/>
        <v>-29.826086956521912</v>
      </c>
      <c r="AO512" s="24">
        <f t="shared" si="186"/>
        <v>-14.180000000001201</v>
      </c>
      <c r="AP512" s="27">
        <f t="shared" si="187"/>
        <v>-3.8484704370181109</v>
      </c>
      <c r="AQ512" s="27" t="e">
        <f>$AP$2+#REF!*_xlfn.STDEV.S(ONE_LAST_QUOTE!$AO$2:$AO$779)</f>
        <v>#REF!</v>
      </c>
      <c r="AR512" s="27" t="e">
        <f>$AP$2-#REF!*_xlfn.STDEV.S(ONE_LAST_QUOTE!$AO$2:$AO$779)</f>
        <v>#REF!</v>
      </c>
      <c r="AT512" s="24"/>
    </row>
    <row r="513" spans="1:46" x14ac:dyDescent="0.3">
      <c r="A513" s="5">
        <v>44845</v>
      </c>
      <c r="B513" s="25">
        <v>498.6</v>
      </c>
      <c r="C513" s="25">
        <v>497.66</v>
      </c>
      <c r="D513" s="25">
        <v>0</v>
      </c>
      <c r="E513" s="25">
        <f t="shared" si="175"/>
        <v>497.66</v>
      </c>
      <c r="F513" s="25">
        <f t="shared" si="172"/>
        <v>0.93999999999999773</v>
      </c>
      <c r="G513" s="25">
        <v>1102.25</v>
      </c>
      <c r="H513" s="25">
        <v>1146.5</v>
      </c>
      <c r="I513" s="26">
        <v>1146.98</v>
      </c>
      <c r="J513" s="27">
        <f t="shared" si="193"/>
        <v>-0.48000000000001819</v>
      </c>
      <c r="K513" s="25">
        <v>13090</v>
      </c>
      <c r="L513" s="25">
        <v>13106.03</v>
      </c>
      <c r="M513" s="25">
        <v>0.55999999999999994</v>
      </c>
      <c r="N513" s="25">
        <f t="shared" si="194"/>
        <v>13105.470000000001</v>
      </c>
      <c r="O513" s="25">
        <f t="shared" si="176"/>
        <v>-15.470000000001164</v>
      </c>
      <c r="P513" s="27">
        <v>31.838999999999999</v>
      </c>
      <c r="Q513" s="25">
        <v>401.5</v>
      </c>
      <c r="R513" s="2">
        <f t="shared" si="188"/>
        <v>105.74129582660814</v>
      </c>
      <c r="S513" s="2">
        <f t="shared" si="177"/>
        <v>106.44007155635056</v>
      </c>
      <c r="T513" s="2">
        <f t="shared" si="178"/>
        <v>105.74600172941064</v>
      </c>
      <c r="U513" s="2">
        <f t="shared" si="189"/>
        <v>108.32170925050175</v>
      </c>
      <c r="V513" s="2">
        <f t="shared" si="190"/>
        <v>96.746987951807455</v>
      </c>
      <c r="W513" s="27">
        <f t="shared" si="191"/>
        <v>6.6083522457325294E-3</v>
      </c>
      <c r="X513" s="1">
        <f t="shared" si="179"/>
        <v>9.2598848424065728E-3</v>
      </c>
      <c r="Y513" s="1" t="e">
        <f>X513+#REF!*_xlfn.STDEV.S($W$2:$W$779)</f>
        <v>#REF!</v>
      </c>
      <c r="Z513" s="1" t="e">
        <f>X513-#REF!*_xlfn.STDEV.S($W$2:$W$779)</f>
        <v>#REF!</v>
      </c>
      <c r="AA513" s="2">
        <f t="shared" si="180"/>
        <v>69.877572974242241</v>
      </c>
      <c r="AB513" s="1">
        <f t="shared" si="181"/>
        <v>-1.1804231362935601E-3</v>
      </c>
      <c r="AC513" s="1">
        <f t="shared" si="173"/>
        <v>-4.184902962562714E-4</v>
      </c>
      <c r="AD513" s="1">
        <f t="shared" si="195"/>
        <v>-7.6193284003728875E-4</v>
      </c>
      <c r="AE513" s="1">
        <f t="shared" si="174"/>
        <v>1.54982524116244E-3</v>
      </c>
      <c r="AF513" s="1" t="e">
        <f>AE513+#REF!*_xlfn.STDEV.S($AD$2:$AD$779)</f>
        <v>#REF!</v>
      </c>
      <c r="AG513" s="1" t="e">
        <f>AE513-#REF!*_xlfn.STDEV.S($AD$2:$AD$779)</f>
        <v>#REF!</v>
      </c>
      <c r="AH513" s="24">
        <f t="shared" si="192"/>
        <v>-15.470000000001164</v>
      </c>
      <c r="AI513" s="24">
        <f t="shared" si="182"/>
        <v>-0.48000000000001819</v>
      </c>
      <c r="AJ513" s="1">
        <f t="shared" si="183"/>
        <v>-7.6193284003728875E-4</v>
      </c>
      <c r="AK513" s="1">
        <f t="shared" si="184"/>
        <v>1.54982524116244E-3</v>
      </c>
      <c r="AL513" s="1" t="e">
        <f>$AK$2+#REF!*_xlfn.STDEV.S(ONE_LAST_QUOTE!$AJ$2:$AJ$779)</f>
        <v>#REF!</v>
      </c>
      <c r="AM513" s="1" t="e">
        <f>$AK$2-#REF!*_xlfn.STDEV.S(ONE_LAST_QUOTE!$AJ$2:$AJ$779)</f>
        <v>#REF!</v>
      </c>
      <c r="AN513" s="27">
        <f t="shared" si="185"/>
        <v>32.229166666667872</v>
      </c>
      <c r="AO513" s="24">
        <f t="shared" si="186"/>
        <v>-14.990000000001146</v>
      </c>
      <c r="AP513" s="27">
        <f t="shared" si="187"/>
        <v>-3.8484704370181109</v>
      </c>
      <c r="AQ513" s="27" t="e">
        <f>$AP$2+#REF!*_xlfn.STDEV.S(ONE_LAST_QUOTE!$AO$2:$AO$779)</f>
        <v>#REF!</v>
      </c>
      <c r="AR513" s="27" t="e">
        <f>$AP$2-#REF!*_xlfn.STDEV.S(ONE_LAST_QUOTE!$AO$2:$AO$779)</f>
        <v>#REF!</v>
      </c>
      <c r="AT513" s="24"/>
    </row>
    <row r="514" spans="1:46" x14ac:dyDescent="0.3">
      <c r="A514" s="5">
        <v>44846</v>
      </c>
      <c r="B514" s="25">
        <v>497.4</v>
      </c>
      <c r="C514" s="25">
        <v>496.59</v>
      </c>
      <c r="D514" s="25">
        <v>0</v>
      </c>
      <c r="E514" s="25">
        <f t="shared" si="175"/>
        <v>496.59</v>
      </c>
      <c r="F514" s="25">
        <f t="shared" ref="F514:F577" si="196">B514-E514</f>
        <v>0.81000000000000227</v>
      </c>
      <c r="G514" s="25">
        <v>1102.5</v>
      </c>
      <c r="H514" s="25">
        <v>1147.5</v>
      </c>
      <c r="I514" s="26">
        <v>1148.1099999999999</v>
      </c>
      <c r="J514" s="27">
        <f t="shared" si="193"/>
        <v>-0.60999999999989996</v>
      </c>
      <c r="K514" s="25">
        <v>13072</v>
      </c>
      <c r="L514" s="25">
        <v>13081.24</v>
      </c>
      <c r="M514" s="25">
        <v>0.55999999999999994</v>
      </c>
      <c r="N514" s="25">
        <f t="shared" si="194"/>
        <v>13080.68</v>
      </c>
      <c r="O514" s="25">
        <f t="shared" si="176"/>
        <v>-8.680000000000291</v>
      </c>
      <c r="P514" s="27">
        <v>31.818000000000001</v>
      </c>
      <c r="Q514" s="25">
        <v>397.5</v>
      </c>
      <c r="R514" s="2">
        <f t="shared" si="188"/>
        <v>105.83352547844119</v>
      </c>
      <c r="S514" s="2">
        <f t="shared" si="177"/>
        <v>106.29370629370624</v>
      </c>
      <c r="T514" s="2">
        <f t="shared" si="178"/>
        <v>106.18389809893455</v>
      </c>
      <c r="U514" s="2">
        <f t="shared" si="189"/>
        <v>108.25026366822027</v>
      </c>
      <c r="V514" s="2">
        <f t="shared" si="190"/>
        <v>95.783132530120696</v>
      </c>
      <c r="W514" s="27">
        <f t="shared" si="191"/>
        <v>4.3481572893344644E-3</v>
      </c>
      <c r="X514" s="1">
        <f t="shared" si="179"/>
        <v>9.2598848424065728E-3</v>
      </c>
      <c r="Y514" s="1" t="e">
        <f>X514+#REF!*_xlfn.STDEV.S($W$2:$W$779)</f>
        <v>#REF!</v>
      </c>
      <c r="Z514" s="1" t="e">
        <f>X514-#REF!*_xlfn.STDEV.S($W$2:$W$779)</f>
        <v>#REF!</v>
      </c>
      <c r="AA514" s="2">
        <f t="shared" si="180"/>
        <v>46.018081526504773</v>
      </c>
      <c r="AB514" s="1">
        <f t="shared" si="181"/>
        <v>-6.6357406495688991E-4</v>
      </c>
      <c r="AC514" s="1">
        <f t="shared" ref="AC514:AC577" si="197">((H514-I514)/I514)</f>
        <v>-5.3130797571652544E-4</v>
      </c>
      <c r="AD514" s="1">
        <f t="shared" si="195"/>
        <v>-1.3226608924036447E-4</v>
      </c>
      <c r="AE514" s="1">
        <f t="shared" ref="AE514:AE577" si="198">AVERAGEIF($AD$2:$AD$779,"&lt;&gt;#N/A")</f>
        <v>1.54982524116244E-3</v>
      </c>
      <c r="AF514" s="1" t="e">
        <f>AE514+#REF!*_xlfn.STDEV.S($AD$2:$AD$779)</f>
        <v>#REF!</v>
      </c>
      <c r="AG514" s="1" t="e">
        <f>AE514-#REF!*_xlfn.STDEV.S($AD$2:$AD$779)</f>
        <v>#REF!</v>
      </c>
      <c r="AH514" s="24">
        <f t="shared" si="192"/>
        <v>-8.680000000000291</v>
      </c>
      <c r="AI514" s="24">
        <f t="shared" si="182"/>
        <v>-0.60999999999989996</v>
      </c>
      <c r="AJ514" s="1">
        <f t="shared" si="183"/>
        <v>-1.3226608924036447E-4</v>
      </c>
      <c r="AK514" s="1">
        <f t="shared" si="184"/>
        <v>1.54982524116244E-3</v>
      </c>
      <c r="AL514" s="1" t="e">
        <f>$AK$2+#REF!*_xlfn.STDEV.S(ONE_LAST_QUOTE!$AJ$2:$AJ$779)</f>
        <v>#REF!</v>
      </c>
      <c r="AM514" s="1" t="e">
        <f>$AK$2-#REF!*_xlfn.STDEV.S(ONE_LAST_QUOTE!$AJ$2:$AJ$779)</f>
        <v>#REF!</v>
      </c>
      <c r="AN514" s="27">
        <f t="shared" si="185"/>
        <v>14.229508196724122</v>
      </c>
      <c r="AO514" s="24">
        <f t="shared" si="186"/>
        <v>-8.0700000000003911</v>
      </c>
      <c r="AP514" s="27">
        <f t="shared" si="187"/>
        <v>-3.8484704370181109</v>
      </c>
      <c r="AQ514" s="27" t="e">
        <f>$AP$2+#REF!*_xlfn.STDEV.S(ONE_LAST_QUOTE!$AO$2:$AO$779)</f>
        <v>#REF!</v>
      </c>
      <c r="AR514" s="27" t="e">
        <f>$AP$2-#REF!*_xlfn.STDEV.S(ONE_LAST_QUOTE!$AO$2:$AO$779)</f>
        <v>#REF!</v>
      </c>
      <c r="AT514" s="24"/>
    </row>
    <row r="515" spans="1:46" x14ac:dyDescent="0.3">
      <c r="A515" s="5">
        <v>44847</v>
      </c>
      <c r="B515" s="25">
        <v>493.2</v>
      </c>
      <c r="C515" s="25">
        <v>489.65</v>
      </c>
      <c r="D515" s="25">
        <v>0</v>
      </c>
      <c r="E515" s="25">
        <f t="shared" ref="E515:E578" si="199">C515-D515</f>
        <v>489.65</v>
      </c>
      <c r="F515" s="25">
        <f t="shared" si="196"/>
        <v>3.5500000000000114</v>
      </c>
      <c r="G515" s="25">
        <v>1087.25</v>
      </c>
      <c r="H515" s="25">
        <v>1131.25</v>
      </c>
      <c r="I515" s="26">
        <v>1127.8900000000001</v>
      </c>
      <c r="J515" s="27">
        <f t="shared" si="193"/>
        <v>3.3599999999999</v>
      </c>
      <c r="K515" s="25">
        <v>12869</v>
      </c>
      <c r="L515" s="25">
        <v>12810.73</v>
      </c>
      <c r="M515" s="25">
        <v>0.55999999999999994</v>
      </c>
      <c r="N515" s="25">
        <f t="shared" si="194"/>
        <v>12810.17</v>
      </c>
      <c r="O515" s="25">
        <f t="shared" ref="O515:O578" si="200">K515-N515</f>
        <v>58.829999999999927</v>
      </c>
      <c r="P515" s="27">
        <v>31.873000000000001</v>
      </c>
      <c r="Q515" s="25">
        <v>395</v>
      </c>
      <c r="R515" s="2">
        <f t="shared" si="188"/>
        <v>104.33479363615389</v>
      </c>
      <c r="S515" s="2">
        <f t="shared" ref="S515:S578" si="201">K515/K514*S514</f>
        <v>104.64303138721738</v>
      </c>
      <c r="T515" s="2">
        <f t="shared" ref="T515:T578" si="202">B515/B514*S514</f>
        <v>105.39617198242043</v>
      </c>
      <c r="U515" s="2">
        <f t="shared" si="189"/>
        <v>108.43738305038609</v>
      </c>
      <c r="V515" s="2">
        <f t="shared" si="190"/>
        <v>95.180722891566475</v>
      </c>
      <c r="W515" s="27">
        <f t="shared" si="191"/>
        <v>2.9543140914085608E-3</v>
      </c>
      <c r="X515" s="1">
        <f t="shared" ref="X515:X578" si="203">AVERAGEIF($W$2:$W$779,"&lt;&gt;#N/A")</f>
        <v>9.2598848424065728E-3</v>
      </c>
      <c r="Y515" s="1" t="e">
        <f>X515+#REF!*_xlfn.STDEV.S($W$2:$W$779)</f>
        <v>#REF!</v>
      </c>
      <c r="Z515" s="1" t="e">
        <f>X515-#REF!*_xlfn.STDEV.S($W$2:$W$779)</f>
        <v>#REF!</v>
      </c>
      <c r="AA515" s="2">
        <f t="shared" ref="AA515:AA578" si="204">(S515-R515)*100</f>
        <v>30.823775106348705</v>
      </c>
      <c r="AB515" s="1">
        <f t="shared" ref="AB515:AB578" si="205">((K515-N515)/N515)</f>
        <v>4.5924449090058855E-3</v>
      </c>
      <c r="AC515" s="1">
        <f t="shared" si="197"/>
        <v>2.9790139109309413E-3</v>
      </c>
      <c r="AD515" s="1">
        <f t="shared" si="195"/>
        <v>1.6134309980749442E-3</v>
      </c>
      <c r="AE515" s="1">
        <f t="shared" si="198"/>
        <v>1.54982524116244E-3</v>
      </c>
      <c r="AF515" s="1" t="e">
        <f>AE515+#REF!*_xlfn.STDEV.S($AD$2:$AD$779)</f>
        <v>#REF!</v>
      </c>
      <c r="AG515" s="1" t="e">
        <f>AE515-#REF!*_xlfn.STDEV.S($AD$2:$AD$779)</f>
        <v>#REF!</v>
      </c>
      <c r="AH515" s="24">
        <f t="shared" si="192"/>
        <v>58.829999999999927</v>
      </c>
      <c r="AI515" s="24">
        <f t="shared" ref="AI515:AI578" si="206">H515-I515</f>
        <v>3.3599999999999</v>
      </c>
      <c r="AJ515" s="1">
        <f t="shared" ref="AJ515:AJ578" si="207">((K515-N515)/N515)-((H515-I515)/I515)</f>
        <v>1.6134309980749442E-3</v>
      </c>
      <c r="AK515" s="1">
        <f t="shared" ref="AK515:AK578" si="208">AVERAGE($AJ$2:$AJ$779)</f>
        <v>1.54982524116244E-3</v>
      </c>
      <c r="AL515" s="1" t="e">
        <f>$AK$2+#REF!*_xlfn.STDEV.S(ONE_LAST_QUOTE!$AJ$2:$AJ$779)</f>
        <v>#REF!</v>
      </c>
      <c r="AM515" s="1" t="e">
        <f>$AK$2-#REF!*_xlfn.STDEV.S(ONE_LAST_QUOTE!$AJ$2:$AJ$779)</f>
        <v>#REF!</v>
      </c>
      <c r="AN515" s="27">
        <f t="shared" ref="AN515:AN578" si="209">AH515/AI515</f>
        <v>17.50892857142907</v>
      </c>
      <c r="AO515" s="24">
        <f t="shared" ref="AO515:AO578" si="210">AH515-AI515</f>
        <v>55.470000000000027</v>
      </c>
      <c r="AP515" s="27">
        <f t="shared" ref="AP515:AP578" si="211">AVERAGE($AO$2:$AO$779)</f>
        <v>-3.8484704370181109</v>
      </c>
      <c r="AQ515" s="27" t="e">
        <f>$AP$2+#REF!*_xlfn.STDEV.S(ONE_LAST_QUOTE!$AO$2:$AO$779)</f>
        <v>#REF!</v>
      </c>
      <c r="AR515" s="27" t="e">
        <f>$AP$2-#REF!*_xlfn.STDEV.S(ONE_LAST_QUOTE!$AO$2:$AO$779)</f>
        <v>#REF!</v>
      </c>
      <c r="AT515" s="24"/>
    </row>
    <row r="516" spans="1:46" x14ac:dyDescent="0.3">
      <c r="A516" s="5">
        <v>44848</v>
      </c>
      <c r="B516" s="25">
        <v>504.1</v>
      </c>
      <c r="C516" s="25">
        <v>502.87</v>
      </c>
      <c r="D516" s="25">
        <v>0</v>
      </c>
      <c r="E516" s="25">
        <f t="shared" si="199"/>
        <v>502.87</v>
      </c>
      <c r="F516" s="25">
        <f t="shared" si="196"/>
        <v>1.2300000000000182</v>
      </c>
      <c r="G516" s="25">
        <v>1110</v>
      </c>
      <c r="H516" s="25">
        <v>1154</v>
      </c>
      <c r="I516" s="26">
        <v>1151.8800000000001</v>
      </c>
      <c r="J516" s="27">
        <f t="shared" si="193"/>
        <v>2.1199999999998909</v>
      </c>
      <c r="K516" s="25">
        <v>13168</v>
      </c>
      <c r="L516" s="25">
        <v>13128.12</v>
      </c>
      <c r="M516" s="25">
        <v>0.55999999999999994</v>
      </c>
      <c r="N516" s="25">
        <f t="shared" si="194"/>
        <v>13127.560000000001</v>
      </c>
      <c r="O516" s="25">
        <f t="shared" si="200"/>
        <v>40.43999999999869</v>
      </c>
      <c r="P516" s="27">
        <v>31.972000000000001</v>
      </c>
      <c r="Q516" s="25">
        <v>412</v>
      </c>
      <c r="R516" s="2">
        <f t="shared" ref="R516:R579" si="212">H516/H515*R515</f>
        <v>106.43301821535609</v>
      </c>
      <c r="S516" s="2">
        <f t="shared" si="201"/>
        <v>107.07432102780935</v>
      </c>
      <c r="T516" s="2">
        <f t="shared" si="202"/>
        <v>106.95570178892191</v>
      </c>
      <c r="U516" s="2">
        <f t="shared" ref="U516:U579" si="213">P516/P515*U515</f>
        <v>108.77419793828456</v>
      </c>
      <c r="V516" s="2">
        <f t="shared" ref="V516:V579" si="214">Q516/Q515*V515</f>
        <v>99.277108433735165</v>
      </c>
      <c r="W516" s="27">
        <f t="shared" ref="W516:W579" si="215">(S516/R516-1)</f>
        <v>6.0254122565204238E-3</v>
      </c>
      <c r="X516" s="1">
        <f t="shared" si="203"/>
        <v>9.2598848424065728E-3</v>
      </c>
      <c r="Y516" s="1" t="e">
        <f>X516+#REF!*_xlfn.STDEV.S($W$2:$W$779)</f>
        <v>#REF!</v>
      </c>
      <c r="Z516" s="1" t="e">
        <f>X516-#REF!*_xlfn.STDEV.S($W$2:$W$779)</f>
        <v>#REF!</v>
      </c>
      <c r="AA516" s="2">
        <f t="shared" si="204"/>
        <v>64.130281245326159</v>
      </c>
      <c r="AB516" s="1">
        <f t="shared" si="205"/>
        <v>3.0805420047593525E-3</v>
      </c>
      <c r="AC516" s="1">
        <f t="shared" si="197"/>
        <v>1.8404694933499069E-3</v>
      </c>
      <c r="AD516" s="1">
        <f t="shared" si="195"/>
        <v>1.2400725114094457E-3</v>
      </c>
      <c r="AE516" s="1">
        <f t="shared" si="198"/>
        <v>1.54982524116244E-3</v>
      </c>
      <c r="AF516" s="1" t="e">
        <f>AE516+#REF!*_xlfn.STDEV.S($AD$2:$AD$779)</f>
        <v>#REF!</v>
      </c>
      <c r="AG516" s="1" t="e">
        <f>AE516-#REF!*_xlfn.STDEV.S($AD$2:$AD$779)</f>
        <v>#REF!</v>
      </c>
      <c r="AH516" s="24">
        <f t="shared" si="192"/>
        <v>40.43999999999869</v>
      </c>
      <c r="AI516" s="24">
        <f t="shared" si="206"/>
        <v>2.1199999999998909</v>
      </c>
      <c r="AJ516" s="1">
        <f t="shared" si="207"/>
        <v>1.2400725114094457E-3</v>
      </c>
      <c r="AK516" s="1">
        <f t="shared" si="208"/>
        <v>1.54982524116244E-3</v>
      </c>
      <c r="AL516" s="1" t="e">
        <f>$AK$2+#REF!*_xlfn.STDEV.S(ONE_LAST_QUOTE!$AJ$2:$AJ$779)</f>
        <v>#REF!</v>
      </c>
      <c r="AM516" s="1" t="e">
        <f>$AK$2-#REF!*_xlfn.STDEV.S(ONE_LAST_QUOTE!$AJ$2:$AJ$779)</f>
        <v>#REF!</v>
      </c>
      <c r="AN516" s="27">
        <f t="shared" si="209"/>
        <v>19.075471698113571</v>
      </c>
      <c r="AO516" s="24">
        <f t="shared" si="210"/>
        <v>38.319999999998799</v>
      </c>
      <c r="AP516" s="27">
        <f t="shared" si="211"/>
        <v>-3.8484704370181109</v>
      </c>
      <c r="AQ516" s="27" t="e">
        <f>$AP$2+#REF!*_xlfn.STDEV.S(ONE_LAST_QUOTE!$AO$2:$AO$779)</f>
        <v>#REF!</v>
      </c>
      <c r="AR516" s="27" t="e">
        <f>$AP$2-#REF!*_xlfn.STDEV.S(ONE_LAST_QUOTE!$AO$2:$AO$779)</f>
        <v>#REF!</v>
      </c>
      <c r="AT516" s="24"/>
    </row>
    <row r="517" spans="1:46" x14ac:dyDescent="0.3">
      <c r="A517" s="5">
        <v>44851</v>
      </c>
      <c r="B517" s="25">
        <v>495.5</v>
      </c>
      <c r="C517" s="25">
        <v>494.36</v>
      </c>
      <c r="D517" s="25">
        <v>0</v>
      </c>
      <c r="E517" s="25">
        <f t="shared" si="199"/>
        <v>494.36</v>
      </c>
      <c r="F517" s="25">
        <f t="shared" si="196"/>
        <v>1.1399999999999864</v>
      </c>
      <c r="G517" s="25">
        <v>1095.75</v>
      </c>
      <c r="H517" s="25">
        <v>1139.5</v>
      </c>
      <c r="I517" s="26">
        <v>1140.6300000000001</v>
      </c>
      <c r="J517" s="27">
        <f t="shared" si="193"/>
        <v>-1.1300000000001091</v>
      </c>
      <c r="K517" s="25">
        <v>12978</v>
      </c>
      <c r="L517" s="25">
        <v>12966.05</v>
      </c>
      <c r="M517" s="25">
        <v>0.51999999999999991</v>
      </c>
      <c r="N517" s="25">
        <f t="shared" si="194"/>
        <v>12965.529999999999</v>
      </c>
      <c r="O517" s="25">
        <f t="shared" si="200"/>
        <v>12.470000000001164</v>
      </c>
      <c r="P517" s="27">
        <v>31.975999999999999</v>
      </c>
      <c r="Q517" s="25">
        <v>397</v>
      </c>
      <c r="R517" s="2">
        <f t="shared" si="212"/>
        <v>105.09568826377665</v>
      </c>
      <c r="S517" s="2">
        <f t="shared" si="201"/>
        <v>105.52935436656361</v>
      </c>
      <c r="T517" s="2">
        <f t="shared" si="202"/>
        <v>105.24762164110203</v>
      </c>
      <c r="U517" s="2">
        <f t="shared" si="213"/>
        <v>108.78780662062388</v>
      </c>
      <c r="V517" s="2">
        <f t="shared" si="214"/>
        <v>95.662650602409855</v>
      </c>
      <c r="W517" s="27">
        <f t="shared" si="215"/>
        <v>4.1263929087034246E-3</v>
      </c>
      <c r="X517" s="1">
        <f t="shared" si="203"/>
        <v>9.2598848424065728E-3</v>
      </c>
      <c r="Y517" s="1" t="e">
        <f>X517+#REF!*_xlfn.STDEV.S($W$2:$W$779)</f>
        <v>#REF!</v>
      </c>
      <c r="Z517" s="1" t="e">
        <f>X517-#REF!*_xlfn.STDEV.S($W$2:$W$779)</f>
        <v>#REF!</v>
      </c>
      <c r="AA517" s="2">
        <f t="shared" si="204"/>
        <v>43.366610278695816</v>
      </c>
      <c r="AB517" s="1">
        <f t="shared" si="205"/>
        <v>9.6178096846030704E-4</v>
      </c>
      <c r="AC517" s="1">
        <f t="shared" si="197"/>
        <v>-9.9068058879751451E-4</v>
      </c>
      <c r="AD517" s="1">
        <f t="shared" si="195"/>
        <v>1.9524615572578214E-3</v>
      </c>
      <c r="AE517" s="1">
        <f t="shared" si="198"/>
        <v>1.54982524116244E-3</v>
      </c>
      <c r="AF517" s="1" t="e">
        <f>AE517+#REF!*_xlfn.STDEV.S($AD$2:$AD$779)</f>
        <v>#REF!</v>
      </c>
      <c r="AG517" s="1" t="e">
        <f>AE517-#REF!*_xlfn.STDEV.S($AD$2:$AD$779)</f>
        <v>#REF!</v>
      </c>
      <c r="AH517" s="24">
        <f t="shared" si="192"/>
        <v>12.470000000001164</v>
      </c>
      <c r="AI517" s="24">
        <f t="shared" si="206"/>
        <v>-1.1300000000001091</v>
      </c>
      <c r="AJ517" s="1">
        <f t="shared" si="207"/>
        <v>1.9524615572578214E-3</v>
      </c>
      <c r="AK517" s="1">
        <f t="shared" si="208"/>
        <v>1.54982524116244E-3</v>
      </c>
      <c r="AL517" s="1" t="e">
        <f>$AK$2+#REF!*_xlfn.STDEV.S(ONE_LAST_QUOTE!$AJ$2:$AJ$779)</f>
        <v>#REF!</v>
      </c>
      <c r="AM517" s="1" t="e">
        <f>$AK$2-#REF!*_xlfn.STDEV.S(ONE_LAST_QUOTE!$AJ$2:$AJ$779)</f>
        <v>#REF!</v>
      </c>
      <c r="AN517" s="27">
        <f t="shared" si="209"/>
        <v>-11.035398230088459</v>
      </c>
      <c r="AO517" s="24">
        <f t="shared" si="210"/>
        <v>13.600000000001273</v>
      </c>
      <c r="AP517" s="27">
        <f t="shared" si="211"/>
        <v>-3.8484704370181109</v>
      </c>
      <c r="AQ517" s="27" t="e">
        <f>$AP$2+#REF!*_xlfn.STDEV.S(ONE_LAST_QUOTE!$AO$2:$AO$779)</f>
        <v>#REF!</v>
      </c>
      <c r="AR517" s="27" t="e">
        <f>$AP$2-#REF!*_xlfn.STDEV.S(ONE_LAST_QUOTE!$AO$2:$AO$779)</f>
        <v>#REF!</v>
      </c>
      <c r="AT517" s="24"/>
    </row>
    <row r="518" spans="1:46" x14ac:dyDescent="0.3">
      <c r="A518" s="5">
        <v>44852</v>
      </c>
      <c r="B518" s="25">
        <v>500.5</v>
      </c>
      <c r="C518" s="25">
        <v>501.43</v>
      </c>
      <c r="D518" s="25">
        <v>0</v>
      </c>
      <c r="E518" s="25">
        <f t="shared" si="199"/>
        <v>501.43</v>
      </c>
      <c r="F518" s="25">
        <f t="shared" si="196"/>
        <v>-0.93000000000000682</v>
      </c>
      <c r="G518" s="25">
        <v>1106.75</v>
      </c>
      <c r="H518" s="25">
        <v>1150.5</v>
      </c>
      <c r="I518" s="26">
        <v>1152.5</v>
      </c>
      <c r="J518" s="27">
        <f t="shared" si="193"/>
        <v>-2</v>
      </c>
      <c r="K518" s="25">
        <v>13100</v>
      </c>
      <c r="L518" s="25">
        <v>13124.68</v>
      </c>
      <c r="M518" s="25">
        <v>0.5099999999999999</v>
      </c>
      <c r="N518" s="25">
        <f t="shared" si="194"/>
        <v>13124.17</v>
      </c>
      <c r="O518" s="25">
        <f t="shared" si="200"/>
        <v>-24.170000000000073</v>
      </c>
      <c r="P518" s="27">
        <v>32.021000000000001</v>
      </c>
      <c r="Q518" s="25">
        <v>407</v>
      </c>
      <c r="R518" s="2">
        <f t="shared" si="212"/>
        <v>106.11021443394036</v>
      </c>
      <c r="S518" s="2">
        <f t="shared" si="201"/>
        <v>106.52138559115298</v>
      </c>
      <c r="T518" s="2">
        <f t="shared" si="202"/>
        <v>106.59423180719492</v>
      </c>
      <c r="U518" s="2">
        <f t="shared" si="213"/>
        <v>108.94090429694137</v>
      </c>
      <c r="V518" s="2">
        <f t="shared" si="214"/>
        <v>98.072289156626724</v>
      </c>
      <c r="W518" s="27">
        <f t="shared" si="215"/>
        <v>3.8749441739052148E-3</v>
      </c>
      <c r="X518" s="1">
        <f t="shared" si="203"/>
        <v>9.2598848424065728E-3</v>
      </c>
      <c r="Y518" s="1" t="e">
        <f>X518+#REF!*_xlfn.STDEV.S($W$2:$W$779)</f>
        <v>#REF!</v>
      </c>
      <c r="Z518" s="1" t="e">
        <f>X518-#REF!*_xlfn.STDEV.S($W$2:$W$779)</f>
        <v>#REF!</v>
      </c>
      <c r="AA518" s="2">
        <f t="shared" si="204"/>
        <v>41.11711572126211</v>
      </c>
      <c r="AB518" s="1">
        <f t="shared" si="205"/>
        <v>-1.8416402713466889E-3</v>
      </c>
      <c r="AC518" s="1">
        <f t="shared" si="197"/>
        <v>-1.7353579175704988E-3</v>
      </c>
      <c r="AD518" s="1">
        <f t="shared" si="195"/>
        <v>-1.0628235377619006E-4</v>
      </c>
      <c r="AE518" s="1">
        <f t="shared" si="198"/>
        <v>1.54982524116244E-3</v>
      </c>
      <c r="AF518" s="1" t="e">
        <f>AE518+#REF!*_xlfn.STDEV.S($AD$2:$AD$779)</f>
        <v>#REF!</v>
      </c>
      <c r="AG518" s="1" t="e">
        <f>AE518-#REF!*_xlfn.STDEV.S($AD$2:$AD$779)</f>
        <v>#REF!</v>
      </c>
      <c r="AH518" s="24">
        <f t="shared" si="192"/>
        <v>-24.170000000000073</v>
      </c>
      <c r="AI518" s="24">
        <f t="shared" si="206"/>
        <v>-2</v>
      </c>
      <c r="AJ518" s="1">
        <f t="shared" si="207"/>
        <v>-1.0628235377619006E-4</v>
      </c>
      <c r="AK518" s="1">
        <f t="shared" si="208"/>
        <v>1.54982524116244E-3</v>
      </c>
      <c r="AL518" s="1" t="e">
        <f>$AK$2+#REF!*_xlfn.STDEV.S(ONE_LAST_QUOTE!$AJ$2:$AJ$779)</f>
        <v>#REF!</v>
      </c>
      <c r="AM518" s="1" t="e">
        <f>$AK$2-#REF!*_xlfn.STDEV.S(ONE_LAST_QUOTE!$AJ$2:$AJ$779)</f>
        <v>#REF!</v>
      </c>
      <c r="AN518" s="27">
        <f t="shared" si="209"/>
        <v>12.085000000000036</v>
      </c>
      <c r="AO518" s="24">
        <f t="shared" si="210"/>
        <v>-22.170000000000073</v>
      </c>
      <c r="AP518" s="27">
        <f t="shared" si="211"/>
        <v>-3.8484704370181109</v>
      </c>
      <c r="AQ518" s="27" t="e">
        <f>$AP$2+#REF!*_xlfn.STDEV.S(ONE_LAST_QUOTE!$AO$2:$AO$779)</f>
        <v>#REF!</v>
      </c>
      <c r="AR518" s="27" t="e">
        <f>$AP$2-#REF!*_xlfn.STDEV.S(ONE_LAST_QUOTE!$AO$2:$AO$779)</f>
        <v>#REF!</v>
      </c>
      <c r="AT518" s="24"/>
    </row>
    <row r="519" spans="1:46" x14ac:dyDescent="0.3">
      <c r="A519" s="5">
        <v>44853</v>
      </c>
      <c r="B519" s="25">
        <v>493.7</v>
      </c>
      <c r="C519" s="25">
        <v>493.71</v>
      </c>
      <c r="D519" s="25">
        <v>0</v>
      </c>
      <c r="E519" s="25">
        <f t="shared" si="199"/>
        <v>493.71</v>
      </c>
      <c r="F519" s="25">
        <f t="shared" si="196"/>
        <v>-9.9999999999909051E-3</v>
      </c>
      <c r="G519" s="25">
        <v>1094.5</v>
      </c>
      <c r="H519" s="25">
        <v>1139.25</v>
      </c>
      <c r="I519" s="26">
        <v>1140.02</v>
      </c>
      <c r="J519" s="27">
        <f t="shared" si="193"/>
        <v>-0.76999999999998181</v>
      </c>
      <c r="K519" s="25">
        <v>12999</v>
      </c>
      <c r="L519" s="25">
        <v>12976.76</v>
      </c>
      <c r="M519" s="25">
        <v>0</v>
      </c>
      <c r="N519" s="25">
        <f t="shared" si="194"/>
        <v>12976.76</v>
      </c>
      <c r="O519" s="25">
        <f t="shared" si="200"/>
        <v>22.239999999999782</v>
      </c>
      <c r="P519" s="27">
        <v>32.104999999999997</v>
      </c>
      <c r="Q519" s="25">
        <v>395.5</v>
      </c>
      <c r="R519" s="2">
        <f t="shared" si="212"/>
        <v>105.07263085081838</v>
      </c>
      <c r="S519" s="2">
        <f t="shared" si="201"/>
        <v>105.70011383964867</v>
      </c>
      <c r="T519" s="2">
        <f t="shared" si="202"/>
        <v>105.07414199071373</v>
      </c>
      <c r="U519" s="2">
        <f t="shared" si="213"/>
        <v>109.22668662606733</v>
      </c>
      <c r="V519" s="2">
        <f t="shared" si="214"/>
        <v>95.301204819277316</v>
      </c>
      <c r="W519" s="27">
        <f t="shared" si="215"/>
        <v>5.9718975697979904E-3</v>
      </c>
      <c r="X519" s="1">
        <f t="shared" si="203"/>
        <v>9.2598848424065728E-3</v>
      </c>
      <c r="Y519" s="1" t="e">
        <f>X519+#REF!*_xlfn.STDEV.S($W$2:$W$779)</f>
        <v>#REF!</v>
      </c>
      <c r="Z519" s="1" t="e">
        <f>X519-#REF!*_xlfn.STDEV.S($W$2:$W$779)</f>
        <v>#REF!</v>
      </c>
      <c r="AA519" s="2">
        <f t="shared" si="204"/>
        <v>62.748298883028042</v>
      </c>
      <c r="AB519" s="1">
        <f t="shared" si="205"/>
        <v>1.7138330369059597E-3</v>
      </c>
      <c r="AC519" s="1">
        <f t="shared" si="197"/>
        <v>-6.7542674689916125E-4</v>
      </c>
      <c r="AD519" s="1">
        <f t="shared" si="195"/>
        <v>2.389259783805121E-3</v>
      </c>
      <c r="AE519" s="1">
        <f t="shared" si="198"/>
        <v>1.54982524116244E-3</v>
      </c>
      <c r="AF519" s="1" t="e">
        <f>AE519+#REF!*_xlfn.STDEV.S($AD$2:$AD$779)</f>
        <v>#REF!</v>
      </c>
      <c r="AG519" s="1" t="e">
        <f>AE519-#REF!*_xlfn.STDEV.S($AD$2:$AD$779)</f>
        <v>#REF!</v>
      </c>
      <c r="AH519" s="24">
        <f t="shared" si="192"/>
        <v>22.239999999999782</v>
      </c>
      <c r="AI519" s="24">
        <f t="shared" si="206"/>
        <v>-0.76999999999998181</v>
      </c>
      <c r="AJ519" s="1">
        <f t="shared" si="207"/>
        <v>2.389259783805121E-3</v>
      </c>
      <c r="AK519" s="1">
        <f t="shared" si="208"/>
        <v>1.54982524116244E-3</v>
      </c>
      <c r="AL519" s="1" t="e">
        <f>$AK$2+#REF!*_xlfn.STDEV.S(ONE_LAST_QUOTE!$AJ$2:$AJ$779)</f>
        <v>#REF!</v>
      </c>
      <c r="AM519" s="1" t="e">
        <f>$AK$2-#REF!*_xlfn.STDEV.S(ONE_LAST_QUOTE!$AJ$2:$AJ$779)</f>
        <v>#REF!</v>
      </c>
      <c r="AN519" s="27">
        <f t="shared" si="209"/>
        <v>-28.883116883117282</v>
      </c>
      <c r="AO519" s="24">
        <f t="shared" si="210"/>
        <v>23.009999999999764</v>
      </c>
      <c r="AP519" s="27">
        <f t="shared" si="211"/>
        <v>-3.8484704370181109</v>
      </c>
      <c r="AQ519" s="27" t="e">
        <f>$AP$2+#REF!*_xlfn.STDEV.S(ONE_LAST_QUOTE!$AO$2:$AO$779)</f>
        <v>#REF!</v>
      </c>
      <c r="AR519" s="27" t="e">
        <f>$AP$2-#REF!*_xlfn.STDEV.S(ONE_LAST_QUOTE!$AO$2:$AO$779)</f>
        <v>#REF!</v>
      </c>
      <c r="AT519" s="24"/>
    </row>
    <row r="520" spans="1:46" x14ac:dyDescent="0.3">
      <c r="A520" s="5">
        <v>44854</v>
      </c>
      <c r="B520" s="25">
        <v>492.5</v>
      </c>
      <c r="C520" s="25">
        <v>493.91</v>
      </c>
      <c r="D520" s="25">
        <v>0</v>
      </c>
      <c r="E520" s="25">
        <f t="shared" si="199"/>
        <v>493.91</v>
      </c>
      <c r="F520" s="25">
        <f t="shared" si="196"/>
        <v>-1.410000000000025</v>
      </c>
      <c r="G520" s="25">
        <v>1089.75</v>
      </c>
      <c r="H520" s="25">
        <v>1134</v>
      </c>
      <c r="I520" s="26">
        <v>1138.3499999999999</v>
      </c>
      <c r="J520" s="27">
        <f t="shared" si="193"/>
        <v>-4.3499999999999091</v>
      </c>
      <c r="K520" s="25">
        <v>12898</v>
      </c>
      <c r="L520" s="25">
        <v>12946.1</v>
      </c>
      <c r="M520" s="25">
        <v>0.19</v>
      </c>
      <c r="N520" s="25">
        <f t="shared" si="194"/>
        <v>12945.91</v>
      </c>
      <c r="O520" s="25">
        <f t="shared" si="200"/>
        <v>-47.909999999999854</v>
      </c>
      <c r="P520" s="27">
        <v>32.094000000000001</v>
      </c>
      <c r="Q520" s="25">
        <v>397.5</v>
      </c>
      <c r="R520" s="2">
        <f t="shared" si="212"/>
        <v>104.58842517869481</v>
      </c>
      <c r="S520" s="2">
        <f t="shared" si="201"/>
        <v>104.87884208814435</v>
      </c>
      <c r="T520" s="2">
        <f t="shared" si="202"/>
        <v>105.44319640677935</v>
      </c>
      <c r="U520" s="2">
        <f t="shared" si="213"/>
        <v>109.18926274963418</v>
      </c>
      <c r="V520" s="2">
        <f t="shared" si="214"/>
        <v>95.783132530120682</v>
      </c>
      <c r="W520" s="27">
        <f t="shared" si="215"/>
        <v>2.7767595597061323E-3</v>
      </c>
      <c r="X520" s="1">
        <f t="shared" si="203"/>
        <v>9.2598848424065728E-3</v>
      </c>
      <c r="Y520" s="1" t="e">
        <f>X520+#REF!*_xlfn.STDEV.S($W$2:$W$779)</f>
        <v>#REF!</v>
      </c>
      <c r="Z520" s="1" t="e">
        <f>X520-#REF!*_xlfn.STDEV.S($W$2:$W$779)</f>
        <v>#REF!</v>
      </c>
      <c r="AA520" s="2">
        <f t="shared" si="204"/>
        <v>29.041690944954723</v>
      </c>
      <c r="AB520" s="1">
        <f t="shared" si="205"/>
        <v>-3.7007827182484548E-3</v>
      </c>
      <c r="AC520" s="1">
        <f t="shared" si="197"/>
        <v>-3.8213203320594802E-3</v>
      </c>
      <c r="AD520" s="1">
        <f t="shared" si="195"/>
        <v>1.2053761381102543E-4</v>
      </c>
      <c r="AE520" s="1">
        <f t="shared" si="198"/>
        <v>1.54982524116244E-3</v>
      </c>
      <c r="AF520" s="1" t="e">
        <f>AE520+#REF!*_xlfn.STDEV.S($AD$2:$AD$779)</f>
        <v>#REF!</v>
      </c>
      <c r="AG520" s="1" t="e">
        <f>AE520-#REF!*_xlfn.STDEV.S($AD$2:$AD$779)</f>
        <v>#REF!</v>
      </c>
      <c r="AH520" s="24">
        <f t="shared" si="192"/>
        <v>-47.909999999999854</v>
      </c>
      <c r="AI520" s="24">
        <f t="shared" si="206"/>
        <v>-4.3499999999999091</v>
      </c>
      <c r="AJ520" s="1">
        <f t="shared" si="207"/>
        <v>1.2053761381102543E-4</v>
      </c>
      <c r="AK520" s="1">
        <f t="shared" si="208"/>
        <v>1.54982524116244E-3</v>
      </c>
      <c r="AL520" s="1" t="e">
        <f>$AK$2+#REF!*_xlfn.STDEV.S(ONE_LAST_QUOTE!$AJ$2:$AJ$779)</f>
        <v>#REF!</v>
      </c>
      <c r="AM520" s="1" t="e">
        <f>$AK$2-#REF!*_xlfn.STDEV.S(ONE_LAST_QUOTE!$AJ$2:$AJ$779)</f>
        <v>#REF!</v>
      </c>
      <c r="AN520" s="27">
        <f t="shared" si="209"/>
        <v>11.013793103448473</v>
      </c>
      <c r="AO520" s="24">
        <f t="shared" si="210"/>
        <v>-43.559999999999945</v>
      </c>
      <c r="AP520" s="27">
        <f t="shared" si="211"/>
        <v>-3.8484704370181109</v>
      </c>
      <c r="AQ520" s="27" t="e">
        <f>$AP$2+#REF!*_xlfn.STDEV.S(ONE_LAST_QUOTE!$AO$2:$AO$779)</f>
        <v>#REF!</v>
      </c>
      <c r="AR520" s="27" t="e">
        <f>$AP$2-#REF!*_xlfn.STDEV.S(ONE_LAST_QUOTE!$AO$2:$AO$779)</f>
        <v>#REF!</v>
      </c>
      <c r="AT520" s="24"/>
    </row>
    <row r="521" spans="1:46" x14ac:dyDescent="0.3">
      <c r="A521" s="5">
        <v>44855</v>
      </c>
      <c r="B521" s="25">
        <v>489.3</v>
      </c>
      <c r="C521" s="25">
        <v>488.66</v>
      </c>
      <c r="D521" s="25">
        <v>0</v>
      </c>
      <c r="E521" s="25">
        <f t="shared" si="199"/>
        <v>488.66</v>
      </c>
      <c r="F521" s="25">
        <f t="shared" si="196"/>
        <v>0.63999999999998636</v>
      </c>
      <c r="G521" s="25">
        <v>1085</v>
      </c>
      <c r="H521" s="25">
        <v>1129.5</v>
      </c>
      <c r="I521" s="26">
        <v>1129.9000000000001</v>
      </c>
      <c r="J521" s="27">
        <f t="shared" si="193"/>
        <v>-0.40000000000009095</v>
      </c>
      <c r="K521" s="25">
        <v>12805</v>
      </c>
      <c r="L521" s="25">
        <v>12819.2</v>
      </c>
      <c r="M521" s="25">
        <v>0.19</v>
      </c>
      <c r="N521" s="25">
        <f t="shared" si="194"/>
        <v>12819.01</v>
      </c>
      <c r="O521" s="25">
        <f t="shared" si="200"/>
        <v>-14.010000000000218</v>
      </c>
      <c r="P521" s="27">
        <v>32.076999999999998</v>
      </c>
      <c r="Q521" s="25">
        <v>389.5</v>
      </c>
      <c r="R521" s="2">
        <f t="shared" si="212"/>
        <v>104.17339174544601</v>
      </c>
      <c r="S521" s="2">
        <f t="shared" si="201"/>
        <v>104.12262156448197</v>
      </c>
      <c r="T521" s="2">
        <f t="shared" si="202"/>
        <v>104.19739580452595</v>
      </c>
      <c r="U521" s="2">
        <f t="shared" si="213"/>
        <v>109.13142584969201</v>
      </c>
      <c r="V521" s="2">
        <f t="shared" si="214"/>
        <v>93.855421686747178</v>
      </c>
      <c r="W521" s="27">
        <f t="shared" si="215"/>
        <v>-4.8736227277779154E-4</v>
      </c>
      <c r="X521" s="1">
        <f t="shared" si="203"/>
        <v>9.2598848424065728E-3</v>
      </c>
      <c r="Y521" s="1" t="e">
        <f>X521+#REF!*_xlfn.STDEV.S($W$2:$W$779)</f>
        <v>#REF!</v>
      </c>
      <c r="Z521" s="1" t="e">
        <f>X521-#REF!*_xlfn.STDEV.S($W$2:$W$779)</f>
        <v>#REF!</v>
      </c>
      <c r="AA521" s="2">
        <f t="shared" si="204"/>
        <v>-5.0770180964036626</v>
      </c>
      <c r="AB521" s="1">
        <f t="shared" si="205"/>
        <v>-1.0929081106887519E-3</v>
      </c>
      <c r="AC521" s="1">
        <f t="shared" si="197"/>
        <v>-3.5401362952481718E-4</v>
      </c>
      <c r="AD521" s="1">
        <f t="shared" si="195"/>
        <v>-7.3889448116393468E-4</v>
      </c>
      <c r="AE521" s="1">
        <f t="shared" si="198"/>
        <v>1.54982524116244E-3</v>
      </c>
      <c r="AF521" s="1" t="e">
        <f>AE521+#REF!*_xlfn.STDEV.S($AD$2:$AD$779)</f>
        <v>#REF!</v>
      </c>
      <c r="AG521" s="1" t="e">
        <f>AE521-#REF!*_xlfn.STDEV.S($AD$2:$AD$779)</f>
        <v>#REF!</v>
      </c>
      <c r="AH521" s="24">
        <f t="shared" si="192"/>
        <v>-14.010000000000218</v>
      </c>
      <c r="AI521" s="24">
        <f t="shared" si="206"/>
        <v>-0.40000000000009095</v>
      </c>
      <c r="AJ521" s="1">
        <f t="shared" si="207"/>
        <v>-7.3889448116393468E-4</v>
      </c>
      <c r="AK521" s="1">
        <f t="shared" si="208"/>
        <v>1.54982524116244E-3</v>
      </c>
      <c r="AL521" s="1" t="e">
        <f>$AK$2+#REF!*_xlfn.STDEV.S(ONE_LAST_QUOTE!$AJ$2:$AJ$779)</f>
        <v>#REF!</v>
      </c>
      <c r="AM521" s="1" t="e">
        <f>$AK$2-#REF!*_xlfn.STDEV.S(ONE_LAST_QUOTE!$AJ$2:$AJ$779)</f>
        <v>#REF!</v>
      </c>
      <c r="AN521" s="27">
        <f t="shared" si="209"/>
        <v>35.024999999992581</v>
      </c>
      <c r="AO521" s="24">
        <f t="shared" si="210"/>
        <v>-13.610000000000127</v>
      </c>
      <c r="AP521" s="27">
        <f t="shared" si="211"/>
        <v>-3.8484704370181109</v>
      </c>
      <c r="AQ521" s="27" t="e">
        <f>$AP$2+#REF!*_xlfn.STDEV.S(ONE_LAST_QUOTE!$AO$2:$AO$779)</f>
        <v>#REF!</v>
      </c>
      <c r="AR521" s="27" t="e">
        <f>$AP$2-#REF!*_xlfn.STDEV.S(ONE_LAST_QUOTE!$AO$2:$AO$779)</f>
        <v>#REF!</v>
      </c>
      <c r="AT521" s="24"/>
    </row>
    <row r="522" spans="1:46" x14ac:dyDescent="0.3">
      <c r="A522" s="5">
        <v>44858</v>
      </c>
      <c r="B522" s="25">
        <v>490</v>
      </c>
      <c r="C522" s="25">
        <v>488.87</v>
      </c>
      <c r="D522" s="25">
        <v>0</v>
      </c>
      <c r="E522" s="25">
        <f t="shared" si="199"/>
        <v>488.87</v>
      </c>
      <c r="F522" s="25">
        <f t="shared" si="196"/>
        <v>1.1299999999999955</v>
      </c>
      <c r="G522" s="25">
        <v>1091.25</v>
      </c>
      <c r="H522" s="25">
        <v>1134.75</v>
      </c>
      <c r="I522" s="26">
        <v>1133.51</v>
      </c>
      <c r="J522" s="27">
        <f t="shared" si="193"/>
        <v>1.2400000000000091</v>
      </c>
      <c r="K522" s="25">
        <v>12884</v>
      </c>
      <c r="L522" s="25">
        <v>12856.98</v>
      </c>
      <c r="M522" s="25">
        <v>0.17</v>
      </c>
      <c r="N522" s="25">
        <f t="shared" si="194"/>
        <v>12856.81</v>
      </c>
      <c r="O522" s="25">
        <f t="shared" si="200"/>
        <v>27.190000000000509</v>
      </c>
      <c r="P522" s="27">
        <v>32.308999999999997</v>
      </c>
      <c r="Q522" s="25">
        <v>387</v>
      </c>
      <c r="R522" s="2">
        <f t="shared" si="212"/>
        <v>104.6575974175696</v>
      </c>
      <c r="S522" s="2">
        <f t="shared" si="201"/>
        <v>104.76500243942098</v>
      </c>
      <c r="T522" s="2">
        <f t="shared" si="202"/>
        <v>104.27158096586177</v>
      </c>
      <c r="U522" s="2">
        <f t="shared" si="213"/>
        <v>109.92072942537328</v>
      </c>
      <c r="V522" s="2">
        <f t="shared" si="214"/>
        <v>93.253012048192957</v>
      </c>
      <c r="W522" s="27">
        <f t="shared" si="215"/>
        <v>1.0262515526975324E-3</v>
      </c>
      <c r="X522" s="1">
        <f t="shared" si="203"/>
        <v>9.2598848424065728E-3</v>
      </c>
      <c r="Y522" s="1" t="e">
        <f>X522+#REF!*_xlfn.STDEV.S($W$2:$W$779)</f>
        <v>#REF!</v>
      </c>
      <c r="Z522" s="1" t="e">
        <f>X522-#REF!*_xlfn.STDEV.S($W$2:$W$779)</f>
        <v>#REF!</v>
      </c>
      <c r="AA522" s="2">
        <f t="shared" si="204"/>
        <v>10.740502185137757</v>
      </c>
      <c r="AB522" s="1">
        <f t="shared" si="205"/>
        <v>2.1148325284421651E-3</v>
      </c>
      <c r="AC522" s="1">
        <f t="shared" si="197"/>
        <v>1.0939471200077716E-3</v>
      </c>
      <c r="AD522" s="1">
        <f t="shared" si="195"/>
        <v>1.0208854084343935E-3</v>
      </c>
      <c r="AE522" s="1">
        <f t="shared" si="198"/>
        <v>1.54982524116244E-3</v>
      </c>
      <c r="AF522" s="1" t="e">
        <f>AE522+#REF!*_xlfn.STDEV.S($AD$2:$AD$779)</f>
        <v>#REF!</v>
      </c>
      <c r="AG522" s="1" t="e">
        <f>AE522-#REF!*_xlfn.STDEV.S($AD$2:$AD$779)</f>
        <v>#REF!</v>
      </c>
      <c r="AH522" s="24">
        <f t="shared" si="192"/>
        <v>27.190000000000509</v>
      </c>
      <c r="AI522" s="24">
        <f t="shared" si="206"/>
        <v>1.2400000000000091</v>
      </c>
      <c r="AJ522" s="1">
        <f t="shared" si="207"/>
        <v>1.0208854084343935E-3</v>
      </c>
      <c r="AK522" s="1">
        <f t="shared" si="208"/>
        <v>1.54982524116244E-3</v>
      </c>
      <c r="AL522" s="1" t="e">
        <f>$AK$2+#REF!*_xlfn.STDEV.S(ONE_LAST_QUOTE!$AJ$2:$AJ$779)</f>
        <v>#REF!</v>
      </c>
      <c r="AM522" s="1" t="e">
        <f>$AK$2-#REF!*_xlfn.STDEV.S(ONE_LAST_QUOTE!$AJ$2:$AJ$779)</f>
        <v>#REF!</v>
      </c>
      <c r="AN522" s="27">
        <f t="shared" si="209"/>
        <v>21.92741935483896</v>
      </c>
      <c r="AO522" s="24">
        <f t="shared" si="210"/>
        <v>25.9500000000005</v>
      </c>
      <c r="AP522" s="27">
        <f t="shared" si="211"/>
        <v>-3.8484704370181109</v>
      </c>
      <c r="AQ522" s="27" t="e">
        <f>$AP$2+#REF!*_xlfn.STDEV.S(ONE_LAST_QUOTE!$AO$2:$AO$779)</f>
        <v>#REF!</v>
      </c>
      <c r="AR522" s="27" t="e">
        <f>$AP$2-#REF!*_xlfn.STDEV.S(ONE_LAST_QUOTE!$AO$2:$AO$779)</f>
        <v>#REF!</v>
      </c>
      <c r="AT522" s="24"/>
    </row>
    <row r="523" spans="1:46" x14ac:dyDescent="0.3">
      <c r="A523" s="5">
        <v>44859</v>
      </c>
      <c r="B523" s="25">
        <v>479.9</v>
      </c>
      <c r="C523" s="25">
        <v>478.87</v>
      </c>
      <c r="D523" s="25">
        <v>0</v>
      </c>
      <c r="E523" s="25">
        <f t="shared" si="199"/>
        <v>478.87</v>
      </c>
      <c r="F523" s="25">
        <f t="shared" si="196"/>
        <v>1.0299999999999727</v>
      </c>
      <c r="G523" s="25">
        <v>1075.5</v>
      </c>
      <c r="H523" s="25">
        <v>1119.75</v>
      </c>
      <c r="I523" s="26">
        <v>1118.49</v>
      </c>
      <c r="J523" s="27">
        <f t="shared" si="193"/>
        <v>1.2599999999999909</v>
      </c>
      <c r="K523" s="25">
        <v>12685</v>
      </c>
      <c r="L523" s="25">
        <v>12666.12</v>
      </c>
      <c r="M523" s="25">
        <v>0.17</v>
      </c>
      <c r="N523" s="25">
        <f t="shared" si="194"/>
        <v>12665.95</v>
      </c>
      <c r="O523" s="25">
        <f t="shared" si="200"/>
        <v>19.049999999999272</v>
      </c>
      <c r="P523" s="27">
        <v>32.259</v>
      </c>
      <c r="Q523" s="25">
        <v>371</v>
      </c>
      <c r="R523" s="2">
        <f t="shared" si="212"/>
        <v>103.27415264007364</v>
      </c>
      <c r="S523" s="2">
        <f t="shared" si="201"/>
        <v>103.14685314685309</v>
      </c>
      <c r="T523" s="2">
        <f t="shared" si="202"/>
        <v>102.60556055240434</v>
      </c>
      <c r="U523" s="2">
        <f t="shared" si="213"/>
        <v>109.75062089613164</v>
      </c>
      <c r="V523" s="2">
        <f t="shared" si="214"/>
        <v>89.397590361445964</v>
      </c>
      <c r="W523" s="27">
        <f t="shared" si="215"/>
        <v>-1.2326365306932763E-3</v>
      </c>
      <c r="X523" s="1">
        <f t="shared" si="203"/>
        <v>9.2598848424065728E-3</v>
      </c>
      <c r="Y523" s="1" t="e">
        <f>X523+#REF!*_xlfn.STDEV.S($W$2:$W$779)</f>
        <v>#REF!</v>
      </c>
      <c r="Z523" s="1" t="e">
        <f>X523-#REF!*_xlfn.STDEV.S($W$2:$W$779)</f>
        <v>#REF!</v>
      </c>
      <c r="AA523" s="2">
        <f t="shared" si="204"/>
        <v>-12.729949322054779</v>
      </c>
      <c r="AB523" s="1">
        <f t="shared" si="205"/>
        <v>1.5040324649946725E-3</v>
      </c>
      <c r="AC523" s="1">
        <f t="shared" si="197"/>
        <v>1.1265187887240752E-3</v>
      </c>
      <c r="AD523" s="1">
        <f t="shared" si="195"/>
        <v>3.7751367627059736E-4</v>
      </c>
      <c r="AE523" s="1">
        <f t="shared" si="198"/>
        <v>1.54982524116244E-3</v>
      </c>
      <c r="AF523" s="1" t="e">
        <f>AE523+#REF!*_xlfn.STDEV.S($AD$2:$AD$779)</f>
        <v>#REF!</v>
      </c>
      <c r="AG523" s="1" t="e">
        <f>AE523-#REF!*_xlfn.STDEV.S($AD$2:$AD$779)</f>
        <v>#REF!</v>
      </c>
      <c r="AH523" s="24">
        <f t="shared" si="192"/>
        <v>19.049999999999272</v>
      </c>
      <c r="AI523" s="24">
        <f t="shared" si="206"/>
        <v>1.2599999999999909</v>
      </c>
      <c r="AJ523" s="1">
        <f t="shared" si="207"/>
        <v>3.7751367627059736E-4</v>
      </c>
      <c r="AK523" s="1">
        <f t="shared" si="208"/>
        <v>1.54982524116244E-3</v>
      </c>
      <c r="AL523" s="1" t="e">
        <f>$AK$2+#REF!*_xlfn.STDEV.S(ONE_LAST_QUOTE!$AJ$2:$AJ$779)</f>
        <v>#REF!</v>
      </c>
      <c r="AM523" s="1" t="e">
        <f>$AK$2-#REF!*_xlfn.STDEV.S(ONE_LAST_QUOTE!$AJ$2:$AJ$779)</f>
        <v>#REF!</v>
      </c>
      <c r="AN523" s="27">
        <f t="shared" si="209"/>
        <v>15.119047619047151</v>
      </c>
      <c r="AO523" s="24">
        <f t="shared" si="210"/>
        <v>17.789999999999281</v>
      </c>
      <c r="AP523" s="27">
        <f t="shared" si="211"/>
        <v>-3.8484704370181109</v>
      </c>
      <c r="AQ523" s="27" t="e">
        <f>$AP$2+#REF!*_xlfn.STDEV.S(ONE_LAST_QUOTE!$AO$2:$AO$779)</f>
        <v>#REF!</v>
      </c>
      <c r="AR523" s="27" t="e">
        <f>$AP$2-#REF!*_xlfn.STDEV.S(ONE_LAST_QUOTE!$AO$2:$AO$779)</f>
        <v>#REF!</v>
      </c>
      <c r="AT523" s="24"/>
    </row>
    <row r="524" spans="1:46" x14ac:dyDescent="0.3">
      <c r="A524" s="5">
        <v>44860</v>
      </c>
      <c r="B524" s="25">
        <v>483.8</v>
      </c>
      <c r="C524" s="25">
        <v>482.79</v>
      </c>
      <c r="D524" s="25">
        <v>0</v>
      </c>
      <c r="E524" s="25">
        <f t="shared" si="199"/>
        <v>482.79</v>
      </c>
      <c r="F524" s="25">
        <f t="shared" si="196"/>
        <v>1.0099999999999909</v>
      </c>
      <c r="G524" s="25">
        <v>1082.75</v>
      </c>
      <c r="H524" s="25">
        <v>1127</v>
      </c>
      <c r="I524" s="26">
        <v>1125.47</v>
      </c>
      <c r="J524" s="27">
        <f t="shared" si="193"/>
        <v>1.5299999999999727</v>
      </c>
      <c r="K524" s="25">
        <v>12741</v>
      </c>
      <c r="L524" s="25">
        <v>12729.05</v>
      </c>
      <c r="M524" s="25">
        <v>0.17</v>
      </c>
      <c r="N524" s="25">
        <f t="shared" si="194"/>
        <v>12728.88</v>
      </c>
      <c r="O524" s="25">
        <f t="shared" si="200"/>
        <v>12.1200000000008</v>
      </c>
      <c r="P524" s="27">
        <v>32.052999999999997</v>
      </c>
      <c r="Q524" s="25">
        <v>376</v>
      </c>
      <c r="R524" s="2">
        <f t="shared" si="212"/>
        <v>103.94281761586335</v>
      </c>
      <c r="S524" s="2">
        <f t="shared" si="201"/>
        <v>103.60221174174657</v>
      </c>
      <c r="T524" s="2">
        <f t="shared" si="202"/>
        <v>103.98509596259122</v>
      </c>
      <c r="U524" s="2">
        <f t="shared" si="213"/>
        <v>109.04977375565601</v>
      </c>
      <c r="V524" s="2">
        <f t="shared" si="214"/>
        <v>90.602409638554391</v>
      </c>
      <c r="W524" s="27">
        <f t="shared" si="215"/>
        <v>-3.2768581988563694E-3</v>
      </c>
      <c r="X524" s="1">
        <f t="shared" si="203"/>
        <v>9.2598848424065728E-3</v>
      </c>
      <c r="Y524" s="1" t="e">
        <f>X524+#REF!*_xlfn.STDEV.S($W$2:$W$779)</f>
        <v>#REF!</v>
      </c>
      <c r="Z524" s="1" t="e">
        <f>X524-#REF!*_xlfn.STDEV.S($W$2:$W$779)</f>
        <v>#REF!</v>
      </c>
      <c r="AA524" s="2">
        <f t="shared" si="204"/>
        <v>-34.060587411677545</v>
      </c>
      <c r="AB524" s="1">
        <f t="shared" si="205"/>
        <v>9.5216546938935718E-4</v>
      </c>
      <c r="AC524" s="1">
        <f t="shared" si="197"/>
        <v>1.35943205949512E-3</v>
      </c>
      <c r="AD524" s="1">
        <f t="shared" si="195"/>
        <v>-4.0726659010576285E-4</v>
      </c>
      <c r="AE524" s="1">
        <f t="shared" si="198"/>
        <v>1.54982524116244E-3</v>
      </c>
      <c r="AF524" s="1" t="e">
        <f>AE524+#REF!*_xlfn.STDEV.S($AD$2:$AD$779)</f>
        <v>#REF!</v>
      </c>
      <c r="AG524" s="1" t="e">
        <f>AE524-#REF!*_xlfn.STDEV.S($AD$2:$AD$779)</f>
        <v>#REF!</v>
      </c>
      <c r="AH524" s="24">
        <f t="shared" si="192"/>
        <v>12.1200000000008</v>
      </c>
      <c r="AI524" s="24">
        <f t="shared" si="206"/>
        <v>1.5299999999999727</v>
      </c>
      <c r="AJ524" s="1">
        <f t="shared" si="207"/>
        <v>-4.0726659010576285E-4</v>
      </c>
      <c r="AK524" s="1">
        <f t="shared" si="208"/>
        <v>1.54982524116244E-3</v>
      </c>
      <c r="AL524" s="1" t="e">
        <f>$AK$2+#REF!*_xlfn.STDEV.S(ONE_LAST_QUOTE!$AJ$2:$AJ$779)</f>
        <v>#REF!</v>
      </c>
      <c r="AM524" s="1" t="e">
        <f>$AK$2-#REF!*_xlfn.STDEV.S(ONE_LAST_QUOTE!$AJ$2:$AJ$779)</f>
        <v>#REF!</v>
      </c>
      <c r="AN524" s="27">
        <f t="shared" si="209"/>
        <v>7.921568627451645</v>
      </c>
      <c r="AO524" s="24">
        <f t="shared" si="210"/>
        <v>10.590000000000828</v>
      </c>
      <c r="AP524" s="27">
        <f t="shared" si="211"/>
        <v>-3.8484704370181109</v>
      </c>
      <c r="AQ524" s="27" t="e">
        <f>$AP$2+#REF!*_xlfn.STDEV.S(ONE_LAST_QUOTE!$AO$2:$AO$779)</f>
        <v>#REF!</v>
      </c>
      <c r="AR524" s="27" t="e">
        <f>$AP$2-#REF!*_xlfn.STDEV.S(ONE_LAST_QUOTE!$AO$2:$AO$779)</f>
        <v>#REF!</v>
      </c>
      <c r="AT524" s="24"/>
    </row>
    <row r="525" spans="1:46" x14ac:dyDescent="0.3">
      <c r="A525" s="5">
        <v>44861</v>
      </c>
      <c r="B525" s="25">
        <v>491.4</v>
      </c>
      <c r="C525" s="25">
        <v>490.32</v>
      </c>
      <c r="D525" s="25">
        <v>0</v>
      </c>
      <c r="E525" s="25">
        <f t="shared" si="199"/>
        <v>490.32</v>
      </c>
      <c r="F525" s="25">
        <f t="shared" si="196"/>
        <v>1.0799999999999841</v>
      </c>
      <c r="G525" s="25">
        <v>1098.5</v>
      </c>
      <c r="H525" s="25">
        <v>1142.5</v>
      </c>
      <c r="I525" s="26">
        <v>1140.56</v>
      </c>
      <c r="J525" s="27">
        <f t="shared" si="193"/>
        <v>1.9400000000000546</v>
      </c>
      <c r="K525" s="25">
        <v>12956</v>
      </c>
      <c r="L525" s="25">
        <v>12926.37</v>
      </c>
      <c r="M525" s="25">
        <v>0.17</v>
      </c>
      <c r="N525" s="25">
        <f t="shared" si="194"/>
        <v>12926.2</v>
      </c>
      <c r="O525" s="25">
        <f t="shared" si="200"/>
        <v>29.799999999999272</v>
      </c>
      <c r="P525" s="27">
        <v>32.119999999999997</v>
      </c>
      <c r="Q525" s="25">
        <v>385.5</v>
      </c>
      <c r="R525" s="2">
        <f t="shared" si="212"/>
        <v>105.37237721927585</v>
      </c>
      <c r="S525" s="2">
        <f t="shared" si="201"/>
        <v>105.35046348999832</v>
      </c>
      <c r="T525" s="2">
        <f t="shared" si="202"/>
        <v>105.2296958451721</v>
      </c>
      <c r="U525" s="2">
        <f t="shared" si="213"/>
        <v>109.27771918483982</v>
      </c>
      <c r="V525" s="2">
        <f t="shared" si="214"/>
        <v>92.891566265060433</v>
      </c>
      <c r="W525" s="27">
        <f t="shared" si="215"/>
        <v>-2.0796464743244591E-4</v>
      </c>
      <c r="X525" s="1">
        <f t="shared" si="203"/>
        <v>9.2598848424065728E-3</v>
      </c>
      <c r="Y525" s="1" t="e">
        <f>X525+#REF!*_xlfn.STDEV.S($W$2:$W$779)</f>
        <v>#REF!</v>
      </c>
      <c r="Z525" s="1" t="e">
        <f>X525-#REF!*_xlfn.STDEV.S($W$2:$W$779)</f>
        <v>#REF!</v>
      </c>
      <c r="AA525" s="2">
        <f t="shared" si="204"/>
        <v>-2.191372927752866</v>
      </c>
      <c r="AB525" s="1">
        <f t="shared" si="205"/>
        <v>2.3053952437684139E-3</v>
      </c>
      <c r="AC525" s="1">
        <f t="shared" si="197"/>
        <v>1.7009188468822811E-3</v>
      </c>
      <c r="AD525" s="1">
        <f t="shared" si="195"/>
        <v>6.0447639688613274E-4</v>
      </c>
      <c r="AE525" s="1">
        <f t="shared" si="198"/>
        <v>1.54982524116244E-3</v>
      </c>
      <c r="AF525" s="1" t="e">
        <f>AE525+#REF!*_xlfn.STDEV.S($AD$2:$AD$779)</f>
        <v>#REF!</v>
      </c>
      <c r="AG525" s="1" t="e">
        <f>AE525-#REF!*_xlfn.STDEV.S($AD$2:$AD$779)</f>
        <v>#REF!</v>
      </c>
      <c r="AH525" s="24">
        <f t="shared" si="192"/>
        <v>29.799999999999272</v>
      </c>
      <c r="AI525" s="24">
        <f t="shared" si="206"/>
        <v>1.9400000000000546</v>
      </c>
      <c r="AJ525" s="1">
        <f t="shared" si="207"/>
        <v>6.0447639688613274E-4</v>
      </c>
      <c r="AK525" s="1">
        <f t="shared" si="208"/>
        <v>1.54982524116244E-3</v>
      </c>
      <c r="AL525" s="1" t="e">
        <f>$AK$2+#REF!*_xlfn.STDEV.S(ONE_LAST_QUOTE!$AJ$2:$AJ$779)</f>
        <v>#REF!</v>
      </c>
      <c r="AM525" s="1" t="e">
        <f>$AK$2-#REF!*_xlfn.STDEV.S(ONE_LAST_QUOTE!$AJ$2:$AJ$779)</f>
        <v>#REF!</v>
      </c>
      <c r="AN525" s="27">
        <f t="shared" si="209"/>
        <v>15.360824742267233</v>
      </c>
      <c r="AO525" s="24">
        <f t="shared" si="210"/>
        <v>27.859999999999218</v>
      </c>
      <c r="AP525" s="27">
        <f t="shared" si="211"/>
        <v>-3.8484704370181109</v>
      </c>
      <c r="AQ525" s="27" t="e">
        <f>$AP$2+#REF!*_xlfn.STDEV.S(ONE_LAST_QUOTE!$AO$2:$AO$779)</f>
        <v>#REF!</v>
      </c>
      <c r="AR525" s="27" t="e">
        <f>$AP$2-#REF!*_xlfn.STDEV.S(ONE_LAST_QUOTE!$AO$2:$AO$779)</f>
        <v>#REF!</v>
      </c>
      <c r="AT525" s="24"/>
    </row>
    <row r="526" spans="1:46" x14ac:dyDescent="0.3">
      <c r="A526" s="5">
        <v>44862</v>
      </c>
      <c r="B526" s="25">
        <v>482.9</v>
      </c>
      <c r="C526" s="25">
        <v>485.6</v>
      </c>
      <c r="D526" s="25">
        <v>0</v>
      </c>
      <c r="E526" s="25">
        <f t="shared" si="199"/>
        <v>485.6</v>
      </c>
      <c r="F526" s="25">
        <f t="shared" si="196"/>
        <v>-2.7000000000000455</v>
      </c>
      <c r="G526" s="25">
        <v>1085.5</v>
      </c>
      <c r="H526" s="25">
        <v>1128.25</v>
      </c>
      <c r="I526" s="26">
        <v>1131.3599999999999</v>
      </c>
      <c r="J526" s="27">
        <f t="shared" si="193"/>
        <v>-3.1099999999999</v>
      </c>
      <c r="K526" s="25">
        <v>12767</v>
      </c>
      <c r="L526" s="25">
        <v>12788.42</v>
      </c>
      <c r="M526" s="25">
        <v>0.17</v>
      </c>
      <c r="N526" s="25">
        <f t="shared" si="194"/>
        <v>12788.25</v>
      </c>
      <c r="O526" s="25">
        <f t="shared" si="200"/>
        <v>-21.25</v>
      </c>
      <c r="P526" s="27">
        <v>32.1</v>
      </c>
      <c r="Q526" s="25">
        <v>379.5</v>
      </c>
      <c r="R526" s="2">
        <f t="shared" si="212"/>
        <v>104.05810468065468</v>
      </c>
      <c r="S526" s="2">
        <f t="shared" si="201"/>
        <v>103.81362823223283</v>
      </c>
      <c r="T526" s="2">
        <f t="shared" si="202"/>
        <v>103.52816202547861</v>
      </c>
      <c r="U526" s="2">
        <f t="shared" si="213"/>
        <v>109.20967577314318</v>
      </c>
      <c r="V526" s="2">
        <f t="shared" si="214"/>
        <v>91.445783132530309</v>
      </c>
      <c r="W526" s="27">
        <f t="shared" si="215"/>
        <v>-2.3494224613462844E-3</v>
      </c>
      <c r="X526" s="1">
        <f t="shared" si="203"/>
        <v>9.2598848424065728E-3</v>
      </c>
      <c r="Y526" s="1" t="e">
        <f>X526+#REF!*_xlfn.STDEV.S($W$2:$W$779)</f>
        <v>#REF!</v>
      </c>
      <c r="Z526" s="1" t="e">
        <f>X526-#REF!*_xlfn.STDEV.S($W$2:$W$779)</f>
        <v>#REF!</v>
      </c>
      <c r="AA526" s="2">
        <f t="shared" si="204"/>
        <v>-24.447644842184957</v>
      </c>
      <c r="AB526" s="1">
        <f t="shared" si="205"/>
        <v>-1.661681621801263E-3</v>
      </c>
      <c r="AC526" s="1">
        <f t="shared" si="197"/>
        <v>-2.7489039739781325E-3</v>
      </c>
      <c r="AD526" s="1">
        <f t="shared" si="195"/>
        <v>1.0872223521768696E-3</v>
      </c>
      <c r="AE526" s="1">
        <f t="shared" si="198"/>
        <v>1.54982524116244E-3</v>
      </c>
      <c r="AF526" s="1" t="e">
        <f>AE526+#REF!*_xlfn.STDEV.S($AD$2:$AD$779)</f>
        <v>#REF!</v>
      </c>
      <c r="AG526" s="1" t="e">
        <f>AE526-#REF!*_xlfn.STDEV.S($AD$2:$AD$779)</f>
        <v>#REF!</v>
      </c>
      <c r="AH526" s="24">
        <f t="shared" si="192"/>
        <v>-21.25</v>
      </c>
      <c r="AI526" s="24">
        <f t="shared" si="206"/>
        <v>-3.1099999999999</v>
      </c>
      <c r="AJ526" s="1">
        <f t="shared" si="207"/>
        <v>1.0872223521768696E-3</v>
      </c>
      <c r="AK526" s="1">
        <f t="shared" si="208"/>
        <v>1.54982524116244E-3</v>
      </c>
      <c r="AL526" s="1" t="e">
        <f>$AK$2+#REF!*_xlfn.STDEV.S(ONE_LAST_QUOTE!$AJ$2:$AJ$779)</f>
        <v>#REF!</v>
      </c>
      <c r="AM526" s="1" t="e">
        <f>$AK$2-#REF!*_xlfn.STDEV.S(ONE_LAST_QUOTE!$AJ$2:$AJ$779)</f>
        <v>#REF!</v>
      </c>
      <c r="AN526" s="27">
        <f t="shared" si="209"/>
        <v>6.8327974276529533</v>
      </c>
      <c r="AO526" s="24">
        <f t="shared" si="210"/>
        <v>-18.1400000000001</v>
      </c>
      <c r="AP526" s="27">
        <f t="shared" si="211"/>
        <v>-3.8484704370181109</v>
      </c>
      <c r="AQ526" s="27" t="e">
        <f>$AP$2+#REF!*_xlfn.STDEV.S(ONE_LAST_QUOTE!$AO$2:$AO$779)</f>
        <v>#REF!</v>
      </c>
      <c r="AR526" s="27" t="e">
        <f>$AP$2-#REF!*_xlfn.STDEV.S(ONE_LAST_QUOTE!$AO$2:$AO$779)</f>
        <v>#REF!</v>
      </c>
      <c r="AT526" s="24"/>
    </row>
    <row r="527" spans="1:46" x14ac:dyDescent="0.3">
      <c r="A527" s="5">
        <v>44865</v>
      </c>
      <c r="B527" s="25">
        <v>492.9</v>
      </c>
      <c r="C527" s="25">
        <v>492.6</v>
      </c>
      <c r="D527" s="25">
        <v>0</v>
      </c>
      <c r="E527" s="25">
        <f t="shared" si="199"/>
        <v>492.6</v>
      </c>
      <c r="F527" s="25">
        <f t="shared" si="196"/>
        <v>0.29999999999995453</v>
      </c>
      <c r="G527" s="25">
        <v>1101</v>
      </c>
      <c r="H527" s="25">
        <v>1144.25</v>
      </c>
      <c r="I527" s="26">
        <v>1142.82</v>
      </c>
      <c r="J527" s="27">
        <f t="shared" si="193"/>
        <v>1.4300000000000637</v>
      </c>
      <c r="K527" s="25">
        <v>12943</v>
      </c>
      <c r="L527" s="25">
        <v>12949.75</v>
      </c>
      <c r="M527" s="25">
        <v>0.17</v>
      </c>
      <c r="N527" s="25">
        <f t="shared" si="194"/>
        <v>12949.58</v>
      </c>
      <c r="O527" s="25">
        <f t="shared" si="200"/>
        <v>-6.5799999999999272</v>
      </c>
      <c r="P527" s="27">
        <v>32.24</v>
      </c>
      <c r="Q527" s="25">
        <v>390</v>
      </c>
      <c r="R527" s="2">
        <f t="shared" si="212"/>
        <v>105.5337791099837</v>
      </c>
      <c r="S527" s="2">
        <f t="shared" si="201"/>
        <v>105.24475524475518</v>
      </c>
      <c r="T527" s="2">
        <f t="shared" si="202"/>
        <v>105.96342380548263</v>
      </c>
      <c r="U527" s="2">
        <f t="shared" si="213"/>
        <v>109.68597965501981</v>
      </c>
      <c r="V527" s="2">
        <f t="shared" si="214"/>
        <v>93.975903614458034</v>
      </c>
      <c r="W527" s="27">
        <f t="shared" si="215"/>
        <v>-2.7386858280447068E-3</v>
      </c>
      <c r="X527" s="1">
        <f t="shared" si="203"/>
        <v>9.2598848424065728E-3</v>
      </c>
      <c r="Y527" s="1" t="e">
        <f>X527+#REF!*_xlfn.STDEV.S($W$2:$W$779)</f>
        <v>#REF!</v>
      </c>
      <c r="Z527" s="1" t="e">
        <f>X527-#REF!*_xlfn.STDEV.S($W$2:$W$779)</f>
        <v>#REF!</v>
      </c>
      <c r="AA527" s="2">
        <f t="shared" si="204"/>
        <v>-28.902386522851486</v>
      </c>
      <c r="AB527" s="1">
        <f t="shared" si="205"/>
        <v>-5.0812458782446433E-4</v>
      </c>
      <c r="AC527" s="1">
        <f t="shared" si="197"/>
        <v>1.2512906669467315E-3</v>
      </c>
      <c r="AD527" s="1">
        <f t="shared" si="195"/>
        <v>-1.7594152547711957E-3</v>
      </c>
      <c r="AE527" s="1">
        <f t="shared" si="198"/>
        <v>1.54982524116244E-3</v>
      </c>
      <c r="AF527" s="1" t="e">
        <f>AE527+#REF!*_xlfn.STDEV.S($AD$2:$AD$779)</f>
        <v>#REF!</v>
      </c>
      <c r="AG527" s="1" t="e">
        <f>AE527-#REF!*_xlfn.STDEV.S($AD$2:$AD$779)</f>
        <v>#REF!</v>
      </c>
      <c r="AH527" s="24">
        <f t="shared" si="192"/>
        <v>-6.5799999999999272</v>
      </c>
      <c r="AI527" s="24">
        <f t="shared" si="206"/>
        <v>1.4300000000000637</v>
      </c>
      <c r="AJ527" s="1">
        <f t="shared" si="207"/>
        <v>-1.7594152547711957E-3</v>
      </c>
      <c r="AK527" s="1">
        <f t="shared" si="208"/>
        <v>1.54982524116244E-3</v>
      </c>
      <c r="AL527" s="1" t="e">
        <f>$AK$2+#REF!*_xlfn.STDEV.S(ONE_LAST_QUOTE!$AJ$2:$AJ$779)</f>
        <v>#REF!</v>
      </c>
      <c r="AM527" s="1" t="e">
        <f>$AK$2-#REF!*_xlfn.STDEV.S(ONE_LAST_QUOTE!$AJ$2:$AJ$779)</f>
        <v>#REF!</v>
      </c>
      <c r="AN527" s="27">
        <f t="shared" si="209"/>
        <v>-4.6013986013983459</v>
      </c>
      <c r="AO527" s="24">
        <f t="shared" si="210"/>
        <v>-8.0099999999999909</v>
      </c>
      <c r="AP527" s="27">
        <f t="shared" si="211"/>
        <v>-3.8484704370181109</v>
      </c>
      <c r="AQ527" s="27" t="e">
        <f>$AP$2+#REF!*_xlfn.STDEV.S(ONE_LAST_QUOTE!$AO$2:$AO$779)</f>
        <v>#REF!</v>
      </c>
      <c r="AR527" s="27" t="e">
        <f>$AP$2-#REF!*_xlfn.STDEV.S(ONE_LAST_QUOTE!$AO$2:$AO$779)</f>
        <v>#REF!</v>
      </c>
      <c r="AT527" s="24"/>
    </row>
    <row r="528" spans="1:46" x14ac:dyDescent="0.3">
      <c r="A528" s="5">
        <v>44866</v>
      </c>
      <c r="B528" s="25">
        <v>496</v>
      </c>
      <c r="C528" s="25">
        <v>495.67</v>
      </c>
      <c r="D528" s="25">
        <v>0</v>
      </c>
      <c r="E528" s="25">
        <f t="shared" si="199"/>
        <v>495.67</v>
      </c>
      <c r="F528" s="25">
        <f t="shared" si="196"/>
        <v>0.32999999999998408</v>
      </c>
      <c r="G528" s="25">
        <v>1108.75</v>
      </c>
      <c r="H528" s="25">
        <v>1152.75</v>
      </c>
      <c r="I528" s="26">
        <v>1151.4000000000001</v>
      </c>
      <c r="J528" s="27">
        <f t="shared" si="193"/>
        <v>1.3499999999999091</v>
      </c>
      <c r="K528" s="25">
        <v>13033</v>
      </c>
      <c r="L528" s="25">
        <v>13037.21</v>
      </c>
      <c r="M528" s="25">
        <v>0.17</v>
      </c>
      <c r="N528" s="25">
        <f t="shared" si="194"/>
        <v>13037.039999999999</v>
      </c>
      <c r="O528" s="25">
        <f t="shared" si="200"/>
        <v>-4.0399999999990541</v>
      </c>
      <c r="P528" s="27">
        <v>32.161999999999999</v>
      </c>
      <c r="Q528" s="25">
        <v>391.5</v>
      </c>
      <c r="R528" s="2">
        <f t="shared" si="212"/>
        <v>106.31773115056474</v>
      </c>
      <c r="S528" s="2">
        <f t="shared" si="201"/>
        <v>105.97658155797686</v>
      </c>
      <c r="T528" s="2">
        <f t="shared" si="202"/>
        <v>105.90667194440773</v>
      </c>
      <c r="U528" s="2">
        <f t="shared" si="213"/>
        <v>109.42061034940281</v>
      </c>
      <c r="V528" s="2">
        <f t="shared" si="214"/>
        <v>94.337349397590557</v>
      </c>
      <c r="W528" s="27">
        <f t="shared" si="215"/>
        <v>-3.2087741987717466E-3</v>
      </c>
      <c r="X528" s="1">
        <f t="shared" si="203"/>
        <v>9.2598848424065728E-3</v>
      </c>
      <c r="Y528" s="1" t="e">
        <f>X528+#REF!*_xlfn.STDEV.S($W$2:$W$779)</f>
        <v>#REF!</v>
      </c>
      <c r="Z528" s="1" t="e">
        <f>X528-#REF!*_xlfn.STDEV.S($W$2:$W$779)</f>
        <v>#REF!</v>
      </c>
      <c r="AA528" s="2">
        <f t="shared" si="204"/>
        <v>-34.114959258788247</v>
      </c>
      <c r="AB528" s="1">
        <f t="shared" si="205"/>
        <v>-3.0988629320758809E-4</v>
      </c>
      <c r="AC528" s="1">
        <f t="shared" si="197"/>
        <v>1.1724856696195144E-3</v>
      </c>
      <c r="AD528" s="1">
        <f t="shared" si="195"/>
        <v>-1.4823719628271025E-3</v>
      </c>
      <c r="AE528" s="1">
        <f t="shared" si="198"/>
        <v>1.54982524116244E-3</v>
      </c>
      <c r="AF528" s="1" t="e">
        <f>AE528+#REF!*_xlfn.STDEV.S($AD$2:$AD$779)</f>
        <v>#REF!</v>
      </c>
      <c r="AG528" s="1" t="e">
        <f>AE528-#REF!*_xlfn.STDEV.S($AD$2:$AD$779)</f>
        <v>#REF!</v>
      </c>
      <c r="AH528" s="24">
        <f t="shared" si="192"/>
        <v>-4.0399999999990541</v>
      </c>
      <c r="AI528" s="24">
        <f t="shared" si="206"/>
        <v>1.3499999999999091</v>
      </c>
      <c r="AJ528" s="1">
        <f t="shared" si="207"/>
        <v>-1.4823719628271025E-3</v>
      </c>
      <c r="AK528" s="1">
        <f t="shared" si="208"/>
        <v>1.54982524116244E-3</v>
      </c>
      <c r="AL528" s="1" t="e">
        <f>$AK$2+#REF!*_xlfn.STDEV.S(ONE_LAST_QUOTE!$AJ$2:$AJ$779)</f>
        <v>#REF!</v>
      </c>
      <c r="AM528" s="1" t="e">
        <f>$AK$2-#REF!*_xlfn.STDEV.S(ONE_LAST_QUOTE!$AJ$2:$AJ$779)</f>
        <v>#REF!</v>
      </c>
      <c r="AN528" s="27">
        <f t="shared" si="209"/>
        <v>-2.9925925925920938</v>
      </c>
      <c r="AO528" s="24">
        <f t="shared" si="210"/>
        <v>-5.3899999999989632</v>
      </c>
      <c r="AP528" s="27">
        <f t="shared" si="211"/>
        <v>-3.8484704370181109</v>
      </c>
      <c r="AQ528" s="27" t="e">
        <f>$AP$2+#REF!*_xlfn.STDEV.S(ONE_LAST_QUOTE!$AO$2:$AO$779)</f>
        <v>#REF!</v>
      </c>
      <c r="AR528" s="27" t="e">
        <f>$AP$2-#REF!*_xlfn.STDEV.S(ONE_LAST_QUOTE!$AO$2:$AO$779)</f>
        <v>#REF!</v>
      </c>
      <c r="AT528" s="24"/>
    </row>
    <row r="529" spans="1:46" x14ac:dyDescent="0.3">
      <c r="A529" s="5">
        <v>44867</v>
      </c>
      <c r="B529" s="25">
        <v>497.7</v>
      </c>
      <c r="C529" s="25">
        <v>497.97</v>
      </c>
      <c r="D529" s="25">
        <v>0</v>
      </c>
      <c r="E529" s="25">
        <f t="shared" si="199"/>
        <v>497.97</v>
      </c>
      <c r="F529" s="25">
        <f t="shared" si="196"/>
        <v>-0.27000000000003865</v>
      </c>
      <c r="G529" s="25">
        <v>1109.5</v>
      </c>
      <c r="H529" s="25">
        <v>1153.75</v>
      </c>
      <c r="I529" s="26">
        <v>1155.07</v>
      </c>
      <c r="J529" s="27">
        <f t="shared" si="193"/>
        <v>-1.3199999999999363</v>
      </c>
      <c r="K529" s="25">
        <v>13084</v>
      </c>
      <c r="L529" s="25">
        <v>13100.17</v>
      </c>
      <c r="M529" s="25">
        <v>0.17</v>
      </c>
      <c r="N529" s="25">
        <f t="shared" si="194"/>
        <v>13100</v>
      </c>
      <c r="O529" s="25">
        <f t="shared" si="200"/>
        <v>-16</v>
      </c>
      <c r="P529" s="27">
        <v>32.281999999999996</v>
      </c>
      <c r="Q529" s="25">
        <v>395</v>
      </c>
      <c r="R529" s="2">
        <f t="shared" si="212"/>
        <v>106.4099608023978</v>
      </c>
      <c r="S529" s="2">
        <f t="shared" si="201"/>
        <v>106.39128313546914</v>
      </c>
      <c r="T529" s="2">
        <f t="shared" si="202"/>
        <v>106.33980774476831</v>
      </c>
      <c r="U529" s="2">
        <f t="shared" si="213"/>
        <v>109.82887081958278</v>
      </c>
      <c r="V529" s="2">
        <f t="shared" si="214"/>
        <v>95.180722891566461</v>
      </c>
      <c r="W529" s="27">
        <f t="shared" si="215"/>
        <v>-1.7552555031341566E-4</v>
      </c>
      <c r="X529" s="1">
        <f t="shared" si="203"/>
        <v>9.2598848424065728E-3</v>
      </c>
      <c r="Y529" s="1" t="e">
        <f>X529+#REF!*_xlfn.STDEV.S($W$2:$W$779)</f>
        <v>#REF!</v>
      </c>
      <c r="Z529" s="1" t="e">
        <f>X529-#REF!*_xlfn.STDEV.S($W$2:$W$779)</f>
        <v>#REF!</v>
      </c>
      <c r="AA529" s="2">
        <f t="shared" si="204"/>
        <v>-1.8677666928667236</v>
      </c>
      <c r="AB529" s="1">
        <f t="shared" si="205"/>
        <v>-1.2213740458015267E-3</v>
      </c>
      <c r="AC529" s="1">
        <f t="shared" si="197"/>
        <v>-1.1427878829853918E-3</v>
      </c>
      <c r="AD529" s="1">
        <f t="shared" si="195"/>
        <v>-7.8586162816134987E-5</v>
      </c>
      <c r="AE529" s="1">
        <f t="shared" si="198"/>
        <v>1.54982524116244E-3</v>
      </c>
      <c r="AF529" s="1" t="e">
        <f>AE529+#REF!*_xlfn.STDEV.S($AD$2:$AD$779)</f>
        <v>#REF!</v>
      </c>
      <c r="AG529" s="1" t="e">
        <f>AE529-#REF!*_xlfn.STDEV.S($AD$2:$AD$779)</f>
        <v>#REF!</v>
      </c>
      <c r="AH529" s="24">
        <f t="shared" si="192"/>
        <v>-16</v>
      </c>
      <c r="AI529" s="24">
        <f t="shared" si="206"/>
        <v>-1.3199999999999363</v>
      </c>
      <c r="AJ529" s="1">
        <f t="shared" si="207"/>
        <v>-7.8586162816134987E-5</v>
      </c>
      <c r="AK529" s="1">
        <f t="shared" si="208"/>
        <v>1.54982524116244E-3</v>
      </c>
      <c r="AL529" s="1" t="e">
        <f>$AK$2+#REF!*_xlfn.STDEV.S(ONE_LAST_QUOTE!$AJ$2:$AJ$779)</f>
        <v>#REF!</v>
      </c>
      <c r="AM529" s="1" t="e">
        <f>$AK$2-#REF!*_xlfn.STDEV.S(ONE_LAST_QUOTE!$AJ$2:$AJ$779)</f>
        <v>#REF!</v>
      </c>
      <c r="AN529" s="27">
        <f t="shared" si="209"/>
        <v>12.121212121212706</v>
      </c>
      <c r="AO529" s="24">
        <f t="shared" si="210"/>
        <v>-14.680000000000064</v>
      </c>
      <c r="AP529" s="27">
        <f t="shared" si="211"/>
        <v>-3.8484704370181109</v>
      </c>
      <c r="AQ529" s="27" t="e">
        <f>$AP$2+#REF!*_xlfn.STDEV.S(ONE_LAST_QUOTE!$AO$2:$AO$779)</f>
        <v>#REF!</v>
      </c>
      <c r="AR529" s="27" t="e">
        <f>$AP$2-#REF!*_xlfn.STDEV.S(ONE_LAST_QUOTE!$AO$2:$AO$779)</f>
        <v>#REF!</v>
      </c>
      <c r="AT529" s="24"/>
    </row>
    <row r="530" spans="1:46" x14ac:dyDescent="0.3">
      <c r="A530" s="5">
        <v>44868</v>
      </c>
      <c r="B530" s="25">
        <v>490.9</v>
      </c>
      <c r="C530" s="25">
        <v>491.25</v>
      </c>
      <c r="D530" s="25">
        <v>0</v>
      </c>
      <c r="E530" s="25">
        <f t="shared" si="199"/>
        <v>491.25</v>
      </c>
      <c r="F530" s="25">
        <f t="shared" si="196"/>
        <v>-0.35000000000002274</v>
      </c>
      <c r="G530" s="25">
        <v>1099.25</v>
      </c>
      <c r="H530" s="25">
        <v>1143.25</v>
      </c>
      <c r="I530" s="26">
        <v>1145.94</v>
      </c>
      <c r="J530" s="27">
        <f t="shared" si="193"/>
        <v>-2.6900000000000546</v>
      </c>
      <c r="K530" s="25">
        <v>12957</v>
      </c>
      <c r="L530" s="25">
        <v>12986.6</v>
      </c>
      <c r="M530" s="25">
        <v>0.17</v>
      </c>
      <c r="N530" s="25">
        <f t="shared" si="194"/>
        <v>12986.43</v>
      </c>
      <c r="O530" s="25">
        <f t="shared" si="200"/>
        <v>-29.430000000000291</v>
      </c>
      <c r="P530" s="27">
        <v>32.192999999999998</v>
      </c>
      <c r="Q530" s="25">
        <v>384</v>
      </c>
      <c r="R530" s="2">
        <f t="shared" si="212"/>
        <v>105.44154945815063</v>
      </c>
      <c r="S530" s="2">
        <f t="shared" si="201"/>
        <v>105.35859489347858</v>
      </c>
      <c r="T530" s="2">
        <f t="shared" si="202"/>
        <v>104.93767508780751</v>
      </c>
      <c r="U530" s="2">
        <f t="shared" si="213"/>
        <v>109.52607763753264</v>
      </c>
      <c r="V530" s="2">
        <f t="shared" si="214"/>
        <v>92.530120481927895</v>
      </c>
      <c r="W530" s="27">
        <f t="shared" si="215"/>
        <v>-7.8673506884474609E-4</v>
      </c>
      <c r="X530" s="1">
        <f t="shared" si="203"/>
        <v>9.2598848424065728E-3</v>
      </c>
      <c r="Y530" s="1" t="e">
        <f>X530+#REF!*_xlfn.STDEV.S($W$2:$W$779)</f>
        <v>#REF!</v>
      </c>
      <c r="Z530" s="1" t="e">
        <f>X530-#REF!*_xlfn.STDEV.S($W$2:$W$779)</f>
        <v>#REF!</v>
      </c>
      <c r="AA530" s="2">
        <f t="shared" si="204"/>
        <v>-8.2954564672050424</v>
      </c>
      <c r="AB530" s="1">
        <f t="shared" si="205"/>
        <v>-2.2662117302445928E-3</v>
      </c>
      <c r="AC530" s="1">
        <f t="shared" si="197"/>
        <v>-2.3474178403756342E-3</v>
      </c>
      <c r="AD530" s="1">
        <f t="shared" si="195"/>
        <v>8.1206110131041339E-5</v>
      </c>
      <c r="AE530" s="1">
        <f t="shared" si="198"/>
        <v>1.54982524116244E-3</v>
      </c>
      <c r="AF530" s="1" t="e">
        <f>AE530+#REF!*_xlfn.STDEV.S($AD$2:$AD$779)</f>
        <v>#REF!</v>
      </c>
      <c r="AG530" s="1" t="e">
        <f>AE530-#REF!*_xlfn.STDEV.S($AD$2:$AD$779)</f>
        <v>#REF!</v>
      </c>
      <c r="AH530" s="24">
        <f t="shared" si="192"/>
        <v>-29.430000000000291</v>
      </c>
      <c r="AI530" s="24">
        <f t="shared" si="206"/>
        <v>-2.6900000000000546</v>
      </c>
      <c r="AJ530" s="1">
        <f t="shared" si="207"/>
        <v>8.1206110131041339E-5</v>
      </c>
      <c r="AK530" s="1">
        <f t="shared" si="208"/>
        <v>1.54982524116244E-3</v>
      </c>
      <c r="AL530" s="1" t="e">
        <f>$AK$2+#REF!*_xlfn.STDEV.S(ONE_LAST_QUOTE!$AJ$2:$AJ$779)</f>
        <v>#REF!</v>
      </c>
      <c r="AM530" s="1" t="e">
        <f>$AK$2-#REF!*_xlfn.STDEV.S(ONE_LAST_QUOTE!$AJ$2:$AJ$779)</f>
        <v>#REF!</v>
      </c>
      <c r="AN530" s="27">
        <f t="shared" si="209"/>
        <v>10.94052044609654</v>
      </c>
      <c r="AO530" s="24">
        <f t="shared" si="210"/>
        <v>-26.740000000000236</v>
      </c>
      <c r="AP530" s="27">
        <f t="shared" si="211"/>
        <v>-3.8484704370181109</v>
      </c>
      <c r="AQ530" s="27" t="e">
        <f>$AP$2+#REF!*_xlfn.STDEV.S(ONE_LAST_QUOTE!$AO$2:$AO$779)</f>
        <v>#REF!</v>
      </c>
      <c r="AR530" s="27" t="e">
        <f>$AP$2-#REF!*_xlfn.STDEV.S(ONE_LAST_QUOTE!$AO$2:$AO$779)</f>
        <v>#REF!</v>
      </c>
      <c r="AT530" s="24"/>
    </row>
    <row r="531" spans="1:46" x14ac:dyDescent="0.3">
      <c r="A531" s="5">
        <v>44869</v>
      </c>
      <c r="B531" s="25">
        <v>491.9</v>
      </c>
      <c r="C531" s="25">
        <v>491.81</v>
      </c>
      <c r="D531" s="25">
        <v>0</v>
      </c>
      <c r="E531" s="25">
        <f t="shared" si="199"/>
        <v>491.81</v>
      </c>
      <c r="F531" s="25">
        <f t="shared" si="196"/>
        <v>8.9999999999974989E-2</v>
      </c>
      <c r="G531" s="25">
        <v>1105.25</v>
      </c>
      <c r="H531" s="25">
        <v>1149.25</v>
      </c>
      <c r="I531" s="26">
        <v>1150.3599999999999</v>
      </c>
      <c r="J531" s="27">
        <f t="shared" si="193"/>
        <v>-1.1099999999999</v>
      </c>
      <c r="K531" s="25">
        <v>13029</v>
      </c>
      <c r="L531" s="25">
        <v>13026.71</v>
      </c>
      <c r="M531" s="25">
        <v>0.17</v>
      </c>
      <c r="N531" s="25">
        <f t="shared" si="194"/>
        <v>13026.539999999999</v>
      </c>
      <c r="O531" s="25">
        <f t="shared" si="200"/>
        <v>2.4600000000009459</v>
      </c>
      <c r="P531" s="27">
        <v>31.998999999999999</v>
      </c>
      <c r="Q531" s="25">
        <v>382</v>
      </c>
      <c r="R531" s="2">
        <f t="shared" si="212"/>
        <v>105.99492736914902</v>
      </c>
      <c r="S531" s="2">
        <f t="shared" si="201"/>
        <v>105.9440559440559</v>
      </c>
      <c r="T531" s="2">
        <f t="shared" si="202"/>
        <v>105.57321822795298</v>
      </c>
      <c r="U531" s="2">
        <f t="shared" si="213"/>
        <v>108.86605654407502</v>
      </c>
      <c r="V531" s="2">
        <f t="shared" si="214"/>
        <v>92.048192771084516</v>
      </c>
      <c r="W531" s="27">
        <f t="shared" si="215"/>
        <v>-4.7994207228385655E-4</v>
      </c>
      <c r="X531" s="1">
        <f t="shared" si="203"/>
        <v>9.2598848424065728E-3</v>
      </c>
      <c r="Y531" s="1" t="e">
        <f>X531+#REF!*_xlfn.STDEV.S($W$2:$W$779)</f>
        <v>#REF!</v>
      </c>
      <c r="Z531" s="1" t="e">
        <f>X531-#REF!*_xlfn.STDEV.S($W$2:$W$779)</f>
        <v>#REF!</v>
      </c>
      <c r="AA531" s="2">
        <f t="shared" si="204"/>
        <v>-5.0871425093120592</v>
      </c>
      <c r="AB531" s="1">
        <f t="shared" si="205"/>
        <v>1.8884523442149229E-4</v>
      </c>
      <c r="AC531" s="1">
        <f t="shared" si="197"/>
        <v>-9.6491533085286344E-4</v>
      </c>
      <c r="AD531" s="1">
        <f t="shared" si="195"/>
        <v>1.1537605652743557E-3</v>
      </c>
      <c r="AE531" s="1">
        <f t="shared" si="198"/>
        <v>1.54982524116244E-3</v>
      </c>
      <c r="AF531" s="1" t="e">
        <f>AE531+#REF!*_xlfn.STDEV.S($AD$2:$AD$779)</f>
        <v>#REF!</v>
      </c>
      <c r="AG531" s="1" t="e">
        <f>AE531-#REF!*_xlfn.STDEV.S($AD$2:$AD$779)</f>
        <v>#REF!</v>
      </c>
      <c r="AH531" s="24">
        <f t="shared" si="192"/>
        <v>2.4600000000009459</v>
      </c>
      <c r="AI531" s="24">
        <f t="shared" si="206"/>
        <v>-1.1099999999999</v>
      </c>
      <c r="AJ531" s="1">
        <f t="shared" si="207"/>
        <v>1.1537605652743557E-3</v>
      </c>
      <c r="AK531" s="1">
        <f t="shared" si="208"/>
        <v>1.54982524116244E-3</v>
      </c>
      <c r="AL531" s="1" t="e">
        <f>$AK$2+#REF!*_xlfn.STDEV.S(ONE_LAST_QUOTE!$AJ$2:$AJ$779)</f>
        <v>#REF!</v>
      </c>
      <c r="AM531" s="1" t="e">
        <f>$AK$2-#REF!*_xlfn.STDEV.S(ONE_LAST_QUOTE!$AJ$2:$AJ$779)</f>
        <v>#REF!</v>
      </c>
      <c r="AN531" s="27">
        <f t="shared" si="209"/>
        <v>-2.2162162162172683</v>
      </c>
      <c r="AO531" s="24">
        <f t="shared" si="210"/>
        <v>3.5700000000008458</v>
      </c>
      <c r="AP531" s="27">
        <f t="shared" si="211"/>
        <v>-3.8484704370181109</v>
      </c>
      <c r="AQ531" s="27" t="e">
        <f>$AP$2+#REF!*_xlfn.STDEV.S(ONE_LAST_QUOTE!$AO$2:$AO$779)</f>
        <v>#REF!</v>
      </c>
      <c r="AR531" s="27" t="e">
        <f>$AP$2-#REF!*_xlfn.STDEV.S(ONE_LAST_QUOTE!$AO$2:$AO$779)</f>
        <v>#REF!</v>
      </c>
      <c r="AT531" s="24"/>
    </row>
    <row r="532" spans="1:46" x14ac:dyDescent="0.3">
      <c r="A532" s="5">
        <v>44872</v>
      </c>
      <c r="B532" s="25">
        <v>499.8</v>
      </c>
      <c r="C532" s="25">
        <v>500.06</v>
      </c>
      <c r="D532" s="25">
        <v>0</v>
      </c>
      <c r="E532" s="25">
        <f t="shared" si="199"/>
        <v>500.06</v>
      </c>
      <c r="F532" s="25">
        <f t="shared" si="196"/>
        <v>-0.25999999999999091</v>
      </c>
      <c r="G532" s="25">
        <v>1123.25</v>
      </c>
      <c r="H532" s="25">
        <v>1166.5</v>
      </c>
      <c r="I532" s="26">
        <v>1168.18</v>
      </c>
      <c r="J532" s="27">
        <f t="shared" si="193"/>
        <v>-1.6800000000000637</v>
      </c>
      <c r="K532" s="25">
        <v>13225</v>
      </c>
      <c r="L532" s="25">
        <v>13223.73</v>
      </c>
      <c r="M532" s="25">
        <v>0.17</v>
      </c>
      <c r="N532" s="25">
        <f t="shared" si="194"/>
        <v>13223.56</v>
      </c>
      <c r="O532" s="25">
        <f t="shared" si="200"/>
        <v>1.4400000000005093</v>
      </c>
      <c r="P532" s="27">
        <v>31.966999999999999</v>
      </c>
      <c r="Q532" s="25">
        <v>390</v>
      </c>
      <c r="R532" s="2">
        <f t="shared" si="212"/>
        <v>107.58588886326937</v>
      </c>
      <c r="S532" s="2">
        <f t="shared" si="201"/>
        <v>107.53781102618308</v>
      </c>
      <c r="T532" s="2">
        <f t="shared" si="202"/>
        <v>107.64553600495861</v>
      </c>
      <c r="U532" s="2">
        <f t="shared" si="213"/>
        <v>108.75718708536036</v>
      </c>
      <c r="V532" s="2">
        <f t="shared" si="214"/>
        <v>93.975903614458019</v>
      </c>
      <c r="W532" s="27">
        <f t="shared" si="215"/>
        <v>-4.4687865290027329E-4</v>
      </c>
      <c r="X532" s="1">
        <f t="shared" si="203"/>
        <v>9.2598848424065728E-3</v>
      </c>
      <c r="Y532" s="1" t="e">
        <f>X532+#REF!*_xlfn.STDEV.S($W$2:$W$779)</f>
        <v>#REF!</v>
      </c>
      <c r="Z532" s="1" t="e">
        <f>X532-#REF!*_xlfn.STDEV.S($W$2:$W$779)</f>
        <v>#REF!</v>
      </c>
      <c r="AA532" s="2">
        <f t="shared" si="204"/>
        <v>-4.8077837086296427</v>
      </c>
      <c r="AB532" s="1">
        <f t="shared" si="205"/>
        <v>1.0889654525714024E-4</v>
      </c>
      <c r="AC532" s="1">
        <f t="shared" si="197"/>
        <v>-1.438134534061586E-3</v>
      </c>
      <c r="AD532" s="1">
        <f t="shared" si="195"/>
        <v>1.5470310793187262E-3</v>
      </c>
      <c r="AE532" s="1">
        <f t="shared" si="198"/>
        <v>1.54982524116244E-3</v>
      </c>
      <c r="AF532" s="1" t="e">
        <f>AE532+#REF!*_xlfn.STDEV.S($AD$2:$AD$779)</f>
        <v>#REF!</v>
      </c>
      <c r="AG532" s="1" t="e">
        <f>AE532-#REF!*_xlfn.STDEV.S($AD$2:$AD$779)</f>
        <v>#REF!</v>
      </c>
      <c r="AH532" s="24">
        <f t="shared" si="192"/>
        <v>1.4400000000005093</v>
      </c>
      <c r="AI532" s="24">
        <f t="shared" si="206"/>
        <v>-1.6800000000000637</v>
      </c>
      <c r="AJ532" s="1">
        <f t="shared" si="207"/>
        <v>1.5470310793187262E-3</v>
      </c>
      <c r="AK532" s="1">
        <f t="shared" si="208"/>
        <v>1.54982524116244E-3</v>
      </c>
      <c r="AL532" s="1" t="e">
        <f>$AK$2+#REF!*_xlfn.STDEV.S(ONE_LAST_QUOTE!$AJ$2:$AJ$779)</f>
        <v>#REF!</v>
      </c>
      <c r="AM532" s="1" t="e">
        <f>$AK$2-#REF!*_xlfn.STDEV.S(ONE_LAST_QUOTE!$AJ$2:$AJ$779)</f>
        <v>#REF!</v>
      </c>
      <c r="AN532" s="27">
        <f t="shared" si="209"/>
        <v>-0.85714285714312788</v>
      </c>
      <c r="AO532" s="24">
        <f t="shared" si="210"/>
        <v>3.120000000000573</v>
      </c>
      <c r="AP532" s="27">
        <f t="shared" si="211"/>
        <v>-3.8484704370181109</v>
      </c>
      <c r="AQ532" s="27" t="e">
        <f>$AP$2+#REF!*_xlfn.STDEV.S(ONE_LAST_QUOTE!$AO$2:$AO$779)</f>
        <v>#REF!</v>
      </c>
      <c r="AR532" s="27" t="e">
        <f>$AP$2-#REF!*_xlfn.STDEV.S(ONE_LAST_QUOTE!$AO$2:$AO$779)</f>
        <v>#REF!</v>
      </c>
      <c r="AT532" s="24"/>
    </row>
    <row r="533" spans="1:46" x14ac:dyDescent="0.3">
      <c r="A533" s="5">
        <v>44873</v>
      </c>
      <c r="B533" s="25">
        <v>506</v>
      </c>
      <c r="C533" s="25">
        <v>506.36</v>
      </c>
      <c r="D533" s="25">
        <v>0</v>
      </c>
      <c r="E533" s="25">
        <f t="shared" si="199"/>
        <v>506.36</v>
      </c>
      <c r="F533" s="25">
        <f t="shared" si="196"/>
        <v>-0.36000000000001364</v>
      </c>
      <c r="G533" s="25">
        <v>1132.75</v>
      </c>
      <c r="H533" s="25">
        <v>1176.5</v>
      </c>
      <c r="I533" s="26">
        <v>1178.25</v>
      </c>
      <c r="J533" s="27">
        <f t="shared" si="193"/>
        <v>-1.75</v>
      </c>
      <c r="K533" s="25">
        <v>13333</v>
      </c>
      <c r="L533" s="25">
        <v>13347.76</v>
      </c>
      <c r="M533" s="25">
        <v>0.17</v>
      </c>
      <c r="N533" s="25">
        <f t="shared" si="194"/>
        <v>13347.59</v>
      </c>
      <c r="O533" s="25">
        <f t="shared" si="200"/>
        <v>-14.590000000000146</v>
      </c>
      <c r="P533" s="27">
        <v>31.852</v>
      </c>
      <c r="Q533" s="25">
        <v>399</v>
      </c>
      <c r="R533" s="2">
        <f t="shared" si="212"/>
        <v>108.5081853816</v>
      </c>
      <c r="S533" s="2">
        <f t="shared" si="201"/>
        <v>108.41600260204908</v>
      </c>
      <c r="T533" s="2">
        <f t="shared" si="202"/>
        <v>108.87181348389083</v>
      </c>
      <c r="U533" s="2">
        <f t="shared" si="213"/>
        <v>108.36593746810455</v>
      </c>
      <c r="V533" s="2">
        <f t="shared" si="214"/>
        <v>96.144578313253191</v>
      </c>
      <c r="W533" s="27">
        <f t="shared" si="215"/>
        <v>-8.4954678051929466E-4</v>
      </c>
      <c r="X533" s="1">
        <f t="shared" si="203"/>
        <v>9.2598848424065728E-3</v>
      </c>
      <c r="Y533" s="1" t="e">
        <f>X533+#REF!*_xlfn.STDEV.S($W$2:$W$779)</f>
        <v>#REF!</v>
      </c>
      <c r="Z533" s="1" t="e">
        <f>X533-#REF!*_xlfn.STDEV.S($W$2:$W$779)</f>
        <v>#REF!</v>
      </c>
      <c r="AA533" s="2">
        <f t="shared" si="204"/>
        <v>-9.2182779550924465</v>
      </c>
      <c r="AB533" s="1">
        <f t="shared" si="205"/>
        <v>-1.0930812229024225E-3</v>
      </c>
      <c r="AC533" s="1">
        <f t="shared" si="197"/>
        <v>-1.4852535539995756E-3</v>
      </c>
      <c r="AD533" s="1">
        <f t="shared" si="195"/>
        <v>3.9217233109715304E-4</v>
      </c>
      <c r="AE533" s="1">
        <f t="shared" si="198"/>
        <v>1.54982524116244E-3</v>
      </c>
      <c r="AF533" s="1" t="e">
        <f>AE533+#REF!*_xlfn.STDEV.S($AD$2:$AD$779)</f>
        <v>#REF!</v>
      </c>
      <c r="AG533" s="1" t="e">
        <f>AE533-#REF!*_xlfn.STDEV.S($AD$2:$AD$779)</f>
        <v>#REF!</v>
      </c>
      <c r="AH533" s="24">
        <f t="shared" si="192"/>
        <v>-14.590000000000146</v>
      </c>
      <c r="AI533" s="24">
        <f t="shared" si="206"/>
        <v>-1.75</v>
      </c>
      <c r="AJ533" s="1">
        <f t="shared" si="207"/>
        <v>3.9217233109715304E-4</v>
      </c>
      <c r="AK533" s="1">
        <f t="shared" si="208"/>
        <v>1.54982524116244E-3</v>
      </c>
      <c r="AL533" s="1" t="e">
        <f>$AK$2+#REF!*_xlfn.STDEV.S(ONE_LAST_QUOTE!$AJ$2:$AJ$779)</f>
        <v>#REF!</v>
      </c>
      <c r="AM533" s="1" t="e">
        <f>$AK$2-#REF!*_xlfn.STDEV.S(ONE_LAST_QUOTE!$AJ$2:$AJ$779)</f>
        <v>#REF!</v>
      </c>
      <c r="AN533" s="27">
        <f t="shared" si="209"/>
        <v>8.3371428571429398</v>
      </c>
      <c r="AO533" s="24">
        <f t="shared" si="210"/>
        <v>-12.840000000000146</v>
      </c>
      <c r="AP533" s="27">
        <f t="shared" si="211"/>
        <v>-3.8484704370181109</v>
      </c>
      <c r="AQ533" s="27" t="e">
        <f>$AP$2+#REF!*_xlfn.STDEV.S(ONE_LAST_QUOTE!$AO$2:$AO$779)</f>
        <v>#REF!</v>
      </c>
      <c r="AR533" s="27" t="e">
        <f>$AP$2-#REF!*_xlfn.STDEV.S(ONE_LAST_QUOTE!$AO$2:$AO$779)</f>
        <v>#REF!</v>
      </c>
      <c r="AT533" s="24"/>
    </row>
    <row r="534" spans="1:46" x14ac:dyDescent="0.3">
      <c r="A534" s="5">
        <v>44874</v>
      </c>
      <c r="B534" s="25">
        <v>518.20000000000005</v>
      </c>
      <c r="C534" s="25">
        <v>520.54999999999995</v>
      </c>
      <c r="D534" s="25">
        <v>0</v>
      </c>
      <c r="E534" s="25">
        <f t="shared" si="199"/>
        <v>520.54999999999995</v>
      </c>
      <c r="F534" s="25">
        <f t="shared" si="196"/>
        <v>-2.3499999999999091</v>
      </c>
      <c r="G534" s="25">
        <v>1155</v>
      </c>
      <c r="H534" s="25">
        <v>1198.5</v>
      </c>
      <c r="I534" s="26">
        <v>1203.76</v>
      </c>
      <c r="J534" s="27">
        <f t="shared" si="193"/>
        <v>-5.2599999999999909</v>
      </c>
      <c r="K534" s="25">
        <v>13593</v>
      </c>
      <c r="L534" s="25">
        <v>13638.81</v>
      </c>
      <c r="M534" s="25">
        <v>4.0000000000000008E-2</v>
      </c>
      <c r="N534" s="25">
        <f t="shared" si="194"/>
        <v>13638.769999999999</v>
      </c>
      <c r="O534" s="25">
        <f t="shared" si="200"/>
        <v>-45.769999999998618</v>
      </c>
      <c r="P534" s="27">
        <v>31.931999999999999</v>
      </c>
      <c r="Q534" s="25">
        <v>417</v>
      </c>
      <c r="R534" s="2">
        <f t="shared" si="212"/>
        <v>110.53723772192741</v>
      </c>
      <c r="S534" s="2">
        <f t="shared" si="201"/>
        <v>110.53016750691165</v>
      </c>
      <c r="T534" s="2">
        <f t="shared" si="202"/>
        <v>111.02998527348188</v>
      </c>
      <c r="U534" s="2">
        <f t="shared" si="213"/>
        <v>108.63811111489119</v>
      </c>
      <c r="V534" s="2">
        <f t="shared" si="214"/>
        <v>100.48192771084358</v>
      </c>
      <c r="W534" s="27">
        <f t="shared" si="215"/>
        <v>-6.3962291454666698E-5</v>
      </c>
      <c r="X534" s="1">
        <f t="shared" si="203"/>
        <v>9.2598848424065728E-3</v>
      </c>
      <c r="Y534" s="1" t="e">
        <f>X534+#REF!*_xlfn.STDEV.S($W$2:$W$779)</f>
        <v>#REF!</v>
      </c>
      <c r="Z534" s="1" t="e">
        <f>X534-#REF!*_xlfn.STDEV.S($W$2:$W$779)</f>
        <v>#REF!</v>
      </c>
      <c r="AA534" s="2">
        <f t="shared" si="204"/>
        <v>-0.7070215015758663</v>
      </c>
      <c r="AB534" s="1">
        <f t="shared" si="205"/>
        <v>-3.355874466685678E-3</v>
      </c>
      <c r="AC534" s="1">
        <f t="shared" si="197"/>
        <v>-4.3696417890609351E-3</v>
      </c>
      <c r="AD534" s="1">
        <f t="shared" si="195"/>
        <v>1.0137673223752572E-3</v>
      </c>
      <c r="AE534" s="1">
        <f t="shared" si="198"/>
        <v>1.54982524116244E-3</v>
      </c>
      <c r="AF534" s="1" t="e">
        <f>AE534+#REF!*_xlfn.STDEV.S($AD$2:$AD$779)</f>
        <v>#REF!</v>
      </c>
      <c r="AG534" s="1" t="e">
        <f>AE534-#REF!*_xlfn.STDEV.S($AD$2:$AD$779)</f>
        <v>#REF!</v>
      </c>
      <c r="AH534" s="24">
        <f t="shared" si="192"/>
        <v>-45.769999999998618</v>
      </c>
      <c r="AI534" s="24">
        <f t="shared" si="206"/>
        <v>-5.2599999999999909</v>
      </c>
      <c r="AJ534" s="1">
        <f t="shared" si="207"/>
        <v>1.0137673223752572E-3</v>
      </c>
      <c r="AK534" s="1">
        <f t="shared" si="208"/>
        <v>1.54982524116244E-3</v>
      </c>
      <c r="AL534" s="1" t="e">
        <f>$AK$2+#REF!*_xlfn.STDEV.S(ONE_LAST_QUOTE!$AJ$2:$AJ$779)</f>
        <v>#REF!</v>
      </c>
      <c r="AM534" s="1" t="e">
        <f>$AK$2-#REF!*_xlfn.STDEV.S(ONE_LAST_QUOTE!$AJ$2:$AJ$779)</f>
        <v>#REF!</v>
      </c>
      <c r="AN534" s="27">
        <f t="shared" si="209"/>
        <v>8.7015209125472808</v>
      </c>
      <c r="AO534" s="24">
        <f t="shared" si="210"/>
        <v>-40.509999999998627</v>
      </c>
      <c r="AP534" s="27">
        <f t="shared" si="211"/>
        <v>-3.8484704370181109</v>
      </c>
      <c r="AQ534" s="27" t="e">
        <f>$AP$2+#REF!*_xlfn.STDEV.S(ONE_LAST_QUOTE!$AO$2:$AO$779)</f>
        <v>#REF!</v>
      </c>
      <c r="AR534" s="27" t="e">
        <f>$AP$2-#REF!*_xlfn.STDEV.S(ONE_LAST_QUOTE!$AO$2:$AO$779)</f>
        <v>#REF!</v>
      </c>
      <c r="AT534" s="24"/>
    </row>
    <row r="535" spans="1:46" x14ac:dyDescent="0.3">
      <c r="A535" s="5">
        <v>44875</v>
      </c>
      <c r="B535" s="25">
        <v>512.70000000000005</v>
      </c>
      <c r="C535" s="25">
        <v>514.09</v>
      </c>
      <c r="D535" s="25">
        <v>0</v>
      </c>
      <c r="E535" s="25">
        <f t="shared" si="199"/>
        <v>514.09</v>
      </c>
      <c r="F535" s="25">
        <f t="shared" si="196"/>
        <v>-1.3899999999999864</v>
      </c>
      <c r="G535" s="25">
        <v>1147.25</v>
      </c>
      <c r="H535" s="25">
        <v>1190.75</v>
      </c>
      <c r="I535" s="26">
        <v>1193.57</v>
      </c>
      <c r="J535" s="27">
        <f t="shared" si="193"/>
        <v>-2.8199999999999363</v>
      </c>
      <c r="K535" s="25">
        <v>13486</v>
      </c>
      <c r="L535" s="25">
        <v>13503.76</v>
      </c>
      <c r="M535" s="25">
        <v>4.0000000000000008E-2</v>
      </c>
      <c r="N535" s="25">
        <f t="shared" si="194"/>
        <v>13503.72</v>
      </c>
      <c r="O535" s="25">
        <f t="shared" si="200"/>
        <v>-17.719999999999345</v>
      </c>
      <c r="P535" s="27">
        <v>31.366</v>
      </c>
      <c r="Q535" s="25">
        <v>407.5</v>
      </c>
      <c r="R535" s="2">
        <f t="shared" si="212"/>
        <v>109.82245792022117</v>
      </c>
      <c r="S535" s="2">
        <f t="shared" si="201"/>
        <v>109.6601073345259</v>
      </c>
      <c r="T535" s="2">
        <f t="shared" si="202"/>
        <v>109.35703759319492</v>
      </c>
      <c r="U535" s="2">
        <f t="shared" si="213"/>
        <v>106.71248256387565</v>
      </c>
      <c r="V535" s="2">
        <f t="shared" si="214"/>
        <v>98.192771084337551</v>
      </c>
      <c r="W535" s="27">
        <f t="shared" si="215"/>
        <v>-1.4783004202401084E-3</v>
      </c>
      <c r="X535" s="1">
        <f t="shared" si="203"/>
        <v>9.2598848424065728E-3</v>
      </c>
      <c r="Y535" s="1" t="e">
        <f>X535+#REF!*_xlfn.STDEV.S($W$2:$W$779)</f>
        <v>#REF!</v>
      </c>
      <c r="Z535" s="1" t="e">
        <f>X535-#REF!*_xlfn.STDEV.S($W$2:$W$779)</f>
        <v>#REF!</v>
      </c>
      <c r="AA535" s="2">
        <f t="shared" si="204"/>
        <v>-16.235058569526473</v>
      </c>
      <c r="AB535" s="1">
        <f t="shared" si="205"/>
        <v>-1.3122310000503081E-3</v>
      </c>
      <c r="AC535" s="1">
        <f t="shared" si="197"/>
        <v>-2.3626599194014062E-3</v>
      </c>
      <c r="AD535" s="1">
        <f t="shared" si="195"/>
        <v>1.050428919351098E-3</v>
      </c>
      <c r="AE535" s="1">
        <f t="shared" si="198"/>
        <v>1.54982524116244E-3</v>
      </c>
      <c r="AF535" s="1" t="e">
        <f>AE535+#REF!*_xlfn.STDEV.S($AD$2:$AD$779)</f>
        <v>#REF!</v>
      </c>
      <c r="AG535" s="1" t="e">
        <f>AE535-#REF!*_xlfn.STDEV.S($AD$2:$AD$779)</f>
        <v>#REF!</v>
      </c>
      <c r="AH535" s="24">
        <f t="shared" si="192"/>
        <v>-17.719999999999345</v>
      </c>
      <c r="AI535" s="24">
        <f t="shared" si="206"/>
        <v>-2.8199999999999363</v>
      </c>
      <c r="AJ535" s="1">
        <f t="shared" si="207"/>
        <v>1.050428919351098E-3</v>
      </c>
      <c r="AK535" s="1">
        <f t="shared" si="208"/>
        <v>1.54982524116244E-3</v>
      </c>
      <c r="AL535" s="1" t="e">
        <f>$AK$2+#REF!*_xlfn.STDEV.S(ONE_LAST_QUOTE!$AJ$2:$AJ$779)</f>
        <v>#REF!</v>
      </c>
      <c r="AM535" s="1" t="e">
        <f>$AK$2-#REF!*_xlfn.STDEV.S(ONE_LAST_QUOTE!$AJ$2:$AJ$779)</f>
        <v>#REF!</v>
      </c>
      <c r="AN535" s="27">
        <f t="shared" si="209"/>
        <v>6.2836879432623212</v>
      </c>
      <c r="AO535" s="24">
        <f t="shared" si="210"/>
        <v>-14.899999999999409</v>
      </c>
      <c r="AP535" s="27">
        <f t="shared" si="211"/>
        <v>-3.8484704370181109</v>
      </c>
      <c r="AQ535" s="27" t="e">
        <f>$AP$2+#REF!*_xlfn.STDEV.S(ONE_LAST_QUOTE!$AO$2:$AO$779)</f>
        <v>#REF!</v>
      </c>
      <c r="AR535" s="27" t="e">
        <f>$AP$2-#REF!*_xlfn.STDEV.S(ONE_LAST_QUOTE!$AO$2:$AO$779)</f>
        <v>#REF!</v>
      </c>
      <c r="AT535" s="24"/>
    </row>
    <row r="536" spans="1:46" x14ac:dyDescent="0.3">
      <c r="A536" s="5">
        <v>44876</v>
      </c>
      <c r="B536" s="25">
        <v>540.6</v>
      </c>
      <c r="C536" s="25">
        <v>540.46</v>
      </c>
      <c r="D536" s="25">
        <v>0</v>
      </c>
      <c r="E536" s="25">
        <f t="shared" si="199"/>
        <v>540.46</v>
      </c>
      <c r="F536" s="25">
        <f t="shared" si="196"/>
        <v>0.13999999999998636</v>
      </c>
      <c r="G536" s="25">
        <v>1199</v>
      </c>
      <c r="H536" s="25">
        <v>1243.25</v>
      </c>
      <c r="I536" s="26">
        <v>1241.0999999999999</v>
      </c>
      <c r="J536" s="27">
        <f t="shared" si="193"/>
        <v>2.1500000000000909</v>
      </c>
      <c r="K536" s="25">
        <v>14054</v>
      </c>
      <c r="L536" s="25">
        <v>14007.56</v>
      </c>
      <c r="M536" s="25">
        <v>4.0000000000000008E-2</v>
      </c>
      <c r="N536" s="25">
        <f t="shared" si="194"/>
        <v>14007.519999999999</v>
      </c>
      <c r="O536" s="25">
        <f t="shared" si="200"/>
        <v>46.480000000001382</v>
      </c>
      <c r="P536" s="27">
        <v>31.097000000000001</v>
      </c>
      <c r="Q536" s="25">
        <v>441.5</v>
      </c>
      <c r="R536" s="2">
        <f t="shared" si="212"/>
        <v>114.66451464145703</v>
      </c>
      <c r="S536" s="2">
        <f t="shared" si="201"/>
        <v>114.27874451130261</v>
      </c>
      <c r="T536" s="2">
        <f t="shared" si="202"/>
        <v>115.62756782727658</v>
      </c>
      <c r="U536" s="2">
        <f t="shared" si="213"/>
        <v>105.79729867655556</v>
      </c>
      <c r="V536" s="2">
        <f t="shared" si="214"/>
        <v>106.38554216867492</v>
      </c>
      <c r="W536" s="27">
        <f t="shared" si="215"/>
        <v>-3.3643375316303459E-3</v>
      </c>
      <c r="X536" s="1">
        <f t="shared" si="203"/>
        <v>9.2598848424065728E-3</v>
      </c>
      <c r="Y536" s="1" t="e">
        <f>X536+#REF!*_xlfn.STDEV.S($W$2:$W$779)</f>
        <v>#REF!</v>
      </c>
      <c r="Z536" s="1" t="e">
        <f>X536-#REF!*_xlfn.STDEV.S($W$2:$W$779)</f>
        <v>#REF!</v>
      </c>
      <c r="AA536" s="2">
        <f t="shared" si="204"/>
        <v>-38.577013015442674</v>
      </c>
      <c r="AB536" s="1">
        <f t="shared" si="205"/>
        <v>3.3182176430946652E-3</v>
      </c>
      <c r="AC536" s="1">
        <f t="shared" si="197"/>
        <v>1.7323342196439377E-3</v>
      </c>
      <c r="AD536" s="1">
        <f t="shared" si="195"/>
        <v>1.5858834234507276E-3</v>
      </c>
      <c r="AE536" s="1">
        <f t="shared" si="198"/>
        <v>1.54982524116244E-3</v>
      </c>
      <c r="AF536" s="1" t="e">
        <f>AE536+#REF!*_xlfn.STDEV.S($AD$2:$AD$779)</f>
        <v>#REF!</v>
      </c>
      <c r="AG536" s="1" t="e">
        <f>AE536-#REF!*_xlfn.STDEV.S($AD$2:$AD$779)</f>
        <v>#REF!</v>
      </c>
      <c r="AH536" s="24">
        <f t="shared" si="192"/>
        <v>46.480000000001382</v>
      </c>
      <c r="AI536" s="24">
        <f t="shared" si="206"/>
        <v>2.1500000000000909</v>
      </c>
      <c r="AJ536" s="1">
        <f t="shared" si="207"/>
        <v>1.5858834234507276E-3</v>
      </c>
      <c r="AK536" s="1">
        <f t="shared" si="208"/>
        <v>1.54982524116244E-3</v>
      </c>
      <c r="AL536" s="1" t="e">
        <f>$AK$2+#REF!*_xlfn.STDEV.S(ONE_LAST_QUOTE!$AJ$2:$AJ$779)</f>
        <v>#REF!</v>
      </c>
      <c r="AM536" s="1" t="e">
        <f>$AK$2-#REF!*_xlfn.STDEV.S(ONE_LAST_QUOTE!$AJ$2:$AJ$779)</f>
        <v>#REF!</v>
      </c>
      <c r="AN536" s="27">
        <f t="shared" si="209"/>
        <v>21.618604651162521</v>
      </c>
      <c r="AO536" s="24">
        <f t="shared" si="210"/>
        <v>44.330000000001291</v>
      </c>
      <c r="AP536" s="27">
        <f t="shared" si="211"/>
        <v>-3.8484704370181109</v>
      </c>
      <c r="AQ536" s="27" t="e">
        <f>$AP$2+#REF!*_xlfn.STDEV.S(ONE_LAST_QUOTE!$AO$2:$AO$779)</f>
        <v>#REF!</v>
      </c>
      <c r="AR536" s="27" t="e">
        <f>$AP$2-#REF!*_xlfn.STDEV.S(ONE_LAST_QUOTE!$AO$2:$AO$779)</f>
        <v>#REF!</v>
      </c>
      <c r="AT536" s="24"/>
    </row>
    <row r="537" spans="1:46" x14ac:dyDescent="0.3">
      <c r="A537" s="5">
        <v>44879</v>
      </c>
      <c r="B537" s="25">
        <v>542.1</v>
      </c>
      <c r="C537" s="25">
        <v>546.64</v>
      </c>
      <c r="D537" s="25">
        <v>0</v>
      </c>
      <c r="E537" s="25">
        <f t="shared" si="199"/>
        <v>546.64</v>
      </c>
      <c r="F537" s="25">
        <f t="shared" si="196"/>
        <v>-4.5399999999999636</v>
      </c>
      <c r="G537" s="25">
        <v>1203.5</v>
      </c>
      <c r="H537" s="25">
        <v>1247.5</v>
      </c>
      <c r="I537" s="26">
        <v>1256.82</v>
      </c>
      <c r="J537" s="27">
        <f t="shared" si="193"/>
        <v>-9.3199999999999363</v>
      </c>
      <c r="K537" s="25">
        <v>14125</v>
      </c>
      <c r="L537" s="25">
        <v>14174.9</v>
      </c>
      <c r="M537" s="25">
        <v>4.0000000000000008E-2</v>
      </c>
      <c r="N537" s="25">
        <f t="shared" si="194"/>
        <v>14174.859999999999</v>
      </c>
      <c r="O537" s="25">
        <f t="shared" si="200"/>
        <v>-49.859999999998763</v>
      </c>
      <c r="P537" s="27">
        <v>30.887</v>
      </c>
      <c r="Q537" s="25">
        <v>445</v>
      </c>
      <c r="R537" s="2">
        <f t="shared" si="212"/>
        <v>115.05649066174756</v>
      </c>
      <c r="S537" s="2">
        <f t="shared" si="201"/>
        <v>114.85607415839968</v>
      </c>
      <c r="T537" s="2">
        <f t="shared" si="202"/>
        <v>114.59583314757148</v>
      </c>
      <c r="U537" s="2">
        <f t="shared" si="213"/>
        <v>105.0828428537406</v>
      </c>
      <c r="V537" s="2">
        <f t="shared" si="214"/>
        <v>107.22891566265082</v>
      </c>
      <c r="W537" s="27">
        <f t="shared" si="215"/>
        <v>-1.7418965431257316E-3</v>
      </c>
      <c r="X537" s="1">
        <f t="shared" si="203"/>
        <v>9.2598848424065728E-3</v>
      </c>
      <c r="Y537" s="1" t="e">
        <f>X537+#REF!*_xlfn.STDEV.S($W$2:$W$779)</f>
        <v>#REF!</v>
      </c>
      <c r="Z537" s="1" t="e">
        <f>X537-#REF!*_xlfn.STDEV.S($W$2:$W$779)</f>
        <v>#REF!</v>
      </c>
      <c r="AA537" s="2">
        <f t="shared" si="204"/>
        <v>-20.04165033478813</v>
      </c>
      <c r="AB537" s="1">
        <f t="shared" si="205"/>
        <v>-3.517495058152163E-3</v>
      </c>
      <c r="AC537" s="1">
        <f t="shared" si="197"/>
        <v>-7.4155408093441681E-3</v>
      </c>
      <c r="AD537" s="1">
        <f t="shared" si="195"/>
        <v>3.898045751192005E-3</v>
      </c>
      <c r="AE537" s="1">
        <f t="shared" si="198"/>
        <v>1.54982524116244E-3</v>
      </c>
      <c r="AF537" s="1" t="e">
        <f>AE537+#REF!*_xlfn.STDEV.S($AD$2:$AD$779)</f>
        <v>#REF!</v>
      </c>
      <c r="AG537" s="1" t="e">
        <f>AE537-#REF!*_xlfn.STDEV.S($AD$2:$AD$779)</f>
        <v>#REF!</v>
      </c>
      <c r="AH537" s="24">
        <f t="shared" si="192"/>
        <v>-49.859999999998763</v>
      </c>
      <c r="AI537" s="24">
        <f t="shared" si="206"/>
        <v>-9.3199999999999363</v>
      </c>
      <c r="AJ537" s="1">
        <f t="shared" si="207"/>
        <v>3.898045751192005E-3</v>
      </c>
      <c r="AK537" s="1">
        <f t="shared" si="208"/>
        <v>1.54982524116244E-3</v>
      </c>
      <c r="AL537" s="1" t="e">
        <f>$AK$2+#REF!*_xlfn.STDEV.S(ONE_LAST_QUOTE!$AJ$2:$AJ$779)</f>
        <v>#REF!</v>
      </c>
      <c r="AM537" s="1" t="e">
        <f>$AK$2-#REF!*_xlfn.STDEV.S(ONE_LAST_QUOTE!$AJ$2:$AJ$779)</f>
        <v>#REF!</v>
      </c>
      <c r="AN537" s="27">
        <f t="shared" si="209"/>
        <v>5.3497854077252258</v>
      </c>
      <c r="AO537" s="24">
        <f t="shared" si="210"/>
        <v>-40.539999999998827</v>
      </c>
      <c r="AP537" s="27">
        <f t="shared" si="211"/>
        <v>-3.8484704370181109</v>
      </c>
      <c r="AQ537" s="27" t="e">
        <f>$AP$2+#REF!*_xlfn.STDEV.S(ONE_LAST_QUOTE!$AO$2:$AO$779)</f>
        <v>#REF!</v>
      </c>
      <c r="AR537" s="27" t="e">
        <f>$AP$2-#REF!*_xlfn.STDEV.S(ONE_LAST_QUOTE!$AO$2:$AO$779)</f>
        <v>#REF!</v>
      </c>
      <c r="AT537" s="24"/>
    </row>
    <row r="538" spans="1:46" x14ac:dyDescent="0.3">
      <c r="A538" s="5">
        <v>44880</v>
      </c>
      <c r="B538" s="25">
        <v>564.6</v>
      </c>
      <c r="C538" s="25">
        <v>567.26</v>
      </c>
      <c r="D538" s="25">
        <v>0</v>
      </c>
      <c r="E538" s="25">
        <f t="shared" si="199"/>
        <v>567.26</v>
      </c>
      <c r="F538" s="25">
        <f t="shared" si="196"/>
        <v>-2.6599999999999682</v>
      </c>
      <c r="G538" s="25">
        <v>1236.5</v>
      </c>
      <c r="H538" s="25">
        <v>1280.5</v>
      </c>
      <c r="I538" s="26">
        <v>1285.3800000000001</v>
      </c>
      <c r="J538" s="27">
        <f t="shared" si="193"/>
        <v>-4.8800000000001091</v>
      </c>
      <c r="K538" s="25">
        <v>14524</v>
      </c>
      <c r="L538" s="25">
        <v>14546.31</v>
      </c>
      <c r="M538" s="25">
        <v>4.0000000000000008E-2</v>
      </c>
      <c r="N538" s="25">
        <f t="shared" si="194"/>
        <v>14546.269999999999</v>
      </c>
      <c r="O538" s="25">
        <f t="shared" si="200"/>
        <v>-22.269999999998618</v>
      </c>
      <c r="P538" s="27">
        <v>31.116</v>
      </c>
      <c r="Q538" s="25">
        <v>480</v>
      </c>
      <c r="R538" s="2">
        <f t="shared" si="212"/>
        <v>118.10006917223868</v>
      </c>
      <c r="S538" s="2">
        <f t="shared" si="201"/>
        <v>118.10050414701571</v>
      </c>
      <c r="T538" s="2">
        <f t="shared" si="202"/>
        <v>119.62320507255572</v>
      </c>
      <c r="U538" s="2">
        <f t="shared" si="213"/>
        <v>105.86193991766739</v>
      </c>
      <c r="V538" s="2">
        <f t="shared" si="214"/>
        <v>115.66265060240987</v>
      </c>
      <c r="W538" s="27">
        <f t="shared" si="215"/>
        <v>3.6831034908590965E-6</v>
      </c>
      <c r="X538" s="1">
        <f t="shared" si="203"/>
        <v>9.2598848424065728E-3</v>
      </c>
      <c r="Y538" s="1" t="e">
        <f>X538+#REF!*_xlfn.STDEV.S($W$2:$W$779)</f>
        <v>#REF!</v>
      </c>
      <c r="Z538" s="1" t="e">
        <f>X538-#REF!*_xlfn.STDEV.S($W$2:$W$779)</f>
        <v>#REF!</v>
      </c>
      <c r="AA538" s="2">
        <f t="shared" si="204"/>
        <v>4.3497477703624554E-2</v>
      </c>
      <c r="AB538" s="1">
        <f t="shared" si="205"/>
        <v>-1.5309766696203644E-3</v>
      </c>
      <c r="AC538" s="1">
        <f t="shared" si="197"/>
        <v>-3.7965426566463683E-3</v>
      </c>
      <c r="AD538" s="1">
        <f t="shared" si="195"/>
        <v>2.2655659870260041E-3</v>
      </c>
      <c r="AE538" s="1">
        <f t="shared" si="198"/>
        <v>1.54982524116244E-3</v>
      </c>
      <c r="AF538" s="1" t="e">
        <f>AE538+#REF!*_xlfn.STDEV.S($AD$2:$AD$779)</f>
        <v>#REF!</v>
      </c>
      <c r="AG538" s="1" t="e">
        <f>AE538-#REF!*_xlfn.STDEV.S($AD$2:$AD$779)</f>
        <v>#REF!</v>
      </c>
      <c r="AH538" s="24">
        <f t="shared" si="192"/>
        <v>-22.269999999998618</v>
      </c>
      <c r="AI538" s="24">
        <f t="shared" si="206"/>
        <v>-4.8800000000001091</v>
      </c>
      <c r="AJ538" s="1">
        <f t="shared" si="207"/>
        <v>2.2655659870260041E-3</v>
      </c>
      <c r="AK538" s="1">
        <f t="shared" si="208"/>
        <v>1.54982524116244E-3</v>
      </c>
      <c r="AL538" s="1" t="e">
        <f>$AK$2+#REF!*_xlfn.STDEV.S(ONE_LAST_QUOTE!$AJ$2:$AJ$779)</f>
        <v>#REF!</v>
      </c>
      <c r="AM538" s="1" t="e">
        <f>$AK$2-#REF!*_xlfn.STDEV.S(ONE_LAST_QUOTE!$AJ$2:$AJ$779)</f>
        <v>#REF!</v>
      </c>
      <c r="AN538" s="27">
        <f t="shared" si="209"/>
        <v>4.5635245901635493</v>
      </c>
      <c r="AO538" s="24">
        <f t="shared" si="210"/>
        <v>-17.389999999998508</v>
      </c>
      <c r="AP538" s="27">
        <f t="shared" si="211"/>
        <v>-3.8484704370181109</v>
      </c>
      <c r="AQ538" s="27" t="e">
        <f>$AP$2+#REF!*_xlfn.STDEV.S(ONE_LAST_QUOTE!$AO$2:$AO$779)</f>
        <v>#REF!</v>
      </c>
      <c r="AR538" s="27" t="e">
        <f>$AP$2-#REF!*_xlfn.STDEV.S(ONE_LAST_QUOTE!$AO$2:$AO$779)</f>
        <v>#REF!</v>
      </c>
      <c r="AT538" s="24"/>
    </row>
    <row r="539" spans="1:46" x14ac:dyDescent="0.3">
      <c r="A539" s="5">
        <v>44881</v>
      </c>
      <c r="B539" s="25">
        <v>568.20000000000005</v>
      </c>
      <c r="C539" s="25">
        <v>568.83000000000004</v>
      </c>
      <c r="D539" s="25">
        <v>0</v>
      </c>
      <c r="E539" s="25">
        <f t="shared" si="199"/>
        <v>568.83000000000004</v>
      </c>
      <c r="F539" s="25">
        <f t="shared" si="196"/>
        <v>-0.62999999999999545</v>
      </c>
      <c r="G539" s="25">
        <v>1238.75</v>
      </c>
      <c r="H539" s="25">
        <v>1282.75</v>
      </c>
      <c r="I539" s="26">
        <v>1283.22</v>
      </c>
      <c r="J539" s="27">
        <f t="shared" si="193"/>
        <v>-0.47000000000002728</v>
      </c>
      <c r="K539" s="25">
        <v>14499</v>
      </c>
      <c r="L539" s="25">
        <v>14537.35</v>
      </c>
      <c r="M539" s="25">
        <v>0</v>
      </c>
      <c r="N539" s="25">
        <f t="shared" si="194"/>
        <v>14537.35</v>
      </c>
      <c r="O539" s="25">
        <f t="shared" si="200"/>
        <v>-38.350000000000364</v>
      </c>
      <c r="P539" s="27">
        <v>31.05</v>
      </c>
      <c r="Q539" s="25">
        <v>487</v>
      </c>
      <c r="R539" s="2">
        <f t="shared" si="212"/>
        <v>118.30758588886307</v>
      </c>
      <c r="S539" s="2">
        <f t="shared" si="201"/>
        <v>117.89721906000969</v>
      </c>
      <c r="T539" s="2">
        <f t="shared" si="202"/>
        <v>118.85353605443559</v>
      </c>
      <c r="U539" s="2">
        <f t="shared" si="213"/>
        <v>105.6373966590684</v>
      </c>
      <c r="V539" s="2">
        <f t="shared" si="214"/>
        <v>117.34939759036169</v>
      </c>
      <c r="W539" s="27">
        <f t="shared" si="215"/>
        <v>-3.4686434159757473E-3</v>
      </c>
      <c r="X539" s="1">
        <f t="shared" si="203"/>
        <v>9.2598848424065728E-3</v>
      </c>
      <c r="Y539" s="1" t="e">
        <f>X539+#REF!*_xlfn.STDEV.S($W$2:$W$779)</f>
        <v>#REF!</v>
      </c>
      <c r="Z539" s="1" t="e">
        <f>X539-#REF!*_xlfn.STDEV.S($W$2:$W$779)</f>
        <v>#REF!</v>
      </c>
      <c r="AA539" s="2">
        <f t="shared" si="204"/>
        <v>-41.036682885338394</v>
      </c>
      <c r="AB539" s="1">
        <f t="shared" si="205"/>
        <v>-2.6380323786660128E-3</v>
      </c>
      <c r="AC539" s="1">
        <f t="shared" si="197"/>
        <v>-3.6626611181249299E-4</v>
      </c>
      <c r="AD539" s="1">
        <f t="shared" si="195"/>
        <v>-2.2717662668535199E-3</v>
      </c>
      <c r="AE539" s="1">
        <f t="shared" si="198"/>
        <v>1.54982524116244E-3</v>
      </c>
      <c r="AF539" s="1" t="e">
        <f>AE539+#REF!*_xlfn.STDEV.S($AD$2:$AD$779)</f>
        <v>#REF!</v>
      </c>
      <c r="AG539" s="1" t="e">
        <f>AE539-#REF!*_xlfn.STDEV.S($AD$2:$AD$779)</f>
        <v>#REF!</v>
      </c>
      <c r="AH539" s="24">
        <f t="shared" si="192"/>
        <v>-38.350000000000364</v>
      </c>
      <c r="AI539" s="24">
        <f t="shared" si="206"/>
        <v>-0.47000000000002728</v>
      </c>
      <c r="AJ539" s="1">
        <f t="shared" si="207"/>
        <v>-2.2717662668535199E-3</v>
      </c>
      <c r="AK539" s="1">
        <f t="shared" si="208"/>
        <v>1.54982524116244E-3</v>
      </c>
      <c r="AL539" s="1" t="e">
        <f>$AK$2+#REF!*_xlfn.STDEV.S(ONE_LAST_QUOTE!$AJ$2:$AJ$779)</f>
        <v>#REF!</v>
      </c>
      <c r="AM539" s="1" t="e">
        <f>$AK$2-#REF!*_xlfn.STDEV.S(ONE_LAST_QUOTE!$AJ$2:$AJ$779)</f>
        <v>#REF!</v>
      </c>
      <c r="AN539" s="27">
        <f t="shared" si="209"/>
        <v>81.595744680847105</v>
      </c>
      <c r="AO539" s="24">
        <f t="shared" si="210"/>
        <v>-37.880000000000337</v>
      </c>
      <c r="AP539" s="27">
        <f t="shared" si="211"/>
        <v>-3.8484704370181109</v>
      </c>
      <c r="AQ539" s="27" t="e">
        <f>$AP$2+#REF!*_xlfn.STDEV.S(ONE_LAST_QUOTE!$AO$2:$AO$779)</f>
        <v>#REF!</v>
      </c>
      <c r="AR539" s="27" t="e">
        <f>$AP$2-#REF!*_xlfn.STDEV.S(ONE_LAST_QUOTE!$AO$2:$AO$779)</f>
        <v>#REF!</v>
      </c>
      <c r="AT539" s="24"/>
    </row>
    <row r="540" spans="1:46" x14ac:dyDescent="0.3">
      <c r="A540" s="5">
        <v>44882</v>
      </c>
      <c r="B540" s="25">
        <v>567.9</v>
      </c>
      <c r="C540" s="25">
        <v>567.33000000000004</v>
      </c>
      <c r="D540" s="25">
        <v>0</v>
      </c>
      <c r="E540" s="25">
        <f t="shared" si="199"/>
        <v>567.33000000000004</v>
      </c>
      <c r="F540" s="25">
        <f t="shared" si="196"/>
        <v>0.56999999999993634</v>
      </c>
      <c r="G540" s="25">
        <v>1239</v>
      </c>
      <c r="H540" s="25">
        <v>1282.75</v>
      </c>
      <c r="I540" s="26">
        <v>1281.02</v>
      </c>
      <c r="J540" s="27">
        <f t="shared" si="193"/>
        <v>1.7300000000000182</v>
      </c>
      <c r="K540" s="25">
        <v>14511</v>
      </c>
      <c r="L540" s="25">
        <v>14535.23</v>
      </c>
      <c r="M540" s="25">
        <v>24.05</v>
      </c>
      <c r="N540" s="25">
        <f t="shared" si="194"/>
        <v>14511.18</v>
      </c>
      <c r="O540" s="25">
        <f t="shared" si="200"/>
        <v>-0.18000000000029104</v>
      </c>
      <c r="P540" s="27">
        <v>31.114999999999998</v>
      </c>
      <c r="Q540" s="25">
        <v>485</v>
      </c>
      <c r="R540" s="2">
        <f t="shared" si="212"/>
        <v>118.30758588886307</v>
      </c>
      <c r="S540" s="2">
        <f t="shared" si="201"/>
        <v>117.99479590177259</v>
      </c>
      <c r="T540" s="2">
        <f t="shared" si="202"/>
        <v>117.83497132027365</v>
      </c>
      <c r="U540" s="2">
        <f t="shared" si="213"/>
        <v>105.85853774708254</v>
      </c>
      <c r="V540" s="2">
        <f t="shared" si="214"/>
        <v>116.86746987951832</v>
      </c>
      <c r="W540" s="27">
        <f t="shared" si="215"/>
        <v>-2.6438709296655594E-3</v>
      </c>
      <c r="X540" s="1">
        <f t="shared" si="203"/>
        <v>9.2598848424065728E-3</v>
      </c>
      <c r="Y540" s="1" t="e">
        <f>X540+#REF!*_xlfn.STDEV.S($W$2:$W$779)</f>
        <v>#REF!</v>
      </c>
      <c r="Z540" s="1" t="e">
        <f>X540-#REF!*_xlfn.STDEV.S($W$2:$W$779)</f>
        <v>#REF!</v>
      </c>
      <c r="AA540" s="2">
        <f t="shared" si="204"/>
        <v>-31.278998709048267</v>
      </c>
      <c r="AB540" s="1">
        <f t="shared" si="205"/>
        <v>-1.240422901516562E-5</v>
      </c>
      <c r="AC540" s="1">
        <f t="shared" si="197"/>
        <v>1.3504863312048354E-3</v>
      </c>
      <c r="AD540" s="1">
        <f t="shared" si="195"/>
        <v>-1.3628905602200011E-3</v>
      </c>
      <c r="AE540" s="1">
        <f t="shared" si="198"/>
        <v>1.54982524116244E-3</v>
      </c>
      <c r="AF540" s="1" t="e">
        <f>AE540+#REF!*_xlfn.STDEV.S($AD$2:$AD$779)</f>
        <v>#REF!</v>
      </c>
      <c r="AG540" s="1" t="e">
        <f>AE540-#REF!*_xlfn.STDEV.S($AD$2:$AD$779)</f>
        <v>#REF!</v>
      </c>
      <c r="AH540" s="24">
        <f t="shared" si="192"/>
        <v>-0.18000000000029104</v>
      </c>
      <c r="AI540" s="24">
        <f t="shared" si="206"/>
        <v>1.7300000000000182</v>
      </c>
      <c r="AJ540" s="1">
        <f t="shared" si="207"/>
        <v>-1.3628905602200011E-3</v>
      </c>
      <c r="AK540" s="1">
        <f t="shared" si="208"/>
        <v>1.54982524116244E-3</v>
      </c>
      <c r="AL540" s="1" t="e">
        <f>$AK$2+#REF!*_xlfn.STDEV.S(ONE_LAST_QUOTE!$AJ$2:$AJ$779)</f>
        <v>#REF!</v>
      </c>
      <c r="AM540" s="1" t="e">
        <f>$AK$2-#REF!*_xlfn.STDEV.S(ONE_LAST_QUOTE!$AJ$2:$AJ$779)</f>
        <v>#REF!</v>
      </c>
      <c r="AN540" s="27">
        <f t="shared" si="209"/>
        <v>-0.10404624277473361</v>
      </c>
      <c r="AO540" s="24">
        <f t="shared" si="210"/>
        <v>-1.9100000000003092</v>
      </c>
      <c r="AP540" s="27">
        <f t="shared" si="211"/>
        <v>-3.8484704370181109</v>
      </c>
      <c r="AQ540" s="27" t="e">
        <f>$AP$2+#REF!*_xlfn.STDEV.S(ONE_LAST_QUOTE!$AO$2:$AO$779)</f>
        <v>#REF!</v>
      </c>
      <c r="AR540" s="27" t="e">
        <f>$AP$2-#REF!*_xlfn.STDEV.S(ONE_LAST_QUOTE!$AO$2:$AO$779)</f>
        <v>#REF!</v>
      </c>
      <c r="AT540" s="24"/>
    </row>
    <row r="541" spans="1:46" x14ac:dyDescent="0.3">
      <c r="A541" s="5">
        <v>44883</v>
      </c>
      <c r="B541" s="25">
        <v>566.4</v>
      </c>
      <c r="C541" s="25">
        <v>566.36</v>
      </c>
      <c r="D541" s="25">
        <v>0</v>
      </c>
      <c r="E541" s="25">
        <f t="shared" si="199"/>
        <v>566.36</v>
      </c>
      <c r="F541" s="25">
        <f t="shared" si="196"/>
        <v>3.999999999996362E-2</v>
      </c>
      <c r="G541" s="25">
        <v>1232</v>
      </c>
      <c r="H541" s="25">
        <v>1275.75</v>
      </c>
      <c r="I541" s="26">
        <v>1275.92</v>
      </c>
      <c r="J541" s="27">
        <f t="shared" si="193"/>
        <v>-0.17000000000007276</v>
      </c>
      <c r="K541" s="25">
        <v>14465</v>
      </c>
      <c r="L541" s="25">
        <v>14504.99</v>
      </c>
      <c r="M541" s="25">
        <v>23.900000000000002</v>
      </c>
      <c r="N541" s="25">
        <f t="shared" si="194"/>
        <v>14481.09</v>
      </c>
      <c r="O541" s="25">
        <f t="shared" si="200"/>
        <v>-16.090000000000146</v>
      </c>
      <c r="P541" s="27">
        <v>31.111000000000001</v>
      </c>
      <c r="Q541" s="25">
        <v>487</v>
      </c>
      <c r="R541" s="2">
        <f t="shared" si="212"/>
        <v>117.66197832603162</v>
      </c>
      <c r="S541" s="2">
        <f t="shared" si="201"/>
        <v>117.62075134168151</v>
      </c>
      <c r="T541" s="2">
        <f t="shared" si="202"/>
        <v>117.68313505681282</v>
      </c>
      <c r="U541" s="2">
        <f t="shared" si="213"/>
        <v>105.84492906474321</v>
      </c>
      <c r="V541" s="2">
        <f t="shared" si="214"/>
        <v>117.3493975903617</v>
      </c>
      <c r="W541" s="27">
        <f t="shared" si="215"/>
        <v>-3.5038493264039072E-4</v>
      </c>
      <c r="X541" s="1">
        <f t="shared" si="203"/>
        <v>9.2598848424065728E-3</v>
      </c>
      <c r="Y541" s="1" t="e">
        <f>X541+#REF!*_xlfn.STDEV.S($W$2:$W$779)</f>
        <v>#REF!</v>
      </c>
      <c r="Z541" s="1" t="e">
        <f>X541-#REF!*_xlfn.STDEV.S($W$2:$W$779)</f>
        <v>#REF!</v>
      </c>
      <c r="AA541" s="2">
        <f t="shared" si="204"/>
        <v>-4.1226984350103635</v>
      </c>
      <c r="AB541" s="1">
        <f t="shared" si="205"/>
        <v>-1.1111042055535975E-3</v>
      </c>
      <c r="AC541" s="1">
        <f t="shared" si="197"/>
        <v>-1.3323719355451185E-4</v>
      </c>
      <c r="AD541" s="1">
        <f t="shared" si="195"/>
        <v>-9.7786701199908564E-4</v>
      </c>
      <c r="AE541" s="1">
        <f t="shared" si="198"/>
        <v>1.54982524116244E-3</v>
      </c>
      <c r="AF541" s="1" t="e">
        <f>AE541+#REF!*_xlfn.STDEV.S($AD$2:$AD$779)</f>
        <v>#REF!</v>
      </c>
      <c r="AG541" s="1" t="e">
        <f>AE541-#REF!*_xlfn.STDEV.S($AD$2:$AD$779)</f>
        <v>#REF!</v>
      </c>
      <c r="AH541" s="24">
        <f t="shared" si="192"/>
        <v>-16.090000000000146</v>
      </c>
      <c r="AI541" s="24">
        <f t="shared" si="206"/>
        <v>-0.17000000000007276</v>
      </c>
      <c r="AJ541" s="1">
        <f t="shared" si="207"/>
        <v>-9.7786701199908564E-4</v>
      </c>
      <c r="AK541" s="1">
        <f t="shared" si="208"/>
        <v>1.54982524116244E-3</v>
      </c>
      <c r="AL541" s="1" t="e">
        <f>$AK$2+#REF!*_xlfn.STDEV.S(ONE_LAST_QUOTE!$AJ$2:$AJ$779)</f>
        <v>#REF!</v>
      </c>
      <c r="AM541" s="1" t="e">
        <f>$AK$2-#REF!*_xlfn.STDEV.S(ONE_LAST_QUOTE!$AJ$2:$AJ$779)</f>
        <v>#REF!</v>
      </c>
      <c r="AN541" s="27">
        <f t="shared" si="209"/>
        <v>94.647058823489758</v>
      </c>
      <c r="AO541" s="24">
        <f t="shared" si="210"/>
        <v>-15.920000000000073</v>
      </c>
      <c r="AP541" s="27">
        <f t="shared" si="211"/>
        <v>-3.8484704370181109</v>
      </c>
      <c r="AQ541" s="27" t="e">
        <f>$AP$2+#REF!*_xlfn.STDEV.S(ONE_LAST_QUOTE!$AO$2:$AO$779)</f>
        <v>#REF!</v>
      </c>
      <c r="AR541" s="27" t="e">
        <f>$AP$2-#REF!*_xlfn.STDEV.S(ONE_LAST_QUOTE!$AO$2:$AO$779)</f>
        <v>#REF!</v>
      </c>
      <c r="AT541" s="24"/>
    </row>
    <row r="542" spans="1:46" x14ac:dyDescent="0.3">
      <c r="A542" s="5">
        <v>44886</v>
      </c>
      <c r="B542" s="25">
        <v>563.9</v>
      </c>
      <c r="C542" s="25">
        <v>563.02</v>
      </c>
      <c r="D542" s="25">
        <v>0</v>
      </c>
      <c r="E542" s="25">
        <f t="shared" si="199"/>
        <v>563.02</v>
      </c>
      <c r="F542" s="25">
        <f t="shared" si="196"/>
        <v>0.87999999999999545</v>
      </c>
      <c r="G542" s="25">
        <v>1227</v>
      </c>
      <c r="H542" s="25">
        <v>1271.75</v>
      </c>
      <c r="I542" s="26">
        <v>1270.92</v>
      </c>
      <c r="J542" s="27">
        <f t="shared" si="193"/>
        <v>0.82999999999992724</v>
      </c>
      <c r="K542" s="25">
        <v>14431</v>
      </c>
      <c r="L542" s="25">
        <v>14449.39</v>
      </c>
      <c r="M542" s="25">
        <v>23.900000000000002</v>
      </c>
      <c r="N542" s="25">
        <f t="shared" si="194"/>
        <v>14425.49</v>
      </c>
      <c r="O542" s="25">
        <f t="shared" si="200"/>
        <v>5.5100000000002183</v>
      </c>
      <c r="P542" s="27">
        <v>31.234000000000002</v>
      </c>
      <c r="Q542" s="25">
        <v>482</v>
      </c>
      <c r="R542" s="2">
        <f t="shared" si="212"/>
        <v>117.29305971869935</v>
      </c>
      <c r="S542" s="2">
        <f t="shared" si="201"/>
        <v>117.34428362335332</v>
      </c>
      <c r="T542" s="2">
        <f t="shared" si="202"/>
        <v>117.10159195193185</v>
      </c>
      <c r="U542" s="2">
        <f t="shared" si="213"/>
        <v>106.26339604667768</v>
      </c>
      <c r="V542" s="2">
        <f t="shared" si="214"/>
        <v>116.14457831325326</v>
      </c>
      <c r="W542" s="27">
        <f t="shared" si="215"/>
        <v>4.3671726849670023E-4</v>
      </c>
      <c r="X542" s="1">
        <f t="shared" si="203"/>
        <v>9.2598848424065728E-3</v>
      </c>
      <c r="Y542" s="1" t="e">
        <f>X542+#REF!*_xlfn.STDEV.S($W$2:$W$779)</f>
        <v>#REF!</v>
      </c>
      <c r="Z542" s="1" t="e">
        <f>X542-#REF!*_xlfn.STDEV.S($W$2:$W$779)</f>
        <v>#REF!</v>
      </c>
      <c r="AA542" s="2">
        <f t="shared" si="204"/>
        <v>5.1223904653966201</v>
      </c>
      <c r="AB542" s="1">
        <f t="shared" si="205"/>
        <v>3.8196276175022259E-4</v>
      </c>
      <c r="AC542" s="1">
        <f t="shared" si="197"/>
        <v>6.5307021685072797E-4</v>
      </c>
      <c r="AD542" s="1">
        <f t="shared" si="195"/>
        <v>-2.7110745510050538E-4</v>
      </c>
      <c r="AE542" s="1">
        <f t="shared" si="198"/>
        <v>1.54982524116244E-3</v>
      </c>
      <c r="AF542" s="1" t="e">
        <f>AE542+#REF!*_xlfn.STDEV.S($AD$2:$AD$779)</f>
        <v>#REF!</v>
      </c>
      <c r="AG542" s="1" t="e">
        <f>AE542-#REF!*_xlfn.STDEV.S($AD$2:$AD$779)</f>
        <v>#REF!</v>
      </c>
      <c r="AH542" s="24">
        <f t="shared" si="192"/>
        <v>5.5100000000002183</v>
      </c>
      <c r="AI542" s="24">
        <f t="shared" si="206"/>
        <v>0.82999999999992724</v>
      </c>
      <c r="AJ542" s="1">
        <f t="shared" si="207"/>
        <v>-2.7110745510050538E-4</v>
      </c>
      <c r="AK542" s="1">
        <f t="shared" si="208"/>
        <v>1.54982524116244E-3</v>
      </c>
      <c r="AL542" s="1" t="e">
        <f>$AK$2+#REF!*_xlfn.STDEV.S(ONE_LAST_QUOTE!$AJ$2:$AJ$779)</f>
        <v>#REF!</v>
      </c>
      <c r="AM542" s="1" t="e">
        <f>$AK$2-#REF!*_xlfn.STDEV.S(ONE_LAST_QUOTE!$AJ$2:$AJ$779)</f>
        <v>#REF!</v>
      </c>
      <c r="AN542" s="27">
        <f t="shared" si="209"/>
        <v>6.6385542168683145</v>
      </c>
      <c r="AO542" s="24">
        <f t="shared" si="210"/>
        <v>4.680000000000291</v>
      </c>
      <c r="AP542" s="27">
        <f t="shared" si="211"/>
        <v>-3.8484704370181109</v>
      </c>
      <c r="AQ542" s="27" t="e">
        <f>$AP$2+#REF!*_xlfn.STDEV.S(ONE_LAST_QUOTE!$AO$2:$AO$779)</f>
        <v>#REF!</v>
      </c>
      <c r="AR542" s="27" t="e">
        <f>$AP$2-#REF!*_xlfn.STDEV.S(ONE_LAST_QUOTE!$AO$2:$AO$779)</f>
        <v>#REF!</v>
      </c>
      <c r="AT542" s="24"/>
    </row>
    <row r="543" spans="1:46" x14ac:dyDescent="0.3">
      <c r="A543" s="5">
        <v>44887</v>
      </c>
      <c r="B543" s="25">
        <v>567.1</v>
      </c>
      <c r="C543" s="25">
        <v>568.14</v>
      </c>
      <c r="D543" s="25">
        <v>0</v>
      </c>
      <c r="E543" s="25">
        <f t="shared" si="199"/>
        <v>568.14</v>
      </c>
      <c r="F543" s="25">
        <f t="shared" si="196"/>
        <v>-1.0399999999999636</v>
      </c>
      <c r="G543" s="25">
        <v>1232</v>
      </c>
      <c r="H543" s="25">
        <v>1275.25</v>
      </c>
      <c r="I543" s="26">
        <v>1277.73</v>
      </c>
      <c r="J543" s="27">
        <f t="shared" si="193"/>
        <v>-2.4800000000000182</v>
      </c>
      <c r="K543" s="25">
        <v>14504</v>
      </c>
      <c r="L543" s="25">
        <v>14542.2</v>
      </c>
      <c r="M543" s="25">
        <v>23.860000000000003</v>
      </c>
      <c r="N543" s="25">
        <f t="shared" si="194"/>
        <v>14518.34</v>
      </c>
      <c r="O543" s="25">
        <f t="shared" si="200"/>
        <v>-14.340000000000146</v>
      </c>
      <c r="P543" s="27">
        <v>31.097999999999999</v>
      </c>
      <c r="Q543" s="25">
        <v>491</v>
      </c>
      <c r="R543" s="2">
        <f t="shared" si="212"/>
        <v>117.61586350011507</v>
      </c>
      <c r="S543" s="2">
        <f t="shared" si="201"/>
        <v>117.93787607741089</v>
      </c>
      <c r="T543" s="2">
        <f t="shared" si="202"/>
        <v>118.01018486044276</v>
      </c>
      <c r="U543" s="2">
        <f t="shared" si="213"/>
        <v>105.80070084714038</v>
      </c>
      <c r="V543" s="2">
        <f t="shared" si="214"/>
        <v>118.31325301204843</v>
      </c>
      <c r="W543" s="27">
        <f t="shared" si="215"/>
        <v>2.737832871460455E-3</v>
      </c>
      <c r="X543" s="1">
        <f t="shared" si="203"/>
        <v>9.2598848424065728E-3</v>
      </c>
      <c r="Y543" s="1" t="e">
        <f>X543+#REF!*_xlfn.STDEV.S($W$2:$W$779)</f>
        <v>#REF!</v>
      </c>
      <c r="Z543" s="1" t="e">
        <f>X543-#REF!*_xlfn.STDEV.S($W$2:$W$779)</f>
        <v>#REF!</v>
      </c>
      <c r="AA543" s="2">
        <f t="shared" si="204"/>
        <v>32.201257729582267</v>
      </c>
      <c r="AB543" s="1">
        <f t="shared" si="205"/>
        <v>-9.8771622651075441E-4</v>
      </c>
      <c r="AC543" s="1">
        <f t="shared" si="197"/>
        <v>-1.9409421395756678E-3</v>
      </c>
      <c r="AD543" s="1">
        <f t="shared" si="195"/>
        <v>9.5322591306491343E-4</v>
      </c>
      <c r="AE543" s="1">
        <f t="shared" si="198"/>
        <v>1.54982524116244E-3</v>
      </c>
      <c r="AF543" s="1" t="e">
        <f>AE543+#REF!*_xlfn.STDEV.S($AD$2:$AD$779)</f>
        <v>#REF!</v>
      </c>
      <c r="AG543" s="1" t="e">
        <f>AE543-#REF!*_xlfn.STDEV.S($AD$2:$AD$779)</f>
        <v>#REF!</v>
      </c>
      <c r="AH543" s="24">
        <f t="shared" si="192"/>
        <v>-14.340000000000146</v>
      </c>
      <c r="AI543" s="24">
        <f t="shared" si="206"/>
        <v>-2.4800000000000182</v>
      </c>
      <c r="AJ543" s="1">
        <f t="shared" si="207"/>
        <v>9.5322591306491343E-4</v>
      </c>
      <c r="AK543" s="1">
        <f t="shared" si="208"/>
        <v>1.54982524116244E-3</v>
      </c>
      <c r="AL543" s="1" t="e">
        <f>$AK$2+#REF!*_xlfn.STDEV.S(ONE_LAST_QUOTE!$AJ$2:$AJ$779)</f>
        <v>#REF!</v>
      </c>
      <c r="AM543" s="1" t="e">
        <f>$AK$2-#REF!*_xlfn.STDEV.S(ONE_LAST_QUOTE!$AJ$2:$AJ$779)</f>
        <v>#REF!</v>
      </c>
      <c r="AN543" s="27">
        <f t="shared" si="209"/>
        <v>5.782258064516145</v>
      </c>
      <c r="AO543" s="24">
        <f t="shared" si="210"/>
        <v>-11.860000000000127</v>
      </c>
      <c r="AP543" s="27">
        <f t="shared" si="211"/>
        <v>-3.8484704370181109</v>
      </c>
      <c r="AQ543" s="27" t="e">
        <f>$AP$2+#REF!*_xlfn.STDEV.S(ONE_LAST_QUOTE!$AO$2:$AO$779)</f>
        <v>#REF!</v>
      </c>
      <c r="AR543" s="27" t="e">
        <f>$AP$2-#REF!*_xlfn.STDEV.S(ONE_LAST_QUOTE!$AO$2:$AO$779)</f>
        <v>#REF!</v>
      </c>
      <c r="AT543" s="24"/>
    </row>
    <row r="544" spans="1:46" x14ac:dyDescent="0.3">
      <c r="A544" s="5">
        <v>44888</v>
      </c>
      <c r="B544" s="25">
        <v>571.6</v>
      </c>
      <c r="C544" s="25">
        <v>570.27</v>
      </c>
      <c r="D544" s="25">
        <v>0</v>
      </c>
      <c r="E544" s="25">
        <f t="shared" si="199"/>
        <v>570.27</v>
      </c>
      <c r="F544" s="25">
        <f t="shared" si="196"/>
        <v>1.3300000000000409</v>
      </c>
      <c r="G544" s="25">
        <v>1242.25</v>
      </c>
      <c r="H544" s="25">
        <v>1286.25</v>
      </c>
      <c r="I544" s="26">
        <v>1283.74</v>
      </c>
      <c r="J544" s="27">
        <f t="shared" si="193"/>
        <v>2.5099999999999909</v>
      </c>
      <c r="K544" s="25">
        <v>14599</v>
      </c>
      <c r="L544" s="25">
        <v>14608.54</v>
      </c>
      <c r="M544" s="25">
        <v>23.820000000000004</v>
      </c>
      <c r="N544" s="25">
        <f t="shared" si="194"/>
        <v>14584.720000000001</v>
      </c>
      <c r="O544" s="25">
        <f t="shared" si="200"/>
        <v>14.279999999998836</v>
      </c>
      <c r="P544" s="27">
        <v>31.113</v>
      </c>
      <c r="Q544" s="25">
        <v>492</v>
      </c>
      <c r="R544" s="2">
        <f t="shared" si="212"/>
        <v>118.63038967027879</v>
      </c>
      <c r="S544" s="2">
        <f t="shared" si="201"/>
        <v>118.71035940803375</v>
      </c>
      <c r="T544" s="2">
        <f t="shared" si="202"/>
        <v>118.8737259140329</v>
      </c>
      <c r="U544" s="2">
        <f t="shared" si="213"/>
        <v>105.85173340591287</v>
      </c>
      <c r="V544" s="2">
        <f t="shared" si="214"/>
        <v>118.55421686747012</v>
      </c>
      <c r="W544" s="27">
        <f t="shared" si="215"/>
        <v>6.7410836276637909E-4</v>
      </c>
      <c r="X544" s="1">
        <f t="shared" si="203"/>
        <v>9.2598848424065728E-3</v>
      </c>
      <c r="Y544" s="1" t="e">
        <f>X544+#REF!*_xlfn.STDEV.S($W$2:$W$779)</f>
        <v>#REF!</v>
      </c>
      <c r="Z544" s="1" t="e">
        <f>X544-#REF!*_xlfn.STDEV.S($W$2:$W$779)</f>
        <v>#REF!</v>
      </c>
      <c r="AA544" s="2">
        <f t="shared" si="204"/>
        <v>7.9969737754964854</v>
      </c>
      <c r="AB544" s="1">
        <f t="shared" si="205"/>
        <v>9.7910690092088389E-4</v>
      </c>
      <c r="AC544" s="1">
        <f t="shared" si="197"/>
        <v>1.9552245781856068E-3</v>
      </c>
      <c r="AD544" s="1">
        <f t="shared" si="195"/>
        <v>-9.7611767726472291E-4</v>
      </c>
      <c r="AE544" s="1">
        <f t="shared" si="198"/>
        <v>1.54982524116244E-3</v>
      </c>
      <c r="AF544" s="1" t="e">
        <f>AE544+#REF!*_xlfn.STDEV.S($AD$2:$AD$779)</f>
        <v>#REF!</v>
      </c>
      <c r="AG544" s="1" t="e">
        <f>AE544-#REF!*_xlfn.STDEV.S($AD$2:$AD$779)</f>
        <v>#REF!</v>
      </c>
      <c r="AH544" s="24">
        <f t="shared" si="192"/>
        <v>14.279999999998836</v>
      </c>
      <c r="AI544" s="24">
        <f t="shared" si="206"/>
        <v>2.5099999999999909</v>
      </c>
      <c r="AJ544" s="1">
        <f t="shared" si="207"/>
        <v>-9.7611767726472291E-4</v>
      </c>
      <c r="AK544" s="1">
        <f t="shared" si="208"/>
        <v>1.54982524116244E-3</v>
      </c>
      <c r="AL544" s="1" t="e">
        <f>$AK$2+#REF!*_xlfn.STDEV.S(ONE_LAST_QUOTE!$AJ$2:$AJ$779)</f>
        <v>#REF!</v>
      </c>
      <c r="AM544" s="1" t="e">
        <f>$AK$2-#REF!*_xlfn.STDEV.S(ONE_LAST_QUOTE!$AJ$2:$AJ$779)</f>
        <v>#REF!</v>
      </c>
      <c r="AN544" s="27">
        <f t="shared" si="209"/>
        <v>5.6892430278880033</v>
      </c>
      <c r="AO544" s="24">
        <f t="shared" si="210"/>
        <v>11.769999999998845</v>
      </c>
      <c r="AP544" s="27">
        <f t="shared" si="211"/>
        <v>-3.8484704370181109</v>
      </c>
      <c r="AQ544" s="27" t="e">
        <f>$AP$2+#REF!*_xlfn.STDEV.S(ONE_LAST_QUOTE!$AO$2:$AO$779)</f>
        <v>#REF!</v>
      </c>
      <c r="AR544" s="27" t="e">
        <f>$AP$2-#REF!*_xlfn.STDEV.S(ONE_LAST_QUOTE!$AO$2:$AO$779)</f>
        <v>#REF!</v>
      </c>
      <c r="AT544" s="24"/>
    </row>
    <row r="545" spans="1:46" x14ac:dyDescent="0.3">
      <c r="A545" s="5">
        <v>44889</v>
      </c>
      <c r="B545" s="25">
        <v>577</v>
      </c>
      <c r="C545" s="25">
        <v>576.94000000000005</v>
      </c>
      <c r="D545" s="25">
        <v>0</v>
      </c>
      <c r="E545" s="25">
        <f t="shared" si="199"/>
        <v>576.94000000000005</v>
      </c>
      <c r="F545" s="25">
        <f t="shared" si="196"/>
        <v>5.999999999994543E-2</v>
      </c>
      <c r="G545" s="25">
        <v>1257.25</v>
      </c>
      <c r="H545" s="25">
        <v>1301</v>
      </c>
      <c r="I545" s="26">
        <v>1300.3499999999999</v>
      </c>
      <c r="J545" s="27">
        <f t="shared" si="193"/>
        <v>0.65000000000009095</v>
      </c>
      <c r="K545" s="25">
        <v>14774</v>
      </c>
      <c r="L545" s="25">
        <v>14784</v>
      </c>
      <c r="M545" s="25">
        <v>23.820000000000004</v>
      </c>
      <c r="N545" s="25">
        <f t="shared" si="194"/>
        <v>14760.18</v>
      </c>
      <c r="O545" s="25">
        <f t="shared" si="200"/>
        <v>13.819999999999709</v>
      </c>
      <c r="P545" s="27">
        <v>30.898</v>
      </c>
      <c r="Q545" s="25">
        <v>496</v>
      </c>
      <c r="R545" s="2">
        <f t="shared" si="212"/>
        <v>119.99077703481649</v>
      </c>
      <c r="S545" s="2">
        <f t="shared" si="201"/>
        <v>120.13335501707587</v>
      </c>
      <c r="T545" s="2">
        <f t="shared" si="202"/>
        <v>119.83183586150362</v>
      </c>
      <c r="U545" s="2">
        <f t="shared" si="213"/>
        <v>105.12026673017374</v>
      </c>
      <c r="V545" s="2">
        <f t="shared" si="214"/>
        <v>119.51807228915686</v>
      </c>
      <c r="W545" s="27">
        <f t="shared" si="215"/>
        <v>1.1882411780532731E-3</v>
      </c>
      <c r="X545" s="1">
        <f t="shared" si="203"/>
        <v>9.2598848424065728E-3</v>
      </c>
      <c r="Y545" s="1" t="e">
        <f>X545+#REF!*_xlfn.STDEV.S($W$2:$W$779)</f>
        <v>#REF!</v>
      </c>
      <c r="Z545" s="1" t="e">
        <f>X545-#REF!*_xlfn.STDEV.S($W$2:$W$779)</f>
        <v>#REF!</v>
      </c>
      <c r="AA545" s="2">
        <f t="shared" si="204"/>
        <v>14.257798225938245</v>
      </c>
      <c r="AB545" s="1">
        <f t="shared" si="205"/>
        <v>9.3630294481501645E-4</v>
      </c>
      <c r="AC545" s="1">
        <f t="shared" si="197"/>
        <v>4.9986542084830309E-4</v>
      </c>
      <c r="AD545" s="1">
        <f t="shared" si="195"/>
        <v>4.3643752396671336E-4</v>
      </c>
      <c r="AE545" s="1">
        <f t="shared" si="198"/>
        <v>1.54982524116244E-3</v>
      </c>
      <c r="AF545" s="1" t="e">
        <f>AE545+#REF!*_xlfn.STDEV.S($AD$2:$AD$779)</f>
        <v>#REF!</v>
      </c>
      <c r="AG545" s="1" t="e">
        <f>AE545-#REF!*_xlfn.STDEV.S($AD$2:$AD$779)</f>
        <v>#REF!</v>
      </c>
      <c r="AH545" s="24">
        <f t="shared" si="192"/>
        <v>13.819999999999709</v>
      </c>
      <c r="AI545" s="24">
        <f t="shared" si="206"/>
        <v>0.65000000000009095</v>
      </c>
      <c r="AJ545" s="1">
        <f t="shared" si="207"/>
        <v>4.3643752396671336E-4</v>
      </c>
      <c r="AK545" s="1">
        <f t="shared" si="208"/>
        <v>1.54982524116244E-3</v>
      </c>
      <c r="AL545" s="1" t="e">
        <f>$AK$2+#REF!*_xlfn.STDEV.S(ONE_LAST_QUOTE!$AJ$2:$AJ$779)</f>
        <v>#REF!</v>
      </c>
      <c r="AM545" s="1" t="e">
        <f>$AK$2-#REF!*_xlfn.STDEV.S(ONE_LAST_QUOTE!$AJ$2:$AJ$779)</f>
        <v>#REF!</v>
      </c>
      <c r="AN545" s="27">
        <f t="shared" si="209"/>
        <v>21.261538461535039</v>
      </c>
      <c r="AO545" s="24">
        <f t="shared" si="210"/>
        <v>13.169999999999618</v>
      </c>
      <c r="AP545" s="27">
        <f t="shared" si="211"/>
        <v>-3.8484704370181109</v>
      </c>
      <c r="AQ545" s="27" t="e">
        <f>$AP$2+#REF!*_xlfn.STDEV.S(ONE_LAST_QUOTE!$AO$2:$AO$779)</f>
        <v>#REF!</v>
      </c>
      <c r="AR545" s="27" t="e">
        <f>$AP$2-#REF!*_xlfn.STDEV.S(ONE_LAST_QUOTE!$AO$2:$AO$779)</f>
        <v>#REF!</v>
      </c>
      <c r="AT545" s="24"/>
    </row>
    <row r="546" spans="1:46" x14ac:dyDescent="0.3">
      <c r="A546" s="5">
        <v>44890</v>
      </c>
      <c r="B546" s="25">
        <v>576.20000000000005</v>
      </c>
      <c r="C546" s="25">
        <v>577.08000000000004</v>
      </c>
      <c r="D546" s="25">
        <v>0</v>
      </c>
      <c r="E546" s="25">
        <f t="shared" si="199"/>
        <v>577.08000000000004</v>
      </c>
      <c r="F546" s="25">
        <f t="shared" si="196"/>
        <v>-0.87999999999999545</v>
      </c>
      <c r="G546" s="25">
        <v>1252.75</v>
      </c>
      <c r="H546" s="25">
        <v>1296.5</v>
      </c>
      <c r="I546" s="26">
        <v>1298.48</v>
      </c>
      <c r="J546" s="27">
        <f t="shared" si="193"/>
        <v>-1.9800000000000182</v>
      </c>
      <c r="K546" s="25">
        <v>14710</v>
      </c>
      <c r="L546" s="25">
        <v>14778.51</v>
      </c>
      <c r="M546" s="25">
        <v>23.820000000000004</v>
      </c>
      <c r="N546" s="25">
        <f t="shared" si="194"/>
        <v>14754.69</v>
      </c>
      <c r="O546" s="25">
        <f t="shared" si="200"/>
        <v>-44.690000000000509</v>
      </c>
      <c r="P546" s="27">
        <v>30.939</v>
      </c>
      <c r="Q546" s="25">
        <v>498</v>
      </c>
      <c r="R546" s="2">
        <f t="shared" si="212"/>
        <v>119.57574360156769</v>
      </c>
      <c r="S546" s="2">
        <f t="shared" si="201"/>
        <v>119.61294519434047</v>
      </c>
      <c r="T546" s="2">
        <f t="shared" si="202"/>
        <v>119.96679230648027</v>
      </c>
      <c r="U546" s="2">
        <f t="shared" si="213"/>
        <v>105.2597557241519</v>
      </c>
      <c r="V546" s="2">
        <f t="shared" si="214"/>
        <v>120.00000000000026</v>
      </c>
      <c r="W546" s="27">
        <f t="shared" si="215"/>
        <v>3.1111320450349922E-4</v>
      </c>
      <c r="X546" s="1">
        <f t="shared" si="203"/>
        <v>9.2598848424065728E-3</v>
      </c>
      <c r="Y546" s="1" t="e">
        <f>X546+#REF!*_xlfn.STDEV.S($W$2:$W$779)</f>
        <v>#REF!</v>
      </c>
      <c r="Z546" s="1" t="e">
        <f>X546-#REF!*_xlfn.STDEV.S($W$2:$W$779)</f>
        <v>#REF!</v>
      </c>
      <c r="AA546" s="2">
        <f t="shared" si="204"/>
        <v>3.7201592772774461</v>
      </c>
      <c r="AB546" s="1">
        <f t="shared" si="205"/>
        <v>-3.0288674313049282E-3</v>
      </c>
      <c r="AC546" s="1">
        <f t="shared" si="197"/>
        <v>-1.5248598361160882E-3</v>
      </c>
      <c r="AD546" s="1">
        <f t="shared" si="195"/>
        <v>-1.50400759518884E-3</v>
      </c>
      <c r="AE546" s="1">
        <f t="shared" si="198"/>
        <v>1.54982524116244E-3</v>
      </c>
      <c r="AF546" s="1" t="e">
        <f>AE546+#REF!*_xlfn.STDEV.S($AD$2:$AD$779)</f>
        <v>#REF!</v>
      </c>
      <c r="AG546" s="1" t="e">
        <f>AE546-#REF!*_xlfn.STDEV.S($AD$2:$AD$779)</f>
        <v>#REF!</v>
      </c>
      <c r="AH546" s="24">
        <f t="shared" si="192"/>
        <v>-44.690000000000509</v>
      </c>
      <c r="AI546" s="24">
        <f t="shared" si="206"/>
        <v>-1.9800000000000182</v>
      </c>
      <c r="AJ546" s="1">
        <f t="shared" si="207"/>
        <v>-1.50400759518884E-3</v>
      </c>
      <c r="AK546" s="1">
        <f t="shared" si="208"/>
        <v>1.54982524116244E-3</v>
      </c>
      <c r="AL546" s="1" t="e">
        <f>$AK$2+#REF!*_xlfn.STDEV.S(ONE_LAST_QUOTE!$AJ$2:$AJ$779)</f>
        <v>#REF!</v>
      </c>
      <c r="AM546" s="1" t="e">
        <f>$AK$2-#REF!*_xlfn.STDEV.S(ONE_LAST_QUOTE!$AJ$2:$AJ$779)</f>
        <v>#REF!</v>
      </c>
      <c r="AN546" s="27">
        <f t="shared" si="209"/>
        <v>22.570707070707119</v>
      </c>
      <c r="AO546" s="24">
        <f t="shared" si="210"/>
        <v>-42.710000000000491</v>
      </c>
      <c r="AP546" s="27">
        <f t="shared" si="211"/>
        <v>-3.8484704370181109</v>
      </c>
      <c r="AQ546" s="27" t="e">
        <f>$AP$2+#REF!*_xlfn.STDEV.S(ONE_LAST_QUOTE!$AO$2:$AO$779)</f>
        <v>#REF!</v>
      </c>
      <c r="AR546" s="27" t="e">
        <f>$AP$2-#REF!*_xlfn.STDEV.S(ONE_LAST_QUOTE!$AO$2:$AO$779)</f>
        <v>#REF!</v>
      </c>
      <c r="AT546" s="24"/>
    </row>
    <row r="547" spans="1:46" x14ac:dyDescent="0.3">
      <c r="A547" s="5">
        <v>44893</v>
      </c>
      <c r="B547" s="25">
        <v>564</v>
      </c>
      <c r="C547" s="25">
        <v>564.71</v>
      </c>
      <c r="D547" s="25">
        <v>0</v>
      </c>
      <c r="E547" s="25">
        <f t="shared" si="199"/>
        <v>564.71</v>
      </c>
      <c r="F547" s="25">
        <f t="shared" si="196"/>
        <v>-0.71000000000003638</v>
      </c>
      <c r="G547" s="25">
        <v>1236.75</v>
      </c>
      <c r="H547" s="25">
        <v>1277</v>
      </c>
      <c r="I547" s="26">
        <v>1278.83</v>
      </c>
      <c r="J547" s="27">
        <f t="shared" si="193"/>
        <v>-1.8299999999999272</v>
      </c>
      <c r="K547" s="25">
        <v>14474</v>
      </c>
      <c r="L547" s="25">
        <v>14556.87</v>
      </c>
      <c r="M547" s="25">
        <v>23.820000000000004</v>
      </c>
      <c r="N547" s="25">
        <f t="shared" si="194"/>
        <v>14533.050000000001</v>
      </c>
      <c r="O547" s="25">
        <f t="shared" si="200"/>
        <v>-59.050000000001091</v>
      </c>
      <c r="P547" s="27">
        <v>30.981000000000002</v>
      </c>
      <c r="Q547" s="25">
        <v>480.5</v>
      </c>
      <c r="R547" s="2">
        <f t="shared" si="212"/>
        <v>117.77726539082295</v>
      </c>
      <c r="S547" s="2">
        <f t="shared" si="201"/>
        <v>117.69393397300367</v>
      </c>
      <c r="T547" s="2">
        <f t="shared" si="202"/>
        <v>117.0803559347588</v>
      </c>
      <c r="U547" s="2">
        <f t="shared" si="213"/>
        <v>105.40264688871488</v>
      </c>
      <c r="V547" s="2">
        <f t="shared" si="214"/>
        <v>115.78313253012072</v>
      </c>
      <c r="W547" s="27">
        <f t="shared" si="215"/>
        <v>-7.0753398410772217E-4</v>
      </c>
      <c r="X547" s="1">
        <f t="shared" si="203"/>
        <v>9.2598848424065728E-3</v>
      </c>
      <c r="Y547" s="1" t="e">
        <f>X547+#REF!*_xlfn.STDEV.S($W$2:$W$779)</f>
        <v>#REF!</v>
      </c>
      <c r="Z547" s="1" t="e">
        <f>X547-#REF!*_xlfn.STDEV.S($W$2:$W$779)</f>
        <v>#REF!</v>
      </c>
      <c r="AA547" s="2">
        <f t="shared" si="204"/>
        <v>-8.3331417819280773</v>
      </c>
      <c r="AB547" s="1">
        <f t="shared" si="205"/>
        <v>-4.0631526073330159E-3</v>
      </c>
      <c r="AC547" s="1">
        <f t="shared" si="197"/>
        <v>-1.4309955193418417E-3</v>
      </c>
      <c r="AD547" s="1">
        <f t="shared" si="195"/>
        <v>-2.6321570879911742E-3</v>
      </c>
      <c r="AE547" s="1">
        <f t="shared" si="198"/>
        <v>1.54982524116244E-3</v>
      </c>
      <c r="AF547" s="1" t="e">
        <f>AE547+#REF!*_xlfn.STDEV.S($AD$2:$AD$779)</f>
        <v>#REF!</v>
      </c>
      <c r="AG547" s="1" t="e">
        <f>AE547-#REF!*_xlfn.STDEV.S($AD$2:$AD$779)</f>
        <v>#REF!</v>
      </c>
      <c r="AH547" s="24">
        <f t="shared" si="192"/>
        <v>-59.050000000001091</v>
      </c>
      <c r="AI547" s="24">
        <f t="shared" si="206"/>
        <v>-1.8299999999999272</v>
      </c>
      <c r="AJ547" s="1">
        <f t="shared" si="207"/>
        <v>-2.6321570879911742E-3</v>
      </c>
      <c r="AK547" s="1">
        <f t="shared" si="208"/>
        <v>1.54982524116244E-3</v>
      </c>
      <c r="AL547" s="1" t="e">
        <f>$AK$2+#REF!*_xlfn.STDEV.S(ONE_LAST_QUOTE!$AJ$2:$AJ$779)</f>
        <v>#REF!</v>
      </c>
      <c r="AM547" s="1" t="e">
        <f>$AK$2-#REF!*_xlfn.STDEV.S(ONE_LAST_QUOTE!$AJ$2:$AJ$779)</f>
        <v>#REF!</v>
      </c>
      <c r="AN547" s="27">
        <f t="shared" si="209"/>
        <v>32.267759562843409</v>
      </c>
      <c r="AO547" s="24">
        <f t="shared" si="210"/>
        <v>-57.220000000001164</v>
      </c>
      <c r="AP547" s="27">
        <f t="shared" si="211"/>
        <v>-3.8484704370181109</v>
      </c>
      <c r="AQ547" s="27" t="e">
        <f>$AP$2+#REF!*_xlfn.STDEV.S(ONE_LAST_QUOTE!$AO$2:$AO$779)</f>
        <v>#REF!</v>
      </c>
      <c r="AR547" s="27" t="e">
        <f>$AP$2-#REF!*_xlfn.STDEV.S(ONE_LAST_QUOTE!$AO$2:$AO$779)</f>
        <v>#REF!</v>
      </c>
      <c r="AT547" s="24"/>
    </row>
    <row r="548" spans="1:46" x14ac:dyDescent="0.3">
      <c r="A548" s="5">
        <v>44894</v>
      </c>
      <c r="B548" s="25">
        <v>571.20000000000005</v>
      </c>
      <c r="C548" s="25">
        <v>571.30999999999995</v>
      </c>
      <c r="D548" s="25">
        <v>0</v>
      </c>
      <c r="E548" s="25">
        <f t="shared" si="199"/>
        <v>571.30999999999995</v>
      </c>
      <c r="F548" s="25">
        <f t="shared" si="196"/>
        <v>-0.10999999999989996</v>
      </c>
      <c r="G548" s="25">
        <v>1251.25</v>
      </c>
      <c r="H548" s="25">
        <v>1291</v>
      </c>
      <c r="I548" s="26">
        <v>1292.3699999999999</v>
      </c>
      <c r="J548" s="27">
        <f t="shared" si="193"/>
        <v>-1.3699999999998909</v>
      </c>
      <c r="K548" s="25">
        <v>14660</v>
      </c>
      <c r="L548" s="25">
        <v>14709.64</v>
      </c>
      <c r="M548" s="25">
        <v>23.750000000000004</v>
      </c>
      <c r="N548" s="25">
        <f t="shared" si="194"/>
        <v>14685.89</v>
      </c>
      <c r="O548" s="25">
        <f t="shared" si="200"/>
        <v>-25.889999999999418</v>
      </c>
      <c r="P548" s="27">
        <v>30.954000000000001</v>
      </c>
      <c r="Q548" s="25">
        <v>487</v>
      </c>
      <c r="R548" s="2">
        <f t="shared" si="212"/>
        <v>119.06848051648586</v>
      </c>
      <c r="S548" s="2">
        <f t="shared" si="201"/>
        <v>119.20637502032842</v>
      </c>
      <c r="T548" s="2">
        <f t="shared" si="202"/>
        <v>119.19640972585054</v>
      </c>
      <c r="U548" s="2">
        <f t="shared" si="213"/>
        <v>105.31078828292439</v>
      </c>
      <c r="V548" s="2">
        <f t="shared" si="214"/>
        <v>117.34939759036169</v>
      </c>
      <c r="W548" s="27">
        <f t="shared" si="215"/>
        <v>1.15811088916562E-3</v>
      </c>
      <c r="X548" s="1">
        <f t="shared" si="203"/>
        <v>9.2598848424065728E-3</v>
      </c>
      <c r="Y548" s="1" t="e">
        <f>X548+#REF!*_xlfn.STDEV.S($W$2:$W$779)</f>
        <v>#REF!</v>
      </c>
      <c r="Z548" s="1" t="e">
        <f>X548-#REF!*_xlfn.STDEV.S($W$2:$W$779)</f>
        <v>#REF!</v>
      </c>
      <c r="AA548" s="2">
        <f t="shared" si="204"/>
        <v>13.789450384255986</v>
      </c>
      <c r="AB548" s="1">
        <f t="shared" si="205"/>
        <v>-1.7629166499272034E-3</v>
      </c>
      <c r="AC548" s="1">
        <f t="shared" si="197"/>
        <v>-1.0600679372005624E-3</v>
      </c>
      <c r="AD548" s="1">
        <f t="shared" si="195"/>
        <v>-7.02848712726641E-4</v>
      </c>
      <c r="AE548" s="1">
        <f t="shared" si="198"/>
        <v>1.54982524116244E-3</v>
      </c>
      <c r="AF548" s="1" t="e">
        <f>AE548+#REF!*_xlfn.STDEV.S($AD$2:$AD$779)</f>
        <v>#REF!</v>
      </c>
      <c r="AG548" s="1" t="e">
        <f>AE548-#REF!*_xlfn.STDEV.S($AD$2:$AD$779)</f>
        <v>#REF!</v>
      </c>
      <c r="AH548" s="24">
        <f t="shared" si="192"/>
        <v>-25.889999999999418</v>
      </c>
      <c r="AI548" s="24">
        <f t="shared" si="206"/>
        <v>-1.3699999999998909</v>
      </c>
      <c r="AJ548" s="1">
        <f t="shared" si="207"/>
        <v>-7.02848712726641E-4</v>
      </c>
      <c r="AK548" s="1">
        <f t="shared" si="208"/>
        <v>1.54982524116244E-3</v>
      </c>
      <c r="AL548" s="1" t="e">
        <f>$AK$2+#REF!*_xlfn.STDEV.S(ONE_LAST_QUOTE!$AJ$2:$AJ$779)</f>
        <v>#REF!</v>
      </c>
      <c r="AM548" s="1" t="e">
        <f>$AK$2-#REF!*_xlfn.STDEV.S(ONE_LAST_QUOTE!$AJ$2:$AJ$779)</f>
        <v>#REF!</v>
      </c>
      <c r="AN548" s="27">
        <f t="shared" si="209"/>
        <v>18.897810218979181</v>
      </c>
      <c r="AO548" s="24">
        <f t="shared" si="210"/>
        <v>-24.519999999999527</v>
      </c>
      <c r="AP548" s="27">
        <f t="shared" si="211"/>
        <v>-3.8484704370181109</v>
      </c>
      <c r="AQ548" s="27" t="e">
        <f>$AP$2+#REF!*_xlfn.STDEV.S(ONE_LAST_QUOTE!$AO$2:$AO$779)</f>
        <v>#REF!</v>
      </c>
      <c r="AR548" s="27" t="e">
        <f>$AP$2-#REF!*_xlfn.STDEV.S(ONE_LAST_QUOTE!$AO$2:$AO$779)</f>
        <v>#REF!</v>
      </c>
      <c r="AT548" s="24"/>
    </row>
    <row r="549" spans="1:46" x14ac:dyDescent="0.3">
      <c r="A549" s="5">
        <v>44895</v>
      </c>
      <c r="B549" s="25">
        <v>572.6</v>
      </c>
      <c r="C549" s="25">
        <v>577.41</v>
      </c>
      <c r="D549" s="25">
        <v>0</v>
      </c>
      <c r="E549" s="25">
        <f t="shared" si="199"/>
        <v>577.41</v>
      </c>
      <c r="F549" s="25">
        <f t="shared" si="196"/>
        <v>-4.8099999999999454</v>
      </c>
      <c r="G549" s="25">
        <v>1263.75</v>
      </c>
      <c r="H549" s="25">
        <v>1300.5</v>
      </c>
      <c r="I549" s="26">
        <v>1308.3599999999999</v>
      </c>
      <c r="J549" s="27">
        <f t="shared" si="193"/>
        <v>-7.8599999999999</v>
      </c>
      <c r="K549" s="25">
        <v>14802</v>
      </c>
      <c r="L549" s="25">
        <v>14879.55</v>
      </c>
      <c r="M549" s="25">
        <v>23.750000000000004</v>
      </c>
      <c r="N549" s="25">
        <f t="shared" si="194"/>
        <v>14855.8</v>
      </c>
      <c r="O549" s="25">
        <f t="shared" si="200"/>
        <v>-53.799999999999272</v>
      </c>
      <c r="P549" s="27">
        <v>30.803999999999998</v>
      </c>
      <c r="Q549" s="25">
        <v>490</v>
      </c>
      <c r="R549" s="2">
        <f t="shared" si="212"/>
        <v>119.94466220889998</v>
      </c>
      <c r="S549" s="2">
        <f t="shared" si="201"/>
        <v>120.36103431452261</v>
      </c>
      <c r="T549" s="2">
        <f t="shared" si="202"/>
        <v>119.49854750812334</v>
      </c>
      <c r="U549" s="2">
        <f t="shared" si="213"/>
        <v>104.80046269519941</v>
      </c>
      <c r="V549" s="2">
        <f t="shared" si="214"/>
        <v>118.07228915662674</v>
      </c>
      <c r="W549" s="27">
        <f t="shared" si="215"/>
        <v>3.4713683623324165E-3</v>
      </c>
      <c r="X549" s="1">
        <f t="shared" si="203"/>
        <v>9.2598848424065728E-3</v>
      </c>
      <c r="Y549" s="1" t="e">
        <f>X549+#REF!*_xlfn.STDEV.S($W$2:$W$779)</f>
        <v>#REF!</v>
      </c>
      <c r="Z549" s="1" t="e">
        <f>X549-#REF!*_xlfn.STDEV.S($W$2:$W$779)</f>
        <v>#REF!</v>
      </c>
      <c r="AA549" s="2">
        <f t="shared" si="204"/>
        <v>41.637210562262794</v>
      </c>
      <c r="AB549" s="1">
        <f t="shared" si="205"/>
        <v>-3.6214811723366816E-3</v>
      </c>
      <c r="AC549" s="1">
        <f t="shared" si="197"/>
        <v>-6.0075208658166715E-3</v>
      </c>
      <c r="AD549" s="1">
        <f t="shared" si="195"/>
        <v>2.38603969347999E-3</v>
      </c>
      <c r="AE549" s="1">
        <f t="shared" si="198"/>
        <v>1.54982524116244E-3</v>
      </c>
      <c r="AF549" s="1" t="e">
        <f>AE549+#REF!*_xlfn.STDEV.S($AD$2:$AD$779)</f>
        <v>#REF!</v>
      </c>
      <c r="AG549" s="1" t="e">
        <f>AE549-#REF!*_xlfn.STDEV.S($AD$2:$AD$779)</f>
        <v>#REF!</v>
      </c>
      <c r="AH549" s="24">
        <f t="shared" si="192"/>
        <v>-53.799999999999272</v>
      </c>
      <c r="AI549" s="24">
        <f t="shared" si="206"/>
        <v>-7.8599999999999</v>
      </c>
      <c r="AJ549" s="1">
        <f t="shared" si="207"/>
        <v>2.38603969347999E-3</v>
      </c>
      <c r="AK549" s="1">
        <f t="shared" si="208"/>
        <v>1.54982524116244E-3</v>
      </c>
      <c r="AL549" s="1" t="e">
        <f>$AK$2+#REF!*_xlfn.STDEV.S(ONE_LAST_QUOTE!$AJ$2:$AJ$779)</f>
        <v>#REF!</v>
      </c>
      <c r="AM549" s="1" t="e">
        <f>$AK$2-#REF!*_xlfn.STDEV.S(ONE_LAST_QUOTE!$AJ$2:$AJ$779)</f>
        <v>#REF!</v>
      </c>
      <c r="AN549" s="27">
        <f t="shared" si="209"/>
        <v>6.8447837150127171</v>
      </c>
      <c r="AO549" s="24">
        <f t="shared" si="210"/>
        <v>-45.939999999999372</v>
      </c>
      <c r="AP549" s="27">
        <f t="shared" si="211"/>
        <v>-3.8484704370181109</v>
      </c>
      <c r="AQ549" s="27" t="e">
        <f>$AP$2+#REF!*_xlfn.STDEV.S(ONE_LAST_QUOTE!$AO$2:$AO$779)</f>
        <v>#REF!</v>
      </c>
      <c r="AR549" s="27" t="e">
        <f>$AP$2-#REF!*_xlfn.STDEV.S(ONE_LAST_QUOTE!$AO$2:$AO$779)</f>
        <v>#REF!</v>
      </c>
      <c r="AT549" s="24"/>
    </row>
    <row r="550" spans="1:46" x14ac:dyDescent="0.3">
      <c r="A550" s="5">
        <v>44896</v>
      </c>
      <c r="B550" s="25">
        <v>580.5</v>
      </c>
      <c r="C550" s="25">
        <v>583.45000000000005</v>
      </c>
      <c r="D550" s="25">
        <v>1.1599999999999999</v>
      </c>
      <c r="E550" s="25">
        <f t="shared" si="199"/>
        <v>582.29000000000008</v>
      </c>
      <c r="F550" s="25">
        <f t="shared" si="196"/>
        <v>-1.7900000000000773</v>
      </c>
      <c r="G550" s="25">
        <v>1277.25</v>
      </c>
      <c r="H550" s="25">
        <v>1314.25</v>
      </c>
      <c r="I550" s="26">
        <v>1319.06</v>
      </c>
      <c r="J550" s="27">
        <f t="shared" si="193"/>
        <v>-4.8099999999999454</v>
      </c>
      <c r="K550" s="25">
        <v>14980</v>
      </c>
      <c r="L550" s="25">
        <v>15012.8</v>
      </c>
      <c r="M550" s="25">
        <v>23.750000000000004</v>
      </c>
      <c r="N550" s="25">
        <f t="shared" si="194"/>
        <v>14989.05</v>
      </c>
      <c r="O550" s="25">
        <f t="shared" si="200"/>
        <v>-9.0499999999992724</v>
      </c>
      <c r="P550" s="27">
        <v>30.567</v>
      </c>
      <c r="Q550" s="25">
        <v>498.5</v>
      </c>
      <c r="R550" s="2">
        <f t="shared" si="212"/>
        <v>121.21281992160462</v>
      </c>
      <c r="S550" s="2">
        <f t="shared" si="201"/>
        <v>121.80842413400546</v>
      </c>
      <c r="T550" s="2">
        <f t="shared" si="202"/>
        <v>122.02162141037439</v>
      </c>
      <c r="U550" s="2">
        <f t="shared" si="213"/>
        <v>103.99414826659397</v>
      </c>
      <c r="V550" s="2">
        <f t="shared" si="214"/>
        <v>120.1204819277111</v>
      </c>
      <c r="W550" s="27">
        <f t="shared" si="215"/>
        <v>4.9137064279674014E-3</v>
      </c>
      <c r="X550" s="1">
        <f t="shared" si="203"/>
        <v>9.2598848424065728E-3</v>
      </c>
      <c r="Y550" s="1" t="e">
        <f>X550+#REF!*_xlfn.STDEV.S($W$2:$W$779)</f>
        <v>#REF!</v>
      </c>
      <c r="Z550" s="1" t="e">
        <f>X550-#REF!*_xlfn.STDEV.S($W$2:$W$779)</f>
        <v>#REF!</v>
      </c>
      <c r="AA550" s="2">
        <f t="shared" si="204"/>
        <v>59.560421240084338</v>
      </c>
      <c r="AB550" s="1">
        <f t="shared" si="205"/>
        <v>-6.0377408841782987E-4</v>
      </c>
      <c r="AC550" s="1">
        <f t="shared" si="197"/>
        <v>-3.6465361696965608E-3</v>
      </c>
      <c r="AD550" s="1">
        <f t="shared" si="195"/>
        <v>3.0427620812787308E-3</v>
      </c>
      <c r="AE550" s="1">
        <f t="shared" si="198"/>
        <v>1.54982524116244E-3</v>
      </c>
      <c r="AF550" s="1" t="e">
        <f>AE550+#REF!*_xlfn.STDEV.S($AD$2:$AD$779)</f>
        <v>#REF!</v>
      </c>
      <c r="AG550" s="1" t="e">
        <f>AE550-#REF!*_xlfn.STDEV.S($AD$2:$AD$779)</f>
        <v>#REF!</v>
      </c>
      <c r="AH550" s="24">
        <f t="shared" si="192"/>
        <v>-9.0499999999992724</v>
      </c>
      <c r="AI550" s="24">
        <f t="shared" si="206"/>
        <v>-4.8099999999999454</v>
      </c>
      <c r="AJ550" s="1">
        <f t="shared" si="207"/>
        <v>3.0427620812787308E-3</v>
      </c>
      <c r="AK550" s="1">
        <f t="shared" si="208"/>
        <v>1.54982524116244E-3</v>
      </c>
      <c r="AL550" s="1" t="e">
        <f>$AK$2+#REF!*_xlfn.STDEV.S(ONE_LAST_QUOTE!$AJ$2:$AJ$779)</f>
        <v>#REF!</v>
      </c>
      <c r="AM550" s="1" t="e">
        <f>$AK$2-#REF!*_xlfn.STDEV.S(ONE_LAST_QUOTE!$AJ$2:$AJ$779)</f>
        <v>#REF!</v>
      </c>
      <c r="AN550" s="27">
        <f t="shared" si="209"/>
        <v>1.8814968814967516</v>
      </c>
      <c r="AO550" s="24">
        <f t="shared" si="210"/>
        <v>-4.239999999999327</v>
      </c>
      <c r="AP550" s="27">
        <f t="shared" si="211"/>
        <v>-3.8484704370181109</v>
      </c>
      <c r="AQ550" s="27" t="e">
        <f>$AP$2+#REF!*_xlfn.STDEV.S(ONE_LAST_QUOTE!$AO$2:$AO$779)</f>
        <v>#REF!</v>
      </c>
      <c r="AR550" s="27" t="e">
        <f>$AP$2-#REF!*_xlfn.STDEV.S(ONE_LAST_QUOTE!$AO$2:$AO$779)</f>
        <v>#REF!</v>
      </c>
      <c r="AT550" s="24"/>
    </row>
    <row r="551" spans="1:46" x14ac:dyDescent="0.3">
      <c r="A551" s="5">
        <v>44897</v>
      </c>
      <c r="B551" s="25">
        <v>575.6</v>
      </c>
      <c r="C551" s="25">
        <v>580.6</v>
      </c>
      <c r="D551" s="25">
        <v>1.1599999999999999</v>
      </c>
      <c r="E551" s="25">
        <f t="shared" si="199"/>
        <v>579.44000000000005</v>
      </c>
      <c r="F551" s="25">
        <f t="shared" si="196"/>
        <v>-3.8400000000000318</v>
      </c>
      <c r="G551" s="25">
        <v>1269.75</v>
      </c>
      <c r="H551" s="25">
        <v>1307</v>
      </c>
      <c r="I551" s="26">
        <v>1316.59</v>
      </c>
      <c r="J551" s="27">
        <f t="shared" si="193"/>
        <v>-9.5899999999999181</v>
      </c>
      <c r="K551" s="25">
        <v>14884</v>
      </c>
      <c r="L551" s="25">
        <v>14970.68</v>
      </c>
      <c r="M551" s="25">
        <v>23.750000000000004</v>
      </c>
      <c r="N551" s="25">
        <f t="shared" si="194"/>
        <v>14946.93</v>
      </c>
      <c r="O551" s="25">
        <f t="shared" si="200"/>
        <v>-62.930000000000291</v>
      </c>
      <c r="P551" s="27">
        <v>30.538</v>
      </c>
      <c r="Q551" s="25">
        <v>492.5</v>
      </c>
      <c r="R551" s="2">
        <f t="shared" si="212"/>
        <v>120.54415494581491</v>
      </c>
      <c r="S551" s="2">
        <f t="shared" si="201"/>
        <v>121.02780939990237</v>
      </c>
      <c r="T551" s="2">
        <f t="shared" si="202"/>
        <v>120.78023933080715</v>
      </c>
      <c r="U551" s="2">
        <f t="shared" si="213"/>
        <v>103.89548531963381</v>
      </c>
      <c r="V551" s="2">
        <f t="shared" si="214"/>
        <v>118.67469879518097</v>
      </c>
      <c r="W551" s="27">
        <f t="shared" si="215"/>
        <v>4.0122596927645304E-3</v>
      </c>
      <c r="X551" s="1">
        <f t="shared" si="203"/>
        <v>9.2598848424065728E-3</v>
      </c>
      <c r="Y551" s="1" t="e">
        <f>X551+#REF!*_xlfn.STDEV.S($W$2:$W$779)</f>
        <v>#REF!</v>
      </c>
      <c r="Z551" s="1" t="e">
        <f>X551-#REF!*_xlfn.STDEV.S($W$2:$W$779)</f>
        <v>#REF!</v>
      </c>
      <c r="AA551" s="2">
        <f t="shared" si="204"/>
        <v>48.3654454087457</v>
      </c>
      <c r="AB551" s="1">
        <f t="shared" si="205"/>
        <v>-4.2102291239739728E-3</v>
      </c>
      <c r="AC551" s="1">
        <f t="shared" si="197"/>
        <v>-7.2839684336049332E-3</v>
      </c>
      <c r="AD551" s="1">
        <f t="shared" si="195"/>
        <v>3.0737393096309604E-3</v>
      </c>
      <c r="AE551" s="1">
        <f t="shared" si="198"/>
        <v>1.54982524116244E-3</v>
      </c>
      <c r="AF551" s="1" t="e">
        <f>AE551+#REF!*_xlfn.STDEV.S($AD$2:$AD$779)</f>
        <v>#REF!</v>
      </c>
      <c r="AG551" s="1" t="e">
        <f>AE551-#REF!*_xlfn.STDEV.S($AD$2:$AD$779)</f>
        <v>#REF!</v>
      </c>
      <c r="AH551" s="24">
        <f t="shared" si="192"/>
        <v>-62.930000000000291</v>
      </c>
      <c r="AI551" s="24">
        <f t="shared" si="206"/>
        <v>-9.5899999999999181</v>
      </c>
      <c r="AJ551" s="1">
        <f t="shared" si="207"/>
        <v>3.0737393096309604E-3</v>
      </c>
      <c r="AK551" s="1">
        <f t="shared" si="208"/>
        <v>1.54982524116244E-3</v>
      </c>
      <c r="AL551" s="1" t="e">
        <f>$AK$2+#REF!*_xlfn.STDEV.S(ONE_LAST_QUOTE!$AJ$2:$AJ$779)</f>
        <v>#REF!</v>
      </c>
      <c r="AM551" s="1" t="e">
        <f>$AK$2-#REF!*_xlfn.STDEV.S(ONE_LAST_QUOTE!$AJ$2:$AJ$779)</f>
        <v>#REF!</v>
      </c>
      <c r="AN551" s="27">
        <f t="shared" si="209"/>
        <v>6.5620437956205242</v>
      </c>
      <c r="AO551" s="24">
        <f t="shared" si="210"/>
        <v>-53.340000000000373</v>
      </c>
      <c r="AP551" s="27">
        <f t="shared" si="211"/>
        <v>-3.8484704370181109</v>
      </c>
      <c r="AQ551" s="27" t="e">
        <f>$AP$2+#REF!*_xlfn.STDEV.S(ONE_LAST_QUOTE!$AO$2:$AO$779)</f>
        <v>#REF!</v>
      </c>
      <c r="AR551" s="27" t="e">
        <f>$AP$2-#REF!*_xlfn.STDEV.S(ONE_LAST_QUOTE!$AO$2:$AO$779)</f>
        <v>#REF!</v>
      </c>
      <c r="AT551" s="24"/>
    </row>
    <row r="552" spans="1:46" x14ac:dyDescent="0.3">
      <c r="A552" s="5">
        <v>44900</v>
      </c>
      <c r="B552" s="25">
        <v>576.70000000000005</v>
      </c>
      <c r="C552" s="25">
        <v>579.54999999999995</v>
      </c>
      <c r="D552" s="25">
        <v>1.1599999999999999</v>
      </c>
      <c r="E552" s="25">
        <f t="shared" si="199"/>
        <v>578.39</v>
      </c>
      <c r="F552" s="25">
        <f t="shared" si="196"/>
        <v>-1.6899999999999409</v>
      </c>
      <c r="G552" s="25">
        <v>1274.25</v>
      </c>
      <c r="H552" s="25">
        <v>1311.25</v>
      </c>
      <c r="I552" s="26">
        <v>1316.52</v>
      </c>
      <c r="J552" s="27">
        <f t="shared" si="193"/>
        <v>-5.2699999999999818</v>
      </c>
      <c r="K552" s="25">
        <v>14930</v>
      </c>
      <c r="L552" s="25">
        <v>14980.74</v>
      </c>
      <c r="M552" s="25">
        <v>23.700000000000003</v>
      </c>
      <c r="N552" s="25">
        <f t="shared" si="194"/>
        <v>14957.039999999999</v>
      </c>
      <c r="O552" s="25">
        <f t="shared" si="200"/>
        <v>-27.039999999999054</v>
      </c>
      <c r="P552" s="27">
        <v>30.588000000000001</v>
      </c>
      <c r="Q552" s="25">
        <v>489</v>
      </c>
      <c r="R552" s="2">
        <f t="shared" si="212"/>
        <v>120.93613096610544</v>
      </c>
      <c r="S552" s="2">
        <f t="shared" si="201"/>
        <v>121.40185395999343</v>
      </c>
      <c r="T552" s="2">
        <f t="shared" si="202"/>
        <v>121.25909951515582</v>
      </c>
      <c r="U552" s="2">
        <f t="shared" si="213"/>
        <v>104.06559384887547</v>
      </c>
      <c r="V552" s="2">
        <f t="shared" si="214"/>
        <v>117.83132530120506</v>
      </c>
      <c r="W552" s="27">
        <f t="shared" si="215"/>
        <v>3.8509830781547905E-3</v>
      </c>
      <c r="X552" s="1">
        <f t="shared" si="203"/>
        <v>9.2598848424065728E-3</v>
      </c>
      <c r="Y552" s="1" t="e">
        <f>X552+#REF!*_xlfn.STDEV.S($W$2:$W$779)</f>
        <v>#REF!</v>
      </c>
      <c r="Z552" s="1" t="e">
        <f>X552-#REF!*_xlfn.STDEV.S($W$2:$W$779)</f>
        <v>#REF!</v>
      </c>
      <c r="AA552" s="2">
        <f t="shared" si="204"/>
        <v>46.572299388799365</v>
      </c>
      <c r="AB552" s="1">
        <f t="shared" si="205"/>
        <v>-1.8078443328358455E-3</v>
      </c>
      <c r="AC552" s="1">
        <f t="shared" si="197"/>
        <v>-4.0029775468659662E-3</v>
      </c>
      <c r="AD552" s="1">
        <f t="shared" si="195"/>
        <v>2.1951332140301206E-3</v>
      </c>
      <c r="AE552" s="1">
        <f t="shared" si="198"/>
        <v>1.54982524116244E-3</v>
      </c>
      <c r="AF552" s="1" t="e">
        <f>AE552+#REF!*_xlfn.STDEV.S($AD$2:$AD$779)</f>
        <v>#REF!</v>
      </c>
      <c r="AG552" s="1" t="e">
        <f>AE552-#REF!*_xlfn.STDEV.S($AD$2:$AD$779)</f>
        <v>#REF!</v>
      </c>
      <c r="AH552" s="24">
        <f t="shared" si="192"/>
        <v>-27.039999999999054</v>
      </c>
      <c r="AI552" s="24">
        <f t="shared" si="206"/>
        <v>-5.2699999999999818</v>
      </c>
      <c r="AJ552" s="1">
        <f t="shared" si="207"/>
        <v>2.1951332140301206E-3</v>
      </c>
      <c r="AK552" s="1">
        <f t="shared" si="208"/>
        <v>1.54982524116244E-3</v>
      </c>
      <c r="AL552" s="1" t="e">
        <f>$AK$2+#REF!*_xlfn.STDEV.S(ONE_LAST_QUOTE!$AJ$2:$AJ$779)</f>
        <v>#REF!</v>
      </c>
      <c r="AM552" s="1" t="e">
        <f>$AK$2-#REF!*_xlfn.STDEV.S(ONE_LAST_QUOTE!$AJ$2:$AJ$779)</f>
        <v>#REF!</v>
      </c>
      <c r="AN552" s="27">
        <f t="shared" si="209"/>
        <v>5.1309297912711855</v>
      </c>
      <c r="AO552" s="24">
        <f t="shared" si="210"/>
        <v>-21.769999999999072</v>
      </c>
      <c r="AP552" s="27">
        <f t="shared" si="211"/>
        <v>-3.8484704370181109</v>
      </c>
      <c r="AQ552" s="27" t="e">
        <f>$AP$2+#REF!*_xlfn.STDEV.S(ONE_LAST_QUOTE!$AO$2:$AO$779)</f>
        <v>#REF!</v>
      </c>
      <c r="AR552" s="27" t="e">
        <f>$AP$2-#REF!*_xlfn.STDEV.S(ONE_LAST_QUOTE!$AO$2:$AO$779)</f>
        <v>#REF!</v>
      </c>
      <c r="AT552" s="24"/>
    </row>
    <row r="553" spans="1:46" x14ac:dyDescent="0.3">
      <c r="A553" s="5">
        <v>44901</v>
      </c>
      <c r="B553" s="25">
        <v>566.6</v>
      </c>
      <c r="C553" s="25">
        <v>569.23</v>
      </c>
      <c r="D553" s="25">
        <v>1.1599999999999999</v>
      </c>
      <c r="E553" s="25">
        <f t="shared" si="199"/>
        <v>568.07000000000005</v>
      </c>
      <c r="F553" s="25">
        <f t="shared" si="196"/>
        <v>-1.4700000000000273</v>
      </c>
      <c r="G553" s="25">
        <v>1252.25</v>
      </c>
      <c r="H553" s="25">
        <v>1289.25</v>
      </c>
      <c r="I553" s="26">
        <v>1295.1600000000001</v>
      </c>
      <c r="J553" s="27">
        <f t="shared" si="193"/>
        <v>-5.9100000000000819</v>
      </c>
      <c r="K553" s="25">
        <v>14679</v>
      </c>
      <c r="L553" s="25">
        <v>14728.88</v>
      </c>
      <c r="M553" s="25">
        <v>23.700000000000003</v>
      </c>
      <c r="N553" s="25">
        <f t="shared" si="194"/>
        <v>14705.179999999998</v>
      </c>
      <c r="O553" s="25">
        <f t="shared" si="200"/>
        <v>-26.179999999998472</v>
      </c>
      <c r="P553" s="27">
        <v>30.635999999999999</v>
      </c>
      <c r="Q553" s="25">
        <v>478</v>
      </c>
      <c r="R553" s="2">
        <f t="shared" si="212"/>
        <v>118.90707862577803</v>
      </c>
      <c r="S553" s="2">
        <f t="shared" si="201"/>
        <v>119.36087168645302</v>
      </c>
      <c r="T553" s="2">
        <f t="shared" si="202"/>
        <v>119.27569005328989</v>
      </c>
      <c r="U553" s="2">
        <f t="shared" si="213"/>
        <v>104.22889803694746</v>
      </c>
      <c r="V553" s="2">
        <f t="shared" si="214"/>
        <v>115.18072289156649</v>
      </c>
      <c r="W553" s="27">
        <f t="shared" si="215"/>
        <v>3.816367081922456E-3</v>
      </c>
      <c r="X553" s="1">
        <f t="shared" si="203"/>
        <v>9.2598848424065728E-3</v>
      </c>
      <c r="Y553" s="1" t="e">
        <f>X553+#REF!*_xlfn.STDEV.S($W$2:$W$779)</f>
        <v>#REF!</v>
      </c>
      <c r="Z553" s="1" t="e">
        <f>X553-#REF!*_xlfn.STDEV.S($W$2:$W$779)</f>
        <v>#REF!</v>
      </c>
      <c r="AA553" s="2">
        <f t="shared" si="204"/>
        <v>45.37930606749967</v>
      </c>
      <c r="AB553" s="1">
        <f t="shared" si="205"/>
        <v>-1.780325028323249E-3</v>
      </c>
      <c r="AC553" s="1">
        <f t="shared" si="197"/>
        <v>-4.5631427777263669E-3</v>
      </c>
      <c r="AD553" s="1">
        <f t="shared" si="195"/>
        <v>2.7828177494031176E-3</v>
      </c>
      <c r="AE553" s="1">
        <f t="shared" si="198"/>
        <v>1.54982524116244E-3</v>
      </c>
      <c r="AF553" s="1" t="e">
        <f>AE553+#REF!*_xlfn.STDEV.S($AD$2:$AD$779)</f>
        <v>#REF!</v>
      </c>
      <c r="AG553" s="1" t="e">
        <f>AE553-#REF!*_xlfn.STDEV.S($AD$2:$AD$779)</f>
        <v>#REF!</v>
      </c>
      <c r="AH553" s="24">
        <f t="shared" si="192"/>
        <v>-26.179999999998472</v>
      </c>
      <c r="AI553" s="24">
        <f t="shared" si="206"/>
        <v>-5.9100000000000819</v>
      </c>
      <c r="AJ553" s="1">
        <f t="shared" si="207"/>
        <v>2.7828177494031176E-3</v>
      </c>
      <c r="AK553" s="1">
        <f t="shared" si="208"/>
        <v>1.54982524116244E-3</v>
      </c>
      <c r="AL553" s="1" t="e">
        <f>$AK$2+#REF!*_xlfn.STDEV.S(ONE_LAST_QUOTE!$AJ$2:$AJ$779)</f>
        <v>#REF!</v>
      </c>
      <c r="AM553" s="1" t="e">
        <f>$AK$2-#REF!*_xlfn.STDEV.S(ONE_LAST_QUOTE!$AJ$2:$AJ$779)</f>
        <v>#REF!</v>
      </c>
      <c r="AN553" s="27">
        <f t="shared" si="209"/>
        <v>4.4297800338406272</v>
      </c>
      <c r="AO553" s="24">
        <f t="shared" si="210"/>
        <v>-20.26999999999839</v>
      </c>
      <c r="AP553" s="27">
        <f t="shared" si="211"/>
        <v>-3.8484704370181109</v>
      </c>
      <c r="AQ553" s="27" t="e">
        <f>$AP$2+#REF!*_xlfn.STDEV.S(ONE_LAST_QUOTE!$AO$2:$AO$779)</f>
        <v>#REF!</v>
      </c>
      <c r="AR553" s="27" t="e">
        <f>$AP$2-#REF!*_xlfn.STDEV.S(ONE_LAST_QUOTE!$AO$2:$AO$779)</f>
        <v>#REF!</v>
      </c>
      <c r="AT553" s="24"/>
    </row>
    <row r="554" spans="1:46" x14ac:dyDescent="0.3">
      <c r="A554" s="5">
        <v>44902</v>
      </c>
      <c r="B554" s="25">
        <v>564.29999999999995</v>
      </c>
      <c r="C554" s="25">
        <v>565.58000000000004</v>
      </c>
      <c r="D554" s="25">
        <v>0.04</v>
      </c>
      <c r="E554" s="25">
        <f t="shared" si="199"/>
        <v>565.54000000000008</v>
      </c>
      <c r="F554" s="25">
        <f t="shared" si="196"/>
        <v>-1.2400000000001228</v>
      </c>
      <c r="G554" s="25">
        <v>1248.25</v>
      </c>
      <c r="H554" s="25">
        <v>1285.25</v>
      </c>
      <c r="I554" s="26">
        <v>1286.24</v>
      </c>
      <c r="J554" s="27">
        <f t="shared" si="193"/>
        <v>-0.99000000000000909</v>
      </c>
      <c r="K554" s="25">
        <v>14625</v>
      </c>
      <c r="L554" s="25">
        <v>14630.01</v>
      </c>
      <c r="M554" s="25">
        <v>23.680000000000003</v>
      </c>
      <c r="N554" s="25">
        <f t="shared" si="194"/>
        <v>14606.33</v>
      </c>
      <c r="O554" s="25">
        <f t="shared" si="200"/>
        <v>18.670000000000073</v>
      </c>
      <c r="P554" s="27">
        <v>30.614999999999998</v>
      </c>
      <c r="Q554" s="25">
        <v>475</v>
      </c>
      <c r="R554" s="2">
        <f t="shared" si="212"/>
        <v>118.53816001844577</v>
      </c>
      <c r="S554" s="2">
        <f t="shared" si="201"/>
        <v>118.92177589852002</v>
      </c>
      <c r="T554" s="2">
        <f t="shared" si="202"/>
        <v>118.87634996940599</v>
      </c>
      <c r="U554" s="2">
        <f t="shared" si="213"/>
        <v>104.15745245466596</v>
      </c>
      <c r="V554" s="2">
        <f t="shared" si="214"/>
        <v>114.45783132530143</v>
      </c>
      <c r="W554" s="27">
        <f t="shared" si="215"/>
        <v>3.2362226646218684E-3</v>
      </c>
      <c r="X554" s="1">
        <f t="shared" si="203"/>
        <v>9.2598848424065728E-3</v>
      </c>
      <c r="Y554" s="1" t="e">
        <f>X554+#REF!*_xlfn.STDEV.S($W$2:$W$779)</f>
        <v>#REF!</v>
      </c>
      <c r="Z554" s="1" t="e">
        <f>X554-#REF!*_xlfn.STDEV.S($W$2:$W$779)</f>
        <v>#REF!</v>
      </c>
      <c r="AA554" s="2">
        <f t="shared" si="204"/>
        <v>38.361588007425951</v>
      </c>
      <c r="AB554" s="1">
        <f t="shared" si="205"/>
        <v>1.2782129391845914E-3</v>
      </c>
      <c r="AC554" s="1">
        <f t="shared" si="197"/>
        <v>-7.6968528423934028E-4</v>
      </c>
      <c r="AD554" s="1">
        <f t="shared" si="195"/>
        <v>2.0478982234239315E-3</v>
      </c>
      <c r="AE554" s="1">
        <f t="shared" si="198"/>
        <v>1.54982524116244E-3</v>
      </c>
      <c r="AF554" s="1" t="e">
        <f>AE554+#REF!*_xlfn.STDEV.S($AD$2:$AD$779)</f>
        <v>#REF!</v>
      </c>
      <c r="AG554" s="1" t="e">
        <f>AE554-#REF!*_xlfn.STDEV.S($AD$2:$AD$779)</f>
        <v>#REF!</v>
      </c>
      <c r="AH554" s="24">
        <f t="shared" si="192"/>
        <v>18.670000000000073</v>
      </c>
      <c r="AI554" s="24">
        <f t="shared" si="206"/>
        <v>-0.99000000000000909</v>
      </c>
      <c r="AJ554" s="1">
        <f t="shared" si="207"/>
        <v>2.0478982234239315E-3</v>
      </c>
      <c r="AK554" s="1">
        <f t="shared" si="208"/>
        <v>1.54982524116244E-3</v>
      </c>
      <c r="AL554" s="1" t="e">
        <f>$AK$2+#REF!*_xlfn.STDEV.S(ONE_LAST_QUOTE!$AJ$2:$AJ$779)</f>
        <v>#REF!</v>
      </c>
      <c r="AM554" s="1" t="e">
        <f>$AK$2-#REF!*_xlfn.STDEV.S(ONE_LAST_QUOTE!$AJ$2:$AJ$779)</f>
        <v>#REF!</v>
      </c>
      <c r="AN554" s="27">
        <f t="shared" si="209"/>
        <v>-18.858585858585759</v>
      </c>
      <c r="AO554" s="24">
        <f t="shared" si="210"/>
        <v>19.660000000000082</v>
      </c>
      <c r="AP554" s="27">
        <f t="shared" si="211"/>
        <v>-3.8484704370181109</v>
      </c>
      <c r="AQ554" s="27" t="e">
        <f>$AP$2+#REF!*_xlfn.STDEV.S(ONE_LAST_QUOTE!$AO$2:$AO$779)</f>
        <v>#REF!</v>
      </c>
      <c r="AR554" s="27" t="e">
        <f>$AP$2-#REF!*_xlfn.STDEV.S(ONE_LAST_QUOTE!$AO$2:$AO$779)</f>
        <v>#REF!</v>
      </c>
      <c r="AT554" s="24"/>
    </row>
    <row r="555" spans="1:46" x14ac:dyDescent="0.3">
      <c r="A555" s="5">
        <v>44903</v>
      </c>
      <c r="B555" s="25">
        <v>559.1</v>
      </c>
      <c r="C555" s="25">
        <v>561.26</v>
      </c>
      <c r="D555" s="25">
        <v>0.04</v>
      </c>
      <c r="E555" s="25">
        <f t="shared" si="199"/>
        <v>561.22</v>
      </c>
      <c r="F555" s="25">
        <f t="shared" si="196"/>
        <v>-2.1200000000000045</v>
      </c>
      <c r="G555" s="25">
        <v>1236.5</v>
      </c>
      <c r="H555" s="25">
        <v>1273.75</v>
      </c>
      <c r="I555" s="26">
        <v>1276.52</v>
      </c>
      <c r="J555" s="27">
        <f t="shared" si="193"/>
        <v>-2.7699999999999818</v>
      </c>
      <c r="K555" s="25">
        <v>14495</v>
      </c>
      <c r="L555" s="25">
        <v>14553.04</v>
      </c>
      <c r="M555" s="25">
        <v>23.630000000000003</v>
      </c>
      <c r="N555" s="25">
        <f t="shared" si="194"/>
        <v>14529.410000000002</v>
      </c>
      <c r="O555" s="25">
        <f t="shared" si="200"/>
        <v>-34.410000000001673</v>
      </c>
      <c r="P555" s="27">
        <v>30.623999999999999</v>
      </c>
      <c r="Q555" s="25">
        <v>471.5</v>
      </c>
      <c r="R555" s="2">
        <f t="shared" si="212"/>
        <v>117.47751902236553</v>
      </c>
      <c r="S555" s="2">
        <f t="shared" si="201"/>
        <v>117.86469344608874</v>
      </c>
      <c r="T555" s="2">
        <f t="shared" si="202"/>
        <v>117.82591689679701</v>
      </c>
      <c r="U555" s="2">
        <f t="shared" si="213"/>
        <v>104.18807198992947</v>
      </c>
      <c r="V555" s="2">
        <f t="shared" si="214"/>
        <v>113.61445783132552</v>
      </c>
      <c r="W555" s="27">
        <f t="shared" si="215"/>
        <v>3.2957320425663905E-3</v>
      </c>
      <c r="X555" s="1">
        <f t="shared" si="203"/>
        <v>9.2598848424065728E-3</v>
      </c>
      <c r="Y555" s="1" t="e">
        <f>X555+#REF!*_xlfn.STDEV.S($W$2:$W$779)</f>
        <v>#REF!</v>
      </c>
      <c r="Z555" s="1" t="e">
        <f>X555-#REF!*_xlfn.STDEV.S($W$2:$W$779)</f>
        <v>#REF!</v>
      </c>
      <c r="AA555" s="2">
        <f t="shared" si="204"/>
        <v>38.717442372320932</v>
      </c>
      <c r="AB555" s="1">
        <f t="shared" si="205"/>
        <v>-2.3682998827895744E-3</v>
      </c>
      <c r="AC555" s="1">
        <f t="shared" si="197"/>
        <v>-2.1699620844169943E-3</v>
      </c>
      <c r="AD555" s="1">
        <f t="shared" si="195"/>
        <v>-1.983377983725801E-4</v>
      </c>
      <c r="AE555" s="1">
        <f t="shared" si="198"/>
        <v>1.54982524116244E-3</v>
      </c>
      <c r="AF555" s="1" t="e">
        <f>AE555+#REF!*_xlfn.STDEV.S($AD$2:$AD$779)</f>
        <v>#REF!</v>
      </c>
      <c r="AG555" s="1" t="e">
        <f>AE555-#REF!*_xlfn.STDEV.S($AD$2:$AD$779)</f>
        <v>#REF!</v>
      </c>
      <c r="AH555" s="24">
        <f t="shared" si="192"/>
        <v>-34.410000000001673</v>
      </c>
      <c r="AI555" s="24">
        <f t="shared" si="206"/>
        <v>-2.7699999999999818</v>
      </c>
      <c r="AJ555" s="1">
        <f t="shared" si="207"/>
        <v>-1.983377983725801E-4</v>
      </c>
      <c r="AK555" s="1">
        <f t="shared" si="208"/>
        <v>1.54982524116244E-3</v>
      </c>
      <c r="AL555" s="1" t="e">
        <f>$AK$2+#REF!*_xlfn.STDEV.S(ONE_LAST_QUOTE!$AJ$2:$AJ$779)</f>
        <v>#REF!</v>
      </c>
      <c r="AM555" s="1" t="e">
        <f>$AK$2-#REF!*_xlfn.STDEV.S(ONE_LAST_QUOTE!$AJ$2:$AJ$779)</f>
        <v>#REF!</v>
      </c>
      <c r="AN555" s="27">
        <f t="shared" si="209"/>
        <v>12.422382671480831</v>
      </c>
      <c r="AO555" s="24">
        <f t="shared" si="210"/>
        <v>-31.640000000001692</v>
      </c>
      <c r="AP555" s="27">
        <f t="shared" si="211"/>
        <v>-3.8484704370181109</v>
      </c>
      <c r="AQ555" s="27" t="e">
        <f>$AP$2+#REF!*_xlfn.STDEV.S(ONE_LAST_QUOTE!$AO$2:$AO$779)</f>
        <v>#REF!</v>
      </c>
      <c r="AR555" s="27" t="e">
        <f>$AP$2-#REF!*_xlfn.STDEV.S(ONE_LAST_QUOTE!$AO$2:$AO$779)</f>
        <v>#REF!</v>
      </c>
      <c r="AT555" s="24"/>
    </row>
    <row r="556" spans="1:46" x14ac:dyDescent="0.3">
      <c r="A556" s="5">
        <v>44904</v>
      </c>
      <c r="B556" s="25">
        <v>568.5</v>
      </c>
      <c r="C556" s="25">
        <v>568.98</v>
      </c>
      <c r="D556" s="25">
        <v>0.04</v>
      </c>
      <c r="E556" s="25">
        <f t="shared" si="199"/>
        <v>568.94000000000005</v>
      </c>
      <c r="F556" s="25">
        <f t="shared" si="196"/>
        <v>-0.44000000000005457</v>
      </c>
      <c r="G556" s="25">
        <v>1253.25</v>
      </c>
      <c r="H556" s="25">
        <v>1290.25</v>
      </c>
      <c r="I556" s="26">
        <v>1289.81</v>
      </c>
      <c r="J556" s="27">
        <f t="shared" si="193"/>
        <v>0.44000000000005457</v>
      </c>
      <c r="K556" s="25">
        <v>14709</v>
      </c>
      <c r="L556" s="25">
        <v>14705.43</v>
      </c>
      <c r="M556" s="25">
        <v>23.630000000000003</v>
      </c>
      <c r="N556" s="25">
        <f t="shared" si="194"/>
        <v>14681.800000000001</v>
      </c>
      <c r="O556" s="25">
        <f t="shared" si="200"/>
        <v>27.199999999998909</v>
      </c>
      <c r="P556" s="27">
        <v>30.702999999999999</v>
      </c>
      <c r="Q556" s="25">
        <v>481.5</v>
      </c>
      <c r="R556" s="2">
        <f t="shared" si="212"/>
        <v>118.99930827761109</v>
      </c>
      <c r="S556" s="2">
        <f t="shared" si="201"/>
        <v>119.60481379086023</v>
      </c>
      <c r="T556" s="2">
        <f t="shared" si="202"/>
        <v>119.84632127365667</v>
      </c>
      <c r="U556" s="2">
        <f t="shared" si="213"/>
        <v>104.45684346613129</v>
      </c>
      <c r="V556" s="2">
        <f t="shared" si="214"/>
        <v>116.02409638554241</v>
      </c>
      <c r="W556" s="27">
        <f t="shared" si="215"/>
        <v>5.0883112012429788E-3</v>
      </c>
      <c r="X556" s="1">
        <f t="shared" si="203"/>
        <v>9.2598848424065728E-3</v>
      </c>
      <c r="Y556" s="1" t="e">
        <f>X556+#REF!*_xlfn.STDEV.S($W$2:$W$779)</f>
        <v>#REF!</v>
      </c>
      <c r="Z556" s="1" t="e">
        <f>X556-#REF!*_xlfn.STDEV.S($W$2:$W$779)</f>
        <v>#REF!</v>
      </c>
      <c r="AA556" s="2">
        <f t="shared" si="204"/>
        <v>60.550551324914181</v>
      </c>
      <c r="AB556" s="1">
        <f t="shared" si="205"/>
        <v>1.8526338732307282E-3</v>
      </c>
      <c r="AC556" s="1">
        <f t="shared" si="197"/>
        <v>3.4113551608380661E-4</v>
      </c>
      <c r="AD556" s="1">
        <f t="shared" si="195"/>
        <v>1.5114983571469216E-3</v>
      </c>
      <c r="AE556" s="1">
        <f t="shared" si="198"/>
        <v>1.54982524116244E-3</v>
      </c>
      <c r="AF556" s="1" t="e">
        <f>AE556+#REF!*_xlfn.STDEV.S($AD$2:$AD$779)</f>
        <v>#REF!</v>
      </c>
      <c r="AG556" s="1" t="e">
        <f>AE556-#REF!*_xlfn.STDEV.S($AD$2:$AD$779)</f>
        <v>#REF!</v>
      </c>
      <c r="AH556" s="24">
        <f t="shared" si="192"/>
        <v>27.199999999998909</v>
      </c>
      <c r="AI556" s="24">
        <f t="shared" si="206"/>
        <v>0.44000000000005457</v>
      </c>
      <c r="AJ556" s="1">
        <f t="shared" si="207"/>
        <v>1.5114983571469216E-3</v>
      </c>
      <c r="AK556" s="1">
        <f t="shared" si="208"/>
        <v>1.54982524116244E-3</v>
      </c>
      <c r="AL556" s="1" t="e">
        <f>$AK$2+#REF!*_xlfn.STDEV.S(ONE_LAST_QUOTE!$AJ$2:$AJ$779)</f>
        <v>#REF!</v>
      </c>
      <c r="AM556" s="1" t="e">
        <f>$AK$2-#REF!*_xlfn.STDEV.S(ONE_LAST_QUOTE!$AJ$2:$AJ$779)</f>
        <v>#REF!</v>
      </c>
      <c r="AN556" s="27">
        <f t="shared" si="209"/>
        <v>61.818181818171674</v>
      </c>
      <c r="AO556" s="24">
        <f t="shared" si="210"/>
        <v>26.759999999998854</v>
      </c>
      <c r="AP556" s="27">
        <f t="shared" si="211"/>
        <v>-3.8484704370181109</v>
      </c>
      <c r="AQ556" s="27" t="e">
        <f>$AP$2+#REF!*_xlfn.STDEV.S(ONE_LAST_QUOTE!$AO$2:$AO$779)</f>
        <v>#REF!</v>
      </c>
      <c r="AR556" s="27" t="e">
        <f>$AP$2-#REF!*_xlfn.STDEV.S(ONE_LAST_QUOTE!$AO$2:$AO$779)</f>
        <v>#REF!</v>
      </c>
      <c r="AT556" s="24"/>
    </row>
    <row r="557" spans="1:46" x14ac:dyDescent="0.3">
      <c r="A557" s="5">
        <v>44907</v>
      </c>
      <c r="B557" s="25">
        <v>562.79999999999995</v>
      </c>
      <c r="C557" s="25">
        <v>564.52</v>
      </c>
      <c r="D557" s="25">
        <v>0.04</v>
      </c>
      <c r="E557" s="25">
        <f t="shared" si="199"/>
        <v>564.48</v>
      </c>
      <c r="F557" s="25">
        <f t="shared" si="196"/>
        <v>-1.6800000000000637</v>
      </c>
      <c r="G557" s="25">
        <v>1243.5</v>
      </c>
      <c r="H557" s="25">
        <v>1279</v>
      </c>
      <c r="I557" s="26">
        <v>1282.92</v>
      </c>
      <c r="J557" s="27">
        <f t="shared" si="193"/>
        <v>-3.9200000000000728</v>
      </c>
      <c r="K557" s="25">
        <v>14583</v>
      </c>
      <c r="L557" s="25">
        <v>14612.59</v>
      </c>
      <c r="M557" s="25">
        <v>23.630000000000003</v>
      </c>
      <c r="N557" s="25">
        <f t="shared" si="194"/>
        <v>14588.960000000001</v>
      </c>
      <c r="O557" s="25">
        <f t="shared" si="200"/>
        <v>-5.9600000000009459</v>
      </c>
      <c r="P557" s="27">
        <v>30.702000000000002</v>
      </c>
      <c r="Q557" s="25">
        <v>475</v>
      </c>
      <c r="R557" s="2">
        <f t="shared" si="212"/>
        <v>117.96172469448912</v>
      </c>
      <c r="S557" s="2">
        <f t="shared" si="201"/>
        <v>118.58025695234991</v>
      </c>
      <c r="T557" s="2">
        <f t="shared" si="202"/>
        <v>118.40560985311545</v>
      </c>
      <c r="U557" s="2">
        <f t="shared" si="213"/>
        <v>104.45344129554645</v>
      </c>
      <c r="V557" s="2">
        <f t="shared" si="214"/>
        <v>114.45783132530144</v>
      </c>
      <c r="W557" s="27">
        <f t="shared" si="215"/>
        <v>5.2434996136478951E-3</v>
      </c>
      <c r="X557" s="1">
        <f t="shared" si="203"/>
        <v>9.2598848424065728E-3</v>
      </c>
      <c r="Y557" s="1" t="e">
        <f>X557+#REF!*_xlfn.STDEV.S($W$2:$W$779)</f>
        <v>#REF!</v>
      </c>
      <c r="Z557" s="1" t="e">
        <f>X557-#REF!*_xlfn.STDEV.S($W$2:$W$779)</f>
        <v>#REF!</v>
      </c>
      <c r="AA557" s="2">
        <f t="shared" si="204"/>
        <v>61.853225786079236</v>
      </c>
      <c r="AB557" s="1">
        <f t="shared" si="205"/>
        <v>-4.0852809247547087E-4</v>
      </c>
      <c r="AC557" s="1">
        <f t="shared" si="197"/>
        <v>-3.0555295731612823E-3</v>
      </c>
      <c r="AD557" s="1">
        <f t="shared" si="195"/>
        <v>2.6470014806858114E-3</v>
      </c>
      <c r="AE557" s="1">
        <f t="shared" si="198"/>
        <v>1.54982524116244E-3</v>
      </c>
      <c r="AF557" s="1" t="e">
        <f>AE557+#REF!*_xlfn.STDEV.S($AD$2:$AD$779)</f>
        <v>#REF!</v>
      </c>
      <c r="AG557" s="1" t="e">
        <f>AE557-#REF!*_xlfn.STDEV.S($AD$2:$AD$779)</f>
        <v>#REF!</v>
      </c>
      <c r="AH557" s="24">
        <f t="shared" si="192"/>
        <v>-5.9600000000009459</v>
      </c>
      <c r="AI557" s="24">
        <f t="shared" si="206"/>
        <v>-3.9200000000000728</v>
      </c>
      <c r="AJ557" s="1">
        <f t="shared" si="207"/>
        <v>2.6470014806858114E-3</v>
      </c>
      <c r="AK557" s="1">
        <f t="shared" si="208"/>
        <v>1.54982524116244E-3</v>
      </c>
      <c r="AL557" s="1" t="e">
        <f>$AK$2+#REF!*_xlfn.STDEV.S(ONE_LAST_QUOTE!$AJ$2:$AJ$779)</f>
        <v>#REF!</v>
      </c>
      <c r="AM557" s="1" t="e">
        <f>$AK$2-#REF!*_xlfn.STDEV.S(ONE_LAST_QUOTE!$AJ$2:$AJ$779)</f>
        <v>#REF!</v>
      </c>
      <c r="AN557" s="27">
        <f t="shared" si="209"/>
        <v>1.5204081632655191</v>
      </c>
      <c r="AO557" s="24">
        <f t="shared" si="210"/>
        <v>-2.0400000000008731</v>
      </c>
      <c r="AP557" s="27">
        <f t="shared" si="211"/>
        <v>-3.8484704370181109</v>
      </c>
      <c r="AQ557" s="27" t="e">
        <f>$AP$2+#REF!*_xlfn.STDEV.S(ONE_LAST_QUOTE!$AO$2:$AO$779)</f>
        <v>#REF!</v>
      </c>
      <c r="AR557" s="27" t="e">
        <f>$AP$2-#REF!*_xlfn.STDEV.S(ONE_LAST_QUOTE!$AO$2:$AO$779)</f>
        <v>#REF!</v>
      </c>
      <c r="AT557" s="24"/>
    </row>
    <row r="558" spans="1:46" x14ac:dyDescent="0.3">
      <c r="A558" s="5">
        <v>44908</v>
      </c>
      <c r="B558" s="25">
        <v>559.29999999999995</v>
      </c>
      <c r="C558" s="25">
        <v>560</v>
      </c>
      <c r="D558" s="25">
        <v>0.04</v>
      </c>
      <c r="E558" s="25">
        <f t="shared" si="199"/>
        <v>559.96</v>
      </c>
      <c r="F558" s="25">
        <f t="shared" si="196"/>
        <v>-0.66000000000008185</v>
      </c>
      <c r="G558" s="25">
        <v>1237</v>
      </c>
      <c r="H558" s="25">
        <v>1274.25</v>
      </c>
      <c r="I558" s="26">
        <v>1272.73</v>
      </c>
      <c r="J558" s="27">
        <f t="shared" si="193"/>
        <v>1.5199999999999818</v>
      </c>
      <c r="K558" s="25">
        <v>14518</v>
      </c>
      <c r="L558" s="25">
        <v>14522.96</v>
      </c>
      <c r="M558" s="25">
        <v>23.630000000000003</v>
      </c>
      <c r="N558" s="25">
        <f t="shared" si="194"/>
        <v>14499.33</v>
      </c>
      <c r="O558" s="25">
        <f t="shared" si="200"/>
        <v>18.670000000000073</v>
      </c>
      <c r="P558" s="27">
        <v>30.616</v>
      </c>
      <c r="Q558" s="25">
        <v>471.5</v>
      </c>
      <c r="R558" s="2">
        <f t="shared" si="212"/>
        <v>117.52363384828206</v>
      </c>
      <c r="S558" s="2">
        <f t="shared" si="201"/>
        <v>118.05171572613426</v>
      </c>
      <c r="T558" s="2">
        <f t="shared" si="202"/>
        <v>117.84281754344227</v>
      </c>
      <c r="U558" s="2">
        <f t="shared" si="213"/>
        <v>104.16085462525079</v>
      </c>
      <c r="V558" s="2">
        <f t="shared" si="214"/>
        <v>113.61445783132554</v>
      </c>
      <c r="W558" s="27">
        <f t="shared" si="215"/>
        <v>4.4934100534530508E-3</v>
      </c>
      <c r="X558" s="1">
        <f t="shared" si="203"/>
        <v>9.2598848424065728E-3</v>
      </c>
      <c r="Y558" s="1" t="e">
        <f>X558+#REF!*_xlfn.STDEV.S($W$2:$W$779)</f>
        <v>#REF!</v>
      </c>
      <c r="Z558" s="1" t="e">
        <f>X558-#REF!*_xlfn.STDEV.S($W$2:$W$779)</f>
        <v>#REF!</v>
      </c>
      <c r="AA558" s="2">
        <f t="shared" si="204"/>
        <v>52.808187785220184</v>
      </c>
      <c r="AB558" s="1">
        <f t="shared" si="205"/>
        <v>1.2876457050084434E-3</v>
      </c>
      <c r="AC558" s="1">
        <f t="shared" si="197"/>
        <v>1.1942831551075104E-3</v>
      </c>
      <c r="AD558" s="1">
        <f t="shared" si="195"/>
        <v>9.3362549900932994E-5</v>
      </c>
      <c r="AE558" s="1">
        <f t="shared" si="198"/>
        <v>1.54982524116244E-3</v>
      </c>
      <c r="AF558" s="1" t="e">
        <f>AE558+#REF!*_xlfn.STDEV.S($AD$2:$AD$779)</f>
        <v>#REF!</v>
      </c>
      <c r="AG558" s="1" t="e">
        <f>AE558-#REF!*_xlfn.STDEV.S($AD$2:$AD$779)</f>
        <v>#REF!</v>
      </c>
      <c r="AH558" s="24">
        <f t="shared" si="192"/>
        <v>18.670000000000073</v>
      </c>
      <c r="AI558" s="24">
        <f t="shared" si="206"/>
        <v>1.5199999999999818</v>
      </c>
      <c r="AJ558" s="1">
        <f t="shared" si="207"/>
        <v>9.3362549900932994E-5</v>
      </c>
      <c r="AK558" s="1">
        <f t="shared" si="208"/>
        <v>1.54982524116244E-3</v>
      </c>
      <c r="AL558" s="1" t="e">
        <f>$AK$2+#REF!*_xlfn.STDEV.S(ONE_LAST_QUOTE!$AJ$2:$AJ$779)</f>
        <v>#REF!</v>
      </c>
      <c r="AM558" s="1" t="e">
        <f>$AK$2-#REF!*_xlfn.STDEV.S(ONE_LAST_QUOTE!$AJ$2:$AJ$779)</f>
        <v>#REF!</v>
      </c>
      <c r="AN558" s="27">
        <f t="shared" si="209"/>
        <v>12.2828947368423</v>
      </c>
      <c r="AO558" s="24">
        <f t="shared" si="210"/>
        <v>17.150000000000091</v>
      </c>
      <c r="AP558" s="27">
        <f t="shared" si="211"/>
        <v>-3.8484704370181109</v>
      </c>
      <c r="AQ558" s="27" t="e">
        <f>$AP$2+#REF!*_xlfn.STDEV.S(ONE_LAST_QUOTE!$AO$2:$AO$779)</f>
        <v>#REF!</v>
      </c>
      <c r="AR558" s="27" t="e">
        <f>$AP$2-#REF!*_xlfn.STDEV.S(ONE_LAST_QUOTE!$AO$2:$AO$779)</f>
        <v>#REF!</v>
      </c>
      <c r="AT558" s="24"/>
    </row>
    <row r="559" spans="1:46" x14ac:dyDescent="0.3">
      <c r="A559" s="5">
        <v>44909</v>
      </c>
      <c r="B559" s="25">
        <v>566.29999999999995</v>
      </c>
      <c r="C559" s="25">
        <v>569.57000000000005</v>
      </c>
      <c r="D559" s="25">
        <v>0.04</v>
      </c>
      <c r="E559" s="25">
        <f t="shared" si="199"/>
        <v>569.53000000000009</v>
      </c>
      <c r="F559" s="25">
        <f t="shared" si="196"/>
        <v>-3.2300000000001319</v>
      </c>
      <c r="G559" s="25">
        <v>1251.25</v>
      </c>
      <c r="H559" s="25">
        <v>1288.5</v>
      </c>
      <c r="I559" s="26">
        <v>1293.6199999999999</v>
      </c>
      <c r="J559" s="27">
        <f t="shared" si="193"/>
        <v>-5.1199999999998909</v>
      </c>
      <c r="K559" s="25">
        <v>14710</v>
      </c>
      <c r="L559" s="25">
        <v>14739.36</v>
      </c>
      <c r="M559" s="25">
        <v>23.630000000000003</v>
      </c>
      <c r="N559" s="25">
        <f t="shared" si="194"/>
        <v>14715.730000000001</v>
      </c>
      <c r="O559" s="25">
        <f t="shared" si="200"/>
        <v>-5.7300000000013824</v>
      </c>
      <c r="P559" s="27">
        <v>30.456</v>
      </c>
      <c r="Q559" s="25">
        <v>480.5</v>
      </c>
      <c r="R559" s="2">
        <f t="shared" si="212"/>
        <v>118.83790638690321</v>
      </c>
      <c r="S559" s="2">
        <f t="shared" si="201"/>
        <v>119.61294519434047</v>
      </c>
      <c r="T559" s="2">
        <f t="shared" si="202"/>
        <v>119.52920903935247</v>
      </c>
      <c r="U559" s="2">
        <f t="shared" si="213"/>
        <v>103.6165073316775</v>
      </c>
      <c r="V559" s="2">
        <f t="shared" si="214"/>
        <v>115.78313253012072</v>
      </c>
      <c r="W559" s="27">
        <f t="shared" si="215"/>
        <v>6.5218147222649847E-3</v>
      </c>
      <c r="X559" s="1">
        <f t="shared" si="203"/>
        <v>9.2598848424065728E-3</v>
      </c>
      <c r="Y559" s="1" t="e">
        <f>X559+#REF!*_xlfn.STDEV.S($W$2:$W$779)</f>
        <v>#REF!</v>
      </c>
      <c r="Z559" s="1" t="e">
        <f>X559-#REF!*_xlfn.STDEV.S($W$2:$W$779)</f>
        <v>#REF!</v>
      </c>
      <c r="AA559" s="2">
        <f t="shared" si="204"/>
        <v>77.503880743725517</v>
      </c>
      <c r="AB559" s="1">
        <f t="shared" si="205"/>
        <v>-3.8937925607505588E-4</v>
      </c>
      <c r="AC559" s="1">
        <f t="shared" si="197"/>
        <v>-3.9578856232895991E-3</v>
      </c>
      <c r="AD559" s="1">
        <f t="shared" si="195"/>
        <v>3.5685063672145434E-3</v>
      </c>
      <c r="AE559" s="1">
        <f t="shared" si="198"/>
        <v>1.54982524116244E-3</v>
      </c>
      <c r="AF559" s="1" t="e">
        <f>AE559+#REF!*_xlfn.STDEV.S($AD$2:$AD$779)</f>
        <v>#REF!</v>
      </c>
      <c r="AG559" s="1" t="e">
        <f>AE559-#REF!*_xlfn.STDEV.S($AD$2:$AD$779)</f>
        <v>#REF!</v>
      </c>
      <c r="AH559" s="24">
        <f t="shared" si="192"/>
        <v>-5.7300000000013824</v>
      </c>
      <c r="AI559" s="24">
        <f t="shared" si="206"/>
        <v>-5.1199999999998909</v>
      </c>
      <c r="AJ559" s="1">
        <f t="shared" si="207"/>
        <v>3.5685063672145434E-3</v>
      </c>
      <c r="AK559" s="1">
        <f t="shared" si="208"/>
        <v>1.54982524116244E-3</v>
      </c>
      <c r="AL559" s="1" t="e">
        <f>$AK$2+#REF!*_xlfn.STDEV.S(ONE_LAST_QUOTE!$AJ$2:$AJ$779)</f>
        <v>#REF!</v>
      </c>
      <c r="AM559" s="1" t="e">
        <f>$AK$2-#REF!*_xlfn.STDEV.S(ONE_LAST_QUOTE!$AJ$2:$AJ$779)</f>
        <v>#REF!</v>
      </c>
      <c r="AN559" s="27">
        <f t="shared" si="209"/>
        <v>1.1191406250002938</v>
      </c>
      <c r="AO559" s="24">
        <f t="shared" si="210"/>
        <v>-0.61000000000149157</v>
      </c>
      <c r="AP559" s="27">
        <f t="shared" si="211"/>
        <v>-3.8484704370181109</v>
      </c>
      <c r="AQ559" s="27" t="e">
        <f>$AP$2+#REF!*_xlfn.STDEV.S(ONE_LAST_QUOTE!$AO$2:$AO$779)</f>
        <v>#REF!</v>
      </c>
      <c r="AR559" s="27" t="e">
        <f>$AP$2-#REF!*_xlfn.STDEV.S(ONE_LAST_QUOTE!$AO$2:$AO$779)</f>
        <v>#REF!</v>
      </c>
      <c r="AT559" s="24"/>
    </row>
    <row r="560" spans="1:46" x14ac:dyDescent="0.3">
      <c r="A560" s="5">
        <v>44910</v>
      </c>
      <c r="B560" s="25">
        <v>567</v>
      </c>
      <c r="C560" s="25">
        <v>568.54</v>
      </c>
      <c r="D560" s="25">
        <v>0.04</v>
      </c>
      <c r="E560" s="25">
        <f t="shared" si="199"/>
        <v>568.5</v>
      </c>
      <c r="F560" s="25">
        <f t="shared" si="196"/>
        <v>-1.5</v>
      </c>
      <c r="G560" s="25">
        <v>1251</v>
      </c>
      <c r="H560" s="25">
        <v>1288.25</v>
      </c>
      <c r="I560" s="26">
        <v>1290.46</v>
      </c>
      <c r="J560" s="27">
        <f t="shared" si="193"/>
        <v>-2.2100000000000364</v>
      </c>
      <c r="K560" s="25">
        <v>14713</v>
      </c>
      <c r="L560" s="25">
        <v>14734.13</v>
      </c>
      <c r="M560" s="25">
        <v>23.630000000000003</v>
      </c>
      <c r="N560" s="25">
        <f t="shared" si="194"/>
        <v>14710.5</v>
      </c>
      <c r="O560" s="25">
        <f t="shared" si="200"/>
        <v>2.5</v>
      </c>
      <c r="P560" s="27">
        <v>30.766999999999999</v>
      </c>
      <c r="Q560" s="25">
        <v>480.5</v>
      </c>
      <c r="R560" s="2">
        <f t="shared" si="212"/>
        <v>118.81484897394495</v>
      </c>
      <c r="S560" s="2">
        <f t="shared" si="201"/>
        <v>119.63733940478117</v>
      </c>
      <c r="T560" s="2">
        <f t="shared" si="202"/>
        <v>119.7607980314163</v>
      </c>
      <c r="U560" s="2">
        <f t="shared" si="213"/>
        <v>104.6745823835606</v>
      </c>
      <c r="V560" s="2">
        <f t="shared" si="214"/>
        <v>115.78313253012072</v>
      </c>
      <c r="W560" s="27">
        <f t="shared" si="215"/>
        <v>6.9224548778124007E-3</v>
      </c>
      <c r="X560" s="1">
        <f t="shared" si="203"/>
        <v>9.2598848424065728E-3</v>
      </c>
      <c r="Y560" s="1" t="e">
        <f>X560+#REF!*_xlfn.STDEV.S($W$2:$W$779)</f>
        <v>#REF!</v>
      </c>
      <c r="Z560" s="1" t="e">
        <f>X560-#REF!*_xlfn.STDEV.S($W$2:$W$779)</f>
        <v>#REF!</v>
      </c>
      <c r="AA560" s="2">
        <f t="shared" si="204"/>
        <v>82.249043083622553</v>
      </c>
      <c r="AB560" s="1">
        <f t="shared" si="205"/>
        <v>1.6994663675605861E-4</v>
      </c>
      <c r="AC560" s="1">
        <f t="shared" si="197"/>
        <v>-1.7125676115493981E-3</v>
      </c>
      <c r="AD560" s="1">
        <f t="shared" si="195"/>
        <v>1.8825142483054566E-3</v>
      </c>
      <c r="AE560" s="1">
        <f t="shared" si="198"/>
        <v>1.54982524116244E-3</v>
      </c>
      <c r="AF560" s="1" t="e">
        <f>AE560+#REF!*_xlfn.STDEV.S($AD$2:$AD$779)</f>
        <v>#REF!</v>
      </c>
      <c r="AG560" s="1" t="e">
        <f>AE560-#REF!*_xlfn.STDEV.S($AD$2:$AD$779)</f>
        <v>#REF!</v>
      </c>
      <c r="AH560" s="24">
        <f t="shared" si="192"/>
        <v>2.5</v>
      </c>
      <c r="AI560" s="24">
        <f t="shared" si="206"/>
        <v>-2.2100000000000364</v>
      </c>
      <c r="AJ560" s="1">
        <f t="shared" si="207"/>
        <v>1.8825142483054566E-3</v>
      </c>
      <c r="AK560" s="1">
        <f t="shared" si="208"/>
        <v>1.54982524116244E-3</v>
      </c>
      <c r="AL560" s="1" t="e">
        <f>$AK$2+#REF!*_xlfn.STDEV.S(ONE_LAST_QUOTE!$AJ$2:$AJ$779)</f>
        <v>#REF!</v>
      </c>
      <c r="AM560" s="1" t="e">
        <f>$AK$2-#REF!*_xlfn.STDEV.S(ONE_LAST_QUOTE!$AJ$2:$AJ$779)</f>
        <v>#REF!</v>
      </c>
      <c r="AN560" s="27">
        <f t="shared" si="209"/>
        <v>-1.1312217194569949</v>
      </c>
      <c r="AO560" s="24">
        <f t="shared" si="210"/>
        <v>4.7100000000000364</v>
      </c>
      <c r="AP560" s="27">
        <f t="shared" si="211"/>
        <v>-3.8484704370181109</v>
      </c>
      <c r="AQ560" s="27" t="e">
        <f>$AP$2+#REF!*_xlfn.STDEV.S(ONE_LAST_QUOTE!$AO$2:$AO$779)</f>
        <v>#REF!</v>
      </c>
      <c r="AR560" s="27" t="e">
        <f>$AP$2-#REF!*_xlfn.STDEV.S(ONE_LAST_QUOTE!$AO$2:$AO$779)</f>
        <v>#REF!</v>
      </c>
      <c r="AT560" s="24"/>
    </row>
    <row r="561" spans="1:46" x14ac:dyDescent="0.3">
      <c r="A561" s="5">
        <v>44911</v>
      </c>
      <c r="B561" s="25">
        <v>557.9</v>
      </c>
      <c r="C561" s="25">
        <v>559.79999999999995</v>
      </c>
      <c r="D561" s="25">
        <v>0.04</v>
      </c>
      <c r="E561" s="25">
        <f t="shared" si="199"/>
        <v>559.76</v>
      </c>
      <c r="F561" s="25">
        <f t="shared" si="196"/>
        <v>-1.8600000000000136</v>
      </c>
      <c r="G561" s="25">
        <v>1231.5</v>
      </c>
      <c r="H561" s="25">
        <v>1268.5</v>
      </c>
      <c r="I561" s="26">
        <v>1272.76</v>
      </c>
      <c r="J561" s="27">
        <f t="shared" si="193"/>
        <v>-4.2599999999999909</v>
      </c>
      <c r="K561" s="25">
        <v>14463</v>
      </c>
      <c r="L561" s="25">
        <v>14528.55</v>
      </c>
      <c r="M561" s="25">
        <v>0.17000000000000171</v>
      </c>
      <c r="N561" s="25">
        <f t="shared" si="194"/>
        <v>14528.38</v>
      </c>
      <c r="O561" s="25">
        <f t="shared" si="200"/>
        <v>-65.3799999999992</v>
      </c>
      <c r="P561" s="27">
        <v>30.771000000000001</v>
      </c>
      <c r="Q561" s="25">
        <v>471</v>
      </c>
      <c r="R561" s="2">
        <f t="shared" si="212"/>
        <v>116.99331335024193</v>
      </c>
      <c r="S561" s="2">
        <f t="shared" si="201"/>
        <v>117.604488534721</v>
      </c>
      <c r="T561" s="2">
        <f t="shared" si="202"/>
        <v>117.71723395754394</v>
      </c>
      <c r="U561" s="2">
        <f t="shared" si="213"/>
        <v>104.68819106589993</v>
      </c>
      <c r="V561" s="2">
        <f t="shared" si="214"/>
        <v>113.4939759036147</v>
      </c>
      <c r="W561" s="27">
        <f t="shared" si="215"/>
        <v>5.2240180825497973E-3</v>
      </c>
      <c r="X561" s="1">
        <f t="shared" si="203"/>
        <v>9.2598848424065728E-3</v>
      </c>
      <c r="Y561" s="1" t="e">
        <f>X561+#REF!*_xlfn.STDEV.S($W$2:$W$779)</f>
        <v>#REF!</v>
      </c>
      <c r="Z561" s="1" t="e">
        <f>X561-#REF!*_xlfn.STDEV.S($W$2:$W$779)</f>
        <v>#REF!</v>
      </c>
      <c r="AA561" s="2">
        <f t="shared" si="204"/>
        <v>61.117518447906605</v>
      </c>
      <c r="AB561" s="1">
        <f t="shared" si="205"/>
        <v>-4.5001576225290919E-3</v>
      </c>
      <c r="AC561" s="1">
        <f t="shared" si="197"/>
        <v>-3.3470567899682507E-3</v>
      </c>
      <c r="AD561" s="1">
        <f t="shared" si="195"/>
        <v>-1.1531008325608412E-3</v>
      </c>
      <c r="AE561" s="1">
        <f t="shared" si="198"/>
        <v>1.54982524116244E-3</v>
      </c>
      <c r="AF561" s="1" t="e">
        <f>AE561+#REF!*_xlfn.STDEV.S($AD$2:$AD$779)</f>
        <v>#REF!</v>
      </c>
      <c r="AG561" s="1" t="e">
        <f>AE561-#REF!*_xlfn.STDEV.S($AD$2:$AD$779)</f>
        <v>#REF!</v>
      </c>
      <c r="AH561" s="24">
        <f t="shared" si="192"/>
        <v>-65.3799999999992</v>
      </c>
      <c r="AI561" s="24">
        <f t="shared" si="206"/>
        <v>-4.2599999999999909</v>
      </c>
      <c r="AJ561" s="1">
        <f t="shared" si="207"/>
        <v>-1.1531008325608412E-3</v>
      </c>
      <c r="AK561" s="1">
        <f t="shared" si="208"/>
        <v>1.54982524116244E-3</v>
      </c>
      <c r="AL561" s="1" t="e">
        <f>$AK$2+#REF!*_xlfn.STDEV.S(ONE_LAST_QUOTE!$AJ$2:$AJ$779)</f>
        <v>#REF!</v>
      </c>
      <c r="AM561" s="1" t="e">
        <f>$AK$2-#REF!*_xlfn.STDEV.S(ONE_LAST_QUOTE!$AJ$2:$AJ$779)</f>
        <v>#REF!</v>
      </c>
      <c r="AN561" s="27">
        <f t="shared" si="209"/>
        <v>15.347417840375432</v>
      </c>
      <c r="AO561" s="24">
        <f t="shared" si="210"/>
        <v>-61.119999999999209</v>
      </c>
      <c r="AP561" s="27">
        <f t="shared" si="211"/>
        <v>-3.8484704370181109</v>
      </c>
      <c r="AQ561" s="27" t="e">
        <f>$AP$2+#REF!*_xlfn.STDEV.S(ONE_LAST_QUOTE!$AO$2:$AO$779)</f>
        <v>#REF!</v>
      </c>
      <c r="AR561" s="27" t="e">
        <f>$AP$2-#REF!*_xlfn.STDEV.S(ONE_LAST_QUOTE!$AO$2:$AO$779)</f>
        <v>#REF!</v>
      </c>
      <c r="AT561" s="24"/>
    </row>
    <row r="562" spans="1:46" x14ac:dyDescent="0.3">
      <c r="A562" s="5">
        <v>44914</v>
      </c>
      <c r="B562" s="25">
        <v>554.70000000000005</v>
      </c>
      <c r="C562" s="25">
        <v>555.95000000000005</v>
      </c>
      <c r="D562" s="25">
        <v>0.04</v>
      </c>
      <c r="E562" s="25">
        <f t="shared" si="199"/>
        <v>555.91000000000008</v>
      </c>
      <c r="F562" s="25">
        <f t="shared" si="196"/>
        <v>-1.2100000000000364</v>
      </c>
      <c r="G562" s="25">
        <v>1224.75</v>
      </c>
      <c r="H562" s="25">
        <v>1261.5</v>
      </c>
      <c r="I562" s="26">
        <v>1264.96</v>
      </c>
      <c r="J562" s="27">
        <f t="shared" si="193"/>
        <v>-3.4600000000000364</v>
      </c>
      <c r="K562" s="25">
        <v>14407</v>
      </c>
      <c r="L562" s="25">
        <v>14433.32</v>
      </c>
      <c r="M562" s="25">
        <v>0.17000000000000171</v>
      </c>
      <c r="N562" s="25">
        <f t="shared" si="194"/>
        <v>14433.15</v>
      </c>
      <c r="O562" s="25">
        <f t="shared" si="200"/>
        <v>-26.149999999999636</v>
      </c>
      <c r="P562" s="27">
        <v>30.768000000000001</v>
      </c>
      <c r="Q562" s="25">
        <v>466.5</v>
      </c>
      <c r="R562" s="2">
        <f t="shared" si="212"/>
        <v>116.34770578741049</v>
      </c>
      <c r="S562" s="2">
        <f t="shared" si="201"/>
        <v>117.14912993982752</v>
      </c>
      <c r="T562" s="2">
        <f t="shared" si="202"/>
        <v>116.92993330383536</v>
      </c>
      <c r="U562" s="2">
        <f t="shared" si="213"/>
        <v>104.67798455414543</v>
      </c>
      <c r="V562" s="2">
        <f t="shared" si="214"/>
        <v>112.40963855421711</v>
      </c>
      <c r="W562" s="27">
        <f t="shared" si="215"/>
        <v>6.8881818252728433E-3</v>
      </c>
      <c r="X562" s="1">
        <f t="shared" si="203"/>
        <v>9.2598848424065728E-3</v>
      </c>
      <c r="Y562" s="1" t="e">
        <f>X562+#REF!*_xlfn.STDEV.S($W$2:$W$779)</f>
        <v>#REF!</v>
      </c>
      <c r="Z562" s="1" t="e">
        <f>X562-#REF!*_xlfn.STDEV.S($W$2:$W$779)</f>
        <v>#REF!</v>
      </c>
      <c r="AA562" s="2">
        <f t="shared" si="204"/>
        <v>80.142415241702736</v>
      </c>
      <c r="AB562" s="1">
        <f t="shared" si="205"/>
        <v>-1.811801304635484E-3</v>
      </c>
      <c r="AC562" s="1">
        <f t="shared" si="197"/>
        <v>-2.7352643561852044E-3</v>
      </c>
      <c r="AD562" s="1">
        <f t="shared" si="195"/>
        <v>9.2346305154972046E-4</v>
      </c>
      <c r="AE562" s="1">
        <f t="shared" si="198"/>
        <v>1.54982524116244E-3</v>
      </c>
      <c r="AF562" s="1" t="e">
        <f>AE562+#REF!*_xlfn.STDEV.S($AD$2:$AD$779)</f>
        <v>#REF!</v>
      </c>
      <c r="AG562" s="1" t="e">
        <f>AE562-#REF!*_xlfn.STDEV.S($AD$2:$AD$779)</f>
        <v>#REF!</v>
      </c>
      <c r="AH562" s="24">
        <f t="shared" si="192"/>
        <v>-26.149999999999636</v>
      </c>
      <c r="AI562" s="24">
        <f t="shared" si="206"/>
        <v>-3.4600000000000364</v>
      </c>
      <c r="AJ562" s="1">
        <f t="shared" si="207"/>
        <v>9.2346305154972046E-4</v>
      </c>
      <c r="AK562" s="1">
        <f t="shared" si="208"/>
        <v>1.54982524116244E-3</v>
      </c>
      <c r="AL562" s="1" t="e">
        <f>$AK$2+#REF!*_xlfn.STDEV.S(ONE_LAST_QUOTE!$AJ$2:$AJ$779)</f>
        <v>#REF!</v>
      </c>
      <c r="AM562" s="1" t="e">
        <f>$AK$2-#REF!*_xlfn.STDEV.S(ONE_LAST_QUOTE!$AJ$2:$AJ$779)</f>
        <v>#REF!</v>
      </c>
      <c r="AN562" s="27">
        <f t="shared" si="209"/>
        <v>7.5578034682079078</v>
      </c>
      <c r="AO562" s="24">
        <f t="shared" si="210"/>
        <v>-22.6899999999996</v>
      </c>
      <c r="AP562" s="27">
        <f t="shared" si="211"/>
        <v>-3.8484704370181109</v>
      </c>
      <c r="AQ562" s="27" t="e">
        <f>$AP$2+#REF!*_xlfn.STDEV.S(ONE_LAST_QUOTE!$AO$2:$AO$779)</f>
        <v>#REF!</v>
      </c>
      <c r="AR562" s="27" t="e">
        <f>$AP$2-#REF!*_xlfn.STDEV.S(ONE_LAST_QUOTE!$AO$2:$AO$779)</f>
        <v>#REF!</v>
      </c>
      <c r="AT562" s="24"/>
    </row>
    <row r="563" spans="1:46" x14ac:dyDescent="0.3">
      <c r="A563" s="5">
        <v>44915</v>
      </c>
      <c r="B563" s="25">
        <v>546.5</v>
      </c>
      <c r="C563" s="25">
        <v>545.98</v>
      </c>
      <c r="D563" s="25">
        <v>0.04</v>
      </c>
      <c r="E563" s="25">
        <f t="shared" si="199"/>
        <v>545.94000000000005</v>
      </c>
      <c r="F563" s="25">
        <f t="shared" si="196"/>
        <v>0.55999999999994543</v>
      </c>
      <c r="G563" s="25">
        <v>1205.75</v>
      </c>
      <c r="H563" s="25">
        <v>1242.75</v>
      </c>
      <c r="I563" s="26">
        <v>1242.78</v>
      </c>
      <c r="J563" s="27">
        <f t="shared" si="193"/>
        <v>-2.9999999999972715E-2</v>
      </c>
      <c r="K563" s="25">
        <v>14153</v>
      </c>
      <c r="L563" s="25">
        <v>14170.03</v>
      </c>
      <c r="M563" s="25">
        <v>0</v>
      </c>
      <c r="N563" s="25">
        <f t="shared" si="194"/>
        <v>14170.03</v>
      </c>
      <c r="O563" s="25">
        <f t="shared" si="200"/>
        <v>-17.030000000000655</v>
      </c>
      <c r="P563" s="27">
        <v>30.727</v>
      </c>
      <c r="Q563" s="25">
        <v>457.5</v>
      </c>
      <c r="R563" s="2">
        <f t="shared" si="212"/>
        <v>114.61839981554054</v>
      </c>
      <c r="S563" s="2">
        <f t="shared" si="201"/>
        <v>115.08375345584639</v>
      </c>
      <c r="T563" s="2">
        <f t="shared" si="202"/>
        <v>115.41734182822378</v>
      </c>
      <c r="U563" s="2">
        <f t="shared" si="213"/>
        <v>104.53849556016726</v>
      </c>
      <c r="V563" s="2">
        <f t="shared" si="214"/>
        <v>110.24096385542192</v>
      </c>
      <c r="W563" s="27">
        <f t="shared" si="215"/>
        <v>4.0600256246359212E-3</v>
      </c>
      <c r="X563" s="1">
        <f t="shared" si="203"/>
        <v>9.2598848424065728E-3</v>
      </c>
      <c r="Y563" s="1" t="e">
        <f>X563+#REF!*_xlfn.STDEV.S($W$2:$W$779)</f>
        <v>#REF!</v>
      </c>
      <c r="Z563" s="1" t="e">
        <f>X563-#REF!*_xlfn.STDEV.S($W$2:$W$779)</f>
        <v>#REF!</v>
      </c>
      <c r="AA563" s="2">
        <f t="shared" si="204"/>
        <v>46.535364030584958</v>
      </c>
      <c r="AB563" s="1">
        <f t="shared" si="205"/>
        <v>-1.20183231792739E-3</v>
      </c>
      <c r="AC563" s="1">
        <f t="shared" si="197"/>
        <v>-2.4139429343868357E-5</v>
      </c>
      <c r="AD563" s="1">
        <f t="shared" si="195"/>
        <v>-1.1776928885835216E-3</v>
      </c>
      <c r="AE563" s="1">
        <f t="shared" si="198"/>
        <v>1.54982524116244E-3</v>
      </c>
      <c r="AF563" s="1" t="e">
        <f>AE563+#REF!*_xlfn.STDEV.S($AD$2:$AD$779)</f>
        <v>#REF!</v>
      </c>
      <c r="AG563" s="1" t="e">
        <f>AE563-#REF!*_xlfn.STDEV.S($AD$2:$AD$779)</f>
        <v>#REF!</v>
      </c>
      <c r="AH563" s="24">
        <f t="shared" si="192"/>
        <v>-17.030000000000655</v>
      </c>
      <c r="AI563" s="24">
        <f t="shared" si="206"/>
        <v>-2.9999999999972715E-2</v>
      </c>
      <c r="AJ563" s="1">
        <f t="shared" si="207"/>
        <v>-1.1776928885835216E-3</v>
      </c>
      <c r="AK563" s="1">
        <f t="shared" si="208"/>
        <v>1.54982524116244E-3</v>
      </c>
      <c r="AL563" s="1" t="e">
        <f>$AK$2+#REF!*_xlfn.STDEV.S(ONE_LAST_QUOTE!$AJ$2:$AJ$779)</f>
        <v>#REF!</v>
      </c>
      <c r="AM563" s="1" t="e">
        <f>$AK$2-#REF!*_xlfn.STDEV.S(ONE_LAST_QUOTE!$AJ$2:$AJ$779)</f>
        <v>#REF!</v>
      </c>
      <c r="AN563" s="27">
        <f t="shared" si="209"/>
        <v>567.66666666720482</v>
      </c>
      <c r="AO563" s="24">
        <f t="shared" si="210"/>
        <v>-17.000000000000682</v>
      </c>
      <c r="AP563" s="27">
        <f t="shared" si="211"/>
        <v>-3.8484704370181109</v>
      </c>
      <c r="AQ563" s="27" t="e">
        <f>$AP$2+#REF!*_xlfn.STDEV.S(ONE_LAST_QUOTE!$AO$2:$AO$779)</f>
        <v>#REF!</v>
      </c>
      <c r="AR563" s="27" t="e">
        <f>$AP$2-#REF!*_xlfn.STDEV.S(ONE_LAST_QUOTE!$AO$2:$AO$779)</f>
        <v>#REF!</v>
      </c>
      <c r="AT563" s="24"/>
    </row>
    <row r="564" spans="1:46" x14ac:dyDescent="0.3">
      <c r="A564" s="5">
        <v>44916</v>
      </c>
      <c r="B564" s="25">
        <v>547.5</v>
      </c>
      <c r="C564" s="25">
        <v>548.12</v>
      </c>
      <c r="D564" s="25">
        <v>0.04</v>
      </c>
      <c r="E564" s="25">
        <f t="shared" si="199"/>
        <v>548.08000000000004</v>
      </c>
      <c r="F564" s="25">
        <f t="shared" si="196"/>
        <v>-0.58000000000004093</v>
      </c>
      <c r="G564" s="25">
        <v>1209</v>
      </c>
      <c r="H564" s="25">
        <v>1245.75</v>
      </c>
      <c r="I564" s="26">
        <v>1247.8</v>
      </c>
      <c r="J564" s="27">
        <f t="shared" si="193"/>
        <v>-2.0499999999999545</v>
      </c>
      <c r="K564" s="25">
        <v>14219</v>
      </c>
      <c r="L564" s="25">
        <v>14234.4</v>
      </c>
      <c r="M564" s="25">
        <v>0</v>
      </c>
      <c r="N564" s="25">
        <f t="shared" si="194"/>
        <v>14234.4</v>
      </c>
      <c r="O564" s="25">
        <f t="shared" si="200"/>
        <v>-15.399999999999636</v>
      </c>
      <c r="P564" s="27">
        <v>30.670999999999999</v>
      </c>
      <c r="Q564" s="25">
        <v>459</v>
      </c>
      <c r="R564" s="2">
        <f t="shared" si="212"/>
        <v>114.89508877103974</v>
      </c>
      <c r="S564" s="2">
        <f t="shared" si="201"/>
        <v>115.62042608554228</v>
      </c>
      <c r="T564" s="2">
        <f t="shared" si="202"/>
        <v>115.29433671926057</v>
      </c>
      <c r="U564" s="2">
        <f t="shared" si="213"/>
        <v>104.3479740074166</v>
      </c>
      <c r="V564" s="2">
        <f t="shared" si="214"/>
        <v>110.60240963855445</v>
      </c>
      <c r="W564" s="27">
        <f t="shared" si="215"/>
        <v>6.3130402026840837E-3</v>
      </c>
      <c r="X564" s="1">
        <f t="shared" si="203"/>
        <v>9.2598848424065728E-3</v>
      </c>
      <c r="Y564" s="1" t="e">
        <f>X564+#REF!*_xlfn.STDEV.S($W$2:$W$779)</f>
        <v>#REF!</v>
      </c>
      <c r="Z564" s="1" t="e">
        <f>X564-#REF!*_xlfn.STDEV.S($W$2:$W$779)</f>
        <v>#REF!</v>
      </c>
      <c r="AA564" s="2">
        <f t="shared" si="204"/>
        <v>72.533731450253924</v>
      </c>
      <c r="AB564" s="1">
        <f t="shared" si="205"/>
        <v>-1.0818861349968835E-3</v>
      </c>
      <c r="AC564" s="1">
        <f t="shared" si="197"/>
        <v>-1.64289148902064E-3</v>
      </c>
      <c r="AD564" s="1">
        <f t="shared" si="195"/>
        <v>5.6100535402375654E-4</v>
      </c>
      <c r="AE564" s="1">
        <f t="shared" si="198"/>
        <v>1.54982524116244E-3</v>
      </c>
      <c r="AF564" s="1" t="e">
        <f>AE564+#REF!*_xlfn.STDEV.S($AD$2:$AD$779)</f>
        <v>#REF!</v>
      </c>
      <c r="AG564" s="1" t="e">
        <f>AE564-#REF!*_xlfn.STDEV.S($AD$2:$AD$779)</f>
        <v>#REF!</v>
      </c>
      <c r="AH564" s="24">
        <f t="shared" si="192"/>
        <v>-15.399999999999636</v>
      </c>
      <c r="AI564" s="24">
        <f t="shared" si="206"/>
        <v>-2.0499999999999545</v>
      </c>
      <c r="AJ564" s="1">
        <f t="shared" si="207"/>
        <v>5.6100535402375654E-4</v>
      </c>
      <c r="AK564" s="1">
        <f t="shared" si="208"/>
        <v>1.54982524116244E-3</v>
      </c>
      <c r="AL564" s="1" t="e">
        <f>$AK$2+#REF!*_xlfn.STDEV.S(ONE_LAST_QUOTE!$AJ$2:$AJ$779)</f>
        <v>#REF!</v>
      </c>
      <c r="AM564" s="1" t="e">
        <f>$AK$2-#REF!*_xlfn.STDEV.S(ONE_LAST_QUOTE!$AJ$2:$AJ$779)</f>
        <v>#REF!</v>
      </c>
      <c r="AN564" s="27">
        <f t="shared" si="209"/>
        <v>7.5121951219512084</v>
      </c>
      <c r="AO564" s="24">
        <f t="shared" si="210"/>
        <v>-13.349999999999682</v>
      </c>
      <c r="AP564" s="27">
        <f t="shared" si="211"/>
        <v>-3.8484704370181109</v>
      </c>
      <c r="AQ564" s="27" t="e">
        <f>$AP$2+#REF!*_xlfn.STDEV.S(ONE_LAST_QUOTE!$AO$2:$AO$779)</f>
        <v>#REF!</v>
      </c>
      <c r="AR564" s="27" t="e">
        <f>$AP$2-#REF!*_xlfn.STDEV.S(ONE_LAST_QUOTE!$AO$2:$AO$779)</f>
        <v>#REF!</v>
      </c>
      <c r="AT564" s="24"/>
    </row>
    <row r="565" spans="1:46" x14ac:dyDescent="0.3">
      <c r="A565" s="5">
        <v>44917</v>
      </c>
      <c r="B565" s="25">
        <v>556.20000000000005</v>
      </c>
      <c r="C565" s="25">
        <v>556.84</v>
      </c>
      <c r="D565" s="25">
        <v>0.04</v>
      </c>
      <c r="E565" s="25">
        <f t="shared" si="199"/>
        <v>556.80000000000007</v>
      </c>
      <c r="F565" s="25">
        <f t="shared" si="196"/>
        <v>-0.60000000000002274</v>
      </c>
      <c r="G565" s="25">
        <v>1227</v>
      </c>
      <c r="H565" s="25">
        <v>1264.25</v>
      </c>
      <c r="I565" s="26">
        <v>1266.2</v>
      </c>
      <c r="J565" s="27">
        <f t="shared" si="193"/>
        <v>-1.9500000000000455</v>
      </c>
      <c r="K565" s="25">
        <v>14374</v>
      </c>
      <c r="L565" s="25">
        <v>14442.94</v>
      </c>
      <c r="M565" s="25">
        <v>0.36</v>
      </c>
      <c r="N565" s="25">
        <f t="shared" si="194"/>
        <v>14442.58</v>
      </c>
      <c r="O565" s="25">
        <f t="shared" si="200"/>
        <v>-68.579999999999927</v>
      </c>
      <c r="P565" s="27">
        <v>30.744</v>
      </c>
      <c r="Q565" s="25">
        <v>468</v>
      </c>
      <c r="R565" s="2">
        <f t="shared" si="212"/>
        <v>116.60133732995142</v>
      </c>
      <c r="S565" s="2">
        <f t="shared" si="201"/>
        <v>116.88079362497957</v>
      </c>
      <c r="T565" s="2">
        <f t="shared" si="202"/>
        <v>117.45768217128516</v>
      </c>
      <c r="U565" s="2">
        <f t="shared" si="213"/>
        <v>104.59633246010941</v>
      </c>
      <c r="V565" s="2">
        <f t="shared" si="214"/>
        <v>112.77108433734962</v>
      </c>
      <c r="W565" s="27">
        <f t="shared" si="215"/>
        <v>2.3966817313370026E-3</v>
      </c>
      <c r="X565" s="1">
        <f t="shared" si="203"/>
        <v>9.2598848424065728E-3</v>
      </c>
      <c r="Y565" s="1" t="e">
        <f>X565+#REF!*_xlfn.STDEV.S($W$2:$W$779)</f>
        <v>#REF!</v>
      </c>
      <c r="Z565" s="1" t="e">
        <f>X565-#REF!*_xlfn.STDEV.S($W$2:$W$779)</f>
        <v>#REF!</v>
      </c>
      <c r="AA565" s="2">
        <f t="shared" si="204"/>
        <v>27.94562950281545</v>
      </c>
      <c r="AB565" s="1">
        <f t="shared" si="205"/>
        <v>-4.7484590703323042E-3</v>
      </c>
      <c r="AC565" s="1">
        <f t="shared" si="197"/>
        <v>-1.5400410677618428E-3</v>
      </c>
      <c r="AD565" s="1">
        <f t="shared" si="195"/>
        <v>-3.2084180025704614E-3</v>
      </c>
      <c r="AE565" s="1">
        <f t="shared" si="198"/>
        <v>1.54982524116244E-3</v>
      </c>
      <c r="AF565" s="1" t="e">
        <f>AE565+#REF!*_xlfn.STDEV.S($AD$2:$AD$779)</f>
        <v>#REF!</v>
      </c>
      <c r="AG565" s="1" t="e">
        <f>AE565-#REF!*_xlfn.STDEV.S($AD$2:$AD$779)</f>
        <v>#REF!</v>
      </c>
      <c r="AH565" s="24">
        <f t="shared" ref="AH565:AH628" si="216">K565-N565</f>
        <v>-68.579999999999927</v>
      </c>
      <c r="AI565" s="24">
        <f t="shared" si="206"/>
        <v>-1.9500000000000455</v>
      </c>
      <c r="AJ565" s="1">
        <f t="shared" si="207"/>
        <v>-3.2084180025704614E-3</v>
      </c>
      <c r="AK565" s="1">
        <f t="shared" si="208"/>
        <v>1.54982524116244E-3</v>
      </c>
      <c r="AL565" s="1" t="e">
        <f>$AK$2+#REF!*_xlfn.STDEV.S(ONE_LAST_QUOTE!$AJ$2:$AJ$779)</f>
        <v>#REF!</v>
      </c>
      <c r="AM565" s="1" t="e">
        <f>$AK$2-#REF!*_xlfn.STDEV.S(ONE_LAST_QUOTE!$AJ$2:$AJ$779)</f>
        <v>#REF!</v>
      </c>
      <c r="AN565" s="27">
        <f t="shared" si="209"/>
        <v>35.169230769229912</v>
      </c>
      <c r="AO565" s="24">
        <f t="shared" si="210"/>
        <v>-66.629999999999882</v>
      </c>
      <c r="AP565" s="27">
        <f t="shared" si="211"/>
        <v>-3.8484704370181109</v>
      </c>
      <c r="AQ565" s="27" t="e">
        <f>$AP$2+#REF!*_xlfn.STDEV.S(ONE_LAST_QUOTE!$AO$2:$AO$779)</f>
        <v>#REF!</v>
      </c>
      <c r="AR565" s="27" t="e">
        <f>$AP$2-#REF!*_xlfn.STDEV.S(ONE_LAST_QUOTE!$AO$2:$AO$779)</f>
        <v>#REF!</v>
      </c>
      <c r="AT565" s="24"/>
    </row>
    <row r="566" spans="1:46" x14ac:dyDescent="0.3">
      <c r="A566" s="5">
        <v>44918</v>
      </c>
      <c r="B566" s="25">
        <v>547.20000000000005</v>
      </c>
      <c r="C566" s="25">
        <v>548.03</v>
      </c>
      <c r="D566" s="25">
        <v>0.04</v>
      </c>
      <c r="E566" s="25">
        <f t="shared" si="199"/>
        <v>547.99</v>
      </c>
      <c r="F566" s="25">
        <f t="shared" si="196"/>
        <v>-0.78999999999996362</v>
      </c>
      <c r="G566" s="25">
        <v>1210.25</v>
      </c>
      <c r="H566" s="25">
        <v>1247.5</v>
      </c>
      <c r="I566" s="26">
        <v>1251.8599999999999</v>
      </c>
      <c r="J566" s="27">
        <f t="shared" ref="J566:J629" si="217">(H566-I566)</f>
        <v>-4.3599999999999</v>
      </c>
      <c r="K566" s="25">
        <v>14189</v>
      </c>
      <c r="L566" s="25">
        <v>14271.63</v>
      </c>
      <c r="M566" s="25">
        <v>0.32</v>
      </c>
      <c r="N566" s="25">
        <f t="shared" ref="N566:N629" si="218">L566-M566</f>
        <v>14271.31</v>
      </c>
      <c r="O566" s="25">
        <f t="shared" si="200"/>
        <v>-82.309999999999491</v>
      </c>
      <c r="P566" s="27">
        <v>30.745000000000001</v>
      </c>
      <c r="Q566" s="25">
        <v>455</v>
      </c>
      <c r="R566" s="2">
        <f t="shared" si="212"/>
        <v>115.0564906617476</v>
      </c>
      <c r="S566" s="2">
        <f t="shared" si="201"/>
        <v>115.37648398113505</v>
      </c>
      <c r="T566" s="2">
        <f t="shared" si="202"/>
        <v>114.98951864722909</v>
      </c>
      <c r="U566" s="2">
        <f t="shared" si="213"/>
        <v>104.59973463069426</v>
      </c>
      <c r="V566" s="2">
        <f t="shared" si="214"/>
        <v>109.63855421686769</v>
      </c>
      <c r="W566" s="27">
        <f t="shared" si="215"/>
        <v>2.7811844212091152E-3</v>
      </c>
      <c r="X566" s="1">
        <f t="shared" si="203"/>
        <v>9.2598848424065728E-3</v>
      </c>
      <c r="Y566" s="1" t="e">
        <f>X566+#REF!*_xlfn.STDEV.S($W$2:$W$779)</f>
        <v>#REF!</v>
      </c>
      <c r="Z566" s="1" t="e">
        <f>X566-#REF!*_xlfn.STDEV.S($W$2:$W$779)</f>
        <v>#REF!</v>
      </c>
      <c r="AA566" s="2">
        <f t="shared" si="204"/>
        <v>31.999331938745001</v>
      </c>
      <c r="AB566" s="1">
        <f t="shared" si="205"/>
        <v>-5.7675153857634298E-3</v>
      </c>
      <c r="AC566" s="1">
        <f t="shared" si="197"/>
        <v>-3.4828175674595403E-3</v>
      </c>
      <c r="AD566" s="1">
        <f t="shared" ref="AD566:AD629" si="219">AB566-AC566</f>
        <v>-2.2846978183038895E-3</v>
      </c>
      <c r="AE566" s="1">
        <f t="shared" si="198"/>
        <v>1.54982524116244E-3</v>
      </c>
      <c r="AF566" s="1" t="e">
        <f>AE566+#REF!*_xlfn.STDEV.S($AD$2:$AD$779)</f>
        <v>#REF!</v>
      </c>
      <c r="AG566" s="1" t="e">
        <f>AE566-#REF!*_xlfn.STDEV.S($AD$2:$AD$779)</f>
        <v>#REF!</v>
      </c>
      <c r="AH566" s="24">
        <f t="shared" si="216"/>
        <v>-82.309999999999491</v>
      </c>
      <c r="AI566" s="24">
        <f t="shared" si="206"/>
        <v>-4.3599999999999</v>
      </c>
      <c r="AJ566" s="1">
        <f t="shared" si="207"/>
        <v>-2.2846978183038895E-3</v>
      </c>
      <c r="AK566" s="1">
        <f t="shared" si="208"/>
        <v>1.54982524116244E-3</v>
      </c>
      <c r="AL566" s="1" t="e">
        <f>$AK$2+#REF!*_xlfn.STDEV.S(ONE_LAST_QUOTE!$AJ$2:$AJ$779)</f>
        <v>#REF!</v>
      </c>
      <c r="AM566" s="1" t="e">
        <f>$AK$2-#REF!*_xlfn.STDEV.S(ONE_LAST_QUOTE!$AJ$2:$AJ$779)</f>
        <v>#REF!</v>
      </c>
      <c r="AN566" s="27">
        <f t="shared" si="209"/>
        <v>18.878440366972793</v>
      </c>
      <c r="AO566" s="24">
        <f t="shared" si="210"/>
        <v>-77.949999999999591</v>
      </c>
      <c r="AP566" s="27">
        <f t="shared" si="211"/>
        <v>-3.8484704370181109</v>
      </c>
      <c r="AQ566" s="27" t="e">
        <f>$AP$2+#REF!*_xlfn.STDEV.S(ONE_LAST_QUOTE!$AO$2:$AO$779)</f>
        <v>#REF!</v>
      </c>
      <c r="AR566" s="27" t="e">
        <f>$AP$2-#REF!*_xlfn.STDEV.S(ONE_LAST_QUOTE!$AO$2:$AO$779)</f>
        <v>#REF!</v>
      </c>
      <c r="AT566" s="24"/>
    </row>
    <row r="567" spans="1:46" x14ac:dyDescent="0.3">
      <c r="A567" s="5">
        <v>44921</v>
      </c>
      <c r="B567" s="25">
        <v>548.1</v>
      </c>
      <c r="C567" s="25">
        <v>548.77</v>
      </c>
      <c r="D567" s="25">
        <v>0</v>
      </c>
      <c r="E567" s="25">
        <f t="shared" si="199"/>
        <v>548.77</v>
      </c>
      <c r="F567" s="25">
        <f t="shared" si="196"/>
        <v>-0.66999999999995907</v>
      </c>
      <c r="G567" s="25">
        <v>1215</v>
      </c>
      <c r="H567" s="25">
        <v>1251.75</v>
      </c>
      <c r="I567" s="26">
        <v>1252.81</v>
      </c>
      <c r="J567" s="27">
        <f t="shared" si="217"/>
        <v>-1.0599999999999454</v>
      </c>
      <c r="K567" s="25">
        <v>14243</v>
      </c>
      <c r="L567" s="25">
        <v>14285.13</v>
      </c>
      <c r="M567" s="25">
        <v>0.32</v>
      </c>
      <c r="N567" s="25">
        <f t="shared" si="218"/>
        <v>14284.81</v>
      </c>
      <c r="O567" s="25">
        <f t="shared" si="200"/>
        <v>-41.809999999999491</v>
      </c>
      <c r="P567" s="27">
        <v>30.7</v>
      </c>
      <c r="Q567" s="25">
        <v>456.5</v>
      </c>
      <c r="R567" s="2">
        <f t="shared" si="212"/>
        <v>115.44846668203812</v>
      </c>
      <c r="S567" s="2">
        <f t="shared" si="201"/>
        <v>115.81557976906805</v>
      </c>
      <c r="T567" s="2">
        <f t="shared" si="202"/>
        <v>115.56624793505139</v>
      </c>
      <c r="U567" s="2">
        <f t="shared" si="213"/>
        <v>104.44663695437676</v>
      </c>
      <c r="V567" s="2">
        <f t="shared" si="214"/>
        <v>110.00000000000021</v>
      </c>
      <c r="W567" s="27">
        <f t="shared" si="215"/>
        <v>3.1798870749926156E-3</v>
      </c>
      <c r="X567" s="1">
        <f t="shared" si="203"/>
        <v>9.2598848424065728E-3</v>
      </c>
      <c r="Y567" s="1" t="e">
        <f>X567+#REF!*_xlfn.STDEV.S($W$2:$W$779)</f>
        <v>#REF!</v>
      </c>
      <c r="Z567" s="1" t="e">
        <f>X567-#REF!*_xlfn.STDEV.S($W$2:$W$779)</f>
        <v>#REF!</v>
      </c>
      <c r="AA567" s="2">
        <f t="shared" si="204"/>
        <v>36.711308702993506</v>
      </c>
      <c r="AB567" s="1">
        <f t="shared" si="205"/>
        <v>-2.9268852718376719E-3</v>
      </c>
      <c r="AC567" s="1">
        <f t="shared" si="197"/>
        <v>-8.4609797175944112E-4</v>
      </c>
      <c r="AD567" s="1">
        <f t="shared" si="219"/>
        <v>-2.0807873000782307E-3</v>
      </c>
      <c r="AE567" s="1">
        <f t="shared" si="198"/>
        <v>1.54982524116244E-3</v>
      </c>
      <c r="AF567" s="1" t="e">
        <f>AE567+#REF!*_xlfn.STDEV.S($AD$2:$AD$779)</f>
        <v>#REF!</v>
      </c>
      <c r="AG567" s="1" t="e">
        <f>AE567-#REF!*_xlfn.STDEV.S($AD$2:$AD$779)</f>
        <v>#REF!</v>
      </c>
      <c r="AH567" s="24">
        <f t="shared" si="216"/>
        <v>-41.809999999999491</v>
      </c>
      <c r="AI567" s="24">
        <f t="shared" si="206"/>
        <v>-1.0599999999999454</v>
      </c>
      <c r="AJ567" s="1">
        <f t="shared" si="207"/>
        <v>-2.0807873000782307E-3</v>
      </c>
      <c r="AK567" s="1">
        <f t="shared" si="208"/>
        <v>1.54982524116244E-3</v>
      </c>
      <c r="AL567" s="1" t="e">
        <f>$AK$2+#REF!*_xlfn.STDEV.S(ONE_LAST_QUOTE!$AJ$2:$AJ$779)</f>
        <v>#REF!</v>
      </c>
      <c r="AM567" s="1" t="e">
        <f>$AK$2-#REF!*_xlfn.STDEV.S(ONE_LAST_QUOTE!$AJ$2:$AJ$779)</f>
        <v>#REF!</v>
      </c>
      <c r="AN567" s="27">
        <f t="shared" si="209"/>
        <v>39.443396226416645</v>
      </c>
      <c r="AO567" s="24">
        <f t="shared" si="210"/>
        <v>-40.749999999999545</v>
      </c>
      <c r="AP567" s="27">
        <f t="shared" si="211"/>
        <v>-3.8484704370181109</v>
      </c>
      <c r="AQ567" s="27" t="e">
        <f>$AP$2+#REF!*_xlfn.STDEV.S(ONE_LAST_QUOTE!$AO$2:$AO$779)</f>
        <v>#REF!</v>
      </c>
      <c r="AR567" s="27" t="e">
        <f>$AP$2-#REF!*_xlfn.STDEV.S(ONE_LAST_QUOTE!$AO$2:$AO$779)</f>
        <v>#REF!</v>
      </c>
      <c r="AT567" s="24"/>
    </row>
    <row r="568" spans="1:46" x14ac:dyDescent="0.3">
      <c r="A568" s="5">
        <v>44922</v>
      </c>
      <c r="B568" s="25">
        <v>551.20000000000005</v>
      </c>
      <c r="C568" s="25">
        <v>550.16</v>
      </c>
      <c r="D568" s="25">
        <v>0</v>
      </c>
      <c r="E568" s="25">
        <f t="shared" si="199"/>
        <v>550.16</v>
      </c>
      <c r="F568" s="25">
        <f t="shared" si="196"/>
        <v>1.0400000000000773</v>
      </c>
      <c r="G568" s="25">
        <v>1221.5</v>
      </c>
      <c r="H568" s="25">
        <v>1258.5</v>
      </c>
      <c r="I568" s="26">
        <v>1257.05</v>
      </c>
      <c r="J568" s="27">
        <f t="shared" si="217"/>
        <v>1.4500000000000455</v>
      </c>
      <c r="K568" s="25">
        <v>14305</v>
      </c>
      <c r="L568" s="25">
        <v>14328.43</v>
      </c>
      <c r="M568" s="25">
        <v>0.25</v>
      </c>
      <c r="N568" s="25">
        <f t="shared" si="218"/>
        <v>14328.18</v>
      </c>
      <c r="O568" s="25">
        <f t="shared" si="200"/>
        <v>-23.180000000000291</v>
      </c>
      <c r="P568" s="27">
        <v>30.695</v>
      </c>
      <c r="Q568" s="25">
        <v>457</v>
      </c>
      <c r="R568" s="2">
        <f t="shared" si="212"/>
        <v>116.07101683191129</v>
      </c>
      <c r="S568" s="2">
        <f t="shared" si="201"/>
        <v>116.31972678484297</v>
      </c>
      <c r="T568" s="2">
        <f t="shared" si="202"/>
        <v>116.47062136236146</v>
      </c>
      <c r="U568" s="2">
        <f t="shared" si="213"/>
        <v>104.4296261014526</v>
      </c>
      <c r="V568" s="2">
        <f t="shared" si="214"/>
        <v>110.12048192771105</v>
      </c>
      <c r="W568" s="27">
        <f t="shared" si="215"/>
        <v>2.1427395031081709E-3</v>
      </c>
      <c r="X568" s="1">
        <f t="shared" si="203"/>
        <v>9.2598848424065728E-3</v>
      </c>
      <c r="Y568" s="1" t="e">
        <f>X568+#REF!*_xlfn.STDEV.S($W$2:$W$779)</f>
        <v>#REF!</v>
      </c>
      <c r="Z568" s="1" t="e">
        <f>X568-#REF!*_xlfn.STDEV.S($W$2:$W$779)</f>
        <v>#REF!</v>
      </c>
      <c r="AA568" s="2">
        <f t="shared" si="204"/>
        <v>24.870995293167653</v>
      </c>
      <c r="AB568" s="1">
        <f t="shared" si="205"/>
        <v>-1.6177909546083516E-3</v>
      </c>
      <c r="AC568" s="1">
        <f t="shared" si="197"/>
        <v>1.1534942921920732E-3</v>
      </c>
      <c r="AD568" s="1">
        <f t="shared" si="219"/>
        <v>-2.7712852468004248E-3</v>
      </c>
      <c r="AE568" s="1">
        <f t="shared" si="198"/>
        <v>1.54982524116244E-3</v>
      </c>
      <c r="AF568" s="1" t="e">
        <f>AE568+#REF!*_xlfn.STDEV.S($AD$2:$AD$779)</f>
        <v>#REF!</v>
      </c>
      <c r="AG568" s="1" t="e">
        <f>AE568-#REF!*_xlfn.STDEV.S($AD$2:$AD$779)</f>
        <v>#REF!</v>
      </c>
      <c r="AH568" s="24">
        <f t="shared" si="216"/>
        <v>-23.180000000000291</v>
      </c>
      <c r="AI568" s="24">
        <f t="shared" si="206"/>
        <v>1.4500000000000455</v>
      </c>
      <c r="AJ568" s="1">
        <f t="shared" si="207"/>
        <v>-2.7712852468004248E-3</v>
      </c>
      <c r="AK568" s="1">
        <f t="shared" si="208"/>
        <v>1.54982524116244E-3</v>
      </c>
      <c r="AL568" s="1" t="e">
        <f>$AK$2+#REF!*_xlfn.STDEV.S(ONE_LAST_QUOTE!$AJ$2:$AJ$779)</f>
        <v>#REF!</v>
      </c>
      <c r="AM568" s="1" t="e">
        <f>$AK$2-#REF!*_xlfn.STDEV.S(ONE_LAST_QUOTE!$AJ$2:$AJ$779)</f>
        <v>#REF!</v>
      </c>
      <c r="AN568" s="27">
        <f t="shared" si="209"/>
        <v>-15.986206896551424</v>
      </c>
      <c r="AO568" s="24">
        <f t="shared" si="210"/>
        <v>-24.630000000000337</v>
      </c>
      <c r="AP568" s="27">
        <f t="shared" si="211"/>
        <v>-3.8484704370181109</v>
      </c>
      <c r="AQ568" s="27" t="e">
        <f>$AP$2+#REF!*_xlfn.STDEV.S(ONE_LAST_QUOTE!$AO$2:$AO$779)</f>
        <v>#REF!</v>
      </c>
      <c r="AR568" s="27" t="e">
        <f>$AP$2-#REF!*_xlfn.STDEV.S(ONE_LAST_QUOTE!$AO$2:$AO$779)</f>
        <v>#REF!</v>
      </c>
      <c r="AT568" s="24"/>
    </row>
    <row r="569" spans="1:46" x14ac:dyDescent="0.3">
      <c r="A569" s="5">
        <v>44923</v>
      </c>
      <c r="B569" s="25">
        <v>542.1</v>
      </c>
      <c r="C569" s="25">
        <v>543.92999999999995</v>
      </c>
      <c r="D569" s="25">
        <v>0</v>
      </c>
      <c r="E569" s="25">
        <f t="shared" si="199"/>
        <v>543.92999999999995</v>
      </c>
      <c r="F569" s="25">
        <f t="shared" si="196"/>
        <v>-1.8299999999999272</v>
      </c>
      <c r="G569" s="25">
        <v>1204.25</v>
      </c>
      <c r="H569" s="25">
        <v>1241.25</v>
      </c>
      <c r="I569" s="26">
        <v>1243.26</v>
      </c>
      <c r="J569" s="27">
        <f t="shared" si="217"/>
        <v>-2.0099999999999909</v>
      </c>
      <c r="K569" s="25">
        <v>14112</v>
      </c>
      <c r="L569" s="25">
        <v>14173.1</v>
      </c>
      <c r="M569" s="25">
        <v>0.25</v>
      </c>
      <c r="N569" s="25">
        <f t="shared" si="218"/>
        <v>14172.85</v>
      </c>
      <c r="O569" s="25">
        <f t="shared" si="200"/>
        <v>-60.850000000000364</v>
      </c>
      <c r="P569" s="27">
        <v>30.800999999999998</v>
      </c>
      <c r="Q569" s="25">
        <v>451</v>
      </c>
      <c r="R569" s="2">
        <f t="shared" si="212"/>
        <v>114.48005533779093</v>
      </c>
      <c r="S569" s="2">
        <f t="shared" si="201"/>
        <v>114.75036591315653</v>
      </c>
      <c r="T569" s="2">
        <f t="shared" si="202"/>
        <v>114.39935393697999</v>
      </c>
      <c r="U569" s="2">
        <f t="shared" si="213"/>
        <v>104.7902561834449</v>
      </c>
      <c r="V569" s="2">
        <f t="shared" si="214"/>
        <v>108.67469879518093</v>
      </c>
      <c r="W569" s="27">
        <f t="shared" si="215"/>
        <v>2.3612023471513144E-3</v>
      </c>
      <c r="X569" s="1">
        <f t="shared" si="203"/>
        <v>9.2598848424065728E-3</v>
      </c>
      <c r="Y569" s="1" t="e">
        <f>X569+#REF!*_xlfn.STDEV.S($W$2:$W$779)</f>
        <v>#REF!</v>
      </c>
      <c r="Z569" s="1" t="e">
        <f>X569-#REF!*_xlfn.STDEV.S($W$2:$W$779)</f>
        <v>#REF!</v>
      </c>
      <c r="AA569" s="2">
        <f t="shared" si="204"/>
        <v>27.031057536559899</v>
      </c>
      <c r="AB569" s="1">
        <f t="shared" si="205"/>
        <v>-4.29342016602168E-3</v>
      </c>
      <c r="AC569" s="1">
        <f t="shared" si="197"/>
        <v>-1.6167173398967157E-3</v>
      </c>
      <c r="AD569" s="1">
        <f t="shared" si="219"/>
        <v>-2.676702826124964E-3</v>
      </c>
      <c r="AE569" s="1">
        <f t="shared" si="198"/>
        <v>1.54982524116244E-3</v>
      </c>
      <c r="AF569" s="1" t="e">
        <f>AE569+#REF!*_xlfn.STDEV.S($AD$2:$AD$779)</f>
        <v>#REF!</v>
      </c>
      <c r="AG569" s="1" t="e">
        <f>AE569-#REF!*_xlfn.STDEV.S($AD$2:$AD$779)</f>
        <v>#REF!</v>
      </c>
      <c r="AH569" s="24">
        <f t="shared" si="216"/>
        <v>-60.850000000000364</v>
      </c>
      <c r="AI569" s="24">
        <f t="shared" si="206"/>
        <v>-2.0099999999999909</v>
      </c>
      <c r="AJ569" s="1">
        <f t="shared" si="207"/>
        <v>-2.676702826124964E-3</v>
      </c>
      <c r="AK569" s="1">
        <f t="shared" si="208"/>
        <v>1.54982524116244E-3</v>
      </c>
      <c r="AL569" s="1" t="e">
        <f>$AK$2+#REF!*_xlfn.STDEV.S(ONE_LAST_QUOTE!$AJ$2:$AJ$779)</f>
        <v>#REF!</v>
      </c>
      <c r="AM569" s="1" t="e">
        <f>$AK$2-#REF!*_xlfn.STDEV.S(ONE_LAST_QUOTE!$AJ$2:$AJ$779)</f>
        <v>#REF!</v>
      </c>
      <c r="AN569" s="27">
        <f t="shared" si="209"/>
        <v>30.273631840796337</v>
      </c>
      <c r="AO569" s="24">
        <f t="shared" si="210"/>
        <v>-58.840000000000373</v>
      </c>
      <c r="AP569" s="27">
        <f t="shared" si="211"/>
        <v>-3.8484704370181109</v>
      </c>
      <c r="AQ569" s="27" t="e">
        <f>$AP$2+#REF!*_xlfn.STDEV.S(ONE_LAST_QUOTE!$AO$2:$AO$779)</f>
        <v>#REF!</v>
      </c>
      <c r="AR569" s="27" t="e">
        <f>$AP$2-#REF!*_xlfn.STDEV.S(ONE_LAST_QUOTE!$AO$2:$AO$779)</f>
        <v>#REF!</v>
      </c>
      <c r="AT569" s="24"/>
    </row>
    <row r="570" spans="1:46" x14ac:dyDescent="0.3">
      <c r="A570" s="5">
        <v>44924</v>
      </c>
      <c r="B570" s="25">
        <v>540.5</v>
      </c>
      <c r="C570" s="25">
        <v>539.82000000000005</v>
      </c>
      <c r="D570" s="25">
        <v>0</v>
      </c>
      <c r="E570" s="25">
        <f t="shared" si="199"/>
        <v>539.82000000000005</v>
      </c>
      <c r="F570" s="25">
        <f t="shared" si="196"/>
        <v>0.67999999999994998</v>
      </c>
      <c r="G570" s="25">
        <v>1196.5</v>
      </c>
      <c r="H570" s="25">
        <v>1236.5</v>
      </c>
      <c r="I570" s="26">
        <v>1234.93</v>
      </c>
      <c r="J570" s="27">
        <f t="shared" si="217"/>
        <v>1.5699999999999363</v>
      </c>
      <c r="K570" s="25">
        <v>14034</v>
      </c>
      <c r="L570" s="25">
        <v>14085.02</v>
      </c>
      <c r="M570" s="25">
        <v>0.24</v>
      </c>
      <c r="N570" s="25">
        <f t="shared" si="218"/>
        <v>14084.78</v>
      </c>
      <c r="O570" s="25">
        <f t="shared" si="200"/>
        <v>-50.780000000000655</v>
      </c>
      <c r="P570" s="27">
        <v>30.675000000000001</v>
      </c>
      <c r="Q570" s="25">
        <v>446</v>
      </c>
      <c r="R570" s="2">
        <f t="shared" si="212"/>
        <v>114.04196449158387</v>
      </c>
      <c r="S570" s="2">
        <f t="shared" si="201"/>
        <v>114.11611644169776</v>
      </c>
      <c r="T570" s="2">
        <f t="shared" si="202"/>
        <v>114.41168193333536</v>
      </c>
      <c r="U570" s="2">
        <f t="shared" si="213"/>
        <v>104.36158268975593</v>
      </c>
      <c r="V570" s="2">
        <f t="shared" si="214"/>
        <v>107.46987951807249</v>
      </c>
      <c r="W570" s="27">
        <f t="shared" si="215"/>
        <v>6.5021635188822202E-4</v>
      </c>
      <c r="X570" s="1">
        <f t="shared" si="203"/>
        <v>9.2598848424065728E-3</v>
      </c>
      <c r="Y570" s="1" t="e">
        <f>X570+#REF!*_xlfn.STDEV.S($W$2:$W$779)</f>
        <v>#REF!</v>
      </c>
      <c r="Z570" s="1" t="e">
        <f>X570-#REF!*_xlfn.STDEV.S($W$2:$W$779)</f>
        <v>#REF!</v>
      </c>
      <c r="AA570" s="2">
        <f t="shared" si="204"/>
        <v>7.4151950113886755</v>
      </c>
      <c r="AB570" s="1">
        <f t="shared" si="205"/>
        <v>-3.6053101290897446E-3</v>
      </c>
      <c r="AC570" s="1">
        <f t="shared" si="197"/>
        <v>1.271327119755724E-3</v>
      </c>
      <c r="AD570" s="1">
        <f t="shared" si="219"/>
        <v>-4.8766372488454682E-3</v>
      </c>
      <c r="AE570" s="1">
        <f t="shared" si="198"/>
        <v>1.54982524116244E-3</v>
      </c>
      <c r="AF570" s="1" t="e">
        <f>AE570+#REF!*_xlfn.STDEV.S($AD$2:$AD$779)</f>
        <v>#REF!</v>
      </c>
      <c r="AG570" s="1" t="e">
        <f>AE570-#REF!*_xlfn.STDEV.S($AD$2:$AD$779)</f>
        <v>#REF!</v>
      </c>
      <c r="AH570" s="24">
        <f t="shared" si="216"/>
        <v>-50.780000000000655</v>
      </c>
      <c r="AI570" s="24">
        <f t="shared" si="206"/>
        <v>1.5699999999999363</v>
      </c>
      <c r="AJ570" s="1">
        <f t="shared" si="207"/>
        <v>-4.8766372488454682E-3</v>
      </c>
      <c r="AK570" s="1">
        <f t="shared" si="208"/>
        <v>1.54982524116244E-3</v>
      </c>
      <c r="AL570" s="1" t="e">
        <f>$AK$2+#REF!*_xlfn.STDEV.S(ONE_LAST_QUOTE!$AJ$2:$AJ$779)</f>
        <v>#REF!</v>
      </c>
      <c r="AM570" s="1" t="e">
        <f>$AK$2-#REF!*_xlfn.STDEV.S(ONE_LAST_QUOTE!$AJ$2:$AJ$779)</f>
        <v>#REF!</v>
      </c>
      <c r="AN570" s="27">
        <f t="shared" si="209"/>
        <v>-32.343949044587717</v>
      </c>
      <c r="AO570" s="24">
        <f t="shared" si="210"/>
        <v>-52.350000000000591</v>
      </c>
      <c r="AP570" s="27">
        <f t="shared" si="211"/>
        <v>-3.8484704370181109</v>
      </c>
      <c r="AQ570" s="27" t="e">
        <f>$AP$2+#REF!*_xlfn.STDEV.S(ONE_LAST_QUOTE!$AO$2:$AO$779)</f>
        <v>#REF!</v>
      </c>
      <c r="AR570" s="27" t="e">
        <f>$AP$2-#REF!*_xlfn.STDEV.S(ONE_LAST_QUOTE!$AO$2:$AO$779)</f>
        <v>#REF!</v>
      </c>
      <c r="AT570" s="24"/>
    </row>
    <row r="571" spans="1:46" x14ac:dyDescent="0.3">
      <c r="A571" s="5">
        <v>44925</v>
      </c>
      <c r="B571" s="25">
        <v>542.5</v>
      </c>
      <c r="C571" s="25">
        <v>541.87</v>
      </c>
      <c r="D571" s="25">
        <v>0</v>
      </c>
      <c r="E571" s="25">
        <f t="shared" si="199"/>
        <v>541.87</v>
      </c>
      <c r="F571" s="25">
        <f t="shared" si="196"/>
        <v>0.62999999999999545</v>
      </c>
      <c r="G571" s="25">
        <v>1207.25</v>
      </c>
      <c r="H571" s="25">
        <v>1241.75</v>
      </c>
      <c r="I571" s="26">
        <v>1238.94</v>
      </c>
      <c r="J571" s="27">
        <f t="shared" si="217"/>
        <v>2.8099999999999454</v>
      </c>
      <c r="K571" s="25">
        <v>14135</v>
      </c>
      <c r="L571" s="25">
        <v>14137.69</v>
      </c>
      <c r="M571" s="25">
        <v>0.24</v>
      </c>
      <c r="N571" s="25">
        <f t="shared" si="218"/>
        <v>14137.45</v>
      </c>
      <c r="O571" s="25">
        <f t="shared" si="200"/>
        <v>-2.4500000000007276</v>
      </c>
      <c r="P571" s="27">
        <v>30.577000000000002</v>
      </c>
      <c r="Q571" s="25">
        <v>448.5</v>
      </c>
      <c r="R571" s="2">
        <f t="shared" si="212"/>
        <v>114.52617016370745</v>
      </c>
      <c r="S571" s="2">
        <f t="shared" si="201"/>
        <v>114.93738819320205</v>
      </c>
      <c r="T571" s="2">
        <f t="shared" si="202"/>
        <v>114.53837774212958</v>
      </c>
      <c r="U571" s="2">
        <f t="shared" si="213"/>
        <v>104.02816997244229</v>
      </c>
      <c r="V571" s="2">
        <f t="shared" si="214"/>
        <v>108.07228915662671</v>
      </c>
      <c r="W571" s="27">
        <f t="shared" si="215"/>
        <v>3.5906031687500395E-3</v>
      </c>
      <c r="X571" s="1">
        <f t="shared" si="203"/>
        <v>9.2598848424065728E-3</v>
      </c>
      <c r="Y571" s="1" t="e">
        <f>X571+#REF!*_xlfn.STDEV.S($W$2:$W$779)</f>
        <v>#REF!</v>
      </c>
      <c r="Z571" s="1" t="e">
        <f>X571-#REF!*_xlfn.STDEV.S($W$2:$W$779)</f>
        <v>#REF!</v>
      </c>
      <c r="AA571" s="2">
        <f t="shared" si="204"/>
        <v>41.121802949460573</v>
      </c>
      <c r="AB571" s="1">
        <f t="shared" si="205"/>
        <v>-1.7329857930537172E-4</v>
      </c>
      <c r="AC571" s="1">
        <f t="shared" si="197"/>
        <v>2.2680678644647402E-3</v>
      </c>
      <c r="AD571" s="1">
        <f t="shared" si="219"/>
        <v>-2.4413664437701117E-3</v>
      </c>
      <c r="AE571" s="1">
        <f t="shared" si="198"/>
        <v>1.54982524116244E-3</v>
      </c>
      <c r="AF571" s="1" t="e">
        <f>AE571+#REF!*_xlfn.STDEV.S($AD$2:$AD$779)</f>
        <v>#REF!</v>
      </c>
      <c r="AG571" s="1" t="e">
        <f>AE571-#REF!*_xlfn.STDEV.S($AD$2:$AD$779)</f>
        <v>#REF!</v>
      </c>
      <c r="AH571" s="24">
        <f t="shared" si="216"/>
        <v>-2.4500000000007276</v>
      </c>
      <c r="AI571" s="24">
        <f t="shared" si="206"/>
        <v>2.8099999999999454</v>
      </c>
      <c r="AJ571" s="1">
        <f t="shared" si="207"/>
        <v>-2.4413664437701117E-3</v>
      </c>
      <c r="AK571" s="1">
        <f t="shared" si="208"/>
        <v>1.54982524116244E-3</v>
      </c>
      <c r="AL571" s="1" t="e">
        <f>$AK$2+#REF!*_xlfn.STDEV.S(ONE_LAST_QUOTE!$AJ$2:$AJ$779)</f>
        <v>#REF!</v>
      </c>
      <c r="AM571" s="1" t="e">
        <f>$AK$2-#REF!*_xlfn.STDEV.S(ONE_LAST_QUOTE!$AJ$2:$AJ$779)</f>
        <v>#REF!</v>
      </c>
      <c r="AN571" s="27">
        <f t="shared" si="209"/>
        <v>-0.87188612099671714</v>
      </c>
      <c r="AO571" s="24">
        <f t="shared" si="210"/>
        <v>-5.260000000000673</v>
      </c>
      <c r="AP571" s="27">
        <f t="shared" si="211"/>
        <v>-3.8484704370181109</v>
      </c>
      <c r="AQ571" s="27" t="e">
        <f>$AP$2+#REF!*_xlfn.STDEV.S(ONE_LAST_QUOTE!$AO$2:$AO$779)</f>
        <v>#REF!</v>
      </c>
      <c r="AR571" s="27" t="e">
        <f>$AP$2-#REF!*_xlfn.STDEV.S(ONE_LAST_QUOTE!$AO$2:$AO$779)</f>
        <v>#REF!</v>
      </c>
      <c r="AT571" s="24"/>
    </row>
    <row r="572" spans="1:46" x14ac:dyDescent="0.3">
      <c r="A572" s="5">
        <v>44929</v>
      </c>
      <c r="B572" s="25">
        <v>547.5</v>
      </c>
      <c r="C572" s="25">
        <v>546.15</v>
      </c>
      <c r="D572" s="25">
        <v>0</v>
      </c>
      <c r="E572" s="25">
        <f t="shared" si="199"/>
        <v>546.15</v>
      </c>
      <c r="F572" s="25">
        <f t="shared" si="196"/>
        <v>1.3500000000000227</v>
      </c>
      <c r="G572" s="25">
        <v>1214.5</v>
      </c>
      <c r="H572" s="25">
        <v>1248.25</v>
      </c>
      <c r="I572" s="26">
        <v>1247.83</v>
      </c>
      <c r="J572" s="27">
        <f t="shared" si="217"/>
        <v>0.42000000000007276</v>
      </c>
      <c r="K572" s="25">
        <v>14230</v>
      </c>
      <c r="L572" s="25">
        <v>14224.12</v>
      </c>
      <c r="M572" s="25">
        <v>0.24</v>
      </c>
      <c r="N572" s="25">
        <f t="shared" si="218"/>
        <v>14223.880000000001</v>
      </c>
      <c r="O572" s="25">
        <f t="shared" si="200"/>
        <v>6.1199999999989814</v>
      </c>
      <c r="P572" s="27">
        <v>30.718</v>
      </c>
      <c r="Q572" s="25">
        <v>453</v>
      </c>
      <c r="R572" s="2">
        <f t="shared" si="212"/>
        <v>115.12566290062236</v>
      </c>
      <c r="S572" s="2">
        <f t="shared" si="201"/>
        <v>115.70987152382492</v>
      </c>
      <c r="T572" s="2">
        <f t="shared" si="202"/>
        <v>115.99671895995967</v>
      </c>
      <c r="U572" s="2">
        <f t="shared" si="213"/>
        <v>104.50787602490375</v>
      </c>
      <c r="V572" s="2">
        <f t="shared" si="214"/>
        <v>109.1566265060243</v>
      </c>
      <c r="W572" s="27">
        <f t="shared" si="215"/>
        <v>5.0745299395744681E-3</v>
      </c>
      <c r="X572" s="1">
        <f t="shared" si="203"/>
        <v>9.2598848424065728E-3</v>
      </c>
      <c r="Y572" s="1" t="e">
        <f>X572+#REF!*_xlfn.STDEV.S($W$2:$W$779)</f>
        <v>#REF!</v>
      </c>
      <c r="Z572" s="1" t="e">
        <f>X572-#REF!*_xlfn.STDEV.S($W$2:$W$779)</f>
        <v>#REF!</v>
      </c>
      <c r="AA572" s="2">
        <f t="shared" si="204"/>
        <v>58.420862320255651</v>
      </c>
      <c r="AB572" s="1">
        <f t="shared" si="205"/>
        <v>4.3026234754504265E-4</v>
      </c>
      <c r="AC572" s="1">
        <f t="shared" si="197"/>
        <v>3.3658431036284812E-4</v>
      </c>
      <c r="AD572" s="1">
        <f t="shared" si="219"/>
        <v>9.3678037182194532E-5</v>
      </c>
      <c r="AE572" s="1">
        <f t="shared" si="198"/>
        <v>1.54982524116244E-3</v>
      </c>
      <c r="AF572" s="1" t="e">
        <f>AE572+#REF!*_xlfn.STDEV.S($AD$2:$AD$779)</f>
        <v>#REF!</v>
      </c>
      <c r="AG572" s="1" t="e">
        <f>AE572-#REF!*_xlfn.STDEV.S($AD$2:$AD$779)</f>
        <v>#REF!</v>
      </c>
      <c r="AH572" s="24">
        <f t="shared" si="216"/>
        <v>6.1199999999989814</v>
      </c>
      <c r="AI572" s="24">
        <f t="shared" si="206"/>
        <v>0.42000000000007276</v>
      </c>
      <c r="AJ572" s="1">
        <f t="shared" si="207"/>
        <v>9.3678037182194532E-5</v>
      </c>
      <c r="AK572" s="1">
        <f t="shared" si="208"/>
        <v>1.54982524116244E-3</v>
      </c>
      <c r="AL572" s="1" t="e">
        <f>$AK$2+#REF!*_xlfn.STDEV.S(ONE_LAST_QUOTE!$AJ$2:$AJ$779)</f>
        <v>#REF!</v>
      </c>
      <c r="AM572" s="1" t="e">
        <f>$AK$2-#REF!*_xlfn.STDEV.S(ONE_LAST_QUOTE!$AJ$2:$AJ$779)</f>
        <v>#REF!</v>
      </c>
      <c r="AN572" s="27">
        <f t="shared" si="209"/>
        <v>14.571428571423622</v>
      </c>
      <c r="AO572" s="24">
        <f t="shared" si="210"/>
        <v>5.6999999999989086</v>
      </c>
      <c r="AP572" s="27">
        <f t="shared" si="211"/>
        <v>-3.8484704370181109</v>
      </c>
      <c r="AQ572" s="27" t="e">
        <f>$AP$2+#REF!*_xlfn.STDEV.S(ONE_LAST_QUOTE!$AO$2:$AO$779)</f>
        <v>#REF!</v>
      </c>
      <c r="AR572" s="27" t="e">
        <f>$AP$2-#REF!*_xlfn.STDEV.S(ONE_LAST_QUOTE!$AO$2:$AO$779)</f>
        <v>#REF!</v>
      </c>
      <c r="AT572" s="24"/>
    </row>
    <row r="573" spans="1:46" x14ac:dyDescent="0.3">
      <c r="A573" s="5">
        <v>44930</v>
      </c>
      <c r="B573" s="25">
        <v>544.9</v>
      </c>
      <c r="C573" s="25">
        <v>544.08000000000004</v>
      </c>
      <c r="D573" s="25">
        <v>0</v>
      </c>
      <c r="E573" s="25">
        <f t="shared" si="199"/>
        <v>544.08000000000004</v>
      </c>
      <c r="F573" s="25">
        <f t="shared" si="196"/>
        <v>0.81999999999993634</v>
      </c>
      <c r="G573" s="25">
        <v>1212.75</v>
      </c>
      <c r="H573" s="25">
        <v>1247</v>
      </c>
      <c r="I573" s="26">
        <v>1245.3</v>
      </c>
      <c r="J573" s="27">
        <f t="shared" si="217"/>
        <v>1.7000000000000455</v>
      </c>
      <c r="K573" s="25">
        <v>14209</v>
      </c>
      <c r="L573" s="25">
        <v>14199.13</v>
      </c>
      <c r="M573" s="25">
        <v>0.24</v>
      </c>
      <c r="N573" s="25">
        <f t="shared" si="218"/>
        <v>14198.89</v>
      </c>
      <c r="O573" s="25">
        <f t="shared" si="200"/>
        <v>10.110000000000582</v>
      </c>
      <c r="P573" s="27">
        <v>30.675999999999998</v>
      </c>
      <c r="Q573" s="25">
        <v>449.5</v>
      </c>
      <c r="R573" s="2">
        <f t="shared" si="212"/>
        <v>115.01037583583103</v>
      </c>
      <c r="S573" s="2">
        <f t="shared" si="201"/>
        <v>115.53911205073986</v>
      </c>
      <c r="T573" s="2">
        <f t="shared" si="202"/>
        <v>115.16038172298117</v>
      </c>
      <c r="U573" s="2">
        <f t="shared" si="213"/>
        <v>104.36498486034075</v>
      </c>
      <c r="V573" s="2">
        <f t="shared" si="214"/>
        <v>108.31325301204839</v>
      </c>
      <c r="W573" s="27">
        <f t="shared" si="215"/>
        <v>4.5972914275453913E-3</v>
      </c>
      <c r="X573" s="1">
        <f t="shared" si="203"/>
        <v>9.2598848424065728E-3</v>
      </c>
      <c r="Y573" s="1" t="e">
        <f>X573+#REF!*_xlfn.STDEV.S($W$2:$W$779)</f>
        <v>#REF!</v>
      </c>
      <c r="Z573" s="1" t="e">
        <f>X573-#REF!*_xlfn.STDEV.S($W$2:$W$779)</f>
        <v>#REF!</v>
      </c>
      <c r="AA573" s="2">
        <f t="shared" si="204"/>
        <v>52.873621490883238</v>
      </c>
      <c r="AB573" s="1">
        <f t="shared" si="205"/>
        <v>7.1202748947280967E-4</v>
      </c>
      <c r="AC573" s="1">
        <f t="shared" si="197"/>
        <v>1.3651328997029194E-3</v>
      </c>
      <c r="AD573" s="1">
        <f t="shared" si="219"/>
        <v>-6.5310541023010972E-4</v>
      </c>
      <c r="AE573" s="1">
        <f t="shared" si="198"/>
        <v>1.54982524116244E-3</v>
      </c>
      <c r="AF573" s="1" t="e">
        <f>AE573+#REF!*_xlfn.STDEV.S($AD$2:$AD$779)</f>
        <v>#REF!</v>
      </c>
      <c r="AG573" s="1" t="e">
        <f>AE573-#REF!*_xlfn.STDEV.S($AD$2:$AD$779)</f>
        <v>#REF!</v>
      </c>
      <c r="AH573" s="24">
        <f t="shared" si="216"/>
        <v>10.110000000000582</v>
      </c>
      <c r="AI573" s="24">
        <f t="shared" si="206"/>
        <v>1.7000000000000455</v>
      </c>
      <c r="AJ573" s="1">
        <f t="shared" si="207"/>
        <v>-6.5310541023010972E-4</v>
      </c>
      <c r="AK573" s="1">
        <f t="shared" si="208"/>
        <v>1.54982524116244E-3</v>
      </c>
      <c r="AL573" s="1" t="e">
        <f>$AK$2+#REF!*_xlfn.STDEV.S(ONE_LAST_QUOTE!$AJ$2:$AJ$779)</f>
        <v>#REF!</v>
      </c>
      <c r="AM573" s="1" t="e">
        <f>$AK$2-#REF!*_xlfn.STDEV.S(ONE_LAST_QUOTE!$AJ$2:$AJ$779)</f>
        <v>#REF!</v>
      </c>
      <c r="AN573" s="27">
        <f t="shared" si="209"/>
        <v>5.9470588235295949</v>
      </c>
      <c r="AO573" s="24">
        <f t="shared" si="210"/>
        <v>8.4100000000005366</v>
      </c>
      <c r="AP573" s="27">
        <f t="shared" si="211"/>
        <v>-3.8484704370181109</v>
      </c>
      <c r="AQ573" s="27" t="e">
        <f>$AP$2+#REF!*_xlfn.STDEV.S(ONE_LAST_QUOTE!$AO$2:$AO$779)</f>
        <v>#REF!</v>
      </c>
      <c r="AR573" s="27" t="e">
        <f>$AP$2-#REF!*_xlfn.STDEV.S(ONE_LAST_QUOTE!$AO$2:$AO$779)</f>
        <v>#REF!</v>
      </c>
      <c r="AT573" s="24"/>
    </row>
    <row r="574" spans="1:46" x14ac:dyDescent="0.3">
      <c r="A574" s="5">
        <v>44931</v>
      </c>
      <c r="B574" s="25">
        <v>550.4</v>
      </c>
      <c r="C574" s="25">
        <v>549.89</v>
      </c>
      <c r="D574" s="25">
        <v>0</v>
      </c>
      <c r="E574" s="25">
        <f t="shared" si="199"/>
        <v>549.89</v>
      </c>
      <c r="F574" s="25">
        <f t="shared" si="196"/>
        <v>0.50999999999999091</v>
      </c>
      <c r="G574" s="25">
        <v>1220.75</v>
      </c>
      <c r="H574" s="25">
        <v>1254.75</v>
      </c>
      <c r="I574" s="26">
        <v>1254.1500000000001</v>
      </c>
      <c r="J574" s="27">
        <f t="shared" si="217"/>
        <v>0.59999999999990905</v>
      </c>
      <c r="K574" s="25">
        <v>14289</v>
      </c>
      <c r="L574" s="25">
        <v>14301.05</v>
      </c>
      <c r="M574" s="25">
        <v>0</v>
      </c>
      <c r="N574" s="25">
        <f t="shared" si="218"/>
        <v>14301.05</v>
      </c>
      <c r="O574" s="25">
        <f t="shared" si="200"/>
        <v>-12.049999999999272</v>
      </c>
      <c r="P574" s="27">
        <v>30.702000000000002</v>
      </c>
      <c r="Q574" s="25">
        <v>458.5</v>
      </c>
      <c r="R574" s="2">
        <f t="shared" si="212"/>
        <v>115.72515563753727</v>
      </c>
      <c r="S574" s="2">
        <f t="shared" si="201"/>
        <v>116.1896243291591</v>
      </c>
      <c r="T574" s="2">
        <f t="shared" si="202"/>
        <v>116.70531707235679</v>
      </c>
      <c r="U574" s="2">
        <f t="shared" si="213"/>
        <v>104.45344129554643</v>
      </c>
      <c r="V574" s="2">
        <f t="shared" si="214"/>
        <v>110.48192771084358</v>
      </c>
      <c r="W574" s="27">
        <f t="shared" si="215"/>
        <v>4.0135499413507247E-3</v>
      </c>
      <c r="X574" s="1">
        <f t="shared" si="203"/>
        <v>9.2598848424065728E-3</v>
      </c>
      <c r="Y574" s="1" t="e">
        <f>X574+#REF!*_xlfn.STDEV.S($W$2:$W$779)</f>
        <v>#REF!</v>
      </c>
      <c r="Z574" s="1" t="e">
        <f>X574-#REF!*_xlfn.STDEV.S($W$2:$W$779)</f>
        <v>#REF!</v>
      </c>
      <c r="AA574" s="2">
        <f t="shared" si="204"/>
        <v>46.446869162183191</v>
      </c>
      <c r="AB574" s="1">
        <f t="shared" si="205"/>
        <v>-8.4259547375886896E-4</v>
      </c>
      <c r="AC574" s="1">
        <f t="shared" si="197"/>
        <v>4.7841167324475463E-4</v>
      </c>
      <c r="AD574" s="1">
        <f t="shared" si="219"/>
        <v>-1.3210071470036236E-3</v>
      </c>
      <c r="AE574" s="1">
        <f t="shared" si="198"/>
        <v>1.54982524116244E-3</v>
      </c>
      <c r="AF574" s="1" t="e">
        <f>AE574+#REF!*_xlfn.STDEV.S($AD$2:$AD$779)</f>
        <v>#REF!</v>
      </c>
      <c r="AG574" s="1" t="e">
        <f>AE574-#REF!*_xlfn.STDEV.S($AD$2:$AD$779)</f>
        <v>#REF!</v>
      </c>
      <c r="AH574" s="24">
        <f t="shared" si="216"/>
        <v>-12.049999999999272</v>
      </c>
      <c r="AI574" s="24">
        <f t="shared" si="206"/>
        <v>0.59999999999990905</v>
      </c>
      <c r="AJ574" s="1">
        <f t="shared" si="207"/>
        <v>-1.3210071470036236E-3</v>
      </c>
      <c r="AK574" s="1">
        <f t="shared" si="208"/>
        <v>1.54982524116244E-3</v>
      </c>
      <c r="AL574" s="1" t="e">
        <f>$AK$2+#REF!*_xlfn.STDEV.S(ONE_LAST_QUOTE!$AJ$2:$AJ$779)</f>
        <v>#REF!</v>
      </c>
      <c r="AM574" s="1" t="e">
        <f>$AK$2-#REF!*_xlfn.STDEV.S(ONE_LAST_QUOTE!$AJ$2:$AJ$779)</f>
        <v>#REF!</v>
      </c>
      <c r="AN574" s="27">
        <f t="shared" si="209"/>
        <v>-20.083333333335165</v>
      </c>
      <c r="AO574" s="24">
        <f t="shared" si="210"/>
        <v>-12.649999999999181</v>
      </c>
      <c r="AP574" s="27">
        <f t="shared" si="211"/>
        <v>-3.8484704370181109</v>
      </c>
      <c r="AQ574" s="27" t="e">
        <f>$AP$2+#REF!*_xlfn.STDEV.S(ONE_LAST_QUOTE!$AO$2:$AO$779)</f>
        <v>#REF!</v>
      </c>
      <c r="AR574" s="27" t="e">
        <f>$AP$2-#REF!*_xlfn.STDEV.S(ONE_LAST_QUOTE!$AO$2:$AO$779)</f>
        <v>#REF!</v>
      </c>
      <c r="AT574" s="24"/>
    </row>
    <row r="575" spans="1:46" x14ac:dyDescent="0.3">
      <c r="A575" s="5">
        <v>44932</v>
      </c>
      <c r="B575" s="25">
        <v>552.5</v>
      </c>
      <c r="C575" s="25">
        <v>553.09</v>
      </c>
      <c r="D575" s="25">
        <v>0</v>
      </c>
      <c r="E575" s="25">
        <f t="shared" si="199"/>
        <v>553.09</v>
      </c>
      <c r="F575" s="25">
        <f t="shared" si="196"/>
        <v>-0.59000000000003183</v>
      </c>
      <c r="G575" s="25">
        <v>1230</v>
      </c>
      <c r="H575" s="25">
        <v>1264</v>
      </c>
      <c r="I575" s="26">
        <v>1264.21</v>
      </c>
      <c r="J575" s="27">
        <f t="shared" si="217"/>
        <v>-0.21000000000003638</v>
      </c>
      <c r="K575" s="25">
        <v>14366</v>
      </c>
      <c r="L575" s="25">
        <v>14373.34</v>
      </c>
      <c r="M575" s="25">
        <v>0</v>
      </c>
      <c r="N575" s="25">
        <f t="shared" si="218"/>
        <v>14373.34</v>
      </c>
      <c r="O575" s="25">
        <f t="shared" si="200"/>
        <v>-7.3400000000001455</v>
      </c>
      <c r="P575" s="27">
        <v>30.57</v>
      </c>
      <c r="Q575" s="25">
        <v>458.5</v>
      </c>
      <c r="R575" s="2">
        <f t="shared" si="212"/>
        <v>116.57827991699311</v>
      </c>
      <c r="S575" s="2">
        <f t="shared" si="201"/>
        <v>116.81574239713764</v>
      </c>
      <c r="T575" s="2">
        <f t="shared" si="202"/>
        <v>116.63293503244986</v>
      </c>
      <c r="U575" s="2">
        <f t="shared" si="213"/>
        <v>104.00435477834844</v>
      </c>
      <c r="V575" s="2">
        <f t="shared" si="214"/>
        <v>110.48192771084358</v>
      </c>
      <c r="W575" s="27">
        <f t="shared" si="215"/>
        <v>2.036935871018164E-3</v>
      </c>
      <c r="X575" s="1">
        <f t="shared" si="203"/>
        <v>9.2598848424065728E-3</v>
      </c>
      <c r="Y575" s="1" t="e">
        <f>X575+#REF!*_xlfn.STDEV.S($W$2:$W$779)</f>
        <v>#REF!</v>
      </c>
      <c r="Z575" s="1" t="e">
        <f>X575-#REF!*_xlfn.STDEV.S($W$2:$W$779)</f>
        <v>#REF!</v>
      </c>
      <c r="AA575" s="2">
        <f t="shared" si="204"/>
        <v>23.746248014452931</v>
      </c>
      <c r="AB575" s="1">
        <f t="shared" si="205"/>
        <v>-5.1066766666621292E-4</v>
      </c>
      <c r="AC575" s="1">
        <f t="shared" si="197"/>
        <v>-1.661116428441765E-4</v>
      </c>
      <c r="AD575" s="1">
        <f t="shared" si="219"/>
        <v>-3.4455602382203645E-4</v>
      </c>
      <c r="AE575" s="1">
        <f t="shared" si="198"/>
        <v>1.54982524116244E-3</v>
      </c>
      <c r="AF575" s="1" t="e">
        <f>AE575+#REF!*_xlfn.STDEV.S($AD$2:$AD$779)</f>
        <v>#REF!</v>
      </c>
      <c r="AG575" s="1" t="e">
        <f>AE575-#REF!*_xlfn.STDEV.S($AD$2:$AD$779)</f>
        <v>#REF!</v>
      </c>
      <c r="AH575" s="24">
        <f t="shared" si="216"/>
        <v>-7.3400000000001455</v>
      </c>
      <c r="AI575" s="24">
        <f t="shared" si="206"/>
        <v>-0.21000000000003638</v>
      </c>
      <c r="AJ575" s="1">
        <f t="shared" si="207"/>
        <v>-3.4455602382203645E-4</v>
      </c>
      <c r="AK575" s="1">
        <f t="shared" si="208"/>
        <v>1.54982524116244E-3</v>
      </c>
      <c r="AL575" s="1" t="e">
        <f>$AK$2+#REF!*_xlfn.STDEV.S(ONE_LAST_QUOTE!$AJ$2:$AJ$779)</f>
        <v>#REF!</v>
      </c>
      <c r="AM575" s="1" t="e">
        <f>$AK$2-#REF!*_xlfn.STDEV.S(ONE_LAST_QUOTE!$AJ$2:$AJ$779)</f>
        <v>#REF!</v>
      </c>
      <c r="AN575" s="27">
        <f t="shared" si="209"/>
        <v>34.952380952375592</v>
      </c>
      <c r="AO575" s="24">
        <f t="shared" si="210"/>
        <v>-7.1300000000001091</v>
      </c>
      <c r="AP575" s="27">
        <f t="shared" si="211"/>
        <v>-3.8484704370181109</v>
      </c>
      <c r="AQ575" s="27" t="e">
        <f>$AP$2+#REF!*_xlfn.STDEV.S(ONE_LAST_QUOTE!$AO$2:$AO$779)</f>
        <v>#REF!</v>
      </c>
      <c r="AR575" s="27" t="e">
        <f>$AP$2-#REF!*_xlfn.STDEV.S(ONE_LAST_QUOTE!$AO$2:$AO$779)</f>
        <v>#REF!</v>
      </c>
      <c r="AT575" s="24"/>
    </row>
    <row r="576" spans="1:46" x14ac:dyDescent="0.3">
      <c r="A576" s="5">
        <v>44935</v>
      </c>
      <c r="B576" s="25">
        <v>571.5</v>
      </c>
      <c r="C576" s="25">
        <v>571.5</v>
      </c>
      <c r="D576" s="25">
        <v>0</v>
      </c>
      <c r="E576" s="25">
        <f t="shared" si="199"/>
        <v>571.5</v>
      </c>
      <c r="F576" s="25">
        <f t="shared" si="196"/>
        <v>0</v>
      </c>
      <c r="G576" s="25">
        <v>1265.25</v>
      </c>
      <c r="H576" s="25">
        <v>1299.5</v>
      </c>
      <c r="I576" s="26">
        <v>1299.24</v>
      </c>
      <c r="J576" s="27">
        <f t="shared" si="217"/>
        <v>0.25999999999999091</v>
      </c>
      <c r="K576" s="25">
        <v>14765</v>
      </c>
      <c r="L576" s="25">
        <v>14752.21</v>
      </c>
      <c r="M576" s="25">
        <v>0</v>
      </c>
      <c r="N576" s="25">
        <f t="shared" si="218"/>
        <v>14752.21</v>
      </c>
      <c r="O576" s="25">
        <f t="shared" si="200"/>
        <v>12.790000000000873</v>
      </c>
      <c r="P576" s="27">
        <v>30.478000000000002</v>
      </c>
      <c r="Q576" s="25">
        <v>481</v>
      </c>
      <c r="R576" s="2">
        <f t="shared" si="212"/>
        <v>119.85243255706689</v>
      </c>
      <c r="S576" s="2">
        <f t="shared" si="201"/>
        <v>120.06017238575367</v>
      </c>
      <c r="T576" s="2">
        <f t="shared" si="202"/>
        <v>120.83293534835144</v>
      </c>
      <c r="U576" s="2">
        <f t="shared" si="213"/>
        <v>103.6913550845438</v>
      </c>
      <c r="V576" s="2">
        <f t="shared" si="214"/>
        <v>115.90361445783154</v>
      </c>
      <c r="W576" s="27">
        <f t="shared" si="215"/>
        <v>1.7332967237679853E-3</v>
      </c>
      <c r="X576" s="1">
        <f t="shared" si="203"/>
        <v>9.2598848424065728E-3</v>
      </c>
      <c r="Y576" s="1" t="e">
        <f>X576+#REF!*_xlfn.STDEV.S($W$2:$W$779)</f>
        <v>#REF!</v>
      </c>
      <c r="Z576" s="1" t="e">
        <f>X576-#REF!*_xlfn.STDEV.S($W$2:$W$779)</f>
        <v>#REF!</v>
      </c>
      <c r="AA576" s="2">
        <f t="shared" si="204"/>
        <v>20.773982868678331</v>
      </c>
      <c r="AB576" s="1">
        <f t="shared" si="205"/>
        <v>8.6698874270369484E-4</v>
      </c>
      <c r="AC576" s="1">
        <f t="shared" si="197"/>
        <v>2.0011699147193043E-4</v>
      </c>
      <c r="AD576" s="1">
        <f t="shared" si="219"/>
        <v>6.6687175123176438E-4</v>
      </c>
      <c r="AE576" s="1">
        <f t="shared" si="198"/>
        <v>1.54982524116244E-3</v>
      </c>
      <c r="AF576" s="1" t="e">
        <f>AE576+#REF!*_xlfn.STDEV.S($AD$2:$AD$779)</f>
        <v>#REF!</v>
      </c>
      <c r="AG576" s="1" t="e">
        <f>AE576-#REF!*_xlfn.STDEV.S($AD$2:$AD$779)</f>
        <v>#REF!</v>
      </c>
      <c r="AH576" s="24">
        <f t="shared" si="216"/>
        <v>12.790000000000873</v>
      </c>
      <c r="AI576" s="24">
        <f t="shared" si="206"/>
        <v>0.25999999999999091</v>
      </c>
      <c r="AJ576" s="1">
        <f t="shared" si="207"/>
        <v>6.6687175123176438E-4</v>
      </c>
      <c r="AK576" s="1">
        <f t="shared" si="208"/>
        <v>1.54982524116244E-3</v>
      </c>
      <c r="AL576" s="1" t="e">
        <f>$AK$2+#REF!*_xlfn.STDEV.S(ONE_LAST_QUOTE!$AJ$2:$AJ$779)</f>
        <v>#REF!</v>
      </c>
      <c r="AM576" s="1" t="e">
        <f>$AK$2-#REF!*_xlfn.STDEV.S(ONE_LAST_QUOTE!$AJ$2:$AJ$779)</f>
        <v>#REF!</v>
      </c>
      <c r="AN576" s="27">
        <f t="shared" si="209"/>
        <v>49.192307692312774</v>
      </c>
      <c r="AO576" s="24">
        <f t="shared" si="210"/>
        <v>12.530000000000882</v>
      </c>
      <c r="AP576" s="27">
        <f t="shared" si="211"/>
        <v>-3.8484704370181109</v>
      </c>
      <c r="AQ576" s="27" t="e">
        <f>$AP$2+#REF!*_xlfn.STDEV.S(ONE_LAST_QUOTE!$AO$2:$AO$779)</f>
        <v>#REF!</v>
      </c>
      <c r="AR576" s="27" t="e">
        <f>$AP$2-#REF!*_xlfn.STDEV.S(ONE_LAST_QUOTE!$AO$2:$AO$779)</f>
        <v>#REF!</v>
      </c>
      <c r="AT576" s="24"/>
    </row>
    <row r="577" spans="1:46" x14ac:dyDescent="0.3">
      <c r="A577" s="5">
        <v>44936</v>
      </c>
      <c r="B577" s="25">
        <v>574.5</v>
      </c>
      <c r="C577" s="25">
        <v>574.63</v>
      </c>
      <c r="D577" s="25">
        <v>0</v>
      </c>
      <c r="E577" s="25">
        <f t="shared" si="199"/>
        <v>574.63</v>
      </c>
      <c r="F577" s="25">
        <f t="shared" si="196"/>
        <v>-0.12999999999999545</v>
      </c>
      <c r="G577" s="25">
        <v>1268.5</v>
      </c>
      <c r="H577" s="25">
        <v>1301.5</v>
      </c>
      <c r="I577" s="26">
        <v>1304.04</v>
      </c>
      <c r="J577" s="27">
        <f t="shared" si="217"/>
        <v>-2.5399999999999636</v>
      </c>
      <c r="K577" s="25">
        <v>14810</v>
      </c>
      <c r="L577" s="25">
        <v>14802.96</v>
      </c>
      <c r="M577" s="25">
        <v>0</v>
      </c>
      <c r="N577" s="25">
        <f t="shared" si="218"/>
        <v>14802.96</v>
      </c>
      <c r="O577" s="25">
        <f t="shared" si="200"/>
        <v>7.0400000000008731</v>
      </c>
      <c r="P577" s="27">
        <v>30.436</v>
      </c>
      <c r="Q577" s="25">
        <v>486</v>
      </c>
      <c r="R577" s="2">
        <f t="shared" si="212"/>
        <v>120.03689186073302</v>
      </c>
      <c r="S577" s="2">
        <f t="shared" si="201"/>
        <v>120.42608554236452</v>
      </c>
      <c r="T577" s="2">
        <f t="shared" si="202"/>
        <v>120.6904095111382</v>
      </c>
      <c r="U577" s="2">
        <f t="shared" si="213"/>
        <v>103.5484639199808</v>
      </c>
      <c r="V577" s="2">
        <f t="shared" si="214"/>
        <v>117.10843373493996</v>
      </c>
      <c r="W577" s="27">
        <f t="shared" si="215"/>
        <v>3.2422838978789503E-3</v>
      </c>
      <c r="X577" s="1">
        <f t="shared" si="203"/>
        <v>9.2598848424065728E-3</v>
      </c>
      <c r="Y577" s="1" t="e">
        <f>X577+#REF!*_xlfn.STDEV.S($W$2:$W$779)</f>
        <v>#REF!</v>
      </c>
      <c r="Z577" s="1" t="e">
        <f>X577-#REF!*_xlfn.STDEV.S($W$2:$W$779)</f>
        <v>#REF!</v>
      </c>
      <c r="AA577" s="2">
        <f t="shared" si="204"/>
        <v>38.91936816314967</v>
      </c>
      <c r="AB577" s="1">
        <f t="shared" si="205"/>
        <v>4.7558055956382195E-4</v>
      </c>
      <c r="AC577" s="1">
        <f t="shared" si="197"/>
        <v>-1.9477930124842519E-3</v>
      </c>
      <c r="AD577" s="1">
        <f t="shared" si="219"/>
        <v>2.4233735720480738E-3</v>
      </c>
      <c r="AE577" s="1">
        <f t="shared" si="198"/>
        <v>1.54982524116244E-3</v>
      </c>
      <c r="AF577" s="1" t="e">
        <f>AE577+#REF!*_xlfn.STDEV.S($AD$2:$AD$779)</f>
        <v>#REF!</v>
      </c>
      <c r="AG577" s="1" t="e">
        <f>AE577-#REF!*_xlfn.STDEV.S($AD$2:$AD$779)</f>
        <v>#REF!</v>
      </c>
      <c r="AH577" s="24">
        <f t="shared" si="216"/>
        <v>7.0400000000008731</v>
      </c>
      <c r="AI577" s="24">
        <f t="shared" si="206"/>
        <v>-2.5399999999999636</v>
      </c>
      <c r="AJ577" s="1">
        <f t="shared" si="207"/>
        <v>2.4233735720480738E-3</v>
      </c>
      <c r="AK577" s="1">
        <f t="shared" si="208"/>
        <v>1.54982524116244E-3</v>
      </c>
      <c r="AL577" s="1" t="e">
        <f>$AK$2+#REF!*_xlfn.STDEV.S(ONE_LAST_QUOTE!$AJ$2:$AJ$779)</f>
        <v>#REF!</v>
      </c>
      <c r="AM577" s="1" t="e">
        <f>$AK$2-#REF!*_xlfn.STDEV.S(ONE_LAST_QUOTE!$AJ$2:$AJ$779)</f>
        <v>#REF!</v>
      </c>
      <c r="AN577" s="27">
        <f t="shared" si="209"/>
        <v>-2.7716535433074703</v>
      </c>
      <c r="AO577" s="24">
        <f t="shared" si="210"/>
        <v>9.5800000000008367</v>
      </c>
      <c r="AP577" s="27">
        <f t="shared" si="211"/>
        <v>-3.8484704370181109</v>
      </c>
      <c r="AQ577" s="27" t="e">
        <f>$AP$2+#REF!*_xlfn.STDEV.S(ONE_LAST_QUOTE!$AO$2:$AO$779)</f>
        <v>#REF!</v>
      </c>
      <c r="AR577" s="27" t="e">
        <f>$AP$2-#REF!*_xlfn.STDEV.S(ONE_LAST_QUOTE!$AO$2:$AO$779)</f>
        <v>#REF!</v>
      </c>
      <c r="AT577" s="24"/>
    </row>
    <row r="578" spans="1:46" x14ac:dyDescent="0.3">
      <c r="A578" s="5">
        <v>44937</v>
      </c>
      <c r="B578" s="25">
        <v>574.20000000000005</v>
      </c>
      <c r="C578" s="25">
        <v>572.58000000000004</v>
      </c>
      <c r="D578" s="25">
        <v>0</v>
      </c>
      <c r="E578" s="25">
        <f t="shared" si="199"/>
        <v>572.58000000000004</v>
      </c>
      <c r="F578" s="25">
        <f t="shared" ref="F578:F641" si="220">B578-E578</f>
        <v>1.6200000000000045</v>
      </c>
      <c r="G578" s="25">
        <v>1268.75</v>
      </c>
      <c r="H578" s="25">
        <v>1302.75</v>
      </c>
      <c r="I578" s="26">
        <v>1299.43</v>
      </c>
      <c r="J578" s="27">
        <f t="shared" si="217"/>
        <v>3.3199999999999363</v>
      </c>
      <c r="K578" s="25">
        <v>14791</v>
      </c>
      <c r="L578" s="25">
        <v>14751.44</v>
      </c>
      <c r="M578" s="25">
        <v>0</v>
      </c>
      <c r="N578" s="25">
        <f t="shared" si="218"/>
        <v>14751.44</v>
      </c>
      <c r="O578" s="25">
        <f t="shared" si="200"/>
        <v>39.559999999999491</v>
      </c>
      <c r="P578" s="27">
        <v>30.423999999999999</v>
      </c>
      <c r="Q578" s="25">
        <v>484.5</v>
      </c>
      <c r="R578" s="2">
        <f t="shared" si="212"/>
        <v>120.15217892552435</v>
      </c>
      <c r="S578" s="2">
        <f t="shared" si="201"/>
        <v>120.27158887623995</v>
      </c>
      <c r="T578" s="2">
        <f t="shared" si="202"/>
        <v>120.3631998580082</v>
      </c>
      <c r="U578" s="2">
        <f t="shared" si="213"/>
        <v>103.5076378729628</v>
      </c>
      <c r="V578" s="2">
        <f t="shared" si="214"/>
        <v>116.74698795180743</v>
      </c>
      <c r="W578" s="27">
        <f t="shared" si="215"/>
        <v>9.938225988361804E-4</v>
      </c>
      <c r="X578" s="1">
        <f t="shared" si="203"/>
        <v>9.2598848424065728E-3</v>
      </c>
      <c r="Y578" s="1" t="e">
        <f>X578+#REF!*_xlfn.STDEV.S($W$2:$W$779)</f>
        <v>#REF!</v>
      </c>
      <c r="Z578" s="1" t="e">
        <f>X578-#REF!*_xlfn.STDEV.S($W$2:$W$779)</f>
        <v>#REF!</v>
      </c>
      <c r="AA578" s="2">
        <f t="shared" si="204"/>
        <v>11.940995071559257</v>
      </c>
      <c r="AB578" s="1">
        <f t="shared" si="205"/>
        <v>2.6817720846235684E-3</v>
      </c>
      <c r="AC578" s="1">
        <f t="shared" ref="AC578:AC641" si="221">((H578-I578)/I578)</f>
        <v>2.5549664083482269E-3</v>
      </c>
      <c r="AD578" s="1">
        <f t="shared" si="219"/>
        <v>1.2680567627534152E-4</v>
      </c>
      <c r="AE578" s="1">
        <f t="shared" ref="AE578:AE641" si="222">AVERAGEIF($AD$2:$AD$779,"&lt;&gt;#N/A")</f>
        <v>1.54982524116244E-3</v>
      </c>
      <c r="AF578" s="1" t="e">
        <f>AE578+#REF!*_xlfn.STDEV.S($AD$2:$AD$779)</f>
        <v>#REF!</v>
      </c>
      <c r="AG578" s="1" t="e">
        <f>AE578-#REF!*_xlfn.STDEV.S($AD$2:$AD$779)</f>
        <v>#REF!</v>
      </c>
      <c r="AH578" s="24">
        <f t="shared" si="216"/>
        <v>39.559999999999491</v>
      </c>
      <c r="AI578" s="24">
        <f t="shared" si="206"/>
        <v>3.3199999999999363</v>
      </c>
      <c r="AJ578" s="1">
        <f t="shared" si="207"/>
        <v>1.2680567627534152E-4</v>
      </c>
      <c r="AK578" s="1">
        <f t="shared" si="208"/>
        <v>1.54982524116244E-3</v>
      </c>
      <c r="AL578" s="1" t="e">
        <f>$AK$2+#REF!*_xlfn.STDEV.S(ONE_LAST_QUOTE!$AJ$2:$AJ$779)</f>
        <v>#REF!</v>
      </c>
      <c r="AM578" s="1" t="e">
        <f>$AK$2-#REF!*_xlfn.STDEV.S(ONE_LAST_QUOTE!$AJ$2:$AJ$779)</f>
        <v>#REF!</v>
      </c>
      <c r="AN578" s="27">
        <f t="shared" si="209"/>
        <v>11.915662650602485</v>
      </c>
      <c r="AO578" s="24">
        <f t="shared" si="210"/>
        <v>36.239999999999554</v>
      </c>
      <c r="AP578" s="27">
        <f t="shared" si="211"/>
        <v>-3.8484704370181109</v>
      </c>
      <c r="AQ578" s="27" t="e">
        <f>$AP$2+#REF!*_xlfn.STDEV.S(ONE_LAST_QUOTE!$AO$2:$AO$779)</f>
        <v>#REF!</v>
      </c>
      <c r="AR578" s="27" t="e">
        <f>$AP$2-#REF!*_xlfn.STDEV.S(ONE_LAST_QUOTE!$AO$2:$AO$779)</f>
        <v>#REF!</v>
      </c>
      <c r="AT578" s="24"/>
    </row>
    <row r="579" spans="1:46" x14ac:dyDescent="0.3">
      <c r="A579" s="5">
        <v>44938</v>
      </c>
      <c r="B579" s="25">
        <v>573.20000000000005</v>
      </c>
      <c r="C579" s="25">
        <v>572.28</v>
      </c>
      <c r="D579" s="25">
        <v>0</v>
      </c>
      <c r="E579" s="25">
        <f t="shared" ref="E579:E642" si="223">C579-D579</f>
        <v>572.28</v>
      </c>
      <c r="F579" s="25">
        <f t="shared" si="220"/>
        <v>0.92000000000007276</v>
      </c>
      <c r="G579" s="25">
        <v>1264</v>
      </c>
      <c r="H579" s="25">
        <v>1298.25</v>
      </c>
      <c r="I579" s="26">
        <v>1295.97</v>
      </c>
      <c r="J579" s="27">
        <f t="shared" si="217"/>
        <v>2.2799999999999727</v>
      </c>
      <c r="K579" s="25">
        <v>14766</v>
      </c>
      <c r="L579" s="25">
        <v>14731.64</v>
      </c>
      <c r="M579" s="25">
        <v>0</v>
      </c>
      <c r="N579" s="25">
        <f t="shared" si="218"/>
        <v>14731.64</v>
      </c>
      <c r="O579" s="25">
        <f t="shared" ref="O579:O642" si="224">K579-N579</f>
        <v>34.360000000000582</v>
      </c>
      <c r="P579" s="27">
        <v>30.33</v>
      </c>
      <c r="Q579" s="25">
        <v>486.5</v>
      </c>
      <c r="R579" s="2">
        <f t="shared" si="212"/>
        <v>119.73714549227556</v>
      </c>
      <c r="S579" s="2">
        <f t="shared" ref="S579:S642" si="225">K579/K578*S578</f>
        <v>120.06830378923394</v>
      </c>
      <c r="T579" s="2">
        <f t="shared" ref="T579:T642" si="226">B579/B578*S578</f>
        <v>120.06212947380833</v>
      </c>
      <c r="U579" s="2">
        <f t="shared" si="213"/>
        <v>103.18783383798849</v>
      </c>
      <c r="V579" s="2">
        <f t="shared" si="214"/>
        <v>117.22891566265079</v>
      </c>
      <c r="W579" s="27">
        <f t="shared" si="215"/>
        <v>2.7657106372203089E-3</v>
      </c>
      <c r="X579" s="1">
        <f t="shared" ref="X579:X642" si="227">AVERAGEIF($W$2:$W$779,"&lt;&gt;#N/A")</f>
        <v>9.2598848424065728E-3</v>
      </c>
      <c r="Y579" s="1" t="e">
        <f>X579+#REF!*_xlfn.STDEV.S($W$2:$W$779)</f>
        <v>#REF!</v>
      </c>
      <c r="Z579" s="1" t="e">
        <f>X579-#REF!*_xlfn.STDEV.S($W$2:$W$779)</f>
        <v>#REF!</v>
      </c>
      <c r="AA579" s="2">
        <f t="shared" ref="AA579:AA642" si="228">(S579-R579)*100</f>
        <v>33.115829695837817</v>
      </c>
      <c r="AB579" s="1">
        <f t="shared" ref="AB579:AB642" si="229">((K579-N579)/N579)</f>
        <v>2.3323947639231329E-3</v>
      </c>
      <c r="AC579" s="1">
        <f t="shared" si="221"/>
        <v>1.7592999837959002E-3</v>
      </c>
      <c r="AD579" s="1">
        <f t="shared" si="219"/>
        <v>5.7309478012723268E-4</v>
      </c>
      <c r="AE579" s="1">
        <f t="shared" si="222"/>
        <v>1.54982524116244E-3</v>
      </c>
      <c r="AF579" s="1" t="e">
        <f>AE579+#REF!*_xlfn.STDEV.S($AD$2:$AD$779)</f>
        <v>#REF!</v>
      </c>
      <c r="AG579" s="1" t="e">
        <f>AE579-#REF!*_xlfn.STDEV.S($AD$2:$AD$779)</f>
        <v>#REF!</v>
      </c>
      <c r="AH579" s="24">
        <f t="shared" si="216"/>
        <v>34.360000000000582</v>
      </c>
      <c r="AI579" s="24">
        <f t="shared" ref="AI579:AI642" si="230">H579-I579</f>
        <v>2.2799999999999727</v>
      </c>
      <c r="AJ579" s="1">
        <f t="shared" ref="AJ579:AJ642" si="231">((K579-N579)/N579)-((H579-I579)/I579)</f>
        <v>5.7309478012723268E-4</v>
      </c>
      <c r="AK579" s="1">
        <f t="shared" ref="AK579:AK642" si="232">AVERAGE($AJ$2:$AJ$779)</f>
        <v>1.54982524116244E-3</v>
      </c>
      <c r="AL579" s="1" t="e">
        <f>$AK$2+#REF!*_xlfn.STDEV.S(ONE_LAST_QUOTE!$AJ$2:$AJ$779)</f>
        <v>#REF!</v>
      </c>
      <c r="AM579" s="1" t="e">
        <f>$AK$2-#REF!*_xlfn.STDEV.S(ONE_LAST_QUOTE!$AJ$2:$AJ$779)</f>
        <v>#REF!</v>
      </c>
      <c r="AN579" s="27">
        <f t="shared" ref="AN579:AN642" si="233">AH579/AI579</f>
        <v>15.070175438596927</v>
      </c>
      <c r="AO579" s="24">
        <f t="shared" ref="AO579:AO642" si="234">AH579-AI579</f>
        <v>32.080000000000609</v>
      </c>
      <c r="AP579" s="27">
        <f t="shared" ref="AP579:AP642" si="235">AVERAGE($AO$2:$AO$779)</f>
        <v>-3.8484704370181109</v>
      </c>
      <c r="AQ579" s="27" t="e">
        <f>$AP$2+#REF!*_xlfn.STDEV.S(ONE_LAST_QUOTE!$AO$2:$AO$779)</f>
        <v>#REF!</v>
      </c>
      <c r="AR579" s="27" t="e">
        <f>$AP$2-#REF!*_xlfn.STDEV.S(ONE_LAST_QUOTE!$AO$2:$AO$779)</f>
        <v>#REF!</v>
      </c>
      <c r="AT579" s="24"/>
    </row>
    <row r="580" spans="1:46" x14ac:dyDescent="0.3">
      <c r="A580" s="5">
        <v>44939</v>
      </c>
      <c r="B580" s="25">
        <v>578.5</v>
      </c>
      <c r="C580" s="25">
        <v>578.5</v>
      </c>
      <c r="D580" s="25">
        <v>0</v>
      </c>
      <c r="E580" s="25">
        <f t="shared" si="223"/>
        <v>578.5</v>
      </c>
      <c r="F580" s="25">
        <f t="shared" si="220"/>
        <v>0</v>
      </c>
      <c r="G580" s="25">
        <v>1268.75</v>
      </c>
      <c r="H580" s="25">
        <v>1302.25</v>
      </c>
      <c r="I580" s="26">
        <v>1301.3399999999999</v>
      </c>
      <c r="J580" s="27">
        <f t="shared" si="217"/>
        <v>0.91000000000008185</v>
      </c>
      <c r="K580" s="25">
        <v>14834</v>
      </c>
      <c r="L580" s="25">
        <v>14824.13</v>
      </c>
      <c r="M580" s="25">
        <v>0</v>
      </c>
      <c r="N580" s="25">
        <f t="shared" si="218"/>
        <v>14824.13</v>
      </c>
      <c r="O580" s="25">
        <f t="shared" si="224"/>
        <v>9.8700000000008004</v>
      </c>
      <c r="P580" s="27">
        <v>30.29</v>
      </c>
      <c r="Q580" s="25">
        <v>500</v>
      </c>
      <c r="R580" s="2">
        <f t="shared" ref="R580:R643" si="236">H580/H579*R579</f>
        <v>120.10606409960782</v>
      </c>
      <c r="S580" s="2">
        <f t="shared" si="225"/>
        <v>120.62123922589031</v>
      </c>
      <c r="T580" s="2">
        <f t="shared" si="226"/>
        <v>121.17849571191876</v>
      </c>
      <c r="U580" s="2">
        <f t="shared" ref="U580:U643" si="237">P580/P579*U579</f>
        <v>103.05174701459518</v>
      </c>
      <c r="V580" s="2">
        <f t="shared" ref="V580:V643" si="238">Q580/Q579*V579</f>
        <v>120.48192771084356</v>
      </c>
      <c r="W580" s="27">
        <f t="shared" ref="W580:W643" si="239">(S580/R580-1)</f>
        <v>4.2893348486987559E-3</v>
      </c>
      <c r="X580" s="1">
        <f t="shared" si="227"/>
        <v>9.2598848424065728E-3</v>
      </c>
      <c r="Y580" s="1" t="e">
        <f>X580+#REF!*_xlfn.STDEV.S($W$2:$W$779)</f>
        <v>#REF!</v>
      </c>
      <c r="Z580" s="1" t="e">
        <f>X580-#REF!*_xlfn.STDEV.S($W$2:$W$779)</f>
        <v>#REF!</v>
      </c>
      <c r="AA580" s="2">
        <f t="shared" si="228"/>
        <v>51.517512628248596</v>
      </c>
      <c r="AB580" s="1">
        <f t="shared" si="229"/>
        <v>6.6580635760754938E-4</v>
      </c>
      <c r="AC580" s="1">
        <f t="shared" si="221"/>
        <v>6.9927920451233493E-4</v>
      </c>
      <c r="AD580" s="1">
        <f t="shared" si="219"/>
        <v>-3.3472846904785553E-5</v>
      </c>
      <c r="AE580" s="1">
        <f t="shared" si="222"/>
        <v>1.54982524116244E-3</v>
      </c>
      <c r="AF580" s="1" t="e">
        <f>AE580+#REF!*_xlfn.STDEV.S($AD$2:$AD$779)</f>
        <v>#REF!</v>
      </c>
      <c r="AG580" s="1" t="e">
        <f>AE580-#REF!*_xlfn.STDEV.S($AD$2:$AD$779)</f>
        <v>#REF!</v>
      </c>
      <c r="AH580" s="24">
        <f t="shared" si="216"/>
        <v>9.8700000000008004</v>
      </c>
      <c r="AI580" s="24">
        <f t="shared" si="230"/>
        <v>0.91000000000008185</v>
      </c>
      <c r="AJ580" s="1">
        <f t="shared" si="231"/>
        <v>-3.3472846904785553E-5</v>
      </c>
      <c r="AK580" s="1">
        <f t="shared" si="232"/>
        <v>1.54982524116244E-3</v>
      </c>
      <c r="AL580" s="1" t="e">
        <f>$AK$2+#REF!*_xlfn.STDEV.S(ONE_LAST_QUOTE!$AJ$2:$AJ$779)</f>
        <v>#REF!</v>
      </c>
      <c r="AM580" s="1" t="e">
        <f>$AK$2-#REF!*_xlfn.STDEV.S(ONE_LAST_QUOTE!$AJ$2:$AJ$779)</f>
        <v>#REF!</v>
      </c>
      <c r="AN580" s="27">
        <f t="shared" si="233"/>
        <v>10.846153846153751</v>
      </c>
      <c r="AO580" s="24">
        <f t="shared" si="234"/>
        <v>8.9600000000007185</v>
      </c>
      <c r="AP580" s="27">
        <f t="shared" si="235"/>
        <v>-3.8484704370181109</v>
      </c>
      <c r="AQ580" s="27" t="e">
        <f>$AP$2+#REF!*_xlfn.STDEV.S(ONE_LAST_QUOTE!$AO$2:$AO$779)</f>
        <v>#REF!</v>
      </c>
      <c r="AR580" s="27" t="e">
        <f>$AP$2-#REF!*_xlfn.STDEV.S(ONE_LAST_QUOTE!$AO$2:$AO$779)</f>
        <v>#REF!</v>
      </c>
      <c r="AT580" s="24"/>
    </row>
    <row r="581" spans="1:46" x14ac:dyDescent="0.3">
      <c r="A581" s="5">
        <v>44942</v>
      </c>
      <c r="B581" s="25">
        <v>583.70000000000005</v>
      </c>
      <c r="C581" s="25">
        <v>583.23</v>
      </c>
      <c r="D581" s="25">
        <v>0</v>
      </c>
      <c r="E581" s="25">
        <f t="shared" si="223"/>
        <v>583.23</v>
      </c>
      <c r="F581" s="25">
        <f t="shared" si="220"/>
        <v>0.47000000000002728</v>
      </c>
      <c r="G581" s="25">
        <v>1277.5</v>
      </c>
      <c r="H581" s="25">
        <v>1311.25</v>
      </c>
      <c r="I581" s="26">
        <v>1311.14</v>
      </c>
      <c r="J581" s="27">
        <f t="shared" si="217"/>
        <v>0.10999999999989996</v>
      </c>
      <c r="K581" s="25">
        <v>14938</v>
      </c>
      <c r="L581" s="25">
        <v>14927.01</v>
      </c>
      <c r="M581" s="25">
        <v>0</v>
      </c>
      <c r="N581" s="25">
        <f t="shared" si="218"/>
        <v>14927.01</v>
      </c>
      <c r="O581" s="25">
        <f t="shared" si="224"/>
        <v>10.989999999999782</v>
      </c>
      <c r="P581" s="27">
        <v>30.353000000000002</v>
      </c>
      <c r="Q581" s="25">
        <v>505</v>
      </c>
      <c r="R581" s="2">
        <f t="shared" si="236"/>
        <v>120.9361309661054</v>
      </c>
      <c r="S581" s="2">
        <f t="shared" si="225"/>
        <v>121.46690518783534</v>
      </c>
      <c r="T581" s="2">
        <f t="shared" si="226"/>
        <v>121.70547508410057</v>
      </c>
      <c r="U581" s="2">
        <f t="shared" si="237"/>
        <v>103.26608376143967</v>
      </c>
      <c r="V581" s="2">
        <f t="shared" si="238"/>
        <v>121.68674698795201</v>
      </c>
      <c r="W581" s="27">
        <f t="shared" si="239"/>
        <v>4.3888804568974482E-3</v>
      </c>
      <c r="X581" s="1">
        <f t="shared" si="227"/>
        <v>9.2598848424065728E-3</v>
      </c>
      <c r="Y581" s="1" t="e">
        <f>X581+#REF!*_xlfn.STDEV.S($W$2:$W$779)</f>
        <v>#REF!</v>
      </c>
      <c r="Z581" s="1" t="e">
        <f>X581-#REF!*_xlfn.STDEV.S($W$2:$W$779)</f>
        <v>#REF!</v>
      </c>
      <c r="AA581" s="2">
        <f t="shared" si="228"/>
        <v>53.077422172994204</v>
      </c>
      <c r="AB581" s="1">
        <f t="shared" si="229"/>
        <v>7.3624925554412982E-4</v>
      </c>
      <c r="AC581" s="1">
        <f t="shared" si="221"/>
        <v>8.3896456518678367E-5</v>
      </c>
      <c r="AD581" s="1">
        <f t="shared" si="219"/>
        <v>6.5235279902545141E-4</v>
      </c>
      <c r="AE581" s="1">
        <f t="shared" si="222"/>
        <v>1.54982524116244E-3</v>
      </c>
      <c r="AF581" s="1" t="e">
        <f>AE581+#REF!*_xlfn.STDEV.S($AD$2:$AD$779)</f>
        <v>#REF!</v>
      </c>
      <c r="AG581" s="1" t="e">
        <f>AE581-#REF!*_xlfn.STDEV.S($AD$2:$AD$779)</f>
        <v>#REF!</v>
      </c>
      <c r="AH581" s="24">
        <f t="shared" si="216"/>
        <v>10.989999999999782</v>
      </c>
      <c r="AI581" s="24">
        <f t="shared" si="230"/>
        <v>0.10999999999989996</v>
      </c>
      <c r="AJ581" s="1">
        <f t="shared" si="231"/>
        <v>6.5235279902545141E-4</v>
      </c>
      <c r="AK581" s="1">
        <f t="shared" si="232"/>
        <v>1.54982524116244E-3</v>
      </c>
      <c r="AL581" s="1" t="e">
        <f>$AK$2+#REF!*_xlfn.STDEV.S(ONE_LAST_QUOTE!$AJ$2:$AJ$779)</f>
        <v>#REF!</v>
      </c>
      <c r="AM581" s="1" t="e">
        <f>$AK$2-#REF!*_xlfn.STDEV.S(ONE_LAST_QUOTE!$AJ$2:$AJ$779)</f>
        <v>#REF!</v>
      </c>
      <c r="AN581" s="27">
        <f t="shared" si="233"/>
        <v>99.909090909179795</v>
      </c>
      <c r="AO581" s="24">
        <f t="shared" si="234"/>
        <v>10.879999999999882</v>
      </c>
      <c r="AP581" s="27">
        <f t="shared" si="235"/>
        <v>-3.8484704370181109</v>
      </c>
      <c r="AQ581" s="27" t="e">
        <f>$AP$2+#REF!*_xlfn.STDEV.S(ONE_LAST_QUOTE!$AO$2:$AO$779)</f>
        <v>#REF!</v>
      </c>
      <c r="AR581" s="27" t="e">
        <f>$AP$2-#REF!*_xlfn.STDEV.S(ONE_LAST_QUOTE!$AO$2:$AO$779)</f>
        <v>#REF!</v>
      </c>
      <c r="AT581" s="24"/>
    </row>
    <row r="582" spans="1:46" x14ac:dyDescent="0.3">
      <c r="A582" s="5">
        <v>44943</v>
      </c>
      <c r="B582" s="25">
        <v>582.4</v>
      </c>
      <c r="C582" s="25">
        <v>582.67999999999995</v>
      </c>
      <c r="D582" s="25">
        <v>0</v>
      </c>
      <c r="E582" s="25">
        <f t="shared" si="223"/>
        <v>582.67999999999995</v>
      </c>
      <c r="F582" s="25">
        <f t="shared" si="220"/>
        <v>-0.27999999999997272</v>
      </c>
      <c r="G582" s="25">
        <v>1276.25</v>
      </c>
      <c r="H582" s="25">
        <v>1310.5</v>
      </c>
      <c r="I582" s="26">
        <v>1311.79</v>
      </c>
      <c r="J582" s="27">
        <f t="shared" si="217"/>
        <v>-1.2899999999999636</v>
      </c>
      <c r="K582" s="25">
        <v>14925</v>
      </c>
      <c r="L582" s="25">
        <v>14932.93</v>
      </c>
      <c r="M582" s="25">
        <v>0</v>
      </c>
      <c r="N582" s="25">
        <f t="shared" si="218"/>
        <v>14932.93</v>
      </c>
      <c r="O582" s="25">
        <f t="shared" si="224"/>
        <v>-7.930000000000291</v>
      </c>
      <c r="P582" s="27">
        <v>30.253</v>
      </c>
      <c r="Q582" s="25">
        <v>503</v>
      </c>
      <c r="R582" s="2">
        <f t="shared" si="236"/>
        <v>120.8669587272306</v>
      </c>
      <c r="S582" s="2">
        <f t="shared" si="225"/>
        <v>121.3611969425922</v>
      </c>
      <c r="T582" s="2">
        <f t="shared" si="226"/>
        <v>121.19637755935463</v>
      </c>
      <c r="U582" s="2">
        <f t="shared" si="237"/>
        <v>102.92586670295636</v>
      </c>
      <c r="V582" s="2">
        <f t="shared" si="238"/>
        <v>121.20481927710863</v>
      </c>
      <c r="W582" s="27">
        <f t="shared" si="239"/>
        <v>4.0891093857751137E-3</v>
      </c>
      <c r="X582" s="1">
        <f t="shared" si="227"/>
        <v>9.2598848424065728E-3</v>
      </c>
      <c r="Y582" s="1" t="e">
        <f>X582+#REF!*_xlfn.STDEV.S($W$2:$W$779)</f>
        <v>#REF!</v>
      </c>
      <c r="Z582" s="1" t="e">
        <f>X582-#REF!*_xlfn.STDEV.S($W$2:$W$779)</f>
        <v>#REF!</v>
      </c>
      <c r="AA582" s="2">
        <f t="shared" si="228"/>
        <v>49.423821536160517</v>
      </c>
      <c r="AB582" s="1">
        <f t="shared" si="229"/>
        <v>-5.3104112856621518E-4</v>
      </c>
      <c r="AC582" s="1">
        <f t="shared" si="221"/>
        <v>-9.8338910953732202E-4</v>
      </c>
      <c r="AD582" s="1">
        <f t="shared" si="219"/>
        <v>4.5234798097110683E-4</v>
      </c>
      <c r="AE582" s="1">
        <f t="shared" si="222"/>
        <v>1.54982524116244E-3</v>
      </c>
      <c r="AF582" s="1" t="e">
        <f>AE582+#REF!*_xlfn.STDEV.S($AD$2:$AD$779)</f>
        <v>#REF!</v>
      </c>
      <c r="AG582" s="1" t="e">
        <f>AE582-#REF!*_xlfn.STDEV.S($AD$2:$AD$779)</f>
        <v>#REF!</v>
      </c>
      <c r="AH582" s="24">
        <f t="shared" si="216"/>
        <v>-7.930000000000291</v>
      </c>
      <c r="AI582" s="24">
        <f t="shared" si="230"/>
        <v>-1.2899999999999636</v>
      </c>
      <c r="AJ582" s="1">
        <f t="shared" si="231"/>
        <v>4.5234798097110683E-4</v>
      </c>
      <c r="AK582" s="1">
        <f t="shared" si="232"/>
        <v>1.54982524116244E-3</v>
      </c>
      <c r="AL582" s="1" t="e">
        <f>$AK$2+#REF!*_xlfn.STDEV.S(ONE_LAST_QUOTE!$AJ$2:$AJ$779)</f>
        <v>#REF!</v>
      </c>
      <c r="AM582" s="1" t="e">
        <f>$AK$2-#REF!*_xlfn.STDEV.S(ONE_LAST_QUOTE!$AJ$2:$AJ$779)</f>
        <v>#REF!</v>
      </c>
      <c r="AN582" s="27">
        <f t="shared" si="233"/>
        <v>6.1472868217058254</v>
      </c>
      <c r="AO582" s="24">
        <f t="shared" si="234"/>
        <v>-6.6400000000003274</v>
      </c>
      <c r="AP582" s="27">
        <f t="shared" si="235"/>
        <v>-3.8484704370181109</v>
      </c>
      <c r="AQ582" s="27" t="e">
        <f>$AP$2+#REF!*_xlfn.STDEV.S(ONE_LAST_QUOTE!$AO$2:$AO$779)</f>
        <v>#REF!</v>
      </c>
      <c r="AR582" s="27" t="e">
        <f>$AP$2-#REF!*_xlfn.STDEV.S(ONE_LAST_QUOTE!$AO$2:$AO$779)</f>
        <v>#REF!</v>
      </c>
      <c r="AT582" s="24"/>
    </row>
    <row r="583" spans="1:46" x14ac:dyDescent="0.3">
      <c r="A583" s="5">
        <v>44956</v>
      </c>
      <c r="B583" s="25">
        <v>608.4</v>
      </c>
      <c r="C583" s="25">
        <v>610.95000000000005</v>
      </c>
      <c r="D583" s="25">
        <v>0</v>
      </c>
      <c r="E583" s="25">
        <f t="shared" si="223"/>
        <v>610.95000000000005</v>
      </c>
      <c r="F583" s="25">
        <f t="shared" si="220"/>
        <v>-2.5500000000000682</v>
      </c>
      <c r="G583" s="25">
        <v>1321.75</v>
      </c>
      <c r="H583" s="25">
        <v>1353.75</v>
      </c>
      <c r="I583" s="26">
        <v>1359.98</v>
      </c>
      <c r="J583" s="27">
        <f t="shared" si="217"/>
        <v>-6.2300000000000182</v>
      </c>
      <c r="K583" s="25">
        <v>15450</v>
      </c>
      <c r="L583" s="25">
        <v>15493.82</v>
      </c>
      <c r="M583" s="25">
        <v>0</v>
      </c>
      <c r="N583" s="25">
        <f t="shared" si="218"/>
        <v>15493.82</v>
      </c>
      <c r="O583" s="25">
        <f t="shared" si="224"/>
        <v>-43.819999999999709</v>
      </c>
      <c r="P583" s="27">
        <v>30.096</v>
      </c>
      <c r="Q583" s="25">
        <v>543</v>
      </c>
      <c r="R583" s="2">
        <f t="shared" si="236"/>
        <v>124.85589116901063</v>
      </c>
      <c r="S583" s="2">
        <f t="shared" si="225"/>
        <v>125.63018376971857</v>
      </c>
      <c r="T583" s="2">
        <f t="shared" si="226"/>
        <v>126.7791075203865</v>
      </c>
      <c r="U583" s="2">
        <f t="shared" si="237"/>
        <v>102.39172592113756</v>
      </c>
      <c r="V583" s="2">
        <f t="shared" si="238"/>
        <v>130.84337349397609</v>
      </c>
      <c r="W583" s="27">
        <f t="shared" si="239"/>
        <v>6.2014903218288175E-3</v>
      </c>
      <c r="X583" s="1">
        <f t="shared" si="227"/>
        <v>9.2598848424065728E-3</v>
      </c>
      <c r="Y583" s="1" t="e">
        <f>X583+#REF!*_xlfn.STDEV.S($W$2:$W$779)</f>
        <v>#REF!</v>
      </c>
      <c r="Z583" s="1" t="e">
        <f>X583-#REF!*_xlfn.STDEV.S($W$2:$W$779)</f>
        <v>#REF!</v>
      </c>
      <c r="AA583" s="2">
        <f t="shared" si="228"/>
        <v>77.429260070793759</v>
      </c>
      <c r="AB583" s="1">
        <f t="shared" si="229"/>
        <v>-2.8282244146375594E-3</v>
      </c>
      <c r="AC583" s="1">
        <f t="shared" si="221"/>
        <v>-4.580949719848835E-3</v>
      </c>
      <c r="AD583" s="1">
        <f t="shared" si="219"/>
        <v>1.7527253052112756E-3</v>
      </c>
      <c r="AE583" s="1">
        <f t="shared" si="222"/>
        <v>1.54982524116244E-3</v>
      </c>
      <c r="AF583" s="1" t="e">
        <f>AE583+#REF!*_xlfn.STDEV.S($AD$2:$AD$779)</f>
        <v>#REF!</v>
      </c>
      <c r="AG583" s="1" t="e">
        <f>AE583-#REF!*_xlfn.STDEV.S($AD$2:$AD$779)</f>
        <v>#REF!</v>
      </c>
      <c r="AH583" s="24">
        <f t="shared" si="216"/>
        <v>-43.819999999999709</v>
      </c>
      <c r="AI583" s="24">
        <f t="shared" si="230"/>
        <v>-6.2300000000000182</v>
      </c>
      <c r="AJ583" s="1">
        <f t="shared" si="231"/>
        <v>1.7527253052112756E-3</v>
      </c>
      <c r="AK583" s="1">
        <f t="shared" si="232"/>
        <v>1.54982524116244E-3</v>
      </c>
      <c r="AL583" s="1" t="e">
        <f>$AK$2+#REF!*_xlfn.STDEV.S(ONE_LAST_QUOTE!$AJ$2:$AJ$779)</f>
        <v>#REF!</v>
      </c>
      <c r="AM583" s="1" t="e">
        <f>$AK$2-#REF!*_xlfn.STDEV.S(ONE_LAST_QUOTE!$AJ$2:$AJ$779)</f>
        <v>#REF!</v>
      </c>
      <c r="AN583" s="27">
        <f t="shared" si="233"/>
        <v>7.0337078651684717</v>
      </c>
      <c r="AO583" s="24">
        <f t="shared" si="234"/>
        <v>-37.589999999999691</v>
      </c>
      <c r="AP583" s="27">
        <f t="shared" si="235"/>
        <v>-3.8484704370181109</v>
      </c>
      <c r="AQ583" s="27" t="e">
        <f>$AP$2+#REF!*_xlfn.STDEV.S(ONE_LAST_QUOTE!$AO$2:$AO$779)</f>
        <v>#REF!</v>
      </c>
      <c r="AR583" s="27" t="e">
        <f>$AP$2-#REF!*_xlfn.STDEV.S(ONE_LAST_QUOTE!$AO$2:$AO$779)</f>
        <v>#REF!</v>
      </c>
      <c r="AT583" s="24"/>
    </row>
    <row r="584" spans="1:46" x14ac:dyDescent="0.3">
      <c r="A584" s="5">
        <v>44957</v>
      </c>
      <c r="B584" s="25">
        <v>595.79999999999995</v>
      </c>
      <c r="C584" s="25">
        <v>596.4</v>
      </c>
      <c r="D584" s="25">
        <v>0</v>
      </c>
      <c r="E584" s="25">
        <f t="shared" si="223"/>
        <v>596.4</v>
      </c>
      <c r="F584" s="25">
        <f t="shared" si="220"/>
        <v>-0.60000000000002274</v>
      </c>
      <c r="G584" s="25">
        <v>1300.5</v>
      </c>
      <c r="H584" s="25">
        <v>1337.25</v>
      </c>
      <c r="I584" s="26">
        <v>1338.03</v>
      </c>
      <c r="J584" s="27">
        <f t="shared" si="217"/>
        <v>-0.77999999999997272</v>
      </c>
      <c r="K584" s="25">
        <v>15268</v>
      </c>
      <c r="L584" s="25">
        <v>15265.2</v>
      </c>
      <c r="M584" s="25">
        <v>0.05</v>
      </c>
      <c r="N584" s="25">
        <f t="shared" si="218"/>
        <v>15265.150000000001</v>
      </c>
      <c r="O584" s="25">
        <f t="shared" si="224"/>
        <v>2.8499999999985448</v>
      </c>
      <c r="P584" s="27">
        <v>29.994</v>
      </c>
      <c r="Q584" s="25">
        <v>522</v>
      </c>
      <c r="R584" s="2">
        <f t="shared" si="236"/>
        <v>123.33410191376508</v>
      </c>
      <c r="S584" s="2">
        <f t="shared" si="225"/>
        <v>124.15026833631477</v>
      </c>
      <c r="T584" s="2">
        <f t="shared" si="226"/>
        <v>123.02837523010902</v>
      </c>
      <c r="U584" s="2">
        <f t="shared" si="237"/>
        <v>102.04470452148459</v>
      </c>
      <c r="V584" s="2">
        <f t="shared" si="238"/>
        <v>125.78313253012065</v>
      </c>
      <c r="W584" s="27">
        <f t="shared" si="239"/>
        <v>6.6175243495942837E-3</v>
      </c>
      <c r="X584" s="1">
        <f t="shared" si="227"/>
        <v>9.2598848424065728E-3</v>
      </c>
      <c r="Y584" s="1" t="e">
        <f>X584+#REF!*_xlfn.STDEV.S($W$2:$W$779)</f>
        <v>#REF!</v>
      </c>
      <c r="Z584" s="1" t="e">
        <f>X584-#REF!*_xlfn.STDEV.S($W$2:$W$779)</f>
        <v>#REF!</v>
      </c>
      <c r="AA584" s="2">
        <f t="shared" si="228"/>
        <v>81.616642254968497</v>
      </c>
      <c r="AB584" s="1">
        <f t="shared" si="229"/>
        <v>1.8669977039194143E-4</v>
      </c>
      <c r="AC584" s="1">
        <f t="shared" si="221"/>
        <v>-5.8294657070467231E-4</v>
      </c>
      <c r="AD584" s="1">
        <f t="shared" si="219"/>
        <v>7.6964634109661376E-4</v>
      </c>
      <c r="AE584" s="1">
        <f t="shared" si="222"/>
        <v>1.54982524116244E-3</v>
      </c>
      <c r="AF584" s="1" t="e">
        <f>AE584+#REF!*_xlfn.STDEV.S($AD$2:$AD$779)</f>
        <v>#REF!</v>
      </c>
      <c r="AG584" s="1" t="e">
        <f>AE584-#REF!*_xlfn.STDEV.S($AD$2:$AD$779)</f>
        <v>#REF!</v>
      </c>
      <c r="AH584" s="24">
        <f t="shared" si="216"/>
        <v>2.8499999999985448</v>
      </c>
      <c r="AI584" s="24">
        <f t="shared" si="230"/>
        <v>-0.77999999999997272</v>
      </c>
      <c r="AJ584" s="1">
        <f t="shared" si="231"/>
        <v>7.6964634109661376E-4</v>
      </c>
      <c r="AK584" s="1">
        <f t="shared" si="232"/>
        <v>1.54982524116244E-3</v>
      </c>
      <c r="AL584" s="1" t="e">
        <f>$AK$2+#REF!*_xlfn.STDEV.S(ONE_LAST_QUOTE!$AJ$2:$AJ$779)</f>
        <v>#REF!</v>
      </c>
      <c r="AM584" s="1" t="e">
        <f>$AK$2-#REF!*_xlfn.STDEV.S(ONE_LAST_QUOTE!$AJ$2:$AJ$779)</f>
        <v>#REF!</v>
      </c>
      <c r="AN584" s="27">
        <f t="shared" si="233"/>
        <v>-3.653846153844416</v>
      </c>
      <c r="AO584" s="24">
        <f t="shared" si="234"/>
        <v>3.6299999999985175</v>
      </c>
      <c r="AP584" s="27">
        <f t="shared" si="235"/>
        <v>-3.8484704370181109</v>
      </c>
      <c r="AQ584" s="27" t="e">
        <f>$AP$2+#REF!*_xlfn.STDEV.S(ONE_LAST_QUOTE!$AO$2:$AO$779)</f>
        <v>#REF!</v>
      </c>
      <c r="AR584" s="27" t="e">
        <f>$AP$2-#REF!*_xlfn.STDEV.S(ONE_LAST_QUOTE!$AO$2:$AO$779)</f>
        <v>#REF!</v>
      </c>
      <c r="AT584" s="24"/>
    </row>
    <row r="585" spans="1:46" x14ac:dyDescent="0.3">
      <c r="A585" s="5">
        <v>44958</v>
      </c>
      <c r="B585" s="25">
        <v>601.1</v>
      </c>
      <c r="C585" s="25">
        <v>603.16</v>
      </c>
      <c r="D585" s="25">
        <v>0</v>
      </c>
      <c r="E585" s="25">
        <f t="shared" si="223"/>
        <v>603.16</v>
      </c>
      <c r="F585" s="25">
        <f t="shared" si="220"/>
        <v>-2.0599999999999454</v>
      </c>
      <c r="G585" s="25">
        <v>1311.5</v>
      </c>
      <c r="H585" s="25">
        <v>1348.75</v>
      </c>
      <c r="I585" s="26">
        <v>1351.15</v>
      </c>
      <c r="J585" s="27">
        <f t="shared" si="217"/>
        <v>-2.4000000000000909</v>
      </c>
      <c r="K585" s="25">
        <v>15382</v>
      </c>
      <c r="L585" s="25">
        <v>15420.13</v>
      </c>
      <c r="M585" s="25">
        <v>0.05</v>
      </c>
      <c r="N585" s="25">
        <f t="shared" si="218"/>
        <v>15420.08</v>
      </c>
      <c r="O585" s="25">
        <f t="shared" si="224"/>
        <v>-38.079999999999927</v>
      </c>
      <c r="P585" s="27">
        <v>29.759</v>
      </c>
      <c r="Q585" s="25">
        <v>530</v>
      </c>
      <c r="R585" s="2">
        <f t="shared" si="236"/>
        <v>124.39474290984531</v>
      </c>
      <c r="S585" s="2">
        <f t="shared" si="225"/>
        <v>125.0772483330622</v>
      </c>
      <c r="T585" s="2">
        <f t="shared" si="226"/>
        <v>125.25465978005842</v>
      </c>
      <c r="U585" s="2">
        <f t="shared" si="237"/>
        <v>101.24519443404881</v>
      </c>
      <c r="V585" s="2">
        <f t="shared" si="238"/>
        <v>127.71084337349414</v>
      </c>
      <c r="W585" s="27">
        <f t="shared" si="239"/>
        <v>5.4866098618937542E-3</v>
      </c>
      <c r="X585" s="1">
        <f t="shared" si="227"/>
        <v>9.2598848424065728E-3</v>
      </c>
      <c r="Y585" s="1" t="e">
        <f>X585+#REF!*_xlfn.STDEV.S($W$2:$W$779)</f>
        <v>#REF!</v>
      </c>
      <c r="Z585" s="1" t="e">
        <f>X585-#REF!*_xlfn.STDEV.S($W$2:$W$779)</f>
        <v>#REF!</v>
      </c>
      <c r="AA585" s="2">
        <f t="shared" si="228"/>
        <v>68.250542321689522</v>
      </c>
      <c r="AB585" s="1">
        <f t="shared" si="229"/>
        <v>-2.4695072917909587E-3</v>
      </c>
      <c r="AC585" s="1">
        <f t="shared" si="221"/>
        <v>-1.776264663434919E-3</v>
      </c>
      <c r="AD585" s="1">
        <f t="shared" si="219"/>
        <v>-6.9324262835603967E-4</v>
      </c>
      <c r="AE585" s="1">
        <f t="shared" si="222"/>
        <v>1.54982524116244E-3</v>
      </c>
      <c r="AF585" s="1" t="e">
        <f>AE585+#REF!*_xlfn.STDEV.S($AD$2:$AD$779)</f>
        <v>#REF!</v>
      </c>
      <c r="AG585" s="1" t="e">
        <f>AE585-#REF!*_xlfn.STDEV.S($AD$2:$AD$779)</f>
        <v>#REF!</v>
      </c>
      <c r="AH585" s="24">
        <f t="shared" si="216"/>
        <v>-38.079999999999927</v>
      </c>
      <c r="AI585" s="24">
        <f t="shared" si="230"/>
        <v>-2.4000000000000909</v>
      </c>
      <c r="AJ585" s="1">
        <f t="shared" si="231"/>
        <v>-6.9324262835603967E-4</v>
      </c>
      <c r="AK585" s="1">
        <f t="shared" si="232"/>
        <v>1.54982524116244E-3</v>
      </c>
      <c r="AL585" s="1" t="e">
        <f>$AK$2+#REF!*_xlfn.STDEV.S(ONE_LAST_QUOTE!$AJ$2:$AJ$779)</f>
        <v>#REF!</v>
      </c>
      <c r="AM585" s="1" t="e">
        <f>$AK$2-#REF!*_xlfn.STDEV.S(ONE_LAST_QUOTE!$AJ$2:$AJ$779)</f>
        <v>#REF!</v>
      </c>
      <c r="AN585" s="27">
        <f t="shared" si="233"/>
        <v>15.866666666666035</v>
      </c>
      <c r="AO585" s="24">
        <f t="shared" si="234"/>
        <v>-35.679999999999836</v>
      </c>
      <c r="AP585" s="27">
        <f t="shared" si="235"/>
        <v>-3.8484704370181109</v>
      </c>
      <c r="AQ585" s="27" t="e">
        <f>$AP$2+#REF!*_xlfn.STDEV.S(ONE_LAST_QUOTE!$AO$2:$AO$779)</f>
        <v>#REF!</v>
      </c>
      <c r="AR585" s="27" t="e">
        <f>$AP$2-#REF!*_xlfn.STDEV.S(ONE_LAST_QUOTE!$AO$2:$AO$779)</f>
        <v>#REF!</v>
      </c>
      <c r="AT585" s="24"/>
    </row>
    <row r="586" spans="1:46" x14ac:dyDescent="0.3">
      <c r="A586" s="5">
        <v>44959</v>
      </c>
      <c r="B586" s="25">
        <v>610</v>
      </c>
      <c r="C586" s="25">
        <v>610.86</v>
      </c>
      <c r="D586" s="25">
        <v>0.05</v>
      </c>
      <c r="E586" s="25">
        <f t="shared" si="223"/>
        <v>610.81000000000006</v>
      </c>
      <c r="F586" s="25">
        <f t="shared" si="220"/>
        <v>-0.81000000000005912</v>
      </c>
      <c r="G586" s="25">
        <v>1327.75</v>
      </c>
      <c r="H586" s="25">
        <v>1364.25</v>
      </c>
      <c r="I586" s="26">
        <v>1365.48</v>
      </c>
      <c r="J586" s="27">
        <f t="shared" si="217"/>
        <v>-1.2300000000000182</v>
      </c>
      <c r="K586" s="25">
        <v>15580</v>
      </c>
      <c r="L586" s="25">
        <v>15595.16</v>
      </c>
      <c r="M586" s="25">
        <v>0.05</v>
      </c>
      <c r="N586" s="25">
        <f t="shared" si="218"/>
        <v>15595.11</v>
      </c>
      <c r="O586" s="25">
        <f t="shared" si="224"/>
        <v>-15.110000000000582</v>
      </c>
      <c r="P586" s="27">
        <v>29.681000000000001</v>
      </c>
      <c r="Q586" s="25">
        <v>540</v>
      </c>
      <c r="R586" s="2">
        <f t="shared" si="236"/>
        <v>125.82430251325779</v>
      </c>
      <c r="S586" s="2">
        <f t="shared" si="225"/>
        <v>126.68726622214984</v>
      </c>
      <c r="T586" s="2">
        <f t="shared" si="226"/>
        <v>126.92916566822149</v>
      </c>
      <c r="U586" s="2">
        <f t="shared" si="237"/>
        <v>100.97982512843183</v>
      </c>
      <c r="V586" s="2">
        <f t="shared" si="238"/>
        <v>130.12048192771101</v>
      </c>
      <c r="W586" s="27">
        <f t="shared" si="239"/>
        <v>6.8584819598036528E-3</v>
      </c>
      <c r="X586" s="1">
        <f t="shared" si="227"/>
        <v>9.2598848424065728E-3</v>
      </c>
      <c r="Y586" s="1" t="e">
        <f>X586+#REF!*_xlfn.STDEV.S($W$2:$W$779)</f>
        <v>#REF!</v>
      </c>
      <c r="Z586" s="1" t="e">
        <f>X586-#REF!*_xlfn.STDEV.S($W$2:$W$779)</f>
        <v>#REF!</v>
      </c>
      <c r="AA586" s="2">
        <f t="shared" si="228"/>
        <v>86.296370889205321</v>
      </c>
      <c r="AB586" s="1">
        <f t="shared" si="229"/>
        <v>-9.6889345442260954E-4</v>
      </c>
      <c r="AC586" s="1">
        <f t="shared" si="221"/>
        <v>-9.007821425432948E-4</v>
      </c>
      <c r="AD586" s="1">
        <f t="shared" si="219"/>
        <v>-6.8111311879314731E-5</v>
      </c>
      <c r="AE586" s="1">
        <f t="shared" si="222"/>
        <v>1.54982524116244E-3</v>
      </c>
      <c r="AF586" s="1" t="e">
        <f>AE586+#REF!*_xlfn.STDEV.S($AD$2:$AD$779)</f>
        <v>#REF!</v>
      </c>
      <c r="AG586" s="1" t="e">
        <f>AE586-#REF!*_xlfn.STDEV.S($AD$2:$AD$779)</f>
        <v>#REF!</v>
      </c>
      <c r="AH586" s="24">
        <f t="shared" si="216"/>
        <v>-15.110000000000582</v>
      </c>
      <c r="AI586" s="24">
        <f t="shared" si="230"/>
        <v>-1.2300000000000182</v>
      </c>
      <c r="AJ586" s="1">
        <f t="shared" si="231"/>
        <v>-6.8111311879314731E-5</v>
      </c>
      <c r="AK586" s="1">
        <f t="shared" si="232"/>
        <v>1.54982524116244E-3</v>
      </c>
      <c r="AL586" s="1" t="e">
        <f>$AK$2+#REF!*_xlfn.STDEV.S(ONE_LAST_QUOTE!$AJ$2:$AJ$779)</f>
        <v>#REF!</v>
      </c>
      <c r="AM586" s="1" t="e">
        <f>$AK$2-#REF!*_xlfn.STDEV.S(ONE_LAST_QUOTE!$AJ$2:$AJ$779)</f>
        <v>#REF!</v>
      </c>
      <c r="AN586" s="27">
        <f t="shared" si="233"/>
        <v>12.284552845528747</v>
      </c>
      <c r="AO586" s="24">
        <f t="shared" si="234"/>
        <v>-13.880000000000564</v>
      </c>
      <c r="AP586" s="27">
        <f t="shared" si="235"/>
        <v>-3.8484704370181109</v>
      </c>
      <c r="AQ586" s="27" t="e">
        <f>$AP$2+#REF!*_xlfn.STDEV.S(ONE_LAST_QUOTE!$AO$2:$AO$779)</f>
        <v>#REF!</v>
      </c>
      <c r="AR586" s="27" t="e">
        <f>$AP$2-#REF!*_xlfn.STDEV.S(ONE_LAST_QUOTE!$AO$2:$AO$779)</f>
        <v>#REF!</v>
      </c>
      <c r="AT586" s="24"/>
    </row>
    <row r="587" spans="1:46" x14ac:dyDescent="0.3">
      <c r="A587" s="5">
        <v>44960</v>
      </c>
      <c r="B587" s="25">
        <v>611.1</v>
      </c>
      <c r="C587" s="25">
        <v>611.49</v>
      </c>
      <c r="D587" s="25">
        <v>0.05</v>
      </c>
      <c r="E587" s="25">
        <f t="shared" si="223"/>
        <v>611.44000000000005</v>
      </c>
      <c r="F587" s="25">
        <f t="shared" si="220"/>
        <v>-0.34000000000003183</v>
      </c>
      <c r="G587" s="25">
        <v>1328</v>
      </c>
      <c r="H587" s="25">
        <v>1364.5</v>
      </c>
      <c r="I587" s="26">
        <v>1365.54</v>
      </c>
      <c r="J587" s="27">
        <f t="shared" si="217"/>
        <v>-1.0399999999999636</v>
      </c>
      <c r="K587" s="25">
        <v>15581</v>
      </c>
      <c r="L587" s="25">
        <v>15602.66</v>
      </c>
      <c r="M587" s="25">
        <v>0</v>
      </c>
      <c r="N587" s="25">
        <f t="shared" si="218"/>
        <v>15602.66</v>
      </c>
      <c r="O587" s="25">
        <f t="shared" si="224"/>
        <v>-21.659999999999854</v>
      </c>
      <c r="P587" s="27">
        <v>29.966000000000001</v>
      </c>
      <c r="Q587" s="25">
        <v>542</v>
      </c>
      <c r="R587" s="2">
        <f t="shared" si="236"/>
        <v>125.84735992621604</v>
      </c>
      <c r="S587" s="2">
        <f t="shared" si="225"/>
        <v>126.69539762563008</v>
      </c>
      <c r="T587" s="2">
        <f t="shared" si="226"/>
        <v>126.91571866943571</v>
      </c>
      <c r="U587" s="2">
        <f t="shared" si="237"/>
        <v>101.94944374510926</v>
      </c>
      <c r="V587" s="2">
        <f t="shared" si="238"/>
        <v>130.60240963855441</v>
      </c>
      <c r="W587" s="27">
        <f t="shared" si="239"/>
        <v>6.7386212941713541E-3</v>
      </c>
      <c r="X587" s="1">
        <f t="shared" si="227"/>
        <v>9.2598848424065728E-3</v>
      </c>
      <c r="Y587" s="1" t="e">
        <f>X587+#REF!*_xlfn.STDEV.S($W$2:$W$779)</f>
        <v>#REF!</v>
      </c>
      <c r="Z587" s="1" t="e">
        <f>X587-#REF!*_xlfn.STDEV.S($W$2:$W$779)</f>
        <v>#REF!</v>
      </c>
      <c r="AA587" s="2">
        <f t="shared" si="228"/>
        <v>84.803769941403573</v>
      </c>
      <c r="AB587" s="1">
        <f t="shared" si="229"/>
        <v>-1.3882248283305445E-3</v>
      </c>
      <c r="AC587" s="1">
        <f t="shared" si="221"/>
        <v>-7.6160346822499796E-4</v>
      </c>
      <c r="AD587" s="1">
        <f t="shared" si="219"/>
        <v>-6.2662136010554657E-4</v>
      </c>
      <c r="AE587" s="1">
        <f t="shared" si="222"/>
        <v>1.54982524116244E-3</v>
      </c>
      <c r="AF587" s="1" t="e">
        <f>AE587+#REF!*_xlfn.STDEV.S($AD$2:$AD$779)</f>
        <v>#REF!</v>
      </c>
      <c r="AG587" s="1" t="e">
        <f>AE587-#REF!*_xlfn.STDEV.S($AD$2:$AD$779)</f>
        <v>#REF!</v>
      </c>
      <c r="AH587" s="24">
        <f t="shared" si="216"/>
        <v>-21.659999999999854</v>
      </c>
      <c r="AI587" s="24">
        <f t="shared" si="230"/>
        <v>-1.0399999999999636</v>
      </c>
      <c r="AJ587" s="1">
        <f t="shared" si="231"/>
        <v>-6.2662136010554657E-4</v>
      </c>
      <c r="AK587" s="1">
        <f t="shared" si="232"/>
        <v>1.54982524116244E-3</v>
      </c>
      <c r="AL587" s="1" t="e">
        <f>$AK$2+#REF!*_xlfn.STDEV.S(ONE_LAST_QUOTE!$AJ$2:$AJ$779)</f>
        <v>#REF!</v>
      </c>
      <c r="AM587" s="1" t="e">
        <f>$AK$2-#REF!*_xlfn.STDEV.S(ONE_LAST_QUOTE!$AJ$2:$AJ$779)</f>
        <v>#REF!</v>
      </c>
      <c r="AN587" s="27">
        <f t="shared" si="233"/>
        <v>20.826923076923666</v>
      </c>
      <c r="AO587" s="24">
        <f t="shared" si="234"/>
        <v>-20.619999999999891</v>
      </c>
      <c r="AP587" s="27">
        <f t="shared" si="235"/>
        <v>-3.8484704370181109</v>
      </c>
      <c r="AQ587" s="27" t="e">
        <f>$AP$2+#REF!*_xlfn.STDEV.S(ONE_LAST_QUOTE!$AO$2:$AO$779)</f>
        <v>#REF!</v>
      </c>
      <c r="AR587" s="27" t="e">
        <f>$AP$2-#REF!*_xlfn.STDEV.S(ONE_LAST_QUOTE!$AO$2:$AO$779)</f>
        <v>#REF!</v>
      </c>
      <c r="AT587" s="24"/>
    </row>
    <row r="588" spans="1:46" x14ac:dyDescent="0.3">
      <c r="A588" s="5">
        <v>44963</v>
      </c>
      <c r="B588" s="25">
        <v>600.9</v>
      </c>
      <c r="C588" s="25">
        <v>600.48</v>
      </c>
      <c r="D588" s="25">
        <v>0.05</v>
      </c>
      <c r="E588" s="25">
        <f t="shared" si="223"/>
        <v>600.43000000000006</v>
      </c>
      <c r="F588" s="25">
        <f t="shared" si="220"/>
        <v>0.4699999999999136</v>
      </c>
      <c r="G588" s="25">
        <v>1312</v>
      </c>
      <c r="H588" s="25">
        <v>1348.25</v>
      </c>
      <c r="I588" s="26">
        <v>1347.52</v>
      </c>
      <c r="J588" s="27">
        <f t="shared" si="217"/>
        <v>0.73000000000001819</v>
      </c>
      <c r="K588" s="25">
        <v>15407</v>
      </c>
      <c r="L588" s="25">
        <v>15392.82</v>
      </c>
      <c r="M588" s="25">
        <v>0</v>
      </c>
      <c r="N588" s="25">
        <f t="shared" si="218"/>
        <v>15392.82</v>
      </c>
      <c r="O588" s="25">
        <f t="shared" si="224"/>
        <v>14.180000000000291</v>
      </c>
      <c r="P588" s="27">
        <v>30.036999999999999</v>
      </c>
      <c r="Q588" s="25">
        <v>526</v>
      </c>
      <c r="R588" s="2">
        <f t="shared" si="236"/>
        <v>124.34862808392874</v>
      </c>
      <c r="S588" s="2">
        <f t="shared" si="225"/>
        <v>125.2805334200682</v>
      </c>
      <c r="T588" s="2">
        <f t="shared" si="226"/>
        <v>124.58069781253658</v>
      </c>
      <c r="U588" s="2">
        <f t="shared" si="237"/>
        <v>102.19099785663241</v>
      </c>
      <c r="V588" s="2">
        <f t="shared" si="238"/>
        <v>126.74698795180741</v>
      </c>
      <c r="W588" s="27">
        <f t="shared" si="239"/>
        <v>7.4942952769085913E-3</v>
      </c>
      <c r="X588" s="1">
        <f t="shared" si="227"/>
        <v>9.2598848424065728E-3</v>
      </c>
      <c r="Y588" s="1" t="e">
        <f>X588+#REF!*_xlfn.STDEV.S($W$2:$W$779)</f>
        <v>#REF!</v>
      </c>
      <c r="Z588" s="1" t="e">
        <f>X588-#REF!*_xlfn.STDEV.S($W$2:$W$779)</f>
        <v>#REF!</v>
      </c>
      <c r="AA588" s="2">
        <f t="shared" si="228"/>
        <v>93.190533613945092</v>
      </c>
      <c r="AB588" s="1">
        <f t="shared" si="229"/>
        <v>9.2120871938996824E-4</v>
      </c>
      <c r="AC588" s="1">
        <f t="shared" si="221"/>
        <v>5.4173592970792133E-4</v>
      </c>
      <c r="AD588" s="1">
        <f t="shared" si="219"/>
        <v>3.7947278968204691E-4</v>
      </c>
      <c r="AE588" s="1">
        <f t="shared" si="222"/>
        <v>1.54982524116244E-3</v>
      </c>
      <c r="AF588" s="1" t="e">
        <f>AE588+#REF!*_xlfn.STDEV.S($AD$2:$AD$779)</f>
        <v>#REF!</v>
      </c>
      <c r="AG588" s="1" t="e">
        <f>AE588-#REF!*_xlfn.STDEV.S($AD$2:$AD$779)</f>
        <v>#REF!</v>
      </c>
      <c r="AH588" s="24">
        <f t="shared" si="216"/>
        <v>14.180000000000291</v>
      </c>
      <c r="AI588" s="24">
        <f t="shared" si="230"/>
        <v>0.73000000000001819</v>
      </c>
      <c r="AJ588" s="1">
        <f t="shared" si="231"/>
        <v>3.7947278968204691E-4</v>
      </c>
      <c r="AK588" s="1">
        <f t="shared" si="232"/>
        <v>1.54982524116244E-3</v>
      </c>
      <c r="AL588" s="1" t="e">
        <f>$AK$2+#REF!*_xlfn.STDEV.S(ONE_LAST_QUOTE!$AJ$2:$AJ$779)</f>
        <v>#REF!</v>
      </c>
      <c r="AM588" s="1" t="e">
        <f>$AK$2-#REF!*_xlfn.STDEV.S(ONE_LAST_QUOTE!$AJ$2:$AJ$779)</f>
        <v>#REF!</v>
      </c>
      <c r="AN588" s="27">
        <f t="shared" si="233"/>
        <v>19.424657534246489</v>
      </c>
      <c r="AO588" s="24">
        <f t="shared" si="234"/>
        <v>13.450000000000273</v>
      </c>
      <c r="AP588" s="27">
        <f t="shared" si="235"/>
        <v>-3.8484704370181109</v>
      </c>
      <c r="AQ588" s="27" t="e">
        <f>$AP$2+#REF!*_xlfn.STDEV.S(ONE_LAST_QUOTE!$AO$2:$AO$779)</f>
        <v>#REF!</v>
      </c>
      <c r="AR588" s="27" t="e">
        <f>$AP$2-#REF!*_xlfn.STDEV.S(ONE_LAST_QUOTE!$AO$2:$AO$779)</f>
        <v>#REF!</v>
      </c>
      <c r="AT588" s="24"/>
    </row>
    <row r="589" spans="1:46" x14ac:dyDescent="0.3">
      <c r="A589" s="5">
        <v>44964</v>
      </c>
      <c r="B589" s="25">
        <v>600.70000000000005</v>
      </c>
      <c r="C589" s="25">
        <v>599.59</v>
      </c>
      <c r="D589" s="25">
        <v>0.02</v>
      </c>
      <c r="E589" s="25">
        <f t="shared" si="223"/>
        <v>599.57000000000005</v>
      </c>
      <c r="F589" s="25">
        <f t="shared" si="220"/>
        <v>1.1299999999999955</v>
      </c>
      <c r="G589" s="25">
        <v>1312.25</v>
      </c>
      <c r="H589" s="25">
        <v>1348.5</v>
      </c>
      <c r="I589" s="26">
        <v>1347.92</v>
      </c>
      <c r="J589" s="27">
        <f t="shared" si="217"/>
        <v>0.57999999999992724</v>
      </c>
      <c r="K589" s="25">
        <v>15397</v>
      </c>
      <c r="L589" s="25">
        <v>15400.91</v>
      </c>
      <c r="M589" s="25">
        <v>0</v>
      </c>
      <c r="N589" s="25">
        <f t="shared" si="218"/>
        <v>15400.91</v>
      </c>
      <c r="O589" s="25">
        <f t="shared" si="224"/>
        <v>-3.9099999999998545</v>
      </c>
      <c r="P589" s="27">
        <v>30.030999999999999</v>
      </c>
      <c r="Q589" s="25">
        <v>523</v>
      </c>
      <c r="R589" s="2">
        <f t="shared" si="236"/>
        <v>124.371685496887</v>
      </c>
      <c r="S589" s="2">
        <f t="shared" si="225"/>
        <v>125.19921938526578</v>
      </c>
      <c r="T589" s="2">
        <f t="shared" si="226"/>
        <v>125.23883578870857</v>
      </c>
      <c r="U589" s="2">
        <f t="shared" si="237"/>
        <v>102.1705848331234</v>
      </c>
      <c r="V589" s="2">
        <f t="shared" si="238"/>
        <v>126.02409638554235</v>
      </c>
      <c r="W589" s="27">
        <f t="shared" si="239"/>
        <v>6.6537161177211424E-3</v>
      </c>
      <c r="X589" s="1">
        <f t="shared" si="227"/>
        <v>9.2598848424065728E-3</v>
      </c>
      <c r="Y589" s="1" t="e">
        <f>X589+#REF!*_xlfn.STDEV.S($W$2:$W$779)</f>
        <v>#REF!</v>
      </c>
      <c r="Z589" s="1" t="e">
        <f>X589-#REF!*_xlfn.STDEV.S($W$2:$W$779)</f>
        <v>#REF!</v>
      </c>
      <c r="AA589" s="2">
        <f t="shared" si="228"/>
        <v>82.753388837878106</v>
      </c>
      <c r="AB589" s="1">
        <f t="shared" si="229"/>
        <v>-2.5388110183098626E-4</v>
      </c>
      <c r="AC589" s="1">
        <f t="shared" si="221"/>
        <v>4.3029259896724378E-4</v>
      </c>
      <c r="AD589" s="1">
        <f t="shared" si="219"/>
        <v>-6.8417370079823004E-4</v>
      </c>
      <c r="AE589" s="1">
        <f t="shared" si="222"/>
        <v>1.54982524116244E-3</v>
      </c>
      <c r="AF589" s="1" t="e">
        <f>AE589+#REF!*_xlfn.STDEV.S($AD$2:$AD$779)</f>
        <v>#REF!</v>
      </c>
      <c r="AG589" s="1" t="e">
        <f>AE589-#REF!*_xlfn.STDEV.S($AD$2:$AD$779)</f>
        <v>#REF!</v>
      </c>
      <c r="AH589" s="24">
        <f t="shared" si="216"/>
        <v>-3.9099999999998545</v>
      </c>
      <c r="AI589" s="24">
        <f t="shared" si="230"/>
        <v>0.57999999999992724</v>
      </c>
      <c r="AJ589" s="1">
        <f t="shared" si="231"/>
        <v>-6.8417370079823004E-4</v>
      </c>
      <c r="AK589" s="1">
        <f t="shared" si="232"/>
        <v>1.54982524116244E-3</v>
      </c>
      <c r="AL589" s="1" t="e">
        <f>$AK$2+#REF!*_xlfn.STDEV.S(ONE_LAST_QUOTE!$AJ$2:$AJ$779)</f>
        <v>#REF!</v>
      </c>
      <c r="AM589" s="1" t="e">
        <f>$AK$2-#REF!*_xlfn.STDEV.S(ONE_LAST_QUOTE!$AJ$2:$AJ$779)</f>
        <v>#REF!</v>
      </c>
      <c r="AN589" s="27">
        <f t="shared" si="233"/>
        <v>-6.7413793103454225</v>
      </c>
      <c r="AO589" s="24">
        <f t="shared" si="234"/>
        <v>-4.4899999999997817</v>
      </c>
      <c r="AP589" s="27">
        <f t="shared" si="235"/>
        <v>-3.8484704370181109</v>
      </c>
      <c r="AQ589" s="27" t="e">
        <f>$AP$2+#REF!*_xlfn.STDEV.S(ONE_LAST_QUOTE!$AO$2:$AO$779)</f>
        <v>#REF!</v>
      </c>
      <c r="AR589" s="27" t="e">
        <f>$AP$2-#REF!*_xlfn.STDEV.S(ONE_LAST_QUOTE!$AO$2:$AO$779)</f>
        <v>#REF!</v>
      </c>
      <c r="AT589" s="24"/>
    </row>
    <row r="590" spans="1:46" x14ac:dyDescent="0.3">
      <c r="A590" s="5">
        <v>44965</v>
      </c>
      <c r="B590" s="25">
        <v>611.20000000000005</v>
      </c>
      <c r="C590" s="25">
        <v>611.04</v>
      </c>
      <c r="D590" s="25">
        <v>0.02</v>
      </c>
      <c r="E590" s="25">
        <f t="shared" si="223"/>
        <v>611.02</v>
      </c>
      <c r="F590" s="25">
        <f t="shared" si="220"/>
        <v>0.18000000000006366</v>
      </c>
      <c r="G590" s="25">
        <v>1331.75</v>
      </c>
      <c r="H590" s="25">
        <v>1368</v>
      </c>
      <c r="I590" s="26">
        <v>1366.44</v>
      </c>
      <c r="J590" s="27">
        <f t="shared" si="217"/>
        <v>1.5599999999999454</v>
      </c>
      <c r="K590" s="25">
        <v>15604</v>
      </c>
      <c r="L590" s="25">
        <v>15618.17</v>
      </c>
      <c r="M590" s="25">
        <v>0</v>
      </c>
      <c r="N590" s="25">
        <f t="shared" si="218"/>
        <v>15618.17</v>
      </c>
      <c r="O590" s="25">
        <f t="shared" si="224"/>
        <v>-14.170000000000073</v>
      </c>
      <c r="P590" s="27">
        <v>30.058</v>
      </c>
      <c r="Q590" s="25">
        <v>540</v>
      </c>
      <c r="R590" s="2">
        <f t="shared" si="236"/>
        <v>126.17016370763176</v>
      </c>
      <c r="S590" s="2">
        <f t="shared" si="225"/>
        <v>126.88241990567559</v>
      </c>
      <c r="T590" s="2">
        <f t="shared" si="226"/>
        <v>127.38765255247951</v>
      </c>
      <c r="U590" s="2">
        <f t="shared" si="237"/>
        <v>102.26244343891391</v>
      </c>
      <c r="V590" s="2">
        <f t="shared" si="238"/>
        <v>130.12048192771101</v>
      </c>
      <c r="W590" s="27">
        <f t="shared" si="239"/>
        <v>5.6452030901243955E-3</v>
      </c>
      <c r="X590" s="1">
        <f t="shared" si="227"/>
        <v>9.2598848424065728E-3</v>
      </c>
      <c r="Y590" s="1" t="e">
        <f>X590+#REF!*_xlfn.STDEV.S($W$2:$W$779)</f>
        <v>#REF!</v>
      </c>
      <c r="Z590" s="1" t="e">
        <f>X590-#REF!*_xlfn.STDEV.S($W$2:$W$779)</f>
        <v>#REF!</v>
      </c>
      <c r="AA590" s="2">
        <f t="shared" si="228"/>
        <v>71.2256198043832</v>
      </c>
      <c r="AB590" s="1">
        <f t="shared" si="229"/>
        <v>-9.0727658874247572E-4</v>
      </c>
      <c r="AC590" s="1">
        <f t="shared" si="221"/>
        <v>1.1416527619214495E-3</v>
      </c>
      <c r="AD590" s="1">
        <f t="shared" si="219"/>
        <v>-2.0489293506639251E-3</v>
      </c>
      <c r="AE590" s="1">
        <f t="shared" si="222"/>
        <v>1.54982524116244E-3</v>
      </c>
      <c r="AF590" s="1" t="e">
        <f>AE590+#REF!*_xlfn.STDEV.S($AD$2:$AD$779)</f>
        <v>#REF!</v>
      </c>
      <c r="AG590" s="1" t="e">
        <f>AE590-#REF!*_xlfn.STDEV.S($AD$2:$AD$779)</f>
        <v>#REF!</v>
      </c>
      <c r="AH590" s="24">
        <f t="shared" si="216"/>
        <v>-14.170000000000073</v>
      </c>
      <c r="AI590" s="24">
        <f t="shared" si="230"/>
        <v>1.5599999999999454</v>
      </c>
      <c r="AJ590" s="1">
        <f t="shared" si="231"/>
        <v>-2.0489293506639251E-3</v>
      </c>
      <c r="AK590" s="1">
        <f t="shared" si="232"/>
        <v>1.54982524116244E-3</v>
      </c>
      <c r="AL590" s="1" t="e">
        <f>$AK$2+#REF!*_xlfn.STDEV.S(ONE_LAST_QUOTE!$AJ$2:$AJ$779)</f>
        <v>#REF!</v>
      </c>
      <c r="AM590" s="1" t="e">
        <f>$AK$2-#REF!*_xlfn.STDEV.S(ONE_LAST_QUOTE!$AJ$2:$AJ$779)</f>
        <v>#REF!</v>
      </c>
      <c r="AN590" s="27">
        <f t="shared" si="233"/>
        <v>-9.0833333333336981</v>
      </c>
      <c r="AO590" s="24">
        <f t="shared" si="234"/>
        <v>-15.730000000000018</v>
      </c>
      <c r="AP590" s="27">
        <f t="shared" si="235"/>
        <v>-3.8484704370181109</v>
      </c>
      <c r="AQ590" s="27" t="e">
        <f>$AP$2+#REF!*_xlfn.STDEV.S(ONE_LAST_QUOTE!$AO$2:$AO$779)</f>
        <v>#REF!</v>
      </c>
      <c r="AR590" s="27" t="e">
        <f>$AP$2-#REF!*_xlfn.STDEV.S(ONE_LAST_QUOTE!$AO$2:$AO$779)</f>
        <v>#REF!</v>
      </c>
      <c r="AT590" s="24"/>
    </row>
    <row r="591" spans="1:46" x14ac:dyDescent="0.3">
      <c r="A591" s="5">
        <v>44966</v>
      </c>
      <c r="B591" s="25">
        <v>610.70000000000005</v>
      </c>
      <c r="C591" s="25">
        <v>610.46</v>
      </c>
      <c r="D591" s="25">
        <v>0.02</v>
      </c>
      <c r="E591" s="25">
        <f t="shared" si="223"/>
        <v>610.44000000000005</v>
      </c>
      <c r="F591" s="25">
        <f t="shared" si="220"/>
        <v>0.25999999999999091</v>
      </c>
      <c r="G591" s="25">
        <v>1329.25</v>
      </c>
      <c r="H591" s="25">
        <v>1366</v>
      </c>
      <c r="I591" s="26">
        <v>1364.16</v>
      </c>
      <c r="J591" s="27">
        <f t="shared" si="217"/>
        <v>1.8399999999999181</v>
      </c>
      <c r="K591" s="25">
        <v>15600</v>
      </c>
      <c r="L591" s="25">
        <v>15598.71</v>
      </c>
      <c r="M591" s="25">
        <v>0</v>
      </c>
      <c r="N591" s="25">
        <f t="shared" si="218"/>
        <v>15598.71</v>
      </c>
      <c r="O591" s="25">
        <f t="shared" si="224"/>
        <v>1.2900000000008731</v>
      </c>
      <c r="P591" s="27">
        <v>30.105</v>
      </c>
      <c r="Q591" s="25">
        <v>540</v>
      </c>
      <c r="R591" s="2">
        <f t="shared" si="236"/>
        <v>125.98570440396563</v>
      </c>
      <c r="S591" s="2">
        <f t="shared" si="225"/>
        <v>126.84989429175462</v>
      </c>
      <c r="T591" s="2">
        <f t="shared" si="226"/>
        <v>126.77862211452238</v>
      </c>
      <c r="U591" s="2">
        <f t="shared" si="237"/>
        <v>102.42234545640105</v>
      </c>
      <c r="V591" s="2">
        <f t="shared" si="238"/>
        <v>130.12048192771101</v>
      </c>
      <c r="W591" s="27">
        <f t="shared" si="239"/>
        <v>6.8594281539913204E-3</v>
      </c>
      <c r="X591" s="1">
        <f t="shared" si="227"/>
        <v>9.2598848424065728E-3</v>
      </c>
      <c r="Y591" s="1" t="e">
        <f>X591+#REF!*_xlfn.STDEV.S($W$2:$W$779)</f>
        <v>#REF!</v>
      </c>
      <c r="Z591" s="1" t="e">
        <f>X591-#REF!*_xlfn.STDEV.S($W$2:$W$779)</f>
        <v>#REF!</v>
      </c>
      <c r="AA591" s="2">
        <f t="shared" si="228"/>
        <v>86.418988778899575</v>
      </c>
      <c r="AB591" s="1">
        <f t="shared" si="229"/>
        <v>8.2699146275613382E-5</v>
      </c>
      <c r="AC591" s="1">
        <f t="shared" si="221"/>
        <v>1.3488153882241951E-3</v>
      </c>
      <c r="AD591" s="1">
        <f t="shared" si="219"/>
        <v>-1.2661162419485817E-3</v>
      </c>
      <c r="AE591" s="1">
        <f t="shared" si="222"/>
        <v>1.54982524116244E-3</v>
      </c>
      <c r="AF591" s="1" t="e">
        <f>AE591+#REF!*_xlfn.STDEV.S($AD$2:$AD$779)</f>
        <v>#REF!</v>
      </c>
      <c r="AG591" s="1" t="e">
        <f>AE591-#REF!*_xlfn.STDEV.S($AD$2:$AD$779)</f>
        <v>#REF!</v>
      </c>
      <c r="AH591" s="24">
        <f t="shared" si="216"/>
        <v>1.2900000000008731</v>
      </c>
      <c r="AI591" s="24">
        <f t="shared" si="230"/>
        <v>1.8399999999999181</v>
      </c>
      <c r="AJ591" s="1">
        <f t="shared" si="231"/>
        <v>-1.2661162419485817E-3</v>
      </c>
      <c r="AK591" s="1">
        <f t="shared" si="232"/>
        <v>1.54982524116244E-3</v>
      </c>
      <c r="AL591" s="1" t="e">
        <f>$AK$2+#REF!*_xlfn.STDEV.S(ONE_LAST_QUOTE!$AJ$2:$AJ$779)</f>
        <v>#REF!</v>
      </c>
      <c r="AM591" s="1" t="e">
        <f>$AK$2-#REF!*_xlfn.STDEV.S(ONE_LAST_QUOTE!$AJ$2:$AJ$779)</f>
        <v>#REF!</v>
      </c>
      <c r="AN591" s="27">
        <f t="shared" si="233"/>
        <v>0.70108695652224484</v>
      </c>
      <c r="AO591" s="24">
        <f t="shared" si="234"/>
        <v>-0.54999999999904503</v>
      </c>
      <c r="AP591" s="27">
        <f t="shared" si="235"/>
        <v>-3.8484704370181109</v>
      </c>
      <c r="AQ591" s="27" t="e">
        <f>$AP$2+#REF!*_xlfn.STDEV.S(ONE_LAST_QUOTE!$AO$2:$AO$779)</f>
        <v>#REF!</v>
      </c>
      <c r="AR591" s="27" t="e">
        <f>$AP$2-#REF!*_xlfn.STDEV.S(ONE_LAST_QUOTE!$AO$2:$AO$779)</f>
        <v>#REF!</v>
      </c>
      <c r="AT591" s="24"/>
    </row>
    <row r="592" spans="1:46" x14ac:dyDescent="0.3">
      <c r="A592" s="5">
        <v>44967</v>
      </c>
      <c r="B592" s="25">
        <v>612.1</v>
      </c>
      <c r="C592" s="25">
        <v>612.04999999999995</v>
      </c>
      <c r="D592" s="25">
        <v>0.02</v>
      </c>
      <c r="E592" s="25">
        <f t="shared" si="223"/>
        <v>612.03</v>
      </c>
      <c r="F592" s="25">
        <f t="shared" si="220"/>
        <v>7.0000000000050022E-2</v>
      </c>
      <c r="G592" s="25">
        <v>1327</v>
      </c>
      <c r="H592" s="25">
        <v>1363.5</v>
      </c>
      <c r="I592" s="26">
        <v>1363.62</v>
      </c>
      <c r="J592" s="27">
        <f t="shared" si="217"/>
        <v>-0.11999999999989086</v>
      </c>
      <c r="K592" s="25">
        <v>15577</v>
      </c>
      <c r="L592" s="25">
        <v>15586.65</v>
      </c>
      <c r="M592" s="25">
        <v>0</v>
      </c>
      <c r="N592" s="25">
        <f t="shared" si="218"/>
        <v>15586.65</v>
      </c>
      <c r="O592" s="25">
        <f t="shared" si="224"/>
        <v>-9.6499999999996362</v>
      </c>
      <c r="P592" s="27">
        <v>30.192</v>
      </c>
      <c r="Q592" s="25">
        <v>545</v>
      </c>
      <c r="R592" s="2">
        <f t="shared" si="236"/>
        <v>125.75513027438296</v>
      </c>
      <c r="S592" s="2">
        <f t="shared" si="225"/>
        <v>126.66287201170908</v>
      </c>
      <c r="T592" s="2">
        <f t="shared" si="226"/>
        <v>127.14069149497789</v>
      </c>
      <c r="U592" s="2">
        <f t="shared" si="237"/>
        <v>102.71833429728153</v>
      </c>
      <c r="V592" s="2">
        <f t="shared" si="238"/>
        <v>131.32530120481945</v>
      </c>
      <c r="W592" s="27">
        <f t="shared" si="239"/>
        <v>7.218327676537184E-3</v>
      </c>
      <c r="X592" s="1">
        <f t="shared" si="227"/>
        <v>9.2598848424065728E-3</v>
      </c>
      <c r="Y592" s="1" t="e">
        <f>X592+#REF!*_xlfn.STDEV.S($W$2:$W$779)</f>
        <v>#REF!</v>
      </c>
      <c r="Z592" s="1" t="e">
        <f>X592-#REF!*_xlfn.STDEV.S($W$2:$W$779)</f>
        <v>#REF!</v>
      </c>
      <c r="AA592" s="2">
        <f t="shared" si="228"/>
        <v>90.774173732611985</v>
      </c>
      <c r="AB592" s="1">
        <f t="shared" si="229"/>
        <v>-6.1911956706538196E-4</v>
      </c>
      <c r="AC592" s="1">
        <f t="shared" si="221"/>
        <v>-8.800105601259212E-5</v>
      </c>
      <c r="AD592" s="1">
        <f t="shared" si="219"/>
        <v>-5.3111851105278984E-4</v>
      </c>
      <c r="AE592" s="1">
        <f t="shared" si="222"/>
        <v>1.54982524116244E-3</v>
      </c>
      <c r="AF592" s="1" t="e">
        <f>AE592+#REF!*_xlfn.STDEV.S($AD$2:$AD$779)</f>
        <v>#REF!</v>
      </c>
      <c r="AG592" s="1" t="e">
        <f>AE592-#REF!*_xlfn.STDEV.S($AD$2:$AD$779)</f>
        <v>#REF!</v>
      </c>
      <c r="AH592" s="24">
        <f t="shared" si="216"/>
        <v>-9.6499999999996362</v>
      </c>
      <c r="AI592" s="24">
        <f t="shared" si="230"/>
        <v>-0.11999999999989086</v>
      </c>
      <c r="AJ592" s="1">
        <f t="shared" si="231"/>
        <v>-5.3111851105278984E-4</v>
      </c>
      <c r="AK592" s="1">
        <f t="shared" si="232"/>
        <v>1.54982524116244E-3</v>
      </c>
      <c r="AL592" s="1" t="e">
        <f>$AK$2+#REF!*_xlfn.STDEV.S(ONE_LAST_QUOTE!$AJ$2:$AJ$779)</f>
        <v>#REF!</v>
      </c>
      <c r="AM592" s="1" t="e">
        <f>$AK$2-#REF!*_xlfn.STDEV.S(ONE_LAST_QUOTE!$AJ$2:$AJ$779)</f>
        <v>#REF!</v>
      </c>
      <c r="AN592" s="27">
        <f t="shared" si="233"/>
        <v>80.416666666736774</v>
      </c>
      <c r="AO592" s="24">
        <f t="shared" si="234"/>
        <v>-9.5299999999997453</v>
      </c>
      <c r="AP592" s="27">
        <f t="shared" si="235"/>
        <v>-3.8484704370181109</v>
      </c>
      <c r="AQ592" s="27" t="e">
        <f>$AP$2+#REF!*_xlfn.STDEV.S(ONE_LAST_QUOTE!$AO$2:$AO$779)</f>
        <v>#REF!</v>
      </c>
      <c r="AR592" s="27" t="e">
        <f>$AP$2-#REF!*_xlfn.STDEV.S(ONE_LAST_QUOTE!$AO$2:$AO$779)</f>
        <v>#REF!</v>
      </c>
      <c r="AT592" s="24"/>
    </row>
    <row r="593" spans="1:46" x14ac:dyDescent="0.3">
      <c r="A593" s="5">
        <v>44970</v>
      </c>
      <c r="B593" s="25">
        <v>609.29999999999995</v>
      </c>
      <c r="C593" s="25">
        <v>609.61</v>
      </c>
      <c r="D593" s="25">
        <v>0.02</v>
      </c>
      <c r="E593" s="25">
        <f t="shared" si="223"/>
        <v>609.59</v>
      </c>
      <c r="F593" s="25">
        <f t="shared" si="220"/>
        <v>-0.29000000000007731</v>
      </c>
      <c r="G593" s="25">
        <v>1325.25</v>
      </c>
      <c r="H593" s="25">
        <v>1361.75</v>
      </c>
      <c r="I593" s="26">
        <v>1359.91</v>
      </c>
      <c r="J593" s="27">
        <f t="shared" si="217"/>
        <v>1.8399999999999181</v>
      </c>
      <c r="K593" s="25">
        <v>15532</v>
      </c>
      <c r="L593" s="25">
        <v>15544.28</v>
      </c>
      <c r="M593" s="25">
        <v>0</v>
      </c>
      <c r="N593" s="25">
        <f t="shared" si="218"/>
        <v>15544.28</v>
      </c>
      <c r="O593" s="25">
        <f t="shared" si="224"/>
        <v>-12.280000000000655</v>
      </c>
      <c r="P593" s="27">
        <v>30.196000000000002</v>
      </c>
      <c r="Q593" s="25">
        <v>541</v>
      </c>
      <c r="R593" s="2">
        <f t="shared" si="236"/>
        <v>125.5937283836751</v>
      </c>
      <c r="S593" s="2">
        <f t="shared" si="225"/>
        <v>126.29695885509825</v>
      </c>
      <c r="T593" s="2">
        <f t="shared" si="226"/>
        <v>126.08346335032566</v>
      </c>
      <c r="U593" s="2">
        <f t="shared" si="237"/>
        <v>102.73194297962087</v>
      </c>
      <c r="V593" s="2">
        <f t="shared" si="238"/>
        <v>130.36144578313269</v>
      </c>
      <c r="W593" s="27">
        <f t="shared" si="239"/>
        <v>5.5992483101932056E-3</v>
      </c>
      <c r="X593" s="1">
        <f t="shared" si="227"/>
        <v>9.2598848424065728E-3</v>
      </c>
      <c r="Y593" s="1" t="e">
        <f>X593+#REF!*_xlfn.STDEV.S($W$2:$W$779)</f>
        <v>#REF!</v>
      </c>
      <c r="Z593" s="1" t="e">
        <f>X593-#REF!*_xlfn.STDEV.S($W$2:$W$779)</f>
        <v>#REF!</v>
      </c>
      <c r="AA593" s="2">
        <f t="shared" si="228"/>
        <v>70.323047142315431</v>
      </c>
      <c r="AB593" s="1">
        <f t="shared" si="229"/>
        <v>-7.9000120944814776E-4</v>
      </c>
      <c r="AC593" s="1">
        <f t="shared" si="221"/>
        <v>1.3530307152678619E-3</v>
      </c>
      <c r="AD593" s="1">
        <f t="shared" si="219"/>
        <v>-2.1430319247160096E-3</v>
      </c>
      <c r="AE593" s="1">
        <f t="shared" si="222"/>
        <v>1.54982524116244E-3</v>
      </c>
      <c r="AF593" s="1" t="e">
        <f>AE593+#REF!*_xlfn.STDEV.S($AD$2:$AD$779)</f>
        <v>#REF!</v>
      </c>
      <c r="AG593" s="1" t="e">
        <f>AE593-#REF!*_xlfn.STDEV.S($AD$2:$AD$779)</f>
        <v>#REF!</v>
      </c>
      <c r="AH593" s="24">
        <f t="shared" si="216"/>
        <v>-12.280000000000655</v>
      </c>
      <c r="AI593" s="24">
        <f t="shared" si="230"/>
        <v>1.8399999999999181</v>
      </c>
      <c r="AJ593" s="1">
        <f t="shared" si="231"/>
        <v>-2.1430319247160096E-3</v>
      </c>
      <c r="AK593" s="1">
        <f t="shared" si="232"/>
        <v>1.54982524116244E-3</v>
      </c>
      <c r="AL593" s="1" t="e">
        <f>$AK$2+#REF!*_xlfn.STDEV.S(ONE_LAST_QUOTE!$AJ$2:$AJ$779)</f>
        <v>#REF!</v>
      </c>
      <c r="AM593" s="1" t="e">
        <f>$AK$2-#REF!*_xlfn.STDEV.S(ONE_LAST_QUOTE!$AJ$2:$AJ$779)</f>
        <v>#REF!</v>
      </c>
      <c r="AN593" s="27">
        <f t="shared" si="233"/>
        <v>-6.6739130434789136</v>
      </c>
      <c r="AO593" s="24">
        <f t="shared" si="234"/>
        <v>-14.120000000000573</v>
      </c>
      <c r="AP593" s="27">
        <f t="shared" si="235"/>
        <v>-3.8484704370181109</v>
      </c>
      <c r="AQ593" s="27" t="e">
        <f>$AP$2+#REF!*_xlfn.STDEV.S(ONE_LAST_QUOTE!$AO$2:$AO$779)</f>
        <v>#REF!</v>
      </c>
      <c r="AR593" s="27" t="e">
        <f>$AP$2-#REF!*_xlfn.STDEV.S(ONE_LAST_QUOTE!$AO$2:$AO$779)</f>
        <v>#REF!</v>
      </c>
      <c r="AT593" s="24"/>
    </row>
    <row r="594" spans="1:46" x14ac:dyDescent="0.3">
      <c r="A594" s="5">
        <v>44971</v>
      </c>
      <c r="B594" s="25">
        <v>615</v>
      </c>
      <c r="C594" s="25">
        <v>614.29999999999995</v>
      </c>
      <c r="D594" s="25">
        <v>0.02</v>
      </c>
      <c r="E594" s="25">
        <f t="shared" si="223"/>
        <v>614.28</v>
      </c>
      <c r="F594" s="25">
        <f t="shared" si="220"/>
        <v>0.72000000000002728</v>
      </c>
      <c r="G594" s="25">
        <v>1335.75</v>
      </c>
      <c r="H594" s="25">
        <v>1372</v>
      </c>
      <c r="I594" s="26">
        <v>1370.04</v>
      </c>
      <c r="J594" s="27">
        <f t="shared" si="217"/>
        <v>1.9600000000000364</v>
      </c>
      <c r="K594" s="25">
        <v>15658</v>
      </c>
      <c r="L594" s="25">
        <v>15654.48</v>
      </c>
      <c r="M594" s="25">
        <v>0</v>
      </c>
      <c r="N594" s="25">
        <f t="shared" si="218"/>
        <v>15654.48</v>
      </c>
      <c r="O594" s="25">
        <f t="shared" si="224"/>
        <v>3.5200000000004366</v>
      </c>
      <c r="P594" s="27">
        <v>30.26</v>
      </c>
      <c r="Q594" s="25">
        <v>545</v>
      </c>
      <c r="R594" s="2">
        <f t="shared" si="236"/>
        <v>126.53908231496399</v>
      </c>
      <c r="S594" s="2">
        <f t="shared" si="225"/>
        <v>127.32151569360856</v>
      </c>
      <c r="T594" s="2">
        <f t="shared" si="226"/>
        <v>127.47846659426462</v>
      </c>
      <c r="U594" s="2">
        <f t="shared" si="237"/>
        <v>102.94968189705018</v>
      </c>
      <c r="V594" s="2">
        <f t="shared" si="238"/>
        <v>131.32530120481945</v>
      </c>
      <c r="W594" s="27">
        <f t="shared" si="239"/>
        <v>6.1833337521528531E-3</v>
      </c>
      <c r="X594" s="1">
        <f t="shared" si="227"/>
        <v>9.2598848424065728E-3</v>
      </c>
      <c r="Y594" s="1" t="e">
        <f>X594+#REF!*_xlfn.STDEV.S($W$2:$W$779)</f>
        <v>#REF!</v>
      </c>
      <c r="Z594" s="1" t="e">
        <f>X594-#REF!*_xlfn.STDEV.S($W$2:$W$779)</f>
        <v>#REF!</v>
      </c>
      <c r="AA594" s="2">
        <f t="shared" si="228"/>
        <v>78.243337864456919</v>
      </c>
      <c r="AB594" s="1">
        <f t="shared" si="229"/>
        <v>2.2485576014025612E-4</v>
      </c>
      <c r="AC594" s="1">
        <f t="shared" si="221"/>
        <v>1.4306151645207706E-3</v>
      </c>
      <c r="AD594" s="1">
        <f t="shared" si="219"/>
        <v>-1.2057594043805146E-3</v>
      </c>
      <c r="AE594" s="1">
        <f t="shared" si="222"/>
        <v>1.54982524116244E-3</v>
      </c>
      <c r="AF594" s="1" t="e">
        <f>AE594+#REF!*_xlfn.STDEV.S($AD$2:$AD$779)</f>
        <v>#REF!</v>
      </c>
      <c r="AG594" s="1" t="e">
        <f>AE594-#REF!*_xlfn.STDEV.S($AD$2:$AD$779)</f>
        <v>#REF!</v>
      </c>
      <c r="AH594" s="24">
        <f t="shared" si="216"/>
        <v>3.5200000000004366</v>
      </c>
      <c r="AI594" s="24">
        <f t="shared" si="230"/>
        <v>1.9600000000000364</v>
      </c>
      <c r="AJ594" s="1">
        <f t="shared" si="231"/>
        <v>-1.2057594043805146E-3</v>
      </c>
      <c r="AK594" s="1">
        <f t="shared" si="232"/>
        <v>1.54982524116244E-3</v>
      </c>
      <c r="AL594" s="1" t="e">
        <f>$AK$2+#REF!*_xlfn.STDEV.S(ONE_LAST_QUOTE!$AJ$2:$AJ$779)</f>
        <v>#REF!</v>
      </c>
      <c r="AM594" s="1" t="e">
        <f>$AK$2-#REF!*_xlfn.STDEV.S(ONE_LAST_QUOTE!$AJ$2:$AJ$779)</f>
        <v>#REF!</v>
      </c>
      <c r="AN594" s="27">
        <f t="shared" si="233"/>
        <v>1.7959183673471282</v>
      </c>
      <c r="AO594" s="24">
        <f t="shared" si="234"/>
        <v>1.5600000000004002</v>
      </c>
      <c r="AP594" s="27">
        <f t="shared" si="235"/>
        <v>-3.8484704370181109</v>
      </c>
      <c r="AQ594" s="27" t="e">
        <f>$AP$2+#REF!*_xlfn.STDEV.S(ONE_LAST_QUOTE!$AO$2:$AO$779)</f>
        <v>#REF!</v>
      </c>
      <c r="AR594" s="27" t="e">
        <f>$AP$2-#REF!*_xlfn.STDEV.S(ONE_LAST_QUOTE!$AO$2:$AO$779)</f>
        <v>#REF!</v>
      </c>
      <c r="AT594" s="24"/>
    </row>
    <row r="595" spans="1:46" x14ac:dyDescent="0.3">
      <c r="A595" s="5">
        <v>44972</v>
      </c>
      <c r="B595" s="25">
        <v>600.29999999999995</v>
      </c>
      <c r="C595" s="25">
        <v>602.04999999999995</v>
      </c>
      <c r="D595" s="25">
        <v>0.02</v>
      </c>
      <c r="E595" s="25">
        <f t="shared" si="223"/>
        <v>602.03</v>
      </c>
      <c r="F595" s="25">
        <f t="shared" si="220"/>
        <v>-1.7300000000000182</v>
      </c>
      <c r="G595" s="25">
        <v>1312.75</v>
      </c>
      <c r="H595" s="25">
        <v>1348.75</v>
      </c>
      <c r="I595" s="26">
        <v>1352.35</v>
      </c>
      <c r="J595" s="27">
        <f t="shared" si="217"/>
        <v>-3.5999999999999091</v>
      </c>
      <c r="K595" s="25">
        <v>15398</v>
      </c>
      <c r="L595" s="25">
        <v>15432.89</v>
      </c>
      <c r="M595" s="25">
        <v>0</v>
      </c>
      <c r="N595" s="25">
        <f t="shared" si="218"/>
        <v>15432.89</v>
      </c>
      <c r="O595" s="25">
        <f t="shared" si="224"/>
        <v>-34.889999999999418</v>
      </c>
      <c r="P595" s="27">
        <v>30.346</v>
      </c>
      <c r="Q595" s="25">
        <v>525</v>
      </c>
      <c r="R595" s="2">
        <f t="shared" si="236"/>
        <v>124.39474290984525</v>
      </c>
      <c r="S595" s="2">
        <f t="shared" si="225"/>
        <v>125.20735078874598</v>
      </c>
      <c r="T595" s="2">
        <f t="shared" si="226"/>
        <v>124.27822092824914</v>
      </c>
      <c r="U595" s="2">
        <f t="shared" si="237"/>
        <v>103.24226856734582</v>
      </c>
      <c r="V595" s="2">
        <f t="shared" si="238"/>
        <v>126.50602409638572</v>
      </c>
      <c r="W595" s="27">
        <f t="shared" si="239"/>
        <v>6.5324937364086288E-3</v>
      </c>
      <c r="X595" s="1">
        <f t="shared" si="227"/>
        <v>9.2598848424065728E-3</v>
      </c>
      <c r="Y595" s="1" t="e">
        <f>X595+#REF!*_xlfn.STDEV.S($W$2:$W$779)</f>
        <v>#REF!</v>
      </c>
      <c r="Z595" s="1" t="e">
        <f>X595-#REF!*_xlfn.STDEV.S($W$2:$W$779)</f>
        <v>#REF!</v>
      </c>
      <c r="AA595" s="2">
        <f t="shared" si="228"/>
        <v>81.260787890073516</v>
      </c>
      <c r="AB595" s="1">
        <f t="shared" si="229"/>
        <v>-2.2607560865138946E-3</v>
      </c>
      <c r="AC595" s="1">
        <f t="shared" si="221"/>
        <v>-2.6620327577919246E-3</v>
      </c>
      <c r="AD595" s="1">
        <f t="shared" si="219"/>
        <v>4.0127667127803001E-4</v>
      </c>
      <c r="AE595" s="1">
        <f t="shared" si="222"/>
        <v>1.54982524116244E-3</v>
      </c>
      <c r="AF595" s="1" t="e">
        <f>AE595+#REF!*_xlfn.STDEV.S($AD$2:$AD$779)</f>
        <v>#REF!</v>
      </c>
      <c r="AG595" s="1" t="e">
        <f>AE595-#REF!*_xlfn.STDEV.S($AD$2:$AD$779)</f>
        <v>#REF!</v>
      </c>
      <c r="AH595" s="24">
        <f t="shared" si="216"/>
        <v>-34.889999999999418</v>
      </c>
      <c r="AI595" s="24">
        <f t="shared" si="230"/>
        <v>-3.5999999999999091</v>
      </c>
      <c r="AJ595" s="1">
        <f t="shared" si="231"/>
        <v>4.0127667127803001E-4</v>
      </c>
      <c r="AK595" s="1">
        <f t="shared" si="232"/>
        <v>1.54982524116244E-3</v>
      </c>
      <c r="AL595" s="1" t="e">
        <f>$AK$2+#REF!*_xlfn.STDEV.S(ONE_LAST_QUOTE!$AJ$2:$AJ$779)</f>
        <v>#REF!</v>
      </c>
      <c r="AM595" s="1" t="e">
        <f>$AK$2-#REF!*_xlfn.STDEV.S(ONE_LAST_QUOTE!$AJ$2:$AJ$779)</f>
        <v>#REF!</v>
      </c>
      <c r="AN595" s="27">
        <f t="shared" si="233"/>
        <v>9.6916666666667499</v>
      </c>
      <c r="AO595" s="24">
        <f t="shared" si="234"/>
        <v>-31.289999999999509</v>
      </c>
      <c r="AP595" s="27">
        <f t="shared" si="235"/>
        <v>-3.8484704370181109</v>
      </c>
      <c r="AQ595" s="27" t="e">
        <f>$AP$2+#REF!*_xlfn.STDEV.S(ONE_LAST_QUOTE!$AO$2:$AO$779)</f>
        <v>#REF!</v>
      </c>
      <c r="AR595" s="27" t="e">
        <f>$AP$2-#REF!*_xlfn.STDEV.S(ONE_LAST_QUOTE!$AO$2:$AO$779)</f>
        <v>#REF!</v>
      </c>
      <c r="AT595" s="24"/>
    </row>
    <row r="596" spans="1:46" x14ac:dyDescent="0.3">
      <c r="A596" s="5">
        <v>44973</v>
      </c>
      <c r="B596" s="25">
        <v>607</v>
      </c>
      <c r="C596" s="25">
        <v>606.1</v>
      </c>
      <c r="D596" s="25">
        <v>0.02</v>
      </c>
      <c r="E596" s="25">
        <f t="shared" si="223"/>
        <v>606.08000000000004</v>
      </c>
      <c r="F596" s="25">
        <f t="shared" si="220"/>
        <v>0.91999999999995907</v>
      </c>
      <c r="G596" s="25">
        <v>1327</v>
      </c>
      <c r="H596" s="25">
        <v>1363.25</v>
      </c>
      <c r="I596" s="26">
        <v>1362.57</v>
      </c>
      <c r="J596" s="27">
        <f t="shared" si="217"/>
        <v>0.68000000000006366</v>
      </c>
      <c r="K596" s="25">
        <v>15543</v>
      </c>
      <c r="L596" s="25">
        <v>15550.5</v>
      </c>
      <c r="M596" s="25">
        <v>0.51</v>
      </c>
      <c r="N596" s="25">
        <f t="shared" si="218"/>
        <v>15549.99</v>
      </c>
      <c r="O596" s="25">
        <f t="shared" si="224"/>
        <v>-6.9899999999997817</v>
      </c>
      <c r="P596" s="27">
        <v>30.341000000000001</v>
      </c>
      <c r="Q596" s="25">
        <v>528</v>
      </c>
      <c r="R596" s="2">
        <f t="shared" si="236"/>
        <v>125.73207286142468</v>
      </c>
      <c r="S596" s="2">
        <f t="shared" si="225"/>
        <v>126.38640429338089</v>
      </c>
      <c r="T596" s="2">
        <f t="shared" si="226"/>
        <v>126.60480081420759</v>
      </c>
      <c r="U596" s="2">
        <f t="shared" si="237"/>
        <v>103.22525771442164</v>
      </c>
      <c r="V596" s="2">
        <f t="shared" si="238"/>
        <v>127.22891566265079</v>
      </c>
      <c r="W596" s="27">
        <f t="shared" si="239"/>
        <v>5.2041727863452181E-3</v>
      </c>
      <c r="X596" s="1">
        <f t="shared" si="227"/>
        <v>9.2598848424065728E-3</v>
      </c>
      <c r="Y596" s="1" t="e">
        <f>X596+#REF!*_xlfn.STDEV.S($W$2:$W$779)</f>
        <v>#REF!</v>
      </c>
      <c r="Z596" s="1" t="e">
        <f>X596-#REF!*_xlfn.STDEV.S($W$2:$W$779)</f>
        <v>#REF!</v>
      </c>
      <c r="AA596" s="2">
        <f t="shared" si="228"/>
        <v>65.433143195620858</v>
      </c>
      <c r="AB596" s="1">
        <f t="shared" si="229"/>
        <v>-4.4951797396652871E-4</v>
      </c>
      <c r="AC596" s="1">
        <f t="shared" si="221"/>
        <v>4.9905692918533631E-4</v>
      </c>
      <c r="AD596" s="1">
        <f t="shared" si="219"/>
        <v>-9.4857490315186502E-4</v>
      </c>
      <c r="AE596" s="1">
        <f t="shared" si="222"/>
        <v>1.54982524116244E-3</v>
      </c>
      <c r="AF596" s="1" t="e">
        <f>AE596+#REF!*_xlfn.STDEV.S($AD$2:$AD$779)</f>
        <v>#REF!</v>
      </c>
      <c r="AG596" s="1" t="e">
        <f>AE596-#REF!*_xlfn.STDEV.S($AD$2:$AD$779)</f>
        <v>#REF!</v>
      </c>
      <c r="AH596" s="24">
        <f t="shared" si="216"/>
        <v>-6.9899999999997817</v>
      </c>
      <c r="AI596" s="24">
        <f t="shared" si="230"/>
        <v>0.68000000000006366</v>
      </c>
      <c r="AJ596" s="1">
        <f t="shared" si="231"/>
        <v>-9.4857490315186502E-4</v>
      </c>
      <c r="AK596" s="1">
        <f t="shared" si="232"/>
        <v>1.54982524116244E-3</v>
      </c>
      <c r="AL596" s="1" t="e">
        <f>$AK$2+#REF!*_xlfn.STDEV.S(ONE_LAST_QUOTE!$AJ$2:$AJ$779)</f>
        <v>#REF!</v>
      </c>
      <c r="AM596" s="1" t="e">
        <f>$AK$2-#REF!*_xlfn.STDEV.S(ONE_LAST_QUOTE!$AJ$2:$AJ$779)</f>
        <v>#REF!</v>
      </c>
      <c r="AN596" s="27">
        <f t="shared" si="233"/>
        <v>-10.2794117647046</v>
      </c>
      <c r="AO596" s="24">
        <f t="shared" si="234"/>
        <v>-7.6699999999998454</v>
      </c>
      <c r="AP596" s="27">
        <f t="shared" si="235"/>
        <v>-3.8484704370181109</v>
      </c>
      <c r="AQ596" s="27" t="e">
        <f>$AP$2+#REF!*_xlfn.STDEV.S(ONE_LAST_QUOTE!$AO$2:$AO$779)</f>
        <v>#REF!</v>
      </c>
      <c r="AR596" s="27" t="e">
        <f>$AP$2-#REF!*_xlfn.STDEV.S(ONE_LAST_QUOTE!$AO$2:$AO$779)</f>
        <v>#REF!</v>
      </c>
      <c r="AT596" s="24"/>
    </row>
    <row r="597" spans="1:46" x14ac:dyDescent="0.3">
      <c r="A597" s="5">
        <v>44974</v>
      </c>
      <c r="B597" s="25">
        <v>601.1</v>
      </c>
      <c r="C597" s="25">
        <v>601.58000000000004</v>
      </c>
      <c r="D597" s="25">
        <v>0.02</v>
      </c>
      <c r="E597" s="25">
        <f t="shared" si="223"/>
        <v>601.56000000000006</v>
      </c>
      <c r="F597" s="25">
        <f t="shared" si="220"/>
        <v>-0.46000000000003638</v>
      </c>
      <c r="G597" s="25">
        <v>1319.5</v>
      </c>
      <c r="H597" s="25">
        <v>1356.25</v>
      </c>
      <c r="I597" s="26">
        <v>1358.34</v>
      </c>
      <c r="J597" s="27">
        <f t="shared" si="217"/>
        <v>-2.0899999999999181</v>
      </c>
      <c r="K597" s="25">
        <v>15436</v>
      </c>
      <c r="L597" s="25">
        <v>15479.7</v>
      </c>
      <c r="M597" s="25">
        <v>0.51</v>
      </c>
      <c r="N597" s="25">
        <f t="shared" si="218"/>
        <v>15479.19</v>
      </c>
      <c r="O597" s="25">
        <f t="shared" si="224"/>
        <v>-43.190000000000509</v>
      </c>
      <c r="P597" s="27">
        <v>30.381</v>
      </c>
      <c r="Q597" s="25">
        <v>518</v>
      </c>
      <c r="R597" s="2">
        <f t="shared" si="236"/>
        <v>125.08646529859324</v>
      </c>
      <c r="S597" s="2">
        <f t="shared" si="225"/>
        <v>125.51634412099513</v>
      </c>
      <c r="T597" s="2">
        <f t="shared" si="226"/>
        <v>125.15793677224259</v>
      </c>
      <c r="U597" s="2">
        <f t="shared" si="237"/>
        <v>103.36134453781497</v>
      </c>
      <c r="V597" s="2">
        <f t="shared" si="238"/>
        <v>124.81927710843392</v>
      </c>
      <c r="W597" s="27">
        <f t="shared" si="239"/>
        <v>3.4366533691372325E-3</v>
      </c>
      <c r="X597" s="1">
        <f t="shared" si="227"/>
        <v>9.2598848424065728E-3</v>
      </c>
      <c r="Y597" s="1" t="e">
        <f>X597+#REF!*_xlfn.STDEV.S($W$2:$W$779)</f>
        <v>#REF!</v>
      </c>
      <c r="Z597" s="1" t="e">
        <f>X597-#REF!*_xlfn.STDEV.S($W$2:$W$779)</f>
        <v>#REF!</v>
      </c>
      <c r="AA597" s="2">
        <f t="shared" si="228"/>
        <v>42.987882240188924</v>
      </c>
      <c r="AB597" s="1">
        <f t="shared" si="229"/>
        <v>-2.7901976783023213E-3</v>
      </c>
      <c r="AC597" s="1">
        <f t="shared" si="221"/>
        <v>-1.5386427551275219E-3</v>
      </c>
      <c r="AD597" s="1">
        <f t="shared" si="219"/>
        <v>-1.2515549231747994E-3</v>
      </c>
      <c r="AE597" s="1">
        <f t="shared" si="222"/>
        <v>1.54982524116244E-3</v>
      </c>
      <c r="AF597" s="1" t="e">
        <f>AE597+#REF!*_xlfn.STDEV.S($AD$2:$AD$779)</f>
        <v>#REF!</v>
      </c>
      <c r="AG597" s="1" t="e">
        <f>AE597-#REF!*_xlfn.STDEV.S($AD$2:$AD$779)</f>
        <v>#REF!</v>
      </c>
      <c r="AH597" s="24">
        <f t="shared" si="216"/>
        <v>-43.190000000000509</v>
      </c>
      <c r="AI597" s="24">
        <f t="shared" si="230"/>
        <v>-2.0899999999999181</v>
      </c>
      <c r="AJ597" s="1">
        <f t="shared" si="231"/>
        <v>-1.2515549231747994E-3</v>
      </c>
      <c r="AK597" s="1">
        <f t="shared" si="232"/>
        <v>1.54982524116244E-3</v>
      </c>
      <c r="AL597" s="1" t="e">
        <f>$AK$2+#REF!*_xlfn.STDEV.S(ONE_LAST_QUOTE!$AJ$2:$AJ$779)</f>
        <v>#REF!</v>
      </c>
      <c r="AM597" s="1" t="e">
        <f>$AK$2-#REF!*_xlfn.STDEV.S(ONE_LAST_QUOTE!$AJ$2:$AJ$779)</f>
        <v>#REF!</v>
      </c>
      <c r="AN597" s="27">
        <f t="shared" si="233"/>
        <v>20.665071770335981</v>
      </c>
      <c r="AO597" s="24">
        <f t="shared" si="234"/>
        <v>-41.100000000000591</v>
      </c>
      <c r="AP597" s="27">
        <f t="shared" si="235"/>
        <v>-3.8484704370181109</v>
      </c>
      <c r="AQ597" s="27" t="e">
        <f>$AP$2+#REF!*_xlfn.STDEV.S(ONE_LAST_QUOTE!$AO$2:$AO$779)</f>
        <v>#REF!</v>
      </c>
      <c r="AR597" s="27" t="e">
        <f>$AP$2-#REF!*_xlfn.STDEV.S(ONE_LAST_QUOTE!$AO$2:$AO$779)</f>
        <v>#REF!</v>
      </c>
      <c r="AT597" s="24"/>
    </row>
    <row r="598" spans="1:46" x14ac:dyDescent="0.3">
      <c r="A598" s="5">
        <v>44977</v>
      </c>
      <c r="B598" s="25">
        <v>603.29999999999995</v>
      </c>
      <c r="C598" s="25">
        <v>603.29999999999995</v>
      </c>
      <c r="D598" s="25">
        <v>0.02</v>
      </c>
      <c r="E598" s="25">
        <f t="shared" si="223"/>
        <v>603.28</v>
      </c>
      <c r="F598" s="25">
        <f t="shared" si="220"/>
        <v>1.999999999998181E-2</v>
      </c>
      <c r="G598" s="25">
        <v>1328.75</v>
      </c>
      <c r="H598" s="25">
        <v>1364.75</v>
      </c>
      <c r="I598" s="26">
        <v>1365.08</v>
      </c>
      <c r="J598" s="27">
        <f t="shared" si="217"/>
        <v>-0.32999999999992724</v>
      </c>
      <c r="K598" s="25">
        <v>15524</v>
      </c>
      <c r="L598" s="25">
        <v>15551.23</v>
      </c>
      <c r="M598" s="25">
        <v>0.51</v>
      </c>
      <c r="N598" s="25">
        <f t="shared" si="218"/>
        <v>15550.72</v>
      </c>
      <c r="O598" s="25">
        <f t="shared" si="224"/>
        <v>-26.719999999999345</v>
      </c>
      <c r="P598" s="27">
        <v>30.384</v>
      </c>
      <c r="Q598" s="25">
        <v>517</v>
      </c>
      <c r="R598" s="2">
        <f t="shared" si="236"/>
        <v>125.87041733917428</v>
      </c>
      <c r="S598" s="2">
        <f t="shared" si="225"/>
        <v>126.23190762725632</v>
      </c>
      <c r="T598" s="2">
        <f t="shared" si="226"/>
        <v>125.9757285113897</v>
      </c>
      <c r="U598" s="2">
        <f t="shared" si="237"/>
        <v>103.37155104956948</v>
      </c>
      <c r="V598" s="2">
        <f t="shared" si="238"/>
        <v>124.57831325301224</v>
      </c>
      <c r="W598" s="27">
        <f t="shared" si="239"/>
        <v>2.8719241242201043E-3</v>
      </c>
      <c r="X598" s="1">
        <f t="shared" si="227"/>
        <v>9.2598848424065728E-3</v>
      </c>
      <c r="Y598" s="1" t="e">
        <f>X598+#REF!*_xlfn.STDEV.S($W$2:$W$779)</f>
        <v>#REF!</v>
      </c>
      <c r="Z598" s="1" t="e">
        <f>X598-#REF!*_xlfn.STDEV.S($W$2:$W$779)</f>
        <v>#REF!</v>
      </c>
      <c r="AA598" s="2">
        <f t="shared" si="228"/>
        <v>36.149028808203809</v>
      </c>
      <c r="AB598" s="1">
        <f t="shared" si="229"/>
        <v>-1.718248415507407E-3</v>
      </c>
      <c r="AC598" s="1">
        <f t="shared" si="221"/>
        <v>-2.4174407360735432E-4</v>
      </c>
      <c r="AD598" s="1">
        <f t="shared" si="219"/>
        <v>-1.4765043419000528E-3</v>
      </c>
      <c r="AE598" s="1">
        <f t="shared" si="222"/>
        <v>1.54982524116244E-3</v>
      </c>
      <c r="AF598" s="1" t="e">
        <f>AE598+#REF!*_xlfn.STDEV.S($AD$2:$AD$779)</f>
        <v>#REF!</v>
      </c>
      <c r="AG598" s="1" t="e">
        <f>AE598-#REF!*_xlfn.STDEV.S($AD$2:$AD$779)</f>
        <v>#REF!</v>
      </c>
      <c r="AH598" s="24">
        <f t="shared" si="216"/>
        <v>-26.719999999999345</v>
      </c>
      <c r="AI598" s="24">
        <f t="shared" si="230"/>
        <v>-0.32999999999992724</v>
      </c>
      <c r="AJ598" s="1">
        <f t="shared" si="231"/>
        <v>-1.4765043419000528E-3</v>
      </c>
      <c r="AK598" s="1">
        <f t="shared" si="232"/>
        <v>1.54982524116244E-3</v>
      </c>
      <c r="AL598" s="1" t="e">
        <f>$AK$2+#REF!*_xlfn.STDEV.S(ONE_LAST_QUOTE!$AJ$2:$AJ$779)</f>
        <v>#REF!</v>
      </c>
      <c r="AM598" s="1" t="e">
        <f>$AK$2-#REF!*_xlfn.STDEV.S(ONE_LAST_QUOTE!$AJ$2:$AJ$779)</f>
        <v>#REF!</v>
      </c>
      <c r="AN598" s="27">
        <f t="shared" si="233"/>
        <v>80.969696969712842</v>
      </c>
      <c r="AO598" s="24">
        <f t="shared" si="234"/>
        <v>-26.389999999999418</v>
      </c>
      <c r="AP598" s="27">
        <f t="shared" si="235"/>
        <v>-3.8484704370181109</v>
      </c>
      <c r="AQ598" s="27" t="e">
        <f>$AP$2+#REF!*_xlfn.STDEV.S(ONE_LAST_QUOTE!$AO$2:$AO$779)</f>
        <v>#REF!</v>
      </c>
      <c r="AR598" s="27" t="e">
        <f>$AP$2-#REF!*_xlfn.STDEV.S(ONE_LAST_QUOTE!$AO$2:$AO$779)</f>
        <v>#REF!</v>
      </c>
      <c r="AT598" s="24"/>
    </row>
    <row r="599" spans="1:46" x14ac:dyDescent="0.3">
      <c r="A599" s="5">
        <v>44978</v>
      </c>
      <c r="B599" s="25">
        <v>602.1</v>
      </c>
      <c r="C599" s="25">
        <v>602.87</v>
      </c>
      <c r="D599" s="25">
        <v>0.02</v>
      </c>
      <c r="E599" s="25">
        <f t="shared" si="223"/>
        <v>602.85</v>
      </c>
      <c r="F599" s="25">
        <f t="shared" si="220"/>
        <v>-0.75</v>
      </c>
      <c r="G599" s="25">
        <v>1328.25</v>
      </c>
      <c r="H599" s="25">
        <v>1364.25</v>
      </c>
      <c r="I599" s="26">
        <v>1365.46</v>
      </c>
      <c r="J599" s="27">
        <f t="shared" si="217"/>
        <v>-1.2100000000000364</v>
      </c>
      <c r="K599" s="25">
        <v>15528</v>
      </c>
      <c r="L599" s="25">
        <v>15563</v>
      </c>
      <c r="M599" s="25">
        <v>0.51</v>
      </c>
      <c r="N599" s="25">
        <f t="shared" si="218"/>
        <v>15562.49</v>
      </c>
      <c r="O599" s="25">
        <f t="shared" si="224"/>
        <v>-34.489999999999782</v>
      </c>
      <c r="P599" s="27">
        <v>30.518000000000001</v>
      </c>
      <c r="Q599" s="25">
        <v>516</v>
      </c>
      <c r="R599" s="2">
        <f t="shared" si="236"/>
        <v>125.82430251325775</v>
      </c>
      <c r="S599" s="2">
        <f t="shared" si="225"/>
        <v>126.26443324117727</v>
      </c>
      <c r="T599" s="2">
        <f t="shared" si="226"/>
        <v>125.98082476772923</v>
      </c>
      <c r="U599" s="2">
        <f t="shared" si="237"/>
        <v>103.82744190793713</v>
      </c>
      <c r="V599" s="2">
        <f t="shared" si="238"/>
        <v>124.33734939759054</v>
      </c>
      <c r="W599" s="27">
        <f t="shared" si="239"/>
        <v>3.497978682402314E-3</v>
      </c>
      <c r="X599" s="1">
        <f t="shared" si="227"/>
        <v>9.2598848424065728E-3</v>
      </c>
      <c r="Y599" s="1" t="e">
        <f>X599+#REF!*_xlfn.STDEV.S($W$2:$W$779)</f>
        <v>#REF!</v>
      </c>
      <c r="Z599" s="1" t="e">
        <f>X599-#REF!*_xlfn.STDEV.S($W$2:$W$779)</f>
        <v>#REF!</v>
      </c>
      <c r="AA599" s="2">
        <f t="shared" si="228"/>
        <v>44.013072791952368</v>
      </c>
      <c r="AB599" s="1">
        <f t="shared" si="229"/>
        <v>-2.2162263236795514E-3</v>
      </c>
      <c r="AC599" s="1">
        <f t="shared" si="221"/>
        <v>-8.8614825773002234E-4</v>
      </c>
      <c r="AD599" s="1">
        <f t="shared" si="219"/>
        <v>-1.330078065949529E-3</v>
      </c>
      <c r="AE599" s="1">
        <f t="shared" si="222"/>
        <v>1.54982524116244E-3</v>
      </c>
      <c r="AF599" s="1" t="e">
        <f>AE599+#REF!*_xlfn.STDEV.S($AD$2:$AD$779)</f>
        <v>#REF!</v>
      </c>
      <c r="AG599" s="1" t="e">
        <f>AE599-#REF!*_xlfn.STDEV.S($AD$2:$AD$779)</f>
        <v>#REF!</v>
      </c>
      <c r="AH599" s="24">
        <f t="shared" si="216"/>
        <v>-34.489999999999782</v>
      </c>
      <c r="AI599" s="24">
        <f t="shared" si="230"/>
        <v>-1.2100000000000364</v>
      </c>
      <c r="AJ599" s="1">
        <f t="shared" si="231"/>
        <v>-1.330078065949529E-3</v>
      </c>
      <c r="AK599" s="1">
        <f t="shared" si="232"/>
        <v>1.54982524116244E-3</v>
      </c>
      <c r="AL599" s="1" t="e">
        <f>$AK$2+#REF!*_xlfn.STDEV.S(ONE_LAST_QUOTE!$AJ$2:$AJ$779)</f>
        <v>#REF!</v>
      </c>
      <c r="AM599" s="1" t="e">
        <f>$AK$2-#REF!*_xlfn.STDEV.S(ONE_LAST_QUOTE!$AJ$2:$AJ$779)</f>
        <v>#REF!</v>
      </c>
      <c r="AN599" s="27">
        <f t="shared" si="233"/>
        <v>28.504132231403922</v>
      </c>
      <c r="AO599" s="24">
        <f t="shared" si="234"/>
        <v>-33.279999999999745</v>
      </c>
      <c r="AP599" s="27">
        <f t="shared" si="235"/>
        <v>-3.8484704370181109</v>
      </c>
      <c r="AQ599" s="27" t="e">
        <f>$AP$2+#REF!*_xlfn.STDEV.S(ONE_LAST_QUOTE!$AO$2:$AO$779)</f>
        <v>#REF!</v>
      </c>
      <c r="AR599" s="27" t="e">
        <f>$AP$2-#REF!*_xlfn.STDEV.S(ONE_LAST_QUOTE!$AO$2:$AO$779)</f>
        <v>#REF!</v>
      </c>
      <c r="AT599" s="24"/>
    </row>
    <row r="600" spans="1:46" x14ac:dyDescent="0.3">
      <c r="A600" s="5">
        <v>44979</v>
      </c>
      <c r="B600" s="25">
        <v>595.70000000000005</v>
      </c>
      <c r="C600" s="25">
        <v>596</v>
      </c>
      <c r="D600" s="25">
        <v>0.02</v>
      </c>
      <c r="E600" s="25">
        <f t="shared" si="223"/>
        <v>595.98</v>
      </c>
      <c r="F600" s="25">
        <f t="shared" si="220"/>
        <v>-0.27999999999997272</v>
      </c>
      <c r="G600" s="25">
        <v>1316</v>
      </c>
      <c r="H600" s="25">
        <v>1352.5</v>
      </c>
      <c r="I600" s="26">
        <v>1352.57</v>
      </c>
      <c r="J600" s="27">
        <f t="shared" si="217"/>
        <v>-6.9999999999936335E-2</v>
      </c>
      <c r="K600" s="25">
        <v>15375</v>
      </c>
      <c r="L600" s="25">
        <v>15418.77</v>
      </c>
      <c r="M600" s="25">
        <v>0.51</v>
      </c>
      <c r="N600" s="25">
        <f t="shared" si="218"/>
        <v>15418.26</v>
      </c>
      <c r="O600" s="25">
        <f t="shared" si="224"/>
        <v>-43.260000000000218</v>
      </c>
      <c r="P600" s="27">
        <v>30.516999999999999</v>
      </c>
      <c r="Q600" s="25">
        <v>507</v>
      </c>
      <c r="R600" s="2">
        <f t="shared" si="236"/>
        <v>124.74060410421924</v>
      </c>
      <c r="S600" s="2">
        <f t="shared" si="225"/>
        <v>125.02032850870044</v>
      </c>
      <c r="T600" s="2">
        <f t="shared" si="226"/>
        <v>124.92231005110331</v>
      </c>
      <c r="U600" s="2">
        <f t="shared" si="237"/>
        <v>103.82403973735229</v>
      </c>
      <c r="V600" s="2">
        <f t="shared" si="238"/>
        <v>122.16867469879536</v>
      </c>
      <c r="W600" s="27">
        <f t="shared" si="239"/>
        <v>2.2424486917467235E-3</v>
      </c>
      <c r="X600" s="1">
        <f t="shared" si="227"/>
        <v>9.2598848424065728E-3</v>
      </c>
      <c r="Y600" s="1" t="e">
        <f>X600+#REF!*_xlfn.STDEV.S($W$2:$W$779)</f>
        <v>#REF!</v>
      </c>
      <c r="Z600" s="1" t="e">
        <f>X600-#REF!*_xlfn.STDEV.S($W$2:$W$779)</f>
        <v>#REF!</v>
      </c>
      <c r="AA600" s="2">
        <f t="shared" si="228"/>
        <v>27.972440448120039</v>
      </c>
      <c r="AB600" s="1">
        <f t="shared" si="229"/>
        <v>-2.8057640745453908E-3</v>
      </c>
      <c r="AC600" s="1">
        <f t="shared" si="221"/>
        <v>-5.1753328847997766E-5</v>
      </c>
      <c r="AD600" s="1">
        <f t="shared" si="219"/>
        <v>-2.754010745697393E-3</v>
      </c>
      <c r="AE600" s="1">
        <f t="shared" si="222"/>
        <v>1.54982524116244E-3</v>
      </c>
      <c r="AF600" s="1" t="e">
        <f>AE600+#REF!*_xlfn.STDEV.S($AD$2:$AD$779)</f>
        <v>#REF!</v>
      </c>
      <c r="AG600" s="1" t="e">
        <f>AE600-#REF!*_xlfn.STDEV.S($AD$2:$AD$779)</f>
        <v>#REF!</v>
      </c>
      <c r="AH600" s="24">
        <f t="shared" si="216"/>
        <v>-43.260000000000218</v>
      </c>
      <c r="AI600" s="24">
        <f t="shared" si="230"/>
        <v>-6.9999999999936335E-2</v>
      </c>
      <c r="AJ600" s="1">
        <f t="shared" si="231"/>
        <v>-2.754010745697393E-3</v>
      </c>
      <c r="AK600" s="1">
        <f t="shared" si="232"/>
        <v>1.54982524116244E-3</v>
      </c>
      <c r="AL600" s="1" t="e">
        <f>$AK$2+#REF!*_xlfn.STDEV.S(ONE_LAST_QUOTE!$AJ$2:$AJ$779)</f>
        <v>#REF!</v>
      </c>
      <c r="AM600" s="1" t="e">
        <f>$AK$2-#REF!*_xlfn.STDEV.S(ONE_LAST_QUOTE!$AJ$2:$AJ$779)</f>
        <v>#REF!</v>
      </c>
      <c r="AN600" s="27">
        <f t="shared" si="233"/>
        <v>618.00000000056514</v>
      </c>
      <c r="AO600" s="24">
        <f t="shared" si="234"/>
        <v>-43.190000000000282</v>
      </c>
      <c r="AP600" s="27">
        <f t="shared" si="235"/>
        <v>-3.8484704370181109</v>
      </c>
      <c r="AQ600" s="27" t="e">
        <f>$AP$2+#REF!*_xlfn.STDEV.S(ONE_LAST_QUOTE!$AO$2:$AO$779)</f>
        <v>#REF!</v>
      </c>
      <c r="AR600" s="27" t="e">
        <f>$AP$2-#REF!*_xlfn.STDEV.S(ONE_LAST_QUOTE!$AO$2:$AO$779)</f>
        <v>#REF!</v>
      </c>
      <c r="AT600" s="24"/>
    </row>
    <row r="601" spans="1:46" x14ac:dyDescent="0.3">
      <c r="A601" s="5">
        <v>44980</v>
      </c>
      <c r="B601" s="25">
        <v>604.79999999999995</v>
      </c>
      <c r="C601" s="25">
        <v>604.47</v>
      </c>
      <c r="D601" s="25">
        <v>0</v>
      </c>
      <c r="E601" s="25">
        <f t="shared" si="223"/>
        <v>604.47</v>
      </c>
      <c r="F601" s="25">
        <f t="shared" si="220"/>
        <v>0.32999999999992724</v>
      </c>
      <c r="G601" s="25">
        <v>1334.25</v>
      </c>
      <c r="H601" s="25">
        <v>1368.5</v>
      </c>
      <c r="I601" s="26">
        <v>1368.61</v>
      </c>
      <c r="J601" s="27">
        <f t="shared" si="217"/>
        <v>-0.10999999999989996</v>
      </c>
      <c r="K601" s="25">
        <v>15600</v>
      </c>
      <c r="L601" s="25">
        <v>15615.41</v>
      </c>
      <c r="M601" s="25">
        <v>0.51</v>
      </c>
      <c r="N601" s="25">
        <f t="shared" si="218"/>
        <v>15614.9</v>
      </c>
      <c r="O601" s="25">
        <f t="shared" si="224"/>
        <v>-14.899999999999636</v>
      </c>
      <c r="P601" s="27">
        <v>30.385999999999999</v>
      </c>
      <c r="Q601" s="25">
        <v>518</v>
      </c>
      <c r="R601" s="2">
        <f t="shared" si="236"/>
        <v>126.21627853354828</v>
      </c>
      <c r="S601" s="2">
        <f t="shared" si="225"/>
        <v>126.84989429175459</v>
      </c>
      <c r="T601" s="2">
        <f t="shared" si="226"/>
        <v>126.93015726382744</v>
      </c>
      <c r="U601" s="2">
        <f t="shared" si="237"/>
        <v>103.37835539073916</v>
      </c>
      <c r="V601" s="2">
        <f t="shared" si="238"/>
        <v>124.81927710843392</v>
      </c>
      <c r="W601" s="27">
        <f t="shared" si="239"/>
        <v>5.0200795457449043E-3</v>
      </c>
      <c r="X601" s="1">
        <f t="shared" si="227"/>
        <v>9.2598848424065728E-3</v>
      </c>
      <c r="Y601" s="1" t="e">
        <f>X601+#REF!*_xlfn.STDEV.S($W$2:$W$779)</f>
        <v>#REF!</v>
      </c>
      <c r="Z601" s="1" t="e">
        <f>X601-#REF!*_xlfn.STDEV.S($W$2:$W$779)</f>
        <v>#REF!</v>
      </c>
      <c r="AA601" s="2">
        <f t="shared" si="228"/>
        <v>63.361575820631799</v>
      </c>
      <c r="AB601" s="1">
        <f t="shared" si="229"/>
        <v>-9.5421680574320916E-4</v>
      </c>
      <c r="AC601" s="1">
        <f t="shared" si="221"/>
        <v>-8.0373517656527396E-5</v>
      </c>
      <c r="AD601" s="1">
        <f t="shared" si="219"/>
        <v>-8.738432880866818E-4</v>
      </c>
      <c r="AE601" s="1">
        <f t="shared" si="222"/>
        <v>1.54982524116244E-3</v>
      </c>
      <c r="AF601" s="1" t="e">
        <f>AE601+#REF!*_xlfn.STDEV.S($AD$2:$AD$779)</f>
        <v>#REF!</v>
      </c>
      <c r="AG601" s="1" t="e">
        <f>AE601-#REF!*_xlfn.STDEV.S($AD$2:$AD$779)</f>
        <v>#REF!</v>
      </c>
      <c r="AH601" s="24">
        <f t="shared" si="216"/>
        <v>-14.899999999999636</v>
      </c>
      <c r="AI601" s="24">
        <f t="shared" si="230"/>
        <v>-0.10999999999989996</v>
      </c>
      <c r="AJ601" s="1">
        <f t="shared" si="231"/>
        <v>-8.738432880866818E-4</v>
      </c>
      <c r="AK601" s="1">
        <f t="shared" si="232"/>
        <v>1.54982524116244E-3</v>
      </c>
      <c r="AL601" s="1" t="e">
        <f>$AK$2+#REF!*_xlfn.STDEV.S(ONE_LAST_QUOTE!$AJ$2:$AJ$779)</f>
        <v>#REF!</v>
      </c>
      <c r="AM601" s="1" t="e">
        <f>$AK$2-#REF!*_xlfn.STDEV.S(ONE_LAST_QUOTE!$AJ$2:$AJ$779)</f>
        <v>#REF!</v>
      </c>
      <c r="AN601" s="27">
        <f t="shared" si="233"/>
        <v>135.45454545466535</v>
      </c>
      <c r="AO601" s="24">
        <f t="shared" si="234"/>
        <v>-14.789999999999736</v>
      </c>
      <c r="AP601" s="27">
        <f t="shared" si="235"/>
        <v>-3.8484704370181109</v>
      </c>
      <c r="AQ601" s="27" t="e">
        <f>$AP$2+#REF!*_xlfn.STDEV.S(ONE_LAST_QUOTE!$AO$2:$AO$779)</f>
        <v>#REF!</v>
      </c>
      <c r="AR601" s="27" t="e">
        <f>$AP$2-#REF!*_xlfn.STDEV.S(ONE_LAST_QUOTE!$AO$2:$AO$779)</f>
        <v>#REF!</v>
      </c>
      <c r="AT601" s="24"/>
    </row>
    <row r="602" spans="1:46" x14ac:dyDescent="0.3">
      <c r="A602" s="5">
        <v>44981</v>
      </c>
      <c r="B602" s="25">
        <v>602.5</v>
      </c>
      <c r="C602" s="25">
        <v>598.38</v>
      </c>
      <c r="D602" s="25">
        <v>0</v>
      </c>
      <c r="E602" s="25">
        <f t="shared" si="223"/>
        <v>598.38</v>
      </c>
      <c r="F602" s="25">
        <f t="shared" si="220"/>
        <v>4.1200000000000045</v>
      </c>
      <c r="G602" s="25">
        <v>1327.5</v>
      </c>
      <c r="H602" s="25">
        <v>1362</v>
      </c>
      <c r="I602" s="26">
        <v>1357.44</v>
      </c>
      <c r="J602" s="27">
        <f t="shared" si="217"/>
        <v>4.5599999999999454</v>
      </c>
      <c r="K602" s="25">
        <v>15541</v>
      </c>
      <c r="L602" s="25">
        <v>15503.79</v>
      </c>
      <c r="M602" s="25">
        <v>0.51</v>
      </c>
      <c r="N602" s="25">
        <f t="shared" si="218"/>
        <v>15503.28</v>
      </c>
      <c r="O602" s="25">
        <f t="shared" si="224"/>
        <v>37.719999999999345</v>
      </c>
      <c r="P602" s="27">
        <v>30.664000000000001</v>
      </c>
      <c r="Q602" s="25">
        <v>511</v>
      </c>
      <c r="R602" s="2">
        <f t="shared" si="236"/>
        <v>125.61678579663337</v>
      </c>
      <c r="S602" s="2">
        <f t="shared" si="225"/>
        <v>126.37014148642039</v>
      </c>
      <c r="T602" s="2">
        <f t="shared" si="226"/>
        <v>126.36749555354191</v>
      </c>
      <c r="U602" s="2">
        <f t="shared" si="237"/>
        <v>104.32415881332277</v>
      </c>
      <c r="V602" s="2">
        <f t="shared" si="238"/>
        <v>123.13253012048212</v>
      </c>
      <c r="W602" s="27">
        <f t="shared" si="239"/>
        <v>5.9972533528016569E-3</v>
      </c>
      <c r="X602" s="1">
        <f t="shared" si="227"/>
        <v>9.2598848424065728E-3</v>
      </c>
      <c r="Y602" s="1" t="e">
        <f>X602+#REF!*_xlfn.STDEV.S($W$2:$W$779)</f>
        <v>#REF!</v>
      </c>
      <c r="Z602" s="1" t="e">
        <f>X602-#REF!*_xlfn.STDEV.S($W$2:$W$779)</f>
        <v>#REF!</v>
      </c>
      <c r="AA602" s="2">
        <f t="shared" si="228"/>
        <v>75.335568978702838</v>
      </c>
      <c r="AB602" s="1">
        <f t="shared" si="229"/>
        <v>2.4330335258086898E-3</v>
      </c>
      <c r="AC602" s="1">
        <f t="shared" si="221"/>
        <v>3.3592644978783191E-3</v>
      </c>
      <c r="AD602" s="1">
        <f t="shared" si="219"/>
        <v>-9.2623097206962933E-4</v>
      </c>
      <c r="AE602" s="1">
        <f t="shared" si="222"/>
        <v>1.54982524116244E-3</v>
      </c>
      <c r="AF602" s="1" t="e">
        <f>AE602+#REF!*_xlfn.STDEV.S($AD$2:$AD$779)</f>
        <v>#REF!</v>
      </c>
      <c r="AG602" s="1" t="e">
        <f>AE602-#REF!*_xlfn.STDEV.S($AD$2:$AD$779)</f>
        <v>#REF!</v>
      </c>
      <c r="AH602" s="24">
        <f t="shared" si="216"/>
        <v>37.719999999999345</v>
      </c>
      <c r="AI602" s="24">
        <f t="shared" si="230"/>
        <v>4.5599999999999454</v>
      </c>
      <c r="AJ602" s="1">
        <f t="shared" si="231"/>
        <v>-9.2623097206962933E-4</v>
      </c>
      <c r="AK602" s="1">
        <f t="shared" si="232"/>
        <v>1.54982524116244E-3</v>
      </c>
      <c r="AL602" s="1" t="e">
        <f>$AK$2+#REF!*_xlfn.STDEV.S(ONE_LAST_QUOTE!$AJ$2:$AJ$779)</f>
        <v>#REF!</v>
      </c>
      <c r="AM602" s="1" t="e">
        <f>$AK$2-#REF!*_xlfn.STDEV.S(ONE_LAST_QUOTE!$AJ$2:$AJ$779)</f>
        <v>#REF!</v>
      </c>
      <c r="AN602" s="27">
        <f t="shared" si="233"/>
        <v>8.2719298245613597</v>
      </c>
      <c r="AO602" s="24">
        <f t="shared" si="234"/>
        <v>33.1599999999994</v>
      </c>
      <c r="AP602" s="27">
        <f t="shared" si="235"/>
        <v>-3.8484704370181109</v>
      </c>
      <c r="AQ602" s="27" t="e">
        <f>$AP$2+#REF!*_xlfn.STDEV.S(ONE_LAST_QUOTE!$AO$2:$AO$779)</f>
        <v>#REF!</v>
      </c>
      <c r="AR602" s="27" t="e">
        <f>$AP$2-#REF!*_xlfn.STDEV.S(ONE_LAST_QUOTE!$AO$2:$AO$779)</f>
        <v>#REF!</v>
      </c>
      <c r="AT602" s="24"/>
    </row>
    <row r="603" spans="1:46" x14ac:dyDescent="0.3">
      <c r="A603" s="5">
        <v>44986</v>
      </c>
      <c r="B603" s="25">
        <v>603.79999999999995</v>
      </c>
      <c r="C603" s="25">
        <v>605.49</v>
      </c>
      <c r="D603" s="25">
        <v>0</v>
      </c>
      <c r="E603" s="25">
        <f t="shared" si="223"/>
        <v>605.49</v>
      </c>
      <c r="F603" s="25">
        <f t="shared" si="220"/>
        <v>-1.6900000000000546</v>
      </c>
      <c r="G603" s="25">
        <v>1328.5</v>
      </c>
      <c r="H603" s="25">
        <v>1364</v>
      </c>
      <c r="I603" s="26">
        <v>1367.32</v>
      </c>
      <c r="J603" s="27">
        <f t="shared" si="217"/>
        <v>-3.3199999999999363</v>
      </c>
      <c r="K603" s="25">
        <v>15546</v>
      </c>
      <c r="L603" s="25">
        <v>15598.49</v>
      </c>
      <c r="M603" s="25">
        <v>0.51</v>
      </c>
      <c r="N603" s="25">
        <f t="shared" si="218"/>
        <v>15597.98</v>
      </c>
      <c r="O603" s="25">
        <f t="shared" si="224"/>
        <v>-51.979999999999563</v>
      </c>
      <c r="P603" s="27">
        <v>30.571000000000002</v>
      </c>
      <c r="Q603" s="25">
        <v>522</v>
      </c>
      <c r="R603" s="2">
        <f t="shared" si="236"/>
        <v>125.8012451002995</v>
      </c>
      <c r="S603" s="2">
        <f t="shared" si="225"/>
        <v>126.41079850382158</v>
      </c>
      <c r="T603" s="2">
        <f t="shared" si="226"/>
        <v>126.64280735186826</v>
      </c>
      <c r="U603" s="2">
        <f t="shared" si="237"/>
        <v>104.00775694893329</v>
      </c>
      <c r="V603" s="2">
        <f t="shared" si="238"/>
        <v>125.78313253012068</v>
      </c>
      <c r="W603" s="27">
        <f t="shared" si="239"/>
        <v>4.8453686053433476E-3</v>
      </c>
      <c r="X603" s="1">
        <f t="shared" si="227"/>
        <v>9.2598848424065728E-3</v>
      </c>
      <c r="Y603" s="1" t="e">
        <f>X603+#REF!*_xlfn.STDEV.S($W$2:$W$779)</f>
        <v>#REF!</v>
      </c>
      <c r="Z603" s="1" t="e">
        <f>X603-#REF!*_xlfn.STDEV.S($W$2:$W$779)</f>
        <v>#REF!</v>
      </c>
      <c r="AA603" s="2">
        <f t="shared" si="228"/>
        <v>60.955340352208509</v>
      </c>
      <c r="AB603" s="1">
        <f t="shared" si="229"/>
        <v>-3.3324827958491781E-3</v>
      </c>
      <c r="AC603" s="1">
        <f t="shared" si="221"/>
        <v>-2.428107538835047E-3</v>
      </c>
      <c r="AD603" s="1">
        <f t="shared" si="219"/>
        <v>-9.0437525701413113E-4</v>
      </c>
      <c r="AE603" s="1">
        <f t="shared" si="222"/>
        <v>1.54982524116244E-3</v>
      </c>
      <c r="AF603" s="1" t="e">
        <f>AE603+#REF!*_xlfn.STDEV.S($AD$2:$AD$779)</f>
        <v>#REF!</v>
      </c>
      <c r="AG603" s="1" t="e">
        <f>AE603-#REF!*_xlfn.STDEV.S($AD$2:$AD$779)</f>
        <v>#REF!</v>
      </c>
      <c r="AH603" s="24">
        <f t="shared" si="216"/>
        <v>-51.979999999999563</v>
      </c>
      <c r="AI603" s="24">
        <f t="shared" si="230"/>
        <v>-3.3199999999999363</v>
      </c>
      <c r="AJ603" s="1">
        <f t="shared" si="231"/>
        <v>-9.0437525701413113E-4</v>
      </c>
      <c r="AK603" s="1">
        <f t="shared" si="232"/>
        <v>1.54982524116244E-3</v>
      </c>
      <c r="AL603" s="1" t="e">
        <f>$AK$2+#REF!*_xlfn.STDEV.S(ONE_LAST_QUOTE!$AJ$2:$AJ$779)</f>
        <v>#REF!</v>
      </c>
      <c r="AM603" s="1" t="e">
        <f>$AK$2-#REF!*_xlfn.STDEV.S(ONE_LAST_QUOTE!$AJ$2:$AJ$779)</f>
        <v>#REF!</v>
      </c>
      <c r="AN603" s="27">
        <f t="shared" si="233"/>
        <v>15.656626506024265</v>
      </c>
      <c r="AO603" s="24">
        <f t="shared" si="234"/>
        <v>-48.659999999999627</v>
      </c>
      <c r="AP603" s="27">
        <f t="shared" si="235"/>
        <v>-3.8484704370181109</v>
      </c>
      <c r="AQ603" s="27" t="e">
        <f>$AP$2+#REF!*_xlfn.STDEV.S(ONE_LAST_QUOTE!$AO$2:$AO$779)</f>
        <v>#REF!</v>
      </c>
      <c r="AR603" s="27" t="e">
        <f>$AP$2-#REF!*_xlfn.STDEV.S(ONE_LAST_QUOTE!$AO$2:$AO$779)</f>
        <v>#REF!</v>
      </c>
      <c r="AT603" s="24"/>
    </row>
    <row r="604" spans="1:46" x14ac:dyDescent="0.3">
      <c r="A604" s="5">
        <v>44987</v>
      </c>
      <c r="B604" s="25">
        <v>602.79999999999995</v>
      </c>
      <c r="C604" s="25">
        <v>604.09</v>
      </c>
      <c r="D604" s="25">
        <v>0</v>
      </c>
      <c r="E604" s="25">
        <f t="shared" si="223"/>
        <v>604.09</v>
      </c>
      <c r="F604" s="25">
        <f t="shared" si="220"/>
        <v>-1.2900000000000773</v>
      </c>
      <c r="G604" s="25">
        <v>1327.75</v>
      </c>
      <c r="H604" s="25">
        <v>1363</v>
      </c>
      <c r="I604" s="26">
        <v>1365.64</v>
      </c>
      <c r="J604" s="27">
        <f t="shared" si="217"/>
        <v>-2.6400000000001</v>
      </c>
      <c r="K604" s="25">
        <v>15542</v>
      </c>
      <c r="L604" s="25">
        <v>15598.72</v>
      </c>
      <c r="M604" s="25">
        <v>0.51</v>
      </c>
      <c r="N604" s="25">
        <f t="shared" si="218"/>
        <v>15598.21</v>
      </c>
      <c r="O604" s="25">
        <f t="shared" si="224"/>
        <v>-56.209999999999127</v>
      </c>
      <c r="P604" s="27">
        <v>30.66</v>
      </c>
      <c r="Q604" s="25">
        <v>519</v>
      </c>
      <c r="R604" s="2">
        <f t="shared" si="236"/>
        <v>125.70901544846643</v>
      </c>
      <c r="S604" s="2">
        <f t="shared" si="225"/>
        <v>126.37827288990061</v>
      </c>
      <c r="T604" s="2">
        <f t="shared" si="226"/>
        <v>126.20143977824387</v>
      </c>
      <c r="U604" s="2">
        <f t="shared" si="237"/>
        <v>104.31055013098344</v>
      </c>
      <c r="V604" s="2">
        <f t="shared" si="238"/>
        <v>125.06024096385562</v>
      </c>
      <c r="W604" s="27">
        <f t="shared" si="239"/>
        <v>5.3238619286501976E-3</v>
      </c>
      <c r="X604" s="1">
        <f t="shared" si="227"/>
        <v>9.2598848424065728E-3</v>
      </c>
      <c r="Y604" s="1" t="e">
        <f>X604+#REF!*_xlfn.STDEV.S($W$2:$W$779)</f>
        <v>#REF!</v>
      </c>
      <c r="Z604" s="1" t="e">
        <f>X604-#REF!*_xlfn.STDEV.S($W$2:$W$779)</f>
        <v>#REF!</v>
      </c>
      <c r="AA604" s="2">
        <f t="shared" si="228"/>
        <v>66.925744143418342</v>
      </c>
      <c r="AB604" s="1">
        <f t="shared" si="229"/>
        <v>-3.6036186203416373E-3</v>
      </c>
      <c r="AC604" s="1">
        <f t="shared" si="221"/>
        <v>-1.9331595442430654E-3</v>
      </c>
      <c r="AD604" s="1">
        <f t="shared" si="219"/>
        <v>-1.6704590760985719E-3</v>
      </c>
      <c r="AE604" s="1">
        <f t="shared" si="222"/>
        <v>1.54982524116244E-3</v>
      </c>
      <c r="AF604" s="1" t="e">
        <f>AE604+#REF!*_xlfn.STDEV.S($AD$2:$AD$779)</f>
        <v>#REF!</v>
      </c>
      <c r="AG604" s="1" t="e">
        <f>AE604-#REF!*_xlfn.STDEV.S($AD$2:$AD$779)</f>
        <v>#REF!</v>
      </c>
      <c r="AH604" s="24">
        <f t="shared" si="216"/>
        <v>-56.209999999999127</v>
      </c>
      <c r="AI604" s="24">
        <f t="shared" si="230"/>
        <v>-2.6400000000001</v>
      </c>
      <c r="AJ604" s="1">
        <f t="shared" si="231"/>
        <v>-1.6704590760985719E-3</v>
      </c>
      <c r="AK604" s="1">
        <f t="shared" si="232"/>
        <v>1.54982524116244E-3</v>
      </c>
      <c r="AL604" s="1" t="e">
        <f>$AK$2+#REF!*_xlfn.STDEV.S(ONE_LAST_QUOTE!$AJ$2:$AJ$779)</f>
        <v>#REF!</v>
      </c>
      <c r="AM604" s="1" t="e">
        <f>$AK$2-#REF!*_xlfn.STDEV.S(ONE_LAST_QUOTE!$AJ$2:$AJ$779)</f>
        <v>#REF!</v>
      </c>
      <c r="AN604" s="27">
        <f t="shared" si="233"/>
        <v>21.291666666665527</v>
      </c>
      <c r="AO604" s="24">
        <f t="shared" si="234"/>
        <v>-53.569999999999027</v>
      </c>
      <c r="AP604" s="27">
        <f t="shared" si="235"/>
        <v>-3.8484704370181109</v>
      </c>
      <c r="AQ604" s="27" t="e">
        <f>$AP$2+#REF!*_xlfn.STDEV.S(ONE_LAST_QUOTE!$AO$2:$AO$779)</f>
        <v>#REF!</v>
      </c>
      <c r="AR604" s="27" t="e">
        <f>$AP$2-#REF!*_xlfn.STDEV.S(ONE_LAST_QUOTE!$AO$2:$AO$779)</f>
        <v>#REF!</v>
      </c>
      <c r="AT604" s="24"/>
    </row>
    <row r="605" spans="1:46" x14ac:dyDescent="0.3">
      <c r="A605" s="5">
        <v>44988</v>
      </c>
      <c r="B605" s="25">
        <v>604.4</v>
      </c>
      <c r="C605" s="25">
        <v>603.45000000000005</v>
      </c>
      <c r="D605" s="25">
        <v>0</v>
      </c>
      <c r="E605" s="25">
        <f t="shared" si="223"/>
        <v>603.45000000000005</v>
      </c>
      <c r="F605" s="25">
        <f t="shared" si="220"/>
        <v>0.94999999999993179</v>
      </c>
      <c r="G605" s="25">
        <v>1333.75</v>
      </c>
      <c r="H605" s="25">
        <v>1369.25</v>
      </c>
      <c r="I605" s="26">
        <v>1366.48</v>
      </c>
      <c r="J605" s="27">
        <f t="shared" si="217"/>
        <v>2.7699999999999818</v>
      </c>
      <c r="K605" s="25">
        <v>15615</v>
      </c>
      <c r="L605" s="25">
        <v>15608.42</v>
      </c>
      <c r="M605" s="25">
        <v>0.51</v>
      </c>
      <c r="N605" s="25">
        <f t="shared" si="218"/>
        <v>15607.91</v>
      </c>
      <c r="O605" s="25">
        <f t="shared" si="224"/>
        <v>7.0900000000001455</v>
      </c>
      <c r="P605" s="27">
        <v>30.498000000000001</v>
      </c>
      <c r="Q605" s="25">
        <v>516</v>
      </c>
      <c r="R605" s="2">
        <f t="shared" si="236"/>
        <v>126.28545077242308</v>
      </c>
      <c r="S605" s="2">
        <f t="shared" si="225"/>
        <v>126.97186534395819</v>
      </c>
      <c r="T605" s="2">
        <f t="shared" si="226"/>
        <v>126.71371621542124</v>
      </c>
      <c r="U605" s="2">
        <f t="shared" si="237"/>
        <v>103.75939849624048</v>
      </c>
      <c r="V605" s="2">
        <f t="shared" si="238"/>
        <v>124.33734939759056</v>
      </c>
      <c r="W605" s="27">
        <f t="shared" si="239"/>
        <v>5.435420844892791E-3</v>
      </c>
      <c r="X605" s="1">
        <f t="shared" si="227"/>
        <v>9.2598848424065728E-3</v>
      </c>
      <c r="Y605" s="1" t="e">
        <f>X605+#REF!*_xlfn.STDEV.S($W$2:$W$779)</f>
        <v>#REF!</v>
      </c>
      <c r="Z605" s="1" t="e">
        <f>X605-#REF!*_xlfn.STDEV.S($W$2:$W$779)</f>
        <v>#REF!</v>
      </c>
      <c r="AA605" s="2">
        <f t="shared" si="228"/>
        <v>68.641457153510999</v>
      </c>
      <c r="AB605" s="1">
        <f t="shared" si="229"/>
        <v>4.5425684797004503E-4</v>
      </c>
      <c r="AC605" s="1">
        <f t="shared" si="221"/>
        <v>2.027106141326607E-3</v>
      </c>
      <c r="AD605" s="1">
        <f t="shared" si="219"/>
        <v>-1.572849293356562E-3</v>
      </c>
      <c r="AE605" s="1">
        <f t="shared" si="222"/>
        <v>1.54982524116244E-3</v>
      </c>
      <c r="AF605" s="1" t="e">
        <f>AE605+#REF!*_xlfn.STDEV.S($AD$2:$AD$779)</f>
        <v>#REF!</v>
      </c>
      <c r="AG605" s="1" t="e">
        <f>AE605-#REF!*_xlfn.STDEV.S($AD$2:$AD$779)</f>
        <v>#REF!</v>
      </c>
      <c r="AH605" s="24">
        <f t="shared" si="216"/>
        <v>7.0900000000001455</v>
      </c>
      <c r="AI605" s="24">
        <f t="shared" si="230"/>
        <v>2.7699999999999818</v>
      </c>
      <c r="AJ605" s="1">
        <f t="shared" si="231"/>
        <v>-1.572849293356562E-3</v>
      </c>
      <c r="AK605" s="1">
        <f t="shared" si="232"/>
        <v>1.54982524116244E-3</v>
      </c>
      <c r="AL605" s="1" t="e">
        <f>$AK$2+#REF!*_xlfn.STDEV.S(ONE_LAST_QUOTE!$AJ$2:$AJ$779)</f>
        <v>#REF!</v>
      </c>
      <c r="AM605" s="1" t="e">
        <f>$AK$2-#REF!*_xlfn.STDEV.S(ONE_LAST_QUOTE!$AJ$2:$AJ$779)</f>
        <v>#REF!</v>
      </c>
      <c r="AN605" s="27">
        <f t="shared" si="233"/>
        <v>2.5595667870036793</v>
      </c>
      <c r="AO605" s="24">
        <f t="shared" si="234"/>
        <v>4.3200000000001637</v>
      </c>
      <c r="AP605" s="27">
        <f t="shared" si="235"/>
        <v>-3.8484704370181109</v>
      </c>
      <c r="AQ605" s="27" t="e">
        <f>$AP$2+#REF!*_xlfn.STDEV.S(ONE_LAST_QUOTE!$AO$2:$AO$779)</f>
        <v>#REF!</v>
      </c>
      <c r="AR605" s="27" t="e">
        <f>$AP$2-#REF!*_xlfn.STDEV.S(ONE_LAST_QUOTE!$AO$2:$AO$779)</f>
        <v>#REF!</v>
      </c>
      <c r="AT605" s="24"/>
    </row>
    <row r="606" spans="1:46" x14ac:dyDescent="0.3">
      <c r="A606" s="5">
        <v>44991</v>
      </c>
      <c r="B606" s="25">
        <v>610</v>
      </c>
      <c r="C606" s="25">
        <v>609.91</v>
      </c>
      <c r="D606" s="25">
        <v>0</v>
      </c>
      <c r="E606" s="25">
        <f t="shared" si="223"/>
        <v>609.91</v>
      </c>
      <c r="F606" s="25">
        <f t="shared" si="220"/>
        <v>9.0000000000031832E-2</v>
      </c>
      <c r="G606" s="25">
        <v>1347.25</v>
      </c>
      <c r="H606" s="25">
        <v>1382.5</v>
      </c>
      <c r="I606" s="26">
        <v>1381.75</v>
      </c>
      <c r="J606" s="27">
        <f t="shared" si="217"/>
        <v>0.75</v>
      </c>
      <c r="K606" s="25">
        <v>15772</v>
      </c>
      <c r="L606" s="25">
        <v>15763.51</v>
      </c>
      <c r="M606" s="25">
        <v>0.51</v>
      </c>
      <c r="N606" s="25">
        <f t="shared" si="218"/>
        <v>15763</v>
      </c>
      <c r="O606" s="25">
        <f t="shared" si="224"/>
        <v>9</v>
      </c>
      <c r="P606" s="27">
        <v>30.637</v>
      </c>
      <c r="Q606" s="25">
        <v>521</v>
      </c>
      <c r="R606" s="2">
        <f t="shared" si="236"/>
        <v>127.50749365921116</v>
      </c>
      <c r="S606" s="2">
        <f t="shared" si="225"/>
        <v>128.24849569035598</v>
      </c>
      <c r="T606" s="2">
        <f t="shared" si="226"/>
        <v>128.14830883490154</v>
      </c>
      <c r="U606" s="2">
        <f t="shared" si="237"/>
        <v>104.23230020753229</v>
      </c>
      <c r="V606" s="2">
        <f t="shared" si="238"/>
        <v>125.542168674699</v>
      </c>
      <c r="W606" s="27">
        <f t="shared" si="239"/>
        <v>5.8114390760850565E-3</v>
      </c>
      <c r="X606" s="1">
        <f t="shared" si="227"/>
        <v>9.2598848424065728E-3</v>
      </c>
      <c r="Y606" s="1" t="e">
        <f>X606+#REF!*_xlfn.STDEV.S($W$2:$W$779)</f>
        <v>#REF!</v>
      </c>
      <c r="Z606" s="1" t="e">
        <f>X606-#REF!*_xlfn.STDEV.S($W$2:$W$779)</f>
        <v>#REF!</v>
      </c>
      <c r="AA606" s="2">
        <f t="shared" si="228"/>
        <v>74.100203114481644</v>
      </c>
      <c r="AB606" s="1">
        <f t="shared" si="229"/>
        <v>5.7095730508152003E-4</v>
      </c>
      <c r="AC606" s="1">
        <f t="shared" si="221"/>
        <v>5.4278994029310652E-4</v>
      </c>
      <c r="AD606" s="1">
        <f t="shared" si="219"/>
        <v>2.8167364788413509E-5</v>
      </c>
      <c r="AE606" s="1">
        <f t="shared" si="222"/>
        <v>1.54982524116244E-3</v>
      </c>
      <c r="AF606" s="1" t="e">
        <f>AE606+#REF!*_xlfn.STDEV.S($AD$2:$AD$779)</f>
        <v>#REF!</v>
      </c>
      <c r="AG606" s="1" t="e">
        <f>AE606-#REF!*_xlfn.STDEV.S($AD$2:$AD$779)</f>
        <v>#REF!</v>
      </c>
      <c r="AH606" s="24">
        <f t="shared" si="216"/>
        <v>9</v>
      </c>
      <c r="AI606" s="24">
        <f t="shared" si="230"/>
        <v>0.75</v>
      </c>
      <c r="AJ606" s="1">
        <f t="shared" si="231"/>
        <v>2.8167364788413509E-5</v>
      </c>
      <c r="AK606" s="1">
        <f t="shared" si="232"/>
        <v>1.54982524116244E-3</v>
      </c>
      <c r="AL606" s="1" t="e">
        <f>$AK$2+#REF!*_xlfn.STDEV.S(ONE_LAST_QUOTE!$AJ$2:$AJ$779)</f>
        <v>#REF!</v>
      </c>
      <c r="AM606" s="1" t="e">
        <f>$AK$2-#REF!*_xlfn.STDEV.S(ONE_LAST_QUOTE!$AJ$2:$AJ$779)</f>
        <v>#REF!</v>
      </c>
      <c r="AN606" s="27">
        <f t="shared" si="233"/>
        <v>12</v>
      </c>
      <c r="AO606" s="24">
        <f t="shared" si="234"/>
        <v>8.25</v>
      </c>
      <c r="AP606" s="27">
        <f t="shared" si="235"/>
        <v>-3.8484704370181109</v>
      </c>
      <c r="AQ606" s="27" t="e">
        <f>$AP$2+#REF!*_xlfn.STDEV.S(ONE_LAST_QUOTE!$AO$2:$AO$779)</f>
        <v>#REF!</v>
      </c>
      <c r="AR606" s="27" t="e">
        <f>$AP$2-#REF!*_xlfn.STDEV.S(ONE_LAST_QUOTE!$AO$2:$AO$779)</f>
        <v>#REF!</v>
      </c>
      <c r="AT606" s="24"/>
    </row>
    <row r="607" spans="1:46" x14ac:dyDescent="0.3">
      <c r="A607" s="5">
        <v>44992</v>
      </c>
      <c r="B607" s="25">
        <v>614.1</v>
      </c>
      <c r="C607" s="25">
        <v>613.6</v>
      </c>
      <c r="D607" s="25">
        <v>1.35</v>
      </c>
      <c r="E607" s="25">
        <f t="shared" si="223"/>
        <v>612.25</v>
      </c>
      <c r="F607" s="25">
        <f t="shared" si="220"/>
        <v>1.8500000000000227</v>
      </c>
      <c r="G607" s="25">
        <v>1357</v>
      </c>
      <c r="H607" s="25">
        <v>1392.5</v>
      </c>
      <c r="I607" s="26">
        <v>1390.8</v>
      </c>
      <c r="J607" s="27">
        <f t="shared" si="217"/>
        <v>1.7000000000000455</v>
      </c>
      <c r="K607" s="25">
        <v>15873</v>
      </c>
      <c r="L607" s="25">
        <v>15857.89</v>
      </c>
      <c r="M607" s="25">
        <v>0.51</v>
      </c>
      <c r="N607" s="25">
        <f t="shared" si="218"/>
        <v>15857.38</v>
      </c>
      <c r="O607" s="25">
        <f t="shared" si="224"/>
        <v>15.6200000000008</v>
      </c>
      <c r="P607" s="27">
        <v>30.773</v>
      </c>
      <c r="Q607" s="25">
        <v>524</v>
      </c>
      <c r="R607" s="2">
        <f t="shared" si="236"/>
        <v>128.4297901775418</v>
      </c>
      <c r="S607" s="2">
        <f t="shared" si="225"/>
        <v>129.06976744186031</v>
      </c>
      <c r="T607" s="2">
        <f t="shared" si="226"/>
        <v>129.11049377614361</v>
      </c>
      <c r="U607" s="2">
        <f t="shared" si="237"/>
        <v>104.69499540706958</v>
      </c>
      <c r="V607" s="2">
        <f t="shared" si="238"/>
        <v>126.26506024096405</v>
      </c>
      <c r="W607" s="27">
        <f t="shared" si="239"/>
        <v>4.9830904763901174E-3</v>
      </c>
      <c r="X607" s="1">
        <f t="shared" si="227"/>
        <v>9.2598848424065728E-3</v>
      </c>
      <c r="Y607" s="1" t="e">
        <f>X607+#REF!*_xlfn.STDEV.S($W$2:$W$779)</f>
        <v>#REF!</v>
      </c>
      <c r="Z607" s="1" t="e">
        <f>X607-#REF!*_xlfn.STDEV.S($W$2:$W$779)</f>
        <v>#REF!</v>
      </c>
      <c r="AA607" s="2">
        <f t="shared" si="228"/>
        <v>63.99772643185031</v>
      </c>
      <c r="AB607" s="1">
        <f t="shared" si="229"/>
        <v>9.8503031396112101E-4</v>
      </c>
      <c r="AC607" s="1">
        <f t="shared" si="221"/>
        <v>1.2223180903077693E-3</v>
      </c>
      <c r="AD607" s="1">
        <f t="shared" si="219"/>
        <v>-2.372877763466483E-4</v>
      </c>
      <c r="AE607" s="1">
        <f t="shared" si="222"/>
        <v>1.54982524116244E-3</v>
      </c>
      <c r="AF607" s="1" t="e">
        <f>AE607+#REF!*_xlfn.STDEV.S($AD$2:$AD$779)</f>
        <v>#REF!</v>
      </c>
      <c r="AG607" s="1" t="e">
        <f>AE607-#REF!*_xlfn.STDEV.S($AD$2:$AD$779)</f>
        <v>#REF!</v>
      </c>
      <c r="AH607" s="24">
        <f t="shared" si="216"/>
        <v>15.6200000000008</v>
      </c>
      <c r="AI607" s="24">
        <f t="shared" si="230"/>
        <v>1.7000000000000455</v>
      </c>
      <c r="AJ607" s="1">
        <f t="shared" si="231"/>
        <v>-2.372877763466483E-4</v>
      </c>
      <c r="AK607" s="1">
        <f t="shared" si="232"/>
        <v>1.54982524116244E-3</v>
      </c>
      <c r="AL607" s="1" t="e">
        <f>$AK$2+#REF!*_xlfn.STDEV.S(ONE_LAST_QUOTE!$AJ$2:$AJ$779)</f>
        <v>#REF!</v>
      </c>
      <c r="AM607" s="1" t="e">
        <f>$AK$2-#REF!*_xlfn.STDEV.S(ONE_LAST_QUOTE!$AJ$2:$AJ$779)</f>
        <v>#REF!</v>
      </c>
      <c r="AN607" s="27">
        <f t="shared" si="233"/>
        <v>9.188235294117872</v>
      </c>
      <c r="AO607" s="24">
        <f t="shared" si="234"/>
        <v>13.920000000000755</v>
      </c>
      <c r="AP607" s="27">
        <f t="shared" si="235"/>
        <v>-3.8484704370181109</v>
      </c>
      <c r="AQ607" s="27" t="e">
        <f>$AP$2+#REF!*_xlfn.STDEV.S(ONE_LAST_QUOTE!$AO$2:$AO$779)</f>
        <v>#REF!</v>
      </c>
      <c r="AR607" s="27" t="e">
        <f>$AP$2-#REF!*_xlfn.STDEV.S(ONE_LAST_QUOTE!$AO$2:$AO$779)</f>
        <v>#REF!</v>
      </c>
      <c r="AT607" s="24"/>
    </row>
    <row r="608" spans="1:46" x14ac:dyDescent="0.3">
      <c r="A608" s="5">
        <v>44993</v>
      </c>
      <c r="B608" s="25">
        <v>609.6</v>
      </c>
      <c r="C608" s="25">
        <v>610.79</v>
      </c>
      <c r="D608" s="25">
        <v>1.35</v>
      </c>
      <c r="E608" s="25">
        <f t="shared" si="223"/>
        <v>609.43999999999994</v>
      </c>
      <c r="F608" s="25">
        <f t="shared" si="220"/>
        <v>0.16000000000008185</v>
      </c>
      <c r="G608" s="25">
        <v>1347</v>
      </c>
      <c r="H608" s="25">
        <v>1382.25</v>
      </c>
      <c r="I608" s="26">
        <v>1384.68</v>
      </c>
      <c r="J608" s="27">
        <f t="shared" si="217"/>
        <v>-2.4300000000000637</v>
      </c>
      <c r="K608" s="25">
        <v>15785</v>
      </c>
      <c r="L608" s="25">
        <v>15818.2</v>
      </c>
      <c r="M608" s="25">
        <v>0.51</v>
      </c>
      <c r="N608" s="25">
        <f t="shared" si="218"/>
        <v>15817.69</v>
      </c>
      <c r="O608" s="25">
        <f t="shared" si="224"/>
        <v>-32.690000000000509</v>
      </c>
      <c r="P608" s="27">
        <v>30.734000000000002</v>
      </c>
      <c r="Q608" s="25">
        <v>521</v>
      </c>
      <c r="R608" s="2">
        <f t="shared" si="236"/>
        <v>127.4844362462529</v>
      </c>
      <c r="S608" s="2">
        <f t="shared" si="225"/>
        <v>128.35420393559912</v>
      </c>
      <c r="T608" s="2">
        <f t="shared" si="226"/>
        <v>128.12397041615054</v>
      </c>
      <c r="U608" s="2">
        <f t="shared" si="237"/>
        <v>104.56231075426111</v>
      </c>
      <c r="V608" s="2">
        <f t="shared" si="238"/>
        <v>125.54216867469898</v>
      </c>
      <c r="W608" s="27">
        <f t="shared" si="239"/>
        <v>6.8225401857380241E-3</v>
      </c>
      <c r="X608" s="1">
        <f t="shared" si="227"/>
        <v>9.2598848424065728E-3</v>
      </c>
      <c r="Y608" s="1" t="e">
        <f>X608+#REF!*_xlfn.STDEV.S($W$2:$W$779)</f>
        <v>#REF!</v>
      </c>
      <c r="Z608" s="1" t="e">
        <f>X608-#REF!*_xlfn.STDEV.S($W$2:$W$779)</f>
        <v>#REF!</v>
      </c>
      <c r="AA608" s="2">
        <f t="shared" si="228"/>
        <v>86.976768934621873</v>
      </c>
      <c r="AB608" s="1">
        <f t="shared" si="229"/>
        <v>-2.0666734523182911E-3</v>
      </c>
      <c r="AC608" s="1">
        <f t="shared" si="221"/>
        <v>-1.7549181038218676E-3</v>
      </c>
      <c r="AD608" s="1">
        <f t="shared" si="219"/>
        <v>-3.1175534849642349E-4</v>
      </c>
      <c r="AE608" s="1">
        <f t="shared" si="222"/>
        <v>1.54982524116244E-3</v>
      </c>
      <c r="AF608" s="1" t="e">
        <f>AE608+#REF!*_xlfn.STDEV.S($AD$2:$AD$779)</f>
        <v>#REF!</v>
      </c>
      <c r="AG608" s="1" t="e">
        <f>AE608-#REF!*_xlfn.STDEV.S($AD$2:$AD$779)</f>
        <v>#REF!</v>
      </c>
      <c r="AH608" s="24">
        <f t="shared" si="216"/>
        <v>-32.690000000000509</v>
      </c>
      <c r="AI608" s="24">
        <f t="shared" si="230"/>
        <v>-2.4300000000000637</v>
      </c>
      <c r="AJ608" s="1">
        <f t="shared" si="231"/>
        <v>-3.1175534849642349E-4</v>
      </c>
      <c r="AK608" s="1">
        <f t="shared" si="232"/>
        <v>1.54982524116244E-3</v>
      </c>
      <c r="AL608" s="1" t="e">
        <f>$AK$2+#REF!*_xlfn.STDEV.S(ONE_LAST_QUOTE!$AJ$2:$AJ$779)</f>
        <v>#REF!</v>
      </c>
      <c r="AM608" s="1" t="e">
        <f>$AK$2-#REF!*_xlfn.STDEV.S(ONE_LAST_QUOTE!$AJ$2:$AJ$779)</f>
        <v>#REF!</v>
      </c>
      <c r="AN608" s="27">
        <f t="shared" si="233"/>
        <v>13.452674897119199</v>
      </c>
      <c r="AO608" s="24">
        <f t="shared" si="234"/>
        <v>-30.260000000000446</v>
      </c>
      <c r="AP608" s="27">
        <f t="shared" si="235"/>
        <v>-3.8484704370181109</v>
      </c>
      <c r="AQ608" s="27" t="e">
        <f>$AP$2+#REF!*_xlfn.STDEV.S(ONE_LAST_QUOTE!$AO$2:$AO$779)</f>
        <v>#REF!</v>
      </c>
      <c r="AR608" s="27" t="e">
        <f>$AP$2-#REF!*_xlfn.STDEV.S(ONE_LAST_QUOTE!$AO$2:$AO$779)</f>
        <v>#REF!</v>
      </c>
      <c r="AT608" s="24"/>
    </row>
    <row r="609" spans="1:46" x14ac:dyDescent="0.3">
      <c r="A609" s="5">
        <v>44994</v>
      </c>
      <c r="B609" s="25">
        <v>609.20000000000005</v>
      </c>
      <c r="C609" s="25">
        <v>609.16999999999996</v>
      </c>
      <c r="D609" s="25">
        <v>0.03</v>
      </c>
      <c r="E609" s="25">
        <f t="shared" si="223"/>
        <v>609.14</v>
      </c>
      <c r="F609" s="25">
        <f t="shared" si="220"/>
        <v>6.0000000000059117E-2</v>
      </c>
      <c r="G609" s="25">
        <v>1345</v>
      </c>
      <c r="H609" s="25">
        <v>1380.25</v>
      </c>
      <c r="I609" s="26">
        <v>1379.15</v>
      </c>
      <c r="J609" s="27">
        <f t="shared" si="217"/>
        <v>1.0999999999999091</v>
      </c>
      <c r="K609" s="25">
        <v>15766</v>
      </c>
      <c r="L609" s="25">
        <v>15770.66</v>
      </c>
      <c r="M609" s="25">
        <v>0.51</v>
      </c>
      <c r="N609" s="25">
        <f t="shared" si="218"/>
        <v>15770.15</v>
      </c>
      <c r="O609" s="25">
        <f t="shared" si="224"/>
        <v>-4.1499999999996362</v>
      </c>
      <c r="P609" s="27">
        <v>30.84</v>
      </c>
      <c r="Q609" s="25">
        <v>522</v>
      </c>
      <c r="R609" s="2">
        <f t="shared" si="236"/>
        <v>127.29997694258677</v>
      </c>
      <c r="S609" s="2">
        <f t="shared" si="225"/>
        <v>128.19970726947454</v>
      </c>
      <c r="T609" s="2">
        <f t="shared" si="226"/>
        <v>128.26998201700621</v>
      </c>
      <c r="U609" s="2">
        <f t="shared" si="237"/>
        <v>104.9229408362534</v>
      </c>
      <c r="V609" s="2">
        <f t="shared" si="238"/>
        <v>125.78313253012068</v>
      </c>
      <c r="W609" s="27">
        <f t="shared" si="239"/>
        <v>7.0677964638874435E-3</v>
      </c>
      <c r="X609" s="1">
        <f t="shared" si="227"/>
        <v>9.2598848424065728E-3</v>
      </c>
      <c r="Y609" s="1" t="e">
        <f>X609+#REF!*_xlfn.STDEV.S($W$2:$W$779)</f>
        <v>#REF!</v>
      </c>
      <c r="Z609" s="1" t="e">
        <f>X609-#REF!*_xlfn.STDEV.S($W$2:$W$779)</f>
        <v>#REF!</v>
      </c>
      <c r="AA609" s="2">
        <f t="shared" si="228"/>
        <v>89.973032688777721</v>
      </c>
      <c r="AB609" s="1">
        <f t="shared" si="229"/>
        <v>-2.6315539167348672E-4</v>
      </c>
      <c r="AC609" s="1">
        <f t="shared" si="221"/>
        <v>7.9759272015365184E-4</v>
      </c>
      <c r="AD609" s="1">
        <f t="shared" si="219"/>
        <v>-1.0607481118271385E-3</v>
      </c>
      <c r="AE609" s="1">
        <f t="shared" si="222"/>
        <v>1.54982524116244E-3</v>
      </c>
      <c r="AF609" s="1" t="e">
        <f>AE609+#REF!*_xlfn.STDEV.S($AD$2:$AD$779)</f>
        <v>#REF!</v>
      </c>
      <c r="AG609" s="1" t="e">
        <f>AE609-#REF!*_xlfn.STDEV.S($AD$2:$AD$779)</f>
        <v>#REF!</v>
      </c>
      <c r="AH609" s="24">
        <f t="shared" si="216"/>
        <v>-4.1499999999996362</v>
      </c>
      <c r="AI609" s="24">
        <f t="shared" si="230"/>
        <v>1.0999999999999091</v>
      </c>
      <c r="AJ609" s="1">
        <f t="shared" si="231"/>
        <v>-1.0607481118271385E-3</v>
      </c>
      <c r="AK609" s="1">
        <f t="shared" si="232"/>
        <v>1.54982524116244E-3</v>
      </c>
      <c r="AL609" s="1" t="e">
        <f>$AK$2+#REF!*_xlfn.STDEV.S(ONE_LAST_QUOTE!$AJ$2:$AJ$779)</f>
        <v>#REF!</v>
      </c>
      <c r="AM609" s="1" t="e">
        <f>$AK$2-#REF!*_xlfn.STDEV.S(ONE_LAST_QUOTE!$AJ$2:$AJ$779)</f>
        <v>#REF!</v>
      </c>
      <c r="AN609" s="27">
        <f t="shared" si="233"/>
        <v>-3.7727272727272538</v>
      </c>
      <c r="AO609" s="24">
        <f t="shared" si="234"/>
        <v>-5.2499999999995453</v>
      </c>
      <c r="AP609" s="27">
        <f t="shared" si="235"/>
        <v>-3.8484704370181109</v>
      </c>
      <c r="AQ609" s="27" t="e">
        <f>$AP$2+#REF!*_xlfn.STDEV.S(ONE_LAST_QUOTE!$AO$2:$AO$779)</f>
        <v>#REF!</v>
      </c>
      <c r="AR609" s="27" t="e">
        <f>$AP$2-#REF!*_xlfn.STDEV.S(ONE_LAST_QUOTE!$AO$2:$AO$779)</f>
        <v>#REF!</v>
      </c>
      <c r="AT609" s="24"/>
    </row>
    <row r="610" spans="1:46" x14ac:dyDescent="0.3">
      <c r="A610" s="5">
        <v>44995</v>
      </c>
      <c r="B610" s="25">
        <v>597.9</v>
      </c>
      <c r="C610" s="25">
        <v>599.63</v>
      </c>
      <c r="D610" s="25">
        <v>0.03</v>
      </c>
      <c r="E610" s="25">
        <f t="shared" si="223"/>
        <v>599.6</v>
      </c>
      <c r="F610" s="25">
        <f t="shared" si="220"/>
        <v>-1.7000000000000455</v>
      </c>
      <c r="G610" s="25">
        <v>1320</v>
      </c>
      <c r="H610" s="25">
        <v>1355.25</v>
      </c>
      <c r="I610" s="26">
        <v>1358.13</v>
      </c>
      <c r="J610" s="27">
        <f t="shared" si="217"/>
        <v>-2.8800000000001091</v>
      </c>
      <c r="K610" s="25">
        <v>15481</v>
      </c>
      <c r="L610" s="25">
        <v>15526.2</v>
      </c>
      <c r="M610" s="25">
        <v>0.51</v>
      </c>
      <c r="N610" s="25">
        <f t="shared" si="218"/>
        <v>15525.69</v>
      </c>
      <c r="O610" s="25">
        <f t="shared" si="224"/>
        <v>-44.690000000000509</v>
      </c>
      <c r="P610" s="27">
        <v>30.744</v>
      </c>
      <c r="Q610" s="25">
        <v>513</v>
      </c>
      <c r="R610" s="2">
        <f t="shared" si="236"/>
        <v>124.99423564676016</v>
      </c>
      <c r="S610" s="2">
        <f t="shared" si="225"/>
        <v>125.88225727760594</v>
      </c>
      <c r="T610" s="2">
        <f t="shared" si="226"/>
        <v>125.82174158965663</v>
      </c>
      <c r="U610" s="2">
        <f t="shared" si="237"/>
        <v>104.59633246010942</v>
      </c>
      <c r="V610" s="2">
        <f t="shared" si="238"/>
        <v>123.6144578313255</v>
      </c>
      <c r="W610" s="27">
        <f t="shared" si="239"/>
        <v>7.1045006695777957E-3</v>
      </c>
      <c r="X610" s="1">
        <f t="shared" si="227"/>
        <v>9.2598848424065728E-3</v>
      </c>
      <c r="Y610" s="1" t="e">
        <f>X610+#REF!*_xlfn.STDEV.S($W$2:$W$779)</f>
        <v>#REF!</v>
      </c>
      <c r="Z610" s="1" t="e">
        <f>X610-#REF!*_xlfn.STDEV.S($W$2:$W$779)</f>
        <v>#REF!</v>
      </c>
      <c r="AA610" s="2">
        <f t="shared" si="228"/>
        <v>88.802163084578467</v>
      </c>
      <c r="AB610" s="1">
        <f t="shared" si="229"/>
        <v>-2.878454999423569E-3</v>
      </c>
      <c r="AC610" s="1">
        <f t="shared" si="221"/>
        <v>-2.1205628327185975E-3</v>
      </c>
      <c r="AD610" s="1">
        <f t="shared" si="219"/>
        <v>-7.5789216670497147E-4</v>
      </c>
      <c r="AE610" s="1">
        <f t="shared" si="222"/>
        <v>1.54982524116244E-3</v>
      </c>
      <c r="AF610" s="1" t="e">
        <f>AE610+#REF!*_xlfn.STDEV.S($AD$2:$AD$779)</f>
        <v>#REF!</v>
      </c>
      <c r="AG610" s="1" t="e">
        <f>AE610-#REF!*_xlfn.STDEV.S($AD$2:$AD$779)</f>
        <v>#REF!</v>
      </c>
      <c r="AH610" s="24">
        <f t="shared" si="216"/>
        <v>-44.690000000000509</v>
      </c>
      <c r="AI610" s="24">
        <f t="shared" si="230"/>
        <v>-2.8800000000001091</v>
      </c>
      <c r="AJ610" s="1">
        <f t="shared" si="231"/>
        <v>-7.5789216670497147E-4</v>
      </c>
      <c r="AK610" s="1">
        <f t="shared" si="232"/>
        <v>1.54982524116244E-3</v>
      </c>
      <c r="AL610" s="1" t="e">
        <f>$AK$2+#REF!*_xlfn.STDEV.S(ONE_LAST_QUOTE!$AJ$2:$AJ$779)</f>
        <v>#REF!</v>
      </c>
      <c r="AM610" s="1" t="e">
        <f>$AK$2-#REF!*_xlfn.STDEV.S(ONE_LAST_QUOTE!$AJ$2:$AJ$779)</f>
        <v>#REF!</v>
      </c>
      <c r="AN610" s="27">
        <f t="shared" si="233"/>
        <v>15.5173611111107</v>
      </c>
      <c r="AO610" s="24">
        <f t="shared" si="234"/>
        <v>-41.8100000000004</v>
      </c>
      <c r="AP610" s="27">
        <f t="shared" si="235"/>
        <v>-3.8484704370181109</v>
      </c>
      <c r="AQ610" s="27" t="e">
        <f>$AP$2+#REF!*_xlfn.STDEV.S(ONE_LAST_QUOTE!$AO$2:$AO$779)</f>
        <v>#REF!</v>
      </c>
      <c r="AR610" s="27" t="e">
        <f>$AP$2-#REF!*_xlfn.STDEV.S(ONE_LAST_QUOTE!$AO$2:$AO$779)</f>
        <v>#REF!</v>
      </c>
      <c r="AT610" s="24"/>
    </row>
    <row r="611" spans="1:46" x14ac:dyDescent="0.3">
      <c r="A611" s="5">
        <v>44998</v>
      </c>
      <c r="B611" s="25">
        <v>599.9</v>
      </c>
      <c r="C611" s="25">
        <v>601.88</v>
      </c>
      <c r="D611" s="25">
        <v>0.03</v>
      </c>
      <c r="E611" s="25">
        <f t="shared" si="223"/>
        <v>601.85</v>
      </c>
      <c r="F611" s="25">
        <f t="shared" si="220"/>
        <v>-1.9500000000000455</v>
      </c>
      <c r="G611" s="25">
        <v>1323</v>
      </c>
      <c r="H611" s="25">
        <v>1358.25</v>
      </c>
      <c r="I611" s="26">
        <v>1362.26</v>
      </c>
      <c r="J611" s="27">
        <f t="shared" si="217"/>
        <v>-4.0099999999999909</v>
      </c>
      <c r="K611" s="25">
        <v>15519</v>
      </c>
      <c r="L611" s="25">
        <v>15560.49</v>
      </c>
      <c r="M611" s="25">
        <v>0.51</v>
      </c>
      <c r="N611" s="25">
        <f t="shared" si="218"/>
        <v>15559.98</v>
      </c>
      <c r="O611" s="25">
        <f t="shared" si="224"/>
        <v>-40.979999999999563</v>
      </c>
      <c r="P611" s="27">
        <v>30.428999999999998</v>
      </c>
      <c r="Q611" s="25">
        <v>516</v>
      </c>
      <c r="R611" s="2">
        <f t="shared" si="236"/>
        <v>125.27092460225936</v>
      </c>
      <c r="S611" s="2">
        <f t="shared" si="225"/>
        <v>126.19125060985508</v>
      </c>
      <c r="T611" s="2">
        <f t="shared" si="226"/>
        <v>126.30333858644556</v>
      </c>
      <c r="U611" s="2">
        <f t="shared" si="237"/>
        <v>103.52464872588698</v>
      </c>
      <c r="V611" s="2">
        <f t="shared" si="238"/>
        <v>124.33734939759054</v>
      </c>
      <c r="W611" s="27">
        <f t="shared" si="239"/>
        <v>7.3466848793348749E-3</v>
      </c>
      <c r="X611" s="1">
        <f t="shared" si="227"/>
        <v>9.2598848424065728E-3</v>
      </c>
      <c r="Y611" s="1" t="e">
        <f>X611+#REF!*_xlfn.STDEV.S($W$2:$W$779)</f>
        <v>#REF!</v>
      </c>
      <c r="Z611" s="1" t="e">
        <f>X611-#REF!*_xlfn.STDEV.S($W$2:$W$779)</f>
        <v>#REF!</v>
      </c>
      <c r="AA611" s="2">
        <f t="shared" si="228"/>
        <v>92.032600759571892</v>
      </c>
      <c r="AB611" s="1">
        <f t="shared" si="229"/>
        <v>-2.6336794777370898E-3</v>
      </c>
      <c r="AC611" s="1">
        <f t="shared" si="221"/>
        <v>-2.943637778397656E-3</v>
      </c>
      <c r="AD611" s="1">
        <f t="shared" si="219"/>
        <v>3.0995830066056626E-4</v>
      </c>
      <c r="AE611" s="1">
        <f t="shared" si="222"/>
        <v>1.54982524116244E-3</v>
      </c>
      <c r="AF611" s="1" t="e">
        <f>AE611+#REF!*_xlfn.STDEV.S($AD$2:$AD$779)</f>
        <v>#REF!</v>
      </c>
      <c r="AG611" s="1" t="e">
        <f>AE611-#REF!*_xlfn.STDEV.S($AD$2:$AD$779)</f>
        <v>#REF!</v>
      </c>
      <c r="AH611" s="24">
        <f t="shared" si="216"/>
        <v>-40.979999999999563</v>
      </c>
      <c r="AI611" s="24">
        <f t="shared" si="230"/>
        <v>-4.0099999999999909</v>
      </c>
      <c r="AJ611" s="1">
        <f t="shared" si="231"/>
        <v>3.0995830066056626E-4</v>
      </c>
      <c r="AK611" s="1">
        <f t="shared" si="232"/>
        <v>1.54982524116244E-3</v>
      </c>
      <c r="AL611" s="1" t="e">
        <f>$AK$2+#REF!*_xlfn.STDEV.S(ONE_LAST_QUOTE!$AJ$2:$AJ$779)</f>
        <v>#REF!</v>
      </c>
      <c r="AM611" s="1" t="e">
        <f>$AK$2-#REF!*_xlfn.STDEV.S(ONE_LAST_QUOTE!$AJ$2:$AJ$779)</f>
        <v>#REF!</v>
      </c>
      <c r="AN611" s="27">
        <f t="shared" si="233"/>
        <v>10.219451371570987</v>
      </c>
      <c r="AO611" s="24">
        <f t="shared" si="234"/>
        <v>-36.969999999999573</v>
      </c>
      <c r="AP611" s="27">
        <f t="shared" si="235"/>
        <v>-3.8484704370181109</v>
      </c>
      <c r="AQ611" s="27" t="e">
        <f>$AP$2+#REF!*_xlfn.STDEV.S(ONE_LAST_QUOTE!$AO$2:$AO$779)</f>
        <v>#REF!</v>
      </c>
      <c r="AR611" s="27" t="e">
        <f>$AP$2-#REF!*_xlfn.STDEV.S(ONE_LAST_QUOTE!$AO$2:$AO$779)</f>
        <v>#REF!</v>
      </c>
      <c r="AT611" s="24"/>
    </row>
    <row r="612" spans="1:46" x14ac:dyDescent="0.3">
      <c r="A612" s="5">
        <v>44999</v>
      </c>
      <c r="B612" s="25">
        <v>591.5</v>
      </c>
      <c r="C612" s="25">
        <v>593.42999999999995</v>
      </c>
      <c r="D612" s="25">
        <v>0.03</v>
      </c>
      <c r="E612" s="25">
        <f t="shared" si="223"/>
        <v>593.4</v>
      </c>
      <c r="F612" s="25">
        <f t="shared" si="220"/>
        <v>-1.8999999999999773</v>
      </c>
      <c r="G612" s="25">
        <v>1304</v>
      </c>
      <c r="H612" s="25">
        <v>1339.5</v>
      </c>
      <c r="I612" s="26">
        <v>1342.47</v>
      </c>
      <c r="J612" s="27">
        <f t="shared" si="217"/>
        <v>-2.9700000000000273</v>
      </c>
      <c r="K612" s="25">
        <v>15354</v>
      </c>
      <c r="L612" s="25">
        <v>15360.42</v>
      </c>
      <c r="M612" s="25">
        <v>9.0000000000000024E-2</v>
      </c>
      <c r="N612" s="25">
        <f t="shared" si="218"/>
        <v>15360.33</v>
      </c>
      <c r="O612" s="25">
        <f t="shared" si="224"/>
        <v>-6.3299999999999272</v>
      </c>
      <c r="P612" s="27">
        <v>30.492999999999999</v>
      </c>
      <c r="Q612" s="25">
        <v>510</v>
      </c>
      <c r="R612" s="2">
        <f t="shared" si="236"/>
        <v>123.54161863038941</v>
      </c>
      <c r="S612" s="2">
        <f t="shared" si="225"/>
        <v>124.84956903561536</v>
      </c>
      <c r="T612" s="2">
        <f t="shared" si="226"/>
        <v>124.42427860598313</v>
      </c>
      <c r="U612" s="2">
        <f t="shared" si="237"/>
        <v>103.74238764331631</v>
      </c>
      <c r="V612" s="2">
        <f t="shared" si="238"/>
        <v>122.89156626506042</v>
      </c>
      <c r="W612" s="27">
        <f t="shared" si="239"/>
        <v>1.0587123754133954E-2</v>
      </c>
      <c r="X612" s="1">
        <f t="shared" si="227"/>
        <v>9.2598848424065728E-3</v>
      </c>
      <c r="Y612" s="1" t="e">
        <f>X612+#REF!*_xlfn.STDEV.S($W$2:$W$779)</f>
        <v>#REF!</v>
      </c>
      <c r="Z612" s="1" t="e">
        <f>X612-#REF!*_xlfn.STDEV.S($W$2:$W$779)</f>
        <v>#REF!</v>
      </c>
      <c r="AA612" s="2">
        <f t="shared" si="228"/>
        <v>130.79504052259523</v>
      </c>
      <c r="AB612" s="1">
        <f t="shared" si="229"/>
        <v>-4.1210052127785843E-4</v>
      </c>
      <c r="AC612" s="1">
        <f t="shared" si="221"/>
        <v>-2.212339940557351E-3</v>
      </c>
      <c r="AD612" s="1">
        <f t="shared" si="219"/>
        <v>1.8002394192794926E-3</v>
      </c>
      <c r="AE612" s="1">
        <f t="shared" si="222"/>
        <v>1.54982524116244E-3</v>
      </c>
      <c r="AF612" s="1" t="e">
        <f>AE612+#REF!*_xlfn.STDEV.S($AD$2:$AD$779)</f>
        <v>#REF!</v>
      </c>
      <c r="AG612" s="1" t="e">
        <f>AE612-#REF!*_xlfn.STDEV.S($AD$2:$AD$779)</f>
        <v>#REF!</v>
      </c>
      <c r="AH612" s="24">
        <f t="shared" si="216"/>
        <v>-6.3299999999999272</v>
      </c>
      <c r="AI612" s="24">
        <f t="shared" si="230"/>
        <v>-2.9700000000000273</v>
      </c>
      <c r="AJ612" s="1">
        <f t="shared" si="231"/>
        <v>1.8002394192794926E-3</v>
      </c>
      <c r="AK612" s="1">
        <f t="shared" si="232"/>
        <v>1.54982524116244E-3</v>
      </c>
      <c r="AL612" s="1" t="e">
        <f>$AK$2+#REF!*_xlfn.STDEV.S(ONE_LAST_QUOTE!$AJ$2:$AJ$779)</f>
        <v>#REF!</v>
      </c>
      <c r="AM612" s="1" t="e">
        <f>$AK$2-#REF!*_xlfn.STDEV.S(ONE_LAST_QUOTE!$AJ$2:$AJ$779)</f>
        <v>#REF!</v>
      </c>
      <c r="AN612" s="27">
        <f t="shared" si="233"/>
        <v>2.1313131313130871</v>
      </c>
      <c r="AO612" s="24">
        <f t="shared" si="234"/>
        <v>-3.3599999999999</v>
      </c>
      <c r="AP612" s="27">
        <f t="shared" si="235"/>
        <v>-3.8484704370181109</v>
      </c>
      <c r="AQ612" s="27" t="e">
        <f>$AP$2+#REF!*_xlfn.STDEV.S(ONE_LAST_QUOTE!$AO$2:$AO$779)</f>
        <v>#REF!</v>
      </c>
      <c r="AR612" s="27" t="e">
        <f>$AP$2-#REF!*_xlfn.STDEV.S(ONE_LAST_QUOTE!$AO$2:$AO$779)</f>
        <v>#REF!</v>
      </c>
      <c r="AT612" s="24"/>
    </row>
    <row r="613" spans="1:46" x14ac:dyDescent="0.3">
      <c r="A613" s="5">
        <v>45000</v>
      </c>
      <c r="B613" s="25">
        <v>592.9</v>
      </c>
      <c r="C613" s="25">
        <v>594.62</v>
      </c>
      <c r="D613" s="25">
        <v>0.03</v>
      </c>
      <c r="E613" s="25">
        <f t="shared" si="223"/>
        <v>594.59</v>
      </c>
      <c r="F613" s="25">
        <f t="shared" si="220"/>
        <v>-1.6900000000000546</v>
      </c>
      <c r="G613" s="25">
        <v>1308.25</v>
      </c>
      <c r="H613" s="25">
        <v>1344.25</v>
      </c>
      <c r="I613" s="26">
        <v>1345.46</v>
      </c>
      <c r="J613" s="27">
        <f t="shared" si="217"/>
        <v>-1.2100000000000364</v>
      </c>
      <c r="K613" s="25">
        <v>15405</v>
      </c>
      <c r="L613" s="25">
        <v>15387.59</v>
      </c>
      <c r="M613" s="25">
        <v>9.0000000000000024E-2</v>
      </c>
      <c r="N613" s="25">
        <f t="shared" si="218"/>
        <v>15387.5</v>
      </c>
      <c r="O613" s="25">
        <f t="shared" si="224"/>
        <v>17.5</v>
      </c>
      <c r="P613" s="27">
        <v>30.591000000000001</v>
      </c>
      <c r="Q613" s="25">
        <v>511</v>
      </c>
      <c r="R613" s="2">
        <f t="shared" si="236"/>
        <v>123.97970947659645</v>
      </c>
      <c r="S613" s="2">
        <f t="shared" si="225"/>
        <v>125.26427061310763</v>
      </c>
      <c r="T613" s="2">
        <f t="shared" si="226"/>
        <v>125.14507097416119</v>
      </c>
      <c r="U613" s="2">
        <f t="shared" si="237"/>
        <v>104.07580036062996</v>
      </c>
      <c r="V613" s="2">
        <f t="shared" si="238"/>
        <v>123.1325301204821</v>
      </c>
      <c r="W613" s="27">
        <f t="shared" si="239"/>
        <v>1.0361059417982155E-2</v>
      </c>
      <c r="X613" s="1">
        <f t="shared" si="227"/>
        <v>9.2598848424065728E-3</v>
      </c>
      <c r="Y613" s="1" t="e">
        <f>X613+#REF!*_xlfn.STDEV.S($W$2:$W$779)</f>
        <v>#REF!</v>
      </c>
      <c r="Z613" s="1" t="e">
        <f>X613-#REF!*_xlfn.STDEV.S($W$2:$W$779)</f>
        <v>#REF!</v>
      </c>
      <c r="AA613" s="2">
        <f t="shared" si="228"/>
        <v>128.45611365111722</v>
      </c>
      <c r="AB613" s="1">
        <f t="shared" si="229"/>
        <v>1.1372867587327376E-3</v>
      </c>
      <c r="AC613" s="1">
        <f t="shared" si="221"/>
        <v>-8.9932067842970901E-4</v>
      </c>
      <c r="AD613" s="1">
        <f t="shared" si="219"/>
        <v>2.0366074371624466E-3</v>
      </c>
      <c r="AE613" s="1">
        <f t="shared" si="222"/>
        <v>1.54982524116244E-3</v>
      </c>
      <c r="AF613" s="1" t="e">
        <f>AE613+#REF!*_xlfn.STDEV.S($AD$2:$AD$779)</f>
        <v>#REF!</v>
      </c>
      <c r="AG613" s="1" t="e">
        <f>AE613-#REF!*_xlfn.STDEV.S($AD$2:$AD$779)</f>
        <v>#REF!</v>
      </c>
      <c r="AH613" s="24">
        <f t="shared" si="216"/>
        <v>17.5</v>
      </c>
      <c r="AI613" s="24">
        <f t="shared" si="230"/>
        <v>-1.2100000000000364</v>
      </c>
      <c r="AJ613" s="1">
        <f t="shared" si="231"/>
        <v>2.0366074371624466E-3</v>
      </c>
      <c r="AK613" s="1">
        <f t="shared" si="232"/>
        <v>1.54982524116244E-3</v>
      </c>
      <c r="AL613" s="1" t="e">
        <f>$AK$2+#REF!*_xlfn.STDEV.S(ONE_LAST_QUOTE!$AJ$2:$AJ$779)</f>
        <v>#REF!</v>
      </c>
      <c r="AM613" s="1" t="e">
        <f>$AK$2-#REF!*_xlfn.STDEV.S(ONE_LAST_QUOTE!$AJ$2:$AJ$779)</f>
        <v>#REF!</v>
      </c>
      <c r="AN613" s="27">
        <f t="shared" si="233"/>
        <v>-14.462809917354937</v>
      </c>
      <c r="AO613" s="24">
        <f t="shared" si="234"/>
        <v>18.710000000000036</v>
      </c>
      <c r="AP613" s="27">
        <f t="shared" si="235"/>
        <v>-3.8484704370181109</v>
      </c>
      <c r="AQ613" s="27" t="e">
        <f>$AP$2+#REF!*_xlfn.STDEV.S(ONE_LAST_QUOTE!$AO$2:$AO$779)</f>
        <v>#REF!</v>
      </c>
      <c r="AR613" s="27" t="e">
        <f>$AP$2-#REF!*_xlfn.STDEV.S(ONE_LAST_QUOTE!$AO$2:$AO$779)</f>
        <v>#REF!</v>
      </c>
      <c r="AT613" s="24"/>
    </row>
    <row r="614" spans="1:46" x14ac:dyDescent="0.3">
      <c r="A614" s="5">
        <v>45001</v>
      </c>
      <c r="B614" s="25">
        <v>590.20000000000005</v>
      </c>
      <c r="C614" s="25">
        <v>589.15</v>
      </c>
      <c r="D614" s="25">
        <v>0</v>
      </c>
      <c r="E614" s="25">
        <f t="shared" si="223"/>
        <v>589.15</v>
      </c>
      <c r="F614" s="25">
        <f t="shared" si="220"/>
        <v>1.0500000000000682</v>
      </c>
      <c r="G614" s="25">
        <v>1300.25</v>
      </c>
      <c r="H614" s="25">
        <v>1335.5</v>
      </c>
      <c r="I614" s="26">
        <v>1334.05</v>
      </c>
      <c r="J614" s="27">
        <f t="shared" si="217"/>
        <v>1.4500000000000455</v>
      </c>
      <c r="K614" s="25">
        <v>15226</v>
      </c>
      <c r="L614" s="25">
        <v>15221.12</v>
      </c>
      <c r="M614" s="25">
        <v>46.04</v>
      </c>
      <c r="N614" s="25">
        <f t="shared" si="218"/>
        <v>15175.08</v>
      </c>
      <c r="O614" s="25">
        <f t="shared" si="224"/>
        <v>50.920000000000073</v>
      </c>
      <c r="P614" s="27">
        <v>30.529</v>
      </c>
      <c r="Q614" s="25">
        <v>505</v>
      </c>
      <c r="R614" s="2">
        <f t="shared" si="236"/>
        <v>123.17270002305715</v>
      </c>
      <c r="S614" s="2">
        <f t="shared" si="225"/>
        <v>123.80874939014454</v>
      </c>
      <c r="T614" s="2">
        <f t="shared" si="226"/>
        <v>124.69383119557452</v>
      </c>
      <c r="U614" s="2">
        <f t="shared" si="237"/>
        <v>103.86486578437029</v>
      </c>
      <c r="V614" s="2">
        <f t="shared" si="238"/>
        <v>121.68674698795198</v>
      </c>
      <c r="W614" s="27">
        <f t="shared" si="239"/>
        <v>5.1638826376976255E-3</v>
      </c>
      <c r="X614" s="1">
        <f t="shared" si="227"/>
        <v>9.2598848424065728E-3</v>
      </c>
      <c r="Y614" s="1" t="e">
        <f>X614+#REF!*_xlfn.STDEV.S($W$2:$W$779)</f>
        <v>#REF!</v>
      </c>
      <c r="Z614" s="1" t="e">
        <f>X614-#REF!*_xlfn.STDEV.S($W$2:$W$779)</f>
        <v>#REF!</v>
      </c>
      <c r="AA614" s="2">
        <f t="shared" si="228"/>
        <v>63.604936708739501</v>
      </c>
      <c r="AB614" s="1">
        <f t="shared" si="229"/>
        <v>3.3555012560065631E-3</v>
      </c>
      <c r="AC614" s="1">
        <f t="shared" si="221"/>
        <v>1.0869157827667971E-3</v>
      </c>
      <c r="AD614" s="1">
        <f t="shared" si="219"/>
        <v>2.268585473239766E-3</v>
      </c>
      <c r="AE614" s="1">
        <f t="shared" si="222"/>
        <v>1.54982524116244E-3</v>
      </c>
      <c r="AF614" s="1" t="e">
        <f>AE614+#REF!*_xlfn.STDEV.S($AD$2:$AD$779)</f>
        <v>#REF!</v>
      </c>
      <c r="AG614" s="1" t="e">
        <f>AE614-#REF!*_xlfn.STDEV.S($AD$2:$AD$779)</f>
        <v>#REF!</v>
      </c>
      <c r="AH614" s="24">
        <f t="shared" si="216"/>
        <v>50.920000000000073</v>
      </c>
      <c r="AI614" s="24">
        <f t="shared" si="230"/>
        <v>1.4500000000000455</v>
      </c>
      <c r="AJ614" s="1">
        <f t="shared" si="231"/>
        <v>2.268585473239766E-3</v>
      </c>
      <c r="AK614" s="1">
        <f t="shared" si="232"/>
        <v>1.54982524116244E-3</v>
      </c>
      <c r="AL614" s="1" t="e">
        <f>$AK$2+#REF!*_xlfn.STDEV.S(ONE_LAST_QUOTE!$AJ$2:$AJ$779)</f>
        <v>#REF!</v>
      </c>
      <c r="AM614" s="1" t="e">
        <f>$AK$2-#REF!*_xlfn.STDEV.S(ONE_LAST_QUOTE!$AJ$2:$AJ$779)</f>
        <v>#REF!</v>
      </c>
      <c r="AN614" s="27">
        <f t="shared" si="233"/>
        <v>35.117241379309291</v>
      </c>
      <c r="AO614" s="24">
        <f t="shared" si="234"/>
        <v>49.470000000000027</v>
      </c>
      <c r="AP614" s="27">
        <f t="shared" si="235"/>
        <v>-3.8484704370181109</v>
      </c>
      <c r="AQ614" s="27" t="e">
        <f>$AP$2+#REF!*_xlfn.STDEV.S(ONE_LAST_QUOTE!$AO$2:$AO$779)</f>
        <v>#REF!</v>
      </c>
      <c r="AR614" s="27" t="e">
        <f>$AP$2-#REF!*_xlfn.STDEV.S(ONE_LAST_QUOTE!$AO$2:$AO$779)</f>
        <v>#REF!</v>
      </c>
      <c r="AT614" s="24"/>
    </row>
    <row r="615" spans="1:46" x14ac:dyDescent="0.3">
      <c r="A615" s="5">
        <v>45002</v>
      </c>
      <c r="B615" s="25">
        <v>598</v>
      </c>
      <c r="C615" s="25">
        <v>599.42999999999995</v>
      </c>
      <c r="D615" s="25">
        <v>0</v>
      </c>
      <c r="E615" s="25">
        <f t="shared" si="223"/>
        <v>599.42999999999995</v>
      </c>
      <c r="F615" s="25">
        <f t="shared" si="220"/>
        <v>-1.42999999999995</v>
      </c>
      <c r="G615" s="25">
        <v>1315.5</v>
      </c>
      <c r="H615" s="25">
        <v>1351.25</v>
      </c>
      <c r="I615" s="26">
        <v>1352.95</v>
      </c>
      <c r="J615" s="27">
        <f t="shared" si="217"/>
        <v>-1.7000000000000455</v>
      </c>
      <c r="K615" s="25">
        <v>15405</v>
      </c>
      <c r="L615" s="25">
        <v>15452.96</v>
      </c>
      <c r="M615" s="25">
        <v>18.61</v>
      </c>
      <c r="N615" s="25">
        <f t="shared" si="218"/>
        <v>15434.349999999999</v>
      </c>
      <c r="O615" s="25">
        <f t="shared" si="224"/>
        <v>-29.349999999998545</v>
      </c>
      <c r="P615" s="27">
        <v>30.617999999999999</v>
      </c>
      <c r="Q615" s="25">
        <v>518</v>
      </c>
      <c r="R615" s="2">
        <f t="shared" si="236"/>
        <v>124.62531703942791</v>
      </c>
      <c r="S615" s="2">
        <f t="shared" si="225"/>
        <v>125.26427061310761</v>
      </c>
      <c r="T615" s="2">
        <f t="shared" si="226"/>
        <v>125.44498836886891</v>
      </c>
      <c r="U615" s="2">
        <f t="shared" si="237"/>
        <v>104.16765896642045</v>
      </c>
      <c r="V615" s="2">
        <f t="shared" si="238"/>
        <v>124.81927710843391</v>
      </c>
      <c r="W615" s="27">
        <f t="shared" si="239"/>
        <v>5.1269965754836555E-3</v>
      </c>
      <c r="X615" s="1">
        <f t="shared" si="227"/>
        <v>9.2598848424065728E-3</v>
      </c>
      <c r="Y615" s="1" t="e">
        <f>X615+#REF!*_xlfn.STDEV.S($W$2:$W$779)</f>
        <v>#REF!</v>
      </c>
      <c r="Z615" s="1" t="e">
        <f>X615-#REF!*_xlfn.STDEV.S($W$2:$W$779)</f>
        <v>#REF!</v>
      </c>
      <c r="AA615" s="2">
        <f t="shared" si="228"/>
        <v>63.895357367970007</v>
      </c>
      <c r="AB615" s="1">
        <f t="shared" si="229"/>
        <v>-1.9016025942134619E-3</v>
      </c>
      <c r="AC615" s="1">
        <f t="shared" si="221"/>
        <v>-1.2565135444769174E-3</v>
      </c>
      <c r="AD615" s="1">
        <f t="shared" si="219"/>
        <v>-6.4508904973654448E-4</v>
      </c>
      <c r="AE615" s="1">
        <f t="shared" si="222"/>
        <v>1.54982524116244E-3</v>
      </c>
      <c r="AF615" s="1" t="e">
        <f>AE615+#REF!*_xlfn.STDEV.S($AD$2:$AD$779)</f>
        <v>#REF!</v>
      </c>
      <c r="AG615" s="1" t="e">
        <f>AE615-#REF!*_xlfn.STDEV.S($AD$2:$AD$779)</f>
        <v>#REF!</v>
      </c>
      <c r="AH615" s="24">
        <f t="shared" si="216"/>
        <v>-29.349999999998545</v>
      </c>
      <c r="AI615" s="24">
        <f t="shared" si="230"/>
        <v>-1.7000000000000455</v>
      </c>
      <c r="AJ615" s="1">
        <f t="shared" si="231"/>
        <v>-6.4508904973654448E-4</v>
      </c>
      <c r="AK615" s="1">
        <f t="shared" si="232"/>
        <v>1.54982524116244E-3</v>
      </c>
      <c r="AL615" s="1" t="e">
        <f>$AK$2+#REF!*_xlfn.STDEV.S(ONE_LAST_QUOTE!$AJ$2:$AJ$779)</f>
        <v>#REF!</v>
      </c>
      <c r="AM615" s="1" t="e">
        <f>$AK$2-#REF!*_xlfn.STDEV.S(ONE_LAST_QUOTE!$AJ$2:$AJ$779)</f>
        <v>#REF!</v>
      </c>
      <c r="AN615" s="27">
        <f t="shared" si="233"/>
        <v>17.264705882351624</v>
      </c>
      <c r="AO615" s="24">
        <f t="shared" si="234"/>
        <v>-27.649999999998499</v>
      </c>
      <c r="AP615" s="27">
        <f t="shared" si="235"/>
        <v>-3.8484704370181109</v>
      </c>
      <c r="AQ615" s="27" t="e">
        <f>$AP$2+#REF!*_xlfn.STDEV.S(ONE_LAST_QUOTE!$AO$2:$AO$779)</f>
        <v>#REF!</v>
      </c>
      <c r="AR615" s="27" t="e">
        <f>$AP$2-#REF!*_xlfn.STDEV.S(ONE_LAST_QUOTE!$AO$2:$AO$779)</f>
        <v>#REF!</v>
      </c>
      <c r="AT615" s="24"/>
    </row>
    <row r="616" spans="1:46" x14ac:dyDescent="0.3">
      <c r="A616" s="5">
        <v>45005</v>
      </c>
      <c r="B616" s="25">
        <v>595.70000000000005</v>
      </c>
      <c r="C616" s="25">
        <v>595.79999999999995</v>
      </c>
      <c r="D616" s="25">
        <v>0</v>
      </c>
      <c r="E616" s="25">
        <f t="shared" si="223"/>
        <v>595.79999999999995</v>
      </c>
      <c r="F616" s="25">
        <f t="shared" si="220"/>
        <v>-9.9999999999909051E-2</v>
      </c>
      <c r="G616" s="25">
        <v>1311.5</v>
      </c>
      <c r="H616" s="25">
        <v>1346.25</v>
      </c>
      <c r="I616" s="26">
        <v>1348.27</v>
      </c>
      <c r="J616" s="27">
        <f t="shared" si="217"/>
        <v>-2.0199999999999818</v>
      </c>
      <c r="K616" s="25">
        <v>15370</v>
      </c>
      <c r="L616" s="25">
        <v>15419.97</v>
      </c>
      <c r="M616" s="25">
        <v>18.46</v>
      </c>
      <c r="N616" s="25">
        <f t="shared" si="218"/>
        <v>15401.51</v>
      </c>
      <c r="O616" s="25">
        <f t="shared" si="224"/>
        <v>-31.510000000000218</v>
      </c>
      <c r="P616" s="27">
        <v>30.5</v>
      </c>
      <c r="Q616" s="25">
        <v>512</v>
      </c>
      <c r="R616" s="2">
        <f t="shared" si="236"/>
        <v>124.1641687802626</v>
      </c>
      <c r="S616" s="2">
        <f t="shared" si="225"/>
        <v>124.97967149129919</v>
      </c>
      <c r="T616" s="2">
        <f t="shared" si="226"/>
        <v>124.78248495690337</v>
      </c>
      <c r="U616" s="2">
        <f t="shared" si="237"/>
        <v>103.76620283741015</v>
      </c>
      <c r="V616" s="2">
        <f t="shared" si="238"/>
        <v>123.37349397590378</v>
      </c>
      <c r="W616" s="27">
        <f t="shared" si="239"/>
        <v>6.5679391973365586E-3</v>
      </c>
      <c r="X616" s="1">
        <f t="shared" si="227"/>
        <v>9.2598848424065728E-3</v>
      </c>
      <c r="Y616" s="1" t="e">
        <f>X616+#REF!*_xlfn.STDEV.S($W$2:$W$779)</f>
        <v>#REF!</v>
      </c>
      <c r="Z616" s="1" t="e">
        <f>X616-#REF!*_xlfn.STDEV.S($W$2:$W$779)</f>
        <v>#REF!</v>
      </c>
      <c r="AA616" s="2">
        <f t="shared" si="228"/>
        <v>81.550271103658645</v>
      </c>
      <c r="AB616" s="1">
        <f t="shared" si="229"/>
        <v>-2.0459032913006723E-3</v>
      </c>
      <c r="AC616" s="1">
        <f t="shared" si="221"/>
        <v>-1.4982162326536836E-3</v>
      </c>
      <c r="AD616" s="1">
        <f t="shared" si="219"/>
        <v>-5.4768705864698878E-4</v>
      </c>
      <c r="AE616" s="1">
        <f t="shared" si="222"/>
        <v>1.54982524116244E-3</v>
      </c>
      <c r="AF616" s="1" t="e">
        <f>AE616+#REF!*_xlfn.STDEV.S($AD$2:$AD$779)</f>
        <v>#REF!</v>
      </c>
      <c r="AG616" s="1" t="e">
        <f>AE616-#REF!*_xlfn.STDEV.S($AD$2:$AD$779)</f>
        <v>#REF!</v>
      </c>
      <c r="AH616" s="24">
        <f t="shared" si="216"/>
        <v>-31.510000000000218</v>
      </c>
      <c r="AI616" s="24">
        <f t="shared" si="230"/>
        <v>-2.0199999999999818</v>
      </c>
      <c r="AJ616" s="1">
        <f t="shared" si="231"/>
        <v>-5.4768705864698878E-4</v>
      </c>
      <c r="AK616" s="1">
        <f t="shared" si="232"/>
        <v>1.54982524116244E-3</v>
      </c>
      <c r="AL616" s="1" t="e">
        <f>$AK$2+#REF!*_xlfn.STDEV.S(ONE_LAST_QUOTE!$AJ$2:$AJ$779)</f>
        <v>#REF!</v>
      </c>
      <c r="AM616" s="1" t="e">
        <f>$AK$2-#REF!*_xlfn.STDEV.S(ONE_LAST_QUOTE!$AJ$2:$AJ$779)</f>
        <v>#REF!</v>
      </c>
      <c r="AN616" s="27">
        <f t="shared" si="233"/>
        <v>15.599009900990348</v>
      </c>
      <c r="AO616" s="24">
        <f t="shared" si="234"/>
        <v>-29.490000000000236</v>
      </c>
      <c r="AP616" s="27">
        <f t="shared" si="235"/>
        <v>-3.8484704370181109</v>
      </c>
      <c r="AQ616" s="27" t="e">
        <f>$AP$2+#REF!*_xlfn.STDEV.S(ONE_LAST_QUOTE!$AO$2:$AO$779)</f>
        <v>#REF!</v>
      </c>
      <c r="AR616" s="27" t="e">
        <f>$AP$2-#REF!*_xlfn.STDEV.S(ONE_LAST_QUOTE!$AO$2:$AO$779)</f>
        <v>#REF!</v>
      </c>
      <c r="AT616" s="24"/>
    </row>
    <row r="617" spans="1:46" x14ac:dyDescent="0.3">
      <c r="A617" s="5">
        <v>45006</v>
      </c>
      <c r="B617" s="25">
        <v>598.29999999999995</v>
      </c>
      <c r="C617" s="25">
        <v>599.51</v>
      </c>
      <c r="D617" s="25">
        <v>0</v>
      </c>
      <c r="E617" s="25">
        <f t="shared" si="223"/>
        <v>599.51</v>
      </c>
      <c r="F617" s="25">
        <f t="shared" si="220"/>
        <v>-1.2100000000000364</v>
      </c>
      <c r="G617" s="25">
        <v>1318</v>
      </c>
      <c r="H617" s="25">
        <v>1353.5</v>
      </c>
      <c r="I617" s="26">
        <v>1354.94</v>
      </c>
      <c r="J617" s="27">
        <f t="shared" si="217"/>
        <v>-1.4400000000000546</v>
      </c>
      <c r="K617" s="25">
        <v>15455</v>
      </c>
      <c r="L617" s="25">
        <v>15513.45</v>
      </c>
      <c r="M617" s="25">
        <v>18.46</v>
      </c>
      <c r="N617" s="25">
        <f t="shared" si="218"/>
        <v>15494.990000000002</v>
      </c>
      <c r="O617" s="25">
        <f t="shared" si="224"/>
        <v>-39.990000000001601</v>
      </c>
      <c r="P617" s="27">
        <v>30.433</v>
      </c>
      <c r="Q617" s="25">
        <v>517</v>
      </c>
      <c r="R617" s="2">
        <f t="shared" si="236"/>
        <v>124.83283375605232</v>
      </c>
      <c r="S617" s="2">
        <f t="shared" si="225"/>
        <v>125.67084078711964</v>
      </c>
      <c r="T617" s="2">
        <f t="shared" si="226"/>
        <v>125.52515939775775</v>
      </c>
      <c r="U617" s="2">
        <f t="shared" si="237"/>
        <v>103.53825740822633</v>
      </c>
      <c r="V617" s="2">
        <f t="shared" si="238"/>
        <v>124.57831325301223</v>
      </c>
      <c r="W617" s="27">
        <f t="shared" si="239"/>
        <v>6.7130337896914583E-3</v>
      </c>
      <c r="X617" s="1">
        <f t="shared" si="227"/>
        <v>9.2598848424065728E-3</v>
      </c>
      <c r="Y617" s="1" t="e">
        <f>X617+#REF!*_xlfn.STDEV.S($W$2:$W$779)</f>
        <v>#REF!</v>
      </c>
      <c r="Z617" s="1" t="e">
        <f>X617-#REF!*_xlfn.STDEV.S($W$2:$W$779)</f>
        <v>#REF!</v>
      </c>
      <c r="AA617" s="2">
        <f t="shared" si="228"/>
        <v>83.800703106732044</v>
      </c>
      <c r="AB617" s="1">
        <f t="shared" si="229"/>
        <v>-2.5808341922131991E-3</v>
      </c>
      <c r="AC617" s="1">
        <f t="shared" si="221"/>
        <v>-1.0627776875729218E-3</v>
      </c>
      <c r="AD617" s="1">
        <f t="shared" si="219"/>
        <v>-1.5180565046402773E-3</v>
      </c>
      <c r="AE617" s="1">
        <f t="shared" si="222"/>
        <v>1.54982524116244E-3</v>
      </c>
      <c r="AF617" s="1" t="e">
        <f>AE617+#REF!*_xlfn.STDEV.S($AD$2:$AD$779)</f>
        <v>#REF!</v>
      </c>
      <c r="AG617" s="1" t="e">
        <f>AE617-#REF!*_xlfn.STDEV.S($AD$2:$AD$779)</f>
        <v>#REF!</v>
      </c>
      <c r="AH617" s="24">
        <f t="shared" si="216"/>
        <v>-39.990000000001601</v>
      </c>
      <c r="AI617" s="24">
        <f t="shared" si="230"/>
        <v>-1.4400000000000546</v>
      </c>
      <c r="AJ617" s="1">
        <f t="shared" si="231"/>
        <v>-1.5180565046402773E-3</v>
      </c>
      <c r="AK617" s="1">
        <f t="shared" si="232"/>
        <v>1.54982524116244E-3</v>
      </c>
      <c r="AL617" s="1" t="e">
        <f>$AK$2+#REF!*_xlfn.STDEV.S(ONE_LAST_QUOTE!$AJ$2:$AJ$779)</f>
        <v>#REF!</v>
      </c>
      <c r="AM617" s="1" t="e">
        <f>$AK$2-#REF!*_xlfn.STDEV.S(ONE_LAST_QUOTE!$AJ$2:$AJ$779)</f>
        <v>#REF!</v>
      </c>
      <c r="AN617" s="27">
        <f t="shared" si="233"/>
        <v>27.770833333333393</v>
      </c>
      <c r="AO617" s="24">
        <f t="shared" si="234"/>
        <v>-38.550000000001546</v>
      </c>
      <c r="AP617" s="27">
        <f t="shared" si="235"/>
        <v>-3.8484704370181109</v>
      </c>
      <c r="AQ617" s="27" t="e">
        <f>$AP$2+#REF!*_xlfn.STDEV.S(ONE_LAST_QUOTE!$AO$2:$AO$779)</f>
        <v>#REF!</v>
      </c>
      <c r="AR617" s="27" t="e">
        <f>$AP$2-#REF!*_xlfn.STDEV.S(ONE_LAST_QUOTE!$AO$2:$AO$779)</f>
        <v>#REF!</v>
      </c>
      <c r="AT617" s="24"/>
    </row>
    <row r="618" spans="1:46" x14ac:dyDescent="0.3">
      <c r="A618" s="5">
        <v>45007</v>
      </c>
      <c r="B618" s="25">
        <v>610.1</v>
      </c>
      <c r="C618" s="25">
        <v>611.32000000000005</v>
      </c>
      <c r="D618" s="25">
        <v>0</v>
      </c>
      <c r="E618" s="25">
        <f t="shared" si="223"/>
        <v>611.32000000000005</v>
      </c>
      <c r="F618" s="25">
        <f t="shared" si="220"/>
        <v>-1.2200000000000273</v>
      </c>
      <c r="G618" s="25">
        <v>1340</v>
      </c>
      <c r="H618" s="25">
        <v>1375.5</v>
      </c>
      <c r="I618" s="26">
        <v>1375.71</v>
      </c>
      <c r="J618" s="27">
        <f t="shared" si="217"/>
        <v>-0.21000000000003638</v>
      </c>
      <c r="K618" s="25">
        <v>15715</v>
      </c>
      <c r="L618" s="25">
        <v>15760.46</v>
      </c>
      <c r="M618" s="25">
        <v>18.46</v>
      </c>
      <c r="N618" s="25">
        <f t="shared" si="218"/>
        <v>15742</v>
      </c>
      <c r="O618" s="25">
        <f t="shared" si="224"/>
        <v>-27</v>
      </c>
      <c r="P618" s="27">
        <v>30.326000000000001</v>
      </c>
      <c r="Q618" s="25">
        <v>533</v>
      </c>
      <c r="R618" s="2">
        <f t="shared" si="236"/>
        <v>126.86188609637972</v>
      </c>
      <c r="S618" s="2">
        <f t="shared" si="225"/>
        <v>127.78500569198222</v>
      </c>
      <c r="T618" s="2">
        <f t="shared" si="226"/>
        <v>128.14938987835816</v>
      </c>
      <c r="U618" s="2">
        <f t="shared" si="237"/>
        <v>103.1742251556492</v>
      </c>
      <c r="V618" s="2">
        <f t="shared" si="238"/>
        <v>128.43373493975923</v>
      </c>
      <c r="W618" s="27">
        <f t="shared" si="239"/>
        <v>7.2765715851108581E-3</v>
      </c>
      <c r="X618" s="1">
        <f t="shared" si="227"/>
        <v>9.2598848424065728E-3</v>
      </c>
      <c r="Y618" s="1" t="e">
        <f>X618+#REF!*_xlfn.STDEV.S($W$2:$W$779)</f>
        <v>#REF!</v>
      </c>
      <c r="Z618" s="1" t="e">
        <f>X618-#REF!*_xlfn.STDEV.S($W$2:$W$779)</f>
        <v>#REF!</v>
      </c>
      <c r="AA618" s="2">
        <f t="shared" si="228"/>
        <v>92.311959560250045</v>
      </c>
      <c r="AB618" s="1">
        <f t="shared" si="229"/>
        <v>-1.7151569050946512E-3</v>
      </c>
      <c r="AC618" s="1">
        <f t="shared" si="221"/>
        <v>-1.5264845061825267E-4</v>
      </c>
      <c r="AD618" s="1">
        <f t="shared" si="219"/>
        <v>-1.5625084544763986E-3</v>
      </c>
      <c r="AE618" s="1">
        <f t="shared" si="222"/>
        <v>1.54982524116244E-3</v>
      </c>
      <c r="AF618" s="1" t="e">
        <f>AE618+#REF!*_xlfn.STDEV.S($AD$2:$AD$779)</f>
        <v>#REF!</v>
      </c>
      <c r="AG618" s="1" t="e">
        <f>AE618-#REF!*_xlfn.STDEV.S($AD$2:$AD$779)</f>
        <v>#REF!</v>
      </c>
      <c r="AH618" s="24">
        <f t="shared" si="216"/>
        <v>-27</v>
      </c>
      <c r="AI618" s="24">
        <f t="shared" si="230"/>
        <v>-0.21000000000003638</v>
      </c>
      <c r="AJ618" s="1">
        <f t="shared" si="231"/>
        <v>-1.5625084544763986E-3</v>
      </c>
      <c r="AK618" s="1">
        <f t="shared" si="232"/>
        <v>1.54982524116244E-3</v>
      </c>
      <c r="AL618" s="1" t="e">
        <f>$AK$2+#REF!*_xlfn.STDEV.S(ONE_LAST_QUOTE!$AJ$2:$AJ$779)</f>
        <v>#REF!</v>
      </c>
      <c r="AM618" s="1" t="e">
        <f>$AK$2-#REF!*_xlfn.STDEV.S(ONE_LAST_QUOTE!$AJ$2:$AJ$779)</f>
        <v>#REF!</v>
      </c>
      <c r="AN618" s="27">
        <f t="shared" si="233"/>
        <v>128.5714285714063</v>
      </c>
      <c r="AO618" s="24">
        <f t="shared" si="234"/>
        <v>-26.789999999999964</v>
      </c>
      <c r="AP618" s="27">
        <f t="shared" si="235"/>
        <v>-3.8484704370181109</v>
      </c>
      <c r="AQ618" s="27" t="e">
        <f>$AP$2+#REF!*_xlfn.STDEV.S(ONE_LAST_QUOTE!$AO$2:$AO$779)</f>
        <v>#REF!</v>
      </c>
      <c r="AR618" s="27" t="e">
        <f>$AP$2-#REF!*_xlfn.STDEV.S(ONE_LAST_QUOTE!$AO$2:$AO$779)</f>
        <v>#REF!</v>
      </c>
      <c r="AT618" s="24"/>
    </row>
    <row r="619" spans="1:46" x14ac:dyDescent="0.3">
      <c r="A619" s="5">
        <v>45008</v>
      </c>
      <c r="B619" s="25">
        <v>615.1</v>
      </c>
      <c r="C619" s="25">
        <v>615.94000000000005</v>
      </c>
      <c r="D619" s="25">
        <v>0</v>
      </c>
      <c r="E619" s="25">
        <f t="shared" si="223"/>
        <v>615.94000000000005</v>
      </c>
      <c r="F619" s="25">
        <f t="shared" si="220"/>
        <v>-0.84000000000003183</v>
      </c>
      <c r="G619" s="25">
        <v>1350</v>
      </c>
      <c r="H619" s="25">
        <v>1385</v>
      </c>
      <c r="I619" s="26">
        <v>1385.57</v>
      </c>
      <c r="J619" s="27">
        <f t="shared" si="217"/>
        <v>-0.56999999999993634</v>
      </c>
      <c r="K619" s="25">
        <v>15836</v>
      </c>
      <c r="L619" s="25">
        <v>15863.95</v>
      </c>
      <c r="M619" s="25">
        <v>18.46</v>
      </c>
      <c r="N619" s="25">
        <f t="shared" si="218"/>
        <v>15845.490000000002</v>
      </c>
      <c r="O619" s="25">
        <f t="shared" si="224"/>
        <v>-9.4900000000016007</v>
      </c>
      <c r="P619" s="27">
        <v>30.318000000000001</v>
      </c>
      <c r="Q619" s="25">
        <v>538</v>
      </c>
      <c r="R619" s="2">
        <f t="shared" si="236"/>
        <v>127.73806778879381</v>
      </c>
      <c r="S619" s="2">
        <f t="shared" si="225"/>
        <v>128.76890551309134</v>
      </c>
      <c r="T619" s="2">
        <f t="shared" si="226"/>
        <v>128.83225209168702</v>
      </c>
      <c r="U619" s="2">
        <f t="shared" si="237"/>
        <v>103.14700779097053</v>
      </c>
      <c r="V619" s="2">
        <f t="shared" si="238"/>
        <v>129.63855421686767</v>
      </c>
      <c r="W619" s="27">
        <f t="shared" si="239"/>
        <v>8.0699335925602522E-3</v>
      </c>
      <c r="X619" s="1">
        <f t="shared" si="227"/>
        <v>9.2598848424065728E-3</v>
      </c>
      <c r="Y619" s="1" t="e">
        <f>X619+#REF!*_xlfn.STDEV.S($W$2:$W$779)</f>
        <v>#REF!</v>
      </c>
      <c r="Z619" s="1" t="e">
        <f>X619-#REF!*_xlfn.STDEV.S($W$2:$W$779)</f>
        <v>#REF!</v>
      </c>
      <c r="AA619" s="2">
        <f t="shared" si="228"/>
        <v>103.08377242975268</v>
      </c>
      <c r="AB619" s="1">
        <f t="shared" si="229"/>
        <v>-5.9890858534520546E-4</v>
      </c>
      <c r="AC619" s="1">
        <f t="shared" si="221"/>
        <v>-4.1138304091452353E-4</v>
      </c>
      <c r="AD619" s="1">
        <f t="shared" si="219"/>
        <v>-1.8752554443068192E-4</v>
      </c>
      <c r="AE619" s="1">
        <f t="shared" si="222"/>
        <v>1.54982524116244E-3</v>
      </c>
      <c r="AF619" s="1" t="e">
        <f>AE619+#REF!*_xlfn.STDEV.S($AD$2:$AD$779)</f>
        <v>#REF!</v>
      </c>
      <c r="AG619" s="1" t="e">
        <f>AE619-#REF!*_xlfn.STDEV.S($AD$2:$AD$779)</f>
        <v>#REF!</v>
      </c>
      <c r="AH619" s="24">
        <f t="shared" si="216"/>
        <v>-9.4900000000016007</v>
      </c>
      <c r="AI619" s="24">
        <f t="shared" si="230"/>
        <v>-0.56999999999993634</v>
      </c>
      <c r="AJ619" s="1">
        <f t="shared" si="231"/>
        <v>-1.8752554443068192E-4</v>
      </c>
      <c r="AK619" s="1">
        <f t="shared" si="232"/>
        <v>1.54982524116244E-3</v>
      </c>
      <c r="AL619" s="1" t="e">
        <f>$AK$2+#REF!*_xlfn.STDEV.S(ONE_LAST_QUOTE!$AJ$2:$AJ$779)</f>
        <v>#REF!</v>
      </c>
      <c r="AM619" s="1" t="e">
        <f>$AK$2-#REF!*_xlfn.STDEV.S(ONE_LAST_QUOTE!$AJ$2:$AJ$779)</f>
        <v>#REF!</v>
      </c>
      <c r="AN619" s="27">
        <f t="shared" si="233"/>
        <v>16.649122807022213</v>
      </c>
      <c r="AO619" s="24">
        <f t="shared" si="234"/>
        <v>-8.9200000000016644</v>
      </c>
      <c r="AP619" s="27">
        <f t="shared" si="235"/>
        <v>-3.8484704370181109</v>
      </c>
      <c r="AQ619" s="27" t="e">
        <f>$AP$2+#REF!*_xlfn.STDEV.S(ONE_LAST_QUOTE!$AO$2:$AO$779)</f>
        <v>#REF!</v>
      </c>
      <c r="AR619" s="27" t="e">
        <f>$AP$2-#REF!*_xlfn.STDEV.S(ONE_LAST_QUOTE!$AO$2:$AO$779)</f>
        <v>#REF!</v>
      </c>
      <c r="AT619" s="24"/>
    </row>
    <row r="620" spans="1:46" x14ac:dyDescent="0.3">
      <c r="A620" s="5">
        <v>45009</v>
      </c>
      <c r="B620" s="25">
        <v>618.29999999999995</v>
      </c>
      <c r="C620" s="25">
        <v>617.82000000000005</v>
      </c>
      <c r="D620" s="25">
        <v>0</v>
      </c>
      <c r="E620" s="25">
        <f t="shared" si="223"/>
        <v>617.82000000000005</v>
      </c>
      <c r="F620" s="25">
        <f t="shared" si="220"/>
        <v>0.4799999999999045</v>
      </c>
      <c r="G620" s="25">
        <v>1357.75</v>
      </c>
      <c r="H620" s="25">
        <v>1393</v>
      </c>
      <c r="I620" s="26">
        <v>1391.17</v>
      </c>
      <c r="J620" s="27">
        <f t="shared" si="217"/>
        <v>1.8299999999999272</v>
      </c>
      <c r="K620" s="25">
        <v>15917</v>
      </c>
      <c r="L620" s="25">
        <v>15914.7</v>
      </c>
      <c r="M620" s="25">
        <v>18.330000000000002</v>
      </c>
      <c r="N620" s="25">
        <f t="shared" si="218"/>
        <v>15896.37</v>
      </c>
      <c r="O620" s="25">
        <f t="shared" si="224"/>
        <v>20.6299999999992</v>
      </c>
      <c r="P620" s="27">
        <v>30.332999999999998</v>
      </c>
      <c r="Q620" s="25">
        <v>539</v>
      </c>
      <c r="R620" s="2">
        <f t="shared" si="236"/>
        <v>128.47590500345834</v>
      </c>
      <c r="S620" s="2">
        <f t="shared" si="225"/>
        <v>129.42754919499083</v>
      </c>
      <c r="T620" s="2">
        <f t="shared" si="226"/>
        <v>129.4388136542747</v>
      </c>
      <c r="U620" s="2">
        <f t="shared" si="237"/>
        <v>103.19804034974301</v>
      </c>
      <c r="V620" s="2">
        <f t="shared" si="238"/>
        <v>129.87951807228936</v>
      </c>
      <c r="W620" s="27">
        <f t="shared" si="239"/>
        <v>7.4071802919533081E-3</v>
      </c>
      <c r="X620" s="1">
        <f t="shared" si="227"/>
        <v>9.2598848424065728E-3</v>
      </c>
      <c r="Y620" s="1" t="e">
        <f>X620+#REF!*_xlfn.STDEV.S($W$2:$W$779)</f>
        <v>#REF!</v>
      </c>
      <c r="Z620" s="1" t="e">
        <f>X620-#REF!*_xlfn.STDEV.S($W$2:$W$779)</f>
        <v>#REF!</v>
      </c>
      <c r="AA620" s="2">
        <f t="shared" si="228"/>
        <v>95.164419153249469</v>
      </c>
      <c r="AB620" s="1">
        <f t="shared" si="229"/>
        <v>1.2977805624805661E-3</v>
      </c>
      <c r="AC620" s="1">
        <f t="shared" si="221"/>
        <v>1.3154395221288031E-3</v>
      </c>
      <c r="AD620" s="1">
        <f t="shared" si="219"/>
        <v>-1.7658959648237001E-5</v>
      </c>
      <c r="AE620" s="1">
        <f t="shared" si="222"/>
        <v>1.54982524116244E-3</v>
      </c>
      <c r="AF620" s="1" t="e">
        <f>AE620+#REF!*_xlfn.STDEV.S($AD$2:$AD$779)</f>
        <v>#REF!</v>
      </c>
      <c r="AG620" s="1" t="e">
        <f>AE620-#REF!*_xlfn.STDEV.S($AD$2:$AD$779)</f>
        <v>#REF!</v>
      </c>
      <c r="AH620" s="24">
        <f t="shared" si="216"/>
        <v>20.6299999999992</v>
      </c>
      <c r="AI620" s="24">
        <f t="shared" si="230"/>
        <v>1.8299999999999272</v>
      </c>
      <c r="AJ620" s="1">
        <f t="shared" si="231"/>
        <v>-1.7658959648237001E-5</v>
      </c>
      <c r="AK620" s="1">
        <f t="shared" si="232"/>
        <v>1.54982524116244E-3</v>
      </c>
      <c r="AL620" s="1" t="e">
        <f>$AK$2+#REF!*_xlfn.STDEV.S(ONE_LAST_QUOTE!$AJ$2:$AJ$779)</f>
        <v>#REF!</v>
      </c>
      <c r="AM620" s="1" t="e">
        <f>$AK$2-#REF!*_xlfn.STDEV.S(ONE_LAST_QUOTE!$AJ$2:$AJ$779)</f>
        <v>#REF!</v>
      </c>
      <c r="AN620" s="27">
        <f t="shared" si="233"/>
        <v>11.273224043715858</v>
      </c>
      <c r="AO620" s="24">
        <f t="shared" si="234"/>
        <v>18.799999999999272</v>
      </c>
      <c r="AP620" s="27">
        <f t="shared" si="235"/>
        <v>-3.8484704370181109</v>
      </c>
      <c r="AQ620" s="27" t="e">
        <f>$AP$2+#REF!*_xlfn.STDEV.S(ONE_LAST_QUOTE!$AO$2:$AO$779)</f>
        <v>#REF!</v>
      </c>
      <c r="AR620" s="27" t="e">
        <f>$AP$2-#REF!*_xlfn.STDEV.S(ONE_LAST_QUOTE!$AO$2:$AO$779)</f>
        <v>#REF!</v>
      </c>
      <c r="AT620" s="24"/>
    </row>
    <row r="621" spans="1:46" x14ac:dyDescent="0.3">
      <c r="A621" s="5">
        <v>45012</v>
      </c>
      <c r="B621" s="25">
        <v>613.79999999999995</v>
      </c>
      <c r="C621" s="25">
        <v>612.58000000000004</v>
      </c>
      <c r="D621" s="25">
        <v>0</v>
      </c>
      <c r="E621" s="25">
        <f t="shared" si="223"/>
        <v>612.58000000000004</v>
      </c>
      <c r="F621" s="25">
        <f t="shared" si="220"/>
        <v>1.2199999999999136</v>
      </c>
      <c r="G621" s="25">
        <v>1349.75</v>
      </c>
      <c r="H621" s="25">
        <v>1385.25</v>
      </c>
      <c r="I621" s="26">
        <v>1382.81</v>
      </c>
      <c r="J621" s="27">
        <f t="shared" si="217"/>
        <v>2.4400000000000546</v>
      </c>
      <c r="K621" s="25">
        <v>15829</v>
      </c>
      <c r="L621" s="25">
        <v>15830.31</v>
      </c>
      <c r="M621" s="25">
        <v>16.840000000000003</v>
      </c>
      <c r="N621" s="25">
        <f t="shared" si="218"/>
        <v>15813.47</v>
      </c>
      <c r="O621" s="25">
        <f t="shared" si="224"/>
        <v>15.530000000000655</v>
      </c>
      <c r="P621" s="27">
        <v>30.337</v>
      </c>
      <c r="Q621" s="25">
        <v>531</v>
      </c>
      <c r="R621" s="2">
        <f t="shared" si="236"/>
        <v>127.76112520175209</v>
      </c>
      <c r="S621" s="2">
        <f t="shared" si="225"/>
        <v>128.71198568872964</v>
      </c>
      <c r="T621" s="2">
        <f t="shared" si="226"/>
        <v>128.48557285441595</v>
      </c>
      <c r="U621" s="2">
        <f t="shared" si="237"/>
        <v>103.21164903208235</v>
      </c>
      <c r="V621" s="2">
        <f t="shared" si="238"/>
        <v>127.95180722891585</v>
      </c>
      <c r="W621" s="27">
        <f t="shared" si="239"/>
        <v>7.4424867930367178E-3</v>
      </c>
      <c r="X621" s="1">
        <f t="shared" si="227"/>
        <v>9.2598848424065728E-3</v>
      </c>
      <c r="Y621" s="1" t="e">
        <f>X621+#REF!*_xlfn.STDEV.S($W$2:$W$779)</f>
        <v>#REF!</v>
      </c>
      <c r="Z621" s="1" t="e">
        <f>X621-#REF!*_xlfn.STDEV.S($W$2:$W$779)</f>
        <v>#REF!</v>
      </c>
      <c r="AA621" s="2">
        <f t="shared" si="228"/>
        <v>95.086048697754677</v>
      </c>
      <c r="AB621" s="1">
        <f t="shared" si="229"/>
        <v>9.8207414311979953E-4</v>
      </c>
      <c r="AC621" s="1">
        <f t="shared" si="221"/>
        <v>1.7645229641093533E-3</v>
      </c>
      <c r="AD621" s="1">
        <f t="shared" si="219"/>
        <v>-7.8244882098955373E-4</v>
      </c>
      <c r="AE621" s="1">
        <f t="shared" si="222"/>
        <v>1.54982524116244E-3</v>
      </c>
      <c r="AF621" s="1" t="e">
        <f>AE621+#REF!*_xlfn.STDEV.S($AD$2:$AD$779)</f>
        <v>#REF!</v>
      </c>
      <c r="AG621" s="1" t="e">
        <f>AE621-#REF!*_xlfn.STDEV.S($AD$2:$AD$779)</f>
        <v>#REF!</v>
      </c>
      <c r="AH621" s="24">
        <f t="shared" si="216"/>
        <v>15.530000000000655</v>
      </c>
      <c r="AI621" s="24">
        <f t="shared" si="230"/>
        <v>2.4400000000000546</v>
      </c>
      <c r="AJ621" s="1">
        <f t="shared" si="231"/>
        <v>-7.8244882098955373E-4</v>
      </c>
      <c r="AK621" s="1">
        <f t="shared" si="232"/>
        <v>1.54982524116244E-3</v>
      </c>
      <c r="AL621" s="1" t="e">
        <f>$AK$2+#REF!*_xlfn.STDEV.S(ONE_LAST_QUOTE!$AJ$2:$AJ$779)</f>
        <v>#REF!</v>
      </c>
      <c r="AM621" s="1" t="e">
        <f>$AK$2-#REF!*_xlfn.STDEV.S(ONE_LAST_QUOTE!$AJ$2:$AJ$779)</f>
        <v>#REF!</v>
      </c>
      <c r="AN621" s="27">
        <f t="shared" si="233"/>
        <v>6.3647540983607822</v>
      </c>
      <c r="AO621" s="24">
        <f t="shared" si="234"/>
        <v>13.0900000000006</v>
      </c>
      <c r="AP621" s="27">
        <f t="shared" si="235"/>
        <v>-3.8484704370181109</v>
      </c>
      <c r="AQ621" s="27" t="e">
        <f>$AP$2+#REF!*_xlfn.STDEV.S(ONE_LAST_QUOTE!$AO$2:$AO$779)</f>
        <v>#REF!</v>
      </c>
      <c r="AR621" s="27" t="e">
        <f>$AP$2-#REF!*_xlfn.STDEV.S(ONE_LAST_QUOTE!$AO$2:$AO$779)</f>
        <v>#REF!</v>
      </c>
      <c r="AT621" s="24"/>
    </row>
    <row r="622" spans="1:46" x14ac:dyDescent="0.3">
      <c r="A622" s="5">
        <v>45013</v>
      </c>
      <c r="B622" s="25">
        <v>607.9</v>
      </c>
      <c r="C622" s="25">
        <v>607.46</v>
      </c>
      <c r="D622" s="25">
        <v>0</v>
      </c>
      <c r="E622" s="25">
        <f t="shared" si="223"/>
        <v>607.46</v>
      </c>
      <c r="F622" s="25">
        <f t="shared" si="220"/>
        <v>0.43999999999994088</v>
      </c>
      <c r="G622" s="25">
        <v>1338.25</v>
      </c>
      <c r="H622" s="25">
        <v>1373.75</v>
      </c>
      <c r="I622" s="26">
        <v>1372.27</v>
      </c>
      <c r="J622" s="27">
        <f t="shared" si="217"/>
        <v>1.4800000000000182</v>
      </c>
      <c r="K622" s="25">
        <v>15689</v>
      </c>
      <c r="L622" s="25">
        <v>15701.48</v>
      </c>
      <c r="M622" s="25">
        <v>16.840000000000003</v>
      </c>
      <c r="N622" s="25">
        <f t="shared" si="218"/>
        <v>15684.64</v>
      </c>
      <c r="O622" s="25">
        <f t="shared" si="224"/>
        <v>4.3600000000005821</v>
      </c>
      <c r="P622" s="27">
        <v>30.35</v>
      </c>
      <c r="Q622" s="25">
        <v>525</v>
      </c>
      <c r="R622" s="2">
        <f t="shared" si="236"/>
        <v>126.70048420567186</v>
      </c>
      <c r="S622" s="2">
        <f t="shared" si="225"/>
        <v>127.57358920149593</v>
      </c>
      <c r="T622" s="2">
        <f t="shared" si="226"/>
        <v>127.47477370508106</v>
      </c>
      <c r="U622" s="2">
        <f t="shared" si="237"/>
        <v>103.25587724968517</v>
      </c>
      <c r="V622" s="2">
        <f t="shared" si="238"/>
        <v>126.50602409638573</v>
      </c>
      <c r="W622" s="27">
        <f t="shared" si="239"/>
        <v>6.8910943892430687E-3</v>
      </c>
      <c r="X622" s="1">
        <f t="shared" si="227"/>
        <v>9.2598848424065728E-3</v>
      </c>
      <c r="Y622" s="1" t="e">
        <f>X622+#REF!*_xlfn.STDEV.S($W$2:$W$779)</f>
        <v>#REF!</v>
      </c>
      <c r="Z622" s="1" t="e">
        <f>X622-#REF!*_xlfn.STDEV.S($W$2:$W$779)</f>
        <v>#REF!</v>
      </c>
      <c r="AA622" s="2">
        <f t="shared" si="228"/>
        <v>87.310499582407886</v>
      </c>
      <c r="AB622" s="1">
        <f t="shared" si="229"/>
        <v>2.7797896540823265E-4</v>
      </c>
      <c r="AC622" s="1">
        <f t="shared" si="221"/>
        <v>1.0785049589366656E-3</v>
      </c>
      <c r="AD622" s="1">
        <f t="shared" si="219"/>
        <v>-8.0052599352843298E-4</v>
      </c>
      <c r="AE622" s="1">
        <f t="shared" si="222"/>
        <v>1.54982524116244E-3</v>
      </c>
      <c r="AF622" s="1" t="e">
        <f>AE622+#REF!*_xlfn.STDEV.S($AD$2:$AD$779)</f>
        <v>#REF!</v>
      </c>
      <c r="AG622" s="1" t="e">
        <f>AE622-#REF!*_xlfn.STDEV.S($AD$2:$AD$779)</f>
        <v>#REF!</v>
      </c>
      <c r="AH622" s="24">
        <f t="shared" si="216"/>
        <v>4.3600000000005821</v>
      </c>
      <c r="AI622" s="24">
        <f t="shared" si="230"/>
        <v>1.4800000000000182</v>
      </c>
      <c r="AJ622" s="1">
        <f t="shared" si="231"/>
        <v>-8.0052599352843298E-4</v>
      </c>
      <c r="AK622" s="1">
        <f t="shared" si="232"/>
        <v>1.54982524116244E-3</v>
      </c>
      <c r="AL622" s="1" t="e">
        <f>$AK$2+#REF!*_xlfn.STDEV.S(ONE_LAST_QUOTE!$AJ$2:$AJ$779)</f>
        <v>#REF!</v>
      </c>
      <c r="AM622" s="1" t="e">
        <f>$AK$2-#REF!*_xlfn.STDEV.S(ONE_LAST_QUOTE!$AJ$2:$AJ$779)</f>
        <v>#REF!</v>
      </c>
      <c r="AN622" s="27">
        <f t="shared" si="233"/>
        <v>2.9459459459463031</v>
      </c>
      <c r="AO622" s="24">
        <f t="shared" si="234"/>
        <v>2.8800000000005639</v>
      </c>
      <c r="AP622" s="27">
        <f t="shared" si="235"/>
        <v>-3.8484704370181109</v>
      </c>
      <c r="AQ622" s="27" t="e">
        <f>$AP$2+#REF!*_xlfn.STDEV.S(ONE_LAST_QUOTE!$AO$2:$AO$779)</f>
        <v>#REF!</v>
      </c>
      <c r="AR622" s="27" t="e">
        <f>$AP$2-#REF!*_xlfn.STDEV.S(ONE_LAST_QUOTE!$AO$2:$AO$779)</f>
        <v>#REF!</v>
      </c>
      <c r="AT622" s="24"/>
    </row>
    <row r="623" spans="1:46" x14ac:dyDescent="0.3">
      <c r="A623" s="5">
        <v>45014</v>
      </c>
      <c r="B623" s="25">
        <v>610.70000000000005</v>
      </c>
      <c r="C623" s="25">
        <v>610.64</v>
      </c>
      <c r="D623" s="25">
        <v>0</v>
      </c>
      <c r="E623" s="25">
        <f t="shared" si="223"/>
        <v>610.64</v>
      </c>
      <c r="F623" s="25">
        <f t="shared" si="220"/>
        <v>6.0000000000059117E-2</v>
      </c>
      <c r="G623" s="25">
        <v>1341.25</v>
      </c>
      <c r="H623" s="25">
        <v>1376.5</v>
      </c>
      <c r="I623" s="26">
        <v>1377.18</v>
      </c>
      <c r="J623" s="27">
        <f t="shared" si="217"/>
        <v>-0.68000000000006366</v>
      </c>
      <c r="K623" s="25">
        <v>15738</v>
      </c>
      <c r="L623" s="25">
        <v>15769.76</v>
      </c>
      <c r="M623" s="25">
        <v>16.560000000000002</v>
      </c>
      <c r="N623" s="25">
        <f t="shared" si="218"/>
        <v>15753.2</v>
      </c>
      <c r="O623" s="25">
        <f t="shared" si="224"/>
        <v>-15.200000000000728</v>
      </c>
      <c r="P623" s="27">
        <v>30.486999999999998</v>
      </c>
      <c r="Q623" s="25">
        <v>530</v>
      </c>
      <c r="R623" s="2">
        <f t="shared" si="236"/>
        <v>126.9541157482128</v>
      </c>
      <c r="S623" s="2">
        <f t="shared" si="225"/>
        <v>127.97202797202775</v>
      </c>
      <c r="T623" s="2">
        <f t="shared" si="226"/>
        <v>128.16119579758774</v>
      </c>
      <c r="U623" s="2">
        <f t="shared" si="237"/>
        <v>103.72197461980728</v>
      </c>
      <c r="V623" s="2">
        <f t="shared" si="238"/>
        <v>127.71084337349416</v>
      </c>
      <c r="W623" s="27">
        <f t="shared" si="239"/>
        <v>8.0179537135587342E-3</v>
      </c>
      <c r="X623" s="1">
        <f t="shared" si="227"/>
        <v>9.2598848424065728E-3</v>
      </c>
      <c r="Y623" s="1" t="e">
        <f>X623+#REF!*_xlfn.STDEV.S($W$2:$W$779)</f>
        <v>#REF!</v>
      </c>
      <c r="Z623" s="1" t="e">
        <f>X623-#REF!*_xlfn.STDEV.S($W$2:$W$779)</f>
        <v>#REF!</v>
      </c>
      <c r="AA623" s="2">
        <f t="shared" si="228"/>
        <v>101.79122238149461</v>
      </c>
      <c r="AB623" s="1">
        <f t="shared" si="229"/>
        <v>-9.6488332529268508E-4</v>
      </c>
      <c r="AC623" s="1">
        <f t="shared" si="221"/>
        <v>-4.9376261636101574E-4</v>
      </c>
      <c r="AD623" s="1">
        <f t="shared" si="219"/>
        <v>-4.7112070893166934E-4</v>
      </c>
      <c r="AE623" s="1">
        <f t="shared" si="222"/>
        <v>1.54982524116244E-3</v>
      </c>
      <c r="AF623" s="1" t="e">
        <f>AE623+#REF!*_xlfn.STDEV.S($AD$2:$AD$779)</f>
        <v>#REF!</v>
      </c>
      <c r="AG623" s="1" t="e">
        <f>AE623-#REF!*_xlfn.STDEV.S($AD$2:$AD$779)</f>
        <v>#REF!</v>
      </c>
      <c r="AH623" s="24">
        <f t="shared" si="216"/>
        <v>-15.200000000000728</v>
      </c>
      <c r="AI623" s="24">
        <f t="shared" si="230"/>
        <v>-0.68000000000006366</v>
      </c>
      <c r="AJ623" s="1">
        <f t="shared" si="231"/>
        <v>-4.7112070893166934E-4</v>
      </c>
      <c r="AK623" s="1">
        <f t="shared" si="232"/>
        <v>1.54982524116244E-3</v>
      </c>
      <c r="AL623" s="1" t="e">
        <f>$AK$2+#REF!*_xlfn.STDEV.S(ONE_LAST_QUOTE!$AJ$2:$AJ$779)</f>
        <v>#REF!</v>
      </c>
      <c r="AM623" s="1" t="e">
        <f>$AK$2-#REF!*_xlfn.STDEV.S(ONE_LAST_QUOTE!$AJ$2:$AJ$779)</f>
        <v>#REF!</v>
      </c>
      <c r="AN623" s="27">
        <f t="shared" si="233"/>
        <v>22.352941176469564</v>
      </c>
      <c r="AO623" s="24">
        <f t="shared" si="234"/>
        <v>-14.520000000000664</v>
      </c>
      <c r="AP623" s="27">
        <f t="shared" si="235"/>
        <v>-3.8484704370181109</v>
      </c>
      <c r="AQ623" s="27" t="e">
        <f>$AP$2+#REF!*_xlfn.STDEV.S(ONE_LAST_QUOTE!$AO$2:$AO$779)</f>
        <v>#REF!</v>
      </c>
      <c r="AR623" s="27" t="e">
        <f>$AP$2-#REF!*_xlfn.STDEV.S(ONE_LAST_QUOTE!$AO$2:$AO$779)</f>
        <v>#REF!</v>
      </c>
      <c r="AT623" s="24"/>
    </row>
    <row r="624" spans="1:46" x14ac:dyDescent="0.3">
      <c r="A624" s="5">
        <v>45015</v>
      </c>
      <c r="B624" s="25">
        <v>613.29999999999995</v>
      </c>
      <c r="C624" s="25">
        <v>614.39</v>
      </c>
      <c r="D624" s="25">
        <v>0</v>
      </c>
      <c r="E624" s="25">
        <f t="shared" si="223"/>
        <v>614.39</v>
      </c>
      <c r="F624" s="25">
        <f t="shared" si="220"/>
        <v>-1.0900000000000318</v>
      </c>
      <c r="G624" s="25">
        <v>1349.5</v>
      </c>
      <c r="H624" s="25">
        <v>1383.75</v>
      </c>
      <c r="I624" s="26">
        <v>1384.2</v>
      </c>
      <c r="J624" s="27">
        <f t="shared" si="217"/>
        <v>-0.45000000000004547</v>
      </c>
      <c r="K624" s="25">
        <v>15819</v>
      </c>
      <c r="L624" s="25">
        <v>15849.43</v>
      </c>
      <c r="M624" s="25">
        <v>14.150000000000002</v>
      </c>
      <c r="N624" s="25">
        <f t="shared" si="218"/>
        <v>15835.28</v>
      </c>
      <c r="O624" s="25">
        <f t="shared" si="224"/>
        <v>-16.280000000000655</v>
      </c>
      <c r="P624" s="27">
        <v>30.417000000000002</v>
      </c>
      <c r="Q624" s="25">
        <v>535</v>
      </c>
      <c r="R624" s="2">
        <f t="shared" si="236"/>
        <v>127.62278072400251</v>
      </c>
      <c r="S624" s="2">
        <f t="shared" si="225"/>
        <v>128.63067165392724</v>
      </c>
      <c r="T624" s="2">
        <f t="shared" si="226"/>
        <v>128.51685730349536</v>
      </c>
      <c r="U624" s="2">
        <f t="shared" si="237"/>
        <v>103.48382267886898</v>
      </c>
      <c r="V624" s="2">
        <f t="shared" si="238"/>
        <v>128.9156626506026</v>
      </c>
      <c r="W624" s="27">
        <f t="shared" si="239"/>
        <v>7.8974217941889524E-3</v>
      </c>
      <c r="X624" s="1">
        <f t="shared" si="227"/>
        <v>9.2598848424065728E-3</v>
      </c>
      <c r="Y624" s="1" t="e">
        <f>X624+#REF!*_xlfn.STDEV.S($W$2:$W$779)</f>
        <v>#REF!</v>
      </c>
      <c r="Z624" s="1" t="e">
        <f>X624-#REF!*_xlfn.STDEV.S($W$2:$W$779)</f>
        <v>#REF!</v>
      </c>
      <c r="AA624" s="2">
        <f t="shared" si="228"/>
        <v>100.78909299247272</v>
      </c>
      <c r="AB624" s="1">
        <f t="shared" si="229"/>
        <v>-1.028084126078014E-3</v>
      </c>
      <c r="AC624" s="1">
        <f t="shared" si="221"/>
        <v>-3.2509752925881049E-4</v>
      </c>
      <c r="AD624" s="1">
        <f t="shared" si="219"/>
        <v>-7.029865968192035E-4</v>
      </c>
      <c r="AE624" s="1">
        <f t="shared" si="222"/>
        <v>1.54982524116244E-3</v>
      </c>
      <c r="AF624" s="1" t="e">
        <f>AE624+#REF!*_xlfn.STDEV.S($AD$2:$AD$779)</f>
        <v>#REF!</v>
      </c>
      <c r="AG624" s="1" t="e">
        <f>AE624-#REF!*_xlfn.STDEV.S($AD$2:$AD$779)</f>
        <v>#REF!</v>
      </c>
      <c r="AH624" s="24">
        <f t="shared" si="216"/>
        <v>-16.280000000000655</v>
      </c>
      <c r="AI624" s="24">
        <f t="shared" si="230"/>
        <v>-0.45000000000004547</v>
      </c>
      <c r="AJ624" s="1">
        <f t="shared" si="231"/>
        <v>-7.029865968192035E-4</v>
      </c>
      <c r="AK624" s="1">
        <f t="shared" si="232"/>
        <v>1.54982524116244E-3</v>
      </c>
      <c r="AL624" s="1" t="e">
        <f>$AK$2+#REF!*_xlfn.STDEV.S(ONE_LAST_QUOTE!$AJ$2:$AJ$779)</f>
        <v>#REF!</v>
      </c>
      <c r="AM624" s="1" t="e">
        <f>$AK$2-#REF!*_xlfn.STDEV.S(ONE_LAST_QUOTE!$AJ$2:$AJ$779)</f>
        <v>#REF!</v>
      </c>
      <c r="AN624" s="27">
        <f t="shared" si="233"/>
        <v>36.177777777775574</v>
      </c>
      <c r="AO624" s="24">
        <f t="shared" si="234"/>
        <v>-15.830000000000609</v>
      </c>
      <c r="AP624" s="27">
        <f t="shared" si="235"/>
        <v>-3.8484704370181109</v>
      </c>
      <c r="AQ624" s="27" t="e">
        <f>$AP$2+#REF!*_xlfn.STDEV.S(ONE_LAST_QUOTE!$AO$2:$AO$779)</f>
        <v>#REF!</v>
      </c>
      <c r="AR624" s="27" t="e">
        <f>$AP$2-#REF!*_xlfn.STDEV.S(ONE_LAST_QUOTE!$AO$2:$AO$779)</f>
        <v>#REF!</v>
      </c>
      <c r="AT624" s="24"/>
    </row>
    <row r="625" spans="1:46" x14ac:dyDescent="0.3">
      <c r="A625" s="5">
        <v>45016</v>
      </c>
      <c r="B625" s="25">
        <v>615.79999999999995</v>
      </c>
      <c r="C625" s="25">
        <v>614.58000000000004</v>
      </c>
      <c r="D625" s="25">
        <v>0.41</v>
      </c>
      <c r="E625" s="25">
        <f t="shared" si="223"/>
        <v>614.17000000000007</v>
      </c>
      <c r="F625" s="25">
        <f t="shared" si="220"/>
        <v>1.6299999999998818</v>
      </c>
      <c r="G625" s="25">
        <v>1355.5</v>
      </c>
      <c r="H625" s="25">
        <v>1388</v>
      </c>
      <c r="I625" s="26">
        <v>1386.48</v>
      </c>
      <c r="J625" s="27">
        <f t="shared" si="217"/>
        <v>1.5199999999999818</v>
      </c>
      <c r="K625" s="25">
        <v>15864</v>
      </c>
      <c r="L625" s="25">
        <v>15868.06</v>
      </c>
      <c r="M625" s="25">
        <v>10.130000000000003</v>
      </c>
      <c r="N625" s="25">
        <f t="shared" si="218"/>
        <v>15857.93</v>
      </c>
      <c r="O625" s="25">
        <f t="shared" si="224"/>
        <v>6.069999999999709</v>
      </c>
      <c r="P625" s="27">
        <v>30.535</v>
      </c>
      <c r="Q625" s="25">
        <v>533</v>
      </c>
      <c r="R625" s="2">
        <f t="shared" si="236"/>
        <v>128.01475674429301</v>
      </c>
      <c r="S625" s="2">
        <f t="shared" si="225"/>
        <v>128.99658481053805</v>
      </c>
      <c r="T625" s="2">
        <f t="shared" si="226"/>
        <v>129.15500995351115</v>
      </c>
      <c r="U625" s="2">
        <f t="shared" si="237"/>
        <v>103.88527880787927</v>
      </c>
      <c r="V625" s="2">
        <f t="shared" si="238"/>
        <v>128.4337349397592</v>
      </c>
      <c r="W625" s="27">
        <f t="shared" si="239"/>
        <v>7.6696475563846622E-3</v>
      </c>
      <c r="X625" s="1">
        <f t="shared" si="227"/>
        <v>9.2598848424065728E-3</v>
      </c>
      <c r="Y625" s="1" t="e">
        <f>X625+#REF!*_xlfn.STDEV.S($W$2:$W$779)</f>
        <v>#REF!</v>
      </c>
      <c r="Z625" s="1" t="e">
        <f>X625-#REF!*_xlfn.STDEV.S($W$2:$W$779)</f>
        <v>#REF!</v>
      </c>
      <c r="AA625" s="2">
        <f t="shared" si="228"/>
        <v>98.182806624504337</v>
      </c>
      <c r="AB625" s="1">
        <f t="shared" si="229"/>
        <v>3.8277379203967407E-4</v>
      </c>
      <c r="AC625" s="1">
        <f t="shared" si="221"/>
        <v>1.0963014251918397E-3</v>
      </c>
      <c r="AD625" s="1">
        <f t="shared" si="219"/>
        <v>-7.1352763315216561E-4</v>
      </c>
      <c r="AE625" s="1">
        <f t="shared" si="222"/>
        <v>1.54982524116244E-3</v>
      </c>
      <c r="AF625" s="1" t="e">
        <f>AE625+#REF!*_xlfn.STDEV.S($AD$2:$AD$779)</f>
        <v>#REF!</v>
      </c>
      <c r="AG625" s="1" t="e">
        <f>AE625-#REF!*_xlfn.STDEV.S($AD$2:$AD$779)</f>
        <v>#REF!</v>
      </c>
      <c r="AH625" s="24">
        <f t="shared" si="216"/>
        <v>6.069999999999709</v>
      </c>
      <c r="AI625" s="24">
        <f t="shared" si="230"/>
        <v>1.5199999999999818</v>
      </c>
      <c r="AJ625" s="1">
        <f t="shared" si="231"/>
        <v>-7.1352763315216561E-4</v>
      </c>
      <c r="AK625" s="1">
        <f t="shared" si="232"/>
        <v>1.54982524116244E-3</v>
      </c>
      <c r="AL625" s="1" t="e">
        <f>$AK$2+#REF!*_xlfn.STDEV.S(ONE_LAST_QUOTE!$AJ$2:$AJ$779)</f>
        <v>#REF!</v>
      </c>
      <c r="AM625" s="1" t="e">
        <f>$AK$2-#REF!*_xlfn.STDEV.S(ONE_LAST_QUOTE!$AJ$2:$AJ$779)</f>
        <v>#REF!</v>
      </c>
      <c r="AN625" s="27">
        <f t="shared" si="233"/>
        <v>3.9934210526314353</v>
      </c>
      <c r="AO625" s="24">
        <f t="shared" si="234"/>
        <v>4.5499999999997272</v>
      </c>
      <c r="AP625" s="27">
        <f t="shared" si="235"/>
        <v>-3.8484704370181109</v>
      </c>
      <c r="AQ625" s="27" t="e">
        <f>$AP$2+#REF!*_xlfn.STDEV.S(ONE_LAST_QUOTE!$AO$2:$AO$779)</f>
        <v>#REF!</v>
      </c>
      <c r="AR625" s="27" t="e">
        <f>$AP$2-#REF!*_xlfn.STDEV.S(ONE_LAST_QUOTE!$AO$2:$AO$779)</f>
        <v>#REF!</v>
      </c>
      <c r="AT625" s="24"/>
    </row>
    <row r="626" spans="1:46" x14ac:dyDescent="0.3">
      <c r="A626" s="5">
        <v>45022</v>
      </c>
      <c r="B626" s="25">
        <v>610.29999999999995</v>
      </c>
      <c r="C626" s="25">
        <v>610.77</v>
      </c>
      <c r="D626" s="25">
        <v>0.41</v>
      </c>
      <c r="E626" s="25">
        <f t="shared" si="223"/>
        <v>610.36</v>
      </c>
      <c r="F626" s="25">
        <f t="shared" si="220"/>
        <v>-6.0000000000059117E-2</v>
      </c>
      <c r="G626" s="25">
        <v>1341.5</v>
      </c>
      <c r="H626" s="25">
        <v>1373.75</v>
      </c>
      <c r="I626" s="26">
        <v>1377.81</v>
      </c>
      <c r="J626" s="27">
        <f t="shared" si="217"/>
        <v>-4.0599999999999454</v>
      </c>
      <c r="K626" s="25">
        <v>15762</v>
      </c>
      <c r="L626" s="25">
        <v>15810.77</v>
      </c>
      <c r="M626" s="25">
        <v>10.130000000000003</v>
      </c>
      <c r="N626" s="25">
        <f t="shared" si="218"/>
        <v>15800.640000000001</v>
      </c>
      <c r="O626" s="25">
        <f t="shared" si="224"/>
        <v>-38.640000000001237</v>
      </c>
      <c r="P626" s="27">
        <v>30.524999999999999</v>
      </c>
      <c r="Q626" s="25">
        <v>530</v>
      </c>
      <c r="R626" s="2">
        <f t="shared" si="236"/>
        <v>126.70048420567184</v>
      </c>
      <c r="S626" s="2">
        <f t="shared" si="225"/>
        <v>128.16718165555352</v>
      </c>
      <c r="T626" s="2">
        <f t="shared" si="226"/>
        <v>127.84445552106426</v>
      </c>
      <c r="U626" s="2">
        <f t="shared" si="237"/>
        <v>103.85125710203094</v>
      </c>
      <c r="V626" s="2">
        <f t="shared" si="238"/>
        <v>127.71084337349414</v>
      </c>
      <c r="W626" s="27">
        <f t="shared" si="239"/>
        <v>1.157609980006713E-2</v>
      </c>
      <c r="X626" s="1">
        <f t="shared" si="227"/>
        <v>9.2598848424065728E-3</v>
      </c>
      <c r="Y626" s="1" t="e">
        <f>X626+#REF!*_xlfn.STDEV.S($W$2:$W$779)</f>
        <v>#REF!</v>
      </c>
      <c r="Z626" s="1" t="e">
        <f>X626-#REF!*_xlfn.STDEV.S($W$2:$W$779)</f>
        <v>#REF!</v>
      </c>
      <c r="AA626" s="2">
        <f t="shared" si="228"/>
        <v>146.66974498816785</v>
      </c>
      <c r="AB626" s="1">
        <f t="shared" si="229"/>
        <v>-2.4454705632177705E-3</v>
      </c>
      <c r="AC626" s="1">
        <f t="shared" si="221"/>
        <v>-2.9467052786668305E-3</v>
      </c>
      <c r="AD626" s="1">
        <f t="shared" si="219"/>
        <v>5.0123471544905995E-4</v>
      </c>
      <c r="AE626" s="1">
        <f t="shared" si="222"/>
        <v>1.54982524116244E-3</v>
      </c>
      <c r="AF626" s="1" t="e">
        <f>AE626+#REF!*_xlfn.STDEV.S($AD$2:$AD$779)</f>
        <v>#REF!</v>
      </c>
      <c r="AG626" s="1" t="e">
        <f>AE626-#REF!*_xlfn.STDEV.S($AD$2:$AD$779)</f>
        <v>#REF!</v>
      </c>
      <c r="AH626" s="24">
        <f t="shared" si="216"/>
        <v>-38.640000000001237</v>
      </c>
      <c r="AI626" s="24">
        <f t="shared" si="230"/>
        <v>-4.0599999999999454</v>
      </c>
      <c r="AJ626" s="1">
        <f t="shared" si="231"/>
        <v>5.0123471544905995E-4</v>
      </c>
      <c r="AK626" s="1">
        <f t="shared" si="232"/>
        <v>1.54982524116244E-3</v>
      </c>
      <c r="AL626" s="1" t="e">
        <f>$AK$2+#REF!*_xlfn.STDEV.S(ONE_LAST_QUOTE!$AJ$2:$AJ$779)</f>
        <v>#REF!</v>
      </c>
      <c r="AM626" s="1" t="e">
        <f>$AK$2-#REF!*_xlfn.STDEV.S(ONE_LAST_QUOTE!$AJ$2:$AJ$779)</f>
        <v>#REF!</v>
      </c>
      <c r="AN626" s="27">
        <f t="shared" si="233"/>
        <v>9.5172413793107768</v>
      </c>
      <c r="AO626" s="24">
        <f t="shared" si="234"/>
        <v>-34.580000000001291</v>
      </c>
      <c r="AP626" s="27">
        <f t="shared" si="235"/>
        <v>-3.8484704370181109</v>
      </c>
      <c r="AQ626" s="27" t="e">
        <f>$AP$2+#REF!*_xlfn.STDEV.S(ONE_LAST_QUOTE!$AO$2:$AO$779)</f>
        <v>#REF!</v>
      </c>
      <c r="AR626" s="27" t="e">
        <f>$AP$2-#REF!*_xlfn.STDEV.S(ONE_LAST_QUOTE!$AO$2:$AO$779)</f>
        <v>#REF!</v>
      </c>
      <c r="AT626" s="24"/>
    </row>
    <row r="627" spans="1:46" x14ac:dyDescent="0.3">
      <c r="A627" s="5">
        <v>45023</v>
      </c>
      <c r="B627" s="25">
        <v>610.79999999999995</v>
      </c>
      <c r="C627" s="25">
        <v>610.99</v>
      </c>
      <c r="D627" s="25">
        <v>0.08</v>
      </c>
      <c r="E627" s="25">
        <f t="shared" si="223"/>
        <v>610.91</v>
      </c>
      <c r="F627" s="25">
        <f t="shared" si="220"/>
        <v>-0.11000000000001364</v>
      </c>
      <c r="G627" s="25">
        <v>1344.5</v>
      </c>
      <c r="H627" s="25">
        <v>1377.5</v>
      </c>
      <c r="I627" s="26">
        <v>1377.94</v>
      </c>
      <c r="J627" s="27">
        <f t="shared" si="217"/>
        <v>-0.44000000000005457</v>
      </c>
      <c r="K627" s="25">
        <v>15818</v>
      </c>
      <c r="L627" s="25">
        <v>15836.5</v>
      </c>
      <c r="M627" s="25">
        <v>10.130000000000003</v>
      </c>
      <c r="N627" s="25">
        <f t="shared" si="218"/>
        <v>15826.37</v>
      </c>
      <c r="O627" s="25">
        <f t="shared" si="224"/>
        <v>-8.3700000000008004</v>
      </c>
      <c r="P627" s="27">
        <v>30.393000000000001</v>
      </c>
      <c r="Q627" s="25">
        <v>531</v>
      </c>
      <c r="R627" s="2">
        <f t="shared" si="236"/>
        <v>127.04634540004582</v>
      </c>
      <c r="S627" s="2">
        <f t="shared" si="225"/>
        <v>128.622540250447</v>
      </c>
      <c r="T627" s="2">
        <f t="shared" si="226"/>
        <v>128.27218508145515</v>
      </c>
      <c r="U627" s="2">
        <f t="shared" si="237"/>
        <v>103.40217058483297</v>
      </c>
      <c r="V627" s="2">
        <f t="shared" si="238"/>
        <v>127.95180722891584</v>
      </c>
      <c r="W627" s="27">
        <f t="shared" si="239"/>
        <v>1.2406455655517012E-2</v>
      </c>
      <c r="X627" s="1">
        <f t="shared" si="227"/>
        <v>9.2598848424065728E-3</v>
      </c>
      <c r="Y627" s="1" t="e">
        <f>X627+#REF!*_xlfn.STDEV.S($W$2:$W$779)</f>
        <v>#REF!</v>
      </c>
      <c r="Z627" s="1" t="e">
        <f>X627-#REF!*_xlfn.STDEV.S($W$2:$W$779)</f>
        <v>#REF!</v>
      </c>
      <c r="AA627" s="2">
        <f t="shared" si="228"/>
        <v>157.61948504011798</v>
      </c>
      <c r="AB627" s="1">
        <f t="shared" si="229"/>
        <v>-5.2886416784144439E-4</v>
      </c>
      <c r="AC627" s="1">
        <f t="shared" si="221"/>
        <v>-3.1931724167964831E-4</v>
      </c>
      <c r="AD627" s="1">
        <f t="shared" si="219"/>
        <v>-2.0954692616179609E-4</v>
      </c>
      <c r="AE627" s="1">
        <f t="shared" si="222"/>
        <v>1.54982524116244E-3</v>
      </c>
      <c r="AF627" s="1" t="e">
        <f>AE627+#REF!*_xlfn.STDEV.S($AD$2:$AD$779)</f>
        <v>#REF!</v>
      </c>
      <c r="AG627" s="1" t="e">
        <f>AE627-#REF!*_xlfn.STDEV.S($AD$2:$AD$779)</f>
        <v>#REF!</v>
      </c>
      <c r="AH627" s="24">
        <f t="shared" si="216"/>
        <v>-8.3700000000008004</v>
      </c>
      <c r="AI627" s="24">
        <f t="shared" si="230"/>
        <v>-0.44000000000005457</v>
      </c>
      <c r="AJ627" s="1">
        <f t="shared" si="231"/>
        <v>-2.0954692616179609E-4</v>
      </c>
      <c r="AK627" s="1">
        <f t="shared" si="232"/>
        <v>1.54982524116244E-3</v>
      </c>
      <c r="AL627" s="1" t="e">
        <f>$AK$2+#REF!*_xlfn.STDEV.S(ONE_LAST_QUOTE!$AJ$2:$AJ$779)</f>
        <v>#REF!</v>
      </c>
      <c r="AM627" s="1" t="e">
        <f>$AK$2-#REF!*_xlfn.STDEV.S(ONE_LAST_QUOTE!$AJ$2:$AJ$779)</f>
        <v>#REF!</v>
      </c>
      <c r="AN627" s="27">
        <f t="shared" si="233"/>
        <v>19.022727272726733</v>
      </c>
      <c r="AO627" s="24">
        <f t="shared" si="234"/>
        <v>-7.9300000000007458</v>
      </c>
      <c r="AP627" s="27">
        <f t="shared" si="235"/>
        <v>-3.8484704370181109</v>
      </c>
      <c r="AQ627" s="27" t="e">
        <f>$AP$2+#REF!*_xlfn.STDEV.S(ONE_LAST_QUOTE!$AO$2:$AO$779)</f>
        <v>#REF!</v>
      </c>
      <c r="AR627" s="27" t="e">
        <f>$AP$2-#REF!*_xlfn.STDEV.S(ONE_LAST_QUOTE!$AO$2:$AO$779)</f>
        <v>#REF!</v>
      </c>
      <c r="AT627" s="24"/>
    </row>
    <row r="628" spans="1:46" x14ac:dyDescent="0.3">
      <c r="A628" s="5">
        <v>45026</v>
      </c>
      <c r="B628" s="25">
        <v>610</v>
      </c>
      <c r="C628" s="25">
        <v>611.41</v>
      </c>
      <c r="D628" s="25">
        <v>0.08</v>
      </c>
      <c r="E628" s="25">
        <f t="shared" si="223"/>
        <v>611.32999999999993</v>
      </c>
      <c r="F628" s="25">
        <f t="shared" si="220"/>
        <v>-1.3299999999999272</v>
      </c>
      <c r="G628" s="25">
        <v>1348.75</v>
      </c>
      <c r="H628" s="25">
        <v>1381.25</v>
      </c>
      <c r="I628" s="26">
        <v>1382.35</v>
      </c>
      <c r="J628" s="27">
        <f t="shared" si="217"/>
        <v>-1.0999999999999091</v>
      </c>
      <c r="K628" s="25">
        <v>15851</v>
      </c>
      <c r="L628" s="25">
        <v>15876.17</v>
      </c>
      <c r="M628" s="25">
        <v>9.9700000000000024</v>
      </c>
      <c r="N628" s="25">
        <f t="shared" si="218"/>
        <v>15866.2</v>
      </c>
      <c r="O628" s="25">
        <f t="shared" si="224"/>
        <v>-15.200000000000728</v>
      </c>
      <c r="P628" s="27">
        <v>30.498000000000001</v>
      </c>
      <c r="Q628" s="25">
        <v>529</v>
      </c>
      <c r="R628" s="2">
        <f t="shared" si="236"/>
        <v>127.39220659441982</v>
      </c>
      <c r="S628" s="2">
        <f t="shared" si="225"/>
        <v>128.89087656529495</v>
      </c>
      <c r="T628" s="2">
        <f t="shared" si="226"/>
        <v>128.45407588862588</v>
      </c>
      <c r="U628" s="2">
        <f t="shared" si="237"/>
        <v>103.75939849624046</v>
      </c>
      <c r="V628" s="2">
        <f t="shared" si="238"/>
        <v>127.46987951807246</v>
      </c>
      <c r="W628" s="27">
        <f t="shared" si="239"/>
        <v>1.1764220205765508E-2</v>
      </c>
      <c r="X628" s="1">
        <f t="shared" si="227"/>
        <v>9.2598848424065728E-3</v>
      </c>
      <c r="Y628" s="1" t="e">
        <f>X628+#REF!*_xlfn.STDEV.S($W$2:$W$779)</f>
        <v>#REF!</v>
      </c>
      <c r="Z628" s="1" t="e">
        <f>X628-#REF!*_xlfn.STDEV.S($W$2:$W$779)</f>
        <v>#REF!</v>
      </c>
      <c r="AA628" s="2">
        <f t="shared" si="228"/>
        <v>149.86699708751274</v>
      </c>
      <c r="AB628" s="1">
        <f t="shared" si="229"/>
        <v>-9.5801137008235911E-4</v>
      </c>
      <c r="AC628" s="1">
        <f t="shared" si="221"/>
        <v>-7.957463739283894E-4</v>
      </c>
      <c r="AD628" s="1">
        <f t="shared" si="219"/>
        <v>-1.6226499615396971E-4</v>
      </c>
      <c r="AE628" s="1">
        <f t="shared" si="222"/>
        <v>1.54982524116244E-3</v>
      </c>
      <c r="AF628" s="1" t="e">
        <f>AE628+#REF!*_xlfn.STDEV.S($AD$2:$AD$779)</f>
        <v>#REF!</v>
      </c>
      <c r="AG628" s="1" t="e">
        <f>AE628-#REF!*_xlfn.STDEV.S($AD$2:$AD$779)</f>
        <v>#REF!</v>
      </c>
      <c r="AH628" s="24">
        <f t="shared" si="216"/>
        <v>-15.200000000000728</v>
      </c>
      <c r="AI628" s="24">
        <f t="shared" si="230"/>
        <v>-1.0999999999999091</v>
      </c>
      <c r="AJ628" s="1">
        <f t="shared" si="231"/>
        <v>-1.6226499615396971E-4</v>
      </c>
      <c r="AK628" s="1">
        <f t="shared" si="232"/>
        <v>1.54982524116244E-3</v>
      </c>
      <c r="AL628" s="1" t="e">
        <f>$AK$2+#REF!*_xlfn.STDEV.S(ONE_LAST_QUOTE!$AJ$2:$AJ$779)</f>
        <v>#REF!</v>
      </c>
      <c r="AM628" s="1" t="e">
        <f>$AK$2-#REF!*_xlfn.STDEV.S(ONE_LAST_QUOTE!$AJ$2:$AJ$779)</f>
        <v>#REF!</v>
      </c>
      <c r="AN628" s="27">
        <f t="shared" si="233"/>
        <v>13.818181818183621</v>
      </c>
      <c r="AO628" s="24">
        <f t="shared" si="234"/>
        <v>-14.100000000000819</v>
      </c>
      <c r="AP628" s="27">
        <f t="shared" si="235"/>
        <v>-3.8484704370181109</v>
      </c>
      <c r="AQ628" s="27" t="e">
        <f>$AP$2+#REF!*_xlfn.STDEV.S(ONE_LAST_QUOTE!$AO$2:$AO$779)</f>
        <v>#REF!</v>
      </c>
      <c r="AR628" s="27" t="e">
        <f>$AP$2-#REF!*_xlfn.STDEV.S(ONE_LAST_QUOTE!$AO$2:$AO$779)</f>
        <v>#REF!</v>
      </c>
      <c r="AT628" s="24"/>
    </row>
    <row r="629" spans="1:46" x14ac:dyDescent="0.3">
      <c r="A629" s="5">
        <v>45027</v>
      </c>
      <c r="B629" s="25">
        <v>612.1</v>
      </c>
      <c r="C629" s="25">
        <v>611.75</v>
      </c>
      <c r="D629" s="25">
        <v>0.08</v>
      </c>
      <c r="E629" s="25">
        <f t="shared" si="223"/>
        <v>611.66999999999996</v>
      </c>
      <c r="F629" s="25">
        <f t="shared" si="220"/>
        <v>0.43000000000006366</v>
      </c>
      <c r="G629" s="25">
        <v>1357.25</v>
      </c>
      <c r="H629" s="25">
        <v>1390.25</v>
      </c>
      <c r="I629" s="26">
        <v>1388.93</v>
      </c>
      <c r="J629" s="27">
        <f t="shared" si="217"/>
        <v>1.3199999999999363</v>
      </c>
      <c r="K629" s="25">
        <v>15924</v>
      </c>
      <c r="L629" s="25">
        <v>15913.88</v>
      </c>
      <c r="M629" s="25">
        <v>9.9700000000000024</v>
      </c>
      <c r="N629" s="25">
        <f t="shared" si="218"/>
        <v>15903.91</v>
      </c>
      <c r="O629" s="25">
        <f t="shared" si="224"/>
        <v>20.090000000000146</v>
      </c>
      <c r="P629" s="27">
        <v>30.507000000000001</v>
      </c>
      <c r="Q629" s="25">
        <v>524</v>
      </c>
      <c r="R629" s="2">
        <f t="shared" si="236"/>
        <v>128.22227346091739</v>
      </c>
      <c r="S629" s="2">
        <f t="shared" si="225"/>
        <v>129.48446901935253</v>
      </c>
      <c r="T629" s="2">
        <f t="shared" si="226"/>
        <v>129.33459925510991</v>
      </c>
      <c r="U629" s="2">
        <f t="shared" si="237"/>
        <v>103.79001803150396</v>
      </c>
      <c r="V629" s="2">
        <f t="shared" si="238"/>
        <v>126.26506024096403</v>
      </c>
      <c r="W629" s="27">
        <f t="shared" si="239"/>
        <v>9.8438089137442564E-3</v>
      </c>
      <c r="X629" s="1">
        <f t="shared" si="227"/>
        <v>9.2598848424065728E-3</v>
      </c>
      <c r="Y629" s="1" t="e">
        <f>X629+#REF!*_xlfn.STDEV.S($W$2:$W$779)</f>
        <v>#REF!</v>
      </c>
      <c r="Z629" s="1" t="e">
        <f>X629-#REF!*_xlfn.STDEV.S($W$2:$W$779)</f>
        <v>#REF!</v>
      </c>
      <c r="AA629" s="2">
        <f t="shared" si="228"/>
        <v>126.21955584351383</v>
      </c>
      <c r="AB629" s="1">
        <f t="shared" si="229"/>
        <v>1.2632113738068277E-3</v>
      </c>
      <c r="AC629" s="1">
        <f t="shared" si="221"/>
        <v>9.5037186899263196E-4</v>
      </c>
      <c r="AD629" s="1">
        <f t="shared" si="219"/>
        <v>3.1283950481419574E-4</v>
      </c>
      <c r="AE629" s="1">
        <f t="shared" si="222"/>
        <v>1.54982524116244E-3</v>
      </c>
      <c r="AF629" s="1" t="e">
        <f>AE629+#REF!*_xlfn.STDEV.S($AD$2:$AD$779)</f>
        <v>#REF!</v>
      </c>
      <c r="AG629" s="1" t="e">
        <f>AE629-#REF!*_xlfn.STDEV.S($AD$2:$AD$779)</f>
        <v>#REF!</v>
      </c>
      <c r="AH629" s="24">
        <f t="shared" ref="AH629:AH692" si="240">K629-N629</f>
        <v>20.090000000000146</v>
      </c>
      <c r="AI629" s="24">
        <f t="shared" si="230"/>
        <v>1.3199999999999363</v>
      </c>
      <c r="AJ629" s="1">
        <f t="shared" si="231"/>
        <v>3.1283950481419574E-4</v>
      </c>
      <c r="AK629" s="1">
        <f t="shared" si="232"/>
        <v>1.54982524116244E-3</v>
      </c>
      <c r="AL629" s="1" t="e">
        <f>$AK$2+#REF!*_xlfn.STDEV.S(ONE_LAST_QUOTE!$AJ$2:$AJ$779)</f>
        <v>#REF!</v>
      </c>
      <c r="AM629" s="1" t="e">
        <f>$AK$2-#REF!*_xlfn.STDEV.S(ONE_LAST_QUOTE!$AJ$2:$AJ$779)</f>
        <v>#REF!</v>
      </c>
      <c r="AN629" s="27">
        <f t="shared" si="233"/>
        <v>15.219696969697814</v>
      </c>
      <c r="AO629" s="24">
        <f t="shared" si="234"/>
        <v>18.770000000000209</v>
      </c>
      <c r="AP629" s="27">
        <f t="shared" si="235"/>
        <v>-3.8484704370181109</v>
      </c>
      <c r="AQ629" s="27" t="e">
        <f>$AP$2+#REF!*_xlfn.STDEV.S(ONE_LAST_QUOTE!$AO$2:$AO$779)</f>
        <v>#REF!</v>
      </c>
      <c r="AR629" s="27" t="e">
        <f>$AP$2-#REF!*_xlfn.STDEV.S(ONE_LAST_QUOTE!$AO$2:$AO$779)</f>
        <v>#REF!</v>
      </c>
      <c r="AT629" s="24"/>
    </row>
    <row r="630" spans="1:46" x14ac:dyDescent="0.3">
      <c r="A630" s="5">
        <v>45028</v>
      </c>
      <c r="B630" s="25">
        <v>610.9</v>
      </c>
      <c r="C630" s="25">
        <v>610.51</v>
      </c>
      <c r="D630" s="25">
        <v>0.08</v>
      </c>
      <c r="E630" s="25">
        <f t="shared" si="223"/>
        <v>610.42999999999995</v>
      </c>
      <c r="F630" s="25">
        <f t="shared" si="220"/>
        <v>0.47000000000002728</v>
      </c>
      <c r="G630" s="25">
        <v>1356.5</v>
      </c>
      <c r="H630" s="25">
        <v>1389.25</v>
      </c>
      <c r="I630" s="26">
        <v>1389.59</v>
      </c>
      <c r="J630" s="27">
        <f t="shared" ref="J630:J693" si="241">(H630-I630)</f>
        <v>-0.33999999999991815</v>
      </c>
      <c r="K630" s="25">
        <v>15925</v>
      </c>
      <c r="L630" s="25">
        <v>15932.97</v>
      </c>
      <c r="M630" s="25">
        <v>9.9700000000000024</v>
      </c>
      <c r="N630" s="25">
        <f t="shared" ref="N630:N693" si="242">L630-M630</f>
        <v>15923</v>
      </c>
      <c r="O630" s="25">
        <f t="shared" si="224"/>
        <v>2</v>
      </c>
      <c r="P630" s="27">
        <v>30.507999999999999</v>
      </c>
      <c r="Q630" s="25">
        <v>520</v>
      </c>
      <c r="R630" s="2">
        <f t="shared" si="236"/>
        <v>128.13004380908433</v>
      </c>
      <c r="S630" s="2">
        <f t="shared" si="225"/>
        <v>129.49260042283277</v>
      </c>
      <c r="T630" s="2">
        <f t="shared" si="226"/>
        <v>129.23061938232715</v>
      </c>
      <c r="U630" s="2">
        <f t="shared" si="237"/>
        <v>103.79342020208878</v>
      </c>
      <c r="V630" s="2">
        <f t="shared" si="238"/>
        <v>125.30120481927729</v>
      </c>
      <c r="W630" s="27">
        <f t="shared" si="239"/>
        <v>1.0634169576798636E-2</v>
      </c>
      <c r="X630" s="1">
        <f t="shared" si="227"/>
        <v>9.2598848424065728E-3</v>
      </c>
      <c r="Y630" s="1" t="e">
        <f>X630+#REF!*_xlfn.STDEV.S($W$2:$W$779)</f>
        <v>#REF!</v>
      </c>
      <c r="Z630" s="1" t="e">
        <f>X630-#REF!*_xlfn.STDEV.S($W$2:$W$779)</f>
        <v>#REF!</v>
      </c>
      <c r="AA630" s="2">
        <f t="shared" si="228"/>
        <v>136.25566137484384</v>
      </c>
      <c r="AB630" s="1">
        <f t="shared" si="229"/>
        <v>1.2560447151918608E-4</v>
      </c>
      <c r="AC630" s="1">
        <f t="shared" si="221"/>
        <v>-2.4467648730914745E-4</v>
      </c>
      <c r="AD630" s="1">
        <f t="shared" ref="AD630:AD693" si="243">AB630-AC630</f>
        <v>3.7028095882833353E-4</v>
      </c>
      <c r="AE630" s="1">
        <f t="shared" si="222"/>
        <v>1.54982524116244E-3</v>
      </c>
      <c r="AF630" s="1" t="e">
        <f>AE630+#REF!*_xlfn.STDEV.S($AD$2:$AD$779)</f>
        <v>#REF!</v>
      </c>
      <c r="AG630" s="1" t="e">
        <f>AE630-#REF!*_xlfn.STDEV.S($AD$2:$AD$779)</f>
        <v>#REF!</v>
      </c>
      <c r="AH630" s="24">
        <f t="shared" si="240"/>
        <v>2</v>
      </c>
      <c r="AI630" s="24">
        <f t="shared" si="230"/>
        <v>-0.33999999999991815</v>
      </c>
      <c r="AJ630" s="1">
        <f t="shared" si="231"/>
        <v>3.7028095882833353E-4</v>
      </c>
      <c r="AK630" s="1">
        <f t="shared" si="232"/>
        <v>1.54982524116244E-3</v>
      </c>
      <c r="AL630" s="1" t="e">
        <f>$AK$2+#REF!*_xlfn.STDEV.S(ONE_LAST_QUOTE!$AJ$2:$AJ$779)</f>
        <v>#REF!</v>
      </c>
      <c r="AM630" s="1" t="e">
        <f>$AK$2-#REF!*_xlfn.STDEV.S(ONE_LAST_QUOTE!$AJ$2:$AJ$779)</f>
        <v>#REF!</v>
      </c>
      <c r="AN630" s="27">
        <f t="shared" si="233"/>
        <v>-5.8823529411778868</v>
      </c>
      <c r="AO630" s="24">
        <f t="shared" si="234"/>
        <v>2.3399999999999181</v>
      </c>
      <c r="AP630" s="27">
        <f t="shared" si="235"/>
        <v>-3.8484704370181109</v>
      </c>
      <c r="AQ630" s="27" t="e">
        <f>$AP$2+#REF!*_xlfn.STDEV.S(ONE_LAST_QUOTE!$AO$2:$AO$779)</f>
        <v>#REF!</v>
      </c>
      <c r="AR630" s="27" t="e">
        <f>$AP$2-#REF!*_xlfn.STDEV.S(ONE_LAST_QUOTE!$AO$2:$AO$779)</f>
        <v>#REF!</v>
      </c>
      <c r="AT630" s="24"/>
    </row>
    <row r="631" spans="1:46" x14ac:dyDescent="0.3">
      <c r="A631" s="5">
        <v>45029</v>
      </c>
      <c r="B631" s="25">
        <v>605.29999999999995</v>
      </c>
      <c r="C631" s="25">
        <v>604.36</v>
      </c>
      <c r="D631" s="25">
        <v>0</v>
      </c>
      <c r="E631" s="25">
        <f t="shared" si="223"/>
        <v>604.36</v>
      </c>
      <c r="F631" s="25">
        <f t="shared" si="220"/>
        <v>0.93999999999994088</v>
      </c>
      <c r="G631" s="25">
        <v>1348.25</v>
      </c>
      <c r="H631" s="25">
        <v>1380.75</v>
      </c>
      <c r="I631" s="26">
        <v>1380.53</v>
      </c>
      <c r="J631" s="27">
        <f t="shared" si="241"/>
        <v>0.22000000000002728</v>
      </c>
      <c r="K631" s="25">
        <v>15816</v>
      </c>
      <c r="L631" s="25">
        <v>15804.76</v>
      </c>
      <c r="M631" s="25">
        <v>9.9700000000000024</v>
      </c>
      <c r="N631" s="25">
        <f t="shared" si="242"/>
        <v>15794.79</v>
      </c>
      <c r="O631" s="25">
        <f t="shared" si="224"/>
        <v>21.209999999999127</v>
      </c>
      <c r="P631" s="27">
        <v>30.459</v>
      </c>
      <c r="Q631" s="25">
        <v>510</v>
      </c>
      <c r="R631" s="2">
        <f t="shared" si="236"/>
        <v>127.34609176850327</v>
      </c>
      <c r="S631" s="2">
        <f t="shared" si="225"/>
        <v>128.60627744348653</v>
      </c>
      <c r="T631" s="2">
        <f t="shared" si="226"/>
        <v>128.30556725477274</v>
      </c>
      <c r="U631" s="2">
        <f t="shared" si="237"/>
        <v>103.62671384343196</v>
      </c>
      <c r="V631" s="2">
        <f t="shared" si="238"/>
        <v>122.8915662650604</v>
      </c>
      <c r="W631" s="27">
        <f t="shared" si="239"/>
        <v>9.895754612352814E-3</v>
      </c>
      <c r="X631" s="1">
        <f t="shared" si="227"/>
        <v>9.2598848424065728E-3</v>
      </c>
      <c r="Y631" s="1" t="e">
        <f>X631+#REF!*_xlfn.STDEV.S($W$2:$W$779)</f>
        <v>#REF!</v>
      </c>
      <c r="Z631" s="1" t="e">
        <f>X631-#REF!*_xlfn.STDEV.S($W$2:$W$779)</f>
        <v>#REF!</v>
      </c>
      <c r="AA631" s="2">
        <f t="shared" si="228"/>
        <v>126.01856749832621</v>
      </c>
      <c r="AB631" s="1">
        <f t="shared" si="229"/>
        <v>1.3428478631244305E-3</v>
      </c>
      <c r="AC631" s="1">
        <f t="shared" si="221"/>
        <v>1.5935908672758093E-4</v>
      </c>
      <c r="AD631" s="1">
        <f t="shared" si="243"/>
        <v>1.1834887763968495E-3</v>
      </c>
      <c r="AE631" s="1">
        <f t="shared" si="222"/>
        <v>1.54982524116244E-3</v>
      </c>
      <c r="AF631" s="1" t="e">
        <f>AE631+#REF!*_xlfn.STDEV.S($AD$2:$AD$779)</f>
        <v>#REF!</v>
      </c>
      <c r="AG631" s="1" t="e">
        <f>AE631-#REF!*_xlfn.STDEV.S($AD$2:$AD$779)</f>
        <v>#REF!</v>
      </c>
      <c r="AH631" s="24">
        <f t="shared" si="240"/>
        <v>21.209999999999127</v>
      </c>
      <c r="AI631" s="24">
        <f t="shared" si="230"/>
        <v>0.22000000000002728</v>
      </c>
      <c r="AJ631" s="1">
        <f t="shared" si="231"/>
        <v>1.1834887763968495E-3</v>
      </c>
      <c r="AK631" s="1">
        <f t="shared" si="232"/>
        <v>1.54982524116244E-3</v>
      </c>
      <c r="AL631" s="1" t="e">
        <f>$AK$2+#REF!*_xlfn.STDEV.S(ONE_LAST_QUOTE!$AJ$2:$AJ$779)</f>
        <v>#REF!</v>
      </c>
      <c r="AM631" s="1" t="e">
        <f>$AK$2-#REF!*_xlfn.STDEV.S(ONE_LAST_QUOTE!$AJ$2:$AJ$779)</f>
        <v>#REF!</v>
      </c>
      <c r="AN631" s="27">
        <f t="shared" si="233"/>
        <v>96.40909090907499</v>
      </c>
      <c r="AO631" s="24">
        <f t="shared" si="234"/>
        <v>20.9899999999991</v>
      </c>
      <c r="AP631" s="27">
        <f t="shared" si="235"/>
        <v>-3.8484704370181109</v>
      </c>
      <c r="AQ631" s="27" t="e">
        <f>$AP$2+#REF!*_xlfn.STDEV.S(ONE_LAST_QUOTE!$AO$2:$AO$779)</f>
        <v>#REF!</v>
      </c>
      <c r="AR631" s="27" t="e">
        <f>$AP$2-#REF!*_xlfn.STDEV.S(ONE_LAST_QUOTE!$AO$2:$AO$779)</f>
        <v>#REF!</v>
      </c>
      <c r="AT631" s="24"/>
    </row>
    <row r="632" spans="1:46" x14ac:dyDescent="0.3">
      <c r="A632" s="5">
        <v>45030</v>
      </c>
      <c r="B632" s="25">
        <v>610.20000000000005</v>
      </c>
      <c r="C632" s="25">
        <v>609.41999999999996</v>
      </c>
      <c r="D632" s="25">
        <v>0</v>
      </c>
      <c r="E632" s="25">
        <f t="shared" si="223"/>
        <v>609.41999999999996</v>
      </c>
      <c r="F632" s="25">
        <f t="shared" si="220"/>
        <v>0.7800000000000864</v>
      </c>
      <c r="G632" s="25">
        <v>1360</v>
      </c>
      <c r="H632" s="25">
        <v>1392.75</v>
      </c>
      <c r="I632" s="26">
        <v>1390.66</v>
      </c>
      <c r="J632" s="27">
        <f t="shared" si="241"/>
        <v>2.0899999999999181</v>
      </c>
      <c r="K632" s="25">
        <v>15948</v>
      </c>
      <c r="L632" s="25">
        <v>15929.43</v>
      </c>
      <c r="M632" s="25">
        <v>7.740000000000002</v>
      </c>
      <c r="N632" s="25">
        <f t="shared" si="242"/>
        <v>15921.69</v>
      </c>
      <c r="O632" s="25">
        <f t="shared" si="224"/>
        <v>26.309999999999491</v>
      </c>
      <c r="P632" s="27">
        <v>30.504000000000001</v>
      </c>
      <c r="Q632" s="25">
        <v>516</v>
      </c>
      <c r="R632" s="2">
        <f t="shared" si="236"/>
        <v>128.45284759050006</v>
      </c>
      <c r="S632" s="2">
        <f t="shared" si="225"/>
        <v>129.67962270287831</v>
      </c>
      <c r="T632" s="2">
        <f t="shared" si="226"/>
        <v>129.64736576245744</v>
      </c>
      <c r="U632" s="2">
        <f t="shared" si="237"/>
        <v>103.77981151974946</v>
      </c>
      <c r="V632" s="2">
        <f t="shared" si="238"/>
        <v>124.33734939759053</v>
      </c>
      <c r="W632" s="27">
        <f t="shared" si="239"/>
        <v>9.5503925011388713E-3</v>
      </c>
      <c r="X632" s="1">
        <f t="shared" si="227"/>
        <v>9.2598848424065728E-3</v>
      </c>
      <c r="Y632" s="1" t="e">
        <f>X632+#REF!*_xlfn.STDEV.S($W$2:$W$779)</f>
        <v>#REF!</v>
      </c>
      <c r="Z632" s="1" t="e">
        <f>X632-#REF!*_xlfn.STDEV.S($W$2:$W$779)</f>
        <v>#REF!</v>
      </c>
      <c r="AA632" s="2">
        <f t="shared" si="228"/>
        <v>122.67751123782489</v>
      </c>
      <c r="AB632" s="1">
        <f t="shared" si="229"/>
        <v>1.6524627724820349E-3</v>
      </c>
      <c r="AC632" s="1">
        <f t="shared" si="221"/>
        <v>1.5028835229314987E-3</v>
      </c>
      <c r="AD632" s="1">
        <f t="shared" si="243"/>
        <v>1.4957924955053621E-4</v>
      </c>
      <c r="AE632" s="1">
        <f t="shared" si="222"/>
        <v>1.54982524116244E-3</v>
      </c>
      <c r="AF632" s="1" t="e">
        <f>AE632+#REF!*_xlfn.STDEV.S($AD$2:$AD$779)</f>
        <v>#REF!</v>
      </c>
      <c r="AG632" s="1" t="e">
        <f>AE632-#REF!*_xlfn.STDEV.S($AD$2:$AD$779)</f>
        <v>#REF!</v>
      </c>
      <c r="AH632" s="24">
        <f t="shared" si="240"/>
        <v>26.309999999999491</v>
      </c>
      <c r="AI632" s="24">
        <f t="shared" si="230"/>
        <v>2.0899999999999181</v>
      </c>
      <c r="AJ632" s="1">
        <f t="shared" si="231"/>
        <v>1.4957924955053621E-4</v>
      </c>
      <c r="AK632" s="1">
        <f t="shared" si="232"/>
        <v>1.54982524116244E-3</v>
      </c>
      <c r="AL632" s="1" t="e">
        <f>$AK$2+#REF!*_xlfn.STDEV.S(ONE_LAST_QUOTE!$AJ$2:$AJ$779)</f>
        <v>#REF!</v>
      </c>
      <c r="AM632" s="1" t="e">
        <f>$AK$2-#REF!*_xlfn.STDEV.S(ONE_LAST_QUOTE!$AJ$2:$AJ$779)</f>
        <v>#REF!</v>
      </c>
      <c r="AN632" s="27">
        <f t="shared" si="233"/>
        <v>12.588516746411733</v>
      </c>
      <c r="AO632" s="24">
        <f t="shared" si="234"/>
        <v>24.219999999999573</v>
      </c>
      <c r="AP632" s="27">
        <f t="shared" si="235"/>
        <v>-3.8484704370181109</v>
      </c>
      <c r="AQ632" s="27" t="e">
        <f>$AP$2+#REF!*_xlfn.STDEV.S(ONE_LAST_QUOTE!$AO$2:$AO$779)</f>
        <v>#REF!</v>
      </c>
      <c r="AR632" s="27" t="e">
        <f>$AP$2-#REF!*_xlfn.STDEV.S(ONE_LAST_QUOTE!$AO$2:$AO$779)</f>
        <v>#REF!</v>
      </c>
      <c r="AT632" s="24"/>
    </row>
    <row r="633" spans="1:46" x14ac:dyDescent="0.3">
      <c r="A633" s="5">
        <v>45033</v>
      </c>
      <c r="B633" s="25">
        <v>610.4</v>
      </c>
      <c r="C633" s="25">
        <v>610.16999999999996</v>
      </c>
      <c r="D633" s="25">
        <v>0</v>
      </c>
      <c r="E633" s="25">
        <f t="shared" si="223"/>
        <v>610.16999999999996</v>
      </c>
      <c r="F633" s="25">
        <f t="shared" si="220"/>
        <v>0.23000000000001819</v>
      </c>
      <c r="G633" s="25">
        <v>1358</v>
      </c>
      <c r="H633" s="25">
        <v>1390.5</v>
      </c>
      <c r="I633" s="26">
        <v>1389.05</v>
      </c>
      <c r="J633" s="27">
        <f t="shared" si="241"/>
        <v>1.4500000000000455</v>
      </c>
      <c r="K633" s="25">
        <v>15970</v>
      </c>
      <c r="L633" s="25">
        <v>15963.55</v>
      </c>
      <c r="M633" s="25">
        <v>0</v>
      </c>
      <c r="N633" s="25">
        <f t="shared" si="242"/>
        <v>15963.55</v>
      </c>
      <c r="O633" s="25">
        <f t="shared" si="224"/>
        <v>6.4500000000007276</v>
      </c>
      <c r="P633" s="27">
        <v>30.535</v>
      </c>
      <c r="Q633" s="25">
        <v>520</v>
      </c>
      <c r="R633" s="2">
        <f t="shared" si="236"/>
        <v>128.24533087387567</v>
      </c>
      <c r="S633" s="2">
        <f t="shared" si="225"/>
        <v>129.85851357944358</v>
      </c>
      <c r="T633" s="2">
        <f t="shared" si="226"/>
        <v>129.72212667623222</v>
      </c>
      <c r="U633" s="2">
        <f t="shared" si="237"/>
        <v>103.88527880787927</v>
      </c>
      <c r="V633" s="2">
        <f t="shared" si="238"/>
        <v>125.30120481927727</v>
      </c>
      <c r="W633" s="27">
        <f t="shared" si="239"/>
        <v>1.257888060778134E-2</v>
      </c>
      <c r="X633" s="1">
        <f t="shared" si="227"/>
        <v>9.2598848424065728E-3</v>
      </c>
      <c r="Y633" s="1" t="e">
        <f>X633+#REF!*_xlfn.STDEV.S($W$2:$W$779)</f>
        <v>#REF!</v>
      </c>
      <c r="Z633" s="1" t="e">
        <f>X633-#REF!*_xlfn.STDEV.S($W$2:$W$779)</f>
        <v>#REF!</v>
      </c>
      <c r="AA633" s="2">
        <f t="shared" si="228"/>
        <v>161.31827055679082</v>
      </c>
      <c r="AB633" s="1">
        <f t="shared" si="229"/>
        <v>4.0404546607745317E-4</v>
      </c>
      <c r="AC633" s="1">
        <f t="shared" si="221"/>
        <v>1.0438789100464675E-3</v>
      </c>
      <c r="AD633" s="1">
        <f t="shared" si="243"/>
        <v>-6.3983344396901435E-4</v>
      </c>
      <c r="AE633" s="1">
        <f t="shared" si="222"/>
        <v>1.54982524116244E-3</v>
      </c>
      <c r="AF633" s="1" t="e">
        <f>AE633+#REF!*_xlfn.STDEV.S($AD$2:$AD$779)</f>
        <v>#REF!</v>
      </c>
      <c r="AG633" s="1" t="e">
        <f>AE633-#REF!*_xlfn.STDEV.S($AD$2:$AD$779)</f>
        <v>#REF!</v>
      </c>
      <c r="AH633" s="24">
        <f t="shared" si="240"/>
        <v>6.4500000000007276</v>
      </c>
      <c r="AI633" s="24">
        <f t="shared" si="230"/>
        <v>1.4500000000000455</v>
      </c>
      <c r="AJ633" s="1">
        <f t="shared" si="231"/>
        <v>-6.3983344396901435E-4</v>
      </c>
      <c r="AK633" s="1">
        <f t="shared" si="232"/>
        <v>1.54982524116244E-3</v>
      </c>
      <c r="AL633" s="1" t="e">
        <f>$AK$2+#REF!*_xlfn.STDEV.S(ONE_LAST_QUOTE!$AJ$2:$AJ$779)</f>
        <v>#REF!</v>
      </c>
      <c r="AM633" s="1" t="e">
        <f>$AK$2-#REF!*_xlfn.STDEV.S(ONE_LAST_QUOTE!$AJ$2:$AJ$779)</f>
        <v>#REF!</v>
      </c>
      <c r="AN633" s="27">
        <f t="shared" si="233"/>
        <v>4.4482758620693277</v>
      </c>
      <c r="AO633" s="24">
        <f t="shared" si="234"/>
        <v>5.0000000000006821</v>
      </c>
      <c r="AP633" s="27">
        <f t="shared" si="235"/>
        <v>-3.8484704370181109</v>
      </c>
      <c r="AQ633" s="27" t="e">
        <f>$AP$2+#REF!*_xlfn.STDEV.S(ONE_LAST_QUOTE!$AO$2:$AO$779)</f>
        <v>#REF!</v>
      </c>
      <c r="AR633" s="27" t="e">
        <f>$AP$2-#REF!*_xlfn.STDEV.S(ONE_LAST_QUOTE!$AO$2:$AO$779)</f>
        <v>#REF!</v>
      </c>
      <c r="AT633" s="24"/>
    </row>
    <row r="634" spans="1:46" x14ac:dyDescent="0.3">
      <c r="A634" s="5">
        <v>45034</v>
      </c>
      <c r="B634" s="25">
        <v>607.4</v>
      </c>
      <c r="C634" s="25">
        <v>605.85</v>
      </c>
      <c r="D634" s="25">
        <v>0</v>
      </c>
      <c r="E634" s="25">
        <f t="shared" si="223"/>
        <v>605.85</v>
      </c>
      <c r="F634" s="25">
        <f t="shared" si="220"/>
        <v>1.5499999999999545</v>
      </c>
      <c r="G634" s="25">
        <v>1348.75</v>
      </c>
      <c r="H634" s="25">
        <v>1381.75</v>
      </c>
      <c r="I634" s="26">
        <v>1380.55</v>
      </c>
      <c r="J634" s="27">
        <f t="shared" si="241"/>
        <v>1.2000000000000455</v>
      </c>
      <c r="K634" s="25">
        <v>15891</v>
      </c>
      <c r="L634" s="25">
        <v>15869.44</v>
      </c>
      <c r="M634" s="25">
        <v>0</v>
      </c>
      <c r="N634" s="25">
        <f t="shared" si="242"/>
        <v>15869.44</v>
      </c>
      <c r="O634" s="25">
        <f t="shared" si="224"/>
        <v>21.559999999999491</v>
      </c>
      <c r="P634" s="27">
        <v>30.484000000000002</v>
      </c>
      <c r="Q634" s="25">
        <v>515</v>
      </c>
      <c r="R634" s="2">
        <f t="shared" si="236"/>
        <v>127.43832142033637</v>
      </c>
      <c r="S634" s="2">
        <f t="shared" si="225"/>
        <v>129.21613270450456</v>
      </c>
      <c r="T634" s="2">
        <f t="shared" si="226"/>
        <v>129.22028366342403</v>
      </c>
      <c r="U634" s="2">
        <f t="shared" si="237"/>
        <v>103.71176810805278</v>
      </c>
      <c r="V634" s="2">
        <f t="shared" si="238"/>
        <v>124.09638554216885</v>
      </c>
      <c r="W634" s="27">
        <f t="shared" si="239"/>
        <v>1.3950366454563934E-2</v>
      </c>
      <c r="X634" s="1">
        <f t="shared" si="227"/>
        <v>9.2598848424065728E-3</v>
      </c>
      <c r="Y634" s="1" t="e">
        <f>X634+#REF!*_xlfn.STDEV.S($W$2:$W$779)</f>
        <v>#REF!</v>
      </c>
      <c r="Z634" s="1" t="e">
        <f>X634-#REF!*_xlfn.STDEV.S($W$2:$W$779)</f>
        <v>#REF!</v>
      </c>
      <c r="AA634" s="2">
        <f t="shared" si="228"/>
        <v>177.78112841681946</v>
      </c>
      <c r="AB634" s="1">
        <f t="shared" si="229"/>
        <v>1.3585860622680756E-3</v>
      </c>
      <c r="AC634" s="1">
        <f t="shared" si="221"/>
        <v>8.6921878961286842E-4</v>
      </c>
      <c r="AD634" s="1">
        <f t="shared" si="243"/>
        <v>4.8936727265520721E-4</v>
      </c>
      <c r="AE634" s="1">
        <f t="shared" si="222"/>
        <v>1.54982524116244E-3</v>
      </c>
      <c r="AF634" s="1" t="e">
        <f>AE634+#REF!*_xlfn.STDEV.S($AD$2:$AD$779)</f>
        <v>#REF!</v>
      </c>
      <c r="AG634" s="1" t="e">
        <f>AE634-#REF!*_xlfn.STDEV.S($AD$2:$AD$779)</f>
        <v>#REF!</v>
      </c>
      <c r="AH634" s="24">
        <f t="shared" si="240"/>
        <v>21.559999999999491</v>
      </c>
      <c r="AI634" s="24">
        <f t="shared" si="230"/>
        <v>1.2000000000000455</v>
      </c>
      <c r="AJ634" s="1">
        <f t="shared" si="231"/>
        <v>4.8936727265520721E-4</v>
      </c>
      <c r="AK634" s="1">
        <f t="shared" si="232"/>
        <v>1.54982524116244E-3</v>
      </c>
      <c r="AL634" s="1" t="e">
        <f>$AK$2+#REF!*_xlfn.STDEV.S(ONE_LAST_QUOTE!$AJ$2:$AJ$779)</f>
        <v>#REF!</v>
      </c>
      <c r="AM634" s="1" t="e">
        <f>$AK$2-#REF!*_xlfn.STDEV.S(ONE_LAST_QUOTE!$AJ$2:$AJ$779)</f>
        <v>#REF!</v>
      </c>
      <c r="AN634" s="27">
        <f t="shared" si="233"/>
        <v>17.96666666666556</v>
      </c>
      <c r="AO634" s="24">
        <f t="shared" si="234"/>
        <v>20.359999999999445</v>
      </c>
      <c r="AP634" s="27">
        <f t="shared" si="235"/>
        <v>-3.8484704370181109</v>
      </c>
      <c r="AQ634" s="27" t="e">
        <f>$AP$2+#REF!*_xlfn.STDEV.S(ONE_LAST_QUOTE!$AO$2:$AO$779)</f>
        <v>#REF!</v>
      </c>
      <c r="AR634" s="27" t="e">
        <f>$AP$2-#REF!*_xlfn.STDEV.S(ONE_LAST_QUOTE!$AO$2:$AO$779)</f>
        <v>#REF!</v>
      </c>
      <c r="AT634" s="24"/>
    </row>
    <row r="635" spans="1:46" x14ac:dyDescent="0.3">
      <c r="A635" s="5">
        <v>45035</v>
      </c>
      <c r="B635" s="25">
        <v>601.4</v>
      </c>
      <c r="C635" s="25">
        <v>601.1</v>
      </c>
      <c r="D635" s="25">
        <v>0</v>
      </c>
      <c r="E635" s="25">
        <f t="shared" si="223"/>
        <v>601.1</v>
      </c>
      <c r="F635" s="25">
        <f t="shared" si="220"/>
        <v>0.29999999999995453</v>
      </c>
      <c r="G635" s="25">
        <v>1339</v>
      </c>
      <c r="H635" s="25">
        <v>1371.75</v>
      </c>
      <c r="I635" s="26">
        <v>1371.11</v>
      </c>
      <c r="J635" s="27">
        <f t="shared" si="241"/>
        <v>0.64000000000010004</v>
      </c>
      <c r="K635" s="25">
        <v>15775</v>
      </c>
      <c r="L635" s="25">
        <v>15770.47</v>
      </c>
      <c r="M635" s="25">
        <v>0</v>
      </c>
      <c r="N635" s="25">
        <f t="shared" si="242"/>
        <v>15770.47</v>
      </c>
      <c r="O635" s="25">
        <f t="shared" si="224"/>
        <v>4.5300000000006548</v>
      </c>
      <c r="P635" s="27">
        <v>30.577000000000002</v>
      </c>
      <c r="Q635" s="25">
        <v>510</v>
      </c>
      <c r="R635" s="2">
        <f t="shared" si="236"/>
        <v>126.51602490200573</v>
      </c>
      <c r="S635" s="2">
        <f t="shared" si="225"/>
        <v>128.27288990079666</v>
      </c>
      <c r="T635" s="2">
        <f t="shared" si="226"/>
        <v>127.93971387634021</v>
      </c>
      <c r="U635" s="2">
        <f t="shared" si="237"/>
        <v>104.02816997244226</v>
      </c>
      <c r="V635" s="2">
        <f t="shared" si="238"/>
        <v>122.8915662650604</v>
      </c>
      <c r="W635" s="27">
        <f t="shared" si="239"/>
        <v>1.3886501730920875E-2</v>
      </c>
      <c r="X635" s="1">
        <f t="shared" si="227"/>
        <v>9.2598848424065728E-3</v>
      </c>
      <c r="Y635" s="1" t="e">
        <f>X635+#REF!*_xlfn.STDEV.S($W$2:$W$779)</f>
        <v>#REF!</v>
      </c>
      <c r="Z635" s="1" t="e">
        <f>X635-#REF!*_xlfn.STDEV.S($W$2:$W$779)</f>
        <v>#REF!</v>
      </c>
      <c r="AA635" s="2">
        <f t="shared" si="228"/>
        <v>175.68649987909311</v>
      </c>
      <c r="AB635" s="1">
        <f t="shared" si="229"/>
        <v>2.8724571937302154E-4</v>
      </c>
      <c r="AC635" s="1">
        <f t="shared" si="221"/>
        <v>4.6677509463143008E-4</v>
      </c>
      <c r="AD635" s="1">
        <f t="shared" si="243"/>
        <v>-1.7952937525840854E-4</v>
      </c>
      <c r="AE635" s="1">
        <f t="shared" si="222"/>
        <v>1.54982524116244E-3</v>
      </c>
      <c r="AF635" s="1" t="e">
        <f>AE635+#REF!*_xlfn.STDEV.S($AD$2:$AD$779)</f>
        <v>#REF!</v>
      </c>
      <c r="AG635" s="1" t="e">
        <f>AE635-#REF!*_xlfn.STDEV.S($AD$2:$AD$779)</f>
        <v>#REF!</v>
      </c>
      <c r="AH635" s="24">
        <f t="shared" si="240"/>
        <v>4.5300000000006548</v>
      </c>
      <c r="AI635" s="24">
        <f t="shared" si="230"/>
        <v>0.64000000000010004</v>
      </c>
      <c r="AJ635" s="1">
        <f t="shared" si="231"/>
        <v>-1.7952937525840854E-4</v>
      </c>
      <c r="AK635" s="1">
        <f t="shared" si="232"/>
        <v>1.54982524116244E-3</v>
      </c>
      <c r="AL635" s="1" t="e">
        <f>$AK$2+#REF!*_xlfn.STDEV.S(ONE_LAST_QUOTE!$AJ$2:$AJ$779)</f>
        <v>#REF!</v>
      </c>
      <c r="AM635" s="1" t="e">
        <f>$AK$2-#REF!*_xlfn.STDEV.S(ONE_LAST_QUOTE!$AJ$2:$AJ$779)</f>
        <v>#REF!</v>
      </c>
      <c r="AN635" s="27">
        <f t="shared" si="233"/>
        <v>7.0781249999999165</v>
      </c>
      <c r="AO635" s="24">
        <f t="shared" si="234"/>
        <v>3.8900000000005548</v>
      </c>
      <c r="AP635" s="27">
        <f t="shared" si="235"/>
        <v>-3.8484704370181109</v>
      </c>
      <c r="AQ635" s="27" t="e">
        <f>$AP$2+#REF!*_xlfn.STDEV.S(ONE_LAST_QUOTE!$AO$2:$AO$779)</f>
        <v>#REF!</v>
      </c>
      <c r="AR635" s="27" t="e">
        <f>$AP$2-#REF!*_xlfn.STDEV.S(ONE_LAST_QUOTE!$AO$2:$AO$779)</f>
        <v>#REF!</v>
      </c>
      <c r="AT635" s="24"/>
    </row>
    <row r="636" spans="1:46" x14ac:dyDescent="0.3">
      <c r="A636" s="5">
        <v>45036</v>
      </c>
      <c r="B636" s="25">
        <v>602</v>
      </c>
      <c r="C636" s="25">
        <v>600.39</v>
      </c>
      <c r="D636" s="25">
        <v>0</v>
      </c>
      <c r="E636" s="25">
        <f t="shared" si="223"/>
        <v>600.39</v>
      </c>
      <c r="F636" s="25">
        <f t="shared" si="220"/>
        <v>1.6100000000000136</v>
      </c>
      <c r="G636" s="25">
        <v>1334.25</v>
      </c>
      <c r="H636" s="25">
        <v>1366.5</v>
      </c>
      <c r="I636" s="26">
        <v>1365.38</v>
      </c>
      <c r="J636" s="27">
        <f t="shared" si="241"/>
        <v>1.1199999999998909</v>
      </c>
      <c r="K636" s="25">
        <v>15731</v>
      </c>
      <c r="L636" s="25">
        <v>15707.52</v>
      </c>
      <c r="M636" s="25">
        <v>2.46</v>
      </c>
      <c r="N636" s="25">
        <f t="shared" si="242"/>
        <v>15705.060000000001</v>
      </c>
      <c r="O636" s="25">
        <f t="shared" si="224"/>
        <v>25.93999999999869</v>
      </c>
      <c r="P636" s="27">
        <v>30.515999999999998</v>
      </c>
      <c r="Q636" s="25">
        <v>513</v>
      </c>
      <c r="R636" s="2">
        <f t="shared" si="236"/>
        <v>126.03181922988213</v>
      </c>
      <c r="S636" s="2">
        <f t="shared" si="225"/>
        <v>127.91510814766607</v>
      </c>
      <c r="T636" s="2">
        <f t="shared" si="226"/>
        <v>128.40086418403658</v>
      </c>
      <c r="U636" s="2">
        <f t="shared" si="237"/>
        <v>103.82063756676742</v>
      </c>
      <c r="V636" s="2">
        <f t="shared" si="238"/>
        <v>123.61445783132547</v>
      </c>
      <c r="W636" s="27">
        <f t="shared" si="239"/>
        <v>1.4942963842716761E-2</v>
      </c>
      <c r="X636" s="1">
        <f t="shared" si="227"/>
        <v>9.2598848424065728E-3</v>
      </c>
      <c r="Y636" s="1" t="e">
        <f>X636+#REF!*_xlfn.STDEV.S($W$2:$W$779)</f>
        <v>#REF!</v>
      </c>
      <c r="Z636" s="1" t="e">
        <f>X636-#REF!*_xlfn.STDEV.S($W$2:$W$779)</f>
        <v>#REF!</v>
      </c>
      <c r="AA636" s="2">
        <f t="shared" si="228"/>
        <v>188.32889177839434</v>
      </c>
      <c r="AB636" s="1">
        <f t="shared" si="229"/>
        <v>1.6516969690022634E-3</v>
      </c>
      <c r="AC636" s="1">
        <f t="shared" si="221"/>
        <v>8.2028446293331582E-4</v>
      </c>
      <c r="AD636" s="1">
        <f t="shared" si="243"/>
        <v>8.3141250606894761E-4</v>
      </c>
      <c r="AE636" s="1">
        <f t="shared" si="222"/>
        <v>1.54982524116244E-3</v>
      </c>
      <c r="AF636" s="1" t="e">
        <f>AE636+#REF!*_xlfn.STDEV.S($AD$2:$AD$779)</f>
        <v>#REF!</v>
      </c>
      <c r="AG636" s="1" t="e">
        <f>AE636-#REF!*_xlfn.STDEV.S($AD$2:$AD$779)</f>
        <v>#REF!</v>
      </c>
      <c r="AH636" s="24">
        <f t="shared" si="240"/>
        <v>25.93999999999869</v>
      </c>
      <c r="AI636" s="24">
        <f t="shared" si="230"/>
        <v>1.1199999999998909</v>
      </c>
      <c r="AJ636" s="1">
        <f t="shared" si="231"/>
        <v>8.3141250606894761E-4</v>
      </c>
      <c r="AK636" s="1">
        <f t="shared" si="232"/>
        <v>1.54982524116244E-3</v>
      </c>
      <c r="AL636" s="1" t="e">
        <f>$AK$2+#REF!*_xlfn.STDEV.S(ONE_LAST_QUOTE!$AJ$2:$AJ$779)</f>
        <v>#REF!</v>
      </c>
      <c r="AM636" s="1" t="e">
        <f>$AK$2-#REF!*_xlfn.STDEV.S(ONE_LAST_QUOTE!$AJ$2:$AJ$779)</f>
        <v>#REF!</v>
      </c>
      <c r="AN636" s="27">
        <f t="shared" si="233"/>
        <v>23.160714285715372</v>
      </c>
      <c r="AO636" s="24">
        <f t="shared" si="234"/>
        <v>24.819999999998799</v>
      </c>
      <c r="AP636" s="27">
        <f t="shared" si="235"/>
        <v>-3.8484704370181109</v>
      </c>
      <c r="AQ636" s="27" t="e">
        <f>$AP$2+#REF!*_xlfn.STDEV.S(ONE_LAST_QUOTE!$AO$2:$AO$779)</f>
        <v>#REF!</v>
      </c>
      <c r="AR636" s="27" t="e">
        <f>$AP$2-#REF!*_xlfn.STDEV.S(ONE_LAST_QUOTE!$AO$2:$AO$779)</f>
        <v>#REF!</v>
      </c>
      <c r="AT636" s="24"/>
    </row>
    <row r="637" spans="1:46" x14ac:dyDescent="0.3">
      <c r="A637" s="5">
        <v>45037</v>
      </c>
      <c r="B637" s="25">
        <v>598.4</v>
      </c>
      <c r="C637" s="25">
        <v>597.91999999999996</v>
      </c>
      <c r="D637" s="25">
        <v>0</v>
      </c>
      <c r="E637" s="25">
        <f t="shared" si="223"/>
        <v>597.91999999999996</v>
      </c>
      <c r="F637" s="25">
        <f t="shared" si="220"/>
        <v>0.48000000000001819</v>
      </c>
      <c r="G637" s="25">
        <v>1327</v>
      </c>
      <c r="H637" s="25">
        <v>1359.5</v>
      </c>
      <c r="I637" s="26">
        <v>1358.84</v>
      </c>
      <c r="J637" s="27">
        <f t="shared" si="241"/>
        <v>0.66000000000008185</v>
      </c>
      <c r="K637" s="25">
        <v>15614</v>
      </c>
      <c r="L637" s="25">
        <v>15602.99</v>
      </c>
      <c r="M637" s="25">
        <v>0.49</v>
      </c>
      <c r="N637" s="25">
        <f t="shared" si="242"/>
        <v>15602.5</v>
      </c>
      <c r="O637" s="25">
        <f t="shared" si="224"/>
        <v>11.5</v>
      </c>
      <c r="P637" s="27">
        <v>30.625</v>
      </c>
      <c r="Q637" s="25">
        <v>511</v>
      </c>
      <c r="R637" s="2">
        <f t="shared" si="236"/>
        <v>125.38621166705067</v>
      </c>
      <c r="S637" s="2">
        <f t="shared" si="225"/>
        <v>126.96373394047792</v>
      </c>
      <c r="T637" s="2">
        <f t="shared" si="226"/>
        <v>127.15016730160029</v>
      </c>
      <c r="U637" s="2">
        <f t="shared" si="237"/>
        <v>104.19147416051423</v>
      </c>
      <c r="V637" s="2">
        <f t="shared" si="238"/>
        <v>123.13253012048209</v>
      </c>
      <c r="W637" s="27">
        <f t="shared" si="239"/>
        <v>1.258130581069139E-2</v>
      </c>
      <c r="X637" s="1">
        <f t="shared" si="227"/>
        <v>9.2598848424065728E-3</v>
      </c>
      <c r="Y637" s="1" t="e">
        <f>X637+#REF!*_xlfn.STDEV.S($W$2:$W$779)</f>
        <v>#REF!</v>
      </c>
      <c r="Z637" s="1" t="e">
        <f>X637-#REF!*_xlfn.STDEV.S($W$2:$W$779)</f>
        <v>#REF!</v>
      </c>
      <c r="AA637" s="2">
        <f t="shared" si="228"/>
        <v>157.75222734272489</v>
      </c>
      <c r="AB637" s="1">
        <f t="shared" si="229"/>
        <v>7.370613683704534E-4</v>
      </c>
      <c r="AC637" s="1">
        <f t="shared" si="221"/>
        <v>4.8570839833982066E-4</v>
      </c>
      <c r="AD637" s="1">
        <f t="shared" si="243"/>
        <v>2.5135297003063274E-4</v>
      </c>
      <c r="AE637" s="1">
        <f t="shared" si="222"/>
        <v>1.54982524116244E-3</v>
      </c>
      <c r="AF637" s="1" t="e">
        <f>AE637+#REF!*_xlfn.STDEV.S($AD$2:$AD$779)</f>
        <v>#REF!</v>
      </c>
      <c r="AG637" s="1" t="e">
        <f>AE637-#REF!*_xlfn.STDEV.S($AD$2:$AD$779)</f>
        <v>#REF!</v>
      </c>
      <c r="AH637" s="24">
        <f t="shared" si="240"/>
        <v>11.5</v>
      </c>
      <c r="AI637" s="24">
        <f t="shared" si="230"/>
        <v>0.66000000000008185</v>
      </c>
      <c r="AJ637" s="1">
        <f t="shared" si="231"/>
        <v>2.5135297003063274E-4</v>
      </c>
      <c r="AK637" s="1">
        <f t="shared" si="232"/>
        <v>1.54982524116244E-3</v>
      </c>
      <c r="AL637" s="1" t="e">
        <f>$AK$2+#REF!*_xlfn.STDEV.S(ONE_LAST_QUOTE!$AJ$2:$AJ$779)</f>
        <v>#REF!</v>
      </c>
      <c r="AM637" s="1" t="e">
        <f>$AK$2-#REF!*_xlfn.STDEV.S(ONE_LAST_QUOTE!$AJ$2:$AJ$779)</f>
        <v>#REF!</v>
      </c>
      <c r="AN637" s="27">
        <f t="shared" si="233"/>
        <v>17.424242424240262</v>
      </c>
      <c r="AO637" s="24">
        <f t="shared" si="234"/>
        <v>10.839999999999918</v>
      </c>
      <c r="AP637" s="27">
        <f t="shared" si="235"/>
        <v>-3.8484704370181109</v>
      </c>
      <c r="AQ637" s="27" t="e">
        <f>$AP$2+#REF!*_xlfn.STDEV.S(ONE_LAST_QUOTE!$AO$2:$AO$779)</f>
        <v>#REF!</v>
      </c>
      <c r="AR637" s="27" t="e">
        <f>$AP$2-#REF!*_xlfn.STDEV.S(ONE_LAST_QUOTE!$AO$2:$AO$779)</f>
        <v>#REF!</v>
      </c>
      <c r="AT637" s="24"/>
    </row>
    <row r="638" spans="1:46" x14ac:dyDescent="0.3">
      <c r="A638" s="5">
        <v>45040</v>
      </c>
      <c r="B638" s="25">
        <v>597.4</v>
      </c>
      <c r="C638" s="25">
        <v>597.11</v>
      </c>
      <c r="D638" s="25">
        <v>0</v>
      </c>
      <c r="E638" s="25">
        <f t="shared" si="223"/>
        <v>597.11</v>
      </c>
      <c r="F638" s="25">
        <f t="shared" si="220"/>
        <v>0.28999999999996362</v>
      </c>
      <c r="G638" s="25">
        <v>1328.25</v>
      </c>
      <c r="H638" s="25">
        <v>1361</v>
      </c>
      <c r="I638" s="26">
        <v>1360.85</v>
      </c>
      <c r="J638" s="27">
        <f t="shared" si="241"/>
        <v>0.15000000000009095</v>
      </c>
      <c r="K638" s="25">
        <v>15620</v>
      </c>
      <c r="L638" s="25">
        <v>15626.87</v>
      </c>
      <c r="M638" s="25">
        <v>0.49</v>
      </c>
      <c r="N638" s="25">
        <f t="shared" si="242"/>
        <v>15626.380000000001</v>
      </c>
      <c r="O638" s="25">
        <f t="shared" si="224"/>
        <v>-6.3800000000010186</v>
      </c>
      <c r="P638" s="27">
        <v>30.648</v>
      </c>
      <c r="Q638" s="25">
        <v>507</v>
      </c>
      <c r="R638" s="2">
        <f t="shared" si="236"/>
        <v>125.52455614480027</v>
      </c>
      <c r="S638" s="2">
        <f t="shared" si="225"/>
        <v>127.01252236135936</v>
      </c>
      <c r="T638" s="2">
        <f t="shared" si="226"/>
        <v>126.75156192520305</v>
      </c>
      <c r="U638" s="2">
        <f t="shared" si="237"/>
        <v>104.2697240839654</v>
      </c>
      <c r="V638" s="2">
        <f t="shared" si="238"/>
        <v>122.16867469879534</v>
      </c>
      <c r="W638" s="27">
        <f t="shared" si="239"/>
        <v>1.1853985086731855E-2</v>
      </c>
      <c r="X638" s="1">
        <f t="shared" si="227"/>
        <v>9.2598848424065728E-3</v>
      </c>
      <c r="Y638" s="1" t="e">
        <f>X638+#REF!*_xlfn.STDEV.S($W$2:$W$779)</f>
        <v>#REF!</v>
      </c>
      <c r="Z638" s="1" t="e">
        <f>X638-#REF!*_xlfn.STDEV.S($W$2:$W$779)</f>
        <v>#REF!</v>
      </c>
      <c r="AA638" s="2">
        <f t="shared" si="228"/>
        <v>148.79662165590872</v>
      </c>
      <c r="AB638" s="1">
        <f t="shared" si="229"/>
        <v>-4.0828394036245236E-4</v>
      </c>
      <c r="AC638" s="1">
        <f t="shared" si="221"/>
        <v>1.102252268803255E-4</v>
      </c>
      <c r="AD638" s="1">
        <f t="shared" si="243"/>
        <v>-5.185091672427779E-4</v>
      </c>
      <c r="AE638" s="1">
        <f t="shared" si="222"/>
        <v>1.54982524116244E-3</v>
      </c>
      <c r="AF638" s="1" t="e">
        <f>AE638+#REF!*_xlfn.STDEV.S($AD$2:$AD$779)</f>
        <v>#REF!</v>
      </c>
      <c r="AG638" s="1" t="e">
        <f>AE638-#REF!*_xlfn.STDEV.S($AD$2:$AD$779)</f>
        <v>#REF!</v>
      </c>
      <c r="AH638" s="24">
        <f t="shared" si="240"/>
        <v>-6.3800000000010186</v>
      </c>
      <c r="AI638" s="24">
        <f t="shared" si="230"/>
        <v>0.15000000000009095</v>
      </c>
      <c r="AJ638" s="1">
        <f t="shared" si="231"/>
        <v>-5.185091672427779E-4</v>
      </c>
      <c r="AK638" s="1">
        <f t="shared" si="232"/>
        <v>1.54982524116244E-3</v>
      </c>
      <c r="AL638" s="1" t="e">
        <f>$AK$2+#REF!*_xlfn.STDEV.S(ONE_LAST_QUOTE!$AJ$2:$AJ$779)</f>
        <v>#REF!</v>
      </c>
      <c r="AM638" s="1" t="e">
        <f>$AK$2-#REF!*_xlfn.STDEV.S(ONE_LAST_QUOTE!$AJ$2:$AJ$779)</f>
        <v>#REF!</v>
      </c>
      <c r="AN638" s="27">
        <f t="shared" si="233"/>
        <v>-42.533333333314332</v>
      </c>
      <c r="AO638" s="24">
        <f t="shared" si="234"/>
        <v>-6.5300000000011096</v>
      </c>
      <c r="AP638" s="27">
        <f t="shared" si="235"/>
        <v>-3.8484704370181109</v>
      </c>
      <c r="AQ638" s="27" t="e">
        <f>$AP$2+#REF!*_xlfn.STDEV.S(ONE_LAST_QUOTE!$AO$2:$AO$779)</f>
        <v>#REF!</v>
      </c>
      <c r="AR638" s="27" t="e">
        <f>$AP$2-#REF!*_xlfn.STDEV.S(ONE_LAST_QUOTE!$AO$2:$AO$779)</f>
        <v>#REF!</v>
      </c>
      <c r="AT638" s="24"/>
    </row>
    <row r="639" spans="1:46" x14ac:dyDescent="0.3">
      <c r="A639" s="5">
        <v>45041</v>
      </c>
      <c r="B639" s="25">
        <v>588</v>
      </c>
      <c r="C639" s="25">
        <v>587.41</v>
      </c>
      <c r="D639" s="25">
        <v>0</v>
      </c>
      <c r="E639" s="25">
        <f t="shared" si="223"/>
        <v>587.41</v>
      </c>
      <c r="F639" s="25">
        <f t="shared" si="220"/>
        <v>0.59000000000003183</v>
      </c>
      <c r="G639" s="25">
        <v>1306.5</v>
      </c>
      <c r="H639" s="25">
        <v>1339.5</v>
      </c>
      <c r="I639" s="26">
        <v>1338.85</v>
      </c>
      <c r="J639" s="27">
        <f t="shared" si="241"/>
        <v>0.65000000000009095</v>
      </c>
      <c r="K639" s="25">
        <v>15389</v>
      </c>
      <c r="L639" s="25">
        <v>15370.73</v>
      </c>
      <c r="M639" s="25">
        <v>0.49</v>
      </c>
      <c r="N639" s="25">
        <f t="shared" si="242"/>
        <v>15370.24</v>
      </c>
      <c r="O639" s="25">
        <f t="shared" si="224"/>
        <v>18.760000000000218</v>
      </c>
      <c r="P639" s="27">
        <v>30.707999999999998</v>
      </c>
      <c r="Q639" s="25">
        <v>498</v>
      </c>
      <c r="R639" s="2">
        <f t="shared" si="236"/>
        <v>123.54161863038939</v>
      </c>
      <c r="S639" s="2">
        <f t="shared" si="225"/>
        <v>125.13416815742376</v>
      </c>
      <c r="T639" s="2">
        <f t="shared" si="226"/>
        <v>125.01399924419033</v>
      </c>
      <c r="U639" s="2">
        <f t="shared" si="237"/>
        <v>104.47385431905538</v>
      </c>
      <c r="V639" s="2">
        <f t="shared" si="238"/>
        <v>120.00000000000016</v>
      </c>
      <c r="W639" s="27">
        <f t="shared" si="239"/>
        <v>1.2890793763994157E-2</v>
      </c>
      <c r="X639" s="1">
        <f t="shared" si="227"/>
        <v>9.2598848424065728E-3</v>
      </c>
      <c r="Y639" s="1" t="e">
        <f>X639+#REF!*_xlfn.STDEV.S($W$2:$W$779)</f>
        <v>#REF!</v>
      </c>
      <c r="Z639" s="1" t="e">
        <f>X639-#REF!*_xlfn.STDEV.S($W$2:$W$779)</f>
        <v>#REF!</v>
      </c>
      <c r="AA639" s="2">
        <f t="shared" si="228"/>
        <v>159.25495270343646</v>
      </c>
      <c r="AB639" s="1">
        <f t="shared" si="229"/>
        <v>1.2205404730180021E-3</v>
      </c>
      <c r="AC639" s="1">
        <f t="shared" si="221"/>
        <v>4.8549127982977258E-4</v>
      </c>
      <c r="AD639" s="1">
        <f t="shared" si="243"/>
        <v>7.3504919318822951E-4</v>
      </c>
      <c r="AE639" s="1">
        <f t="shared" si="222"/>
        <v>1.54982524116244E-3</v>
      </c>
      <c r="AF639" s="1" t="e">
        <f>AE639+#REF!*_xlfn.STDEV.S($AD$2:$AD$779)</f>
        <v>#REF!</v>
      </c>
      <c r="AG639" s="1" t="e">
        <f>AE639-#REF!*_xlfn.STDEV.S($AD$2:$AD$779)</f>
        <v>#REF!</v>
      </c>
      <c r="AH639" s="24">
        <f t="shared" si="240"/>
        <v>18.760000000000218</v>
      </c>
      <c r="AI639" s="24">
        <f t="shared" si="230"/>
        <v>0.65000000000009095</v>
      </c>
      <c r="AJ639" s="1">
        <f t="shared" si="231"/>
        <v>7.3504919318822951E-4</v>
      </c>
      <c r="AK639" s="1">
        <f t="shared" si="232"/>
        <v>1.54982524116244E-3</v>
      </c>
      <c r="AL639" s="1" t="e">
        <f>$AK$2+#REF!*_xlfn.STDEV.S(ONE_LAST_QUOTE!$AJ$2:$AJ$779)</f>
        <v>#REF!</v>
      </c>
      <c r="AM639" s="1" t="e">
        <f>$AK$2-#REF!*_xlfn.STDEV.S(ONE_LAST_QUOTE!$AJ$2:$AJ$779)</f>
        <v>#REF!</v>
      </c>
      <c r="AN639" s="27">
        <f t="shared" si="233"/>
        <v>28.86153846153476</v>
      </c>
      <c r="AO639" s="24">
        <f t="shared" si="234"/>
        <v>18.110000000000127</v>
      </c>
      <c r="AP639" s="27">
        <f t="shared" si="235"/>
        <v>-3.8484704370181109</v>
      </c>
      <c r="AQ639" s="27" t="e">
        <f>$AP$2+#REF!*_xlfn.STDEV.S(ONE_LAST_QUOTE!$AO$2:$AO$779)</f>
        <v>#REF!</v>
      </c>
      <c r="AR639" s="27" t="e">
        <f>$AP$2-#REF!*_xlfn.STDEV.S(ONE_LAST_QUOTE!$AO$2:$AO$779)</f>
        <v>#REF!</v>
      </c>
      <c r="AT639" s="24"/>
    </row>
    <row r="640" spans="1:46" x14ac:dyDescent="0.3">
      <c r="A640" s="5">
        <v>45042</v>
      </c>
      <c r="B640" s="25">
        <v>585.4</v>
      </c>
      <c r="C640" s="25">
        <v>585.32000000000005</v>
      </c>
      <c r="D640" s="25">
        <v>0</v>
      </c>
      <c r="E640" s="25">
        <f t="shared" si="223"/>
        <v>585.32000000000005</v>
      </c>
      <c r="F640" s="25">
        <f t="shared" si="220"/>
        <v>7.999999999992724E-2</v>
      </c>
      <c r="G640" s="25">
        <v>1304.75</v>
      </c>
      <c r="H640" s="25">
        <v>1337.75</v>
      </c>
      <c r="I640" s="26">
        <v>1339.42</v>
      </c>
      <c r="J640" s="27">
        <f t="shared" si="241"/>
        <v>-1.6700000000000728</v>
      </c>
      <c r="K640" s="25">
        <v>15376</v>
      </c>
      <c r="L640" s="25">
        <v>15374.63</v>
      </c>
      <c r="M640" s="25">
        <v>0.49</v>
      </c>
      <c r="N640" s="25">
        <f t="shared" si="242"/>
        <v>15374.14</v>
      </c>
      <c r="O640" s="25">
        <f t="shared" si="224"/>
        <v>1.8600000000005821</v>
      </c>
      <c r="P640" s="27">
        <v>30.719000000000001</v>
      </c>
      <c r="Q640" s="25">
        <v>491.5</v>
      </c>
      <c r="R640" s="2">
        <f t="shared" si="236"/>
        <v>123.38021673968153</v>
      </c>
      <c r="S640" s="2">
        <f t="shared" si="225"/>
        <v>125.02845991218062</v>
      </c>
      <c r="T640" s="2">
        <f t="shared" si="226"/>
        <v>124.58085380842834</v>
      </c>
      <c r="U640" s="2">
        <f t="shared" si="237"/>
        <v>104.51127819548856</v>
      </c>
      <c r="V640" s="2">
        <f t="shared" si="238"/>
        <v>118.43373493975919</v>
      </c>
      <c r="W640" s="27">
        <f t="shared" si="239"/>
        <v>1.3359055576767975E-2</v>
      </c>
      <c r="X640" s="1">
        <f t="shared" si="227"/>
        <v>9.2598848424065728E-3</v>
      </c>
      <c r="Y640" s="1" t="e">
        <f>X640+#REF!*_xlfn.STDEV.S($W$2:$W$779)</f>
        <v>#REF!</v>
      </c>
      <c r="Z640" s="1" t="e">
        <f>X640-#REF!*_xlfn.STDEV.S($W$2:$W$779)</f>
        <v>#REF!</v>
      </c>
      <c r="AA640" s="2">
        <f t="shared" si="228"/>
        <v>164.82431724990931</v>
      </c>
      <c r="AB640" s="1">
        <f t="shared" si="229"/>
        <v>1.2098237690046937E-4</v>
      </c>
      <c r="AC640" s="1">
        <f t="shared" si="221"/>
        <v>-1.2468083200191671E-3</v>
      </c>
      <c r="AD640" s="1">
        <f t="shared" si="243"/>
        <v>1.3677906969196364E-3</v>
      </c>
      <c r="AE640" s="1">
        <f t="shared" si="222"/>
        <v>1.54982524116244E-3</v>
      </c>
      <c r="AF640" s="1" t="e">
        <f>AE640+#REF!*_xlfn.STDEV.S($AD$2:$AD$779)</f>
        <v>#REF!</v>
      </c>
      <c r="AG640" s="1" t="e">
        <f>AE640-#REF!*_xlfn.STDEV.S($AD$2:$AD$779)</f>
        <v>#REF!</v>
      </c>
      <c r="AH640" s="24">
        <f t="shared" si="240"/>
        <v>1.8600000000005821</v>
      </c>
      <c r="AI640" s="24">
        <f t="shared" si="230"/>
        <v>-1.6700000000000728</v>
      </c>
      <c r="AJ640" s="1">
        <f t="shared" si="231"/>
        <v>1.3677906969196364E-3</v>
      </c>
      <c r="AK640" s="1">
        <f t="shared" si="232"/>
        <v>1.54982524116244E-3</v>
      </c>
      <c r="AL640" s="1" t="e">
        <f>$AK$2+#REF!*_xlfn.STDEV.S(ONE_LAST_QUOTE!$AJ$2:$AJ$779)</f>
        <v>#REF!</v>
      </c>
      <c r="AM640" s="1" t="e">
        <f>$AK$2-#REF!*_xlfn.STDEV.S(ONE_LAST_QUOTE!$AJ$2:$AJ$779)</f>
        <v>#REF!</v>
      </c>
      <c r="AN640" s="27">
        <f t="shared" si="233"/>
        <v>-1.1137724550901205</v>
      </c>
      <c r="AO640" s="24">
        <f t="shared" si="234"/>
        <v>3.5300000000006548</v>
      </c>
      <c r="AP640" s="27">
        <f t="shared" si="235"/>
        <v>-3.8484704370181109</v>
      </c>
      <c r="AQ640" s="27" t="e">
        <f>$AP$2+#REF!*_xlfn.STDEV.S(ONE_LAST_QUOTE!$AO$2:$AO$779)</f>
        <v>#REF!</v>
      </c>
      <c r="AR640" s="27" t="e">
        <f>$AP$2-#REF!*_xlfn.STDEV.S(ONE_LAST_QUOTE!$AO$2:$AO$779)</f>
        <v>#REF!</v>
      </c>
      <c r="AT640" s="24"/>
    </row>
    <row r="641" spans="1:46" x14ac:dyDescent="0.3">
      <c r="A641" s="5">
        <v>45043</v>
      </c>
      <c r="B641" s="25">
        <v>586.5</v>
      </c>
      <c r="C641" s="25">
        <v>586.74</v>
      </c>
      <c r="D641" s="25">
        <v>0</v>
      </c>
      <c r="E641" s="25">
        <f t="shared" si="223"/>
        <v>586.74</v>
      </c>
      <c r="F641" s="25">
        <f t="shared" si="220"/>
        <v>-0.24000000000000909</v>
      </c>
      <c r="G641" s="25">
        <v>1309.5</v>
      </c>
      <c r="H641" s="25">
        <v>1339.75</v>
      </c>
      <c r="I641" s="26">
        <v>1341.86</v>
      </c>
      <c r="J641" s="27">
        <f t="shared" si="241"/>
        <v>-2.1099999999999</v>
      </c>
      <c r="K641" s="25">
        <v>15426</v>
      </c>
      <c r="L641" s="25">
        <v>15411.49</v>
      </c>
      <c r="M641" s="25">
        <v>0.47</v>
      </c>
      <c r="N641" s="25">
        <f t="shared" si="242"/>
        <v>15411.02</v>
      </c>
      <c r="O641" s="25">
        <f t="shared" si="224"/>
        <v>14.979999999999563</v>
      </c>
      <c r="P641" s="27">
        <v>30.698</v>
      </c>
      <c r="Q641" s="25">
        <v>493.5</v>
      </c>
      <c r="R641" s="2">
        <f t="shared" si="236"/>
        <v>123.56467604334766</v>
      </c>
      <c r="S641" s="2">
        <f t="shared" si="225"/>
        <v>125.43503008619267</v>
      </c>
      <c r="T641" s="2">
        <f t="shared" si="226"/>
        <v>125.26339552185503</v>
      </c>
      <c r="U641" s="2">
        <f t="shared" si="237"/>
        <v>104.43983261320706</v>
      </c>
      <c r="V641" s="2">
        <f t="shared" si="238"/>
        <v>118.91566265060256</v>
      </c>
      <c r="W641" s="27">
        <f t="shared" si="239"/>
        <v>1.5136640201192098E-2</v>
      </c>
      <c r="X641" s="1">
        <f t="shared" si="227"/>
        <v>9.2598848424065728E-3</v>
      </c>
      <c r="Y641" s="1" t="e">
        <f>X641+#REF!*_xlfn.STDEV.S($W$2:$W$779)</f>
        <v>#REF!</v>
      </c>
      <c r="Z641" s="1" t="e">
        <f>X641-#REF!*_xlfn.STDEV.S($W$2:$W$779)</f>
        <v>#REF!</v>
      </c>
      <c r="AA641" s="2">
        <f t="shared" si="228"/>
        <v>187.03540428450083</v>
      </c>
      <c r="AB641" s="1">
        <f t="shared" si="229"/>
        <v>9.720317019898464E-4</v>
      </c>
      <c r="AC641" s="1">
        <f t="shared" si="221"/>
        <v>-1.5724442192180258E-3</v>
      </c>
      <c r="AD641" s="1">
        <f t="shared" si="243"/>
        <v>2.5444759212078722E-3</v>
      </c>
      <c r="AE641" s="1">
        <f t="shared" si="222"/>
        <v>1.54982524116244E-3</v>
      </c>
      <c r="AF641" s="1" t="e">
        <f>AE641+#REF!*_xlfn.STDEV.S($AD$2:$AD$779)</f>
        <v>#REF!</v>
      </c>
      <c r="AG641" s="1" t="e">
        <f>AE641-#REF!*_xlfn.STDEV.S($AD$2:$AD$779)</f>
        <v>#REF!</v>
      </c>
      <c r="AH641" s="24">
        <f t="shared" si="240"/>
        <v>14.979999999999563</v>
      </c>
      <c r="AI641" s="24">
        <f t="shared" si="230"/>
        <v>-2.1099999999999</v>
      </c>
      <c r="AJ641" s="1">
        <f t="shared" si="231"/>
        <v>2.5444759212078722E-3</v>
      </c>
      <c r="AK641" s="1">
        <f t="shared" si="232"/>
        <v>1.54982524116244E-3</v>
      </c>
      <c r="AL641" s="1" t="e">
        <f>$AK$2+#REF!*_xlfn.STDEV.S(ONE_LAST_QUOTE!$AJ$2:$AJ$779)</f>
        <v>#REF!</v>
      </c>
      <c r="AM641" s="1" t="e">
        <f>$AK$2-#REF!*_xlfn.STDEV.S(ONE_LAST_QUOTE!$AJ$2:$AJ$779)</f>
        <v>#REF!</v>
      </c>
      <c r="AN641" s="27">
        <f t="shared" si="233"/>
        <v>-7.0995260663508404</v>
      </c>
      <c r="AO641" s="24">
        <f t="shared" si="234"/>
        <v>17.089999999999463</v>
      </c>
      <c r="AP641" s="27">
        <f t="shared" si="235"/>
        <v>-3.8484704370181109</v>
      </c>
      <c r="AQ641" s="27" t="e">
        <f>$AP$2+#REF!*_xlfn.STDEV.S(ONE_LAST_QUOTE!$AO$2:$AO$779)</f>
        <v>#REF!</v>
      </c>
      <c r="AR641" s="27" t="e">
        <f>$AP$2-#REF!*_xlfn.STDEV.S(ONE_LAST_QUOTE!$AO$2:$AO$779)</f>
        <v>#REF!</v>
      </c>
      <c r="AT641" s="24"/>
    </row>
    <row r="642" spans="1:46" x14ac:dyDescent="0.3">
      <c r="A642" s="5">
        <v>45044</v>
      </c>
      <c r="B642" s="25">
        <v>594.70000000000005</v>
      </c>
      <c r="C642" s="25">
        <v>593.83000000000004</v>
      </c>
      <c r="D642" s="25">
        <v>0</v>
      </c>
      <c r="E642" s="25">
        <f t="shared" si="223"/>
        <v>593.83000000000004</v>
      </c>
      <c r="F642" s="25">
        <f t="shared" ref="F642:F705" si="244">B642-E642</f>
        <v>0.87000000000000455</v>
      </c>
      <c r="G642" s="25">
        <v>1322.25</v>
      </c>
      <c r="H642" s="25">
        <v>1356.75</v>
      </c>
      <c r="I642" s="26">
        <v>1355.44</v>
      </c>
      <c r="J642" s="27">
        <f t="shared" si="241"/>
        <v>1.3099999999999454</v>
      </c>
      <c r="K642" s="25">
        <v>15572</v>
      </c>
      <c r="L642" s="25">
        <v>15579.18</v>
      </c>
      <c r="M642" s="25">
        <v>0</v>
      </c>
      <c r="N642" s="25">
        <f t="shared" si="242"/>
        <v>15579.18</v>
      </c>
      <c r="O642" s="25">
        <f t="shared" si="224"/>
        <v>-7.180000000000291</v>
      </c>
      <c r="P642" s="27">
        <v>30.738</v>
      </c>
      <c r="Q642" s="25">
        <v>502</v>
      </c>
      <c r="R642" s="2">
        <f t="shared" si="236"/>
        <v>125.13258012450974</v>
      </c>
      <c r="S642" s="2">
        <f t="shared" si="225"/>
        <v>126.62221499430781</v>
      </c>
      <c r="T642" s="2">
        <f t="shared" si="226"/>
        <v>127.18876793224003</v>
      </c>
      <c r="U642" s="2">
        <f t="shared" si="237"/>
        <v>104.57591943660037</v>
      </c>
      <c r="V642" s="2">
        <f t="shared" si="238"/>
        <v>120.96385542168692</v>
      </c>
      <c r="W642" s="27">
        <f t="shared" si="239"/>
        <v>1.1904452607912619E-2</v>
      </c>
      <c r="X642" s="1">
        <f t="shared" si="227"/>
        <v>9.2598848424065728E-3</v>
      </c>
      <c r="Y642" s="1" t="e">
        <f>X642+#REF!*_xlfn.STDEV.S($W$2:$W$779)</f>
        <v>#REF!</v>
      </c>
      <c r="Z642" s="1" t="e">
        <f>X642-#REF!*_xlfn.STDEV.S($W$2:$W$779)</f>
        <v>#REF!</v>
      </c>
      <c r="AA642" s="2">
        <f t="shared" si="228"/>
        <v>148.9634869798067</v>
      </c>
      <c r="AB642" s="1">
        <f t="shared" si="229"/>
        <v>-4.6087149644591634E-4</v>
      </c>
      <c r="AC642" s="1">
        <f t="shared" ref="AC642:AC705" si="245">((H642-I642)/I642)</f>
        <v>9.6647583072651346E-4</v>
      </c>
      <c r="AD642" s="1">
        <f t="shared" si="243"/>
        <v>-1.4273473271724298E-3</v>
      </c>
      <c r="AE642" s="1">
        <f t="shared" ref="AE642:AE705" si="246">AVERAGEIF($AD$2:$AD$779,"&lt;&gt;#N/A")</f>
        <v>1.54982524116244E-3</v>
      </c>
      <c r="AF642" s="1" t="e">
        <f>AE642+#REF!*_xlfn.STDEV.S($AD$2:$AD$779)</f>
        <v>#REF!</v>
      </c>
      <c r="AG642" s="1" t="e">
        <f>AE642-#REF!*_xlfn.STDEV.S($AD$2:$AD$779)</f>
        <v>#REF!</v>
      </c>
      <c r="AH642" s="24">
        <f t="shared" si="240"/>
        <v>-7.180000000000291</v>
      </c>
      <c r="AI642" s="24">
        <f t="shared" si="230"/>
        <v>1.3099999999999454</v>
      </c>
      <c r="AJ642" s="1">
        <f t="shared" si="231"/>
        <v>-1.4273473271724298E-3</v>
      </c>
      <c r="AK642" s="1">
        <f t="shared" si="232"/>
        <v>1.54982524116244E-3</v>
      </c>
      <c r="AL642" s="1" t="e">
        <f>$AK$2+#REF!*_xlfn.STDEV.S(ONE_LAST_QUOTE!$AJ$2:$AJ$779)</f>
        <v>#REF!</v>
      </c>
      <c r="AM642" s="1" t="e">
        <f>$AK$2-#REF!*_xlfn.STDEV.S(ONE_LAST_QUOTE!$AJ$2:$AJ$779)</f>
        <v>#REF!</v>
      </c>
      <c r="AN642" s="27">
        <f t="shared" si="233"/>
        <v>-5.4809160305348019</v>
      </c>
      <c r="AO642" s="24">
        <f t="shared" si="234"/>
        <v>-8.4900000000002365</v>
      </c>
      <c r="AP642" s="27">
        <f t="shared" si="235"/>
        <v>-3.8484704370181109</v>
      </c>
      <c r="AQ642" s="27" t="e">
        <f>$AP$2+#REF!*_xlfn.STDEV.S(ONE_LAST_QUOTE!$AO$2:$AO$779)</f>
        <v>#REF!</v>
      </c>
      <c r="AR642" s="27" t="e">
        <f>$AP$2-#REF!*_xlfn.STDEV.S(ONE_LAST_QUOTE!$AO$2:$AO$779)</f>
        <v>#REF!</v>
      </c>
      <c r="AT642" s="24"/>
    </row>
    <row r="643" spans="1:46" x14ac:dyDescent="0.3">
      <c r="A643" s="5">
        <v>45048</v>
      </c>
      <c r="B643" s="25">
        <v>596.20000000000005</v>
      </c>
      <c r="C643" s="25">
        <v>595.24</v>
      </c>
      <c r="D643" s="25">
        <v>0</v>
      </c>
      <c r="E643" s="25">
        <f t="shared" ref="E643:E706" si="247">C643-D643</f>
        <v>595.24</v>
      </c>
      <c r="F643" s="25">
        <f t="shared" si="244"/>
        <v>0.96000000000003638</v>
      </c>
      <c r="G643" s="25">
        <v>1328.25</v>
      </c>
      <c r="H643" s="25">
        <v>1363</v>
      </c>
      <c r="I643" s="26">
        <v>1361.86</v>
      </c>
      <c r="J643" s="27">
        <f t="shared" si="241"/>
        <v>1.1400000000001</v>
      </c>
      <c r="K643" s="25">
        <v>15635</v>
      </c>
      <c r="L643" s="25">
        <v>15636.48</v>
      </c>
      <c r="M643" s="25">
        <v>0</v>
      </c>
      <c r="N643" s="25">
        <f t="shared" si="242"/>
        <v>15636.48</v>
      </c>
      <c r="O643" s="25">
        <f t="shared" ref="O643:O706" si="248">K643-N643</f>
        <v>-1.4799999999995634</v>
      </c>
      <c r="P643" s="27">
        <v>30.756</v>
      </c>
      <c r="Q643" s="25">
        <v>501</v>
      </c>
      <c r="R643" s="2">
        <f t="shared" si="236"/>
        <v>125.7090154484664</v>
      </c>
      <c r="S643" s="2">
        <f t="shared" ref="S643:S706" si="249">K643/K642*S642</f>
        <v>127.13449341356296</v>
      </c>
      <c r="T643" s="2">
        <f t="shared" ref="T643:T706" si="250">B643/B642*S642</f>
        <v>126.94159169262875</v>
      </c>
      <c r="U643" s="2">
        <f t="shared" si="237"/>
        <v>104.63715850712737</v>
      </c>
      <c r="V643" s="2">
        <f t="shared" si="238"/>
        <v>120.72289156626523</v>
      </c>
      <c r="W643" s="27">
        <f t="shared" si="239"/>
        <v>1.1339504648979926E-2</v>
      </c>
      <c r="X643" s="1">
        <f t="shared" ref="X643:X706" si="251">AVERAGEIF($W$2:$W$779,"&lt;&gt;#N/A")</f>
        <v>9.2598848424065728E-3</v>
      </c>
      <c r="Y643" s="1" t="e">
        <f>X643+#REF!*_xlfn.STDEV.S($W$2:$W$779)</f>
        <v>#REF!</v>
      </c>
      <c r="Z643" s="1" t="e">
        <f>X643-#REF!*_xlfn.STDEV.S($W$2:$W$779)</f>
        <v>#REF!</v>
      </c>
      <c r="AA643" s="2">
        <f t="shared" ref="AA643:AA706" si="252">(S643-R643)*100</f>
        <v>142.54779650965617</v>
      </c>
      <c r="AB643" s="1">
        <f t="shared" ref="AB643:AB706" si="253">((K643-N643)/N643)</f>
        <v>-9.4650458415165267E-5</v>
      </c>
      <c r="AC643" s="1">
        <f t="shared" si="245"/>
        <v>8.3709044982604682E-4</v>
      </c>
      <c r="AD643" s="1">
        <f t="shared" si="243"/>
        <v>-9.3174090824121208E-4</v>
      </c>
      <c r="AE643" s="1">
        <f t="shared" si="246"/>
        <v>1.54982524116244E-3</v>
      </c>
      <c r="AF643" s="1" t="e">
        <f>AE643+#REF!*_xlfn.STDEV.S($AD$2:$AD$779)</f>
        <v>#REF!</v>
      </c>
      <c r="AG643" s="1" t="e">
        <f>AE643-#REF!*_xlfn.STDEV.S($AD$2:$AD$779)</f>
        <v>#REF!</v>
      </c>
      <c r="AH643" s="24">
        <f t="shared" si="240"/>
        <v>-1.4799999999995634</v>
      </c>
      <c r="AI643" s="24">
        <f t="shared" ref="AI643:AI706" si="254">H643-I643</f>
        <v>1.1400000000001</v>
      </c>
      <c r="AJ643" s="1">
        <f t="shared" ref="AJ643:AJ706" si="255">((K643-N643)/N643)-((H643-I643)/I643)</f>
        <v>-9.3174090824121208E-4</v>
      </c>
      <c r="AK643" s="1">
        <f t="shared" ref="AK643:AK706" si="256">AVERAGE($AJ$2:$AJ$779)</f>
        <v>1.54982524116244E-3</v>
      </c>
      <c r="AL643" s="1" t="e">
        <f>$AK$2+#REF!*_xlfn.STDEV.S(ONE_LAST_QUOTE!$AJ$2:$AJ$779)</f>
        <v>#REF!</v>
      </c>
      <c r="AM643" s="1" t="e">
        <f>$AK$2-#REF!*_xlfn.STDEV.S(ONE_LAST_QUOTE!$AJ$2:$AJ$779)</f>
        <v>#REF!</v>
      </c>
      <c r="AN643" s="27">
        <f t="shared" ref="AN643:AN706" si="257">AH643/AI643</f>
        <v>-1.2982456140345908</v>
      </c>
      <c r="AO643" s="24">
        <f t="shared" ref="AO643:AO706" si="258">AH643-AI643</f>
        <v>-2.6199999999996635</v>
      </c>
      <c r="AP643" s="27">
        <f t="shared" ref="AP643:AP706" si="259">AVERAGE($AO$2:$AO$779)</f>
        <v>-3.8484704370181109</v>
      </c>
      <c r="AQ643" s="27" t="e">
        <f>$AP$2+#REF!*_xlfn.STDEV.S(ONE_LAST_QUOTE!$AO$2:$AO$779)</f>
        <v>#REF!</v>
      </c>
      <c r="AR643" s="27" t="e">
        <f>$AP$2-#REF!*_xlfn.STDEV.S(ONE_LAST_QUOTE!$AO$2:$AO$779)</f>
        <v>#REF!</v>
      </c>
      <c r="AT643" s="24"/>
    </row>
    <row r="644" spans="1:46" x14ac:dyDescent="0.3">
      <c r="A644" s="5">
        <v>45049</v>
      </c>
      <c r="B644" s="25">
        <v>592.29999999999995</v>
      </c>
      <c r="C644" s="25">
        <v>592.12</v>
      </c>
      <c r="D644" s="25">
        <v>0.23</v>
      </c>
      <c r="E644" s="25">
        <f t="shared" si="247"/>
        <v>591.89</v>
      </c>
      <c r="F644" s="25">
        <f t="shared" si="244"/>
        <v>0.40999999999996817</v>
      </c>
      <c r="G644" s="25">
        <v>1322</v>
      </c>
      <c r="H644" s="25">
        <v>1357.25</v>
      </c>
      <c r="I644" s="26">
        <v>1356.39</v>
      </c>
      <c r="J644" s="27">
        <f t="shared" si="241"/>
        <v>0.85999999999989996</v>
      </c>
      <c r="K644" s="25">
        <v>15549</v>
      </c>
      <c r="L644" s="25">
        <v>15553.41</v>
      </c>
      <c r="M644" s="25">
        <v>0</v>
      </c>
      <c r="N644" s="25">
        <f t="shared" si="242"/>
        <v>15553.41</v>
      </c>
      <c r="O644" s="25">
        <f t="shared" si="248"/>
        <v>-4.4099999999998545</v>
      </c>
      <c r="P644" s="27">
        <v>30.731999999999999</v>
      </c>
      <c r="Q644" s="25">
        <v>496</v>
      </c>
      <c r="R644" s="2">
        <f t="shared" ref="R644:R707" si="260">H644/H643*R643</f>
        <v>125.17869495042629</v>
      </c>
      <c r="S644" s="2">
        <f t="shared" si="249"/>
        <v>126.43519271426227</v>
      </c>
      <c r="T644" s="2">
        <f t="shared" si="250"/>
        <v>126.30285214500728</v>
      </c>
      <c r="U644" s="2">
        <f t="shared" ref="U644:U707" si="261">P644/P643*U643</f>
        <v>104.55550641309138</v>
      </c>
      <c r="V644" s="2">
        <f t="shared" ref="V644:V707" si="262">Q644/Q643*V643</f>
        <v>119.51807228915679</v>
      </c>
      <c r="W644" s="27">
        <f t="shared" ref="W644:W707" si="263">(S644/R644-1)</f>
        <v>1.0037632716442646E-2</v>
      </c>
      <c r="X644" s="1">
        <f t="shared" si="251"/>
        <v>9.2598848424065728E-3</v>
      </c>
      <c r="Y644" s="1" t="e">
        <f>X644+#REF!*_xlfn.STDEV.S($W$2:$W$779)</f>
        <v>#REF!</v>
      </c>
      <c r="Z644" s="1" t="e">
        <f>X644-#REF!*_xlfn.STDEV.S($W$2:$W$779)</f>
        <v>#REF!</v>
      </c>
      <c r="AA644" s="2">
        <f t="shared" si="252"/>
        <v>125.64977638359807</v>
      </c>
      <c r="AB644" s="1">
        <f t="shared" si="253"/>
        <v>-2.8353910814412112E-4</v>
      </c>
      <c r="AC644" s="1">
        <f t="shared" si="245"/>
        <v>6.3403593361783844E-4</v>
      </c>
      <c r="AD644" s="1">
        <f t="shared" si="243"/>
        <v>-9.1757504176195957E-4</v>
      </c>
      <c r="AE644" s="1">
        <f t="shared" si="246"/>
        <v>1.54982524116244E-3</v>
      </c>
      <c r="AF644" s="1" t="e">
        <f>AE644+#REF!*_xlfn.STDEV.S($AD$2:$AD$779)</f>
        <v>#REF!</v>
      </c>
      <c r="AG644" s="1" t="e">
        <f>AE644-#REF!*_xlfn.STDEV.S($AD$2:$AD$779)</f>
        <v>#REF!</v>
      </c>
      <c r="AH644" s="24">
        <f t="shared" si="240"/>
        <v>-4.4099999999998545</v>
      </c>
      <c r="AI644" s="24">
        <f t="shared" si="254"/>
        <v>0.85999999999989996</v>
      </c>
      <c r="AJ644" s="1">
        <f t="shared" si="255"/>
        <v>-9.1757504176195957E-4</v>
      </c>
      <c r="AK644" s="1">
        <f t="shared" si="256"/>
        <v>1.54982524116244E-3</v>
      </c>
      <c r="AL644" s="1" t="e">
        <f>$AK$2+#REF!*_xlfn.STDEV.S(ONE_LAST_QUOTE!$AJ$2:$AJ$779)</f>
        <v>#REF!</v>
      </c>
      <c r="AM644" s="1" t="e">
        <f>$AK$2-#REF!*_xlfn.STDEV.S(ONE_LAST_QUOTE!$AJ$2:$AJ$779)</f>
        <v>#REF!</v>
      </c>
      <c r="AN644" s="27">
        <f t="shared" si="257"/>
        <v>-5.1279069767446135</v>
      </c>
      <c r="AO644" s="24">
        <f t="shared" si="258"/>
        <v>-5.2699999999997544</v>
      </c>
      <c r="AP644" s="27">
        <f t="shared" si="259"/>
        <v>-3.8484704370181109</v>
      </c>
      <c r="AQ644" s="27" t="e">
        <f>$AP$2+#REF!*_xlfn.STDEV.S(ONE_LAST_QUOTE!$AO$2:$AO$779)</f>
        <v>#REF!</v>
      </c>
      <c r="AR644" s="27" t="e">
        <f>$AP$2-#REF!*_xlfn.STDEV.S(ONE_LAST_QUOTE!$AO$2:$AO$779)</f>
        <v>#REF!</v>
      </c>
      <c r="AT644" s="24"/>
    </row>
    <row r="645" spans="1:46" x14ac:dyDescent="0.3">
      <c r="A645" s="5">
        <v>45050</v>
      </c>
      <c r="B645" s="25">
        <v>594.79999999999995</v>
      </c>
      <c r="C645" s="25">
        <v>593.88</v>
      </c>
      <c r="D645" s="25">
        <v>0.23</v>
      </c>
      <c r="E645" s="25">
        <f t="shared" si="247"/>
        <v>593.65</v>
      </c>
      <c r="F645" s="25">
        <f t="shared" si="244"/>
        <v>1.1499999999999773</v>
      </c>
      <c r="G645" s="25">
        <v>1326.75</v>
      </c>
      <c r="H645" s="25">
        <v>1361.75</v>
      </c>
      <c r="I645" s="26">
        <v>1360.02</v>
      </c>
      <c r="J645" s="27">
        <f t="shared" si="241"/>
        <v>1.7300000000000182</v>
      </c>
      <c r="K645" s="25">
        <v>15607</v>
      </c>
      <c r="L645" s="25">
        <v>15609.03</v>
      </c>
      <c r="M645" s="25">
        <v>0</v>
      </c>
      <c r="N645" s="25">
        <f t="shared" si="242"/>
        <v>15609.03</v>
      </c>
      <c r="O645" s="25">
        <f t="shared" si="248"/>
        <v>-2.0300000000006548</v>
      </c>
      <c r="P645" s="27">
        <v>30.716000000000001</v>
      </c>
      <c r="Q645" s="25">
        <v>498</v>
      </c>
      <c r="R645" s="2">
        <f t="shared" si="260"/>
        <v>125.59372838367507</v>
      </c>
      <c r="S645" s="2">
        <f t="shared" si="249"/>
        <v>126.90681411611624</v>
      </c>
      <c r="T645" s="2">
        <f t="shared" si="250"/>
        <v>126.96885467912072</v>
      </c>
      <c r="U645" s="2">
        <f t="shared" si="261"/>
        <v>104.50107168373407</v>
      </c>
      <c r="V645" s="2">
        <f t="shared" si="262"/>
        <v>120.00000000000018</v>
      </c>
      <c r="W645" s="27">
        <f t="shared" si="263"/>
        <v>1.0455026292633285E-2</v>
      </c>
      <c r="X645" s="1">
        <f t="shared" si="251"/>
        <v>9.2598848424065728E-3</v>
      </c>
      <c r="Y645" s="1" t="e">
        <f>X645+#REF!*_xlfn.STDEV.S($W$2:$W$779)</f>
        <v>#REF!</v>
      </c>
      <c r="Z645" s="1" t="e">
        <f>X645-#REF!*_xlfn.STDEV.S($W$2:$W$779)</f>
        <v>#REF!</v>
      </c>
      <c r="AA645" s="2">
        <f t="shared" si="252"/>
        <v>131.30857324411664</v>
      </c>
      <c r="AB645" s="1">
        <f t="shared" si="253"/>
        <v>-1.3005292449310782E-4</v>
      </c>
      <c r="AC645" s="1">
        <f t="shared" si="245"/>
        <v>1.2720401170571154E-3</v>
      </c>
      <c r="AD645" s="1">
        <f t="shared" si="243"/>
        <v>-1.4020930415502232E-3</v>
      </c>
      <c r="AE645" s="1">
        <f t="shared" si="246"/>
        <v>1.54982524116244E-3</v>
      </c>
      <c r="AF645" s="1" t="e">
        <f>AE645+#REF!*_xlfn.STDEV.S($AD$2:$AD$779)</f>
        <v>#REF!</v>
      </c>
      <c r="AG645" s="1" t="e">
        <f>AE645-#REF!*_xlfn.STDEV.S($AD$2:$AD$779)</f>
        <v>#REF!</v>
      </c>
      <c r="AH645" s="24">
        <f t="shared" si="240"/>
        <v>-2.0300000000006548</v>
      </c>
      <c r="AI645" s="24">
        <f t="shared" si="254"/>
        <v>1.7300000000000182</v>
      </c>
      <c r="AJ645" s="1">
        <f t="shared" si="255"/>
        <v>-1.4020930415502232E-3</v>
      </c>
      <c r="AK645" s="1">
        <f t="shared" si="256"/>
        <v>1.54982524116244E-3</v>
      </c>
      <c r="AL645" s="1" t="e">
        <f>$AK$2+#REF!*_xlfn.STDEV.S(ONE_LAST_QUOTE!$AJ$2:$AJ$779)</f>
        <v>#REF!</v>
      </c>
      <c r="AM645" s="1" t="e">
        <f>$AK$2-#REF!*_xlfn.STDEV.S(ONE_LAST_QUOTE!$AJ$2:$AJ$779)</f>
        <v>#REF!</v>
      </c>
      <c r="AN645" s="27">
        <f t="shared" si="257"/>
        <v>-1.1734104046246436</v>
      </c>
      <c r="AO645" s="24">
        <f t="shared" si="258"/>
        <v>-3.760000000000673</v>
      </c>
      <c r="AP645" s="27">
        <f t="shared" si="259"/>
        <v>-3.8484704370181109</v>
      </c>
      <c r="AQ645" s="27" t="e">
        <f>$AP$2+#REF!*_xlfn.STDEV.S(ONE_LAST_QUOTE!$AO$2:$AO$779)</f>
        <v>#REF!</v>
      </c>
      <c r="AR645" s="27" t="e">
        <f>$AP$2-#REF!*_xlfn.STDEV.S(ONE_LAST_QUOTE!$AO$2:$AO$779)</f>
        <v>#REF!</v>
      </c>
      <c r="AT645" s="24"/>
    </row>
    <row r="646" spans="1:46" x14ac:dyDescent="0.3">
      <c r="A646" s="5">
        <v>45051</v>
      </c>
      <c r="B646" s="25">
        <v>596.79999999999995</v>
      </c>
      <c r="C646" s="25">
        <v>594.94000000000005</v>
      </c>
      <c r="D646" s="25">
        <v>0.23</v>
      </c>
      <c r="E646" s="25">
        <f t="shared" si="247"/>
        <v>594.71</v>
      </c>
      <c r="F646" s="25">
        <f t="shared" si="244"/>
        <v>2.0899999999999181</v>
      </c>
      <c r="G646" s="25">
        <v>1329.5</v>
      </c>
      <c r="H646" s="25">
        <v>1364.25</v>
      </c>
      <c r="I646" s="26">
        <v>1361.38</v>
      </c>
      <c r="J646" s="27">
        <f t="shared" si="241"/>
        <v>2.8699999999998909</v>
      </c>
      <c r="K646" s="25">
        <v>15642</v>
      </c>
      <c r="L646" s="25">
        <v>15626.07</v>
      </c>
      <c r="M646" s="25">
        <v>0</v>
      </c>
      <c r="N646" s="25">
        <f t="shared" si="242"/>
        <v>15626.07</v>
      </c>
      <c r="O646" s="25">
        <f t="shared" si="248"/>
        <v>15.930000000000291</v>
      </c>
      <c r="P646" s="27">
        <v>30.577999999999999</v>
      </c>
      <c r="Q646" s="25">
        <v>500</v>
      </c>
      <c r="R646" s="2">
        <f t="shared" si="260"/>
        <v>125.82430251325773</v>
      </c>
      <c r="S646" s="2">
        <f t="shared" si="249"/>
        <v>127.19141323792466</v>
      </c>
      <c r="T646" s="2">
        <f t="shared" si="250"/>
        <v>127.33353507817446</v>
      </c>
      <c r="U646" s="2">
        <f t="shared" si="261"/>
        <v>104.03157214302709</v>
      </c>
      <c r="V646" s="2">
        <f t="shared" si="262"/>
        <v>120.48192771084356</v>
      </c>
      <c r="W646" s="27">
        <f t="shared" si="263"/>
        <v>1.0865235867473899E-2</v>
      </c>
      <c r="X646" s="1">
        <f t="shared" si="251"/>
        <v>9.2598848424065728E-3</v>
      </c>
      <c r="Y646" s="1" t="e">
        <f>X646+#REF!*_xlfn.STDEV.S($W$2:$W$779)</f>
        <v>#REF!</v>
      </c>
      <c r="Z646" s="1" t="e">
        <f>X646-#REF!*_xlfn.STDEV.S($W$2:$W$779)</f>
        <v>#REF!</v>
      </c>
      <c r="AA646" s="2">
        <f t="shared" si="252"/>
        <v>136.71107246669294</v>
      </c>
      <c r="AB646" s="1">
        <f t="shared" si="253"/>
        <v>1.0194501880511409E-3</v>
      </c>
      <c r="AC646" s="1">
        <f t="shared" si="245"/>
        <v>2.1081549604077413E-3</v>
      </c>
      <c r="AD646" s="1">
        <f t="shared" si="243"/>
        <v>-1.0887047723566004E-3</v>
      </c>
      <c r="AE646" s="1">
        <f t="shared" si="246"/>
        <v>1.54982524116244E-3</v>
      </c>
      <c r="AF646" s="1" t="e">
        <f>AE646+#REF!*_xlfn.STDEV.S($AD$2:$AD$779)</f>
        <v>#REF!</v>
      </c>
      <c r="AG646" s="1" t="e">
        <f>AE646-#REF!*_xlfn.STDEV.S($AD$2:$AD$779)</f>
        <v>#REF!</v>
      </c>
      <c r="AH646" s="24">
        <f t="shared" si="240"/>
        <v>15.930000000000291</v>
      </c>
      <c r="AI646" s="24">
        <f t="shared" si="254"/>
        <v>2.8699999999998909</v>
      </c>
      <c r="AJ646" s="1">
        <f t="shared" si="255"/>
        <v>-1.0887047723566004E-3</v>
      </c>
      <c r="AK646" s="1">
        <f t="shared" si="256"/>
        <v>1.54982524116244E-3</v>
      </c>
      <c r="AL646" s="1" t="e">
        <f>$AK$2+#REF!*_xlfn.STDEV.S(ONE_LAST_QUOTE!$AJ$2:$AJ$779)</f>
        <v>#REF!</v>
      </c>
      <c r="AM646" s="1" t="e">
        <f>$AK$2-#REF!*_xlfn.STDEV.S(ONE_LAST_QUOTE!$AJ$2:$AJ$779)</f>
        <v>#REF!</v>
      </c>
      <c r="AN646" s="27">
        <f t="shared" si="257"/>
        <v>5.5505226480839358</v>
      </c>
      <c r="AO646" s="24">
        <f t="shared" si="258"/>
        <v>13.0600000000004</v>
      </c>
      <c r="AP646" s="27">
        <f t="shared" si="259"/>
        <v>-3.8484704370181109</v>
      </c>
      <c r="AQ646" s="27" t="e">
        <f>$AP$2+#REF!*_xlfn.STDEV.S(ONE_LAST_QUOTE!$AO$2:$AO$779)</f>
        <v>#REF!</v>
      </c>
      <c r="AR646" s="27" t="e">
        <f>$AP$2-#REF!*_xlfn.STDEV.S(ONE_LAST_QUOTE!$AO$2:$AO$779)</f>
        <v>#REF!</v>
      </c>
      <c r="AT646" s="24"/>
    </row>
    <row r="647" spans="1:46" x14ac:dyDescent="0.3">
      <c r="A647" s="5">
        <v>45054</v>
      </c>
      <c r="B647" s="25">
        <v>599.6</v>
      </c>
      <c r="C647" s="25">
        <v>598.12</v>
      </c>
      <c r="D647" s="25">
        <v>0.23</v>
      </c>
      <c r="E647" s="25">
        <f t="shared" si="247"/>
        <v>597.89</v>
      </c>
      <c r="F647" s="25">
        <f t="shared" si="244"/>
        <v>1.7100000000000364</v>
      </c>
      <c r="G647" s="25">
        <v>1336.75</v>
      </c>
      <c r="H647" s="25">
        <v>1371.5</v>
      </c>
      <c r="I647" s="26">
        <v>1368.17</v>
      </c>
      <c r="J647" s="27">
        <f t="shared" si="241"/>
        <v>3.3299999999999272</v>
      </c>
      <c r="K647" s="25">
        <v>15723</v>
      </c>
      <c r="L647" s="25">
        <v>15699.57</v>
      </c>
      <c r="M647" s="25">
        <v>0</v>
      </c>
      <c r="N647" s="25">
        <f t="shared" si="242"/>
        <v>15699.57</v>
      </c>
      <c r="O647" s="25">
        <f t="shared" si="248"/>
        <v>23.430000000000291</v>
      </c>
      <c r="P647" s="27">
        <v>30.658999999999999</v>
      </c>
      <c r="Q647" s="25">
        <v>504</v>
      </c>
      <c r="R647" s="2">
        <f t="shared" si="260"/>
        <v>126.49296748904746</v>
      </c>
      <c r="S647" s="2">
        <f t="shared" si="249"/>
        <v>127.85005691982417</v>
      </c>
      <c r="T647" s="2">
        <f t="shared" si="250"/>
        <v>127.7881557933305</v>
      </c>
      <c r="U647" s="2">
        <f t="shared" si="261"/>
        <v>104.30714796039857</v>
      </c>
      <c r="V647" s="2">
        <f t="shared" si="262"/>
        <v>121.44578313253031</v>
      </c>
      <c r="W647" s="27">
        <f t="shared" si="263"/>
        <v>1.0728576123365974E-2</v>
      </c>
      <c r="X647" s="1">
        <f t="shared" si="251"/>
        <v>9.2598848424065728E-3</v>
      </c>
      <c r="Y647" s="1" t="e">
        <f>X647+#REF!*_xlfn.STDEV.S($W$2:$W$779)</f>
        <v>#REF!</v>
      </c>
      <c r="Z647" s="1" t="e">
        <f>X647-#REF!*_xlfn.STDEV.S($W$2:$W$779)</f>
        <v>#REF!</v>
      </c>
      <c r="AA647" s="2">
        <f t="shared" si="252"/>
        <v>135.70894307767105</v>
      </c>
      <c r="AB647" s="1">
        <f t="shared" si="253"/>
        <v>1.4923975624810291E-3</v>
      </c>
      <c r="AC647" s="1">
        <f t="shared" si="245"/>
        <v>2.4339080669799271E-3</v>
      </c>
      <c r="AD647" s="1">
        <f t="shared" si="243"/>
        <v>-9.4151050449889796E-4</v>
      </c>
      <c r="AE647" s="1">
        <f t="shared" si="246"/>
        <v>1.54982524116244E-3</v>
      </c>
      <c r="AF647" s="1" t="e">
        <f>AE647+#REF!*_xlfn.STDEV.S($AD$2:$AD$779)</f>
        <v>#REF!</v>
      </c>
      <c r="AG647" s="1" t="e">
        <f>AE647-#REF!*_xlfn.STDEV.S($AD$2:$AD$779)</f>
        <v>#REF!</v>
      </c>
      <c r="AH647" s="24">
        <f t="shared" si="240"/>
        <v>23.430000000000291</v>
      </c>
      <c r="AI647" s="24">
        <f t="shared" si="254"/>
        <v>3.3299999999999272</v>
      </c>
      <c r="AJ647" s="1">
        <f t="shared" si="255"/>
        <v>-9.4151050449889796E-4</v>
      </c>
      <c r="AK647" s="1">
        <f t="shared" si="256"/>
        <v>1.54982524116244E-3</v>
      </c>
      <c r="AL647" s="1" t="e">
        <f>$AK$2+#REF!*_xlfn.STDEV.S(ONE_LAST_QUOTE!$AJ$2:$AJ$779)</f>
        <v>#REF!</v>
      </c>
      <c r="AM647" s="1" t="e">
        <f>$AK$2-#REF!*_xlfn.STDEV.S(ONE_LAST_QUOTE!$AJ$2:$AJ$779)</f>
        <v>#REF!</v>
      </c>
      <c r="AN647" s="27">
        <f t="shared" si="257"/>
        <v>7.0360360360362773</v>
      </c>
      <c r="AO647" s="24">
        <f t="shared" si="258"/>
        <v>20.100000000000364</v>
      </c>
      <c r="AP647" s="27">
        <f t="shared" si="259"/>
        <v>-3.8484704370181109</v>
      </c>
      <c r="AQ647" s="27" t="e">
        <f>$AP$2+#REF!*_xlfn.STDEV.S(ONE_LAST_QUOTE!$AO$2:$AO$779)</f>
        <v>#REF!</v>
      </c>
      <c r="AR647" s="27" t="e">
        <f>$AP$2-#REF!*_xlfn.STDEV.S(ONE_LAST_QUOTE!$AO$2:$AO$779)</f>
        <v>#REF!</v>
      </c>
      <c r="AT647" s="24"/>
    </row>
    <row r="648" spans="1:46" x14ac:dyDescent="0.3">
      <c r="A648" s="5">
        <v>45055</v>
      </c>
      <c r="B648" s="25">
        <v>602.4</v>
      </c>
      <c r="C648" s="25">
        <v>601.54999999999995</v>
      </c>
      <c r="D648" s="25">
        <v>0.23</v>
      </c>
      <c r="E648" s="25">
        <f t="shared" si="247"/>
        <v>601.31999999999994</v>
      </c>
      <c r="F648" s="25">
        <f t="shared" si="244"/>
        <v>1.0800000000000409</v>
      </c>
      <c r="G648" s="25">
        <v>1339.25</v>
      </c>
      <c r="H648" s="25">
        <v>1374</v>
      </c>
      <c r="I648" s="26">
        <v>1371.96</v>
      </c>
      <c r="J648" s="27">
        <f t="shared" si="241"/>
        <v>2.0399999999999636</v>
      </c>
      <c r="K648" s="25">
        <v>15736</v>
      </c>
      <c r="L648" s="25">
        <v>15727.7</v>
      </c>
      <c r="M648" s="25">
        <v>0</v>
      </c>
      <c r="N648" s="25">
        <f t="shared" si="242"/>
        <v>15727.7</v>
      </c>
      <c r="O648" s="25">
        <f t="shared" si="248"/>
        <v>8.2999999999992724</v>
      </c>
      <c r="P648" s="27">
        <v>30.725000000000001</v>
      </c>
      <c r="Q648" s="25">
        <v>510</v>
      </c>
      <c r="R648" s="2">
        <f t="shared" si="260"/>
        <v>126.72354161863011</v>
      </c>
      <c r="S648" s="2">
        <f t="shared" si="249"/>
        <v>127.95576516506731</v>
      </c>
      <c r="T648" s="2">
        <f t="shared" si="250"/>
        <v>128.44708853986336</v>
      </c>
      <c r="U648" s="2">
        <f t="shared" si="261"/>
        <v>104.53169121899755</v>
      </c>
      <c r="V648" s="2">
        <f t="shared" si="262"/>
        <v>122.89156626506043</v>
      </c>
      <c r="W648" s="27">
        <f t="shared" si="263"/>
        <v>9.7237145576749562E-3</v>
      </c>
      <c r="X648" s="1">
        <f t="shared" si="251"/>
        <v>9.2598848424065728E-3</v>
      </c>
      <c r="Y648" s="1" t="e">
        <f>X648+#REF!*_xlfn.STDEV.S($W$2:$W$779)</f>
        <v>#REF!</v>
      </c>
      <c r="Z648" s="1" t="e">
        <f>X648-#REF!*_xlfn.STDEV.S($W$2:$W$779)</f>
        <v>#REF!</v>
      </c>
      <c r="AA648" s="2">
        <f t="shared" si="252"/>
        <v>123.22235464371971</v>
      </c>
      <c r="AB648" s="1">
        <f t="shared" si="253"/>
        <v>5.2773132753036181E-4</v>
      </c>
      <c r="AC648" s="1">
        <f t="shared" si="245"/>
        <v>1.4869238170208778E-3</v>
      </c>
      <c r="AD648" s="1">
        <f t="shared" si="243"/>
        <v>-9.5919248949051603E-4</v>
      </c>
      <c r="AE648" s="1">
        <f t="shared" si="246"/>
        <v>1.54982524116244E-3</v>
      </c>
      <c r="AF648" s="1" t="e">
        <f>AE648+#REF!*_xlfn.STDEV.S($AD$2:$AD$779)</f>
        <v>#REF!</v>
      </c>
      <c r="AG648" s="1" t="e">
        <f>AE648-#REF!*_xlfn.STDEV.S($AD$2:$AD$779)</f>
        <v>#REF!</v>
      </c>
      <c r="AH648" s="24">
        <f t="shared" si="240"/>
        <v>8.2999999999992724</v>
      </c>
      <c r="AI648" s="24">
        <f t="shared" si="254"/>
        <v>2.0399999999999636</v>
      </c>
      <c r="AJ648" s="1">
        <f t="shared" si="255"/>
        <v>-9.5919248949051603E-4</v>
      </c>
      <c r="AK648" s="1">
        <f t="shared" si="256"/>
        <v>1.54982524116244E-3</v>
      </c>
      <c r="AL648" s="1" t="e">
        <f>$AK$2+#REF!*_xlfn.STDEV.S(ONE_LAST_QUOTE!$AJ$2:$AJ$779)</f>
        <v>#REF!</v>
      </c>
      <c r="AM648" s="1" t="e">
        <f>$AK$2-#REF!*_xlfn.STDEV.S(ONE_LAST_QUOTE!$AJ$2:$AJ$779)</f>
        <v>#REF!</v>
      </c>
      <c r="AN648" s="27">
        <f t="shared" si="257"/>
        <v>4.0686274509801077</v>
      </c>
      <c r="AO648" s="24">
        <f t="shared" si="258"/>
        <v>6.2599999999993088</v>
      </c>
      <c r="AP648" s="27">
        <f t="shared" si="259"/>
        <v>-3.8484704370181109</v>
      </c>
      <c r="AQ648" s="27" t="e">
        <f>$AP$2+#REF!*_xlfn.STDEV.S(ONE_LAST_QUOTE!$AO$2:$AO$779)</f>
        <v>#REF!</v>
      </c>
      <c r="AR648" s="27" t="e">
        <f>$AP$2-#REF!*_xlfn.STDEV.S(ONE_LAST_QUOTE!$AO$2:$AO$779)</f>
        <v>#REF!</v>
      </c>
      <c r="AT648" s="24"/>
    </row>
    <row r="649" spans="1:46" x14ac:dyDescent="0.3">
      <c r="A649" s="5">
        <v>45056</v>
      </c>
      <c r="B649" s="25">
        <v>596.20000000000005</v>
      </c>
      <c r="C649" s="25">
        <v>596.75</v>
      </c>
      <c r="D649" s="25">
        <v>0.23</v>
      </c>
      <c r="E649" s="25">
        <f t="shared" si="247"/>
        <v>596.52</v>
      </c>
      <c r="F649" s="25">
        <f t="shared" si="244"/>
        <v>-0.31999999999993634</v>
      </c>
      <c r="G649" s="25">
        <v>1327.75</v>
      </c>
      <c r="H649" s="25">
        <v>1362.5</v>
      </c>
      <c r="I649" s="26">
        <v>1363.79</v>
      </c>
      <c r="J649" s="27">
        <f t="shared" si="241"/>
        <v>-1.2899999999999636</v>
      </c>
      <c r="K649" s="25">
        <v>15610</v>
      </c>
      <c r="L649" s="25">
        <v>15641.76</v>
      </c>
      <c r="M649" s="25">
        <v>0</v>
      </c>
      <c r="N649" s="25">
        <f t="shared" si="242"/>
        <v>15641.76</v>
      </c>
      <c r="O649" s="25">
        <f t="shared" si="248"/>
        <v>-31.760000000000218</v>
      </c>
      <c r="P649" s="27">
        <v>30.670999999999999</v>
      </c>
      <c r="Q649" s="25">
        <v>503</v>
      </c>
      <c r="R649" s="2">
        <f t="shared" si="260"/>
        <v>125.66290062254987</v>
      </c>
      <c r="S649" s="2">
        <f t="shared" si="249"/>
        <v>126.93120832655698</v>
      </c>
      <c r="T649" s="2">
        <f t="shared" si="250"/>
        <v>126.63882335891955</v>
      </c>
      <c r="U649" s="2">
        <f t="shared" si="261"/>
        <v>104.34797400741655</v>
      </c>
      <c r="V649" s="2">
        <f t="shared" si="262"/>
        <v>121.20481927710863</v>
      </c>
      <c r="W649" s="27">
        <f t="shared" si="263"/>
        <v>1.0092936719777734E-2</v>
      </c>
      <c r="X649" s="1">
        <f t="shared" si="251"/>
        <v>9.2598848424065728E-3</v>
      </c>
      <c r="Y649" s="1" t="e">
        <f>X649+#REF!*_xlfn.STDEV.S($W$2:$W$779)</f>
        <v>#REF!</v>
      </c>
      <c r="Z649" s="1" t="e">
        <f>X649-#REF!*_xlfn.STDEV.S($W$2:$W$779)</f>
        <v>#REF!</v>
      </c>
      <c r="AA649" s="2">
        <f t="shared" si="252"/>
        <v>126.8307704007114</v>
      </c>
      <c r="AB649" s="1">
        <f t="shared" si="253"/>
        <v>-2.0304620451918592E-3</v>
      </c>
      <c r="AC649" s="1">
        <f t="shared" si="245"/>
        <v>-9.4589342934026772E-4</v>
      </c>
      <c r="AD649" s="1">
        <f t="shared" si="243"/>
        <v>-1.0845686158515915E-3</v>
      </c>
      <c r="AE649" s="1">
        <f t="shared" si="246"/>
        <v>1.54982524116244E-3</v>
      </c>
      <c r="AF649" s="1" t="e">
        <f>AE649+#REF!*_xlfn.STDEV.S($AD$2:$AD$779)</f>
        <v>#REF!</v>
      </c>
      <c r="AG649" s="1" t="e">
        <f>AE649-#REF!*_xlfn.STDEV.S($AD$2:$AD$779)</f>
        <v>#REF!</v>
      </c>
      <c r="AH649" s="24">
        <f t="shared" si="240"/>
        <v>-31.760000000000218</v>
      </c>
      <c r="AI649" s="24">
        <f t="shared" si="254"/>
        <v>-1.2899999999999636</v>
      </c>
      <c r="AJ649" s="1">
        <f t="shared" si="255"/>
        <v>-1.0845686158515915E-3</v>
      </c>
      <c r="AK649" s="1">
        <f t="shared" si="256"/>
        <v>1.54982524116244E-3</v>
      </c>
      <c r="AL649" s="1" t="e">
        <f>$AK$2+#REF!*_xlfn.STDEV.S(ONE_LAST_QUOTE!$AJ$2:$AJ$779)</f>
        <v>#REF!</v>
      </c>
      <c r="AM649" s="1" t="e">
        <f>$AK$2-#REF!*_xlfn.STDEV.S(ONE_LAST_QUOTE!$AJ$2:$AJ$779)</f>
        <v>#REF!</v>
      </c>
      <c r="AN649" s="27">
        <f t="shared" si="257"/>
        <v>24.620155038760554</v>
      </c>
      <c r="AO649" s="24">
        <f t="shared" si="258"/>
        <v>-30.470000000000255</v>
      </c>
      <c r="AP649" s="27">
        <f t="shared" si="259"/>
        <v>-3.8484704370181109</v>
      </c>
      <c r="AQ649" s="27" t="e">
        <f>$AP$2+#REF!*_xlfn.STDEV.S(ONE_LAST_QUOTE!$AO$2:$AO$779)</f>
        <v>#REF!</v>
      </c>
      <c r="AR649" s="27" t="e">
        <f>$AP$2-#REF!*_xlfn.STDEV.S(ONE_LAST_QUOTE!$AO$2:$AO$779)</f>
        <v>#REF!</v>
      </c>
      <c r="AT649" s="24"/>
    </row>
    <row r="650" spans="1:46" x14ac:dyDescent="0.3">
      <c r="A650" s="5">
        <v>45057</v>
      </c>
      <c r="B650" s="25">
        <v>594.6</v>
      </c>
      <c r="C650" s="25">
        <v>593.14</v>
      </c>
      <c r="D650" s="25">
        <v>0.23</v>
      </c>
      <c r="E650" s="25">
        <f t="shared" si="247"/>
        <v>592.91</v>
      </c>
      <c r="F650" s="25">
        <f t="shared" si="244"/>
        <v>1.6900000000000546</v>
      </c>
      <c r="G650" s="25">
        <v>1323.5</v>
      </c>
      <c r="H650" s="25">
        <v>1358.25</v>
      </c>
      <c r="I650" s="26">
        <v>1356.11</v>
      </c>
      <c r="J650" s="27">
        <f t="shared" si="241"/>
        <v>2.1400000000001</v>
      </c>
      <c r="K650" s="25">
        <v>15519</v>
      </c>
      <c r="L650" s="25">
        <v>15514.64</v>
      </c>
      <c r="M650" s="25">
        <v>0</v>
      </c>
      <c r="N650" s="25">
        <f t="shared" si="242"/>
        <v>15514.64</v>
      </c>
      <c r="O650" s="25">
        <f t="shared" si="248"/>
        <v>4.3600000000005821</v>
      </c>
      <c r="P650" s="27">
        <v>30.753</v>
      </c>
      <c r="Q650" s="25">
        <v>499</v>
      </c>
      <c r="R650" s="2">
        <f t="shared" si="260"/>
        <v>125.27092460225934</v>
      </c>
      <c r="S650" s="2">
        <f t="shared" si="249"/>
        <v>126.19125060985508</v>
      </c>
      <c r="T650" s="2">
        <f t="shared" si="250"/>
        <v>126.59056771380541</v>
      </c>
      <c r="U650" s="2">
        <f t="shared" si="261"/>
        <v>104.62695199537288</v>
      </c>
      <c r="V650" s="2">
        <f t="shared" si="262"/>
        <v>120.24096385542188</v>
      </c>
      <c r="W650" s="27">
        <f t="shared" si="263"/>
        <v>7.346684879335097E-3</v>
      </c>
      <c r="X650" s="1">
        <f t="shared" si="251"/>
        <v>9.2598848424065728E-3</v>
      </c>
      <c r="Y650" s="1" t="e">
        <f>X650+#REF!*_xlfn.STDEV.S($W$2:$W$779)</f>
        <v>#REF!</v>
      </c>
      <c r="Z650" s="1" t="e">
        <f>X650-#REF!*_xlfn.STDEV.S($W$2:$W$779)</f>
        <v>#REF!</v>
      </c>
      <c r="AA650" s="2">
        <f t="shared" si="252"/>
        <v>92.032600759573313</v>
      </c>
      <c r="AB650" s="1">
        <f t="shared" si="253"/>
        <v>2.8102489003938101E-4</v>
      </c>
      <c r="AC650" s="1">
        <f t="shared" si="245"/>
        <v>1.5780430791013267E-3</v>
      </c>
      <c r="AD650" s="1">
        <f t="shared" si="243"/>
        <v>-1.2970181890619458E-3</v>
      </c>
      <c r="AE650" s="1">
        <f t="shared" si="246"/>
        <v>1.54982524116244E-3</v>
      </c>
      <c r="AF650" s="1" t="e">
        <f>AE650+#REF!*_xlfn.STDEV.S($AD$2:$AD$779)</f>
        <v>#REF!</v>
      </c>
      <c r="AG650" s="1" t="e">
        <f>AE650-#REF!*_xlfn.STDEV.S($AD$2:$AD$779)</f>
        <v>#REF!</v>
      </c>
      <c r="AH650" s="24">
        <f t="shared" si="240"/>
        <v>4.3600000000005821</v>
      </c>
      <c r="AI650" s="24">
        <f t="shared" si="254"/>
        <v>2.1400000000001</v>
      </c>
      <c r="AJ650" s="1">
        <f t="shared" si="255"/>
        <v>-1.2970181890619458E-3</v>
      </c>
      <c r="AK650" s="1">
        <f t="shared" si="256"/>
        <v>1.54982524116244E-3</v>
      </c>
      <c r="AL650" s="1" t="e">
        <f>$AK$2+#REF!*_xlfn.STDEV.S(ONE_LAST_QUOTE!$AJ$2:$AJ$779)</f>
        <v>#REF!</v>
      </c>
      <c r="AM650" s="1" t="e">
        <f>$AK$2-#REF!*_xlfn.STDEV.S(ONE_LAST_QUOTE!$AJ$2:$AJ$779)</f>
        <v>#REF!</v>
      </c>
      <c r="AN650" s="27">
        <f t="shared" si="257"/>
        <v>2.0373831775702702</v>
      </c>
      <c r="AO650" s="24">
        <f t="shared" si="258"/>
        <v>2.220000000000482</v>
      </c>
      <c r="AP650" s="27">
        <f t="shared" si="259"/>
        <v>-3.8484704370181109</v>
      </c>
      <c r="AQ650" s="27" t="e">
        <f>$AP$2+#REF!*_xlfn.STDEV.S(ONE_LAST_QUOTE!$AO$2:$AO$779)</f>
        <v>#REF!</v>
      </c>
      <c r="AR650" s="27" t="e">
        <f>$AP$2-#REF!*_xlfn.STDEV.S(ONE_LAST_QUOTE!$AO$2:$AO$779)</f>
        <v>#REF!</v>
      </c>
      <c r="AT650" s="24"/>
    </row>
    <row r="651" spans="1:46" x14ac:dyDescent="0.3">
      <c r="A651" s="5">
        <v>45058</v>
      </c>
      <c r="B651" s="25">
        <v>592</v>
      </c>
      <c r="C651" s="25">
        <v>590.66</v>
      </c>
      <c r="D651" s="25">
        <v>0.23</v>
      </c>
      <c r="E651" s="25">
        <f t="shared" si="247"/>
        <v>590.42999999999995</v>
      </c>
      <c r="F651" s="25">
        <f t="shared" si="244"/>
        <v>1.57000000000005</v>
      </c>
      <c r="G651" s="25">
        <v>1319</v>
      </c>
      <c r="H651" s="25">
        <v>1353.5</v>
      </c>
      <c r="I651" s="26">
        <v>1352.23</v>
      </c>
      <c r="J651" s="27">
        <f t="shared" si="241"/>
        <v>1.2699999999999818</v>
      </c>
      <c r="K651" s="25">
        <v>15506</v>
      </c>
      <c r="L651" s="25">
        <v>15502.36</v>
      </c>
      <c r="M651" s="25">
        <v>0</v>
      </c>
      <c r="N651" s="25">
        <f t="shared" si="242"/>
        <v>15502.36</v>
      </c>
      <c r="O651" s="25">
        <f t="shared" si="248"/>
        <v>3.6399999999994179</v>
      </c>
      <c r="P651" s="27">
        <v>30.83</v>
      </c>
      <c r="Q651" s="25">
        <v>496</v>
      </c>
      <c r="R651" s="2">
        <f t="shared" si="260"/>
        <v>124.83283375605228</v>
      </c>
      <c r="S651" s="2">
        <f t="shared" si="249"/>
        <v>126.08554236461194</v>
      </c>
      <c r="T651" s="2">
        <f t="shared" si="250"/>
        <v>125.63945570305113</v>
      </c>
      <c r="U651" s="2">
        <f t="shared" si="261"/>
        <v>104.88891913040503</v>
      </c>
      <c r="V651" s="2">
        <f t="shared" si="262"/>
        <v>119.51807228915682</v>
      </c>
      <c r="W651" s="27">
        <f t="shared" si="263"/>
        <v>1.0035089093689109E-2</v>
      </c>
      <c r="X651" s="1">
        <f t="shared" si="251"/>
        <v>9.2598848424065728E-3</v>
      </c>
      <c r="Y651" s="1" t="e">
        <f>X651+#REF!*_xlfn.STDEV.S($W$2:$W$779)</f>
        <v>#REF!</v>
      </c>
      <c r="Z651" s="1" t="e">
        <f>X651-#REF!*_xlfn.STDEV.S($W$2:$W$779)</f>
        <v>#REF!</v>
      </c>
      <c r="AA651" s="2">
        <f t="shared" si="252"/>
        <v>125.27086085596579</v>
      </c>
      <c r="AB651" s="1">
        <f t="shared" si="253"/>
        <v>2.3480295903329673E-4</v>
      </c>
      <c r="AC651" s="1">
        <f t="shared" si="245"/>
        <v>9.3918933909170913E-4</v>
      </c>
      <c r="AD651" s="1">
        <f t="shared" si="243"/>
        <v>-7.0438638005841246E-4</v>
      </c>
      <c r="AE651" s="1">
        <f t="shared" si="246"/>
        <v>1.54982524116244E-3</v>
      </c>
      <c r="AF651" s="1" t="e">
        <f>AE651+#REF!*_xlfn.STDEV.S($AD$2:$AD$779)</f>
        <v>#REF!</v>
      </c>
      <c r="AG651" s="1" t="e">
        <f>AE651-#REF!*_xlfn.STDEV.S($AD$2:$AD$779)</f>
        <v>#REF!</v>
      </c>
      <c r="AH651" s="24">
        <f t="shared" si="240"/>
        <v>3.6399999999994179</v>
      </c>
      <c r="AI651" s="24">
        <f t="shared" si="254"/>
        <v>1.2699999999999818</v>
      </c>
      <c r="AJ651" s="1">
        <f t="shared" si="255"/>
        <v>-7.0438638005841246E-4</v>
      </c>
      <c r="AK651" s="1">
        <f t="shared" si="256"/>
        <v>1.54982524116244E-3</v>
      </c>
      <c r="AL651" s="1" t="e">
        <f>$AK$2+#REF!*_xlfn.STDEV.S(ONE_LAST_QUOTE!$AJ$2:$AJ$779)</f>
        <v>#REF!</v>
      </c>
      <c r="AM651" s="1" t="e">
        <f>$AK$2-#REF!*_xlfn.STDEV.S(ONE_LAST_QUOTE!$AJ$2:$AJ$779)</f>
        <v>#REF!</v>
      </c>
      <c r="AN651" s="27">
        <f t="shared" si="257"/>
        <v>2.8661417322830474</v>
      </c>
      <c r="AO651" s="24">
        <f t="shared" si="258"/>
        <v>2.3699999999994361</v>
      </c>
      <c r="AP651" s="27">
        <f t="shared" si="259"/>
        <v>-3.8484704370181109</v>
      </c>
      <c r="AQ651" s="27" t="e">
        <f>$AP$2+#REF!*_xlfn.STDEV.S(ONE_LAST_QUOTE!$AO$2:$AO$779)</f>
        <v>#REF!</v>
      </c>
      <c r="AR651" s="27" t="e">
        <f>$AP$2-#REF!*_xlfn.STDEV.S(ONE_LAST_QUOTE!$AO$2:$AO$779)</f>
        <v>#REF!</v>
      </c>
      <c r="AT651" s="24"/>
    </row>
    <row r="652" spans="1:46" x14ac:dyDescent="0.3">
      <c r="A652" s="5">
        <v>45061</v>
      </c>
      <c r="B652" s="25">
        <v>591.9</v>
      </c>
      <c r="C652" s="25">
        <v>590.12</v>
      </c>
      <c r="D652" s="25">
        <v>0.23</v>
      </c>
      <c r="E652" s="25">
        <f t="shared" si="247"/>
        <v>589.89</v>
      </c>
      <c r="F652" s="25">
        <f t="shared" si="244"/>
        <v>2.0099999999999909</v>
      </c>
      <c r="G652" s="25">
        <v>1321.5</v>
      </c>
      <c r="H652" s="25">
        <v>1356.25</v>
      </c>
      <c r="I652" s="26">
        <v>1351.09</v>
      </c>
      <c r="J652" s="27">
        <f t="shared" si="241"/>
        <v>5.1600000000000819</v>
      </c>
      <c r="K652" s="25">
        <v>15510</v>
      </c>
      <c r="L652" s="25">
        <v>15475.05</v>
      </c>
      <c r="M652" s="25">
        <v>0</v>
      </c>
      <c r="N652" s="25">
        <f t="shared" si="242"/>
        <v>15475.05</v>
      </c>
      <c r="O652" s="25">
        <f t="shared" si="248"/>
        <v>34.950000000000728</v>
      </c>
      <c r="P652" s="27">
        <v>30.8</v>
      </c>
      <c r="Q652" s="25">
        <v>495.5</v>
      </c>
      <c r="R652" s="2">
        <f t="shared" si="260"/>
        <v>125.0864652985932</v>
      </c>
      <c r="S652" s="2">
        <f t="shared" si="249"/>
        <v>126.11806797853289</v>
      </c>
      <c r="T652" s="2">
        <f t="shared" si="250"/>
        <v>126.0642441311044</v>
      </c>
      <c r="U652" s="2">
        <f t="shared" si="261"/>
        <v>104.78685401286005</v>
      </c>
      <c r="V652" s="2">
        <f t="shared" si="262"/>
        <v>119.39759036144598</v>
      </c>
      <c r="W652" s="27">
        <f t="shared" si="263"/>
        <v>8.2471167242368359E-3</v>
      </c>
      <c r="X652" s="1">
        <f t="shared" si="251"/>
        <v>9.2598848424065728E-3</v>
      </c>
      <c r="Y652" s="1" t="e">
        <f>X652+#REF!*_xlfn.STDEV.S($W$2:$W$779)</f>
        <v>#REF!</v>
      </c>
      <c r="Z652" s="1" t="e">
        <f>X652-#REF!*_xlfn.STDEV.S($W$2:$W$779)</f>
        <v>#REF!</v>
      </c>
      <c r="AA652" s="2">
        <f t="shared" si="252"/>
        <v>103.16026799396951</v>
      </c>
      <c r="AB652" s="1">
        <f t="shared" si="253"/>
        <v>2.2584741244778355E-3</v>
      </c>
      <c r="AC652" s="1">
        <f t="shared" si="245"/>
        <v>3.8191386214094414E-3</v>
      </c>
      <c r="AD652" s="1">
        <f t="shared" si="243"/>
        <v>-1.5606644969316059E-3</v>
      </c>
      <c r="AE652" s="1">
        <f t="shared" si="246"/>
        <v>1.54982524116244E-3</v>
      </c>
      <c r="AF652" s="1" t="e">
        <f>AE652+#REF!*_xlfn.STDEV.S($AD$2:$AD$779)</f>
        <v>#REF!</v>
      </c>
      <c r="AG652" s="1" t="e">
        <f>AE652-#REF!*_xlfn.STDEV.S($AD$2:$AD$779)</f>
        <v>#REF!</v>
      </c>
      <c r="AH652" s="24">
        <f t="shared" si="240"/>
        <v>34.950000000000728</v>
      </c>
      <c r="AI652" s="24">
        <f t="shared" si="254"/>
        <v>5.1600000000000819</v>
      </c>
      <c r="AJ652" s="1">
        <f t="shared" si="255"/>
        <v>-1.5606644969316059E-3</v>
      </c>
      <c r="AK652" s="1">
        <f t="shared" si="256"/>
        <v>1.54982524116244E-3</v>
      </c>
      <c r="AL652" s="1" t="e">
        <f>$AK$2+#REF!*_xlfn.STDEV.S(ONE_LAST_QUOTE!$AJ$2:$AJ$779)</f>
        <v>#REF!</v>
      </c>
      <c r="AM652" s="1" t="e">
        <f>$AK$2-#REF!*_xlfn.STDEV.S(ONE_LAST_QUOTE!$AJ$2:$AJ$779)</f>
        <v>#REF!</v>
      </c>
      <c r="AN652" s="27">
        <f t="shared" si="257"/>
        <v>6.7732558139535222</v>
      </c>
      <c r="AO652" s="24">
        <f t="shared" si="258"/>
        <v>29.790000000000646</v>
      </c>
      <c r="AP652" s="27">
        <f t="shared" si="259"/>
        <v>-3.8484704370181109</v>
      </c>
      <c r="AQ652" s="27" t="e">
        <f>$AP$2+#REF!*_xlfn.STDEV.S(ONE_LAST_QUOTE!$AO$2:$AO$779)</f>
        <v>#REF!</v>
      </c>
      <c r="AR652" s="27" t="e">
        <f>$AP$2-#REF!*_xlfn.STDEV.S(ONE_LAST_QUOTE!$AO$2:$AO$779)</f>
        <v>#REF!</v>
      </c>
      <c r="AT652" s="24"/>
    </row>
    <row r="653" spans="1:46" x14ac:dyDescent="0.3">
      <c r="A653" s="5">
        <v>45062</v>
      </c>
      <c r="B653" s="25">
        <v>599.70000000000005</v>
      </c>
      <c r="C653" s="25">
        <v>598.22</v>
      </c>
      <c r="D653" s="25">
        <v>0.23</v>
      </c>
      <c r="E653" s="25">
        <f t="shared" si="247"/>
        <v>597.99</v>
      </c>
      <c r="F653" s="25">
        <f t="shared" si="244"/>
        <v>1.7100000000000364</v>
      </c>
      <c r="G653" s="25">
        <v>1337</v>
      </c>
      <c r="H653" s="25">
        <v>1371.75</v>
      </c>
      <c r="I653" s="26">
        <v>1367.07</v>
      </c>
      <c r="J653" s="27">
        <f t="shared" si="241"/>
        <v>4.6800000000000637</v>
      </c>
      <c r="K653" s="25">
        <v>15690</v>
      </c>
      <c r="L653" s="25">
        <v>15673.9</v>
      </c>
      <c r="M653" s="25">
        <v>0</v>
      </c>
      <c r="N653" s="25">
        <f t="shared" si="242"/>
        <v>15673.9</v>
      </c>
      <c r="O653" s="25">
        <f t="shared" si="248"/>
        <v>16.100000000000364</v>
      </c>
      <c r="P653" s="27">
        <v>30.835999999999999</v>
      </c>
      <c r="Q653" s="25">
        <v>505</v>
      </c>
      <c r="R653" s="2">
        <f t="shared" si="260"/>
        <v>126.51602490200568</v>
      </c>
      <c r="S653" s="2">
        <f t="shared" si="249"/>
        <v>127.58172060497621</v>
      </c>
      <c r="T653" s="2">
        <f t="shared" si="250"/>
        <v>127.78003947748975</v>
      </c>
      <c r="U653" s="2">
        <f t="shared" si="261"/>
        <v>104.90933215391404</v>
      </c>
      <c r="V653" s="2">
        <f t="shared" si="262"/>
        <v>121.68674698795202</v>
      </c>
      <c r="W653" s="27">
        <f t="shared" si="263"/>
        <v>8.4234048911666637E-3</v>
      </c>
      <c r="X653" s="1">
        <f t="shared" si="251"/>
        <v>9.2598848424065728E-3</v>
      </c>
      <c r="Y653" s="1" t="e">
        <f>X653+#REF!*_xlfn.STDEV.S($W$2:$W$779)</f>
        <v>#REF!</v>
      </c>
      <c r="Z653" s="1" t="e">
        <f>X653-#REF!*_xlfn.STDEV.S($W$2:$W$779)</f>
        <v>#REF!</v>
      </c>
      <c r="AA653" s="2">
        <f t="shared" si="252"/>
        <v>106.56957029705296</v>
      </c>
      <c r="AB653" s="1">
        <f t="shared" si="253"/>
        <v>1.0271853208199851E-3</v>
      </c>
      <c r="AC653" s="1">
        <f t="shared" si="245"/>
        <v>3.423379929337974E-3</v>
      </c>
      <c r="AD653" s="1">
        <f t="shared" si="243"/>
        <v>-2.396194608517989E-3</v>
      </c>
      <c r="AE653" s="1">
        <f t="shared" si="246"/>
        <v>1.54982524116244E-3</v>
      </c>
      <c r="AF653" s="1" t="e">
        <f>AE653+#REF!*_xlfn.STDEV.S($AD$2:$AD$779)</f>
        <v>#REF!</v>
      </c>
      <c r="AG653" s="1" t="e">
        <f>AE653-#REF!*_xlfn.STDEV.S($AD$2:$AD$779)</f>
        <v>#REF!</v>
      </c>
      <c r="AH653" s="24">
        <f t="shared" si="240"/>
        <v>16.100000000000364</v>
      </c>
      <c r="AI653" s="24">
        <f t="shared" si="254"/>
        <v>4.6800000000000637</v>
      </c>
      <c r="AJ653" s="1">
        <f t="shared" si="255"/>
        <v>-2.396194608517989E-3</v>
      </c>
      <c r="AK653" s="1">
        <f t="shared" si="256"/>
        <v>1.54982524116244E-3</v>
      </c>
      <c r="AL653" s="1" t="e">
        <f>$AK$2+#REF!*_xlfn.STDEV.S(ONE_LAST_QUOTE!$AJ$2:$AJ$779)</f>
        <v>#REF!</v>
      </c>
      <c r="AM653" s="1" t="e">
        <f>$AK$2-#REF!*_xlfn.STDEV.S(ONE_LAST_QUOTE!$AJ$2:$AJ$779)</f>
        <v>#REF!</v>
      </c>
      <c r="AN653" s="27">
        <f t="shared" si="257"/>
        <v>3.440170940170971</v>
      </c>
      <c r="AO653" s="24">
        <f t="shared" si="258"/>
        <v>11.4200000000003</v>
      </c>
      <c r="AP653" s="27">
        <f t="shared" si="259"/>
        <v>-3.8484704370181109</v>
      </c>
      <c r="AQ653" s="27" t="e">
        <f>$AP$2+#REF!*_xlfn.STDEV.S(ONE_LAST_QUOTE!$AO$2:$AO$779)</f>
        <v>#REF!</v>
      </c>
      <c r="AR653" s="27" t="e">
        <f>$AP$2-#REF!*_xlfn.STDEV.S(ONE_LAST_QUOTE!$AO$2:$AO$779)</f>
        <v>#REF!</v>
      </c>
      <c r="AT653" s="24"/>
    </row>
    <row r="654" spans="1:46" x14ac:dyDescent="0.3">
      <c r="A654" s="5">
        <v>45063</v>
      </c>
      <c r="B654" s="25">
        <v>610.29999999999995</v>
      </c>
      <c r="C654" s="25">
        <v>608.67999999999995</v>
      </c>
      <c r="D654" s="25">
        <v>0.23</v>
      </c>
      <c r="E654" s="25">
        <f t="shared" si="247"/>
        <v>608.44999999999993</v>
      </c>
      <c r="F654" s="25">
        <f t="shared" si="244"/>
        <v>1.8500000000000227</v>
      </c>
      <c r="G654" s="25">
        <v>1356.75</v>
      </c>
      <c r="H654" s="25">
        <v>1391.25</v>
      </c>
      <c r="I654" s="26">
        <v>1385.66</v>
      </c>
      <c r="J654" s="27">
        <f t="shared" si="241"/>
        <v>5.5899999999999181</v>
      </c>
      <c r="K654" s="25">
        <v>15953</v>
      </c>
      <c r="L654" s="25">
        <v>15925.29</v>
      </c>
      <c r="M654" s="25">
        <v>0</v>
      </c>
      <c r="N654" s="25">
        <f t="shared" si="242"/>
        <v>15925.29</v>
      </c>
      <c r="O654" s="25">
        <f t="shared" si="248"/>
        <v>27.709999999999127</v>
      </c>
      <c r="P654" s="27">
        <v>30.771000000000001</v>
      </c>
      <c r="Q654" s="25">
        <v>519</v>
      </c>
      <c r="R654" s="2">
        <f t="shared" si="260"/>
        <v>128.31450311275043</v>
      </c>
      <c r="S654" s="2">
        <f t="shared" si="249"/>
        <v>129.72027972027951</v>
      </c>
      <c r="T654" s="2">
        <f t="shared" si="250"/>
        <v>129.83679187129727</v>
      </c>
      <c r="U654" s="2">
        <f t="shared" si="261"/>
        <v>104.68819106589989</v>
      </c>
      <c r="V654" s="2">
        <f t="shared" si="262"/>
        <v>125.06024096385565</v>
      </c>
      <c r="W654" s="27">
        <f t="shared" si="263"/>
        <v>1.0955710955711906E-2</v>
      </c>
      <c r="X654" s="1">
        <f t="shared" si="251"/>
        <v>9.2598848424065728E-3</v>
      </c>
      <c r="Y654" s="1" t="e">
        <f>X654+#REF!*_xlfn.STDEV.S($W$2:$W$779)</f>
        <v>#REF!</v>
      </c>
      <c r="Z654" s="1" t="e">
        <f>X654-#REF!*_xlfn.STDEV.S($W$2:$W$779)</f>
        <v>#REF!</v>
      </c>
      <c r="AA654" s="2">
        <f t="shared" si="252"/>
        <v>140.57766075290772</v>
      </c>
      <c r="AB654" s="1">
        <f t="shared" si="253"/>
        <v>1.739999711151202E-3</v>
      </c>
      <c r="AC654" s="1">
        <f t="shared" si="245"/>
        <v>4.034178658545327E-3</v>
      </c>
      <c r="AD654" s="1">
        <f t="shared" si="243"/>
        <v>-2.294178947394125E-3</v>
      </c>
      <c r="AE654" s="1">
        <f t="shared" si="246"/>
        <v>1.54982524116244E-3</v>
      </c>
      <c r="AF654" s="1" t="e">
        <f>AE654+#REF!*_xlfn.STDEV.S($AD$2:$AD$779)</f>
        <v>#REF!</v>
      </c>
      <c r="AG654" s="1" t="e">
        <f>AE654-#REF!*_xlfn.STDEV.S($AD$2:$AD$779)</f>
        <v>#REF!</v>
      </c>
      <c r="AH654" s="24">
        <f t="shared" si="240"/>
        <v>27.709999999999127</v>
      </c>
      <c r="AI654" s="24">
        <f t="shared" si="254"/>
        <v>5.5899999999999181</v>
      </c>
      <c r="AJ654" s="1">
        <f t="shared" si="255"/>
        <v>-2.294178947394125E-3</v>
      </c>
      <c r="AK654" s="1">
        <f t="shared" si="256"/>
        <v>1.54982524116244E-3</v>
      </c>
      <c r="AL654" s="1" t="e">
        <f>$AK$2+#REF!*_xlfn.STDEV.S(ONE_LAST_QUOTE!$AJ$2:$AJ$779)</f>
        <v>#REF!</v>
      </c>
      <c r="AM654" s="1" t="e">
        <f>$AK$2-#REF!*_xlfn.STDEV.S(ONE_LAST_QUOTE!$AJ$2:$AJ$779)</f>
        <v>#REF!</v>
      </c>
      <c r="AN654" s="27">
        <f t="shared" si="257"/>
        <v>4.9570661896242454</v>
      </c>
      <c r="AO654" s="24">
        <f t="shared" si="258"/>
        <v>22.119999999999209</v>
      </c>
      <c r="AP654" s="27">
        <f t="shared" si="259"/>
        <v>-3.8484704370181109</v>
      </c>
      <c r="AQ654" s="27" t="e">
        <f>$AP$2+#REF!*_xlfn.STDEV.S(ONE_LAST_QUOTE!$AO$2:$AO$779)</f>
        <v>#REF!</v>
      </c>
      <c r="AR654" s="27" t="e">
        <f>$AP$2-#REF!*_xlfn.STDEV.S(ONE_LAST_QUOTE!$AO$2:$AO$779)</f>
        <v>#REF!</v>
      </c>
      <c r="AT654" s="24"/>
    </row>
    <row r="655" spans="1:46" x14ac:dyDescent="0.3">
      <c r="A655" s="5">
        <v>45064</v>
      </c>
      <c r="B655" s="25">
        <v>618.29999999999995</v>
      </c>
      <c r="C655" s="25">
        <v>616.64</v>
      </c>
      <c r="D655" s="25">
        <v>0.23</v>
      </c>
      <c r="E655" s="25">
        <f t="shared" si="247"/>
        <v>616.41</v>
      </c>
      <c r="F655" s="25">
        <f t="shared" si="244"/>
        <v>1.8899999999999864</v>
      </c>
      <c r="G655" s="25">
        <v>1371</v>
      </c>
      <c r="H655" s="25">
        <v>1405.5</v>
      </c>
      <c r="I655" s="26">
        <v>1399.93</v>
      </c>
      <c r="J655" s="27">
        <f t="shared" si="241"/>
        <v>5.5699999999999363</v>
      </c>
      <c r="K655" s="25">
        <v>16069</v>
      </c>
      <c r="L655" s="25">
        <v>16101.88</v>
      </c>
      <c r="M655" s="25">
        <v>105.72</v>
      </c>
      <c r="N655" s="25">
        <f t="shared" si="242"/>
        <v>15996.16</v>
      </c>
      <c r="O655" s="25">
        <f t="shared" si="248"/>
        <v>72.840000000000146</v>
      </c>
      <c r="P655" s="27">
        <v>30.722000000000001</v>
      </c>
      <c r="Q655" s="25">
        <v>530</v>
      </c>
      <c r="R655" s="2">
        <f t="shared" si="260"/>
        <v>129.6287756513716</v>
      </c>
      <c r="S655" s="2">
        <f t="shared" si="249"/>
        <v>130.66352252398744</v>
      </c>
      <c r="T655" s="2">
        <f t="shared" si="250"/>
        <v>131.42069302154485</v>
      </c>
      <c r="U655" s="2">
        <f t="shared" si="261"/>
        <v>104.52148470724306</v>
      </c>
      <c r="V655" s="2">
        <f t="shared" si="262"/>
        <v>127.7108433734942</v>
      </c>
      <c r="W655" s="27">
        <f t="shared" si="263"/>
        <v>7.9823856039398233E-3</v>
      </c>
      <c r="X655" s="1">
        <f t="shared" si="251"/>
        <v>9.2598848424065728E-3</v>
      </c>
      <c r="Y655" s="1" t="e">
        <f>X655+#REF!*_xlfn.STDEV.S($W$2:$W$779)</f>
        <v>#REF!</v>
      </c>
      <c r="Z655" s="1" t="e">
        <f>X655-#REF!*_xlfn.STDEV.S($W$2:$W$779)</f>
        <v>#REF!</v>
      </c>
      <c r="AA655" s="2">
        <f t="shared" si="252"/>
        <v>103.47468726158411</v>
      </c>
      <c r="AB655" s="1">
        <f t="shared" si="253"/>
        <v>4.5535928622869584E-3</v>
      </c>
      <c r="AC655" s="1">
        <f t="shared" si="245"/>
        <v>3.9787703670897375E-3</v>
      </c>
      <c r="AD655" s="1">
        <f t="shared" si="243"/>
        <v>5.7482249519722091E-4</v>
      </c>
      <c r="AE655" s="1">
        <f t="shared" si="246"/>
        <v>1.54982524116244E-3</v>
      </c>
      <c r="AF655" s="1" t="e">
        <f>AE655+#REF!*_xlfn.STDEV.S($AD$2:$AD$779)</f>
        <v>#REF!</v>
      </c>
      <c r="AG655" s="1" t="e">
        <f>AE655-#REF!*_xlfn.STDEV.S($AD$2:$AD$779)</f>
        <v>#REF!</v>
      </c>
      <c r="AH655" s="24">
        <f t="shared" si="240"/>
        <v>72.840000000000146</v>
      </c>
      <c r="AI655" s="24">
        <f t="shared" si="254"/>
        <v>5.5699999999999363</v>
      </c>
      <c r="AJ655" s="1">
        <f t="shared" si="255"/>
        <v>5.7482249519722091E-4</v>
      </c>
      <c r="AK655" s="1">
        <f t="shared" si="256"/>
        <v>1.54982524116244E-3</v>
      </c>
      <c r="AL655" s="1" t="e">
        <f>$AK$2+#REF!*_xlfn.STDEV.S(ONE_LAST_QUOTE!$AJ$2:$AJ$779)</f>
        <v>#REF!</v>
      </c>
      <c r="AM655" s="1" t="e">
        <f>$AK$2-#REF!*_xlfn.STDEV.S(ONE_LAST_QUOTE!$AJ$2:$AJ$779)</f>
        <v>#REF!</v>
      </c>
      <c r="AN655" s="27">
        <f t="shared" si="257"/>
        <v>13.077199281867321</v>
      </c>
      <c r="AO655" s="24">
        <f t="shared" si="258"/>
        <v>67.270000000000209</v>
      </c>
      <c r="AP655" s="27">
        <f t="shared" si="259"/>
        <v>-3.8484704370181109</v>
      </c>
      <c r="AQ655" s="27" t="e">
        <f>$AP$2+#REF!*_xlfn.STDEV.S(ONE_LAST_QUOTE!$AO$2:$AO$779)</f>
        <v>#REF!</v>
      </c>
      <c r="AR655" s="27" t="e">
        <f>$AP$2-#REF!*_xlfn.STDEV.S(ONE_LAST_QUOTE!$AO$2:$AO$779)</f>
        <v>#REF!</v>
      </c>
      <c r="AT655" s="24"/>
    </row>
    <row r="656" spans="1:46" x14ac:dyDescent="0.3">
      <c r="A656" s="5">
        <v>45065</v>
      </c>
      <c r="B656" s="25">
        <v>620.5</v>
      </c>
      <c r="C656" s="25">
        <v>619.19000000000005</v>
      </c>
      <c r="D656" s="25">
        <v>0.23</v>
      </c>
      <c r="E656" s="25">
        <f t="shared" si="247"/>
        <v>618.96</v>
      </c>
      <c r="F656" s="25">
        <f t="shared" si="244"/>
        <v>1.5399999999999636</v>
      </c>
      <c r="G656" s="25">
        <v>1375.25</v>
      </c>
      <c r="H656" s="25">
        <v>1410.25</v>
      </c>
      <c r="I656" s="26">
        <v>1406.4</v>
      </c>
      <c r="J656" s="27">
        <f t="shared" si="241"/>
        <v>3.8499999999999091</v>
      </c>
      <c r="K656" s="25">
        <v>16127</v>
      </c>
      <c r="L656" s="25">
        <v>16174.92</v>
      </c>
      <c r="M656" s="25">
        <v>105.72</v>
      </c>
      <c r="N656" s="25">
        <f t="shared" si="242"/>
        <v>16069.2</v>
      </c>
      <c r="O656" s="25">
        <f t="shared" si="248"/>
        <v>57.799999999999272</v>
      </c>
      <c r="P656" s="27">
        <v>30.6</v>
      </c>
      <c r="Q656" s="25">
        <v>532</v>
      </c>
      <c r="R656" s="2">
        <f t="shared" si="260"/>
        <v>130.06686649757864</v>
      </c>
      <c r="S656" s="2">
        <f t="shared" si="249"/>
        <v>131.13514392584139</v>
      </c>
      <c r="T656" s="2">
        <f t="shared" si="250"/>
        <v>131.12844206070551</v>
      </c>
      <c r="U656" s="2">
        <f t="shared" si="261"/>
        <v>104.10641989589342</v>
      </c>
      <c r="V656" s="2">
        <f t="shared" si="262"/>
        <v>128.19277108433758</v>
      </c>
      <c r="W656" s="27">
        <f t="shared" si="263"/>
        <v>8.2132941080934607E-3</v>
      </c>
      <c r="X656" s="1">
        <f t="shared" si="251"/>
        <v>9.2598848424065728E-3</v>
      </c>
      <c r="Y656" s="1" t="e">
        <f>X656+#REF!*_xlfn.STDEV.S($W$2:$W$779)</f>
        <v>#REF!</v>
      </c>
      <c r="Z656" s="1" t="e">
        <f>X656-#REF!*_xlfn.STDEV.S($W$2:$W$779)</f>
        <v>#REF!</v>
      </c>
      <c r="AA656" s="2">
        <f t="shared" si="252"/>
        <v>106.82774282627463</v>
      </c>
      <c r="AB656" s="1">
        <f t="shared" si="253"/>
        <v>3.5969432205709847E-3</v>
      </c>
      <c r="AC656" s="1">
        <f t="shared" si="245"/>
        <v>2.7374857792945881E-3</v>
      </c>
      <c r="AD656" s="1">
        <f t="shared" si="243"/>
        <v>8.594574412763966E-4</v>
      </c>
      <c r="AE656" s="1">
        <f t="shared" si="246"/>
        <v>1.54982524116244E-3</v>
      </c>
      <c r="AF656" s="1" t="e">
        <f>AE656+#REF!*_xlfn.STDEV.S($AD$2:$AD$779)</f>
        <v>#REF!</v>
      </c>
      <c r="AG656" s="1" t="e">
        <f>AE656-#REF!*_xlfn.STDEV.S($AD$2:$AD$779)</f>
        <v>#REF!</v>
      </c>
      <c r="AH656" s="24">
        <f t="shared" si="240"/>
        <v>57.799999999999272</v>
      </c>
      <c r="AI656" s="24">
        <f t="shared" si="254"/>
        <v>3.8499999999999091</v>
      </c>
      <c r="AJ656" s="1">
        <f t="shared" si="255"/>
        <v>8.594574412763966E-4</v>
      </c>
      <c r="AK656" s="1">
        <f t="shared" si="256"/>
        <v>1.54982524116244E-3</v>
      </c>
      <c r="AL656" s="1" t="e">
        <f>$AK$2+#REF!*_xlfn.STDEV.S(ONE_LAST_QUOTE!$AJ$2:$AJ$779)</f>
        <v>#REF!</v>
      </c>
      <c r="AM656" s="1" t="e">
        <f>$AK$2-#REF!*_xlfn.STDEV.S(ONE_LAST_QUOTE!$AJ$2:$AJ$779)</f>
        <v>#REF!</v>
      </c>
      <c r="AN656" s="27">
        <f t="shared" si="257"/>
        <v>15.012987012987178</v>
      </c>
      <c r="AO656" s="24">
        <f t="shared" si="258"/>
        <v>53.949999999999363</v>
      </c>
      <c r="AP656" s="27">
        <f t="shared" si="259"/>
        <v>-3.8484704370181109</v>
      </c>
      <c r="AQ656" s="27" t="e">
        <f>$AP$2+#REF!*_xlfn.STDEV.S(ONE_LAST_QUOTE!$AO$2:$AO$779)</f>
        <v>#REF!</v>
      </c>
      <c r="AR656" s="27" t="e">
        <f>$AP$2-#REF!*_xlfn.STDEV.S(ONE_LAST_QUOTE!$AO$2:$AO$779)</f>
        <v>#REF!</v>
      </c>
      <c r="AT656" s="24"/>
    </row>
    <row r="657" spans="1:46" x14ac:dyDescent="0.3">
      <c r="A657" s="5">
        <v>45068</v>
      </c>
      <c r="B657" s="25">
        <v>618.70000000000005</v>
      </c>
      <c r="C657" s="25">
        <v>618.28</v>
      </c>
      <c r="D657" s="25">
        <v>0.23</v>
      </c>
      <c r="E657" s="25">
        <f t="shared" si="247"/>
        <v>618.04999999999995</v>
      </c>
      <c r="F657" s="25">
        <f t="shared" si="244"/>
        <v>0.65000000000009095</v>
      </c>
      <c r="G657" s="25">
        <v>1372.75</v>
      </c>
      <c r="H657" s="25">
        <v>1407.25</v>
      </c>
      <c r="I657" s="26">
        <v>1404.35</v>
      </c>
      <c r="J657" s="27">
        <f t="shared" si="241"/>
        <v>2.9000000000000909</v>
      </c>
      <c r="K657" s="25">
        <v>16115</v>
      </c>
      <c r="L657" s="25">
        <v>16180.89</v>
      </c>
      <c r="M657" s="25">
        <v>105.72</v>
      </c>
      <c r="N657" s="25">
        <f t="shared" si="242"/>
        <v>16075.17</v>
      </c>
      <c r="O657" s="25">
        <f t="shared" si="248"/>
        <v>39.829999999999927</v>
      </c>
      <c r="P657" s="27">
        <v>30.645</v>
      </c>
      <c r="Q657" s="25">
        <v>531</v>
      </c>
      <c r="R657" s="2">
        <f t="shared" si="260"/>
        <v>129.79017754207945</v>
      </c>
      <c r="S657" s="2">
        <f t="shared" si="249"/>
        <v>131.03756708407852</v>
      </c>
      <c r="T657" s="2">
        <f t="shared" si="250"/>
        <v>130.75473577263188</v>
      </c>
      <c r="U657" s="2">
        <f t="shared" si="261"/>
        <v>104.25951757221091</v>
      </c>
      <c r="V657" s="2">
        <f t="shared" si="262"/>
        <v>127.9518072289159</v>
      </c>
      <c r="W657" s="27">
        <f t="shared" si="263"/>
        <v>9.6108162082961801E-3</v>
      </c>
      <c r="X657" s="1">
        <f t="shared" si="251"/>
        <v>9.2598848424065728E-3</v>
      </c>
      <c r="Y657" s="1" t="e">
        <f>X657+#REF!*_xlfn.STDEV.S($W$2:$W$779)</f>
        <v>#REF!</v>
      </c>
      <c r="Z657" s="1" t="e">
        <f>X657-#REF!*_xlfn.STDEV.S($W$2:$W$779)</f>
        <v>#REF!</v>
      </c>
      <c r="AA657" s="2">
        <f t="shared" si="252"/>
        <v>124.73895419990697</v>
      </c>
      <c r="AB657" s="1">
        <f t="shared" si="253"/>
        <v>2.4777342945673311E-3</v>
      </c>
      <c r="AC657" s="1">
        <f t="shared" si="245"/>
        <v>2.0650122832627845E-3</v>
      </c>
      <c r="AD657" s="1">
        <f t="shared" si="243"/>
        <v>4.1272201130454662E-4</v>
      </c>
      <c r="AE657" s="1">
        <f t="shared" si="246"/>
        <v>1.54982524116244E-3</v>
      </c>
      <c r="AF657" s="1" t="e">
        <f>AE657+#REF!*_xlfn.STDEV.S($AD$2:$AD$779)</f>
        <v>#REF!</v>
      </c>
      <c r="AG657" s="1" t="e">
        <f>AE657-#REF!*_xlfn.STDEV.S($AD$2:$AD$779)</f>
        <v>#REF!</v>
      </c>
      <c r="AH657" s="24">
        <f t="shared" si="240"/>
        <v>39.829999999999927</v>
      </c>
      <c r="AI657" s="24">
        <f t="shared" si="254"/>
        <v>2.9000000000000909</v>
      </c>
      <c r="AJ657" s="1">
        <f t="shared" si="255"/>
        <v>4.1272201130454662E-4</v>
      </c>
      <c r="AK657" s="1">
        <f t="shared" si="256"/>
        <v>1.54982524116244E-3</v>
      </c>
      <c r="AL657" s="1" t="e">
        <f>$AK$2+#REF!*_xlfn.STDEV.S(ONE_LAST_QUOTE!$AJ$2:$AJ$779)</f>
        <v>#REF!</v>
      </c>
      <c r="AM657" s="1" t="e">
        <f>$AK$2-#REF!*_xlfn.STDEV.S(ONE_LAST_QUOTE!$AJ$2:$AJ$779)</f>
        <v>#REF!</v>
      </c>
      <c r="AN657" s="27">
        <f t="shared" si="257"/>
        <v>13.734482758620233</v>
      </c>
      <c r="AO657" s="24">
        <f t="shared" si="258"/>
        <v>36.929999999999836</v>
      </c>
      <c r="AP657" s="27">
        <f t="shared" si="259"/>
        <v>-3.8484704370181109</v>
      </c>
      <c r="AQ657" s="27" t="e">
        <f>$AP$2+#REF!*_xlfn.STDEV.S(ONE_LAST_QUOTE!$AO$2:$AO$779)</f>
        <v>#REF!</v>
      </c>
      <c r="AR657" s="27" t="e">
        <f>$AP$2-#REF!*_xlfn.STDEV.S(ONE_LAST_QUOTE!$AO$2:$AO$779)</f>
        <v>#REF!</v>
      </c>
      <c r="AT657" s="24"/>
    </row>
    <row r="658" spans="1:46" x14ac:dyDescent="0.3">
      <c r="A658" s="5">
        <v>45069</v>
      </c>
      <c r="B658" s="25">
        <v>618.6</v>
      </c>
      <c r="C658" s="25">
        <v>618.14</v>
      </c>
      <c r="D658" s="25">
        <v>0.23</v>
      </c>
      <c r="E658" s="25">
        <f t="shared" si="247"/>
        <v>617.91</v>
      </c>
      <c r="F658" s="25">
        <f t="shared" si="244"/>
        <v>0.69000000000005457</v>
      </c>
      <c r="G658" s="25">
        <v>1373.5</v>
      </c>
      <c r="H658" s="25">
        <v>1408.25</v>
      </c>
      <c r="I658" s="26">
        <v>1404.91</v>
      </c>
      <c r="J658" s="27">
        <f t="shared" si="241"/>
        <v>3.3399999999999181</v>
      </c>
      <c r="K658" s="25">
        <v>16135</v>
      </c>
      <c r="L658" s="25">
        <v>16188.03</v>
      </c>
      <c r="M658" s="25">
        <v>105.72</v>
      </c>
      <c r="N658" s="25">
        <f t="shared" si="242"/>
        <v>16082.310000000001</v>
      </c>
      <c r="O658" s="25">
        <f t="shared" si="248"/>
        <v>52.68999999999869</v>
      </c>
      <c r="P658" s="27">
        <v>30.791</v>
      </c>
      <c r="Q658" s="25">
        <v>530</v>
      </c>
      <c r="R658" s="2">
        <f t="shared" si="260"/>
        <v>129.88240719391251</v>
      </c>
      <c r="S658" s="2">
        <f t="shared" si="249"/>
        <v>131.20019515368332</v>
      </c>
      <c r="T658" s="2">
        <f t="shared" si="250"/>
        <v>131.01638758398411</v>
      </c>
      <c r="U658" s="2">
        <f t="shared" si="261"/>
        <v>104.75623447759655</v>
      </c>
      <c r="V658" s="2">
        <f t="shared" si="262"/>
        <v>127.71084337349421</v>
      </c>
      <c r="W658" s="27">
        <f t="shared" si="263"/>
        <v>1.0146008133367745E-2</v>
      </c>
      <c r="X658" s="1">
        <f t="shared" si="251"/>
        <v>9.2598848424065728E-3</v>
      </c>
      <c r="Y658" s="1" t="e">
        <f>X658+#REF!*_xlfn.STDEV.S($W$2:$W$779)</f>
        <v>#REF!</v>
      </c>
      <c r="Z658" s="1" t="e">
        <f>X658-#REF!*_xlfn.STDEV.S($W$2:$W$779)</f>
        <v>#REF!</v>
      </c>
      <c r="AA658" s="2">
        <f t="shared" si="252"/>
        <v>131.77879597708113</v>
      </c>
      <c r="AB658" s="1">
        <f t="shared" si="253"/>
        <v>3.2762706352507001E-3</v>
      </c>
      <c r="AC658" s="1">
        <f t="shared" si="245"/>
        <v>2.3773764867499824E-3</v>
      </c>
      <c r="AD658" s="1">
        <f t="shared" si="243"/>
        <v>8.9889414850071771E-4</v>
      </c>
      <c r="AE658" s="1">
        <f t="shared" si="246"/>
        <v>1.54982524116244E-3</v>
      </c>
      <c r="AF658" s="1" t="e">
        <f>AE658+#REF!*_xlfn.STDEV.S($AD$2:$AD$779)</f>
        <v>#REF!</v>
      </c>
      <c r="AG658" s="1" t="e">
        <f>AE658-#REF!*_xlfn.STDEV.S($AD$2:$AD$779)</f>
        <v>#REF!</v>
      </c>
      <c r="AH658" s="24">
        <f t="shared" si="240"/>
        <v>52.68999999999869</v>
      </c>
      <c r="AI658" s="24">
        <f t="shared" si="254"/>
        <v>3.3399999999999181</v>
      </c>
      <c r="AJ658" s="1">
        <f t="shared" si="255"/>
        <v>8.9889414850071771E-4</v>
      </c>
      <c r="AK658" s="1">
        <f t="shared" si="256"/>
        <v>1.54982524116244E-3</v>
      </c>
      <c r="AL658" s="1" t="e">
        <f>$AK$2+#REF!*_xlfn.STDEV.S(ONE_LAST_QUOTE!$AJ$2:$AJ$779)</f>
        <v>#REF!</v>
      </c>
      <c r="AM658" s="1" t="e">
        <f>$AK$2-#REF!*_xlfn.STDEV.S(ONE_LAST_QUOTE!$AJ$2:$AJ$779)</f>
        <v>#REF!</v>
      </c>
      <c r="AN658" s="27">
        <f t="shared" si="257"/>
        <v>15.775449101796402</v>
      </c>
      <c r="AO658" s="24">
        <f t="shared" si="258"/>
        <v>49.349999999998772</v>
      </c>
      <c r="AP658" s="27">
        <f t="shared" si="259"/>
        <v>-3.8484704370181109</v>
      </c>
      <c r="AQ658" s="27" t="e">
        <f>$AP$2+#REF!*_xlfn.STDEV.S(ONE_LAST_QUOTE!$AO$2:$AO$779)</f>
        <v>#REF!</v>
      </c>
      <c r="AR658" s="27" t="e">
        <f>$AP$2-#REF!*_xlfn.STDEV.S(ONE_LAST_QUOTE!$AO$2:$AO$779)</f>
        <v>#REF!</v>
      </c>
      <c r="AT658" s="24"/>
    </row>
    <row r="659" spans="1:46" x14ac:dyDescent="0.3">
      <c r="A659" s="5">
        <v>45070</v>
      </c>
      <c r="B659" s="25">
        <v>614.9</v>
      </c>
      <c r="C659" s="25">
        <v>615.35</v>
      </c>
      <c r="D659" s="25">
        <v>0.23</v>
      </c>
      <c r="E659" s="25">
        <f t="shared" si="247"/>
        <v>615.12</v>
      </c>
      <c r="F659" s="25">
        <f t="shared" si="244"/>
        <v>-0.22000000000002728</v>
      </c>
      <c r="G659" s="25">
        <v>1366.75</v>
      </c>
      <c r="H659" s="25">
        <v>1401.25</v>
      </c>
      <c r="I659" s="26">
        <v>1402.1</v>
      </c>
      <c r="J659" s="27">
        <f t="shared" si="241"/>
        <v>-0.84999999999990905</v>
      </c>
      <c r="K659" s="25">
        <v>16069</v>
      </c>
      <c r="L659" s="25">
        <v>16159.32</v>
      </c>
      <c r="M659" s="25">
        <v>105.72</v>
      </c>
      <c r="N659" s="25">
        <f t="shared" si="242"/>
        <v>16053.6</v>
      </c>
      <c r="O659" s="25">
        <f t="shared" si="248"/>
        <v>15.399999999999636</v>
      </c>
      <c r="P659" s="27">
        <v>30.829000000000001</v>
      </c>
      <c r="Q659" s="25">
        <v>525</v>
      </c>
      <c r="R659" s="2">
        <f t="shared" si="260"/>
        <v>129.23679963108106</v>
      </c>
      <c r="S659" s="2">
        <f t="shared" si="249"/>
        <v>130.66352252398744</v>
      </c>
      <c r="T659" s="2">
        <f t="shared" si="250"/>
        <v>130.41545425153552</v>
      </c>
      <c r="U659" s="2">
        <f t="shared" si="261"/>
        <v>104.88551695982019</v>
      </c>
      <c r="V659" s="2">
        <f t="shared" si="262"/>
        <v>126.50602409638577</v>
      </c>
      <c r="W659" s="27">
        <f t="shared" si="263"/>
        <v>1.103960247374669E-2</v>
      </c>
      <c r="X659" s="1">
        <f t="shared" si="251"/>
        <v>9.2598848424065728E-3</v>
      </c>
      <c r="Y659" s="1" t="e">
        <f>X659+#REF!*_xlfn.STDEV.S($W$2:$W$779)</f>
        <v>#REF!</v>
      </c>
      <c r="Z659" s="1" t="e">
        <f>X659-#REF!*_xlfn.STDEV.S($W$2:$W$779)</f>
        <v>#REF!</v>
      </c>
      <c r="AA659" s="2">
        <f t="shared" si="252"/>
        <v>142.67228929063833</v>
      </c>
      <c r="AB659" s="1">
        <f t="shared" si="253"/>
        <v>9.5928639059149573E-4</v>
      </c>
      <c r="AC659" s="1">
        <f t="shared" si="245"/>
        <v>-6.0623350688246847E-4</v>
      </c>
      <c r="AD659" s="1">
        <f t="shared" si="243"/>
        <v>1.5655198974739641E-3</v>
      </c>
      <c r="AE659" s="1">
        <f t="shared" si="246"/>
        <v>1.54982524116244E-3</v>
      </c>
      <c r="AF659" s="1" t="e">
        <f>AE659+#REF!*_xlfn.STDEV.S($AD$2:$AD$779)</f>
        <v>#REF!</v>
      </c>
      <c r="AG659" s="1" t="e">
        <f>AE659-#REF!*_xlfn.STDEV.S($AD$2:$AD$779)</f>
        <v>#REF!</v>
      </c>
      <c r="AH659" s="24">
        <f t="shared" si="240"/>
        <v>15.399999999999636</v>
      </c>
      <c r="AI659" s="24">
        <f t="shared" si="254"/>
        <v>-0.84999999999990905</v>
      </c>
      <c r="AJ659" s="1">
        <f t="shared" si="255"/>
        <v>1.5655198974739641E-3</v>
      </c>
      <c r="AK659" s="1">
        <f t="shared" si="256"/>
        <v>1.54982524116244E-3</v>
      </c>
      <c r="AL659" s="1" t="e">
        <f>$AK$2+#REF!*_xlfn.STDEV.S(ONE_LAST_QUOTE!$AJ$2:$AJ$779)</f>
        <v>#REF!</v>
      </c>
      <c r="AM659" s="1" t="e">
        <f>$AK$2-#REF!*_xlfn.STDEV.S(ONE_LAST_QUOTE!$AJ$2:$AJ$779)</f>
        <v>#REF!</v>
      </c>
      <c r="AN659" s="27">
        <f t="shared" si="257"/>
        <v>-18.117647058825039</v>
      </c>
      <c r="AO659" s="24">
        <f t="shared" si="258"/>
        <v>16.249999999999545</v>
      </c>
      <c r="AP659" s="27">
        <f t="shared" si="259"/>
        <v>-3.8484704370181109</v>
      </c>
      <c r="AQ659" s="27" t="e">
        <f>$AP$2+#REF!*_xlfn.STDEV.S(ONE_LAST_QUOTE!$AO$2:$AO$779)</f>
        <v>#REF!</v>
      </c>
      <c r="AR659" s="27" t="e">
        <f>$AP$2-#REF!*_xlfn.STDEV.S(ONE_LAST_QUOTE!$AO$2:$AO$779)</f>
        <v>#REF!</v>
      </c>
      <c r="AT659" s="24"/>
    </row>
    <row r="660" spans="1:46" x14ac:dyDescent="0.3">
      <c r="A660" s="5">
        <v>45071</v>
      </c>
      <c r="B660" s="25">
        <v>623.4</v>
      </c>
      <c r="C660" s="25">
        <v>623.51</v>
      </c>
      <c r="D660" s="25">
        <v>0.23</v>
      </c>
      <c r="E660" s="25">
        <f t="shared" si="247"/>
        <v>623.28</v>
      </c>
      <c r="F660" s="25">
        <f t="shared" si="244"/>
        <v>0.12000000000000455</v>
      </c>
      <c r="G660" s="25">
        <v>1375.25</v>
      </c>
      <c r="H660" s="25">
        <v>1410</v>
      </c>
      <c r="I660" s="26">
        <v>1409.66</v>
      </c>
      <c r="J660" s="27">
        <f t="shared" si="241"/>
        <v>0.33999999999991815</v>
      </c>
      <c r="K660" s="25">
        <v>16205</v>
      </c>
      <c r="L660" s="25">
        <v>16292</v>
      </c>
      <c r="M660" s="25">
        <v>105.72</v>
      </c>
      <c r="N660" s="25">
        <f t="shared" si="242"/>
        <v>16186.28</v>
      </c>
      <c r="O660" s="25">
        <f t="shared" si="248"/>
        <v>18.719999999999345</v>
      </c>
      <c r="P660" s="27">
        <v>30.829000000000001</v>
      </c>
      <c r="Q660" s="25">
        <v>543</v>
      </c>
      <c r="R660" s="2">
        <f t="shared" si="260"/>
        <v>130.04380908462036</v>
      </c>
      <c r="S660" s="2">
        <f t="shared" si="249"/>
        <v>131.76939339730015</v>
      </c>
      <c r="T660" s="2">
        <f t="shared" si="250"/>
        <v>132.46973482103394</v>
      </c>
      <c r="U660" s="2">
        <f t="shared" si="261"/>
        <v>104.88551695982019</v>
      </c>
      <c r="V660" s="2">
        <f t="shared" si="262"/>
        <v>130.84337349397615</v>
      </c>
      <c r="W660" s="27">
        <f t="shared" si="263"/>
        <v>1.3269253837042916E-2</v>
      </c>
      <c r="X660" s="1">
        <f t="shared" si="251"/>
        <v>9.2598848424065728E-3</v>
      </c>
      <c r="Y660" s="1" t="e">
        <f>X660+#REF!*_xlfn.STDEV.S($W$2:$W$779)</f>
        <v>#REF!</v>
      </c>
      <c r="Z660" s="1" t="e">
        <f>X660-#REF!*_xlfn.STDEV.S($W$2:$W$779)</f>
        <v>#REF!</v>
      </c>
      <c r="AA660" s="2">
        <f t="shared" si="252"/>
        <v>172.55843126797856</v>
      </c>
      <c r="AB660" s="1">
        <f t="shared" si="253"/>
        <v>1.1565350407875894E-3</v>
      </c>
      <c r="AC660" s="1">
        <f t="shared" si="245"/>
        <v>2.4119291176589967E-4</v>
      </c>
      <c r="AD660" s="1">
        <f t="shared" si="243"/>
        <v>9.1534212902168979E-4</v>
      </c>
      <c r="AE660" s="1">
        <f t="shared" si="246"/>
        <v>1.54982524116244E-3</v>
      </c>
      <c r="AF660" s="1" t="e">
        <f>AE660+#REF!*_xlfn.STDEV.S($AD$2:$AD$779)</f>
        <v>#REF!</v>
      </c>
      <c r="AG660" s="1" t="e">
        <f>AE660-#REF!*_xlfn.STDEV.S($AD$2:$AD$779)</f>
        <v>#REF!</v>
      </c>
      <c r="AH660" s="24">
        <f t="shared" si="240"/>
        <v>18.719999999999345</v>
      </c>
      <c r="AI660" s="24">
        <f t="shared" si="254"/>
        <v>0.33999999999991815</v>
      </c>
      <c r="AJ660" s="1">
        <f t="shared" si="255"/>
        <v>9.1534212902168979E-4</v>
      </c>
      <c r="AK660" s="1">
        <f t="shared" si="256"/>
        <v>1.54982524116244E-3</v>
      </c>
      <c r="AL660" s="1" t="e">
        <f>$AK$2+#REF!*_xlfn.STDEV.S(ONE_LAST_QUOTE!$AJ$2:$AJ$779)</f>
        <v>#REF!</v>
      </c>
      <c r="AM660" s="1" t="e">
        <f>$AK$2-#REF!*_xlfn.STDEV.S(ONE_LAST_QUOTE!$AJ$2:$AJ$779)</f>
        <v>#REF!</v>
      </c>
      <c r="AN660" s="27">
        <f t="shared" si="257"/>
        <v>55.058823529423094</v>
      </c>
      <c r="AO660" s="24">
        <f t="shared" si="258"/>
        <v>18.379999999999427</v>
      </c>
      <c r="AP660" s="27">
        <f t="shared" si="259"/>
        <v>-3.8484704370181109</v>
      </c>
      <c r="AQ660" s="27" t="e">
        <f>$AP$2+#REF!*_xlfn.STDEV.S(ONE_LAST_QUOTE!$AO$2:$AO$779)</f>
        <v>#REF!</v>
      </c>
      <c r="AR660" s="27" t="e">
        <f>$AP$2-#REF!*_xlfn.STDEV.S(ONE_LAST_QUOTE!$AO$2:$AO$779)</f>
        <v>#REF!</v>
      </c>
      <c r="AT660" s="24"/>
    </row>
    <row r="661" spans="1:46" x14ac:dyDescent="0.3">
      <c r="A661" s="5">
        <v>45072</v>
      </c>
      <c r="B661" s="25">
        <v>636.4</v>
      </c>
      <c r="C661" s="25">
        <v>637.17999999999995</v>
      </c>
      <c r="D661" s="25">
        <v>0.23</v>
      </c>
      <c r="E661" s="25">
        <f t="shared" si="247"/>
        <v>636.94999999999993</v>
      </c>
      <c r="F661" s="25">
        <f t="shared" si="244"/>
        <v>-0.54999999999995453</v>
      </c>
      <c r="G661" s="25">
        <v>1394.75</v>
      </c>
      <c r="H661" s="25">
        <v>1429.5</v>
      </c>
      <c r="I661" s="26">
        <v>1429.3</v>
      </c>
      <c r="J661" s="27">
        <f t="shared" si="241"/>
        <v>0.20000000000004547</v>
      </c>
      <c r="K661" s="25">
        <v>16438</v>
      </c>
      <c r="L661" s="25">
        <v>16505.05</v>
      </c>
      <c r="M661" s="25">
        <v>105.05</v>
      </c>
      <c r="N661" s="25">
        <f t="shared" si="242"/>
        <v>16400</v>
      </c>
      <c r="O661" s="25">
        <f t="shared" si="248"/>
        <v>38</v>
      </c>
      <c r="P661" s="27">
        <v>30.681000000000001</v>
      </c>
      <c r="Q661" s="25">
        <v>566</v>
      </c>
      <c r="R661" s="2">
        <f t="shared" si="260"/>
        <v>131.84228729536511</v>
      </c>
      <c r="S661" s="2">
        <f t="shared" si="249"/>
        <v>133.66401040819625</v>
      </c>
      <c r="T661" s="2">
        <f t="shared" si="250"/>
        <v>134.51723124485375</v>
      </c>
      <c r="U661" s="2">
        <f t="shared" si="261"/>
        <v>104.3819957132649</v>
      </c>
      <c r="V661" s="2">
        <f t="shared" si="262"/>
        <v>136.38554216867496</v>
      </c>
      <c r="W661" s="27">
        <f t="shared" si="263"/>
        <v>1.3817441658532159E-2</v>
      </c>
      <c r="X661" s="1">
        <f t="shared" si="251"/>
        <v>9.2598848424065728E-3</v>
      </c>
      <c r="Y661" s="1" t="e">
        <f>X661+#REF!*_xlfn.STDEV.S($W$2:$W$779)</f>
        <v>#REF!</v>
      </c>
      <c r="Z661" s="1" t="e">
        <f>X661-#REF!*_xlfn.STDEV.S($W$2:$W$779)</f>
        <v>#REF!</v>
      </c>
      <c r="AA661" s="2">
        <f t="shared" si="252"/>
        <v>182.17231128311369</v>
      </c>
      <c r="AB661" s="1">
        <f t="shared" si="253"/>
        <v>2.3170731707317072E-3</v>
      </c>
      <c r="AC661" s="1">
        <f t="shared" si="245"/>
        <v>1.3992863639547014E-4</v>
      </c>
      <c r="AD661" s="1">
        <f t="shared" si="243"/>
        <v>2.1771445343362369E-3</v>
      </c>
      <c r="AE661" s="1">
        <f t="shared" si="246"/>
        <v>1.54982524116244E-3</v>
      </c>
      <c r="AF661" s="1" t="e">
        <f>AE661+#REF!*_xlfn.STDEV.S($AD$2:$AD$779)</f>
        <v>#REF!</v>
      </c>
      <c r="AG661" s="1" t="e">
        <f>AE661-#REF!*_xlfn.STDEV.S($AD$2:$AD$779)</f>
        <v>#REF!</v>
      </c>
      <c r="AH661" s="24">
        <f t="shared" si="240"/>
        <v>38</v>
      </c>
      <c r="AI661" s="24">
        <f t="shared" si="254"/>
        <v>0.20000000000004547</v>
      </c>
      <c r="AJ661" s="1">
        <f t="shared" si="255"/>
        <v>2.1771445343362369E-3</v>
      </c>
      <c r="AK661" s="1">
        <f t="shared" si="256"/>
        <v>1.54982524116244E-3</v>
      </c>
      <c r="AL661" s="1" t="e">
        <f>$AK$2+#REF!*_xlfn.STDEV.S(ONE_LAST_QUOTE!$AJ$2:$AJ$779)</f>
        <v>#REF!</v>
      </c>
      <c r="AM661" s="1" t="e">
        <f>$AK$2-#REF!*_xlfn.STDEV.S(ONE_LAST_QUOTE!$AJ$2:$AJ$779)</f>
        <v>#REF!</v>
      </c>
      <c r="AN661" s="27">
        <f t="shared" si="257"/>
        <v>189.9999999999568</v>
      </c>
      <c r="AO661" s="24">
        <f t="shared" si="258"/>
        <v>37.799999999999955</v>
      </c>
      <c r="AP661" s="27">
        <f t="shared" si="259"/>
        <v>-3.8484704370181109</v>
      </c>
      <c r="AQ661" s="27" t="e">
        <f>$AP$2+#REF!*_xlfn.STDEV.S(ONE_LAST_QUOTE!$AO$2:$AO$779)</f>
        <v>#REF!</v>
      </c>
      <c r="AR661" s="27" t="e">
        <f>$AP$2-#REF!*_xlfn.STDEV.S(ONE_LAST_QUOTE!$AO$2:$AO$779)</f>
        <v>#REF!</v>
      </c>
      <c r="AT661" s="24"/>
    </row>
    <row r="662" spans="1:46" x14ac:dyDescent="0.3">
      <c r="A662" s="5">
        <v>45075</v>
      </c>
      <c r="B662" s="25">
        <v>642</v>
      </c>
      <c r="C662" s="25">
        <v>641.53</v>
      </c>
      <c r="D662" s="25">
        <v>0.16</v>
      </c>
      <c r="E662" s="25">
        <f t="shared" si="247"/>
        <v>641.37</v>
      </c>
      <c r="F662" s="25">
        <f t="shared" si="244"/>
        <v>0.62999999999999545</v>
      </c>
      <c r="G662" s="25">
        <v>1411.25</v>
      </c>
      <c r="H662" s="25">
        <v>1444.75</v>
      </c>
      <c r="I662" s="26">
        <v>1441.57</v>
      </c>
      <c r="J662" s="27">
        <f t="shared" si="241"/>
        <v>3.1800000000000637</v>
      </c>
      <c r="K662" s="25">
        <v>16578</v>
      </c>
      <c r="L662" s="25">
        <v>16636.3</v>
      </c>
      <c r="M662" s="25">
        <v>105.03</v>
      </c>
      <c r="N662" s="25">
        <f t="shared" si="242"/>
        <v>16531.27</v>
      </c>
      <c r="O662" s="25">
        <f t="shared" si="248"/>
        <v>46.729999999999563</v>
      </c>
      <c r="P662" s="27">
        <v>30.623999999999999</v>
      </c>
      <c r="Q662" s="25">
        <v>568</v>
      </c>
      <c r="R662" s="2">
        <f t="shared" si="260"/>
        <v>133.24878948581934</v>
      </c>
      <c r="S662" s="2">
        <f t="shared" si="249"/>
        <v>134.80240689542993</v>
      </c>
      <c r="T662" s="2">
        <f t="shared" si="250"/>
        <v>134.84018648972656</v>
      </c>
      <c r="U662" s="2">
        <f t="shared" si="261"/>
        <v>104.1880719899294</v>
      </c>
      <c r="V662" s="2">
        <f t="shared" si="262"/>
        <v>136.86746987951832</v>
      </c>
      <c r="W662" s="27">
        <f t="shared" si="263"/>
        <v>1.1659523629488078E-2</v>
      </c>
      <c r="X662" s="1">
        <f t="shared" si="251"/>
        <v>9.2598848424065728E-3</v>
      </c>
      <c r="Y662" s="1" t="e">
        <f>X662+#REF!*_xlfn.STDEV.S($W$2:$W$779)</f>
        <v>#REF!</v>
      </c>
      <c r="Z662" s="1" t="e">
        <f>X662-#REF!*_xlfn.STDEV.S($W$2:$W$779)</f>
        <v>#REF!</v>
      </c>
      <c r="AA662" s="2">
        <f t="shared" si="252"/>
        <v>155.3617409610581</v>
      </c>
      <c r="AB662" s="1">
        <f t="shared" si="253"/>
        <v>2.826764065918684E-3</v>
      </c>
      <c r="AC662" s="1">
        <f t="shared" si="245"/>
        <v>2.2059282587734647E-3</v>
      </c>
      <c r="AD662" s="1">
        <f t="shared" si="243"/>
        <v>6.2083580714521929E-4</v>
      </c>
      <c r="AE662" s="1">
        <f t="shared" si="246"/>
        <v>1.54982524116244E-3</v>
      </c>
      <c r="AF662" s="1" t="e">
        <f>AE662+#REF!*_xlfn.STDEV.S($AD$2:$AD$779)</f>
        <v>#REF!</v>
      </c>
      <c r="AG662" s="1" t="e">
        <f>AE662-#REF!*_xlfn.STDEV.S($AD$2:$AD$779)</f>
        <v>#REF!</v>
      </c>
      <c r="AH662" s="24">
        <f t="shared" si="240"/>
        <v>46.729999999999563</v>
      </c>
      <c r="AI662" s="24">
        <f t="shared" si="254"/>
        <v>3.1800000000000637</v>
      </c>
      <c r="AJ662" s="1">
        <f t="shared" si="255"/>
        <v>6.2083580714521929E-4</v>
      </c>
      <c r="AK662" s="1">
        <f t="shared" si="256"/>
        <v>1.54982524116244E-3</v>
      </c>
      <c r="AL662" s="1" t="e">
        <f>$AK$2+#REF!*_xlfn.STDEV.S(ONE_LAST_QUOTE!$AJ$2:$AJ$779)</f>
        <v>#REF!</v>
      </c>
      <c r="AM662" s="1" t="e">
        <f>$AK$2-#REF!*_xlfn.STDEV.S(ONE_LAST_QUOTE!$AJ$2:$AJ$779)</f>
        <v>#REF!</v>
      </c>
      <c r="AN662" s="27">
        <f t="shared" si="257"/>
        <v>14.694968553458688</v>
      </c>
      <c r="AO662" s="24">
        <f t="shared" si="258"/>
        <v>43.5499999999995</v>
      </c>
      <c r="AP662" s="27">
        <f t="shared" si="259"/>
        <v>-3.8484704370181109</v>
      </c>
      <c r="AQ662" s="27" t="e">
        <f>$AP$2+#REF!*_xlfn.STDEV.S(ONE_LAST_QUOTE!$AO$2:$AO$779)</f>
        <v>#REF!</v>
      </c>
      <c r="AR662" s="27" t="e">
        <f>$AP$2-#REF!*_xlfn.STDEV.S(ONE_LAST_QUOTE!$AO$2:$AO$779)</f>
        <v>#REF!</v>
      </c>
      <c r="AT662" s="24"/>
    </row>
    <row r="663" spans="1:46" x14ac:dyDescent="0.3">
      <c r="A663" s="5">
        <v>45076</v>
      </c>
      <c r="B663" s="25">
        <v>641.5</v>
      </c>
      <c r="C663" s="25">
        <v>641.29</v>
      </c>
      <c r="D663" s="25">
        <v>0.13</v>
      </c>
      <c r="E663" s="25">
        <f t="shared" si="247"/>
        <v>641.16</v>
      </c>
      <c r="F663" s="25">
        <f t="shared" si="244"/>
        <v>0.34000000000003183</v>
      </c>
      <c r="G663" s="25">
        <v>1411</v>
      </c>
      <c r="H663" s="25">
        <v>1445.25</v>
      </c>
      <c r="I663" s="26">
        <v>1442.51</v>
      </c>
      <c r="J663" s="27">
        <f t="shared" si="241"/>
        <v>2.7400000000000091</v>
      </c>
      <c r="K663" s="25">
        <v>16573</v>
      </c>
      <c r="L663" s="25">
        <v>16622.740000000002</v>
      </c>
      <c r="M663" s="25">
        <v>104.78</v>
      </c>
      <c r="N663" s="25">
        <f t="shared" si="242"/>
        <v>16517.960000000003</v>
      </c>
      <c r="O663" s="25">
        <f t="shared" si="248"/>
        <v>55.039999999997235</v>
      </c>
      <c r="P663" s="27">
        <v>30.562000000000001</v>
      </c>
      <c r="Q663" s="25">
        <v>566</v>
      </c>
      <c r="R663" s="2">
        <f t="shared" si="260"/>
        <v>133.29490431173588</v>
      </c>
      <c r="S663" s="2">
        <f t="shared" si="249"/>
        <v>134.76174987802872</v>
      </c>
      <c r="T663" s="2">
        <f t="shared" si="250"/>
        <v>134.69742059722478</v>
      </c>
      <c r="U663" s="2">
        <f t="shared" si="261"/>
        <v>103.97713741366975</v>
      </c>
      <c r="V663" s="2">
        <f t="shared" si="262"/>
        <v>136.38554216867496</v>
      </c>
      <c r="W663" s="27">
        <f t="shared" si="263"/>
        <v>1.1004513442331998E-2</v>
      </c>
      <c r="X663" s="1">
        <f t="shared" si="251"/>
        <v>9.2598848424065728E-3</v>
      </c>
      <c r="Y663" s="1" t="e">
        <f>X663+#REF!*_xlfn.STDEV.S($W$2:$W$779)</f>
        <v>#REF!</v>
      </c>
      <c r="Z663" s="1" t="e">
        <f>X663-#REF!*_xlfn.STDEV.S($W$2:$W$779)</f>
        <v>#REF!</v>
      </c>
      <c r="AA663" s="2">
        <f t="shared" si="252"/>
        <v>146.68455662928466</v>
      </c>
      <c r="AB663" s="1">
        <f t="shared" si="253"/>
        <v>3.3321306020838667E-3</v>
      </c>
      <c r="AC663" s="1">
        <f t="shared" si="245"/>
        <v>1.8994669014426307E-3</v>
      </c>
      <c r="AD663" s="1">
        <f t="shared" si="243"/>
        <v>1.432663700641236E-3</v>
      </c>
      <c r="AE663" s="1">
        <f t="shared" si="246"/>
        <v>1.54982524116244E-3</v>
      </c>
      <c r="AF663" s="1" t="e">
        <f>AE663+#REF!*_xlfn.STDEV.S($AD$2:$AD$779)</f>
        <v>#REF!</v>
      </c>
      <c r="AG663" s="1" t="e">
        <f>AE663-#REF!*_xlfn.STDEV.S($AD$2:$AD$779)</f>
        <v>#REF!</v>
      </c>
      <c r="AH663" s="24">
        <f t="shared" si="240"/>
        <v>55.039999999997235</v>
      </c>
      <c r="AI663" s="24">
        <f t="shared" si="254"/>
        <v>2.7400000000000091</v>
      </c>
      <c r="AJ663" s="1">
        <f t="shared" si="255"/>
        <v>1.432663700641236E-3</v>
      </c>
      <c r="AK663" s="1">
        <f t="shared" si="256"/>
        <v>1.54982524116244E-3</v>
      </c>
      <c r="AL663" s="1" t="e">
        <f>$AK$2+#REF!*_xlfn.STDEV.S(ONE_LAST_QUOTE!$AJ$2:$AJ$779)</f>
        <v>#REF!</v>
      </c>
      <c r="AM663" s="1" t="e">
        <f>$AK$2-#REF!*_xlfn.STDEV.S(ONE_LAST_QUOTE!$AJ$2:$AJ$779)</f>
        <v>#REF!</v>
      </c>
      <c r="AN663" s="27">
        <f t="shared" si="257"/>
        <v>20.087591240874836</v>
      </c>
      <c r="AO663" s="24">
        <f t="shared" si="258"/>
        <v>52.299999999997226</v>
      </c>
      <c r="AP663" s="27">
        <f t="shared" si="259"/>
        <v>-3.8484704370181109</v>
      </c>
      <c r="AQ663" s="27" t="e">
        <f>$AP$2+#REF!*_xlfn.STDEV.S(ONE_LAST_QUOTE!$AO$2:$AO$779)</f>
        <v>#REF!</v>
      </c>
      <c r="AR663" s="27" t="e">
        <f>$AP$2-#REF!*_xlfn.STDEV.S(ONE_LAST_QUOTE!$AO$2:$AO$779)</f>
        <v>#REF!</v>
      </c>
      <c r="AT663" s="24"/>
    </row>
    <row r="664" spans="1:46" x14ac:dyDescent="0.3">
      <c r="A664" s="5">
        <v>45077</v>
      </c>
      <c r="B664" s="25">
        <v>629</v>
      </c>
      <c r="C664" s="25">
        <v>637.11</v>
      </c>
      <c r="D664" s="25">
        <v>11.93</v>
      </c>
      <c r="E664" s="25">
        <f t="shared" si="247"/>
        <v>625.18000000000006</v>
      </c>
      <c r="F664" s="25">
        <f t="shared" si="244"/>
        <v>3.8199999999999363</v>
      </c>
      <c r="G664" s="25">
        <v>1403</v>
      </c>
      <c r="H664" s="25">
        <v>1420.25</v>
      </c>
      <c r="I664" s="26">
        <v>1437.4</v>
      </c>
      <c r="J664" s="27">
        <f t="shared" si="241"/>
        <v>-17.150000000000091</v>
      </c>
      <c r="K664" s="25">
        <v>16488</v>
      </c>
      <c r="L664" s="25">
        <v>16578.96</v>
      </c>
      <c r="M664" s="25">
        <v>102.54</v>
      </c>
      <c r="N664" s="25">
        <f t="shared" si="242"/>
        <v>16476.419999999998</v>
      </c>
      <c r="O664" s="25">
        <f t="shared" si="248"/>
        <v>11.580000000001746</v>
      </c>
      <c r="P664" s="27">
        <v>30.693000000000001</v>
      </c>
      <c r="Q664" s="25">
        <v>558</v>
      </c>
      <c r="R664" s="2">
        <f t="shared" si="260"/>
        <v>130.98916301590927</v>
      </c>
      <c r="S664" s="2">
        <f t="shared" si="249"/>
        <v>134.07058058220827</v>
      </c>
      <c r="T664" s="2">
        <f t="shared" si="250"/>
        <v>132.13583892950908</v>
      </c>
      <c r="U664" s="2">
        <f t="shared" si="261"/>
        <v>104.4228217602829</v>
      </c>
      <c r="V664" s="2">
        <f t="shared" si="262"/>
        <v>134.45783132530147</v>
      </c>
      <c r="W664" s="27">
        <f t="shared" si="263"/>
        <v>2.3524217540994208E-2</v>
      </c>
      <c r="X664" s="1">
        <f t="shared" si="251"/>
        <v>9.2598848424065728E-3</v>
      </c>
      <c r="Y664" s="1" t="e">
        <f>X664+#REF!*_xlfn.STDEV.S($W$2:$W$779)</f>
        <v>#REF!</v>
      </c>
      <c r="Z664" s="1" t="e">
        <f>X664-#REF!*_xlfn.STDEV.S($W$2:$W$779)</f>
        <v>#REF!</v>
      </c>
      <c r="AA664" s="2">
        <f t="shared" si="252"/>
        <v>308.14175662989953</v>
      </c>
      <c r="AB664" s="1">
        <f t="shared" si="253"/>
        <v>7.0282257917689327E-4</v>
      </c>
      <c r="AC664" s="1">
        <f t="shared" si="245"/>
        <v>-1.1931264783637185E-2</v>
      </c>
      <c r="AD664" s="1">
        <f t="shared" si="243"/>
        <v>1.2634087362814078E-2</v>
      </c>
      <c r="AE664" s="1">
        <f t="shared" si="246"/>
        <v>1.54982524116244E-3</v>
      </c>
      <c r="AF664" s="1" t="e">
        <f>AE664+#REF!*_xlfn.STDEV.S($AD$2:$AD$779)</f>
        <v>#REF!</v>
      </c>
      <c r="AG664" s="1" t="e">
        <f>AE664-#REF!*_xlfn.STDEV.S($AD$2:$AD$779)</f>
        <v>#REF!</v>
      </c>
      <c r="AH664" s="24">
        <f t="shared" si="240"/>
        <v>11.580000000001746</v>
      </c>
      <c r="AI664" s="24">
        <f t="shared" si="254"/>
        <v>-17.150000000000091</v>
      </c>
      <c r="AJ664" s="1">
        <f t="shared" si="255"/>
        <v>1.2634087362814078E-2</v>
      </c>
      <c r="AK664" s="1">
        <f t="shared" si="256"/>
        <v>1.54982524116244E-3</v>
      </c>
      <c r="AL664" s="1" t="e">
        <f>$AK$2+#REF!*_xlfn.STDEV.S(ONE_LAST_QUOTE!$AJ$2:$AJ$779)</f>
        <v>#REF!</v>
      </c>
      <c r="AM664" s="1" t="e">
        <f>$AK$2-#REF!*_xlfn.STDEV.S(ONE_LAST_QUOTE!$AJ$2:$AJ$779)</f>
        <v>#REF!</v>
      </c>
      <c r="AN664" s="27">
        <f t="shared" si="257"/>
        <v>-0.67521865889222654</v>
      </c>
      <c r="AO664" s="24">
        <f t="shared" si="258"/>
        <v>28.730000000001837</v>
      </c>
      <c r="AP664" s="27">
        <f t="shared" si="259"/>
        <v>-3.8484704370181109</v>
      </c>
      <c r="AQ664" s="27" t="e">
        <f>$AP$2+#REF!*_xlfn.STDEV.S(ONE_LAST_QUOTE!$AO$2:$AO$779)</f>
        <v>#REF!</v>
      </c>
      <c r="AR664" s="27" t="e">
        <f>$AP$2-#REF!*_xlfn.STDEV.S(ONE_LAST_QUOTE!$AO$2:$AO$779)</f>
        <v>#REF!</v>
      </c>
      <c r="AT664" s="24"/>
    </row>
    <row r="665" spans="1:46" x14ac:dyDescent="0.3">
      <c r="A665" s="5">
        <v>45078</v>
      </c>
      <c r="B665" s="25">
        <v>627.70000000000005</v>
      </c>
      <c r="C665" s="25">
        <v>632.74</v>
      </c>
      <c r="D665" s="25">
        <v>11.83</v>
      </c>
      <c r="E665" s="25">
        <f t="shared" si="247"/>
        <v>620.91</v>
      </c>
      <c r="F665" s="25">
        <f t="shared" si="244"/>
        <v>6.7900000000000773</v>
      </c>
      <c r="G665" s="25">
        <v>1401.5</v>
      </c>
      <c r="H665" s="25">
        <v>1418.75</v>
      </c>
      <c r="I665" s="26">
        <v>1430.69</v>
      </c>
      <c r="J665" s="27">
        <f t="shared" si="241"/>
        <v>-11.940000000000055</v>
      </c>
      <c r="K665" s="25">
        <v>16469</v>
      </c>
      <c r="L665" s="25">
        <v>16512.650000000001</v>
      </c>
      <c r="M665" s="25">
        <v>102.33000000000001</v>
      </c>
      <c r="N665" s="25">
        <f t="shared" si="242"/>
        <v>16410.32</v>
      </c>
      <c r="O665" s="25">
        <f t="shared" si="248"/>
        <v>58.680000000000291</v>
      </c>
      <c r="P665" s="27">
        <v>30.654</v>
      </c>
      <c r="Q665" s="25">
        <v>551</v>
      </c>
      <c r="R665" s="2">
        <f t="shared" si="260"/>
        <v>130.85081853815967</v>
      </c>
      <c r="S665" s="2">
        <f t="shared" si="249"/>
        <v>133.91608391608369</v>
      </c>
      <c r="T665" s="2">
        <f t="shared" si="250"/>
        <v>133.79348717241993</v>
      </c>
      <c r="U665" s="2">
        <f t="shared" si="261"/>
        <v>104.29013710747441</v>
      </c>
      <c r="V665" s="2">
        <f t="shared" si="262"/>
        <v>132.77108433734966</v>
      </c>
      <c r="W665" s="27">
        <f t="shared" si="263"/>
        <v>2.3425649240628177E-2</v>
      </c>
      <c r="X665" s="1">
        <f t="shared" si="251"/>
        <v>9.2598848424065728E-3</v>
      </c>
      <c r="Y665" s="1" t="e">
        <f>X665+#REF!*_xlfn.STDEV.S($W$2:$W$779)</f>
        <v>#REF!</v>
      </c>
      <c r="Z665" s="1" t="e">
        <f>X665-#REF!*_xlfn.STDEV.S($W$2:$W$779)</f>
        <v>#REF!</v>
      </c>
      <c r="AA665" s="2">
        <f t="shared" si="252"/>
        <v>306.52653779240211</v>
      </c>
      <c r="AB665" s="1">
        <f t="shared" si="253"/>
        <v>3.5757986437802733E-3</v>
      </c>
      <c r="AC665" s="1">
        <f t="shared" si="245"/>
        <v>-8.3456234404378684E-3</v>
      </c>
      <c r="AD665" s="1">
        <f t="shared" si="243"/>
        <v>1.1921422084218142E-2</v>
      </c>
      <c r="AE665" s="1">
        <f t="shared" si="246"/>
        <v>1.54982524116244E-3</v>
      </c>
      <c r="AF665" s="1" t="e">
        <f>AE665+#REF!*_xlfn.STDEV.S($AD$2:$AD$779)</f>
        <v>#REF!</v>
      </c>
      <c r="AG665" s="1" t="e">
        <f>AE665-#REF!*_xlfn.STDEV.S($AD$2:$AD$779)</f>
        <v>#REF!</v>
      </c>
      <c r="AH665" s="24">
        <f t="shared" si="240"/>
        <v>58.680000000000291</v>
      </c>
      <c r="AI665" s="24">
        <f t="shared" si="254"/>
        <v>-11.940000000000055</v>
      </c>
      <c r="AJ665" s="1">
        <f t="shared" si="255"/>
        <v>1.1921422084218142E-2</v>
      </c>
      <c r="AK665" s="1">
        <f t="shared" si="256"/>
        <v>1.54982524116244E-3</v>
      </c>
      <c r="AL665" s="1" t="e">
        <f>$AK$2+#REF!*_xlfn.STDEV.S(ONE_LAST_QUOTE!$AJ$2:$AJ$779)</f>
        <v>#REF!</v>
      </c>
      <c r="AM665" s="1" t="e">
        <f>$AK$2-#REF!*_xlfn.STDEV.S(ONE_LAST_QUOTE!$AJ$2:$AJ$779)</f>
        <v>#REF!</v>
      </c>
      <c r="AN665" s="27">
        <f t="shared" si="257"/>
        <v>-4.9145728643216096</v>
      </c>
      <c r="AO665" s="24">
        <f t="shared" si="258"/>
        <v>70.620000000000346</v>
      </c>
      <c r="AP665" s="27">
        <f t="shared" si="259"/>
        <v>-3.8484704370181109</v>
      </c>
      <c r="AQ665" s="27" t="e">
        <f>$AP$2+#REF!*_xlfn.STDEV.S(ONE_LAST_QUOTE!$AO$2:$AO$779)</f>
        <v>#REF!</v>
      </c>
      <c r="AR665" s="27" t="e">
        <f>$AP$2-#REF!*_xlfn.STDEV.S(ONE_LAST_QUOTE!$AO$2:$AO$779)</f>
        <v>#REF!</v>
      </c>
      <c r="AT665" s="24"/>
    </row>
    <row r="666" spans="1:46" x14ac:dyDescent="0.3">
      <c r="A666" s="5">
        <v>45079</v>
      </c>
      <c r="B666" s="25">
        <v>639</v>
      </c>
      <c r="C666" s="25">
        <v>641.62</v>
      </c>
      <c r="D666" s="25">
        <v>11.75</v>
      </c>
      <c r="E666" s="25">
        <f t="shared" si="247"/>
        <v>629.87</v>
      </c>
      <c r="F666" s="25">
        <f t="shared" si="244"/>
        <v>9.1299999999999955</v>
      </c>
      <c r="G666" s="25">
        <v>1423.25</v>
      </c>
      <c r="H666" s="25">
        <v>1440.25</v>
      </c>
      <c r="I666" s="26">
        <v>1448.55</v>
      </c>
      <c r="J666" s="27">
        <f t="shared" si="241"/>
        <v>-8.2999999999999545</v>
      </c>
      <c r="K666" s="25">
        <v>16711</v>
      </c>
      <c r="L666" s="25">
        <v>16706.91</v>
      </c>
      <c r="M666" s="25">
        <v>100.17000000000002</v>
      </c>
      <c r="N666" s="25">
        <f t="shared" si="242"/>
        <v>16606.740000000002</v>
      </c>
      <c r="O666" s="25">
        <f t="shared" si="248"/>
        <v>104.2599999999984</v>
      </c>
      <c r="P666" s="27">
        <v>30.667000000000002</v>
      </c>
      <c r="Q666" s="25">
        <v>562</v>
      </c>
      <c r="R666" s="2">
        <f t="shared" si="260"/>
        <v>132.83375605257055</v>
      </c>
      <c r="S666" s="2">
        <f t="shared" si="249"/>
        <v>135.88388355830193</v>
      </c>
      <c r="T666" s="2">
        <f t="shared" si="250"/>
        <v>136.32687210829613</v>
      </c>
      <c r="U666" s="2">
        <f t="shared" si="261"/>
        <v>104.33436532507726</v>
      </c>
      <c r="V666" s="2">
        <f t="shared" si="262"/>
        <v>135.42168674698823</v>
      </c>
      <c r="W666" s="27">
        <f t="shared" si="263"/>
        <v>2.2961990960522538E-2</v>
      </c>
      <c r="X666" s="1">
        <f t="shared" si="251"/>
        <v>9.2598848424065728E-3</v>
      </c>
      <c r="Y666" s="1" t="e">
        <f>X666+#REF!*_xlfn.STDEV.S($W$2:$W$779)</f>
        <v>#REF!</v>
      </c>
      <c r="Z666" s="1" t="e">
        <f>X666-#REF!*_xlfn.STDEV.S($W$2:$W$779)</f>
        <v>#REF!</v>
      </c>
      <c r="AA666" s="2">
        <f t="shared" si="252"/>
        <v>305.01275057313819</v>
      </c>
      <c r="AB666" s="1">
        <f t="shared" si="253"/>
        <v>6.2781738017213731E-3</v>
      </c>
      <c r="AC666" s="1">
        <f t="shared" si="245"/>
        <v>-5.7298677988332847E-3</v>
      </c>
      <c r="AD666" s="1">
        <f t="shared" si="243"/>
        <v>1.2008041600554659E-2</v>
      </c>
      <c r="AE666" s="1">
        <f t="shared" si="246"/>
        <v>1.54982524116244E-3</v>
      </c>
      <c r="AF666" s="1" t="e">
        <f>AE666+#REF!*_xlfn.STDEV.S($AD$2:$AD$779)</f>
        <v>#REF!</v>
      </c>
      <c r="AG666" s="1" t="e">
        <f>AE666-#REF!*_xlfn.STDEV.S($AD$2:$AD$779)</f>
        <v>#REF!</v>
      </c>
      <c r="AH666" s="24">
        <f t="shared" si="240"/>
        <v>104.2599999999984</v>
      </c>
      <c r="AI666" s="24">
        <f t="shared" si="254"/>
        <v>-8.2999999999999545</v>
      </c>
      <c r="AJ666" s="1">
        <f t="shared" si="255"/>
        <v>1.2008041600554659E-2</v>
      </c>
      <c r="AK666" s="1">
        <f t="shared" si="256"/>
        <v>1.54982524116244E-3</v>
      </c>
      <c r="AL666" s="1" t="e">
        <f>$AK$2+#REF!*_xlfn.STDEV.S(ONE_LAST_QUOTE!$AJ$2:$AJ$779)</f>
        <v>#REF!</v>
      </c>
      <c r="AM666" s="1" t="e">
        <f>$AK$2-#REF!*_xlfn.STDEV.S(ONE_LAST_QUOTE!$AJ$2:$AJ$779)</f>
        <v>#REF!</v>
      </c>
      <c r="AN666" s="27">
        <f t="shared" si="257"/>
        <v>-12.561445783132406</v>
      </c>
      <c r="AO666" s="24">
        <f t="shared" si="258"/>
        <v>112.55999999999835</v>
      </c>
      <c r="AP666" s="27">
        <f t="shared" si="259"/>
        <v>-3.8484704370181109</v>
      </c>
      <c r="AQ666" s="27" t="e">
        <f>$AP$2+#REF!*_xlfn.STDEV.S(ONE_LAST_QUOTE!$AO$2:$AO$779)</f>
        <v>#REF!</v>
      </c>
      <c r="AR666" s="27" t="e">
        <f>$AP$2-#REF!*_xlfn.STDEV.S(ONE_LAST_QUOTE!$AO$2:$AO$779)</f>
        <v>#REF!</v>
      </c>
      <c r="AT666" s="24"/>
    </row>
    <row r="667" spans="1:46" x14ac:dyDescent="0.3">
      <c r="A667" s="5">
        <v>45082</v>
      </c>
      <c r="B667" s="25">
        <v>636</v>
      </c>
      <c r="C667" s="25">
        <v>640.25</v>
      </c>
      <c r="D667" s="25">
        <v>11.75</v>
      </c>
      <c r="E667" s="25">
        <f t="shared" si="247"/>
        <v>628.5</v>
      </c>
      <c r="F667" s="25">
        <f t="shared" si="244"/>
        <v>7.5</v>
      </c>
      <c r="G667" s="25">
        <v>1422.75</v>
      </c>
      <c r="H667" s="25">
        <v>1439.75</v>
      </c>
      <c r="I667" s="26">
        <v>1451.38</v>
      </c>
      <c r="J667" s="27">
        <f t="shared" si="241"/>
        <v>-11.630000000000109</v>
      </c>
      <c r="K667" s="25">
        <v>16683</v>
      </c>
      <c r="L667" s="25">
        <v>16714.43</v>
      </c>
      <c r="M667" s="25">
        <v>99.560000000000016</v>
      </c>
      <c r="N667" s="25">
        <f t="shared" si="242"/>
        <v>16614.87</v>
      </c>
      <c r="O667" s="25">
        <f t="shared" si="248"/>
        <v>68.130000000001019</v>
      </c>
      <c r="P667" s="27">
        <v>30.689</v>
      </c>
      <c r="Q667" s="25">
        <v>555</v>
      </c>
      <c r="R667" s="2">
        <f t="shared" si="260"/>
        <v>132.78764122665402</v>
      </c>
      <c r="S667" s="2">
        <f t="shared" si="249"/>
        <v>135.65620426085519</v>
      </c>
      <c r="T667" s="2">
        <f t="shared" si="250"/>
        <v>135.24593105333338</v>
      </c>
      <c r="U667" s="2">
        <f t="shared" si="261"/>
        <v>104.40921307794358</v>
      </c>
      <c r="V667" s="2">
        <f t="shared" si="262"/>
        <v>133.73493975903642</v>
      </c>
      <c r="W667" s="27">
        <f t="shared" si="263"/>
        <v>2.1602635664751624E-2</v>
      </c>
      <c r="X667" s="1">
        <f t="shared" si="251"/>
        <v>9.2598848424065728E-3</v>
      </c>
      <c r="Y667" s="1" t="e">
        <f>X667+#REF!*_xlfn.STDEV.S($W$2:$W$779)</f>
        <v>#REF!</v>
      </c>
      <c r="Z667" s="1" t="e">
        <f>X667-#REF!*_xlfn.STDEV.S($W$2:$W$779)</f>
        <v>#REF!</v>
      </c>
      <c r="AA667" s="2">
        <f t="shared" si="252"/>
        <v>286.85630342011734</v>
      </c>
      <c r="AB667" s="1">
        <f t="shared" si="253"/>
        <v>4.1005436696164958E-3</v>
      </c>
      <c r="AC667" s="1">
        <f t="shared" si="245"/>
        <v>-8.0130634292880625E-3</v>
      </c>
      <c r="AD667" s="1">
        <f t="shared" si="243"/>
        <v>1.2113607098904558E-2</v>
      </c>
      <c r="AE667" s="1">
        <f t="shared" si="246"/>
        <v>1.54982524116244E-3</v>
      </c>
      <c r="AF667" s="1" t="e">
        <f>AE667+#REF!*_xlfn.STDEV.S($AD$2:$AD$779)</f>
        <v>#REF!</v>
      </c>
      <c r="AG667" s="1" t="e">
        <f>AE667-#REF!*_xlfn.STDEV.S($AD$2:$AD$779)</f>
        <v>#REF!</v>
      </c>
      <c r="AH667" s="24">
        <f t="shared" si="240"/>
        <v>68.130000000001019</v>
      </c>
      <c r="AI667" s="24">
        <f t="shared" si="254"/>
        <v>-11.630000000000109</v>
      </c>
      <c r="AJ667" s="1">
        <f t="shared" si="255"/>
        <v>1.2113607098904558E-2</v>
      </c>
      <c r="AK667" s="1">
        <f t="shared" si="256"/>
        <v>1.54982524116244E-3</v>
      </c>
      <c r="AL667" s="1" t="e">
        <f>$AK$2+#REF!*_xlfn.STDEV.S(ONE_LAST_QUOTE!$AJ$2:$AJ$779)</f>
        <v>#REF!</v>
      </c>
      <c r="AM667" s="1" t="e">
        <f>$AK$2-#REF!*_xlfn.STDEV.S(ONE_LAST_QUOTE!$AJ$2:$AJ$779)</f>
        <v>#REF!</v>
      </c>
      <c r="AN667" s="27">
        <f t="shared" si="257"/>
        <v>-5.8581255374032999</v>
      </c>
      <c r="AO667" s="24">
        <f t="shared" si="258"/>
        <v>79.760000000001128</v>
      </c>
      <c r="AP667" s="27">
        <f t="shared" si="259"/>
        <v>-3.8484704370181109</v>
      </c>
      <c r="AQ667" s="27" t="e">
        <f>$AP$2+#REF!*_xlfn.STDEV.S(ONE_LAST_QUOTE!$AO$2:$AO$779)</f>
        <v>#REF!</v>
      </c>
      <c r="AR667" s="27" t="e">
        <f>$AP$2-#REF!*_xlfn.STDEV.S(ONE_LAST_QUOTE!$AO$2:$AO$779)</f>
        <v>#REF!</v>
      </c>
      <c r="AT667" s="24"/>
    </row>
    <row r="668" spans="1:46" x14ac:dyDescent="0.3">
      <c r="A668" s="5">
        <v>45083</v>
      </c>
      <c r="B668" s="25">
        <v>638.6</v>
      </c>
      <c r="C668" s="25">
        <v>643.21</v>
      </c>
      <c r="D668" s="25">
        <v>11.75</v>
      </c>
      <c r="E668" s="25">
        <f t="shared" si="247"/>
        <v>631.46</v>
      </c>
      <c r="F668" s="25">
        <f t="shared" si="244"/>
        <v>7.1399999999999864</v>
      </c>
      <c r="G668" s="25">
        <v>1427.5</v>
      </c>
      <c r="H668" s="25">
        <v>1444.5</v>
      </c>
      <c r="I668" s="26">
        <v>1454.76</v>
      </c>
      <c r="J668" s="27">
        <f t="shared" si="241"/>
        <v>-10.259999999999991</v>
      </c>
      <c r="K668" s="25">
        <v>16746</v>
      </c>
      <c r="L668" s="25">
        <v>16761.66</v>
      </c>
      <c r="M668" s="25">
        <v>96.660000000000011</v>
      </c>
      <c r="N668" s="25">
        <f t="shared" si="242"/>
        <v>16665</v>
      </c>
      <c r="O668" s="25">
        <f t="shared" si="248"/>
        <v>81</v>
      </c>
      <c r="P668" s="27">
        <v>30.695</v>
      </c>
      <c r="Q668" s="25">
        <v>560</v>
      </c>
      <c r="R668" s="2">
        <f t="shared" si="260"/>
        <v>133.22573207286109</v>
      </c>
      <c r="S668" s="2">
        <f t="shared" si="249"/>
        <v>136.16848268011037</v>
      </c>
      <c r="T668" s="2">
        <f t="shared" si="250"/>
        <v>136.21077364934297</v>
      </c>
      <c r="U668" s="2">
        <f t="shared" si="261"/>
        <v>104.42962610145257</v>
      </c>
      <c r="V668" s="2">
        <f t="shared" si="262"/>
        <v>134.93975903614484</v>
      </c>
      <c r="W668" s="27">
        <f t="shared" si="263"/>
        <v>2.2088455146487052E-2</v>
      </c>
      <c r="X668" s="1">
        <f t="shared" si="251"/>
        <v>9.2598848424065728E-3</v>
      </c>
      <c r="Y668" s="1" t="e">
        <f>X668+#REF!*_xlfn.STDEV.S($W$2:$W$779)</f>
        <v>#REF!</v>
      </c>
      <c r="Z668" s="1" t="e">
        <f>X668-#REF!*_xlfn.STDEV.S($W$2:$W$779)</f>
        <v>#REF!</v>
      </c>
      <c r="AA668" s="2">
        <f t="shared" si="252"/>
        <v>294.27506072492804</v>
      </c>
      <c r="AB668" s="1">
        <f t="shared" si="253"/>
        <v>4.8604860486048604E-3</v>
      </c>
      <c r="AC668" s="1">
        <f t="shared" si="245"/>
        <v>-7.0527097253155098E-3</v>
      </c>
      <c r="AD668" s="1">
        <f t="shared" si="243"/>
        <v>1.191319577392037E-2</v>
      </c>
      <c r="AE668" s="1">
        <f t="shared" si="246"/>
        <v>1.54982524116244E-3</v>
      </c>
      <c r="AF668" s="1" t="e">
        <f>AE668+#REF!*_xlfn.STDEV.S($AD$2:$AD$779)</f>
        <v>#REF!</v>
      </c>
      <c r="AG668" s="1" t="e">
        <f>AE668-#REF!*_xlfn.STDEV.S($AD$2:$AD$779)</f>
        <v>#REF!</v>
      </c>
      <c r="AH668" s="24">
        <f t="shared" si="240"/>
        <v>81</v>
      </c>
      <c r="AI668" s="24">
        <f t="shared" si="254"/>
        <v>-10.259999999999991</v>
      </c>
      <c r="AJ668" s="1">
        <f t="shared" si="255"/>
        <v>1.191319577392037E-2</v>
      </c>
      <c r="AK668" s="1">
        <f t="shared" si="256"/>
        <v>1.54982524116244E-3</v>
      </c>
      <c r="AL668" s="1" t="e">
        <f>$AK$2+#REF!*_xlfn.STDEV.S(ONE_LAST_QUOTE!$AJ$2:$AJ$779)</f>
        <v>#REF!</v>
      </c>
      <c r="AM668" s="1" t="e">
        <f>$AK$2-#REF!*_xlfn.STDEV.S(ONE_LAST_QUOTE!$AJ$2:$AJ$779)</f>
        <v>#REF!</v>
      </c>
      <c r="AN668" s="27">
        <f t="shared" si="257"/>
        <v>-7.8947368421052699</v>
      </c>
      <c r="AO668" s="24">
        <f t="shared" si="258"/>
        <v>91.259999999999991</v>
      </c>
      <c r="AP668" s="27">
        <f t="shared" si="259"/>
        <v>-3.8484704370181109</v>
      </c>
      <c r="AQ668" s="27" t="e">
        <f>$AP$2+#REF!*_xlfn.STDEV.S(ONE_LAST_QUOTE!$AO$2:$AO$779)</f>
        <v>#REF!</v>
      </c>
      <c r="AR668" s="27" t="e">
        <f>$AP$2-#REF!*_xlfn.STDEV.S(ONE_LAST_QUOTE!$AO$2:$AO$779)</f>
        <v>#REF!</v>
      </c>
      <c r="AT668" s="24"/>
    </row>
    <row r="669" spans="1:46" x14ac:dyDescent="0.3">
      <c r="A669" s="5">
        <v>45084</v>
      </c>
      <c r="B669" s="25">
        <v>645.20000000000005</v>
      </c>
      <c r="C669" s="25">
        <v>650.17999999999995</v>
      </c>
      <c r="D669" s="25">
        <v>11.75</v>
      </c>
      <c r="E669" s="25">
        <f t="shared" si="247"/>
        <v>638.42999999999995</v>
      </c>
      <c r="F669" s="25">
        <f t="shared" si="244"/>
        <v>6.7700000000000955</v>
      </c>
      <c r="G669" s="25">
        <v>1441</v>
      </c>
      <c r="H669" s="25">
        <v>1458.25</v>
      </c>
      <c r="I669" s="26">
        <v>1468.88</v>
      </c>
      <c r="J669" s="27">
        <f t="shared" si="241"/>
        <v>-10.630000000000109</v>
      </c>
      <c r="K669" s="25">
        <v>16890</v>
      </c>
      <c r="L669" s="25">
        <v>16922.48</v>
      </c>
      <c r="M669" s="25">
        <v>94.240000000000009</v>
      </c>
      <c r="N669" s="25">
        <f t="shared" si="242"/>
        <v>16828.239999999998</v>
      </c>
      <c r="O669" s="25">
        <f t="shared" si="248"/>
        <v>61.760000000002037</v>
      </c>
      <c r="P669" s="27">
        <v>30.742999999999999</v>
      </c>
      <c r="Q669" s="25">
        <v>568</v>
      </c>
      <c r="R669" s="2">
        <f t="shared" si="260"/>
        <v>134.49388978556573</v>
      </c>
      <c r="S669" s="2">
        <f t="shared" si="249"/>
        <v>137.33940478126502</v>
      </c>
      <c r="T669" s="2">
        <f t="shared" si="250"/>
        <v>137.57579866145821</v>
      </c>
      <c r="U669" s="2">
        <f t="shared" si="261"/>
        <v>104.59293028952456</v>
      </c>
      <c r="V669" s="2">
        <f t="shared" si="262"/>
        <v>136.86746987951832</v>
      </c>
      <c r="W669" s="27">
        <f t="shared" si="263"/>
        <v>2.1157206474109014E-2</v>
      </c>
      <c r="X669" s="1">
        <f t="shared" si="251"/>
        <v>9.2598848424065728E-3</v>
      </c>
      <c r="Y669" s="1" t="e">
        <f>X669+#REF!*_xlfn.STDEV.S($W$2:$W$779)</f>
        <v>#REF!</v>
      </c>
      <c r="Z669" s="1" t="e">
        <f>X669-#REF!*_xlfn.STDEV.S($W$2:$W$779)</f>
        <v>#REF!</v>
      </c>
      <c r="AA669" s="2">
        <f t="shared" si="252"/>
        <v>284.55149956992898</v>
      </c>
      <c r="AB669" s="1">
        <f t="shared" si="253"/>
        <v>3.6700213450724523E-3</v>
      </c>
      <c r="AC669" s="1">
        <f t="shared" si="245"/>
        <v>-7.2368062741681475E-3</v>
      </c>
      <c r="AD669" s="1">
        <f t="shared" si="243"/>
        <v>1.0906827619240601E-2</v>
      </c>
      <c r="AE669" s="1">
        <f t="shared" si="246"/>
        <v>1.54982524116244E-3</v>
      </c>
      <c r="AF669" s="1" t="e">
        <f>AE669+#REF!*_xlfn.STDEV.S($AD$2:$AD$779)</f>
        <v>#REF!</v>
      </c>
      <c r="AG669" s="1" t="e">
        <f>AE669-#REF!*_xlfn.STDEV.S($AD$2:$AD$779)</f>
        <v>#REF!</v>
      </c>
      <c r="AH669" s="24">
        <f t="shared" si="240"/>
        <v>61.760000000002037</v>
      </c>
      <c r="AI669" s="24">
        <f t="shared" si="254"/>
        <v>-10.630000000000109</v>
      </c>
      <c r="AJ669" s="1">
        <f t="shared" si="255"/>
        <v>1.0906827619240601E-2</v>
      </c>
      <c r="AK669" s="1">
        <f t="shared" si="256"/>
        <v>1.54982524116244E-3</v>
      </c>
      <c r="AL669" s="1" t="e">
        <f>$AK$2+#REF!*_xlfn.STDEV.S(ONE_LAST_QUOTE!$AJ$2:$AJ$779)</f>
        <v>#REF!</v>
      </c>
      <c r="AM669" s="1" t="e">
        <f>$AK$2-#REF!*_xlfn.STDEV.S(ONE_LAST_QUOTE!$AJ$2:$AJ$779)</f>
        <v>#REF!</v>
      </c>
      <c r="AN669" s="27">
        <f t="shared" si="257"/>
        <v>-5.809971777986962</v>
      </c>
      <c r="AO669" s="24">
        <f t="shared" si="258"/>
        <v>72.390000000002146</v>
      </c>
      <c r="AP669" s="27">
        <f t="shared" si="259"/>
        <v>-3.8484704370181109</v>
      </c>
      <c r="AQ669" s="27" t="e">
        <f>$AP$2+#REF!*_xlfn.STDEV.S(ONE_LAST_QUOTE!$AO$2:$AO$779)</f>
        <v>#REF!</v>
      </c>
      <c r="AR669" s="27" t="e">
        <f>$AP$2-#REF!*_xlfn.STDEV.S(ONE_LAST_QUOTE!$AO$2:$AO$779)</f>
        <v>#REF!</v>
      </c>
      <c r="AT669" s="24"/>
    </row>
    <row r="670" spans="1:46" x14ac:dyDescent="0.3">
      <c r="A670" s="5">
        <v>45085</v>
      </c>
      <c r="B670" s="25">
        <v>638.4</v>
      </c>
      <c r="C670" s="25">
        <v>642.23</v>
      </c>
      <c r="D670" s="25">
        <v>11.59</v>
      </c>
      <c r="E670" s="25">
        <f t="shared" si="247"/>
        <v>630.64</v>
      </c>
      <c r="F670" s="25">
        <f t="shared" si="244"/>
        <v>7.7599999999999909</v>
      </c>
      <c r="G670" s="25">
        <v>1426.25</v>
      </c>
      <c r="H670" s="25">
        <v>1443.25</v>
      </c>
      <c r="I670" s="26">
        <v>1452.75</v>
      </c>
      <c r="J670" s="27">
        <f t="shared" si="241"/>
        <v>-9.5</v>
      </c>
      <c r="K670" s="25">
        <v>16717</v>
      </c>
      <c r="L670" s="25">
        <v>16733.689999999999</v>
      </c>
      <c r="M670" s="25">
        <v>91.530000000000015</v>
      </c>
      <c r="N670" s="25">
        <f t="shared" si="242"/>
        <v>16642.16</v>
      </c>
      <c r="O670" s="25">
        <f t="shared" si="248"/>
        <v>74.840000000000146</v>
      </c>
      <c r="P670" s="27">
        <v>30.713000000000001</v>
      </c>
      <c r="Q670" s="25">
        <v>559</v>
      </c>
      <c r="R670" s="2">
        <f t="shared" si="260"/>
        <v>133.11044500806977</v>
      </c>
      <c r="S670" s="2">
        <f t="shared" si="249"/>
        <v>135.93267197918337</v>
      </c>
      <c r="T670" s="2">
        <f t="shared" si="250"/>
        <v>135.89193430309916</v>
      </c>
      <c r="U670" s="2">
        <f t="shared" si="261"/>
        <v>104.49086517197958</v>
      </c>
      <c r="V670" s="2">
        <f t="shared" si="262"/>
        <v>134.69879518072312</v>
      </c>
      <c r="W670" s="27">
        <f t="shared" si="263"/>
        <v>2.1202145112973581E-2</v>
      </c>
      <c r="X670" s="1">
        <f t="shared" si="251"/>
        <v>9.2598848424065728E-3</v>
      </c>
      <c r="Y670" s="1" t="e">
        <f>X670+#REF!*_xlfn.STDEV.S($W$2:$W$779)</f>
        <v>#REF!</v>
      </c>
      <c r="Z670" s="1" t="e">
        <f>X670-#REF!*_xlfn.STDEV.S($W$2:$W$779)</f>
        <v>#REF!</v>
      </c>
      <c r="AA670" s="2">
        <f t="shared" si="252"/>
        <v>282.22269711135937</v>
      </c>
      <c r="AB670" s="1">
        <f t="shared" si="253"/>
        <v>4.4970124070433251E-3</v>
      </c>
      <c r="AC670" s="1">
        <f t="shared" si="245"/>
        <v>-6.5393219755635864E-3</v>
      </c>
      <c r="AD670" s="1">
        <f t="shared" si="243"/>
        <v>1.1036334382606912E-2</v>
      </c>
      <c r="AE670" s="1">
        <f t="shared" si="246"/>
        <v>1.54982524116244E-3</v>
      </c>
      <c r="AF670" s="1" t="e">
        <f>AE670+#REF!*_xlfn.STDEV.S($AD$2:$AD$779)</f>
        <v>#REF!</v>
      </c>
      <c r="AG670" s="1" t="e">
        <f>AE670-#REF!*_xlfn.STDEV.S($AD$2:$AD$779)</f>
        <v>#REF!</v>
      </c>
      <c r="AH670" s="24">
        <f t="shared" si="240"/>
        <v>74.840000000000146</v>
      </c>
      <c r="AI670" s="24">
        <f t="shared" si="254"/>
        <v>-9.5</v>
      </c>
      <c r="AJ670" s="1">
        <f t="shared" si="255"/>
        <v>1.1036334382606912E-2</v>
      </c>
      <c r="AK670" s="1">
        <f t="shared" si="256"/>
        <v>1.54982524116244E-3</v>
      </c>
      <c r="AL670" s="1" t="e">
        <f>$AK$2+#REF!*_xlfn.STDEV.S(ONE_LAST_QUOTE!$AJ$2:$AJ$779)</f>
        <v>#REF!</v>
      </c>
      <c r="AM670" s="1" t="e">
        <f>$AK$2-#REF!*_xlfn.STDEV.S(ONE_LAST_QUOTE!$AJ$2:$AJ$779)</f>
        <v>#REF!</v>
      </c>
      <c r="AN670" s="27">
        <f t="shared" si="257"/>
        <v>-7.8778947368421202</v>
      </c>
      <c r="AO670" s="24">
        <f t="shared" si="258"/>
        <v>84.340000000000146</v>
      </c>
      <c r="AP670" s="27">
        <f t="shared" si="259"/>
        <v>-3.8484704370181109</v>
      </c>
      <c r="AQ670" s="27" t="e">
        <f>$AP$2+#REF!*_xlfn.STDEV.S(ONE_LAST_QUOTE!$AO$2:$AO$779)</f>
        <v>#REF!</v>
      </c>
      <c r="AR670" s="27" t="e">
        <f>$AP$2-#REF!*_xlfn.STDEV.S(ONE_LAST_QUOTE!$AO$2:$AO$779)</f>
        <v>#REF!</v>
      </c>
      <c r="AT670" s="24"/>
    </row>
    <row r="671" spans="1:46" x14ac:dyDescent="0.3">
      <c r="A671" s="5">
        <v>45086</v>
      </c>
      <c r="B671" s="25">
        <v>646.4</v>
      </c>
      <c r="C671" s="25">
        <v>648.66999999999996</v>
      </c>
      <c r="D671" s="25">
        <v>11.36</v>
      </c>
      <c r="E671" s="25">
        <f t="shared" si="247"/>
        <v>637.30999999999995</v>
      </c>
      <c r="F671" s="25">
        <f t="shared" si="244"/>
        <v>9.0900000000000318</v>
      </c>
      <c r="G671" s="25">
        <v>1440.25</v>
      </c>
      <c r="H671" s="25">
        <v>1457.25</v>
      </c>
      <c r="I671" s="26">
        <v>1466.14</v>
      </c>
      <c r="J671" s="27">
        <f t="shared" si="241"/>
        <v>-8.8900000000001</v>
      </c>
      <c r="K671" s="25">
        <v>16886</v>
      </c>
      <c r="L671" s="25">
        <v>16886.400000000001</v>
      </c>
      <c r="M671" s="25">
        <v>90.640000000000015</v>
      </c>
      <c r="N671" s="25">
        <f t="shared" si="242"/>
        <v>16795.760000000002</v>
      </c>
      <c r="O671" s="25">
        <f t="shared" si="248"/>
        <v>90.239999999997963</v>
      </c>
      <c r="P671" s="27">
        <v>30.66</v>
      </c>
      <c r="Q671" s="25">
        <v>565</v>
      </c>
      <c r="R671" s="2">
        <f t="shared" si="260"/>
        <v>134.40166013373266</v>
      </c>
      <c r="S671" s="2">
        <f t="shared" si="249"/>
        <v>137.30687916734402</v>
      </c>
      <c r="T671" s="2">
        <f t="shared" si="250"/>
        <v>137.6360889212784</v>
      </c>
      <c r="U671" s="2">
        <f t="shared" si="261"/>
        <v>104.31055013098343</v>
      </c>
      <c r="V671" s="2">
        <f t="shared" si="262"/>
        <v>136.14457831325325</v>
      </c>
      <c r="W671" s="27">
        <f t="shared" si="263"/>
        <v>2.1615946043528123E-2</v>
      </c>
      <c r="X671" s="1">
        <f t="shared" si="251"/>
        <v>9.2598848424065728E-3</v>
      </c>
      <c r="Y671" s="1" t="e">
        <f>X671+#REF!*_xlfn.STDEV.S($W$2:$W$779)</f>
        <v>#REF!</v>
      </c>
      <c r="Z671" s="1" t="e">
        <f>X671-#REF!*_xlfn.STDEV.S($W$2:$W$779)</f>
        <v>#REF!</v>
      </c>
      <c r="AA671" s="2">
        <f t="shared" si="252"/>
        <v>290.52190336113597</v>
      </c>
      <c r="AB671" s="1">
        <f t="shared" si="253"/>
        <v>5.3727845599126182E-3</v>
      </c>
      <c r="AC671" s="1">
        <f t="shared" si="245"/>
        <v>-6.0635409988132778E-3</v>
      </c>
      <c r="AD671" s="1">
        <f t="shared" si="243"/>
        <v>1.1436325558725896E-2</v>
      </c>
      <c r="AE671" s="1">
        <f t="shared" si="246"/>
        <v>1.54982524116244E-3</v>
      </c>
      <c r="AF671" s="1" t="e">
        <f>AE671+#REF!*_xlfn.STDEV.S($AD$2:$AD$779)</f>
        <v>#REF!</v>
      </c>
      <c r="AG671" s="1" t="e">
        <f>AE671-#REF!*_xlfn.STDEV.S($AD$2:$AD$779)</f>
        <v>#REF!</v>
      </c>
      <c r="AH671" s="24">
        <f t="shared" si="240"/>
        <v>90.239999999997963</v>
      </c>
      <c r="AI671" s="24">
        <f t="shared" si="254"/>
        <v>-8.8900000000001</v>
      </c>
      <c r="AJ671" s="1">
        <f t="shared" si="255"/>
        <v>1.1436325558725896E-2</v>
      </c>
      <c r="AK671" s="1">
        <f t="shared" si="256"/>
        <v>1.54982524116244E-3</v>
      </c>
      <c r="AL671" s="1" t="e">
        <f>$AK$2+#REF!*_xlfn.STDEV.S(ONE_LAST_QUOTE!$AJ$2:$AJ$779)</f>
        <v>#REF!</v>
      </c>
      <c r="AM671" s="1" t="e">
        <f>$AK$2-#REF!*_xlfn.STDEV.S(ONE_LAST_QUOTE!$AJ$2:$AJ$779)</f>
        <v>#REF!</v>
      </c>
      <c r="AN671" s="27">
        <f t="shared" si="257"/>
        <v>-10.150731158604831</v>
      </c>
      <c r="AO671" s="24">
        <f t="shared" si="258"/>
        <v>99.129999999998063</v>
      </c>
      <c r="AP671" s="27">
        <f t="shared" si="259"/>
        <v>-3.8484704370181109</v>
      </c>
      <c r="AQ671" s="27" t="e">
        <f>$AP$2+#REF!*_xlfn.STDEV.S(ONE_LAST_QUOTE!$AO$2:$AO$779)</f>
        <v>#REF!</v>
      </c>
      <c r="AR671" s="27" t="e">
        <f>$AP$2-#REF!*_xlfn.STDEV.S(ONE_LAST_QUOTE!$AO$2:$AO$779)</f>
        <v>#REF!</v>
      </c>
      <c r="AT671" s="24"/>
    </row>
    <row r="672" spans="1:46" x14ac:dyDescent="0.3">
      <c r="A672" s="5">
        <v>45089</v>
      </c>
      <c r="B672" s="25">
        <v>650.1</v>
      </c>
      <c r="C672" s="25">
        <v>653.65</v>
      </c>
      <c r="D672" s="25">
        <v>9.9899999999999984</v>
      </c>
      <c r="E672" s="25">
        <f t="shared" si="247"/>
        <v>643.66</v>
      </c>
      <c r="F672" s="25">
        <f t="shared" si="244"/>
        <v>6.4400000000000546</v>
      </c>
      <c r="G672" s="25">
        <v>1446.5</v>
      </c>
      <c r="H672" s="25">
        <v>1463.5</v>
      </c>
      <c r="I672" s="26">
        <v>1472.2</v>
      </c>
      <c r="J672" s="27">
        <f t="shared" si="241"/>
        <v>-8.7000000000000455</v>
      </c>
      <c r="K672" s="25">
        <v>16942</v>
      </c>
      <c r="L672" s="25">
        <v>16955.37</v>
      </c>
      <c r="M672" s="25">
        <v>90.620000000000019</v>
      </c>
      <c r="N672" s="25">
        <f t="shared" si="242"/>
        <v>16864.75</v>
      </c>
      <c r="O672" s="25">
        <f t="shared" si="248"/>
        <v>77.25</v>
      </c>
      <c r="P672" s="27">
        <v>30.757000000000001</v>
      </c>
      <c r="Q672" s="25">
        <v>574</v>
      </c>
      <c r="R672" s="2">
        <f t="shared" si="260"/>
        <v>134.97809545768934</v>
      </c>
      <c r="S672" s="2">
        <f t="shared" si="249"/>
        <v>137.7622377622375</v>
      </c>
      <c r="T672" s="2">
        <f t="shared" si="250"/>
        <v>138.09282510317195</v>
      </c>
      <c r="U672" s="2">
        <f t="shared" si="261"/>
        <v>104.64056067771226</v>
      </c>
      <c r="V672" s="2">
        <f t="shared" si="262"/>
        <v>138.31325301204845</v>
      </c>
      <c r="W672" s="27">
        <f t="shared" si="263"/>
        <v>2.0626623120644672E-2</v>
      </c>
      <c r="X672" s="1">
        <f t="shared" si="251"/>
        <v>9.2598848424065728E-3</v>
      </c>
      <c r="Y672" s="1" t="e">
        <f>X672+#REF!*_xlfn.STDEV.S($W$2:$W$779)</f>
        <v>#REF!</v>
      </c>
      <c r="Z672" s="1" t="e">
        <f>X672-#REF!*_xlfn.STDEV.S($W$2:$W$779)</f>
        <v>#REF!</v>
      </c>
      <c r="AA672" s="2">
        <f t="shared" si="252"/>
        <v>278.4142304548169</v>
      </c>
      <c r="AB672" s="1">
        <f t="shared" si="253"/>
        <v>4.5805600438785041E-3</v>
      </c>
      <c r="AC672" s="1">
        <f t="shared" si="245"/>
        <v>-5.909523162613806E-3</v>
      </c>
      <c r="AD672" s="1">
        <f t="shared" si="243"/>
        <v>1.049008320649231E-2</v>
      </c>
      <c r="AE672" s="1">
        <f t="shared" si="246"/>
        <v>1.54982524116244E-3</v>
      </c>
      <c r="AF672" s="1" t="e">
        <f>AE672+#REF!*_xlfn.STDEV.S($AD$2:$AD$779)</f>
        <v>#REF!</v>
      </c>
      <c r="AG672" s="1" t="e">
        <f>AE672-#REF!*_xlfn.STDEV.S($AD$2:$AD$779)</f>
        <v>#REF!</v>
      </c>
      <c r="AH672" s="24">
        <f t="shared" si="240"/>
        <v>77.25</v>
      </c>
      <c r="AI672" s="24">
        <f t="shared" si="254"/>
        <v>-8.7000000000000455</v>
      </c>
      <c r="AJ672" s="1">
        <f t="shared" si="255"/>
        <v>1.049008320649231E-2</v>
      </c>
      <c r="AK672" s="1">
        <f t="shared" si="256"/>
        <v>1.54982524116244E-3</v>
      </c>
      <c r="AL672" s="1" t="e">
        <f>$AK$2+#REF!*_xlfn.STDEV.S(ONE_LAST_QUOTE!$AJ$2:$AJ$779)</f>
        <v>#REF!</v>
      </c>
      <c r="AM672" s="1" t="e">
        <f>$AK$2-#REF!*_xlfn.STDEV.S(ONE_LAST_QUOTE!$AJ$2:$AJ$779)</f>
        <v>#REF!</v>
      </c>
      <c r="AN672" s="27">
        <f t="shared" si="257"/>
        <v>-8.8793103448275392</v>
      </c>
      <c r="AO672" s="24">
        <f t="shared" si="258"/>
        <v>85.950000000000045</v>
      </c>
      <c r="AP672" s="27">
        <f t="shared" si="259"/>
        <v>-3.8484704370181109</v>
      </c>
      <c r="AQ672" s="27" t="e">
        <f>$AP$2+#REF!*_xlfn.STDEV.S(ONE_LAST_QUOTE!$AO$2:$AO$779)</f>
        <v>#REF!</v>
      </c>
      <c r="AR672" s="27" t="e">
        <f>$AP$2-#REF!*_xlfn.STDEV.S(ONE_LAST_QUOTE!$AO$2:$AO$779)</f>
        <v>#REF!</v>
      </c>
      <c r="AT672" s="24"/>
    </row>
    <row r="673" spans="1:46" x14ac:dyDescent="0.3">
      <c r="A673" s="5">
        <v>45090</v>
      </c>
      <c r="B673" s="25">
        <v>663.8</v>
      </c>
      <c r="C673" s="25">
        <v>667.01</v>
      </c>
      <c r="D673" s="25">
        <v>9.9899999999999984</v>
      </c>
      <c r="E673" s="25">
        <f t="shared" si="247"/>
        <v>657.02</v>
      </c>
      <c r="F673" s="25">
        <f t="shared" si="244"/>
        <v>6.7799999999999727</v>
      </c>
      <c r="G673" s="25">
        <v>1468.75</v>
      </c>
      <c r="H673" s="25">
        <v>1486</v>
      </c>
      <c r="I673" s="26">
        <v>1494.52</v>
      </c>
      <c r="J673" s="27">
        <f t="shared" si="241"/>
        <v>-8.5199999999999818</v>
      </c>
      <c r="K673" s="25">
        <v>17218</v>
      </c>
      <c r="L673" s="25">
        <v>17216.599999999999</v>
      </c>
      <c r="M673" s="25">
        <v>90.180000000000021</v>
      </c>
      <c r="N673" s="25">
        <f t="shared" si="242"/>
        <v>17126.419999999998</v>
      </c>
      <c r="O673" s="25">
        <f t="shared" si="248"/>
        <v>91.580000000001746</v>
      </c>
      <c r="P673" s="27">
        <v>30.641999999999999</v>
      </c>
      <c r="Q673" s="25">
        <v>593</v>
      </c>
      <c r="R673" s="2">
        <f t="shared" si="260"/>
        <v>137.05326262393328</v>
      </c>
      <c r="S673" s="2">
        <f t="shared" si="249"/>
        <v>140.00650512278392</v>
      </c>
      <c r="T673" s="2">
        <f t="shared" si="250"/>
        <v>140.66539521084948</v>
      </c>
      <c r="U673" s="2">
        <f t="shared" si="261"/>
        <v>104.24931106045644</v>
      </c>
      <c r="V673" s="2">
        <f t="shared" si="262"/>
        <v>142.8915662650605</v>
      </c>
      <c r="W673" s="27">
        <f t="shared" si="263"/>
        <v>2.154813714252235E-2</v>
      </c>
      <c r="X673" s="1">
        <f t="shared" si="251"/>
        <v>9.2598848424065728E-3</v>
      </c>
      <c r="Y673" s="1" t="e">
        <f>X673+#REF!*_xlfn.STDEV.S($W$2:$W$779)</f>
        <v>#REF!</v>
      </c>
      <c r="Z673" s="1" t="e">
        <f>X673-#REF!*_xlfn.STDEV.S($W$2:$W$779)</f>
        <v>#REF!</v>
      </c>
      <c r="AA673" s="2">
        <f t="shared" si="252"/>
        <v>295.32424988506421</v>
      </c>
      <c r="AB673" s="1">
        <f t="shared" si="253"/>
        <v>5.3472938302343252E-3</v>
      </c>
      <c r="AC673" s="1">
        <f t="shared" si="245"/>
        <v>-5.7008270213847806E-3</v>
      </c>
      <c r="AD673" s="1">
        <f t="shared" si="243"/>
        <v>1.1048120851619107E-2</v>
      </c>
      <c r="AE673" s="1">
        <f t="shared" si="246"/>
        <v>1.54982524116244E-3</v>
      </c>
      <c r="AF673" s="1" t="e">
        <f>AE673+#REF!*_xlfn.STDEV.S($AD$2:$AD$779)</f>
        <v>#REF!</v>
      </c>
      <c r="AG673" s="1" t="e">
        <f>AE673-#REF!*_xlfn.STDEV.S($AD$2:$AD$779)</f>
        <v>#REF!</v>
      </c>
      <c r="AH673" s="24">
        <f t="shared" si="240"/>
        <v>91.580000000001746</v>
      </c>
      <c r="AI673" s="24">
        <f t="shared" si="254"/>
        <v>-8.5199999999999818</v>
      </c>
      <c r="AJ673" s="1">
        <f t="shared" si="255"/>
        <v>1.1048120851619107E-2</v>
      </c>
      <c r="AK673" s="1">
        <f t="shared" si="256"/>
        <v>1.54982524116244E-3</v>
      </c>
      <c r="AL673" s="1" t="e">
        <f>$AK$2+#REF!*_xlfn.STDEV.S(ONE_LAST_QUOTE!$AJ$2:$AJ$779)</f>
        <v>#REF!</v>
      </c>
      <c r="AM673" s="1" t="e">
        <f>$AK$2-#REF!*_xlfn.STDEV.S(ONE_LAST_QUOTE!$AJ$2:$AJ$779)</f>
        <v>#REF!</v>
      </c>
      <c r="AN673" s="27">
        <f t="shared" si="257"/>
        <v>-10.748826291080039</v>
      </c>
      <c r="AO673" s="24">
        <f t="shared" si="258"/>
        <v>100.10000000000173</v>
      </c>
      <c r="AP673" s="27">
        <f t="shared" si="259"/>
        <v>-3.8484704370181109</v>
      </c>
      <c r="AQ673" s="27" t="e">
        <f>$AP$2+#REF!*_xlfn.STDEV.S(ONE_LAST_QUOTE!$AO$2:$AO$779)</f>
        <v>#REF!</v>
      </c>
      <c r="AR673" s="27" t="e">
        <f>$AP$2-#REF!*_xlfn.STDEV.S(ONE_LAST_QUOTE!$AO$2:$AO$779)</f>
        <v>#REF!</v>
      </c>
      <c r="AT673" s="24"/>
    </row>
    <row r="674" spans="1:46" x14ac:dyDescent="0.3">
      <c r="A674" s="5">
        <v>45091</v>
      </c>
      <c r="B674" s="25">
        <v>663.5</v>
      </c>
      <c r="C674" s="25">
        <v>666.86</v>
      </c>
      <c r="D674" s="25">
        <v>9.9899999999999984</v>
      </c>
      <c r="E674" s="25">
        <f t="shared" si="247"/>
        <v>656.87</v>
      </c>
      <c r="F674" s="25">
        <f t="shared" si="244"/>
        <v>6.6299999999999955</v>
      </c>
      <c r="G674" s="25">
        <v>1468.25</v>
      </c>
      <c r="H674" s="25">
        <v>1486</v>
      </c>
      <c r="I674" s="26">
        <v>1496.95</v>
      </c>
      <c r="J674" s="27">
        <f t="shared" si="241"/>
        <v>-10.950000000000045</v>
      </c>
      <c r="K674" s="25">
        <v>17199</v>
      </c>
      <c r="L674" s="25">
        <v>17238.14</v>
      </c>
      <c r="M674" s="25">
        <v>86.570000000000022</v>
      </c>
      <c r="N674" s="25">
        <f t="shared" si="242"/>
        <v>17151.57</v>
      </c>
      <c r="O674" s="25">
        <f t="shared" si="248"/>
        <v>47.430000000000291</v>
      </c>
      <c r="P674" s="27">
        <v>30.734000000000002</v>
      </c>
      <c r="Q674" s="25">
        <v>590</v>
      </c>
      <c r="R674" s="2">
        <f t="shared" si="260"/>
        <v>137.05326262393328</v>
      </c>
      <c r="S674" s="2">
        <f t="shared" si="249"/>
        <v>139.85200845665935</v>
      </c>
      <c r="T674" s="2">
        <f t="shared" si="250"/>
        <v>139.94323011293633</v>
      </c>
      <c r="U674" s="2">
        <f t="shared" si="261"/>
        <v>104.56231075426109</v>
      </c>
      <c r="V674" s="2">
        <f t="shared" si="262"/>
        <v>142.16867469879543</v>
      </c>
      <c r="W674" s="27">
        <f t="shared" si="263"/>
        <v>2.0420862510990956E-2</v>
      </c>
      <c r="X674" s="1">
        <f t="shared" si="251"/>
        <v>9.2598848424065728E-3</v>
      </c>
      <c r="Y674" s="1" t="e">
        <f>X674+#REF!*_xlfn.STDEV.S($W$2:$W$779)</f>
        <v>#REF!</v>
      </c>
      <c r="Z674" s="1" t="e">
        <f>X674-#REF!*_xlfn.STDEV.S($W$2:$W$779)</f>
        <v>#REF!</v>
      </c>
      <c r="AA674" s="2">
        <f t="shared" si="252"/>
        <v>279.87458327260697</v>
      </c>
      <c r="AB674" s="1">
        <f t="shared" si="253"/>
        <v>2.7653445136509541E-3</v>
      </c>
      <c r="AC674" s="1">
        <f t="shared" si="245"/>
        <v>-7.3148735762717824E-3</v>
      </c>
      <c r="AD674" s="1">
        <f t="shared" si="243"/>
        <v>1.0080218089922736E-2</v>
      </c>
      <c r="AE674" s="1">
        <f t="shared" si="246"/>
        <v>1.54982524116244E-3</v>
      </c>
      <c r="AF674" s="1" t="e">
        <f>AE674+#REF!*_xlfn.STDEV.S($AD$2:$AD$779)</f>
        <v>#REF!</v>
      </c>
      <c r="AG674" s="1" t="e">
        <f>AE674-#REF!*_xlfn.STDEV.S($AD$2:$AD$779)</f>
        <v>#REF!</v>
      </c>
      <c r="AH674" s="24">
        <f t="shared" si="240"/>
        <v>47.430000000000291</v>
      </c>
      <c r="AI674" s="24">
        <f t="shared" si="254"/>
        <v>-10.950000000000045</v>
      </c>
      <c r="AJ674" s="1">
        <f t="shared" si="255"/>
        <v>1.0080218089922736E-2</v>
      </c>
      <c r="AK674" s="1">
        <f t="shared" si="256"/>
        <v>1.54982524116244E-3</v>
      </c>
      <c r="AL674" s="1" t="e">
        <f>$AK$2+#REF!*_xlfn.STDEV.S(ONE_LAST_QUOTE!$AJ$2:$AJ$779)</f>
        <v>#REF!</v>
      </c>
      <c r="AM674" s="1" t="e">
        <f>$AK$2-#REF!*_xlfn.STDEV.S(ONE_LAST_QUOTE!$AJ$2:$AJ$779)</f>
        <v>#REF!</v>
      </c>
      <c r="AN674" s="27">
        <f t="shared" si="257"/>
        <v>-4.331506849315077</v>
      </c>
      <c r="AO674" s="24">
        <f t="shared" si="258"/>
        <v>58.380000000000337</v>
      </c>
      <c r="AP674" s="27">
        <f t="shared" si="259"/>
        <v>-3.8484704370181109</v>
      </c>
      <c r="AQ674" s="27" t="e">
        <f>$AP$2+#REF!*_xlfn.STDEV.S(ONE_LAST_QUOTE!$AO$2:$AO$779)</f>
        <v>#REF!</v>
      </c>
      <c r="AR674" s="27" t="e">
        <f>$AP$2-#REF!*_xlfn.STDEV.S(ONE_LAST_QUOTE!$AO$2:$AO$779)</f>
        <v>#REF!</v>
      </c>
      <c r="AT674" s="24"/>
    </row>
    <row r="675" spans="1:46" x14ac:dyDescent="0.3">
      <c r="A675" s="5">
        <v>45092</v>
      </c>
      <c r="B675" s="25">
        <v>668.5</v>
      </c>
      <c r="C675" s="25">
        <v>669.81</v>
      </c>
      <c r="D675" s="25">
        <v>8.2999999999999989</v>
      </c>
      <c r="E675" s="25">
        <f t="shared" si="247"/>
        <v>661.51</v>
      </c>
      <c r="F675" s="25">
        <f t="shared" si="244"/>
        <v>6.9900000000000091</v>
      </c>
      <c r="G675" s="25">
        <v>1480.25</v>
      </c>
      <c r="H675" s="25">
        <v>1497.25</v>
      </c>
      <c r="I675" s="26">
        <v>1505.35</v>
      </c>
      <c r="J675" s="27">
        <f t="shared" si="241"/>
        <v>-8.0999999999999091</v>
      </c>
      <c r="K675" s="25">
        <v>17336</v>
      </c>
      <c r="L675" s="25">
        <v>17334.98</v>
      </c>
      <c r="M675" s="25">
        <v>81.310000000000016</v>
      </c>
      <c r="N675" s="25">
        <f t="shared" si="242"/>
        <v>17253.669999999998</v>
      </c>
      <c r="O675" s="25">
        <f t="shared" si="248"/>
        <v>82.330000000001746</v>
      </c>
      <c r="P675" s="27">
        <v>30.667000000000002</v>
      </c>
      <c r="Q675" s="25">
        <v>591</v>
      </c>
      <c r="R675" s="2">
        <f t="shared" si="260"/>
        <v>138.09084620705525</v>
      </c>
      <c r="S675" s="2">
        <f t="shared" si="249"/>
        <v>140.96601073345232</v>
      </c>
      <c r="T675" s="2">
        <f t="shared" si="250"/>
        <v>140.90590452641564</v>
      </c>
      <c r="U675" s="2">
        <f t="shared" si="261"/>
        <v>104.33436532507727</v>
      </c>
      <c r="V675" s="2">
        <f t="shared" si="262"/>
        <v>142.40963855421714</v>
      </c>
      <c r="W675" s="27">
        <f t="shared" si="263"/>
        <v>2.0820819086632358E-2</v>
      </c>
      <c r="X675" s="1">
        <f t="shared" si="251"/>
        <v>9.2598848424065728E-3</v>
      </c>
      <c r="Y675" s="1" t="e">
        <f>X675+#REF!*_xlfn.STDEV.S($W$2:$W$779)</f>
        <v>#REF!</v>
      </c>
      <c r="Z675" s="1" t="e">
        <f>X675-#REF!*_xlfn.STDEV.S($W$2:$W$779)</f>
        <v>#REF!</v>
      </c>
      <c r="AA675" s="2">
        <f t="shared" si="252"/>
        <v>287.51645263970715</v>
      </c>
      <c r="AB675" s="1">
        <f t="shared" si="253"/>
        <v>4.7717384185510534E-3</v>
      </c>
      <c r="AC675" s="1">
        <f t="shared" si="245"/>
        <v>-5.380808449862098E-3</v>
      </c>
      <c r="AD675" s="1">
        <f t="shared" si="243"/>
        <v>1.0152546868413152E-2</v>
      </c>
      <c r="AE675" s="1">
        <f t="shared" si="246"/>
        <v>1.54982524116244E-3</v>
      </c>
      <c r="AF675" s="1" t="e">
        <f>AE675+#REF!*_xlfn.STDEV.S($AD$2:$AD$779)</f>
        <v>#REF!</v>
      </c>
      <c r="AG675" s="1" t="e">
        <f>AE675-#REF!*_xlfn.STDEV.S($AD$2:$AD$779)</f>
        <v>#REF!</v>
      </c>
      <c r="AH675" s="24">
        <f t="shared" si="240"/>
        <v>82.330000000001746</v>
      </c>
      <c r="AI675" s="24">
        <f t="shared" si="254"/>
        <v>-8.0999999999999091</v>
      </c>
      <c r="AJ675" s="1">
        <f t="shared" si="255"/>
        <v>1.0152546868413152E-2</v>
      </c>
      <c r="AK675" s="1">
        <f t="shared" si="256"/>
        <v>1.54982524116244E-3</v>
      </c>
      <c r="AL675" s="1" t="e">
        <f>$AK$2+#REF!*_xlfn.STDEV.S(ONE_LAST_QUOTE!$AJ$2:$AJ$779)</f>
        <v>#REF!</v>
      </c>
      <c r="AM675" s="1" t="e">
        <f>$AK$2-#REF!*_xlfn.STDEV.S(ONE_LAST_QUOTE!$AJ$2:$AJ$779)</f>
        <v>#REF!</v>
      </c>
      <c r="AN675" s="27">
        <f t="shared" si="257"/>
        <v>-10.164197530864527</v>
      </c>
      <c r="AO675" s="24">
        <f t="shared" si="258"/>
        <v>90.430000000001655</v>
      </c>
      <c r="AP675" s="27">
        <f t="shared" si="259"/>
        <v>-3.8484704370181109</v>
      </c>
      <c r="AQ675" s="27" t="e">
        <f>$AP$2+#REF!*_xlfn.STDEV.S(ONE_LAST_QUOTE!$AO$2:$AO$779)</f>
        <v>#REF!</v>
      </c>
      <c r="AR675" s="27" t="e">
        <f>$AP$2-#REF!*_xlfn.STDEV.S(ONE_LAST_QUOTE!$AO$2:$AO$779)</f>
        <v>#REF!</v>
      </c>
      <c r="AT675" s="24"/>
    </row>
    <row r="676" spans="1:46" x14ac:dyDescent="0.3">
      <c r="A676" s="5">
        <v>45093</v>
      </c>
      <c r="B676" s="25">
        <v>664.2</v>
      </c>
      <c r="C676" s="25">
        <v>667.01</v>
      </c>
      <c r="D676" s="25">
        <v>8.2999999999999989</v>
      </c>
      <c r="E676" s="25">
        <f t="shared" si="247"/>
        <v>658.71</v>
      </c>
      <c r="F676" s="25">
        <f t="shared" si="244"/>
        <v>5.4900000000000091</v>
      </c>
      <c r="G676" s="25">
        <v>1473.5</v>
      </c>
      <c r="H676" s="25">
        <v>1490.75</v>
      </c>
      <c r="I676" s="26">
        <v>1499.06</v>
      </c>
      <c r="J676" s="27">
        <f t="shared" si="241"/>
        <v>-8.3099999999999454</v>
      </c>
      <c r="K676" s="25">
        <v>17269</v>
      </c>
      <c r="L676" s="25">
        <v>17288.91</v>
      </c>
      <c r="M676" s="25">
        <v>49.710000000000015</v>
      </c>
      <c r="N676" s="25">
        <f t="shared" si="242"/>
        <v>17239.2</v>
      </c>
      <c r="O676" s="25">
        <f t="shared" si="248"/>
        <v>29.799999999999272</v>
      </c>
      <c r="P676" s="27">
        <v>30.673999999999999</v>
      </c>
      <c r="Q676" s="25">
        <v>589</v>
      </c>
      <c r="R676" s="2">
        <f t="shared" si="260"/>
        <v>137.49135347014033</v>
      </c>
      <c r="S676" s="2">
        <f t="shared" si="249"/>
        <v>140.4212067002762</v>
      </c>
      <c r="T676" s="2">
        <f t="shared" si="250"/>
        <v>140.05927349163656</v>
      </c>
      <c r="U676" s="2">
        <f t="shared" si="261"/>
        <v>104.35818051917109</v>
      </c>
      <c r="V676" s="2">
        <f t="shared" si="262"/>
        <v>141.92771084337375</v>
      </c>
      <c r="W676" s="27">
        <f t="shared" si="263"/>
        <v>2.1309363506790691E-2</v>
      </c>
      <c r="X676" s="1">
        <f t="shared" si="251"/>
        <v>9.2598848424065728E-3</v>
      </c>
      <c r="Y676" s="1" t="e">
        <f>X676+#REF!*_xlfn.STDEV.S($W$2:$W$779)</f>
        <v>#REF!</v>
      </c>
      <c r="Z676" s="1" t="e">
        <f>X676-#REF!*_xlfn.STDEV.S($W$2:$W$779)</f>
        <v>#REF!</v>
      </c>
      <c r="AA676" s="2">
        <f t="shared" si="252"/>
        <v>292.98532301358762</v>
      </c>
      <c r="AB676" s="1">
        <f t="shared" si="253"/>
        <v>1.7286184973780263E-3</v>
      </c>
      <c r="AC676" s="1">
        <f t="shared" si="245"/>
        <v>-5.5434739103170962E-3</v>
      </c>
      <c r="AD676" s="1">
        <f t="shared" si="243"/>
        <v>7.2720924076951224E-3</v>
      </c>
      <c r="AE676" s="1">
        <f t="shared" si="246"/>
        <v>1.54982524116244E-3</v>
      </c>
      <c r="AF676" s="1" t="e">
        <f>AE676+#REF!*_xlfn.STDEV.S($AD$2:$AD$779)</f>
        <v>#REF!</v>
      </c>
      <c r="AG676" s="1" t="e">
        <f>AE676-#REF!*_xlfn.STDEV.S($AD$2:$AD$779)</f>
        <v>#REF!</v>
      </c>
      <c r="AH676" s="24">
        <f t="shared" si="240"/>
        <v>29.799999999999272</v>
      </c>
      <c r="AI676" s="24">
        <f t="shared" si="254"/>
        <v>-8.3099999999999454</v>
      </c>
      <c r="AJ676" s="1">
        <f t="shared" si="255"/>
        <v>7.2720924076951224E-3</v>
      </c>
      <c r="AK676" s="1">
        <f t="shared" si="256"/>
        <v>1.54982524116244E-3</v>
      </c>
      <c r="AL676" s="1" t="e">
        <f>$AK$2+#REF!*_xlfn.STDEV.S(ONE_LAST_QUOTE!$AJ$2:$AJ$779)</f>
        <v>#REF!</v>
      </c>
      <c r="AM676" s="1" t="e">
        <f>$AK$2-#REF!*_xlfn.STDEV.S(ONE_LAST_QUOTE!$AJ$2:$AJ$779)</f>
        <v>#REF!</v>
      </c>
      <c r="AN676" s="27">
        <f t="shared" si="257"/>
        <v>-3.586040914560706</v>
      </c>
      <c r="AO676" s="24">
        <f t="shared" si="258"/>
        <v>38.109999999999218</v>
      </c>
      <c r="AP676" s="27">
        <f t="shared" si="259"/>
        <v>-3.8484704370181109</v>
      </c>
      <c r="AQ676" s="27" t="e">
        <f>$AP$2+#REF!*_xlfn.STDEV.S(ONE_LAST_QUOTE!$AO$2:$AO$779)</f>
        <v>#REF!</v>
      </c>
      <c r="AR676" s="27" t="e">
        <f>$AP$2-#REF!*_xlfn.STDEV.S(ONE_LAST_QUOTE!$AO$2:$AO$779)</f>
        <v>#REF!</v>
      </c>
      <c r="AT676" s="24"/>
    </row>
    <row r="677" spans="1:46" x14ac:dyDescent="0.3">
      <c r="A677" s="5">
        <v>45096</v>
      </c>
      <c r="B677" s="25">
        <v>663.9</v>
      </c>
      <c r="C677" s="25">
        <v>666.01</v>
      </c>
      <c r="D677" s="25">
        <v>8.2999999999999989</v>
      </c>
      <c r="E677" s="25">
        <f t="shared" si="247"/>
        <v>657.71</v>
      </c>
      <c r="F677" s="25">
        <f t="shared" si="244"/>
        <v>6.1899999999999409</v>
      </c>
      <c r="G677" s="25">
        <v>1473.75</v>
      </c>
      <c r="H677" s="25">
        <v>1490.75</v>
      </c>
      <c r="I677" s="26">
        <v>1500.91</v>
      </c>
      <c r="J677" s="27">
        <f t="shared" si="241"/>
        <v>-10.160000000000082</v>
      </c>
      <c r="K677" s="25">
        <v>17253</v>
      </c>
      <c r="L677" s="25">
        <v>17274.560000000001</v>
      </c>
      <c r="M677" s="25">
        <v>47.010000000000012</v>
      </c>
      <c r="N677" s="25">
        <f t="shared" si="242"/>
        <v>17227.550000000003</v>
      </c>
      <c r="O677" s="25">
        <f t="shared" si="248"/>
        <v>25.44999999999709</v>
      </c>
      <c r="P677" s="27">
        <v>30.798999999999999</v>
      </c>
      <c r="Q677" s="25">
        <v>583</v>
      </c>
      <c r="R677" s="2">
        <f t="shared" si="260"/>
        <v>137.49135347014033</v>
      </c>
      <c r="S677" s="2">
        <f t="shared" si="249"/>
        <v>140.29110424459233</v>
      </c>
      <c r="T677" s="2">
        <f t="shared" si="250"/>
        <v>140.35778248767443</v>
      </c>
      <c r="U677" s="2">
        <f t="shared" si="261"/>
        <v>104.78345184227523</v>
      </c>
      <c r="V677" s="2">
        <f t="shared" si="262"/>
        <v>140.48192771084362</v>
      </c>
      <c r="W677" s="27">
        <f t="shared" si="263"/>
        <v>2.0363104324666148E-2</v>
      </c>
      <c r="X677" s="1">
        <f t="shared" si="251"/>
        <v>9.2598848424065728E-3</v>
      </c>
      <c r="Y677" s="1" t="e">
        <f>X677+#REF!*_xlfn.STDEV.S($W$2:$W$779)</f>
        <v>#REF!</v>
      </c>
      <c r="Z677" s="1" t="e">
        <f>X677-#REF!*_xlfn.STDEV.S($W$2:$W$779)</f>
        <v>#REF!</v>
      </c>
      <c r="AA677" s="2">
        <f t="shared" si="252"/>
        <v>279.97507744520078</v>
      </c>
      <c r="AB677" s="1">
        <f t="shared" si="253"/>
        <v>1.4772849302423783E-3</v>
      </c>
      <c r="AC677" s="1">
        <f t="shared" si="245"/>
        <v>-6.7692266691541008E-3</v>
      </c>
      <c r="AD677" s="1">
        <f t="shared" si="243"/>
        <v>8.2465115993964784E-3</v>
      </c>
      <c r="AE677" s="1">
        <f t="shared" si="246"/>
        <v>1.54982524116244E-3</v>
      </c>
      <c r="AF677" s="1" t="e">
        <f>AE677+#REF!*_xlfn.STDEV.S($AD$2:$AD$779)</f>
        <v>#REF!</v>
      </c>
      <c r="AG677" s="1" t="e">
        <f>AE677-#REF!*_xlfn.STDEV.S($AD$2:$AD$779)</f>
        <v>#REF!</v>
      </c>
      <c r="AH677" s="24">
        <f t="shared" si="240"/>
        <v>25.44999999999709</v>
      </c>
      <c r="AI677" s="24">
        <f t="shared" si="254"/>
        <v>-10.160000000000082</v>
      </c>
      <c r="AJ677" s="1">
        <f t="shared" si="255"/>
        <v>8.2465115993964784E-3</v>
      </c>
      <c r="AK677" s="1">
        <f t="shared" si="256"/>
        <v>1.54982524116244E-3</v>
      </c>
      <c r="AL677" s="1" t="e">
        <f>$AK$2+#REF!*_xlfn.STDEV.S(ONE_LAST_QUOTE!$AJ$2:$AJ$779)</f>
        <v>#REF!</v>
      </c>
      <c r="AM677" s="1" t="e">
        <f>$AK$2-#REF!*_xlfn.STDEV.S(ONE_LAST_QUOTE!$AJ$2:$AJ$779)</f>
        <v>#REF!</v>
      </c>
      <c r="AN677" s="27">
        <f t="shared" si="257"/>
        <v>-2.504921259842213</v>
      </c>
      <c r="AO677" s="24">
        <f t="shared" si="258"/>
        <v>35.609999999997171</v>
      </c>
      <c r="AP677" s="27">
        <f t="shared" si="259"/>
        <v>-3.8484704370181109</v>
      </c>
      <c r="AQ677" s="27" t="e">
        <f>$AP$2+#REF!*_xlfn.STDEV.S(ONE_LAST_QUOTE!$AO$2:$AO$779)</f>
        <v>#REF!</v>
      </c>
      <c r="AR677" s="27" t="e">
        <f>$AP$2-#REF!*_xlfn.STDEV.S(ONE_LAST_QUOTE!$AO$2:$AO$779)</f>
        <v>#REF!</v>
      </c>
      <c r="AT677" s="24"/>
    </row>
    <row r="678" spans="1:46" x14ac:dyDescent="0.3">
      <c r="A678" s="5">
        <v>45097</v>
      </c>
      <c r="B678" s="25">
        <v>662.1</v>
      </c>
      <c r="C678" s="25">
        <v>661.57</v>
      </c>
      <c r="D678" s="25">
        <v>7.2399999999999984</v>
      </c>
      <c r="E678" s="25">
        <f t="shared" si="247"/>
        <v>654.33000000000004</v>
      </c>
      <c r="F678" s="25">
        <f t="shared" si="244"/>
        <v>7.7699999999999818</v>
      </c>
      <c r="G678" s="25">
        <v>1469.25</v>
      </c>
      <c r="H678" s="25">
        <v>1486</v>
      </c>
      <c r="I678" s="26">
        <v>1487.69</v>
      </c>
      <c r="J678" s="27">
        <f t="shared" si="241"/>
        <v>-1.6900000000000546</v>
      </c>
      <c r="K678" s="25">
        <v>17189</v>
      </c>
      <c r="L678" s="25">
        <v>17184.91</v>
      </c>
      <c r="M678" s="25">
        <v>46.690000000000012</v>
      </c>
      <c r="N678" s="25">
        <f t="shared" si="242"/>
        <v>17138.22</v>
      </c>
      <c r="O678" s="25">
        <f t="shared" si="248"/>
        <v>50.779999999998836</v>
      </c>
      <c r="P678" s="27">
        <v>30.94</v>
      </c>
      <c r="Q678" s="25">
        <v>583</v>
      </c>
      <c r="R678" s="2">
        <f t="shared" si="260"/>
        <v>137.05326262393328</v>
      </c>
      <c r="S678" s="2">
        <f t="shared" si="249"/>
        <v>139.77069442185692</v>
      </c>
      <c r="T678" s="2">
        <f t="shared" si="250"/>
        <v>139.91073975048138</v>
      </c>
      <c r="U678" s="2">
        <f t="shared" si="261"/>
        <v>105.26315789473669</v>
      </c>
      <c r="V678" s="2">
        <f t="shared" si="262"/>
        <v>140.48192771084362</v>
      </c>
      <c r="W678" s="27">
        <f t="shared" si="263"/>
        <v>1.9827560073342632E-2</v>
      </c>
      <c r="X678" s="1">
        <f t="shared" si="251"/>
        <v>9.2598848424065728E-3</v>
      </c>
      <c r="Y678" s="1" t="e">
        <f>X678+#REF!*_xlfn.STDEV.S($W$2:$W$779)</f>
        <v>#REF!</v>
      </c>
      <c r="Z678" s="1" t="e">
        <f>X678-#REF!*_xlfn.STDEV.S($W$2:$W$779)</f>
        <v>#REF!</v>
      </c>
      <c r="AA678" s="2">
        <f t="shared" si="252"/>
        <v>271.74317979236378</v>
      </c>
      <c r="AB678" s="1">
        <f t="shared" si="253"/>
        <v>2.9629681495510519E-3</v>
      </c>
      <c r="AC678" s="1">
        <f t="shared" si="245"/>
        <v>-1.1359893526205421E-3</v>
      </c>
      <c r="AD678" s="1">
        <f t="shared" si="243"/>
        <v>4.0989575021715945E-3</v>
      </c>
      <c r="AE678" s="1">
        <f t="shared" si="246"/>
        <v>1.54982524116244E-3</v>
      </c>
      <c r="AF678" s="1" t="e">
        <f>AE678+#REF!*_xlfn.STDEV.S($AD$2:$AD$779)</f>
        <v>#REF!</v>
      </c>
      <c r="AG678" s="1" t="e">
        <f>AE678-#REF!*_xlfn.STDEV.S($AD$2:$AD$779)</f>
        <v>#REF!</v>
      </c>
      <c r="AH678" s="24">
        <f t="shared" si="240"/>
        <v>50.779999999998836</v>
      </c>
      <c r="AI678" s="24">
        <f t="shared" si="254"/>
        <v>-1.6900000000000546</v>
      </c>
      <c r="AJ678" s="1">
        <f t="shared" si="255"/>
        <v>4.0989575021715945E-3</v>
      </c>
      <c r="AK678" s="1">
        <f t="shared" si="256"/>
        <v>1.54982524116244E-3</v>
      </c>
      <c r="AL678" s="1" t="e">
        <f>$AK$2+#REF!*_xlfn.STDEV.S(ONE_LAST_QUOTE!$AJ$2:$AJ$779)</f>
        <v>#REF!</v>
      </c>
      <c r="AM678" s="1" t="e">
        <f>$AK$2-#REF!*_xlfn.STDEV.S(ONE_LAST_QUOTE!$AJ$2:$AJ$779)</f>
        <v>#REF!</v>
      </c>
      <c r="AN678" s="27">
        <f t="shared" si="257"/>
        <v>-30.047337278104848</v>
      </c>
      <c r="AO678" s="24">
        <f t="shared" si="258"/>
        <v>52.46999999999889</v>
      </c>
      <c r="AP678" s="27">
        <f t="shared" si="259"/>
        <v>-3.8484704370181109</v>
      </c>
      <c r="AQ678" s="27" t="e">
        <f>$AP$2+#REF!*_xlfn.STDEV.S(ONE_LAST_QUOTE!$AO$2:$AO$779)</f>
        <v>#REF!</v>
      </c>
      <c r="AR678" s="27" t="e">
        <f>$AP$2-#REF!*_xlfn.STDEV.S(ONE_LAST_QUOTE!$AO$2:$AO$779)</f>
        <v>#REF!</v>
      </c>
      <c r="AT678" s="24"/>
    </row>
    <row r="679" spans="1:46" x14ac:dyDescent="0.3">
      <c r="A679" s="5">
        <v>45098</v>
      </c>
      <c r="B679" s="25">
        <v>661.5</v>
      </c>
      <c r="C679" s="25">
        <v>661.29</v>
      </c>
      <c r="D679" s="25">
        <v>6.9099999999999984</v>
      </c>
      <c r="E679" s="25">
        <f t="shared" si="247"/>
        <v>654.38</v>
      </c>
      <c r="F679" s="25">
        <f t="shared" si="244"/>
        <v>7.1200000000000045</v>
      </c>
      <c r="G679" s="25">
        <v>1467.75</v>
      </c>
      <c r="H679" s="25">
        <v>1484.75</v>
      </c>
      <c r="I679" s="26">
        <v>1488.92</v>
      </c>
      <c r="J679" s="27">
        <f t="shared" si="241"/>
        <v>-4.1700000000000728</v>
      </c>
      <c r="K679" s="25">
        <v>17230</v>
      </c>
      <c r="L679" s="25">
        <v>17202.400000000001</v>
      </c>
      <c r="M679" s="25">
        <v>1.3500000000000085</v>
      </c>
      <c r="N679" s="25">
        <f t="shared" si="242"/>
        <v>17201.050000000003</v>
      </c>
      <c r="O679" s="25">
        <f t="shared" si="248"/>
        <v>28.94999999999709</v>
      </c>
      <c r="P679" s="27">
        <v>30.927</v>
      </c>
      <c r="Q679" s="25">
        <v>581</v>
      </c>
      <c r="R679" s="2">
        <f t="shared" si="260"/>
        <v>136.93797555914196</v>
      </c>
      <c r="S679" s="2">
        <f t="shared" si="249"/>
        <v>140.10408196454679</v>
      </c>
      <c r="T679" s="2">
        <f t="shared" si="250"/>
        <v>139.6440331672834</v>
      </c>
      <c r="U679" s="2">
        <f t="shared" si="261"/>
        <v>105.21892967713386</v>
      </c>
      <c r="V679" s="2">
        <f t="shared" si="262"/>
        <v>140.00000000000026</v>
      </c>
      <c r="W679" s="27">
        <f t="shared" si="263"/>
        <v>2.3120733255162174E-2</v>
      </c>
      <c r="X679" s="1">
        <f t="shared" si="251"/>
        <v>9.2598848424065728E-3</v>
      </c>
      <c r="Y679" s="1" t="e">
        <f>X679+#REF!*_xlfn.STDEV.S($W$2:$W$779)</f>
        <v>#REF!</v>
      </c>
      <c r="Z679" s="1" t="e">
        <f>X679-#REF!*_xlfn.STDEV.S($W$2:$W$779)</f>
        <v>#REF!</v>
      </c>
      <c r="AA679" s="2">
        <f t="shared" si="252"/>
        <v>316.61064054048325</v>
      </c>
      <c r="AB679" s="1">
        <f t="shared" si="253"/>
        <v>1.6830367913584976E-3</v>
      </c>
      <c r="AC679" s="1">
        <f t="shared" si="245"/>
        <v>-2.8006877468232496E-3</v>
      </c>
      <c r="AD679" s="1">
        <f t="shared" si="243"/>
        <v>4.4837245381817471E-3</v>
      </c>
      <c r="AE679" s="1">
        <f t="shared" si="246"/>
        <v>1.54982524116244E-3</v>
      </c>
      <c r="AF679" s="1" t="e">
        <f>AE679+#REF!*_xlfn.STDEV.S($AD$2:$AD$779)</f>
        <v>#REF!</v>
      </c>
      <c r="AG679" s="1" t="e">
        <f>AE679-#REF!*_xlfn.STDEV.S($AD$2:$AD$779)</f>
        <v>#REF!</v>
      </c>
      <c r="AH679" s="24">
        <f t="shared" si="240"/>
        <v>28.94999999999709</v>
      </c>
      <c r="AI679" s="24">
        <f t="shared" si="254"/>
        <v>-4.1700000000000728</v>
      </c>
      <c r="AJ679" s="1">
        <f t="shared" si="255"/>
        <v>4.4837245381817471E-3</v>
      </c>
      <c r="AK679" s="1">
        <f t="shared" si="256"/>
        <v>1.54982524116244E-3</v>
      </c>
      <c r="AL679" s="1" t="e">
        <f>$AK$2+#REF!*_xlfn.STDEV.S(ONE_LAST_QUOTE!$AJ$2:$AJ$779)</f>
        <v>#REF!</v>
      </c>
      <c r="AM679" s="1" t="e">
        <f>$AK$2-#REF!*_xlfn.STDEV.S(ONE_LAST_QUOTE!$AJ$2:$AJ$779)</f>
        <v>#REF!</v>
      </c>
      <c r="AN679" s="27">
        <f t="shared" si="257"/>
        <v>-6.9424460431646482</v>
      </c>
      <c r="AO679" s="24">
        <f t="shared" si="258"/>
        <v>33.119999999997162</v>
      </c>
      <c r="AP679" s="27">
        <f t="shared" si="259"/>
        <v>-3.8484704370181109</v>
      </c>
      <c r="AQ679" s="27" t="e">
        <f>$AP$2+#REF!*_xlfn.STDEV.S(ONE_LAST_QUOTE!$AO$2:$AO$779)</f>
        <v>#REF!</v>
      </c>
      <c r="AR679" s="27" t="e">
        <f>$AP$2-#REF!*_xlfn.STDEV.S(ONE_LAST_QUOTE!$AO$2:$AO$779)</f>
        <v>#REF!</v>
      </c>
      <c r="AT679" s="24"/>
    </row>
    <row r="680" spans="1:46" x14ac:dyDescent="0.3">
      <c r="A680" s="5">
        <v>45103</v>
      </c>
      <c r="B680" s="25">
        <v>654.20000000000005</v>
      </c>
      <c r="C680" s="25">
        <v>654.9</v>
      </c>
      <c r="D680" s="25">
        <v>5.6499999999999986</v>
      </c>
      <c r="E680" s="25">
        <f t="shared" si="247"/>
        <v>649.25</v>
      </c>
      <c r="F680" s="25">
        <f t="shared" si="244"/>
        <v>4.9500000000000455</v>
      </c>
      <c r="G680" s="25">
        <v>1453.25</v>
      </c>
      <c r="H680" s="25">
        <v>1470.5</v>
      </c>
      <c r="I680" s="26">
        <v>1475.98</v>
      </c>
      <c r="J680" s="27">
        <f t="shared" si="241"/>
        <v>-5.4800000000000182</v>
      </c>
      <c r="K680" s="25">
        <v>16880</v>
      </c>
      <c r="L680" s="25">
        <v>17059.240000000002</v>
      </c>
      <c r="M680" s="25">
        <v>278.10000000000002</v>
      </c>
      <c r="N680" s="25">
        <f t="shared" si="242"/>
        <v>16781.140000000003</v>
      </c>
      <c r="O680" s="25">
        <f t="shared" si="248"/>
        <v>98.859999999996944</v>
      </c>
      <c r="P680" s="27">
        <v>31.007000000000001</v>
      </c>
      <c r="Q680" s="25">
        <v>574</v>
      </c>
      <c r="R680" s="2">
        <f t="shared" si="260"/>
        <v>135.62370302052079</v>
      </c>
      <c r="S680" s="2">
        <f t="shared" si="249"/>
        <v>137.25809074646256</v>
      </c>
      <c r="T680" s="2">
        <f t="shared" si="250"/>
        <v>138.55795982041801</v>
      </c>
      <c r="U680" s="2">
        <f t="shared" si="261"/>
        <v>105.49110332392053</v>
      </c>
      <c r="V680" s="2">
        <f t="shared" si="262"/>
        <v>138.31325301204845</v>
      </c>
      <c r="W680" s="27">
        <f t="shared" si="263"/>
        <v>1.205090031861511E-2</v>
      </c>
      <c r="X680" s="1">
        <f t="shared" si="251"/>
        <v>9.2598848424065728E-3</v>
      </c>
      <c r="Y680" s="1" t="e">
        <f>X680+#REF!*_xlfn.STDEV.S($W$2:$W$779)</f>
        <v>#REF!</v>
      </c>
      <c r="Z680" s="1" t="e">
        <f>X680-#REF!*_xlfn.STDEV.S($W$2:$W$779)</f>
        <v>#REF!</v>
      </c>
      <c r="AA680" s="2">
        <f t="shared" si="252"/>
        <v>163.43877259417638</v>
      </c>
      <c r="AB680" s="1">
        <f t="shared" si="253"/>
        <v>5.8911373124827587E-3</v>
      </c>
      <c r="AC680" s="1">
        <f t="shared" si="245"/>
        <v>-3.7127874361441333E-3</v>
      </c>
      <c r="AD680" s="1">
        <f t="shared" si="243"/>
        <v>9.6039247486268929E-3</v>
      </c>
      <c r="AE680" s="1">
        <f t="shared" si="246"/>
        <v>1.54982524116244E-3</v>
      </c>
      <c r="AF680" s="1" t="e">
        <f>AE680+#REF!*_xlfn.STDEV.S($AD$2:$AD$779)</f>
        <v>#REF!</v>
      </c>
      <c r="AG680" s="1" t="e">
        <f>AE680-#REF!*_xlfn.STDEV.S($AD$2:$AD$779)</f>
        <v>#REF!</v>
      </c>
      <c r="AH680" s="24">
        <f t="shared" si="240"/>
        <v>98.859999999996944</v>
      </c>
      <c r="AI680" s="24">
        <f t="shared" si="254"/>
        <v>-5.4800000000000182</v>
      </c>
      <c r="AJ680" s="1">
        <f t="shared" si="255"/>
        <v>9.6039247486268929E-3</v>
      </c>
      <c r="AK680" s="1">
        <f t="shared" si="256"/>
        <v>1.54982524116244E-3</v>
      </c>
      <c r="AL680" s="1" t="e">
        <f>$AK$2+#REF!*_xlfn.STDEV.S(ONE_LAST_QUOTE!$AJ$2:$AJ$779)</f>
        <v>#REF!</v>
      </c>
      <c r="AM680" s="1" t="e">
        <f>$AK$2-#REF!*_xlfn.STDEV.S(ONE_LAST_QUOTE!$AJ$2:$AJ$779)</f>
        <v>#REF!</v>
      </c>
      <c r="AN680" s="27">
        <f t="shared" si="257"/>
        <v>-18.040145985400841</v>
      </c>
      <c r="AO680" s="24">
        <f t="shared" si="258"/>
        <v>104.33999999999696</v>
      </c>
      <c r="AP680" s="27">
        <f t="shared" si="259"/>
        <v>-3.8484704370181109</v>
      </c>
      <c r="AQ680" s="27" t="e">
        <f>$AP$2+#REF!*_xlfn.STDEV.S(ONE_LAST_QUOTE!$AO$2:$AO$779)</f>
        <v>#REF!</v>
      </c>
      <c r="AR680" s="27" t="e">
        <f>$AP$2-#REF!*_xlfn.STDEV.S(ONE_LAST_QUOTE!$AO$2:$AO$779)</f>
        <v>#REF!</v>
      </c>
      <c r="AT680" s="24"/>
    </row>
    <row r="681" spans="1:46" x14ac:dyDescent="0.3">
      <c r="A681" s="5">
        <v>45104</v>
      </c>
      <c r="B681" s="25">
        <v>650.4</v>
      </c>
      <c r="C681" s="25">
        <v>649.23</v>
      </c>
      <c r="D681" s="25">
        <v>3.0699999999999985</v>
      </c>
      <c r="E681" s="25">
        <f t="shared" si="247"/>
        <v>646.16</v>
      </c>
      <c r="F681" s="25">
        <f t="shared" si="244"/>
        <v>4.2400000000000091</v>
      </c>
      <c r="G681" s="25">
        <v>1442.5</v>
      </c>
      <c r="H681" s="25">
        <v>1460</v>
      </c>
      <c r="I681" s="26">
        <v>1460.53</v>
      </c>
      <c r="J681" s="27">
        <f t="shared" si="241"/>
        <v>-0.52999999999997272</v>
      </c>
      <c r="K681" s="25">
        <v>16742</v>
      </c>
      <c r="L681" s="25">
        <v>16887.900000000001</v>
      </c>
      <c r="M681" s="25">
        <v>276.60000000000002</v>
      </c>
      <c r="N681" s="25">
        <f t="shared" si="242"/>
        <v>16611.300000000003</v>
      </c>
      <c r="O681" s="25">
        <f t="shared" si="248"/>
        <v>130.69999999999709</v>
      </c>
      <c r="P681" s="27">
        <v>31.007999999999999</v>
      </c>
      <c r="Q681" s="25">
        <v>572</v>
      </c>
      <c r="R681" s="2">
        <f t="shared" si="260"/>
        <v>134.65529167627363</v>
      </c>
      <c r="S681" s="2">
        <f t="shared" si="249"/>
        <v>136.13595706618935</v>
      </c>
      <c r="T681" s="2">
        <f t="shared" si="250"/>
        <v>136.46081048838158</v>
      </c>
      <c r="U681" s="2">
        <f t="shared" si="261"/>
        <v>105.49450549450535</v>
      </c>
      <c r="V681" s="2">
        <f t="shared" si="262"/>
        <v>137.83132530120508</v>
      </c>
      <c r="W681" s="27">
        <f t="shared" si="263"/>
        <v>1.0995968828877434E-2</v>
      </c>
      <c r="X681" s="1">
        <f t="shared" si="251"/>
        <v>9.2598848424065728E-3</v>
      </c>
      <c r="Y681" s="1" t="e">
        <f>X681+#REF!*_xlfn.STDEV.S($W$2:$W$779)</f>
        <v>#REF!</v>
      </c>
      <c r="Z681" s="1" t="e">
        <f>X681-#REF!*_xlfn.STDEV.S($W$2:$W$779)</f>
        <v>#REF!</v>
      </c>
      <c r="AA681" s="2">
        <f t="shared" si="252"/>
        <v>148.06653899157141</v>
      </c>
      <c r="AB681" s="1">
        <f t="shared" si="253"/>
        <v>7.8681379542839547E-3</v>
      </c>
      <c r="AC681" s="1">
        <f t="shared" si="245"/>
        <v>-3.6288196750492818E-4</v>
      </c>
      <c r="AD681" s="1">
        <f t="shared" si="243"/>
        <v>8.2310199217888822E-3</v>
      </c>
      <c r="AE681" s="1">
        <f t="shared" si="246"/>
        <v>1.54982524116244E-3</v>
      </c>
      <c r="AF681" s="1" t="e">
        <f>AE681+#REF!*_xlfn.STDEV.S($AD$2:$AD$779)</f>
        <v>#REF!</v>
      </c>
      <c r="AG681" s="1" t="e">
        <f>AE681-#REF!*_xlfn.STDEV.S($AD$2:$AD$779)</f>
        <v>#REF!</v>
      </c>
      <c r="AH681" s="24">
        <f t="shared" si="240"/>
        <v>130.69999999999709</v>
      </c>
      <c r="AI681" s="24">
        <f t="shared" si="254"/>
        <v>-0.52999999999997272</v>
      </c>
      <c r="AJ681" s="1">
        <f t="shared" si="255"/>
        <v>8.2310199217888822E-3</v>
      </c>
      <c r="AK681" s="1">
        <f t="shared" si="256"/>
        <v>1.54982524116244E-3</v>
      </c>
      <c r="AL681" s="1" t="e">
        <f>$AK$2+#REF!*_xlfn.STDEV.S(ONE_LAST_QUOTE!$AJ$2:$AJ$779)</f>
        <v>#REF!</v>
      </c>
      <c r="AM681" s="1" t="e">
        <f>$AK$2-#REF!*_xlfn.STDEV.S(ONE_LAST_QUOTE!$AJ$2:$AJ$779)</f>
        <v>#REF!</v>
      </c>
      <c r="AN681" s="27">
        <f t="shared" si="257"/>
        <v>-246.60377358491286</v>
      </c>
      <c r="AO681" s="24">
        <f t="shared" si="258"/>
        <v>131.22999999999706</v>
      </c>
      <c r="AP681" s="27">
        <f t="shared" si="259"/>
        <v>-3.8484704370181109</v>
      </c>
      <c r="AQ681" s="27" t="e">
        <f>$AP$2+#REF!*_xlfn.STDEV.S(ONE_LAST_QUOTE!$AO$2:$AO$779)</f>
        <v>#REF!</v>
      </c>
      <c r="AR681" s="27" t="e">
        <f>$AP$2-#REF!*_xlfn.STDEV.S(ONE_LAST_QUOTE!$AO$2:$AO$779)</f>
        <v>#REF!</v>
      </c>
      <c r="AT681" s="24"/>
    </row>
    <row r="682" spans="1:46" x14ac:dyDescent="0.3">
      <c r="A682" s="5">
        <v>45105</v>
      </c>
      <c r="B682" s="25">
        <v>650.4</v>
      </c>
      <c r="C682" s="25">
        <v>651.22</v>
      </c>
      <c r="D682" s="25">
        <v>2.8499999999999983</v>
      </c>
      <c r="E682" s="25">
        <f t="shared" si="247"/>
        <v>648.37</v>
      </c>
      <c r="F682" s="25">
        <f t="shared" si="244"/>
        <v>2.0299999999999727</v>
      </c>
      <c r="G682" s="25">
        <v>1448</v>
      </c>
      <c r="H682" s="25">
        <v>1462.25</v>
      </c>
      <c r="I682" s="26">
        <v>1464.36</v>
      </c>
      <c r="J682" s="27">
        <f t="shared" si="241"/>
        <v>-2.1099999999999</v>
      </c>
      <c r="K682" s="25">
        <v>16775</v>
      </c>
      <c r="L682" s="25">
        <v>16935.63</v>
      </c>
      <c r="M682" s="25">
        <v>249.75000000000003</v>
      </c>
      <c r="N682" s="25">
        <f t="shared" si="242"/>
        <v>16685.88</v>
      </c>
      <c r="O682" s="25">
        <f t="shared" si="248"/>
        <v>89.119999999998981</v>
      </c>
      <c r="P682" s="27">
        <v>31.021999999999998</v>
      </c>
      <c r="Q682" s="25">
        <v>574</v>
      </c>
      <c r="R682" s="2">
        <f t="shared" si="260"/>
        <v>134.86280839289802</v>
      </c>
      <c r="S682" s="2">
        <f t="shared" si="249"/>
        <v>136.40429338103729</v>
      </c>
      <c r="T682" s="2">
        <f t="shared" si="250"/>
        <v>136.13595706618935</v>
      </c>
      <c r="U682" s="2">
        <f t="shared" si="261"/>
        <v>105.542135882693</v>
      </c>
      <c r="V682" s="2">
        <f t="shared" si="262"/>
        <v>138.31325301204848</v>
      </c>
      <c r="W682" s="27">
        <f t="shared" si="263"/>
        <v>1.1430022898888836E-2</v>
      </c>
      <c r="X682" s="1">
        <f t="shared" si="251"/>
        <v>9.2598848424065728E-3</v>
      </c>
      <c r="Y682" s="1" t="e">
        <f>X682+#REF!*_xlfn.STDEV.S($W$2:$W$779)</f>
        <v>#REF!</v>
      </c>
      <c r="Z682" s="1" t="e">
        <f>X682-#REF!*_xlfn.STDEV.S($W$2:$W$779)</f>
        <v>#REF!</v>
      </c>
      <c r="AA682" s="2">
        <f t="shared" si="252"/>
        <v>154.1484988139274</v>
      </c>
      <c r="AB682" s="1">
        <f t="shared" si="253"/>
        <v>5.3410428458072921E-3</v>
      </c>
      <c r="AC682" s="1">
        <f t="shared" si="245"/>
        <v>-1.4409025103116037E-3</v>
      </c>
      <c r="AD682" s="1">
        <f t="shared" si="243"/>
        <v>6.7819453561188958E-3</v>
      </c>
      <c r="AE682" s="1">
        <f t="shared" si="246"/>
        <v>1.54982524116244E-3</v>
      </c>
      <c r="AF682" s="1" t="e">
        <f>AE682+#REF!*_xlfn.STDEV.S($AD$2:$AD$779)</f>
        <v>#REF!</v>
      </c>
      <c r="AG682" s="1" t="e">
        <f>AE682-#REF!*_xlfn.STDEV.S($AD$2:$AD$779)</f>
        <v>#REF!</v>
      </c>
      <c r="AH682" s="24">
        <f t="shared" si="240"/>
        <v>89.119999999998981</v>
      </c>
      <c r="AI682" s="24">
        <f t="shared" si="254"/>
        <v>-2.1099999999999</v>
      </c>
      <c r="AJ682" s="1">
        <f t="shared" si="255"/>
        <v>6.7819453561188958E-3</v>
      </c>
      <c r="AK682" s="1">
        <f t="shared" si="256"/>
        <v>1.54982524116244E-3</v>
      </c>
      <c r="AL682" s="1" t="e">
        <f>$AK$2+#REF!*_xlfn.STDEV.S(ONE_LAST_QUOTE!$AJ$2:$AJ$779)</f>
        <v>#REF!</v>
      </c>
      <c r="AM682" s="1" t="e">
        <f>$AK$2-#REF!*_xlfn.STDEV.S(ONE_LAST_QUOTE!$AJ$2:$AJ$779)</f>
        <v>#REF!</v>
      </c>
      <c r="AN682" s="27">
        <f t="shared" si="257"/>
        <v>-42.236966824646068</v>
      </c>
      <c r="AO682" s="24">
        <f t="shared" si="258"/>
        <v>91.229999999998881</v>
      </c>
      <c r="AP682" s="27">
        <f t="shared" si="259"/>
        <v>-3.8484704370181109</v>
      </c>
      <c r="AQ682" s="27" t="e">
        <f>$AP$2+#REF!*_xlfn.STDEV.S(ONE_LAST_QUOTE!$AO$2:$AO$779)</f>
        <v>#REF!</v>
      </c>
      <c r="AR682" s="27" t="e">
        <f>$AP$2-#REF!*_xlfn.STDEV.S(ONE_LAST_QUOTE!$AO$2:$AO$779)</f>
        <v>#REF!</v>
      </c>
      <c r="AT682" s="24"/>
    </row>
    <row r="683" spans="1:46" x14ac:dyDescent="0.3">
      <c r="A683" s="5">
        <v>45106</v>
      </c>
      <c r="B683" s="25">
        <v>650.70000000000005</v>
      </c>
      <c r="C683" s="25">
        <v>650.41</v>
      </c>
      <c r="D683" s="25">
        <v>0.4499999999999984</v>
      </c>
      <c r="E683" s="25">
        <f t="shared" si="247"/>
        <v>649.95999999999992</v>
      </c>
      <c r="F683" s="25">
        <f t="shared" si="244"/>
        <v>0.74000000000012278</v>
      </c>
      <c r="G683" s="25">
        <v>1444</v>
      </c>
      <c r="H683" s="25">
        <v>1462.5</v>
      </c>
      <c r="I683" s="26">
        <v>1462.66</v>
      </c>
      <c r="J683" s="27">
        <f t="shared" si="241"/>
        <v>-0.16000000000008185</v>
      </c>
      <c r="K683" s="25">
        <v>16762</v>
      </c>
      <c r="L683" s="25">
        <v>16942.3</v>
      </c>
      <c r="M683" s="25">
        <v>242.29000000000002</v>
      </c>
      <c r="N683" s="25">
        <f t="shared" si="242"/>
        <v>16700.009999999998</v>
      </c>
      <c r="O683" s="25">
        <f t="shared" si="248"/>
        <v>61.990000000001601</v>
      </c>
      <c r="P683" s="27">
        <v>31.11</v>
      </c>
      <c r="Q683" s="25">
        <v>573</v>
      </c>
      <c r="R683" s="2">
        <f t="shared" si="260"/>
        <v>134.88586580585627</v>
      </c>
      <c r="S683" s="2">
        <f t="shared" si="249"/>
        <v>136.29858513579416</v>
      </c>
      <c r="T683" s="2">
        <f t="shared" si="250"/>
        <v>136.46721049053039</v>
      </c>
      <c r="U683" s="2">
        <f t="shared" si="261"/>
        <v>105.84152689415833</v>
      </c>
      <c r="V683" s="2">
        <f t="shared" si="262"/>
        <v>138.07228915662679</v>
      </c>
      <c r="W683" s="27">
        <f t="shared" si="263"/>
        <v>1.0473442280240386E-2</v>
      </c>
      <c r="X683" s="1">
        <f t="shared" si="251"/>
        <v>9.2598848424065728E-3</v>
      </c>
      <c r="Y683" s="1" t="e">
        <f>X683+#REF!*_xlfn.STDEV.S($W$2:$W$779)</f>
        <v>#REF!</v>
      </c>
      <c r="Z683" s="1" t="e">
        <f>X683-#REF!*_xlfn.STDEV.S($W$2:$W$779)</f>
        <v>#REF!</v>
      </c>
      <c r="AA683" s="2">
        <f t="shared" si="252"/>
        <v>141.2719329937886</v>
      </c>
      <c r="AB683" s="1">
        <f t="shared" si="253"/>
        <v>3.7119738251654702E-3</v>
      </c>
      <c r="AC683" s="1">
        <f t="shared" si="245"/>
        <v>-1.0938974197700208E-4</v>
      </c>
      <c r="AD683" s="1">
        <f t="shared" si="243"/>
        <v>3.8213635671424722E-3</v>
      </c>
      <c r="AE683" s="1">
        <f t="shared" si="246"/>
        <v>1.54982524116244E-3</v>
      </c>
      <c r="AF683" s="1" t="e">
        <f>AE683+#REF!*_xlfn.STDEV.S($AD$2:$AD$779)</f>
        <v>#REF!</v>
      </c>
      <c r="AG683" s="1" t="e">
        <f>AE683-#REF!*_xlfn.STDEV.S($AD$2:$AD$779)</f>
        <v>#REF!</v>
      </c>
      <c r="AH683" s="24">
        <f t="shared" si="240"/>
        <v>61.990000000001601</v>
      </c>
      <c r="AI683" s="24">
        <f t="shared" si="254"/>
        <v>-0.16000000000008185</v>
      </c>
      <c r="AJ683" s="1">
        <f t="shared" si="255"/>
        <v>3.8213635671424722E-3</v>
      </c>
      <c r="AK683" s="1">
        <f t="shared" si="256"/>
        <v>1.54982524116244E-3</v>
      </c>
      <c r="AL683" s="1" t="e">
        <f>$AK$2+#REF!*_xlfn.STDEV.S(ONE_LAST_QUOTE!$AJ$2:$AJ$779)</f>
        <v>#REF!</v>
      </c>
      <c r="AM683" s="1" t="e">
        <f>$AK$2-#REF!*_xlfn.STDEV.S(ONE_LAST_QUOTE!$AJ$2:$AJ$779)</f>
        <v>#REF!</v>
      </c>
      <c r="AN683" s="27">
        <f t="shared" si="257"/>
        <v>-387.43749999981179</v>
      </c>
      <c r="AO683" s="24">
        <f t="shared" si="258"/>
        <v>62.150000000001683</v>
      </c>
      <c r="AP683" s="27">
        <f t="shared" si="259"/>
        <v>-3.8484704370181109</v>
      </c>
      <c r="AQ683" s="27" t="e">
        <f>$AP$2+#REF!*_xlfn.STDEV.S(ONE_LAST_QUOTE!$AO$2:$AO$779)</f>
        <v>#REF!</v>
      </c>
      <c r="AR683" s="27" t="e">
        <f>$AP$2-#REF!*_xlfn.STDEV.S(ONE_LAST_QUOTE!$AO$2:$AO$779)</f>
        <v>#REF!</v>
      </c>
      <c r="AT683" s="24"/>
    </row>
    <row r="684" spans="1:46" x14ac:dyDescent="0.3">
      <c r="A684" s="5">
        <v>45107</v>
      </c>
      <c r="B684" s="25">
        <v>645.5</v>
      </c>
      <c r="C684" s="25">
        <v>649.30999999999995</v>
      </c>
      <c r="D684" s="25">
        <v>3.4200000000000004</v>
      </c>
      <c r="E684" s="25">
        <f t="shared" si="247"/>
        <v>645.89</v>
      </c>
      <c r="F684" s="25">
        <f t="shared" si="244"/>
        <v>-0.38999999999998636</v>
      </c>
      <c r="G684" s="25">
        <v>1443.25</v>
      </c>
      <c r="H684" s="25">
        <v>1444.5</v>
      </c>
      <c r="I684" s="26">
        <v>1456.7</v>
      </c>
      <c r="J684" s="27">
        <f t="shared" si="241"/>
        <v>-12.200000000000045</v>
      </c>
      <c r="K684" s="25">
        <v>16787</v>
      </c>
      <c r="L684" s="25">
        <v>16915.54</v>
      </c>
      <c r="M684" s="25">
        <v>211.19000000000003</v>
      </c>
      <c r="N684" s="25">
        <f t="shared" si="242"/>
        <v>16704.350000000002</v>
      </c>
      <c r="O684" s="25">
        <f t="shared" si="248"/>
        <v>82.649999999997817</v>
      </c>
      <c r="P684" s="27">
        <v>31.129000000000001</v>
      </c>
      <c r="Q684" s="25">
        <v>576</v>
      </c>
      <c r="R684" s="2">
        <f t="shared" si="260"/>
        <v>133.22573207286112</v>
      </c>
      <c r="S684" s="2">
        <f t="shared" si="249"/>
        <v>136.50187022280019</v>
      </c>
      <c r="T684" s="2">
        <f t="shared" si="250"/>
        <v>135.20936945620889</v>
      </c>
      <c r="U684" s="2">
        <f t="shared" si="261"/>
        <v>105.90616813527018</v>
      </c>
      <c r="V684" s="2">
        <f t="shared" si="262"/>
        <v>138.79518072289184</v>
      </c>
      <c r="W684" s="27">
        <f t="shared" si="263"/>
        <v>2.459088119814079E-2</v>
      </c>
      <c r="X684" s="1">
        <f t="shared" si="251"/>
        <v>9.2598848424065728E-3</v>
      </c>
      <c r="Y684" s="1" t="e">
        <f>X684+#REF!*_xlfn.STDEV.S($W$2:$W$779)</f>
        <v>#REF!</v>
      </c>
      <c r="Z684" s="1" t="e">
        <f>X684-#REF!*_xlfn.STDEV.S($W$2:$W$779)</f>
        <v>#REF!</v>
      </c>
      <c r="AA684" s="2">
        <f t="shared" si="252"/>
        <v>327.61381499390723</v>
      </c>
      <c r="AB684" s="1">
        <f t="shared" si="253"/>
        <v>4.9478129948185836E-3</v>
      </c>
      <c r="AC684" s="1">
        <f t="shared" si="245"/>
        <v>-8.3750943914327209E-3</v>
      </c>
      <c r="AD684" s="1">
        <f t="shared" si="243"/>
        <v>1.3322907386251304E-2</v>
      </c>
      <c r="AE684" s="1">
        <f t="shared" si="246"/>
        <v>1.54982524116244E-3</v>
      </c>
      <c r="AF684" s="1" t="e">
        <f>AE684+#REF!*_xlfn.STDEV.S($AD$2:$AD$779)</f>
        <v>#REF!</v>
      </c>
      <c r="AG684" s="1" t="e">
        <f>AE684-#REF!*_xlfn.STDEV.S($AD$2:$AD$779)</f>
        <v>#REF!</v>
      </c>
      <c r="AH684" s="24">
        <f t="shared" si="240"/>
        <v>82.649999999997817</v>
      </c>
      <c r="AI684" s="24">
        <f t="shared" si="254"/>
        <v>-12.200000000000045</v>
      </c>
      <c r="AJ684" s="1">
        <f t="shared" si="255"/>
        <v>1.3322907386251304E-2</v>
      </c>
      <c r="AK684" s="1">
        <f t="shared" si="256"/>
        <v>1.54982524116244E-3</v>
      </c>
      <c r="AL684" s="1" t="e">
        <f>$AK$2+#REF!*_xlfn.STDEV.S(ONE_LAST_QUOTE!$AJ$2:$AJ$779)</f>
        <v>#REF!</v>
      </c>
      <c r="AM684" s="1" t="e">
        <f>$AK$2-#REF!*_xlfn.STDEV.S(ONE_LAST_QUOTE!$AJ$2:$AJ$779)</f>
        <v>#REF!</v>
      </c>
      <c r="AN684" s="27">
        <f t="shared" si="257"/>
        <v>-6.7745901639342216</v>
      </c>
      <c r="AO684" s="24">
        <f t="shared" si="258"/>
        <v>94.849999999997863</v>
      </c>
      <c r="AP684" s="27">
        <f t="shared" si="259"/>
        <v>-3.8484704370181109</v>
      </c>
      <c r="AQ684" s="27" t="e">
        <f>$AP$2+#REF!*_xlfn.STDEV.S(ONE_LAST_QUOTE!$AO$2:$AO$779)</f>
        <v>#REF!</v>
      </c>
      <c r="AR684" s="27" t="e">
        <f>$AP$2-#REF!*_xlfn.STDEV.S(ONE_LAST_QUOTE!$AO$2:$AO$779)</f>
        <v>#REF!</v>
      </c>
      <c r="AT684" s="24"/>
    </row>
    <row r="685" spans="1:46" x14ac:dyDescent="0.3">
      <c r="A685" s="5">
        <v>45110</v>
      </c>
      <c r="B685" s="25">
        <v>654.9</v>
      </c>
      <c r="C685" s="25">
        <v>655.19000000000005</v>
      </c>
      <c r="D685" s="25">
        <v>3.2900000000000005</v>
      </c>
      <c r="E685" s="25">
        <f t="shared" si="247"/>
        <v>651.90000000000009</v>
      </c>
      <c r="F685" s="25">
        <f t="shared" si="244"/>
        <v>2.9999999999998863</v>
      </c>
      <c r="G685" s="25">
        <v>1465</v>
      </c>
      <c r="H685" s="25">
        <v>1465</v>
      </c>
      <c r="I685" s="26">
        <v>1471.72</v>
      </c>
      <c r="J685" s="27">
        <f t="shared" si="241"/>
        <v>-6.7200000000000273</v>
      </c>
      <c r="K685" s="25">
        <v>17035</v>
      </c>
      <c r="L685" s="25">
        <v>17084.2</v>
      </c>
      <c r="M685" s="25">
        <v>137.71000000000004</v>
      </c>
      <c r="N685" s="25">
        <f t="shared" si="242"/>
        <v>16946.490000000002</v>
      </c>
      <c r="O685" s="25">
        <f t="shared" si="248"/>
        <v>88.509999999998399</v>
      </c>
      <c r="P685" s="27">
        <v>31.097000000000001</v>
      </c>
      <c r="Q685" s="25">
        <v>579</v>
      </c>
      <c r="R685" s="2">
        <f t="shared" si="260"/>
        <v>135.11643993543893</v>
      </c>
      <c r="S685" s="2">
        <f t="shared" si="249"/>
        <v>138.5184582858999</v>
      </c>
      <c r="T685" s="2">
        <f t="shared" si="250"/>
        <v>138.48965888289985</v>
      </c>
      <c r="U685" s="2">
        <f t="shared" si="261"/>
        <v>105.79729867655551</v>
      </c>
      <c r="V685" s="2">
        <f t="shared" si="262"/>
        <v>139.51807228915689</v>
      </c>
      <c r="W685" s="27">
        <f t="shared" si="263"/>
        <v>2.5178419088650594E-2</v>
      </c>
      <c r="X685" s="1">
        <f t="shared" si="251"/>
        <v>9.2598848424065728E-3</v>
      </c>
      <c r="Y685" s="1" t="e">
        <f>X685+#REF!*_xlfn.STDEV.S($W$2:$W$779)</f>
        <v>#REF!</v>
      </c>
      <c r="Z685" s="1" t="e">
        <f>X685-#REF!*_xlfn.STDEV.S($W$2:$W$779)</f>
        <v>#REF!</v>
      </c>
      <c r="AA685" s="2">
        <f t="shared" si="252"/>
        <v>340.20183504609633</v>
      </c>
      <c r="AB685" s="1">
        <f t="shared" si="253"/>
        <v>5.2229104670051671E-3</v>
      </c>
      <c r="AC685" s="1">
        <f t="shared" si="245"/>
        <v>-4.566085940260394E-3</v>
      </c>
      <c r="AD685" s="1">
        <f t="shared" si="243"/>
        <v>9.788996407265561E-3</v>
      </c>
      <c r="AE685" s="1">
        <f t="shared" si="246"/>
        <v>1.54982524116244E-3</v>
      </c>
      <c r="AF685" s="1" t="e">
        <f>AE685+#REF!*_xlfn.STDEV.S($AD$2:$AD$779)</f>
        <v>#REF!</v>
      </c>
      <c r="AG685" s="1" t="e">
        <f>AE685-#REF!*_xlfn.STDEV.S($AD$2:$AD$779)</f>
        <v>#REF!</v>
      </c>
      <c r="AH685" s="24">
        <f t="shared" si="240"/>
        <v>88.509999999998399</v>
      </c>
      <c r="AI685" s="24">
        <f t="shared" si="254"/>
        <v>-6.7200000000000273</v>
      </c>
      <c r="AJ685" s="1">
        <f t="shared" si="255"/>
        <v>9.788996407265561E-3</v>
      </c>
      <c r="AK685" s="1">
        <f t="shared" si="256"/>
        <v>1.54982524116244E-3</v>
      </c>
      <c r="AL685" s="1" t="e">
        <f>$AK$2+#REF!*_xlfn.STDEV.S(ONE_LAST_QUOTE!$AJ$2:$AJ$779)</f>
        <v>#REF!</v>
      </c>
      <c r="AM685" s="1" t="e">
        <f>$AK$2-#REF!*_xlfn.STDEV.S(ONE_LAST_QUOTE!$AJ$2:$AJ$779)</f>
        <v>#REF!</v>
      </c>
      <c r="AN685" s="27">
        <f t="shared" si="257"/>
        <v>-13.171130952380661</v>
      </c>
      <c r="AO685" s="24">
        <f t="shared" si="258"/>
        <v>95.229999999998427</v>
      </c>
      <c r="AP685" s="27">
        <f t="shared" si="259"/>
        <v>-3.8484704370181109</v>
      </c>
      <c r="AQ685" s="27" t="e">
        <f>$AP$2+#REF!*_xlfn.STDEV.S(ONE_LAST_QUOTE!$AO$2:$AO$779)</f>
        <v>#REF!</v>
      </c>
      <c r="AR685" s="27" t="e">
        <f>$AP$2-#REF!*_xlfn.STDEV.S(ONE_LAST_QUOTE!$AO$2:$AO$779)</f>
        <v>#REF!</v>
      </c>
      <c r="AT685" s="24"/>
    </row>
    <row r="686" spans="1:46" x14ac:dyDescent="0.3">
      <c r="A686" s="5">
        <v>45111</v>
      </c>
      <c r="B686" s="25">
        <v>658.3</v>
      </c>
      <c r="C686" s="25">
        <v>658.11</v>
      </c>
      <c r="D686" s="25">
        <v>3.2900000000000005</v>
      </c>
      <c r="E686" s="25">
        <f t="shared" si="247"/>
        <v>654.82000000000005</v>
      </c>
      <c r="F686" s="25">
        <f t="shared" si="244"/>
        <v>3.4799999999999045</v>
      </c>
      <c r="G686" s="25">
        <v>1471</v>
      </c>
      <c r="H686" s="25">
        <v>1470.75</v>
      </c>
      <c r="I686" s="26">
        <v>1474.47</v>
      </c>
      <c r="J686" s="27">
        <f t="shared" si="241"/>
        <v>-3.7200000000000273</v>
      </c>
      <c r="K686" s="25">
        <v>17103</v>
      </c>
      <c r="L686" s="25">
        <v>17140.77</v>
      </c>
      <c r="M686" s="25">
        <v>132.19000000000003</v>
      </c>
      <c r="N686" s="25">
        <f t="shared" si="242"/>
        <v>17008.580000000002</v>
      </c>
      <c r="O686" s="25">
        <f t="shared" si="248"/>
        <v>94.419999999998254</v>
      </c>
      <c r="P686" s="27">
        <v>31.07</v>
      </c>
      <c r="Q686" s="25">
        <v>585</v>
      </c>
      <c r="R686" s="2">
        <f t="shared" si="260"/>
        <v>135.64676043347905</v>
      </c>
      <c r="S686" s="2">
        <f t="shared" si="249"/>
        <v>139.07139372255625</v>
      </c>
      <c r="T686" s="2">
        <f t="shared" si="250"/>
        <v>139.23759518950664</v>
      </c>
      <c r="U686" s="2">
        <f t="shared" si="261"/>
        <v>105.70544007076501</v>
      </c>
      <c r="V686" s="2">
        <f t="shared" si="262"/>
        <v>140.96385542168701</v>
      </c>
      <c r="W686" s="27">
        <f t="shared" si="263"/>
        <v>2.5246701639856983E-2</v>
      </c>
      <c r="X686" s="1">
        <f t="shared" si="251"/>
        <v>9.2598848424065728E-3</v>
      </c>
      <c r="Y686" s="1" t="e">
        <f>X686+#REF!*_xlfn.STDEV.S($W$2:$W$779)</f>
        <v>#REF!</v>
      </c>
      <c r="Z686" s="1" t="e">
        <f>X686-#REF!*_xlfn.STDEV.S($W$2:$W$779)</f>
        <v>#REF!</v>
      </c>
      <c r="AA686" s="2">
        <f t="shared" si="252"/>
        <v>342.46332890772067</v>
      </c>
      <c r="AB686" s="1">
        <f t="shared" si="253"/>
        <v>5.5513158652867106E-3</v>
      </c>
      <c r="AC686" s="1">
        <f t="shared" si="245"/>
        <v>-2.522940446397707E-3</v>
      </c>
      <c r="AD686" s="1">
        <f t="shared" si="243"/>
        <v>8.074256311684418E-3</v>
      </c>
      <c r="AE686" s="1">
        <f t="shared" si="246"/>
        <v>1.54982524116244E-3</v>
      </c>
      <c r="AF686" s="1" t="e">
        <f>AE686+#REF!*_xlfn.STDEV.S($AD$2:$AD$779)</f>
        <v>#REF!</v>
      </c>
      <c r="AG686" s="1" t="e">
        <f>AE686-#REF!*_xlfn.STDEV.S($AD$2:$AD$779)</f>
        <v>#REF!</v>
      </c>
      <c r="AH686" s="24">
        <f t="shared" si="240"/>
        <v>94.419999999998254</v>
      </c>
      <c r="AI686" s="24">
        <f t="shared" si="254"/>
        <v>-3.7200000000000273</v>
      </c>
      <c r="AJ686" s="1">
        <f t="shared" si="255"/>
        <v>8.074256311684418E-3</v>
      </c>
      <c r="AK686" s="1">
        <f t="shared" si="256"/>
        <v>1.54982524116244E-3</v>
      </c>
      <c r="AL686" s="1" t="e">
        <f>$AK$2+#REF!*_xlfn.STDEV.S(ONE_LAST_QUOTE!$AJ$2:$AJ$779)</f>
        <v>#REF!</v>
      </c>
      <c r="AM686" s="1" t="e">
        <f>$AK$2-#REF!*_xlfn.STDEV.S(ONE_LAST_QUOTE!$AJ$2:$AJ$779)</f>
        <v>#REF!</v>
      </c>
      <c r="AN686" s="27">
        <f t="shared" si="257"/>
        <v>-25.381720430106871</v>
      </c>
      <c r="AO686" s="24">
        <f t="shared" si="258"/>
        <v>98.139999999998281</v>
      </c>
      <c r="AP686" s="27">
        <f t="shared" si="259"/>
        <v>-3.8484704370181109</v>
      </c>
      <c r="AQ686" s="27" t="e">
        <f>$AP$2+#REF!*_xlfn.STDEV.S(ONE_LAST_QUOTE!$AO$2:$AO$779)</f>
        <v>#REF!</v>
      </c>
      <c r="AR686" s="27" t="e">
        <f>$AP$2-#REF!*_xlfn.STDEV.S(ONE_LAST_QUOTE!$AO$2:$AO$779)</f>
        <v>#REF!</v>
      </c>
      <c r="AT686" s="24"/>
    </row>
    <row r="687" spans="1:46" x14ac:dyDescent="0.3">
      <c r="A687" s="5">
        <v>45112</v>
      </c>
      <c r="B687" s="25">
        <v>653.29999999999995</v>
      </c>
      <c r="C687" s="25">
        <v>654.51</v>
      </c>
      <c r="D687" s="25">
        <v>3.2500000000000004</v>
      </c>
      <c r="E687" s="25">
        <f t="shared" si="247"/>
        <v>651.26</v>
      </c>
      <c r="F687" s="25">
        <f t="shared" si="244"/>
        <v>2.0399999999999636</v>
      </c>
      <c r="G687" s="25">
        <v>1462</v>
      </c>
      <c r="H687" s="25">
        <v>1461.5</v>
      </c>
      <c r="I687" s="26">
        <v>1466.16</v>
      </c>
      <c r="J687" s="27">
        <f t="shared" si="241"/>
        <v>-4.6600000000000819</v>
      </c>
      <c r="K687" s="25">
        <v>17005</v>
      </c>
      <c r="L687" s="25">
        <v>17056.43</v>
      </c>
      <c r="M687" s="25">
        <v>74.210000000000036</v>
      </c>
      <c r="N687" s="25">
        <f t="shared" si="242"/>
        <v>16982.22</v>
      </c>
      <c r="O687" s="25">
        <f t="shared" si="248"/>
        <v>22.779999999998836</v>
      </c>
      <c r="P687" s="27">
        <v>31.216000000000001</v>
      </c>
      <c r="Q687" s="25">
        <v>582</v>
      </c>
      <c r="R687" s="2">
        <f t="shared" si="260"/>
        <v>134.7936361540232</v>
      </c>
      <c r="S687" s="2">
        <f t="shared" si="249"/>
        <v>138.27451618149266</v>
      </c>
      <c r="T687" s="2">
        <f t="shared" si="250"/>
        <v>138.01510180608537</v>
      </c>
      <c r="U687" s="2">
        <f t="shared" si="261"/>
        <v>106.20215697615063</v>
      </c>
      <c r="V687" s="2">
        <f t="shared" si="262"/>
        <v>140.24096385542197</v>
      </c>
      <c r="W687" s="27">
        <f t="shared" si="263"/>
        <v>2.5823771260922168E-2</v>
      </c>
      <c r="X687" s="1">
        <f t="shared" si="251"/>
        <v>9.2598848424065728E-3</v>
      </c>
      <c r="Y687" s="1" t="e">
        <f>X687+#REF!*_xlfn.STDEV.S($W$2:$W$779)</f>
        <v>#REF!</v>
      </c>
      <c r="Z687" s="1" t="e">
        <f>X687-#REF!*_xlfn.STDEV.S($W$2:$W$779)</f>
        <v>#REF!</v>
      </c>
      <c r="AA687" s="2">
        <f t="shared" si="252"/>
        <v>348.08800274694534</v>
      </c>
      <c r="AB687" s="1">
        <f t="shared" si="253"/>
        <v>1.3414029496731778E-3</v>
      </c>
      <c r="AC687" s="1">
        <f t="shared" si="245"/>
        <v>-3.1783707098816511E-3</v>
      </c>
      <c r="AD687" s="1">
        <f t="shared" si="243"/>
        <v>4.5197736595548287E-3</v>
      </c>
      <c r="AE687" s="1">
        <f t="shared" si="246"/>
        <v>1.54982524116244E-3</v>
      </c>
      <c r="AF687" s="1" t="e">
        <f>AE687+#REF!*_xlfn.STDEV.S($AD$2:$AD$779)</f>
        <v>#REF!</v>
      </c>
      <c r="AG687" s="1" t="e">
        <f>AE687-#REF!*_xlfn.STDEV.S($AD$2:$AD$779)</f>
        <v>#REF!</v>
      </c>
      <c r="AH687" s="24">
        <f t="shared" si="240"/>
        <v>22.779999999998836</v>
      </c>
      <c r="AI687" s="24">
        <f t="shared" si="254"/>
        <v>-4.6600000000000819</v>
      </c>
      <c r="AJ687" s="1">
        <f t="shared" si="255"/>
        <v>4.5197736595548287E-3</v>
      </c>
      <c r="AK687" s="1">
        <f t="shared" si="256"/>
        <v>1.54982524116244E-3</v>
      </c>
      <c r="AL687" s="1" t="e">
        <f>$AK$2+#REF!*_xlfn.STDEV.S(ONE_LAST_QUOTE!$AJ$2:$AJ$779)</f>
        <v>#REF!</v>
      </c>
      <c r="AM687" s="1" t="e">
        <f>$AK$2-#REF!*_xlfn.STDEV.S(ONE_LAST_QUOTE!$AJ$2:$AJ$779)</f>
        <v>#REF!</v>
      </c>
      <c r="AN687" s="27">
        <f t="shared" si="257"/>
        <v>-4.8884120171670462</v>
      </c>
      <c r="AO687" s="24">
        <f t="shared" si="258"/>
        <v>27.439999999998918</v>
      </c>
      <c r="AP687" s="27">
        <f t="shared" si="259"/>
        <v>-3.8484704370181109</v>
      </c>
      <c r="AQ687" s="27" t="e">
        <f>$AP$2+#REF!*_xlfn.STDEV.S(ONE_LAST_QUOTE!$AO$2:$AO$779)</f>
        <v>#REF!</v>
      </c>
      <c r="AR687" s="27" t="e">
        <f>$AP$2-#REF!*_xlfn.STDEV.S(ONE_LAST_QUOTE!$AO$2:$AO$779)</f>
        <v>#REF!</v>
      </c>
      <c r="AT687" s="24"/>
    </row>
    <row r="688" spans="1:46" x14ac:dyDescent="0.3">
      <c r="A688" s="5">
        <v>45113</v>
      </c>
      <c r="B688" s="25">
        <v>639.29999999999995</v>
      </c>
      <c r="C688" s="25">
        <v>640.70000000000005</v>
      </c>
      <c r="D688" s="25">
        <v>2.8100000000000005</v>
      </c>
      <c r="E688" s="25">
        <f t="shared" si="247"/>
        <v>637.8900000000001</v>
      </c>
      <c r="F688" s="25">
        <f t="shared" si="244"/>
        <v>1.4099999999998545</v>
      </c>
      <c r="G688" s="25">
        <v>1433.5</v>
      </c>
      <c r="H688" s="25">
        <v>1433.5</v>
      </c>
      <c r="I688" s="26">
        <v>1439.8</v>
      </c>
      <c r="J688" s="27">
        <f t="shared" si="241"/>
        <v>-6.2999999999999545</v>
      </c>
      <c r="K688" s="25">
        <v>16689</v>
      </c>
      <c r="L688" s="25">
        <v>16762.169999999998</v>
      </c>
      <c r="M688" s="25">
        <v>65.80000000000004</v>
      </c>
      <c r="N688" s="25">
        <f t="shared" si="242"/>
        <v>16696.37</v>
      </c>
      <c r="O688" s="25">
        <f t="shared" si="248"/>
        <v>-7.3699999999989814</v>
      </c>
      <c r="P688" s="27">
        <v>31.274000000000001</v>
      </c>
      <c r="Q688" s="25">
        <v>565</v>
      </c>
      <c r="R688" s="2">
        <f t="shared" si="260"/>
        <v>132.21120590269743</v>
      </c>
      <c r="S688" s="2">
        <f t="shared" si="249"/>
        <v>135.7049926817366</v>
      </c>
      <c r="T688" s="2">
        <f t="shared" si="250"/>
        <v>135.31133965227042</v>
      </c>
      <c r="U688" s="2">
        <f t="shared" si="261"/>
        <v>106.39948287007094</v>
      </c>
      <c r="V688" s="2">
        <f t="shared" si="262"/>
        <v>136.14457831325328</v>
      </c>
      <c r="W688" s="27">
        <f t="shared" si="263"/>
        <v>2.642579919897603E-2</v>
      </c>
      <c r="X688" s="1">
        <f t="shared" si="251"/>
        <v>9.2598848424065728E-3</v>
      </c>
      <c r="Y688" s="1" t="e">
        <f>X688+#REF!*_xlfn.STDEV.S($W$2:$W$779)</f>
        <v>#REF!</v>
      </c>
      <c r="Z688" s="1" t="e">
        <f>X688-#REF!*_xlfn.STDEV.S($W$2:$W$779)</f>
        <v>#REF!</v>
      </c>
      <c r="AA688" s="2">
        <f t="shared" si="252"/>
        <v>349.37867790391692</v>
      </c>
      <c r="AB688" s="1">
        <f t="shared" si="253"/>
        <v>-4.4141331319316605E-4</v>
      </c>
      <c r="AC688" s="1">
        <f t="shared" si="245"/>
        <v>-4.3756077232948703E-3</v>
      </c>
      <c r="AD688" s="1">
        <f t="shared" si="243"/>
        <v>3.9341944101017046E-3</v>
      </c>
      <c r="AE688" s="1">
        <f t="shared" si="246"/>
        <v>1.54982524116244E-3</v>
      </c>
      <c r="AF688" s="1" t="e">
        <f>AE688+#REF!*_xlfn.STDEV.S($AD$2:$AD$779)</f>
        <v>#REF!</v>
      </c>
      <c r="AG688" s="1" t="e">
        <f>AE688-#REF!*_xlfn.STDEV.S($AD$2:$AD$779)</f>
        <v>#REF!</v>
      </c>
      <c r="AH688" s="24">
        <f t="shared" si="240"/>
        <v>-7.3699999999989814</v>
      </c>
      <c r="AI688" s="24">
        <f t="shared" si="254"/>
        <v>-6.2999999999999545</v>
      </c>
      <c r="AJ688" s="1">
        <f t="shared" si="255"/>
        <v>3.9341944101017046E-3</v>
      </c>
      <c r="AK688" s="1">
        <f t="shared" si="256"/>
        <v>1.54982524116244E-3</v>
      </c>
      <c r="AL688" s="1" t="e">
        <f>$AK$2+#REF!*_xlfn.STDEV.S(ONE_LAST_QUOTE!$AJ$2:$AJ$779)</f>
        <v>#REF!</v>
      </c>
      <c r="AM688" s="1" t="e">
        <f>$AK$2-#REF!*_xlfn.STDEV.S(ONE_LAST_QUOTE!$AJ$2:$AJ$779)</f>
        <v>#REF!</v>
      </c>
      <c r="AN688" s="27">
        <f t="shared" si="257"/>
        <v>1.1698412698411167</v>
      </c>
      <c r="AO688" s="24">
        <f t="shared" si="258"/>
        <v>-1.0699999999990268</v>
      </c>
      <c r="AP688" s="27">
        <f t="shared" si="259"/>
        <v>-3.8484704370181109</v>
      </c>
      <c r="AQ688" s="27" t="e">
        <f>$AP$2+#REF!*_xlfn.STDEV.S(ONE_LAST_QUOTE!$AO$2:$AO$779)</f>
        <v>#REF!</v>
      </c>
      <c r="AR688" s="27" t="e">
        <f>$AP$2-#REF!*_xlfn.STDEV.S(ONE_LAST_QUOTE!$AO$2:$AO$779)</f>
        <v>#REF!</v>
      </c>
      <c r="AT688" s="24"/>
    </row>
    <row r="689" spans="1:46" x14ac:dyDescent="0.3">
      <c r="A689" s="5">
        <v>45114</v>
      </c>
      <c r="B689" s="25">
        <v>637</v>
      </c>
      <c r="C689" s="25">
        <v>637.61</v>
      </c>
      <c r="D689" s="25">
        <v>2.6700000000000004</v>
      </c>
      <c r="E689" s="25">
        <f t="shared" si="247"/>
        <v>634.94000000000005</v>
      </c>
      <c r="F689" s="25">
        <f t="shared" si="244"/>
        <v>2.0599999999999454</v>
      </c>
      <c r="G689" s="25">
        <v>1428</v>
      </c>
      <c r="H689" s="25">
        <v>1427</v>
      </c>
      <c r="I689" s="26">
        <v>1430.38</v>
      </c>
      <c r="J689" s="27">
        <f t="shared" si="241"/>
        <v>-3.3800000000001091</v>
      </c>
      <c r="K689" s="25">
        <v>16624</v>
      </c>
      <c r="L689" s="25">
        <v>16664.21</v>
      </c>
      <c r="M689" s="25">
        <v>55.360000000000042</v>
      </c>
      <c r="N689" s="25">
        <f t="shared" si="242"/>
        <v>16608.849999999999</v>
      </c>
      <c r="O689" s="25">
        <f t="shared" si="248"/>
        <v>15.150000000001455</v>
      </c>
      <c r="P689" s="27">
        <v>31.263999999999999</v>
      </c>
      <c r="Q689" s="25">
        <v>565</v>
      </c>
      <c r="R689" s="2">
        <f t="shared" si="260"/>
        <v>131.6117131657825</v>
      </c>
      <c r="S689" s="2">
        <f t="shared" si="249"/>
        <v>135.17645145552095</v>
      </c>
      <c r="T689" s="2">
        <f t="shared" si="250"/>
        <v>135.21676886949197</v>
      </c>
      <c r="U689" s="2">
        <f t="shared" si="261"/>
        <v>106.36546116422261</v>
      </c>
      <c r="V689" s="2">
        <f t="shared" si="262"/>
        <v>136.14457831325328</v>
      </c>
      <c r="W689" s="27">
        <f t="shared" si="263"/>
        <v>2.7085266227392601E-2</v>
      </c>
      <c r="X689" s="1">
        <f t="shared" si="251"/>
        <v>9.2598848424065728E-3</v>
      </c>
      <c r="Y689" s="1" t="e">
        <f>X689+#REF!*_xlfn.STDEV.S($W$2:$W$779)</f>
        <v>#REF!</v>
      </c>
      <c r="Z689" s="1" t="e">
        <f>X689-#REF!*_xlfn.STDEV.S($W$2:$W$779)</f>
        <v>#REF!</v>
      </c>
      <c r="AA689" s="2">
        <f t="shared" si="252"/>
        <v>356.47382897384432</v>
      </c>
      <c r="AB689" s="1">
        <f t="shared" si="253"/>
        <v>9.1216429794967484E-4</v>
      </c>
      <c r="AC689" s="1">
        <f t="shared" si="245"/>
        <v>-2.3630084313260176E-3</v>
      </c>
      <c r="AD689" s="1">
        <f t="shared" si="243"/>
        <v>3.2751727292756926E-3</v>
      </c>
      <c r="AE689" s="1">
        <f t="shared" si="246"/>
        <v>1.54982524116244E-3</v>
      </c>
      <c r="AF689" s="1" t="e">
        <f>AE689+#REF!*_xlfn.STDEV.S($AD$2:$AD$779)</f>
        <v>#REF!</v>
      </c>
      <c r="AG689" s="1" t="e">
        <f>AE689-#REF!*_xlfn.STDEV.S($AD$2:$AD$779)</f>
        <v>#REF!</v>
      </c>
      <c r="AH689" s="24">
        <f t="shared" si="240"/>
        <v>15.150000000001455</v>
      </c>
      <c r="AI689" s="24">
        <f t="shared" si="254"/>
        <v>-3.3800000000001091</v>
      </c>
      <c r="AJ689" s="1">
        <f t="shared" si="255"/>
        <v>3.2751727292756926E-3</v>
      </c>
      <c r="AK689" s="1">
        <f t="shared" si="256"/>
        <v>1.54982524116244E-3</v>
      </c>
      <c r="AL689" s="1" t="e">
        <f>$AK$2+#REF!*_xlfn.STDEV.S(ONE_LAST_QUOTE!$AJ$2:$AJ$779)</f>
        <v>#REF!</v>
      </c>
      <c r="AM689" s="1" t="e">
        <f>$AK$2-#REF!*_xlfn.STDEV.S(ONE_LAST_QUOTE!$AJ$2:$AJ$779)</f>
        <v>#REF!</v>
      </c>
      <c r="AN689" s="27">
        <f t="shared" si="257"/>
        <v>-4.4822485207103453</v>
      </c>
      <c r="AO689" s="24">
        <f t="shared" si="258"/>
        <v>18.530000000001564</v>
      </c>
      <c r="AP689" s="27">
        <f t="shared" si="259"/>
        <v>-3.8484704370181109</v>
      </c>
      <c r="AQ689" s="27" t="e">
        <f>$AP$2+#REF!*_xlfn.STDEV.S(ONE_LAST_QUOTE!$AO$2:$AO$779)</f>
        <v>#REF!</v>
      </c>
      <c r="AR689" s="27" t="e">
        <f>$AP$2-#REF!*_xlfn.STDEV.S(ONE_LAST_QUOTE!$AO$2:$AO$779)</f>
        <v>#REF!</v>
      </c>
      <c r="AT689" s="24"/>
    </row>
    <row r="690" spans="1:46" x14ac:dyDescent="0.3">
      <c r="A690" s="5">
        <v>45117</v>
      </c>
      <c r="B690" s="25">
        <v>633.79999999999995</v>
      </c>
      <c r="C690" s="25">
        <v>637.04999999999995</v>
      </c>
      <c r="D690" s="25">
        <v>2.4700000000000002</v>
      </c>
      <c r="E690" s="25">
        <f t="shared" si="247"/>
        <v>634.57999999999993</v>
      </c>
      <c r="F690" s="25">
        <f t="shared" si="244"/>
        <v>-0.77999999999997272</v>
      </c>
      <c r="G690" s="25">
        <v>1420</v>
      </c>
      <c r="H690" s="25">
        <v>1419.5</v>
      </c>
      <c r="I690" s="26">
        <v>1428.34</v>
      </c>
      <c r="J690" s="27">
        <f t="shared" si="241"/>
        <v>-8.8399999999999181</v>
      </c>
      <c r="K690" s="25">
        <v>16553</v>
      </c>
      <c r="L690" s="25">
        <v>16652.8</v>
      </c>
      <c r="M690" s="25">
        <v>53.310000000000045</v>
      </c>
      <c r="N690" s="25">
        <f t="shared" si="242"/>
        <v>16599.489999999998</v>
      </c>
      <c r="O690" s="25">
        <f t="shared" si="248"/>
        <v>-46.489999999997963</v>
      </c>
      <c r="P690" s="27">
        <v>31.350999999999999</v>
      </c>
      <c r="Q690" s="25">
        <v>565</v>
      </c>
      <c r="R690" s="2">
        <f t="shared" si="260"/>
        <v>130.91999077703451</v>
      </c>
      <c r="S690" s="2">
        <f t="shared" si="249"/>
        <v>134.59912180842386</v>
      </c>
      <c r="T690" s="2">
        <f t="shared" si="250"/>
        <v>134.49738607929226</v>
      </c>
      <c r="U690" s="2">
        <f t="shared" si="261"/>
        <v>106.66145000510309</v>
      </c>
      <c r="V690" s="2">
        <f t="shared" si="262"/>
        <v>136.14457831325328</v>
      </c>
      <c r="W690" s="27">
        <f t="shared" si="263"/>
        <v>2.8102133291890929E-2</v>
      </c>
      <c r="X690" s="1">
        <f t="shared" si="251"/>
        <v>9.2598848424065728E-3</v>
      </c>
      <c r="Y690" s="1" t="e">
        <f>X690+#REF!*_xlfn.STDEV.S($W$2:$W$779)</f>
        <v>#REF!</v>
      </c>
      <c r="Z690" s="1" t="e">
        <f>X690-#REF!*_xlfn.STDEV.S($W$2:$W$779)</f>
        <v>#REF!</v>
      </c>
      <c r="AA690" s="2">
        <f t="shared" si="252"/>
        <v>367.91310313893462</v>
      </c>
      <c r="AB690" s="1">
        <f t="shared" si="253"/>
        <v>-2.8006884548861422E-3</v>
      </c>
      <c r="AC690" s="1">
        <f t="shared" si="245"/>
        <v>-6.1890026184241278E-3</v>
      </c>
      <c r="AD690" s="1">
        <f t="shared" si="243"/>
        <v>3.3883141635379856E-3</v>
      </c>
      <c r="AE690" s="1">
        <f t="shared" si="246"/>
        <v>1.54982524116244E-3</v>
      </c>
      <c r="AF690" s="1" t="e">
        <f>AE690+#REF!*_xlfn.STDEV.S($AD$2:$AD$779)</f>
        <v>#REF!</v>
      </c>
      <c r="AG690" s="1" t="e">
        <f>AE690-#REF!*_xlfn.STDEV.S($AD$2:$AD$779)</f>
        <v>#REF!</v>
      </c>
      <c r="AH690" s="24">
        <f t="shared" si="240"/>
        <v>-46.489999999997963</v>
      </c>
      <c r="AI690" s="24">
        <f t="shared" si="254"/>
        <v>-8.8399999999999181</v>
      </c>
      <c r="AJ690" s="1">
        <f t="shared" si="255"/>
        <v>3.3883141635379856E-3</v>
      </c>
      <c r="AK690" s="1">
        <f t="shared" si="256"/>
        <v>1.54982524116244E-3</v>
      </c>
      <c r="AL690" s="1" t="e">
        <f>$AK$2+#REF!*_xlfn.STDEV.S(ONE_LAST_QUOTE!$AJ$2:$AJ$779)</f>
        <v>#REF!</v>
      </c>
      <c r="AM690" s="1" t="e">
        <f>$AK$2-#REF!*_xlfn.STDEV.S(ONE_LAST_QUOTE!$AJ$2:$AJ$779)</f>
        <v>#REF!</v>
      </c>
      <c r="AN690" s="27">
        <f t="shared" si="257"/>
        <v>5.259049773755474</v>
      </c>
      <c r="AO690" s="24">
        <f t="shared" si="258"/>
        <v>-37.649999999998045</v>
      </c>
      <c r="AP690" s="27">
        <f t="shared" si="259"/>
        <v>-3.8484704370181109</v>
      </c>
      <c r="AQ690" s="27" t="e">
        <f>$AP$2+#REF!*_xlfn.STDEV.S(ONE_LAST_QUOTE!$AO$2:$AO$779)</f>
        <v>#REF!</v>
      </c>
      <c r="AR690" s="27" t="e">
        <f>$AP$2-#REF!*_xlfn.STDEV.S(ONE_LAST_QUOTE!$AO$2:$AO$779)</f>
        <v>#REF!</v>
      </c>
      <c r="AT690" s="24"/>
    </row>
    <row r="691" spans="1:46" x14ac:dyDescent="0.3">
      <c r="A691" s="5">
        <v>45118</v>
      </c>
      <c r="B691" s="25">
        <v>646.9</v>
      </c>
      <c r="C691" s="25">
        <v>648.66</v>
      </c>
      <c r="D691" s="25">
        <v>2.35</v>
      </c>
      <c r="E691" s="25">
        <f t="shared" si="247"/>
        <v>646.30999999999995</v>
      </c>
      <c r="F691" s="25">
        <f t="shared" si="244"/>
        <v>0.59000000000003183</v>
      </c>
      <c r="G691" s="25">
        <v>1448.5</v>
      </c>
      <c r="H691" s="25">
        <v>1448</v>
      </c>
      <c r="I691" s="26">
        <v>1452.53</v>
      </c>
      <c r="J691" s="27">
        <f t="shared" si="241"/>
        <v>-4.5299999999999727</v>
      </c>
      <c r="K691" s="25">
        <v>16866</v>
      </c>
      <c r="L691" s="25">
        <v>16898.91</v>
      </c>
      <c r="M691" s="25">
        <v>49.910000000000046</v>
      </c>
      <c r="N691" s="25">
        <f t="shared" si="242"/>
        <v>16849</v>
      </c>
      <c r="O691" s="25">
        <f t="shared" si="248"/>
        <v>17</v>
      </c>
      <c r="P691" s="27">
        <v>31.312999999999999</v>
      </c>
      <c r="Q691" s="25">
        <v>577</v>
      </c>
      <c r="R691" s="2">
        <f t="shared" si="260"/>
        <v>133.54853585427685</v>
      </c>
      <c r="S691" s="2">
        <f t="shared" si="249"/>
        <v>137.14425109773921</v>
      </c>
      <c r="T691" s="2">
        <f t="shared" si="250"/>
        <v>137.38114846618711</v>
      </c>
      <c r="U691" s="2">
        <f t="shared" si="261"/>
        <v>106.53216752287943</v>
      </c>
      <c r="V691" s="2">
        <f t="shared" si="262"/>
        <v>139.03614457831353</v>
      </c>
      <c r="W691" s="27">
        <f t="shared" si="263"/>
        <v>2.6924407822680019E-2</v>
      </c>
      <c r="X691" s="1">
        <f t="shared" si="251"/>
        <v>9.2598848424065728E-3</v>
      </c>
      <c r="Y691" s="1" t="e">
        <f>X691+#REF!*_xlfn.STDEV.S($W$2:$W$779)</f>
        <v>#REF!</v>
      </c>
      <c r="Z691" s="1" t="e">
        <f>X691-#REF!*_xlfn.STDEV.S($W$2:$W$779)</f>
        <v>#REF!</v>
      </c>
      <c r="AA691" s="2">
        <f t="shared" si="252"/>
        <v>359.57152434623652</v>
      </c>
      <c r="AB691" s="1">
        <f t="shared" si="253"/>
        <v>1.0089619561991809E-3</v>
      </c>
      <c r="AC691" s="1">
        <f t="shared" si="245"/>
        <v>-3.1186963436211114E-3</v>
      </c>
      <c r="AD691" s="1">
        <f t="shared" si="243"/>
        <v>4.1276582998202921E-3</v>
      </c>
      <c r="AE691" s="1">
        <f t="shared" si="246"/>
        <v>1.54982524116244E-3</v>
      </c>
      <c r="AF691" s="1" t="e">
        <f>AE691+#REF!*_xlfn.STDEV.S($AD$2:$AD$779)</f>
        <v>#REF!</v>
      </c>
      <c r="AG691" s="1" t="e">
        <f>AE691-#REF!*_xlfn.STDEV.S($AD$2:$AD$779)</f>
        <v>#REF!</v>
      </c>
      <c r="AH691" s="24">
        <f t="shared" si="240"/>
        <v>17</v>
      </c>
      <c r="AI691" s="24">
        <f t="shared" si="254"/>
        <v>-4.5299999999999727</v>
      </c>
      <c r="AJ691" s="1">
        <f t="shared" si="255"/>
        <v>4.1276582998202921E-3</v>
      </c>
      <c r="AK691" s="1">
        <f t="shared" si="256"/>
        <v>1.54982524116244E-3</v>
      </c>
      <c r="AL691" s="1" t="e">
        <f>$AK$2+#REF!*_xlfn.STDEV.S(ONE_LAST_QUOTE!$AJ$2:$AJ$779)</f>
        <v>#REF!</v>
      </c>
      <c r="AM691" s="1" t="e">
        <f>$AK$2-#REF!*_xlfn.STDEV.S(ONE_LAST_QUOTE!$AJ$2:$AJ$779)</f>
        <v>#REF!</v>
      </c>
      <c r="AN691" s="27">
        <f t="shared" si="257"/>
        <v>-3.7527593818984775</v>
      </c>
      <c r="AO691" s="24">
        <f t="shared" si="258"/>
        <v>21.529999999999973</v>
      </c>
      <c r="AP691" s="27">
        <f t="shared" si="259"/>
        <v>-3.8484704370181109</v>
      </c>
      <c r="AQ691" s="27" t="e">
        <f>$AP$2+#REF!*_xlfn.STDEV.S(ONE_LAST_QUOTE!$AO$2:$AO$779)</f>
        <v>#REF!</v>
      </c>
      <c r="AR691" s="27" t="e">
        <f>$AP$2-#REF!*_xlfn.STDEV.S(ONE_LAST_QUOTE!$AO$2:$AO$779)</f>
        <v>#REF!</v>
      </c>
      <c r="AT691" s="24"/>
    </row>
    <row r="692" spans="1:46" x14ac:dyDescent="0.3">
      <c r="A692" s="5">
        <v>45119</v>
      </c>
      <c r="B692" s="25">
        <v>649.5</v>
      </c>
      <c r="C692" s="25">
        <v>652.05999999999995</v>
      </c>
      <c r="D692" s="25">
        <v>2.2400000000000002</v>
      </c>
      <c r="E692" s="25">
        <f t="shared" si="247"/>
        <v>649.81999999999994</v>
      </c>
      <c r="F692" s="25">
        <f t="shared" si="244"/>
        <v>-0.31999999999993634</v>
      </c>
      <c r="G692" s="25">
        <v>1455.25</v>
      </c>
      <c r="H692" s="25">
        <v>1454.75</v>
      </c>
      <c r="I692" s="26">
        <v>1461.47</v>
      </c>
      <c r="J692" s="27">
        <f t="shared" si="241"/>
        <v>-6.7200000000000273</v>
      </c>
      <c r="K692" s="25">
        <v>16922</v>
      </c>
      <c r="L692" s="25">
        <v>16962.03</v>
      </c>
      <c r="M692" s="25">
        <v>37.700000000000045</v>
      </c>
      <c r="N692" s="25">
        <f t="shared" si="242"/>
        <v>16924.329999999998</v>
      </c>
      <c r="O692" s="25">
        <f t="shared" si="248"/>
        <v>-2.3299999999981083</v>
      </c>
      <c r="P692" s="27">
        <v>31.135999999999999</v>
      </c>
      <c r="Q692" s="25">
        <v>578</v>
      </c>
      <c r="R692" s="2">
        <f t="shared" si="260"/>
        <v>134.17108600415006</v>
      </c>
      <c r="S692" s="2">
        <f t="shared" si="249"/>
        <v>137.5996096926327</v>
      </c>
      <c r="T692" s="2">
        <f t="shared" si="250"/>
        <v>137.69545692994532</v>
      </c>
      <c r="U692" s="2">
        <f t="shared" si="261"/>
        <v>105.92998332936398</v>
      </c>
      <c r="V692" s="2">
        <f t="shared" si="262"/>
        <v>139.27710843373521</v>
      </c>
      <c r="W692" s="27">
        <f t="shared" si="263"/>
        <v>2.5553372120552087E-2</v>
      </c>
      <c r="X692" s="1">
        <f t="shared" si="251"/>
        <v>9.2598848424065728E-3</v>
      </c>
      <c r="Y692" s="1" t="e">
        <f>X692+#REF!*_xlfn.STDEV.S($W$2:$W$779)</f>
        <v>#REF!</v>
      </c>
      <c r="Z692" s="1" t="e">
        <f>X692-#REF!*_xlfn.STDEV.S($W$2:$W$779)</f>
        <v>#REF!</v>
      </c>
      <c r="AA692" s="2">
        <f t="shared" si="252"/>
        <v>342.85236884826418</v>
      </c>
      <c r="AB692" s="1">
        <f t="shared" si="253"/>
        <v>-1.3767162422371275E-4</v>
      </c>
      <c r="AC692" s="1">
        <f t="shared" si="245"/>
        <v>-4.5981101220004704E-3</v>
      </c>
      <c r="AD692" s="1">
        <f t="shared" si="243"/>
        <v>4.4604384977767579E-3</v>
      </c>
      <c r="AE692" s="1">
        <f t="shared" si="246"/>
        <v>1.54982524116244E-3</v>
      </c>
      <c r="AF692" s="1" t="e">
        <f>AE692+#REF!*_xlfn.STDEV.S($AD$2:$AD$779)</f>
        <v>#REF!</v>
      </c>
      <c r="AG692" s="1" t="e">
        <f>AE692-#REF!*_xlfn.STDEV.S($AD$2:$AD$779)</f>
        <v>#REF!</v>
      </c>
      <c r="AH692" s="24">
        <f t="shared" si="240"/>
        <v>-2.3299999999981083</v>
      </c>
      <c r="AI692" s="24">
        <f t="shared" si="254"/>
        <v>-6.7200000000000273</v>
      </c>
      <c r="AJ692" s="1">
        <f t="shared" si="255"/>
        <v>4.4604384977767579E-3</v>
      </c>
      <c r="AK692" s="1">
        <f t="shared" si="256"/>
        <v>1.54982524116244E-3</v>
      </c>
      <c r="AL692" s="1" t="e">
        <f>$AK$2+#REF!*_xlfn.STDEV.S(ONE_LAST_QUOTE!$AJ$2:$AJ$779)</f>
        <v>#REF!</v>
      </c>
      <c r="AM692" s="1" t="e">
        <f>$AK$2-#REF!*_xlfn.STDEV.S(ONE_LAST_QUOTE!$AJ$2:$AJ$779)</f>
        <v>#REF!</v>
      </c>
      <c r="AN692" s="27">
        <f t="shared" si="257"/>
        <v>0.34672619047590758</v>
      </c>
      <c r="AO692" s="24">
        <f t="shared" si="258"/>
        <v>4.390000000001919</v>
      </c>
      <c r="AP692" s="27">
        <f t="shared" si="259"/>
        <v>-3.8484704370181109</v>
      </c>
      <c r="AQ692" s="27" t="e">
        <f>$AP$2+#REF!*_xlfn.STDEV.S(ONE_LAST_QUOTE!$AO$2:$AO$779)</f>
        <v>#REF!</v>
      </c>
      <c r="AR692" s="27" t="e">
        <f>$AP$2-#REF!*_xlfn.STDEV.S(ONE_LAST_QUOTE!$AO$2:$AO$779)</f>
        <v>#REF!</v>
      </c>
      <c r="AT692" s="24"/>
    </row>
    <row r="693" spans="1:46" x14ac:dyDescent="0.3">
      <c r="A693" s="5">
        <v>45120</v>
      </c>
      <c r="B693" s="25">
        <v>658.5</v>
      </c>
      <c r="C693" s="25">
        <v>657.45</v>
      </c>
      <c r="D693" s="25">
        <v>2.2400000000000002</v>
      </c>
      <c r="E693" s="25">
        <f t="shared" si="247"/>
        <v>655.21</v>
      </c>
      <c r="F693" s="25">
        <f t="shared" si="244"/>
        <v>3.2899999999999636</v>
      </c>
      <c r="G693" s="25">
        <v>1471.5</v>
      </c>
      <c r="H693" s="25">
        <v>1471</v>
      </c>
      <c r="I693" s="26">
        <v>1470.56</v>
      </c>
      <c r="J693" s="27">
        <f t="shared" si="241"/>
        <v>0.44000000000005457</v>
      </c>
      <c r="K693" s="25">
        <v>17086</v>
      </c>
      <c r="L693" s="25">
        <v>17061.400000000001</v>
      </c>
      <c r="M693" s="25">
        <v>32.360000000000042</v>
      </c>
      <c r="N693" s="25">
        <f t="shared" si="242"/>
        <v>17029.04</v>
      </c>
      <c r="O693" s="25">
        <f t="shared" si="248"/>
        <v>56.959999999999127</v>
      </c>
      <c r="P693" s="27">
        <v>30.937999999999999</v>
      </c>
      <c r="Q693" s="25">
        <v>585</v>
      </c>
      <c r="R693" s="2">
        <f t="shared" si="260"/>
        <v>135.66981784643735</v>
      </c>
      <c r="S693" s="2">
        <f t="shared" si="249"/>
        <v>138.93315986339215</v>
      </c>
      <c r="T693" s="2">
        <f t="shared" si="250"/>
        <v>139.50630174380083</v>
      </c>
      <c r="U693" s="2">
        <f t="shared" si="261"/>
        <v>105.25635355356701</v>
      </c>
      <c r="V693" s="2">
        <f t="shared" si="262"/>
        <v>140.96385542168701</v>
      </c>
      <c r="W693" s="27">
        <f t="shared" si="263"/>
        <v>2.4053559360185162E-2</v>
      </c>
      <c r="X693" s="1">
        <f t="shared" si="251"/>
        <v>9.2598848424065728E-3</v>
      </c>
      <c r="Y693" s="1" t="e">
        <f>X693+#REF!*_xlfn.STDEV.S($W$2:$W$779)</f>
        <v>#REF!</v>
      </c>
      <c r="Z693" s="1" t="e">
        <f>X693-#REF!*_xlfn.STDEV.S($W$2:$W$779)</f>
        <v>#REF!</v>
      </c>
      <c r="AA693" s="2">
        <f t="shared" si="252"/>
        <v>326.33420169547946</v>
      </c>
      <c r="AB693" s="1">
        <f t="shared" si="253"/>
        <v>3.3448744027848383E-3</v>
      </c>
      <c r="AC693" s="1">
        <f t="shared" si="245"/>
        <v>2.992057447503363E-4</v>
      </c>
      <c r="AD693" s="1">
        <f t="shared" si="243"/>
        <v>3.045668658034502E-3</v>
      </c>
      <c r="AE693" s="1">
        <f t="shared" si="246"/>
        <v>1.54982524116244E-3</v>
      </c>
      <c r="AF693" s="1" t="e">
        <f>AE693+#REF!*_xlfn.STDEV.S($AD$2:$AD$779)</f>
        <v>#REF!</v>
      </c>
      <c r="AG693" s="1" t="e">
        <f>AE693-#REF!*_xlfn.STDEV.S($AD$2:$AD$779)</f>
        <v>#REF!</v>
      </c>
      <c r="AH693" s="24">
        <f t="shared" ref="AH693:AH756" si="264">K693-N693</f>
        <v>56.959999999999127</v>
      </c>
      <c r="AI693" s="24">
        <f t="shared" si="254"/>
        <v>0.44000000000005457</v>
      </c>
      <c r="AJ693" s="1">
        <f t="shared" si="255"/>
        <v>3.045668658034502E-3</v>
      </c>
      <c r="AK693" s="1">
        <f t="shared" si="256"/>
        <v>1.54982524116244E-3</v>
      </c>
      <c r="AL693" s="1" t="e">
        <f>$AK$2+#REF!*_xlfn.STDEV.S(ONE_LAST_QUOTE!$AJ$2:$AJ$779)</f>
        <v>#REF!</v>
      </c>
      <c r="AM693" s="1" t="e">
        <f>$AK$2-#REF!*_xlfn.STDEV.S(ONE_LAST_QUOTE!$AJ$2:$AJ$779)</f>
        <v>#REF!</v>
      </c>
      <c r="AN693" s="27">
        <f t="shared" si="257"/>
        <v>129.45454545452742</v>
      </c>
      <c r="AO693" s="24">
        <f t="shared" si="258"/>
        <v>56.519999999999072</v>
      </c>
      <c r="AP693" s="27">
        <f t="shared" si="259"/>
        <v>-3.8484704370181109</v>
      </c>
      <c r="AQ693" s="27" t="e">
        <f>$AP$2+#REF!*_xlfn.STDEV.S(ONE_LAST_QUOTE!$AO$2:$AO$779)</f>
        <v>#REF!</v>
      </c>
      <c r="AR693" s="27" t="e">
        <f>$AP$2-#REF!*_xlfn.STDEV.S(ONE_LAST_QUOTE!$AO$2:$AO$779)</f>
        <v>#REF!</v>
      </c>
      <c r="AT693" s="24"/>
    </row>
    <row r="694" spans="1:46" x14ac:dyDescent="0.3">
      <c r="A694" s="5">
        <v>45121</v>
      </c>
      <c r="B694" s="25">
        <v>665.1</v>
      </c>
      <c r="C694" s="25">
        <v>666.38</v>
      </c>
      <c r="D694" s="25">
        <v>2.1300000000000003</v>
      </c>
      <c r="E694" s="25">
        <f t="shared" si="247"/>
        <v>664.25</v>
      </c>
      <c r="F694" s="25">
        <f t="shared" si="244"/>
        <v>0.85000000000002274</v>
      </c>
      <c r="G694" s="25">
        <v>1489.25</v>
      </c>
      <c r="H694" s="25">
        <v>1488.75</v>
      </c>
      <c r="I694" s="26">
        <v>1492.22</v>
      </c>
      <c r="J694" s="27">
        <f t="shared" ref="J694:J757" si="265">(H694-I694)</f>
        <v>-3.4700000000000273</v>
      </c>
      <c r="K694" s="25">
        <v>17291</v>
      </c>
      <c r="L694" s="25">
        <v>17283.71</v>
      </c>
      <c r="M694" s="25">
        <v>16.610000000000042</v>
      </c>
      <c r="N694" s="25">
        <f t="shared" ref="N694:N757" si="266">L694-M694</f>
        <v>17267.099999999999</v>
      </c>
      <c r="O694" s="25">
        <f t="shared" si="248"/>
        <v>23.900000000001455</v>
      </c>
      <c r="P694" s="27">
        <v>30.954999999999998</v>
      </c>
      <c r="Q694" s="25">
        <v>591</v>
      </c>
      <c r="R694" s="2">
        <f t="shared" si="260"/>
        <v>137.30689416647425</v>
      </c>
      <c r="S694" s="2">
        <f t="shared" si="249"/>
        <v>140.60009757684148</v>
      </c>
      <c r="T694" s="2">
        <f t="shared" si="250"/>
        <v>140.32565622648767</v>
      </c>
      <c r="U694" s="2">
        <f t="shared" si="261"/>
        <v>105.31419045350916</v>
      </c>
      <c r="V694" s="2">
        <f t="shared" si="262"/>
        <v>142.40963855421714</v>
      </c>
      <c r="W694" s="27">
        <f t="shared" si="263"/>
        <v>2.3984253888770235E-2</v>
      </c>
      <c r="X694" s="1">
        <f t="shared" si="251"/>
        <v>9.2598848424065728E-3</v>
      </c>
      <c r="Y694" s="1" t="e">
        <f>X694+#REF!*_xlfn.STDEV.S($W$2:$W$779)</f>
        <v>#REF!</v>
      </c>
      <c r="Z694" s="1" t="e">
        <f>X694-#REF!*_xlfn.STDEV.S($W$2:$W$779)</f>
        <v>#REF!</v>
      </c>
      <c r="AA694" s="2">
        <f t="shared" si="252"/>
        <v>329.32034103672265</v>
      </c>
      <c r="AB694" s="1">
        <f t="shared" si="253"/>
        <v>1.3841351471875101E-3</v>
      </c>
      <c r="AC694" s="1">
        <f t="shared" si="245"/>
        <v>-2.3253943788449608E-3</v>
      </c>
      <c r="AD694" s="1">
        <f t="shared" ref="AD694:AD757" si="267">AB694-AC694</f>
        <v>3.7095295260324707E-3</v>
      </c>
      <c r="AE694" s="1">
        <f t="shared" si="246"/>
        <v>1.54982524116244E-3</v>
      </c>
      <c r="AF694" s="1" t="e">
        <f>AE694+#REF!*_xlfn.STDEV.S($AD$2:$AD$779)</f>
        <v>#REF!</v>
      </c>
      <c r="AG694" s="1" t="e">
        <f>AE694-#REF!*_xlfn.STDEV.S($AD$2:$AD$779)</f>
        <v>#REF!</v>
      </c>
      <c r="AH694" s="24">
        <f t="shared" si="264"/>
        <v>23.900000000001455</v>
      </c>
      <c r="AI694" s="24">
        <f t="shared" si="254"/>
        <v>-3.4700000000000273</v>
      </c>
      <c r="AJ694" s="1">
        <f t="shared" si="255"/>
        <v>3.7095295260324707E-3</v>
      </c>
      <c r="AK694" s="1">
        <f t="shared" si="256"/>
        <v>1.54982524116244E-3</v>
      </c>
      <c r="AL694" s="1" t="e">
        <f>$AK$2+#REF!*_xlfn.STDEV.S(ONE_LAST_QUOTE!$AJ$2:$AJ$779)</f>
        <v>#REF!</v>
      </c>
      <c r="AM694" s="1" t="e">
        <f>$AK$2-#REF!*_xlfn.STDEV.S(ONE_LAST_QUOTE!$AJ$2:$AJ$779)</f>
        <v>#REF!</v>
      </c>
      <c r="AN694" s="27">
        <f t="shared" si="257"/>
        <v>-6.8876080691646306</v>
      </c>
      <c r="AO694" s="24">
        <f t="shared" si="258"/>
        <v>27.370000000001482</v>
      </c>
      <c r="AP694" s="27">
        <f t="shared" si="259"/>
        <v>-3.8484704370181109</v>
      </c>
      <c r="AQ694" s="27" t="e">
        <f>$AP$2+#REF!*_xlfn.STDEV.S(ONE_LAST_QUOTE!$AO$2:$AO$779)</f>
        <v>#REF!</v>
      </c>
      <c r="AR694" s="27" t="e">
        <f>$AP$2-#REF!*_xlfn.STDEV.S(ONE_LAST_QUOTE!$AO$2:$AO$779)</f>
        <v>#REF!</v>
      </c>
      <c r="AT694" s="24"/>
    </row>
    <row r="695" spans="1:46" x14ac:dyDescent="0.3">
      <c r="A695" s="5">
        <v>45124</v>
      </c>
      <c r="B695" s="25">
        <v>665.1</v>
      </c>
      <c r="C695" s="25">
        <v>667.82</v>
      </c>
      <c r="D695" s="25">
        <v>1.6900000000000004</v>
      </c>
      <c r="E695" s="25">
        <f t="shared" si="247"/>
        <v>666.13</v>
      </c>
      <c r="F695" s="25">
        <f t="shared" si="244"/>
        <v>-1.0299999999999727</v>
      </c>
      <c r="G695" s="25">
        <v>1492</v>
      </c>
      <c r="H695" s="25">
        <v>1492.25</v>
      </c>
      <c r="I695" s="26">
        <v>1497</v>
      </c>
      <c r="J695" s="27">
        <f t="shared" si="265"/>
        <v>-4.75</v>
      </c>
      <c r="K695" s="25">
        <v>17287</v>
      </c>
      <c r="L695" s="25">
        <v>17334.29</v>
      </c>
      <c r="M695" s="25">
        <v>12.900000000000041</v>
      </c>
      <c r="N695" s="25">
        <f t="shared" si="266"/>
        <v>17321.39</v>
      </c>
      <c r="O695" s="25">
        <f t="shared" si="248"/>
        <v>-34.389999999999418</v>
      </c>
      <c r="P695" s="27">
        <v>31.024999999999999</v>
      </c>
      <c r="Q695" s="25">
        <v>591</v>
      </c>
      <c r="R695" s="2">
        <f t="shared" si="260"/>
        <v>137.62969794788998</v>
      </c>
      <c r="S695" s="2">
        <f t="shared" si="249"/>
        <v>140.56757196292051</v>
      </c>
      <c r="T695" s="2">
        <f t="shared" si="250"/>
        <v>140.60009757684148</v>
      </c>
      <c r="U695" s="2">
        <f t="shared" si="261"/>
        <v>105.55234239444748</v>
      </c>
      <c r="V695" s="2">
        <f t="shared" si="262"/>
        <v>142.40963855421714</v>
      </c>
      <c r="W695" s="27">
        <f t="shared" si="263"/>
        <v>2.1346221482974492E-2</v>
      </c>
      <c r="X695" s="1">
        <f t="shared" si="251"/>
        <v>9.2598848424065728E-3</v>
      </c>
      <c r="Y695" s="1" t="e">
        <f>X695+#REF!*_xlfn.STDEV.S($W$2:$W$779)</f>
        <v>#REF!</v>
      </c>
      <c r="Z695" s="1" t="e">
        <f>X695-#REF!*_xlfn.STDEV.S($W$2:$W$779)</f>
        <v>#REF!</v>
      </c>
      <c r="AA695" s="2">
        <f t="shared" si="252"/>
        <v>293.78740150305305</v>
      </c>
      <c r="AB695" s="1">
        <f t="shared" si="253"/>
        <v>-1.9854064829669801E-3</v>
      </c>
      <c r="AC695" s="1">
        <f t="shared" si="245"/>
        <v>-3.173012692050768E-3</v>
      </c>
      <c r="AD695" s="1">
        <f t="shared" si="267"/>
        <v>1.1876062090837879E-3</v>
      </c>
      <c r="AE695" s="1">
        <f t="shared" si="246"/>
        <v>1.54982524116244E-3</v>
      </c>
      <c r="AF695" s="1" t="e">
        <f>AE695+#REF!*_xlfn.STDEV.S($AD$2:$AD$779)</f>
        <v>#REF!</v>
      </c>
      <c r="AG695" s="1" t="e">
        <f>AE695-#REF!*_xlfn.STDEV.S($AD$2:$AD$779)</f>
        <v>#REF!</v>
      </c>
      <c r="AH695" s="24">
        <f t="shared" si="264"/>
        <v>-34.389999999999418</v>
      </c>
      <c r="AI695" s="24">
        <f t="shared" si="254"/>
        <v>-4.75</v>
      </c>
      <c r="AJ695" s="1">
        <f t="shared" si="255"/>
        <v>1.1876062090837879E-3</v>
      </c>
      <c r="AK695" s="1">
        <f t="shared" si="256"/>
        <v>1.54982524116244E-3</v>
      </c>
      <c r="AL695" s="1" t="e">
        <f>$AK$2+#REF!*_xlfn.STDEV.S(ONE_LAST_QUOTE!$AJ$2:$AJ$779)</f>
        <v>#REF!</v>
      </c>
      <c r="AM695" s="1" t="e">
        <f>$AK$2-#REF!*_xlfn.STDEV.S(ONE_LAST_QUOTE!$AJ$2:$AJ$779)</f>
        <v>#REF!</v>
      </c>
      <c r="AN695" s="27">
        <f t="shared" si="257"/>
        <v>7.2399999999998776</v>
      </c>
      <c r="AO695" s="24">
        <f t="shared" si="258"/>
        <v>-29.639999999999418</v>
      </c>
      <c r="AP695" s="27">
        <f t="shared" si="259"/>
        <v>-3.8484704370181109</v>
      </c>
      <c r="AQ695" s="27" t="e">
        <f>$AP$2+#REF!*_xlfn.STDEV.S(ONE_LAST_QUOTE!$AO$2:$AO$779)</f>
        <v>#REF!</v>
      </c>
      <c r="AR695" s="27" t="e">
        <f>$AP$2-#REF!*_xlfn.STDEV.S(ONE_LAST_QUOTE!$AO$2:$AO$779)</f>
        <v>#REF!</v>
      </c>
      <c r="AT695" s="24"/>
    </row>
    <row r="696" spans="1:46" x14ac:dyDescent="0.3">
      <c r="A696" s="5">
        <v>45125</v>
      </c>
      <c r="B696" s="25">
        <v>663.9</v>
      </c>
      <c r="C696" s="25">
        <v>663.92</v>
      </c>
      <c r="D696" s="25">
        <v>1.6900000000000004</v>
      </c>
      <c r="E696" s="25">
        <f t="shared" si="247"/>
        <v>662.2299999999999</v>
      </c>
      <c r="F696" s="25">
        <f t="shared" si="244"/>
        <v>1.6700000000000728</v>
      </c>
      <c r="G696" s="25">
        <v>1492.5</v>
      </c>
      <c r="H696" s="25">
        <v>1491.25</v>
      </c>
      <c r="I696" s="26">
        <v>1493.94</v>
      </c>
      <c r="J696" s="27">
        <f t="shared" si="265"/>
        <v>-2.6900000000000546</v>
      </c>
      <c r="K696" s="25">
        <v>17220</v>
      </c>
      <c r="L696" s="25">
        <v>17227.91</v>
      </c>
      <c r="M696" s="25">
        <v>8.0000000000000409</v>
      </c>
      <c r="N696" s="25">
        <f t="shared" si="266"/>
        <v>17219.91</v>
      </c>
      <c r="O696" s="25">
        <f t="shared" si="248"/>
        <v>9.0000000000145519E-2</v>
      </c>
      <c r="P696" s="27">
        <v>30.968</v>
      </c>
      <c r="Q696" s="25">
        <v>581</v>
      </c>
      <c r="R696" s="2">
        <f t="shared" si="260"/>
        <v>137.53746829605691</v>
      </c>
      <c r="S696" s="2">
        <f t="shared" si="249"/>
        <v>140.02276792974439</v>
      </c>
      <c r="T696" s="2">
        <f t="shared" si="250"/>
        <v>140.31395433195448</v>
      </c>
      <c r="U696" s="2">
        <f t="shared" si="261"/>
        <v>105.35841867111199</v>
      </c>
      <c r="V696" s="2">
        <f t="shared" si="262"/>
        <v>140.00000000000026</v>
      </c>
      <c r="W696" s="27">
        <f t="shared" si="263"/>
        <v>1.8069982416265784E-2</v>
      </c>
      <c r="X696" s="1">
        <f t="shared" si="251"/>
        <v>9.2598848424065728E-3</v>
      </c>
      <c r="Y696" s="1" t="e">
        <f>X696+#REF!*_xlfn.STDEV.S($W$2:$W$779)</f>
        <v>#REF!</v>
      </c>
      <c r="Z696" s="1" t="e">
        <f>X696-#REF!*_xlfn.STDEV.S($W$2:$W$779)</f>
        <v>#REF!</v>
      </c>
      <c r="AA696" s="2">
        <f t="shared" si="252"/>
        <v>248.52996336874753</v>
      </c>
      <c r="AB696" s="1">
        <f t="shared" si="253"/>
        <v>5.2265081524900837E-6</v>
      </c>
      <c r="AC696" s="1">
        <f t="shared" si="245"/>
        <v>-1.8006077888001221E-3</v>
      </c>
      <c r="AD696" s="1">
        <f t="shared" si="267"/>
        <v>1.8058342969526121E-3</v>
      </c>
      <c r="AE696" s="1">
        <f t="shared" si="246"/>
        <v>1.54982524116244E-3</v>
      </c>
      <c r="AF696" s="1" t="e">
        <f>AE696+#REF!*_xlfn.STDEV.S($AD$2:$AD$779)</f>
        <v>#REF!</v>
      </c>
      <c r="AG696" s="1" t="e">
        <f>AE696-#REF!*_xlfn.STDEV.S($AD$2:$AD$779)</f>
        <v>#REF!</v>
      </c>
      <c r="AH696" s="24">
        <f t="shared" si="264"/>
        <v>9.0000000000145519E-2</v>
      </c>
      <c r="AI696" s="24">
        <f t="shared" si="254"/>
        <v>-2.6900000000000546</v>
      </c>
      <c r="AJ696" s="1">
        <f t="shared" si="255"/>
        <v>1.8058342969526121E-3</v>
      </c>
      <c r="AK696" s="1">
        <f t="shared" si="256"/>
        <v>1.54982524116244E-3</v>
      </c>
      <c r="AL696" s="1" t="e">
        <f>$AK$2+#REF!*_xlfn.STDEV.S(ONE_LAST_QUOTE!$AJ$2:$AJ$779)</f>
        <v>#REF!</v>
      </c>
      <c r="AM696" s="1" t="e">
        <f>$AK$2-#REF!*_xlfn.STDEV.S(ONE_LAST_QUOTE!$AJ$2:$AJ$779)</f>
        <v>#REF!</v>
      </c>
      <c r="AN696" s="27">
        <f t="shared" si="257"/>
        <v>-3.345724907068539E-2</v>
      </c>
      <c r="AO696" s="24">
        <f t="shared" si="258"/>
        <v>2.7800000000002001</v>
      </c>
      <c r="AP696" s="27">
        <f t="shared" si="259"/>
        <v>-3.8484704370181109</v>
      </c>
      <c r="AQ696" s="27" t="e">
        <f>$AP$2+#REF!*_xlfn.STDEV.S(ONE_LAST_QUOTE!$AO$2:$AO$779)</f>
        <v>#REF!</v>
      </c>
      <c r="AR696" s="27" t="e">
        <f>$AP$2-#REF!*_xlfn.STDEV.S(ONE_LAST_QUOTE!$AO$2:$AO$779)</f>
        <v>#REF!</v>
      </c>
      <c r="AT696" s="24"/>
    </row>
    <row r="697" spans="1:46" x14ac:dyDescent="0.3">
      <c r="A697" s="5">
        <v>45126</v>
      </c>
      <c r="B697" s="25">
        <v>660.6</v>
      </c>
      <c r="C697" s="25">
        <v>659.72</v>
      </c>
      <c r="D697" s="25">
        <v>1.6100000000000003</v>
      </c>
      <c r="E697" s="25">
        <f t="shared" si="247"/>
        <v>658.11</v>
      </c>
      <c r="F697" s="25">
        <f t="shared" si="244"/>
        <v>2.4900000000000091</v>
      </c>
      <c r="G697" s="25">
        <v>1481</v>
      </c>
      <c r="H697" s="25">
        <v>1480.5</v>
      </c>
      <c r="I697" s="26">
        <v>1480.27</v>
      </c>
      <c r="J697" s="27">
        <f t="shared" si="265"/>
        <v>0.23000000000001819</v>
      </c>
      <c r="K697" s="25">
        <v>17103</v>
      </c>
      <c r="L697" s="25">
        <v>17116.439999999999</v>
      </c>
      <c r="M697" s="25">
        <v>3.5700000000000411</v>
      </c>
      <c r="N697" s="25">
        <f t="shared" si="266"/>
        <v>17112.87</v>
      </c>
      <c r="O697" s="25">
        <f t="shared" si="248"/>
        <v>-9.8699999999989814</v>
      </c>
      <c r="P697" s="27">
        <v>31.047999999999998</v>
      </c>
      <c r="Q697" s="25">
        <v>581</v>
      </c>
      <c r="R697" s="2">
        <f t="shared" si="260"/>
        <v>136.54599953885148</v>
      </c>
      <c r="S697" s="2">
        <f t="shared" si="249"/>
        <v>139.07139372255622</v>
      </c>
      <c r="T697" s="2">
        <f t="shared" si="250"/>
        <v>139.32676682390291</v>
      </c>
      <c r="U697" s="2">
        <f t="shared" si="261"/>
        <v>105.63059231789862</v>
      </c>
      <c r="V697" s="2">
        <f t="shared" si="262"/>
        <v>140.00000000000026</v>
      </c>
      <c r="W697" s="27">
        <f t="shared" si="263"/>
        <v>1.8494823665531124E-2</v>
      </c>
      <c r="X697" s="1">
        <f t="shared" si="251"/>
        <v>9.2598848424065728E-3</v>
      </c>
      <c r="Y697" s="1" t="e">
        <f>X697+#REF!*_xlfn.STDEV.S($W$2:$W$779)</f>
        <v>#REF!</v>
      </c>
      <c r="Z697" s="1" t="e">
        <f>X697-#REF!*_xlfn.STDEV.S($W$2:$W$779)</f>
        <v>#REF!</v>
      </c>
      <c r="AA697" s="2">
        <f t="shared" si="252"/>
        <v>252.53941837047478</v>
      </c>
      <c r="AB697" s="1">
        <f t="shared" si="253"/>
        <v>-5.7675889549789027E-4</v>
      </c>
      <c r="AC697" s="1">
        <f t="shared" si="245"/>
        <v>1.553770595904924E-4</v>
      </c>
      <c r="AD697" s="1">
        <f t="shared" si="267"/>
        <v>-7.321359550883827E-4</v>
      </c>
      <c r="AE697" s="1">
        <f t="shared" si="246"/>
        <v>1.54982524116244E-3</v>
      </c>
      <c r="AF697" s="1" t="e">
        <f>AE697+#REF!*_xlfn.STDEV.S($AD$2:$AD$779)</f>
        <v>#REF!</v>
      </c>
      <c r="AG697" s="1" t="e">
        <f>AE697-#REF!*_xlfn.STDEV.S($AD$2:$AD$779)</f>
        <v>#REF!</v>
      </c>
      <c r="AH697" s="24">
        <f t="shared" si="264"/>
        <v>-9.8699999999989814</v>
      </c>
      <c r="AI697" s="24">
        <f t="shared" si="254"/>
        <v>0.23000000000001819</v>
      </c>
      <c r="AJ697" s="1">
        <f t="shared" si="255"/>
        <v>-7.321359550883827E-4</v>
      </c>
      <c r="AK697" s="1">
        <f t="shared" si="256"/>
        <v>1.54982524116244E-3</v>
      </c>
      <c r="AL697" s="1" t="e">
        <f>$AK$2+#REF!*_xlfn.STDEV.S(ONE_LAST_QUOTE!$AJ$2:$AJ$779)</f>
        <v>#REF!</v>
      </c>
      <c r="AM697" s="1" t="e">
        <f>$AK$2-#REF!*_xlfn.STDEV.S(ONE_LAST_QUOTE!$AJ$2:$AJ$779)</f>
        <v>#REF!</v>
      </c>
      <c r="AN697" s="27">
        <f t="shared" si="257"/>
        <v>-42.913043478253044</v>
      </c>
      <c r="AO697" s="24">
        <f t="shared" si="258"/>
        <v>-10.099999999999</v>
      </c>
      <c r="AP697" s="27">
        <f t="shared" si="259"/>
        <v>-3.8484704370181109</v>
      </c>
      <c r="AQ697" s="27" t="e">
        <f>$AP$2+#REF!*_xlfn.STDEV.S(ONE_LAST_QUOTE!$AO$2:$AO$779)</f>
        <v>#REF!</v>
      </c>
      <c r="AR697" s="27" t="e">
        <f>$AP$2-#REF!*_xlfn.STDEV.S(ONE_LAST_QUOTE!$AO$2:$AO$779)</f>
        <v>#REF!</v>
      </c>
      <c r="AT697" s="24"/>
    </row>
    <row r="698" spans="1:46" x14ac:dyDescent="0.3">
      <c r="A698" s="5">
        <v>45127</v>
      </c>
      <c r="B698" s="25">
        <v>661.4</v>
      </c>
      <c r="C698" s="25">
        <v>659.76</v>
      </c>
      <c r="D698" s="25">
        <v>1.5100000000000002</v>
      </c>
      <c r="E698" s="25">
        <f t="shared" si="247"/>
        <v>658.25</v>
      </c>
      <c r="F698" s="25">
        <f t="shared" si="244"/>
        <v>3.1499999999999773</v>
      </c>
      <c r="G698" s="25">
        <v>1482</v>
      </c>
      <c r="H698" s="25">
        <v>1482.25</v>
      </c>
      <c r="I698" s="26">
        <v>1483</v>
      </c>
      <c r="J698" s="27">
        <f t="shared" si="265"/>
        <v>-0.75</v>
      </c>
      <c r="K698" s="25">
        <v>17126</v>
      </c>
      <c r="L698" s="25">
        <v>17164.89</v>
      </c>
      <c r="M698" s="25">
        <v>89.1</v>
      </c>
      <c r="N698" s="25">
        <f t="shared" si="266"/>
        <v>17075.79</v>
      </c>
      <c r="O698" s="25">
        <f t="shared" si="248"/>
        <v>50.209999999999127</v>
      </c>
      <c r="P698" s="27">
        <v>31.109000000000002</v>
      </c>
      <c r="Q698" s="25">
        <v>579</v>
      </c>
      <c r="R698" s="2">
        <f t="shared" si="260"/>
        <v>136.70740142955935</v>
      </c>
      <c r="S698" s="2">
        <f t="shared" si="249"/>
        <v>139.25841600260176</v>
      </c>
      <c r="T698" s="2">
        <f t="shared" si="250"/>
        <v>139.23981200136038</v>
      </c>
      <c r="U698" s="2">
        <f t="shared" si="261"/>
        <v>105.83812472357346</v>
      </c>
      <c r="V698" s="2">
        <f t="shared" si="262"/>
        <v>139.51807228915689</v>
      </c>
      <c r="W698" s="27">
        <f t="shared" si="263"/>
        <v>1.866039838638045E-2</v>
      </c>
      <c r="X698" s="1">
        <f t="shared" si="251"/>
        <v>9.2598848424065728E-3</v>
      </c>
      <c r="Y698" s="1" t="e">
        <f>X698+#REF!*_xlfn.STDEV.S($W$2:$W$779)</f>
        <v>#REF!</v>
      </c>
      <c r="Z698" s="1" t="e">
        <f>X698-#REF!*_xlfn.STDEV.S($W$2:$W$779)</f>
        <v>#REF!</v>
      </c>
      <c r="AA698" s="2">
        <f t="shared" si="252"/>
        <v>255.10145730424085</v>
      </c>
      <c r="AB698" s="1">
        <f t="shared" si="253"/>
        <v>2.9404203260873507E-3</v>
      </c>
      <c r="AC698" s="1">
        <f t="shared" si="245"/>
        <v>-5.0573162508428862E-4</v>
      </c>
      <c r="AD698" s="1">
        <f t="shared" si="267"/>
        <v>3.4461519511716394E-3</v>
      </c>
      <c r="AE698" s="1">
        <f t="shared" si="246"/>
        <v>1.54982524116244E-3</v>
      </c>
      <c r="AF698" s="1" t="e">
        <f>AE698+#REF!*_xlfn.STDEV.S($AD$2:$AD$779)</f>
        <v>#REF!</v>
      </c>
      <c r="AG698" s="1" t="e">
        <f>AE698-#REF!*_xlfn.STDEV.S($AD$2:$AD$779)</f>
        <v>#REF!</v>
      </c>
      <c r="AH698" s="24">
        <f t="shared" si="264"/>
        <v>50.209999999999127</v>
      </c>
      <c r="AI698" s="24">
        <f t="shared" si="254"/>
        <v>-0.75</v>
      </c>
      <c r="AJ698" s="1">
        <f t="shared" si="255"/>
        <v>3.4461519511716394E-3</v>
      </c>
      <c r="AK698" s="1">
        <f t="shared" si="256"/>
        <v>1.54982524116244E-3</v>
      </c>
      <c r="AL698" s="1" t="e">
        <f>$AK$2+#REF!*_xlfn.STDEV.S(ONE_LAST_QUOTE!$AJ$2:$AJ$779)</f>
        <v>#REF!</v>
      </c>
      <c r="AM698" s="1" t="e">
        <f>$AK$2-#REF!*_xlfn.STDEV.S(ONE_LAST_QUOTE!$AJ$2:$AJ$779)</f>
        <v>#REF!</v>
      </c>
      <c r="AN698" s="27">
        <f t="shared" si="257"/>
        <v>-66.946666666665507</v>
      </c>
      <c r="AO698" s="24">
        <f t="shared" si="258"/>
        <v>50.959999999999127</v>
      </c>
      <c r="AP698" s="27">
        <f t="shared" si="259"/>
        <v>-3.8484704370181109</v>
      </c>
      <c r="AQ698" s="27" t="e">
        <f>$AP$2+#REF!*_xlfn.STDEV.S(ONE_LAST_QUOTE!$AO$2:$AO$779)</f>
        <v>#REF!</v>
      </c>
      <c r="AR698" s="27" t="e">
        <f>$AP$2-#REF!*_xlfn.STDEV.S(ONE_LAST_QUOTE!$AO$2:$AO$779)</f>
        <v>#REF!</v>
      </c>
      <c r="AT698" s="24"/>
    </row>
    <row r="699" spans="1:46" x14ac:dyDescent="0.3">
      <c r="A699" s="5">
        <v>45128</v>
      </c>
      <c r="B699" s="25">
        <v>650.20000000000005</v>
      </c>
      <c r="C699" s="25">
        <v>651.03</v>
      </c>
      <c r="D699" s="25">
        <v>1.1600000000000001</v>
      </c>
      <c r="E699" s="25">
        <f t="shared" si="247"/>
        <v>649.87</v>
      </c>
      <c r="F699" s="25">
        <f t="shared" si="244"/>
        <v>0.33000000000004093</v>
      </c>
      <c r="G699" s="25">
        <v>1471.5</v>
      </c>
      <c r="H699" s="25">
        <v>1471.75</v>
      </c>
      <c r="I699" s="26">
        <v>1474.86</v>
      </c>
      <c r="J699" s="27">
        <f t="shared" si="265"/>
        <v>-3.1099999999999</v>
      </c>
      <c r="K699" s="25">
        <v>16947</v>
      </c>
      <c r="L699" s="25">
        <v>17030.7</v>
      </c>
      <c r="M699" s="25">
        <v>77.22</v>
      </c>
      <c r="N699" s="25">
        <f t="shared" si="266"/>
        <v>16953.48</v>
      </c>
      <c r="O699" s="25">
        <f t="shared" si="248"/>
        <v>-6.4799999999995634</v>
      </c>
      <c r="P699" s="27">
        <v>31.321999999999999</v>
      </c>
      <c r="Q699" s="25">
        <v>560</v>
      </c>
      <c r="R699" s="2">
        <f t="shared" si="260"/>
        <v>135.7389900853122</v>
      </c>
      <c r="S699" s="2">
        <f t="shared" si="249"/>
        <v>137.80289477963868</v>
      </c>
      <c r="T699" s="2">
        <f t="shared" si="250"/>
        <v>136.90024506333788</v>
      </c>
      <c r="U699" s="2">
        <f t="shared" si="261"/>
        <v>106.56278705814292</v>
      </c>
      <c r="V699" s="2">
        <f t="shared" si="262"/>
        <v>134.93975903614484</v>
      </c>
      <c r="W699" s="27">
        <f t="shared" si="263"/>
        <v>1.5204951009502254E-2</v>
      </c>
      <c r="X699" s="1">
        <f t="shared" si="251"/>
        <v>9.2598848424065728E-3</v>
      </c>
      <c r="Y699" s="1" t="e">
        <f>X699+#REF!*_xlfn.STDEV.S($W$2:$W$779)</f>
        <v>#REF!</v>
      </c>
      <c r="Z699" s="1" t="e">
        <f>X699-#REF!*_xlfn.STDEV.S($W$2:$W$779)</f>
        <v>#REF!</v>
      </c>
      <c r="AA699" s="2">
        <f t="shared" si="252"/>
        <v>206.39046943264816</v>
      </c>
      <c r="AB699" s="1">
        <f t="shared" si="253"/>
        <v>-3.8222241097400438E-4</v>
      </c>
      <c r="AC699" s="1">
        <f t="shared" si="245"/>
        <v>-2.1086747216684295E-3</v>
      </c>
      <c r="AD699" s="1">
        <f t="shared" si="267"/>
        <v>1.7264523106944251E-3</v>
      </c>
      <c r="AE699" s="1">
        <f t="shared" si="246"/>
        <v>1.54982524116244E-3</v>
      </c>
      <c r="AF699" s="1" t="e">
        <f>AE699+#REF!*_xlfn.STDEV.S($AD$2:$AD$779)</f>
        <v>#REF!</v>
      </c>
      <c r="AG699" s="1" t="e">
        <f>AE699-#REF!*_xlfn.STDEV.S($AD$2:$AD$779)</f>
        <v>#REF!</v>
      </c>
      <c r="AH699" s="24">
        <f t="shared" si="264"/>
        <v>-6.4799999999995634</v>
      </c>
      <c r="AI699" s="24">
        <f t="shared" si="254"/>
        <v>-3.1099999999999</v>
      </c>
      <c r="AJ699" s="1">
        <f t="shared" si="255"/>
        <v>1.7264523106944251E-3</v>
      </c>
      <c r="AK699" s="1">
        <f t="shared" si="256"/>
        <v>1.54982524116244E-3</v>
      </c>
      <c r="AL699" s="1" t="e">
        <f>$AK$2+#REF!*_xlfn.STDEV.S(ONE_LAST_QUOTE!$AJ$2:$AJ$779)</f>
        <v>#REF!</v>
      </c>
      <c r="AM699" s="1" t="e">
        <f>$AK$2-#REF!*_xlfn.STDEV.S(ONE_LAST_QUOTE!$AJ$2:$AJ$779)</f>
        <v>#REF!</v>
      </c>
      <c r="AN699" s="27">
        <f t="shared" si="257"/>
        <v>2.0836012861735602</v>
      </c>
      <c r="AO699" s="24">
        <f t="shared" si="258"/>
        <v>-3.3699999999996635</v>
      </c>
      <c r="AP699" s="27">
        <f t="shared" si="259"/>
        <v>-3.8484704370181109</v>
      </c>
      <c r="AQ699" s="27" t="e">
        <f>$AP$2+#REF!*_xlfn.STDEV.S(ONE_LAST_QUOTE!$AO$2:$AO$779)</f>
        <v>#REF!</v>
      </c>
      <c r="AR699" s="27" t="e">
        <f>$AP$2-#REF!*_xlfn.STDEV.S(ONE_LAST_QUOTE!$AO$2:$AO$779)</f>
        <v>#REF!</v>
      </c>
      <c r="AT699" s="24"/>
    </row>
    <row r="700" spans="1:46" x14ac:dyDescent="0.3">
      <c r="A700" s="5">
        <v>45131</v>
      </c>
      <c r="B700" s="25">
        <v>651.20000000000005</v>
      </c>
      <c r="C700" s="25">
        <v>651.71</v>
      </c>
      <c r="D700" s="25">
        <v>1.1200000000000001</v>
      </c>
      <c r="E700" s="25">
        <f t="shared" si="247"/>
        <v>650.59</v>
      </c>
      <c r="F700" s="25">
        <f t="shared" si="244"/>
        <v>0.61000000000001364</v>
      </c>
      <c r="G700" s="25">
        <v>1477.5</v>
      </c>
      <c r="H700" s="25">
        <v>1478</v>
      </c>
      <c r="I700" s="26">
        <v>1478.13</v>
      </c>
      <c r="J700" s="27">
        <f t="shared" si="265"/>
        <v>-0.13000000000010914</v>
      </c>
      <c r="K700" s="25">
        <v>16979</v>
      </c>
      <c r="L700" s="25">
        <v>17033.61</v>
      </c>
      <c r="M700" s="25">
        <v>75.599999999999994</v>
      </c>
      <c r="N700" s="25">
        <f t="shared" si="266"/>
        <v>16958.010000000002</v>
      </c>
      <c r="O700" s="25">
        <f t="shared" si="248"/>
        <v>20.989999999997963</v>
      </c>
      <c r="P700" s="27">
        <v>31.338000000000001</v>
      </c>
      <c r="Q700" s="25">
        <v>558</v>
      </c>
      <c r="R700" s="2">
        <f t="shared" si="260"/>
        <v>136.31542540926884</v>
      </c>
      <c r="S700" s="2">
        <f t="shared" si="249"/>
        <v>138.06309969100639</v>
      </c>
      <c r="T700" s="2">
        <f t="shared" si="250"/>
        <v>138.01483402107155</v>
      </c>
      <c r="U700" s="2">
        <f t="shared" si="261"/>
        <v>106.61722178750026</v>
      </c>
      <c r="V700" s="2">
        <f t="shared" si="262"/>
        <v>134.45783132530147</v>
      </c>
      <c r="W700" s="27">
        <f t="shared" si="263"/>
        <v>1.2820810825263429E-2</v>
      </c>
      <c r="X700" s="1">
        <f t="shared" si="251"/>
        <v>9.2598848424065728E-3</v>
      </c>
      <c r="Y700" s="1" t="e">
        <f>X700+#REF!*_xlfn.STDEV.S($W$2:$W$779)</f>
        <v>#REF!</v>
      </c>
      <c r="Z700" s="1" t="e">
        <f>X700-#REF!*_xlfn.STDEV.S($W$2:$W$779)</f>
        <v>#REF!</v>
      </c>
      <c r="AA700" s="2">
        <f t="shared" si="252"/>
        <v>174.76742817375452</v>
      </c>
      <c r="AB700" s="1">
        <f t="shared" si="253"/>
        <v>1.2377631573514793E-3</v>
      </c>
      <c r="AC700" s="1">
        <f t="shared" si="245"/>
        <v>-8.7948962540581086E-5</v>
      </c>
      <c r="AD700" s="1">
        <f t="shared" si="267"/>
        <v>1.3257121198920604E-3</v>
      </c>
      <c r="AE700" s="1">
        <f t="shared" si="246"/>
        <v>1.54982524116244E-3</v>
      </c>
      <c r="AF700" s="1" t="e">
        <f>AE700+#REF!*_xlfn.STDEV.S($AD$2:$AD$779)</f>
        <v>#REF!</v>
      </c>
      <c r="AG700" s="1" t="e">
        <f>AE700-#REF!*_xlfn.STDEV.S($AD$2:$AD$779)</f>
        <v>#REF!</v>
      </c>
      <c r="AH700" s="24">
        <f t="shared" si="264"/>
        <v>20.989999999997963</v>
      </c>
      <c r="AI700" s="24">
        <f t="shared" si="254"/>
        <v>-0.13000000000010914</v>
      </c>
      <c r="AJ700" s="1">
        <f t="shared" si="255"/>
        <v>1.3257121198920604E-3</v>
      </c>
      <c r="AK700" s="1">
        <f t="shared" si="256"/>
        <v>1.54982524116244E-3</v>
      </c>
      <c r="AL700" s="1" t="e">
        <f>$AK$2+#REF!*_xlfn.STDEV.S(ONE_LAST_QUOTE!$AJ$2:$AJ$779)</f>
        <v>#REF!</v>
      </c>
      <c r="AM700" s="1" t="e">
        <f>$AK$2-#REF!*_xlfn.STDEV.S(ONE_LAST_QUOTE!$AJ$2:$AJ$779)</f>
        <v>#REF!</v>
      </c>
      <c r="AN700" s="27">
        <f t="shared" si="257"/>
        <v>-161.46153846138725</v>
      </c>
      <c r="AO700" s="24">
        <f t="shared" si="258"/>
        <v>21.119999999998072</v>
      </c>
      <c r="AP700" s="27">
        <f t="shared" si="259"/>
        <v>-3.8484704370181109</v>
      </c>
      <c r="AQ700" s="27" t="e">
        <f>$AP$2+#REF!*_xlfn.STDEV.S(ONE_LAST_QUOTE!$AO$2:$AO$779)</f>
        <v>#REF!</v>
      </c>
      <c r="AR700" s="27" t="e">
        <f>$AP$2-#REF!*_xlfn.STDEV.S(ONE_LAST_QUOTE!$AO$2:$AO$779)</f>
        <v>#REF!</v>
      </c>
      <c r="AT700" s="24"/>
    </row>
    <row r="701" spans="1:46" x14ac:dyDescent="0.3">
      <c r="A701" s="5">
        <v>45132</v>
      </c>
      <c r="B701" s="25">
        <v>658.7</v>
      </c>
      <c r="C701" s="25">
        <v>658.86</v>
      </c>
      <c r="D701" s="25">
        <v>1.1200000000000001</v>
      </c>
      <c r="E701" s="25">
        <f t="shared" si="247"/>
        <v>657.74</v>
      </c>
      <c r="F701" s="25">
        <f t="shared" si="244"/>
        <v>0.96000000000003638</v>
      </c>
      <c r="G701" s="25">
        <v>1491.75</v>
      </c>
      <c r="H701" s="25">
        <v>1491.75</v>
      </c>
      <c r="I701" s="26">
        <v>1491.09</v>
      </c>
      <c r="J701" s="27">
        <f t="shared" si="265"/>
        <v>0.66000000000008185</v>
      </c>
      <c r="K701" s="25">
        <v>17182</v>
      </c>
      <c r="L701" s="25">
        <v>17198.89</v>
      </c>
      <c r="M701" s="25">
        <v>75.209999999999994</v>
      </c>
      <c r="N701" s="25">
        <f t="shared" si="266"/>
        <v>17123.68</v>
      </c>
      <c r="O701" s="25">
        <f t="shared" si="248"/>
        <v>58.319999999999709</v>
      </c>
      <c r="P701" s="27">
        <v>31.268000000000001</v>
      </c>
      <c r="Q701" s="25">
        <v>569</v>
      </c>
      <c r="R701" s="2">
        <f t="shared" si="260"/>
        <v>137.58358312197348</v>
      </c>
      <c r="S701" s="2">
        <f t="shared" si="249"/>
        <v>139.71377459749525</v>
      </c>
      <c r="T701" s="2">
        <f t="shared" si="250"/>
        <v>139.6531998870791</v>
      </c>
      <c r="U701" s="2">
        <f t="shared" si="261"/>
        <v>106.37906984656193</v>
      </c>
      <c r="V701" s="2">
        <f t="shared" si="262"/>
        <v>137.10843373494001</v>
      </c>
      <c r="W701" s="27">
        <f t="shared" si="263"/>
        <v>1.5482889943586375E-2</v>
      </c>
      <c r="X701" s="1">
        <f t="shared" si="251"/>
        <v>9.2598848424065728E-3</v>
      </c>
      <c r="Y701" s="1" t="e">
        <f>X701+#REF!*_xlfn.STDEV.S($W$2:$W$779)</f>
        <v>#REF!</v>
      </c>
      <c r="Z701" s="1" t="e">
        <f>X701-#REF!*_xlfn.STDEV.S($W$2:$W$779)</f>
        <v>#REF!</v>
      </c>
      <c r="AA701" s="2">
        <f t="shared" si="252"/>
        <v>213.01914755217695</v>
      </c>
      <c r="AB701" s="1">
        <f t="shared" si="253"/>
        <v>3.40580996608204E-3</v>
      </c>
      <c r="AC701" s="1">
        <f t="shared" si="245"/>
        <v>4.4262921755231535E-4</v>
      </c>
      <c r="AD701" s="1">
        <f t="shared" si="267"/>
        <v>2.9631807485297245E-3</v>
      </c>
      <c r="AE701" s="1">
        <f t="shared" si="246"/>
        <v>1.54982524116244E-3</v>
      </c>
      <c r="AF701" s="1" t="e">
        <f>AE701+#REF!*_xlfn.STDEV.S($AD$2:$AD$779)</f>
        <v>#REF!</v>
      </c>
      <c r="AG701" s="1" t="e">
        <f>AE701-#REF!*_xlfn.STDEV.S($AD$2:$AD$779)</f>
        <v>#REF!</v>
      </c>
      <c r="AH701" s="24">
        <f t="shared" si="264"/>
        <v>58.319999999999709</v>
      </c>
      <c r="AI701" s="24">
        <f t="shared" si="254"/>
        <v>0.66000000000008185</v>
      </c>
      <c r="AJ701" s="1">
        <f t="shared" si="255"/>
        <v>2.9631807485297245E-3</v>
      </c>
      <c r="AK701" s="1">
        <f t="shared" si="256"/>
        <v>1.54982524116244E-3</v>
      </c>
      <c r="AL701" s="1" t="e">
        <f>$AK$2+#REF!*_xlfn.STDEV.S(ONE_LAST_QUOTE!$AJ$2:$AJ$779)</f>
        <v>#REF!</v>
      </c>
      <c r="AM701" s="1" t="e">
        <f>$AK$2-#REF!*_xlfn.STDEV.S(ONE_LAST_QUOTE!$AJ$2:$AJ$779)</f>
        <v>#REF!</v>
      </c>
      <c r="AN701" s="27">
        <f t="shared" si="257"/>
        <v>88.363636363624963</v>
      </c>
      <c r="AO701" s="24">
        <f t="shared" si="258"/>
        <v>57.659999999999627</v>
      </c>
      <c r="AP701" s="27">
        <f t="shared" si="259"/>
        <v>-3.8484704370181109</v>
      </c>
      <c r="AQ701" s="27" t="e">
        <f>$AP$2+#REF!*_xlfn.STDEV.S(ONE_LAST_QUOTE!$AO$2:$AO$779)</f>
        <v>#REF!</v>
      </c>
      <c r="AR701" s="27" t="e">
        <f>$AP$2-#REF!*_xlfn.STDEV.S(ONE_LAST_QUOTE!$AO$2:$AO$779)</f>
        <v>#REF!</v>
      </c>
      <c r="AT701" s="24"/>
    </row>
    <row r="702" spans="1:46" x14ac:dyDescent="0.3">
      <c r="A702" s="5">
        <v>45133</v>
      </c>
      <c r="B702" s="25">
        <v>656.2</v>
      </c>
      <c r="C702" s="25">
        <v>657.83</v>
      </c>
      <c r="D702" s="25">
        <v>1.1200000000000001</v>
      </c>
      <c r="E702" s="25">
        <f t="shared" si="247"/>
        <v>656.71</v>
      </c>
      <c r="F702" s="25">
        <f t="shared" si="244"/>
        <v>-0.50999999999999091</v>
      </c>
      <c r="G702" s="25">
        <v>1487.75</v>
      </c>
      <c r="H702" s="25">
        <v>1487.5</v>
      </c>
      <c r="I702" s="26">
        <v>1490.11</v>
      </c>
      <c r="J702" s="27">
        <f t="shared" si="265"/>
        <v>-2.6099999999999</v>
      </c>
      <c r="K702" s="25">
        <v>17100</v>
      </c>
      <c r="L702" s="25">
        <v>17162.55</v>
      </c>
      <c r="M702" s="25">
        <v>70.27</v>
      </c>
      <c r="N702" s="25">
        <f t="shared" si="266"/>
        <v>17092.28</v>
      </c>
      <c r="O702" s="25">
        <f t="shared" si="248"/>
        <v>7.7200000000011642</v>
      </c>
      <c r="P702" s="27">
        <v>31.198</v>
      </c>
      <c r="Q702" s="25">
        <v>566</v>
      </c>
      <c r="R702" s="2">
        <f t="shared" si="260"/>
        <v>137.19160710168296</v>
      </c>
      <c r="S702" s="2">
        <f t="shared" si="249"/>
        <v>139.04699951211552</v>
      </c>
      <c r="T702" s="2">
        <f t="shared" si="250"/>
        <v>139.18351129630543</v>
      </c>
      <c r="U702" s="2">
        <f t="shared" si="261"/>
        <v>106.14091790562362</v>
      </c>
      <c r="V702" s="2">
        <f t="shared" si="262"/>
        <v>136.38554216867496</v>
      </c>
      <c r="W702" s="27">
        <f t="shared" si="263"/>
        <v>1.3524095603438591E-2</v>
      </c>
      <c r="X702" s="1">
        <f t="shared" si="251"/>
        <v>9.2598848424065728E-3</v>
      </c>
      <c r="Y702" s="1" t="e">
        <f>X702+#REF!*_xlfn.STDEV.S($W$2:$W$779)</f>
        <v>#REF!</v>
      </c>
      <c r="Z702" s="1" t="e">
        <f>X702-#REF!*_xlfn.STDEV.S($W$2:$W$779)</f>
        <v>#REF!</v>
      </c>
      <c r="AA702" s="2">
        <f t="shared" si="252"/>
        <v>185.53924104325574</v>
      </c>
      <c r="AB702" s="1">
        <f t="shared" si="253"/>
        <v>4.5166589828865225E-4</v>
      </c>
      <c r="AC702" s="1">
        <f t="shared" si="245"/>
        <v>-1.7515485433960581E-3</v>
      </c>
      <c r="AD702" s="1">
        <f t="shared" si="267"/>
        <v>2.2032144416847103E-3</v>
      </c>
      <c r="AE702" s="1">
        <f t="shared" si="246"/>
        <v>1.54982524116244E-3</v>
      </c>
      <c r="AF702" s="1" t="e">
        <f>AE702+#REF!*_xlfn.STDEV.S($AD$2:$AD$779)</f>
        <v>#REF!</v>
      </c>
      <c r="AG702" s="1" t="e">
        <f>AE702-#REF!*_xlfn.STDEV.S($AD$2:$AD$779)</f>
        <v>#REF!</v>
      </c>
      <c r="AH702" s="24">
        <f t="shared" si="264"/>
        <v>7.7200000000011642</v>
      </c>
      <c r="AI702" s="24">
        <f t="shared" si="254"/>
        <v>-2.6099999999999</v>
      </c>
      <c r="AJ702" s="1">
        <f t="shared" si="255"/>
        <v>2.2032144416847103E-3</v>
      </c>
      <c r="AK702" s="1">
        <f t="shared" si="256"/>
        <v>1.54982524116244E-3</v>
      </c>
      <c r="AL702" s="1" t="e">
        <f>$AK$2+#REF!*_xlfn.STDEV.S(ONE_LAST_QUOTE!$AJ$2:$AJ$779)</f>
        <v>#REF!</v>
      </c>
      <c r="AM702" s="1" t="e">
        <f>$AK$2-#REF!*_xlfn.STDEV.S(ONE_LAST_QUOTE!$AJ$2:$AJ$779)</f>
        <v>#REF!</v>
      </c>
      <c r="AN702" s="27">
        <f t="shared" si="257"/>
        <v>-2.9578544061308274</v>
      </c>
      <c r="AO702" s="24">
        <f t="shared" si="258"/>
        <v>10.330000000001064</v>
      </c>
      <c r="AP702" s="27">
        <f t="shared" si="259"/>
        <v>-3.8484704370181109</v>
      </c>
      <c r="AQ702" s="27" t="e">
        <f>$AP$2+#REF!*_xlfn.STDEV.S(ONE_LAST_QUOTE!$AO$2:$AO$779)</f>
        <v>#REF!</v>
      </c>
      <c r="AR702" s="27" t="e">
        <f>$AP$2-#REF!*_xlfn.STDEV.S(ONE_LAST_QUOTE!$AO$2:$AO$779)</f>
        <v>#REF!</v>
      </c>
      <c r="AT702" s="24"/>
    </row>
    <row r="703" spans="1:46" x14ac:dyDescent="0.3">
      <c r="A703" s="5">
        <v>45134</v>
      </c>
      <c r="B703" s="25">
        <v>660.3</v>
      </c>
      <c r="C703" s="25">
        <v>659.82</v>
      </c>
      <c r="D703" s="25">
        <v>0.95000000000000007</v>
      </c>
      <c r="E703" s="25">
        <f t="shared" si="247"/>
        <v>658.87</v>
      </c>
      <c r="F703" s="25">
        <f t="shared" si="244"/>
        <v>1.42999999999995</v>
      </c>
      <c r="G703" s="25">
        <v>1494.5</v>
      </c>
      <c r="H703" s="25">
        <v>1495.25</v>
      </c>
      <c r="I703" s="26">
        <v>1494.15</v>
      </c>
      <c r="J703" s="27">
        <f t="shared" si="265"/>
        <v>1.0999999999999091</v>
      </c>
      <c r="K703" s="25">
        <v>17223</v>
      </c>
      <c r="L703" s="25">
        <v>17241.82</v>
      </c>
      <c r="M703" s="25">
        <v>60.699999999999996</v>
      </c>
      <c r="N703" s="25">
        <f t="shared" si="266"/>
        <v>17181.12</v>
      </c>
      <c r="O703" s="25">
        <f t="shared" si="248"/>
        <v>41.880000000001019</v>
      </c>
      <c r="P703" s="27">
        <v>31.315000000000001</v>
      </c>
      <c r="Q703" s="25">
        <v>569</v>
      </c>
      <c r="R703" s="2">
        <f t="shared" si="260"/>
        <v>137.9063869033892</v>
      </c>
      <c r="S703" s="2">
        <f t="shared" si="249"/>
        <v>140.04716214018512</v>
      </c>
      <c r="T703" s="2">
        <f t="shared" si="250"/>
        <v>139.91577838745789</v>
      </c>
      <c r="U703" s="2">
        <f t="shared" si="261"/>
        <v>106.53897186404909</v>
      </c>
      <c r="V703" s="2">
        <f t="shared" si="262"/>
        <v>137.10843373494004</v>
      </c>
      <c r="W703" s="27">
        <f t="shared" si="263"/>
        <v>1.5523394418966552E-2</v>
      </c>
      <c r="X703" s="1">
        <f t="shared" si="251"/>
        <v>9.2598848424065728E-3</v>
      </c>
      <c r="Y703" s="1" t="e">
        <f>X703+#REF!*_xlfn.STDEV.S($W$2:$W$779)</f>
        <v>#REF!</v>
      </c>
      <c r="Z703" s="1" t="e">
        <f>X703-#REF!*_xlfn.STDEV.S($W$2:$W$779)</f>
        <v>#REF!</v>
      </c>
      <c r="AA703" s="2">
        <f t="shared" si="252"/>
        <v>214.07752367959176</v>
      </c>
      <c r="AB703" s="1">
        <f t="shared" si="253"/>
        <v>2.437559367491818E-3</v>
      </c>
      <c r="AC703" s="1">
        <f t="shared" si="245"/>
        <v>7.3620453100418904E-4</v>
      </c>
      <c r="AD703" s="1">
        <f t="shared" si="267"/>
        <v>1.7013548364876289E-3</v>
      </c>
      <c r="AE703" s="1">
        <f t="shared" si="246"/>
        <v>1.54982524116244E-3</v>
      </c>
      <c r="AF703" s="1" t="e">
        <f>AE703+#REF!*_xlfn.STDEV.S($AD$2:$AD$779)</f>
        <v>#REF!</v>
      </c>
      <c r="AG703" s="1" t="e">
        <f>AE703-#REF!*_xlfn.STDEV.S($AD$2:$AD$779)</f>
        <v>#REF!</v>
      </c>
      <c r="AH703" s="24">
        <f t="shared" si="264"/>
        <v>41.880000000001019</v>
      </c>
      <c r="AI703" s="24">
        <f t="shared" si="254"/>
        <v>1.0999999999999091</v>
      </c>
      <c r="AJ703" s="1">
        <f t="shared" si="255"/>
        <v>1.7013548364876289E-3</v>
      </c>
      <c r="AK703" s="1">
        <f t="shared" si="256"/>
        <v>1.54982524116244E-3</v>
      </c>
      <c r="AL703" s="1" t="e">
        <f>$AK$2+#REF!*_xlfn.STDEV.S(ONE_LAST_QUOTE!$AJ$2:$AJ$779)</f>
        <v>#REF!</v>
      </c>
      <c r="AM703" s="1" t="e">
        <f>$AK$2-#REF!*_xlfn.STDEV.S(ONE_LAST_QUOTE!$AJ$2:$AJ$779)</f>
        <v>#REF!</v>
      </c>
      <c r="AN703" s="27">
        <f t="shared" si="257"/>
        <v>38.072727272731349</v>
      </c>
      <c r="AO703" s="24">
        <f t="shared" si="258"/>
        <v>40.78000000000111</v>
      </c>
      <c r="AP703" s="27">
        <f t="shared" si="259"/>
        <v>-3.8484704370181109</v>
      </c>
      <c r="AQ703" s="27" t="e">
        <f>$AP$2+#REF!*_xlfn.STDEV.S(ONE_LAST_QUOTE!$AO$2:$AO$779)</f>
        <v>#REF!</v>
      </c>
      <c r="AR703" s="27" t="e">
        <f>$AP$2-#REF!*_xlfn.STDEV.S(ONE_LAST_QUOTE!$AO$2:$AO$779)</f>
        <v>#REF!</v>
      </c>
      <c r="AT703" s="24"/>
    </row>
    <row r="704" spans="1:46" x14ac:dyDescent="0.3">
      <c r="A704" s="5">
        <v>45135</v>
      </c>
      <c r="B704" s="25">
        <v>660.5</v>
      </c>
      <c r="C704" s="25">
        <v>661.56</v>
      </c>
      <c r="D704" s="25">
        <v>0.89000000000000012</v>
      </c>
      <c r="E704" s="25">
        <f t="shared" si="247"/>
        <v>660.67</v>
      </c>
      <c r="F704" s="25">
        <f t="shared" si="244"/>
        <v>-0.16999999999995907</v>
      </c>
      <c r="G704" s="25">
        <v>1501.75</v>
      </c>
      <c r="H704" s="25">
        <v>1501.5</v>
      </c>
      <c r="I704" s="26">
        <v>1501.51</v>
      </c>
      <c r="J704" s="27">
        <f t="shared" si="265"/>
        <v>-9.9999999999909051E-3</v>
      </c>
      <c r="K704" s="25">
        <v>17262</v>
      </c>
      <c r="L704" s="25">
        <v>17292.93</v>
      </c>
      <c r="M704" s="25">
        <v>55.239999999999995</v>
      </c>
      <c r="N704" s="25">
        <f t="shared" si="266"/>
        <v>17237.689999999999</v>
      </c>
      <c r="O704" s="25">
        <f t="shared" si="248"/>
        <v>24.31000000000131</v>
      </c>
      <c r="P704" s="27">
        <v>31.334</v>
      </c>
      <c r="Q704" s="25">
        <v>567</v>
      </c>
      <c r="R704" s="2">
        <f t="shared" si="260"/>
        <v>138.48282222734585</v>
      </c>
      <c r="S704" s="2">
        <f t="shared" si="249"/>
        <v>140.36428687591453</v>
      </c>
      <c r="T704" s="2">
        <f t="shared" si="250"/>
        <v>140.08958139268861</v>
      </c>
      <c r="U704" s="2">
        <f t="shared" si="261"/>
        <v>106.60361310516092</v>
      </c>
      <c r="V704" s="2">
        <f t="shared" si="262"/>
        <v>136.62650602409667</v>
      </c>
      <c r="W704" s="27">
        <f t="shared" si="263"/>
        <v>1.3586267367369897E-2</v>
      </c>
      <c r="X704" s="1">
        <f t="shared" si="251"/>
        <v>9.2598848424065728E-3</v>
      </c>
      <c r="Y704" s="1" t="e">
        <f>X704+#REF!*_xlfn.STDEV.S($W$2:$W$779)</f>
        <v>#REF!</v>
      </c>
      <c r="Z704" s="1" t="e">
        <f>X704-#REF!*_xlfn.STDEV.S($W$2:$W$779)</f>
        <v>#REF!</v>
      </c>
      <c r="AA704" s="2">
        <f t="shared" si="252"/>
        <v>188.14646485686808</v>
      </c>
      <c r="AB704" s="1">
        <f t="shared" si="253"/>
        <v>1.4102817720936687E-3</v>
      </c>
      <c r="AC704" s="1">
        <f t="shared" si="245"/>
        <v>-6.6599623046072991E-6</v>
      </c>
      <c r="AD704" s="1">
        <f t="shared" si="267"/>
        <v>1.416941734398276E-3</v>
      </c>
      <c r="AE704" s="1">
        <f t="shared" si="246"/>
        <v>1.54982524116244E-3</v>
      </c>
      <c r="AF704" s="1" t="e">
        <f>AE704+#REF!*_xlfn.STDEV.S($AD$2:$AD$779)</f>
        <v>#REF!</v>
      </c>
      <c r="AG704" s="1" t="e">
        <f>AE704-#REF!*_xlfn.STDEV.S($AD$2:$AD$779)</f>
        <v>#REF!</v>
      </c>
      <c r="AH704" s="24">
        <f t="shared" si="264"/>
        <v>24.31000000000131</v>
      </c>
      <c r="AI704" s="24">
        <f t="shared" si="254"/>
        <v>-9.9999999999909051E-3</v>
      </c>
      <c r="AJ704" s="1">
        <f t="shared" si="255"/>
        <v>1.416941734398276E-3</v>
      </c>
      <c r="AK704" s="1">
        <f t="shared" si="256"/>
        <v>1.54982524116244E-3</v>
      </c>
      <c r="AL704" s="1" t="e">
        <f>$AK$2+#REF!*_xlfn.STDEV.S(ONE_LAST_QUOTE!$AJ$2:$AJ$779)</f>
        <v>#REF!</v>
      </c>
      <c r="AM704" s="1" t="e">
        <f>$AK$2-#REF!*_xlfn.STDEV.S(ONE_LAST_QUOTE!$AJ$2:$AJ$779)</f>
        <v>#REF!</v>
      </c>
      <c r="AN704" s="27">
        <f t="shared" si="257"/>
        <v>-2431.0000000023419</v>
      </c>
      <c r="AO704" s="24">
        <f t="shared" si="258"/>
        <v>24.320000000001301</v>
      </c>
      <c r="AP704" s="27">
        <f t="shared" si="259"/>
        <v>-3.8484704370181109</v>
      </c>
      <c r="AQ704" s="27" t="e">
        <f>$AP$2+#REF!*_xlfn.STDEV.S(ONE_LAST_QUOTE!$AO$2:$AO$779)</f>
        <v>#REF!</v>
      </c>
      <c r="AR704" s="27" t="e">
        <f>$AP$2-#REF!*_xlfn.STDEV.S(ONE_LAST_QUOTE!$AO$2:$AO$779)</f>
        <v>#REF!</v>
      </c>
      <c r="AT704" s="24"/>
    </row>
    <row r="705" spans="1:46" x14ac:dyDescent="0.3">
      <c r="A705" s="5">
        <v>45138</v>
      </c>
      <c r="B705" s="25">
        <v>654.79999999999995</v>
      </c>
      <c r="C705" s="25">
        <v>656.25</v>
      </c>
      <c r="D705" s="25">
        <v>1.2400000000000002</v>
      </c>
      <c r="E705" s="25">
        <f t="shared" si="247"/>
        <v>655.01</v>
      </c>
      <c r="F705" s="25">
        <f t="shared" si="244"/>
        <v>-0.21000000000003638</v>
      </c>
      <c r="G705" s="25">
        <v>1487.5</v>
      </c>
      <c r="H705" s="25">
        <v>1482.25</v>
      </c>
      <c r="I705" s="26">
        <v>1487.37</v>
      </c>
      <c r="J705" s="27">
        <f t="shared" si="265"/>
        <v>-5.1199999999998909</v>
      </c>
      <c r="K705" s="25">
        <v>17103</v>
      </c>
      <c r="L705" s="25">
        <v>17145.43</v>
      </c>
      <c r="M705" s="25">
        <v>52.8</v>
      </c>
      <c r="N705" s="25">
        <f t="shared" si="266"/>
        <v>17092.63</v>
      </c>
      <c r="O705" s="25">
        <f t="shared" si="248"/>
        <v>10.369999999998981</v>
      </c>
      <c r="P705" s="27">
        <v>31.433</v>
      </c>
      <c r="Q705" s="25">
        <v>565</v>
      </c>
      <c r="R705" s="2">
        <f t="shared" si="260"/>
        <v>136.70740142955938</v>
      </c>
      <c r="S705" s="2">
        <f t="shared" si="249"/>
        <v>139.07139372255625</v>
      </c>
      <c r="T705" s="2">
        <f t="shared" si="250"/>
        <v>139.15296751907468</v>
      </c>
      <c r="U705" s="2">
        <f t="shared" si="261"/>
        <v>106.9404279930594</v>
      </c>
      <c r="V705" s="2">
        <f t="shared" si="262"/>
        <v>136.14457831325331</v>
      </c>
      <c r="W705" s="27">
        <f t="shared" si="263"/>
        <v>1.7292350438062876E-2</v>
      </c>
      <c r="X705" s="1">
        <f t="shared" si="251"/>
        <v>9.2598848424065728E-3</v>
      </c>
      <c r="Y705" s="1" t="e">
        <f>X705+#REF!*_xlfn.STDEV.S($W$2:$W$779)</f>
        <v>#REF!</v>
      </c>
      <c r="Z705" s="1" t="e">
        <f>X705-#REF!*_xlfn.STDEV.S($W$2:$W$779)</f>
        <v>#REF!</v>
      </c>
      <c r="AA705" s="2">
        <f t="shared" si="252"/>
        <v>236.39922929968691</v>
      </c>
      <c r="AB705" s="1">
        <f t="shared" si="253"/>
        <v>6.066942302032502E-4</v>
      </c>
      <c r="AC705" s="1">
        <f t="shared" si="245"/>
        <v>-3.4423176479288216E-3</v>
      </c>
      <c r="AD705" s="1">
        <f t="shared" si="267"/>
        <v>4.0490118781320722E-3</v>
      </c>
      <c r="AE705" s="1">
        <f t="shared" si="246"/>
        <v>1.54982524116244E-3</v>
      </c>
      <c r="AF705" s="1" t="e">
        <f>AE705+#REF!*_xlfn.STDEV.S($AD$2:$AD$779)</f>
        <v>#REF!</v>
      </c>
      <c r="AG705" s="1" t="e">
        <f>AE705-#REF!*_xlfn.STDEV.S($AD$2:$AD$779)</f>
        <v>#REF!</v>
      </c>
      <c r="AH705" s="24">
        <f t="shared" si="264"/>
        <v>10.369999999998981</v>
      </c>
      <c r="AI705" s="24">
        <f t="shared" si="254"/>
        <v>-5.1199999999998909</v>
      </c>
      <c r="AJ705" s="1">
        <f t="shared" si="255"/>
        <v>4.0490118781320722E-3</v>
      </c>
      <c r="AK705" s="1">
        <f t="shared" si="256"/>
        <v>1.54982524116244E-3</v>
      </c>
      <c r="AL705" s="1" t="e">
        <f>$AK$2+#REF!*_xlfn.STDEV.S(ONE_LAST_QUOTE!$AJ$2:$AJ$779)</f>
        <v>#REF!</v>
      </c>
      <c r="AM705" s="1" t="e">
        <f>$AK$2-#REF!*_xlfn.STDEV.S(ONE_LAST_QUOTE!$AJ$2:$AJ$779)</f>
        <v>#REF!</v>
      </c>
      <c r="AN705" s="27">
        <f t="shared" si="257"/>
        <v>-2.0253906249998441</v>
      </c>
      <c r="AO705" s="24">
        <f t="shared" si="258"/>
        <v>15.489999999998872</v>
      </c>
      <c r="AP705" s="27">
        <f t="shared" si="259"/>
        <v>-3.8484704370181109</v>
      </c>
      <c r="AQ705" s="27" t="e">
        <f>$AP$2+#REF!*_xlfn.STDEV.S(ONE_LAST_QUOTE!$AO$2:$AO$779)</f>
        <v>#REF!</v>
      </c>
      <c r="AR705" s="27" t="e">
        <f>$AP$2-#REF!*_xlfn.STDEV.S(ONE_LAST_QUOTE!$AO$2:$AO$779)</f>
        <v>#REF!</v>
      </c>
      <c r="AT705" s="24"/>
    </row>
    <row r="706" spans="1:46" x14ac:dyDescent="0.3">
      <c r="A706" s="5">
        <v>45139</v>
      </c>
      <c r="B706" s="25">
        <v>659.3</v>
      </c>
      <c r="C706" s="25">
        <v>660.22</v>
      </c>
      <c r="D706" s="25">
        <v>1.2400000000000002</v>
      </c>
      <c r="E706" s="25">
        <f t="shared" si="247"/>
        <v>658.98</v>
      </c>
      <c r="F706" s="25">
        <f t="shared" ref="F706:F769" si="268">B706-E706</f>
        <v>0.31999999999993634</v>
      </c>
      <c r="G706" s="25">
        <v>1497.75</v>
      </c>
      <c r="H706" s="25">
        <v>1495.25</v>
      </c>
      <c r="I706" s="26">
        <v>1497.41</v>
      </c>
      <c r="J706" s="27">
        <f t="shared" si="265"/>
        <v>-2.1600000000000819</v>
      </c>
      <c r="K706" s="25">
        <v>17178</v>
      </c>
      <c r="L706" s="25">
        <v>17212.87</v>
      </c>
      <c r="M706" s="25">
        <v>51.65</v>
      </c>
      <c r="N706" s="25">
        <f t="shared" si="266"/>
        <v>17161.219999999998</v>
      </c>
      <c r="O706" s="25">
        <f t="shared" si="248"/>
        <v>16.780000000002474</v>
      </c>
      <c r="P706" s="27">
        <v>31.597999999999999</v>
      </c>
      <c r="Q706" s="25">
        <v>567</v>
      </c>
      <c r="R706" s="2">
        <f t="shared" si="260"/>
        <v>137.9063869033892</v>
      </c>
      <c r="S706" s="2">
        <f t="shared" si="249"/>
        <v>139.68124898357431</v>
      </c>
      <c r="T706" s="2">
        <f t="shared" si="250"/>
        <v>140.02713787611688</v>
      </c>
      <c r="U706" s="2">
        <f t="shared" si="261"/>
        <v>107.50178613955686</v>
      </c>
      <c r="V706" s="2">
        <f t="shared" si="262"/>
        <v>136.62650602409667</v>
      </c>
      <c r="W706" s="27">
        <f t="shared" si="263"/>
        <v>1.2870049894269764E-2</v>
      </c>
      <c r="X706" s="1">
        <f t="shared" si="251"/>
        <v>9.2598848424065728E-3</v>
      </c>
      <c r="Y706" s="1" t="e">
        <f>X706+#REF!*_xlfn.STDEV.S($W$2:$W$779)</f>
        <v>#REF!</v>
      </c>
      <c r="Z706" s="1" t="e">
        <f>X706-#REF!*_xlfn.STDEV.S($W$2:$W$779)</f>
        <v>#REF!</v>
      </c>
      <c r="AA706" s="2">
        <f t="shared" si="252"/>
        <v>177.48620801851018</v>
      </c>
      <c r="AB706" s="1">
        <f t="shared" si="253"/>
        <v>9.7778596160427267E-4</v>
      </c>
      <c r="AC706" s="1">
        <f t="shared" ref="AC706:AC769" si="269">((H706-I706)/I706)</f>
        <v>-1.442490700609774E-3</v>
      </c>
      <c r="AD706" s="1">
        <f t="shared" si="267"/>
        <v>2.4202766622140465E-3</v>
      </c>
      <c r="AE706" s="1">
        <f t="shared" ref="AE706:AE769" si="270">AVERAGEIF($AD$2:$AD$779,"&lt;&gt;#N/A")</f>
        <v>1.54982524116244E-3</v>
      </c>
      <c r="AF706" s="1" t="e">
        <f>AE706+#REF!*_xlfn.STDEV.S($AD$2:$AD$779)</f>
        <v>#REF!</v>
      </c>
      <c r="AG706" s="1" t="e">
        <f>AE706-#REF!*_xlfn.STDEV.S($AD$2:$AD$779)</f>
        <v>#REF!</v>
      </c>
      <c r="AH706" s="24">
        <f t="shared" si="264"/>
        <v>16.780000000002474</v>
      </c>
      <c r="AI706" s="24">
        <f t="shared" si="254"/>
        <v>-2.1600000000000819</v>
      </c>
      <c r="AJ706" s="1">
        <f t="shared" si="255"/>
        <v>2.4202766622140465E-3</v>
      </c>
      <c r="AK706" s="1">
        <f t="shared" si="256"/>
        <v>1.54982524116244E-3</v>
      </c>
      <c r="AL706" s="1" t="e">
        <f>$AK$2+#REF!*_xlfn.STDEV.S(ONE_LAST_QUOTE!$AJ$2:$AJ$779)</f>
        <v>#REF!</v>
      </c>
      <c r="AM706" s="1" t="e">
        <f>$AK$2-#REF!*_xlfn.STDEV.S(ONE_LAST_QUOTE!$AJ$2:$AJ$779)</f>
        <v>#REF!</v>
      </c>
      <c r="AN706" s="27">
        <f t="shared" si="257"/>
        <v>-7.768518518519369</v>
      </c>
      <c r="AO706" s="24">
        <f t="shared" si="258"/>
        <v>18.940000000002556</v>
      </c>
      <c r="AP706" s="27">
        <f t="shared" si="259"/>
        <v>-3.8484704370181109</v>
      </c>
      <c r="AQ706" s="27" t="e">
        <f>$AP$2+#REF!*_xlfn.STDEV.S(ONE_LAST_QUOTE!$AO$2:$AO$779)</f>
        <v>#REF!</v>
      </c>
      <c r="AR706" s="27" t="e">
        <f>$AP$2-#REF!*_xlfn.STDEV.S(ONE_LAST_QUOTE!$AO$2:$AO$779)</f>
        <v>#REF!</v>
      </c>
      <c r="AT706" s="24"/>
    </row>
    <row r="707" spans="1:46" x14ac:dyDescent="0.3">
      <c r="A707" s="5">
        <v>45140</v>
      </c>
      <c r="B707" s="25">
        <v>645.6</v>
      </c>
      <c r="C707" s="25">
        <v>648.27</v>
      </c>
      <c r="D707" s="25">
        <v>1.2400000000000002</v>
      </c>
      <c r="E707" s="25">
        <f t="shared" ref="E707:E770" si="271">C707-D707</f>
        <v>647.03</v>
      </c>
      <c r="F707" s="25">
        <f t="shared" si="268"/>
        <v>-1.42999999999995</v>
      </c>
      <c r="G707" s="25">
        <v>1463.75</v>
      </c>
      <c r="H707" s="25">
        <v>1459.75</v>
      </c>
      <c r="I707" s="26">
        <v>1466.37</v>
      </c>
      <c r="J707" s="27">
        <f t="shared" si="265"/>
        <v>-6.6199999999998909</v>
      </c>
      <c r="K707" s="25">
        <v>16820</v>
      </c>
      <c r="L707" s="25">
        <v>16893.73</v>
      </c>
      <c r="M707" s="25">
        <v>45.949999999999996</v>
      </c>
      <c r="N707" s="25">
        <f t="shared" si="266"/>
        <v>16847.78</v>
      </c>
      <c r="O707" s="25">
        <f t="shared" ref="O707:O770" si="272">K707-N707</f>
        <v>-27.779999999998836</v>
      </c>
      <c r="P707" s="27">
        <v>31.623000000000001</v>
      </c>
      <c r="Q707" s="25">
        <v>561</v>
      </c>
      <c r="R707" s="2">
        <f t="shared" si="260"/>
        <v>134.63223426331541</v>
      </c>
      <c r="S707" s="2">
        <f t="shared" ref="S707:S770" si="273">K707/K706*S706</f>
        <v>136.77020653764814</v>
      </c>
      <c r="T707" s="2">
        <f t="shared" ref="T707:T770" si="274">B707/B706*S706</f>
        <v>136.77872644288729</v>
      </c>
      <c r="U707" s="2">
        <f t="shared" si="261"/>
        <v>107.58684040417768</v>
      </c>
      <c r="V707" s="2">
        <f t="shared" si="262"/>
        <v>135.18072289156655</v>
      </c>
      <c r="W707" s="27">
        <f t="shared" si="263"/>
        <v>1.5880092059909368E-2</v>
      </c>
      <c r="X707" s="1">
        <f t="shared" ref="X707:X770" si="275">AVERAGEIF($W$2:$W$779,"&lt;&gt;#N/A")</f>
        <v>9.2598848424065728E-3</v>
      </c>
      <c r="Y707" s="1" t="e">
        <f>X707+#REF!*_xlfn.STDEV.S($W$2:$W$779)</f>
        <v>#REF!</v>
      </c>
      <c r="Z707" s="1" t="e">
        <f>X707-#REF!*_xlfn.STDEV.S($W$2:$W$779)</f>
        <v>#REF!</v>
      </c>
      <c r="AA707" s="2">
        <f t="shared" ref="AA707:AA770" si="276">(S707-R707)*100</f>
        <v>213.7972274332725</v>
      </c>
      <c r="AB707" s="1">
        <f t="shared" ref="AB707:AB770" si="277">((K707-N707)/N707)</f>
        <v>-1.6488819298446939E-3</v>
      </c>
      <c r="AC707" s="1">
        <f t="shared" si="269"/>
        <v>-4.5145495338829158E-3</v>
      </c>
      <c r="AD707" s="1">
        <f t="shared" si="267"/>
        <v>2.8656676040382219E-3</v>
      </c>
      <c r="AE707" s="1">
        <f t="shared" si="270"/>
        <v>1.54982524116244E-3</v>
      </c>
      <c r="AF707" s="1" t="e">
        <f>AE707+#REF!*_xlfn.STDEV.S($AD$2:$AD$779)</f>
        <v>#REF!</v>
      </c>
      <c r="AG707" s="1" t="e">
        <f>AE707-#REF!*_xlfn.STDEV.S($AD$2:$AD$779)</f>
        <v>#REF!</v>
      </c>
      <c r="AH707" s="24">
        <f t="shared" si="264"/>
        <v>-27.779999999998836</v>
      </c>
      <c r="AI707" s="24">
        <f t="shared" ref="AI707:AI770" si="278">H707-I707</f>
        <v>-6.6199999999998909</v>
      </c>
      <c r="AJ707" s="1">
        <f t="shared" ref="AJ707:AJ770" si="279">((K707-N707)/N707)-((H707-I707)/I707)</f>
        <v>2.8656676040382219E-3</v>
      </c>
      <c r="AK707" s="1">
        <f t="shared" ref="AK707:AK770" si="280">AVERAGE($AJ$2:$AJ$779)</f>
        <v>1.54982524116244E-3</v>
      </c>
      <c r="AL707" s="1" t="e">
        <f>$AK$2+#REF!*_xlfn.STDEV.S(ONE_LAST_QUOTE!$AJ$2:$AJ$779)</f>
        <v>#REF!</v>
      </c>
      <c r="AM707" s="1" t="e">
        <f>$AK$2-#REF!*_xlfn.STDEV.S(ONE_LAST_QUOTE!$AJ$2:$AJ$779)</f>
        <v>#REF!</v>
      </c>
      <c r="AN707" s="27">
        <f t="shared" ref="AN707:AN770" si="281">AH707/AI707</f>
        <v>4.1963746223563891</v>
      </c>
      <c r="AO707" s="24">
        <f t="shared" ref="AO707:AO770" si="282">AH707-AI707</f>
        <v>-21.159999999998945</v>
      </c>
      <c r="AP707" s="27">
        <f t="shared" ref="AP707:AP770" si="283">AVERAGE($AO$2:$AO$779)</f>
        <v>-3.8484704370181109</v>
      </c>
      <c r="AQ707" s="27" t="e">
        <f>$AP$2+#REF!*_xlfn.STDEV.S(ONE_LAST_QUOTE!$AO$2:$AO$779)</f>
        <v>#REF!</v>
      </c>
      <c r="AR707" s="27" t="e">
        <f>$AP$2-#REF!*_xlfn.STDEV.S(ONE_LAST_QUOTE!$AO$2:$AO$779)</f>
        <v>#REF!</v>
      </c>
      <c r="AT707" s="24"/>
    </row>
    <row r="708" spans="1:46" x14ac:dyDescent="0.3">
      <c r="A708" s="5">
        <v>45142</v>
      </c>
      <c r="B708" s="25">
        <v>643.9</v>
      </c>
      <c r="C708" s="25">
        <v>643.95000000000005</v>
      </c>
      <c r="D708" s="25">
        <v>1.0200000000000002</v>
      </c>
      <c r="E708" s="25">
        <f t="shared" si="271"/>
        <v>642.93000000000006</v>
      </c>
      <c r="F708" s="25">
        <f t="shared" si="268"/>
        <v>0.9699999999999136</v>
      </c>
      <c r="G708" s="25">
        <v>1461.5</v>
      </c>
      <c r="H708" s="25">
        <v>1457.75</v>
      </c>
      <c r="I708" s="26">
        <v>1459.99</v>
      </c>
      <c r="J708" s="27">
        <f t="shared" si="265"/>
        <v>-2.2400000000000091</v>
      </c>
      <c r="K708" s="25">
        <v>16823</v>
      </c>
      <c r="L708" s="25">
        <v>16843.68</v>
      </c>
      <c r="M708" s="25">
        <v>43.489999999999995</v>
      </c>
      <c r="N708" s="25">
        <f t="shared" si="266"/>
        <v>16800.189999999999</v>
      </c>
      <c r="O708" s="25">
        <f t="shared" si="272"/>
        <v>22.81000000000131</v>
      </c>
      <c r="P708" s="27">
        <v>31.652000000000001</v>
      </c>
      <c r="Q708" s="25">
        <v>554</v>
      </c>
      <c r="R708" s="2">
        <f t="shared" ref="R708:R771" si="284">H708/H707*R707</f>
        <v>134.44777495964928</v>
      </c>
      <c r="S708" s="2">
        <f t="shared" si="273"/>
        <v>136.79460074808884</v>
      </c>
      <c r="T708" s="2">
        <f t="shared" si="274"/>
        <v>136.41006194174662</v>
      </c>
      <c r="U708" s="2">
        <f t="shared" ref="U708:U771" si="285">P708/P707*U707</f>
        <v>107.68550335113785</v>
      </c>
      <c r="V708" s="2">
        <f t="shared" ref="V708:V771" si="286">Q708/Q707*V707</f>
        <v>133.49397590361474</v>
      </c>
      <c r="W708" s="27">
        <f t="shared" ref="W708:W771" si="287">(S708/R708-1)</f>
        <v>1.7455296594859115E-2</v>
      </c>
      <c r="X708" s="1">
        <f t="shared" si="275"/>
        <v>9.2598848424065728E-3</v>
      </c>
      <c r="Y708" s="1" t="e">
        <f>X708+#REF!*_xlfn.STDEV.S($W$2:$W$779)</f>
        <v>#REF!</v>
      </c>
      <c r="Z708" s="1" t="e">
        <f>X708-#REF!*_xlfn.STDEV.S($W$2:$W$779)</f>
        <v>#REF!</v>
      </c>
      <c r="AA708" s="2">
        <f t="shared" si="276"/>
        <v>234.68257884395598</v>
      </c>
      <c r="AB708" s="1">
        <f t="shared" si="277"/>
        <v>1.357722740040518E-3</v>
      </c>
      <c r="AC708" s="1">
        <f t="shared" si="269"/>
        <v>-1.5342570839526361E-3</v>
      </c>
      <c r="AD708" s="1">
        <f t="shared" si="267"/>
        <v>2.8919798239931543E-3</v>
      </c>
      <c r="AE708" s="1">
        <f t="shared" si="270"/>
        <v>1.54982524116244E-3</v>
      </c>
      <c r="AF708" s="1" t="e">
        <f>AE708+#REF!*_xlfn.STDEV.S($AD$2:$AD$779)</f>
        <v>#REF!</v>
      </c>
      <c r="AG708" s="1" t="e">
        <f>AE708-#REF!*_xlfn.STDEV.S($AD$2:$AD$779)</f>
        <v>#REF!</v>
      </c>
      <c r="AH708" s="24">
        <f t="shared" si="264"/>
        <v>22.81000000000131</v>
      </c>
      <c r="AI708" s="24">
        <f t="shared" si="278"/>
        <v>-2.2400000000000091</v>
      </c>
      <c r="AJ708" s="1">
        <f t="shared" si="279"/>
        <v>2.8919798239931543E-3</v>
      </c>
      <c r="AK708" s="1">
        <f t="shared" si="280"/>
        <v>1.54982524116244E-3</v>
      </c>
      <c r="AL708" s="1" t="e">
        <f>$AK$2+#REF!*_xlfn.STDEV.S(ONE_LAST_QUOTE!$AJ$2:$AJ$779)</f>
        <v>#REF!</v>
      </c>
      <c r="AM708" s="1" t="e">
        <f>$AK$2-#REF!*_xlfn.STDEV.S(ONE_LAST_QUOTE!$AJ$2:$AJ$779)</f>
        <v>#REF!</v>
      </c>
      <c r="AN708" s="27">
        <f t="shared" si="281"/>
        <v>-10.183035714286257</v>
      </c>
      <c r="AO708" s="24">
        <f t="shared" si="282"/>
        <v>25.050000000001319</v>
      </c>
      <c r="AP708" s="27">
        <f t="shared" si="283"/>
        <v>-3.8484704370181109</v>
      </c>
      <c r="AQ708" s="27" t="e">
        <f>$AP$2+#REF!*_xlfn.STDEV.S(ONE_LAST_QUOTE!$AO$2:$AO$779)</f>
        <v>#REF!</v>
      </c>
      <c r="AR708" s="27" t="e">
        <f>$AP$2-#REF!*_xlfn.STDEV.S(ONE_LAST_QUOTE!$AO$2:$AO$779)</f>
        <v>#REF!</v>
      </c>
      <c r="AT708" s="24"/>
    </row>
    <row r="709" spans="1:46" x14ac:dyDescent="0.3">
      <c r="A709" s="5">
        <v>45145</v>
      </c>
      <c r="B709" s="25">
        <v>650</v>
      </c>
      <c r="C709" s="25">
        <v>649.38</v>
      </c>
      <c r="D709" s="25">
        <v>0.57000000000000028</v>
      </c>
      <c r="E709" s="25">
        <f t="shared" si="271"/>
        <v>648.80999999999995</v>
      </c>
      <c r="F709" s="25">
        <f t="shared" si="268"/>
        <v>1.1900000000000546</v>
      </c>
      <c r="G709" s="25">
        <v>1478.25</v>
      </c>
      <c r="H709" s="25">
        <v>1474</v>
      </c>
      <c r="I709" s="26">
        <v>1473.01</v>
      </c>
      <c r="J709" s="27">
        <f t="shared" si="265"/>
        <v>0.99000000000000909</v>
      </c>
      <c r="K709" s="25">
        <v>17000</v>
      </c>
      <c r="L709" s="25">
        <v>16996</v>
      </c>
      <c r="M709" s="25">
        <v>22.109999999999996</v>
      </c>
      <c r="N709" s="25">
        <f t="shared" si="266"/>
        <v>16973.89</v>
      </c>
      <c r="O709" s="25">
        <f t="shared" si="272"/>
        <v>26.110000000000582</v>
      </c>
      <c r="P709" s="27">
        <v>31.675000000000001</v>
      </c>
      <c r="Q709" s="25">
        <v>558</v>
      </c>
      <c r="R709" s="2">
        <f t="shared" si="284"/>
        <v>135.94650680193655</v>
      </c>
      <c r="S709" s="2">
        <f t="shared" si="273"/>
        <v>138.23385916409146</v>
      </c>
      <c r="T709" s="2">
        <f t="shared" si="274"/>
        <v>138.09052723444285</v>
      </c>
      <c r="U709" s="2">
        <f t="shared" si="285"/>
        <v>107.76375327458902</v>
      </c>
      <c r="V709" s="2">
        <f t="shared" si="286"/>
        <v>134.4578313253015</v>
      </c>
      <c r="W709" s="27">
        <f t="shared" si="287"/>
        <v>1.6825385336950216E-2</v>
      </c>
      <c r="X709" s="1">
        <f t="shared" si="275"/>
        <v>9.2598848424065728E-3</v>
      </c>
      <c r="Y709" s="1" t="e">
        <f>X709+#REF!*_xlfn.STDEV.S($W$2:$W$779)</f>
        <v>#REF!</v>
      </c>
      <c r="Z709" s="1" t="e">
        <f>X709-#REF!*_xlfn.STDEV.S($W$2:$W$779)</f>
        <v>#REF!</v>
      </c>
      <c r="AA709" s="2">
        <f t="shared" si="276"/>
        <v>228.73523621549054</v>
      </c>
      <c r="AB709" s="1">
        <f t="shared" si="277"/>
        <v>1.5382449161624461E-3</v>
      </c>
      <c r="AC709" s="1">
        <f t="shared" si="269"/>
        <v>6.7209319692331285E-4</v>
      </c>
      <c r="AD709" s="1">
        <f t="shared" si="267"/>
        <v>8.6615171923913321E-4</v>
      </c>
      <c r="AE709" s="1">
        <f t="shared" si="270"/>
        <v>1.54982524116244E-3</v>
      </c>
      <c r="AF709" s="1" t="e">
        <f>AE709+#REF!*_xlfn.STDEV.S($AD$2:$AD$779)</f>
        <v>#REF!</v>
      </c>
      <c r="AG709" s="1" t="e">
        <f>AE709-#REF!*_xlfn.STDEV.S($AD$2:$AD$779)</f>
        <v>#REF!</v>
      </c>
      <c r="AH709" s="24">
        <f t="shared" si="264"/>
        <v>26.110000000000582</v>
      </c>
      <c r="AI709" s="24">
        <f t="shared" si="278"/>
        <v>0.99000000000000909</v>
      </c>
      <c r="AJ709" s="1">
        <f t="shared" si="279"/>
        <v>8.6615171923913321E-4</v>
      </c>
      <c r="AK709" s="1">
        <f t="shared" si="280"/>
        <v>1.54982524116244E-3</v>
      </c>
      <c r="AL709" s="1" t="e">
        <f>$AK$2+#REF!*_xlfn.STDEV.S(ONE_LAST_QUOTE!$AJ$2:$AJ$779)</f>
        <v>#REF!</v>
      </c>
      <c r="AM709" s="1" t="e">
        <f>$AK$2-#REF!*_xlfn.STDEV.S(ONE_LAST_QUOTE!$AJ$2:$AJ$779)</f>
        <v>#REF!</v>
      </c>
      <c r="AN709" s="27">
        <f t="shared" si="281"/>
        <v>26.373737373737718</v>
      </c>
      <c r="AO709" s="24">
        <f t="shared" si="282"/>
        <v>25.120000000000573</v>
      </c>
      <c r="AP709" s="27">
        <f t="shared" si="283"/>
        <v>-3.8484704370181109</v>
      </c>
      <c r="AQ709" s="27" t="e">
        <f>$AP$2+#REF!*_xlfn.STDEV.S(ONE_LAST_QUOTE!$AO$2:$AO$779)</f>
        <v>#REF!</v>
      </c>
      <c r="AR709" s="27" t="e">
        <f>$AP$2-#REF!*_xlfn.STDEV.S(ONE_LAST_QUOTE!$AO$2:$AO$779)</f>
        <v>#REF!</v>
      </c>
      <c r="AT709" s="24"/>
    </row>
    <row r="710" spans="1:46" x14ac:dyDescent="0.3">
      <c r="A710" s="5">
        <v>45146</v>
      </c>
      <c r="B710" s="25">
        <v>643.6</v>
      </c>
      <c r="C710" s="25">
        <v>644.17999999999995</v>
      </c>
      <c r="D710" s="25">
        <v>0.41000000000000025</v>
      </c>
      <c r="E710" s="25">
        <f t="shared" si="271"/>
        <v>643.77</v>
      </c>
      <c r="F710" s="25">
        <f t="shared" si="268"/>
        <v>-0.16999999999995907</v>
      </c>
      <c r="G710" s="25">
        <v>1465.75</v>
      </c>
      <c r="H710" s="25">
        <v>1461.75</v>
      </c>
      <c r="I710" s="26">
        <v>1462.67</v>
      </c>
      <c r="J710" s="27">
        <f t="shared" si="265"/>
        <v>-0.92000000000007276</v>
      </c>
      <c r="K710" s="25">
        <v>16852</v>
      </c>
      <c r="L710" s="25">
        <v>16877.07</v>
      </c>
      <c r="M710" s="25">
        <v>21.729999999999997</v>
      </c>
      <c r="N710" s="25">
        <f t="shared" si="266"/>
        <v>16855.34</v>
      </c>
      <c r="O710" s="25">
        <f t="shared" si="272"/>
        <v>-3.3400000000001455</v>
      </c>
      <c r="P710" s="27">
        <v>31.827999999999999</v>
      </c>
      <c r="Q710" s="25">
        <v>552</v>
      </c>
      <c r="R710" s="2">
        <f t="shared" si="284"/>
        <v>134.81669356698151</v>
      </c>
      <c r="S710" s="2">
        <f t="shared" si="273"/>
        <v>137.03041144901582</v>
      </c>
      <c r="T710" s="2">
        <f t="shared" si="274"/>
        <v>136.87278732001425</v>
      </c>
      <c r="U710" s="2">
        <f t="shared" si="285"/>
        <v>108.28428537406849</v>
      </c>
      <c r="V710" s="2">
        <f t="shared" si="286"/>
        <v>133.01204819277137</v>
      </c>
      <c r="W710" s="27">
        <f t="shared" si="287"/>
        <v>1.6420206010574256E-2</v>
      </c>
      <c r="X710" s="1">
        <f t="shared" si="275"/>
        <v>9.2598848424065728E-3</v>
      </c>
      <c r="Y710" s="1" t="e">
        <f>X710+#REF!*_xlfn.STDEV.S($W$2:$W$779)</f>
        <v>#REF!</v>
      </c>
      <c r="Z710" s="1" t="e">
        <f>X710-#REF!*_xlfn.STDEV.S($W$2:$W$779)</f>
        <v>#REF!</v>
      </c>
      <c r="AA710" s="2">
        <f t="shared" si="276"/>
        <v>221.37178820343024</v>
      </c>
      <c r="AB710" s="1">
        <f t="shared" si="277"/>
        <v>-1.9815678592067235E-4</v>
      </c>
      <c r="AC710" s="1">
        <f t="shared" si="269"/>
        <v>-6.2898671607407872E-4</v>
      </c>
      <c r="AD710" s="1">
        <f t="shared" si="267"/>
        <v>4.3082993015340637E-4</v>
      </c>
      <c r="AE710" s="1">
        <f t="shared" si="270"/>
        <v>1.54982524116244E-3</v>
      </c>
      <c r="AF710" s="1" t="e">
        <f>AE710+#REF!*_xlfn.STDEV.S($AD$2:$AD$779)</f>
        <v>#REF!</v>
      </c>
      <c r="AG710" s="1" t="e">
        <f>AE710-#REF!*_xlfn.STDEV.S($AD$2:$AD$779)</f>
        <v>#REF!</v>
      </c>
      <c r="AH710" s="24">
        <f t="shared" si="264"/>
        <v>-3.3400000000001455</v>
      </c>
      <c r="AI710" s="24">
        <f t="shared" si="278"/>
        <v>-0.92000000000007276</v>
      </c>
      <c r="AJ710" s="1">
        <f t="shared" si="279"/>
        <v>4.3082993015340637E-4</v>
      </c>
      <c r="AK710" s="1">
        <f t="shared" si="280"/>
        <v>1.54982524116244E-3</v>
      </c>
      <c r="AL710" s="1" t="e">
        <f>$AK$2+#REF!*_xlfn.STDEV.S(ONE_LAST_QUOTE!$AJ$2:$AJ$779)</f>
        <v>#REF!</v>
      </c>
      <c r="AM710" s="1" t="e">
        <f>$AK$2-#REF!*_xlfn.STDEV.S(ONE_LAST_QUOTE!$AJ$2:$AJ$779)</f>
        <v>#REF!</v>
      </c>
      <c r="AN710" s="27">
        <f t="shared" si="281"/>
        <v>3.6304347826085666</v>
      </c>
      <c r="AO710" s="24">
        <f t="shared" si="282"/>
        <v>-2.4200000000000728</v>
      </c>
      <c r="AP710" s="27">
        <f t="shared" si="283"/>
        <v>-3.8484704370181109</v>
      </c>
      <c r="AQ710" s="27" t="e">
        <f>$AP$2+#REF!*_xlfn.STDEV.S(ONE_LAST_QUOTE!$AO$2:$AO$779)</f>
        <v>#REF!</v>
      </c>
      <c r="AR710" s="27" t="e">
        <f>$AP$2-#REF!*_xlfn.STDEV.S(ONE_LAST_QUOTE!$AO$2:$AO$779)</f>
        <v>#REF!</v>
      </c>
      <c r="AT710" s="24"/>
    </row>
    <row r="711" spans="1:46" x14ac:dyDescent="0.3">
      <c r="A711" s="5">
        <v>45147</v>
      </c>
      <c r="B711" s="25">
        <v>644.1</v>
      </c>
      <c r="C711" s="25">
        <v>644.61</v>
      </c>
      <c r="D711" s="25">
        <v>0.41000000000000025</v>
      </c>
      <c r="E711" s="25">
        <f t="shared" si="271"/>
        <v>644.20000000000005</v>
      </c>
      <c r="F711" s="25">
        <f t="shared" si="268"/>
        <v>-0.10000000000002274</v>
      </c>
      <c r="G711" s="25">
        <v>1464.25</v>
      </c>
      <c r="H711" s="25">
        <v>1460.25</v>
      </c>
      <c r="I711" s="26">
        <v>1461.99</v>
      </c>
      <c r="J711" s="27">
        <f t="shared" si="265"/>
        <v>-1.7400000000000091</v>
      </c>
      <c r="K711" s="25">
        <v>16853</v>
      </c>
      <c r="L711" s="25">
        <v>16870.939999999999</v>
      </c>
      <c r="M711" s="25">
        <v>21.539999999999996</v>
      </c>
      <c r="N711" s="25">
        <f t="shared" si="266"/>
        <v>16849.399999999998</v>
      </c>
      <c r="O711" s="25">
        <f t="shared" si="272"/>
        <v>3.6000000000021828</v>
      </c>
      <c r="P711" s="27">
        <v>31.646000000000001</v>
      </c>
      <c r="Q711" s="25">
        <v>554</v>
      </c>
      <c r="R711" s="2">
        <f t="shared" si="284"/>
        <v>134.67834908923192</v>
      </c>
      <c r="S711" s="2">
        <f t="shared" si="273"/>
        <v>137.03854285249605</v>
      </c>
      <c r="T711" s="2">
        <f t="shared" si="274"/>
        <v>137.13686764187551</v>
      </c>
      <c r="U711" s="2">
        <f t="shared" si="285"/>
        <v>107.66509032762886</v>
      </c>
      <c r="V711" s="2">
        <f t="shared" si="286"/>
        <v>133.49397590361474</v>
      </c>
      <c r="W711" s="27">
        <f t="shared" si="287"/>
        <v>1.7524671034542916E-2</v>
      </c>
      <c r="X711" s="1">
        <f t="shared" si="275"/>
        <v>9.2598848424065728E-3</v>
      </c>
      <c r="Y711" s="1" t="e">
        <f>X711+#REF!*_xlfn.STDEV.S($W$2:$W$779)</f>
        <v>#REF!</v>
      </c>
      <c r="Z711" s="1" t="e">
        <f>X711-#REF!*_xlfn.STDEV.S($W$2:$W$779)</f>
        <v>#REF!</v>
      </c>
      <c r="AA711" s="2">
        <f t="shared" si="276"/>
        <v>236.01937632641352</v>
      </c>
      <c r="AB711" s="1">
        <f t="shared" si="277"/>
        <v>2.1365745961293478E-4</v>
      </c>
      <c r="AC711" s="1">
        <f t="shared" si="269"/>
        <v>-1.1901586194160076E-3</v>
      </c>
      <c r="AD711" s="1">
        <f t="shared" si="267"/>
        <v>1.4038160790289425E-3</v>
      </c>
      <c r="AE711" s="1">
        <f t="shared" si="270"/>
        <v>1.54982524116244E-3</v>
      </c>
      <c r="AF711" s="1" t="e">
        <f>AE711+#REF!*_xlfn.STDEV.S($AD$2:$AD$779)</f>
        <v>#REF!</v>
      </c>
      <c r="AG711" s="1" t="e">
        <f>AE711-#REF!*_xlfn.STDEV.S($AD$2:$AD$779)</f>
        <v>#REF!</v>
      </c>
      <c r="AH711" s="24">
        <f t="shared" si="264"/>
        <v>3.6000000000021828</v>
      </c>
      <c r="AI711" s="24">
        <f t="shared" si="278"/>
        <v>-1.7400000000000091</v>
      </c>
      <c r="AJ711" s="1">
        <f t="shared" si="279"/>
        <v>1.4038160790289425E-3</v>
      </c>
      <c r="AK711" s="1">
        <f t="shared" si="280"/>
        <v>1.54982524116244E-3</v>
      </c>
      <c r="AL711" s="1" t="e">
        <f>$AK$2+#REF!*_xlfn.STDEV.S(ONE_LAST_QUOTE!$AJ$2:$AJ$779)</f>
        <v>#REF!</v>
      </c>
      <c r="AM711" s="1" t="e">
        <f>$AK$2-#REF!*_xlfn.STDEV.S(ONE_LAST_QUOTE!$AJ$2:$AJ$779)</f>
        <v>#REF!</v>
      </c>
      <c r="AN711" s="27">
        <f t="shared" si="281"/>
        <v>-2.0689655172426229</v>
      </c>
      <c r="AO711" s="24">
        <f t="shared" si="282"/>
        <v>5.3400000000021919</v>
      </c>
      <c r="AP711" s="27">
        <f t="shared" si="283"/>
        <v>-3.8484704370181109</v>
      </c>
      <c r="AQ711" s="27" t="e">
        <f>$AP$2+#REF!*_xlfn.STDEV.S(ONE_LAST_QUOTE!$AO$2:$AO$779)</f>
        <v>#REF!</v>
      </c>
      <c r="AR711" s="27" t="e">
        <f>$AP$2-#REF!*_xlfn.STDEV.S(ONE_LAST_QUOTE!$AO$2:$AO$779)</f>
        <v>#REF!</v>
      </c>
      <c r="AT711" s="24"/>
    </row>
    <row r="712" spans="1:46" x14ac:dyDescent="0.3">
      <c r="A712" s="5">
        <v>45148</v>
      </c>
      <c r="B712" s="25">
        <v>639.6</v>
      </c>
      <c r="C712" s="25">
        <v>637.84</v>
      </c>
      <c r="D712" s="25">
        <v>0.41000000000000025</v>
      </c>
      <c r="E712" s="25">
        <f t="shared" si="271"/>
        <v>637.43000000000006</v>
      </c>
      <c r="F712" s="25">
        <f t="shared" si="268"/>
        <v>2.1699999999999591</v>
      </c>
      <c r="G712" s="25">
        <v>1449.25</v>
      </c>
      <c r="H712" s="25">
        <v>1445.75</v>
      </c>
      <c r="I712" s="26">
        <v>1444.07</v>
      </c>
      <c r="J712" s="27">
        <f t="shared" si="265"/>
        <v>1.6800000000000637</v>
      </c>
      <c r="K712" s="25">
        <v>16656</v>
      </c>
      <c r="L712" s="25">
        <v>16634.7</v>
      </c>
      <c r="M712" s="25">
        <v>16.949999999999996</v>
      </c>
      <c r="N712" s="25">
        <f t="shared" si="266"/>
        <v>16617.75</v>
      </c>
      <c r="O712" s="25">
        <f t="shared" si="272"/>
        <v>38.25</v>
      </c>
      <c r="P712" s="27">
        <v>31.809000000000001</v>
      </c>
      <c r="Q712" s="25">
        <v>551</v>
      </c>
      <c r="R712" s="2">
        <f t="shared" si="284"/>
        <v>133.34101913765249</v>
      </c>
      <c r="S712" s="2">
        <f t="shared" si="273"/>
        <v>135.43665636688863</v>
      </c>
      <c r="T712" s="2">
        <f t="shared" si="274"/>
        <v>136.08112406218984</v>
      </c>
      <c r="U712" s="2">
        <f t="shared" si="285"/>
        <v>108.21964413295665</v>
      </c>
      <c r="V712" s="2">
        <f t="shared" si="286"/>
        <v>132.77108433734969</v>
      </c>
      <c r="W712" s="27">
        <f t="shared" si="287"/>
        <v>1.5716373271999151E-2</v>
      </c>
      <c r="X712" s="1">
        <f t="shared" si="275"/>
        <v>9.2598848424065728E-3</v>
      </c>
      <c r="Y712" s="1" t="e">
        <f>X712+#REF!*_xlfn.STDEV.S($W$2:$W$779)</f>
        <v>#REF!</v>
      </c>
      <c r="Z712" s="1" t="e">
        <f>X712-#REF!*_xlfn.STDEV.S($W$2:$W$779)</f>
        <v>#REF!</v>
      </c>
      <c r="AA712" s="2">
        <f t="shared" si="276"/>
        <v>209.56372292361323</v>
      </c>
      <c r="AB712" s="1">
        <f t="shared" si="277"/>
        <v>2.3017556528410884E-3</v>
      </c>
      <c r="AC712" s="1">
        <f t="shared" si="269"/>
        <v>1.163378506582135E-3</v>
      </c>
      <c r="AD712" s="1">
        <f t="shared" si="267"/>
        <v>1.1383771462589534E-3</v>
      </c>
      <c r="AE712" s="1">
        <f t="shared" si="270"/>
        <v>1.54982524116244E-3</v>
      </c>
      <c r="AF712" s="1" t="e">
        <f>AE712+#REF!*_xlfn.STDEV.S($AD$2:$AD$779)</f>
        <v>#REF!</v>
      </c>
      <c r="AG712" s="1" t="e">
        <f>AE712-#REF!*_xlfn.STDEV.S($AD$2:$AD$779)</f>
        <v>#REF!</v>
      </c>
      <c r="AH712" s="24">
        <f t="shared" si="264"/>
        <v>38.25</v>
      </c>
      <c r="AI712" s="24">
        <f t="shared" si="278"/>
        <v>1.6800000000000637</v>
      </c>
      <c r="AJ712" s="1">
        <f t="shared" si="279"/>
        <v>1.1383771462589534E-3</v>
      </c>
      <c r="AK712" s="1">
        <f t="shared" si="280"/>
        <v>1.54982524116244E-3</v>
      </c>
      <c r="AL712" s="1" t="e">
        <f>$AK$2+#REF!*_xlfn.STDEV.S(ONE_LAST_QUOTE!$AJ$2:$AJ$779)</f>
        <v>#REF!</v>
      </c>
      <c r="AM712" s="1" t="e">
        <f>$AK$2-#REF!*_xlfn.STDEV.S(ONE_LAST_QUOTE!$AJ$2:$AJ$779)</f>
        <v>#REF!</v>
      </c>
      <c r="AN712" s="27">
        <f t="shared" si="281"/>
        <v>22.767857142856279</v>
      </c>
      <c r="AO712" s="24">
        <f t="shared" si="282"/>
        <v>36.569999999999936</v>
      </c>
      <c r="AP712" s="27">
        <f t="shared" si="283"/>
        <v>-3.8484704370181109</v>
      </c>
      <c r="AQ712" s="27" t="e">
        <f>$AP$2+#REF!*_xlfn.STDEV.S(ONE_LAST_QUOTE!$AO$2:$AO$779)</f>
        <v>#REF!</v>
      </c>
      <c r="AR712" s="27" t="e">
        <f>$AP$2-#REF!*_xlfn.STDEV.S(ONE_LAST_QUOTE!$AO$2:$AO$779)</f>
        <v>#REF!</v>
      </c>
      <c r="AT712" s="24"/>
    </row>
    <row r="713" spans="1:46" x14ac:dyDescent="0.3">
      <c r="A713" s="5">
        <v>45149</v>
      </c>
      <c r="B713" s="25">
        <v>636.79999999999995</v>
      </c>
      <c r="C713" s="25">
        <v>635.16999999999996</v>
      </c>
      <c r="D713" s="25">
        <v>0.33000000000000024</v>
      </c>
      <c r="E713" s="25">
        <f t="shared" si="271"/>
        <v>634.83999999999992</v>
      </c>
      <c r="F713" s="25">
        <f t="shared" si="268"/>
        <v>1.9600000000000364</v>
      </c>
      <c r="G713" s="25">
        <v>1447.75</v>
      </c>
      <c r="H713" s="25">
        <v>1444.5</v>
      </c>
      <c r="I713" s="26">
        <v>1440.78</v>
      </c>
      <c r="J713" s="27">
        <f t="shared" si="265"/>
        <v>3.7200000000000273</v>
      </c>
      <c r="K713" s="25">
        <v>16625</v>
      </c>
      <c r="L713" s="25">
        <v>16601.25</v>
      </c>
      <c r="M713" s="25">
        <v>5.9299999999999962</v>
      </c>
      <c r="N713" s="25">
        <f t="shared" si="266"/>
        <v>16595.32</v>
      </c>
      <c r="O713" s="25">
        <f t="shared" si="272"/>
        <v>29.680000000000291</v>
      </c>
      <c r="P713" s="27">
        <v>31.893999999999998</v>
      </c>
      <c r="Q713" s="25">
        <v>546</v>
      </c>
      <c r="R713" s="2">
        <f t="shared" si="284"/>
        <v>133.22573207286118</v>
      </c>
      <c r="S713" s="2">
        <f t="shared" si="273"/>
        <v>135.18458285900118</v>
      </c>
      <c r="T713" s="2">
        <f t="shared" si="274"/>
        <v>134.84375042907234</v>
      </c>
      <c r="U713" s="2">
        <f t="shared" si="285"/>
        <v>108.50882863266744</v>
      </c>
      <c r="V713" s="2">
        <f t="shared" si="286"/>
        <v>131.56626506024125</v>
      </c>
      <c r="W713" s="27">
        <f t="shared" si="287"/>
        <v>1.4703246555017646E-2</v>
      </c>
      <c r="X713" s="1">
        <f t="shared" si="275"/>
        <v>9.2598848424065728E-3</v>
      </c>
      <c r="Y713" s="1" t="e">
        <f>X713+#REF!*_xlfn.STDEV.S($W$2:$W$779)</f>
        <v>#REF!</v>
      </c>
      <c r="Z713" s="1" t="e">
        <f>X713-#REF!*_xlfn.STDEV.S($W$2:$W$779)</f>
        <v>#REF!</v>
      </c>
      <c r="AA713" s="2">
        <f t="shared" si="276"/>
        <v>195.88507861400046</v>
      </c>
      <c r="AB713" s="1">
        <f t="shared" si="277"/>
        <v>1.7884560225413122E-3</v>
      </c>
      <c r="AC713" s="1">
        <f t="shared" si="269"/>
        <v>2.5819347853246349E-3</v>
      </c>
      <c r="AD713" s="1">
        <f t="shared" si="267"/>
        <v>-7.9347876278332264E-4</v>
      </c>
      <c r="AE713" s="1">
        <f t="shared" si="270"/>
        <v>1.54982524116244E-3</v>
      </c>
      <c r="AF713" s="1" t="e">
        <f>AE713+#REF!*_xlfn.STDEV.S($AD$2:$AD$779)</f>
        <v>#REF!</v>
      </c>
      <c r="AG713" s="1" t="e">
        <f>AE713-#REF!*_xlfn.STDEV.S($AD$2:$AD$779)</f>
        <v>#REF!</v>
      </c>
      <c r="AH713" s="24">
        <f t="shared" si="264"/>
        <v>29.680000000000291</v>
      </c>
      <c r="AI713" s="24">
        <f t="shared" si="278"/>
        <v>3.7200000000000273</v>
      </c>
      <c r="AJ713" s="1">
        <f t="shared" si="279"/>
        <v>-7.9347876278332264E-4</v>
      </c>
      <c r="AK713" s="1">
        <f t="shared" si="280"/>
        <v>1.54982524116244E-3</v>
      </c>
      <c r="AL713" s="1" t="e">
        <f>$AK$2+#REF!*_xlfn.STDEV.S(ONE_LAST_QUOTE!$AJ$2:$AJ$779)</f>
        <v>#REF!</v>
      </c>
      <c r="AM713" s="1" t="e">
        <f>$AK$2-#REF!*_xlfn.STDEV.S(ONE_LAST_QUOTE!$AJ$2:$AJ$779)</f>
        <v>#REF!</v>
      </c>
      <c r="AN713" s="27">
        <f t="shared" si="281"/>
        <v>7.9784946236559335</v>
      </c>
      <c r="AO713" s="24">
        <f t="shared" si="282"/>
        <v>25.960000000000264</v>
      </c>
      <c r="AP713" s="27">
        <f t="shared" si="283"/>
        <v>-3.8484704370181109</v>
      </c>
      <c r="AQ713" s="27" t="e">
        <f>$AP$2+#REF!*_xlfn.STDEV.S(ONE_LAST_QUOTE!$AO$2:$AO$779)</f>
        <v>#REF!</v>
      </c>
      <c r="AR713" s="27" t="e">
        <f>$AP$2-#REF!*_xlfn.STDEV.S(ONE_LAST_QUOTE!$AO$2:$AO$779)</f>
        <v>#REF!</v>
      </c>
      <c r="AT713" s="24"/>
    </row>
    <row r="714" spans="1:46" x14ac:dyDescent="0.3">
      <c r="A714" s="5">
        <v>45152</v>
      </c>
      <c r="B714" s="25">
        <v>628.20000000000005</v>
      </c>
      <c r="C714" s="25">
        <v>628.6</v>
      </c>
      <c r="D714" s="25">
        <v>0.15000000000000024</v>
      </c>
      <c r="E714" s="25">
        <f t="shared" si="271"/>
        <v>628.45000000000005</v>
      </c>
      <c r="F714" s="25">
        <f t="shared" si="268"/>
        <v>-0.25</v>
      </c>
      <c r="G714" s="25">
        <v>1428</v>
      </c>
      <c r="H714" s="25">
        <v>1423.75</v>
      </c>
      <c r="I714" s="26">
        <v>1424.81</v>
      </c>
      <c r="J714" s="27">
        <f t="shared" si="265"/>
        <v>-1.0599999999999454</v>
      </c>
      <c r="K714" s="25">
        <v>16377</v>
      </c>
      <c r="L714" s="25">
        <v>16393.66</v>
      </c>
      <c r="M714" s="25">
        <v>2.2399999999999962</v>
      </c>
      <c r="N714" s="25">
        <f t="shared" si="266"/>
        <v>16391.419999999998</v>
      </c>
      <c r="O714" s="25">
        <f t="shared" si="272"/>
        <v>-14.419999999998254</v>
      </c>
      <c r="P714" s="27">
        <v>31.94</v>
      </c>
      <c r="Q714" s="25">
        <v>541</v>
      </c>
      <c r="R714" s="2">
        <f t="shared" si="284"/>
        <v>131.31196679732508</v>
      </c>
      <c r="S714" s="2">
        <f t="shared" si="273"/>
        <v>133.16799479590151</v>
      </c>
      <c r="T714" s="2">
        <f t="shared" si="274"/>
        <v>133.35891167089284</v>
      </c>
      <c r="U714" s="2">
        <f t="shared" si="285"/>
        <v>108.66532847956978</v>
      </c>
      <c r="V714" s="2">
        <f t="shared" si="286"/>
        <v>130.36144578313281</v>
      </c>
      <c r="W714" s="27">
        <f t="shared" si="287"/>
        <v>1.4134492414092925E-2</v>
      </c>
      <c r="X714" s="1">
        <f t="shared" si="275"/>
        <v>9.2598848424065728E-3</v>
      </c>
      <c r="Y714" s="1" t="e">
        <f>X714+#REF!*_xlfn.STDEV.S($W$2:$W$779)</f>
        <v>#REF!</v>
      </c>
      <c r="Z714" s="1" t="e">
        <f>X714-#REF!*_xlfn.STDEV.S($W$2:$W$779)</f>
        <v>#REF!</v>
      </c>
      <c r="AA714" s="2">
        <f t="shared" si="276"/>
        <v>185.60279985764225</v>
      </c>
      <c r="AB714" s="1">
        <f t="shared" si="277"/>
        <v>-8.7972854090727067E-4</v>
      </c>
      <c r="AC714" s="1">
        <f t="shared" si="269"/>
        <v>-7.4395884363525342E-4</v>
      </c>
      <c r="AD714" s="1">
        <f t="shared" si="267"/>
        <v>-1.3576969727201725E-4</v>
      </c>
      <c r="AE714" s="1">
        <f t="shared" si="270"/>
        <v>1.54982524116244E-3</v>
      </c>
      <c r="AF714" s="1" t="e">
        <f>AE714+#REF!*_xlfn.STDEV.S($AD$2:$AD$779)</f>
        <v>#REF!</v>
      </c>
      <c r="AG714" s="1" t="e">
        <f>AE714-#REF!*_xlfn.STDEV.S($AD$2:$AD$779)</f>
        <v>#REF!</v>
      </c>
      <c r="AH714" s="24">
        <f t="shared" si="264"/>
        <v>-14.419999999998254</v>
      </c>
      <c r="AI714" s="24">
        <f t="shared" si="278"/>
        <v>-1.0599999999999454</v>
      </c>
      <c r="AJ714" s="1">
        <f t="shared" si="279"/>
        <v>-1.3576969727201725E-4</v>
      </c>
      <c r="AK714" s="1">
        <f t="shared" si="280"/>
        <v>1.54982524116244E-3</v>
      </c>
      <c r="AL714" s="1" t="e">
        <f>$AK$2+#REF!*_xlfn.STDEV.S(ONE_LAST_QUOTE!$AJ$2:$AJ$779)</f>
        <v>#REF!</v>
      </c>
      <c r="AM714" s="1" t="e">
        <f>$AK$2-#REF!*_xlfn.STDEV.S(ONE_LAST_QUOTE!$AJ$2:$AJ$779)</f>
        <v>#REF!</v>
      </c>
      <c r="AN714" s="27">
        <f t="shared" si="281"/>
        <v>13.603773584904713</v>
      </c>
      <c r="AO714" s="24">
        <f t="shared" si="282"/>
        <v>-13.359999999998308</v>
      </c>
      <c r="AP714" s="27">
        <f t="shared" si="283"/>
        <v>-3.8484704370181109</v>
      </c>
      <c r="AQ714" s="27" t="e">
        <f>$AP$2+#REF!*_xlfn.STDEV.S(ONE_LAST_QUOTE!$AO$2:$AO$779)</f>
        <v>#REF!</v>
      </c>
      <c r="AR714" s="27" t="e">
        <f>$AP$2-#REF!*_xlfn.STDEV.S(ONE_LAST_QUOTE!$AO$2:$AO$779)</f>
        <v>#REF!</v>
      </c>
      <c r="AT714" s="24"/>
    </row>
    <row r="715" spans="1:46" x14ac:dyDescent="0.3">
      <c r="A715" s="5">
        <v>45153</v>
      </c>
      <c r="B715" s="25">
        <v>629.20000000000005</v>
      </c>
      <c r="C715" s="25">
        <v>629.29</v>
      </c>
      <c r="D715" s="25">
        <v>0.15000000000000024</v>
      </c>
      <c r="E715" s="25">
        <f t="shared" si="271"/>
        <v>629.14</v>
      </c>
      <c r="F715" s="25">
        <f t="shared" si="268"/>
        <v>6.0000000000059117E-2</v>
      </c>
      <c r="G715" s="25">
        <v>1429.25</v>
      </c>
      <c r="H715" s="25">
        <v>1425</v>
      </c>
      <c r="I715" s="26">
        <v>1426.05</v>
      </c>
      <c r="J715" s="27">
        <f t="shared" si="265"/>
        <v>-1.0499999999999545</v>
      </c>
      <c r="K715" s="25">
        <v>16423</v>
      </c>
      <c r="L715" s="25">
        <v>16454.8</v>
      </c>
      <c r="M715" s="25">
        <v>2.2399999999999962</v>
      </c>
      <c r="N715" s="25">
        <f t="shared" si="266"/>
        <v>16452.559999999998</v>
      </c>
      <c r="O715" s="25">
        <f t="shared" si="272"/>
        <v>-29.559999999997672</v>
      </c>
      <c r="P715" s="27">
        <v>31.908000000000001</v>
      </c>
      <c r="Q715" s="25">
        <v>542</v>
      </c>
      <c r="R715" s="2">
        <f t="shared" si="284"/>
        <v>131.4272538621164</v>
      </c>
      <c r="S715" s="2">
        <f t="shared" si="273"/>
        <v>133.54203935599259</v>
      </c>
      <c r="T715" s="2">
        <f t="shared" si="274"/>
        <v>133.37997823238018</v>
      </c>
      <c r="U715" s="2">
        <f t="shared" si="285"/>
        <v>108.55645902085512</v>
      </c>
      <c r="V715" s="2">
        <f t="shared" si="286"/>
        <v>130.60240963855449</v>
      </c>
      <c r="W715" s="27">
        <f t="shared" si="287"/>
        <v>1.6090920503405215E-2</v>
      </c>
      <c r="X715" s="1">
        <f t="shared" si="275"/>
        <v>9.2598848424065728E-3</v>
      </c>
      <c r="Y715" s="1" t="e">
        <f>X715+#REF!*_xlfn.STDEV.S($W$2:$W$779)</f>
        <v>#REF!</v>
      </c>
      <c r="Z715" s="1" t="e">
        <f>X715-#REF!*_xlfn.STDEV.S($W$2:$W$779)</f>
        <v>#REF!</v>
      </c>
      <c r="AA715" s="2">
        <f t="shared" si="276"/>
        <v>211.47854938761839</v>
      </c>
      <c r="AB715" s="1">
        <f t="shared" si="277"/>
        <v>-1.7966808812730467E-3</v>
      </c>
      <c r="AC715" s="1">
        <f t="shared" si="269"/>
        <v>-7.3629956873879211E-4</v>
      </c>
      <c r="AD715" s="1">
        <f t="shared" si="267"/>
        <v>-1.0603813125342545E-3</v>
      </c>
      <c r="AE715" s="1">
        <f t="shared" si="270"/>
        <v>1.54982524116244E-3</v>
      </c>
      <c r="AF715" s="1" t="e">
        <f>AE715+#REF!*_xlfn.STDEV.S($AD$2:$AD$779)</f>
        <v>#REF!</v>
      </c>
      <c r="AG715" s="1" t="e">
        <f>AE715-#REF!*_xlfn.STDEV.S($AD$2:$AD$779)</f>
        <v>#REF!</v>
      </c>
      <c r="AH715" s="24">
        <f t="shared" si="264"/>
        <v>-29.559999999997672</v>
      </c>
      <c r="AI715" s="24">
        <f t="shared" si="278"/>
        <v>-1.0499999999999545</v>
      </c>
      <c r="AJ715" s="1">
        <f t="shared" si="279"/>
        <v>-1.0603813125342545E-3</v>
      </c>
      <c r="AK715" s="1">
        <f t="shared" si="280"/>
        <v>1.54982524116244E-3</v>
      </c>
      <c r="AL715" s="1" t="e">
        <f>$AK$2+#REF!*_xlfn.STDEV.S(ONE_LAST_QUOTE!$AJ$2:$AJ$779)</f>
        <v>#REF!</v>
      </c>
      <c r="AM715" s="1" t="e">
        <f>$AK$2-#REF!*_xlfn.STDEV.S(ONE_LAST_QUOTE!$AJ$2:$AJ$779)</f>
        <v>#REF!</v>
      </c>
      <c r="AN715" s="27">
        <f t="shared" si="281"/>
        <v>28.152380952379954</v>
      </c>
      <c r="AO715" s="24">
        <f t="shared" si="282"/>
        <v>-28.509999999997717</v>
      </c>
      <c r="AP715" s="27">
        <f t="shared" si="283"/>
        <v>-3.8484704370181109</v>
      </c>
      <c r="AQ715" s="27" t="e">
        <f>$AP$2+#REF!*_xlfn.STDEV.S(ONE_LAST_QUOTE!$AO$2:$AO$779)</f>
        <v>#REF!</v>
      </c>
      <c r="AR715" s="27" t="e">
        <f>$AP$2-#REF!*_xlfn.STDEV.S(ONE_LAST_QUOTE!$AO$2:$AO$779)</f>
        <v>#REF!</v>
      </c>
      <c r="AT715" s="24"/>
    </row>
    <row r="716" spans="1:46" x14ac:dyDescent="0.3">
      <c r="A716" s="5">
        <v>45154</v>
      </c>
      <c r="B716" s="25">
        <v>627.5</v>
      </c>
      <c r="C716" s="25">
        <v>629.23</v>
      </c>
      <c r="D716" s="25">
        <v>0.15000000000000024</v>
      </c>
      <c r="E716" s="25">
        <f t="shared" si="271"/>
        <v>629.08000000000004</v>
      </c>
      <c r="F716" s="25">
        <f t="shared" si="268"/>
        <v>-1.5800000000000409</v>
      </c>
      <c r="G716" s="25">
        <v>1423</v>
      </c>
      <c r="H716" s="25">
        <v>1419</v>
      </c>
      <c r="I716" s="26">
        <v>1425</v>
      </c>
      <c r="J716" s="27">
        <f t="shared" si="265"/>
        <v>-6</v>
      </c>
      <c r="K716" s="25">
        <v>16364</v>
      </c>
      <c r="L716" s="25">
        <v>16446.78</v>
      </c>
      <c r="M716" s="25">
        <v>1.9399999999999962</v>
      </c>
      <c r="N716" s="25">
        <f t="shared" si="266"/>
        <v>16444.84</v>
      </c>
      <c r="O716" s="25">
        <f t="shared" si="272"/>
        <v>-80.840000000000146</v>
      </c>
      <c r="P716" s="27">
        <v>31.914000000000001</v>
      </c>
      <c r="Q716" s="25">
        <v>542</v>
      </c>
      <c r="R716" s="2">
        <f t="shared" si="284"/>
        <v>130.87387595111801</v>
      </c>
      <c r="S716" s="2">
        <f t="shared" si="273"/>
        <v>133.0622865506584</v>
      </c>
      <c r="T716" s="2">
        <f t="shared" si="274"/>
        <v>133.18122965016741</v>
      </c>
      <c r="U716" s="2">
        <f t="shared" si="285"/>
        <v>108.57687204436411</v>
      </c>
      <c r="V716" s="2">
        <f t="shared" si="286"/>
        <v>130.60240963855449</v>
      </c>
      <c r="W716" s="27">
        <f t="shared" si="287"/>
        <v>1.6721523555684792E-2</v>
      </c>
      <c r="X716" s="1">
        <f t="shared" si="275"/>
        <v>9.2598848424065728E-3</v>
      </c>
      <c r="Y716" s="1" t="e">
        <f>X716+#REF!*_xlfn.STDEV.S($W$2:$W$779)</f>
        <v>#REF!</v>
      </c>
      <c r="Z716" s="1" t="e">
        <f>X716-#REF!*_xlfn.STDEV.S($W$2:$W$779)</f>
        <v>#REF!</v>
      </c>
      <c r="AA716" s="2">
        <f t="shared" si="276"/>
        <v>218.841059954039</v>
      </c>
      <c r="AB716" s="1">
        <f t="shared" si="277"/>
        <v>-4.9158277003607297E-3</v>
      </c>
      <c r="AC716" s="1">
        <f t="shared" si="269"/>
        <v>-4.2105263157894736E-3</v>
      </c>
      <c r="AD716" s="1">
        <f t="shared" si="267"/>
        <v>-7.0530138457125611E-4</v>
      </c>
      <c r="AE716" s="1">
        <f t="shared" si="270"/>
        <v>1.54982524116244E-3</v>
      </c>
      <c r="AF716" s="1" t="e">
        <f>AE716+#REF!*_xlfn.STDEV.S($AD$2:$AD$779)</f>
        <v>#REF!</v>
      </c>
      <c r="AG716" s="1" t="e">
        <f>AE716-#REF!*_xlfn.STDEV.S($AD$2:$AD$779)</f>
        <v>#REF!</v>
      </c>
      <c r="AH716" s="24">
        <f t="shared" si="264"/>
        <v>-80.840000000000146</v>
      </c>
      <c r="AI716" s="24">
        <f t="shared" si="278"/>
        <v>-6</v>
      </c>
      <c r="AJ716" s="1">
        <f t="shared" si="279"/>
        <v>-7.0530138457125611E-4</v>
      </c>
      <c r="AK716" s="1">
        <f t="shared" si="280"/>
        <v>1.54982524116244E-3</v>
      </c>
      <c r="AL716" s="1" t="e">
        <f>$AK$2+#REF!*_xlfn.STDEV.S(ONE_LAST_QUOTE!$AJ$2:$AJ$779)</f>
        <v>#REF!</v>
      </c>
      <c r="AM716" s="1" t="e">
        <f>$AK$2-#REF!*_xlfn.STDEV.S(ONE_LAST_QUOTE!$AJ$2:$AJ$779)</f>
        <v>#REF!</v>
      </c>
      <c r="AN716" s="27">
        <f t="shared" si="281"/>
        <v>13.473333333333358</v>
      </c>
      <c r="AO716" s="24">
        <f t="shared" si="282"/>
        <v>-74.840000000000146</v>
      </c>
      <c r="AP716" s="27">
        <f t="shared" si="283"/>
        <v>-3.8484704370181109</v>
      </c>
      <c r="AQ716" s="27" t="e">
        <f>$AP$2+#REF!*_xlfn.STDEV.S(ONE_LAST_QUOTE!$AO$2:$AO$779)</f>
        <v>#REF!</v>
      </c>
      <c r="AR716" s="27" t="e">
        <f>$AP$2-#REF!*_xlfn.STDEV.S(ONE_LAST_QUOTE!$AO$2:$AO$779)</f>
        <v>#REF!</v>
      </c>
      <c r="AT716" s="24"/>
    </row>
    <row r="717" spans="1:46" x14ac:dyDescent="0.3">
      <c r="A717" s="5">
        <v>45155</v>
      </c>
      <c r="B717" s="25">
        <v>629.1</v>
      </c>
      <c r="C717" s="25">
        <v>630.34</v>
      </c>
      <c r="D717" s="25">
        <v>0.15000000000000024</v>
      </c>
      <c r="E717" s="25">
        <f t="shared" si="271"/>
        <v>630.19000000000005</v>
      </c>
      <c r="F717" s="25">
        <f t="shared" si="268"/>
        <v>-1.0900000000000318</v>
      </c>
      <c r="G717" s="25">
        <v>1426.25</v>
      </c>
      <c r="H717" s="25">
        <v>1422.25</v>
      </c>
      <c r="I717" s="26">
        <v>1426.57</v>
      </c>
      <c r="J717" s="27">
        <f t="shared" si="265"/>
        <v>-4.3199999999999363</v>
      </c>
      <c r="K717" s="25">
        <v>16456</v>
      </c>
      <c r="L717" s="25">
        <v>16516.66</v>
      </c>
      <c r="M717" s="25">
        <v>53.38</v>
      </c>
      <c r="N717" s="25">
        <f t="shared" si="266"/>
        <v>16463.28</v>
      </c>
      <c r="O717" s="25">
        <f t="shared" si="272"/>
        <v>-7.2799999999988358</v>
      </c>
      <c r="P717" s="27">
        <v>31.942</v>
      </c>
      <c r="Q717" s="25">
        <v>544</v>
      </c>
      <c r="R717" s="2">
        <f t="shared" si="284"/>
        <v>131.17362231957549</v>
      </c>
      <c r="S717" s="2">
        <f t="shared" si="273"/>
        <v>133.81037567084053</v>
      </c>
      <c r="T717" s="2">
        <f t="shared" si="274"/>
        <v>133.401568874931</v>
      </c>
      <c r="U717" s="2">
        <f t="shared" si="285"/>
        <v>108.67213282073942</v>
      </c>
      <c r="V717" s="2">
        <f t="shared" si="286"/>
        <v>131.08433734939786</v>
      </c>
      <c r="W717" s="27">
        <f t="shared" si="287"/>
        <v>2.0101246764697711E-2</v>
      </c>
      <c r="X717" s="1">
        <f t="shared" si="275"/>
        <v>9.2598848424065728E-3</v>
      </c>
      <c r="Y717" s="1" t="e">
        <f>X717+#REF!*_xlfn.STDEV.S($W$2:$W$779)</f>
        <v>#REF!</v>
      </c>
      <c r="Z717" s="1" t="e">
        <f>X717-#REF!*_xlfn.STDEV.S($W$2:$W$779)</f>
        <v>#REF!</v>
      </c>
      <c r="AA717" s="2">
        <f t="shared" si="276"/>
        <v>263.67533512650425</v>
      </c>
      <c r="AB717" s="1">
        <f t="shared" si="277"/>
        <v>-4.4219620877485147E-4</v>
      </c>
      <c r="AC717" s="1">
        <f t="shared" si="269"/>
        <v>-3.0282425678374958E-3</v>
      </c>
      <c r="AD717" s="1">
        <f t="shared" si="267"/>
        <v>2.5860463590626445E-3</v>
      </c>
      <c r="AE717" s="1">
        <f t="shared" si="270"/>
        <v>1.54982524116244E-3</v>
      </c>
      <c r="AF717" s="1" t="e">
        <f>AE717+#REF!*_xlfn.STDEV.S($AD$2:$AD$779)</f>
        <v>#REF!</v>
      </c>
      <c r="AG717" s="1" t="e">
        <f>AE717-#REF!*_xlfn.STDEV.S($AD$2:$AD$779)</f>
        <v>#REF!</v>
      </c>
      <c r="AH717" s="24">
        <f t="shared" si="264"/>
        <v>-7.2799999999988358</v>
      </c>
      <c r="AI717" s="24">
        <f t="shared" si="278"/>
        <v>-4.3199999999999363</v>
      </c>
      <c r="AJ717" s="1">
        <f t="shared" si="279"/>
        <v>2.5860463590626445E-3</v>
      </c>
      <c r="AK717" s="1">
        <f t="shared" si="280"/>
        <v>1.54982524116244E-3</v>
      </c>
      <c r="AL717" s="1" t="e">
        <f>$AK$2+#REF!*_xlfn.STDEV.S(ONE_LAST_QUOTE!$AJ$2:$AJ$779)</f>
        <v>#REF!</v>
      </c>
      <c r="AM717" s="1" t="e">
        <f>$AK$2-#REF!*_xlfn.STDEV.S(ONE_LAST_QUOTE!$AJ$2:$AJ$779)</f>
        <v>#REF!</v>
      </c>
      <c r="AN717" s="27">
        <f t="shared" si="281"/>
        <v>1.6851851851849406</v>
      </c>
      <c r="AO717" s="24">
        <f t="shared" si="282"/>
        <v>-2.9599999999988995</v>
      </c>
      <c r="AP717" s="27">
        <f t="shared" si="283"/>
        <v>-3.8484704370181109</v>
      </c>
      <c r="AQ717" s="27" t="e">
        <f>$AP$2+#REF!*_xlfn.STDEV.S(ONE_LAST_QUOTE!$AO$2:$AO$779)</f>
        <v>#REF!</v>
      </c>
      <c r="AR717" s="27" t="e">
        <f>$AP$2-#REF!*_xlfn.STDEV.S(ONE_LAST_QUOTE!$AO$2:$AO$779)</f>
        <v>#REF!</v>
      </c>
      <c r="AT717" s="24"/>
    </row>
    <row r="718" spans="1:46" x14ac:dyDescent="0.3">
      <c r="A718" s="5">
        <v>45156</v>
      </c>
      <c r="B718" s="25">
        <v>624.9</v>
      </c>
      <c r="C718" s="25">
        <v>625.23</v>
      </c>
      <c r="D718" s="25">
        <v>0.15000000000000024</v>
      </c>
      <c r="E718" s="25">
        <f t="shared" si="271"/>
        <v>625.08000000000004</v>
      </c>
      <c r="F718" s="25">
        <f t="shared" si="268"/>
        <v>-0.18000000000006366</v>
      </c>
      <c r="G718" s="25">
        <v>1418.5</v>
      </c>
      <c r="H718" s="25">
        <v>1414</v>
      </c>
      <c r="I718" s="26">
        <v>1416.1</v>
      </c>
      <c r="J718" s="27">
        <f t="shared" si="265"/>
        <v>-2.0999999999999091</v>
      </c>
      <c r="K718" s="25">
        <v>16353</v>
      </c>
      <c r="L718" s="25">
        <v>16381.31</v>
      </c>
      <c r="M718" s="25">
        <v>49.46</v>
      </c>
      <c r="N718" s="25">
        <f t="shared" si="266"/>
        <v>16331.85</v>
      </c>
      <c r="O718" s="25">
        <f t="shared" si="272"/>
        <v>21.149999999999636</v>
      </c>
      <c r="P718" s="27">
        <v>31.827999999999999</v>
      </c>
      <c r="Q718" s="25">
        <v>539</v>
      </c>
      <c r="R718" s="2">
        <f t="shared" si="284"/>
        <v>130.41272769195271</v>
      </c>
      <c r="S718" s="2">
        <f t="shared" si="273"/>
        <v>132.97284111237573</v>
      </c>
      <c r="T718" s="2">
        <f t="shared" si="274"/>
        <v>132.91703029201753</v>
      </c>
      <c r="U718" s="2">
        <f t="shared" si="285"/>
        <v>108.28428537406845</v>
      </c>
      <c r="V718" s="2">
        <f t="shared" si="286"/>
        <v>129.87951807228941</v>
      </c>
      <c r="W718" s="27">
        <f t="shared" si="287"/>
        <v>1.9630855559361171E-2</v>
      </c>
      <c r="X718" s="1">
        <f t="shared" si="275"/>
        <v>9.2598848424065728E-3</v>
      </c>
      <c r="Y718" s="1" t="e">
        <f>X718+#REF!*_xlfn.STDEV.S($W$2:$W$779)</f>
        <v>#REF!</v>
      </c>
      <c r="Z718" s="1" t="e">
        <f>X718-#REF!*_xlfn.STDEV.S($W$2:$W$779)</f>
        <v>#REF!</v>
      </c>
      <c r="AA718" s="2">
        <f t="shared" si="276"/>
        <v>256.0113420423022</v>
      </c>
      <c r="AB718" s="1">
        <f t="shared" si="277"/>
        <v>1.2950155677403134E-3</v>
      </c>
      <c r="AC718" s="1">
        <f t="shared" si="269"/>
        <v>-1.4829461196242562E-3</v>
      </c>
      <c r="AD718" s="1">
        <f t="shared" si="267"/>
        <v>2.7779616873645696E-3</v>
      </c>
      <c r="AE718" s="1">
        <f t="shared" si="270"/>
        <v>1.54982524116244E-3</v>
      </c>
      <c r="AF718" s="1" t="e">
        <f>AE718+#REF!*_xlfn.STDEV.S($AD$2:$AD$779)</f>
        <v>#REF!</v>
      </c>
      <c r="AG718" s="1" t="e">
        <f>AE718-#REF!*_xlfn.STDEV.S($AD$2:$AD$779)</f>
        <v>#REF!</v>
      </c>
      <c r="AH718" s="24">
        <f t="shared" si="264"/>
        <v>21.149999999999636</v>
      </c>
      <c r="AI718" s="24">
        <f t="shared" si="278"/>
        <v>-2.0999999999999091</v>
      </c>
      <c r="AJ718" s="1">
        <f t="shared" si="279"/>
        <v>2.7779616873645696E-3</v>
      </c>
      <c r="AK718" s="1">
        <f t="shared" si="280"/>
        <v>1.54982524116244E-3</v>
      </c>
      <c r="AL718" s="1" t="e">
        <f>$AK$2+#REF!*_xlfn.STDEV.S(ONE_LAST_QUOTE!$AJ$2:$AJ$779)</f>
        <v>#REF!</v>
      </c>
      <c r="AM718" s="1" t="e">
        <f>$AK$2-#REF!*_xlfn.STDEV.S(ONE_LAST_QUOTE!$AJ$2:$AJ$779)</f>
        <v>#REF!</v>
      </c>
      <c r="AN718" s="27">
        <f t="shared" si="281"/>
        <v>-10.071428571428834</v>
      </c>
      <c r="AO718" s="24">
        <f t="shared" si="282"/>
        <v>23.249999999999545</v>
      </c>
      <c r="AP718" s="27">
        <f t="shared" si="283"/>
        <v>-3.8484704370181109</v>
      </c>
      <c r="AQ718" s="27" t="e">
        <f>$AP$2+#REF!*_xlfn.STDEV.S(ONE_LAST_QUOTE!$AO$2:$AO$779)</f>
        <v>#REF!</v>
      </c>
      <c r="AR718" s="27" t="e">
        <f>$AP$2-#REF!*_xlfn.STDEV.S(ONE_LAST_QUOTE!$AO$2:$AO$779)</f>
        <v>#REF!</v>
      </c>
      <c r="AT718" s="24"/>
    </row>
    <row r="719" spans="1:46" x14ac:dyDescent="0.3">
      <c r="A719" s="5">
        <v>45159</v>
      </c>
      <c r="B719" s="25">
        <v>623.6</v>
      </c>
      <c r="C719" s="25">
        <v>624.21</v>
      </c>
      <c r="D719" s="25">
        <v>0.14000000000000024</v>
      </c>
      <c r="E719" s="25">
        <f t="shared" si="271"/>
        <v>624.07000000000005</v>
      </c>
      <c r="F719" s="25">
        <f t="shared" si="268"/>
        <v>-0.47000000000002728</v>
      </c>
      <c r="G719" s="25">
        <v>1417.75</v>
      </c>
      <c r="H719" s="25">
        <v>1413.5</v>
      </c>
      <c r="I719" s="26">
        <v>1414.91</v>
      </c>
      <c r="J719" s="27">
        <f t="shared" si="265"/>
        <v>-1.4100000000000819</v>
      </c>
      <c r="K719" s="25">
        <v>16348</v>
      </c>
      <c r="L719" s="25">
        <v>16381.49</v>
      </c>
      <c r="M719" s="25">
        <v>47.96</v>
      </c>
      <c r="N719" s="25">
        <f t="shared" si="266"/>
        <v>16333.53</v>
      </c>
      <c r="O719" s="25">
        <f t="shared" si="272"/>
        <v>14.469999999999345</v>
      </c>
      <c r="P719" s="27">
        <v>31.940999999999999</v>
      </c>
      <c r="Q719" s="25">
        <v>537</v>
      </c>
      <c r="R719" s="2">
        <f t="shared" si="284"/>
        <v>130.36661286603618</v>
      </c>
      <c r="S719" s="2">
        <f t="shared" si="273"/>
        <v>132.93218409497453</v>
      </c>
      <c r="T719" s="2">
        <f t="shared" si="274"/>
        <v>132.69621334241882</v>
      </c>
      <c r="U719" s="2">
        <f t="shared" si="285"/>
        <v>108.6687306501546</v>
      </c>
      <c r="V719" s="2">
        <f t="shared" si="286"/>
        <v>129.39759036144605</v>
      </c>
      <c r="W719" s="27">
        <f t="shared" si="287"/>
        <v>1.9679664697392463E-2</v>
      </c>
      <c r="X719" s="1">
        <f t="shared" si="275"/>
        <v>9.2598848424065728E-3</v>
      </c>
      <c r="Y719" s="1" t="e">
        <f>X719+#REF!*_xlfn.STDEV.S($W$2:$W$779)</f>
        <v>#REF!</v>
      </c>
      <c r="Z719" s="1" t="e">
        <f>X719-#REF!*_xlfn.STDEV.S($W$2:$W$779)</f>
        <v>#REF!</v>
      </c>
      <c r="AA719" s="2">
        <f t="shared" si="276"/>
        <v>256.5571228938353</v>
      </c>
      <c r="AB719" s="1">
        <f t="shared" si="277"/>
        <v>8.8590770029499714E-4</v>
      </c>
      <c r="AC719" s="1">
        <f t="shared" si="269"/>
        <v>-9.9652981461724184E-4</v>
      </c>
      <c r="AD719" s="1">
        <f t="shared" si="267"/>
        <v>1.882437514912239E-3</v>
      </c>
      <c r="AE719" s="1">
        <f t="shared" si="270"/>
        <v>1.54982524116244E-3</v>
      </c>
      <c r="AF719" s="1" t="e">
        <f>AE719+#REF!*_xlfn.STDEV.S($AD$2:$AD$779)</f>
        <v>#REF!</v>
      </c>
      <c r="AG719" s="1" t="e">
        <f>AE719-#REF!*_xlfn.STDEV.S($AD$2:$AD$779)</f>
        <v>#REF!</v>
      </c>
      <c r="AH719" s="24">
        <f t="shared" si="264"/>
        <v>14.469999999999345</v>
      </c>
      <c r="AI719" s="24">
        <f t="shared" si="278"/>
        <v>-1.4100000000000819</v>
      </c>
      <c r="AJ719" s="1">
        <f t="shared" si="279"/>
        <v>1.882437514912239E-3</v>
      </c>
      <c r="AK719" s="1">
        <f t="shared" si="280"/>
        <v>1.54982524116244E-3</v>
      </c>
      <c r="AL719" s="1" t="e">
        <f>$AK$2+#REF!*_xlfn.STDEV.S(ONE_LAST_QUOTE!$AJ$2:$AJ$779)</f>
        <v>#REF!</v>
      </c>
      <c r="AM719" s="1" t="e">
        <f>$AK$2-#REF!*_xlfn.STDEV.S(ONE_LAST_QUOTE!$AJ$2:$AJ$779)</f>
        <v>#REF!</v>
      </c>
      <c r="AN719" s="27">
        <f t="shared" si="281"/>
        <v>-10.26241134751667</v>
      </c>
      <c r="AO719" s="24">
        <f t="shared" si="282"/>
        <v>15.879999999999427</v>
      </c>
      <c r="AP719" s="27">
        <f t="shared" si="283"/>
        <v>-3.8484704370181109</v>
      </c>
      <c r="AQ719" s="27" t="e">
        <f>$AP$2+#REF!*_xlfn.STDEV.S(ONE_LAST_QUOTE!$AO$2:$AO$779)</f>
        <v>#REF!</v>
      </c>
      <c r="AR719" s="27" t="e">
        <f>$AP$2-#REF!*_xlfn.STDEV.S(ONE_LAST_QUOTE!$AO$2:$AO$779)</f>
        <v>#REF!</v>
      </c>
      <c r="AT719" s="24"/>
    </row>
    <row r="720" spans="1:46" x14ac:dyDescent="0.3">
      <c r="A720" s="5">
        <v>45160</v>
      </c>
      <c r="B720" s="25">
        <v>626.79999999999995</v>
      </c>
      <c r="C720" s="25">
        <v>627.15</v>
      </c>
      <c r="D720" s="25">
        <v>9.0000000000000233E-2</v>
      </c>
      <c r="E720" s="25">
        <f t="shared" si="271"/>
        <v>627.05999999999995</v>
      </c>
      <c r="F720" s="25">
        <f t="shared" si="268"/>
        <v>-0.25999999999999091</v>
      </c>
      <c r="G720" s="25">
        <v>1421</v>
      </c>
      <c r="H720" s="25">
        <v>1416.75</v>
      </c>
      <c r="I720" s="26">
        <v>1419.46</v>
      </c>
      <c r="J720" s="27">
        <f t="shared" si="265"/>
        <v>-2.7100000000000364</v>
      </c>
      <c r="K720" s="25">
        <v>16400</v>
      </c>
      <c r="L720" s="25">
        <v>16437.61</v>
      </c>
      <c r="M720" s="25">
        <v>47.89</v>
      </c>
      <c r="N720" s="25">
        <f t="shared" si="266"/>
        <v>16389.72</v>
      </c>
      <c r="O720" s="25">
        <f t="shared" si="272"/>
        <v>10.279999999998836</v>
      </c>
      <c r="P720" s="27">
        <v>31.984999999999999</v>
      </c>
      <c r="Q720" s="25">
        <v>541</v>
      </c>
      <c r="R720" s="2">
        <f t="shared" si="284"/>
        <v>130.66635923449365</v>
      </c>
      <c r="S720" s="2">
        <f t="shared" si="273"/>
        <v>133.35501707594705</v>
      </c>
      <c r="T720" s="2">
        <f t="shared" si="274"/>
        <v>133.61432487288332</v>
      </c>
      <c r="U720" s="2">
        <f t="shared" si="285"/>
        <v>108.81842615588725</v>
      </c>
      <c r="V720" s="2">
        <f t="shared" si="286"/>
        <v>130.36144578313281</v>
      </c>
      <c r="W720" s="27">
        <f t="shared" si="287"/>
        <v>2.0576511484706961E-2</v>
      </c>
      <c r="X720" s="1">
        <f t="shared" si="275"/>
        <v>9.2598848424065728E-3</v>
      </c>
      <c r="Y720" s="1" t="e">
        <f>X720+#REF!*_xlfn.STDEV.S($W$2:$W$779)</f>
        <v>#REF!</v>
      </c>
      <c r="Z720" s="1" t="e">
        <f>X720-#REF!*_xlfn.STDEV.S($W$2:$W$779)</f>
        <v>#REF!</v>
      </c>
      <c r="AA720" s="2">
        <f t="shared" si="276"/>
        <v>268.86578414533915</v>
      </c>
      <c r="AB720" s="1">
        <f t="shared" si="277"/>
        <v>6.2722242966925827E-4</v>
      </c>
      <c r="AC720" s="1">
        <f t="shared" si="269"/>
        <v>-1.9091767291787274E-3</v>
      </c>
      <c r="AD720" s="1">
        <f t="shared" si="267"/>
        <v>2.5363991588479859E-3</v>
      </c>
      <c r="AE720" s="1">
        <f t="shared" si="270"/>
        <v>1.54982524116244E-3</v>
      </c>
      <c r="AF720" s="1" t="e">
        <f>AE720+#REF!*_xlfn.STDEV.S($AD$2:$AD$779)</f>
        <v>#REF!</v>
      </c>
      <c r="AG720" s="1" t="e">
        <f>AE720-#REF!*_xlfn.STDEV.S($AD$2:$AD$779)</f>
        <v>#REF!</v>
      </c>
      <c r="AH720" s="24">
        <f t="shared" si="264"/>
        <v>10.279999999998836</v>
      </c>
      <c r="AI720" s="24">
        <f t="shared" si="278"/>
        <v>-2.7100000000000364</v>
      </c>
      <c r="AJ720" s="1">
        <f t="shared" si="279"/>
        <v>2.5363991588479859E-3</v>
      </c>
      <c r="AK720" s="1">
        <f t="shared" si="280"/>
        <v>1.54982524116244E-3</v>
      </c>
      <c r="AL720" s="1" t="e">
        <f>$AK$2+#REF!*_xlfn.STDEV.S(ONE_LAST_QUOTE!$AJ$2:$AJ$779)</f>
        <v>#REF!</v>
      </c>
      <c r="AM720" s="1" t="e">
        <f>$AK$2-#REF!*_xlfn.STDEV.S(ONE_LAST_QUOTE!$AJ$2:$AJ$779)</f>
        <v>#REF!</v>
      </c>
      <c r="AN720" s="27">
        <f t="shared" si="281"/>
        <v>-3.7933579335788554</v>
      </c>
      <c r="AO720" s="24">
        <f t="shared" si="282"/>
        <v>12.989999999998872</v>
      </c>
      <c r="AP720" s="27">
        <f t="shared" si="283"/>
        <v>-3.8484704370181109</v>
      </c>
      <c r="AQ720" s="27" t="e">
        <f>$AP$2+#REF!*_xlfn.STDEV.S(ONE_LAST_QUOTE!$AO$2:$AO$779)</f>
        <v>#REF!</v>
      </c>
      <c r="AR720" s="27" t="e">
        <f>$AP$2-#REF!*_xlfn.STDEV.S(ONE_LAST_QUOTE!$AO$2:$AO$779)</f>
        <v>#REF!</v>
      </c>
      <c r="AT720" s="24"/>
    </row>
    <row r="721" spans="1:46" x14ac:dyDescent="0.3">
      <c r="A721" s="5">
        <v>45161</v>
      </c>
      <c r="B721" s="25">
        <v>632.70000000000005</v>
      </c>
      <c r="C721" s="25">
        <v>633.38</v>
      </c>
      <c r="D721" s="25">
        <v>1.0000000000000231E-2</v>
      </c>
      <c r="E721" s="25">
        <f t="shared" si="271"/>
        <v>633.37</v>
      </c>
      <c r="F721" s="25">
        <f t="shared" si="268"/>
        <v>-0.66999999999995907</v>
      </c>
      <c r="G721" s="25">
        <v>1429</v>
      </c>
      <c r="H721" s="25">
        <v>1426</v>
      </c>
      <c r="I721" s="26">
        <v>1427.09</v>
      </c>
      <c r="J721" s="27">
        <f t="shared" si="265"/>
        <v>-1.0899999999999181</v>
      </c>
      <c r="K721" s="25">
        <v>16558</v>
      </c>
      <c r="L721" s="25">
        <v>16576.900000000001</v>
      </c>
      <c r="M721" s="25">
        <v>47.77</v>
      </c>
      <c r="N721" s="25">
        <f t="shared" si="266"/>
        <v>16529.13</v>
      </c>
      <c r="O721" s="25">
        <f t="shared" si="272"/>
        <v>28.869999999998981</v>
      </c>
      <c r="P721" s="27">
        <v>31.818999999999999</v>
      </c>
      <c r="Q721" s="25">
        <v>552</v>
      </c>
      <c r="R721" s="2">
        <f t="shared" si="284"/>
        <v>131.5194835139495</v>
      </c>
      <c r="S721" s="2">
        <f t="shared" si="273"/>
        <v>134.63977882582506</v>
      </c>
      <c r="T721" s="2">
        <f t="shared" si="274"/>
        <v>134.61027329922098</v>
      </c>
      <c r="U721" s="2">
        <f t="shared" si="285"/>
        <v>108.25366583880495</v>
      </c>
      <c r="V721" s="2">
        <f t="shared" si="286"/>
        <v>133.01204819277137</v>
      </c>
      <c r="W721" s="27">
        <f t="shared" si="287"/>
        <v>2.3724966282616222E-2</v>
      </c>
      <c r="X721" s="1">
        <f t="shared" si="275"/>
        <v>9.2598848424065728E-3</v>
      </c>
      <c r="Y721" s="1" t="e">
        <f>X721+#REF!*_xlfn.STDEV.S($W$2:$W$779)</f>
        <v>#REF!</v>
      </c>
      <c r="Z721" s="1" t="e">
        <f>X721-#REF!*_xlfn.STDEV.S($W$2:$W$779)</f>
        <v>#REF!</v>
      </c>
      <c r="AA721" s="2">
        <f t="shared" si="276"/>
        <v>312.02953118755659</v>
      </c>
      <c r="AB721" s="1">
        <f t="shared" si="277"/>
        <v>1.7466134031252087E-3</v>
      </c>
      <c r="AC721" s="1">
        <f t="shared" si="269"/>
        <v>-7.637920523582382E-4</v>
      </c>
      <c r="AD721" s="1">
        <f t="shared" si="267"/>
        <v>2.5104054554834468E-3</v>
      </c>
      <c r="AE721" s="1">
        <f t="shared" si="270"/>
        <v>1.54982524116244E-3</v>
      </c>
      <c r="AF721" s="1" t="e">
        <f>AE721+#REF!*_xlfn.STDEV.S($AD$2:$AD$779)</f>
        <v>#REF!</v>
      </c>
      <c r="AG721" s="1" t="e">
        <f>AE721-#REF!*_xlfn.STDEV.S($AD$2:$AD$779)</f>
        <v>#REF!</v>
      </c>
      <c r="AH721" s="24">
        <f t="shared" si="264"/>
        <v>28.869999999998981</v>
      </c>
      <c r="AI721" s="24">
        <f t="shared" si="278"/>
        <v>-1.0899999999999181</v>
      </c>
      <c r="AJ721" s="1">
        <f t="shared" si="279"/>
        <v>2.5104054554834468E-3</v>
      </c>
      <c r="AK721" s="1">
        <f t="shared" si="280"/>
        <v>1.54982524116244E-3</v>
      </c>
      <c r="AL721" s="1" t="e">
        <f>$AK$2+#REF!*_xlfn.STDEV.S(ONE_LAST_QUOTE!$AJ$2:$AJ$779)</f>
        <v>#REF!</v>
      </c>
      <c r="AM721" s="1" t="e">
        <f>$AK$2-#REF!*_xlfn.STDEV.S(ONE_LAST_QUOTE!$AJ$2:$AJ$779)</f>
        <v>#REF!</v>
      </c>
      <c r="AN721" s="27">
        <f t="shared" si="281"/>
        <v>-26.486238532111145</v>
      </c>
      <c r="AO721" s="24">
        <f t="shared" si="282"/>
        <v>29.9599999999989</v>
      </c>
      <c r="AP721" s="27">
        <f t="shared" si="283"/>
        <v>-3.8484704370181109</v>
      </c>
      <c r="AQ721" s="27" t="e">
        <f>$AP$2+#REF!*_xlfn.STDEV.S(ONE_LAST_QUOTE!$AO$2:$AO$779)</f>
        <v>#REF!</v>
      </c>
      <c r="AR721" s="27" t="e">
        <f>$AP$2-#REF!*_xlfn.STDEV.S(ONE_LAST_QUOTE!$AO$2:$AO$779)</f>
        <v>#REF!</v>
      </c>
      <c r="AT721" s="24"/>
    </row>
    <row r="722" spans="1:46" x14ac:dyDescent="0.3">
      <c r="A722" s="5">
        <v>45162</v>
      </c>
      <c r="B722" s="25">
        <v>642.29999999999995</v>
      </c>
      <c r="C722" s="25">
        <v>643.14</v>
      </c>
      <c r="D722" s="25">
        <v>1.0000000000000231E-2</v>
      </c>
      <c r="E722" s="25">
        <f t="shared" si="271"/>
        <v>643.13</v>
      </c>
      <c r="F722" s="25">
        <f t="shared" si="268"/>
        <v>-0.83000000000004093</v>
      </c>
      <c r="G722" s="25">
        <v>1448.25</v>
      </c>
      <c r="H722" s="25">
        <v>1444.25</v>
      </c>
      <c r="I722" s="26">
        <v>1445.46</v>
      </c>
      <c r="J722" s="27">
        <f t="shared" si="265"/>
        <v>-1.2100000000000364</v>
      </c>
      <c r="K722" s="25">
        <v>16756</v>
      </c>
      <c r="L722" s="25">
        <v>16770.87</v>
      </c>
      <c r="M722" s="25">
        <v>46.81</v>
      </c>
      <c r="N722" s="25">
        <f t="shared" si="266"/>
        <v>16724.059999999998</v>
      </c>
      <c r="O722" s="25">
        <f t="shared" si="272"/>
        <v>31.940000000002328</v>
      </c>
      <c r="P722" s="27">
        <v>31.815999999999999</v>
      </c>
      <c r="Q722" s="25">
        <v>564</v>
      </c>
      <c r="R722" s="2">
        <f t="shared" si="284"/>
        <v>133.20267465990293</v>
      </c>
      <c r="S722" s="2">
        <f t="shared" si="273"/>
        <v>136.24979671491272</v>
      </c>
      <c r="T722" s="2">
        <f t="shared" si="274"/>
        <v>136.68267731915194</v>
      </c>
      <c r="U722" s="2">
        <f t="shared" si="285"/>
        <v>108.24345932705045</v>
      </c>
      <c r="V722" s="2">
        <f t="shared" si="286"/>
        <v>135.90361445783162</v>
      </c>
      <c r="W722" s="27">
        <f t="shared" si="287"/>
        <v>2.2875832356893611E-2</v>
      </c>
      <c r="X722" s="1">
        <f t="shared" si="275"/>
        <v>9.2598848424065728E-3</v>
      </c>
      <c r="Y722" s="1" t="e">
        <f>X722+#REF!*_xlfn.STDEV.S($W$2:$W$779)</f>
        <v>#REF!</v>
      </c>
      <c r="Z722" s="1" t="e">
        <f>X722-#REF!*_xlfn.STDEV.S($W$2:$W$779)</f>
        <v>#REF!</v>
      </c>
      <c r="AA722" s="2">
        <f t="shared" si="276"/>
        <v>304.71220550097939</v>
      </c>
      <c r="AB722" s="1">
        <f t="shared" si="277"/>
        <v>1.9098233323727812E-3</v>
      </c>
      <c r="AC722" s="1">
        <f t="shared" si="269"/>
        <v>-8.3710375935690804E-4</v>
      </c>
      <c r="AD722" s="1">
        <f t="shared" si="267"/>
        <v>2.7469270917296891E-3</v>
      </c>
      <c r="AE722" s="1">
        <f t="shared" si="270"/>
        <v>1.54982524116244E-3</v>
      </c>
      <c r="AF722" s="1" t="e">
        <f>AE722+#REF!*_xlfn.STDEV.S($AD$2:$AD$779)</f>
        <v>#REF!</v>
      </c>
      <c r="AG722" s="1" t="e">
        <f>AE722-#REF!*_xlfn.STDEV.S($AD$2:$AD$779)</f>
        <v>#REF!</v>
      </c>
      <c r="AH722" s="24">
        <f t="shared" si="264"/>
        <v>31.940000000002328</v>
      </c>
      <c r="AI722" s="24">
        <f t="shared" si="278"/>
        <v>-1.2100000000000364</v>
      </c>
      <c r="AJ722" s="1">
        <f t="shared" si="279"/>
        <v>2.7469270917296891E-3</v>
      </c>
      <c r="AK722" s="1">
        <f t="shared" si="280"/>
        <v>1.54982524116244E-3</v>
      </c>
      <c r="AL722" s="1" t="e">
        <f>$AK$2+#REF!*_xlfn.STDEV.S(ONE_LAST_QUOTE!$AJ$2:$AJ$779)</f>
        <v>#REF!</v>
      </c>
      <c r="AM722" s="1" t="e">
        <f>$AK$2-#REF!*_xlfn.STDEV.S(ONE_LAST_QUOTE!$AJ$2:$AJ$779)</f>
        <v>#REF!</v>
      </c>
      <c r="AN722" s="27">
        <f t="shared" si="281"/>
        <v>-26.396694214877165</v>
      </c>
      <c r="AO722" s="24">
        <f t="shared" si="282"/>
        <v>33.150000000002365</v>
      </c>
      <c r="AP722" s="27">
        <f t="shared" si="283"/>
        <v>-3.8484704370181109</v>
      </c>
      <c r="AQ722" s="27" t="e">
        <f>$AP$2+#REF!*_xlfn.STDEV.S(ONE_LAST_QUOTE!$AO$2:$AO$779)</f>
        <v>#REF!</v>
      </c>
      <c r="AR722" s="27" t="e">
        <f>$AP$2-#REF!*_xlfn.STDEV.S(ONE_LAST_QUOTE!$AO$2:$AO$779)</f>
        <v>#REF!</v>
      </c>
      <c r="AT722" s="24"/>
    </row>
    <row r="723" spans="1:46" x14ac:dyDescent="0.3">
      <c r="A723" s="5">
        <v>45163</v>
      </c>
      <c r="B723" s="25">
        <v>627.4</v>
      </c>
      <c r="C723" s="25">
        <v>628.70000000000005</v>
      </c>
      <c r="D723" s="25">
        <v>1.0000000000000231E-2</v>
      </c>
      <c r="E723" s="25">
        <f t="shared" si="271"/>
        <v>628.69000000000005</v>
      </c>
      <c r="F723" s="25">
        <f t="shared" si="268"/>
        <v>-1.2900000000000773</v>
      </c>
      <c r="G723" s="25">
        <v>1418.5</v>
      </c>
      <c r="H723" s="25">
        <v>1414.25</v>
      </c>
      <c r="I723" s="26">
        <v>1418.68</v>
      </c>
      <c r="J723" s="27">
        <f t="shared" si="265"/>
        <v>-4.4300000000000637</v>
      </c>
      <c r="K723" s="25">
        <v>16426</v>
      </c>
      <c r="L723" s="25">
        <v>16481.580000000002</v>
      </c>
      <c r="M723" s="25">
        <v>44.330000000000005</v>
      </c>
      <c r="N723" s="25">
        <f t="shared" si="266"/>
        <v>16437.25</v>
      </c>
      <c r="O723" s="25">
        <f t="shared" si="272"/>
        <v>-11.25</v>
      </c>
      <c r="P723" s="27">
        <v>31.821999999999999</v>
      </c>
      <c r="Q723" s="25">
        <v>546</v>
      </c>
      <c r="R723" s="2">
        <f t="shared" si="284"/>
        <v>130.43578510491099</v>
      </c>
      <c r="S723" s="2">
        <f t="shared" si="273"/>
        <v>133.56643356643329</v>
      </c>
      <c r="T723" s="2">
        <f t="shared" si="274"/>
        <v>133.0890899251693</v>
      </c>
      <c r="U723" s="2">
        <f t="shared" si="285"/>
        <v>108.26387235055944</v>
      </c>
      <c r="V723" s="2">
        <f t="shared" si="286"/>
        <v>131.56626506024125</v>
      </c>
      <c r="W723" s="27">
        <f t="shared" si="287"/>
        <v>2.4001453734527445E-2</v>
      </c>
      <c r="X723" s="1">
        <f t="shared" si="275"/>
        <v>9.2598848424065728E-3</v>
      </c>
      <c r="Y723" s="1" t="e">
        <f>X723+#REF!*_xlfn.STDEV.S($W$2:$W$779)</f>
        <v>#REF!</v>
      </c>
      <c r="Z723" s="1" t="e">
        <f>X723-#REF!*_xlfn.STDEV.S($W$2:$W$779)</f>
        <v>#REF!</v>
      </c>
      <c r="AA723" s="2">
        <f t="shared" si="276"/>
        <v>313.06484615222985</v>
      </c>
      <c r="AB723" s="1">
        <f t="shared" si="277"/>
        <v>-6.8442105583354877E-4</v>
      </c>
      <c r="AC723" s="1">
        <f t="shared" si="269"/>
        <v>-3.1226210279979021E-3</v>
      </c>
      <c r="AD723" s="1">
        <f t="shared" si="267"/>
        <v>2.4381999721643532E-3</v>
      </c>
      <c r="AE723" s="1">
        <f t="shared" si="270"/>
        <v>1.54982524116244E-3</v>
      </c>
      <c r="AF723" s="1" t="e">
        <f>AE723+#REF!*_xlfn.STDEV.S($AD$2:$AD$779)</f>
        <v>#REF!</v>
      </c>
      <c r="AG723" s="1" t="e">
        <f>AE723-#REF!*_xlfn.STDEV.S($AD$2:$AD$779)</f>
        <v>#REF!</v>
      </c>
      <c r="AH723" s="24">
        <f t="shared" si="264"/>
        <v>-11.25</v>
      </c>
      <c r="AI723" s="24">
        <f t="shared" si="278"/>
        <v>-4.4300000000000637</v>
      </c>
      <c r="AJ723" s="1">
        <f t="shared" si="279"/>
        <v>2.4381999721643532E-3</v>
      </c>
      <c r="AK723" s="1">
        <f t="shared" si="280"/>
        <v>1.54982524116244E-3</v>
      </c>
      <c r="AL723" s="1" t="e">
        <f>$AK$2+#REF!*_xlfn.STDEV.S(ONE_LAST_QUOTE!$AJ$2:$AJ$779)</f>
        <v>#REF!</v>
      </c>
      <c r="AM723" s="1" t="e">
        <f>$AK$2-#REF!*_xlfn.STDEV.S(ONE_LAST_QUOTE!$AJ$2:$AJ$779)</f>
        <v>#REF!</v>
      </c>
      <c r="AN723" s="27">
        <f t="shared" si="281"/>
        <v>2.539503386004478</v>
      </c>
      <c r="AO723" s="24">
        <f t="shared" si="282"/>
        <v>-6.8199999999999363</v>
      </c>
      <c r="AP723" s="27">
        <f t="shared" si="283"/>
        <v>-3.8484704370181109</v>
      </c>
      <c r="AQ723" s="27" t="e">
        <f>$AP$2+#REF!*_xlfn.STDEV.S(ONE_LAST_QUOTE!$AO$2:$AO$779)</f>
        <v>#REF!</v>
      </c>
      <c r="AR723" s="27" t="e">
        <f>$AP$2-#REF!*_xlfn.STDEV.S(ONE_LAST_QUOTE!$AO$2:$AO$779)</f>
        <v>#REF!</v>
      </c>
      <c r="AT723" s="24"/>
    </row>
    <row r="724" spans="1:46" x14ac:dyDescent="0.3">
      <c r="A724" s="5">
        <v>45166</v>
      </c>
      <c r="B724" s="25">
        <v>631.4</v>
      </c>
      <c r="C724" s="25">
        <v>631.51</v>
      </c>
      <c r="D724" s="25">
        <v>0</v>
      </c>
      <c r="E724" s="25">
        <f t="shared" si="271"/>
        <v>631.51</v>
      </c>
      <c r="F724" s="25">
        <f t="shared" si="268"/>
        <v>-0.11000000000001364</v>
      </c>
      <c r="G724" s="25">
        <v>1428.5</v>
      </c>
      <c r="H724" s="25">
        <v>1424.5</v>
      </c>
      <c r="I724" s="26">
        <v>1424.97</v>
      </c>
      <c r="J724" s="27">
        <f t="shared" si="265"/>
        <v>-0.47000000000002728</v>
      </c>
      <c r="K724" s="25">
        <v>16492</v>
      </c>
      <c r="L724" s="25">
        <v>16509.259999999998</v>
      </c>
      <c r="M724" s="25">
        <v>41.27</v>
      </c>
      <c r="N724" s="25">
        <f t="shared" si="266"/>
        <v>16467.989999999998</v>
      </c>
      <c r="O724" s="25">
        <f t="shared" si="272"/>
        <v>24.010000000002037</v>
      </c>
      <c r="P724" s="27">
        <v>31.890999999999998</v>
      </c>
      <c r="Q724" s="25">
        <v>549</v>
      </c>
      <c r="R724" s="2">
        <f t="shared" si="284"/>
        <v>131.3811390361999</v>
      </c>
      <c r="S724" s="2">
        <f t="shared" si="273"/>
        <v>134.10310619612915</v>
      </c>
      <c r="T724" s="2">
        <f t="shared" si="274"/>
        <v>134.41798876927953</v>
      </c>
      <c r="U724" s="2">
        <f t="shared" si="285"/>
        <v>108.49862212091291</v>
      </c>
      <c r="V724" s="2">
        <f t="shared" si="286"/>
        <v>132.2891566265063</v>
      </c>
      <c r="W724" s="27">
        <f t="shared" si="287"/>
        <v>2.0718096828032939E-2</v>
      </c>
      <c r="X724" s="1">
        <f t="shared" si="275"/>
        <v>9.2598848424065728E-3</v>
      </c>
      <c r="Y724" s="1" t="e">
        <f>X724+#REF!*_xlfn.STDEV.S($W$2:$W$779)</f>
        <v>#REF!</v>
      </c>
      <c r="Z724" s="1" t="e">
        <f>X724-#REF!*_xlfn.STDEV.S($W$2:$W$779)</f>
        <v>#REF!</v>
      </c>
      <c r="AA724" s="2">
        <f t="shared" si="276"/>
        <v>272.19671599292496</v>
      </c>
      <c r="AB724" s="1">
        <f t="shared" si="277"/>
        <v>1.4579799963445473E-3</v>
      </c>
      <c r="AC724" s="1">
        <f t="shared" si="269"/>
        <v>-3.2983150522469053E-4</v>
      </c>
      <c r="AD724" s="1">
        <f t="shared" si="267"/>
        <v>1.7878115015692378E-3</v>
      </c>
      <c r="AE724" s="1">
        <f t="shared" si="270"/>
        <v>1.54982524116244E-3</v>
      </c>
      <c r="AF724" s="1" t="e">
        <f>AE724+#REF!*_xlfn.STDEV.S($AD$2:$AD$779)</f>
        <v>#REF!</v>
      </c>
      <c r="AG724" s="1" t="e">
        <f>AE724-#REF!*_xlfn.STDEV.S($AD$2:$AD$779)</f>
        <v>#REF!</v>
      </c>
      <c r="AH724" s="24">
        <f t="shared" si="264"/>
        <v>24.010000000002037</v>
      </c>
      <c r="AI724" s="24">
        <f t="shared" si="278"/>
        <v>-0.47000000000002728</v>
      </c>
      <c r="AJ724" s="1">
        <f t="shared" si="279"/>
        <v>1.7878115015692378E-3</v>
      </c>
      <c r="AK724" s="1">
        <f t="shared" si="280"/>
        <v>1.54982524116244E-3</v>
      </c>
      <c r="AL724" s="1" t="e">
        <f>$AK$2+#REF!*_xlfn.STDEV.S(ONE_LAST_QUOTE!$AJ$2:$AJ$779)</f>
        <v>#REF!</v>
      </c>
      <c r="AM724" s="1" t="e">
        <f>$AK$2-#REF!*_xlfn.STDEV.S(ONE_LAST_QUOTE!$AJ$2:$AJ$779)</f>
        <v>#REF!</v>
      </c>
      <c r="AN724" s="27">
        <f t="shared" si="281"/>
        <v>-51.085106382980094</v>
      </c>
      <c r="AO724" s="24">
        <f t="shared" si="282"/>
        <v>24.480000000002065</v>
      </c>
      <c r="AP724" s="27">
        <f t="shared" si="283"/>
        <v>-3.8484704370181109</v>
      </c>
      <c r="AQ724" s="27" t="e">
        <f>$AP$2+#REF!*_xlfn.STDEV.S(ONE_LAST_QUOTE!$AO$2:$AO$779)</f>
        <v>#REF!</v>
      </c>
      <c r="AR724" s="27" t="e">
        <f>$AP$2-#REF!*_xlfn.STDEV.S(ONE_LAST_QUOTE!$AO$2:$AO$779)</f>
        <v>#REF!</v>
      </c>
      <c r="AT724" s="24"/>
    </row>
    <row r="725" spans="1:46" x14ac:dyDescent="0.3">
      <c r="A725" s="5">
        <v>45167</v>
      </c>
      <c r="B725" s="25">
        <v>635.79999999999995</v>
      </c>
      <c r="C725" s="25">
        <v>635.27</v>
      </c>
      <c r="D725" s="25">
        <v>0</v>
      </c>
      <c r="E725" s="25">
        <f t="shared" si="271"/>
        <v>635.27</v>
      </c>
      <c r="F725" s="25">
        <f t="shared" si="268"/>
        <v>0.52999999999997272</v>
      </c>
      <c r="G725" s="25">
        <v>1439.75</v>
      </c>
      <c r="H725" s="25">
        <v>1435.5</v>
      </c>
      <c r="I725" s="26">
        <v>1433.66</v>
      </c>
      <c r="J725" s="27">
        <f t="shared" si="265"/>
        <v>1.8399999999999181</v>
      </c>
      <c r="K725" s="25">
        <v>16624</v>
      </c>
      <c r="L725" s="25">
        <v>16623.650000000001</v>
      </c>
      <c r="M725" s="25">
        <v>38.370000000000005</v>
      </c>
      <c r="N725" s="25">
        <f t="shared" si="266"/>
        <v>16585.280000000002</v>
      </c>
      <c r="O725" s="25">
        <f t="shared" si="272"/>
        <v>38.719999999997526</v>
      </c>
      <c r="P725" s="27">
        <v>31.818999999999999</v>
      </c>
      <c r="Q725" s="25">
        <v>552</v>
      </c>
      <c r="R725" s="2">
        <f t="shared" si="284"/>
        <v>132.39566520636359</v>
      </c>
      <c r="S725" s="2">
        <f t="shared" si="273"/>
        <v>135.17645145552089</v>
      </c>
      <c r="T725" s="2">
        <f t="shared" si="274"/>
        <v>135.03762261561437</v>
      </c>
      <c r="U725" s="2">
        <f t="shared" si="285"/>
        <v>108.25366583880493</v>
      </c>
      <c r="V725" s="2">
        <f t="shared" si="286"/>
        <v>133.01204819277137</v>
      </c>
      <c r="W725" s="27">
        <f t="shared" si="287"/>
        <v>2.1003604950531551E-2</v>
      </c>
      <c r="X725" s="1">
        <f t="shared" si="275"/>
        <v>9.2598848424065728E-3</v>
      </c>
      <c r="Y725" s="1" t="e">
        <f>X725+#REF!*_xlfn.STDEV.S($W$2:$W$779)</f>
        <v>#REF!</v>
      </c>
      <c r="Z725" s="1" t="e">
        <f>X725-#REF!*_xlfn.STDEV.S($W$2:$W$779)</f>
        <v>#REF!</v>
      </c>
      <c r="AA725" s="2">
        <f t="shared" si="276"/>
        <v>278.07862491573019</v>
      </c>
      <c r="AB725" s="1">
        <f t="shared" si="277"/>
        <v>2.3346003202838615E-3</v>
      </c>
      <c r="AC725" s="1">
        <f t="shared" si="269"/>
        <v>1.2834284279396218E-3</v>
      </c>
      <c r="AD725" s="1">
        <f t="shared" si="267"/>
        <v>1.0511718923442398E-3</v>
      </c>
      <c r="AE725" s="1">
        <f t="shared" si="270"/>
        <v>1.54982524116244E-3</v>
      </c>
      <c r="AF725" s="1" t="e">
        <f>AE725+#REF!*_xlfn.STDEV.S($AD$2:$AD$779)</f>
        <v>#REF!</v>
      </c>
      <c r="AG725" s="1" t="e">
        <f>AE725-#REF!*_xlfn.STDEV.S($AD$2:$AD$779)</f>
        <v>#REF!</v>
      </c>
      <c r="AH725" s="24">
        <f t="shared" si="264"/>
        <v>38.719999999997526</v>
      </c>
      <c r="AI725" s="24">
        <f t="shared" si="278"/>
        <v>1.8399999999999181</v>
      </c>
      <c r="AJ725" s="1">
        <f t="shared" si="279"/>
        <v>1.0511718923442398E-3</v>
      </c>
      <c r="AK725" s="1">
        <f t="shared" si="280"/>
        <v>1.54982524116244E-3</v>
      </c>
      <c r="AL725" s="1" t="e">
        <f>$AK$2+#REF!*_xlfn.STDEV.S(ONE_LAST_QUOTE!$AJ$2:$AJ$779)</f>
        <v>#REF!</v>
      </c>
      <c r="AM725" s="1" t="e">
        <f>$AK$2-#REF!*_xlfn.STDEV.S(ONE_LAST_QUOTE!$AJ$2:$AJ$779)</f>
        <v>#REF!</v>
      </c>
      <c r="AN725" s="27">
        <f t="shared" si="281"/>
        <v>21.043478260869158</v>
      </c>
      <c r="AO725" s="24">
        <f t="shared" si="282"/>
        <v>36.879999999997608</v>
      </c>
      <c r="AP725" s="27">
        <f t="shared" si="283"/>
        <v>-3.8484704370181109</v>
      </c>
      <c r="AQ725" s="27" t="e">
        <f>$AP$2+#REF!*_xlfn.STDEV.S(ONE_LAST_QUOTE!$AO$2:$AO$779)</f>
        <v>#REF!</v>
      </c>
      <c r="AR725" s="27" t="e">
        <f>$AP$2-#REF!*_xlfn.STDEV.S(ONE_LAST_QUOTE!$AO$2:$AO$779)</f>
        <v>#REF!</v>
      </c>
      <c r="AT725" s="24"/>
    </row>
    <row r="726" spans="1:46" x14ac:dyDescent="0.3">
      <c r="A726" s="5">
        <v>45168</v>
      </c>
      <c r="B726" s="25">
        <v>637.9</v>
      </c>
      <c r="C726" s="25">
        <v>638.19000000000005</v>
      </c>
      <c r="D726" s="25">
        <v>0</v>
      </c>
      <c r="E726" s="25">
        <f t="shared" si="271"/>
        <v>638.19000000000005</v>
      </c>
      <c r="F726" s="25">
        <f t="shared" si="268"/>
        <v>-0.29000000000007731</v>
      </c>
      <c r="G726" s="25">
        <v>1447.75</v>
      </c>
      <c r="H726" s="25">
        <v>1440.75</v>
      </c>
      <c r="I726" s="26">
        <v>1440.64</v>
      </c>
      <c r="J726" s="27">
        <f t="shared" si="265"/>
        <v>0.10999999999989996</v>
      </c>
      <c r="K726" s="25">
        <v>16723</v>
      </c>
      <c r="L726" s="25">
        <v>16719.82</v>
      </c>
      <c r="M726" s="25">
        <v>36.020000000000003</v>
      </c>
      <c r="N726" s="25">
        <f t="shared" si="266"/>
        <v>16683.8</v>
      </c>
      <c r="O726" s="25">
        <f t="shared" si="272"/>
        <v>39.200000000000728</v>
      </c>
      <c r="P726" s="27">
        <v>31.824000000000002</v>
      </c>
      <c r="Q726" s="25">
        <v>555</v>
      </c>
      <c r="R726" s="2">
        <f t="shared" si="284"/>
        <v>132.87987087848717</v>
      </c>
      <c r="S726" s="2">
        <f t="shared" si="273"/>
        <v>135.98146040006472</v>
      </c>
      <c r="T726" s="2">
        <f t="shared" si="274"/>
        <v>135.62292919703802</v>
      </c>
      <c r="U726" s="2">
        <f t="shared" si="285"/>
        <v>108.27067669172911</v>
      </c>
      <c r="V726" s="2">
        <f t="shared" si="286"/>
        <v>133.73493975903642</v>
      </c>
      <c r="W726" s="27">
        <f t="shared" si="287"/>
        <v>2.3341304450948952E-2</v>
      </c>
      <c r="X726" s="1">
        <f t="shared" si="275"/>
        <v>9.2598848424065728E-3</v>
      </c>
      <c r="Y726" s="1" t="e">
        <f>X726+#REF!*_xlfn.STDEV.S($W$2:$W$779)</f>
        <v>#REF!</v>
      </c>
      <c r="Z726" s="1" t="e">
        <f>X726-#REF!*_xlfn.STDEV.S($W$2:$W$779)</f>
        <v>#REF!</v>
      </c>
      <c r="AA726" s="2">
        <f t="shared" si="276"/>
        <v>310.15895215775515</v>
      </c>
      <c r="AB726" s="1">
        <f t="shared" si="277"/>
        <v>2.3495846270034843E-3</v>
      </c>
      <c r="AC726" s="1">
        <f t="shared" si="269"/>
        <v>7.6354953353995406E-5</v>
      </c>
      <c r="AD726" s="1">
        <f t="shared" si="267"/>
        <v>2.2732296736494889E-3</v>
      </c>
      <c r="AE726" s="1">
        <f t="shared" si="270"/>
        <v>1.54982524116244E-3</v>
      </c>
      <c r="AF726" s="1" t="e">
        <f>AE726+#REF!*_xlfn.STDEV.S($AD$2:$AD$779)</f>
        <v>#REF!</v>
      </c>
      <c r="AG726" s="1" t="e">
        <f>AE726-#REF!*_xlfn.STDEV.S($AD$2:$AD$779)</f>
        <v>#REF!</v>
      </c>
      <c r="AH726" s="24">
        <f t="shared" si="264"/>
        <v>39.200000000000728</v>
      </c>
      <c r="AI726" s="24">
        <f t="shared" si="278"/>
        <v>0.10999999999989996</v>
      </c>
      <c r="AJ726" s="1">
        <f t="shared" si="279"/>
        <v>2.2732296736494889E-3</v>
      </c>
      <c r="AK726" s="1">
        <f t="shared" si="280"/>
        <v>1.54982524116244E-3</v>
      </c>
      <c r="AL726" s="1" t="e">
        <f>$AK$2+#REF!*_xlfn.STDEV.S(ONE_LAST_QUOTE!$AJ$2:$AJ$779)</f>
        <v>#REF!</v>
      </c>
      <c r="AM726" s="1" t="e">
        <f>$AK$2-#REF!*_xlfn.STDEV.S(ONE_LAST_QUOTE!$AJ$2:$AJ$779)</f>
        <v>#REF!</v>
      </c>
      <c r="AN726" s="27">
        <f t="shared" si="281"/>
        <v>356.36363636396709</v>
      </c>
      <c r="AO726" s="24">
        <f t="shared" si="282"/>
        <v>39.090000000000828</v>
      </c>
      <c r="AP726" s="27">
        <f t="shared" si="283"/>
        <v>-3.8484704370181109</v>
      </c>
      <c r="AQ726" s="27" t="e">
        <f>$AP$2+#REF!*_xlfn.STDEV.S(ONE_LAST_QUOTE!$AO$2:$AO$779)</f>
        <v>#REF!</v>
      </c>
      <c r="AR726" s="27" t="e">
        <f>$AP$2-#REF!*_xlfn.STDEV.S(ONE_LAST_QUOTE!$AO$2:$AO$779)</f>
        <v>#REF!</v>
      </c>
      <c r="AT726" s="24"/>
    </row>
    <row r="727" spans="1:46" x14ac:dyDescent="0.3">
      <c r="A727" s="5">
        <v>45169</v>
      </c>
      <c r="B727" s="25">
        <v>632</v>
      </c>
      <c r="C727" s="25">
        <v>633.30999999999995</v>
      </c>
      <c r="D727" s="25">
        <v>1.53</v>
      </c>
      <c r="E727" s="25">
        <f t="shared" si="271"/>
        <v>631.78</v>
      </c>
      <c r="F727" s="25">
        <f t="shared" si="268"/>
        <v>0.22000000000002728</v>
      </c>
      <c r="G727" s="25">
        <v>1436.25</v>
      </c>
      <c r="H727" s="25">
        <v>1432.5</v>
      </c>
      <c r="I727" s="26">
        <v>1431.98</v>
      </c>
      <c r="J727" s="27">
        <f t="shared" si="265"/>
        <v>0.51999999999998181</v>
      </c>
      <c r="K727" s="25">
        <v>16620</v>
      </c>
      <c r="L727" s="25">
        <v>16634.509999999998</v>
      </c>
      <c r="M727" s="25">
        <v>35.78</v>
      </c>
      <c r="N727" s="25">
        <f t="shared" si="266"/>
        <v>16598.73</v>
      </c>
      <c r="O727" s="25">
        <f t="shared" si="272"/>
        <v>21.270000000000437</v>
      </c>
      <c r="P727" s="27">
        <v>31.844000000000001</v>
      </c>
      <c r="Q727" s="25">
        <v>549</v>
      </c>
      <c r="R727" s="2">
        <f t="shared" si="284"/>
        <v>132.11897625086439</v>
      </c>
      <c r="S727" s="2">
        <f t="shared" si="273"/>
        <v>135.14392584159992</v>
      </c>
      <c r="T727" s="2">
        <f t="shared" si="274"/>
        <v>134.72375446440023</v>
      </c>
      <c r="U727" s="2">
        <f t="shared" si="285"/>
        <v>108.33872010342577</v>
      </c>
      <c r="V727" s="2">
        <f t="shared" si="286"/>
        <v>132.2891566265063</v>
      </c>
      <c r="W727" s="27">
        <f t="shared" si="287"/>
        <v>2.2895648123944179E-2</v>
      </c>
      <c r="X727" s="1">
        <f t="shared" si="275"/>
        <v>9.2598848424065728E-3</v>
      </c>
      <c r="Y727" s="1" t="e">
        <f>X727+#REF!*_xlfn.STDEV.S($W$2:$W$779)</f>
        <v>#REF!</v>
      </c>
      <c r="Z727" s="1" t="e">
        <f>X727-#REF!*_xlfn.STDEV.S($W$2:$W$779)</f>
        <v>#REF!</v>
      </c>
      <c r="AA727" s="2">
        <f t="shared" si="276"/>
        <v>302.4949590735531</v>
      </c>
      <c r="AB727" s="1">
        <f t="shared" si="277"/>
        <v>1.2814233378096057E-3</v>
      </c>
      <c r="AC727" s="1">
        <f t="shared" si="269"/>
        <v>3.6313356331791073E-4</v>
      </c>
      <c r="AD727" s="1">
        <f t="shared" si="267"/>
        <v>9.1828977449169493E-4</v>
      </c>
      <c r="AE727" s="1">
        <f t="shared" si="270"/>
        <v>1.54982524116244E-3</v>
      </c>
      <c r="AF727" s="1" t="e">
        <f>AE727+#REF!*_xlfn.STDEV.S($AD$2:$AD$779)</f>
        <v>#REF!</v>
      </c>
      <c r="AG727" s="1" t="e">
        <f>AE727-#REF!*_xlfn.STDEV.S($AD$2:$AD$779)</f>
        <v>#REF!</v>
      </c>
      <c r="AH727" s="24">
        <f t="shared" si="264"/>
        <v>21.270000000000437</v>
      </c>
      <c r="AI727" s="24">
        <f t="shared" si="278"/>
        <v>0.51999999999998181</v>
      </c>
      <c r="AJ727" s="1">
        <f t="shared" si="279"/>
        <v>9.1828977449169493E-4</v>
      </c>
      <c r="AK727" s="1">
        <f t="shared" si="280"/>
        <v>1.54982524116244E-3</v>
      </c>
      <c r="AL727" s="1" t="e">
        <f>$AK$2+#REF!*_xlfn.STDEV.S(ONE_LAST_QUOTE!$AJ$2:$AJ$779)</f>
        <v>#REF!</v>
      </c>
      <c r="AM727" s="1" t="e">
        <f>$AK$2-#REF!*_xlfn.STDEV.S(ONE_LAST_QUOTE!$AJ$2:$AJ$779)</f>
        <v>#REF!</v>
      </c>
      <c r="AN727" s="27">
        <f t="shared" si="281"/>
        <v>40.903846153848427</v>
      </c>
      <c r="AO727" s="24">
        <f t="shared" si="282"/>
        <v>20.750000000000455</v>
      </c>
      <c r="AP727" s="27">
        <f t="shared" si="283"/>
        <v>-3.8484704370181109</v>
      </c>
      <c r="AQ727" s="27" t="e">
        <f>$AP$2+#REF!*_xlfn.STDEV.S(ONE_LAST_QUOTE!$AO$2:$AO$779)</f>
        <v>#REF!</v>
      </c>
      <c r="AR727" s="27" t="e">
        <f>$AP$2-#REF!*_xlfn.STDEV.S(ONE_LAST_QUOTE!$AO$2:$AO$779)</f>
        <v>#REF!</v>
      </c>
      <c r="AT727" s="24"/>
    </row>
    <row r="728" spans="1:46" x14ac:dyDescent="0.3">
      <c r="A728" s="5">
        <v>45170</v>
      </c>
      <c r="B728" s="25">
        <v>632</v>
      </c>
      <c r="C728" s="25">
        <v>633.38</v>
      </c>
      <c r="D728" s="25">
        <v>1.53</v>
      </c>
      <c r="E728" s="25">
        <f t="shared" si="271"/>
        <v>631.85</v>
      </c>
      <c r="F728" s="25">
        <f t="shared" si="268"/>
        <v>0.14999999999997726</v>
      </c>
      <c r="G728" s="25">
        <v>1442</v>
      </c>
      <c r="H728" s="25">
        <v>1437.25</v>
      </c>
      <c r="I728" s="26">
        <v>1434.93</v>
      </c>
      <c r="J728" s="27">
        <f t="shared" si="265"/>
        <v>2.3199999999999363</v>
      </c>
      <c r="K728" s="25">
        <v>16651</v>
      </c>
      <c r="L728" s="25">
        <v>16644.939999999999</v>
      </c>
      <c r="M728" s="25">
        <v>33.550000000000004</v>
      </c>
      <c r="N728" s="25">
        <f t="shared" si="266"/>
        <v>16611.39</v>
      </c>
      <c r="O728" s="25">
        <f t="shared" si="272"/>
        <v>39.610000000000582</v>
      </c>
      <c r="P728" s="27">
        <v>31.863</v>
      </c>
      <c r="Q728" s="25">
        <v>548</v>
      </c>
      <c r="R728" s="2">
        <f t="shared" si="284"/>
        <v>132.55706709707144</v>
      </c>
      <c r="S728" s="2">
        <f t="shared" si="273"/>
        <v>135.39599934948737</v>
      </c>
      <c r="T728" s="2">
        <f t="shared" si="274"/>
        <v>135.14392584159992</v>
      </c>
      <c r="U728" s="2">
        <f t="shared" si="285"/>
        <v>108.4033613445376</v>
      </c>
      <c r="V728" s="2">
        <f t="shared" si="286"/>
        <v>132.04819277108462</v>
      </c>
      <c r="W728" s="27">
        <f t="shared" si="287"/>
        <v>2.1416679733393451E-2</v>
      </c>
      <c r="X728" s="1">
        <f t="shared" si="275"/>
        <v>9.2598848424065728E-3</v>
      </c>
      <c r="Y728" s="1" t="e">
        <f>X728+#REF!*_xlfn.STDEV.S($W$2:$W$779)</f>
        <v>#REF!</v>
      </c>
      <c r="Z728" s="1" t="e">
        <f>X728-#REF!*_xlfn.STDEV.S($W$2:$W$779)</f>
        <v>#REF!</v>
      </c>
      <c r="AA728" s="2">
        <f t="shared" si="276"/>
        <v>283.89322524159297</v>
      </c>
      <c r="AB728" s="1">
        <f t="shared" si="277"/>
        <v>2.3845084607609949E-3</v>
      </c>
      <c r="AC728" s="1">
        <f t="shared" si="269"/>
        <v>1.6168036071445549E-3</v>
      </c>
      <c r="AD728" s="1">
        <f t="shared" si="267"/>
        <v>7.6770485361644003E-4</v>
      </c>
      <c r="AE728" s="1">
        <f t="shared" si="270"/>
        <v>1.54982524116244E-3</v>
      </c>
      <c r="AF728" s="1" t="e">
        <f>AE728+#REF!*_xlfn.STDEV.S($AD$2:$AD$779)</f>
        <v>#REF!</v>
      </c>
      <c r="AG728" s="1" t="e">
        <f>AE728-#REF!*_xlfn.STDEV.S($AD$2:$AD$779)</f>
        <v>#REF!</v>
      </c>
      <c r="AH728" s="24">
        <f t="shared" si="264"/>
        <v>39.610000000000582</v>
      </c>
      <c r="AI728" s="24">
        <f t="shared" si="278"/>
        <v>2.3199999999999363</v>
      </c>
      <c r="AJ728" s="1">
        <f t="shared" si="279"/>
        <v>7.6770485361644003E-4</v>
      </c>
      <c r="AK728" s="1">
        <f t="shared" si="280"/>
        <v>1.54982524116244E-3</v>
      </c>
      <c r="AL728" s="1" t="e">
        <f>$AK$2+#REF!*_xlfn.STDEV.S(ONE_LAST_QUOTE!$AJ$2:$AJ$779)</f>
        <v>#REF!</v>
      </c>
      <c r="AM728" s="1" t="e">
        <f>$AK$2-#REF!*_xlfn.STDEV.S(ONE_LAST_QUOTE!$AJ$2:$AJ$779)</f>
        <v>#REF!</v>
      </c>
      <c r="AN728" s="27">
        <f t="shared" si="281"/>
        <v>17.073275862069686</v>
      </c>
      <c r="AO728" s="24">
        <f t="shared" si="282"/>
        <v>37.290000000000646</v>
      </c>
      <c r="AP728" s="27">
        <f t="shared" si="283"/>
        <v>-3.8484704370181109</v>
      </c>
      <c r="AQ728" s="27" t="e">
        <f>$AP$2+#REF!*_xlfn.STDEV.S(ONE_LAST_QUOTE!$AO$2:$AO$779)</f>
        <v>#REF!</v>
      </c>
      <c r="AR728" s="27" t="e">
        <f>$AP$2-#REF!*_xlfn.STDEV.S(ONE_LAST_QUOTE!$AO$2:$AO$779)</f>
        <v>#REF!</v>
      </c>
      <c r="AT728" s="24"/>
    </row>
    <row r="729" spans="1:46" x14ac:dyDescent="0.3">
      <c r="A729" s="5">
        <v>45173</v>
      </c>
      <c r="B729" s="25">
        <v>638.6</v>
      </c>
      <c r="C729" s="25">
        <v>639.59</v>
      </c>
      <c r="D729" s="25">
        <v>1.53</v>
      </c>
      <c r="E729" s="25">
        <f t="shared" si="271"/>
        <v>638.06000000000006</v>
      </c>
      <c r="F729" s="25">
        <f t="shared" si="268"/>
        <v>0.53999999999996362</v>
      </c>
      <c r="G729" s="25">
        <v>1449.5</v>
      </c>
      <c r="H729" s="25">
        <v>1444.5</v>
      </c>
      <c r="I729" s="26">
        <v>1445.24</v>
      </c>
      <c r="J729" s="27">
        <f t="shared" si="265"/>
        <v>-0.74000000000000909</v>
      </c>
      <c r="K729" s="25">
        <v>16778</v>
      </c>
      <c r="L729" s="25">
        <v>16789.689999999999</v>
      </c>
      <c r="M729" s="25">
        <v>33.49</v>
      </c>
      <c r="N729" s="25">
        <f t="shared" si="266"/>
        <v>16756.199999999997</v>
      </c>
      <c r="O729" s="25">
        <f t="shared" si="272"/>
        <v>21.80000000000291</v>
      </c>
      <c r="P729" s="27">
        <v>31.905999999999999</v>
      </c>
      <c r="Q729" s="25">
        <v>557</v>
      </c>
      <c r="R729" s="2">
        <f t="shared" si="284"/>
        <v>133.22573207286115</v>
      </c>
      <c r="S729" s="2">
        <f t="shared" si="273"/>
        <v>136.42868759147794</v>
      </c>
      <c r="T729" s="2">
        <f t="shared" si="274"/>
        <v>136.80994491231431</v>
      </c>
      <c r="U729" s="2">
        <f t="shared" si="285"/>
        <v>108.54965467968542</v>
      </c>
      <c r="V729" s="2">
        <f t="shared" si="286"/>
        <v>134.21686746987982</v>
      </c>
      <c r="W729" s="27">
        <f t="shared" si="287"/>
        <v>2.4041568162410876E-2</v>
      </c>
      <c r="X729" s="1">
        <f t="shared" si="275"/>
        <v>9.2598848424065728E-3</v>
      </c>
      <c r="Y729" s="1" t="e">
        <f>X729+#REF!*_xlfn.STDEV.S($W$2:$W$779)</f>
        <v>#REF!</v>
      </c>
      <c r="Z729" s="1" t="e">
        <f>X729-#REF!*_xlfn.STDEV.S($W$2:$W$779)</f>
        <v>#REF!</v>
      </c>
      <c r="AA729" s="2">
        <f t="shared" si="276"/>
        <v>320.29555186167897</v>
      </c>
      <c r="AB729" s="1">
        <f t="shared" si="277"/>
        <v>1.3010109690743076E-3</v>
      </c>
      <c r="AC729" s="1">
        <f t="shared" si="269"/>
        <v>-5.1202568431541406E-4</v>
      </c>
      <c r="AD729" s="1">
        <f t="shared" si="267"/>
        <v>1.8130366533897217E-3</v>
      </c>
      <c r="AE729" s="1">
        <f t="shared" si="270"/>
        <v>1.54982524116244E-3</v>
      </c>
      <c r="AF729" s="1" t="e">
        <f>AE729+#REF!*_xlfn.STDEV.S($AD$2:$AD$779)</f>
        <v>#REF!</v>
      </c>
      <c r="AG729" s="1" t="e">
        <f>AE729-#REF!*_xlfn.STDEV.S($AD$2:$AD$779)</f>
        <v>#REF!</v>
      </c>
      <c r="AH729" s="24">
        <f t="shared" si="264"/>
        <v>21.80000000000291</v>
      </c>
      <c r="AI729" s="24">
        <f t="shared" si="278"/>
        <v>-0.74000000000000909</v>
      </c>
      <c r="AJ729" s="1">
        <f t="shared" si="279"/>
        <v>1.8130366533897217E-3</v>
      </c>
      <c r="AK729" s="1">
        <f t="shared" si="280"/>
        <v>1.54982524116244E-3</v>
      </c>
      <c r="AL729" s="1" t="e">
        <f>$AK$2+#REF!*_xlfn.STDEV.S(ONE_LAST_QUOTE!$AJ$2:$AJ$779)</f>
        <v>#REF!</v>
      </c>
      <c r="AM729" s="1" t="e">
        <f>$AK$2-#REF!*_xlfn.STDEV.S(ONE_LAST_QUOTE!$AJ$2:$AJ$779)</f>
        <v>#REF!</v>
      </c>
      <c r="AN729" s="27">
        <f t="shared" si="281"/>
        <v>-29.45945945946303</v>
      </c>
      <c r="AO729" s="24">
        <f t="shared" si="282"/>
        <v>22.540000000002919</v>
      </c>
      <c r="AP729" s="27">
        <f t="shared" si="283"/>
        <v>-3.8484704370181109</v>
      </c>
      <c r="AQ729" s="27" t="e">
        <f>$AP$2+#REF!*_xlfn.STDEV.S(ONE_LAST_QUOTE!$AO$2:$AO$779)</f>
        <v>#REF!</v>
      </c>
      <c r="AR729" s="27" t="e">
        <f>$AP$2-#REF!*_xlfn.STDEV.S(ONE_LAST_QUOTE!$AO$2:$AO$779)</f>
        <v>#REF!</v>
      </c>
      <c r="AT729" s="24"/>
    </row>
    <row r="730" spans="1:46" x14ac:dyDescent="0.3">
      <c r="A730" s="5">
        <v>45174</v>
      </c>
      <c r="B730" s="25">
        <v>637.20000000000005</v>
      </c>
      <c r="C730" s="25">
        <v>638.04999999999995</v>
      </c>
      <c r="D730" s="25">
        <v>1.53</v>
      </c>
      <c r="E730" s="25">
        <f t="shared" si="271"/>
        <v>636.52</v>
      </c>
      <c r="F730" s="25">
        <f t="shared" si="268"/>
        <v>0.68000000000006366</v>
      </c>
      <c r="G730" s="25">
        <v>1449</v>
      </c>
      <c r="H730" s="25">
        <v>1444.25</v>
      </c>
      <c r="I730" s="26">
        <v>1445.74</v>
      </c>
      <c r="J730" s="27">
        <f t="shared" si="265"/>
        <v>-1.4900000000000091</v>
      </c>
      <c r="K730" s="25">
        <v>16752</v>
      </c>
      <c r="L730" s="25">
        <v>16791.61</v>
      </c>
      <c r="M730" s="25">
        <v>33.04</v>
      </c>
      <c r="N730" s="25">
        <f t="shared" si="266"/>
        <v>16758.57</v>
      </c>
      <c r="O730" s="25">
        <f t="shared" si="272"/>
        <v>-6.569999999999709</v>
      </c>
      <c r="P730" s="27">
        <v>31.928999999999998</v>
      </c>
      <c r="Q730" s="25">
        <v>552</v>
      </c>
      <c r="R730" s="2">
        <f t="shared" si="284"/>
        <v>133.20267465990287</v>
      </c>
      <c r="S730" s="2">
        <f t="shared" si="273"/>
        <v>136.2172711009917</v>
      </c>
      <c r="T730" s="2">
        <f t="shared" si="274"/>
        <v>136.12959557358244</v>
      </c>
      <c r="U730" s="2">
        <f t="shared" si="285"/>
        <v>108.62790460313657</v>
      </c>
      <c r="V730" s="2">
        <f t="shared" si="286"/>
        <v>133.01204819277137</v>
      </c>
      <c r="W730" s="27">
        <f t="shared" si="287"/>
        <v>2.2631650969365147E-2</v>
      </c>
      <c r="X730" s="1">
        <f t="shared" si="275"/>
        <v>9.2598848424065728E-3</v>
      </c>
      <c r="Y730" s="1" t="e">
        <f>X730+#REF!*_xlfn.STDEV.S($W$2:$W$779)</f>
        <v>#REF!</v>
      </c>
      <c r="Z730" s="1" t="e">
        <f>X730-#REF!*_xlfn.STDEV.S($W$2:$W$779)</f>
        <v>#REF!</v>
      </c>
      <c r="AA730" s="2">
        <f t="shared" si="276"/>
        <v>301.45964410888269</v>
      </c>
      <c r="AB730" s="1">
        <f t="shared" si="277"/>
        <v>-3.9203822283164429E-4</v>
      </c>
      <c r="AC730" s="1">
        <f t="shared" si="269"/>
        <v>-1.0306140799867258E-3</v>
      </c>
      <c r="AD730" s="1">
        <f t="shared" si="267"/>
        <v>6.3857585715508145E-4</v>
      </c>
      <c r="AE730" s="1">
        <f t="shared" si="270"/>
        <v>1.54982524116244E-3</v>
      </c>
      <c r="AF730" s="1" t="e">
        <f>AE730+#REF!*_xlfn.STDEV.S($AD$2:$AD$779)</f>
        <v>#REF!</v>
      </c>
      <c r="AG730" s="1" t="e">
        <f>AE730-#REF!*_xlfn.STDEV.S($AD$2:$AD$779)</f>
        <v>#REF!</v>
      </c>
      <c r="AH730" s="24">
        <f t="shared" si="264"/>
        <v>-6.569999999999709</v>
      </c>
      <c r="AI730" s="24">
        <f t="shared" si="278"/>
        <v>-1.4900000000000091</v>
      </c>
      <c r="AJ730" s="1">
        <f t="shared" si="279"/>
        <v>6.3857585715508145E-4</v>
      </c>
      <c r="AK730" s="1">
        <f t="shared" si="280"/>
        <v>1.54982524116244E-3</v>
      </c>
      <c r="AL730" s="1" t="e">
        <f>$AK$2+#REF!*_xlfn.STDEV.S(ONE_LAST_QUOTE!$AJ$2:$AJ$779)</f>
        <v>#REF!</v>
      </c>
      <c r="AM730" s="1" t="e">
        <f>$AK$2-#REF!*_xlfn.STDEV.S(ONE_LAST_QUOTE!$AJ$2:$AJ$779)</f>
        <v>#REF!</v>
      </c>
      <c r="AN730" s="27">
        <f t="shared" si="281"/>
        <v>4.4093959731541403</v>
      </c>
      <c r="AO730" s="24">
        <f t="shared" si="282"/>
        <v>-5.0799999999996999</v>
      </c>
      <c r="AP730" s="27">
        <f t="shared" si="283"/>
        <v>-3.8484704370181109</v>
      </c>
      <c r="AQ730" s="27" t="e">
        <f>$AP$2+#REF!*_xlfn.STDEV.S(ONE_LAST_QUOTE!$AO$2:$AO$779)</f>
        <v>#REF!</v>
      </c>
      <c r="AR730" s="27" t="e">
        <f>$AP$2-#REF!*_xlfn.STDEV.S(ONE_LAST_QUOTE!$AO$2:$AO$779)</f>
        <v>#REF!</v>
      </c>
      <c r="AT730" s="24"/>
    </row>
    <row r="731" spans="1:46" x14ac:dyDescent="0.3">
      <c r="A731" s="5">
        <v>45175</v>
      </c>
      <c r="B731" s="25">
        <v>635.4</v>
      </c>
      <c r="C731" s="25">
        <v>635.71</v>
      </c>
      <c r="D731" s="25">
        <v>1.33</v>
      </c>
      <c r="E731" s="25">
        <f t="shared" si="271"/>
        <v>634.38</v>
      </c>
      <c r="F731" s="25">
        <f t="shared" si="268"/>
        <v>1.0199999999999818</v>
      </c>
      <c r="G731" s="25">
        <v>1445.25</v>
      </c>
      <c r="H731" s="25">
        <v>1441.25</v>
      </c>
      <c r="I731" s="26">
        <v>1440.25</v>
      </c>
      <c r="J731" s="27">
        <f t="shared" si="265"/>
        <v>1</v>
      </c>
      <c r="K731" s="25">
        <v>16713</v>
      </c>
      <c r="L731" s="25">
        <v>16738.16</v>
      </c>
      <c r="M731" s="25">
        <v>32.769999999999996</v>
      </c>
      <c r="N731" s="25">
        <f t="shared" si="266"/>
        <v>16705.39</v>
      </c>
      <c r="O731" s="25">
        <f t="shared" si="272"/>
        <v>7.6100000000005821</v>
      </c>
      <c r="P731" s="27">
        <v>31.956</v>
      </c>
      <c r="Q731" s="25">
        <v>550</v>
      </c>
      <c r="R731" s="2">
        <f t="shared" si="284"/>
        <v>132.92598570440367</v>
      </c>
      <c r="S731" s="2">
        <f t="shared" si="273"/>
        <v>135.90014636526232</v>
      </c>
      <c r="T731" s="2">
        <f t="shared" si="274"/>
        <v>135.83247654985894</v>
      </c>
      <c r="U731" s="2">
        <f t="shared" si="285"/>
        <v>108.71976320892708</v>
      </c>
      <c r="V731" s="2">
        <f t="shared" si="286"/>
        <v>132.53012048192801</v>
      </c>
      <c r="W731" s="27">
        <f t="shared" si="287"/>
        <v>2.2374561641186341E-2</v>
      </c>
      <c r="X731" s="1">
        <f t="shared" si="275"/>
        <v>9.2598848424065728E-3</v>
      </c>
      <c r="Y731" s="1" t="e">
        <f>X731+#REF!*_xlfn.STDEV.S($W$2:$W$779)</f>
        <v>#REF!</v>
      </c>
      <c r="Z731" s="1" t="e">
        <f>X731-#REF!*_xlfn.STDEV.S($W$2:$W$779)</f>
        <v>#REF!</v>
      </c>
      <c r="AA731" s="2">
        <f t="shared" si="276"/>
        <v>297.41606608586437</v>
      </c>
      <c r="AB731" s="1">
        <f t="shared" si="277"/>
        <v>4.5554159465900423E-4</v>
      </c>
      <c r="AC731" s="1">
        <f t="shared" si="269"/>
        <v>6.9432390210032982E-4</v>
      </c>
      <c r="AD731" s="1">
        <f t="shared" si="267"/>
        <v>-2.3878230744132559E-4</v>
      </c>
      <c r="AE731" s="1">
        <f t="shared" si="270"/>
        <v>1.54982524116244E-3</v>
      </c>
      <c r="AF731" s="1" t="e">
        <f>AE731+#REF!*_xlfn.STDEV.S($AD$2:$AD$779)</f>
        <v>#REF!</v>
      </c>
      <c r="AG731" s="1" t="e">
        <f>AE731-#REF!*_xlfn.STDEV.S($AD$2:$AD$779)</f>
        <v>#REF!</v>
      </c>
      <c r="AH731" s="24">
        <f t="shared" si="264"/>
        <v>7.6100000000005821</v>
      </c>
      <c r="AI731" s="24">
        <f t="shared" si="278"/>
        <v>1</v>
      </c>
      <c r="AJ731" s="1">
        <f t="shared" si="279"/>
        <v>-2.3878230744132559E-4</v>
      </c>
      <c r="AK731" s="1">
        <f t="shared" si="280"/>
        <v>1.54982524116244E-3</v>
      </c>
      <c r="AL731" s="1" t="e">
        <f>$AK$2+#REF!*_xlfn.STDEV.S(ONE_LAST_QUOTE!$AJ$2:$AJ$779)</f>
        <v>#REF!</v>
      </c>
      <c r="AM731" s="1" t="e">
        <f>$AK$2-#REF!*_xlfn.STDEV.S(ONE_LAST_QUOTE!$AJ$2:$AJ$779)</f>
        <v>#REF!</v>
      </c>
      <c r="AN731" s="27">
        <f t="shared" si="281"/>
        <v>7.6100000000005821</v>
      </c>
      <c r="AO731" s="24">
        <f t="shared" si="282"/>
        <v>6.6100000000005821</v>
      </c>
      <c r="AP731" s="27">
        <f t="shared" si="283"/>
        <v>-3.8484704370181109</v>
      </c>
      <c r="AQ731" s="27" t="e">
        <f>$AP$2+#REF!*_xlfn.STDEV.S(ONE_LAST_QUOTE!$AO$2:$AO$779)</f>
        <v>#REF!</v>
      </c>
      <c r="AR731" s="27" t="e">
        <f>$AP$2-#REF!*_xlfn.STDEV.S(ONE_LAST_QUOTE!$AO$2:$AO$779)</f>
        <v>#REF!</v>
      </c>
      <c r="AT731" s="24"/>
    </row>
    <row r="732" spans="1:46" x14ac:dyDescent="0.3">
      <c r="A732" s="5">
        <v>45176</v>
      </c>
      <c r="B732" s="25">
        <v>628.6</v>
      </c>
      <c r="C732" s="25">
        <v>630.11</v>
      </c>
      <c r="D732" s="25">
        <v>1.33</v>
      </c>
      <c r="E732" s="25">
        <f t="shared" si="271"/>
        <v>628.78</v>
      </c>
      <c r="F732" s="25">
        <f t="shared" si="268"/>
        <v>-0.17999999999994998</v>
      </c>
      <c r="G732" s="25">
        <v>1432.25</v>
      </c>
      <c r="H732" s="25">
        <v>1426.75</v>
      </c>
      <c r="I732" s="26">
        <v>1430.44</v>
      </c>
      <c r="J732" s="27">
        <f t="shared" si="265"/>
        <v>-3.6900000000000546</v>
      </c>
      <c r="K732" s="25">
        <v>16563</v>
      </c>
      <c r="L732" s="25">
        <v>16619.14</v>
      </c>
      <c r="M732" s="25">
        <v>32.47</v>
      </c>
      <c r="N732" s="25">
        <f t="shared" si="266"/>
        <v>16586.669999999998</v>
      </c>
      <c r="O732" s="25">
        <f t="shared" si="272"/>
        <v>-23.669999999998254</v>
      </c>
      <c r="P732" s="27">
        <v>32.033999999999999</v>
      </c>
      <c r="Q732" s="25">
        <v>542</v>
      </c>
      <c r="R732" s="2">
        <f t="shared" si="284"/>
        <v>131.58865575282422</v>
      </c>
      <c r="S732" s="2">
        <f t="shared" si="273"/>
        <v>134.68043584322621</v>
      </c>
      <c r="T732" s="2">
        <f t="shared" si="274"/>
        <v>134.4457538640288</v>
      </c>
      <c r="U732" s="2">
        <f t="shared" si="285"/>
        <v>108.98513251454406</v>
      </c>
      <c r="V732" s="2">
        <f t="shared" si="286"/>
        <v>130.60240963855452</v>
      </c>
      <c r="W732" s="27">
        <f t="shared" si="287"/>
        <v>2.3495795079855331E-2</v>
      </c>
      <c r="X732" s="1">
        <f t="shared" si="275"/>
        <v>9.2598848424065728E-3</v>
      </c>
      <c r="Y732" s="1" t="e">
        <f>X732+#REF!*_xlfn.STDEV.S($W$2:$W$779)</f>
        <v>#REF!</v>
      </c>
      <c r="Z732" s="1" t="e">
        <f>X732-#REF!*_xlfn.STDEV.S($W$2:$W$779)</f>
        <v>#REF!</v>
      </c>
      <c r="AA732" s="2">
        <f t="shared" si="276"/>
        <v>309.17800904019828</v>
      </c>
      <c r="AB732" s="1">
        <f t="shared" si="277"/>
        <v>-1.4270495524417051E-3</v>
      </c>
      <c r="AC732" s="1">
        <f t="shared" si="269"/>
        <v>-2.5796258493890373E-3</v>
      </c>
      <c r="AD732" s="1">
        <f t="shared" si="267"/>
        <v>1.1525762969473322E-3</v>
      </c>
      <c r="AE732" s="1">
        <f t="shared" si="270"/>
        <v>1.54982524116244E-3</v>
      </c>
      <c r="AF732" s="1" t="e">
        <f>AE732+#REF!*_xlfn.STDEV.S($AD$2:$AD$779)</f>
        <v>#REF!</v>
      </c>
      <c r="AG732" s="1" t="e">
        <f>AE732-#REF!*_xlfn.STDEV.S($AD$2:$AD$779)</f>
        <v>#REF!</v>
      </c>
      <c r="AH732" s="24">
        <f t="shared" si="264"/>
        <v>-23.669999999998254</v>
      </c>
      <c r="AI732" s="24">
        <f t="shared" si="278"/>
        <v>-3.6900000000000546</v>
      </c>
      <c r="AJ732" s="1">
        <f t="shared" si="279"/>
        <v>1.1525762969473322E-3</v>
      </c>
      <c r="AK732" s="1">
        <f t="shared" si="280"/>
        <v>1.54982524116244E-3</v>
      </c>
      <c r="AL732" s="1" t="e">
        <f>$AK$2+#REF!*_xlfn.STDEV.S(ONE_LAST_QUOTE!$AJ$2:$AJ$779)</f>
        <v>#REF!</v>
      </c>
      <c r="AM732" s="1" t="e">
        <f>$AK$2-#REF!*_xlfn.STDEV.S(ONE_LAST_QUOTE!$AJ$2:$AJ$779)</f>
        <v>#REF!</v>
      </c>
      <c r="AN732" s="27">
        <f t="shared" si="281"/>
        <v>6.4146341463408953</v>
      </c>
      <c r="AO732" s="24">
        <f t="shared" si="282"/>
        <v>-19.979999999998199</v>
      </c>
      <c r="AP732" s="27">
        <f t="shared" si="283"/>
        <v>-3.8484704370181109</v>
      </c>
      <c r="AQ732" s="27" t="e">
        <f>$AP$2+#REF!*_xlfn.STDEV.S(ONE_LAST_QUOTE!$AO$2:$AO$779)</f>
        <v>#REF!</v>
      </c>
      <c r="AR732" s="27" t="e">
        <f>$AP$2-#REF!*_xlfn.STDEV.S(ONE_LAST_QUOTE!$AO$2:$AO$779)</f>
        <v>#REF!</v>
      </c>
      <c r="AT732" s="24"/>
    </row>
    <row r="733" spans="1:46" x14ac:dyDescent="0.3">
      <c r="A733" s="5">
        <v>45177</v>
      </c>
      <c r="B733" s="25">
        <v>628.6</v>
      </c>
      <c r="C733" s="25">
        <v>627.77</v>
      </c>
      <c r="D733" s="25">
        <v>1.33</v>
      </c>
      <c r="E733" s="25">
        <f t="shared" si="271"/>
        <v>626.43999999999994</v>
      </c>
      <c r="F733" s="25">
        <f t="shared" si="268"/>
        <v>2.1600000000000819</v>
      </c>
      <c r="G733" s="25">
        <v>1430.75</v>
      </c>
      <c r="H733" s="25">
        <v>1426.5</v>
      </c>
      <c r="I733" s="26">
        <v>1425.88</v>
      </c>
      <c r="J733" s="27">
        <f t="shared" si="265"/>
        <v>0.61999999999989086</v>
      </c>
      <c r="K733" s="25">
        <v>16562</v>
      </c>
      <c r="L733" s="25">
        <v>16576.02</v>
      </c>
      <c r="M733" s="25">
        <v>31.97</v>
      </c>
      <c r="N733" s="25">
        <f t="shared" si="266"/>
        <v>16544.05</v>
      </c>
      <c r="O733" s="25">
        <f t="shared" si="272"/>
        <v>17.950000000000728</v>
      </c>
      <c r="P733" s="27">
        <v>32.094999999999999</v>
      </c>
      <c r="Q733" s="25">
        <v>539</v>
      </c>
      <c r="R733" s="2">
        <f t="shared" si="284"/>
        <v>131.56559833986597</v>
      </c>
      <c r="S733" s="2">
        <f t="shared" si="273"/>
        <v>134.67230443974597</v>
      </c>
      <c r="T733" s="2">
        <f t="shared" si="274"/>
        <v>134.68043584322621</v>
      </c>
      <c r="U733" s="2">
        <f t="shared" si="285"/>
        <v>109.19266492021889</v>
      </c>
      <c r="V733" s="2">
        <f t="shared" si="286"/>
        <v>129.87951807228944</v>
      </c>
      <c r="W733" s="27">
        <f t="shared" si="287"/>
        <v>2.3613361996459137E-2</v>
      </c>
      <c r="X733" s="1">
        <f t="shared" si="275"/>
        <v>9.2598848424065728E-3</v>
      </c>
      <c r="Y733" s="1" t="e">
        <f>X733+#REF!*_xlfn.STDEV.S($W$2:$W$779)</f>
        <v>#REF!</v>
      </c>
      <c r="Z733" s="1" t="e">
        <f>X733-#REF!*_xlfn.STDEV.S($W$2:$W$779)</f>
        <v>#REF!</v>
      </c>
      <c r="AA733" s="2">
        <f t="shared" si="276"/>
        <v>310.67060998800002</v>
      </c>
      <c r="AB733" s="1">
        <f t="shared" si="277"/>
        <v>1.0849822141495418E-3</v>
      </c>
      <c r="AC733" s="1">
        <f t="shared" si="269"/>
        <v>4.3481919937153954E-4</v>
      </c>
      <c r="AD733" s="1">
        <f t="shared" si="267"/>
        <v>6.5016301477800222E-4</v>
      </c>
      <c r="AE733" s="1">
        <f t="shared" si="270"/>
        <v>1.54982524116244E-3</v>
      </c>
      <c r="AF733" s="1" t="e">
        <f>AE733+#REF!*_xlfn.STDEV.S($AD$2:$AD$779)</f>
        <v>#REF!</v>
      </c>
      <c r="AG733" s="1" t="e">
        <f>AE733-#REF!*_xlfn.STDEV.S($AD$2:$AD$779)</f>
        <v>#REF!</v>
      </c>
      <c r="AH733" s="24">
        <f t="shared" si="264"/>
        <v>17.950000000000728</v>
      </c>
      <c r="AI733" s="24">
        <f t="shared" si="278"/>
        <v>0.61999999999989086</v>
      </c>
      <c r="AJ733" s="1">
        <f t="shared" si="279"/>
        <v>6.5016301477800222E-4</v>
      </c>
      <c r="AK733" s="1">
        <f t="shared" si="280"/>
        <v>1.54982524116244E-3</v>
      </c>
      <c r="AL733" s="1" t="e">
        <f>$AK$2+#REF!*_xlfn.STDEV.S(ONE_LAST_QUOTE!$AJ$2:$AJ$779)</f>
        <v>#REF!</v>
      </c>
      <c r="AM733" s="1" t="e">
        <f>$AK$2-#REF!*_xlfn.STDEV.S(ONE_LAST_QUOTE!$AJ$2:$AJ$779)</f>
        <v>#REF!</v>
      </c>
      <c r="AN733" s="27">
        <f t="shared" si="281"/>
        <v>28.951612903232075</v>
      </c>
      <c r="AO733" s="24">
        <f t="shared" si="282"/>
        <v>17.330000000000837</v>
      </c>
      <c r="AP733" s="27">
        <f t="shared" si="283"/>
        <v>-3.8484704370181109</v>
      </c>
      <c r="AQ733" s="27" t="e">
        <f>$AP$2+#REF!*_xlfn.STDEV.S(ONE_LAST_QUOTE!$AO$2:$AO$779)</f>
        <v>#REF!</v>
      </c>
      <c r="AR733" s="27" t="e">
        <f>$AP$2-#REF!*_xlfn.STDEV.S(ONE_LAST_QUOTE!$AO$2:$AO$779)</f>
        <v>#REF!</v>
      </c>
      <c r="AT733" s="24"/>
    </row>
    <row r="734" spans="1:46" x14ac:dyDescent="0.3">
      <c r="A734" s="5">
        <v>45180</v>
      </c>
      <c r="B734" s="25">
        <v>623.29999999999995</v>
      </c>
      <c r="C734" s="25">
        <v>622.84</v>
      </c>
      <c r="D734" s="25">
        <v>0.10000000000000009</v>
      </c>
      <c r="E734" s="25">
        <f t="shared" si="271"/>
        <v>622.74</v>
      </c>
      <c r="F734" s="25">
        <f t="shared" si="268"/>
        <v>0.55999999999994543</v>
      </c>
      <c r="G734" s="25">
        <v>1419.25</v>
      </c>
      <c r="H734" s="25">
        <v>1415.25</v>
      </c>
      <c r="I734" s="26">
        <v>1414.15</v>
      </c>
      <c r="J734" s="27">
        <f t="shared" si="265"/>
        <v>1.0999999999999091</v>
      </c>
      <c r="K734" s="25">
        <v>16425</v>
      </c>
      <c r="L734" s="25">
        <v>16432.95</v>
      </c>
      <c r="M734" s="25">
        <v>31.9</v>
      </c>
      <c r="N734" s="25">
        <f t="shared" si="266"/>
        <v>16401.05</v>
      </c>
      <c r="O734" s="25">
        <f t="shared" si="272"/>
        <v>23.950000000000728</v>
      </c>
      <c r="P734" s="27">
        <v>31.914000000000001</v>
      </c>
      <c r="Q734" s="25">
        <v>536</v>
      </c>
      <c r="R734" s="2">
        <f t="shared" si="284"/>
        <v>130.528014756744</v>
      </c>
      <c r="S734" s="2">
        <f t="shared" si="273"/>
        <v>133.558302162953</v>
      </c>
      <c r="T734" s="2">
        <f t="shared" si="274"/>
        <v>133.53682366734594</v>
      </c>
      <c r="U734" s="2">
        <f t="shared" si="285"/>
        <v>108.57687204436409</v>
      </c>
      <c r="V734" s="2">
        <f t="shared" si="286"/>
        <v>129.15662650602439</v>
      </c>
      <c r="W734" s="27">
        <f t="shared" si="287"/>
        <v>2.3215609398919757E-2</v>
      </c>
      <c r="X734" s="1">
        <f t="shared" si="275"/>
        <v>9.2598848424065728E-3</v>
      </c>
      <c r="Y734" s="1" t="e">
        <f>X734+#REF!*_xlfn.STDEV.S($W$2:$W$779)</f>
        <v>#REF!</v>
      </c>
      <c r="Z734" s="1" t="e">
        <f>X734-#REF!*_xlfn.STDEV.S($W$2:$W$779)</f>
        <v>#REF!</v>
      </c>
      <c r="AA734" s="2">
        <f t="shared" si="276"/>
        <v>303.02874062089984</v>
      </c>
      <c r="AB734" s="1">
        <f t="shared" si="277"/>
        <v>1.4602723606111029E-3</v>
      </c>
      <c r="AC734" s="1">
        <f t="shared" si="269"/>
        <v>7.7785242018167027E-4</v>
      </c>
      <c r="AD734" s="1">
        <f t="shared" si="267"/>
        <v>6.8241994042943265E-4</v>
      </c>
      <c r="AE734" s="1">
        <f t="shared" si="270"/>
        <v>1.54982524116244E-3</v>
      </c>
      <c r="AF734" s="1" t="e">
        <f>AE734+#REF!*_xlfn.STDEV.S($AD$2:$AD$779)</f>
        <v>#REF!</v>
      </c>
      <c r="AG734" s="1" t="e">
        <f>AE734-#REF!*_xlfn.STDEV.S($AD$2:$AD$779)</f>
        <v>#REF!</v>
      </c>
      <c r="AH734" s="24">
        <f t="shared" si="264"/>
        <v>23.950000000000728</v>
      </c>
      <c r="AI734" s="24">
        <f t="shared" si="278"/>
        <v>1.0999999999999091</v>
      </c>
      <c r="AJ734" s="1">
        <f t="shared" si="279"/>
        <v>6.8241994042943265E-4</v>
      </c>
      <c r="AK734" s="1">
        <f t="shared" si="280"/>
        <v>1.54982524116244E-3</v>
      </c>
      <c r="AL734" s="1" t="e">
        <f>$AK$2+#REF!*_xlfn.STDEV.S(ONE_LAST_QUOTE!$AJ$2:$AJ$779)</f>
        <v>#REF!</v>
      </c>
      <c r="AM734" s="1" t="e">
        <f>$AK$2-#REF!*_xlfn.STDEV.S(ONE_LAST_QUOTE!$AJ$2:$AJ$779)</f>
        <v>#REF!</v>
      </c>
      <c r="AN734" s="27">
        <f t="shared" si="281"/>
        <v>21.772727272729735</v>
      </c>
      <c r="AO734" s="24">
        <f t="shared" si="282"/>
        <v>22.850000000000819</v>
      </c>
      <c r="AP734" s="27">
        <f t="shared" si="283"/>
        <v>-3.8484704370181109</v>
      </c>
      <c r="AQ734" s="27" t="e">
        <f>$AP$2+#REF!*_xlfn.STDEV.S(ONE_LAST_QUOTE!$AO$2:$AO$779)</f>
        <v>#REF!</v>
      </c>
      <c r="AR734" s="27" t="e">
        <f>$AP$2-#REF!*_xlfn.STDEV.S(ONE_LAST_QUOTE!$AO$2:$AO$779)</f>
        <v>#REF!</v>
      </c>
      <c r="AT734" s="24"/>
    </row>
    <row r="735" spans="1:46" x14ac:dyDescent="0.3">
      <c r="A735" s="5">
        <v>45181</v>
      </c>
      <c r="B735" s="25">
        <v>629.5</v>
      </c>
      <c r="C735" s="25">
        <v>629.59</v>
      </c>
      <c r="D735" s="25">
        <v>0.10000000000000009</v>
      </c>
      <c r="E735" s="25">
        <f t="shared" si="271"/>
        <v>629.49</v>
      </c>
      <c r="F735" s="25">
        <f t="shared" si="268"/>
        <v>9.9999999999909051E-3</v>
      </c>
      <c r="G735" s="25">
        <v>1434.5</v>
      </c>
      <c r="H735" s="25">
        <v>1429</v>
      </c>
      <c r="I735" s="26">
        <v>1427.86</v>
      </c>
      <c r="J735" s="27">
        <f t="shared" si="265"/>
        <v>1.1400000000001</v>
      </c>
      <c r="K735" s="25">
        <v>16570</v>
      </c>
      <c r="L735" s="25">
        <v>16572.71</v>
      </c>
      <c r="M735" s="25">
        <v>27.729999999999997</v>
      </c>
      <c r="N735" s="25">
        <f t="shared" si="266"/>
        <v>16544.98</v>
      </c>
      <c r="O735" s="25">
        <f t="shared" si="272"/>
        <v>25.020000000000437</v>
      </c>
      <c r="P735" s="27">
        <v>32.012</v>
      </c>
      <c r="Q735" s="25">
        <v>544</v>
      </c>
      <c r="R735" s="2">
        <f t="shared" si="284"/>
        <v>131.79617246944863</v>
      </c>
      <c r="S735" s="2">
        <f t="shared" si="273"/>
        <v>134.73735566758791</v>
      </c>
      <c r="T735" s="2">
        <f t="shared" si="274"/>
        <v>134.8868140728043</v>
      </c>
      <c r="U735" s="2">
        <f t="shared" si="285"/>
        <v>108.91028476167773</v>
      </c>
      <c r="V735" s="2">
        <f t="shared" si="286"/>
        <v>131.08433734939791</v>
      </c>
      <c r="W735" s="27">
        <f t="shared" si="287"/>
        <v>2.2316150332977625E-2</v>
      </c>
      <c r="X735" s="1">
        <f t="shared" si="275"/>
        <v>9.2598848424065728E-3</v>
      </c>
      <c r="Y735" s="1" t="e">
        <f>X735+#REF!*_xlfn.STDEV.S($W$2:$W$779)</f>
        <v>#REF!</v>
      </c>
      <c r="Z735" s="1" t="e">
        <f>X735-#REF!*_xlfn.STDEV.S($W$2:$W$779)</f>
        <v>#REF!</v>
      </c>
      <c r="AA735" s="2">
        <f t="shared" si="276"/>
        <v>294.11831981392709</v>
      </c>
      <c r="AB735" s="1">
        <f t="shared" si="277"/>
        <v>1.5122411752688995E-3</v>
      </c>
      <c r="AC735" s="1">
        <f t="shared" si="269"/>
        <v>7.9839760200586904E-4</v>
      </c>
      <c r="AD735" s="1">
        <f t="shared" si="267"/>
        <v>7.138435732630305E-4</v>
      </c>
      <c r="AE735" s="1">
        <f t="shared" si="270"/>
        <v>1.54982524116244E-3</v>
      </c>
      <c r="AF735" s="1" t="e">
        <f>AE735+#REF!*_xlfn.STDEV.S($AD$2:$AD$779)</f>
        <v>#REF!</v>
      </c>
      <c r="AG735" s="1" t="e">
        <f>AE735-#REF!*_xlfn.STDEV.S($AD$2:$AD$779)</f>
        <v>#REF!</v>
      </c>
      <c r="AH735" s="24">
        <f t="shared" si="264"/>
        <v>25.020000000000437</v>
      </c>
      <c r="AI735" s="24">
        <f t="shared" si="278"/>
        <v>1.1400000000001</v>
      </c>
      <c r="AJ735" s="1">
        <f t="shared" si="279"/>
        <v>7.138435732630305E-4</v>
      </c>
      <c r="AK735" s="1">
        <f t="shared" si="280"/>
        <v>1.54982524116244E-3</v>
      </c>
      <c r="AL735" s="1" t="e">
        <f>$AK$2+#REF!*_xlfn.STDEV.S(ONE_LAST_QUOTE!$AJ$2:$AJ$779)</f>
        <v>#REF!</v>
      </c>
      <c r="AM735" s="1" t="e">
        <f>$AK$2-#REF!*_xlfn.STDEV.S(ONE_LAST_QUOTE!$AJ$2:$AJ$779)</f>
        <v>#REF!</v>
      </c>
      <c r="AN735" s="27">
        <f t="shared" si="281"/>
        <v>21.947368421051088</v>
      </c>
      <c r="AO735" s="24">
        <f t="shared" si="282"/>
        <v>23.880000000000337</v>
      </c>
      <c r="AP735" s="27">
        <f t="shared" si="283"/>
        <v>-3.8484704370181109</v>
      </c>
      <c r="AQ735" s="27" t="e">
        <f>$AP$2+#REF!*_xlfn.STDEV.S(ONE_LAST_QUOTE!$AO$2:$AO$779)</f>
        <v>#REF!</v>
      </c>
      <c r="AR735" s="27" t="e">
        <f>$AP$2-#REF!*_xlfn.STDEV.S(ONE_LAST_QUOTE!$AO$2:$AO$779)</f>
        <v>#REF!</v>
      </c>
      <c r="AT735" s="24"/>
    </row>
    <row r="736" spans="1:46" x14ac:dyDescent="0.3">
      <c r="A736" s="5">
        <v>45182</v>
      </c>
      <c r="B736" s="25">
        <v>628.79999999999995</v>
      </c>
      <c r="C736" s="25">
        <v>628.73</v>
      </c>
      <c r="D736" s="25">
        <v>0.10000000000000009</v>
      </c>
      <c r="E736" s="25">
        <f t="shared" si="271"/>
        <v>628.63</v>
      </c>
      <c r="F736" s="25">
        <f t="shared" si="268"/>
        <v>0.16999999999995907</v>
      </c>
      <c r="G736" s="25">
        <v>1434.25</v>
      </c>
      <c r="H736" s="25">
        <v>1430.25</v>
      </c>
      <c r="I736" s="26">
        <v>1428.29</v>
      </c>
      <c r="J736" s="27">
        <f t="shared" si="265"/>
        <v>1.9600000000000364</v>
      </c>
      <c r="K736" s="25">
        <v>16579</v>
      </c>
      <c r="L736" s="25">
        <v>16581.509999999998</v>
      </c>
      <c r="M736" s="25">
        <v>27.589999999999996</v>
      </c>
      <c r="N736" s="25">
        <f t="shared" si="266"/>
        <v>16553.919999999998</v>
      </c>
      <c r="O736" s="25">
        <f t="shared" si="272"/>
        <v>25.080000000001746</v>
      </c>
      <c r="P736" s="27">
        <v>31.92</v>
      </c>
      <c r="Q736" s="25">
        <v>541</v>
      </c>
      <c r="R736" s="2">
        <f t="shared" si="284"/>
        <v>131.91145953423995</v>
      </c>
      <c r="S736" s="2">
        <f t="shared" si="273"/>
        <v>134.81053829891007</v>
      </c>
      <c r="T736" s="2">
        <f t="shared" si="274"/>
        <v>134.58752858424029</v>
      </c>
      <c r="U736" s="2">
        <f t="shared" si="285"/>
        <v>108.59728506787309</v>
      </c>
      <c r="V736" s="2">
        <f t="shared" si="286"/>
        <v>130.36144578313287</v>
      </c>
      <c r="W736" s="27">
        <f t="shared" si="287"/>
        <v>2.1977459539196609E-2</v>
      </c>
      <c r="X736" s="1">
        <f t="shared" si="275"/>
        <v>9.2598848424065728E-3</v>
      </c>
      <c r="Y736" s="1" t="e">
        <f>X736+#REF!*_xlfn.STDEV.S($W$2:$W$779)</f>
        <v>#REF!</v>
      </c>
      <c r="Z736" s="1" t="e">
        <f>X736-#REF!*_xlfn.STDEV.S($W$2:$W$779)</f>
        <v>#REF!</v>
      </c>
      <c r="AA736" s="2">
        <f t="shared" si="276"/>
        <v>289.90787646701222</v>
      </c>
      <c r="AB736" s="1">
        <f t="shared" si="277"/>
        <v>1.5150490034989748E-3</v>
      </c>
      <c r="AC736" s="1">
        <f t="shared" si="269"/>
        <v>1.372270337256465E-3</v>
      </c>
      <c r="AD736" s="1">
        <f t="shared" si="267"/>
        <v>1.4277866624250982E-4</v>
      </c>
      <c r="AE736" s="1">
        <f t="shared" si="270"/>
        <v>1.54982524116244E-3</v>
      </c>
      <c r="AF736" s="1" t="e">
        <f>AE736+#REF!*_xlfn.STDEV.S($AD$2:$AD$779)</f>
        <v>#REF!</v>
      </c>
      <c r="AG736" s="1" t="e">
        <f>AE736-#REF!*_xlfn.STDEV.S($AD$2:$AD$779)</f>
        <v>#REF!</v>
      </c>
      <c r="AH736" s="24">
        <f t="shared" si="264"/>
        <v>25.080000000001746</v>
      </c>
      <c r="AI736" s="24">
        <f t="shared" si="278"/>
        <v>1.9600000000000364</v>
      </c>
      <c r="AJ736" s="1">
        <f t="shared" si="279"/>
        <v>1.4277866624250982E-4</v>
      </c>
      <c r="AK736" s="1">
        <f t="shared" si="280"/>
        <v>1.54982524116244E-3</v>
      </c>
      <c r="AL736" s="1" t="e">
        <f>$AK$2+#REF!*_xlfn.STDEV.S(ONE_LAST_QUOTE!$AJ$2:$AJ$779)</f>
        <v>#REF!</v>
      </c>
      <c r="AM736" s="1" t="e">
        <f>$AK$2-#REF!*_xlfn.STDEV.S(ONE_LAST_QUOTE!$AJ$2:$AJ$779)</f>
        <v>#REF!</v>
      </c>
      <c r="AN736" s="27">
        <f t="shared" si="281"/>
        <v>12.795918367347593</v>
      </c>
      <c r="AO736" s="24">
        <f t="shared" si="282"/>
        <v>23.12000000000171</v>
      </c>
      <c r="AP736" s="27">
        <f t="shared" si="283"/>
        <v>-3.8484704370181109</v>
      </c>
      <c r="AQ736" s="27" t="e">
        <f>$AP$2+#REF!*_xlfn.STDEV.S(ONE_LAST_QUOTE!$AO$2:$AO$779)</f>
        <v>#REF!</v>
      </c>
      <c r="AR736" s="27" t="e">
        <f>$AP$2-#REF!*_xlfn.STDEV.S(ONE_LAST_QUOTE!$AO$2:$AO$779)</f>
        <v>#REF!</v>
      </c>
      <c r="AT736" s="24"/>
    </row>
    <row r="737" spans="1:46" x14ac:dyDescent="0.3">
      <c r="A737" s="5">
        <v>45183</v>
      </c>
      <c r="B737" s="25">
        <v>639.29999999999995</v>
      </c>
      <c r="C737" s="25">
        <v>638.48</v>
      </c>
      <c r="D737" s="25">
        <v>4.0000000000000091E-2</v>
      </c>
      <c r="E737" s="25">
        <f t="shared" si="271"/>
        <v>638.44000000000005</v>
      </c>
      <c r="F737" s="25">
        <f t="shared" si="268"/>
        <v>0.85999999999989996</v>
      </c>
      <c r="G737" s="25">
        <v>1458.25</v>
      </c>
      <c r="H737" s="25">
        <v>1454</v>
      </c>
      <c r="I737" s="26">
        <v>1449.88</v>
      </c>
      <c r="J737" s="27">
        <f t="shared" si="265"/>
        <v>4.1199999999998909</v>
      </c>
      <c r="K737" s="25">
        <v>16836</v>
      </c>
      <c r="L737" s="25">
        <v>16807.560000000001</v>
      </c>
      <c r="M737" s="25">
        <v>27.319999999999997</v>
      </c>
      <c r="N737" s="25">
        <f t="shared" si="266"/>
        <v>16780.240000000002</v>
      </c>
      <c r="O737" s="25">
        <f t="shared" si="272"/>
        <v>55.759999999998399</v>
      </c>
      <c r="P737" s="27">
        <v>31.91</v>
      </c>
      <c r="Q737" s="25">
        <v>550</v>
      </c>
      <c r="R737" s="2">
        <f t="shared" si="284"/>
        <v>134.10191376527521</v>
      </c>
      <c r="S737" s="2">
        <f t="shared" si="273"/>
        <v>136.90030899333195</v>
      </c>
      <c r="T737" s="2">
        <f t="shared" si="274"/>
        <v>137.06166847088613</v>
      </c>
      <c r="U737" s="2">
        <f t="shared" si="285"/>
        <v>108.56326336202474</v>
      </c>
      <c r="V737" s="2">
        <f t="shared" si="286"/>
        <v>132.53012048192804</v>
      </c>
      <c r="W737" s="27">
        <f t="shared" si="287"/>
        <v>2.0867675557225018E-2</v>
      </c>
      <c r="X737" s="1">
        <f t="shared" si="275"/>
        <v>9.2598848424065728E-3</v>
      </c>
      <c r="Y737" s="1" t="e">
        <f>X737+#REF!*_xlfn.STDEV.S($W$2:$W$779)</f>
        <v>#REF!</v>
      </c>
      <c r="Z737" s="1" t="e">
        <f>X737-#REF!*_xlfn.STDEV.S($W$2:$W$779)</f>
        <v>#REF!</v>
      </c>
      <c r="AA737" s="2">
        <f t="shared" si="276"/>
        <v>279.83952280567337</v>
      </c>
      <c r="AB737" s="1">
        <f t="shared" si="277"/>
        <v>3.3229560483043386E-3</v>
      </c>
      <c r="AC737" s="1">
        <f t="shared" si="269"/>
        <v>2.8416144784395195E-3</v>
      </c>
      <c r="AD737" s="1">
        <f t="shared" si="267"/>
        <v>4.8134156986481911E-4</v>
      </c>
      <c r="AE737" s="1">
        <f t="shared" si="270"/>
        <v>1.54982524116244E-3</v>
      </c>
      <c r="AF737" s="1" t="e">
        <f>AE737+#REF!*_xlfn.STDEV.S($AD$2:$AD$779)</f>
        <v>#REF!</v>
      </c>
      <c r="AG737" s="1" t="e">
        <f>AE737-#REF!*_xlfn.STDEV.S($AD$2:$AD$779)</f>
        <v>#REF!</v>
      </c>
      <c r="AH737" s="24">
        <f t="shared" si="264"/>
        <v>55.759999999998399</v>
      </c>
      <c r="AI737" s="24">
        <f t="shared" si="278"/>
        <v>4.1199999999998909</v>
      </c>
      <c r="AJ737" s="1">
        <f t="shared" si="279"/>
        <v>4.8134156986481911E-4</v>
      </c>
      <c r="AK737" s="1">
        <f t="shared" si="280"/>
        <v>1.54982524116244E-3</v>
      </c>
      <c r="AL737" s="1" t="e">
        <f>$AK$2+#REF!*_xlfn.STDEV.S(ONE_LAST_QUOTE!$AJ$2:$AJ$779)</f>
        <v>#REF!</v>
      </c>
      <c r="AM737" s="1" t="e">
        <f>$AK$2-#REF!*_xlfn.STDEV.S(ONE_LAST_QUOTE!$AJ$2:$AJ$779)</f>
        <v>#REF!</v>
      </c>
      <c r="AN737" s="27">
        <f t="shared" si="281"/>
        <v>13.533980582524242</v>
      </c>
      <c r="AO737" s="24">
        <f t="shared" si="282"/>
        <v>51.639999999998508</v>
      </c>
      <c r="AP737" s="27">
        <f t="shared" si="283"/>
        <v>-3.8484704370181109</v>
      </c>
      <c r="AQ737" s="27" t="e">
        <f>$AP$2+#REF!*_xlfn.STDEV.S(ONE_LAST_QUOTE!$AO$2:$AO$779)</f>
        <v>#REF!</v>
      </c>
      <c r="AR737" s="27" t="e">
        <f>$AP$2-#REF!*_xlfn.STDEV.S(ONE_LAST_QUOTE!$AO$2:$AO$779)</f>
        <v>#REF!</v>
      </c>
      <c r="AT737" s="24"/>
    </row>
    <row r="738" spans="1:46" x14ac:dyDescent="0.3">
      <c r="A738" s="5">
        <v>45184</v>
      </c>
      <c r="B738" s="25">
        <v>642.1</v>
      </c>
      <c r="C738" s="25">
        <v>643.97</v>
      </c>
      <c r="D738" s="25">
        <v>4.0000000000000091E-2</v>
      </c>
      <c r="E738" s="25">
        <f t="shared" si="271"/>
        <v>643.93000000000006</v>
      </c>
      <c r="F738" s="25">
        <f t="shared" si="268"/>
        <v>-1.8300000000000409</v>
      </c>
      <c r="G738" s="25">
        <v>1464</v>
      </c>
      <c r="H738" s="25">
        <v>1459.5</v>
      </c>
      <c r="I738" s="26">
        <v>1459.18</v>
      </c>
      <c r="J738" s="27">
        <f t="shared" si="265"/>
        <v>0.31999999999993634</v>
      </c>
      <c r="K738" s="25">
        <v>16904</v>
      </c>
      <c r="L738" s="25">
        <v>16920.919999999998</v>
      </c>
      <c r="M738" s="25">
        <v>1.3499999999999979</v>
      </c>
      <c r="N738" s="25">
        <f t="shared" si="266"/>
        <v>16919.57</v>
      </c>
      <c r="O738" s="25">
        <f t="shared" si="272"/>
        <v>-15.569999999999709</v>
      </c>
      <c r="P738" s="27">
        <v>31.861999999999998</v>
      </c>
      <c r="Q738" s="25">
        <v>558</v>
      </c>
      <c r="R738" s="2">
        <f t="shared" si="284"/>
        <v>134.60917685035704</v>
      </c>
      <c r="S738" s="2">
        <f t="shared" si="273"/>
        <v>137.4532444299883</v>
      </c>
      <c r="T738" s="2">
        <f t="shared" si="274"/>
        <v>137.49990365183552</v>
      </c>
      <c r="U738" s="2">
        <f t="shared" si="285"/>
        <v>108.39995917395275</v>
      </c>
      <c r="V738" s="2">
        <f t="shared" si="286"/>
        <v>134.45783132530156</v>
      </c>
      <c r="W738" s="27">
        <f t="shared" si="287"/>
        <v>2.1128333492395956E-2</v>
      </c>
      <c r="X738" s="1">
        <f t="shared" si="275"/>
        <v>9.2598848424065728E-3</v>
      </c>
      <c r="Y738" s="1" t="e">
        <f>X738+#REF!*_xlfn.STDEV.S($W$2:$W$779)</f>
        <v>#REF!</v>
      </c>
      <c r="Z738" s="1" t="e">
        <f>X738-#REF!*_xlfn.STDEV.S($W$2:$W$779)</f>
        <v>#REF!</v>
      </c>
      <c r="AA738" s="2">
        <f t="shared" si="276"/>
        <v>284.40675796312576</v>
      </c>
      <c r="AB738" s="1">
        <f t="shared" si="277"/>
        <v>-9.2023615257360019E-4</v>
      </c>
      <c r="AC738" s="1">
        <f t="shared" si="269"/>
        <v>2.1930125138772209E-4</v>
      </c>
      <c r="AD738" s="1">
        <f t="shared" si="267"/>
        <v>-1.1395374039613222E-3</v>
      </c>
      <c r="AE738" s="1">
        <f t="shared" si="270"/>
        <v>1.54982524116244E-3</v>
      </c>
      <c r="AF738" s="1" t="e">
        <f>AE738+#REF!*_xlfn.STDEV.S($AD$2:$AD$779)</f>
        <v>#REF!</v>
      </c>
      <c r="AG738" s="1" t="e">
        <f>AE738-#REF!*_xlfn.STDEV.S($AD$2:$AD$779)</f>
        <v>#REF!</v>
      </c>
      <c r="AH738" s="24">
        <f t="shared" si="264"/>
        <v>-15.569999999999709</v>
      </c>
      <c r="AI738" s="24">
        <f t="shared" si="278"/>
        <v>0.31999999999993634</v>
      </c>
      <c r="AJ738" s="1">
        <f t="shared" si="279"/>
        <v>-1.1395374039613222E-3</v>
      </c>
      <c r="AK738" s="1">
        <f t="shared" si="280"/>
        <v>1.54982524116244E-3</v>
      </c>
      <c r="AL738" s="1" t="e">
        <f>$AK$2+#REF!*_xlfn.STDEV.S(ONE_LAST_QUOTE!$AJ$2:$AJ$779)</f>
        <v>#REF!</v>
      </c>
      <c r="AM738" s="1" t="e">
        <f>$AK$2-#REF!*_xlfn.STDEV.S(ONE_LAST_QUOTE!$AJ$2:$AJ$779)</f>
        <v>#REF!</v>
      </c>
      <c r="AN738" s="27">
        <f t="shared" si="281"/>
        <v>-48.656250000008768</v>
      </c>
      <c r="AO738" s="24">
        <f t="shared" si="282"/>
        <v>-15.889999999999645</v>
      </c>
      <c r="AP738" s="27">
        <f t="shared" si="283"/>
        <v>-3.8484704370181109</v>
      </c>
      <c r="AQ738" s="27" t="e">
        <f>$AP$2+#REF!*_xlfn.STDEV.S(ONE_LAST_QUOTE!$AO$2:$AO$779)</f>
        <v>#REF!</v>
      </c>
      <c r="AR738" s="27" t="e">
        <f>$AP$2-#REF!*_xlfn.STDEV.S(ONE_LAST_QUOTE!$AO$2:$AO$779)</f>
        <v>#REF!</v>
      </c>
      <c r="AT738" s="24"/>
    </row>
    <row r="739" spans="1:46" x14ac:dyDescent="0.3">
      <c r="A739" s="5">
        <v>45187</v>
      </c>
      <c r="B739" s="25">
        <v>633.6</v>
      </c>
      <c r="C739" s="25">
        <v>632.49</v>
      </c>
      <c r="D739" s="25">
        <v>4.0000000000000091E-2</v>
      </c>
      <c r="E739" s="25">
        <f t="shared" si="271"/>
        <v>632.45000000000005</v>
      </c>
      <c r="F739" s="25">
        <f t="shared" si="268"/>
        <v>1.1499999999999773</v>
      </c>
      <c r="G739" s="25">
        <v>1447.75</v>
      </c>
      <c r="H739" s="25">
        <v>1443.5</v>
      </c>
      <c r="I739" s="26">
        <v>1441.29</v>
      </c>
      <c r="J739" s="27">
        <f t="shared" si="265"/>
        <v>2.2100000000000364</v>
      </c>
      <c r="K739" s="25">
        <v>16712</v>
      </c>
      <c r="L739" s="25">
        <v>16698.240000000002</v>
      </c>
      <c r="M739" s="25">
        <v>1.3499999999999979</v>
      </c>
      <c r="N739" s="25">
        <f t="shared" si="266"/>
        <v>16696.890000000003</v>
      </c>
      <c r="O739" s="25">
        <f t="shared" si="272"/>
        <v>15.109999999996944</v>
      </c>
      <c r="P739" s="27">
        <v>31.949000000000002</v>
      </c>
      <c r="Q739" s="25">
        <v>540</v>
      </c>
      <c r="R739" s="2">
        <f t="shared" si="284"/>
        <v>133.13350242102803</v>
      </c>
      <c r="S739" s="2">
        <f t="shared" si="273"/>
        <v>135.89201496178208</v>
      </c>
      <c r="T739" s="2">
        <f t="shared" si="274"/>
        <v>135.63366402560442</v>
      </c>
      <c r="U739" s="2">
        <f t="shared" si="285"/>
        <v>108.69594801483325</v>
      </c>
      <c r="V739" s="2">
        <f t="shared" si="286"/>
        <v>130.12048192771118</v>
      </c>
      <c r="W739" s="27">
        <f t="shared" si="287"/>
        <v>2.0719897625996575E-2</v>
      </c>
      <c r="X739" s="1">
        <f t="shared" si="275"/>
        <v>9.2598848424065728E-3</v>
      </c>
      <c r="Y739" s="1" t="e">
        <f>X739+#REF!*_xlfn.STDEV.S($W$2:$W$779)</f>
        <v>#REF!</v>
      </c>
      <c r="Z739" s="1" t="e">
        <f>X739-#REF!*_xlfn.STDEV.S($W$2:$W$779)</f>
        <v>#REF!</v>
      </c>
      <c r="AA739" s="2">
        <f t="shared" si="276"/>
        <v>275.85125407540545</v>
      </c>
      <c r="AB739" s="1">
        <f t="shared" si="277"/>
        <v>9.049589474445206E-4</v>
      </c>
      <c r="AC739" s="1">
        <f t="shared" si="269"/>
        <v>1.5333485974370435E-3</v>
      </c>
      <c r="AD739" s="1">
        <f t="shared" si="267"/>
        <v>-6.2838964999252294E-4</v>
      </c>
      <c r="AE739" s="1">
        <f t="shared" si="270"/>
        <v>1.54982524116244E-3</v>
      </c>
      <c r="AF739" s="1" t="e">
        <f>AE739+#REF!*_xlfn.STDEV.S($AD$2:$AD$779)</f>
        <v>#REF!</v>
      </c>
      <c r="AG739" s="1" t="e">
        <f>AE739-#REF!*_xlfn.STDEV.S($AD$2:$AD$779)</f>
        <v>#REF!</v>
      </c>
      <c r="AH739" s="24">
        <f t="shared" si="264"/>
        <v>15.109999999996944</v>
      </c>
      <c r="AI739" s="24">
        <f t="shared" si="278"/>
        <v>2.2100000000000364</v>
      </c>
      <c r="AJ739" s="1">
        <f t="shared" si="279"/>
        <v>-6.2838964999252294E-4</v>
      </c>
      <c r="AK739" s="1">
        <f t="shared" si="280"/>
        <v>1.54982524116244E-3</v>
      </c>
      <c r="AL739" s="1" t="e">
        <f>$AK$2+#REF!*_xlfn.STDEV.S(ONE_LAST_QUOTE!$AJ$2:$AJ$779)</f>
        <v>#REF!</v>
      </c>
      <c r="AM739" s="1" t="e">
        <f>$AK$2-#REF!*_xlfn.STDEV.S(ONE_LAST_QUOTE!$AJ$2:$AJ$779)</f>
        <v>#REF!</v>
      </c>
      <c r="AN739" s="27">
        <f t="shared" si="281"/>
        <v>6.8371040723966949</v>
      </c>
      <c r="AO739" s="24">
        <f t="shared" si="282"/>
        <v>12.899999999996908</v>
      </c>
      <c r="AP739" s="27">
        <f t="shared" si="283"/>
        <v>-3.8484704370181109</v>
      </c>
      <c r="AQ739" s="27" t="e">
        <f>$AP$2+#REF!*_xlfn.STDEV.S(ONE_LAST_QUOTE!$AO$2:$AO$779)</f>
        <v>#REF!</v>
      </c>
      <c r="AR739" s="27" t="e">
        <f>$AP$2-#REF!*_xlfn.STDEV.S(ONE_LAST_QUOTE!$AO$2:$AO$779)</f>
        <v>#REF!</v>
      </c>
      <c r="AT739" s="24"/>
    </row>
    <row r="740" spans="1:46" x14ac:dyDescent="0.3">
      <c r="A740" s="5">
        <v>45188</v>
      </c>
      <c r="B740" s="25">
        <v>630.20000000000005</v>
      </c>
      <c r="C740" s="25">
        <v>630.32000000000005</v>
      </c>
      <c r="D740" s="25">
        <v>4.0000000000000091E-2</v>
      </c>
      <c r="E740" s="25">
        <f t="shared" si="271"/>
        <v>630.28000000000009</v>
      </c>
      <c r="F740" s="25">
        <f t="shared" si="268"/>
        <v>-8.0000000000040927E-2</v>
      </c>
      <c r="G740" s="25">
        <v>1439.75</v>
      </c>
      <c r="H740" s="25">
        <v>1435</v>
      </c>
      <c r="I740" s="26">
        <v>1436.84</v>
      </c>
      <c r="J740" s="27">
        <f t="shared" si="265"/>
        <v>-1.8399999999999181</v>
      </c>
      <c r="K740" s="25">
        <v>16606</v>
      </c>
      <c r="L740" s="25">
        <v>16636.32</v>
      </c>
      <c r="M740" s="25">
        <v>1.3499999999999979</v>
      </c>
      <c r="N740" s="25">
        <f t="shared" si="266"/>
        <v>16634.97</v>
      </c>
      <c r="O740" s="25">
        <f t="shared" si="272"/>
        <v>-28.970000000001164</v>
      </c>
      <c r="P740" s="27">
        <v>32.014000000000003</v>
      </c>
      <c r="Q740" s="25">
        <v>538</v>
      </c>
      <c r="R740" s="2">
        <f t="shared" si="284"/>
        <v>132.34955038044697</v>
      </c>
      <c r="S740" s="2">
        <f t="shared" si="273"/>
        <v>135.03008619287655</v>
      </c>
      <c r="T740" s="2">
        <f t="shared" si="274"/>
        <v>135.16279644715132</v>
      </c>
      <c r="U740" s="2">
        <f t="shared" si="285"/>
        <v>108.9170891028474</v>
      </c>
      <c r="V740" s="2">
        <f t="shared" si="286"/>
        <v>129.63855421686782</v>
      </c>
      <c r="W740" s="27">
        <f t="shared" si="287"/>
        <v>2.0253456129803338E-2</v>
      </c>
      <c r="X740" s="1">
        <f t="shared" si="275"/>
        <v>9.2598848424065728E-3</v>
      </c>
      <c r="Y740" s="1" t="e">
        <f>X740+#REF!*_xlfn.STDEV.S($W$2:$W$779)</f>
        <v>#REF!</v>
      </c>
      <c r="Z740" s="1" t="e">
        <f>X740-#REF!*_xlfn.STDEV.S($W$2:$W$779)</f>
        <v>#REF!</v>
      </c>
      <c r="AA740" s="2">
        <f t="shared" si="276"/>
        <v>268.05358124295822</v>
      </c>
      <c r="AB740" s="1">
        <f t="shared" si="277"/>
        <v>-1.7415120075360017E-3</v>
      </c>
      <c r="AC740" s="1">
        <f t="shared" si="269"/>
        <v>-1.2805879569053745E-3</v>
      </c>
      <c r="AD740" s="1">
        <f t="shared" si="267"/>
        <v>-4.6092405063062722E-4</v>
      </c>
      <c r="AE740" s="1">
        <f t="shared" si="270"/>
        <v>1.54982524116244E-3</v>
      </c>
      <c r="AF740" s="1" t="e">
        <f>AE740+#REF!*_xlfn.STDEV.S($AD$2:$AD$779)</f>
        <v>#REF!</v>
      </c>
      <c r="AG740" s="1" t="e">
        <f>AE740-#REF!*_xlfn.STDEV.S($AD$2:$AD$779)</f>
        <v>#REF!</v>
      </c>
      <c r="AH740" s="24">
        <f t="shared" si="264"/>
        <v>-28.970000000001164</v>
      </c>
      <c r="AI740" s="24">
        <f t="shared" si="278"/>
        <v>-1.8399999999999181</v>
      </c>
      <c r="AJ740" s="1">
        <f t="shared" si="279"/>
        <v>-4.6092405063062722E-4</v>
      </c>
      <c r="AK740" s="1">
        <f t="shared" si="280"/>
        <v>1.54982524116244E-3</v>
      </c>
      <c r="AL740" s="1" t="e">
        <f>$AK$2+#REF!*_xlfn.STDEV.S(ONE_LAST_QUOTE!$AJ$2:$AJ$779)</f>
        <v>#REF!</v>
      </c>
      <c r="AM740" s="1" t="e">
        <f>$AK$2-#REF!*_xlfn.STDEV.S(ONE_LAST_QUOTE!$AJ$2:$AJ$779)</f>
        <v>#REF!</v>
      </c>
      <c r="AN740" s="27">
        <f t="shared" si="281"/>
        <v>15.744565217392637</v>
      </c>
      <c r="AO740" s="24">
        <f t="shared" si="282"/>
        <v>-27.130000000001246</v>
      </c>
      <c r="AP740" s="27">
        <f t="shared" si="283"/>
        <v>-3.8484704370181109</v>
      </c>
      <c r="AQ740" s="27" t="e">
        <f>$AP$2+#REF!*_xlfn.STDEV.S(ONE_LAST_QUOTE!$AO$2:$AO$779)</f>
        <v>#REF!</v>
      </c>
      <c r="AR740" s="27" t="e">
        <f>$AP$2-#REF!*_xlfn.STDEV.S(ONE_LAST_QUOTE!$AO$2:$AO$779)</f>
        <v>#REF!</v>
      </c>
      <c r="AT740" s="24"/>
    </row>
    <row r="741" spans="1:46" x14ac:dyDescent="0.3">
      <c r="A741" s="5">
        <v>45189</v>
      </c>
      <c r="B741" s="25">
        <v>627</v>
      </c>
      <c r="C741" s="25">
        <v>626.23</v>
      </c>
      <c r="D741" s="25">
        <v>0</v>
      </c>
      <c r="E741" s="25">
        <f t="shared" si="271"/>
        <v>626.23</v>
      </c>
      <c r="F741" s="25">
        <f t="shared" si="268"/>
        <v>0.76999999999998181</v>
      </c>
      <c r="G741" s="25">
        <v>1433</v>
      </c>
      <c r="H741" s="25">
        <v>1428</v>
      </c>
      <c r="I741" s="26">
        <v>1426.11</v>
      </c>
      <c r="J741" s="27">
        <f t="shared" si="265"/>
        <v>1.8900000000001</v>
      </c>
      <c r="K741" s="25">
        <v>16537</v>
      </c>
      <c r="L741" s="25">
        <v>16534.75</v>
      </c>
      <c r="M741" s="25">
        <v>1.2599999999999978</v>
      </c>
      <c r="N741" s="25">
        <f t="shared" si="266"/>
        <v>16533.490000000002</v>
      </c>
      <c r="O741" s="25">
        <f t="shared" si="272"/>
        <v>3.5099999999983993</v>
      </c>
      <c r="P741" s="27">
        <v>32.039000000000001</v>
      </c>
      <c r="Q741" s="25">
        <v>535</v>
      </c>
      <c r="R741" s="2">
        <f t="shared" si="284"/>
        <v>131.70394281761551</v>
      </c>
      <c r="S741" s="2">
        <f t="shared" si="273"/>
        <v>134.46901935273996</v>
      </c>
      <c r="T741" s="2">
        <f t="shared" si="274"/>
        <v>134.34443675489305</v>
      </c>
      <c r="U741" s="2">
        <f t="shared" si="285"/>
        <v>109.00214336746821</v>
      </c>
      <c r="V741" s="2">
        <f t="shared" si="286"/>
        <v>128.91566265060277</v>
      </c>
      <c r="W741" s="27">
        <f t="shared" si="287"/>
        <v>2.0994637487455892E-2</v>
      </c>
      <c r="X741" s="1">
        <f t="shared" si="275"/>
        <v>9.2598848424065728E-3</v>
      </c>
      <c r="Y741" s="1" t="e">
        <f>X741+#REF!*_xlfn.STDEV.S($W$2:$W$779)</f>
        <v>#REF!</v>
      </c>
      <c r="Z741" s="1" t="e">
        <f>X741-#REF!*_xlfn.STDEV.S($W$2:$W$779)</f>
        <v>#REF!</v>
      </c>
      <c r="AA741" s="2">
        <f t="shared" si="276"/>
        <v>276.50765351244502</v>
      </c>
      <c r="AB741" s="1">
        <f t="shared" si="277"/>
        <v>2.1229637541731353E-4</v>
      </c>
      <c r="AC741" s="1">
        <f t="shared" si="269"/>
        <v>1.3252834634075214E-3</v>
      </c>
      <c r="AD741" s="1">
        <f t="shared" si="267"/>
        <v>-1.1129870879902077E-3</v>
      </c>
      <c r="AE741" s="1">
        <f t="shared" si="270"/>
        <v>1.54982524116244E-3</v>
      </c>
      <c r="AF741" s="1" t="e">
        <f>AE741+#REF!*_xlfn.STDEV.S($AD$2:$AD$779)</f>
        <v>#REF!</v>
      </c>
      <c r="AG741" s="1" t="e">
        <f>AE741-#REF!*_xlfn.STDEV.S($AD$2:$AD$779)</f>
        <v>#REF!</v>
      </c>
      <c r="AH741" s="24">
        <f t="shared" si="264"/>
        <v>3.5099999999983993</v>
      </c>
      <c r="AI741" s="24">
        <f t="shared" si="278"/>
        <v>1.8900000000001</v>
      </c>
      <c r="AJ741" s="1">
        <f t="shared" si="279"/>
        <v>-1.1129870879902077E-3</v>
      </c>
      <c r="AK741" s="1">
        <f t="shared" si="280"/>
        <v>1.54982524116244E-3</v>
      </c>
      <c r="AL741" s="1" t="e">
        <f>$AK$2+#REF!*_xlfn.STDEV.S(ONE_LAST_QUOTE!$AJ$2:$AJ$779)</f>
        <v>#REF!</v>
      </c>
      <c r="AM741" s="1" t="e">
        <f>$AK$2-#REF!*_xlfn.STDEV.S(ONE_LAST_QUOTE!$AJ$2:$AJ$779)</f>
        <v>#REF!</v>
      </c>
      <c r="AN741" s="27">
        <f t="shared" si="281"/>
        <v>1.857142857141912</v>
      </c>
      <c r="AO741" s="24">
        <f t="shared" si="282"/>
        <v>1.6199999999982992</v>
      </c>
      <c r="AP741" s="27">
        <f t="shared" si="283"/>
        <v>-3.8484704370181109</v>
      </c>
      <c r="AQ741" s="27" t="e">
        <f>$AP$2+#REF!*_xlfn.STDEV.S(ONE_LAST_QUOTE!$AO$2:$AO$779)</f>
        <v>#REF!</v>
      </c>
      <c r="AR741" s="27" t="e">
        <f>$AP$2-#REF!*_xlfn.STDEV.S(ONE_LAST_QUOTE!$AO$2:$AO$779)</f>
        <v>#REF!</v>
      </c>
      <c r="AT741" s="24"/>
    </row>
    <row r="742" spans="1:46" x14ac:dyDescent="0.3">
      <c r="A742" s="5">
        <v>45190</v>
      </c>
      <c r="B742" s="25">
        <v>617.9</v>
      </c>
      <c r="C742" s="25">
        <v>617.67999999999995</v>
      </c>
      <c r="D742" s="25">
        <v>0</v>
      </c>
      <c r="E742" s="25">
        <f t="shared" si="271"/>
        <v>617.67999999999995</v>
      </c>
      <c r="F742" s="25">
        <f t="shared" si="268"/>
        <v>0.22000000000002728</v>
      </c>
      <c r="G742" s="25">
        <v>1409.25</v>
      </c>
      <c r="H742" s="25">
        <v>1404.75</v>
      </c>
      <c r="I742" s="26">
        <v>1406.46</v>
      </c>
      <c r="J742" s="27">
        <f t="shared" si="265"/>
        <v>-1.7100000000000364</v>
      </c>
      <c r="K742" s="25">
        <v>16311</v>
      </c>
      <c r="L742" s="25">
        <v>16316.67</v>
      </c>
      <c r="M742" s="25">
        <v>1.8</v>
      </c>
      <c r="N742" s="25">
        <f t="shared" si="266"/>
        <v>16314.87</v>
      </c>
      <c r="O742" s="25">
        <f t="shared" si="272"/>
        <v>-3.8700000000008004</v>
      </c>
      <c r="P742" s="27">
        <v>32.146000000000001</v>
      </c>
      <c r="Q742" s="25">
        <v>527</v>
      </c>
      <c r="R742" s="2">
        <f t="shared" si="284"/>
        <v>129.55960341249676</v>
      </c>
      <c r="S742" s="2">
        <f t="shared" si="273"/>
        <v>132.63132216620556</v>
      </c>
      <c r="T742" s="2">
        <f t="shared" si="274"/>
        <v>132.51739562688678</v>
      </c>
      <c r="U742" s="2">
        <f t="shared" si="285"/>
        <v>109.36617562004535</v>
      </c>
      <c r="V742" s="2">
        <f t="shared" si="286"/>
        <v>126.98795180722928</v>
      </c>
      <c r="W742" s="27">
        <f t="shared" si="287"/>
        <v>2.3708923713890551E-2</v>
      </c>
      <c r="X742" s="1">
        <f t="shared" si="275"/>
        <v>9.2598848424065728E-3</v>
      </c>
      <c r="Y742" s="1" t="e">
        <f>X742+#REF!*_xlfn.STDEV.S($W$2:$W$779)</f>
        <v>#REF!</v>
      </c>
      <c r="Z742" s="1" t="e">
        <f>X742-#REF!*_xlfn.STDEV.S($W$2:$W$779)</f>
        <v>#REF!</v>
      </c>
      <c r="AA742" s="2">
        <f t="shared" si="276"/>
        <v>307.1718753708808</v>
      </c>
      <c r="AB742" s="1">
        <f t="shared" si="277"/>
        <v>-2.3720691614464596E-4</v>
      </c>
      <c r="AC742" s="1">
        <f t="shared" si="269"/>
        <v>-1.2158184377799839E-3</v>
      </c>
      <c r="AD742" s="1">
        <f t="shared" si="267"/>
        <v>9.786115216353379E-4</v>
      </c>
      <c r="AE742" s="1">
        <f t="shared" si="270"/>
        <v>1.54982524116244E-3</v>
      </c>
      <c r="AF742" s="1" t="e">
        <f>AE742+#REF!*_xlfn.STDEV.S($AD$2:$AD$779)</f>
        <v>#REF!</v>
      </c>
      <c r="AG742" s="1" t="e">
        <f>AE742-#REF!*_xlfn.STDEV.S($AD$2:$AD$779)</f>
        <v>#REF!</v>
      </c>
      <c r="AH742" s="24">
        <f t="shared" si="264"/>
        <v>-3.8700000000008004</v>
      </c>
      <c r="AI742" s="24">
        <f t="shared" si="278"/>
        <v>-1.7100000000000364</v>
      </c>
      <c r="AJ742" s="1">
        <f t="shared" si="279"/>
        <v>9.786115216353379E-4</v>
      </c>
      <c r="AK742" s="1">
        <f t="shared" si="280"/>
        <v>1.54982524116244E-3</v>
      </c>
      <c r="AL742" s="1" t="e">
        <f>$AK$2+#REF!*_xlfn.STDEV.S(ONE_LAST_QUOTE!$AJ$2:$AJ$779)</f>
        <v>#REF!</v>
      </c>
      <c r="AM742" s="1" t="e">
        <f>$AK$2-#REF!*_xlfn.STDEV.S(ONE_LAST_QUOTE!$AJ$2:$AJ$779)</f>
        <v>#REF!</v>
      </c>
      <c r="AN742" s="27">
        <f t="shared" si="281"/>
        <v>2.2631578947372621</v>
      </c>
      <c r="AO742" s="24">
        <f t="shared" si="282"/>
        <v>-2.160000000000764</v>
      </c>
      <c r="AP742" s="27">
        <f t="shared" si="283"/>
        <v>-3.8484704370181109</v>
      </c>
      <c r="AQ742" s="27" t="e">
        <f>$AP$2+#REF!*_xlfn.STDEV.S(ONE_LAST_QUOTE!$AO$2:$AO$779)</f>
        <v>#REF!</v>
      </c>
      <c r="AR742" s="27" t="e">
        <f>$AP$2-#REF!*_xlfn.STDEV.S(ONE_LAST_QUOTE!$AO$2:$AO$779)</f>
        <v>#REF!</v>
      </c>
      <c r="AT742" s="24"/>
    </row>
    <row r="743" spans="1:46" x14ac:dyDescent="0.3">
      <c r="A743" s="5">
        <v>45191</v>
      </c>
      <c r="B743" s="25">
        <v>617.5</v>
      </c>
      <c r="C743" s="25">
        <v>617.36</v>
      </c>
      <c r="D743" s="25">
        <v>0</v>
      </c>
      <c r="E743" s="25">
        <f t="shared" si="271"/>
        <v>617.36</v>
      </c>
      <c r="F743" s="25">
        <f t="shared" si="268"/>
        <v>0.13999999999998636</v>
      </c>
      <c r="G743" s="25">
        <v>1414</v>
      </c>
      <c r="H743" s="25">
        <v>1409.5</v>
      </c>
      <c r="I743" s="26">
        <v>1411.34</v>
      </c>
      <c r="J743" s="27">
        <f t="shared" si="265"/>
        <v>-1.8399999999999181</v>
      </c>
      <c r="K743" s="25">
        <v>16344</v>
      </c>
      <c r="L743" s="25">
        <v>16344.48</v>
      </c>
      <c r="M743" s="25">
        <v>1.8</v>
      </c>
      <c r="N743" s="25">
        <f t="shared" si="266"/>
        <v>16342.68</v>
      </c>
      <c r="O743" s="25">
        <f t="shared" si="272"/>
        <v>1.319999999999709</v>
      </c>
      <c r="P743" s="27">
        <v>32.137999999999998</v>
      </c>
      <c r="Q743" s="25">
        <v>522</v>
      </c>
      <c r="R743" s="2">
        <f t="shared" si="284"/>
        <v>129.99769425870383</v>
      </c>
      <c r="S743" s="2">
        <f t="shared" si="273"/>
        <v>132.89965848105348</v>
      </c>
      <c r="T743" s="2">
        <f t="shared" si="274"/>
        <v>132.54546275713213</v>
      </c>
      <c r="U743" s="2">
        <f t="shared" si="285"/>
        <v>109.33895825536668</v>
      </c>
      <c r="V743" s="2">
        <f t="shared" si="286"/>
        <v>125.78313253012084</v>
      </c>
      <c r="W743" s="27">
        <f t="shared" si="287"/>
        <v>2.2323197645141013E-2</v>
      </c>
      <c r="X743" s="1">
        <f t="shared" si="275"/>
        <v>9.2598848424065728E-3</v>
      </c>
      <c r="Y743" s="1" t="e">
        <f>X743+#REF!*_xlfn.STDEV.S($W$2:$W$779)</f>
        <v>#REF!</v>
      </c>
      <c r="Z743" s="1" t="e">
        <f>X743-#REF!*_xlfn.STDEV.S($W$2:$W$779)</f>
        <v>#REF!</v>
      </c>
      <c r="AA743" s="2">
        <f t="shared" si="276"/>
        <v>290.19642223496476</v>
      </c>
      <c r="AB743" s="1">
        <f t="shared" si="277"/>
        <v>8.0770106249385593E-5</v>
      </c>
      <c r="AC743" s="1">
        <f t="shared" si="269"/>
        <v>-1.3037255374324531E-3</v>
      </c>
      <c r="AD743" s="1">
        <f t="shared" si="267"/>
        <v>1.3844956436818386E-3</v>
      </c>
      <c r="AE743" s="1">
        <f t="shared" si="270"/>
        <v>1.54982524116244E-3</v>
      </c>
      <c r="AF743" s="1" t="e">
        <f>AE743+#REF!*_xlfn.STDEV.S($AD$2:$AD$779)</f>
        <v>#REF!</v>
      </c>
      <c r="AG743" s="1" t="e">
        <f>AE743-#REF!*_xlfn.STDEV.S($AD$2:$AD$779)</f>
        <v>#REF!</v>
      </c>
      <c r="AH743" s="24">
        <f t="shared" si="264"/>
        <v>1.319999999999709</v>
      </c>
      <c r="AI743" s="24">
        <f t="shared" si="278"/>
        <v>-1.8399999999999181</v>
      </c>
      <c r="AJ743" s="1">
        <f t="shared" si="279"/>
        <v>1.3844956436818386E-3</v>
      </c>
      <c r="AK743" s="1">
        <f t="shared" si="280"/>
        <v>1.54982524116244E-3</v>
      </c>
      <c r="AL743" s="1" t="e">
        <f>$AK$2+#REF!*_xlfn.STDEV.S(ONE_LAST_QUOTE!$AJ$2:$AJ$779)</f>
        <v>#REF!</v>
      </c>
      <c r="AM743" s="1" t="e">
        <f>$AK$2-#REF!*_xlfn.STDEV.S(ONE_LAST_QUOTE!$AJ$2:$AJ$779)</f>
        <v>#REF!</v>
      </c>
      <c r="AN743" s="27">
        <f t="shared" si="281"/>
        <v>-0.71739130434769982</v>
      </c>
      <c r="AO743" s="24">
        <f t="shared" si="282"/>
        <v>3.1599999999996271</v>
      </c>
      <c r="AP743" s="27">
        <f t="shared" si="283"/>
        <v>-3.8484704370181109</v>
      </c>
      <c r="AQ743" s="27" t="e">
        <f>$AP$2+#REF!*_xlfn.STDEV.S(ONE_LAST_QUOTE!$AO$2:$AO$779)</f>
        <v>#REF!</v>
      </c>
      <c r="AR743" s="27" t="e">
        <f>$AP$2-#REF!*_xlfn.STDEV.S(ONE_LAST_QUOTE!$AO$2:$AO$779)</f>
        <v>#REF!</v>
      </c>
      <c r="AT743" s="24"/>
    </row>
    <row r="744" spans="1:46" x14ac:dyDescent="0.3">
      <c r="A744" s="5">
        <v>45194</v>
      </c>
      <c r="B744" s="25">
        <v>621.70000000000005</v>
      </c>
      <c r="C744" s="25">
        <v>621.11</v>
      </c>
      <c r="D744" s="25">
        <v>0</v>
      </c>
      <c r="E744" s="25">
        <f t="shared" si="271"/>
        <v>621.11</v>
      </c>
      <c r="F744" s="25">
        <f t="shared" si="268"/>
        <v>0.59000000000003183</v>
      </c>
      <c r="G744" s="25">
        <v>1426</v>
      </c>
      <c r="H744" s="25">
        <v>1420.75</v>
      </c>
      <c r="I744" s="26">
        <v>1420.66</v>
      </c>
      <c r="J744" s="27">
        <f t="shared" si="265"/>
        <v>8.9999999999918145E-2</v>
      </c>
      <c r="K744" s="25">
        <v>16465</v>
      </c>
      <c r="L744" s="25">
        <v>16452.23</v>
      </c>
      <c r="M744" s="25">
        <v>1.8</v>
      </c>
      <c r="N744" s="25">
        <f t="shared" si="266"/>
        <v>16450.43</v>
      </c>
      <c r="O744" s="25">
        <f t="shared" si="272"/>
        <v>14.569999999999709</v>
      </c>
      <c r="P744" s="27">
        <v>32.119999999999997</v>
      </c>
      <c r="Q744" s="25">
        <v>525</v>
      </c>
      <c r="R744" s="2">
        <f t="shared" si="284"/>
        <v>131.0352778418258</v>
      </c>
      <c r="S744" s="2">
        <f t="shared" si="273"/>
        <v>133.88355830216261</v>
      </c>
      <c r="T744" s="2">
        <f t="shared" si="274"/>
        <v>133.80359138084364</v>
      </c>
      <c r="U744" s="2">
        <f t="shared" si="285"/>
        <v>109.27771918483968</v>
      </c>
      <c r="V744" s="2">
        <f t="shared" si="286"/>
        <v>126.5060240963859</v>
      </c>
      <c r="W744" s="27">
        <f t="shared" si="287"/>
        <v>2.1736745304382854E-2</v>
      </c>
      <c r="X744" s="1">
        <f t="shared" si="275"/>
        <v>9.2598848424065728E-3</v>
      </c>
      <c r="Y744" s="1" t="e">
        <f>X744+#REF!*_xlfn.STDEV.S($W$2:$W$779)</f>
        <v>#REF!</v>
      </c>
      <c r="Z744" s="1" t="e">
        <f>X744-#REF!*_xlfn.STDEV.S($W$2:$W$779)</f>
        <v>#REF!</v>
      </c>
      <c r="AA744" s="2">
        <f t="shared" si="276"/>
        <v>284.82804603368095</v>
      </c>
      <c r="AB744" s="1">
        <f t="shared" si="277"/>
        <v>8.8569113390955182E-4</v>
      </c>
      <c r="AC744" s="1">
        <f t="shared" si="269"/>
        <v>6.3350836934888114E-5</v>
      </c>
      <c r="AD744" s="1">
        <f t="shared" si="267"/>
        <v>8.2234029697466368E-4</v>
      </c>
      <c r="AE744" s="1">
        <f t="shared" si="270"/>
        <v>1.54982524116244E-3</v>
      </c>
      <c r="AF744" s="1" t="e">
        <f>AE744+#REF!*_xlfn.STDEV.S($AD$2:$AD$779)</f>
        <v>#REF!</v>
      </c>
      <c r="AG744" s="1" t="e">
        <f>AE744-#REF!*_xlfn.STDEV.S($AD$2:$AD$779)</f>
        <v>#REF!</v>
      </c>
      <c r="AH744" s="24">
        <f t="shared" si="264"/>
        <v>14.569999999999709</v>
      </c>
      <c r="AI744" s="24">
        <f t="shared" si="278"/>
        <v>8.9999999999918145E-2</v>
      </c>
      <c r="AJ744" s="1">
        <f t="shared" si="279"/>
        <v>8.2234029697466368E-4</v>
      </c>
      <c r="AK744" s="1">
        <f t="shared" si="280"/>
        <v>1.54982524116244E-3</v>
      </c>
      <c r="AL744" s="1" t="e">
        <f>$AK$2+#REF!*_xlfn.STDEV.S(ONE_LAST_QUOTE!$AJ$2:$AJ$779)</f>
        <v>#REF!</v>
      </c>
      <c r="AM744" s="1" t="e">
        <f>$AK$2-#REF!*_xlfn.STDEV.S(ONE_LAST_QUOTE!$AJ$2:$AJ$779)</f>
        <v>#REF!</v>
      </c>
      <c r="AN744" s="27">
        <f t="shared" si="281"/>
        <v>161.8888888890329</v>
      </c>
      <c r="AO744" s="24">
        <f t="shared" si="282"/>
        <v>14.479999999999791</v>
      </c>
      <c r="AP744" s="27">
        <f t="shared" si="283"/>
        <v>-3.8484704370181109</v>
      </c>
      <c r="AQ744" s="27" t="e">
        <f>$AP$2+#REF!*_xlfn.STDEV.S(ONE_LAST_QUOTE!$AO$2:$AO$779)</f>
        <v>#REF!</v>
      </c>
      <c r="AR744" s="27" t="e">
        <f>$AP$2-#REF!*_xlfn.STDEV.S(ONE_LAST_QUOTE!$AO$2:$AO$779)</f>
        <v>#REF!</v>
      </c>
      <c r="AT744" s="24"/>
    </row>
    <row r="745" spans="1:46" x14ac:dyDescent="0.3">
      <c r="A745" s="5">
        <v>45195</v>
      </c>
      <c r="B745" s="25">
        <v>615.29999999999995</v>
      </c>
      <c r="C745" s="25">
        <v>613.67999999999995</v>
      </c>
      <c r="D745" s="25">
        <v>0</v>
      </c>
      <c r="E745" s="25">
        <f t="shared" si="271"/>
        <v>613.67999999999995</v>
      </c>
      <c r="F745" s="25">
        <f t="shared" si="268"/>
        <v>1.6200000000000045</v>
      </c>
      <c r="G745" s="25">
        <v>1410.75</v>
      </c>
      <c r="H745" s="25">
        <v>1406.25</v>
      </c>
      <c r="I745" s="26">
        <v>1403.54</v>
      </c>
      <c r="J745" s="27">
        <f t="shared" si="265"/>
        <v>2.7100000000000364</v>
      </c>
      <c r="K745" s="25">
        <v>16305</v>
      </c>
      <c r="L745" s="25">
        <v>16276.07</v>
      </c>
      <c r="M745" s="25">
        <v>1.8</v>
      </c>
      <c r="N745" s="25">
        <f t="shared" si="266"/>
        <v>16274.27</v>
      </c>
      <c r="O745" s="25">
        <f t="shared" si="272"/>
        <v>30.729999999999563</v>
      </c>
      <c r="P745" s="27">
        <v>32.204000000000001</v>
      </c>
      <c r="Q745" s="25">
        <v>519</v>
      </c>
      <c r="R745" s="2">
        <f t="shared" si="284"/>
        <v>129.69794789024638</v>
      </c>
      <c r="S745" s="2">
        <f t="shared" si="273"/>
        <v>132.5825337453241</v>
      </c>
      <c r="T745" s="2">
        <f t="shared" si="274"/>
        <v>132.50531353276602</v>
      </c>
      <c r="U745" s="2">
        <f t="shared" si="285"/>
        <v>109.56350151396568</v>
      </c>
      <c r="V745" s="2">
        <f t="shared" si="286"/>
        <v>125.06024096385578</v>
      </c>
      <c r="W745" s="27">
        <f t="shared" si="287"/>
        <v>2.2240797961728065E-2</v>
      </c>
      <c r="X745" s="1">
        <f t="shared" si="275"/>
        <v>9.2598848424065728E-3</v>
      </c>
      <c r="Y745" s="1" t="e">
        <f>X745+#REF!*_xlfn.STDEV.S($W$2:$W$779)</f>
        <v>#REF!</v>
      </c>
      <c r="Z745" s="1" t="e">
        <f>X745-#REF!*_xlfn.STDEV.S($W$2:$W$779)</f>
        <v>#REF!</v>
      </c>
      <c r="AA745" s="2">
        <f t="shared" si="276"/>
        <v>288.45858550777166</v>
      </c>
      <c r="AB745" s="1">
        <f t="shared" si="277"/>
        <v>1.8882567390119227E-3</v>
      </c>
      <c r="AC745" s="1">
        <f t="shared" si="269"/>
        <v>1.9308320389871585E-3</v>
      </c>
      <c r="AD745" s="1">
        <f t="shared" si="267"/>
        <v>-4.2575299975235832E-5</v>
      </c>
      <c r="AE745" s="1">
        <f t="shared" si="270"/>
        <v>1.54982524116244E-3</v>
      </c>
      <c r="AF745" s="1" t="e">
        <f>AE745+#REF!*_xlfn.STDEV.S($AD$2:$AD$779)</f>
        <v>#REF!</v>
      </c>
      <c r="AG745" s="1" t="e">
        <f>AE745-#REF!*_xlfn.STDEV.S($AD$2:$AD$779)</f>
        <v>#REF!</v>
      </c>
      <c r="AH745" s="24">
        <f t="shared" si="264"/>
        <v>30.729999999999563</v>
      </c>
      <c r="AI745" s="24">
        <f t="shared" si="278"/>
        <v>2.7100000000000364</v>
      </c>
      <c r="AJ745" s="1">
        <f t="shared" si="279"/>
        <v>-4.2575299975235832E-5</v>
      </c>
      <c r="AK745" s="1">
        <f t="shared" si="280"/>
        <v>1.54982524116244E-3</v>
      </c>
      <c r="AL745" s="1" t="e">
        <f>$AK$2+#REF!*_xlfn.STDEV.S(ONE_LAST_QUOTE!$AJ$2:$AJ$779)</f>
        <v>#REF!</v>
      </c>
      <c r="AM745" s="1" t="e">
        <f>$AK$2-#REF!*_xlfn.STDEV.S(ONE_LAST_QUOTE!$AJ$2:$AJ$779)</f>
        <v>#REF!</v>
      </c>
      <c r="AN745" s="27">
        <f t="shared" si="281"/>
        <v>11.339483394833636</v>
      </c>
      <c r="AO745" s="24">
        <f t="shared" si="282"/>
        <v>28.019999999999527</v>
      </c>
      <c r="AP745" s="27">
        <f t="shared" si="283"/>
        <v>-3.8484704370181109</v>
      </c>
      <c r="AQ745" s="27" t="e">
        <f>$AP$2+#REF!*_xlfn.STDEV.S(ONE_LAST_QUOTE!$AO$2:$AO$779)</f>
        <v>#REF!</v>
      </c>
      <c r="AR745" s="27" t="e">
        <f>$AP$2-#REF!*_xlfn.STDEV.S(ONE_LAST_QUOTE!$AO$2:$AO$779)</f>
        <v>#REF!</v>
      </c>
      <c r="AT745" s="24"/>
    </row>
    <row r="746" spans="1:46" x14ac:dyDescent="0.3">
      <c r="A746" s="5">
        <v>45196</v>
      </c>
      <c r="B746" s="25">
        <v>613.9</v>
      </c>
      <c r="C746" s="25">
        <v>615.14</v>
      </c>
      <c r="D746" s="25">
        <v>0</v>
      </c>
      <c r="E746" s="25">
        <f t="shared" si="271"/>
        <v>615.14</v>
      </c>
      <c r="F746" s="25">
        <f t="shared" si="268"/>
        <v>-1.2400000000000091</v>
      </c>
      <c r="G746" s="25">
        <v>1408.5</v>
      </c>
      <c r="H746" s="25">
        <v>1403.75</v>
      </c>
      <c r="I746" s="26">
        <v>1405.17</v>
      </c>
      <c r="J746" s="27">
        <f t="shared" si="265"/>
        <v>-1.4200000000000728</v>
      </c>
      <c r="K746" s="25">
        <v>16311</v>
      </c>
      <c r="L746" s="25">
        <v>16310.36</v>
      </c>
      <c r="M746" s="25">
        <v>0.43999999999999995</v>
      </c>
      <c r="N746" s="25">
        <f t="shared" si="266"/>
        <v>16309.92</v>
      </c>
      <c r="O746" s="25">
        <f t="shared" si="272"/>
        <v>1.0799999999999272</v>
      </c>
      <c r="P746" s="27">
        <v>32.244999999999997</v>
      </c>
      <c r="Q746" s="25">
        <v>522</v>
      </c>
      <c r="R746" s="2">
        <f t="shared" si="284"/>
        <v>129.46737376066372</v>
      </c>
      <c r="S746" s="2">
        <f t="shared" si="273"/>
        <v>132.63132216620554</v>
      </c>
      <c r="T746" s="2">
        <f t="shared" si="274"/>
        <v>132.28086700187626</v>
      </c>
      <c r="U746" s="2">
        <f t="shared" si="285"/>
        <v>109.70299050794382</v>
      </c>
      <c r="V746" s="2">
        <f t="shared" si="286"/>
        <v>125.78313253012084</v>
      </c>
      <c r="W746" s="27">
        <f t="shared" si="287"/>
        <v>2.4438190979225061E-2</v>
      </c>
      <c r="X746" s="1">
        <f t="shared" si="275"/>
        <v>9.2598848424065728E-3</v>
      </c>
      <c r="Y746" s="1" t="e">
        <f>X746+#REF!*_xlfn.STDEV.S($W$2:$W$779)</f>
        <v>#REF!</v>
      </c>
      <c r="Z746" s="1" t="e">
        <f>X746-#REF!*_xlfn.STDEV.S($W$2:$W$779)</f>
        <v>#REF!</v>
      </c>
      <c r="AA746" s="2">
        <f t="shared" si="276"/>
        <v>316.39484055418166</v>
      </c>
      <c r="AB746" s="1">
        <f t="shared" si="277"/>
        <v>6.6217369551777519E-5</v>
      </c>
      <c r="AC746" s="1">
        <f t="shared" si="269"/>
        <v>-1.0105538831600965E-3</v>
      </c>
      <c r="AD746" s="1">
        <f t="shared" si="267"/>
        <v>1.076771252711874E-3</v>
      </c>
      <c r="AE746" s="1">
        <f t="shared" si="270"/>
        <v>1.54982524116244E-3</v>
      </c>
      <c r="AF746" s="1" t="e">
        <f>AE746+#REF!*_xlfn.STDEV.S($AD$2:$AD$779)</f>
        <v>#REF!</v>
      </c>
      <c r="AG746" s="1" t="e">
        <f>AE746-#REF!*_xlfn.STDEV.S($AD$2:$AD$779)</f>
        <v>#REF!</v>
      </c>
      <c r="AH746" s="24">
        <f t="shared" si="264"/>
        <v>1.0799999999999272</v>
      </c>
      <c r="AI746" s="24">
        <f t="shared" si="278"/>
        <v>-1.4200000000000728</v>
      </c>
      <c r="AJ746" s="1">
        <f t="shared" si="279"/>
        <v>1.076771252711874E-3</v>
      </c>
      <c r="AK746" s="1">
        <f t="shared" si="280"/>
        <v>1.54982524116244E-3</v>
      </c>
      <c r="AL746" s="1" t="e">
        <f>$AK$2+#REF!*_xlfn.STDEV.S(ONE_LAST_QUOTE!$AJ$2:$AJ$779)</f>
        <v>#REF!</v>
      </c>
      <c r="AM746" s="1" t="e">
        <f>$AK$2-#REF!*_xlfn.STDEV.S(ONE_LAST_QUOTE!$AJ$2:$AJ$779)</f>
        <v>#REF!</v>
      </c>
      <c r="AN746" s="27">
        <f t="shared" si="281"/>
        <v>-0.76056338028159998</v>
      </c>
      <c r="AO746" s="24">
        <f t="shared" si="282"/>
        <v>2.5</v>
      </c>
      <c r="AP746" s="27">
        <f t="shared" si="283"/>
        <v>-3.8484704370181109</v>
      </c>
      <c r="AQ746" s="27" t="e">
        <f>$AP$2+#REF!*_xlfn.STDEV.S(ONE_LAST_QUOTE!$AO$2:$AO$779)</f>
        <v>#REF!</v>
      </c>
      <c r="AR746" s="27" t="e">
        <f>$AP$2-#REF!*_xlfn.STDEV.S(ONE_LAST_QUOTE!$AO$2:$AO$779)</f>
        <v>#REF!</v>
      </c>
      <c r="AT746" s="24"/>
    </row>
    <row r="747" spans="1:46" x14ac:dyDescent="0.3">
      <c r="A747" s="5">
        <v>45197</v>
      </c>
      <c r="B747" s="25">
        <v>617.20000000000005</v>
      </c>
      <c r="C747" s="25">
        <v>616.29</v>
      </c>
      <c r="D747" s="25">
        <v>0</v>
      </c>
      <c r="E747" s="25">
        <f t="shared" si="271"/>
        <v>616.29</v>
      </c>
      <c r="F747" s="25">
        <f t="shared" si="268"/>
        <v>0.91000000000008185</v>
      </c>
      <c r="G747" s="25">
        <v>1413.75</v>
      </c>
      <c r="H747" s="25">
        <v>1411.75</v>
      </c>
      <c r="I747" s="26">
        <v>1407.97</v>
      </c>
      <c r="J747" s="27">
        <f t="shared" si="265"/>
        <v>3.7799999999999727</v>
      </c>
      <c r="K747" s="25">
        <v>16367</v>
      </c>
      <c r="L747" s="25">
        <v>16353.74</v>
      </c>
      <c r="M747" s="25">
        <v>0.41999999999999993</v>
      </c>
      <c r="N747" s="25">
        <f t="shared" si="266"/>
        <v>16353.32</v>
      </c>
      <c r="O747" s="25">
        <f t="shared" si="272"/>
        <v>13.680000000000291</v>
      </c>
      <c r="P747" s="27">
        <v>32.116999999999997</v>
      </c>
      <c r="Q747" s="25">
        <v>523</v>
      </c>
      <c r="R747" s="2">
        <f t="shared" si="284"/>
        <v>130.20521097532824</v>
      </c>
      <c r="S747" s="2">
        <f t="shared" si="273"/>
        <v>133.08668076109902</v>
      </c>
      <c r="T747" s="2">
        <f t="shared" si="274"/>
        <v>133.34427763639366</v>
      </c>
      <c r="U747" s="2">
        <f t="shared" si="285"/>
        <v>109.26751267308519</v>
      </c>
      <c r="V747" s="2">
        <f t="shared" si="286"/>
        <v>126.02409638554252</v>
      </c>
      <c r="W747" s="27">
        <f t="shared" si="287"/>
        <v>2.2130218630933118E-2</v>
      </c>
      <c r="X747" s="1">
        <f t="shared" si="275"/>
        <v>9.2598848424065728E-3</v>
      </c>
      <c r="Y747" s="1" t="e">
        <f>X747+#REF!*_xlfn.STDEV.S($W$2:$W$779)</f>
        <v>#REF!</v>
      </c>
      <c r="Z747" s="1" t="e">
        <f>X747-#REF!*_xlfn.STDEV.S($W$2:$W$779)</f>
        <v>#REF!</v>
      </c>
      <c r="AA747" s="2">
        <f t="shared" si="276"/>
        <v>288.14697857707756</v>
      </c>
      <c r="AB747" s="1">
        <f t="shared" si="277"/>
        <v>8.3652738404191263E-4</v>
      </c>
      <c r="AC747" s="1">
        <f t="shared" si="269"/>
        <v>2.6847162936710104E-3</v>
      </c>
      <c r="AD747" s="1">
        <f t="shared" si="267"/>
        <v>-1.8481889096290979E-3</v>
      </c>
      <c r="AE747" s="1">
        <f t="shared" si="270"/>
        <v>1.54982524116244E-3</v>
      </c>
      <c r="AF747" s="1" t="e">
        <f>AE747+#REF!*_xlfn.STDEV.S($AD$2:$AD$779)</f>
        <v>#REF!</v>
      </c>
      <c r="AG747" s="1" t="e">
        <f>AE747-#REF!*_xlfn.STDEV.S($AD$2:$AD$779)</f>
        <v>#REF!</v>
      </c>
      <c r="AH747" s="24">
        <f t="shared" si="264"/>
        <v>13.680000000000291</v>
      </c>
      <c r="AI747" s="24">
        <f t="shared" si="278"/>
        <v>3.7799999999999727</v>
      </c>
      <c r="AJ747" s="1">
        <f t="shared" si="279"/>
        <v>-1.8481889096290979E-3</v>
      </c>
      <c r="AK747" s="1">
        <f t="shared" si="280"/>
        <v>1.54982524116244E-3</v>
      </c>
      <c r="AL747" s="1" t="e">
        <f>$AK$2+#REF!*_xlfn.STDEV.S(ONE_LAST_QUOTE!$AJ$2:$AJ$779)</f>
        <v>#REF!</v>
      </c>
      <c r="AM747" s="1" t="e">
        <f>$AK$2-#REF!*_xlfn.STDEV.S(ONE_LAST_QUOTE!$AJ$2:$AJ$779)</f>
        <v>#REF!</v>
      </c>
      <c r="AN747" s="27">
        <f t="shared" si="281"/>
        <v>3.6190476190477221</v>
      </c>
      <c r="AO747" s="24">
        <f t="shared" si="282"/>
        <v>9.9000000000003183</v>
      </c>
      <c r="AP747" s="27">
        <f t="shared" si="283"/>
        <v>-3.8484704370181109</v>
      </c>
      <c r="AQ747" s="27" t="e">
        <f>$AP$2+#REF!*_xlfn.STDEV.S(ONE_LAST_QUOTE!$AO$2:$AO$779)</f>
        <v>#REF!</v>
      </c>
      <c r="AR747" s="27" t="e">
        <f>$AP$2-#REF!*_xlfn.STDEV.S(ONE_LAST_QUOTE!$AO$2:$AO$779)</f>
        <v>#REF!</v>
      </c>
      <c r="AT747" s="24"/>
    </row>
    <row r="748" spans="1:46" x14ac:dyDescent="0.3">
      <c r="A748" s="5">
        <v>45201</v>
      </c>
      <c r="B748" s="25">
        <v>625.5</v>
      </c>
      <c r="C748" s="25">
        <v>625.20000000000005</v>
      </c>
      <c r="D748" s="25">
        <v>0</v>
      </c>
      <c r="E748" s="25">
        <f t="shared" si="271"/>
        <v>625.20000000000005</v>
      </c>
      <c r="F748" s="25">
        <f t="shared" si="268"/>
        <v>0.29999999999995453</v>
      </c>
      <c r="G748" s="25">
        <v>1425.5</v>
      </c>
      <c r="H748" s="25">
        <v>1424.5</v>
      </c>
      <c r="I748" s="26">
        <v>1425.88</v>
      </c>
      <c r="J748" s="27">
        <f t="shared" si="265"/>
        <v>-1.3800000000001091</v>
      </c>
      <c r="K748" s="25">
        <v>16556</v>
      </c>
      <c r="L748" s="25">
        <v>16557.310000000001</v>
      </c>
      <c r="M748" s="25">
        <v>0.41999999999999993</v>
      </c>
      <c r="N748" s="25">
        <f t="shared" si="266"/>
        <v>16556.890000000003</v>
      </c>
      <c r="O748" s="25">
        <f t="shared" si="272"/>
        <v>-0.8900000000030559</v>
      </c>
      <c r="P748" s="27">
        <v>32.332000000000001</v>
      </c>
      <c r="Q748" s="25">
        <v>533</v>
      </c>
      <c r="R748" s="2">
        <f t="shared" si="284"/>
        <v>131.38113903619981</v>
      </c>
      <c r="S748" s="2">
        <f t="shared" si="273"/>
        <v>134.62351601886451</v>
      </c>
      <c r="T748" s="2">
        <f t="shared" si="274"/>
        <v>134.87640767347284</v>
      </c>
      <c r="U748" s="2">
        <f t="shared" si="285"/>
        <v>109.99897934882432</v>
      </c>
      <c r="V748" s="2">
        <f t="shared" si="286"/>
        <v>128.4337349397594</v>
      </c>
      <c r="W748" s="27">
        <f t="shared" si="287"/>
        <v>2.4679166328214874E-2</v>
      </c>
      <c r="X748" s="1">
        <f t="shared" si="275"/>
        <v>9.2598848424065728E-3</v>
      </c>
      <c r="Y748" s="1" t="e">
        <f>X748+#REF!*_xlfn.STDEV.S($W$2:$W$779)</f>
        <v>#REF!</v>
      </c>
      <c r="Z748" s="1" t="e">
        <f>X748-#REF!*_xlfn.STDEV.S($W$2:$W$779)</f>
        <v>#REF!</v>
      </c>
      <c r="AA748" s="2">
        <f t="shared" si="276"/>
        <v>324.23769826646947</v>
      </c>
      <c r="AB748" s="1">
        <f t="shared" si="277"/>
        <v>-5.3754056468518894E-5</v>
      </c>
      <c r="AC748" s="1">
        <f t="shared" si="269"/>
        <v>-9.6782337924657688E-4</v>
      </c>
      <c r="AD748" s="1">
        <f t="shared" si="267"/>
        <v>9.1406932277805796E-4</v>
      </c>
      <c r="AE748" s="1">
        <f t="shared" si="270"/>
        <v>1.54982524116244E-3</v>
      </c>
      <c r="AF748" s="1" t="e">
        <f>AE748+#REF!*_xlfn.STDEV.S($AD$2:$AD$779)</f>
        <v>#REF!</v>
      </c>
      <c r="AG748" s="1" t="e">
        <f>AE748-#REF!*_xlfn.STDEV.S($AD$2:$AD$779)</f>
        <v>#REF!</v>
      </c>
      <c r="AH748" s="24">
        <f t="shared" si="264"/>
        <v>-0.8900000000030559</v>
      </c>
      <c r="AI748" s="24">
        <f t="shared" si="278"/>
        <v>-1.3800000000001091</v>
      </c>
      <c r="AJ748" s="1">
        <f t="shared" si="279"/>
        <v>9.1406932277805796E-4</v>
      </c>
      <c r="AK748" s="1">
        <f t="shared" si="280"/>
        <v>1.54982524116244E-3</v>
      </c>
      <c r="AL748" s="1" t="e">
        <f>$AK$2+#REF!*_xlfn.STDEV.S(ONE_LAST_QUOTE!$AJ$2:$AJ$779)</f>
        <v>#REF!</v>
      </c>
      <c r="AM748" s="1" t="e">
        <f>$AK$2-#REF!*_xlfn.STDEV.S(ONE_LAST_QUOTE!$AJ$2:$AJ$779)</f>
        <v>#REF!</v>
      </c>
      <c r="AN748" s="27">
        <f t="shared" si="281"/>
        <v>0.64492753623404753</v>
      </c>
      <c r="AO748" s="24">
        <f t="shared" si="282"/>
        <v>0.48999999999705324</v>
      </c>
      <c r="AP748" s="27">
        <f t="shared" si="283"/>
        <v>-3.8484704370181109</v>
      </c>
      <c r="AQ748" s="27" t="e">
        <f>$AP$2+#REF!*_xlfn.STDEV.S(ONE_LAST_QUOTE!$AO$2:$AO$779)</f>
        <v>#REF!</v>
      </c>
      <c r="AR748" s="27" t="e">
        <f>$AP$2-#REF!*_xlfn.STDEV.S(ONE_LAST_QUOTE!$AO$2:$AO$779)</f>
        <v>#REF!</v>
      </c>
      <c r="AT748" s="24"/>
    </row>
    <row r="749" spans="1:46" x14ac:dyDescent="0.3">
      <c r="A749" s="5">
        <v>45202</v>
      </c>
      <c r="B749" s="25">
        <v>621.5</v>
      </c>
      <c r="C749" s="25">
        <v>621.54999999999995</v>
      </c>
      <c r="D749" s="25">
        <v>0</v>
      </c>
      <c r="E749" s="25">
        <f t="shared" si="271"/>
        <v>621.54999999999995</v>
      </c>
      <c r="F749" s="25">
        <f t="shared" si="268"/>
        <v>-4.9999999999954525E-2</v>
      </c>
      <c r="G749" s="25">
        <v>1416.25</v>
      </c>
      <c r="H749" s="25">
        <v>1414.5</v>
      </c>
      <c r="I749" s="26">
        <v>1417.45</v>
      </c>
      <c r="J749" s="27">
        <f t="shared" si="265"/>
        <v>-2.9500000000000455</v>
      </c>
      <c r="K749" s="25">
        <v>16411</v>
      </c>
      <c r="L749" s="25">
        <v>16454.34</v>
      </c>
      <c r="M749" s="25">
        <v>0.41999999999999993</v>
      </c>
      <c r="N749" s="25">
        <f t="shared" si="266"/>
        <v>16453.920000000002</v>
      </c>
      <c r="O749" s="25">
        <f t="shared" si="272"/>
        <v>-42.920000000001892</v>
      </c>
      <c r="P749" s="27">
        <v>32.344999999999999</v>
      </c>
      <c r="Q749" s="25">
        <v>529</v>
      </c>
      <c r="R749" s="2">
        <f t="shared" si="284"/>
        <v>130.45884251786916</v>
      </c>
      <c r="S749" s="2">
        <f t="shared" si="273"/>
        <v>133.44446251422963</v>
      </c>
      <c r="T749" s="2">
        <f t="shared" si="274"/>
        <v>133.76261423776864</v>
      </c>
      <c r="U749" s="2">
        <f t="shared" si="285"/>
        <v>110.04320756642716</v>
      </c>
      <c r="V749" s="2">
        <f t="shared" si="286"/>
        <v>127.46987951807266</v>
      </c>
      <c r="W749" s="27">
        <f t="shared" si="287"/>
        <v>2.2885531856160046E-2</v>
      </c>
      <c r="X749" s="1">
        <f t="shared" si="275"/>
        <v>9.2598848424065728E-3</v>
      </c>
      <c r="Y749" s="1" t="e">
        <f>X749+#REF!*_xlfn.STDEV.S($W$2:$W$779)</f>
        <v>#REF!</v>
      </c>
      <c r="Z749" s="1" t="e">
        <f>X749-#REF!*_xlfn.STDEV.S($W$2:$W$779)</f>
        <v>#REF!</v>
      </c>
      <c r="AA749" s="2">
        <f t="shared" si="276"/>
        <v>298.56199963604695</v>
      </c>
      <c r="AB749" s="1">
        <f t="shared" si="277"/>
        <v>-2.608496941762321E-3</v>
      </c>
      <c r="AC749" s="1">
        <f t="shared" si="269"/>
        <v>-2.0812021588063391E-3</v>
      </c>
      <c r="AD749" s="1">
        <f t="shared" si="267"/>
        <v>-5.2729478295598193E-4</v>
      </c>
      <c r="AE749" s="1">
        <f t="shared" si="270"/>
        <v>1.54982524116244E-3</v>
      </c>
      <c r="AF749" s="1" t="e">
        <f>AE749+#REF!*_xlfn.STDEV.S($AD$2:$AD$779)</f>
        <v>#REF!</v>
      </c>
      <c r="AG749" s="1" t="e">
        <f>AE749-#REF!*_xlfn.STDEV.S($AD$2:$AD$779)</f>
        <v>#REF!</v>
      </c>
      <c r="AH749" s="24">
        <f t="shared" si="264"/>
        <v>-42.920000000001892</v>
      </c>
      <c r="AI749" s="24">
        <f t="shared" si="278"/>
        <v>-2.9500000000000455</v>
      </c>
      <c r="AJ749" s="1">
        <f t="shared" si="279"/>
        <v>-5.2729478295598193E-4</v>
      </c>
      <c r="AK749" s="1">
        <f t="shared" si="280"/>
        <v>1.54982524116244E-3</v>
      </c>
      <c r="AL749" s="1" t="e">
        <f>$AK$2+#REF!*_xlfn.STDEV.S(ONE_LAST_QUOTE!$AJ$2:$AJ$779)</f>
        <v>#REF!</v>
      </c>
      <c r="AM749" s="1" t="e">
        <f>$AK$2-#REF!*_xlfn.STDEV.S(ONE_LAST_QUOTE!$AJ$2:$AJ$779)</f>
        <v>#REF!</v>
      </c>
      <c r="AN749" s="27">
        <f t="shared" si="281"/>
        <v>14.549152542373298</v>
      </c>
      <c r="AO749" s="24">
        <f t="shared" si="282"/>
        <v>-39.970000000001846</v>
      </c>
      <c r="AP749" s="27">
        <f t="shared" si="283"/>
        <v>-3.8484704370181109</v>
      </c>
      <c r="AQ749" s="27" t="e">
        <f>$AP$2+#REF!*_xlfn.STDEV.S(ONE_LAST_QUOTE!$AO$2:$AO$779)</f>
        <v>#REF!</v>
      </c>
      <c r="AR749" s="27" t="e">
        <f>$AP$2-#REF!*_xlfn.STDEV.S(ONE_LAST_QUOTE!$AO$2:$AO$779)</f>
        <v>#REF!</v>
      </c>
      <c r="AT749" s="24"/>
    </row>
    <row r="750" spans="1:46" x14ac:dyDescent="0.3">
      <c r="A750" s="5">
        <v>45203</v>
      </c>
      <c r="B750" s="25">
        <v>613.6</v>
      </c>
      <c r="C750" s="25">
        <v>613.54</v>
      </c>
      <c r="D750" s="25">
        <v>0</v>
      </c>
      <c r="E750" s="25">
        <f t="shared" si="271"/>
        <v>613.54</v>
      </c>
      <c r="F750" s="25">
        <f t="shared" si="268"/>
        <v>6.0000000000059117E-2</v>
      </c>
      <c r="G750" s="25">
        <v>1401.75</v>
      </c>
      <c r="H750" s="25">
        <v>1400</v>
      </c>
      <c r="I750" s="26">
        <v>1401.54</v>
      </c>
      <c r="J750" s="27">
        <f t="shared" si="265"/>
        <v>-1.5399999999999636</v>
      </c>
      <c r="K750" s="25">
        <v>16245</v>
      </c>
      <c r="L750" s="25">
        <v>16273.38</v>
      </c>
      <c r="M750" s="25">
        <v>0.30999999999999994</v>
      </c>
      <c r="N750" s="25">
        <f t="shared" si="266"/>
        <v>16273.07</v>
      </c>
      <c r="O750" s="25">
        <f t="shared" si="272"/>
        <v>-28.069999999999709</v>
      </c>
      <c r="P750" s="27">
        <v>32.283999999999999</v>
      </c>
      <c r="Q750" s="25">
        <v>520</v>
      </c>
      <c r="R750" s="2">
        <f t="shared" si="284"/>
        <v>129.12151256628971</v>
      </c>
      <c r="S750" s="2">
        <f t="shared" si="273"/>
        <v>132.09464953650968</v>
      </c>
      <c r="T750" s="2">
        <f t="shared" si="274"/>
        <v>131.74822558122494</v>
      </c>
      <c r="U750" s="2">
        <f t="shared" si="285"/>
        <v>109.83567516075234</v>
      </c>
      <c r="V750" s="2">
        <f t="shared" si="286"/>
        <v>125.30120481927746</v>
      </c>
      <c r="W750" s="27">
        <f t="shared" si="287"/>
        <v>2.3025883999721497E-2</v>
      </c>
      <c r="X750" s="1">
        <f t="shared" si="275"/>
        <v>9.2598848424065728E-3</v>
      </c>
      <c r="Y750" s="1" t="e">
        <f>X750+#REF!*_xlfn.STDEV.S($W$2:$W$779)</f>
        <v>#REF!</v>
      </c>
      <c r="Z750" s="1" t="e">
        <f>X750-#REF!*_xlfn.STDEV.S($W$2:$W$779)</f>
        <v>#REF!</v>
      </c>
      <c r="AA750" s="2">
        <f t="shared" si="276"/>
        <v>297.31369702199686</v>
      </c>
      <c r="AB750" s="1">
        <f t="shared" si="277"/>
        <v>-1.7249357373869656E-3</v>
      </c>
      <c r="AC750" s="1">
        <f t="shared" si="269"/>
        <v>-1.0987913295374828E-3</v>
      </c>
      <c r="AD750" s="1">
        <f t="shared" si="267"/>
        <v>-6.2614440784948284E-4</v>
      </c>
      <c r="AE750" s="1">
        <f t="shared" si="270"/>
        <v>1.54982524116244E-3</v>
      </c>
      <c r="AF750" s="1" t="e">
        <f>AE750+#REF!*_xlfn.STDEV.S($AD$2:$AD$779)</f>
        <v>#REF!</v>
      </c>
      <c r="AG750" s="1" t="e">
        <f>AE750-#REF!*_xlfn.STDEV.S($AD$2:$AD$779)</f>
        <v>#REF!</v>
      </c>
      <c r="AH750" s="24">
        <f t="shared" si="264"/>
        <v>-28.069999999999709</v>
      </c>
      <c r="AI750" s="24">
        <f t="shared" si="278"/>
        <v>-1.5399999999999636</v>
      </c>
      <c r="AJ750" s="1">
        <f t="shared" si="279"/>
        <v>-6.2614440784948284E-4</v>
      </c>
      <c r="AK750" s="1">
        <f t="shared" si="280"/>
        <v>1.54982524116244E-3</v>
      </c>
      <c r="AL750" s="1" t="e">
        <f>$AK$2+#REF!*_xlfn.STDEV.S(ONE_LAST_QUOTE!$AJ$2:$AJ$779)</f>
        <v>#REF!</v>
      </c>
      <c r="AM750" s="1" t="e">
        <f>$AK$2-#REF!*_xlfn.STDEV.S(ONE_LAST_QUOTE!$AJ$2:$AJ$779)</f>
        <v>#REF!</v>
      </c>
      <c r="AN750" s="27">
        <f t="shared" si="281"/>
        <v>18.227272727272968</v>
      </c>
      <c r="AO750" s="24">
        <f t="shared" si="282"/>
        <v>-26.529999999999745</v>
      </c>
      <c r="AP750" s="27">
        <f t="shared" si="283"/>
        <v>-3.8484704370181109</v>
      </c>
      <c r="AQ750" s="27" t="e">
        <f>$AP$2+#REF!*_xlfn.STDEV.S(ONE_LAST_QUOTE!$AO$2:$AO$779)</f>
        <v>#REF!</v>
      </c>
      <c r="AR750" s="27" t="e">
        <f>$AP$2-#REF!*_xlfn.STDEV.S(ONE_LAST_QUOTE!$AO$2:$AO$779)</f>
        <v>#REF!</v>
      </c>
      <c r="AT750" s="24"/>
    </row>
    <row r="751" spans="1:46" x14ac:dyDescent="0.3">
      <c r="A751" s="5">
        <v>45204</v>
      </c>
      <c r="B751" s="25">
        <v>623.4</v>
      </c>
      <c r="C751" s="25">
        <v>621.54</v>
      </c>
      <c r="D751" s="25">
        <v>0</v>
      </c>
      <c r="E751" s="25">
        <f t="shared" si="271"/>
        <v>621.54</v>
      </c>
      <c r="F751" s="25">
        <f t="shared" si="268"/>
        <v>1.8600000000000136</v>
      </c>
      <c r="G751" s="25">
        <v>1423</v>
      </c>
      <c r="H751" s="25">
        <v>1422</v>
      </c>
      <c r="I751" s="26">
        <v>1418.88</v>
      </c>
      <c r="J751" s="27">
        <f t="shared" si="265"/>
        <v>3.1199999999998909</v>
      </c>
      <c r="K751" s="25">
        <v>16457</v>
      </c>
      <c r="L751" s="25">
        <v>16453.52</v>
      </c>
      <c r="M751" s="25">
        <v>0.26999999999999996</v>
      </c>
      <c r="N751" s="25">
        <f t="shared" si="266"/>
        <v>16453.25</v>
      </c>
      <c r="O751" s="25">
        <f t="shared" si="272"/>
        <v>3.75</v>
      </c>
      <c r="P751" s="27">
        <v>32.229999999999997</v>
      </c>
      <c r="Q751" s="25">
        <v>528</v>
      </c>
      <c r="R751" s="2">
        <f t="shared" si="284"/>
        <v>131.15056490661712</v>
      </c>
      <c r="S751" s="2">
        <f t="shared" si="273"/>
        <v>133.81850707432068</v>
      </c>
      <c r="T751" s="2">
        <f t="shared" si="274"/>
        <v>134.20437503432223</v>
      </c>
      <c r="U751" s="2">
        <f t="shared" si="285"/>
        <v>109.65195794917135</v>
      </c>
      <c r="V751" s="2">
        <f t="shared" si="286"/>
        <v>127.22891566265095</v>
      </c>
      <c r="W751" s="27">
        <f t="shared" si="287"/>
        <v>2.0342589981241943E-2</v>
      </c>
      <c r="X751" s="1">
        <f t="shared" si="275"/>
        <v>9.2598848424065728E-3</v>
      </c>
      <c r="Y751" s="1" t="e">
        <f>X751+#REF!*_xlfn.STDEV.S($W$2:$W$779)</f>
        <v>#REF!</v>
      </c>
      <c r="Z751" s="1" t="e">
        <f>X751-#REF!*_xlfn.STDEV.S($W$2:$W$779)</f>
        <v>#REF!</v>
      </c>
      <c r="AA751" s="2">
        <f t="shared" si="276"/>
        <v>266.79421677035577</v>
      </c>
      <c r="AB751" s="1">
        <f t="shared" si="277"/>
        <v>2.2791849634570677E-4</v>
      </c>
      <c r="AC751" s="1">
        <f t="shared" si="269"/>
        <v>2.1989174560215737E-3</v>
      </c>
      <c r="AD751" s="1">
        <f t="shared" si="267"/>
        <v>-1.9709989596758668E-3</v>
      </c>
      <c r="AE751" s="1">
        <f t="shared" si="270"/>
        <v>1.54982524116244E-3</v>
      </c>
      <c r="AF751" s="1" t="e">
        <f>AE751+#REF!*_xlfn.STDEV.S($AD$2:$AD$779)</f>
        <v>#REF!</v>
      </c>
      <c r="AG751" s="1" t="e">
        <f>AE751-#REF!*_xlfn.STDEV.S($AD$2:$AD$779)</f>
        <v>#REF!</v>
      </c>
      <c r="AH751" s="24">
        <f t="shared" si="264"/>
        <v>3.75</v>
      </c>
      <c r="AI751" s="24">
        <f t="shared" si="278"/>
        <v>3.1199999999998909</v>
      </c>
      <c r="AJ751" s="1">
        <f t="shared" si="279"/>
        <v>-1.9709989596758668E-3</v>
      </c>
      <c r="AK751" s="1">
        <f t="shared" si="280"/>
        <v>1.54982524116244E-3</v>
      </c>
      <c r="AL751" s="1" t="e">
        <f>$AK$2+#REF!*_xlfn.STDEV.S(ONE_LAST_QUOTE!$AJ$2:$AJ$779)</f>
        <v>#REF!</v>
      </c>
      <c r="AM751" s="1" t="e">
        <f>$AK$2-#REF!*_xlfn.STDEV.S(ONE_LAST_QUOTE!$AJ$2:$AJ$779)</f>
        <v>#REF!</v>
      </c>
      <c r="AN751" s="27">
        <f t="shared" si="281"/>
        <v>1.2019230769231191</v>
      </c>
      <c r="AO751" s="24">
        <f t="shared" si="282"/>
        <v>0.63000000000010914</v>
      </c>
      <c r="AP751" s="27">
        <f t="shared" si="283"/>
        <v>-3.8484704370181109</v>
      </c>
      <c r="AQ751" s="27" t="e">
        <f>$AP$2+#REF!*_xlfn.STDEV.S(ONE_LAST_QUOTE!$AO$2:$AO$779)</f>
        <v>#REF!</v>
      </c>
      <c r="AR751" s="27" t="e">
        <f>$AP$2-#REF!*_xlfn.STDEV.S(ONE_LAST_QUOTE!$AO$2:$AO$779)</f>
        <v>#REF!</v>
      </c>
      <c r="AT751" s="24"/>
    </row>
    <row r="752" spans="1:46" x14ac:dyDescent="0.3">
      <c r="A752" s="5">
        <v>45205</v>
      </c>
      <c r="B752" s="25">
        <v>625.70000000000005</v>
      </c>
      <c r="C752" s="25">
        <v>624.9</v>
      </c>
      <c r="D752" s="25">
        <v>0</v>
      </c>
      <c r="E752" s="25">
        <f t="shared" si="271"/>
        <v>624.9</v>
      </c>
      <c r="F752" s="25">
        <f t="shared" si="268"/>
        <v>0.80000000000006821</v>
      </c>
      <c r="G752" s="25">
        <v>1428.25</v>
      </c>
      <c r="H752" s="25">
        <v>1427.75</v>
      </c>
      <c r="I752" s="26">
        <v>1425.19</v>
      </c>
      <c r="J752" s="27">
        <f t="shared" si="265"/>
        <v>2.5599999999999454</v>
      </c>
      <c r="K752" s="25">
        <v>16528</v>
      </c>
      <c r="L752" s="25">
        <v>16520.57</v>
      </c>
      <c r="M752" s="25">
        <v>0.23999999999999996</v>
      </c>
      <c r="N752" s="25">
        <f t="shared" si="266"/>
        <v>16520.329999999998</v>
      </c>
      <c r="O752" s="25">
        <f t="shared" si="272"/>
        <v>7.6700000000018917</v>
      </c>
      <c r="P752" s="27">
        <v>32.118000000000002</v>
      </c>
      <c r="Q752" s="25">
        <v>532</v>
      </c>
      <c r="R752" s="2">
        <f t="shared" si="284"/>
        <v>131.68088540465723</v>
      </c>
      <c r="S752" s="2">
        <f t="shared" si="273"/>
        <v>134.39583672141777</v>
      </c>
      <c r="T752" s="2">
        <f t="shared" si="274"/>
        <v>134.31222309336295</v>
      </c>
      <c r="U752" s="2">
        <f t="shared" si="285"/>
        <v>109.27091484367006</v>
      </c>
      <c r="V752" s="2">
        <f t="shared" si="286"/>
        <v>128.19277108433769</v>
      </c>
      <c r="W752" s="27">
        <f t="shared" si="287"/>
        <v>2.0617656909106108E-2</v>
      </c>
      <c r="X752" s="1">
        <f t="shared" si="275"/>
        <v>9.2598848424065728E-3</v>
      </c>
      <c r="Y752" s="1" t="e">
        <f>X752+#REF!*_xlfn.STDEV.S($W$2:$W$779)</f>
        <v>#REF!</v>
      </c>
      <c r="Z752" s="1" t="e">
        <f>X752-#REF!*_xlfn.STDEV.S($W$2:$W$779)</f>
        <v>#REF!</v>
      </c>
      <c r="AA752" s="2">
        <f t="shared" si="276"/>
        <v>271.49513167605335</v>
      </c>
      <c r="AB752" s="1">
        <f t="shared" si="277"/>
        <v>4.6427643999858917E-4</v>
      </c>
      <c r="AC752" s="1">
        <f t="shared" si="269"/>
        <v>1.7962517278397585E-3</v>
      </c>
      <c r="AD752" s="1">
        <f t="shared" si="267"/>
        <v>-1.3319752878411693E-3</v>
      </c>
      <c r="AE752" s="1">
        <f t="shared" si="270"/>
        <v>1.54982524116244E-3</v>
      </c>
      <c r="AF752" s="1" t="e">
        <f>AE752+#REF!*_xlfn.STDEV.S($AD$2:$AD$779)</f>
        <v>#REF!</v>
      </c>
      <c r="AG752" s="1" t="e">
        <f>AE752-#REF!*_xlfn.STDEV.S($AD$2:$AD$779)</f>
        <v>#REF!</v>
      </c>
      <c r="AH752" s="24">
        <f t="shared" si="264"/>
        <v>7.6700000000018917</v>
      </c>
      <c r="AI752" s="24">
        <f t="shared" si="278"/>
        <v>2.5599999999999454</v>
      </c>
      <c r="AJ752" s="1">
        <f t="shared" si="279"/>
        <v>-1.3319752878411693E-3</v>
      </c>
      <c r="AK752" s="1">
        <f t="shared" si="280"/>
        <v>1.54982524116244E-3</v>
      </c>
      <c r="AL752" s="1" t="e">
        <f>$AK$2+#REF!*_xlfn.STDEV.S(ONE_LAST_QUOTE!$AJ$2:$AJ$779)</f>
        <v>#REF!</v>
      </c>
      <c r="AM752" s="1" t="e">
        <f>$AK$2-#REF!*_xlfn.STDEV.S(ONE_LAST_QUOTE!$AJ$2:$AJ$779)</f>
        <v>#REF!</v>
      </c>
      <c r="AN752" s="27">
        <f t="shared" si="281"/>
        <v>2.9960937500008029</v>
      </c>
      <c r="AO752" s="24">
        <f t="shared" si="282"/>
        <v>5.1100000000019463</v>
      </c>
      <c r="AP752" s="27">
        <f t="shared" si="283"/>
        <v>-3.8484704370181109</v>
      </c>
      <c r="AQ752" s="27" t="e">
        <f>$AP$2+#REF!*_xlfn.STDEV.S(ONE_LAST_QUOTE!$AO$2:$AO$779)</f>
        <v>#REF!</v>
      </c>
      <c r="AR752" s="27" t="e">
        <f>$AP$2-#REF!*_xlfn.STDEV.S(ONE_LAST_QUOTE!$AO$2:$AO$779)</f>
        <v>#REF!</v>
      </c>
      <c r="AT752" s="24"/>
    </row>
    <row r="753" spans="1:46" x14ac:dyDescent="0.3">
      <c r="A753" s="5">
        <v>45210</v>
      </c>
      <c r="B753" s="25">
        <v>636</v>
      </c>
      <c r="C753" s="25">
        <v>634.22</v>
      </c>
      <c r="D753" s="25">
        <v>0</v>
      </c>
      <c r="E753" s="25">
        <f t="shared" si="271"/>
        <v>634.22</v>
      </c>
      <c r="F753" s="25">
        <f t="shared" si="268"/>
        <v>1.7799999999999727</v>
      </c>
      <c r="G753" s="25">
        <v>1448.75</v>
      </c>
      <c r="H753" s="25">
        <v>1448</v>
      </c>
      <c r="I753" s="26">
        <v>1442.33</v>
      </c>
      <c r="J753" s="27">
        <f t="shared" si="265"/>
        <v>5.6700000000000728</v>
      </c>
      <c r="K753" s="25">
        <v>16714</v>
      </c>
      <c r="L753" s="25">
        <v>16672.03</v>
      </c>
      <c r="M753" s="25">
        <v>4.9999999999999961E-2</v>
      </c>
      <c r="N753" s="25">
        <f t="shared" si="266"/>
        <v>16671.98</v>
      </c>
      <c r="O753" s="25">
        <f t="shared" si="272"/>
        <v>42.020000000000437</v>
      </c>
      <c r="P753" s="27">
        <v>32.058</v>
      </c>
      <c r="Q753" s="25">
        <v>544</v>
      </c>
      <c r="R753" s="2">
        <f t="shared" si="284"/>
        <v>133.54853585427676</v>
      </c>
      <c r="S753" s="2">
        <f t="shared" si="273"/>
        <v>135.90827776874252</v>
      </c>
      <c r="T753" s="2">
        <f t="shared" si="274"/>
        <v>136.60820226118216</v>
      </c>
      <c r="U753" s="2">
        <f t="shared" si="285"/>
        <v>109.06678460858006</v>
      </c>
      <c r="V753" s="2">
        <f t="shared" si="286"/>
        <v>131.08433734939794</v>
      </c>
      <c r="W753" s="27">
        <f t="shared" si="287"/>
        <v>1.7669545378173446E-2</v>
      </c>
      <c r="X753" s="1">
        <f t="shared" si="275"/>
        <v>9.2598848424065728E-3</v>
      </c>
      <c r="Y753" s="1" t="e">
        <f>X753+#REF!*_xlfn.STDEV.S($W$2:$W$779)</f>
        <v>#REF!</v>
      </c>
      <c r="Z753" s="1" t="e">
        <f>X753-#REF!*_xlfn.STDEV.S($W$2:$W$779)</f>
        <v>#REF!</v>
      </c>
      <c r="AA753" s="2">
        <f t="shared" si="276"/>
        <v>235.97419144657579</v>
      </c>
      <c r="AB753" s="1">
        <f t="shared" si="277"/>
        <v>2.5203964975965927E-3</v>
      </c>
      <c r="AC753" s="1">
        <f t="shared" si="269"/>
        <v>3.9311391983804494E-3</v>
      </c>
      <c r="AD753" s="1">
        <f t="shared" si="267"/>
        <v>-1.4107427007838567E-3</v>
      </c>
      <c r="AE753" s="1">
        <f t="shared" si="270"/>
        <v>1.54982524116244E-3</v>
      </c>
      <c r="AF753" s="1" t="e">
        <f>AE753+#REF!*_xlfn.STDEV.S($AD$2:$AD$779)</f>
        <v>#REF!</v>
      </c>
      <c r="AG753" s="1" t="e">
        <f>AE753-#REF!*_xlfn.STDEV.S($AD$2:$AD$779)</f>
        <v>#REF!</v>
      </c>
      <c r="AH753" s="24">
        <f t="shared" si="264"/>
        <v>42.020000000000437</v>
      </c>
      <c r="AI753" s="24">
        <f t="shared" si="278"/>
        <v>5.6700000000000728</v>
      </c>
      <c r="AJ753" s="1">
        <f t="shared" si="279"/>
        <v>-1.4107427007838567E-3</v>
      </c>
      <c r="AK753" s="1">
        <f t="shared" si="280"/>
        <v>1.54982524116244E-3</v>
      </c>
      <c r="AL753" s="1" t="e">
        <f>$AK$2+#REF!*_xlfn.STDEV.S(ONE_LAST_QUOTE!$AJ$2:$AJ$779)</f>
        <v>#REF!</v>
      </c>
      <c r="AM753" s="1" t="e">
        <f>$AK$2-#REF!*_xlfn.STDEV.S(ONE_LAST_QUOTE!$AJ$2:$AJ$779)</f>
        <v>#REF!</v>
      </c>
      <c r="AN753" s="27">
        <f t="shared" si="281"/>
        <v>7.4109347442680598</v>
      </c>
      <c r="AO753" s="24">
        <f t="shared" si="282"/>
        <v>36.350000000000364</v>
      </c>
      <c r="AP753" s="27">
        <f t="shared" si="283"/>
        <v>-3.8484704370181109</v>
      </c>
      <c r="AQ753" s="27" t="e">
        <f>$AP$2+#REF!*_xlfn.STDEV.S(ONE_LAST_QUOTE!$AO$2:$AO$779)</f>
        <v>#REF!</v>
      </c>
      <c r="AR753" s="27" t="e">
        <f>$AP$2-#REF!*_xlfn.STDEV.S(ONE_LAST_QUOTE!$AO$2:$AO$779)</f>
        <v>#REF!</v>
      </c>
      <c r="AT753" s="24"/>
    </row>
    <row r="754" spans="1:46" x14ac:dyDescent="0.3">
      <c r="A754" s="5">
        <v>45211</v>
      </c>
      <c r="B754" s="25">
        <v>641.5</v>
      </c>
      <c r="C754" s="25">
        <v>640.1</v>
      </c>
      <c r="D754" s="25">
        <v>0</v>
      </c>
      <c r="E754" s="25">
        <f t="shared" si="271"/>
        <v>640.1</v>
      </c>
      <c r="F754" s="25">
        <f t="shared" si="268"/>
        <v>1.3999999999999773</v>
      </c>
      <c r="G754" s="25">
        <v>1460.5</v>
      </c>
      <c r="H754" s="25">
        <v>1459.75</v>
      </c>
      <c r="I754" s="26">
        <v>1454.75</v>
      </c>
      <c r="J754" s="27">
        <f t="shared" si="265"/>
        <v>5</v>
      </c>
      <c r="K754" s="25">
        <v>16848</v>
      </c>
      <c r="L754" s="25">
        <v>16825.91</v>
      </c>
      <c r="M754" s="25">
        <v>4.9999999999999961E-2</v>
      </c>
      <c r="N754" s="25">
        <f t="shared" si="266"/>
        <v>16825.86</v>
      </c>
      <c r="O754" s="25">
        <f t="shared" si="272"/>
        <v>22.139999999999418</v>
      </c>
      <c r="P754" s="27">
        <v>32.222000000000001</v>
      </c>
      <c r="Q754" s="25">
        <v>550</v>
      </c>
      <c r="R754" s="2">
        <f t="shared" si="284"/>
        <v>134.63223426331527</v>
      </c>
      <c r="S754" s="2">
        <f t="shared" si="273"/>
        <v>136.99788583509479</v>
      </c>
      <c r="T754" s="2">
        <f t="shared" si="274"/>
        <v>137.08358520227722</v>
      </c>
      <c r="U754" s="2">
        <f t="shared" si="285"/>
        <v>109.6247405844927</v>
      </c>
      <c r="V754" s="2">
        <f t="shared" si="286"/>
        <v>132.53012048192807</v>
      </c>
      <c r="W754" s="27">
        <f t="shared" si="287"/>
        <v>1.75712123082854E-2</v>
      </c>
      <c r="X754" s="1">
        <f t="shared" si="275"/>
        <v>9.2598848424065728E-3</v>
      </c>
      <c r="Y754" s="1" t="e">
        <f>X754+#REF!*_xlfn.STDEV.S($W$2:$W$779)</f>
        <v>#REF!</v>
      </c>
      <c r="Z754" s="1" t="e">
        <f>X754-#REF!*_xlfn.STDEV.S($W$2:$W$779)</f>
        <v>#REF!</v>
      </c>
      <c r="AA754" s="2">
        <f t="shared" si="276"/>
        <v>236.5651571779523</v>
      </c>
      <c r="AB754" s="1">
        <f t="shared" si="277"/>
        <v>1.3158317019159448E-3</v>
      </c>
      <c r="AC754" s="1">
        <f t="shared" si="269"/>
        <v>3.4370166695308472E-3</v>
      </c>
      <c r="AD754" s="1">
        <f t="shared" si="267"/>
        <v>-2.1211849676149022E-3</v>
      </c>
      <c r="AE754" s="1">
        <f t="shared" si="270"/>
        <v>1.54982524116244E-3</v>
      </c>
      <c r="AF754" s="1" t="e">
        <f>AE754+#REF!*_xlfn.STDEV.S($AD$2:$AD$779)</f>
        <v>#REF!</v>
      </c>
      <c r="AG754" s="1" t="e">
        <f>AE754-#REF!*_xlfn.STDEV.S($AD$2:$AD$779)</f>
        <v>#REF!</v>
      </c>
      <c r="AH754" s="24">
        <f t="shared" si="264"/>
        <v>22.139999999999418</v>
      </c>
      <c r="AI754" s="24">
        <f t="shared" si="278"/>
        <v>5</v>
      </c>
      <c r="AJ754" s="1">
        <f t="shared" si="279"/>
        <v>-2.1211849676149022E-3</v>
      </c>
      <c r="AK754" s="1">
        <f t="shared" si="280"/>
        <v>1.54982524116244E-3</v>
      </c>
      <c r="AL754" s="1" t="e">
        <f>$AK$2+#REF!*_xlfn.STDEV.S(ONE_LAST_QUOTE!$AJ$2:$AJ$779)</f>
        <v>#REF!</v>
      </c>
      <c r="AM754" s="1" t="e">
        <f>$AK$2-#REF!*_xlfn.STDEV.S(ONE_LAST_QUOTE!$AJ$2:$AJ$779)</f>
        <v>#REF!</v>
      </c>
      <c r="AN754" s="27">
        <f t="shared" si="281"/>
        <v>4.4279999999998836</v>
      </c>
      <c r="AO754" s="24">
        <f t="shared" si="282"/>
        <v>17.139999999999418</v>
      </c>
      <c r="AP754" s="27">
        <f t="shared" si="283"/>
        <v>-3.8484704370181109</v>
      </c>
      <c r="AQ754" s="27" t="e">
        <f>$AP$2+#REF!*_xlfn.STDEV.S(ONE_LAST_QUOTE!$AO$2:$AO$779)</f>
        <v>#REF!</v>
      </c>
      <c r="AR754" s="27" t="e">
        <f>$AP$2-#REF!*_xlfn.STDEV.S(ONE_LAST_QUOTE!$AO$2:$AO$779)</f>
        <v>#REF!</v>
      </c>
      <c r="AT754" s="24"/>
    </row>
    <row r="755" spans="1:46" x14ac:dyDescent="0.3">
      <c r="A755" s="5">
        <v>45212</v>
      </c>
      <c r="B755" s="25">
        <v>640</v>
      </c>
      <c r="C755" s="25">
        <v>639.61</v>
      </c>
      <c r="D755" s="25">
        <v>0</v>
      </c>
      <c r="E755" s="25">
        <f t="shared" si="271"/>
        <v>639.61</v>
      </c>
      <c r="F755" s="25">
        <f t="shared" si="268"/>
        <v>0.38999999999998636</v>
      </c>
      <c r="G755" s="25">
        <v>1451.5</v>
      </c>
      <c r="H755" s="25">
        <v>1450</v>
      </c>
      <c r="I755" s="26">
        <v>1450.16</v>
      </c>
      <c r="J755" s="27">
        <f t="shared" si="265"/>
        <v>-0.16000000000008185</v>
      </c>
      <c r="K755" s="25">
        <v>16771</v>
      </c>
      <c r="L755" s="25">
        <v>16782.57</v>
      </c>
      <c r="M755" s="25">
        <v>2.9999999999999961E-2</v>
      </c>
      <c r="N755" s="25">
        <f t="shared" si="266"/>
        <v>16782.54</v>
      </c>
      <c r="O755" s="25">
        <f t="shared" si="272"/>
        <v>-11.540000000000873</v>
      </c>
      <c r="P755" s="27">
        <v>32.200000000000003</v>
      </c>
      <c r="Q755" s="25">
        <v>553</v>
      </c>
      <c r="R755" s="2">
        <f t="shared" si="284"/>
        <v>133.7329951579429</v>
      </c>
      <c r="S755" s="2">
        <f t="shared" si="273"/>
        <v>136.37176776711627</v>
      </c>
      <c r="T755" s="2">
        <f t="shared" si="274"/>
        <v>136.67754783236268</v>
      </c>
      <c r="U755" s="2">
        <f t="shared" si="285"/>
        <v>109.54989283162638</v>
      </c>
      <c r="V755" s="2">
        <f t="shared" si="286"/>
        <v>133.25301204819311</v>
      </c>
      <c r="W755" s="27">
        <f t="shared" si="287"/>
        <v>1.9731649665491346E-2</v>
      </c>
      <c r="X755" s="1">
        <f t="shared" si="275"/>
        <v>9.2598848424065728E-3</v>
      </c>
      <c r="Y755" s="1" t="e">
        <f>X755+#REF!*_xlfn.STDEV.S($W$2:$W$779)</f>
        <v>#REF!</v>
      </c>
      <c r="Z755" s="1" t="e">
        <f>X755-#REF!*_xlfn.STDEV.S($W$2:$W$779)</f>
        <v>#REF!</v>
      </c>
      <c r="AA755" s="2">
        <f t="shared" si="276"/>
        <v>263.87726091733725</v>
      </c>
      <c r="AB755" s="1">
        <f t="shared" si="277"/>
        <v>-6.8761939491881877E-4</v>
      </c>
      <c r="AC755" s="1">
        <f t="shared" si="269"/>
        <v>-1.1033265294869659E-4</v>
      </c>
      <c r="AD755" s="1">
        <f t="shared" si="267"/>
        <v>-5.7728674197012216E-4</v>
      </c>
      <c r="AE755" s="1">
        <f t="shared" si="270"/>
        <v>1.54982524116244E-3</v>
      </c>
      <c r="AF755" s="1" t="e">
        <f>AE755+#REF!*_xlfn.STDEV.S($AD$2:$AD$779)</f>
        <v>#REF!</v>
      </c>
      <c r="AG755" s="1" t="e">
        <f>AE755-#REF!*_xlfn.STDEV.S($AD$2:$AD$779)</f>
        <v>#REF!</v>
      </c>
      <c r="AH755" s="24">
        <f t="shared" si="264"/>
        <v>-11.540000000000873</v>
      </c>
      <c r="AI755" s="24">
        <f t="shared" si="278"/>
        <v>-0.16000000000008185</v>
      </c>
      <c r="AJ755" s="1">
        <f t="shared" si="279"/>
        <v>-5.7728674197012216E-4</v>
      </c>
      <c r="AK755" s="1">
        <f t="shared" si="280"/>
        <v>1.54982524116244E-3</v>
      </c>
      <c r="AL755" s="1" t="e">
        <f>$AK$2+#REF!*_xlfn.STDEV.S(ONE_LAST_QUOTE!$AJ$2:$AJ$779)</f>
        <v>#REF!</v>
      </c>
      <c r="AM755" s="1" t="e">
        <f>$AK$2-#REF!*_xlfn.STDEV.S(ONE_LAST_QUOTE!$AJ$2:$AJ$779)</f>
        <v>#REF!</v>
      </c>
      <c r="AN755" s="27">
        <f t="shared" si="281"/>
        <v>72.124999999968566</v>
      </c>
      <c r="AO755" s="24">
        <f t="shared" si="282"/>
        <v>-11.380000000000791</v>
      </c>
      <c r="AP755" s="27">
        <f t="shared" si="283"/>
        <v>-3.8484704370181109</v>
      </c>
      <c r="AQ755" s="27" t="e">
        <f>$AP$2+#REF!*_xlfn.STDEV.S(ONE_LAST_QUOTE!$AO$2:$AO$779)</f>
        <v>#REF!</v>
      </c>
      <c r="AR755" s="27" t="e">
        <f>$AP$2-#REF!*_xlfn.STDEV.S(ONE_LAST_QUOTE!$AO$2:$AO$779)</f>
        <v>#REF!</v>
      </c>
      <c r="AT755" s="24"/>
    </row>
    <row r="756" spans="1:46" x14ac:dyDescent="0.3">
      <c r="A756" s="5">
        <v>45215</v>
      </c>
      <c r="B756" s="25">
        <v>634.20000000000005</v>
      </c>
      <c r="C756" s="25">
        <v>633.58000000000004</v>
      </c>
      <c r="D756" s="25">
        <v>0</v>
      </c>
      <c r="E756" s="25">
        <f t="shared" si="271"/>
        <v>633.58000000000004</v>
      </c>
      <c r="F756" s="25">
        <f t="shared" si="268"/>
        <v>0.62000000000000455</v>
      </c>
      <c r="G756" s="25">
        <v>1440.5</v>
      </c>
      <c r="H756" s="25">
        <v>1439</v>
      </c>
      <c r="I756" s="26">
        <v>1439.18</v>
      </c>
      <c r="J756" s="27">
        <f t="shared" si="265"/>
        <v>-0.18000000000006366</v>
      </c>
      <c r="K756" s="25">
        <v>16649</v>
      </c>
      <c r="L756" s="25">
        <v>16652.240000000002</v>
      </c>
      <c r="M756" s="25">
        <v>2.9999999999999961E-2</v>
      </c>
      <c r="N756" s="25">
        <f t="shared" si="266"/>
        <v>16652.210000000003</v>
      </c>
      <c r="O756" s="25">
        <f t="shared" si="272"/>
        <v>-3.2100000000027649</v>
      </c>
      <c r="P756" s="27">
        <v>32.234000000000002</v>
      </c>
      <c r="Q756" s="25">
        <v>545</v>
      </c>
      <c r="R756" s="2">
        <f t="shared" si="284"/>
        <v>132.71846898777918</v>
      </c>
      <c r="S756" s="2">
        <f t="shared" si="273"/>
        <v>135.3797365425269</v>
      </c>
      <c r="T756" s="2">
        <f t="shared" si="274"/>
        <v>135.13589862172677</v>
      </c>
      <c r="U756" s="2">
        <f t="shared" si="285"/>
        <v>109.6655666315107</v>
      </c>
      <c r="V756" s="2">
        <f t="shared" si="286"/>
        <v>131.32530120481962</v>
      </c>
      <c r="W756" s="27">
        <f t="shared" si="287"/>
        <v>2.0051975998854887E-2</v>
      </c>
      <c r="X756" s="1">
        <f t="shared" si="275"/>
        <v>9.2598848424065728E-3</v>
      </c>
      <c r="Y756" s="1" t="e">
        <f>X756+#REF!*_xlfn.STDEV.S($W$2:$W$779)</f>
        <v>#REF!</v>
      </c>
      <c r="Z756" s="1" t="e">
        <f>X756-#REF!*_xlfn.STDEV.S($W$2:$W$779)</f>
        <v>#REF!</v>
      </c>
      <c r="AA756" s="2">
        <f t="shared" si="276"/>
        <v>266.12675547477238</v>
      </c>
      <c r="AB756" s="1">
        <f t="shared" si="277"/>
        <v>-1.9276720627488871E-4</v>
      </c>
      <c r="AC756" s="1">
        <f t="shared" si="269"/>
        <v>-1.2507122111206636E-4</v>
      </c>
      <c r="AD756" s="1">
        <f t="shared" si="267"/>
        <v>-6.7695985162822354E-5</v>
      </c>
      <c r="AE756" s="1">
        <f t="shared" si="270"/>
        <v>1.54982524116244E-3</v>
      </c>
      <c r="AF756" s="1" t="e">
        <f>AE756+#REF!*_xlfn.STDEV.S($AD$2:$AD$779)</f>
        <v>#REF!</v>
      </c>
      <c r="AG756" s="1" t="e">
        <f>AE756-#REF!*_xlfn.STDEV.S($AD$2:$AD$779)</f>
        <v>#REF!</v>
      </c>
      <c r="AH756" s="24">
        <f t="shared" si="264"/>
        <v>-3.2100000000027649</v>
      </c>
      <c r="AI756" s="24">
        <f t="shared" si="278"/>
        <v>-0.18000000000006366</v>
      </c>
      <c r="AJ756" s="1">
        <f t="shared" si="279"/>
        <v>-6.7695985162822354E-5</v>
      </c>
      <c r="AK756" s="1">
        <f t="shared" si="280"/>
        <v>1.54982524116244E-3</v>
      </c>
      <c r="AL756" s="1" t="e">
        <f>$AK$2+#REF!*_xlfn.STDEV.S(ONE_LAST_QUOTE!$AJ$2:$AJ$779)</f>
        <v>#REF!</v>
      </c>
      <c r="AM756" s="1" t="e">
        <f>$AK$2-#REF!*_xlfn.STDEV.S(ONE_LAST_QUOTE!$AJ$2:$AJ$779)</f>
        <v>#REF!</v>
      </c>
      <c r="AN756" s="27">
        <f t="shared" si="281"/>
        <v>17.833333333342384</v>
      </c>
      <c r="AO756" s="24">
        <f t="shared" si="282"/>
        <v>-3.0300000000027012</v>
      </c>
      <c r="AP756" s="27">
        <f t="shared" si="283"/>
        <v>-3.8484704370181109</v>
      </c>
      <c r="AQ756" s="27" t="e">
        <f>$AP$2+#REF!*_xlfn.STDEV.S(ONE_LAST_QUOTE!$AO$2:$AO$779)</f>
        <v>#REF!</v>
      </c>
      <c r="AR756" s="27" t="e">
        <f>$AP$2-#REF!*_xlfn.STDEV.S(ONE_LAST_QUOTE!$AO$2:$AO$779)</f>
        <v>#REF!</v>
      </c>
      <c r="AT756" s="24"/>
    </row>
    <row r="757" spans="1:46" x14ac:dyDescent="0.3">
      <c r="A757" s="5">
        <v>45216</v>
      </c>
      <c r="B757" s="25">
        <v>635.20000000000005</v>
      </c>
      <c r="C757" s="25">
        <v>634.78</v>
      </c>
      <c r="D757" s="25">
        <v>0</v>
      </c>
      <c r="E757" s="25">
        <f t="shared" si="271"/>
        <v>634.78</v>
      </c>
      <c r="F757" s="25">
        <f t="shared" si="268"/>
        <v>0.42000000000007276</v>
      </c>
      <c r="G757" s="25">
        <v>1438.5</v>
      </c>
      <c r="H757" s="25">
        <v>1437.25</v>
      </c>
      <c r="I757" s="26">
        <v>1436.39</v>
      </c>
      <c r="J757" s="27">
        <f t="shared" si="265"/>
        <v>0.85999999999989996</v>
      </c>
      <c r="K757" s="25">
        <v>16650</v>
      </c>
      <c r="L757" s="25">
        <v>16642.55</v>
      </c>
      <c r="M757" s="25">
        <v>2.9999999999999961E-2</v>
      </c>
      <c r="N757" s="25">
        <f t="shared" si="266"/>
        <v>16642.52</v>
      </c>
      <c r="O757" s="25">
        <f t="shared" si="272"/>
        <v>7.4799999999995634</v>
      </c>
      <c r="P757" s="27">
        <v>32.390999999999998</v>
      </c>
      <c r="Q757" s="25">
        <v>551</v>
      </c>
      <c r="R757" s="2">
        <f t="shared" si="284"/>
        <v>132.55706709707133</v>
      </c>
      <c r="S757" s="2">
        <f t="shared" si="273"/>
        <v>135.38786794600713</v>
      </c>
      <c r="T757" s="2">
        <f t="shared" si="274"/>
        <v>135.59320191077435</v>
      </c>
      <c r="U757" s="2">
        <f t="shared" si="285"/>
        <v>110.19970741332949</v>
      </c>
      <c r="V757" s="2">
        <f t="shared" si="286"/>
        <v>132.77108433734972</v>
      </c>
      <c r="W757" s="27">
        <f t="shared" si="287"/>
        <v>2.1355337070507296E-2</v>
      </c>
      <c r="X757" s="1">
        <f t="shared" si="275"/>
        <v>9.2598848424065728E-3</v>
      </c>
      <c r="Y757" s="1" t="e">
        <f>X757+#REF!*_xlfn.STDEV.S($W$2:$W$779)</f>
        <v>#REF!</v>
      </c>
      <c r="Z757" s="1" t="e">
        <f>X757-#REF!*_xlfn.STDEV.S($W$2:$W$779)</f>
        <v>#REF!</v>
      </c>
      <c r="AA757" s="2">
        <f t="shared" si="276"/>
        <v>283.08008489358087</v>
      </c>
      <c r="AB757" s="1">
        <f t="shared" si="277"/>
        <v>4.4945116484760498E-4</v>
      </c>
      <c r="AC757" s="1">
        <f t="shared" si="269"/>
        <v>5.9872318799204945E-4</v>
      </c>
      <c r="AD757" s="1">
        <f t="shared" si="267"/>
        <v>-1.4927202314444447E-4</v>
      </c>
      <c r="AE757" s="1">
        <f t="shared" si="270"/>
        <v>1.54982524116244E-3</v>
      </c>
      <c r="AF757" s="1" t="e">
        <f>AE757+#REF!*_xlfn.STDEV.S($AD$2:$AD$779)</f>
        <v>#REF!</v>
      </c>
      <c r="AG757" s="1" t="e">
        <f>AE757-#REF!*_xlfn.STDEV.S($AD$2:$AD$779)</f>
        <v>#REF!</v>
      </c>
      <c r="AH757" s="24">
        <f t="shared" ref="AH757:AH779" si="288">K757-N757</f>
        <v>7.4799999999995634</v>
      </c>
      <c r="AI757" s="24">
        <f t="shared" si="278"/>
        <v>0.85999999999989996</v>
      </c>
      <c r="AJ757" s="1">
        <f t="shared" si="279"/>
        <v>-1.4927202314444447E-4</v>
      </c>
      <c r="AK757" s="1">
        <f t="shared" si="280"/>
        <v>1.54982524116244E-3</v>
      </c>
      <c r="AL757" s="1" t="e">
        <f>$AK$2+#REF!*_xlfn.STDEV.S(ONE_LAST_QUOTE!$AJ$2:$AJ$779)</f>
        <v>#REF!</v>
      </c>
      <c r="AM757" s="1" t="e">
        <f>$AK$2-#REF!*_xlfn.STDEV.S(ONE_LAST_QUOTE!$AJ$2:$AJ$779)</f>
        <v>#REF!</v>
      </c>
      <c r="AN757" s="27">
        <f t="shared" si="281"/>
        <v>8.6976744186051551</v>
      </c>
      <c r="AO757" s="24">
        <f t="shared" si="282"/>
        <v>6.6199999999996635</v>
      </c>
      <c r="AP757" s="27">
        <f t="shared" si="283"/>
        <v>-3.8484704370181109</v>
      </c>
      <c r="AQ757" s="27" t="e">
        <f>$AP$2+#REF!*_xlfn.STDEV.S(ONE_LAST_QUOTE!$AO$2:$AO$779)</f>
        <v>#REF!</v>
      </c>
      <c r="AR757" s="27" t="e">
        <f>$AP$2-#REF!*_xlfn.STDEV.S(ONE_LAST_QUOTE!$AO$2:$AO$779)</f>
        <v>#REF!</v>
      </c>
      <c r="AT757" s="24"/>
    </row>
    <row r="758" spans="1:46" x14ac:dyDescent="0.3">
      <c r="A758" s="5">
        <v>45217</v>
      </c>
      <c r="B758" s="25">
        <v>626.9</v>
      </c>
      <c r="C758" s="25">
        <v>626.42999999999995</v>
      </c>
      <c r="D758" s="25">
        <v>0</v>
      </c>
      <c r="E758" s="25">
        <f t="shared" si="271"/>
        <v>626.42999999999995</v>
      </c>
      <c r="F758" s="25">
        <f t="shared" si="268"/>
        <v>0.47000000000002728</v>
      </c>
      <c r="G758" s="25">
        <v>1420.5</v>
      </c>
      <c r="H758" s="25">
        <v>1419.75</v>
      </c>
      <c r="I758" s="26">
        <v>1420.91</v>
      </c>
      <c r="J758" s="27">
        <f t="shared" ref="J758:J779" si="289">(H758-I758)</f>
        <v>-1.1600000000000819</v>
      </c>
      <c r="K758" s="25">
        <v>16426</v>
      </c>
      <c r="L758" s="25">
        <v>16440.91</v>
      </c>
      <c r="M758" s="25">
        <v>2.9999999999999961E-2</v>
      </c>
      <c r="N758" s="25">
        <f t="shared" ref="N758:N779" si="290">L758-M758</f>
        <v>16440.88</v>
      </c>
      <c r="O758" s="25">
        <f t="shared" si="272"/>
        <v>-14.880000000001019</v>
      </c>
      <c r="P758" s="27">
        <v>32.395000000000003</v>
      </c>
      <c r="Q758" s="25">
        <v>540</v>
      </c>
      <c r="R758" s="2">
        <f t="shared" si="284"/>
        <v>130.94304818999271</v>
      </c>
      <c r="S758" s="2">
        <f t="shared" si="273"/>
        <v>133.5664335664332</v>
      </c>
      <c r="T758" s="2">
        <f t="shared" si="274"/>
        <v>133.61878843726677</v>
      </c>
      <c r="U758" s="2">
        <f t="shared" si="285"/>
        <v>110.21331609566884</v>
      </c>
      <c r="V758" s="2">
        <f t="shared" si="286"/>
        <v>130.12048192771115</v>
      </c>
      <c r="W758" s="27">
        <f t="shared" si="287"/>
        <v>2.0034552522666838E-2</v>
      </c>
      <c r="X758" s="1">
        <f t="shared" si="275"/>
        <v>9.2598848424065728E-3</v>
      </c>
      <c r="Y758" s="1" t="e">
        <f>X758+#REF!*_xlfn.STDEV.S($W$2:$W$779)</f>
        <v>#REF!</v>
      </c>
      <c r="Z758" s="1" t="e">
        <f>X758-#REF!*_xlfn.STDEV.S($W$2:$W$779)</f>
        <v>#REF!</v>
      </c>
      <c r="AA758" s="2">
        <f t="shared" si="276"/>
        <v>262.33853764404955</v>
      </c>
      <c r="AB758" s="1">
        <f t="shared" si="277"/>
        <v>-9.0506104296126592E-4</v>
      </c>
      <c r="AC758" s="1">
        <f t="shared" si="269"/>
        <v>-8.1637823648231191E-4</v>
      </c>
      <c r="AD758" s="1">
        <f t="shared" ref="AD758:AD779" si="291">AB758-AC758</f>
        <v>-8.8682806478954015E-5</v>
      </c>
      <c r="AE758" s="1">
        <f t="shared" si="270"/>
        <v>1.54982524116244E-3</v>
      </c>
      <c r="AF758" s="1" t="e">
        <f>AE758+#REF!*_xlfn.STDEV.S($AD$2:$AD$779)</f>
        <v>#REF!</v>
      </c>
      <c r="AG758" s="1" t="e">
        <f>AE758-#REF!*_xlfn.STDEV.S($AD$2:$AD$779)</f>
        <v>#REF!</v>
      </c>
      <c r="AH758" s="24">
        <f t="shared" si="288"/>
        <v>-14.880000000001019</v>
      </c>
      <c r="AI758" s="24">
        <f t="shared" si="278"/>
        <v>-1.1600000000000819</v>
      </c>
      <c r="AJ758" s="1">
        <f t="shared" si="279"/>
        <v>-8.8682806478954015E-5</v>
      </c>
      <c r="AK758" s="1">
        <f t="shared" si="280"/>
        <v>1.54982524116244E-3</v>
      </c>
      <c r="AL758" s="1" t="e">
        <f>$AK$2+#REF!*_xlfn.STDEV.S(ONE_LAST_QUOTE!$AJ$2:$AJ$779)</f>
        <v>#REF!</v>
      </c>
      <c r="AM758" s="1" t="e">
        <f>$AK$2-#REF!*_xlfn.STDEV.S(ONE_LAST_QUOTE!$AJ$2:$AJ$779)</f>
        <v>#REF!</v>
      </c>
      <c r="AN758" s="27">
        <f t="shared" si="281"/>
        <v>12.827586206896525</v>
      </c>
      <c r="AO758" s="24">
        <f t="shared" si="282"/>
        <v>-13.720000000000937</v>
      </c>
      <c r="AP758" s="27">
        <f t="shared" si="283"/>
        <v>-3.8484704370181109</v>
      </c>
      <c r="AQ758" s="27" t="e">
        <f>$AP$2+#REF!*_xlfn.STDEV.S(ONE_LAST_QUOTE!$AO$2:$AO$779)</f>
        <v>#REF!</v>
      </c>
      <c r="AR758" s="27" t="e">
        <f>$AP$2-#REF!*_xlfn.STDEV.S(ONE_LAST_QUOTE!$AO$2:$AO$779)</f>
        <v>#REF!</v>
      </c>
      <c r="AT758" s="24"/>
    </row>
    <row r="759" spans="1:46" x14ac:dyDescent="0.3">
      <c r="A759" s="5">
        <v>45218</v>
      </c>
      <c r="B759" s="25">
        <v>626.9</v>
      </c>
      <c r="C759" s="25">
        <v>628</v>
      </c>
      <c r="D759" s="25">
        <v>0</v>
      </c>
      <c r="E759" s="25">
        <f t="shared" si="271"/>
        <v>628</v>
      </c>
      <c r="F759" s="25">
        <f t="shared" si="268"/>
        <v>-1.1000000000000227</v>
      </c>
      <c r="G759" s="25">
        <v>1418.5</v>
      </c>
      <c r="H759" s="25">
        <v>1417</v>
      </c>
      <c r="I759" s="26">
        <v>1420.66</v>
      </c>
      <c r="J759" s="27">
        <f t="shared" si="289"/>
        <v>-3.6600000000000819</v>
      </c>
      <c r="K759" s="25">
        <v>16461</v>
      </c>
      <c r="L759" s="25">
        <v>16452.73</v>
      </c>
      <c r="M759" s="25">
        <v>0.47</v>
      </c>
      <c r="N759" s="25">
        <f t="shared" si="290"/>
        <v>16452.259999999998</v>
      </c>
      <c r="O759" s="25">
        <f t="shared" si="272"/>
        <v>8.7400000000016007</v>
      </c>
      <c r="P759" s="27">
        <v>32.380000000000003</v>
      </c>
      <c r="Q759" s="25">
        <v>546</v>
      </c>
      <c r="R759" s="2">
        <f t="shared" si="284"/>
        <v>130.68941664745176</v>
      </c>
      <c r="S759" s="2">
        <f t="shared" si="273"/>
        <v>133.85103268824162</v>
      </c>
      <c r="T759" s="2">
        <f t="shared" si="274"/>
        <v>133.5664335664332</v>
      </c>
      <c r="U759" s="2">
        <f t="shared" si="285"/>
        <v>110.16228353689634</v>
      </c>
      <c r="V759" s="2">
        <f t="shared" si="286"/>
        <v>131.56626506024128</v>
      </c>
      <c r="W759" s="27">
        <f t="shared" si="287"/>
        <v>2.4191829161795297E-2</v>
      </c>
      <c r="X759" s="1">
        <f t="shared" si="275"/>
        <v>9.2598848424065728E-3</v>
      </c>
      <c r="Y759" s="1" t="e">
        <f>X759+#REF!*_xlfn.STDEV.S($W$2:$W$779)</f>
        <v>#REF!</v>
      </c>
      <c r="Z759" s="1" t="e">
        <f>X759-#REF!*_xlfn.STDEV.S($W$2:$W$779)</f>
        <v>#REF!</v>
      </c>
      <c r="AA759" s="2">
        <f t="shared" si="276"/>
        <v>316.16160407898519</v>
      </c>
      <c r="AB759" s="1">
        <f t="shared" si="277"/>
        <v>5.3123400675661589E-4</v>
      </c>
      <c r="AC759" s="1">
        <f t="shared" si="269"/>
        <v>-2.5762673686878504E-3</v>
      </c>
      <c r="AD759" s="1">
        <f t="shared" si="291"/>
        <v>3.1075013754444662E-3</v>
      </c>
      <c r="AE759" s="1">
        <f t="shared" si="270"/>
        <v>1.54982524116244E-3</v>
      </c>
      <c r="AF759" s="1" t="e">
        <f>AE759+#REF!*_xlfn.STDEV.S($AD$2:$AD$779)</f>
        <v>#REF!</v>
      </c>
      <c r="AG759" s="1" t="e">
        <f>AE759-#REF!*_xlfn.STDEV.S($AD$2:$AD$779)</f>
        <v>#REF!</v>
      </c>
      <c r="AH759" s="24">
        <f t="shared" si="288"/>
        <v>8.7400000000016007</v>
      </c>
      <c r="AI759" s="24">
        <f t="shared" si="278"/>
        <v>-3.6600000000000819</v>
      </c>
      <c r="AJ759" s="1">
        <f t="shared" si="279"/>
        <v>3.1075013754444662E-3</v>
      </c>
      <c r="AK759" s="1">
        <f t="shared" si="280"/>
        <v>1.54982524116244E-3</v>
      </c>
      <c r="AL759" s="1" t="e">
        <f>$AK$2+#REF!*_xlfn.STDEV.S(ONE_LAST_QUOTE!$AJ$2:$AJ$779)</f>
        <v>#REF!</v>
      </c>
      <c r="AM759" s="1" t="e">
        <f>$AK$2-#REF!*_xlfn.STDEV.S(ONE_LAST_QUOTE!$AJ$2:$AJ$779)</f>
        <v>#REF!</v>
      </c>
      <c r="AN759" s="27">
        <f t="shared" si="281"/>
        <v>-2.3879781420768866</v>
      </c>
      <c r="AO759" s="24">
        <f t="shared" si="282"/>
        <v>12.400000000001683</v>
      </c>
      <c r="AP759" s="27">
        <f t="shared" si="283"/>
        <v>-3.8484704370181109</v>
      </c>
      <c r="AQ759" s="27" t="e">
        <f>$AP$2+#REF!*_xlfn.STDEV.S(ONE_LAST_QUOTE!$AO$2:$AO$779)</f>
        <v>#REF!</v>
      </c>
      <c r="AR759" s="27" t="e">
        <f>$AP$2-#REF!*_xlfn.STDEV.S(ONE_LAST_QUOTE!$AO$2:$AO$779)</f>
        <v>#REF!</v>
      </c>
      <c r="AT759" s="24"/>
    </row>
    <row r="760" spans="1:46" x14ac:dyDescent="0.3">
      <c r="A760" s="5">
        <v>45219</v>
      </c>
      <c r="B760" s="25">
        <v>628.20000000000005</v>
      </c>
      <c r="C760" s="25">
        <v>629.80999999999995</v>
      </c>
      <c r="D760" s="25">
        <v>0</v>
      </c>
      <c r="E760" s="25">
        <f t="shared" si="271"/>
        <v>629.80999999999995</v>
      </c>
      <c r="F760" s="25">
        <f t="shared" si="268"/>
        <v>-1.6099999999999</v>
      </c>
      <c r="G760" s="25">
        <v>1413.25</v>
      </c>
      <c r="H760" s="25">
        <v>1412.5</v>
      </c>
      <c r="I760" s="26">
        <v>1416.04</v>
      </c>
      <c r="J760" s="27">
        <f t="shared" si="289"/>
        <v>-3.5399999999999636</v>
      </c>
      <c r="K760" s="25">
        <v>16414</v>
      </c>
      <c r="L760" s="25">
        <v>16440.72</v>
      </c>
      <c r="M760" s="25">
        <v>0.42</v>
      </c>
      <c r="N760" s="25">
        <f t="shared" si="290"/>
        <v>16440.300000000003</v>
      </c>
      <c r="O760" s="25">
        <f t="shared" si="272"/>
        <v>-26.30000000000291</v>
      </c>
      <c r="P760" s="27">
        <v>32.332000000000001</v>
      </c>
      <c r="Q760" s="25">
        <v>556</v>
      </c>
      <c r="R760" s="2">
        <f t="shared" si="284"/>
        <v>130.27438321420297</v>
      </c>
      <c r="S760" s="2">
        <f t="shared" si="273"/>
        <v>133.4688567246703</v>
      </c>
      <c r="T760" s="2">
        <f t="shared" si="274"/>
        <v>134.12859903454043</v>
      </c>
      <c r="U760" s="2">
        <f t="shared" si="285"/>
        <v>109.99897934882434</v>
      </c>
      <c r="V760" s="2">
        <f t="shared" si="286"/>
        <v>133.97590361445813</v>
      </c>
      <c r="W760" s="27">
        <f t="shared" si="287"/>
        <v>2.4521117902472245E-2</v>
      </c>
      <c r="X760" s="1">
        <f t="shared" si="275"/>
        <v>9.2598848424065728E-3</v>
      </c>
      <c r="Y760" s="1" t="e">
        <f>X760+#REF!*_xlfn.STDEV.S($W$2:$W$779)</f>
        <v>#REF!</v>
      </c>
      <c r="Z760" s="1" t="e">
        <f>X760-#REF!*_xlfn.STDEV.S($W$2:$W$779)</f>
        <v>#REF!</v>
      </c>
      <c r="AA760" s="2">
        <f t="shared" si="276"/>
        <v>319.44735104673327</v>
      </c>
      <c r="AB760" s="1">
        <f t="shared" si="277"/>
        <v>-1.5997274988900996E-3</v>
      </c>
      <c r="AC760" s="1">
        <f t="shared" si="269"/>
        <v>-2.4999293805259481E-3</v>
      </c>
      <c r="AD760" s="1">
        <f t="shared" si="291"/>
        <v>9.0020188163584852E-4</v>
      </c>
      <c r="AE760" s="1">
        <f t="shared" si="270"/>
        <v>1.54982524116244E-3</v>
      </c>
      <c r="AF760" s="1" t="e">
        <f>AE760+#REF!*_xlfn.STDEV.S($AD$2:$AD$779)</f>
        <v>#REF!</v>
      </c>
      <c r="AG760" s="1" t="e">
        <f>AE760-#REF!*_xlfn.STDEV.S($AD$2:$AD$779)</f>
        <v>#REF!</v>
      </c>
      <c r="AH760" s="24">
        <f t="shared" si="288"/>
        <v>-26.30000000000291</v>
      </c>
      <c r="AI760" s="24">
        <f t="shared" si="278"/>
        <v>-3.5399999999999636</v>
      </c>
      <c r="AJ760" s="1">
        <f t="shared" si="279"/>
        <v>9.0020188163584852E-4</v>
      </c>
      <c r="AK760" s="1">
        <f t="shared" si="280"/>
        <v>1.54982524116244E-3</v>
      </c>
      <c r="AL760" s="1" t="e">
        <f>$AK$2+#REF!*_xlfn.STDEV.S(ONE_LAST_QUOTE!$AJ$2:$AJ$779)</f>
        <v>#REF!</v>
      </c>
      <c r="AM760" s="1" t="e">
        <f>$AK$2-#REF!*_xlfn.STDEV.S(ONE_LAST_QUOTE!$AJ$2:$AJ$779)</f>
        <v>#REF!</v>
      </c>
      <c r="AN760" s="27">
        <f t="shared" si="281"/>
        <v>7.4293785310743452</v>
      </c>
      <c r="AO760" s="24">
        <f t="shared" si="282"/>
        <v>-22.760000000002947</v>
      </c>
      <c r="AP760" s="27">
        <f t="shared" si="283"/>
        <v>-3.8484704370181109</v>
      </c>
      <c r="AQ760" s="27" t="e">
        <f>$AP$2+#REF!*_xlfn.STDEV.S(ONE_LAST_QUOTE!$AO$2:$AO$779)</f>
        <v>#REF!</v>
      </c>
      <c r="AR760" s="27" t="e">
        <f>$AP$2-#REF!*_xlfn.STDEV.S(ONE_LAST_QUOTE!$AO$2:$AO$779)</f>
        <v>#REF!</v>
      </c>
      <c r="AT760" s="24"/>
    </row>
    <row r="761" spans="1:46" x14ac:dyDescent="0.3">
      <c r="A761" s="5">
        <v>45222</v>
      </c>
      <c r="B761" s="25">
        <v>618.9</v>
      </c>
      <c r="C761" s="25">
        <v>619.83000000000004</v>
      </c>
      <c r="D761" s="25">
        <v>0</v>
      </c>
      <c r="E761" s="25">
        <f t="shared" si="271"/>
        <v>619.83000000000004</v>
      </c>
      <c r="F761" s="25">
        <f t="shared" si="268"/>
        <v>-0.93000000000006366</v>
      </c>
      <c r="G761" s="25">
        <v>1396</v>
      </c>
      <c r="H761" s="25">
        <v>1395.75</v>
      </c>
      <c r="I761" s="26">
        <v>1397.57</v>
      </c>
      <c r="J761" s="27">
        <f t="shared" si="289"/>
        <v>-1.8199999999999363</v>
      </c>
      <c r="K761" s="25">
        <v>16256</v>
      </c>
      <c r="L761" s="25">
        <v>16251.36</v>
      </c>
      <c r="M761" s="25">
        <v>0.42</v>
      </c>
      <c r="N761" s="25">
        <f t="shared" si="290"/>
        <v>16250.94</v>
      </c>
      <c r="O761" s="25">
        <f t="shared" si="272"/>
        <v>5.0599999999994907</v>
      </c>
      <c r="P761" s="27">
        <v>32.293999999999997</v>
      </c>
      <c r="Q761" s="25">
        <v>544</v>
      </c>
      <c r="R761" s="2">
        <f t="shared" si="284"/>
        <v>128.72953654599914</v>
      </c>
      <c r="S761" s="2">
        <f t="shared" si="273"/>
        <v>132.18409497479226</v>
      </c>
      <c r="T761" s="2">
        <f t="shared" si="274"/>
        <v>131.49295674450562</v>
      </c>
      <c r="U761" s="2">
        <f t="shared" si="285"/>
        <v>109.86969686660066</v>
      </c>
      <c r="V761" s="2">
        <f t="shared" si="286"/>
        <v>131.08433734939788</v>
      </c>
      <c r="W761" s="27">
        <f t="shared" si="287"/>
        <v>2.6835787042227777E-2</v>
      </c>
      <c r="X761" s="1">
        <f t="shared" si="275"/>
        <v>9.2598848424065728E-3</v>
      </c>
      <c r="Y761" s="1" t="e">
        <f>X761+#REF!*_xlfn.STDEV.S($W$2:$W$779)</f>
        <v>#REF!</v>
      </c>
      <c r="Z761" s="1" t="e">
        <f>X761-#REF!*_xlfn.STDEV.S($W$2:$W$779)</f>
        <v>#REF!</v>
      </c>
      <c r="AA761" s="2">
        <f t="shared" si="276"/>
        <v>345.45584287931206</v>
      </c>
      <c r="AB761" s="1">
        <f t="shared" si="277"/>
        <v>3.1136660402410508E-4</v>
      </c>
      <c r="AC761" s="1">
        <f t="shared" si="269"/>
        <v>-1.3022603518964605E-3</v>
      </c>
      <c r="AD761" s="1">
        <f t="shared" si="291"/>
        <v>1.6136269559205655E-3</v>
      </c>
      <c r="AE761" s="1">
        <f t="shared" si="270"/>
        <v>1.54982524116244E-3</v>
      </c>
      <c r="AF761" s="1" t="e">
        <f>AE761+#REF!*_xlfn.STDEV.S($AD$2:$AD$779)</f>
        <v>#REF!</v>
      </c>
      <c r="AG761" s="1" t="e">
        <f>AE761-#REF!*_xlfn.STDEV.S($AD$2:$AD$779)</f>
        <v>#REF!</v>
      </c>
      <c r="AH761" s="24">
        <f t="shared" si="288"/>
        <v>5.0599999999994907</v>
      </c>
      <c r="AI761" s="24">
        <f t="shared" si="278"/>
        <v>-1.8199999999999363</v>
      </c>
      <c r="AJ761" s="1">
        <f t="shared" si="279"/>
        <v>1.6136269559205655E-3</v>
      </c>
      <c r="AK761" s="1">
        <f t="shared" si="280"/>
        <v>1.54982524116244E-3</v>
      </c>
      <c r="AL761" s="1" t="e">
        <f>$AK$2+#REF!*_xlfn.STDEV.S(ONE_LAST_QUOTE!$AJ$2:$AJ$779)</f>
        <v>#REF!</v>
      </c>
      <c r="AM761" s="1" t="e">
        <f>$AK$2-#REF!*_xlfn.STDEV.S(ONE_LAST_QUOTE!$AJ$2:$AJ$779)</f>
        <v>#REF!</v>
      </c>
      <c r="AN761" s="27">
        <f t="shared" si="281"/>
        <v>-2.7802197802195976</v>
      </c>
      <c r="AO761" s="24">
        <f t="shared" si="282"/>
        <v>6.879999999999427</v>
      </c>
      <c r="AP761" s="27">
        <f t="shared" si="283"/>
        <v>-3.8484704370181109</v>
      </c>
      <c r="AQ761" s="27" t="e">
        <f>$AP$2+#REF!*_xlfn.STDEV.S(ONE_LAST_QUOTE!$AO$2:$AO$779)</f>
        <v>#REF!</v>
      </c>
      <c r="AR761" s="27" t="e">
        <f>$AP$2-#REF!*_xlfn.STDEV.S(ONE_LAST_QUOTE!$AO$2:$AO$779)</f>
        <v>#REF!</v>
      </c>
      <c r="AT761" s="24"/>
    </row>
    <row r="762" spans="1:46" x14ac:dyDescent="0.3">
      <c r="A762" s="5">
        <v>45223</v>
      </c>
      <c r="B762" s="25">
        <v>620.9</v>
      </c>
      <c r="C762" s="25">
        <v>620.80999999999995</v>
      </c>
      <c r="D762" s="25">
        <v>0</v>
      </c>
      <c r="E762" s="25">
        <f t="shared" si="271"/>
        <v>620.80999999999995</v>
      </c>
      <c r="F762" s="25">
        <f t="shared" si="268"/>
        <v>9.0000000000031832E-2</v>
      </c>
      <c r="G762" s="25">
        <v>1401</v>
      </c>
      <c r="H762" s="25">
        <v>1400.25</v>
      </c>
      <c r="I762" s="26">
        <v>1401.05</v>
      </c>
      <c r="J762" s="27">
        <f t="shared" si="289"/>
        <v>-0.79999999999995453</v>
      </c>
      <c r="K762" s="25">
        <v>16333</v>
      </c>
      <c r="L762" s="25">
        <v>16309.76</v>
      </c>
      <c r="M762" s="25">
        <v>0.42</v>
      </c>
      <c r="N762" s="25">
        <f t="shared" si="290"/>
        <v>16309.34</v>
      </c>
      <c r="O762" s="25">
        <f t="shared" si="272"/>
        <v>23.659999999999854</v>
      </c>
      <c r="P762" s="27">
        <v>32.264000000000003</v>
      </c>
      <c r="Q762" s="25">
        <v>544</v>
      </c>
      <c r="R762" s="2">
        <f t="shared" si="284"/>
        <v>129.14456997924793</v>
      </c>
      <c r="S762" s="2">
        <f t="shared" si="273"/>
        <v>132.81021304277078</v>
      </c>
      <c r="T762" s="2">
        <f t="shared" si="274"/>
        <v>132.61125314242773</v>
      </c>
      <c r="U762" s="2">
        <f t="shared" si="285"/>
        <v>109.7676317490557</v>
      </c>
      <c r="V762" s="2">
        <f t="shared" si="286"/>
        <v>131.08433734939788</v>
      </c>
      <c r="W762" s="27">
        <f t="shared" si="287"/>
        <v>2.8384027792356159E-2</v>
      </c>
      <c r="X762" s="1">
        <f t="shared" si="275"/>
        <v>9.2598848424065728E-3</v>
      </c>
      <c r="Y762" s="1" t="e">
        <f>X762+#REF!*_xlfn.STDEV.S($W$2:$W$779)</f>
        <v>#REF!</v>
      </c>
      <c r="Z762" s="1" t="e">
        <f>X762-#REF!*_xlfn.STDEV.S($W$2:$W$779)</f>
        <v>#REF!</v>
      </c>
      <c r="AA762" s="2">
        <f t="shared" si="276"/>
        <v>366.56430635228503</v>
      </c>
      <c r="AB762" s="1">
        <f t="shared" si="277"/>
        <v>1.450702480909703E-3</v>
      </c>
      <c r="AC762" s="1">
        <f t="shared" si="269"/>
        <v>-5.710003211876482E-4</v>
      </c>
      <c r="AD762" s="1">
        <f t="shared" si="291"/>
        <v>2.0217028020973514E-3</v>
      </c>
      <c r="AE762" s="1">
        <f t="shared" si="270"/>
        <v>1.54982524116244E-3</v>
      </c>
      <c r="AF762" s="1" t="e">
        <f>AE762+#REF!*_xlfn.STDEV.S($AD$2:$AD$779)</f>
        <v>#REF!</v>
      </c>
      <c r="AG762" s="1" t="e">
        <f>AE762-#REF!*_xlfn.STDEV.S($AD$2:$AD$779)</f>
        <v>#REF!</v>
      </c>
      <c r="AH762" s="24">
        <f t="shared" si="288"/>
        <v>23.659999999999854</v>
      </c>
      <c r="AI762" s="24">
        <f t="shared" si="278"/>
        <v>-0.79999999999995453</v>
      </c>
      <c r="AJ762" s="1">
        <f t="shared" si="279"/>
        <v>2.0217028020973514E-3</v>
      </c>
      <c r="AK762" s="1">
        <f t="shared" si="280"/>
        <v>1.54982524116244E-3</v>
      </c>
      <c r="AL762" s="1" t="e">
        <f>$AK$2+#REF!*_xlfn.STDEV.S(ONE_LAST_QUOTE!$AJ$2:$AJ$779)</f>
        <v>#REF!</v>
      </c>
      <c r="AM762" s="1" t="e">
        <f>$AK$2-#REF!*_xlfn.STDEV.S(ONE_LAST_QUOTE!$AJ$2:$AJ$779)</f>
        <v>#REF!</v>
      </c>
      <c r="AN762" s="27">
        <f t="shared" si="281"/>
        <v>-29.575000000001499</v>
      </c>
      <c r="AO762" s="24">
        <f t="shared" si="282"/>
        <v>24.459999999999809</v>
      </c>
      <c r="AP762" s="27">
        <f t="shared" si="283"/>
        <v>-3.8484704370181109</v>
      </c>
      <c r="AQ762" s="27" t="e">
        <f>$AP$2+#REF!*_xlfn.STDEV.S(ONE_LAST_QUOTE!$AO$2:$AO$779)</f>
        <v>#REF!</v>
      </c>
      <c r="AR762" s="27" t="e">
        <f>$AP$2-#REF!*_xlfn.STDEV.S(ONE_LAST_QUOTE!$AO$2:$AO$779)</f>
        <v>#REF!</v>
      </c>
      <c r="AT762" s="24"/>
    </row>
    <row r="763" spans="1:46" x14ac:dyDescent="0.3">
      <c r="A763" s="5">
        <v>45224</v>
      </c>
      <c r="B763" s="25">
        <v>622.6</v>
      </c>
      <c r="C763" s="25">
        <v>622.25</v>
      </c>
      <c r="D763" s="25">
        <v>0</v>
      </c>
      <c r="E763" s="25">
        <f t="shared" si="271"/>
        <v>622.25</v>
      </c>
      <c r="F763" s="25">
        <f t="shared" si="268"/>
        <v>0.35000000000002274</v>
      </c>
      <c r="G763" s="25">
        <v>1406.25</v>
      </c>
      <c r="H763" s="25">
        <v>1405.25</v>
      </c>
      <c r="I763" s="26">
        <v>1405.56</v>
      </c>
      <c r="J763" s="27">
        <f t="shared" si="289"/>
        <v>-0.30999999999994543</v>
      </c>
      <c r="K763" s="25">
        <v>16358</v>
      </c>
      <c r="L763" s="25">
        <v>16358.89</v>
      </c>
      <c r="M763" s="25">
        <v>0.42</v>
      </c>
      <c r="N763" s="25">
        <f t="shared" si="290"/>
        <v>16358.47</v>
      </c>
      <c r="O763" s="25">
        <f t="shared" si="272"/>
        <v>-0.46999999999934516</v>
      </c>
      <c r="P763" s="27">
        <v>32.395000000000003</v>
      </c>
      <c r="Q763" s="25">
        <v>544</v>
      </c>
      <c r="R763" s="2">
        <f t="shared" si="284"/>
        <v>129.60571823841323</v>
      </c>
      <c r="S763" s="2">
        <f t="shared" si="273"/>
        <v>133.01349812977679</v>
      </c>
      <c r="T763" s="2">
        <f t="shared" si="274"/>
        <v>133.17384222971347</v>
      </c>
      <c r="U763" s="2">
        <f t="shared" si="285"/>
        <v>110.21331609566883</v>
      </c>
      <c r="V763" s="2">
        <f t="shared" si="286"/>
        <v>131.08433734939788</v>
      </c>
      <c r="W763" s="27">
        <f t="shared" si="287"/>
        <v>2.6293437802604069E-2</v>
      </c>
      <c r="X763" s="1">
        <f t="shared" si="275"/>
        <v>9.2598848424065728E-3</v>
      </c>
      <c r="Y763" s="1" t="e">
        <f>X763+#REF!*_xlfn.STDEV.S($W$2:$W$779)</f>
        <v>#REF!</v>
      </c>
      <c r="Z763" s="1" t="e">
        <f>X763-#REF!*_xlfn.STDEV.S($W$2:$W$779)</f>
        <v>#REF!</v>
      </c>
      <c r="AA763" s="2">
        <f t="shared" si="276"/>
        <v>340.77798913635604</v>
      </c>
      <c r="AB763" s="1">
        <f t="shared" si="277"/>
        <v>-2.873129332995966E-5</v>
      </c>
      <c r="AC763" s="1">
        <f t="shared" si="269"/>
        <v>-2.2055266228403301E-4</v>
      </c>
      <c r="AD763" s="1">
        <f t="shared" si="291"/>
        <v>1.9182136895407335E-4</v>
      </c>
      <c r="AE763" s="1">
        <f t="shared" si="270"/>
        <v>1.54982524116244E-3</v>
      </c>
      <c r="AF763" s="1" t="e">
        <f>AE763+#REF!*_xlfn.STDEV.S($AD$2:$AD$779)</f>
        <v>#REF!</v>
      </c>
      <c r="AG763" s="1" t="e">
        <f>AE763-#REF!*_xlfn.STDEV.S($AD$2:$AD$779)</f>
        <v>#REF!</v>
      </c>
      <c r="AH763" s="24">
        <f t="shared" si="288"/>
        <v>-0.46999999999934516</v>
      </c>
      <c r="AI763" s="24">
        <f t="shared" si="278"/>
        <v>-0.30999999999994543</v>
      </c>
      <c r="AJ763" s="1">
        <f t="shared" si="279"/>
        <v>1.9182136895407335E-4</v>
      </c>
      <c r="AK763" s="1">
        <f t="shared" si="280"/>
        <v>1.54982524116244E-3</v>
      </c>
      <c r="AL763" s="1" t="e">
        <f>$AK$2+#REF!*_xlfn.STDEV.S(ONE_LAST_QUOTE!$AJ$2:$AJ$779)</f>
        <v>#REF!</v>
      </c>
      <c r="AM763" s="1" t="e">
        <f>$AK$2-#REF!*_xlfn.STDEV.S(ONE_LAST_QUOTE!$AJ$2:$AJ$779)</f>
        <v>#REF!</v>
      </c>
      <c r="AN763" s="27">
        <f t="shared" si="281"/>
        <v>1.5161290322562191</v>
      </c>
      <c r="AO763" s="24">
        <f t="shared" si="282"/>
        <v>-0.15999999999939973</v>
      </c>
      <c r="AP763" s="27">
        <f t="shared" si="283"/>
        <v>-3.8484704370181109</v>
      </c>
      <c r="AQ763" s="27" t="e">
        <f>$AP$2+#REF!*_xlfn.STDEV.S(ONE_LAST_QUOTE!$AO$2:$AO$779)</f>
        <v>#REF!</v>
      </c>
      <c r="AR763" s="27" t="e">
        <f>$AP$2-#REF!*_xlfn.STDEV.S(ONE_LAST_QUOTE!$AO$2:$AO$779)</f>
        <v>#REF!</v>
      </c>
      <c r="AT763" s="24"/>
    </row>
    <row r="764" spans="1:46" x14ac:dyDescent="0.3">
      <c r="A764" s="5">
        <v>45225</v>
      </c>
      <c r="B764" s="25">
        <v>610.20000000000005</v>
      </c>
      <c r="C764" s="25">
        <v>610.37</v>
      </c>
      <c r="D764" s="25">
        <v>0</v>
      </c>
      <c r="E764" s="25">
        <f t="shared" si="271"/>
        <v>610.37</v>
      </c>
      <c r="F764" s="25">
        <f t="shared" si="268"/>
        <v>-0.16999999999995907</v>
      </c>
      <c r="G764" s="25">
        <v>1379.5</v>
      </c>
      <c r="H764" s="25">
        <v>1379</v>
      </c>
      <c r="I764" s="26">
        <v>1380.5</v>
      </c>
      <c r="J764" s="27">
        <f t="shared" si="289"/>
        <v>-1.5</v>
      </c>
      <c r="K764" s="25">
        <v>16066</v>
      </c>
      <c r="L764" s="25">
        <v>16073.74</v>
      </c>
      <c r="M764" s="25">
        <v>0.42</v>
      </c>
      <c r="N764" s="25">
        <f t="shared" si="290"/>
        <v>16073.32</v>
      </c>
      <c r="O764" s="25">
        <f t="shared" si="272"/>
        <v>-7.319999999999709</v>
      </c>
      <c r="P764" s="27">
        <v>32.404000000000003</v>
      </c>
      <c r="Q764" s="25">
        <v>531</v>
      </c>
      <c r="R764" s="2">
        <f t="shared" si="284"/>
        <v>127.18468987779531</v>
      </c>
      <c r="S764" s="2">
        <f t="shared" si="273"/>
        <v>130.63912831354651</v>
      </c>
      <c r="T764" s="2">
        <f t="shared" si="274"/>
        <v>130.36433755025666</v>
      </c>
      <c r="U764" s="2">
        <f t="shared" si="285"/>
        <v>110.24393563093234</v>
      </c>
      <c r="V764" s="2">
        <f t="shared" si="286"/>
        <v>127.95180722891595</v>
      </c>
      <c r="W764" s="27">
        <f t="shared" si="287"/>
        <v>2.7160804017137385E-2</v>
      </c>
      <c r="X764" s="1">
        <f t="shared" si="275"/>
        <v>9.2598848424065728E-3</v>
      </c>
      <c r="Y764" s="1" t="e">
        <f>X764+#REF!*_xlfn.STDEV.S($W$2:$W$779)</f>
        <v>#REF!</v>
      </c>
      <c r="Z764" s="1" t="e">
        <f>X764-#REF!*_xlfn.STDEV.S($W$2:$W$779)</f>
        <v>#REF!</v>
      </c>
      <c r="AA764" s="2">
        <f t="shared" si="276"/>
        <v>345.44384357512001</v>
      </c>
      <c r="AB764" s="1">
        <f t="shared" si="277"/>
        <v>-4.5541306960850087E-4</v>
      </c>
      <c r="AC764" s="1">
        <f t="shared" si="269"/>
        <v>-1.0865628395508873E-3</v>
      </c>
      <c r="AD764" s="1">
        <f t="shared" si="291"/>
        <v>6.3114976994238644E-4</v>
      </c>
      <c r="AE764" s="1">
        <f t="shared" si="270"/>
        <v>1.54982524116244E-3</v>
      </c>
      <c r="AF764" s="1" t="e">
        <f>AE764+#REF!*_xlfn.STDEV.S($AD$2:$AD$779)</f>
        <v>#REF!</v>
      </c>
      <c r="AG764" s="1" t="e">
        <f>AE764-#REF!*_xlfn.STDEV.S($AD$2:$AD$779)</f>
        <v>#REF!</v>
      </c>
      <c r="AH764" s="24">
        <f t="shared" si="288"/>
        <v>-7.319999999999709</v>
      </c>
      <c r="AI764" s="24">
        <f t="shared" si="278"/>
        <v>-1.5</v>
      </c>
      <c r="AJ764" s="1">
        <f t="shared" si="279"/>
        <v>6.3114976994238644E-4</v>
      </c>
      <c r="AK764" s="1">
        <f t="shared" si="280"/>
        <v>1.54982524116244E-3</v>
      </c>
      <c r="AL764" s="1" t="e">
        <f>$AK$2+#REF!*_xlfn.STDEV.S(ONE_LAST_QUOTE!$AJ$2:$AJ$779)</f>
        <v>#REF!</v>
      </c>
      <c r="AM764" s="1" t="e">
        <f>$AK$2-#REF!*_xlfn.STDEV.S(ONE_LAST_QUOTE!$AJ$2:$AJ$779)</f>
        <v>#REF!</v>
      </c>
      <c r="AN764" s="27">
        <f t="shared" si="281"/>
        <v>4.8799999999998063</v>
      </c>
      <c r="AO764" s="24">
        <f t="shared" si="282"/>
        <v>-5.819999999999709</v>
      </c>
      <c r="AP764" s="27">
        <f t="shared" si="283"/>
        <v>-3.8484704370181109</v>
      </c>
      <c r="AQ764" s="27" t="e">
        <f>$AP$2+#REF!*_xlfn.STDEV.S(ONE_LAST_QUOTE!$AO$2:$AO$779)</f>
        <v>#REF!</v>
      </c>
      <c r="AR764" s="27" t="e">
        <f>$AP$2-#REF!*_xlfn.STDEV.S(ONE_LAST_QUOTE!$AO$2:$AO$779)</f>
        <v>#REF!</v>
      </c>
      <c r="AT764" s="24"/>
    </row>
    <row r="765" spans="1:46" x14ac:dyDescent="0.3">
      <c r="A765" s="5">
        <v>45226</v>
      </c>
      <c r="B765" s="25">
        <v>613.9</v>
      </c>
      <c r="C765" s="25">
        <v>613.23</v>
      </c>
      <c r="D765" s="25">
        <v>0</v>
      </c>
      <c r="E765" s="25">
        <f t="shared" si="271"/>
        <v>613.23</v>
      </c>
      <c r="F765" s="25">
        <f t="shared" si="268"/>
        <v>0.66999999999995907</v>
      </c>
      <c r="G765" s="25">
        <v>1391.75</v>
      </c>
      <c r="H765" s="25">
        <v>1392.5</v>
      </c>
      <c r="I765" s="26">
        <v>1388.17</v>
      </c>
      <c r="J765" s="27">
        <f t="shared" si="289"/>
        <v>4.3299999999999272</v>
      </c>
      <c r="K765" s="25">
        <v>16152</v>
      </c>
      <c r="L765" s="25">
        <v>16134.61</v>
      </c>
      <c r="M765" s="25">
        <v>0.38</v>
      </c>
      <c r="N765" s="25">
        <f t="shared" si="290"/>
        <v>16134.230000000001</v>
      </c>
      <c r="O765" s="25">
        <f t="shared" si="272"/>
        <v>17.769999999998618</v>
      </c>
      <c r="P765" s="27">
        <v>32.463999999999999</v>
      </c>
      <c r="Q765" s="25">
        <v>533</v>
      </c>
      <c r="R765" s="2">
        <f t="shared" si="284"/>
        <v>128.42979017754169</v>
      </c>
      <c r="S765" s="2">
        <f t="shared" si="273"/>
        <v>131.3384290128472</v>
      </c>
      <c r="T765" s="2">
        <f t="shared" si="274"/>
        <v>131.43126986510356</v>
      </c>
      <c r="U765" s="2">
        <f t="shared" si="285"/>
        <v>110.4480658660223</v>
      </c>
      <c r="V765" s="2">
        <f t="shared" si="286"/>
        <v>128.43373493975935</v>
      </c>
      <c r="W765" s="27">
        <f t="shared" si="287"/>
        <v>2.2647695922298094E-2</v>
      </c>
      <c r="X765" s="1">
        <f t="shared" si="275"/>
        <v>9.2598848424065728E-3</v>
      </c>
      <c r="Y765" s="1" t="e">
        <f>X765+#REF!*_xlfn.STDEV.S($W$2:$W$779)</f>
        <v>#REF!</v>
      </c>
      <c r="Z765" s="1" t="e">
        <f>X765-#REF!*_xlfn.STDEV.S($W$2:$W$779)</f>
        <v>#REF!</v>
      </c>
      <c r="AA765" s="2">
        <f t="shared" si="276"/>
        <v>290.86388353055099</v>
      </c>
      <c r="AB765" s="1">
        <f t="shared" si="277"/>
        <v>1.101385067648014E-3</v>
      </c>
      <c r="AC765" s="1">
        <f t="shared" si="269"/>
        <v>3.1192145054279568E-3</v>
      </c>
      <c r="AD765" s="1">
        <f t="shared" si="291"/>
        <v>-2.017829437779943E-3</v>
      </c>
      <c r="AE765" s="1">
        <f t="shared" si="270"/>
        <v>1.54982524116244E-3</v>
      </c>
      <c r="AF765" s="1" t="e">
        <f>AE765+#REF!*_xlfn.STDEV.S($AD$2:$AD$779)</f>
        <v>#REF!</v>
      </c>
      <c r="AG765" s="1" t="e">
        <f>AE765-#REF!*_xlfn.STDEV.S($AD$2:$AD$779)</f>
        <v>#REF!</v>
      </c>
      <c r="AH765" s="24">
        <f t="shared" si="288"/>
        <v>17.769999999998618</v>
      </c>
      <c r="AI765" s="24">
        <f t="shared" si="278"/>
        <v>4.3299999999999272</v>
      </c>
      <c r="AJ765" s="1">
        <f t="shared" si="279"/>
        <v>-2.017829437779943E-3</v>
      </c>
      <c r="AK765" s="1">
        <f t="shared" si="280"/>
        <v>1.54982524116244E-3</v>
      </c>
      <c r="AL765" s="1" t="e">
        <f>$AK$2+#REF!*_xlfn.STDEV.S(ONE_LAST_QUOTE!$AJ$2:$AJ$779)</f>
        <v>#REF!</v>
      </c>
      <c r="AM765" s="1" t="e">
        <f>$AK$2-#REF!*_xlfn.STDEV.S(ONE_LAST_QUOTE!$AJ$2:$AJ$779)</f>
        <v>#REF!</v>
      </c>
      <c r="AN765" s="27">
        <f t="shared" si="281"/>
        <v>4.1039260969974398</v>
      </c>
      <c r="AO765" s="24">
        <f t="shared" si="282"/>
        <v>13.43999999999869</v>
      </c>
      <c r="AP765" s="27">
        <f t="shared" si="283"/>
        <v>-3.8484704370181109</v>
      </c>
      <c r="AQ765" s="27" t="e">
        <f>$AP$2+#REF!*_xlfn.STDEV.S(ONE_LAST_QUOTE!$AO$2:$AO$779)</f>
        <v>#REF!</v>
      </c>
      <c r="AR765" s="27" t="e">
        <f>$AP$2-#REF!*_xlfn.STDEV.S(ONE_LAST_QUOTE!$AO$2:$AO$779)</f>
        <v>#REF!</v>
      </c>
      <c r="AT765" s="24"/>
    </row>
    <row r="766" spans="1:46" x14ac:dyDescent="0.3">
      <c r="A766" s="5">
        <v>45229</v>
      </c>
      <c r="B766" s="25">
        <v>611.4</v>
      </c>
      <c r="C766" s="25">
        <v>613.17999999999995</v>
      </c>
      <c r="D766" s="25">
        <v>0</v>
      </c>
      <c r="E766" s="25">
        <f t="shared" si="271"/>
        <v>613.17999999999995</v>
      </c>
      <c r="F766" s="25">
        <f t="shared" si="268"/>
        <v>-1.7799999999999727</v>
      </c>
      <c r="G766" s="25">
        <v>1390.25</v>
      </c>
      <c r="H766" s="25">
        <v>1388.75</v>
      </c>
      <c r="I766" s="26">
        <v>1389.68</v>
      </c>
      <c r="J766" s="27">
        <f t="shared" si="289"/>
        <v>-0.93000000000006366</v>
      </c>
      <c r="K766" s="25">
        <v>16160</v>
      </c>
      <c r="L766" s="25">
        <v>16149.68</v>
      </c>
      <c r="M766" s="25">
        <v>0.38</v>
      </c>
      <c r="N766" s="25">
        <f t="shared" si="290"/>
        <v>16149.300000000001</v>
      </c>
      <c r="O766" s="25">
        <f t="shared" si="272"/>
        <v>10.699999999998909</v>
      </c>
      <c r="P766" s="27">
        <v>32.319000000000003</v>
      </c>
      <c r="Q766" s="25">
        <v>532</v>
      </c>
      <c r="R766" s="2">
        <f t="shared" si="284"/>
        <v>128.08392898316771</v>
      </c>
      <c r="S766" s="2">
        <f t="shared" si="273"/>
        <v>131.40348024068913</v>
      </c>
      <c r="T766" s="2">
        <f t="shared" si="274"/>
        <v>130.80357631284375</v>
      </c>
      <c r="U766" s="2">
        <f t="shared" si="285"/>
        <v>109.95475113122151</v>
      </c>
      <c r="V766" s="2">
        <f t="shared" si="286"/>
        <v>128.19277108433766</v>
      </c>
      <c r="W766" s="27">
        <f t="shared" si="287"/>
        <v>2.5917000547021507E-2</v>
      </c>
      <c r="X766" s="1">
        <f t="shared" si="275"/>
        <v>9.2598848424065728E-3</v>
      </c>
      <c r="Y766" s="1" t="e">
        <f>X766+#REF!*_xlfn.STDEV.S($W$2:$W$779)</f>
        <v>#REF!</v>
      </c>
      <c r="Z766" s="1" t="e">
        <f>X766-#REF!*_xlfn.STDEV.S($W$2:$W$779)</f>
        <v>#REF!</v>
      </c>
      <c r="AA766" s="2">
        <f t="shared" si="276"/>
        <v>331.95512575214252</v>
      </c>
      <c r="AB766" s="1">
        <f t="shared" si="277"/>
        <v>6.6256741778274652E-4</v>
      </c>
      <c r="AC766" s="1">
        <f t="shared" si="269"/>
        <v>-6.692188129641814E-4</v>
      </c>
      <c r="AD766" s="1">
        <f t="shared" si="291"/>
        <v>1.3317862307469278E-3</v>
      </c>
      <c r="AE766" s="1">
        <f t="shared" si="270"/>
        <v>1.54982524116244E-3</v>
      </c>
      <c r="AF766" s="1" t="e">
        <f>AE766+#REF!*_xlfn.STDEV.S($AD$2:$AD$779)</f>
        <v>#REF!</v>
      </c>
      <c r="AG766" s="1" t="e">
        <f>AE766-#REF!*_xlfn.STDEV.S($AD$2:$AD$779)</f>
        <v>#REF!</v>
      </c>
      <c r="AH766" s="24">
        <f t="shared" si="288"/>
        <v>10.699999999998909</v>
      </c>
      <c r="AI766" s="24">
        <f t="shared" si="278"/>
        <v>-0.93000000000006366</v>
      </c>
      <c r="AJ766" s="1">
        <f t="shared" si="279"/>
        <v>1.3317862307469278E-3</v>
      </c>
      <c r="AK766" s="1">
        <f t="shared" si="280"/>
        <v>1.54982524116244E-3</v>
      </c>
      <c r="AL766" s="1" t="e">
        <f>$AK$2+#REF!*_xlfn.STDEV.S(ONE_LAST_QUOTE!$AJ$2:$AJ$779)</f>
        <v>#REF!</v>
      </c>
      <c r="AM766" s="1" t="e">
        <f>$AK$2-#REF!*_xlfn.STDEV.S(ONE_LAST_QUOTE!$AJ$2:$AJ$779)</f>
        <v>#REF!</v>
      </c>
      <c r="AN766" s="27">
        <f t="shared" si="281"/>
        <v>-11.505376344084061</v>
      </c>
      <c r="AO766" s="24">
        <f t="shared" si="282"/>
        <v>11.629999999998972</v>
      </c>
      <c r="AP766" s="27">
        <f t="shared" si="283"/>
        <v>-3.8484704370181109</v>
      </c>
      <c r="AQ766" s="27" t="e">
        <f>$AP$2+#REF!*_xlfn.STDEV.S(ONE_LAST_QUOTE!$AO$2:$AO$779)</f>
        <v>#REF!</v>
      </c>
      <c r="AR766" s="27" t="e">
        <f>$AP$2-#REF!*_xlfn.STDEV.S(ONE_LAST_QUOTE!$AO$2:$AO$779)</f>
        <v>#REF!</v>
      </c>
      <c r="AT766" s="24"/>
    </row>
    <row r="767" spans="1:46" x14ac:dyDescent="0.3">
      <c r="A767" s="5">
        <v>45230</v>
      </c>
      <c r="B767" s="25">
        <v>609</v>
      </c>
      <c r="C767" s="25">
        <v>608.95000000000005</v>
      </c>
      <c r="D767" s="25">
        <v>0</v>
      </c>
      <c r="E767" s="25">
        <f t="shared" si="271"/>
        <v>608.95000000000005</v>
      </c>
      <c r="F767" s="25">
        <f t="shared" si="268"/>
        <v>4.9999999999954525E-2</v>
      </c>
      <c r="G767" s="25">
        <v>1377</v>
      </c>
      <c r="H767" s="25">
        <v>1376.25</v>
      </c>
      <c r="I767" s="26">
        <v>1378.37</v>
      </c>
      <c r="J767" s="27">
        <f t="shared" si="289"/>
        <v>-2.1199999999998909</v>
      </c>
      <c r="K767" s="25">
        <v>15997</v>
      </c>
      <c r="L767" s="25">
        <v>16001.27</v>
      </c>
      <c r="M767" s="25">
        <v>0.38</v>
      </c>
      <c r="N767" s="25">
        <f t="shared" si="290"/>
        <v>16000.890000000001</v>
      </c>
      <c r="O767" s="25">
        <f t="shared" si="272"/>
        <v>-3.8900000000012369</v>
      </c>
      <c r="P767" s="27">
        <v>32.468000000000004</v>
      </c>
      <c r="Q767" s="25">
        <v>529</v>
      </c>
      <c r="R767" s="2">
        <f t="shared" si="284"/>
        <v>126.93105833525441</v>
      </c>
      <c r="S767" s="2">
        <f t="shared" si="273"/>
        <v>130.07806147340989</v>
      </c>
      <c r="T767" s="2">
        <f t="shared" si="274"/>
        <v>130.88766677556376</v>
      </c>
      <c r="U767" s="2">
        <f t="shared" si="285"/>
        <v>110.46167454836166</v>
      </c>
      <c r="V767" s="2">
        <f t="shared" si="286"/>
        <v>127.4698795180726</v>
      </c>
      <c r="W767" s="27">
        <f t="shared" si="287"/>
        <v>2.4793011099328632E-2</v>
      </c>
      <c r="X767" s="1">
        <f t="shared" si="275"/>
        <v>9.2598848424065728E-3</v>
      </c>
      <c r="Y767" s="1" t="e">
        <f>X767+#REF!*_xlfn.STDEV.S($W$2:$W$779)</f>
        <v>#REF!</v>
      </c>
      <c r="Z767" s="1" t="e">
        <f>X767-#REF!*_xlfn.STDEV.S($W$2:$W$779)</f>
        <v>#REF!</v>
      </c>
      <c r="AA767" s="2">
        <f t="shared" si="276"/>
        <v>314.70031381554833</v>
      </c>
      <c r="AB767" s="1">
        <f t="shared" si="277"/>
        <v>-2.4311147692417337E-4</v>
      </c>
      <c r="AC767" s="1">
        <f t="shared" si="269"/>
        <v>-1.5380485646088432E-3</v>
      </c>
      <c r="AD767" s="1">
        <f t="shared" si="291"/>
        <v>1.2949370876846698E-3</v>
      </c>
      <c r="AE767" s="1">
        <f t="shared" si="270"/>
        <v>1.54982524116244E-3</v>
      </c>
      <c r="AF767" s="1" t="e">
        <f>AE767+#REF!*_xlfn.STDEV.S($AD$2:$AD$779)</f>
        <v>#REF!</v>
      </c>
      <c r="AG767" s="1" t="e">
        <f>AE767-#REF!*_xlfn.STDEV.S($AD$2:$AD$779)</f>
        <v>#REF!</v>
      </c>
      <c r="AH767" s="24">
        <f t="shared" si="288"/>
        <v>-3.8900000000012369</v>
      </c>
      <c r="AI767" s="24">
        <f t="shared" si="278"/>
        <v>-2.1199999999998909</v>
      </c>
      <c r="AJ767" s="1">
        <f t="shared" si="279"/>
        <v>1.2949370876846698E-3</v>
      </c>
      <c r="AK767" s="1">
        <f t="shared" si="280"/>
        <v>1.54982524116244E-3</v>
      </c>
      <c r="AL767" s="1" t="e">
        <f>$AK$2+#REF!*_xlfn.STDEV.S(ONE_LAST_QUOTE!$AJ$2:$AJ$779)</f>
        <v>#REF!</v>
      </c>
      <c r="AM767" s="1" t="e">
        <f>$AK$2-#REF!*_xlfn.STDEV.S(ONE_LAST_QUOTE!$AJ$2:$AJ$779)</f>
        <v>#REF!</v>
      </c>
      <c r="AN767" s="27">
        <f t="shared" si="281"/>
        <v>1.8349056603780365</v>
      </c>
      <c r="AO767" s="24">
        <f t="shared" si="282"/>
        <v>-1.7700000000013461</v>
      </c>
      <c r="AP767" s="27">
        <f t="shared" si="283"/>
        <v>-3.8484704370181109</v>
      </c>
      <c r="AQ767" s="27" t="e">
        <f>$AP$2+#REF!*_xlfn.STDEV.S(ONE_LAST_QUOTE!$AO$2:$AO$779)</f>
        <v>#REF!</v>
      </c>
      <c r="AR767" s="27" t="e">
        <f>$AP$2-#REF!*_xlfn.STDEV.S(ONE_LAST_QUOTE!$AO$2:$AO$779)</f>
        <v>#REF!</v>
      </c>
      <c r="AT767" s="24"/>
    </row>
    <row r="768" spans="1:46" x14ac:dyDescent="0.3">
      <c r="A768" s="5">
        <v>45231</v>
      </c>
      <c r="B768" s="25">
        <v>611.70000000000005</v>
      </c>
      <c r="C768" s="25">
        <v>609.99</v>
      </c>
      <c r="D768" s="25">
        <v>0</v>
      </c>
      <c r="E768" s="25">
        <f t="shared" si="271"/>
        <v>609.99</v>
      </c>
      <c r="F768" s="25">
        <f t="shared" si="268"/>
        <v>1.7100000000000364</v>
      </c>
      <c r="G768" s="25">
        <v>1385.25</v>
      </c>
      <c r="H768" s="25">
        <v>1385</v>
      </c>
      <c r="I768" s="26">
        <v>1382.91</v>
      </c>
      <c r="J768" s="27">
        <f t="shared" si="289"/>
        <v>2.0899999999999181</v>
      </c>
      <c r="K768" s="25">
        <v>16050</v>
      </c>
      <c r="L768" s="25">
        <v>16038.56</v>
      </c>
      <c r="M768" s="25">
        <v>0.14000000000000001</v>
      </c>
      <c r="N768" s="25">
        <f t="shared" si="290"/>
        <v>16038.42</v>
      </c>
      <c r="O768" s="25">
        <f t="shared" si="272"/>
        <v>11.579999999999927</v>
      </c>
      <c r="P768" s="27">
        <v>32.39</v>
      </c>
      <c r="Q768" s="25">
        <v>528</v>
      </c>
      <c r="R768" s="2">
        <f t="shared" si="284"/>
        <v>127.73806778879371</v>
      </c>
      <c r="S768" s="2">
        <f t="shared" si="273"/>
        <v>130.50902585786264</v>
      </c>
      <c r="T768" s="2">
        <f t="shared" si="274"/>
        <v>130.65476223856297</v>
      </c>
      <c r="U768" s="2">
        <f t="shared" si="285"/>
        <v>110.19630524274466</v>
      </c>
      <c r="V768" s="2">
        <f t="shared" si="286"/>
        <v>127.22891566265092</v>
      </c>
      <c r="W768" s="27">
        <f t="shared" si="287"/>
        <v>2.1692500262729286E-2</v>
      </c>
      <c r="X768" s="1">
        <f t="shared" si="275"/>
        <v>9.2598848424065728E-3</v>
      </c>
      <c r="Y768" s="1" t="e">
        <f>X768+#REF!*_xlfn.STDEV.S($W$2:$W$779)</f>
        <v>#REF!</v>
      </c>
      <c r="Z768" s="1" t="e">
        <f>X768-#REF!*_xlfn.STDEV.S($W$2:$W$779)</f>
        <v>#REF!</v>
      </c>
      <c r="AA768" s="2">
        <f t="shared" si="276"/>
        <v>277.09580690689251</v>
      </c>
      <c r="AB768" s="1">
        <f t="shared" si="277"/>
        <v>7.2201625845936992E-4</v>
      </c>
      <c r="AC768" s="1">
        <f t="shared" si="269"/>
        <v>1.5113058695069947E-3</v>
      </c>
      <c r="AD768" s="1">
        <f t="shared" si="291"/>
        <v>-7.8928961104762481E-4</v>
      </c>
      <c r="AE768" s="1">
        <f t="shared" si="270"/>
        <v>1.54982524116244E-3</v>
      </c>
      <c r="AF768" s="1" t="e">
        <f>AE768+#REF!*_xlfn.STDEV.S($AD$2:$AD$779)</f>
        <v>#REF!</v>
      </c>
      <c r="AG768" s="1" t="e">
        <f>AE768-#REF!*_xlfn.STDEV.S($AD$2:$AD$779)</f>
        <v>#REF!</v>
      </c>
      <c r="AH768" s="24">
        <f t="shared" si="288"/>
        <v>11.579999999999927</v>
      </c>
      <c r="AI768" s="24">
        <f t="shared" si="278"/>
        <v>2.0899999999999181</v>
      </c>
      <c r="AJ768" s="1">
        <f t="shared" si="279"/>
        <v>-7.8928961104762481E-4</v>
      </c>
      <c r="AK768" s="1">
        <f t="shared" si="280"/>
        <v>1.54982524116244E-3</v>
      </c>
      <c r="AL768" s="1" t="e">
        <f>$AK$2+#REF!*_xlfn.STDEV.S(ONE_LAST_QUOTE!$AJ$2:$AJ$779)</f>
        <v>#REF!</v>
      </c>
      <c r="AM768" s="1" t="e">
        <f>$AK$2-#REF!*_xlfn.STDEV.S(ONE_LAST_QUOTE!$AJ$2:$AJ$779)</f>
        <v>#REF!</v>
      </c>
      <c r="AN768" s="27">
        <f t="shared" si="281"/>
        <v>5.5406698564595125</v>
      </c>
      <c r="AO768" s="24">
        <f t="shared" si="282"/>
        <v>9.4900000000000091</v>
      </c>
      <c r="AP768" s="27">
        <f t="shared" si="283"/>
        <v>-3.8484704370181109</v>
      </c>
      <c r="AQ768" s="27" t="e">
        <f>$AP$2+#REF!*_xlfn.STDEV.S(ONE_LAST_QUOTE!$AO$2:$AO$779)</f>
        <v>#REF!</v>
      </c>
      <c r="AR768" s="27" t="e">
        <f>$AP$2-#REF!*_xlfn.STDEV.S(ONE_LAST_QUOTE!$AO$2:$AO$779)</f>
        <v>#REF!</v>
      </c>
      <c r="AT768" s="24"/>
    </row>
    <row r="769" spans="1:46" x14ac:dyDescent="0.3">
      <c r="A769" s="5">
        <v>45232</v>
      </c>
      <c r="B769" s="25">
        <v>625.4</v>
      </c>
      <c r="C769" s="25">
        <v>625.77</v>
      </c>
      <c r="D769" s="25">
        <v>0</v>
      </c>
      <c r="E769" s="25">
        <f t="shared" si="271"/>
        <v>625.77</v>
      </c>
      <c r="F769" s="25">
        <f t="shared" si="268"/>
        <v>-0.37000000000000455</v>
      </c>
      <c r="G769" s="25">
        <v>1414.75</v>
      </c>
      <c r="H769" s="25">
        <v>1414.75</v>
      </c>
      <c r="I769" s="26">
        <v>1413.61</v>
      </c>
      <c r="J769" s="27">
        <f t="shared" si="289"/>
        <v>1.1400000000001</v>
      </c>
      <c r="K769" s="25">
        <v>16389</v>
      </c>
      <c r="L769" s="25">
        <v>16396.95</v>
      </c>
      <c r="M769" s="25">
        <v>0</v>
      </c>
      <c r="N769" s="25">
        <f t="shared" si="290"/>
        <v>16396.95</v>
      </c>
      <c r="O769" s="25">
        <f t="shared" si="272"/>
        <v>-7.9500000000007276</v>
      </c>
      <c r="P769" s="27">
        <v>32.293999999999997</v>
      </c>
      <c r="Q769" s="25">
        <v>547</v>
      </c>
      <c r="R769" s="2">
        <f t="shared" si="284"/>
        <v>130.48189993082738</v>
      </c>
      <c r="S769" s="2">
        <f t="shared" si="273"/>
        <v>133.26557163766424</v>
      </c>
      <c r="T769" s="2">
        <f t="shared" si="274"/>
        <v>133.43198425945283</v>
      </c>
      <c r="U769" s="2">
        <f t="shared" si="285"/>
        <v>109.86969686660066</v>
      </c>
      <c r="V769" s="2">
        <f t="shared" si="286"/>
        <v>131.80722891566296</v>
      </c>
      <c r="W769" s="27">
        <f t="shared" si="287"/>
        <v>2.1333776625819922E-2</v>
      </c>
      <c r="X769" s="1">
        <f t="shared" si="275"/>
        <v>9.2598848424065728E-3</v>
      </c>
      <c r="Y769" s="1" t="e">
        <f>X769+#REF!*_xlfn.STDEV.S($W$2:$W$779)</f>
        <v>#REF!</v>
      </c>
      <c r="Z769" s="1" t="e">
        <f>X769-#REF!*_xlfn.STDEV.S($W$2:$W$779)</f>
        <v>#REF!</v>
      </c>
      <c r="AA769" s="2">
        <f t="shared" si="276"/>
        <v>278.36717068368557</v>
      </c>
      <c r="AB769" s="1">
        <f t="shared" si="277"/>
        <v>-4.8484626714118953E-4</v>
      </c>
      <c r="AC769" s="1">
        <f t="shared" si="269"/>
        <v>8.0644590799449647E-4</v>
      </c>
      <c r="AD769" s="1">
        <f t="shared" si="291"/>
        <v>-1.291292175135686E-3</v>
      </c>
      <c r="AE769" s="1">
        <f t="shared" si="270"/>
        <v>1.54982524116244E-3</v>
      </c>
      <c r="AF769" s="1" t="e">
        <f>AE769+#REF!*_xlfn.STDEV.S($AD$2:$AD$779)</f>
        <v>#REF!</v>
      </c>
      <c r="AG769" s="1" t="e">
        <f>AE769-#REF!*_xlfn.STDEV.S($AD$2:$AD$779)</f>
        <v>#REF!</v>
      </c>
      <c r="AH769" s="24">
        <f t="shared" si="288"/>
        <v>-7.9500000000007276</v>
      </c>
      <c r="AI769" s="24">
        <f t="shared" si="278"/>
        <v>1.1400000000001</v>
      </c>
      <c r="AJ769" s="1">
        <f t="shared" si="279"/>
        <v>-1.291292175135686E-3</v>
      </c>
      <c r="AK769" s="1">
        <f t="shared" si="280"/>
        <v>1.54982524116244E-3</v>
      </c>
      <c r="AL769" s="1" t="e">
        <f>$AK$2+#REF!*_xlfn.STDEV.S(ONE_LAST_QUOTE!$AJ$2:$AJ$779)</f>
        <v>#REF!</v>
      </c>
      <c r="AM769" s="1" t="e">
        <f>$AK$2-#REF!*_xlfn.STDEV.S(ONE_LAST_QUOTE!$AJ$2:$AJ$779)</f>
        <v>#REF!</v>
      </c>
      <c r="AN769" s="27">
        <f t="shared" si="281"/>
        <v>-6.9736842105263417</v>
      </c>
      <c r="AO769" s="24">
        <f t="shared" si="282"/>
        <v>-9.0900000000008276</v>
      </c>
      <c r="AP769" s="27">
        <f t="shared" si="283"/>
        <v>-3.8484704370181109</v>
      </c>
      <c r="AQ769" s="27" t="e">
        <f>$AP$2+#REF!*_xlfn.STDEV.S(ONE_LAST_QUOTE!$AO$2:$AO$779)</f>
        <v>#REF!</v>
      </c>
      <c r="AR769" s="27" t="e">
        <f>$AP$2-#REF!*_xlfn.STDEV.S(ONE_LAST_QUOTE!$AO$2:$AO$779)</f>
        <v>#REF!</v>
      </c>
      <c r="AT769" s="24"/>
    </row>
    <row r="770" spans="1:46" x14ac:dyDescent="0.3">
      <c r="A770" s="5">
        <v>45233</v>
      </c>
      <c r="B770" s="25">
        <v>630.4</v>
      </c>
      <c r="C770" s="25">
        <v>629.95000000000005</v>
      </c>
      <c r="D770" s="25">
        <v>0</v>
      </c>
      <c r="E770" s="25">
        <f t="shared" si="271"/>
        <v>629.95000000000005</v>
      </c>
      <c r="F770" s="25">
        <f t="shared" ref="F770:F779" si="292">B770-E770</f>
        <v>0.44999999999993179</v>
      </c>
      <c r="G770" s="25">
        <v>1427.5</v>
      </c>
      <c r="H770" s="25">
        <v>1427.5</v>
      </c>
      <c r="I770" s="26">
        <v>1424.94</v>
      </c>
      <c r="J770" s="27">
        <f t="shared" si="289"/>
        <v>2.5599999999999454</v>
      </c>
      <c r="K770" s="25">
        <v>16514</v>
      </c>
      <c r="L770" s="25">
        <v>16507.650000000001</v>
      </c>
      <c r="M770" s="25">
        <v>0</v>
      </c>
      <c r="N770" s="25">
        <f t="shared" si="290"/>
        <v>16507.650000000001</v>
      </c>
      <c r="O770" s="25">
        <f t="shared" si="272"/>
        <v>6.3499999999985448</v>
      </c>
      <c r="P770" s="27">
        <v>32.097999999999999</v>
      </c>
      <c r="Q770" s="25">
        <v>549</v>
      </c>
      <c r="R770" s="2">
        <f t="shared" si="284"/>
        <v>131.65782799169895</v>
      </c>
      <c r="S770" s="2">
        <f t="shared" si="273"/>
        <v>134.28199707269434</v>
      </c>
      <c r="T770" s="2">
        <f t="shared" si="274"/>
        <v>134.33101432744408</v>
      </c>
      <c r="U770" s="2">
        <f t="shared" si="285"/>
        <v>109.20287143197338</v>
      </c>
      <c r="V770" s="2">
        <f t="shared" si="286"/>
        <v>132.28915662650633</v>
      </c>
      <c r="W770" s="27">
        <f t="shared" si="287"/>
        <v>1.9931736084548124E-2</v>
      </c>
      <c r="X770" s="1">
        <f t="shared" si="275"/>
        <v>9.2598848424065728E-3</v>
      </c>
      <c r="Y770" s="1" t="e">
        <f>X770+#REF!*_xlfn.STDEV.S($W$2:$W$779)</f>
        <v>#REF!</v>
      </c>
      <c r="Z770" s="1" t="e">
        <f>X770-#REF!*_xlfn.STDEV.S($W$2:$W$779)</f>
        <v>#REF!</v>
      </c>
      <c r="AA770" s="2">
        <f t="shared" si="276"/>
        <v>262.41690809953866</v>
      </c>
      <c r="AB770" s="1">
        <f t="shared" si="277"/>
        <v>3.8467013778451469E-4</v>
      </c>
      <c r="AC770" s="1">
        <f t="shared" ref="AC770:AC779" si="293">((H770-I770)/I770)</f>
        <v>1.7965668729911051E-3</v>
      </c>
      <c r="AD770" s="1">
        <f t="shared" si="291"/>
        <v>-1.4118967352065904E-3</v>
      </c>
      <c r="AE770" s="1">
        <f t="shared" ref="AE770:AE779" si="294">AVERAGEIF($AD$2:$AD$779,"&lt;&gt;#N/A")</f>
        <v>1.54982524116244E-3</v>
      </c>
      <c r="AF770" s="1" t="e">
        <f>AE770+#REF!*_xlfn.STDEV.S($AD$2:$AD$779)</f>
        <v>#REF!</v>
      </c>
      <c r="AG770" s="1" t="e">
        <f>AE770-#REF!*_xlfn.STDEV.S($AD$2:$AD$779)</f>
        <v>#REF!</v>
      </c>
      <c r="AH770" s="24">
        <f t="shared" si="288"/>
        <v>6.3499999999985448</v>
      </c>
      <c r="AI770" s="24">
        <f t="shared" si="278"/>
        <v>2.5599999999999454</v>
      </c>
      <c r="AJ770" s="1">
        <f t="shared" si="279"/>
        <v>-1.4118967352065904E-3</v>
      </c>
      <c r="AK770" s="1">
        <f t="shared" si="280"/>
        <v>1.54982524116244E-3</v>
      </c>
      <c r="AL770" s="1" t="e">
        <f>$AK$2+#REF!*_xlfn.STDEV.S(ONE_LAST_QUOTE!$AJ$2:$AJ$779)</f>
        <v>#REF!</v>
      </c>
      <c r="AM770" s="1" t="e">
        <f>$AK$2-#REF!*_xlfn.STDEV.S(ONE_LAST_QUOTE!$AJ$2:$AJ$779)</f>
        <v>#REF!</v>
      </c>
      <c r="AN770" s="27">
        <f t="shared" si="281"/>
        <v>2.4804687499994844</v>
      </c>
      <c r="AO770" s="24">
        <f t="shared" si="282"/>
        <v>3.7899999999985994</v>
      </c>
      <c r="AP770" s="27">
        <f t="shared" si="283"/>
        <v>-3.8484704370181109</v>
      </c>
      <c r="AQ770" s="27" t="e">
        <f>$AP$2+#REF!*_xlfn.STDEV.S(ONE_LAST_QUOTE!$AO$2:$AO$779)</f>
        <v>#REF!</v>
      </c>
      <c r="AR770" s="27" t="e">
        <f>$AP$2-#REF!*_xlfn.STDEV.S(ONE_LAST_QUOTE!$AO$2:$AO$779)</f>
        <v>#REF!</v>
      </c>
      <c r="AT770" s="24"/>
    </row>
    <row r="771" spans="1:46" x14ac:dyDescent="0.3">
      <c r="A771" s="5">
        <v>45236</v>
      </c>
      <c r="B771" s="25">
        <v>634.4</v>
      </c>
      <c r="C771" s="25">
        <v>634.16</v>
      </c>
      <c r="D771" s="25">
        <v>0</v>
      </c>
      <c r="E771" s="25">
        <f t="shared" ref="E771:E779" si="295">C771-D771</f>
        <v>634.16</v>
      </c>
      <c r="F771" s="25">
        <f t="shared" si="292"/>
        <v>0.24000000000000909</v>
      </c>
      <c r="G771" s="25">
        <v>1438.75</v>
      </c>
      <c r="H771" s="25">
        <v>1437.5</v>
      </c>
      <c r="I771" s="26">
        <v>1437.91</v>
      </c>
      <c r="J771" s="27">
        <f t="shared" si="289"/>
        <v>-0.41000000000008185</v>
      </c>
      <c r="K771" s="25">
        <v>16673</v>
      </c>
      <c r="L771" s="25">
        <v>16649.36</v>
      </c>
      <c r="M771" s="25">
        <v>0</v>
      </c>
      <c r="N771" s="25">
        <f t="shared" si="290"/>
        <v>16649.36</v>
      </c>
      <c r="O771" s="25">
        <f t="shared" ref="O771:O779" si="296">K771-N771</f>
        <v>23.639999999999418</v>
      </c>
      <c r="P771" s="27">
        <v>32.128</v>
      </c>
      <c r="Q771" s="25">
        <v>550</v>
      </c>
      <c r="R771" s="2">
        <f t="shared" si="284"/>
        <v>132.58012451002958</v>
      </c>
      <c r="S771" s="2">
        <f t="shared" ref="S771:S779" si="297">K771/K770*S770</f>
        <v>135.57489022605262</v>
      </c>
      <c r="T771" s="2">
        <f t="shared" ref="T771:T779" si="298">B771/B770*S770</f>
        <v>135.13404020132819</v>
      </c>
      <c r="U771" s="2">
        <f t="shared" si="285"/>
        <v>109.30493654951837</v>
      </c>
      <c r="V771" s="2">
        <f t="shared" si="286"/>
        <v>132.53012048192801</v>
      </c>
      <c r="W771" s="27">
        <f t="shared" si="287"/>
        <v>2.2588345931116471E-2</v>
      </c>
      <c r="X771" s="1">
        <f t="shared" ref="X771:X779" si="299">AVERAGEIF($W$2:$W$779,"&lt;&gt;#N/A")</f>
        <v>9.2598848424065728E-3</v>
      </c>
      <c r="Y771" s="1" t="e">
        <f>X771+#REF!*_xlfn.STDEV.S($W$2:$W$779)</f>
        <v>#REF!</v>
      </c>
      <c r="Z771" s="1" t="e">
        <f>X771-#REF!*_xlfn.STDEV.S($W$2:$W$779)</f>
        <v>#REF!</v>
      </c>
      <c r="AA771" s="2">
        <f t="shared" ref="AA771:AA779" si="300">(S771-R771)*100</f>
        <v>299.47657160230392</v>
      </c>
      <c r="AB771" s="1">
        <f t="shared" ref="AB771:AB779" si="301">((K771-N771)/N771)</f>
        <v>1.4198743975744063E-3</v>
      </c>
      <c r="AC771" s="1">
        <f t="shared" si="293"/>
        <v>-2.8513606553962474E-4</v>
      </c>
      <c r="AD771" s="1">
        <f t="shared" si="291"/>
        <v>1.7050104631140311E-3</v>
      </c>
      <c r="AE771" s="1">
        <f t="shared" si="294"/>
        <v>1.54982524116244E-3</v>
      </c>
      <c r="AF771" s="1" t="e">
        <f>AE771+#REF!*_xlfn.STDEV.S($AD$2:$AD$779)</f>
        <v>#REF!</v>
      </c>
      <c r="AG771" s="1" t="e">
        <f>AE771-#REF!*_xlfn.STDEV.S($AD$2:$AD$779)</f>
        <v>#REF!</v>
      </c>
      <c r="AH771" s="24">
        <f t="shared" si="288"/>
        <v>23.639999999999418</v>
      </c>
      <c r="AI771" s="24">
        <f t="shared" ref="AI771:AI779" si="302">H771-I771</f>
        <v>-0.41000000000008185</v>
      </c>
      <c r="AJ771" s="1">
        <f t="shared" ref="AJ771:AJ779" si="303">((K771-N771)/N771)-((H771-I771)/I771)</f>
        <v>1.7050104631140311E-3</v>
      </c>
      <c r="AK771" s="1">
        <f t="shared" ref="AK771:AK779" si="304">AVERAGE($AJ$2:$AJ$779)</f>
        <v>1.54982524116244E-3</v>
      </c>
      <c r="AL771" s="1" t="e">
        <f>$AK$2+#REF!*_xlfn.STDEV.S(ONE_LAST_QUOTE!$AJ$2:$AJ$779)</f>
        <v>#REF!</v>
      </c>
      <c r="AM771" s="1" t="e">
        <f>$AK$2-#REF!*_xlfn.STDEV.S(ONE_LAST_QUOTE!$AJ$2:$AJ$779)</f>
        <v>#REF!</v>
      </c>
      <c r="AN771" s="27">
        <f t="shared" ref="AN771:AN779" si="305">AH771/AI771</f>
        <v>-57.65853658535292</v>
      </c>
      <c r="AO771" s="24">
        <f t="shared" ref="AO771:AO779" si="306">AH771-AI771</f>
        <v>24.0499999999995</v>
      </c>
      <c r="AP771" s="27">
        <f t="shared" ref="AP771:AP779" si="307">AVERAGE($AO$2:$AO$779)</f>
        <v>-3.8484704370181109</v>
      </c>
      <c r="AQ771" s="27" t="e">
        <f>$AP$2+#REF!*_xlfn.STDEV.S(ONE_LAST_QUOTE!$AO$2:$AO$779)</f>
        <v>#REF!</v>
      </c>
      <c r="AR771" s="27" t="e">
        <f>$AP$2-#REF!*_xlfn.STDEV.S(ONE_LAST_QUOTE!$AO$2:$AO$779)</f>
        <v>#REF!</v>
      </c>
      <c r="AT771" s="24"/>
    </row>
    <row r="772" spans="1:46" x14ac:dyDescent="0.3">
      <c r="A772" s="5">
        <v>45237</v>
      </c>
      <c r="B772" s="25">
        <v>636.70000000000005</v>
      </c>
      <c r="C772" s="25">
        <v>635.89</v>
      </c>
      <c r="D772" s="25">
        <v>0</v>
      </c>
      <c r="E772" s="25">
        <f t="shared" si="295"/>
        <v>635.89</v>
      </c>
      <c r="F772" s="25">
        <f t="shared" si="292"/>
        <v>0.81000000000005912</v>
      </c>
      <c r="G772" s="25">
        <v>1440.5</v>
      </c>
      <c r="H772" s="25">
        <v>1440.5</v>
      </c>
      <c r="I772" s="26">
        <v>1438.94</v>
      </c>
      <c r="J772" s="27">
        <f t="shared" si="289"/>
        <v>1.5599999999999454</v>
      </c>
      <c r="K772" s="25">
        <v>16708</v>
      </c>
      <c r="L772" s="25">
        <v>16684.95</v>
      </c>
      <c r="M772" s="25">
        <v>0</v>
      </c>
      <c r="N772" s="25">
        <f t="shared" si="290"/>
        <v>16684.95</v>
      </c>
      <c r="O772" s="25">
        <f t="shared" si="296"/>
        <v>23.049999999999272</v>
      </c>
      <c r="P772" s="27">
        <v>32.179000000000002</v>
      </c>
      <c r="Q772" s="25">
        <v>555</v>
      </c>
      <c r="R772" s="2">
        <f t="shared" ref="R772:R779" si="308">H772/H771*R771</f>
        <v>132.85681346552877</v>
      </c>
      <c r="S772" s="2">
        <f t="shared" si="297"/>
        <v>135.85948934786103</v>
      </c>
      <c r="T772" s="2">
        <f t="shared" si="298"/>
        <v>136.0664133148293</v>
      </c>
      <c r="U772" s="2">
        <f t="shared" ref="U772:U779" si="309">P772/P771*U771</f>
        <v>109.47844724934487</v>
      </c>
      <c r="V772" s="2">
        <f t="shared" ref="V772:V779" si="310">Q772/Q771*V771</f>
        <v>133.73493975903645</v>
      </c>
      <c r="W772" s="27">
        <f t="shared" ref="W772:W779" si="311">(S772/R772-1)</f>
        <v>2.2600842245183994E-2</v>
      </c>
      <c r="X772" s="1">
        <f t="shared" si="299"/>
        <v>9.2598848424065728E-3</v>
      </c>
      <c r="Y772" s="1" t="e">
        <f>X772+#REF!*_xlfn.STDEV.S($W$2:$W$779)</f>
        <v>#REF!</v>
      </c>
      <c r="Z772" s="1" t="e">
        <f>X772-#REF!*_xlfn.STDEV.S($W$2:$W$779)</f>
        <v>#REF!</v>
      </c>
      <c r="AA772" s="2">
        <f t="shared" si="300"/>
        <v>300.26758823322552</v>
      </c>
      <c r="AB772" s="1">
        <f t="shared" si="301"/>
        <v>1.3814845114908509E-3</v>
      </c>
      <c r="AC772" s="1">
        <f t="shared" si="293"/>
        <v>1.0841313744839572E-3</v>
      </c>
      <c r="AD772" s="1">
        <f t="shared" si="291"/>
        <v>2.9735313700689366E-4</v>
      </c>
      <c r="AE772" s="1">
        <f t="shared" si="294"/>
        <v>1.54982524116244E-3</v>
      </c>
      <c r="AF772" s="1" t="e">
        <f>AE772+#REF!*_xlfn.STDEV.S($AD$2:$AD$779)</f>
        <v>#REF!</v>
      </c>
      <c r="AG772" s="1" t="e">
        <f>AE772-#REF!*_xlfn.STDEV.S($AD$2:$AD$779)</f>
        <v>#REF!</v>
      </c>
      <c r="AH772" s="24">
        <f t="shared" si="288"/>
        <v>23.049999999999272</v>
      </c>
      <c r="AI772" s="24">
        <f t="shared" si="302"/>
        <v>1.5599999999999454</v>
      </c>
      <c r="AJ772" s="1">
        <f t="shared" si="303"/>
        <v>2.9735313700689366E-4</v>
      </c>
      <c r="AK772" s="1">
        <f t="shared" si="304"/>
        <v>1.54982524116244E-3</v>
      </c>
      <c r="AL772" s="1" t="e">
        <f>$AK$2+#REF!*_xlfn.STDEV.S(ONE_LAST_QUOTE!$AJ$2:$AJ$779)</f>
        <v>#REF!</v>
      </c>
      <c r="AM772" s="1" t="e">
        <f>$AK$2-#REF!*_xlfn.STDEV.S(ONE_LAST_QUOTE!$AJ$2:$AJ$779)</f>
        <v>#REF!</v>
      </c>
      <c r="AN772" s="27">
        <f t="shared" si="305"/>
        <v>14.775641025641075</v>
      </c>
      <c r="AO772" s="24">
        <f t="shared" si="306"/>
        <v>21.489999999999327</v>
      </c>
      <c r="AP772" s="27">
        <f t="shared" si="307"/>
        <v>-3.8484704370181109</v>
      </c>
      <c r="AQ772" s="27" t="e">
        <f>$AP$2+#REF!*_xlfn.STDEV.S(ONE_LAST_QUOTE!$AO$2:$AO$779)</f>
        <v>#REF!</v>
      </c>
      <c r="AR772" s="27" t="e">
        <f>$AP$2-#REF!*_xlfn.STDEV.S(ONE_LAST_QUOTE!$AO$2:$AO$779)</f>
        <v>#REF!</v>
      </c>
      <c r="AT772" s="24"/>
    </row>
    <row r="773" spans="1:46" x14ac:dyDescent="0.3">
      <c r="A773" s="5">
        <v>45238</v>
      </c>
      <c r="B773" s="25">
        <v>639.1</v>
      </c>
      <c r="C773" s="25">
        <v>638.16</v>
      </c>
      <c r="D773" s="25">
        <v>0</v>
      </c>
      <c r="E773" s="25">
        <f t="shared" si="295"/>
        <v>638.16</v>
      </c>
      <c r="F773" s="25">
        <f t="shared" si="292"/>
        <v>0.94000000000005457</v>
      </c>
      <c r="G773" s="25">
        <v>1447.5</v>
      </c>
      <c r="H773" s="25">
        <v>1447.5</v>
      </c>
      <c r="I773" s="26">
        <v>1445.07</v>
      </c>
      <c r="J773" s="27">
        <f t="shared" si="289"/>
        <v>2.4300000000000637</v>
      </c>
      <c r="K773" s="25">
        <v>16752</v>
      </c>
      <c r="L773" s="25">
        <v>16740.830000000002</v>
      </c>
      <c r="M773" s="25">
        <v>0</v>
      </c>
      <c r="N773" s="25">
        <f t="shared" si="290"/>
        <v>16740.830000000002</v>
      </c>
      <c r="O773" s="25">
        <f t="shared" si="296"/>
        <v>11.169999999998254</v>
      </c>
      <c r="P773" s="27">
        <v>32.222000000000001</v>
      </c>
      <c r="Q773" s="25">
        <v>556</v>
      </c>
      <c r="R773" s="2">
        <f t="shared" si="308"/>
        <v>133.50242102836023</v>
      </c>
      <c r="S773" s="2">
        <f t="shared" si="297"/>
        <v>136.21727110099161</v>
      </c>
      <c r="T773" s="2">
        <f t="shared" si="298"/>
        <v>136.37160301903248</v>
      </c>
      <c r="U773" s="2">
        <f t="shared" si="309"/>
        <v>109.62474058449268</v>
      </c>
      <c r="V773" s="2">
        <f t="shared" si="310"/>
        <v>133.97590361445813</v>
      </c>
      <c r="W773" s="27">
        <f t="shared" si="311"/>
        <v>2.0335586813475581E-2</v>
      </c>
      <c r="X773" s="1">
        <f t="shared" si="299"/>
        <v>9.2598848424065728E-3</v>
      </c>
      <c r="Y773" s="1" t="e">
        <f>X773+#REF!*_xlfn.STDEV.S($W$2:$W$779)</f>
        <v>#REF!</v>
      </c>
      <c r="Z773" s="1" t="e">
        <f>X773-#REF!*_xlfn.STDEV.S($W$2:$W$779)</f>
        <v>#REF!</v>
      </c>
      <c r="AA773" s="2">
        <f t="shared" si="300"/>
        <v>271.48500726313785</v>
      </c>
      <c r="AB773" s="1">
        <f t="shared" si="301"/>
        <v>6.6723095569325131E-4</v>
      </c>
      <c r="AC773" s="1">
        <f t="shared" si="293"/>
        <v>1.6815794390583597E-3</v>
      </c>
      <c r="AD773" s="1">
        <f t="shared" si="291"/>
        <v>-1.0143484833651083E-3</v>
      </c>
      <c r="AE773" s="1">
        <f t="shared" si="294"/>
        <v>1.54982524116244E-3</v>
      </c>
      <c r="AF773" s="1" t="e">
        <f>AE773+#REF!*_xlfn.STDEV.S($AD$2:$AD$779)</f>
        <v>#REF!</v>
      </c>
      <c r="AG773" s="1" t="e">
        <f>AE773-#REF!*_xlfn.STDEV.S($AD$2:$AD$779)</f>
        <v>#REF!</v>
      </c>
      <c r="AH773" s="24">
        <f t="shared" si="288"/>
        <v>11.169999999998254</v>
      </c>
      <c r="AI773" s="24">
        <f t="shared" si="302"/>
        <v>2.4300000000000637</v>
      </c>
      <c r="AJ773" s="1">
        <f t="shared" si="303"/>
        <v>-1.0143484833651083E-3</v>
      </c>
      <c r="AK773" s="1">
        <f t="shared" si="304"/>
        <v>1.54982524116244E-3</v>
      </c>
      <c r="AL773" s="1" t="e">
        <f>$AK$2+#REF!*_xlfn.STDEV.S(ONE_LAST_QUOTE!$AJ$2:$AJ$779)</f>
        <v>#REF!</v>
      </c>
      <c r="AM773" s="1" t="e">
        <f>$AK$2-#REF!*_xlfn.STDEV.S(ONE_LAST_QUOTE!$AJ$2:$AJ$779)</f>
        <v>#REF!</v>
      </c>
      <c r="AN773" s="27">
        <f t="shared" si="305"/>
        <v>4.5967078189292021</v>
      </c>
      <c r="AO773" s="24">
        <f t="shared" si="306"/>
        <v>8.7399999999981901</v>
      </c>
      <c r="AP773" s="27">
        <f t="shared" si="307"/>
        <v>-3.8484704370181109</v>
      </c>
      <c r="AQ773" s="27" t="e">
        <f>$AP$2+#REF!*_xlfn.STDEV.S(ONE_LAST_QUOTE!$AO$2:$AO$779)</f>
        <v>#REF!</v>
      </c>
      <c r="AR773" s="27" t="e">
        <f>$AP$2-#REF!*_xlfn.STDEV.S(ONE_LAST_QUOTE!$AO$2:$AO$779)</f>
        <v>#REF!</v>
      </c>
      <c r="AT773" s="24"/>
    </row>
    <row r="774" spans="1:46" x14ac:dyDescent="0.3">
      <c r="A774" s="5">
        <v>45239</v>
      </c>
      <c r="B774" s="25">
        <v>640.29999999999995</v>
      </c>
      <c r="C774" s="25">
        <v>639.13</v>
      </c>
      <c r="D774" s="25">
        <v>0</v>
      </c>
      <c r="E774" s="25">
        <f t="shared" si="295"/>
        <v>639.13</v>
      </c>
      <c r="F774" s="25">
        <f t="shared" si="292"/>
        <v>1.1699999999999591</v>
      </c>
      <c r="G774" s="25">
        <v>1451.75</v>
      </c>
      <c r="H774" s="25">
        <v>1452</v>
      </c>
      <c r="I774" s="26">
        <v>1448.24</v>
      </c>
      <c r="J774" s="27">
        <f t="shared" si="289"/>
        <v>3.7599999999999909</v>
      </c>
      <c r="K774" s="25">
        <v>16763</v>
      </c>
      <c r="L774" s="25">
        <v>16745.650000000001</v>
      </c>
      <c r="M774" s="25">
        <v>0</v>
      </c>
      <c r="N774" s="25">
        <f t="shared" si="290"/>
        <v>16745.650000000001</v>
      </c>
      <c r="O774" s="25">
        <f t="shared" si="296"/>
        <v>17.349999999998545</v>
      </c>
      <c r="P774" s="27">
        <v>32.326000000000001</v>
      </c>
      <c r="Q774" s="25">
        <v>557</v>
      </c>
      <c r="R774" s="2">
        <f t="shared" si="308"/>
        <v>133.917454461609</v>
      </c>
      <c r="S774" s="2">
        <f t="shared" si="297"/>
        <v>136.30671653927425</v>
      </c>
      <c r="T774" s="2">
        <f t="shared" si="298"/>
        <v>136.47303815672808</v>
      </c>
      <c r="U774" s="2">
        <f t="shared" si="309"/>
        <v>109.97856632531533</v>
      </c>
      <c r="V774" s="2">
        <f t="shared" si="310"/>
        <v>134.21686746987982</v>
      </c>
      <c r="W774" s="27">
        <f t="shared" si="311"/>
        <v>1.7841304460802787E-2</v>
      </c>
      <c r="X774" s="1">
        <f t="shared" si="299"/>
        <v>9.2598848424065728E-3</v>
      </c>
      <c r="Y774" s="1" t="e">
        <f>X774+#REF!*_xlfn.STDEV.S($W$2:$W$779)</f>
        <v>#REF!</v>
      </c>
      <c r="Z774" s="1" t="e">
        <f>X774-#REF!*_xlfn.STDEV.S($W$2:$W$779)</f>
        <v>#REF!</v>
      </c>
      <c r="AA774" s="2">
        <f t="shared" si="300"/>
        <v>238.92620776652507</v>
      </c>
      <c r="AB774" s="1">
        <f t="shared" si="301"/>
        <v>1.0360899696338179E-3</v>
      </c>
      <c r="AC774" s="1">
        <f t="shared" si="293"/>
        <v>2.5962547644036837E-3</v>
      </c>
      <c r="AD774" s="1">
        <f t="shared" si="291"/>
        <v>-1.5601647947698658E-3</v>
      </c>
      <c r="AE774" s="1">
        <f t="shared" si="294"/>
        <v>1.54982524116244E-3</v>
      </c>
      <c r="AF774" s="1" t="e">
        <f>AE774+#REF!*_xlfn.STDEV.S($AD$2:$AD$779)</f>
        <v>#REF!</v>
      </c>
      <c r="AG774" s="1" t="e">
        <f>AE774-#REF!*_xlfn.STDEV.S($AD$2:$AD$779)</f>
        <v>#REF!</v>
      </c>
      <c r="AH774" s="24">
        <f t="shared" si="288"/>
        <v>17.349999999998545</v>
      </c>
      <c r="AI774" s="24">
        <f t="shared" si="302"/>
        <v>3.7599999999999909</v>
      </c>
      <c r="AJ774" s="1">
        <f t="shared" si="303"/>
        <v>-1.5601647947698658E-3</v>
      </c>
      <c r="AK774" s="1">
        <f t="shared" si="304"/>
        <v>1.54982524116244E-3</v>
      </c>
      <c r="AL774" s="1" t="e">
        <f>$AK$2+#REF!*_xlfn.STDEV.S(ONE_LAST_QUOTE!$AJ$2:$AJ$779)</f>
        <v>#REF!</v>
      </c>
      <c r="AM774" s="1" t="e">
        <f>$AK$2-#REF!*_xlfn.STDEV.S(ONE_LAST_QUOTE!$AJ$2:$AJ$779)</f>
        <v>#REF!</v>
      </c>
      <c r="AN774" s="27">
        <f t="shared" si="305"/>
        <v>4.614361702127284</v>
      </c>
      <c r="AO774" s="24">
        <f t="shared" si="306"/>
        <v>13.589999999998554</v>
      </c>
      <c r="AP774" s="27">
        <f t="shared" si="307"/>
        <v>-3.8484704370181109</v>
      </c>
      <c r="AQ774" s="27" t="e">
        <f>$AP$2+#REF!*_xlfn.STDEV.S(ONE_LAST_QUOTE!$AO$2:$AO$779)</f>
        <v>#REF!</v>
      </c>
      <c r="AR774" s="27" t="e">
        <f>$AP$2-#REF!*_xlfn.STDEV.S(ONE_LAST_QUOTE!$AO$2:$AO$779)</f>
        <v>#REF!</v>
      </c>
      <c r="AT774" s="24"/>
    </row>
    <row r="775" spans="1:46" x14ac:dyDescent="0.3">
      <c r="A775" s="5">
        <v>45240</v>
      </c>
      <c r="B775" s="25">
        <v>639.6</v>
      </c>
      <c r="C775" s="25">
        <v>636.86</v>
      </c>
      <c r="D775" s="25">
        <v>0</v>
      </c>
      <c r="E775" s="25">
        <f t="shared" si="295"/>
        <v>636.86</v>
      </c>
      <c r="F775" s="25">
        <f t="shared" si="292"/>
        <v>2.7400000000000091</v>
      </c>
      <c r="G775" s="25">
        <v>1446.75</v>
      </c>
      <c r="H775" s="25">
        <v>1446.5</v>
      </c>
      <c r="I775" s="26">
        <v>1441.24</v>
      </c>
      <c r="J775" s="27">
        <f t="shared" si="289"/>
        <v>5.2599999999999909</v>
      </c>
      <c r="K775" s="25">
        <v>16732</v>
      </c>
      <c r="L775" s="25">
        <v>16682.669999999998</v>
      </c>
      <c r="M775" s="25">
        <v>0</v>
      </c>
      <c r="N775" s="25">
        <f t="shared" si="290"/>
        <v>16682.669999999998</v>
      </c>
      <c r="O775" s="25">
        <f t="shared" si="296"/>
        <v>49.330000000001746</v>
      </c>
      <c r="P775" s="27">
        <v>32.356999999999999</v>
      </c>
      <c r="Q775" s="25">
        <v>557</v>
      </c>
      <c r="R775" s="2">
        <f t="shared" si="308"/>
        <v>133.41019137652714</v>
      </c>
      <c r="S775" s="2">
        <f t="shared" si="297"/>
        <v>136.05464303138677</v>
      </c>
      <c r="T775" s="2">
        <f t="shared" si="298"/>
        <v>136.15770091913137</v>
      </c>
      <c r="U775" s="2">
        <f t="shared" si="309"/>
        <v>110.08403361344514</v>
      </c>
      <c r="V775" s="2">
        <f t="shared" si="310"/>
        <v>134.21686746987982</v>
      </c>
      <c r="W775" s="27">
        <f t="shared" si="311"/>
        <v>1.9821961332745053E-2</v>
      </c>
      <c r="X775" s="1">
        <f t="shared" si="299"/>
        <v>9.2598848424065728E-3</v>
      </c>
      <c r="Y775" s="1" t="e">
        <f>X775+#REF!*_xlfn.STDEV.S($W$2:$W$779)</f>
        <v>#REF!</v>
      </c>
      <c r="Z775" s="1" t="e">
        <f>X775-#REF!*_xlfn.STDEV.S($W$2:$W$779)</f>
        <v>#REF!</v>
      </c>
      <c r="AA775" s="2">
        <f t="shared" si="300"/>
        <v>264.44516548596368</v>
      </c>
      <c r="AB775" s="1">
        <f t="shared" si="301"/>
        <v>2.9569607263107015E-3</v>
      </c>
      <c r="AC775" s="1">
        <f t="shared" si="293"/>
        <v>3.6496350364963442E-3</v>
      </c>
      <c r="AD775" s="1">
        <f t="shared" si="291"/>
        <v>-6.9267431018564269E-4</v>
      </c>
      <c r="AE775" s="1">
        <f t="shared" si="294"/>
        <v>1.54982524116244E-3</v>
      </c>
      <c r="AF775" s="1" t="e">
        <f>AE775+#REF!*_xlfn.STDEV.S($AD$2:$AD$779)</f>
        <v>#REF!</v>
      </c>
      <c r="AG775" s="1" t="e">
        <f>AE775-#REF!*_xlfn.STDEV.S($AD$2:$AD$779)</f>
        <v>#REF!</v>
      </c>
      <c r="AH775" s="24">
        <f t="shared" si="288"/>
        <v>49.330000000001746</v>
      </c>
      <c r="AI775" s="24">
        <f t="shared" si="302"/>
        <v>5.2599999999999909</v>
      </c>
      <c r="AJ775" s="1">
        <f t="shared" si="303"/>
        <v>-6.9267431018564269E-4</v>
      </c>
      <c r="AK775" s="1">
        <f t="shared" si="304"/>
        <v>1.54982524116244E-3</v>
      </c>
      <c r="AL775" s="1" t="e">
        <f>$AK$2+#REF!*_xlfn.STDEV.S(ONE_LAST_QUOTE!$AJ$2:$AJ$779)</f>
        <v>#REF!</v>
      </c>
      <c r="AM775" s="1" t="e">
        <f>$AK$2-#REF!*_xlfn.STDEV.S(ONE_LAST_QUOTE!$AJ$2:$AJ$779)</f>
        <v>#REF!</v>
      </c>
      <c r="AN775" s="27">
        <f t="shared" si="305"/>
        <v>9.3783269961980675</v>
      </c>
      <c r="AO775" s="24">
        <f t="shared" si="306"/>
        <v>44.070000000001755</v>
      </c>
      <c r="AP775" s="27">
        <f t="shared" si="307"/>
        <v>-3.8484704370181109</v>
      </c>
      <c r="AQ775" s="27" t="e">
        <f>$AP$2+#REF!*_xlfn.STDEV.S(ONE_LAST_QUOTE!$AO$2:$AO$779)</f>
        <v>#REF!</v>
      </c>
      <c r="AR775" s="27" t="e">
        <f>$AP$2-#REF!*_xlfn.STDEV.S(ONE_LAST_QUOTE!$AO$2:$AO$779)</f>
        <v>#REF!</v>
      </c>
      <c r="AT775" s="24"/>
    </row>
    <row r="776" spans="1:46" x14ac:dyDescent="0.3">
      <c r="A776" s="5">
        <v>45243</v>
      </c>
      <c r="B776" s="25">
        <v>647.29999999999995</v>
      </c>
      <c r="C776" s="25">
        <v>645.36</v>
      </c>
      <c r="D776" s="25">
        <v>0</v>
      </c>
      <c r="E776" s="25">
        <f t="shared" si="295"/>
        <v>645.36</v>
      </c>
      <c r="F776" s="25">
        <f t="shared" si="292"/>
        <v>1.9399999999999409</v>
      </c>
      <c r="G776" s="25">
        <v>1460</v>
      </c>
      <c r="H776" s="25">
        <v>1459.75</v>
      </c>
      <c r="I776" s="26">
        <v>1454.15</v>
      </c>
      <c r="J776" s="27">
        <f t="shared" si="289"/>
        <v>5.5999999999999091</v>
      </c>
      <c r="K776" s="25">
        <v>16874</v>
      </c>
      <c r="L776" s="25">
        <v>16839.29</v>
      </c>
      <c r="M776" s="25">
        <v>0</v>
      </c>
      <c r="N776" s="25">
        <f t="shared" si="290"/>
        <v>16839.29</v>
      </c>
      <c r="O776" s="25">
        <f t="shared" si="296"/>
        <v>34.709999999999127</v>
      </c>
      <c r="P776" s="27">
        <v>32.302999999999997</v>
      </c>
      <c r="Q776" s="25">
        <v>571</v>
      </c>
      <c r="R776" s="2">
        <f t="shared" si="308"/>
        <v>134.63223426331524</v>
      </c>
      <c r="S776" s="2">
        <f t="shared" si="297"/>
        <v>137.20930232558095</v>
      </c>
      <c r="T776" s="2">
        <f t="shared" si="298"/>
        <v>137.69257416231497</v>
      </c>
      <c r="U776" s="2">
        <f t="shared" si="309"/>
        <v>109.90031640186415</v>
      </c>
      <c r="V776" s="2">
        <f t="shared" si="310"/>
        <v>137.59036144578343</v>
      </c>
      <c r="W776" s="27">
        <f t="shared" si="311"/>
        <v>1.914153825320497E-2</v>
      </c>
      <c r="X776" s="1">
        <f t="shared" si="299"/>
        <v>9.2598848424065728E-3</v>
      </c>
      <c r="Y776" s="1" t="e">
        <f>X776+#REF!*_xlfn.STDEV.S($W$2:$W$779)</f>
        <v>#REF!</v>
      </c>
      <c r="Z776" s="1" t="e">
        <f>X776-#REF!*_xlfn.STDEV.S($W$2:$W$779)</f>
        <v>#REF!</v>
      </c>
      <c r="AA776" s="2">
        <f t="shared" si="300"/>
        <v>257.70680622657096</v>
      </c>
      <c r="AB776" s="1">
        <f t="shared" si="301"/>
        <v>2.0612508009541452E-3</v>
      </c>
      <c r="AC776" s="1">
        <f t="shared" si="293"/>
        <v>3.8510470034039878E-3</v>
      </c>
      <c r="AD776" s="1">
        <f t="shared" si="291"/>
        <v>-1.7897962024498427E-3</v>
      </c>
      <c r="AE776" s="1">
        <f t="shared" si="294"/>
        <v>1.54982524116244E-3</v>
      </c>
      <c r="AF776" s="1" t="e">
        <f>AE776+#REF!*_xlfn.STDEV.S($AD$2:$AD$779)</f>
        <v>#REF!</v>
      </c>
      <c r="AG776" s="1" t="e">
        <f>AE776-#REF!*_xlfn.STDEV.S($AD$2:$AD$779)</f>
        <v>#REF!</v>
      </c>
      <c r="AH776" s="24">
        <f t="shared" si="288"/>
        <v>34.709999999999127</v>
      </c>
      <c r="AI776" s="24">
        <f t="shared" si="302"/>
        <v>5.5999999999999091</v>
      </c>
      <c r="AJ776" s="1">
        <f t="shared" si="303"/>
        <v>-1.7897962024498427E-3</v>
      </c>
      <c r="AK776" s="1">
        <f t="shared" si="304"/>
        <v>1.54982524116244E-3</v>
      </c>
      <c r="AL776" s="1" t="e">
        <f>$AK$2+#REF!*_xlfn.STDEV.S(ONE_LAST_QUOTE!$AJ$2:$AJ$779)</f>
        <v>#REF!</v>
      </c>
      <c r="AM776" s="1" t="e">
        <f>$AK$2-#REF!*_xlfn.STDEV.S(ONE_LAST_QUOTE!$AJ$2:$AJ$779)</f>
        <v>#REF!</v>
      </c>
      <c r="AN776" s="27">
        <f t="shared" si="305"/>
        <v>6.1982142857142302</v>
      </c>
      <c r="AO776" s="24">
        <f t="shared" si="306"/>
        <v>29.109999999999218</v>
      </c>
      <c r="AP776" s="27">
        <f t="shared" si="307"/>
        <v>-3.8484704370181109</v>
      </c>
      <c r="AQ776" s="27" t="e">
        <f>$AP$2+#REF!*_xlfn.STDEV.S(ONE_LAST_QUOTE!$AO$2:$AO$779)</f>
        <v>#REF!</v>
      </c>
      <c r="AR776" s="27" t="e">
        <f>$AP$2-#REF!*_xlfn.STDEV.S(ONE_LAST_QUOTE!$AO$2:$AO$779)</f>
        <v>#REF!</v>
      </c>
      <c r="AT776" s="24"/>
    </row>
    <row r="777" spans="1:46" x14ac:dyDescent="0.3">
      <c r="A777" s="5">
        <v>45244</v>
      </c>
      <c r="B777" s="25">
        <v>649.6</v>
      </c>
      <c r="C777" s="25">
        <v>647.76</v>
      </c>
      <c r="D777" s="25">
        <v>0</v>
      </c>
      <c r="E777" s="25">
        <f t="shared" si="295"/>
        <v>647.76</v>
      </c>
      <c r="F777" s="25">
        <f t="shared" si="292"/>
        <v>1.8400000000000318</v>
      </c>
      <c r="G777" s="25">
        <v>1464.25</v>
      </c>
      <c r="H777" s="25">
        <v>1463.5</v>
      </c>
      <c r="I777" s="26">
        <v>1460.43</v>
      </c>
      <c r="J777" s="27">
        <f t="shared" si="289"/>
        <v>3.0699999999999363</v>
      </c>
      <c r="K777" s="25">
        <v>16948</v>
      </c>
      <c r="L777" s="25">
        <v>16915.71</v>
      </c>
      <c r="M777" s="25">
        <v>0</v>
      </c>
      <c r="N777" s="25">
        <f t="shared" si="290"/>
        <v>16915.71</v>
      </c>
      <c r="O777" s="25">
        <f t="shared" si="296"/>
        <v>32.290000000000873</v>
      </c>
      <c r="P777" s="27">
        <v>32.082000000000001</v>
      </c>
      <c r="Q777" s="25">
        <v>572</v>
      </c>
      <c r="R777" s="2">
        <f t="shared" si="308"/>
        <v>134.97809545768922</v>
      </c>
      <c r="S777" s="2">
        <f t="shared" si="297"/>
        <v>137.81102618311874</v>
      </c>
      <c r="T777" s="2">
        <f t="shared" si="298"/>
        <v>137.69683730989863</v>
      </c>
      <c r="U777" s="2">
        <f t="shared" si="309"/>
        <v>109.14843670261604</v>
      </c>
      <c r="V777" s="2">
        <f t="shared" si="310"/>
        <v>137.83132530120514</v>
      </c>
      <c r="W777" s="27">
        <f t="shared" si="311"/>
        <v>2.0988077478967915E-2</v>
      </c>
      <c r="X777" s="1">
        <f t="shared" si="299"/>
        <v>9.2598848424065728E-3</v>
      </c>
      <c r="Y777" s="1" t="e">
        <f>X777+#REF!*_xlfn.STDEV.S($W$2:$W$779)</f>
        <v>#REF!</v>
      </c>
      <c r="Z777" s="1" t="e">
        <f>X777-#REF!*_xlfn.STDEV.S($W$2:$W$779)</f>
        <v>#REF!</v>
      </c>
      <c r="AA777" s="2">
        <f t="shared" si="300"/>
        <v>283.29307254295202</v>
      </c>
      <c r="AB777" s="1">
        <f t="shared" si="301"/>
        <v>1.9088764231593516E-3</v>
      </c>
      <c r="AC777" s="1">
        <f t="shared" si="293"/>
        <v>2.1021206083139459E-3</v>
      </c>
      <c r="AD777" s="1">
        <f t="shared" si="291"/>
        <v>-1.9324418515459432E-4</v>
      </c>
      <c r="AE777" s="1">
        <f t="shared" si="294"/>
        <v>1.54982524116244E-3</v>
      </c>
      <c r="AF777" s="1" t="e">
        <f>AE777+#REF!*_xlfn.STDEV.S($AD$2:$AD$779)</f>
        <v>#REF!</v>
      </c>
      <c r="AG777" s="1" t="e">
        <f>AE777-#REF!*_xlfn.STDEV.S($AD$2:$AD$779)</f>
        <v>#REF!</v>
      </c>
      <c r="AH777" s="24">
        <f t="shared" si="288"/>
        <v>32.290000000000873</v>
      </c>
      <c r="AI777" s="24">
        <f t="shared" si="302"/>
        <v>3.0699999999999363</v>
      </c>
      <c r="AJ777" s="1">
        <f t="shared" si="303"/>
        <v>-1.9324418515459432E-4</v>
      </c>
      <c r="AK777" s="1">
        <f t="shared" si="304"/>
        <v>1.54982524116244E-3</v>
      </c>
      <c r="AL777" s="1" t="e">
        <f>$AK$2+#REF!*_xlfn.STDEV.S(ONE_LAST_QUOTE!$AJ$2:$AJ$779)</f>
        <v>#REF!</v>
      </c>
      <c r="AM777" s="1" t="e">
        <f>$AK$2-#REF!*_xlfn.STDEV.S(ONE_LAST_QUOTE!$AJ$2:$AJ$779)</f>
        <v>#REF!</v>
      </c>
      <c r="AN777" s="27">
        <f t="shared" si="305"/>
        <v>10.517915309446757</v>
      </c>
      <c r="AO777" s="24">
        <f t="shared" si="306"/>
        <v>29.220000000000937</v>
      </c>
      <c r="AP777" s="27">
        <f t="shared" si="307"/>
        <v>-3.8484704370181109</v>
      </c>
      <c r="AQ777" s="27" t="e">
        <f>$AP$2+#REF!*_xlfn.STDEV.S(ONE_LAST_QUOTE!$AO$2:$AO$779)</f>
        <v>#REF!</v>
      </c>
      <c r="AR777" s="27" t="e">
        <f>$AP$2-#REF!*_xlfn.STDEV.S(ONE_LAST_QUOTE!$AO$2:$AO$779)</f>
        <v>#REF!</v>
      </c>
      <c r="AT777" s="24"/>
    </row>
    <row r="778" spans="1:46" x14ac:dyDescent="0.3">
      <c r="A778" s="5">
        <v>45245</v>
      </c>
      <c r="B778" s="25">
        <v>657.2</v>
      </c>
      <c r="C778" s="25">
        <v>656.56</v>
      </c>
      <c r="D778" s="25">
        <v>0</v>
      </c>
      <c r="E778" s="25">
        <f t="shared" si="295"/>
        <v>656.56</v>
      </c>
      <c r="F778" s="25">
        <f t="shared" si="292"/>
        <v>0.64000000000010004</v>
      </c>
      <c r="G778" s="25">
        <v>1481</v>
      </c>
      <c r="H778" s="25">
        <v>1481.75</v>
      </c>
      <c r="I778" s="26">
        <v>1478.07</v>
      </c>
      <c r="J778" s="27">
        <f t="shared" si="289"/>
        <v>3.6800000000000637</v>
      </c>
      <c r="K778" s="25">
        <v>17123</v>
      </c>
      <c r="L778" s="25">
        <v>17128.78</v>
      </c>
      <c r="M778" s="25">
        <v>0</v>
      </c>
      <c r="N778" s="25">
        <f t="shared" si="290"/>
        <v>17128.78</v>
      </c>
      <c r="O778" s="25">
        <f t="shared" si="296"/>
        <v>-5.7799999999988358</v>
      </c>
      <c r="P778" s="27">
        <v>31.972999999999999</v>
      </c>
      <c r="Q778" s="25">
        <v>581</v>
      </c>
      <c r="R778" s="2">
        <f t="shared" si="308"/>
        <v>136.66128660364265</v>
      </c>
      <c r="S778" s="2">
        <f t="shared" si="297"/>
        <v>139.23402179216086</v>
      </c>
      <c r="T778" s="2">
        <f t="shared" si="298"/>
        <v>139.42334730225622</v>
      </c>
      <c r="U778" s="2">
        <f t="shared" si="309"/>
        <v>108.77760010886922</v>
      </c>
      <c r="V778" s="2">
        <f t="shared" si="310"/>
        <v>140.00000000000034</v>
      </c>
      <c r="W778" s="27">
        <f t="shared" si="311"/>
        <v>1.8825632719088103E-2</v>
      </c>
      <c r="X778" s="1">
        <f t="shared" si="299"/>
        <v>9.2598848424065728E-3</v>
      </c>
      <c r="Y778" s="1" t="e">
        <f>X778+#REF!*_xlfn.STDEV.S($W$2:$W$779)</f>
        <v>#REF!</v>
      </c>
      <c r="Z778" s="1" t="e">
        <f>X778-#REF!*_xlfn.STDEV.S($W$2:$W$779)</f>
        <v>#REF!</v>
      </c>
      <c r="AA778" s="2">
        <f t="shared" si="300"/>
        <v>257.27351885182088</v>
      </c>
      <c r="AB778" s="1">
        <f t="shared" si="301"/>
        <v>-3.3744376423766527E-4</v>
      </c>
      <c r="AC778" s="1">
        <f t="shared" si="293"/>
        <v>2.4897332332028009E-3</v>
      </c>
      <c r="AD778" s="1">
        <f t="shared" si="291"/>
        <v>-2.827176997440466E-3</v>
      </c>
      <c r="AE778" s="1">
        <f t="shared" si="294"/>
        <v>1.54982524116244E-3</v>
      </c>
      <c r="AF778" s="1" t="e">
        <f>AE778+#REF!*_xlfn.STDEV.S($AD$2:$AD$779)</f>
        <v>#REF!</v>
      </c>
      <c r="AG778" s="1" t="e">
        <f>AE778-#REF!*_xlfn.STDEV.S($AD$2:$AD$779)</f>
        <v>#REF!</v>
      </c>
      <c r="AH778" s="24">
        <f t="shared" si="288"/>
        <v>-5.7799999999988358</v>
      </c>
      <c r="AI778" s="24">
        <f t="shared" si="302"/>
        <v>3.6800000000000637</v>
      </c>
      <c r="AJ778" s="1">
        <f t="shared" si="303"/>
        <v>-2.827176997440466E-3</v>
      </c>
      <c r="AK778" s="1">
        <f t="shared" si="304"/>
        <v>1.54982524116244E-3</v>
      </c>
      <c r="AL778" s="1" t="e">
        <f>$AK$2+#REF!*_xlfn.STDEV.S(ONE_LAST_QUOTE!$AJ$2:$AJ$779)</f>
        <v>#REF!</v>
      </c>
      <c r="AM778" s="1" t="e">
        <f>$AK$2-#REF!*_xlfn.STDEV.S(ONE_LAST_QUOTE!$AJ$2:$AJ$779)</f>
        <v>#REF!</v>
      </c>
      <c r="AN778" s="27">
        <f t="shared" si="305"/>
        <v>-1.5706521739127</v>
      </c>
      <c r="AO778" s="24">
        <f t="shared" si="306"/>
        <v>-9.4599999999988995</v>
      </c>
      <c r="AP778" s="27">
        <f t="shared" si="307"/>
        <v>-3.8484704370181109</v>
      </c>
      <c r="AQ778" s="27" t="e">
        <f>$AP$2+#REF!*_xlfn.STDEV.S(ONE_LAST_QUOTE!$AO$2:$AO$779)</f>
        <v>#REF!</v>
      </c>
      <c r="AR778" s="27" t="e">
        <f>$AP$2-#REF!*_xlfn.STDEV.S(ONE_LAST_QUOTE!$AO$2:$AO$779)</f>
        <v>#REF!</v>
      </c>
      <c r="AT778" s="24"/>
    </row>
    <row r="779" spans="1:46" x14ac:dyDescent="0.3">
      <c r="A779" s="5">
        <v>45246</v>
      </c>
      <c r="B779" s="25">
        <v>657.4</v>
      </c>
      <c r="C779" s="25">
        <v>657.76</v>
      </c>
      <c r="D779" s="25">
        <v>0</v>
      </c>
      <c r="E779" s="25">
        <f t="shared" si="295"/>
        <v>657.76</v>
      </c>
      <c r="F779" s="25">
        <f t="shared" si="292"/>
        <v>-0.36000000000001364</v>
      </c>
      <c r="G779" s="25">
        <v>1481.75</v>
      </c>
      <c r="H779" s="25">
        <v>1481.25</v>
      </c>
      <c r="I779" s="26">
        <v>1480.44</v>
      </c>
      <c r="J779" s="27">
        <f t="shared" si="289"/>
        <v>0.80999999999994543</v>
      </c>
      <c r="K779" s="25">
        <v>17186</v>
      </c>
      <c r="L779" s="25">
        <v>17171.18</v>
      </c>
      <c r="M779" s="25">
        <v>0</v>
      </c>
      <c r="N779" s="25">
        <f t="shared" si="290"/>
        <v>17171.18</v>
      </c>
      <c r="O779" s="25">
        <f t="shared" si="296"/>
        <v>14.819999999999709</v>
      </c>
      <c r="P779" s="27">
        <v>31.888999999999999</v>
      </c>
      <c r="Q779" s="25">
        <v>583</v>
      </c>
      <c r="R779" s="2">
        <f t="shared" si="308"/>
        <v>136.61517177772612</v>
      </c>
      <c r="S779" s="2">
        <f t="shared" si="297"/>
        <v>139.74630021141601</v>
      </c>
      <c r="T779" s="2">
        <f t="shared" si="298"/>
        <v>139.27639367949868</v>
      </c>
      <c r="U779" s="2">
        <f t="shared" si="309"/>
        <v>108.49181777974324</v>
      </c>
      <c r="V779" s="2">
        <f t="shared" si="310"/>
        <v>140.48192771084371</v>
      </c>
      <c r="W779" s="27">
        <f t="shared" si="311"/>
        <v>2.2919331674114973E-2</v>
      </c>
      <c r="X779" s="1">
        <f t="shared" si="299"/>
        <v>9.2598848424065728E-3</v>
      </c>
      <c r="Y779" s="1" t="e">
        <f>X779+#REF!*_xlfn.STDEV.S($W$2:$W$779)</f>
        <v>#REF!</v>
      </c>
      <c r="Z779" s="1" t="e">
        <f>X779-#REF!*_xlfn.STDEV.S($W$2:$W$779)</f>
        <v>#REF!</v>
      </c>
      <c r="AA779" s="2">
        <f t="shared" si="300"/>
        <v>313.1128433689895</v>
      </c>
      <c r="AB779" s="1">
        <f t="shared" si="301"/>
        <v>8.6307405781080326E-4</v>
      </c>
      <c r="AC779" s="1">
        <f t="shared" si="293"/>
        <v>5.4713463564882428E-4</v>
      </c>
      <c r="AD779" s="1">
        <f t="shared" si="291"/>
        <v>3.1593942216197898E-4</v>
      </c>
      <c r="AE779" s="1">
        <f t="shared" si="294"/>
        <v>1.54982524116244E-3</v>
      </c>
      <c r="AF779" s="1" t="e">
        <f>AE779+#REF!*_xlfn.STDEV.S($AD$2:$AD$779)</f>
        <v>#REF!</v>
      </c>
      <c r="AG779" s="1" t="e">
        <f>AE779-#REF!*_xlfn.STDEV.S($AD$2:$AD$779)</f>
        <v>#REF!</v>
      </c>
      <c r="AH779" s="24">
        <f t="shared" si="288"/>
        <v>14.819999999999709</v>
      </c>
      <c r="AI779" s="24">
        <f t="shared" si="302"/>
        <v>0.80999999999994543</v>
      </c>
      <c r="AJ779" s="1">
        <f t="shared" si="303"/>
        <v>3.1593942216197898E-4</v>
      </c>
      <c r="AK779" s="1">
        <f t="shared" si="304"/>
        <v>1.54982524116244E-3</v>
      </c>
      <c r="AL779" s="1" t="e">
        <f>$AK$2+#REF!*_xlfn.STDEV.S(ONE_LAST_QUOTE!$AJ$2:$AJ$779)</f>
        <v>#REF!</v>
      </c>
      <c r="AM779" s="1" t="e">
        <f>$AK$2-#REF!*_xlfn.STDEV.S(ONE_LAST_QUOTE!$AJ$2:$AJ$779)</f>
        <v>#REF!</v>
      </c>
      <c r="AN779" s="27">
        <f t="shared" si="305"/>
        <v>18.296296296297168</v>
      </c>
      <c r="AO779" s="24">
        <f t="shared" si="306"/>
        <v>14.009999999999764</v>
      </c>
      <c r="AP779" s="27">
        <f t="shared" si="307"/>
        <v>-3.8484704370181109</v>
      </c>
      <c r="AQ779" s="27" t="e">
        <f>$AP$2+#REF!*_xlfn.STDEV.S(ONE_LAST_QUOTE!$AO$2:$AO$779)</f>
        <v>#REF!</v>
      </c>
      <c r="AR779" s="27" t="e">
        <f>$AP$2-#REF!*_xlfn.STDEV.S(ONE_LAST_QUOTE!$AO$2:$AO$779)</f>
        <v>#REF!</v>
      </c>
      <c r="AT779" s="24"/>
    </row>
    <row r="780" spans="1:46" x14ac:dyDescent="0.3">
      <c r="AT780" s="24"/>
    </row>
    <row r="781" spans="1:46" x14ac:dyDescent="0.3">
      <c r="AT781" s="24"/>
    </row>
    <row r="782" spans="1:46" x14ac:dyDescent="0.3">
      <c r="AT782" s="24"/>
    </row>
    <row r="783" spans="1:46" x14ac:dyDescent="0.3">
      <c r="AT783" s="24"/>
    </row>
    <row r="784" spans="1:46" x14ac:dyDescent="0.3">
      <c r="AT784" s="24"/>
    </row>
    <row r="785" spans="46:46" x14ac:dyDescent="0.3">
      <c r="AT785" s="24"/>
    </row>
    <row r="786" spans="46:46" x14ac:dyDescent="0.3">
      <c r="AT786" s="24"/>
    </row>
    <row r="787" spans="46:46" x14ac:dyDescent="0.3">
      <c r="AT787" s="24"/>
    </row>
    <row r="788" spans="46:46" x14ac:dyDescent="0.3">
      <c r="AT788" s="24"/>
    </row>
    <row r="789" spans="46:46" x14ac:dyDescent="0.3">
      <c r="AT789" s="24"/>
    </row>
    <row r="790" spans="46:46" x14ac:dyDescent="0.3">
      <c r="AT790" s="24"/>
    </row>
    <row r="791" spans="46:46" x14ac:dyDescent="0.3">
      <c r="AT791" s="24"/>
    </row>
    <row r="792" spans="46:46" x14ac:dyDescent="0.3">
      <c r="AT792" s="2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工作表22"/>
  <dimension ref="A1:AR792"/>
  <sheetViews>
    <sheetView workbookViewId="0">
      <pane ySplit="1" topLeftCell="A2" activePane="bottomLeft" state="frozen"/>
      <selection pane="bottomLeft"/>
    </sheetView>
  </sheetViews>
  <sheetFormatPr defaultColWidth="9" defaultRowHeight="16.2" x14ac:dyDescent="0.3"/>
  <cols>
    <col min="1" max="1" width="14" style="5" customWidth="1"/>
    <col min="2" max="2" width="9" style="25"/>
    <col min="3" max="3" width="9.44140625" style="25" bestFit="1" customWidth="1"/>
    <col min="4" max="4" width="9.44140625" style="25" customWidth="1"/>
    <col min="5" max="5" width="13" style="25" bestFit="1" customWidth="1"/>
    <col min="6" max="6" width="9.44140625" style="25" customWidth="1"/>
    <col min="7" max="11" width="9" style="25"/>
    <col min="12" max="12" width="9" style="27"/>
    <col min="13" max="17" width="9" style="25"/>
    <col min="18" max="18" width="9" style="27"/>
    <col min="19" max="25" width="9" style="25"/>
    <col min="26" max="26" width="9" style="1"/>
    <col min="27" max="27" width="9.44140625" style="1" bestFit="1" customWidth="1"/>
    <col min="28" max="28" width="9.109375" style="1" bestFit="1" customWidth="1"/>
    <col min="29" max="29" width="10.21875" style="25" bestFit="1" customWidth="1"/>
    <col min="30" max="32" width="9" style="25"/>
    <col min="33" max="33" width="11.109375" style="36" bestFit="1" customWidth="1"/>
    <col min="34" max="34" width="10.6640625" style="36" bestFit="1" customWidth="1"/>
    <col min="35" max="35" width="9.6640625" style="25" bestFit="1" customWidth="1"/>
    <col min="36" max="36" width="9" style="25"/>
    <col min="37" max="37" width="9.21875" style="25" bestFit="1" customWidth="1"/>
    <col min="38" max="39" width="11.109375" style="27" bestFit="1" customWidth="1"/>
    <col min="40" max="16384" width="9" style="25"/>
  </cols>
  <sheetData>
    <row r="1" spans="1:44" x14ac:dyDescent="0.3">
      <c r="A1" s="5" t="s">
        <v>98</v>
      </c>
      <c r="B1" s="25" t="s">
        <v>100</v>
      </c>
      <c r="C1" s="25" t="s">
        <v>99</v>
      </c>
      <c r="D1" s="25" t="s">
        <v>101</v>
      </c>
      <c r="E1" s="25" t="s">
        <v>198</v>
      </c>
      <c r="F1" s="25" t="s">
        <v>102</v>
      </c>
      <c r="G1" s="25" t="s">
        <v>199</v>
      </c>
      <c r="H1" s="25" t="s">
        <v>14</v>
      </c>
      <c r="I1" s="25" t="s">
        <v>83</v>
      </c>
      <c r="J1" s="25" t="s">
        <v>84</v>
      </c>
      <c r="K1" s="25" t="s">
        <v>85</v>
      </c>
      <c r="L1" s="27" t="s">
        <v>3</v>
      </c>
      <c r="M1" s="25" t="s">
        <v>13</v>
      </c>
      <c r="N1" s="25" t="s">
        <v>104</v>
      </c>
      <c r="O1" s="25" t="s">
        <v>5</v>
      </c>
      <c r="P1" s="25" t="s">
        <v>4</v>
      </c>
      <c r="Q1" s="25" t="s">
        <v>6</v>
      </c>
      <c r="R1" s="27" t="s">
        <v>105</v>
      </c>
      <c r="S1" s="1" t="s">
        <v>8</v>
      </c>
      <c r="T1" s="1" t="str">
        <f>"+"&amp;GRAPHS!$Q$32&amp;"標準差"</f>
        <v>+1.25標準差</v>
      </c>
      <c r="U1" s="1" t="str">
        <f>"-"&amp;GRAPHS!$Q$32&amp;"標準差"</f>
        <v>-1.25標準差</v>
      </c>
      <c r="V1" s="25" t="s">
        <v>106</v>
      </c>
      <c r="W1" s="1" t="s">
        <v>107</v>
      </c>
      <c r="X1" s="1" t="s">
        <v>108</v>
      </c>
      <c r="Y1" s="25" t="s">
        <v>18</v>
      </c>
      <c r="Z1" s="1" t="s">
        <v>8</v>
      </c>
      <c r="AA1" s="1" t="str">
        <f>"+"&amp;GRAPHS!$S$32&amp;"標準差"</f>
        <v>+1.2標準差</v>
      </c>
      <c r="AB1" s="1" t="str">
        <f>"-"&amp;GRAPHS!$S$32&amp;"標準差"</f>
        <v>-1.2標準差</v>
      </c>
      <c r="AC1" s="3" t="s">
        <v>16</v>
      </c>
      <c r="AD1" s="25" t="s">
        <v>109</v>
      </c>
      <c r="AE1" s="25" t="s">
        <v>113</v>
      </c>
      <c r="AF1" s="1" t="s">
        <v>8</v>
      </c>
      <c r="AG1" s="3" t="str">
        <f>"+"&amp;GRAPHS!$U$32&amp;"標準差"</f>
        <v>+1.5標準差</v>
      </c>
      <c r="AH1" s="3" t="str">
        <f>"-"&amp;GRAPHS!$U$32&amp;"標準差"</f>
        <v>-1.5標準差</v>
      </c>
      <c r="AI1" s="3" t="s">
        <v>92</v>
      </c>
      <c r="AJ1" s="3" t="s">
        <v>91</v>
      </c>
      <c r="AK1" s="1" t="s">
        <v>8</v>
      </c>
      <c r="AL1" s="35" t="str">
        <f>"+"&amp;GRAPHS!$W$32&amp;"標準差"</f>
        <v>+1標準差</v>
      </c>
      <c r="AM1" s="35" t="str">
        <f>"-"&amp;GRAPHS!$W$32&amp;"標準差"</f>
        <v>-1標準差</v>
      </c>
    </row>
    <row r="2" spans="1:44" x14ac:dyDescent="0.3">
      <c r="A2" s="5">
        <v>44063</v>
      </c>
      <c r="B2" s="25">
        <v>486.84</v>
      </c>
      <c r="C2" s="25">
        <v>0.13999999999999907</v>
      </c>
      <c r="D2" s="25">
        <f>B2-C2</f>
        <v>486.7</v>
      </c>
      <c r="E2" s="25">
        <v>485.9</v>
      </c>
      <c r="F2" s="25">
        <f t="shared" ref="F2:F65" si="0">E2-D2</f>
        <v>-0.80000000000001137</v>
      </c>
      <c r="G2" s="25">
        <v>12298</v>
      </c>
      <c r="H2" s="25">
        <v>12362.64</v>
      </c>
      <c r="I2" s="25">
        <v>21.35</v>
      </c>
      <c r="J2" s="25">
        <f>H2-I2</f>
        <v>12341.289999999999</v>
      </c>
      <c r="K2" s="25">
        <f>G2-J2</f>
        <v>-43.289999999999054</v>
      </c>
      <c r="L2" s="27">
        <v>29.393000000000001</v>
      </c>
      <c r="M2" s="25">
        <v>415</v>
      </c>
      <c r="N2" s="2">
        <v>100</v>
      </c>
      <c r="O2" s="2">
        <v>100</v>
      </c>
      <c r="P2" s="2">
        <v>100</v>
      </c>
      <c r="Q2" s="2">
        <v>100</v>
      </c>
      <c r="R2" s="27">
        <f>(O2/N2-1)</f>
        <v>0</v>
      </c>
      <c r="S2" s="1">
        <f>AVERAGEIF($R$2:$R$779,"&lt;&gt;#N/A")</f>
        <v>8.778548817801362E-3</v>
      </c>
      <c r="T2" s="1">
        <f>S2+GRAPHS!$Q$32*_xlfn.STDEV.S($R$2:$R$779)</f>
        <v>3.6448384166507447E-2</v>
      </c>
      <c r="U2" s="1">
        <f>S2-GRAPHS!$Q$32*_xlfn.STDEV.S($R$2:$R$779)</f>
        <v>-1.8891286530904723E-2</v>
      </c>
      <c r="V2" s="2">
        <f>(O2-N2)*100</f>
        <v>0</v>
      </c>
      <c r="W2" s="1">
        <f>((G2-J2)/J2)</f>
        <v>-3.5077370355934474E-3</v>
      </c>
      <c r="X2" s="1">
        <f>((E2-D2)/D2)</f>
        <v>-1.6437230326690187E-3</v>
      </c>
      <c r="Y2" s="1">
        <f>W2-X2</f>
        <v>-1.8640140029244287E-3</v>
      </c>
      <c r="Z2" s="1">
        <f t="shared" ref="Z2:Z65" si="1">AVERAGEIF($Y$2:$Y$779,"&lt;&gt;#N/A")</f>
        <v>-3.2310590462182717E-4</v>
      </c>
      <c r="AA2" s="1">
        <f>Z2+GRAPHS!$S$32*_xlfn.STDEV.S($Y$2:$Y$779)</f>
        <v>2.9369971882591672E-3</v>
      </c>
      <c r="AB2" s="1">
        <f>Z2-GRAPHS!$S$32*_xlfn.STDEV.S($Y$2:$Y$779)</f>
        <v>-3.5832089975028217E-3</v>
      </c>
      <c r="AC2" s="24">
        <f t="shared" ref="AC2:AC65" si="2">G2-J2</f>
        <v>-43.289999999999054</v>
      </c>
      <c r="AD2" s="24">
        <f>F2</f>
        <v>-0.80000000000001137</v>
      </c>
      <c r="AE2" s="1">
        <f>((G2-J2)/J2)-((E2-D2)/D2)</f>
        <v>-1.8640140029244287E-3</v>
      </c>
      <c r="AF2" s="1">
        <f>AVERAGE($AE$2:$AE$779)</f>
        <v>-3.2310590462182717E-4</v>
      </c>
      <c r="AG2" s="1">
        <f>$AF$2+GRAPHS!$U$32*_xlfn.STDEV.S('ONE_LAST_QUOTE (2)'!$AE$2:$AE$779)</f>
        <v>3.7520229614794163E-3</v>
      </c>
      <c r="AH2" s="1">
        <f>$AF$2-GRAPHS!$U$32*_xlfn.STDEV.S('ONE_LAST_QUOTE (2)'!$AE$2:$AE$779)</f>
        <v>-4.3982347707230704E-3</v>
      </c>
      <c r="AI2" s="27">
        <f>AC2/AD2</f>
        <v>54.11249999999805</v>
      </c>
      <c r="AJ2" s="24">
        <f>AC2-AD2</f>
        <v>-42.489999999999043</v>
      </c>
      <c r="AK2" s="27">
        <f>AVERAGE($AJ$2:$AJ$779)</f>
        <v>-6.5702056555270953</v>
      </c>
      <c r="AL2" s="27">
        <f>$AK$2+GRAPHS!$W$32*_xlfn.STDEV.S('ONE_LAST_QUOTE (2)'!$AJ$2:$AJ$779)</f>
        <v>27.965047561412895</v>
      </c>
      <c r="AM2" s="27">
        <f>$AK$2-GRAPHS!$W$32*_xlfn.STDEV.S('ONE_LAST_QUOTE (2)'!$AJ$2:$AJ$779)</f>
        <v>-41.105458872467089</v>
      </c>
      <c r="AN2" s="25">
        <f>((AR2-J2)/J2)</f>
        <v>4.595143619508248E-3</v>
      </c>
      <c r="AO2" s="25">
        <f>((E2-D2)/D2)</f>
        <v>-1.6437230326690187E-3</v>
      </c>
      <c r="AP2" s="25">
        <f>AN2-$AO$2</f>
        <v>6.2388666521772662E-3</v>
      </c>
      <c r="AR2" s="25">
        <f>12298+5*20</f>
        <v>12398</v>
      </c>
    </row>
    <row r="3" spans="1:44" x14ac:dyDescent="0.3">
      <c r="A3" s="5">
        <v>44064</v>
      </c>
      <c r="B3" s="25">
        <v>496.48</v>
      </c>
      <c r="C3" s="25">
        <v>0.13999999999999907</v>
      </c>
      <c r="D3" s="25">
        <f t="shared" ref="D3:D66" si="3">B3-C3</f>
        <v>496.34000000000003</v>
      </c>
      <c r="E3" s="25">
        <v>495.7</v>
      </c>
      <c r="F3" s="25">
        <f t="shared" si="0"/>
        <v>-0.6400000000000432</v>
      </c>
      <c r="G3" s="25">
        <v>12551</v>
      </c>
      <c r="H3" s="25">
        <v>12607.84</v>
      </c>
      <c r="I3" s="25">
        <v>21.35</v>
      </c>
      <c r="J3" s="25">
        <f t="shared" ref="J3:J66" si="4">H3-I3</f>
        <v>12586.49</v>
      </c>
      <c r="K3" s="25">
        <f t="shared" ref="K3:K66" si="5">G3-J3</f>
        <v>-35.489999999999782</v>
      </c>
      <c r="L3" s="27">
        <v>29.391999999999999</v>
      </c>
      <c r="M3" s="25">
        <v>424.5</v>
      </c>
      <c r="N3" s="2">
        <f>E3/E2*N2</f>
        <v>102.01687590039103</v>
      </c>
      <c r="O3" s="2">
        <f>G3/G2*O2</f>
        <v>102.05724508050089</v>
      </c>
      <c r="P3" s="2">
        <f>L3/L2*P2</f>
        <v>99.996597829415165</v>
      </c>
      <c r="Q3" s="2">
        <f>M3/M2*Q2</f>
        <v>102.28915662650601</v>
      </c>
      <c r="R3" s="27">
        <f>(O3/N3-1)</f>
        <v>3.9571080523259639E-4</v>
      </c>
      <c r="S3" s="1">
        <f t="shared" ref="S3:S66" si="6">AVERAGEIF($R$2:$R$779,"&lt;&gt;#N/A")</f>
        <v>8.778548817801362E-3</v>
      </c>
      <c r="T3" s="1">
        <f>S3+GRAPHS!$Q$32*_xlfn.STDEV.S($R$2:$R$779)</f>
        <v>3.6448384166507447E-2</v>
      </c>
      <c r="U3" s="1">
        <f>S3-GRAPHS!$Q$32*_xlfn.STDEV.S($R$2:$R$779)</f>
        <v>-1.8891286530904723E-2</v>
      </c>
      <c r="V3" s="2">
        <f t="shared" ref="V3:V66" si="7">(O3-N3)*100</f>
        <v>4.0369180109863123</v>
      </c>
      <c r="W3" s="1">
        <f t="shared" ref="W3:W66" si="8">((G3-J3)/J3)</f>
        <v>-2.8196900009454409E-3</v>
      </c>
      <c r="X3" s="1">
        <f t="shared" ref="X3:X66" si="9">((E3-D3)/D3)</f>
        <v>-1.2894386912198153E-3</v>
      </c>
      <c r="Y3" s="1">
        <f t="shared" ref="Y3:Y66" si="10">W3-X3</f>
        <v>-1.5302513097256256E-3</v>
      </c>
      <c r="Z3" s="1">
        <f t="shared" si="1"/>
        <v>-3.2310590462182717E-4</v>
      </c>
      <c r="AA3" s="1" t="e">
        <f>Z3+#REF!*_xlfn.STDEV.S($Y$2:$Y$779)</f>
        <v>#REF!</v>
      </c>
      <c r="AB3" s="1">
        <f>Z3-GRAPHS!$S$32*_xlfn.STDEV.S($Y$2:$Y$779)</f>
        <v>-3.5832089975028217E-3</v>
      </c>
      <c r="AC3" s="24">
        <f t="shared" si="2"/>
        <v>-35.489999999999782</v>
      </c>
      <c r="AD3" s="24">
        <f t="shared" ref="AD3:AD66" si="11">F3</f>
        <v>-0.6400000000000432</v>
      </c>
      <c r="AE3" s="1">
        <f t="shared" ref="AE3:AE66" si="12">((G3-J3)/J3)-((E3-D3)/D3)</f>
        <v>-1.5302513097256256E-3</v>
      </c>
      <c r="AF3" s="1">
        <f t="shared" ref="AF3:AF66" si="13">AVERAGE($AE$2:$AE$779)</f>
        <v>-3.2310590462182717E-4</v>
      </c>
      <c r="AG3" s="1">
        <f>$AF$2+GRAPHS!$U$32*_xlfn.STDEV.S('ONE_LAST_QUOTE (2)'!$AE$2:$AE$779)</f>
        <v>3.7520229614794163E-3</v>
      </c>
      <c r="AH3" s="1">
        <f>$AF$2-GRAPHS!$U$32*_xlfn.STDEV.S('ONE_LAST_QUOTE (2)'!$AE$2:$AE$779)</f>
        <v>-4.3982347707230704E-3</v>
      </c>
      <c r="AI3" s="27">
        <f t="shared" ref="AI3:AI66" si="14">AC3/AD3</f>
        <v>55.453124999995914</v>
      </c>
      <c r="AJ3" s="24">
        <f t="shared" ref="AJ3:AJ66" si="15">AC3-AD3</f>
        <v>-34.849999999999739</v>
      </c>
      <c r="AK3" s="27">
        <f t="shared" ref="AK3:AK66" si="16">AVERAGE($AJ$2:$AJ$779)</f>
        <v>-6.5702056555270953</v>
      </c>
      <c r="AL3" s="27">
        <f>$AK$2+GRAPHS!$W$32*_xlfn.STDEV.S('ONE_LAST_QUOTE (2)'!$AJ$2:$AJ$779)</f>
        <v>27.965047561412895</v>
      </c>
      <c r="AM3" s="27">
        <f>$AK$2-GRAPHS!$W$32*_xlfn.STDEV.S('ONE_LAST_QUOTE (2)'!$AJ$2:$AJ$779)</f>
        <v>-41.105458872467089</v>
      </c>
      <c r="AN3" s="25">
        <f t="shared" ref="AN3:AN35" si="17">((AR3-J3)/J3)</f>
        <v>-1.5372832298758413E-2</v>
      </c>
      <c r="AP3" s="25">
        <f t="shared" ref="AP3:AP35" si="18">AN3-$AO$2</f>
        <v>-1.3729109266089395E-2</v>
      </c>
      <c r="AR3" s="25">
        <f>AR2-5</f>
        <v>12393</v>
      </c>
    </row>
    <row r="4" spans="1:44" x14ac:dyDescent="0.3">
      <c r="A4" s="5">
        <v>44067</v>
      </c>
      <c r="B4" s="25">
        <v>498.18</v>
      </c>
      <c r="C4" s="25">
        <v>0.10999999999999907</v>
      </c>
      <c r="D4" s="25">
        <f t="shared" si="3"/>
        <v>498.07</v>
      </c>
      <c r="E4" s="25">
        <v>499.9</v>
      </c>
      <c r="F4" s="25">
        <f t="shared" si="0"/>
        <v>1.8299999999999841</v>
      </c>
      <c r="G4" s="25">
        <v>12603</v>
      </c>
      <c r="H4" s="25">
        <v>12647.13</v>
      </c>
      <c r="I4" s="25">
        <v>19.610000000000003</v>
      </c>
      <c r="J4" s="25">
        <f t="shared" si="4"/>
        <v>12627.519999999999</v>
      </c>
      <c r="K4" s="25">
        <f t="shared" si="5"/>
        <v>-24.519999999998618</v>
      </c>
      <c r="L4" s="27">
        <v>29.364999999999998</v>
      </c>
      <c r="M4" s="25">
        <v>428</v>
      </c>
      <c r="N4" s="2">
        <f t="shared" ref="N4:N67" si="19">E4/E3*N3</f>
        <v>102.8812512862729</v>
      </c>
      <c r="O4" s="2">
        <f t="shared" ref="O4:O67" si="20">G4/G3*O3</f>
        <v>102.48007806147341</v>
      </c>
      <c r="P4" s="2">
        <f t="shared" ref="P4:Q67" si="21">L4/L3*P3</f>
        <v>99.904739223624674</v>
      </c>
      <c r="Q4" s="2">
        <f t="shared" si="21"/>
        <v>103.13253012048192</v>
      </c>
      <c r="R4" s="27">
        <f t="shared" ref="R4:R67" si="22">(O4/N4-1)</f>
        <v>-3.8993812748564505E-3</v>
      </c>
      <c r="S4" s="1">
        <f t="shared" si="6"/>
        <v>8.778548817801362E-3</v>
      </c>
      <c r="T4" s="1">
        <f>S4+GRAPHS!$Q$32*_xlfn.STDEV.S($R$2:$R$779)</f>
        <v>3.6448384166507447E-2</v>
      </c>
      <c r="U4" s="1">
        <f>S4-GRAPHS!$Q$32*_xlfn.STDEV.S($R$2:$R$779)</f>
        <v>-1.8891286530904723E-2</v>
      </c>
      <c r="V4" s="2">
        <f t="shared" si="7"/>
        <v>-40.11732247994928</v>
      </c>
      <c r="W4" s="1">
        <f t="shared" si="8"/>
        <v>-1.9417906287219201E-3</v>
      </c>
      <c r="X4" s="1">
        <f t="shared" si="9"/>
        <v>3.6741823438472183E-3</v>
      </c>
      <c r="Y4" s="1">
        <f t="shared" si="10"/>
        <v>-5.6159729725691384E-3</v>
      </c>
      <c r="Z4" s="1">
        <f t="shared" si="1"/>
        <v>-3.2310590462182717E-4</v>
      </c>
      <c r="AA4" s="1" t="e">
        <f>Z4+#REF!*_xlfn.STDEV.S($Y$2:$Y$779)</f>
        <v>#REF!</v>
      </c>
      <c r="AB4" s="1">
        <f>Z4-GRAPHS!$S$32*_xlfn.STDEV.S($Y$2:$Y$779)</f>
        <v>-3.5832089975028217E-3</v>
      </c>
      <c r="AC4" s="24">
        <f t="shared" si="2"/>
        <v>-24.519999999998618</v>
      </c>
      <c r="AD4" s="24">
        <f t="shared" si="11"/>
        <v>1.8299999999999841</v>
      </c>
      <c r="AE4" s="1">
        <f t="shared" si="12"/>
        <v>-5.6159729725691384E-3</v>
      </c>
      <c r="AF4" s="1">
        <f t="shared" si="13"/>
        <v>-3.2310590462182717E-4</v>
      </c>
      <c r="AG4" s="1">
        <f>$AF$2+GRAPHS!$U$32*_xlfn.STDEV.S('ONE_LAST_QUOTE (2)'!$AE$2:$AE$779)</f>
        <v>3.7520229614794163E-3</v>
      </c>
      <c r="AH4" s="1">
        <f>$AF$2-GRAPHS!$U$32*_xlfn.STDEV.S('ONE_LAST_QUOTE (2)'!$AE$2:$AE$779)</f>
        <v>-4.3982347707230704E-3</v>
      </c>
      <c r="AI4" s="27">
        <f t="shared" si="14"/>
        <v>-13.398907103824497</v>
      </c>
      <c r="AJ4" s="24">
        <f t="shared" si="15"/>
        <v>-26.349999999998602</v>
      </c>
      <c r="AK4" s="27">
        <f t="shared" si="16"/>
        <v>-6.5702056555270953</v>
      </c>
      <c r="AL4" s="27">
        <f>$AK$2+GRAPHS!$W$32*_xlfn.STDEV.S('ONE_LAST_QUOTE (2)'!$AJ$2:$AJ$779)</f>
        <v>27.965047561412895</v>
      </c>
      <c r="AM4" s="27">
        <f>$AK$2-GRAPHS!$W$32*_xlfn.STDEV.S('ONE_LAST_QUOTE (2)'!$AJ$2:$AJ$779)</f>
        <v>-41.105458872467089</v>
      </c>
      <c r="AN4" s="25">
        <f t="shared" si="17"/>
        <v>-1.8968095081219324E-2</v>
      </c>
      <c r="AP4" s="25">
        <f t="shared" si="18"/>
        <v>-1.7324372048550304E-2</v>
      </c>
      <c r="AR4" s="25">
        <f t="shared" ref="AR4:AR21" si="23">AR3-5</f>
        <v>12388</v>
      </c>
    </row>
    <row r="5" spans="1:44" x14ac:dyDescent="0.3">
      <c r="A5" s="5">
        <v>44068</v>
      </c>
      <c r="B5" s="25">
        <v>503.19</v>
      </c>
      <c r="C5" s="25">
        <v>2.9999999999999069E-2</v>
      </c>
      <c r="D5" s="25">
        <f t="shared" si="3"/>
        <v>503.16</v>
      </c>
      <c r="E5" s="25">
        <v>503.8</v>
      </c>
      <c r="F5" s="25">
        <f t="shared" si="0"/>
        <v>0.63999999999998636</v>
      </c>
      <c r="G5" s="25">
        <v>12735</v>
      </c>
      <c r="H5" s="25">
        <v>12758.25</v>
      </c>
      <c r="I5" s="25">
        <v>17.750000000000004</v>
      </c>
      <c r="J5" s="25">
        <f t="shared" si="4"/>
        <v>12740.5</v>
      </c>
      <c r="K5" s="25">
        <f t="shared" si="5"/>
        <v>-5.5</v>
      </c>
      <c r="L5" s="27">
        <v>29.358000000000001</v>
      </c>
      <c r="M5" s="25">
        <v>434.5</v>
      </c>
      <c r="N5" s="2">
        <f t="shared" si="19"/>
        <v>103.68388557316321</v>
      </c>
      <c r="O5" s="2">
        <f t="shared" si="20"/>
        <v>103.55342332086518</v>
      </c>
      <c r="P5" s="2">
        <f t="shared" si="21"/>
        <v>99.88092402953086</v>
      </c>
      <c r="Q5" s="2">
        <f t="shared" si="21"/>
        <v>104.69879518072287</v>
      </c>
      <c r="R5" s="27">
        <f t="shared" si="22"/>
        <v>-1.2582693209927109E-3</v>
      </c>
      <c r="S5" s="1">
        <f t="shared" si="6"/>
        <v>8.778548817801362E-3</v>
      </c>
      <c r="T5" s="1">
        <f>S5+GRAPHS!$Q$32*_xlfn.STDEV.S($R$2:$R$779)</f>
        <v>3.6448384166507447E-2</v>
      </c>
      <c r="U5" s="1">
        <f>S5-GRAPHS!$Q$32*_xlfn.STDEV.S($R$2:$R$779)</f>
        <v>-1.8891286530904723E-2</v>
      </c>
      <c r="V5" s="2">
        <f t="shared" si="7"/>
        <v>-13.046225229803099</v>
      </c>
      <c r="W5" s="1">
        <f t="shared" si="8"/>
        <v>-4.316942035241945E-4</v>
      </c>
      <c r="X5" s="1">
        <f t="shared" si="9"/>
        <v>1.2719612051832147E-3</v>
      </c>
      <c r="Y5" s="1">
        <f t="shared" si="10"/>
        <v>-1.7036554087074092E-3</v>
      </c>
      <c r="Z5" s="1">
        <f t="shared" si="1"/>
        <v>-3.2310590462182717E-4</v>
      </c>
      <c r="AA5" s="1" t="e">
        <f>Z5+#REF!*_xlfn.STDEV.S($Y$2:$Y$779)</f>
        <v>#REF!</v>
      </c>
      <c r="AB5" s="1">
        <f>Z5-GRAPHS!$S$32*_xlfn.STDEV.S($Y$2:$Y$779)</f>
        <v>-3.5832089975028217E-3</v>
      </c>
      <c r="AC5" s="24">
        <f t="shared" si="2"/>
        <v>-5.5</v>
      </c>
      <c r="AD5" s="24">
        <f t="shared" si="11"/>
        <v>0.63999999999998636</v>
      </c>
      <c r="AE5" s="1">
        <f t="shared" si="12"/>
        <v>-1.7036554087074092E-3</v>
      </c>
      <c r="AF5" s="1">
        <f t="shared" si="13"/>
        <v>-3.2310590462182717E-4</v>
      </c>
      <c r="AG5" s="1">
        <f>$AF$2+GRAPHS!$U$32*_xlfn.STDEV.S('ONE_LAST_QUOTE (2)'!$AE$2:$AE$779)</f>
        <v>3.7520229614794163E-3</v>
      </c>
      <c r="AH5" s="1">
        <f>$AF$2-GRAPHS!$U$32*_xlfn.STDEV.S('ONE_LAST_QUOTE (2)'!$AE$2:$AE$779)</f>
        <v>-4.3982347707230704E-3</v>
      </c>
      <c r="AI5" s="27">
        <f t="shared" si="14"/>
        <v>-8.593750000000183</v>
      </c>
      <c r="AJ5" s="24">
        <f t="shared" si="15"/>
        <v>-6.1399999999999864</v>
      </c>
      <c r="AK5" s="27">
        <f t="shared" si="16"/>
        <v>-6.5702056555270953</v>
      </c>
      <c r="AL5" s="27">
        <f>$AK$2+GRAPHS!$W$32*_xlfn.STDEV.S('ONE_LAST_QUOTE (2)'!$AJ$2:$AJ$779)</f>
        <v>27.965047561412895</v>
      </c>
      <c r="AM5" s="27">
        <f>$AK$2-GRAPHS!$W$32*_xlfn.STDEV.S('ONE_LAST_QUOTE (2)'!$AJ$2:$AJ$779)</f>
        <v>-41.105458872467089</v>
      </c>
      <c r="AN5" s="25">
        <f t="shared" si="17"/>
        <v>-2.8060123229072642E-2</v>
      </c>
      <c r="AP5" s="25">
        <f t="shared" si="18"/>
        <v>-2.6416400196403622E-2</v>
      </c>
      <c r="AR5" s="25">
        <f t="shared" si="23"/>
        <v>12383</v>
      </c>
    </row>
    <row r="6" spans="1:44" x14ac:dyDescent="0.3">
      <c r="A6" s="5">
        <v>44069</v>
      </c>
      <c r="B6" s="25">
        <v>506.88</v>
      </c>
      <c r="C6" s="25">
        <v>2.9999999999999069E-2</v>
      </c>
      <c r="D6" s="25">
        <f t="shared" si="3"/>
        <v>506.85</v>
      </c>
      <c r="E6" s="25">
        <v>507</v>
      </c>
      <c r="F6" s="25">
        <f t="shared" si="0"/>
        <v>0.14999999999997726</v>
      </c>
      <c r="G6" s="25">
        <v>12795</v>
      </c>
      <c r="H6" s="25">
        <v>12833.29</v>
      </c>
      <c r="I6" s="25">
        <v>16.230000000000004</v>
      </c>
      <c r="J6" s="25">
        <f t="shared" si="4"/>
        <v>12817.060000000001</v>
      </c>
      <c r="K6" s="25">
        <f t="shared" si="5"/>
        <v>-22.06000000000131</v>
      </c>
      <c r="L6" s="27">
        <v>29.347999999999999</v>
      </c>
      <c r="M6" s="25">
        <v>442</v>
      </c>
      <c r="N6" s="2">
        <f t="shared" si="19"/>
        <v>104.34245729573986</v>
      </c>
      <c r="O6" s="2">
        <f t="shared" si="20"/>
        <v>104.04130752967963</v>
      </c>
      <c r="P6" s="2">
        <f t="shared" si="21"/>
        <v>99.846902323682514</v>
      </c>
      <c r="Q6" s="2">
        <f t="shared" si="21"/>
        <v>106.50602409638553</v>
      </c>
      <c r="R6" s="27">
        <f t="shared" si="22"/>
        <v>-2.8861670873504552E-3</v>
      </c>
      <c r="S6" s="1">
        <f t="shared" si="6"/>
        <v>8.778548817801362E-3</v>
      </c>
      <c r="T6" s="1">
        <f>S6+GRAPHS!$Q$32*_xlfn.STDEV.S($R$2:$R$779)</f>
        <v>3.6448384166507447E-2</v>
      </c>
      <c r="U6" s="1">
        <f>S6-GRAPHS!$Q$32*_xlfn.STDEV.S($R$2:$R$779)</f>
        <v>-1.8891286530904723E-2</v>
      </c>
      <c r="V6" s="2">
        <f t="shared" si="7"/>
        <v>-30.114976606023447</v>
      </c>
      <c r="W6" s="1">
        <f t="shared" si="8"/>
        <v>-1.721143538377858E-3</v>
      </c>
      <c r="X6" s="1">
        <f t="shared" si="9"/>
        <v>2.9594554601948753E-4</v>
      </c>
      <c r="Y6" s="1">
        <f t="shared" si="10"/>
        <v>-2.0170890843973456E-3</v>
      </c>
      <c r="Z6" s="1">
        <f t="shared" si="1"/>
        <v>-3.2310590462182717E-4</v>
      </c>
      <c r="AA6" s="1" t="e">
        <f>Z6+#REF!*_xlfn.STDEV.S($Y$2:$Y$779)</f>
        <v>#REF!</v>
      </c>
      <c r="AB6" s="1">
        <f>Z6-GRAPHS!$S$32*_xlfn.STDEV.S($Y$2:$Y$779)</f>
        <v>-3.5832089975028217E-3</v>
      </c>
      <c r="AC6" s="24">
        <f t="shared" si="2"/>
        <v>-22.06000000000131</v>
      </c>
      <c r="AD6" s="24">
        <f t="shared" si="11"/>
        <v>0.14999999999997726</v>
      </c>
      <c r="AE6" s="1">
        <f t="shared" si="12"/>
        <v>-2.0170890843973456E-3</v>
      </c>
      <c r="AF6" s="1">
        <f t="shared" si="13"/>
        <v>-3.2310590462182717E-4</v>
      </c>
      <c r="AG6" s="1">
        <f>$AF$2+GRAPHS!$U$32*_xlfn.STDEV.S('ONE_LAST_QUOTE (2)'!$AE$2:$AE$779)</f>
        <v>3.7520229614794163E-3</v>
      </c>
      <c r="AH6" s="1">
        <f>$AF$2-GRAPHS!$U$32*_xlfn.STDEV.S('ONE_LAST_QUOTE (2)'!$AE$2:$AE$779)</f>
        <v>-4.3982347707230704E-3</v>
      </c>
      <c r="AI6" s="27">
        <f t="shared" si="14"/>
        <v>-147.0666666666977</v>
      </c>
      <c r="AJ6" s="24">
        <f t="shared" si="15"/>
        <v>-22.210000000001287</v>
      </c>
      <c r="AK6" s="27">
        <f t="shared" si="16"/>
        <v>-6.5702056555270953</v>
      </c>
      <c r="AL6" s="27">
        <f>$AK$2+GRAPHS!$W$32*_xlfn.STDEV.S('ONE_LAST_QUOTE (2)'!$AJ$2:$AJ$779)</f>
        <v>27.965047561412895</v>
      </c>
      <c r="AM6" s="27">
        <f>$AK$2-GRAPHS!$W$32*_xlfn.STDEV.S('ONE_LAST_QUOTE (2)'!$AJ$2:$AJ$779)</f>
        <v>-41.105458872467089</v>
      </c>
      <c r="AN6" s="25">
        <f t="shared" si="17"/>
        <v>-3.4255905800550303E-2</v>
      </c>
      <c r="AP6" s="25">
        <f t="shared" si="18"/>
        <v>-3.2612182767881283E-2</v>
      </c>
      <c r="AR6" s="25">
        <f t="shared" si="23"/>
        <v>12378</v>
      </c>
    </row>
    <row r="7" spans="1:44" x14ac:dyDescent="0.3">
      <c r="A7" s="5">
        <v>44070</v>
      </c>
      <c r="B7" s="25">
        <v>505.82</v>
      </c>
      <c r="C7" s="25">
        <v>2.9999999999999069E-2</v>
      </c>
      <c r="D7" s="25">
        <f t="shared" si="3"/>
        <v>505.79</v>
      </c>
      <c r="E7" s="25">
        <v>506.2</v>
      </c>
      <c r="F7" s="25">
        <f t="shared" si="0"/>
        <v>0.40999999999996817</v>
      </c>
      <c r="G7" s="25">
        <v>12758</v>
      </c>
      <c r="H7" s="25">
        <v>12797.31</v>
      </c>
      <c r="I7" s="25">
        <v>15.020000000000003</v>
      </c>
      <c r="J7" s="25">
        <f t="shared" si="4"/>
        <v>12782.289999999999</v>
      </c>
      <c r="K7" s="25">
        <f t="shared" si="5"/>
        <v>-24.289999999999054</v>
      </c>
      <c r="L7" s="27">
        <v>29.378</v>
      </c>
      <c r="M7" s="25">
        <v>444</v>
      </c>
      <c r="N7" s="2">
        <f t="shared" si="19"/>
        <v>104.1778143650957</v>
      </c>
      <c r="O7" s="2">
        <f t="shared" si="20"/>
        <v>103.74044560091072</v>
      </c>
      <c r="P7" s="2">
        <f t="shared" si="21"/>
        <v>99.948967441227509</v>
      </c>
      <c r="Q7" s="2">
        <f t="shared" si="21"/>
        <v>106.9879518072289</v>
      </c>
      <c r="R7" s="27">
        <f t="shared" si="22"/>
        <v>-4.1982908438854549E-3</v>
      </c>
      <c r="S7" s="1">
        <f t="shared" si="6"/>
        <v>8.778548817801362E-3</v>
      </c>
      <c r="T7" s="1">
        <f>S7+GRAPHS!$Q$32*_xlfn.STDEV.S($R$2:$R$779)</f>
        <v>3.6448384166507447E-2</v>
      </c>
      <c r="U7" s="1">
        <f>S7-GRAPHS!$Q$32*_xlfn.STDEV.S($R$2:$R$779)</f>
        <v>-1.8891286530904723E-2</v>
      </c>
      <c r="V7" s="2">
        <f t="shared" si="7"/>
        <v>-43.736876418498127</v>
      </c>
      <c r="W7" s="1">
        <f t="shared" si="8"/>
        <v>-1.9002854731037283E-3</v>
      </c>
      <c r="X7" s="1">
        <f t="shared" si="9"/>
        <v>8.1061310029847987E-4</v>
      </c>
      <c r="Y7" s="1">
        <f t="shared" si="10"/>
        <v>-2.7108985734022083E-3</v>
      </c>
      <c r="Z7" s="1">
        <f t="shared" si="1"/>
        <v>-3.2310590462182717E-4</v>
      </c>
      <c r="AA7" s="1" t="e">
        <f>Z7+#REF!*_xlfn.STDEV.S($Y$2:$Y$779)</f>
        <v>#REF!</v>
      </c>
      <c r="AB7" s="1">
        <f>Z7-GRAPHS!$S$32*_xlfn.STDEV.S($Y$2:$Y$779)</f>
        <v>-3.5832089975028217E-3</v>
      </c>
      <c r="AC7" s="24">
        <f t="shared" si="2"/>
        <v>-24.289999999999054</v>
      </c>
      <c r="AD7" s="24">
        <f t="shared" si="11"/>
        <v>0.40999999999996817</v>
      </c>
      <c r="AE7" s="1">
        <f t="shared" si="12"/>
        <v>-2.7108985734022083E-3</v>
      </c>
      <c r="AF7" s="1">
        <f t="shared" si="13"/>
        <v>-3.2310590462182717E-4</v>
      </c>
      <c r="AG7" s="1">
        <f>$AF$2+GRAPHS!$U$32*_xlfn.STDEV.S('ONE_LAST_QUOTE (2)'!$AE$2:$AE$779)</f>
        <v>3.7520229614794163E-3</v>
      </c>
      <c r="AH7" s="1">
        <f>$AF$2-GRAPHS!$U$32*_xlfn.STDEV.S('ONE_LAST_QUOTE (2)'!$AE$2:$AE$779)</f>
        <v>-4.3982347707230704E-3</v>
      </c>
      <c r="AI7" s="27">
        <f t="shared" si="14"/>
        <v>-59.243902439026684</v>
      </c>
      <c r="AJ7" s="24">
        <f t="shared" si="15"/>
        <v>-24.699999999999022</v>
      </c>
      <c r="AK7" s="27">
        <f t="shared" si="16"/>
        <v>-6.5702056555270953</v>
      </c>
      <c r="AL7" s="27">
        <f>$AK$2+GRAPHS!$W$32*_xlfn.STDEV.S('ONE_LAST_QUOTE (2)'!$AJ$2:$AJ$779)</f>
        <v>27.965047561412895</v>
      </c>
      <c r="AM7" s="27">
        <f>$AK$2-GRAPHS!$W$32*_xlfn.STDEV.S('ONE_LAST_QUOTE (2)'!$AJ$2:$AJ$779)</f>
        <v>-41.105458872467089</v>
      </c>
      <c r="AN7" s="25">
        <f t="shared" si="17"/>
        <v>-3.2020084038149585E-2</v>
      </c>
      <c r="AP7" s="25">
        <f t="shared" si="18"/>
        <v>-3.0376361005480565E-2</v>
      </c>
      <c r="AR7" s="25">
        <f t="shared" si="23"/>
        <v>12373</v>
      </c>
    </row>
    <row r="8" spans="1:44" x14ac:dyDescent="0.3">
      <c r="A8" s="5">
        <v>44071</v>
      </c>
      <c r="B8" s="25">
        <v>501.49</v>
      </c>
      <c r="C8" s="25">
        <v>0</v>
      </c>
      <c r="D8" s="25">
        <f t="shared" si="3"/>
        <v>501.49</v>
      </c>
      <c r="E8" s="25">
        <v>500.1</v>
      </c>
      <c r="F8" s="25">
        <f t="shared" si="0"/>
        <v>-1.3899999999999864</v>
      </c>
      <c r="G8" s="25">
        <v>12688</v>
      </c>
      <c r="H8" s="25">
        <v>12728.85</v>
      </c>
      <c r="I8" s="25">
        <v>12.850000000000003</v>
      </c>
      <c r="J8" s="25">
        <f t="shared" si="4"/>
        <v>12716</v>
      </c>
      <c r="K8" s="25">
        <f t="shared" si="5"/>
        <v>-28</v>
      </c>
      <c r="L8" s="27">
        <v>29.338000000000001</v>
      </c>
      <c r="M8" s="25">
        <v>435</v>
      </c>
      <c r="N8" s="2">
        <f t="shared" si="19"/>
        <v>102.92241201893394</v>
      </c>
      <c r="O8" s="2">
        <f t="shared" si="20"/>
        <v>103.17124735729386</v>
      </c>
      <c r="P8" s="2">
        <f t="shared" si="21"/>
        <v>99.812880617834182</v>
      </c>
      <c r="Q8" s="2">
        <f t="shared" si="21"/>
        <v>104.81927710843371</v>
      </c>
      <c r="R8" s="27">
        <f t="shared" si="22"/>
        <v>2.4176982785260037E-3</v>
      </c>
      <c r="S8" s="1">
        <f t="shared" si="6"/>
        <v>8.778548817801362E-3</v>
      </c>
      <c r="T8" s="1">
        <f>S8+GRAPHS!$Q$32*_xlfn.STDEV.S($R$2:$R$779)</f>
        <v>3.6448384166507447E-2</v>
      </c>
      <c r="U8" s="1">
        <f>S8-GRAPHS!$Q$32*_xlfn.STDEV.S($R$2:$R$779)</f>
        <v>-1.8891286530904723E-2</v>
      </c>
      <c r="V8" s="2">
        <f t="shared" si="7"/>
        <v>24.883533835992466</v>
      </c>
      <c r="W8" s="1">
        <f t="shared" si="8"/>
        <v>-2.2019502988361119E-3</v>
      </c>
      <c r="X8" s="1">
        <f t="shared" si="9"/>
        <v>-2.7717402141617708E-3</v>
      </c>
      <c r="Y8" s="1">
        <f t="shared" si="10"/>
        <v>5.6978991532565882E-4</v>
      </c>
      <c r="Z8" s="1">
        <f t="shared" si="1"/>
        <v>-3.2310590462182717E-4</v>
      </c>
      <c r="AA8" s="1" t="e">
        <f>Z8+#REF!*_xlfn.STDEV.S($Y$2:$Y$779)</f>
        <v>#REF!</v>
      </c>
      <c r="AB8" s="1">
        <f>Z8-GRAPHS!$S$32*_xlfn.STDEV.S($Y$2:$Y$779)</f>
        <v>-3.5832089975028217E-3</v>
      </c>
      <c r="AC8" s="24">
        <f t="shared" si="2"/>
        <v>-28</v>
      </c>
      <c r="AD8" s="24">
        <f t="shared" si="11"/>
        <v>-1.3899999999999864</v>
      </c>
      <c r="AE8" s="1">
        <f t="shared" si="12"/>
        <v>5.6978991532565882E-4</v>
      </c>
      <c r="AF8" s="1">
        <f t="shared" si="13"/>
        <v>-3.2310590462182717E-4</v>
      </c>
      <c r="AG8" s="1">
        <f>$AF$2+GRAPHS!$U$32*_xlfn.STDEV.S('ONE_LAST_QUOTE (2)'!$AE$2:$AE$779)</f>
        <v>3.7520229614794163E-3</v>
      </c>
      <c r="AH8" s="1">
        <f>$AF$2-GRAPHS!$U$32*_xlfn.STDEV.S('ONE_LAST_QUOTE (2)'!$AE$2:$AE$779)</f>
        <v>-4.3982347707230704E-3</v>
      </c>
      <c r="AI8" s="27">
        <f t="shared" si="14"/>
        <v>20.143884892086529</v>
      </c>
      <c r="AJ8" s="24">
        <f t="shared" si="15"/>
        <v>-26.610000000000014</v>
      </c>
      <c r="AK8" s="27">
        <f t="shared" si="16"/>
        <v>-6.5702056555270953</v>
      </c>
      <c r="AL8" s="27">
        <f>$AK$2+GRAPHS!$W$32*_xlfn.STDEV.S('ONE_LAST_QUOTE (2)'!$AJ$2:$AJ$779)</f>
        <v>27.965047561412895</v>
      </c>
      <c r="AM8" s="27">
        <f>$AK$2-GRAPHS!$W$32*_xlfn.STDEV.S('ONE_LAST_QUOTE (2)'!$AJ$2:$AJ$779)</f>
        <v>-41.105458872467089</v>
      </c>
      <c r="AN8" s="25">
        <f t="shared" si="17"/>
        <v>-2.736709657124882E-2</v>
      </c>
      <c r="AP8" s="25">
        <f t="shared" si="18"/>
        <v>-2.57233735385798E-2</v>
      </c>
      <c r="AR8" s="25">
        <f t="shared" si="23"/>
        <v>12368</v>
      </c>
    </row>
    <row r="9" spans="1:44" x14ac:dyDescent="0.3">
      <c r="A9" s="5">
        <v>44074</v>
      </c>
      <c r="B9" s="25">
        <v>493.57</v>
      </c>
      <c r="C9" s="25">
        <v>1.34</v>
      </c>
      <c r="D9" s="25">
        <f t="shared" si="3"/>
        <v>492.23</v>
      </c>
      <c r="E9" s="25">
        <v>489.1</v>
      </c>
      <c r="F9" s="25">
        <f t="shared" si="0"/>
        <v>-3.1299999999999955</v>
      </c>
      <c r="G9" s="25">
        <v>12589</v>
      </c>
      <c r="H9" s="25">
        <v>12591.45</v>
      </c>
      <c r="I9" s="25">
        <v>10.820000000000004</v>
      </c>
      <c r="J9" s="25">
        <f t="shared" si="4"/>
        <v>12580.630000000001</v>
      </c>
      <c r="K9" s="25">
        <f t="shared" si="5"/>
        <v>8.3699999999989814</v>
      </c>
      <c r="L9" s="27">
        <v>29.364999999999998</v>
      </c>
      <c r="M9" s="25">
        <v>426.5</v>
      </c>
      <c r="N9" s="2">
        <f t="shared" si="19"/>
        <v>100.65857172257667</v>
      </c>
      <c r="O9" s="2">
        <f t="shared" si="20"/>
        <v>102.36623841275004</v>
      </c>
      <c r="P9" s="2">
        <f t="shared" si="21"/>
        <v>99.904739223624659</v>
      </c>
      <c r="Q9" s="2">
        <f t="shared" si="21"/>
        <v>102.77108433734938</v>
      </c>
      <c r="R9" s="27">
        <f t="shared" si="22"/>
        <v>1.6964940600188827E-2</v>
      </c>
      <c r="S9" s="1">
        <f t="shared" si="6"/>
        <v>8.778548817801362E-3</v>
      </c>
      <c r="T9" s="1">
        <f>S9+GRAPHS!$Q$32*_xlfn.STDEV.S($R$2:$R$779)</f>
        <v>3.6448384166507447E-2</v>
      </c>
      <c r="U9" s="1">
        <f>S9-GRAPHS!$Q$32*_xlfn.STDEV.S($R$2:$R$779)</f>
        <v>-1.8891286530904723E-2</v>
      </c>
      <c r="V9" s="2">
        <f t="shared" si="7"/>
        <v>170.76666901733688</v>
      </c>
      <c r="W9" s="1">
        <f t="shared" si="8"/>
        <v>6.6530849408964266E-4</v>
      </c>
      <c r="X9" s="1">
        <f t="shared" si="9"/>
        <v>-6.3588160006500935E-3</v>
      </c>
      <c r="Y9" s="1">
        <f t="shared" si="10"/>
        <v>7.0241244947397358E-3</v>
      </c>
      <c r="Z9" s="1">
        <f t="shared" si="1"/>
        <v>-3.2310590462182717E-4</v>
      </c>
      <c r="AA9" s="1" t="e">
        <f>Z9+#REF!*_xlfn.STDEV.S($Y$2:$Y$779)</f>
        <v>#REF!</v>
      </c>
      <c r="AB9" s="1">
        <f>Z9-GRAPHS!$S$32*_xlfn.STDEV.S($Y$2:$Y$779)</f>
        <v>-3.5832089975028217E-3</v>
      </c>
      <c r="AC9" s="24">
        <f t="shared" si="2"/>
        <v>8.3699999999989814</v>
      </c>
      <c r="AD9" s="24">
        <f t="shared" si="11"/>
        <v>-3.1299999999999955</v>
      </c>
      <c r="AE9" s="1">
        <f t="shared" si="12"/>
        <v>7.0241244947397358E-3</v>
      </c>
      <c r="AF9" s="1">
        <f t="shared" si="13"/>
        <v>-3.2310590462182717E-4</v>
      </c>
      <c r="AG9" s="1">
        <f>$AF$2+GRAPHS!$U$32*_xlfn.STDEV.S('ONE_LAST_QUOTE (2)'!$AE$2:$AE$779)</f>
        <v>3.7520229614794163E-3</v>
      </c>
      <c r="AH9" s="1">
        <f>$AF$2-GRAPHS!$U$32*_xlfn.STDEV.S('ONE_LAST_QUOTE (2)'!$AE$2:$AE$779)</f>
        <v>-4.3982347707230704E-3</v>
      </c>
      <c r="AI9" s="27">
        <f t="shared" si="14"/>
        <v>-2.6741214057504772</v>
      </c>
      <c r="AJ9" s="24">
        <f t="shared" si="15"/>
        <v>11.499999999998977</v>
      </c>
      <c r="AK9" s="27">
        <f t="shared" si="16"/>
        <v>-6.5702056555270953</v>
      </c>
      <c r="AL9" s="27">
        <f>$AK$2+GRAPHS!$W$32*_xlfn.STDEV.S('ONE_LAST_QUOTE (2)'!$AJ$2:$AJ$779)</f>
        <v>27.965047561412895</v>
      </c>
      <c r="AM9" s="27">
        <f>$AK$2-GRAPHS!$W$32*_xlfn.STDEV.S('ONE_LAST_QUOTE (2)'!$AJ$2:$AJ$779)</f>
        <v>-41.105458872467089</v>
      </c>
      <c r="AN9" s="25">
        <f t="shared" si="17"/>
        <v>-1.7298815719085689E-2</v>
      </c>
      <c r="AP9" s="25">
        <f t="shared" si="18"/>
        <v>-1.5655092686416669E-2</v>
      </c>
      <c r="AR9" s="25">
        <f t="shared" si="23"/>
        <v>12363</v>
      </c>
    </row>
    <row r="10" spans="1:44" x14ac:dyDescent="0.3">
      <c r="A10" s="5">
        <v>44075</v>
      </c>
      <c r="B10" s="25">
        <v>499.62</v>
      </c>
      <c r="C10" s="25">
        <v>1.34</v>
      </c>
      <c r="D10" s="25">
        <f t="shared" si="3"/>
        <v>498.28000000000003</v>
      </c>
      <c r="E10" s="25">
        <v>498.7</v>
      </c>
      <c r="F10" s="25">
        <f t="shared" si="0"/>
        <v>0.41999999999995907</v>
      </c>
      <c r="G10" s="25">
        <v>12688</v>
      </c>
      <c r="H10" s="25">
        <v>12703.28</v>
      </c>
      <c r="I10" s="25">
        <v>10.540000000000004</v>
      </c>
      <c r="J10" s="25">
        <f t="shared" si="4"/>
        <v>12692.74</v>
      </c>
      <c r="K10" s="25">
        <f t="shared" si="5"/>
        <v>-4.7399999999997817</v>
      </c>
      <c r="L10" s="27">
        <v>29.353000000000002</v>
      </c>
      <c r="M10" s="25">
        <v>435</v>
      </c>
      <c r="N10" s="2">
        <f t="shared" si="19"/>
        <v>102.63428689030665</v>
      </c>
      <c r="O10" s="2">
        <f t="shared" si="20"/>
        <v>103.17124735729388</v>
      </c>
      <c r="P10" s="2">
        <f t="shared" si="21"/>
        <v>99.863913176606673</v>
      </c>
      <c r="Q10" s="2">
        <f t="shared" si="21"/>
        <v>104.81927710843371</v>
      </c>
      <c r="R10" s="27">
        <f t="shared" si="22"/>
        <v>5.2317844577720596E-3</v>
      </c>
      <c r="S10" s="1">
        <f t="shared" si="6"/>
        <v>8.778548817801362E-3</v>
      </c>
      <c r="T10" s="1">
        <f>S10+GRAPHS!$Q$32*_xlfn.STDEV.S($R$2:$R$779)</f>
        <v>3.6448384166507447E-2</v>
      </c>
      <c r="U10" s="1">
        <f>S10-GRAPHS!$Q$32*_xlfn.STDEV.S($R$2:$R$779)</f>
        <v>-1.8891286530904723E-2</v>
      </c>
      <c r="V10" s="2">
        <f t="shared" si="7"/>
        <v>53.696046698722455</v>
      </c>
      <c r="W10" s="1">
        <f t="shared" si="8"/>
        <v>-3.7344182579961317E-4</v>
      </c>
      <c r="X10" s="1">
        <f t="shared" si="9"/>
        <v>8.4289957453632307E-4</v>
      </c>
      <c r="Y10" s="1">
        <f t="shared" si="10"/>
        <v>-1.2163414003359362E-3</v>
      </c>
      <c r="Z10" s="1">
        <f t="shared" si="1"/>
        <v>-3.2310590462182717E-4</v>
      </c>
      <c r="AA10" s="1" t="e">
        <f>Z10+#REF!*_xlfn.STDEV.S($Y$2:$Y$779)</f>
        <v>#REF!</v>
      </c>
      <c r="AB10" s="1">
        <f>Z10-GRAPHS!$S$32*_xlfn.STDEV.S($Y$2:$Y$779)</f>
        <v>-3.5832089975028217E-3</v>
      </c>
      <c r="AC10" s="24">
        <f t="shared" si="2"/>
        <v>-4.7399999999997817</v>
      </c>
      <c r="AD10" s="24">
        <f t="shared" si="11"/>
        <v>0.41999999999995907</v>
      </c>
      <c r="AE10" s="1">
        <f t="shared" si="12"/>
        <v>-1.2163414003359362E-3</v>
      </c>
      <c r="AF10" s="1">
        <f t="shared" si="13"/>
        <v>-3.2310590462182717E-4</v>
      </c>
      <c r="AG10" s="1">
        <f>$AF$2+GRAPHS!$U$32*_xlfn.STDEV.S('ONE_LAST_QUOTE (2)'!$AE$2:$AE$779)</f>
        <v>3.7520229614794163E-3</v>
      </c>
      <c r="AH10" s="1">
        <f>$AF$2-GRAPHS!$U$32*_xlfn.STDEV.S('ONE_LAST_QUOTE (2)'!$AE$2:$AE$779)</f>
        <v>-4.3982347707230704E-3</v>
      </c>
      <c r="AI10" s="27">
        <f t="shared" si="14"/>
        <v>-11.285714285714866</v>
      </c>
      <c r="AJ10" s="24">
        <f t="shared" si="15"/>
        <v>-5.1599999999997408</v>
      </c>
      <c r="AK10" s="27">
        <f t="shared" si="16"/>
        <v>-6.5702056555270953</v>
      </c>
      <c r="AL10" s="27">
        <f>$AK$2+GRAPHS!$W$32*_xlfn.STDEV.S('ONE_LAST_QUOTE (2)'!$AJ$2:$AJ$779)</f>
        <v>27.965047561412895</v>
      </c>
      <c r="AM10" s="27">
        <f>$AK$2-GRAPHS!$W$32*_xlfn.STDEV.S('ONE_LAST_QUOTE (2)'!$AJ$2:$AJ$779)</f>
        <v>-41.105458872467089</v>
      </c>
      <c r="AN10" s="25">
        <f t="shared" si="17"/>
        <v>-2.6372556280204257E-2</v>
      </c>
      <c r="AP10" s="25">
        <f t="shared" si="18"/>
        <v>-2.4728833247535238E-2</v>
      </c>
      <c r="AR10" s="25">
        <f t="shared" si="23"/>
        <v>12358</v>
      </c>
    </row>
    <row r="11" spans="1:44" x14ac:dyDescent="0.3">
      <c r="A11" s="5">
        <v>44076</v>
      </c>
      <c r="B11" s="25">
        <v>499.26</v>
      </c>
      <c r="C11" s="25">
        <v>1.34</v>
      </c>
      <c r="D11" s="25">
        <f t="shared" si="3"/>
        <v>497.92</v>
      </c>
      <c r="E11" s="25">
        <v>498.1</v>
      </c>
      <c r="F11" s="25">
        <f t="shared" si="0"/>
        <v>0.18000000000000682</v>
      </c>
      <c r="G11" s="25">
        <v>12690</v>
      </c>
      <c r="H11" s="25">
        <v>12699.5</v>
      </c>
      <c r="I11" s="25">
        <v>9.6200000000000045</v>
      </c>
      <c r="J11" s="25">
        <f t="shared" si="4"/>
        <v>12689.88</v>
      </c>
      <c r="K11" s="25">
        <f t="shared" si="5"/>
        <v>0.12000000000080036</v>
      </c>
      <c r="L11" s="27">
        <v>29.356999999999999</v>
      </c>
      <c r="M11" s="25">
        <v>433</v>
      </c>
      <c r="N11" s="2">
        <f t="shared" si="19"/>
        <v>102.51080469232353</v>
      </c>
      <c r="O11" s="2">
        <f t="shared" si="20"/>
        <v>103.18751016425436</v>
      </c>
      <c r="P11" s="2">
        <f t="shared" si="21"/>
        <v>99.877521858945997</v>
      </c>
      <c r="Q11" s="2">
        <f t="shared" si="21"/>
        <v>104.33734939759034</v>
      </c>
      <c r="R11" s="27">
        <f t="shared" si="22"/>
        <v>6.6013087494718459E-3</v>
      </c>
      <c r="S11" s="1">
        <f t="shared" si="6"/>
        <v>8.778548817801362E-3</v>
      </c>
      <c r="T11" s="1">
        <f>S11+GRAPHS!$Q$32*_xlfn.STDEV.S($R$2:$R$779)</f>
        <v>3.6448384166507447E-2</v>
      </c>
      <c r="U11" s="1">
        <f>S11-GRAPHS!$Q$32*_xlfn.STDEV.S($R$2:$R$779)</f>
        <v>-1.8891286530904723E-2</v>
      </c>
      <c r="V11" s="2">
        <f t="shared" si="7"/>
        <v>67.670547193083053</v>
      </c>
      <c r="W11" s="1">
        <f t="shared" si="8"/>
        <v>9.4563541972658815E-6</v>
      </c>
      <c r="X11" s="1">
        <f t="shared" si="9"/>
        <v>3.6150385604114481E-4</v>
      </c>
      <c r="Y11" s="1">
        <f t="shared" si="10"/>
        <v>-3.5204750184387892E-4</v>
      </c>
      <c r="Z11" s="1">
        <f t="shared" si="1"/>
        <v>-3.2310590462182717E-4</v>
      </c>
      <c r="AA11" s="1" t="e">
        <f>Z11+#REF!*_xlfn.STDEV.S($Y$2:$Y$779)</f>
        <v>#REF!</v>
      </c>
      <c r="AB11" s="1">
        <f>Z11-GRAPHS!$S$32*_xlfn.STDEV.S($Y$2:$Y$779)</f>
        <v>-3.5832089975028217E-3</v>
      </c>
      <c r="AC11" s="24">
        <f t="shared" si="2"/>
        <v>0.12000000000080036</v>
      </c>
      <c r="AD11" s="24">
        <f t="shared" si="11"/>
        <v>0.18000000000000682</v>
      </c>
      <c r="AE11" s="1">
        <f t="shared" si="12"/>
        <v>-3.5204750184387892E-4</v>
      </c>
      <c r="AF11" s="1">
        <f t="shared" si="13"/>
        <v>-3.2310590462182717E-4</v>
      </c>
      <c r="AG11" s="1">
        <f>$AF$2+GRAPHS!$U$32*_xlfn.STDEV.S('ONE_LAST_QUOTE (2)'!$AE$2:$AE$779)</f>
        <v>3.7520229614794163E-3</v>
      </c>
      <c r="AH11" s="1">
        <f>$AF$2-GRAPHS!$U$32*_xlfn.STDEV.S('ONE_LAST_QUOTE (2)'!$AE$2:$AE$779)</f>
        <v>-4.3982347707230704E-3</v>
      </c>
      <c r="AI11" s="27">
        <f t="shared" si="14"/>
        <v>0.66666666667108787</v>
      </c>
      <c r="AJ11" s="24">
        <f t="shared" si="15"/>
        <v>-5.9999999999206466E-2</v>
      </c>
      <c r="AK11" s="27">
        <f t="shared" si="16"/>
        <v>-6.5702056555270953</v>
      </c>
      <c r="AL11" s="27">
        <f>$AK$2+GRAPHS!$W$32*_xlfn.STDEV.S('ONE_LAST_QUOTE (2)'!$AJ$2:$AJ$779)</f>
        <v>27.965047561412895</v>
      </c>
      <c r="AM11" s="27">
        <f>$AK$2-GRAPHS!$W$32*_xlfn.STDEV.S('ONE_LAST_QUOTE (2)'!$AJ$2:$AJ$779)</f>
        <v>-41.105458872467089</v>
      </c>
      <c r="AN11" s="25">
        <f t="shared" si="17"/>
        <v>-2.6547138349613961E-2</v>
      </c>
      <c r="AP11" s="25">
        <f t="shared" si="18"/>
        <v>-2.4903415316944941E-2</v>
      </c>
      <c r="AR11" s="25">
        <f t="shared" si="23"/>
        <v>12353</v>
      </c>
    </row>
    <row r="12" spans="1:44" x14ac:dyDescent="0.3">
      <c r="A12" s="5">
        <v>44077</v>
      </c>
      <c r="B12" s="25">
        <v>501.8</v>
      </c>
      <c r="C12" s="25">
        <v>1.34</v>
      </c>
      <c r="D12" s="25">
        <f t="shared" si="3"/>
        <v>500.46000000000004</v>
      </c>
      <c r="E12" s="25">
        <v>499.4</v>
      </c>
      <c r="F12" s="25">
        <f t="shared" si="0"/>
        <v>-1.0600000000000591</v>
      </c>
      <c r="G12" s="25">
        <v>12734</v>
      </c>
      <c r="H12" s="25">
        <v>12757.97</v>
      </c>
      <c r="I12" s="25">
        <v>9.2700000000000049</v>
      </c>
      <c r="J12" s="25">
        <f t="shared" si="4"/>
        <v>12748.699999999999</v>
      </c>
      <c r="K12" s="25">
        <f t="shared" si="5"/>
        <v>-14.699999999998909</v>
      </c>
      <c r="L12" s="27">
        <v>29.341999999999999</v>
      </c>
      <c r="M12" s="25">
        <v>436</v>
      </c>
      <c r="N12" s="2">
        <f t="shared" si="19"/>
        <v>102.7783494546203</v>
      </c>
      <c r="O12" s="2">
        <f t="shared" si="20"/>
        <v>103.54529191738496</v>
      </c>
      <c r="P12" s="2">
        <f t="shared" si="21"/>
        <v>99.826489300173506</v>
      </c>
      <c r="Q12" s="2">
        <f t="shared" si="21"/>
        <v>105.06024096385541</v>
      </c>
      <c r="R12" s="27">
        <f t="shared" si="22"/>
        <v>7.4621013747966369E-3</v>
      </c>
      <c r="S12" s="1">
        <f t="shared" si="6"/>
        <v>8.778548817801362E-3</v>
      </c>
      <c r="T12" s="1">
        <f>S12+GRAPHS!$Q$32*_xlfn.STDEV.S($R$2:$R$779)</f>
        <v>3.6448384166507447E-2</v>
      </c>
      <c r="U12" s="1">
        <f>S12-GRAPHS!$Q$32*_xlfn.STDEV.S($R$2:$R$779)</f>
        <v>-1.8891286530904723E-2</v>
      </c>
      <c r="V12" s="2">
        <f t="shared" si="7"/>
        <v>76.69424627646606</v>
      </c>
      <c r="W12" s="1">
        <f t="shared" si="8"/>
        <v>-1.1530587432443237E-3</v>
      </c>
      <c r="X12" s="1">
        <f t="shared" si="9"/>
        <v>-2.1180513927188168E-3</v>
      </c>
      <c r="Y12" s="1">
        <f t="shared" si="10"/>
        <v>9.6499264947449309E-4</v>
      </c>
      <c r="Z12" s="1">
        <f t="shared" si="1"/>
        <v>-3.2310590462182717E-4</v>
      </c>
      <c r="AA12" s="1" t="e">
        <f>Z12+#REF!*_xlfn.STDEV.S($Y$2:$Y$779)</f>
        <v>#REF!</v>
      </c>
      <c r="AB12" s="1">
        <f>Z12-GRAPHS!$S$32*_xlfn.STDEV.S($Y$2:$Y$779)</f>
        <v>-3.5832089975028217E-3</v>
      </c>
      <c r="AC12" s="24">
        <f t="shared" si="2"/>
        <v>-14.699999999998909</v>
      </c>
      <c r="AD12" s="24">
        <f t="shared" si="11"/>
        <v>-1.0600000000000591</v>
      </c>
      <c r="AE12" s="1">
        <f t="shared" si="12"/>
        <v>9.6499264947449309E-4</v>
      </c>
      <c r="AF12" s="1">
        <f t="shared" si="13"/>
        <v>-3.2310590462182717E-4</v>
      </c>
      <c r="AG12" s="1">
        <f>$AF$2+GRAPHS!$U$32*_xlfn.STDEV.S('ONE_LAST_QUOTE (2)'!$AE$2:$AE$779)</f>
        <v>3.7520229614794163E-3</v>
      </c>
      <c r="AH12" s="1">
        <f>$AF$2-GRAPHS!$U$32*_xlfn.STDEV.S('ONE_LAST_QUOTE (2)'!$AE$2:$AE$779)</f>
        <v>-4.3982347707230704E-3</v>
      </c>
      <c r="AI12" s="27">
        <f t="shared" si="14"/>
        <v>13.867924528300083</v>
      </c>
      <c r="AJ12" s="24">
        <f t="shared" si="15"/>
        <v>-13.639999999998849</v>
      </c>
      <c r="AK12" s="27">
        <f t="shared" si="16"/>
        <v>-6.5702056555270953</v>
      </c>
      <c r="AL12" s="27">
        <f>$AK$2+GRAPHS!$W$32*_xlfn.STDEV.S('ONE_LAST_QUOTE (2)'!$AJ$2:$AJ$779)</f>
        <v>27.965047561412895</v>
      </c>
      <c r="AM12" s="27">
        <f>$AK$2-GRAPHS!$W$32*_xlfn.STDEV.S('ONE_LAST_QUOTE (2)'!$AJ$2:$AJ$779)</f>
        <v>-41.105458872467089</v>
      </c>
      <c r="AN12" s="25">
        <f t="shared" si="17"/>
        <v>-3.1430655674696162E-2</v>
      </c>
      <c r="AP12" s="25">
        <f t="shared" si="18"/>
        <v>-2.9786932642027142E-2</v>
      </c>
      <c r="AR12" s="25">
        <f t="shared" si="23"/>
        <v>12348</v>
      </c>
    </row>
    <row r="13" spans="1:44" x14ac:dyDescent="0.3">
      <c r="A13" s="5">
        <v>44078</v>
      </c>
      <c r="B13" s="25">
        <v>495.97</v>
      </c>
      <c r="C13" s="25">
        <v>1.1900000000000002</v>
      </c>
      <c r="D13" s="25">
        <f t="shared" si="3"/>
        <v>494.78000000000003</v>
      </c>
      <c r="E13" s="25">
        <v>495.7</v>
      </c>
      <c r="F13" s="25">
        <f t="shared" si="0"/>
        <v>0.91999999999995907</v>
      </c>
      <c r="G13" s="25">
        <v>12607</v>
      </c>
      <c r="H13" s="25">
        <v>12637.95</v>
      </c>
      <c r="I13" s="25">
        <v>5.7400000000000055</v>
      </c>
      <c r="J13" s="25">
        <f t="shared" si="4"/>
        <v>12632.210000000001</v>
      </c>
      <c r="K13" s="25">
        <f t="shared" si="5"/>
        <v>-25.210000000000946</v>
      </c>
      <c r="L13" s="27">
        <v>29.324000000000002</v>
      </c>
      <c r="M13" s="25">
        <v>429</v>
      </c>
      <c r="N13" s="2">
        <f t="shared" si="19"/>
        <v>102.01687590039103</v>
      </c>
      <c r="O13" s="2">
        <f t="shared" si="20"/>
        <v>102.51260367539439</v>
      </c>
      <c r="P13" s="2">
        <f t="shared" si="21"/>
        <v>99.765250229646526</v>
      </c>
      <c r="Q13" s="2">
        <f t="shared" si="21"/>
        <v>103.3734939759036</v>
      </c>
      <c r="R13" s="27">
        <f t="shared" si="22"/>
        <v>4.859272258909364E-3</v>
      </c>
      <c r="S13" s="1">
        <f t="shared" si="6"/>
        <v>8.778548817801362E-3</v>
      </c>
      <c r="T13" s="1">
        <f>S13+GRAPHS!$Q$32*_xlfn.STDEV.S($R$2:$R$779)</f>
        <v>3.6448384166507447E-2</v>
      </c>
      <c r="U13" s="1">
        <f>S13-GRAPHS!$Q$32*_xlfn.STDEV.S($R$2:$R$779)</f>
        <v>-1.8891286530904723E-2</v>
      </c>
      <c r="V13" s="2">
        <f t="shared" si="7"/>
        <v>49.572777500335974</v>
      </c>
      <c r="W13" s="1">
        <f t="shared" si="8"/>
        <v>-1.9956919652223122E-3</v>
      </c>
      <c r="X13" s="1">
        <f t="shared" si="9"/>
        <v>1.8594122640364587E-3</v>
      </c>
      <c r="Y13" s="1">
        <f t="shared" si="10"/>
        <v>-3.8551042292587706E-3</v>
      </c>
      <c r="Z13" s="1">
        <f t="shared" si="1"/>
        <v>-3.2310590462182717E-4</v>
      </c>
      <c r="AA13" s="1" t="e">
        <f>Z13+#REF!*_xlfn.STDEV.S($Y$2:$Y$779)</f>
        <v>#REF!</v>
      </c>
      <c r="AB13" s="1">
        <f>Z13-GRAPHS!$S$32*_xlfn.STDEV.S($Y$2:$Y$779)</f>
        <v>-3.5832089975028217E-3</v>
      </c>
      <c r="AC13" s="24">
        <f t="shared" si="2"/>
        <v>-25.210000000000946</v>
      </c>
      <c r="AD13" s="24">
        <f t="shared" si="11"/>
        <v>0.91999999999995907</v>
      </c>
      <c r="AE13" s="1">
        <f t="shared" si="12"/>
        <v>-3.8551042292587706E-3</v>
      </c>
      <c r="AF13" s="1">
        <f t="shared" si="13"/>
        <v>-3.2310590462182717E-4</v>
      </c>
      <c r="AG13" s="1">
        <f>$AF$2+GRAPHS!$U$32*_xlfn.STDEV.S('ONE_LAST_QUOTE (2)'!$AE$2:$AE$779)</f>
        <v>3.7520229614794163E-3</v>
      </c>
      <c r="AH13" s="1">
        <f>$AF$2-GRAPHS!$U$32*_xlfn.STDEV.S('ONE_LAST_QUOTE (2)'!$AE$2:$AE$779)</f>
        <v>-4.3982347707230704E-3</v>
      </c>
      <c r="AI13" s="27">
        <f t="shared" si="14"/>
        <v>-27.402173913045726</v>
      </c>
      <c r="AJ13" s="24">
        <f t="shared" si="15"/>
        <v>-26.130000000000905</v>
      </c>
      <c r="AK13" s="27">
        <f t="shared" si="16"/>
        <v>-6.5702056555270953</v>
      </c>
      <c r="AL13" s="27">
        <f>$AK$2+GRAPHS!$W$32*_xlfn.STDEV.S('ONE_LAST_QUOTE (2)'!$AJ$2:$AJ$779)</f>
        <v>27.965047561412895</v>
      </c>
      <c r="AM13" s="27">
        <f>$AK$2-GRAPHS!$W$32*_xlfn.STDEV.S('ONE_LAST_QUOTE (2)'!$AJ$2:$AJ$779)</f>
        <v>-41.105458872467089</v>
      </c>
      <c r="AN13" s="25">
        <f t="shared" si="17"/>
        <v>-2.2894647888215991E-2</v>
      </c>
      <c r="AP13" s="25">
        <f t="shared" si="18"/>
        <v>-2.1250924855546971E-2</v>
      </c>
      <c r="AR13" s="25">
        <f t="shared" si="23"/>
        <v>12343</v>
      </c>
    </row>
    <row r="14" spans="1:44" x14ac:dyDescent="0.3">
      <c r="A14" s="5">
        <v>44081</v>
      </c>
      <c r="B14" s="25">
        <v>494.53</v>
      </c>
      <c r="C14" s="25">
        <v>1.1900000000000002</v>
      </c>
      <c r="D14" s="25">
        <f t="shared" si="3"/>
        <v>493.34</v>
      </c>
      <c r="E14" s="25">
        <v>492.9</v>
      </c>
      <c r="F14" s="25">
        <f t="shared" si="0"/>
        <v>-0.43999999999999773</v>
      </c>
      <c r="G14" s="25">
        <v>12580</v>
      </c>
      <c r="H14" s="25">
        <v>12601.4</v>
      </c>
      <c r="I14" s="25">
        <v>5.7400000000000055</v>
      </c>
      <c r="J14" s="25">
        <f t="shared" si="4"/>
        <v>12595.66</v>
      </c>
      <c r="K14" s="25">
        <f t="shared" si="5"/>
        <v>-15.659999999999854</v>
      </c>
      <c r="L14" s="27">
        <v>29.308</v>
      </c>
      <c r="M14" s="25">
        <v>426</v>
      </c>
      <c r="N14" s="2">
        <f t="shared" si="19"/>
        <v>101.44062564313644</v>
      </c>
      <c r="O14" s="2">
        <f t="shared" si="20"/>
        <v>102.2930557814279</v>
      </c>
      <c r="P14" s="2">
        <f t="shared" si="21"/>
        <v>99.710815500289186</v>
      </c>
      <c r="Q14" s="2">
        <f t="shared" si="21"/>
        <v>102.65060240963854</v>
      </c>
      <c r="R14" s="27">
        <f t="shared" si="22"/>
        <v>8.4032421220494591E-3</v>
      </c>
      <c r="S14" s="1">
        <f t="shared" si="6"/>
        <v>8.778548817801362E-3</v>
      </c>
      <c r="T14" s="1">
        <f>S14+GRAPHS!$Q$32*_xlfn.STDEV.S($R$2:$R$779)</f>
        <v>3.6448384166507447E-2</v>
      </c>
      <c r="U14" s="1">
        <f>S14-GRAPHS!$Q$32*_xlfn.STDEV.S($R$2:$R$779)</f>
        <v>-1.8891286530904723E-2</v>
      </c>
      <c r="V14" s="2">
        <f t="shared" si="7"/>
        <v>85.243013829145298</v>
      </c>
      <c r="W14" s="1">
        <f t="shared" si="8"/>
        <v>-1.2432853856010606E-3</v>
      </c>
      <c r="X14" s="1">
        <f t="shared" si="9"/>
        <v>-8.9187983946162428E-4</v>
      </c>
      <c r="Y14" s="1">
        <f t="shared" si="10"/>
        <v>-3.5140554613943636E-4</v>
      </c>
      <c r="Z14" s="1">
        <f t="shared" si="1"/>
        <v>-3.2310590462182717E-4</v>
      </c>
      <c r="AA14" s="1" t="e">
        <f>Z14+#REF!*_xlfn.STDEV.S($Y$2:$Y$779)</f>
        <v>#REF!</v>
      </c>
      <c r="AB14" s="1">
        <f>Z14-GRAPHS!$S$32*_xlfn.STDEV.S($Y$2:$Y$779)</f>
        <v>-3.5832089975028217E-3</v>
      </c>
      <c r="AC14" s="24">
        <f t="shared" si="2"/>
        <v>-15.659999999999854</v>
      </c>
      <c r="AD14" s="24">
        <f t="shared" si="11"/>
        <v>-0.43999999999999773</v>
      </c>
      <c r="AE14" s="1">
        <f t="shared" si="12"/>
        <v>-3.5140554613943636E-4</v>
      </c>
      <c r="AF14" s="1">
        <f t="shared" si="13"/>
        <v>-3.2310590462182717E-4</v>
      </c>
      <c r="AG14" s="1">
        <f>$AF$2+GRAPHS!$U$32*_xlfn.STDEV.S('ONE_LAST_QUOTE (2)'!$AE$2:$AE$779)</f>
        <v>3.7520229614794163E-3</v>
      </c>
      <c r="AH14" s="1">
        <f>$AF$2-GRAPHS!$U$32*_xlfn.STDEV.S('ONE_LAST_QUOTE (2)'!$AE$2:$AE$779)</f>
        <v>-4.3982347707230704E-3</v>
      </c>
      <c r="AI14" s="27">
        <f t="shared" si="14"/>
        <v>35.590909090908944</v>
      </c>
      <c r="AJ14" s="24">
        <f t="shared" si="15"/>
        <v>-15.219999999999857</v>
      </c>
      <c r="AK14" s="27">
        <f t="shared" si="16"/>
        <v>-6.5702056555270953</v>
      </c>
      <c r="AL14" s="27">
        <f>$AK$2+GRAPHS!$W$32*_xlfn.STDEV.S('ONE_LAST_QUOTE (2)'!$AJ$2:$AJ$779)</f>
        <v>27.965047561412895</v>
      </c>
      <c r="AM14" s="27">
        <f>$AK$2-GRAPHS!$W$32*_xlfn.STDEV.S('ONE_LAST_QUOTE (2)'!$AJ$2:$AJ$779)</f>
        <v>-41.105458872467089</v>
      </c>
      <c r="AN14" s="25">
        <f t="shared" si="17"/>
        <v>-2.0456252391696812E-2</v>
      </c>
      <c r="AP14" s="25">
        <f t="shared" si="18"/>
        <v>-1.8812529359027792E-2</v>
      </c>
      <c r="AR14" s="25">
        <f t="shared" si="23"/>
        <v>12338</v>
      </c>
    </row>
    <row r="15" spans="1:44" x14ac:dyDescent="0.3">
      <c r="A15" s="5">
        <v>44082</v>
      </c>
      <c r="B15" s="25">
        <v>497.92</v>
      </c>
      <c r="C15" s="25">
        <v>1.1900000000000002</v>
      </c>
      <c r="D15" s="25">
        <f t="shared" si="3"/>
        <v>496.73</v>
      </c>
      <c r="E15" s="25">
        <v>495.9</v>
      </c>
      <c r="F15" s="25">
        <f t="shared" si="0"/>
        <v>-0.83000000000004093</v>
      </c>
      <c r="G15" s="25">
        <v>12667</v>
      </c>
      <c r="H15" s="25">
        <v>12663.56</v>
      </c>
      <c r="I15" s="25">
        <v>4.970000000000006</v>
      </c>
      <c r="J15" s="25">
        <f t="shared" si="4"/>
        <v>12658.59</v>
      </c>
      <c r="K15" s="25">
        <f t="shared" si="5"/>
        <v>8.4099999999998545</v>
      </c>
      <c r="L15" s="27">
        <v>29.257999999999999</v>
      </c>
      <c r="M15" s="25">
        <v>431</v>
      </c>
      <c r="N15" s="2">
        <f t="shared" si="19"/>
        <v>102.05803663305205</v>
      </c>
      <c r="O15" s="2">
        <f t="shared" si="20"/>
        <v>103.00048788420884</v>
      </c>
      <c r="P15" s="2">
        <f t="shared" si="21"/>
        <v>99.540706971047527</v>
      </c>
      <c r="Q15" s="2">
        <f t="shared" si="21"/>
        <v>103.85542168674698</v>
      </c>
      <c r="R15" s="27">
        <f t="shared" si="22"/>
        <v>9.2344638624133335E-3</v>
      </c>
      <c r="S15" s="1">
        <f t="shared" si="6"/>
        <v>8.778548817801362E-3</v>
      </c>
      <c r="T15" s="1">
        <f>S15+GRAPHS!$Q$32*_xlfn.STDEV.S($R$2:$R$779)</f>
        <v>3.6448384166507447E-2</v>
      </c>
      <c r="U15" s="1">
        <f>S15-GRAPHS!$Q$32*_xlfn.STDEV.S($R$2:$R$779)</f>
        <v>-1.8891286530904723E-2</v>
      </c>
      <c r="V15" s="2">
        <f t="shared" si="7"/>
        <v>94.245125115678263</v>
      </c>
      <c r="W15" s="1">
        <f t="shared" si="8"/>
        <v>6.6437099234589747E-4</v>
      </c>
      <c r="X15" s="1">
        <f t="shared" si="9"/>
        <v>-1.6709278682584922E-3</v>
      </c>
      <c r="Y15" s="1">
        <f t="shared" si="10"/>
        <v>2.3352988606043898E-3</v>
      </c>
      <c r="Z15" s="1">
        <f t="shared" si="1"/>
        <v>-3.2310590462182717E-4</v>
      </c>
      <c r="AA15" s="1" t="e">
        <f>Z15+#REF!*_xlfn.STDEV.S($Y$2:$Y$779)</f>
        <v>#REF!</v>
      </c>
      <c r="AB15" s="1">
        <f>Z15-GRAPHS!$S$32*_xlfn.STDEV.S($Y$2:$Y$779)</f>
        <v>-3.5832089975028217E-3</v>
      </c>
      <c r="AC15" s="24">
        <f t="shared" si="2"/>
        <v>8.4099999999998545</v>
      </c>
      <c r="AD15" s="24">
        <f t="shared" si="11"/>
        <v>-0.83000000000004093</v>
      </c>
      <c r="AE15" s="1">
        <f t="shared" si="12"/>
        <v>2.3352988606043898E-3</v>
      </c>
      <c r="AF15" s="1">
        <f t="shared" si="13"/>
        <v>-3.2310590462182717E-4</v>
      </c>
      <c r="AG15" s="1">
        <f>$AF$2+GRAPHS!$U$32*_xlfn.STDEV.S('ONE_LAST_QUOTE (2)'!$AE$2:$AE$779)</f>
        <v>3.7520229614794163E-3</v>
      </c>
      <c r="AH15" s="1">
        <f>$AF$2-GRAPHS!$U$32*_xlfn.STDEV.S('ONE_LAST_QUOTE (2)'!$AE$2:$AE$779)</f>
        <v>-4.3982347707230704E-3</v>
      </c>
      <c r="AI15" s="27">
        <f t="shared" si="14"/>
        <v>-10.132530120481253</v>
      </c>
      <c r="AJ15" s="24">
        <f t="shared" si="15"/>
        <v>9.2399999999998954</v>
      </c>
      <c r="AK15" s="27">
        <f t="shared" si="16"/>
        <v>-6.5702056555270953</v>
      </c>
      <c r="AL15" s="27">
        <f>$AK$2+GRAPHS!$W$32*_xlfn.STDEV.S('ONE_LAST_QUOTE (2)'!$AJ$2:$AJ$779)</f>
        <v>27.965047561412895</v>
      </c>
      <c r="AM15" s="27">
        <f>$AK$2-GRAPHS!$W$32*_xlfn.STDEV.S('ONE_LAST_QUOTE (2)'!$AJ$2:$AJ$779)</f>
        <v>-41.105458872467089</v>
      </c>
      <c r="AN15" s="25">
        <f t="shared" si="17"/>
        <v>-2.5720874125791271E-2</v>
      </c>
      <c r="AP15" s="25">
        <f t="shared" si="18"/>
        <v>-2.4077151093122251E-2</v>
      </c>
      <c r="AR15" s="25">
        <f t="shared" si="23"/>
        <v>12333</v>
      </c>
    </row>
    <row r="16" spans="1:44" x14ac:dyDescent="0.3">
      <c r="A16" s="5">
        <v>44083</v>
      </c>
      <c r="B16" s="25">
        <v>494.78</v>
      </c>
      <c r="C16" s="25">
        <v>1.1000000000000001</v>
      </c>
      <c r="D16" s="25">
        <f t="shared" si="3"/>
        <v>493.67999999999995</v>
      </c>
      <c r="E16" s="25">
        <v>494.1</v>
      </c>
      <c r="F16" s="25">
        <f t="shared" si="0"/>
        <v>0.42000000000007276</v>
      </c>
      <c r="G16" s="25">
        <v>12598</v>
      </c>
      <c r="H16" s="25">
        <v>12608.58</v>
      </c>
      <c r="I16" s="25">
        <v>1.4800000000000058</v>
      </c>
      <c r="J16" s="25">
        <f t="shared" si="4"/>
        <v>12607.1</v>
      </c>
      <c r="K16" s="25">
        <f t="shared" si="5"/>
        <v>-9.1000000000003638</v>
      </c>
      <c r="L16" s="27">
        <v>29.277000000000001</v>
      </c>
      <c r="M16" s="25">
        <v>427</v>
      </c>
      <c r="N16" s="2">
        <f t="shared" si="19"/>
        <v>101.68759003910269</v>
      </c>
      <c r="O16" s="2">
        <f t="shared" si="20"/>
        <v>102.43942104407223</v>
      </c>
      <c r="P16" s="2">
        <f t="shared" si="21"/>
        <v>99.605348212159356</v>
      </c>
      <c r="Q16" s="2">
        <f t="shared" si="21"/>
        <v>102.89156626506022</v>
      </c>
      <c r="R16" s="27">
        <f t="shared" si="22"/>
        <v>7.3935374481826077E-3</v>
      </c>
      <c r="S16" s="1">
        <f t="shared" si="6"/>
        <v>8.778548817801362E-3</v>
      </c>
      <c r="T16" s="1">
        <f>S16+GRAPHS!$Q$32*_xlfn.STDEV.S($R$2:$R$779)</f>
        <v>3.6448384166507447E-2</v>
      </c>
      <c r="U16" s="1">
        <f>S16-GRAPHS!$Q$32*_xlfn.STDEV.S($R$2:$R$779)</f>
        <v>-1.8891286530904723E-2</v>
      </c>
      <c r="V16" s="2">
        <f t="shared" si="7"/>
        <v>75.18310049695458</v>
      </c>
      <c r="W16" s="1">
        <f t="shared" si="8"/>
        <v>-7.2181548492519006E-4</v>
      </c>
      <c r="X16" s="1">
        <f t="shared" si="9"/>
        <v>8.5075352455046349E-4</v>
      </c>
      <c r="Y16" s="1">
        <f t="shared" si="10"/>
        <v>-1.5725690094756536E-3</v>
      </c>
      <c r="Z16" s="1">
        <f t="shared" si="1"/>
        <v>-3.2310590462182717E-4</v>
      </c>
      <c r="AA16" s="1" t="e">
        <f>Z16+#REF!*_xlfn.STDEV.S($Y$2:$Y$779)</f>
        <v>#REF!</v>
      </c>
      <c r="AB16" s="1">
        <f>Z16-GRAPHS!$S$32*_xlfn.STDEV.S($Y$2:$Y$779)</f>
        <v>-3.5832089975028217E-3</v>
      </c>
      <c r="AC16" s="24">
        <f t="shared" si="2"/>
        <v>-9.1000000000003638</v>
      </c>
      <c r="AD16" s="24">
        <f t="shared" si="11"/>
        <v>0.42000000000007276</v>
      </c>
      <c r="AE16" s="1">
        <f t="shared" si="12"/>
        <v>-1.5725690094756536E-3</v>
      </c>
      <c r="AF16" s="1">
        <f t="shared" si="13"/>
        <v>-3.2310590462182717E-4</v>
      </c>
      <c r="AG16" s="1">
        <f>$AF$2+GRAPHS!$U$32*_xlfn.STDEV.S('ONE_LAST_QUOTE (2)'!$AE$2:$AE$779)</f>
        <v>3.7520229614794163E-3</v>
      </c>
      <c r="AH16" s="1">
        <f>$AF$2-GRAPHS!$U$32*_xlfn.STDEV.S('ONE_LAST_QUOTE (2)'!$AE$2:$AE$779)</f>
        <v>-4.3982347707230704E-3</v>
      </c>
      <c r="AI16" s="27">
        <f t="shared" si="14"/>
        <v>-21.666666666663779</v>
      </c>
      <c r="AJ16" s="24">
        <f t="shared" si="15"/>
        <v>-9.5200000000004366</v>
      </c>
      <c r="AK16" s="27">
        <f t="shared" si="16"/>
        <v>-6.5702056555270953</v>
      </c>
      <c r="AL16" s="27">
        <f>$AK$2+GRAPHS!$W$32*_xlfn.STDEV.S('ONE_LAST_QUOTE (2)'!$AJ$2:$AJ$779)</f>
        <v>27.965047561412895</v>
      </c>
      <c r="AM16" s="27">
        <f>$AK$2-GRAPHS!$W$32*_xlfn.STDEV.S('ONE_LAST_QUOTE (2)'!$AJ$2:$AJ$779)</f>
        <v>-41.105458872467089</v>
      </c>
      <c r="AN16" s="25">
        <f t="shared" si="17"/>
        <v>-2.21383188838036E-2</v>
      </c>
      <c r="AP16" s="25">
        <f t="shared" si="18"/>
        <v>-2.049459585113458E-2</v>
      </c>
      <c r="AR16" s="25">
        <f t="shared" si="23"/>
        <v>12328</v>
      </c>
    </row>
    <row r="17" spans="1:44" x14ac:dyDescent="0.3">
      <c r="A17" s="5">
        <v>44084</v>
      </c>
      <c r="B17" s="25">
        <v>499.89</v>
      </c>
      <c r="C17" s="25">
        <v>1.1000000000000001</v>
      </c>
      <c r="D17" s="25">
        <f t="shared" si="3"/>
        <v>498.78999999999996</v>
      </c>
      <c r="E17" s="25">
        <v>496.7</v>
      </c>
      <c r="F17" s="25">
        <f t="shared" si="0"/>
        <v>-2.089999999999975</v>
      </c>
      <c r="G17" s="25">
        <v>12698</v>
      </c>
      <c r="H17" s="25">
        <v>12691.75</v>
      </c>
      <c r="I17" s="25">
        <v>1.3700000000000057</v>
      </c>
      <c r="J17" s="25">
        <f t="shared" si="4"/>
        <v>12690.38</v>
      </c>
      <c r="K17" s="25">
        <f t="shared" si="5"/>
        <v>7.6200000000008004</v>
      </c>
      <c r="L17" s="27">
        <v>29.279</v>
      </c>
      <c r="M17" s="25">
        <v>435</v>
      </c>
      <c r="N17" s="2">
        <f t="shared" si="19"/>
        <v>102.2226795636962</v>
      </c>
      <c r="O17" s="2">
        <f t="shared" si="20"/>
        <v>103.2525613920963</v>
      </c>
      <c r="P17" s="2">
        <f t="shared" si="21"/>
        <v>99.612152553329025</v>
      </c>
      <c r="Q17" s="2">
        <f t="shared" si="21"/>
        <v>104.81927710843371</v>
      </c>
      <c r="R17" s="27">
        <f t="shared" si="22"/>
        <v>1.0074885855035243E-2</v>
      </c>
      <c r="S17" s="1">
        <f t="shared" si="6"/>
        <v>8.778548817801362E-3</v>
      </c>
      <c r="T17" s="1">
        <f>S17+GRAPHS!$Q$32*_xlfn.STDEV.S($R$2:$R$779)</f>
        <v>3.6448384166507447E-2</v>
      </c>
      <c r="U17" s="1">
        <f>S17-GRAPHS!$Q$32*_xlfn.STDEV.S($R$2:$R$779)</f>
        <v>-1.8891286530904723E-2</v>
      </c>
      <c r="V17" s="2">
        <f t="shared" si="7"/>
        <v>102.9881828400093</v>
      </c>
      <c r="W17" s="1">
        <f t="shared" si="8"/>
        <v>6.0045483271586831E-4</v>
      </c>
      <c r="X17" s="1">
        <f t="shared" si="9"/>
        <v>-4.1901401391366607E-3</v>
      </c>
      <c r="Y17" s="1">
        <f t="shared" si="10"/>
        <v>4.7905949718525295E-3</v>
      </c>
      <c r="Z17" s="1">
        <f t="shared" si="1"/>
        <v>-3.2310590462182717E-4</v>
      </c>
      <c r="AA17" s="1" t="e">
        <f>Z17+#REF!*_xlfn.STDEV.S($Y$2:$Y$779)</f>
        <v>#REF!</v>
      </c>
      <c r="AB17" s="1">
        <f>Z17-GRAPHS!$S$32*_xlfn.STDEV.S($Y$2:$Y$779)</f>
        <v>-3.5832089975028217E-3</v>
      </c>
      <c r="AC17" s="24">
        <f t="shared" si="2"/>
        <v>7.6200000000008004</v>
      </c>
      <c r="AD17" s="24">
        <f t="shared" si="11"/>
        <v>-2.089999999999975</v>
      </c>
      <c r="AE17" s="1">
        <f t="shared" si="12"/>
        <v>4.7905949718525295E-3</v>
      </c>
      <c r="AF17" s="1">
        <f t="shared" si="13"/>
        <v>-3.2310590462182717E-4</v>
      </c>
      <c r="AG17" s="1">
        <f>$AF$2+GRAPHS!$U$32*_xlfn.STDEV.S('ONE_LAST_QUOTE (2)'!$AE$2:$AE$779)</f>
        <v>3.7520229614794163E-3</v>
      </c>
      <c r="AH17" s="1">
        <f>$AF$2-GRAPHS!$U$32*_xlfn.STDEV.S('ONE_LAST_QUOTE (2)'!$AE$2:$AE$779)</f>
        <v>-4.3982347707230704E-3</v>
      </c>
      <c r="AI17" s="27">
        <f t="shared" si="14"/>
        <v>-3.6459330143544935</v>
      </c>
      <c r="AJ17" s="24">
        <f t="shared" si="15"/>
        <v>9.7100000000007753</v>
      </c>
      <c r="AK17" s="27">
        <f t="shared" si="16"/>
        <v>-6.5702056555270953</v>
      </c>
      <c r="AL17" s="27">
        <f>$AK$2+GRAPHS!$W$32*_xlfn.STDEV.S('ONE_LAST_QUOTE (2)'!$AJ$2:$AJ$779)</f>
        <v>27.965047561412895</v>
      </c>
      <c r="AM17" s="27">
        <f>$AK$2-GRAPHS!$W$32*_xlfn.STDEV.S('ONE_LAST_QUOTE (2)'!$AJ$2:$AJ$779)</f>
        <v>-41.105458872467089</v>
      </c>
      <c r="AN17" s="25">
        <f t="shared" si="17"/>
        <v>-2.8949487722195806E-2</v>
      </c>
      <c r="AP17" s="25">
        <f t="shared" si="18"/>
        <v>-2.7305764689526786E-2</v>
      </c>
      <c r="AR17" s="25">
        <f t="shared" si="23"/>
        <v>12323</v>
      </c>
    </row>
    <row r="18" spans="1:44" x14ac:dyDescent="0.3">
      <c r="A18" s="5">
        <v>44085</v>
      </c>
      <c r="B18" s="25">
        <v>500.7</v>
      </c>
      <c r="C18" s="25">
        <v>1.1000000000000001</v>
      </c>
      <c r="D18" s="25">
        <f t="shared" si="3"/>
        <v>499.59999999999997</v>
      </c>
      <c r="E18" s="25">
        <v>498.4</v>
      </c>
      <c r="F18" s="25">
        <f t="shared" si="0"/>
        <v>-1.1999999999999886</v>
      </c>
      <c r="G18" s="25">
        <v>12663</v>
      </c>
      <c r="H18" s="25">
        <v>12675.95</v>
      </c>
      <c r="I18" s="25">
        <v>1.2400000000000055</v>
      </c>
      <c r="J18" s="25">
        <f t="shared" si="4"/>
        <v>12674.710000000001</v>
      </c>
      <c r="K18" s="25">
        <f t="shared" si="5"/>
        <v>-11.710000000000946</v>
      </c>
      <c r="L18" s="27">
        <v>29.291</v>
      </c>
      <c r="M18" s="25">
        <v>436.5</v>
      </c>
      <c r="N18" s="2">
        <f t="shared" si="19"/>
        <v>102.57254579131505</v>
      </c>
      <c r="O18" s="2">
        <f t="shared" si="20"/>
        <v>102.96796227028787</v>
      </c>
      <c r="P18" s="2">
        <f t="shared" si="21"/>
        <v>99.652978600347026</v>
      </c>
      <c r="Q18" s="2">
        <f t="shared" si="21"/>
        <v>105.18072289156623</v>
      </c>
      <c r="R18" s="27">
        <f t="shared" si="22"/>
        <v>3.8549933212859155E-3</v>
      </c>
      <c r="S18" s="1">
        <f t="shared" si="6"/>
        <v>8.778548817801362E-3</v>
      </c>
      <c r="T18" s="1">
        <f>S18+GRAPHS!$Q$32*_xlfn.STDEV.S($R$2:$R$779)</f>
        <v>3.6448384166507447E-2</v>
      </c>
      <c r="U18" s="1">
        <f>S18-GRAPHS!$Q$32*_xlfn.STDEV.S($R$2:$R$779)</f>
        <v>-1.8891286530904723E-2</v>
      </c>
      <c r="V18" s="2">
        <f t="shared" si="7"/>
        <v>39.541647897281962</v>
      </c>
      <c r="W18" s="1">
        <f t="shared" si="8"/>
        <v>-9.2388701595546923E-4</v>
      </c>
      <c r="X18" s="1">
        <f t="shared" si="9"/>
        <v>-2.4019215372297611E-3</v>
      </c>
      <c r="Y18" s="1">
        <f t="shared" si="10"/>
        <v>1.478034521274292E-3</v>
      </c>
      <c r="Z18" s="1">
        <f t="shared" si="1"/>
        <v>-3.2310590462182717E-4</v>
      </c>
      <c r="AA18" s="1" t="e">
        <f>Z18+#REF!*_xlfn.STDEV.S($Y$2:$Y$779)</f>
        <v>#REF!</v>
      </c>
      <c r="AB18" s="1">
        <f>Z18-GRAPHS!$S$32*_xlfn.STDEV.S($Y$2:$Y$779)</f>
        <v>-3.5832089975028217E-3</v>
      </c>
      <c r="AC18" s="24">
        <f t="shared" si="2"/>
        <v>-11.710000000000946</v>
      </c>
      <c r="AD18" s="24">
        <f t="shared" si="11"/>
        <v>-1.1999999999999886</v>
      </c>
      <c r="AE18" s="1">
        <f t="shared" si="12"/>
        <v>1.478034521274292E-3</v>
      </c>
      <c r="AF18" s="1">
        <f t="shared" si="13"/>
        <v>-3.2310590462182717E-4</v>
      </c>
      <c r="AG18" s="1">
        <f>$AF$2+GRAPHS!$U$32*_xlfn.STDEV.S('ONE_LAST_QUOTE (2)'!$AE$2:$AE$779)</f>
        <v>3.7520229614794163E-3</v>
      </c>
      <c r="AH18" s="1">
        <f>$AF$2-GRAPHS!$U$32*_xlfn.STDEV.S('ONE_LAST_QUOTE (2)'!$AE$2:$AE$779)</f>
        <v>-4.3982347707230704E-3</v>
      </c>
      <c r="AI18" s="27">
        <f t="shared" si="14"/>
        <v>9.7583333333342139</v>
      </c>
      <c r="AJ18" s="24">
        <f t="shared" si="15"/>
        <v>-10.510000000000957</v>
      </c>
      <c r="AK18" s="27">
        <f t="shared" si="16"/>
        <v>-6.5702056555270953</v>
      </c>
      <c r="AL18" s="27">
        <f>$AK$2+GRAPHS!$W$32*_xlfn.STDEV.S('ONE_LAST_QUOTE (2)'!$AJ$2:$AJ$779)</f>
        <v>27.965047561412895</v>
      </c>
      <c r="AM18" s="27">
        <f>$AK$2-GRAPHS!$W$32*_xlfn.STDEV.S('ONE_LAST_QUOTE (2)'!$AJ$2:$AJ$779)</f>
        <v>-41.105458872467089</v>
      </c>
      <c r="AN18" s="25">
        <f t="shared" si="17"/>
        <v>-2.814344470208793E-2</v>
      </c>
      <c r="AP18" s="25">
        <f t="shared" si="18"/>
        <v>-2.649972166941891E-2</v>
      </c>
      <c r="AR18" s="25">
        <f t="shared" si="23"/>
        <v>12318</v>
      </c>
    </row>
    <row r="19" spans="1:44" x14ac:dyDescent="0.3">
      <c r="A19" s="5">
        <v>44088</v>
      </c>
      <c r="B19" s="25">
        <v>505.47</v>
      </c>
      <c r="C19" s="25">
        <v>1.1000000000000001</v>
      </c>
      <c r="D19" s="25">
        <f t="shared" si="3"/>
        <v>504.37</v>
      </c>
      <c r="E19" s="25">
        <v>503.4</v>
      </c>
      <c r="F19" s="25">
        <f t="shared" si="0"/>
        <v>-0.97000000000002728</v>
      </c>
      <c r="G19" s="25">
        <v>12784</v>
      </c>
      <c r="H19" s="25">
        <v>12787.82</v>
      </c>
      <c r="I19" s="25">
        <v>1.0600000000000056</v>
      </c>
      <c r="J19" s="25">
        <f t="shared" si="4"/>
        <v>12786.76</v>
      </c>
      <c r="K19" s="25">
        <f t="shared" si="5"/>
        <v>-2.7600000000002183</v>
      </c>
      <c r="L19" s="27">
        <v>29.245000000000001</v>
      </c>
      <c r="M19" s="25">
        <v>441</v>
      </c>
      <c r="N19" s="2">
        <f t="shared" si="19"/>
        <v>103.60156410784109</v>
      </c>
      <c r="O19" s="2">
        <f t="shared" si="20"/>
        <v>103.95186209139699</v>
      </c>
      <c r="P19" s="2">
        <f t="shared" si="21"/>
        <v>99.496478753444705</v>
      </c>
      <c r="Q19" s="2">
        <f t="shared" si="21"/>
        <v>106.26506024096382</v>
      </c>
      <c r="R19" s="27">
        <f t="shared" si="22"/>
        <v>3.3812036195830508E-3</v>
      </c>
      <c r="S19" s="1">
        <f t="shared" si="6"/>
        <v>8.778548817801362E-3</v>
      </c>
      <c r="T19" s="1">
        <f>S19+GRAPHS!$Q$32*_xlfn.STDEV.S($R$2:$R$779)</f>
        <v>3.6448384166507447E-2</v>
      </c>
      <c r="U19" s="1">
        <f>S19-GRAPHS!$Q$32*_xlfn.STDEV.S($R$2:$R$779)</f>
        <v>-1.8891286530904723E-2</v>
      </c>
      <c r="V19" s="2">
        <f t="shared" si="7"/>
        <v>35.029798355590458</v>
      </c>
      <c r="W19" s="1">
        <f t="shared" si="8"/>
        <v>-2.1584826805228364E-4</v>
      </c>
      <c r="X19" s="1">
        <f t="shared" si="9"/>
        <v>-1.9231913079684106E-3</v>
      </c>
      <c r="Y19" s="1">
        <f t="shared" si="10"/>
        <v>1.7073430399161269E-3</v>
      </c>
      <c r="Z19" s="1">
        <f t="shared" si="1"/>
        <v>-3.2310590462182717E-4</v>
      </c>
      <c r="AA19" s="1" t="e">
        <f>Z19+#REF!*_xlfn.STDEV.S($Y$2:$Y$779)</f>
        <v>#REF!</v>
      </c>
      <c r="AB19" s="1">
        <f>Z19-GRAPHS!$S$32*_xlfn.STDEV.S($Y$2:$Y$779)</f>
        <v>-3.5832089975028217E-3</v>
      </c>
      <c r="AC19" s="24">
        <f t="shared" si="2"/>
        <v>-2.7600000000002183</v>
      </c>
      <c r="AD19" s="24">
        <f t="shared" si="11"/>
        <v>-0.97000000000002728</v>
      </c>
      <c r="AE19" s="1">
        <f t="shared" si="12"/>
        <v>1.7073430399161269E-3</v>
      </c>
      <c r="AF19" s="1">
        <f t="shared" si="13"/>
        <v>-3.2310590462182717E-4</v>
      </c>
      <c r="AG19" s="1">
        <f>$AF$2+GRAPHS!$U$32*_xlfn.STDEV.S('ONE_LAST_QUOTE (2)'!$AE$2:$AE$779)</f>
        <v>3.7520229614794163E-3</v>
      </c>
      <c r="AH19" s="1">
        <f>$AF$2-GRAPHS!$U$32*_xlfn.STDEV.S('ONE_LAST_QUOTE (2)'!$AE$2:$AE$779)</f>
        <v>-4.3982347707230704E-3</v>
      </c>
      <c r="AI19" s="27">
        <f t="shared" si="14"/>
        <v>2.8453608247424129</v>
      </c>
      <c r="AJ19" s="24">
        <f t="shared" si="15"/>
        <v>-1.790000000000191</v>
      </c>
      <c r="AK19" s="27">
        <f t="shared" si="16"/>
        <v>-6.5702056555270953</v>
      </c>
      <c r="AL19" s="27">
        <f>$AK$2+GRAPHS!$W$32*_xlfn.STDEV.S('ONE_LAST_QUOTE (2)'!$AJ$2:$AJ$779)</f>
        <v>27.965047561412895</v>
      </c>
      <c r="AM19" s="27">
        <f>$AK$2-GRAPHS!$W$32*_xlfn.STDEV.S('ONE_LAST_QUOTE (2)'!$AJ$2:$AJ$779)</f>
        <v>-41.105458872467089</v>
      </c>
      <c r="AN19" s="25">
        <f t="shared" si="17"/>
        <v>-3.7050824446536901E-2</v>
      </c>
      <c r="AP19" s="25">
        <f t="shared" si="18"/>
        <v>-3.5407101413867881E-2</v>
      </c>
      <c r="AR19" s="25">
        <f t="shared" si="23"/>
        <v>12313</v>
      </c>
    </row>
    <row r="20" spans="1:44" x14ac:dyDescent="0.3">
      <c r="A20" s="5">
        <v>44089</v>
      </c>
      <c r="B20" s="25">
        <v>507.99</v>
      </c>
      <c r="C20" s="25">
        <v>1.1000000000000001</v>
      </c>
      <c r="D20" s="25">
        <f t="shared" si="3"/>
        <v>506.89</v>
      </c>
      <c r="E20" s="25">
        <v>506.2</v>
      </c>
      <c r="F20" s="25">
        <f t="shared" si="0"/>
        <v>-0.68999999999999773</v>
      </c>
      <c r="G20" s="25">
        <v>12843</v>
      </c>
      <c r="H20" s="25">
        <v>12845.65</v>
      </c>
      <c r="I20" s="25">
        <v>1.0600000000000056</v>
      </c>
      <c r="J20" s="25">
        <f t="shared" si="4"/>
        <v>12844.59</v>
      </c>
      <c r="K20" s="25">
        <f t="shared" si="5"/>
        <v>-1.5900000000001455</v>
      </c>
      <c r="L20" s="27">
        <v>29.216999999999999</v>
      </c>
      <c r="M20" s="25">
        <v>445</v>
      </c>
      <c r="N20" s="2">
        <f t="shared" si="19"/>
        <v>104.17781436509567</v>
      </c>
      <c r="O20" s="2">
        <f t="shared" si="20"/>
        <v>104.4316148967312</v>
      </c>
      <c r="P20" s="2">
        <f t="shared" si="21"/>
        <v>99.401217977069365</v>
      </c>
      <c r="Q20" s="2">
        <f t="shared" si="21"/>
        <v>107.22891566265056</v>
      </c>
      <c r="R20" s="27">
        <f t="shared" si="22"/>
        <v>2.4362243840716502E-3</v>
      </c>
      <c r="S20" s="1">
        <f t="shared" si="6"/>
        <v>8.778548817801362E-3</v>
      </c>
      <c r="T20" s="1">
        <f>S20+GRAPHS!$Q$32*_xlfn.STDEV.S($R$2:$R$779)</f>
        <v>3.6448384166507447E-2</v>
      </c>
      <c r="U20" s="1">
        <f>S20-GRAPHS!$Q$32*_xlfn.STDEV.S($R$2:$R$779)</f>
        <v>-1.8891286530904723E-2</v>
      </c>
      <c r="V20" s="2">
        <f t="shared" si="7"/>
        <v>25.380053163553384</v>
      </c>
      <c r="W20" s="1">
        <f t="shared" si="8"/>
        <v>-1.2378752455315003E-4</v>
      </c>
      <c r="X20" s="1">
        <f t="shared" si="9"/>
        <v>-1.3612420840813544E-3</v>
      </c>
      <c r="Y20" s="1">
        <f t="shared" si="10"/>
        <v>1.2374545595282044E-3</v>
      </c>
      <c r="Z20" s="1">
        <f t="shared" si="1"/>
        <v>-3.2310590462182717E-4</v>
      </c>
      <c r="AA20" s="1" t="e">
        <f>Z20+#REF!*_xlfn.STDEV.S($Y$2:$Y$779)</f>
        <v>#REF!</v>
      </c>
      <c r="AB20" s="1">
        <f>Z20-GRAPHS!$S$32*_xlfn.STDEV.S($Y$2:$Y$779)</f>
        <v>-3.5832089975028217E-3</v>
      </c>
      <c r="AC20" s="24">
        <f t="shared" si="2"/>
        <v>-1.5900000000001455</v>
      </c>
      <c r="AD20" s="24">
        <f t="shared" si="11"/>
        <v>-0.68999999999999773</v>
      </c>
      <c r="AE20" s="1">
        <f t="shared" si="12"/>
        <v>1.2374545595282044E-3</v>
      </c>
      <c r="AF20" s="1">
        <f t="shared" si="13"/>
        <v>-3.2310590462182717E-4</v>
      </c>
      <c r="AG20" s="1">
        <f>$AF$2+GRAPHS!$U$32*_xlfn.STDEV.S('ONE_LAST_QUOTE (2)'!$AE$2:$AE$779)</f>
        <v>3.7520229614794163E-3</v>
      </c>
      <c r="AH20" s="1">
        <f>$AF$2-GRAPHS!$U$32*_xlfn.STDEV.S('ONE_LAST_QUOTE (2)'!$AE$2:$AE$779)</f>
        <v>-4.3982347707230704E-3</v>
      </c>
      <c r="AI20" s="27">
        <f t="shared" si="14"/>
        <v>2.304347826087175</v>
      </c>
      <c r="AJ20" s="24">
        <f t="shared" si="15"/>
        <v>-0.90000000000014779</v>
      </c>
      <c r="AK20" s="27">
        <f t="shared" si="16"/>
        <v>-6.5702056555270953</v>
      </c>
      <c r="AL20" s="27">
        <f>$AK$2+GRAPHS!$W$32*_xlfn.STDEV.S('ONE_LAST_QUOTE (2)'!$AJ$2:$AJ$779)</f>
        <v>27.965047561412895</v>
      </c>
      <c r="AM20" s="27">
        <f>$AK$2-GRAPHS!$W$32*_xlfn.STDEV.S('ONE_LAST_QUOTE (2)'!$AJ$2:$AJ$779)</f>
        <v>-41.105458872467089</v>
      </c>
      <c r="AN20" s="25">
        <f t="shared" si="17"/>
        <v>-4.1775564654068377E-2</v>
      </c>
      <c r="AO20" s="24"/>
      <c r="AP20" s="25">
        <f t="shared" si="18"/>
        <v>-4.0131841621399357E-2</v>
      </c>
      <c r="AR20" s="25">
        <f t="shared" si="23"/>
        <v>12308</v>
      </c>
    </row>
    <row r="21" spans="1:44" x14ac:dyDescent="0.3">
      <c r="A21" s="5">
        <v>44090</v>
      </c>
      <c r="B21" s="25">
        <v>515.30999999999995</v>
      </c>
      <c r="C21" s="25">
        <v>1.1000000000000001</v>
      </c>
      <c r="D21" s="25">
        <f t="shared" si="3"/>
        <v>514.20999999999992</v>
      </c>
      <c r="E21" s="25">
        <v>514.6</v>
      </c>
      <c r="F21" s="25">
        <f t="shared" si="0"/>
        <v>0.39000000000010004</v>
      </c>
      <c r="G21" s="25">
        <v>12969</v>
      </c>
      <c r="H21" s="25">
        <v>12976.76</v>
      </c>
      <c r="I21" s="25">
        <v>1.0400000000000056</v>
      </c>
      <c r="J21" s="25">
        <f t="shared" si="4"/>
        <v>12975.72</v>
      </c>
      <c r="K21" s="25">
        <f t="shared" si="5"/>
        <v>-6.7199999999993452</v>
      </c>
      <c r="L21" s="27">
        <v>29.234000000000002</v>
      </c>
      <c r="M21" s="25">
        <v>458</v>
      </c>
      <c r="N21" s="2">
        <f t="shared" si="19"/>
        <v>105.90656513685941</v>
      </c>
      <c r="O21" s="2">
        <f t="shared" si="20"/>
        <v>105.45617173524153</v>
      </c>
      <c r="P21" s="2">
        <f t="shared" si="21"/>
        <v>99.459054877011553</v>
      </c>
      <c r="Q21" s="2">
        <f t="shared" si="21"/>
        <v>110.36144578313248</v>
      </c>
      <c r="R21" s="27">
        <f t="shared" si="22"/>
        <v>-4.2527429818525198E-3</v>
      </c>
      <c r="S21" s="1">
        <f t="shared" si="6"/>
        <v>8.778548817801362E-3</v>
      </c>
      <c r="T21" s="1">
        <f>S21+GRAPHS!$Q$32*_xlfn.STDEV.S($R$2:$R$779)</f>
        <v>3.6448384166507447E-2</v>
      </c>
      <c r="U21" s="1">
        <f>S21-GRAPHS!$Q$32*_xlfn.STDEV.S($R$2:$R$779)</f>
        <v>-1.8891286530904723E-2</v>
      </c>
      <c r="V21" s="2">
        <f t="shared" si="7"/>
        <v>-45.039340161788743</v>
      </c>
      <c r="W21" s="1">
        <f t="shared" si="8"/>
        <v>-5.1789033672114881E-4</v>
      </c>
      <c r="X21" s="1">
        <f t="shared" si="9"/>
        <v>7.5844499329087353E-4</v>
      </c>
      <c r="Y21" s="1">
        <f t="shared" si="10"/>
        <v>-1.2763353300120225E-3</v>
      </c>
      <c r="Z21" s="1">
        <f t="shared" si="1"/>
        <v>-3.2310590462182717E-4</v>
      </c>
      <c r="AA21" s="1" t="e">
        <f>Z21+#REF!*_xlfn.STDEV.S($Y$2:$Y$779)</f>
        <v>#REF!</v>
      </c>
      <c r="AB21" s="1">
        <f>Z21-GRAPHS!$S$32*_xlfn.STDEV.S($Y$2:$Y$779)</f>
        <v>-3.5832089975028217E-3</v>
      </c>
      <c r="AC21" s="24">
        <f t="shared" si="2"/>
        <v>-6.7199999999993452</v>
      </c>
      <c r="AD21" s="24">
        <f t="shared" si="11"/>
        <v>0.39000000000010004</v>
      </c>
      <c r="AE21" s="1">
        <f t="shared" si="12"/>
        <v>-1.2763353300120225E-3</v>
      </c>
      <c r="AF21" s="1">
        <f t="shared" si="13"/>
        <v>-3.2310590462182717E-4</v>
      </c>
      <c r="AG21" s="1">
        <f>$AF$2+GRAPHS!$U$32*_xlfn.STDEV.S('ONE_LAST_QUOTE (2)'!$AE$2:$AE$779)</f>
        <v>3.7520229614794163E-3</v>
      </c>
      <c r="AH21" s="1">
        <f>$AF$2-GRAPHS!$U$32*_xlfn.STDEV.S('ONE_LAST_QUOTE (2)'!$AE$2:$AE$779)</f>
        <v>-4.3982347707230704E-3</v>
      </c>
      <c r="AI21" s="27">
        <f t="shared" si="14"/>
        <v>-17.23076923076313</v>
      </c>
      <c r="AJ21" s="24">
        <f t="shared" si="15"/>
        <v>-7.1099999999994452</v>
      </c>
      <c r="AK21" s="27">
        <f t="shared" si="16"/>
        <v>-6.5702056555270953</v>
      </c>
      <c r="AL21" s="27">
        <f>$AK$2+GRAPHS!$W$32*_xlfn.STDEV.S('ONE_LAST_QUOTE (2)'!$AJ$2:$AJ$779)</f>
        <v>27.965047561412895</v>
      </c>
      <c r="AM21" s="27">
        <f>$AK$2-GRAPHS!$W$32*_xlfn.STDEV.S('ONE_LAST_QUOTE (2)'!$AJ$2:$AJ$779)</f>
        <v>-41.105458872467089</v>
      </c>
      <c r="AN21" s="25">
        <f t="shared" si="17"/>
        <v>-5.1844521922482865E-2</v>
      </c>
      <c r="AP21" s="25">
        <f t="shared" si="18"/>
        <v>-5.0200798889813845E-2</v>
      </c>
      <c r="AR21" s="25">
        <f t="shared" si="23"/>
        <v>12303</v>
      </c>
    </row>
    <row r="22" spans="1:44" x14ac:dyDescent="0.3">
      <c r="A22" s="5">
        <v>44091</v>
      </c>
      <c r="B22" s="25">
        <v>508.3</v>
      </c>
      <c r="C22" s="25">
        <v>1.07</v>
      </c>
      <c r="D22" s="25">
        <f t="shared" si="3"/>
        <v>507.23</v>
      </c>
      <c r="E22" s="25">
        <v>507.4</v>
      </c>
      <c r="F22" s="25">
        <f t="shared" si="0"/>
        <v>0.16999999999995907</v>
      </c>
      <c r="G22" s="25">
        <v>12815</v>
      </c>
      <c r="H22" s="25">
        <v>12872.74</v>
      </c>
      <c r="I22" s="25">
        <v>22.32</v>
      </c>
      <c r="J22" s="25">
        <f t="shared" si="4"/>
        <v>12850.42</v>
      </c>
      <c r="K22" s="25">
        <f t="shared" si="5"/>
        <v>-35.420000000000073</v>
      </c>
      <c r="L22" s="27">
        <v>29.126000000000001</v>
      </c>
      <c r="M22" s="25">
        <v>448.5</v>
      </c>
      <c r="N22" s="2">
        <f t="shared" si="19"/>
        <v>104.42477876106192</v>
      </c>
      <c r="O22" s="2">
        <f t="shared" si="20"/>
        <v>104.20393559928446</v>
      </c>
      <c r="P22" s="2">
        <f t="shared" si="21"/>
        <v>99.091620453849572</v>
      </c>
      <c r="Q22" s="2">
        <f t="shared" si="21"/>
        <v>108.07228915662647</v>
      </c>
      <c r="R22" s="27">
        <f t="shared" si="22"/>
        <v>-2.1148540068518518E-3</v>
      </c>
      <c r="S22" s="1">
        <f t="shared" si="6"/>
        <v>8.778548817801362E-3</v>
      </c>
      <c r="T22" s="1">
        <f>S22+GRAPHS!$Q$32*_xlfn.STDEV.S($R$2:$R$779)</f>
        <v>3.6448384166507447E-2</v>
      </c>
      <c r="U22" s="1">
        <f>S22-GRAPHS!$Q$32*_xlfn.STDEV.S($R$2:$R$779)</f>
        <v>-1.8891286530904723E-2</v>
      </c>
      <c r="V22" s="2">
        <f t="shared" si="7"/>
        <v>-22.084316177745222</v>
      </c>
      <c r="W22" s="1">
        <f t="shared" si="8"/>
        <v>-2.7563301432949328E-3</v>
      </c>
      <c r="X22" s="1">
        <f t="shared" si="9"/>
        <v>3.3515367781866028E-4</v>
      </c>
      <c r="Y22" s="1">
        <f t="shared" si="10"/>
        <v>-3.0914838211135928E-3</v>
      </c>
      <c r="Z22" s="1">
        <f t="shared" si="1"/>
        <v>-3.2310590462182717E-4</v>
      </c>
      <c r="AA22" s="1" t="e">
        <f>Z22+#REF!*_xlfn.STDEV.S($Y$2:$Y$779)</f>
        <v>#REF!</v>
      </c>
      <c r="AB22" s="1">
        <f>Z22-GRAPHS!$S$32*_xlfn.STDEV.S($Y$2:$Y$779)</f>
        <v>-3.5832089975028217E-3</v>
      </c>
      <c r="AC22" s="24">
        <f t="shared" si="2"/>
        <v>-35.420000000000073</v>
      </c>
      <c r="AD22" s="24">
        <f t="shared" si="11"/>
        <v>0.16999999999995907</v>
      </c>
      <c r="AE22" s="1">
        <f t="shared" si="12"/>
        <v>-3.0914838211135928E-3</v>
      </c>
      <c r="AF22" s="1">
        <f t="shared" si="13"/>
        <v>-3.2310590462182717E-4</v>
      </c>
      <c r="AG22" s="1">
        <f>$AF$2+GRAPHS!$U$32*_xlfn.STDEV.S('ONE_LAST_QUOTE (2)'!$AE$2:$AE$779)</f>
        <v>3.7520229614794163E-3</v>
      </c>
      <c r="AH22" s="1">
        <f>$AF$2-GRAPHS!$U$32*_xlfn.STDEV.S('ONE_LAST_QUOTE (2)'!$AE$2:$AE$779)</f>
        <v>-4.3982347707230704E-3</v>
      </c>
      <c r="AI22" s="27">
        <f t="shared" si="14"/>
        <v>-208.35294117652117</v>
      </c>
      <c r="AJ22" s="24">
        <f t="shared" si="15"/>
        <v>-35.590000000000032</v>
      </c>
      <c r="AK22" s="27">
        <f t="shared" si="16"/>
        <v>-6.5702056555270953</v>
      </c>
      <c r="AL22" s="27">
        <f>$AK$2+GRAPHS!$W$32*_xlfn.STDEV.S('ONE_LAST_QUOTE (2)'!$AJ$2:$AJ$779)</f>
        <v>27.965047561412895</v>
      </c>
      <c r="AM22" s="27">
        <f>$AK$2-GRAPHS!$W$32*_xlfn.STDEV.S('ONE_LAST_QUOTE (2)'!$AJ$2:$AJ$779)</f>
        <v>-41.105458872467089</v>
      </c>
      <c r="AN22" s="80">
        <f t="shared" si="17"/>
        <v>-4.2988478197599773E-2</v>
      </c>
      <c r="AO22" s="81"/>
      <c r="AP22" s="80">
        <f t="shared" si="18"/>
        <v>-4.1344755164930753E-2</v>
      </c>
      <c r="AQ22" s="80"/>
      <c r="AR22" s="80">
        <v>12298</v>
      </c>
    </row>
    <row r="23" spans="1:44" x14ac:dyDescent="0.3">
      <c r="A23" s="5">
        <v>44092</v>
      </c>
      <c r="B23" s="25">
        <v>506.95</v>
      </c>
      <c r="C23" s="25">
        <v>0</v>
      </c>
      <c r="D23" s="25">
        <f t="shared" si="3"/>
        <v>506.95</v>
      </c>
      <c r="E23" s="25">
        <v>506.4</v>
      </c>
      <c r="F23" s="25">
        <f t="shared" si="0"/>
        <v>-0.55000000000001137</v>
      </c>
      <c r="G23" s="25">
        <v>12833</v>
      </c>
      <c r="H23" s="25">
        <v>12875.62</v>
      </c>
      <c r="I23" s="25">
        <v>1.4499999999999993</v>
      </c>
      <c r="J23" s="25">
        <f t="shared" si="4"/>
        <v>12874.17</v>
      </c>
      <c r="K23" s="25">
        <f t="shared" si="5"/>
        <v>-41.170000000000073</v>
      </c>
      <c r="L23" s="27">
        <v>28.984999999999999</v>
      </c>
      <c r="M23" s="25">
        <v>444</v>
      </c>
      <c r="N23" s="2">
        <f t="shared" si="19"/>
        <v>104.21897509775671</v>
      </c>
      <c r="O23" s="2">
        <f t="shared" si="20"/>
        <v>104.3503008619288</v>
      </c>
      <c r="P23" s="2">
        <f t="shared" si="21"/>
        <v>98.611914401388091</v>
      </c>
      <c r="Q23" s="2">
        <f t="shared" si="21"/>
        <v>106.98795180722888</v>
      </c>
      <c r="R23" s="27">
        <f t="shared" si="22"/>
        <v>1.2600945657823548E-3</v>
      </c>
      <c r="S23" s="1">
        <f t="shared" si="6"/>
        <v>8.778548817801362E-3</v>
      </c>
      <c r="T23" s="1">
        <f>S23+GRAPHS!$Q$32*_xlfn.STDEV.S($R$2:$R$779)</f>
        <v>3.6448384166507447E-2</v>
      </c>
      <c r="U23" s="1">
        <f>S23-GRAPHS!$Q$32*_xlfn.STDEV.S($R$2:$R$779)</f>
        <v>-1.8891286530904723E-2</v>
      </c>
      <c r="V23" s="2">
        <f t="shared" si="7"/>
        <v>13.132576417208952</v>
      </c>
      <c r="W23" s="1">
        <f t="shared" si="8"/>
        <v>-3.1978760572526285E-3</v>
      </c>
      <c r="X23" s="1">
        <f t="shared" si="9"/>
        <v>-1.0849196173192846E-3</v>
      </c>
      <c r="Y23" s="1">
        <f t="shared" si="10"/>
        <v>-2.1129564399333441E-3</v>
      </c>
      <c r="Z23" s="1">
        <f t="shared" si="1"/>
        <v>-3.2310590462182717E-4</v>
      </c>
      <c r="AA23" s="1" t="e">
        <f>Z23+#REF!*_xlfn.STDEV.S($Y$2:$Y$779)</f>
        <v>#REF!</v>
      </c>
      <c r="AB23" s="1">
        <f>Z23-GRAPHS!$S$32*_xlfn.STDEV.S($Y$2:$Y$779)</f>
        <v>-3.5832089975028217E-3</v>
      </c>
      <c r="AC23" s="24">
        <f t="shared" si="2"/>
        <v>-41.170000000000073</v>
      </c>
      <c r="AD23" s="24">
        <f t="shared" si="11"/>
        <v>-0.55000000000001137</v>
      </c>
      <c r="AE23" s="1">
        <f t="shared" si="12"/>
        <v>-2.1129564399333441E-3</v>
      </c>
      <c r="AF23" s="1">
        <f t="shared" si="13"/>
        <v>-3.2310590462182717E-4</v>
      </c>
      <c r="AG23" s="1">
        <f>$AF$2+GRAPHS!$U$32*_xlfn.STDEV.S('ONE_LAST_QUOTE (2)'!$AE$2:$AE$779)</f>
        <v>3.7520229614794163E-3</v>
      </c>
      <c r="AH23" s="1">
        <f>$AF$2-GRAPHS!$U$32*_xlfn.STDEV.S('ONE_LAST_QUOTE (2)'!$AE$2:$AE$779)</f>
        <v>-4.3982347707230704E-3</v>
      </c>
      <c r="AI23" s="27">
        <f t="shared" si="14"/>
        <v>74.854545454544038</v>
      </c>
      <c r="AJ23" s="24">
        <f t="shared" si="15"/>
        <v>-40.620000000000061</v>
      </c>
      <c r="AK23" s="27">
        <f t="shared" si="16"/>
        <v>-6.5702056555270953</v>
      </c>
      <c r="AL23" s="27">
        <f>$AK$2+GRAPHS!$W$32*_xlfn.STDEV.S('ONE_LAST_QUOTE (2)'!$AJ$2:$AJ$779)</f>
        <v>27.965047561412895</v>
      </c>
      <c r="AM23" s="27">
        <f>$AK$2-GRAPHS!$W$32*_xlfn.STDEV.S('ONE_LAST_QUOTE (2)'!$AJ$2:$AJ$779)</f>
        <v>-41.105458872467089</v>
      </c>
      <c r="AN23" s="25">
        <f t="shared" si="17"/>
        <v>-4.5142327621897183E-2</v>
      </c>
      <c r="AO23" s="24"/>
      <c r="AP23" s="25">
        <f t="shared" si="18"/>
        <v>-4.3498604589228163E-2</v>
      </c>
      <c r="AR23" s="25">
        <f>AR22-5</f>
        <v>12293</v>
      </c>
    </row>
    <row r="24" spans="1:44" x14ac:dyDescent="0.3">
      <c r="A24" s="5">
        <v>44095</v>
      </c>
      <c r="B24" s="25">
        <v>503.15</v>
      </c>
      <c r="C24" s="25">
        <v>0</v>
      </c>
      <c r="D24" s="25">
        <f t="shared" si="3"/>
        <v>503.15</v>
      </c>
      <c r="E24" s="25">
        <v>496.1</v>
      </c>
      <c r="F24" s="25">
        <f t="shared" si="0"/>
        <v>-7.0499999999999545</v>
      </c>
      <c r="G24" s="25">
        <v>12659</v>
      </c>
      <c r="H24" s="25">
        <v>12795.12</v>
      </c>
      <c r="I24" s="25">
        <v>1.4399999999999993</v>
      </c>
      <c r="J24" s="25">
        <f t="shared" si="4"/>
        <v>12793.68</v>
      </c>
      <c r="K24" s="25">
        <f t="shared" si="5"/>
        <v>-134.68000000000029</v>
      </c>
      <c r="L24" s="27">
        <v>28.963000000000001</v>
      </c>
      <c r="M24" s="25">
        <v>440</v>
      </c>
      <c r="N24" s="2">
        <f t="shared" si="19"/>
        <v>102.0991973657131</v>
      </c>
      <c r="O24" s="2">
        <f t="shared" si="20"/>
        <v>102.93543665636692</v>
      </c>
      <c r="P24" s="2">
        <f t="shared" si="21"/>
        <v>98.537066648521758</v>
      </c>
      <c r="Q24" s="2">
        <f t="shared" si="21"/>
        <v>106.02409638554214</v>
      </c>
      <c r="R24" s="27">
        <f t="shared" si="22"/>
        <v>8.1904590068271332E-3</v>
      </c>
      <c r="S24" s="1">
        <f t="shared" si="6"/>
        <v>8.778548817801362E-3</v>
      </c>
      <c r="T24" s="1">
        <f>S24+GRAPHS!$Q$32*_xlfn.STDEV.S($R$2:$R$779)</f>
        <v>3.6448384166507447E-2</v>
      </c>
      <c r="U24" s="1">
        <f>S24-GRAPHS!$Q$32*_xlfn.STDEV.S($R$2:$R$779)</f>
        <v>-1.8891286530904723E-2</v>
      </c>
      <c r="V24" s="2">
        <f t="shared" si="7"/>
        <v>83.623929065382185</v>
      </c>
      <c r="W24" s="1">
        <f t="shared" si="8"/>
        <v>-1.0527072742166467E-2</v>
      </c>
      <c r="X24" s="1">
        <f t="shared" si="9"/>
        <v>-1.4011726125409827E-2</v>
      </c>
      <c r="Y24" s="1">
        <f t="shared" si="10"/>
        <v>3.4846533832433597E-3</v>
      </c>
      <c r="Z24" s="1">
        <f t="shared" si="1"/>
        <v>-3.2310590462182717E-4</v>
      </c>
      <c r="AA24" s="1" t="e">
        <f>Z24+#REF!*_xlfn.STDEV.S($Y$2:$Y$779)</f>
        <v>#REF!</v>
      </c>
      <c r="AB24" s="1">
        <f>Z24-GRAPHS!$S$32*_xlfn.STDEV.S($Y$2:$Y$779)</f>
        <v>-3.5832089975028217E-3</v>
      </c>
      <c r="AC24" s="24">
        <f t="shared" si="2"/>
        <v>-134.68000000000029</v>
      </c>
      <c r="AD24" s="24">
        <f t="shared" si="11"/>
        <v>-7.0499999999999545</v>
      </c>
      <c r="AE24" s="1">
        <f t="shared" si="12"/>
        <v>3.4846533832433597E-3</v>
      </c>
      <c r="AF24" s="1">
        <f t="shared" si="13"/>
        <v>-3.2310590462182717E-4</v>
      </c>
      <c r="AG24" s="1">
        <f>$AF$2+GRAPHS!$U$32*_xlfn.STDEV.S('ONE_LAST_QUOTE (2)'!$AE$2:$AE$779)</f>
        <v>3.7520229614794163E-3</v>
      </c>
      <c r="AH24" s="1">
        <f>$AF$2-GRAPHS!$U$32*_xlfn.STDEV.S('ONE_LAST_QUOTE (2)'!$AE$2:$AE$779)</f>
        <v>-4.3982347707230704E-3</v>
      </c>
      <c r="AI24" s="27">
        <f t="shared" si="14"/>
        <v>19.103546099290945</v>
      </c>
      <c r="AJ24" s="24">
        <f t="shared" si="15"/>
        <v>-127.63000000000034</v>
      </c>
      <c r="AK24" s="27">
        <f t="shared" si="16"/>
        <v>-6.5702056555270953</v>
      </c>
      <c r="AL24" s="27">
        <f>$AK$2+GRAPHS!$W$32*_xlfn.STDEV.S('ONE_LAST_QUOTE (2)'!$AJ$2:$AJ$779)</f>
        <v>27.965047561412895</v>
      </c>
      <c r="AM24" s="27">
        <f>$AK$2-GRAPHS!$W$32*_xlfn.STDEV.S('ONE_LAST_QUOTE (2)'!$AJ$2:$AJ$779)</f>
        <v>-41.105458872467089</v>
      </c>
      <c r="AN24" s="25">
        <f t="shared" si="17"/>
        <v>-3.9525765846886919E-2</v>
      </c>
      <c r="AO24" s="24"/>
      <c r="AP24" s="25">
        <f t="shared" si="18"/>
        <v>-3.7882042814217899E-2</v>
      </c>
      <c r="AR24" s="25">
        <f t="shared" ref="AR24:AR35" si="24">AR23-5</f>
        <v>12288</v>
      </c>
    </row>
    <row r="25" spans="1:44" x14ac:dyDescent="0.3">
      <c r="A25" s="5">
        <v>44096</v>
      </c>
      <c r="B25" s="25">
        <v>498.1</v>
      </c>
      <c r="C25" s="25">
        <v>0</v>
      </c>
      <c r="D25" s="25">
        <f t="shared" si="3"/>
        <v>498.1</v>
      </c>
      <c r="E25" s="25">
        <v>495.9</v>
      </c>
      <c r="F25" s="25">
        <f t="shared" si="0"/>
        <v>-2.2000000000000455</v>
      </c>
      <c r="G25" s="25">
        <v>12509</v>
      </c>
      <c r="H25" s="25">
        <v>12645.51</v>
      </c>
      <c r="I25" s="25">
        <v>1.4399999999999993</v>
      </c>
      <c r="J25" s="25">
        <f t="shared" si="4"/>
        <v>12644.07</v>
      </c>
      <c r="K25" s="25">
        <f t="shared" si="5"/>
        <v>-135.06999999999971</v>
      </c>
      <c r="L25" s="27">
        <v>29.032</v>
      </c>
      <c r="M25" s="25">
        <v>437</v>
      </c>
      <c r="N25" s="2">
        <f t="shared" si="19"/>
        <v>102.05803663305204</v>
      </c>
      <c r="O25" s="2">
        <f t="shared" si="20"/>
        <v>101.71572613433082</v>
      </c>
      <c r="P25" s="2">
        <f t="shared" si="21"/>
        <v>98.771816418875233</v>
      </c>
      <c r="Q25" s="2">
        <f t="shared" si="21"/>
        <v>105.30120481927707</v>
      </c>
      <c r="R25" s="27">
        <f t="shared" si="22"/>
        <v>-3.3540768567985602E-3</v>
      </c>
      <c r="S25" s="1">
        <f t="shared" si="6"/>
        <v>8.778548817801362E-3</v>
      </c>
      <c r="T25" s="1">
        <f>S25+GRAPHS!$Q$32*_xlfn.STDEV.S($R$2:$R$779)</f>
        <v>3.6448384166507447E-2</v>
      </c>
      <c r="U25" s="1">
        <f>S25-GRAPHS!$Q$32*_xlfn.STDEV.S($R$2:$R$779)</f>
        <v>-1.8891286530904723E-2</v>
      </c>
      <c r="V25" s="2">
        <f t="shared" si="7"/>
        <v>-34.231049872121844</v>
      </c>
      <c r="W25" s="1">
        <f t="shared" si="8"/>
        <v>-1.0682478031203537E-2</v>
      </c>
      <c r="X25" s="1">
        <f t="shared" si="9"/>
        <v>-4.4167837783578509E-3</v>
      </c>
      <c r="Y25" s="1">
        <f t="shared" si="10"/>
        <v>-6.2656942528456858E-3</v>
      </c>
      <c r="Z25" s="1">
        <f t="shared" si="1"/>
        <v>-3.2310590462182717E-4</v>
      </c>
      <c r="AA25" s="1" t="e">
        <f>Z25+#REF!*_xlfn.STDEV.S($Y$2:$Y$779)</f>
        <v>#REF!</v>
      </c>
      <c r="AB25" s="1">
        <f>Z25-GRAPHS!$S$32*_xlfn.STDEV.S($Y$2:$Y$779)</f>
        <v>-3.5832089975028217E-3</v>
      </c>
      <c r="AC25" s="24">
        <f t="shared" si="2"/>
        <v>-135.06999999999971</v>
      </c>
      <c r="AD25" s="24">
        <f t="shared" si="11"/>
        <v>-2.2000000000000455</v>
      </c>
      <c r="AE25" s="1">
        <f t="shared" si="12"/>
        <v>-6.2656942528456858E-3</v>
      </c>
      <c r="AF25" s="1">
        <f t="shared" si="13"/>
        <v>-3.2310590462182717E-4</v>
      </c>
      <c r="AG25" s="1">
        <f>$AF$2+GRAPHS!$U$32*_xlfn.STDEV.S('ONE_LAST_QUOTE (2)'!$AE$2:$AE$779)</f>
        <v>3.7520229614794163E-3</v>
      </c>
      <c r="AH25" s="1">
        <f>$AF$2-GRAPHS!$U$32*_xlfn.STDEV.S('ONE_LAST_QUOTE (2)'!$AE$2:$AE$779)</f>
        <v>-4.3982347707230704E-3</v>
      </c>
      <c r="AI25" s="27">
        <f t="shared" si="14"/>
        <v>61.395454545453141</v>
      </c>
      <c r="AJ25" s="24">
        <f t="shared" si="15"/>
        <v>-132.86999999999966</v>
      </c>
      <c r="AK25" s="27">
        <f t="shared" si="16"/>
        <v>-6.5702056555270953</v>
      </c>
      <c r="AL25" s="27">
        <f>$AK$2+GRAPHS!$W$32*_xlfn.STDEV.S('ONE_LAST_QUOTE (2)'!$AJ$2:$AJ$779)</f>
        <v>27.965047561412895</v>
      </c>
      <c r="AM25" s="27">
        <f>$AK$2-GRAPHS!$W$32*_xlfn.STDEV.S('ONE_LAST_QUOTE (2)'!$AJ$2:$AJ$779)</f>
        <v>-41.105458872467089</v>
      </c>
      <c r="AN25" s="25">
        <f t="shared" si="17"/>
        <v>-2.8556469554502601E-2</v>
      </c>
      <c r="AO25" s="24"/>
      <c r="AP25" s="25">
        <f t="shared" si="18"/>
        <v>-2.6912746521833581E-2</v>
      </c>
      <c r="AR25" s="25">
        <f t="shared" si="24"/>
        <v>12283</v>
      </c>
    </row>
    <row r="26" spans="1:44" x14ac:dyDescent="0.3">
      <c r="A26" s="5">
        <v>44097</v>
      </c>
      <c r="B26" s="25">
        <v>496.12</v>
      </c>
      <c r="C26" s="25">
        <v>0</v>
      </c>
      <c r="D26" s="25">
        <f t="shared" si="3"/>
        <v>496.12</v>
      </c>
      <c r="E26" s="25">
        <v>496.8</v>
      </c>
      <c r="F26" s="25">
        <f t="shared" si="0"/>
        <v>0.68000000000000682</v>
      </c>
      <c r="G26" s="25">
        <v>12528</v>
      </c>
      <c r="H26" s="25">
        <v>12583.88</v>
      </c>
      <c r="I26" s="25">
        <v>1.4399999999999993</v>
      </c>
      <c r="J26" s="25">
        <f t="shared" si="4"/>
        <v>12582.439999999999</v>
      </c>
      <c r="K26" s="25">
        <f t="shared" si="5"/>
        <v>-54.43999999999869</v>
      </c>
      <c r="L26" s="27">
        <v>29.151</v>
      </c>
      <c r="M26" s="25">
        <v>433.5</v>
      </c>
      <c r="N26" s="2">
        <f t="shared" si="19"/>
        <v>102.24325993002674</v>
      </c>
      <c r="O26" s="2">
        <f t="shared" si="20"/>
        <v>101.87022280045539</v>
      </c>
      <c r="P26" s="2">
        <f t="shared" si="21"/>
        <v>99.176674718470366</v>
      </c>
      <c r="Q26" s="2">
        <f t="shared" si="21"/>
        <v>104.45783132530117</v>
      </c>
      <c r="R26" s="27">
        <f t="shared" si="22"/>
        <v>-3.6485253876553658E-3</v>
      </c>
      <c r="S26" s="1">
        <f t="shared" si="6"/>
        <v>8.778548817801362E-3</v>
      </c>
      <c r="T26" s="1">
        <f>S26+GRAPHS!$Q$32*_xlfn.STDEV.S($R$2:$R$779)</f>
        <v>3.6448384166507447E-2</v>
      </c>
      <c r="U26" s="1">
        <f>S26-GRAPHS!$Q$32*_xlfn.STDEV.S($R$2:$R$779)</f>
        <v>-1.8891286530904723E-2</v>
      </c>
      <c r="V26" s="2">
        <f t="shared" si="7"/>
        <v>-37.303712957134394</v>
      </c>
      <c r="W26" s="1">
        <f t="shared" si="8"/>
        <v>-4.3266647804399384E-3</v>
      </c>
      <c r="X26" s="1">
        <f t="shared" si="9"/>
        <v>1.3706361364186222E-3</v>
      </c>
      <c r="Y26" s="1">
        <f t="shared" si="10"/>
        <v>-5.6973009168585602E-3</v>
      </c>
      <c r="Z26" s="1">
        <f t="shared" si="1"/>
        <v>-3.2310590462182717E-4</v>
      </c>
      <c r="AA26" s="1" t="e">
        <f>Z26+#REF!*_xlfn.STDEV.S($Y$2:$Y$779)</f>
        <v>#REF!</v>
      </c>
      <c r="AB26" s="1">
        <f>Z26-GRAPHS!$S$32*_xlfn.STDEV.S($Y$2:$Y$779)</f>
        <v>-3.5832089975028217E-3</v>
      </c>
      <c r="AC26" s="24">
        <f t="shared" si="2"/>
        <v>-54.43999999999869</v>
      </c>
      <c r="AD26" s="24">
        <f t="shared" si="11"/>
        <v>0.68000000000000682</v>
      </c>
      <c r="AE26" s="1">
        <f t="shared" si="12"/>
        <v>-5.6973009168585602E-3</v>
      </c>
      <c r="AF26" s="1">
        <f t="shared" si="13"/>
        <v>-3.2310590462182717E-4</v>
      </c>
      <c r="AG26" s="1">
        <f>$AF$2+GRAPHS!$U$32*_xlfn.STDEV.S('ONE_LAST_QUOTE (2)'!$AE$2:$AE$779)</f>
        <v>3.7520229614794163E-3</v>
      </c>
      <c r="AH26" s="1">
        <f>$AF$2-GRAPHS!$U$32*_xlfn.STDEV.S('ONE_LAST_QUOTE (2)'!$AE$2:$AE$779)</f>
        <v>-4.3982347707230704E-3</v>
      </c>
      <c r="AI26" s="27">
        <f t="shared" si="14"/>
        <v>-80.05882352940904</v>
      </c>
      <c r="AJ26" s="24">
        <f t="shared" si="15"/>
        <v>-55.119999999998697</v>
      </c>
      <c r="AK26" s="27">
        <f t="shared" si="16"/>
        <v>-6.5702056555270953</v>
      </c>
      <c r="AL26" s="27">
        <f>$AK$2+GRAPHS!$W$32*_xlfn.STDEV.S('ONE_LAST_QUOTE (2)'!$AJ$2:$AJ$779)</f>
        <v>27.965047561412895</v>
      </c>
      <c r="AM26" s="27">
        <f>$AK$2-GRAPHS!$W$32*_xlfn.STDEV.S('ONE_LAST_QUOTE (2)'!$AJ$2:$AJ$779)</f>
        <v>-41.105458872467089</v>
      </c>
      <c r="AN26" s="25">
        <f t="shared" si="17"/>
        <v>-2.4195625013908172E-2</v>
      </c>
      <c r="AO26" s="24"/>
      <c r="AP26" s="25">
        <f t="shared" si="18"/>
        <v>-2.2551901981239152E-2</v>
      </c>
      <c r="AR26" s="25">
        <f t="shared" si="24"/>
        <v>12278</v>
      </c>
    </row>
    <row r="27" spans="1:44" x14ac:dyDescent="0.3">
      <c r="A27" s="5">
        <v>44098</v>
      </c>
      <c r="B27" s="25">
        <v>483.76</v>
      </c>
      <c r="C27" s="25">
        <v>0</v>
      </c>
      <c r="D27" s="25">
        <f t="shared" si="3"/>
        <v>483.76</v>
      </c>
      <c r="E27" s="25">
        <v>484.2</v>
      </c>
      <c r="F27" s="25">
        <f t="shared" si="0"/>
        <v>0.43999999999999773</v>
      </c>
      <c r="G27" s="25">
        <v>12180</v>
      </c>
      <c r="H27" s="25">
        <v>12264.38</v>
      </c>
      <c r="I27" s="25">
        <v>1.0499999999999994</v>
      </c>
      <c r="J27" s="25">
        <f t="shared" si="4"/>
        <v>12263.33</v>
      </c>
      <c r="K27" s="25">
        <f t="shared" si="5"/>
        <v>-83.329999999999927</v>
      </c>
      <c r="L27" s="27">
        <v>29.262</v>
      </c>
      <c r="M27" s="25">
        <v>423</v>
      </c>
      <c r="N27" s="2">
        <f t="shared" si="19"/>
        <v>99.650133772381139</v>
      </c>
      <c r="O27" s="2">
        <f t="shared" si="20"/>
        <v>99.040494389331627</v>
      </c>
      <c r="P27" s="2">
        <f t="shared" si="21"/>
        <v>99.554315653386837</v>
      </c>
      <c r="Q27" s="2">
        <f t="shared" si="21"/>
        <v>101.92771084337346</v>
      </c>
      <c r="R27" s="27">
        <f t="shared" si="22"/>
        <v>-6.1177979393588489E-3</v>
      </c>
      <c r="S27" s="1">
        <f t="shared" si="6"/>
        <v>8.778548817801362E-3</v>
      </c>
      <c r="T27" s="1">
        <f>S27+GRAPHS!$Q$32*_xlfn.STDEV.S($R$2:$R$779)</f>
        <v>3.6448384166507447E-2</v>
      </c>
      <c r="U27" s="1">
        <f>S27-GRAPHS!$Q$32*_xlfn.STDEV.S($R$2:$R$779)</f>
        <v>-1.8891286530904723E-2</v>
      </c>
      <c r="V27" s="2">
        <f t="shared" si="7"/>
        <v>-60.963938304951171</v>
      </c>
      <c r="W27" s="1">
        <f t="shared" si="8"/>
        <v>-6.7950548505177569E-3</v>
      </c>
      <c r="X27" s="1">
        <f t="shared" si="9"/>
        <v>9.0954192161401875E-4</v>
      </c>
      <c r="Y27" s="1">
        <f t="shared" si="10"/>
        <v>-7.7045967721317754E-3</v>
      </c>
      <c r="Z27" s="1">
        <f t="shared" si="1"/>
        <v>-3.2310590462182717E-4</v>
      </c>
      <c r="AA27" s="1" t="e">
        <f>Z27+#REF!*_xlfn.STDEV.S($Y$2:$Y$779)</f>
        <v>#REF!</v>
      </c>
      <c r="AB27" s="1">
        <f>Z27-GRAPHS!$S$32*_xlfn.STDEV.S($Y$2:$Y$779)</f>
        <v>-3.5832089975028217E-3</v>
      </c>
      <c r="AC27" s="24">
        <f t="shared" si="2"/>
        <v>-83.329999999999927</v>
      </c>
      <c r="AD27" s="24">
        <f t="shared" si="11"/>
        <v>0.43999999999999773</v>
      </c>
      <c r="AE27" s="1">
        <f t="shared" si="12"/>
        <v>-7.7045967721317754E-3</v>
      </c>
      <c r="AF27" s="1">
        <f t="shared" si="13"/>
        <v>-3.2310590462182717E-4</v>
      </c>
      <c r="AG27" s="1">
        <f>$AF$2+GRAPHS!$U$32*_xlfn.STDEV.S('ONE_LAST_QUOTE (2)'!$AE$2:$AE$779)</f>
        <v>3.7520229614794163E-3</v>
      </c>
      <c r="AH27" s="1">
        <f>$AF$2-GRAPHS!$U$32*_xlfn.STDEV.S('ONE_LAST_QUOTE (2)'!$AE$2:$AE$779)</f>
        <v>-4.3982347707230704E-3</v>
      </c>
      <c r="AI27" s="27">
        <f t="shared" si="14"/>
        <v>-189.38636363636445</v>
      </c>
      <c r="AJ27" s="24">
        <f t="shared" si="15"/>
        <v>-83.769999999999925</v>
      </c>
      <c r="AK27" s="27">
        <f t="shared" si="16"/>
        <v>-6.5702056555270953</v>
      </c>
      <c r="AL27" s="27">
        <f>$AK$2+GRAPHS!$W$32*_xlfn.STDEV.S('ONE_LAST_QUOTE (2)'!$AJ$2:$AJ$779)</f>
        <v>27.965047561412895</v>
      </c>
      <c r="AM27" s="27">
        <f>$AK$2-GRAPHS!$W$32*_xlfn.STDEV.S('ONE_LAST_QUOTE (2)'!$AJ$2:$AJ$779)</f>
        <v>-41.105458872467089</v>
      </c>
      <c r="AN27" s="25">
        <f t="shared" si="17"/>
        <v>7.8852970604232882E-4</v>
      </c>
      <c r="AO27" s="24"/>
      <c r="AP27" s="25">
        <f t="shared" si="18"/>
        <v>2.4322527387113475E-3</v>
      </c>
      <c r="AR27" s="25">
        <f t="shared" si="24"/>
        <v>12273</v>
      </c>
    </row>
    <row r="28" spans="1:44" x14ac:dyDescent="0.3">
      <c r="A28" s="5">
        <v>44099</v>
      </c>
      <c r="B28" s="25">
        <v>483.51</v>
      </c>
      <c r="C28" s="25">
        <v>0</v>
      </c>
      <c r="D28" s="25">
        <f t="shared" si="3"/>
        <v>483.51</v>
      </c>
      <c r="E28" s="25">
        <v>483.4</v>
      </c>
      <c r="F28" s="25">
        <f t="shared" si="0"/>
        <v>-0.11000000000001364</v>
      </c>
      <c r="G28" s="25">
        <v>12195</v>
      </c>
      <c r="H28" s="25">
        <v>12232.91</v>
      </c>
      <c r="I28" s="25">
        <v>0.42999999999999938</v>
      </c>
      <c r="J28" s="25">
        <f t="shared" si="4"/>
        <v>12232.48</v>
      </c>
      <c r="K28" s="25">
        <f t="shared" si="5"/>
        <v>-37.479999999999563</v>
      </c>
      <c r="L28" s="27">
        <v>29.253</v>
      </c>
      <c r="M28" s="25">
        <v>424</v>
      </c>
      <c r="N28" s="2">
        <f t="shared" si="19"/>
        <v>99.485490841736976</v>
      </c>
      <c r="O28" s="2">
        <f t="shared" si="20"/>
        <v>99.162465441535247</v>
      </c>
      <c r="P28" s="2">
        <f t="shared" si="21"/>
        <v>99.52369611812334</v>
      </c>
      <c r="Q28" s="2">
        <f t="shared" si="21"/>
        <v>102.16867469879514</v>
      </c>
      <c r="R28" s="27">
        <f t="shared" si="22"/>
        <v>-3.2469599081096367E-3</v>
      </c>
      <c r="S28" s="1">
        <f t="shared" si="6"/>
        <v>8.778548817801362E-3</v>
      </c>
      <c r="T28" s="1">
        <f>S28+GRAPHS!$Q$32*_xlfn.STDEV.S($R$2:$R$779)</f>
        <v>3.6448384166507447E-2</v>
      </c>
      <c r="U28" s="1">
        <f>S28-GRAPHS!$Q$32*_xlfn.STDEV.S($R$2:$R$779)</f>
        <v>-1.8891286530904723E-2</v>
      </c>
      <c r="V28" s="2">
        <f t="shared" si="7"/>
        <v>-32.302540020172898</v>
      </c>
      <c r="W28" s="1">
        <f t="shared" si="8"/>
        <v>-3.0639739447764938E-3</v>
      </c>
      <c r="X28" s="1">
        <f t="shared" si="9"/>
        <v>-2.2750305060911593E-4</v>
      </c>
      <c r="Y28" s="1">
        <f t="shared" si="10"/>
        <v>-2.836470894167378E-3</v>
      </c>
      <c r="Z28" s="1">
        <f t="shared" si="1"/>
        <v>-3.2310590462182717E-4</v>
      </c>
      <c r="AA28" s="1" t="e">
        <f>Z28+#REF!*_xlfn.STDEV.S($Y$2:$Y$779)</f>
        <v>#REF!</v>
      </c>
      <c r="AB28" s="1">
        <f>Z28-GRAPHS!$S$32*_xlfn.STDEV.S($Y$2:$Y$779)</f>
        <v>-3.5832089975028217E-3</v>
      </c>
      <c r="AC28" s="24">
        <f t="shared" si="2"/>
        <v>-37.479999999999563</v>
      </c>
      <c r="AD28" s="24">
        <f t="shared" si="11"/>
        <v>-0.11000000000001364</v>
      </c>
      <c r="AE28" s="1">
        <f t="shared" si="12"/>
        <v>-2.836470894167378E-3</v>
      </c>
      <c r="AF28" s="1">
        <f t="shared" si="13"/>
        <v>-3.2310590462182717E-4</v>
      </c>
      <c r="AG28" s="1">
        <f>$AF$2+GRAPHS!$U$32*_xlfn.STDEV.S('ONE_LAST_QUOTE (2)'!$AE$2:$AE$779)</f>
        <v>3.7520229614794163E-3</v>
      </c>
      <c r="AH28" s="1">
        <f>$AF$2-GRAPHS!$U$32*_xlfn.STDEV.S('ONE_LAST_QUOTE (2)'!$AE$2:$AE$779)</f>
        <v>-4.3982347707230704E-3</v>
      </c>
      <c r="AI28" s="27">
        <f t="shared" si="14"/>
        <v>340.72727272722648</v>
      </c>
      <c r="AJ28" s="24">
        <f t="shared" si="15"/>
        <v>-37.36999999999955</v>
      </c>
      <c r="AK28" s="27">
        <f t="shared" si="16"/>
        <v>-6.5702056555270953</v>
      </c>
      <c r="AL28" s="27">
        <f>$AK$2+GRAPHS!$W$32*_xlfn.STDEV.S('ONE_LAST_QUOTE (2)'!$AJ$2:$AJ$779)</f>
        <v>27.965047561412895</v>
      </c>
      <c r="AM28" s="27">
        <f>$AK$2-GRAPHS!$W$32*_xlfn.STDEV.S('ONE_LAST_QUOTE (2)'!$AJ$2:$AJ$779)</f>
        <v>-41.105458872467089</v>
      </c>
      <c r="AN28" s="25">
        <f t="shared" si="17"/>
        <v>2.9037447843773658E-3</v>
      </c>
      <c r="AO28" s="24"/>
      <c r="AP28" s="25">
        <f t="shared" si="18"/>
        <v>4.5474678170463849E-3</v>
      </c>
      <c r="AR28" s="25">
        <f t="shared" si="24"/>
        <v>12268</v>
      </c>
    </row>
    <row r="29" spans="1:44" x14ac:dyDescent="0.3">
      <c r="A29" s="5">
        <v>44102</v>
      </c>
      <c r="B29" s="25">
        <v>493.39</v>
      </c>
      <c r="C29" s="25">
        <v>0</v>
      </c>
      <c r="D29" s="25">
        <f t="shared" si="3"/>
        <v>493.39</v>
      </c>
      <c r="E29" s="25">
        <v>493.3</v>
      </c>
      <c r="F29" s="25">
        <f t="shared" si="0"/>
        <v>-8.9999999999974989E-2</v>
      </c>
      <c r="G29" s="25">
        <v>12415</v>
      </c>
      <c r="H29" s="25">
        <v>12462.76</v>
      </c>
      <c r="I29" s="25">
        <v>0.41999999999999937</v>
      </c>
      <c r="J29" s="25">
        <f t="shared" si="4"/>
        <v>12462.34</v>
      </c>
      <c r="K29" s="25">
        <f t="shared" si="5"/>
        <v>-47.340000000000146</v>
      </c>
      <c r="L29" s="27">
        <v>29.094000000000001</v>
      </c>
      <c r="M29" s="25">
        <v>431.5</v>
      </c>
      <c r="N29" s="2">
        <f t="shared" si="19"/>
        <v>101.52294710845854</v>
      </c>
      <c r="O29" s="2">
        <f t="shared" si="20"/>
        <v>100.95137420718819</v>
      </c>
      <c r="P29" s="2">
        <f t="shared" si="21"/>
        <v>98.982750995134879</v>
      </c>
      <c r="Q29" s="2">
        <f t="shared" si="21"/>
        <v>103.97590361445779</v>
      </c>
      <c r="R29" s="27">
        <f t="shared" si="22"/>
        <v>-5.6299872841528709E-3</v>
      </c>
      <c r="S29" s="1">
        <f t="shared" si="6"/>
        <v>8.778548817801362E-3</v>
      </c>
      <c r="T29" s="1">
        <f>S29+GRAPHS!$Q$32*_xlfn.STDEV.S($R$2:$R$779)</f>
        <v>3.6448384166507447E-2</v>
      </c>
      <c r="U29" s="1">
        <f>S29-GRAPHS!$Q$32*_xlfn.STDEV.S($R$2:$R$779)</f>
        <v>-1.8891286530904723E-2</v>
      </c>
      <c r="V29" s="2">
        <f t="shared" si="7"/>
        <v>-57.157290127034344</v>
      </c>
      <c r="W29" s="1">
        <f t="shared" si="8"/>
        <v>-3.7986445563192904E-3</v>
      </c>
      <c r="X29" s="1">
        <f t="shared" si="9"/>
        <v>-1.8241147976240903E-4</v>
      </c>
      <c r="Y29" s="1">
        <f t="shared" si="10"/>
        <v>-3.6162330765568814E-3</v>
      </c>
      <c r="Z29" s="1">
        <f t="shared" si="1"/>
        <v>-3.2310590462182717E-4</v>
      </c>
      <c r="AA29" s="1" t="e">
        <f>Z29+#REF!*_xlfn.STDEV.S($Y$2:$Y$779)</f>
        <v>#REF!</v>
      </c>
      <c r="AB29" s="1">
        <f>Z29-GRAPHS!$S$32*_xlfn.STDEV.S($Y$2:$Y$779)</f>
        <v>-3.5832089975028217E-3</v>
      </c>
      <c r="AC29" s="24">
        <f t="shared" si="2"/>
        <v>-47.340000000000146</v>
      </c>
      <c r="AD29" s="24">
        <f t="shared" si="11"/>
        <v>-8.9999999999974989E-2</v>
      </c>
      <c r="AE29" s="1">
        <f t="shared" si="12"/>
        <v>-3.6162330765568814E-3</v>
      </c>
      <c r="AF29" s="1">
        <f t="shared" si="13"/>
        <v>-3.2310590462182717E-4</v>
      </c>
      <c r="AG29" s="1">
        <f>$AF$2+GRAPHS!$U$32*_xlfn.STDEV.S('ONE_LAST_QUOTE (2)'!$AE$2:$AE$779)</f>
        <v>3.7520229614794163E-3</v>
      </c>
      <c r="AH29" s="1">
        <f>$AF$2-GRAPHS!$U$32*_xlfn.STDEV.S('ONE_LAST_QUOTE (2)'!$AE$2:$AE$779)</f>
        <v>-4.3982347707230704E-3</v>
      </c>
      <c r="AI29" s="27">
        <f t="shared" si="14"/>
        <v>526.00000000014779</v>
      </c>
      <c r="AJ29" s="24">
        <f t="shared" si="15"/>
        <v>-47.250000000000171</v>
      </c>
      <c r="AK29" s="27">
        <f t="shared" si="16"/>
        <v>-6.5702056555270953</v>
      </c>
      <c r="AL29" s="27">
        <f>$AK$2+GRAPHS!$W$32*_xlfn.STDEV.S('ONE_LAST_QUOTE (2)'!$AJ$2:$AJ$779)</f>
        <v>27.965047561412895</v>
      </c>
      <c r="AM29" s="27">
        <f>$AK$2-GRAPHS!$W$32*_xlfn.STDEV.S('ONE_LAST_QUOTE (2)'!$AJ$2:$AJ$779)</f>
        <v>-41.105458872467089</v>
      </c>
      <c r="AN29" s="25">
        <f t="shared" si="17"/>
        <v>-1.5995390913744943E-2</v>
      </c>
      <c r="AO29" s="24"/>
      <c r="AP29" s="25">
        <f t="shared" si="18"/>
        <v>-1.4351667881075924E-2</v>
      </c>
      <c r="AR29" s="25">
        <f t="shared" si="24"/>
        <v>12263</v>
      </c>
    </row>
    <row r="30" spans="1:44" x14ac:dyDescent="0.3">
      <c r="A30" s="5">
        <v>44103</v>
      </c>
      <c r="B30" s="25">
        <v>493.86</v>
      </c>
      <c r="C30" s="25">
        <v>0</v>
      </c>
      <c r="D30" s="25">
        <f t="shared" si="3"/>
        <v>493.86</v>
      </c>
      <c r="E30" s="25">
        <v>493.1</v>
      </c>
      <c r="F30" s="25">
        <f t="shared" si="0"/>
        <v>-0.75999999999999091</v>
      </c>
      <c r="G30" s="25">
        <v>12421</v>
      </c>
      <c r="H30" s="25">
        <v>12467.73</v>
      </c>
      <c r="I30" s="25">
        <v>0.41999999999999937</v>
      </c>
      <c r="J30" s="25">
        <f t="shared" si="4"/>
        <v>12467.31</v>
      </c>
      <c r="K30" s="25">
        <f t="shared" si="5"/>
        <v>-46.309999999999491</v>
      </c>
      <c r="L30" s="27">
        <v>28.998999999999999</v>
      </c>
      <c r="M30" s="25">
        <v>431</v>
      </c>
      <c r="N30" s="2">
        <f t="shared" si="19"/>
        <v>101.4817863757975</v>
      </c>
      <c r="O30" s="2">
        <f t="shared" si="20"/>
        <v>101.00016262806963</v>
      </c>
      <c r="P30" s="2">
        <f t="shared" si="21"/>
        <v>98.659544789575733</v>
      </c>
      <c r="Q30" s="2">
        <f t="shared" si="21"/>
        <v>103.85542168674695</v>
      </c>
      <c r="R30" s="27">
        <f t="shared" si="22"/>
        <v>-4.7459131823356371E-3</v>
      </c>
      <c r="S30" s="1">
        <f t="shared" si="6"/>
        <v>8.778548817801362E-3</v>
      </c>
      <c r="T30" s="1">
        <f>S30+GRAPHS!$Q$32*_xlfn.STDEV.S($R$2:$R$779)</f>
        <v>3.6448384166507447E-2</v>
      </c>
      <c r="U30" s="1">
        <f>S30-GRAPHS!$Q$32*_xlfn.STDEV.S($R$2:$R$779)</f>
        <v>-1.8891286530904723E-2</v>
      </c>
      <c r="V30" s="2">
        <f t="shared" si="7"/>
        <v>-48.16237477278662</v>
      </c>
      <c r="W30" s="1">
        <f t="shared" si="8"/>
        <v>-3.7145141975293383E-3</v>
      </c>
      <c r="X30" s="1">
        <f t="shared" si="9"/>
        <v>-1.5388976633053718E-3</v>
      </c>
      <c r="Y30" s="1">
        <f t="shared" si="10"/>
        <v>-2.1756165342239663E-3</v>
      </c>
      <c r="Z30" s="1">
        <f t="shared" si="1"/>
        <v>-3.2310590462182717E-4</v>
      </c>
      <c r="AA30" s="1" t="e">
        <f>Z30+#REF!*_xlfn.STDEV.S($Y$2:$Y$779)</f>
        <v>#REF!</v>
      </c>
      <c r="AB30" s="1">
        <f>Z30-GRAPHS!$S$32*_xlfn.STDEV.S($Y$2:$Y$779)</f>
        <v>-3.5832089975028217E-3</v>
      </c>
      <c r="AC30" s="24">
        <f t="shared" si="2"/>
        <v>-46.309999999999491</v>
      </c>
      <c r="AD30" s="24">
        <f t="shared" si="11"/>
        <v>-0.75999999999999091</v>
      </c>
      <c r="AE30" s="1">
        <f t="shared" si="12"/>
        <v>-2.1756165342239663E-3</v>
      </c>
      <c r="AF30" s="1">
        <f t="shared" si="13"/>
        <v>-3.2310590462182717E-4</v>
      </c>
      <c r="AG30" s="1">
        <f>$AF$2+GRAPHS!$U$32*_xlfn.STDEV.S('ONE_LAST_QUOTE (2)'!$AE$2:$AE$779)</f>
        <v>3.7520229614794163E-3</v>
      </c>
      <c r="AH30" s="1">
        <f>$AF$2-GRAPHS!$U$32*_xlfn.STDEV.S('ONE_LAST_QUOTE (2)'!$AE$2:$AE$779)</f>
        <v>-4.3982347707230704E-3</v>
      </c>
      <c r="AI30" s="27">
        <f t="shared" si="14"/>
        <v>60.934210526315852</v>
      </c>
      <c r="AJ30" s="24">
        <f t="shared" si="15"/>
        <v>-45.5499999999995</v>
      </c>
      <c r="AK30" s="27">
        <f t="shared" si="16"/>
        <v>-6.5702056555270953</v>
      </c>
      <c r="AL30" s="27">
        <f>$AK$2+GRAPHS!$W$32*_xlfn.STDEV.S('ONE_LAST_QUOTE (2)'!$AJ$2:$AJ$779)</f>
        <v>27.965047561412895</v>
      </c>
      <c r="AM30" s="27">
        <f>$AK$2-GRAPHS!$W$32*_xlfn.STDEV.S('ONE_LAST_QUOTE (2)'!$AJ$2:$AJ$779)</f>
        <v>-41.105458872467089</v>
      </c>
      <c r="AN30" s="25">
        <f t="shared" si="17"/>
        <v>-1.6788705823469498E-2</v>
      </c>
      <c r="AO30" s="24"/>
      <c r="AP30" s="25">
        <f t="shared" si="18"/>
        <v>-1.514498279080048E-2</v>
      </c>
      <c r="AR30" s="25">
        <f t="shared" si="24"/>
        <v>12258</v>
      </c>
    </row>
    <row r="31" spans="1:44" x14ac:dyDescent="0.3">
      <c r="A31" s="5">
        <v>44104</v>
      </c>
      <c r="B31" s="25">
        <v>495.89</v>
      </c>
      <c r="C31" s="25">
        <v>0</v>
      </c>
      <c r="D31" s="25">
        <f t="shared" si="3"/>
        <v>495.89</v>
      </c>
      <c r="E31" s="25">
        <v>493.5</v>
      </c>
      <c r="F31" s="25">
        <f t="shared" si="0"/>
        <v>-2.3899999999999864</v>
      </c>
      <c r="G31" s="25">
        <v>12473</v>
      </c>
      <c r="H31" s="25">
        <v>12515.61</v>
      </c>
      <c r="I31" s="25">
        <v>0.35999999999999938</v>
      </c>
      <c r="J31" s="25">
        <f t="shared" si="4"/>
        <v>12515.25</v>
      </c>
      <c r="K31" s="25">
        <f t="shared" si="5"/>
        <v>-42.25</v>
      </c>
      <c r="L31" s="27">
        <v>28.922999999999998</v>
      </c>
      <c r="M31" s="25">
        <v>433</v>
      </c>
      <c r="N31" s="2">
        <f t="shared" si="19"/>
        <v>101.56410784111958</v>
      </c>
      <c r="O31" s="2">
        <f t="shared" si="20"/>
        <v>101.42299560904215</v>
      </c>
      <c r="P31" s="2">
        <f t="shared" si="21"/>
        <v>98.400979825128417</v>
      </c>
      <c r="Q31" s="2">
        <f t="shared" si="21"/>
        <v>104.33734939759032</v>
      </c>
      <c r="R31" s="27">
        <f t="shared" si="22"/>
        <v>-1.3893907510926784E-3</v>
      </c>
      <c r="S31" s="1">
        <f t="shared" si="6"/>
        <v>8.778548817801362E-3</v>
      </c>
      <c r="T31" s="1">
        <f>S31+GRAPHS!$Q$32*_xlfn.STDEV.S($R$2:$R$779)</f>
        <v>3.6448384166507447E-2</v>
      </c>
      <c r="U31" s="1">
        <f>S31-GRAPHS!$Q$32*_xlfn.STDEV.S($R$2:$R$779)</f>
        <v>-1.8891286530904723E-2</v>
      </c>
      <c r="V31" s="2">
        <f t="shared" si="7"/>
        <v>-14.111223207743251</v>
      </c>
      <c r="W31" s="1">
        <f t="shared" si="8"/>
        <v>-3.3758814246619123E-3</v>
      </c>
      <c r="X31" s="1">
        <f t="shared" si="9"/>
        <v>-4.819617253826426E-3</v>
      </c>
      <c r="Y31" s="1">
        <f t="shared" si="10"/>
        <v>1.4437358291645138E-3</v>
      </c>
      <c r="Z31" s="1">
        <f t="shared" si="1"/>
        <v>-3.2310590462182717E-4</v>
      </c>
      <c r="AA31" s="1" t="e">
        <f>Z31+#REF!*_xlfn.STDEV.S($Y$2:$Y$779)</f>
        <v>#REF!</v>
      </c>
      <c r="AB31" s="1">
        <f>Z31-GRAPHS!$S$32*_xlfn.STDEV.S($Y$2:$Y$779)</f>
        <v>-3.5832089975028217E-3</v>
      </c>
      <c r="AC31" s="24">
        <f t="shared" si="2"/>
        <v>-42.25</v>
      </c>
      <c r="AD31" s="24">
        <f t="shared" si="11"/>
        <v>-2.3899999999999864</v>
      </c>
      <c r="AE31" s="1">
        <f t="shared" si="12"/>
        <v>1.4437358291645138E-3</v>
      </c>
      <c r="AF31" s="1">
        <f t="shared" si="13"/>
        <v>-3.2310590462182717E-4</v>
      </c>
      <c r="AG31" s="1">
        <f>$AF$2+GRAPHS!$U$32*_xlfn.STDEV.S('ONE_LAST_QUOTE (2)'!$AE$2:$AE$779)</f>
        <v>3.7520229614794163E-3</v>
      </c>
      <c r="AH31" s="1">
        <f>$AF$2-GRAPHS!$U$32*_xlfn.STDEV.S('ONE_LAST_QUOTE (2)'!$AE$2:$AE$779)</f>
        <v>-4.3982347707230704E-3</v>
      </c>
      <c r="AI31" s="27">
        <f t="shared" si="14"/>
        <v>17.677824267782526</v>
      </c>
      <c r="AJ31" s="24">
        <f t="shared" si="15"/>
        <v>-39.860000000000014</v>
      </c>
      <c r="AK31" s="27">
        <f t="shared" si="16"/>
        <v>-6.5702056555270953</v>
      </c>
      <c r="AL31" s="27">
        <f>$AK$2+GRAPHS!$W$32*_xlfn.STDEV.S('ONE_LAST_QUOTE (2)'!$AJ$2:$AJ$779)</f>
        <v>27.965047561412895</v>
      </c>
      <c r="AM31" s="27">
        <f>$AK$2-GRAPHS!$W$32*_xlfn.STDEV.S('ONE_LAST_QUOTE (2)'!$AJ$2:$AJ$779)</f>
        <v>-41.105458872467089</v>
      </c>
      <c r="AN31" s="25">
        <f t="shared" si="17"/>
        <v>-2.095443558858193E-2</v>
      </c>
      <c r="AO31" s="24"/>
      <c r="AP31" s="25">
        <f t="shared" si="18"/>
        <v>-1.931071255591291E-2</v>
      </c>
      <c r="AR31" s="25">
        <f t="shared" si="24"/>
        <v>12253</v>
      </c>
    </row>
    <row r="32" spans="1:44" x14ac:dyDescent="0.3">
      <c r="A32" s="5">
        <v>44109</v>
      </c>
      <c r="B32" s="25">
        <v>495.79</v>
      </c>
      <c r="C32" s="25">
        <v>0</v>
      </c>
      <c r="D32" s="25">
        <f t="shared" si="3"/>
        <v>495.79</v>
      </c>
      <c r="E32" s="25">
        <v>494.2</v>
      </c>
      <c r="F32" s="25">
        <f t="shared" si="0"/>
        <v>-1.5900000000000318</v>
      </c>
      <c r="G32" s="25">
        <v>12529</v>
      </c>
      <c r="H32" s="25">
        <v>12548.28</v>
      </c>
      <c r="I32" s="25">
        <v>0.35999999999999938</v>
      </c>
      <c r="J32" s="25">
        <f t="shared" si="4"/>
        <v>12547.92</v>
      </c>
      <c r="K32" s="25">
        <f t="shared" si="5"/>
        <v>-18.920000000000073</v>
      </c>
      <c r="L32" s="27">
        <v>28.731999999999999</v>
      </c>
      <c r="M32" s="25">
        <v>432.5</v>
      </c>
      <c r="N32" s="2">
        <f t="shared" si="19"/>
        <v>101.70817040543321</v>
      </c>
      <c r="O32" s="2">
        <f t="shared" si="20"/>
        <v>101.87835420393563</v>
      </c>
      <c r="P32" s="2">
        <f t="shared" si="21"/>
        <v>97.751165243425291</v>
      </c>
      <c r="Q32" s="2">
        <f t="shared" si="21"/>
        <v>104.21686746987947</v>
      </c>
      <c r="R32" s="27">
        <f t="shared" si="22"/>
        <v>1.6732559225480781E-3</v>
      </c>
      <c r="S32" s="1">
        <f t="shared" si="6"/>
        <v>8.778548817801362E-3</v>
      </c>
      <c r="T32" s="1">
        <f>S32+GRAPHS!$Q$32*_xlfn.STDEV.S($R$2:$R$779)</f>
        <v>3.6448384166507447E-2</v>
      </c>
      <c r="U32" s="1">
        <f>S32-GRAPHS!$Q$32*_xlfn.STDEV.S($R$2:$R$779)</f>
        <v>-1.8891286530904723E-2</v>
      </c>
      <c r="V32" s="2">
        <f t="shared" si="7"/>
        <v>17.018379850242127</v>
      </c>
      <c r="W32" s="1">
        <f t="shared" si="8"/>
        <v>-1.5078196226944445E-3</v>
      </c>
      <c r="X32" s="1">
        <f t="shared" si="9"/>
        <v>-3.2070029649650693E-3</v>
      </c>
      <c r="Y32" s="1">
        <f t="shared" si="10"/>
        <v>1.6991833422706248E-3</v>
      </c>
      <c r="Z32" s="1">
        <f t="shared" si="1"/>
        <v>-3.2310590462182717E-4</v>
      </c>
      <c r="AA32" s="1" t="e">
        <f>Z32+#REF!*_xlfn.STDEV.S($Y$2:$Y$779)</f>
        <v>#REF!</v>
      </c>
      <c r="AB32" s="1">
        <f>Z32-GRAPHS!$S$32*_xlfn.STDEV.S($Y$2:$Y$779)</f>
        <v>-3.5832089975028217E-3</v>
      </c>
      <c r="AC32" s="24">
        <f t="shared" si="2"/>
        <v>-18.920000000000073</v>
      </c>
      <c r="AD32" s="24">
        <f t="shared" si="11"/>
        <v>-1.5900000000000318</v>
      </c>
      <c r="AE32" s="1">
        <f t="shared" si="12"/>
        <v>1.6991833422706248E-3</v>
      </c>
      <c r="AF32" s="1">
        <f t="shared" si="13"/>
        <v>-3.2310590462182717E-4</v>
      </c>
      <c r="AG32" s="1">
        <f>$AF$2+GRAPHS!$U$32*_xlfn.STDEV.S('ONE_LAST_QUOTE (2)'!$AE$2:$AE$779)</f>
        <v>3.7520229614794163E-3</v>
      </c>
      <c r="AH32" s="1">
        <f>$AF$2-GRAPHS!$U$32*_xlfn.STDEV.S('ONE_LAST_QUOTE (2)'!$AE$2:$AE$779)</f>
        <v>-4.3982347707230704E-3</v>
      </c>
      <c r="AI32" s="27">
        <f t="shared" si="14"/>
        <v>11.899371069182198</v>
      </c>
      <c r="AJ32" s="24">
        <f t="shared" si="15"/>
        <v>-17.330000000000041</v>
      </c>
      <c r="AK32" s="27">
        <f t="shared" si="16"/>
        <v>-6.5702056555270953</v>
      </c>
      <c r="AL32" s="27">
        <f>$AK$2+GRAPHS!$W$32*_xlfn.STDEV.S('ONE_LAST_QUOTE (2)'!$AJ$2:$AJ$779)</f>
        <v>27.965047561412895</v>
      </c>
      <c r="AM32" s="27">
        <f>$AK$2-GRAPHS!$W$32*_xlfn.STDEV.S('ONE_LAST_QUOTE (2)'!$AJ$2:$AJ$779)</f>
        <v>-41.105458872467089</v>
      </c>
      <c r="AN32" s="25">
        <f t="shared" si="17"/>
        <v>-2.3901969410069564E-2</v>
      </c>
      <c r="AO32" s="24"/>
      <c r="AP32" s="25">
        <f t="shared" si="18"/>
        <v>-2.2258246377400544E-2</v>
      </c>
      <c r="AR32" s="25">
        <f t="shared" si="24"/>
        <v>12248</v>
      </c>
    </row>
    <row r="33" spans="1:44" x14ac:dyDescent="0.3">
      <c r="A33" s="5">
        <v>44110</v>
      </c>
      <c r="B33" s="25">
        <v>502.25</v>
      </c>
      <c r="C33" s="25">
        <v>0</v>
      </c>
      <c r="D33" s="25">
        <f t="shared" si="3"/>
        <v>502.25</v>
      </c>
      <c r="E33" s="25">
        <v>500.1</v>
      </c>
      <c r="F33" s="25">
        <f t="shared" si="0"/>
        <v>-2.1499999999999773</v>
      </c>
      <c r="G33" s="25">
        <v>12677</v>
      </c>
      <c r="H33" s="25">
        <v>12704.23</v>
      </c>
      <c r="I33" s="25">
        <v>0.35999999999999938</v>
      </c>
      <c r="J33" s="25">
        <f t="shared" si="4"/>
        <v>12703.869999999999</v>
      </c>
      <c r="K33" s="25">
        <f t="shared" si="5"/>
        <v>-26.869999999998981</v>
      </c>
      <c r="L33" s="27">
        <v>28.817</v>
      </c>
      <c r="M33" s="25">
        <v>439.5</v>
      </c>
      <c r="N33" s="2">
        <f t="shared" si="19"/>
        <v>102.92241201893394</v>
      </c>
      <c r="O33" s="2">
        <f t="shared" si="20"/>
        <v>103.08180191901126</v>
      </c>
      <c r="P33" s="2">
        <f t="shared" si="21"/>
        <v>98.040349743136105</v>
      </c>
      <c r="Q33" s="2">
        <f t="shared" si="21"/>
        <v>105.9036144578313</v>
      </c>
      <c r="R33" s="27">
        <f t="shared" si="22"/>
        <v>1.5486413206871052E-3</v>
      </c>
      <c r="S33" s="1">
        <f t="shared" si="6"/>
        <v>8.778548817801362E-3</v>
      </c>
      <c r="T33" s="1">
        <f>S33+GRAPHS!$Q$32*_xlfn.STDEV.S($R$2:$R$779)</f>
        <v>3.6448384166507447E-2</v>
      </c>
      <c r="U33" s="1">
        <f>S33-GRAPHS!$Q$32*_xlfn.STDEV.S($R$2:$R$779)</f>
        <v>-1.8891286530904723E-2</v>
      </c>
      <c r="V33" s="2">
        <f t="shared" si="7"/>
        <v>15.938990007731491</v>
      </c>
      <c r="W33" s="1">
        <f t="shared" si="8"/>
        <v>-2.1151035078286369E-3</v>
      </c>
      <c r="X33" s="1">
        <f t="shared" si="9"/>
        <v>-4.2807366849178241E-3</v>
      </c>
      <c r="Y33" s="1">
        <f t="shared" si="10"/>
        <v>2.1656331770891872E-3</v>
      </c>
      <c r="Z33" s="1">
        <f t="shared" si="1"/>
        <v>-3.2310590462182717E-4</v>
      </c>
      <c r="AA33" s="1" t="e">
        <f>Z33+#REF!*_xlfn.STDEV.S($Y$2:$Y$779)</f>
        <v>#REF!</v>
      </c>
      <c r="AB33" s="1">
        <f>Z33-GRAPHS!$S$32*_xlfn.STDEV.S($Y$2:$Y$779)</f>
        <v>-3.5832089975028217E-3</v>
      </c>
      <c r="AC33" s="24">
        <f t="shared" si="2"/>
        <v>-26.869999999998981</v>
      </c>
      <c r="AD33" s="24">
        <f t="shared" si="11"/>
        <v>-2.1499999999999773</v>
      </c>
      <c r="AE33" s="1">
        <f t="shared" si="12"/>
        <v>2.1656331770891872E-3</v>
      </c>
      <c r="AF33" s="1">
        <f t="shared" si="13"/>
        <v>-3.2310590462182717E-4</v>
      </c>
      <c r="AG33" s="1">
        <f>$AF$2+GRAPHS!$U$32*_xlfn.STDEV.S('ONE_LAST_QUOTE (2)'!$AE$2:$AE$779)</f>
        <v>3.7520229614794163E-3</v>
      </c>
      <c r="AH33" s="1">
        <f>$AF$2-GRAPHS!$U$32*_xlfn.STDEV.S('ONE_LAST_QUOTE (2)'!$AE$2:$AE$779)</f>
        <v>-4.3982347707230704E-3</v>
      </c>
      <c r="AI33" s="27">
        <f t="shared" si="14"/>
        <v>12.49767441860431</v>
      </c>
      <c r="AJ33" s="24">
        <f t="shared" si="15"/>
        <v>-24.719999999999004</v>
      </c>
      <c r="AK33" s="27">
        <f t="shared" si="16"/>
        <v>-6.5702056555270953</v>
      </c>
      <c r="AL33" s="27">
        <f>$AK$2+GRAPHS!$W$32*_xlfn.STDEV.S('ONE_LAST_QUOTE (2)'!$AJ$2:$AJ$779)</f>
        <v>27.965047561412895</v>
      </c>
      <c r="AM33" s="27">
        <f>$AK$2-GRAPHS!$W$32*_xlfn.STDEV.S('ONE_LAST_QUOTE (2)'!$AJ$2:$AJ$779)</f>
        <v>-41.105458872467089</v>
      </c>
      <c r="AN33" s="25">
        <f t="shared" si="17"/>
        <v>-3.6277921609714131E-2</v>
      </c>
      <c r="AO33" s="24"/>
      <c r="AP33" s="25">
        <f t="shared" si="18"/>
        <v>-3.4634198577045111E-2</v>
      </c>
      <c r="AR33" s="25">
        <f t="shared" si="24"/>
        <v>12243</v>
      </c>
    </row>
    <row r="34" spans="1:44" x14ac:dyDescent="0.3">
      <c r="A34" s="5">
        <v>44111</v>
      </c>
      <c r="B34" s="25">
        <v>504.22</v>
      </c>
      <c r="C34" s="25">
        <v>0</v>
      </c>
      <c r="D34" s="25">
        <f t="shared" si="3"/>
        <v>504.22</v>
      </c>
      <c r="E34" s="25">
        <v>504.8</v>
      </c>
      <c r="F34" s="25">
        <f t="shared" si="0"/>
        <v>0.57999999999998408</v>
      </c>
      <c r="G34" s="25">
        <v>12754</v>
      </c>
      <c r="H34" s="25">
        <v>12746.37</v>
      </c>
      <c r="I34" s="25">
        <v>0.3299999999999994</v>
      </c>
      <c r="J34" s="25">
        <f t="shared" si="4"/>
        <v>12746.04</v>
      </c>
      <c r="K34" s="25">
        <f t="shared" si="5"/>
        <v>7.9599999999991269</v>
      </c>
      <c r="L34" s="27">
        <v>28.663</v>
      </c>
      <c r="M34" s="25">
        <v>443</v>
      </c>
      <c r="N34" s="2">
        <f t="shared" si="19"/>
        <v>103.88968923646841</v>
      </c>
      <c r="O34" s="2">
        <f t="shared" si="20"/>
        <v>103.70791998698979</v>
      </c>
      <c r="P34" s="2">
        <f t="shared" si="21"/>
        <v>97.516415473071802</v>
      </c>
      <c r="Q34" s="2">
        <f t="shared" si="21"/>
        <v>106.7469879518072</v>
      </c>
      <c r="R34" s="27">
        <f t="shared" si="22"/>
        <v>-1.7496370507460446E-3</v>
      </c>
      <c r="S34" s="1">
        <f t="shared" si="6"/>
        <v>8.778548817801362E-3</v>
      </c>
      <c r="T34" s="1">
        <f>S34+GRAPHS!$Q$32*_xlfn.STDEV.S($R$2:$R$779)</f>
        <v>3.6448384166507447E-2</v>
      </c>
      <c r="U34" s="1">
        <f>S34-GRAPHS!$Q$32*_xlfn.STDEV.S($R$2:$R$779)</f>
        <v>-1.8891286530904723E-2</v>
      </c>
      <c r="V34" s="2">
        <f t="shared" si="7"/>
        <v>-18.176924947862005</v>
      </c>
      <c r="W34" s="1">
        <f t="shared" si="8"/>
        <v>6.2450769023156424E-4</v>
      </c>
      <c r="X34" s="1">
        <f t="shared" si="9"/>
        <v>1.1502915394073698E-3</v>
      </c>
      <c r="Y34" s="1">
        <f t="shared" si="10"/>
        <v>-5.2578384917580556E-4</v>
      </c>
      <c r="Z34" s="1">
        <f t="shared" si="1"/>
        <v>-3.2310590462182717E-4</v>
      </c>
      <c r="AA34" s="1" t="e">
        <f>Z34+#REF!*_xlfn.STDEV.S($Y$2:$Y$779)</f>
        <v>#REF!</v>
      </c>
      <c r="AB34" s="1">
        <f>Z34-GRAPHS!$S$32*_xlfn.STDEV.S($Y$2:$Y$779)</f>
        <v>-3.5832089975028217E-3</v>
      </c>
      <c r="AC34" s="24">
        <f t="shared" si="2"/>
        <v>7.9599999999991269</v>
      </c>
      <c r="AD34" s="24">
        <f t="shared" si="11"/>
        <v>0.57999999999998408</v>
      </c>
      <c r="AE34" s="1">
        <f t="shared" si="12"/>
        <v>-5.2578384917580556E-4</v>
      </c>
      <c r="AF34" s="1">
        <f t="shared" si="13"/>
        <v>-3.2310590462182717E-4</v>
      </c>
      <c r="AG34" s="1">
        <f>$AF$2+GRAPHS!$U$32*_xlfn.STDEV.S('ONE_LAST_QUOTE (2)'!$AE$2:$AE$779)</f>
        <v>3.7520229614794163E-3</v>
      </c>
      <c r="AH34" s="1">
        <f>$AF$2-GRAPHS!$U$32*_xlfn.STDEV.S('ONE_LAST_QUOTE (2)'!$AE$2:$AE$779)</f>
        <v>-4.3982347707230704E-3</v>
      </c>
      <c r="AI34" s="27">
        <f t="shared" si="14"/>
        <v>13.724137931033354</v>
      </c>
      <c r="AJ34" s="24">
        <f t="shared" si="15"/>
        <v>7.3799999999991428</v>
      </c>
      <c r="AK34" s="27">
        <f t="shared" si="16"/>
        <v>-6.5702056555270953</v>
      </c>
      <c r="AL34" s="27">
        <f>$AK$2+GRAPHS!$W$32*_xlfn.STDEV.S('ONE_LAST_QUOTE (2)'!$AJ$2:$AJ$779)</f>
        <v>27.965047561412895</v>
      </c>
      <c r="AM34" s="27">
        <f>$AK$2-GRAPHS!$W$32*_xlfn.STDEV.S('ONE_LAST_QUOTE (2)'!$AJ$2:$AJ$779)</f>
        <v>-41.105458872467089</v>
      </c>
      <c r="AN34" s="25">
        <f t="shared" si="17"/>
        <v>-3.9858654138854172E-2</v>
      </c>
      <c r="AO34" s="24"/>
      <c r="AP34" s="25">
        <f t="shared" si="18"/>
        <v>-3.8214931106185152E-2</v>
      </c>
      <c r="AR34" s="25">
        <f>AR33-5</f>
        <v>12238</v>
      </c>
    </row>
    <row r="35" spans="1:44" x14ac:dyDescent="0.3">
      <c r="A35" s="5">
        <v>44112</v>
      </c>
      <c r="B35" s="25">
        <v>512.16999999999996</v>
      </c>
      <c r="C35" s="25">
        <v>0</v>
      </c>
      <c r="D35" s="25">
        <f t="shared" si="3"/>
        <v>512.16999999999996</v>
      </c>
      <c r="E35" s="25">
        <v>512.70000000000005</v>
      </c>
      <c r="F35" s="25">
        <f t="shared" si="0"/>
        <v>0.5300000000000864</v>
      </c>
      <c r="G35" s="25">
        <v>12873</v>
      </c>
      <c r="H35" s="25">
        <v>12887.19</v>
      </c>
      <c r="I35" s="25">
        <v>0.3299999999999994</v>
      </c>
      <c r="J35" s="25">
        <f t="shared" si="4"/>
        <v>12886.86</v>
      </c>
      <c r="K35" s="25">
        <f t="shared" si="5"/>
        <v>-13.860000000000582</v>
      </c>
      <c r="L35" s="27">
        <v>28.638000000000002</v>
      </c>
      <c r="M35" s="25">
        <v>453</v>
      </c>
      <c r="N35" s="2">
        <f t="shared" si="19"/>
        <v>105.51553817657955</v>
      </c>
      <c r="O35" s="2">
        <f t="shared" si="20"/>
        <v>104.67555700113844</v>
      </c>
      <c r="P35" s="2">
        <f t="shared" si="21"/>
        <v>97.43136120845098</v>
      </c>
      <c r="Q35" s="2">
        <f t="shared" si="21"/>
        <v>109.15662650602408</v>
      </c>
      <c r="R35" s="27">
        <f t="shared" si="22"/>
        <v>-7.9607344089493992E-3</v>
      </c>
      <c r="S35" s="1">
        <f t="shared" si="6"/>
        <v>8.778548817801362E-3</v>
      </c>
      <c r="T35" s="1">
        <f>S35+GRAPHS!$Q$32*_xlfn.STDEV.S($R$2:$R$779)</f>
        <v>3.6448384166507447E-2</v>
      </c>
      <c r="U35" s="1">
        <f>S35-GRAPHS!$Q$32*_xlfn.STDEV.S($R$2:$R$779)</f>
        <v>-1.8891286530904723E-2</v>
      </c>
      <c r="V35" s="2">
        <f t="shared" si="7"/>
        <v>-83.998117544111039</v>
      </c>
      <c r="W35" s="1">
        <f t="shared" si="8"/>
        <v>-1.0755141283447312E-3</v>
      </c>
      <c r="X35" s="1">
        <f t="shared" si="9"/>
        <v>1.0348126598592E-3</v>
      </c>
      <c r="Y35" s="1">
        <f t="shared" si="10"/>
        <v>-2.110326788203931E-3</v>
      </c>
      <c r="Z35" s="1">
        <f t="shared" si="1"/>
        <v>-3.2310590462182717E-4</v>
      </c>
      <c r="AA35" s="1" t="e">
        <f>Z35+#REF!*_xlfn.STDEV.S($Y$2:$Y$779)</f>
        <v>#REF!</v>
      </c>
      <c r="AB35" s="1">
        <f>Z35-GRAPHS!$S$32*_xlfn.STDEV.S($Y$2:$Y$779)</f>
        <v>-3.5832089975028217E-3</v>
      </c>
      <c r="AC35" s="24">
        <f t="shared" si="2"/>
        <v>-13.860000000000582</v>
      </c>
      <c r="AD35" s="24">
        <f t="shared" si="11"/>
        <v>0.5300000000000864</v>
      </c>
      <c r="AE35" s="1">
        <f t="shared" si="12"/>
        <v>-2.110326788203931E-3</v>
      </c>
      <c r="AF35" s="1">
        <f t="shared" si="13"/>
        <v>-3.2310590462182717E-4</v>
      </c>
      <c r="AG35" s="1">
        <f>$AF$2+GRAPHS!$U$32*_xlfn.STDEV.S('ONE_LAST_QUOTE (2)'!$AE$2:$AE$779)</f>
        <v>3.7520229614794163E-3</v>
      </c>
      <c r="AH35" s="1">
        <f>$AF$2-GRAPHS!$U$32*_xlfn.STDEV.S('ONE_LAST_QUOTE (2)'!$AE$2:$AE$779)</f>
        <v>-4.3982347707230704E-3</v>
      </c>
      <c r="AI35" s="27">
        <f t="shared" si="14"/>
        <v>-26.150943396223251</v>
      </c>
      <c r="AJ35" s="24">
        <f t="shared" si="15"/>
        <v>-14.390000000000668</v>
      </c>
      <c r="AK35" s="27">
        <f t="shared" si="16"/>
        <v>-6.5702056555270953</v>
      </c>
      <c r="AL35" s="27">
        <f>$AK$2+GRAPHS!$W$32*_xlfn.STDEV.S('ONE_LAST_QUOTE (2)'!$AJ$2:$AJ$779)</f>
        <v>27.965047561412895</v>
      </c>
      <c r="AM35" s="27">
        <f>$AK$2-GRAPHS!$W$32*_xlfn.STDEV.S('ONE_LAST_QUOTE (2)'!$AJ$2:$AJ$779)</f>
        <v>-41.105458872467089</v>
      </c>
      <c r="AN35" s="25">
        <f t="shared" si="17"/>
        <v>-5.0738504181779005E-2</v>
      </c>
      <c r="AO35" s="24"/>
      <c r="AP35" s="25">
        <f t="shared" si="18"/>
        <v>-4.9094781149109985E-2</v>
      </c>
      <c r="AR35" s="25">
        <f t="shared" si="24"/>
        <v>12233</v>
      </c>
    </row>
    <row r="36" spans="1:44" x14ac:dyDescent="0.3">
      <c r="A36" s="5">
        <v>44116</v>
      </c>
      <c r="B36" s="25">
        <v>517.07000000000005</v>
      </c>
      <c r="C36" s="25">
        <v>0</v>
      </c>
      <c r="D36" s="25">
        <f t="shared" si="3"/>
        <v>517.07000000000005</v>
      </c>
      <c r="E36" s="25">
        <v>514.9</v>
      </c>
      <c r="F36" s="25">
        <f t="shared" si="0"/>
        <v>-2.1700000000000728</v>
      </c>
      <c r="G36" s="25">
        <v>12921</v>
      </c>
      <c r="H36" s="25">
        <v>12955.91</v>
      </c>
      <c r="I36" s="25">
        <v>0.3299999999999994</v>
      </c>
      <c r="J36" s="25">
        <f t="shared" si="4"/>
        <v>12955.58</v>
      </c>
      <c r="K36" s="25">
        <f t="shared" si="5"/>
        <v>-34.579999999999927</v>
      </c>
      <c r="L36" s="27">
        <v>28.599</v>
      </c>
      <c r="M36" s="25">
        <v>460</v>
      </c>
      <c r="N36" s="2">
        <f t="shared" si="19"/>
        <v>105.96830623585099</v>
      </c>
      <c r="O36" s="2">
        <f t="shared" si="20"/>
        <v>105.06586436818999</v>
      </c>
      <c r="P36" s="2">
        <f t="shared" si="21"/>
        <v>97.298676555642487</v>
      </c>
      <c r="Q36" s="2">
        <f t="shared" si="21"/>
        <v>110.8433734939759</v>
      </c>
      <c r="R36" s="27">
        <f t="shared" si="22"/>
        <v>-8.5161488346567893E-3</v>
      </c>
      <c r="S36" s="1">
        <f t="shared" si="6"/>
        <v>8.778548817801362E-3</v>
      </c>
      <c r="T36" s="1">
        <f>S36+GRAPHS!$Q$32*_xlfn.STDEV.S($R$2:$R$779)</f>
        <v>3.6448384166507447E-2</v>
      </c>
      <c r="U36" s="1">
        <f>S36-GRAPHS!$Q$32*_xlfn.STDEV.S($R$2:$R$779)</f>
        <v>-1.8891286530904723E-2</v>
      </c>
      <c r="V36" s="2">
        <f t="shared" si="7"/>
        <v>-90.244186766099688</v>
      </c>
      <c r="W36" s="1">
        <f t="shared" si="8"/>
        <v>-2.6691201783324197E-3</v>
      </c>
      <c r="X36" s="1">
        <f t="shared" si="9"/>
        <v>-4.1967238478350559E-3</v>
      </c>
      <c r="Y36" s="1">
        <f t="shared" si="10"/>
        <v>1.5276036695026363E-3</v>
      </c>
      <c r="Z36" s="1">
        <f t="shared" si="1"/>
        <v>-3.2310590462182717E-4</v>
      </c>
      <c r="AA36" s="1" t="e">
        <f>Z36+#REF!*_xlfn.STDEV.S($Y$2:$Y$779)</f>
        <v>#REF!</v>
      </c>
      <c r="AB36" s="1">
        <f>Z36-GRAPHS!$S$32*_xlfn.STDEV.S($Y$2:$Y$779)</f>
        <v>-3.5832089975028217E-3</v>
      </c>
      <c r="AC36" s="24">
        <f t="shared" si="2"/>
        <v>-34.579999999999927</v>
      </c>
      <c r="AD36" s="24">
        <f t="shared" si="11"/>
        <v>-2.1700000000000728</v>
      </c>
      <c r="AE36" s="1">
        <f t="shared" si="12"/>
        <v>1.5276036695026363E-3</v>
      </c>
      <c r="AF36" s="1">
        <f t="shared" si="13"/>
        <v>-3.2310590462182717E-4</v>
      </c>
      <c r="AG36" s="1">
        <f>$AF$2+GRAPHS!$U$32*_xlfn.STDEV.S('ONE_LAST_QUOTE (2)'!$AE$2:$AE$779)</f>
        <v>3.7520229614794163E-3</v>
      </c>
      <c r="AH36" s="1">
        <f>$AF$2-GRAPHS!$U$32*_xlfn.STDEV.S('ONE_LAST_QUOTE (2)'!$AE$2:$AE$779)</f>
        <v>-4.3982347707230704E-3</v>
      </c>
      <c r="AI36" s="27">
        <f t="shared" si="14"/>
        <v>15.935483870967174</v>
      </c>
      <c r="AJ36" s="24">
        <f t="shared" si="15"/>
        <v>-32.409999999999854</v>
      </c>
      <c r="AK36" s="27">
        <f t="shared" si="16"/>
        <v>-6.5702056555270953</v>
      </c>
      <c r="AL36" s="27">
        <f>$AK$2+GRAPHS!$W$32*_xlfn.STDEV.S('ONE_LAST_QUOTE (2)'!$AJ$2:$AJ$779)</f>
        <v>27.965047561412895</v>
      </c>
      <c r="AM36" s="27">
        <f>$AK$2-GRAPHS!$W$32*_xlfn.STDEV.S('ONE_LAST_QUOTE (2)'!$AJ$2:$AJ$779)</f>
        <v>-41.105458872467089</v>
      </c>
      <c r="AO36" s="24"/>
    </row>
    <row r="37" spans="1:44" x14ac:dyDescent="0.3">
      <c r="A37" s="5">
        <v>44117</v>
      </c>
      <c r="B37" s="25">
        <v>516.74</v>
      </c>
      <c r="C37" s="25">
        <v>0</v>
      </c>
      <c r="D37" s="25">
        <f t="shared" si="3"/>
        <v>516.74</v>
      </c>
      <c r="E37" s="25">
        <v>514.9</v>
      </c>
      <c r="F37" s="25">
        <f t="shared" si="0"/>
        <v>-1.8400000000000318</v>
      </c>
      <c r="G37" s="25">
        <v>12915</v>
      </c>
      <c r="H37" s="25">
        <v>12947.13</v>
      </c>
      <c r="I37" s="25">
        <v>0.3299999999999994</v>
      </c>
      <c r="J37" s="25">
        <f t="shared" si="4"/>
        <v>12946.8</v>
      </c>
      <c r="K37" s="25">
        <f t="shared" si="5"/>
        <v>-31.799999999999272</v>
      </c>
      <c r="L37" s="27">
        <v>28.742000000000001</v>
      </c>
      <c r="M37" s="25">
        <v>462</v>
      </c>
      <c r="N37" s="2">
        <f t="shared" si="19"/>
        <v>105.96830623585099</v>
      </c>
      <c r="O37" s="2">
        <f t="shared" si="20"/>
        <v>105.01707594730856</v>
      </c>
      <c r="P37" s="2">
        <f t="shared" si="21"/>
        <v>97.785186949273623</v>
      </c>
      <c r="Q37" s="2">
        <f t="shared" si="21"/>
        <v>111.32530120481927</v>
      </c>
      <c r="R37" s="27">
        <f t="shared" si="22"/>
        <v>-8.976554616484167E-3</v>
      </c>
      <c r="S37" s="1">
        <f t="shared" si="6"/>
        <v>8.778548817801362E-3</v>
      </c>
      <c r="T37" s="1">
        <f>S37+GRAPHS!$Q$32*_xlfn.STDEV.S($R$2:$R$779)</f>
        <v>3.6448384166507447E-2</v>
      </c>
      <c r="U37" s="1">
        <f>S37-GRAPHS!$Q$32*_xlfn.STDEV.S($R$2:$R$779)</f>
        <v>-1.8891286530904723E-2</v>
      </c>
      <c r="V37" s="2">
        <f t="shared" si="7"/>
        <v>-95.12302885424333</v>
      </c>
      <c r="W37" s="1">
        <f t="shared" si="8"/>
        <v>-2.456205394383112E-3</v>
      </c>
      <c r="X37" s="1">
        <f t="shared" si="9"/>
        <v>-3.5607849208500056E-3</v>
      </c>
      <c r="Y37" s="1">
        <f t="shared" si="10"/>
        <v>1.1045795264668936E-3</v>
      </c>
      <c r="Z37" s="1">
        <f t="shared" si="1"/>
        <v>-3.2310590462182717E-4</v>
      </c>
      <c r="AA37" s="1" t="e">
        <f>Z37+#REF!*_xlfn.STDEV.S($Y$2:$Y$779)</f>
        <v>#REF!</v>
      </c>
      <c r="AB37" s="1">
        <f>Z37-GRAPHS!$S$32*_xlfn.STDEV.S($Y$2:$Y$779)</f>
        <v>-3.5832089975028217E-3</v>
      </c>
      <c r="AC37" s="24">
        <f t="shared" si="2"/>
        <v>-31.799999999999272</v>
      </c>
      <c r="AD37" s="24">
        <f t="shared" si="11"/>
        <v>-1.8400000000000318</v>
      </c>
      <c r="AE37" s="1">
        <f t="shared" si="12"/>
        <v>1.1045795264668936E-3</v>
      </c>
      <c r="AF37" s="1">
        <f t="shared" si="13"/>
        <v>-3.2310590462182717E-4</v>
      </c>
      <c r="AG37" s="1">
        <f>$AF$2+GRAPHS!$U$32*_xlfn.STDEV.S('ONE_LAST_QUOTE (2)'!$AE$2:$AE$779)</f>
        <v>3.7520229614794163E-3</v>
      </c>
      <c r="AH37" s="1">
        <f>$AF$2-GRAPHS!$U$32*_xlfn.STDEV.S('ONE_LAST_QUOTE (2)'!$AE$2:$AE$779)</f>
        <v>-4.3982347707230704E-3</v>
      </c>
      <c r="AI37" s="27">
        <f t="shared" si="14"/>
        <v>17.282608695651479</v>
      </c>
      <c r="AJ37" s="24">
        <f t="shared" si="15"/>
        <v>-29.959999999999241</v>
      </c>
      <c r="AK37" s="27">
        <f t="shared" si="16"/>
        <v>-6.5702056555270953</v>
      </c>
      <c r="AL37" s="27">
        <f>$AK$2+GRAPHS!$W$32*_xlfn.STDEV.S('ONE_LAST_QUOTE (2)'!$AJ$2:$AJ$779)</f>
        <v>27.965047561412895</v>
      </c>
      <c r="AM37" s="27">
        <f>$AK$2-GRAPHS!$W$32*_xlfn.STDEV.S('ONE_LAST_QUOTE (2)'!$AJ$2:$AJ$779)</f>
        <v>-41.105458872467089</v>
      </c>
      <c r="AO37" s="24"/>
    </row>
    <row r="38" spans="1:44" x14ac:dyDescent="0.3">
      <c r="A38" s="5">
        <v>44118</v>
      </c>
      <c r="B38" s="25">
        <v>514.29999999999995</v>
      </c>
      <c r="C38" s="25">
        <v>0</v>
      </c>
      <c r="D38" s="25">
        <f t="shared" si="3"/>
        <v>514.29999999999995</v>
      </c>
      <c r="E38" s="25">
        <v>512.79999999999995</v>
      </c>
      <c r="F38" s="25">
        <f t="shared" si="0"/>
        <v>-1.5</v>
      </c>
      <c r="G38" s="25">
        <v>12890</v>
      </c>
      <c r="H38" s="25">
        <v>12919.31</v>
      </c>
      <c r="I38" s="25">
        <v>0.3299999999999994</v>
      </c>
      <c r="J38" s="25">
        <f t="shared" si="4"/>
        <v>12918.98</v>
      </c>
      <c r="K38" s="25">
        <f t="shared" si="5"/>
        <v>-28.979999999999563</v>
      </c>
      <c r="L38" s="27">
        <v>28.753</v>
      </c>
      <c r="M38" s="25">
        <v>459</v>
      </c>
      <c r="N38" s="2">
        <f t="shared" si="19"/>
        <v>105.53611854291005</v>
      </c>
      <c r="O38" s="2">
        <f t="shared" si="20"/>
        <v>104.81379086030255</v>
      </c>
      <c r="P38" s="2">
        <f t="shared" si="21"/>
        <v>97.822610825706775</v>
      </c>
      <c r="Q38" s="2">
        <f t="shared" si="21"/>
        <v>110.60240963855422</v>
      </c>
      <c r="R38" s="27">
        <f t="shared" si="22"/>
        <v>-6.8443646836775507E-3</v>
      </c>
      <c r="S38" s="1">
        <f t="shared" si="6"/>
        <v>8.778548817801362E-3</v>
      </c>
      <c r="T38" s="1">
        <f>S38+GRAPHS!$Q$32*_xlfn.STDEV.S($R$2:$R$779)</f>
        <v>3.6448384166507447E-2</v>
      </c>
      <c r="U38" s="1">
        <f>S38-GRAPHS!$Q$32*_xlfn.STDEV.S($R$2:$R$779)</f>
        <v>-1.8891286530904723E-2</v>
      </c>
      <c r="V38" s="2">
        <f t="shared" si="7"/>
        <v>-72.232768260749936</v>
      </c>
      <c r="W38" s="1">
        <f t="shared" si="8"/>
        <v>-2.243211151344732E-3</v>
      </c>
      <c r="X38" s="1">
        <f t="shared" si="9"/>
        <v>-2.9165856503986002E-3</v>
      </c>
      <c r="Y38" s="1">
        <f t="shared" si="10"/>
        <v>6.7337449905386813E-4</v>
      </c>
      <c r="Z38" s="1">
        <f t="shared" si="1"/>
        <v>-3.2310590462182717E-4</v>
      </c>
      <c r="AA38" s="1" t="e">
        <f>Z38+#REF!*_xlfn.STDEV.S($Y$2:$Y$779)</f>
        <v>#REF!</v>
      </c>
      <c r="AB38" s="1">
        <f>Z38-GRAPHS!$S$32*_xlfn.STDEV.S($Y$2:$Y$779)</f>
        <v>-3.5832089975028217E-3</v>
      </c>
      <c r="AC38" s="24">
        <f t="shared" si="2"/>
        <v>-28.979999999999563</v>
      </c>
      <c r="AD38" s="24">
        <f t="shared" si="11"/>
        <v>-1.5</v>
      </c>
      <c r="AE38" s="1">
        <f t="shared" si="12"/>
        <v>6.7337449905386813E-4</v>
      </c>
      <c r="AF38" s="1">
        <f t="shared" si="13"/>
        <v>-3.2310590462182717E-4</v>
      </c>
      <c r="AG38" s="1">
        <f>$AF$2+GRAPHS!$U$32*_xlfn.STDEV.S('ONE_LAST_QUOTE (2)'!$AE$2:$AE$779)</f>
        <v>3.7520229614794163E-3</v>
      </c>
      <c r="AH38" s="1">
        <f>$AF$2-GRAPHS!$U$32*_xlfn.STDEV.S('ONE_LAST_QUOTE (2)'!$AE$2:$AE$779)</f>
        <v>-4.3982347707230704E-3</v>
      </c>
      <c r="AI38" s="27">
        <f t="shared" si="14"/>
        <v>19.319999999999709</v>
      </c>
      <c r="AJ38" s="24">
        <f t="shared" si="15"/>
        <v>-27.479999999999563</v>
      </c>
      <c r="AK38" s="27">
        <f t="shared" si="16"/>
        <v>-6.5702056555270953</v>
      </c>
      <c r="AL38" s="27">
        <f>$AK$2+GRAPHS!$W$32*_xlfn.STDEV.S('ONE_LAST_QUOTE (2)'!$AJ$2:$AJ$779)</f>
        <v>27.965047561412895</v>
      </c>
      <c r="AM38" s="27">
        <f>$AK$2-GRAPHS!$W$32*_xlfn.STDEV.S('ONE_LAST_QUOTE (2)'!$AJ$2:$AJ$779)</f>
        <v>-41.105458872467089</v>
      </c>
      <c r="AO38" s="24"/>
    </row>
    <row r="39" spans="1:44" x14ac:dyDescent="0.3">
      <c r="A39" s="5">
        <v>44119</v>
      </c>
      <c r="B39" s="25">
        <v>509.82</v>
      </c>
      <c r="C39" s="25">
        <v>0</v>
      </c>
      <c r="D39" s="25">
        <f t="shared" si="3"/>
        <v>509.82</v>
      </c>
      <c r="E39" s="25">
        <v>507.1</v>
      </c>
      <c r="F39" s="25">
        <f t="shared" si="0"/>
        <v>-2.7199999999999704</v>
      </c>
      <c r="G39" s="25">
        <v>12840</v>
      </c>
      <c r="H39" s="25">
        <v>12827.82</v>
      </c>
      <c r="I39" s="25">
        <v>0.2599999999999994</v>
      </c>
      <c r="J39" s="25">
        <f t="shared" si="4"/>
        <v>12827.56</v>
      </c>
      <c r="K39" s="25">
        <f t="shared" si="5"/>
        <v>12.440000000000509</v>
      </c>
      <c r="L39" s="27">
        <v>28.745999999999999</v>
      </c>
      <c r="M39" s="25">
        <v>453</v>
      </c>
      <c r="N39" s="2">
        <f t="shared" si="19"/>
        <v>104.36303766207038</v>
      </c>
      <c r="O39" s="2">
        <f t="shared" si="20"/>
        <v>104.40722068629051</v>
      </c>
      <c r="P39" s="2">
        <f t="shared" si="21"/>
        <v>97.798795631612933</v>
      </c>
      <c r="Q39" s="2">
        <f t="shared" si="21"/>
        <v>109.15662650602411</v>
      </c>
      <c r="R39" s="27">
        <f t="shared" si="22"/>
        <v>4.2335893252931633E-4</v>
      </c>
      <c r="S39" s="1">
        <f t="shared" si="6"/>
        <v>8.778548817801362E-3</v>
      </c>
      <c r="T39" s="1">
        <f>S39+GRAPHS!$Q$32*_xlfn.STDEV.S($R$2:$R$779)</f>
        <v>3.6448384166507447E-2</v>
      </c>
      <c r="U39" s="1">
        <f>S39-GRAPHS!$Q$32*_xlfn.STDEV.S($R$2:$R$779)</f>
        <v>-1.8891286530904723E-2</v>
      </c>
      <c r="V39" s="2">
        <f t="shared" si="7"/>
        <v>4.4183024220131983</v>
      </c>
      <c r="W39" s="1">
        <f t="shared" si="8"/>
        <v>9.6978692752171963E-4</v>
      </c>
      <c r="X39" s="1">
        <f t="shared" si="9"/>
        <v>-5.3352163508688759E-3</v>
      </c>
      <c r="Y39" s="1">
        <f t="shared" si="10"/>
        <v>6.3050032783905953E-3</v>
      </c>
      <c r="Z39" s="1">
        <f t="shared" si="1"/>
        <v>-3.2310590462182717E-4</v>
      </c>
      <c r="AA39" s="1" t="e">
        <f>Z39+#REF!*_xlfn.STDEV.S($Y$2:$Y$779)</f>
        <v>#REF!</v>
      </c>
      <c r="AB39" s="1">
        <f>Z39-GRAPHS!$S$32*_xlfn.STDEV.S($Y$2:$Y$779)</f>
        <v>-3.5832089975028217E-3</v>
      </c>
      <c r="AC39" s="24">
        <f t="shared" si="2"/>
        <v>12.440000000000509</v>
      </c>
      <c r="AD39" s="24">
        <f t="shared" si="11"/>
        <v>-2.7199999999999704</v>
      </c>
      <c r="AE39" s="1">
        <f t="shared" si="12"/>
        <v>6.3050032783905953E-3</v>
      </c>
      <c r="AF39" s="1">
        <f t="shared" si="13"/>
        <v>-3.2310590462182717E-4</v>
      </c>
      <c r="AG39" s="1">
        <f>$AF$2+GRAPHS!$U$32*_xlfn.STDEV.S('ONE_LAST_QUOTE (2)'!$AE$2:$AE$779)</f>
        <v>3.7520229614794163E-3</v>
      </c>
      <c r="AH39" s="1">
        <f>$AF$2-GRAPHS!$U$32*_xlfn.STDEV.S('ONE_LAST_QUOTE (2)'!$AE$2:$AE$779)</f>
        <v>-4.3982347707230704E-3</v>
      </c>
      <c r="AI39" s="27">
        <f t="shared" si="14"/>
        <v>-4.5735294117649428</v>
      </c>
      <c r="AJ39" s="24">
        <f t="shared" si="15"/>
        <v>15.16000000000048</v>
      </c>
      <c r="AK39" s="27">
        <f t="shared" si="16"/>
        <v>-6.5702056555270953</v>
      </c>
      <c r="AL39" s="27">
        <f>$AK$2+GRAPHS!$W$32*_xlfn.STDEV.S('ONE_LAST_QUOTE (2)'!$AJ$2:$AJ$779)</f>
        <v>27.965047561412895</v>
      </c>
      <c r="AM39" s="27">
        <f>$AK$2-GRAPHS!$W$32*_xlfn.STDEV.S('ONE_LAST_QUOTE (2)'!$AJ$2:$AJ$779)</f>
        <v>-41.105458872467089</v>
      </c>
      <c r="AO39" s="24"/>
    </row>
    <row r="40" spans="1:44" x14ac:dyDescent="0.3">
      <c r="A40" s="5">
        <v>44120</v>
      </c>
      <c r="B40" s="25">
        <v>506.65</v>
      </c>
      <c r="C40" s="25">
        <v>0</v>
      </c>
      <c r="D40" s="25">
        <f t="shared" si="3"/>
        <v>506.65</v>
      </c>
      <c r="E40" s="25">
        <v>505.5</v>
      </c>
      <c r="F40" s="25">
        <f t="shared" si="0"/>
        <v>-1.1499999999999773</v>
      </c>
      <c r="G40" s="25">
        <v>12748</v>
      </c>
      <c r="H40" s="25">
        <v>12750.37</v>
      </c>
      <c r="I40" s="25">
        <v>0.2599999999999994</v>
      </c>
      <c r="J40" s="25">
        <f t="shared" si="4"/>
        <v>12750.11</v>
      </c>
      <c r="K40" s="25">
        <f t="shared" si="5"/>
        <v>-2.1100000000005821</v>
      </c>
      <c r="L40" s="27">
        <v>28.782</v>
      </c>
      <c r="M40" s="25">
        <v>449</v>
      </c>
      <c r="N40" s="2">
        <f t="shared" si="19"/>
        <v>104.03375180078204</v>
      </c>
      <c r="O40" s="2">
        <f t="shared" si="20"/>
        <v>103.65913156610837</v>
      </c>
      <c r="P40" s="2">
        <f t="shared" si="21"/>
        <v>97.921273772666936</v>
      </c>
      <c r="Q40" s="2">
        <f t="shared" si="21"/>
        <v>108.19277108433735</v>
      </c>
      <c r="R40" s="27">
        <f t="shared" si="22"/>
        <v>-3.6009490015417311E-3</v>
      </c>
      <c r="S40" s="1">
        <f t="shared" si="6"/>
        <v>8.778548817801362E-3</v>
      </c>
      <c r="T40" s="1">
        <f>S40+GRAPHS!$Q$32*_xlfn.STDEV.S($R$2:$R$779)</f>
        <v>3.6448384166507447E-2</v>
      </c>
      <c r="U40" s="1">
        <f>S40-GRAPHS!$Q$32*_xlfn.STDEV.S($R$2:$R$779)</f>
        <v>-1.8891286530904723E-2</v>
      </c>
      <c r="V40" s="2">
        <f t="shared" si="7"/>
        <v>-37.462023467367089</v>
      </c>
      <c r="W40" s="1">
        <f t="shared" si="8"/>
        <v>-1.6548876833224043E-4</v>
      </c>
      <c r="X40" s="1">
        <f t="shared" si="9"/>
        <v>-2.269811506957421E-3</v>
      </c>
      <c r="Y40" s="1">
        <f t="shared" si="10"/>
        <v>2.1043227386251806E-3</v>
      </c>
      <c r="Z40" s="1">
        <f t="shared" si="1"/>
        <v>-3.2310590462182717E-4</v>
      </c>
      <c r="AA40" s="1" t="e">
        <f>Z40+#REF!*_xlfn.STDEV.S($Y$2:$Y$779)</f>
        <v>#REF!</v>
      </c>
      <c r="AB40" s="1">
        <f>Z40-GRAPHS!$S$32*_xlfn.STDEV.S($Y$2:$Y$779)</f>
        <v>-3.5832089975028217E-3</v>
      </c>
      <c r="AC40" s="24">
        <f t="shared" si="2"/>
        <v>-2.1100000000005821</v>
      </c>
      <c r="AD40" s="24">
        <f t="shared" si="11"/>
        <v>-1.1499999999999773</v>
      </c>
      <c r="AE40" s="1">
        <f t="shared" si="12"/>
        <v>2.1043227386251806E-3</v>
      </c>
      <c r="AF40" s="1">
        <f t="shared" si="13"/>
        <v>-3.2310590462182717E-4</v>
      </c>
      <c r="AG40" s="1">
        <f>$AF$2+GRAPHS!$U$32*_xlfn.STDEV.S('ONE_LAST_QUOTE (2)'!$AE$2:$AE$779)</f>
        <v>3.7520229614794163E-3</v>
      </c>
      <c r="AH40" s="1">
        <f>$AF$2-GRAPHS!$U$32*_xlfn.STDEV.S('ONE_LAST_QUOTE (2)'!$AE$2:$AE$779)</f>
        <v>-4.3982347707230704E-3</v>
      </c>
      <c r="AI40" s="27">
        <f t="shared" si="14"/>
        <v>1.8347826086961947</v>
      </c>
      <c r="AJ40" s="24">
        <f t="shared" si="15"/>
        <v>-0.96000000000060481</v>
      </c>
      <c r="AK40" s="27">
        <f t="shared" si="16"/>
        <v>-6.5702056555270953</v>
      </c>
      <c r="AL40" s="27">
        <f>$AK$2+GRAPHS!$W$32*_xlfn.STDEV.S('ONE_LAST_QUOTE (2)'!$AJ$2:$AJ$779)</f>
        <v>27.965047561412895</v>
      </c>
      <c r="AM40" s="27">
        <f>$AK$2-GRAPHS!$W$32*_xlfn.STDEV.S('ONE_LAST_QUOTE (2)'!$AJ$2:$AJ$779)</f>
        <v>-41.105458872467089</v>
      </c>
      <c r="AO40" s="24"/>
    </row>
    <row r="41" spans="1:44" x14ac:dyDescent="0.3">
      <c r="A41" s="5">
        <v>44123</v>
      </c>
      <c r="B41" s="25">
        <v>513.46</v>
      </c>
      <c r="C41" s="25">
        <v>0</v>
      </c>
      <c r="D41" s="25">
        <f t="shared" si="3"/>
        <v>513.46</v>
      </c>
      <c r="E41" s="25">
        <v>512.20000000000005</v>
      </c>
      <c r="F41" s="25">
        <f t="shared" si="0"/>
        <v>-1.2599999999999909</v>
      </c>
      <c r="G41" s="25">
        <v>12893</v>
      </c>
      <c r="H41" s="25">
        <v>12908.34</v>
      </c>
      <c r="I41" s="25">
        <v>0.2599999999999994</v>
      </c>
      <c r="J41" s="25">
        <f t="shared" si="4"/>
        <v>12908.08</v>
      </c>
      <c r="K41" s="25">
        <f t="shared" si="5"/>
        <v>-15.079999999999927</v>
      </c>
      <c r="L41" s="27">
        <v>28.728999999999999</v>
      </c>
      <c r="M41" s="25">
        <v>457.5</v>
      </c>
      <c r="N41" s="2">
        <f t="shared" si="19"/>
        <v>105.41263634492694</v>
      </c>
      <c r="O41" s="2">
        <f t="shared" si="20"/>
        <v>104.83818507074326</v>
      </c>
      <c r="P41" s="2">
        <f t="shared" si="21"/>
        <v>97.740958731670773</v>
      </c>
      <c r="Q41" s="2">
        <f t="shared" si="21"/>
        <v>110.2409638554217</v>
      </c>
      <c r="R41" s="27">
        <f t="shared" si="22"/>
        <v>-5.4495484991379239E-3</v>
      </c>
      <c r="S41" s="1">
        <f t="shared" si="6"/>
        <v>8.778548817801362E-3</v>
      </c>
      <c r="T41" s="1">
        <f>S41+GRAPHS!$Q$32*_xlfn.STDEV.S($R$2:$R$779)</f>
        <v>3.6448384166507447E-2</v>
      </c>
      <c r="U41" s="1">
        <f>S41-GRAPHS!$Q$32*_xlfn.STDEV.S($R$2:$R$779)</f>
        <v>-1.8891286530904723E-2</v>
      </c>
      <c r="V41" s="2">
        <f t="shared" si="7"/>
        <v>-57.445127418367292</v>
      </c>
      <c r="W41" s="1">
        <f t="shared" si="8"/>
        <v>-1.168260500399744E-3</v>
      </c>
      <c r="X41" s="1">
        <f t="shared" si="9"/>
        <v>-2.4539399368986694E-3</v>
      </c>
      <c r="Y41" s="1">
        <f t="shared" si="10"/>
        <v>1.2856794364989254E-3</v>
      </c>
      <c r="Z41" s="1">
        <f t="shared" si="1"/>
        <v>-3.2310590462182717E-4</v>
      </c>
      <c r="AA41" s="1" t="e">
        <f>Z41+#REF!*_xlfn.STDEV.S($Y$2:$Y$779)</f>
        <v>#REF!</v>
      </c>
      <c r="AB41" s="1">
        <f>Z41-GRAPHS!$S$32*_xlfn.STDEV.S($Y$2:$Y$779)</f>
        <v>-3.5832089975028217E-3</v>
      </c>
      <c r="AC41" s="24">
        <f t="shared" si="2"/>
        <v>-15.079999999999927</v>
      </c>
      <c r="AD41" s="24">
        <f t="shared" si="11"/>
        <v>-1.2599999999999909</v>
      </c>
      <c r="AE41" s="1">
        <f t="shared" si="12"/>
        <v>1.2856794364989254E-3</v>
      </c>
      <c r="AF41" s="1">
        <f t="shared" si="13"/>
        <v>-3.2310590462182717E-4</v>
      </c>
      <c r="AG41" s="1">
        <f>$AF$2+GRAPHS!$U$32*_xlfn.STDEV.S('ONE_LAST_QUOTE (2)'!$AE$2:$AE$779)</f>
        <v>3.7520229614794163E-3</v>
      </c>
      <c r="AH41" s="1">
        <f>$AF$2-GRAPHS!$U$32*_xlfn.STDEV.S('ONE_LAST_QUOTE (2)'!$AE$2:$AE$779)</f>
        <v>-4.3982347707230704E-3</v>
      </c>
      <c r="AI41" s="27">
        <f t="shared" si="14"/>
        <v>11.968253968253997</v>
      </c>
      <c r="AJ41" s="24">
        <f t="shared" si="15"/>
        <v>-13.819999999999936</v>
      </c>
      <c r="AK41" s="27">
        <f t="shared" si="16"/>
        <v>-6.5702056555270953</v>
      </c>
      <c r="AL41" s="27">
        <f>$AK$2+GRAPHS!$W$32*_xlfn.STDEV.S('ONE_LAST_QUOTE (2)'!$AJ$2:$AJ$779)</f>
        <v>27.965047561412895</v>
      </c>
      <c r="AM41" s="27">
        <f>$AK$2-GRAPHS!$W$32*_xlfn.STDEV.S('ONE_LAST_QUOTE (2)'!$AJ$2:$AJ$779)</f>
        <v>-41.105458872467089</v>
      </c>
      <c r="AO41" s="24"/>
    </row>
    <row r="42" spans="1:44" x14ac:dyDescent="0.3">
      <c r="A42" s="5">
        <v>44124</v>
      </c>
      <c r="B42" s="25">
        <v>510.43</v>
      </c>
      <c r="C42" s="25">
        <v>0</v>
      </c>
      <c r="D42" s="25">
        <f t="shared" si="3"/>
        <v>510.43</v>
      </c>
      <c r="E42" s="25">
        <v>509.6</v>
      </c>
      <c r="F42" s="25">
        <f t="shared" si="0"/>
        <v>-0.82999999999998408</v>
      </c>
      <c r="G42" s="25">
        <v>12855</v>
      </c>
      <c r="H42" s="25">
        <v>12862.37</v>
      </c>
      <c r="I42" s="25">
        <v>0.2599999999999994</v>
      </c>
      <c r="J42" s="25">
        <f t="shared" si="4"/>
        <v>12862.11</v>
      </c>
      <c r="K42" s="25">
        <f t="shared" si="5"/>
        <v>-7.1100000000005821</v>
      </c>
      <c r="L42" s="27">
        <v>28.7</v>
      </c>
      <c r="M42" s="25">
        <v>451</v>
      </c>
      <c r="N42" s="2">
        <f t="shared" si="19"/>
        <v>104.87754682033339</v>
      </c>
      <c r="O42" s="2">
        <f t="shared" si="20"/>
        <v>104.52919173849412</v>
      </c>
      <c r="P42" s="2">
        <f t="shared" si="21"/>
        <v>97.642295784710612</v>
      </c>
      <c r="Q42" s="2">
        <f t="shared" si="21"/>
        <v>108.67469879518073</v>
      </c>
      <c r="R42" s="27">
        <f t="shared" si="22"/>
        <v>-3.321541096265701E-3</v>
      </c>
      <c r="S42" s="1">
        <f t="shared" si="6"/>
        <v>8.778548817801362E-3</v>
      </c>
      <c r="T42" s="1">
        <f>S42+GRAPHS!$Q$32*_xlfn.STDEV.S($R$2:$R$779)</f>
        <v>3.6448384166507447E-2</v>
      </c>
      <c r="U42" s="1">
        <f>S42-GRAPHS!$Q$32*_xlfn.STDEV.S($R$2:$R$779)</f>
        <v>-1.8891286530904723E-2</v>
      </c>
      <c r="V42" s="2">
        <f t="shared" si="7"/>
        <v>-34.835508183927288</v>
      </c>
      <c r="W42" s="1">
        <f t="shared" si="8"/>
        <v>-5.5278644017199216E-4</v>
      </c>
      <c r="X42" s="1">
        <f t="shared" si="9"/>
        <v>-1.6260799717884608E-3</v>
      </c>
      <c r="Y42" s="1">
        <f t="shared" si="10"/>
        <v>1.0732935316164686E-3</v>
      </c>
      <c r="Z42" s="1">
        <f t="shared" si="1"/>
        <v>-3.2310590462182717E-4</v>
      </c>
      <c r="AA42" s="1" t="e">
        <f>Z42+#REF!*_xlfn.STDEV.S($Y$2:$Y$779)</f>
        <v>#REF!</v>
      </c>
      <c r="AB42" s="1">
        <f>Z42-GRAPHS!$S$32*_xlfn.STDEV.S($Y$2:$Y$779)</f>
        <v>-3.5832089975028217E-3</v>
      </c>
      <c r="AC42" s="24">
        <f t="shared" si="2"/>
        <v>-7.1100000000005821</v>
      </c>
      <c r="AD42" s="24">
        <f t="shared" si="11"/>
        <v>-0.82999999999998408</v>
      </c>
      <c r="AE42" s="1">
        <f t="shared" si="12"/>
        <v>1.0732935316164686E-3</v>
      </c>
      <c r="AF42" s="1">
        <f t="shared" si="13"/>
        <v>-3.2310590462182717E-4</v>
      </c>
      <c r="AG42" s="1">
        <f>$AF$2+GRAPHS!$U$32*_xlfn.STDEV.S('ONE_LAST_QUOTE (2)'!$AE$2:$AE$779)</f>
        <v>3.7520229614794163E-3</v>
      </c>
      <c r="AH42" s="1">
        <f>$AF$2-GRAPHS!$U$32*_xlfn.STDEV.S('ONE_LAST_QUOTE (2)'!$AE$2:$AE$779)</f>
        <v>-4.3982347707230704E-3</v>
      </c>
      <c r="AI42" s="27">
        <f t="shared" si="14"/>
        <v>8.5662650602418289</v>
      </c>
      <c r="AJ42" s="24">
        <f t="shared" si="15"/>
        <v>-6.280000000000598</v>
      </c>
      <c r="AK42" s="27">
        <f t="shared" si="16"/>
        <v>-6.5702056555270953</v>
      </c>
      <c r="AL42" s="27">
        <f>$AK$2+GRAPHS!$W$32*_xlfn.STDEV.S('ONE_LAST_QUOTE (2)'!$AJ$2:$AJ$779)</f>
        <v>27.965047561412895</v>
      </c>
      <c r="AM42" s="27">
        <f>$AK$2-GRAPHS!$W$32*_xlfn.STDEV.S('ONE_LAST_QUOTE (2)'!$AJ$2:$AJ$779)</f>
        <v>-41.105458872467089</v>
      </c>
      <c r="AO42" s="24"/>
    </row>
    <row r="43" spans="1:44" x14ac:dyDescent="0.3">
      <c r="A43" s="5">
        <v>44125</v>
      </c>
      <c r="B43" s="25">
        <v>510.8</v>
      </c>
      <c r="C43" s="25">
        <v>0</v>
      </c>
      <c r="D43" s="25">
        <f t="shared" si="3"/>
        <v>510.8</v>
      </c>
      <c r="E43" s="25">
        <v>508.3</v>
      </c>
      <c r="F43" s="25">
        <f t="shared" si="0"/>
        <v>-2.5</v>
      </c>
      <c r="G43" s="25">
        <v>12860</v>
      </c>
      <c r="H43" s="25">
        <v>12877.25</v>
      </c>
      <c r="I43" s="25">
        <v>0.2599999999999994</v>
      </c>
      <c r="J43" s="25">
        <f t="shared" si="4"/>
        <v>12876.99</v>
      </c>
      <c r="K43" s="25">
        <f t="shared" si="5"/>
        <v>-16.989999999999782</v>
      </c>
      <c r="L43" s="27">
        <v>28.678000000000001</v>
      </c>
      <c r="M43" s="25">
        <v>453</v>
      </c>
      <c r="N43" s="2">
        <f t="shared" si="19"/>
        <v>104.61000205803663</v>
      </c>
      <c r="O43" s="2">
        <f t="shared" si="20"/>
        <v>104.56984875589531</v>
      </c>
      <c r="P43" s="2">
        <f t="shared" si="21"/>
        <v>97.567448031844279</v>
      </c>
      <c r="Q43" s="2">
        <f t="shared" si="21"/>
        <v>109.1566265060241</v>
      </c>
      <c r="R43" s="27">
        <f t="shared" si="22"/>
        <v>-3.838380781127082E-4</v>
      </c>
      <c r="S43" s="1">
        <f t="shared" si="6"/>
        <v>8.778548817801362E-3</v>
      </c>
      <c r="T43" s="1">
        <f>S43+GRAPHS!$Q$32*_xlfn.STDEV.S($R$2:$R$779)</f>
        <v>3.6448384166507447E-2</v>
      </c>
      <c r="U43" s="1">
        <f>S43-GRAPHS!$Q$32*_xlfn.STDEV.S($R$2:$R$779)</f>
        <v>-1.8891286530904723E-2</v>
      </c>
      <c r="V43" s="2">
        <f t="shared" si="7"/>
        <v>-4.0153302141320069</v>
      </c>
      <c r="W43" s="1">
        <f t="shared" si="8"/>
        <v>-1.3194077187292823E-3</v>
      </c>
      <c r="X43" s="1">
        <f t="shared" si="9"/>
        <v>-4.8942834768989823E-3</v>
      </c>
      <c r="Y43" s="1">
        <f t="shared" si="10"/>
        <v>3.5748757581696997E-3</v>
      </c>
      <c r="Z43" s="1">
        <f t="shared" si="1"/>
        <v>-3.2310590462182717E-4</v>
      </c>
      <c r="AA43" s="1" t="e">
        <f>Z43+#REF!*_xlfn.STDEV.S($Y$2:$Y$779)</f>
        <v>#REF!</v>
      </c>
      <c r="AB43" s="1">
        <f>Z43-GRAPHS!$S$32*_xlfn.STDEV.S($Y$2:$Y$779)</f>
        <v>-3.5832089975028217E-3</v>
      </c>
      <c r="AC43" s="24">
        <f t="shared" si="2"/>
        <v>-16.989999999999782</v>
      </c>
      <c r="AD43" s="24">
        <f t="shared" si="11"/>
        <v>-2.5</v>
      </c>
      <c r="AE43" s="1">
        <f t="shared" si="12"/>
        <v>3.5748757581696997E-3</v>
      </c>
      <c r="AF43" s="1">
        <f t="shared" si="13"/>
        <v>-3.2310590462182717E-4</v>
      </c>
      <c r="AG43" s="1">
        <f>$AF$2+GRAPHS!$U$32*_xlfn.STDEV.S('ONE_LAST_QUOTE (2)'!$AE$2:$AE$779)</f>
        <v>3.7520229614794163E-3</v>
      </c>
      <c r="AH43" s="1">
        <f>$AF$2-GRAPHS!$U$32*_xlfn.STDEV.S('ONE_LAST_QUOTE (2)'!$AE$2:$AE$779)</f>
        <v>-4.3982347707230704E-3</v>
      </c>
      <c r="AI43" s="27">
        <f t="shared" si="14"/>
        <v>6.7959999999999123</v>
      </c>
      <c r="AJ43" s="24">
        <f t="shared" si="15"/>
        <v>-14.489999999999782</v>
      </c>
      <c r="AK43" s="27">
        <f t="shared" si="16"/>
        <v>-6.5702056555270953</v>
      </c>
      <c r="AL43" s="27">
        <f>$AK$2+GRAPHS!$W$32*_xlfn.STDEV.S('ONE_LAST_QUOTE (2)'!$AJ$2:$AJ$779)</f>
        <v>27.965047561412895</v>
      </c>
      <c r="AM43" s="27">
        <f>$AK$2-GRAPHS!$W$32*_xlfn.STDEV.S('ONE_LAST_QUOTE (2)'!$AJ$2:$AJ$779)</f>
        <v>-41.105458872467089</v>
      </c>
      <c r="AO43" s="24"/>
    </row>
    <row r="44" spans="1:44" x14ac:dyDescent="0.3">
      <c r="A44" s="5">
        <v>44126</v>
      </c>
      <c r="B44" s="25">
        <v>513.28</v>
      </c>
      <c r="C44" s="25">
        <v>0</v>
      </c>
      <c r="D44" s="25">
        <f t="shared" si="3"/>
        <v>513.28</v>
      </c>
      <c r="E44" s="25">
        <v>513.6</v>
      </c>
      <c r="F44" s="25">
        <f t="shared" si="0"/>
        <v>0.32000000000005002</v>
      </c>
      <c r="G44" s="25">
        <v>12836</v>
      </c>
      <c r="H44" s="25">
        <v>12917.03</v>
      </c>
      <c r="I44" s="25">
        <v>0.15</v>
      </c>
      <c r="J44" s="25">
        <f t="shared" si="4"/>
        <v>12916.880000000001</v>
      </c>
      <c r="K44" s="25">
        <f t="shared" si="5"/>
        <v>-80.880000000001019</v>
      </c>
      <c r="L44" s="27">
        <v>28.713000000000001</v>
      </c>
      <c r="M44" s="25">
        <v>455</v>
      </c>
      <c r="N44" s="2">
        <f t="shared" si="19"/>
        <v>105.70076147355421</v>
      </c>
      <c r="O44" s="2">
        <f t="shared" si="20"/>
        <v>104.37469507236953</v>
      </c>
      <c r="P44" s="2">
        <f t="shared" si="21"/>
        <v>97.686524002313448</v>
      </c>
      <c r="Q44" s="2">
        <f t="shared" si="21"/>
        <v>109.63855421686748</v>
      </c>
      <c r="R44" s="27">
        <f t="shared" si="22"/>
        <v>-1.2545476330522498E-2</v>
      </c>
      <c r="S44" s="1">
        <f t="shared" si="6"/>
        <v>8.778548817801362E-3</v>
      </c>
      <c r="T44" s="1">
        <f>S44+GRAPHS!$Q$32*_xlfn.STDEV.S($R$2:$R$779)</f>
        <v>3.6448384166507447E-2</v>
      </c>
      <c r="U44" s="1">
        <f>S44-GRAPHS!$Q$32*_xlfn.STDEV.S($R$2:$R$779)</f>
        <v>-1.8891286530904723E-2</v>
      </c>
      <c r="V44" s="2">
        <f t="shared" si="7"/>
        <v>-132.60664011846757</v>
      </c>
      <c r="W44" s="1">
        <f t="shared" si="8"/>
        <v>-6.2615740023907488E-3</v>
      </c>
      <c r="X44" s="1">
        <f t="shared" si="9"/>
        <v>6.2344139650882563E-4</v>
      </c>
      <c r="Y44" s="1">
        <f t="shared" si="10"/>
        <v>-6.8850153988995744E-3</v>
      </c>
      <c r="Z44" s="1">
        <f t="shared" si="1"/>
        <v>-3.2310590462182717E-4</v>
      </c>
      <c r="AA44" s="1" t="e">
        <f>Z44+#REF!*_xlfn.STDEV.S($Y$2:$Y$779)</f>
        <v>#REF!</v>
      </c>
      <c r="AB44" s="1">
        <f>Z44-GRAPHS!$S$32*_xlfn.STDEV.S($Y$2:$Y$779)</f>
        <v>-3.5832089975028217E-3</v>
      </c>
      <c r="AC44" s="24">
        <f t="shared" si="2"/>
        <v>-80.880000000001019</v>
      </c>
      <c r="AD44" s="24">
        <f t="shared" si="11"/>
        <v>0.32000000000005002</v>
      </c>
      <c r="AE44" s="1">
        <f t="shared" si="12"/>
        <v>-6.8850153988995744E-3</v>
      </c>
      <c r="AF44" s="1">
        <f t="shared" si="13"/>
        <v>-3.2310590462182717E-4</v>
      </c>
      <c r="AG44" s="1">
        <f>$AF$2+GRAPHS!$U$32*_xlfn.STDEV.S('ONE_LAST_QUOTE (2)'!$AE$2:$AE$779)</f>
        <v>3.7520229614794163E-3</v>
      </c>
      <c r="AH44" s="1">
        <f>$AF$2-GRAPHS!$U$32*_xlfn.STDEV.S('ONE_LAST_QUOTE (2)'!$AE$2:$AE$779)</f>
        <v>-4.3982347707230704E-3</v>
      </c>
      <c r="AI44" s="27">
        <f t="shared" si="14"/>
        <v>-252.74999999996368</v>
      </c>
      <c r="AJ44" s="24">
        <f t="shared" si="15"/>
        <v>-81.200000000001069</v>
      </c>
      <c r="AK44" s="27">
        <f t="shared" si="16"/>
        <v>-6.5702056555270953</v>
      </c>
      <c r="AL44" s="27">
        <f>$AK$2+GRAPHS!$W$32*_xlfn.STDEV.S('ONE_LAST_QUOTE (2)'!$AJ$2:$AJ$779)</f>
        <v>27.965047561412895</v>
      </c>
      <c r="AM44" s="27">
        <f>$AK$2-GRAPHS!$W$32*_xlfn.STDEV.S('ONE_LAST_QUOTE (2)'!$AJ$2:$AJ$779)</f>
        <v>-41.105458872467089</v>
      </c>
      <c r="AO44" s="24"/>
    </row>
    <row r="45" spans="1:44" x14ac:dyDescent="0.3">
      <c r="A45" s="5">
        <v>44127</v>
      </c>
      <c r="B45" s="25">
        <v>511.44</v>
      </c>
      <c r="C45" s="25">
        <v>0</v>
      </c>
      <c r="D45" s="25">
        <f t="shared" si="3"/>
        <v>511.44</v>
      </c>
      <c r="E45" s="25">
        <v>511.2</v>
      </c>
      <c r="F45" s="25">
        <f t="shared" si="0"/>
        <v>-0.24000000000000909</v>
      </c>
      <c r="G45" s="25">
        <v>12838</v>
      </c>
      <c r="H45" s="25">
        <v>12898.82</v>
      </c>
      <c r="I45" s="25">
        <v>0.15</v>
      </c>
      <c r="J45" s="25">
        <f t="shared" si="4"/>
        <v>12898.67</v>
      </c>
      <c r="K45" s="25">
        <f t="shared" si="5"/>
        <v>-60.670000000000073</v>
      </c>
      <c r="L45" s="27">
        <v>28.617999999999999</v>
      </c>
      <c r="M45" s="25">
        <v>452</v>
      </c>
      <c r="N45" s="2">
        <f t="shared" si="19"/>
        <v>105.20683268162171</v>
      </c>
      <c r="O45" s="2">
        <f t="shared" si="20"/>
        <v>104.39095787933002</v>
      </c>
      <c r="P45" s="2">
        <f t="shared" si="21"/>
        <v>97.363317796754288</v>
      </c>
      <c r="Q45" s="2">
        <f t="shared" si="21"/>
        <v>108.91566265060241</v>
      </c>
      <c r="R45" s="27">
        <f t="shared" si="22"/>
        <v>-7.7549602197483081E-3</v>
      </c>
      <c r="S45" s="1">
        <f t="shared" si="6"/>
        <v>8.778548817801362E-3</v>
      </c>
      <c r="T45" s="1">
        <f>S45+GRAPHS!$Q$32*_xlfn.STDEV.S($R$2:$R$779)</f>
        <v>3.6448384166507447E-2</v>
      </c>
      <c r="U45" s="1">
        <f>S45-GRAPHS!$Q$32*_xlfn.STDEV.S($R$2:$R$779)</f>
        <v>-1.8891286530904723E-2</v>
      </c>
      <c r="V45" s="2">
        <f t="shared" si="7"/>
        <v>-81.587480229168818</v>
      </c>
      <c r="W45" s="1">
        <f t="shared" si="8"/>
        <v>-4.7035857185275748E-3</v>
      </c>
      <c r="X45" s="1">
        <f t="shared" si="9"/>
        <v>-4.6926325668701917E-4</v>
      </c>
      <c r="Y45" s="1">
        <f t="shared" si="10"/>
        <v>-4.2343224618405558E-3</v>
      </c>
      <c r="Z45" s="1">
        <f t="shared" si="1"/>
        <v>-3.2310590462182717E-4</v>
      </c>
      <c r="AA45" s="1" t="e">
        <f>Z45+#REF!*_xlfn.STDEV.S($Y$2:$Y$779)</f>
        <v>#REF!</v>
      </c>
      <c r="AB45" s="1">
        <f>Z45-GRAPHS!$S$32*_xlfn.STDEV.S($Y$2:$Y$779)</f>
        <v>-3.5832089975028217E-3</v>
      </c>
      <c r="AC45" s="24">
        <f t="shared" si="2"/>
        <v>-60.670000000000073</v>
      </c>
      <c r="AD45" s="24">
        <f t="shared" si="11"/>
        <v>-0.24000000000000909</v>
      </c>
      <c r="AE45" s="1">
        <f t="shared" si="12"/>
        <v>-4.2343224618405558E-3</v>
      </c>
      <c r="AF45" s="1">
        <f t="shared" si="13"/>
        <v>-3.2310590462182717E-4</v>
      </c>
      <c r="AG45" s="1">
        <f>$AF$2+GRAPHS!$U$32*_xlfn.STDEV.S('ONE_LAST_QUOTE (2)'!$AE$2:$AE$779)</f>
        <v>3.7520229614794163E-3</v>
      </c>
      <c r="AH45" s="1">
        <f>$AF$2-GRAPHS!$U$32*_xlfn.STDEV.S('ONE_LAST_QUOTE (2)'!$AE$2:$AE$779)</f>
        <v>-4.3982347707230704E-3</v>
      </c>
      <c r="AI45" s="27">
        <f t="shared" si="14"/>
        <v>252.79166666665739</v>
      </c>
      <c r="AJ45" s="24">
        <f t="shared" si="15"/>
        <v>-60.430000000000064</v>
      </c>
      <c r="AK45" s="27">
        <f t="shared" si="16"/>
        <v>-6.5702056555270953</v>
      </c>
      <c r="AL45" s="27">
        <f>$AK$2+GRAPHS!$W$32*_xlfn.STDEV.S('ONE_LAST_QUOTE (2)'!$AJ$2:$AJ$779)</f>
        <v>27.965047561412895</v>
      </c>
      <c r="AM45" s="27">
        <f>$AK$2-GRAPHS!$W$32*_xlfn.STDEV.S('ONE_LAST_QUOTE (2)'!$AJ$2:$AJ$779)</f>
        <v>-41.105458872467089</v>
      </c>
      <c r="AO45" s="24"/>
    </row>
    <row r="46" spans="1:44" x14ac:dyDescent="0.3">
      <c r="A46" s="5">
        <v>44131</v>
      </c>
      <c r="B46" s="25">
        <v>509.97</v>
      </c>
      <c r="C46" s="25">
        <v>0</v>
      </c>
      <c r="D46" s="25">
        <f t="shared" si="3"/>
        <v>509.97</v>
      </c>
      <c r="E46" s="25">
        <v>508.3</v>
      </c>
      <c r="F46" s="25">
        <f t="shared" si="0"/>
        <v>-1.6700000000000159</v>
      </c>
      <c r="G46" s="25">
        <v>12808</v>
      </c>
      <c r="H46" s="25">
        <v>12875.01</v>
      </c>
      <c r="I46" s="25">
        <v>0.15</v>
      </c>
      <c r="J46" s="25">
        <f t="shared" si="4"/>
        <v>12874.86</v>
      </c>
      <c r="K46" s="25">
        <f t="shared" si="5"/>
        <v>-66.860000000000582</v>
      </c>
      <c r="L46" s="27">
        <v>28.588999999999999</v>
      </c>
      <c r="M46" s="25">
        <v>447</v>
      </c>
      <c r="N46" s="2">
        <f t="shared" si="19"/>
        <v>104.6100020580366</v>
      </c>
      <c r="O46" s="2">
        <f t="shared" si="20"/>
        <v>104.14701577492279</v>
      </c>
      <c r="P46" s="2">
        <f t="shared" si="21"/>
        <v>97.264654849794127</v>
      </c>
      <c r="Q46" s="2">
        <f t="shared" si="21"/>
        <v>107.71084337349399</v>
      </c>
      <c r="R46" s="27">
        <f t="shared" si="22"/>
        <v>-4.4258318899271787E-3</v>
      </c>
      <c r="S46" s="1">
        <f t="shared" si="6"/>
        <v>8.778548817801362E-3</v>
      </c>
      <c r="T46" s="1">
        <f>S46+GRAPHS!$Q$32*_xlfn.STDEV.S($R$2:$R$779)</f>
        <v>3.6448384166507447E-2</v>
      </c>
      <c r="U46" s="1">
        <f>S46-GRAPHS!$Q$32*_xlfn.STDEV.S($R$2:$R$779)</f>
        <v>-1.8891286530904723E-2</v>
      </c>
      <c r="V46" s="2">
        <f t="shared" si="7"/>
        <v>-46.298628311380696</v>
      </c>
      <c r="W46" s="1">
        <f t="shared" si="8"/>
        <v>-5.1930661770303197E-3</v>
      </c>
      <c r="X46" s="1">
        <f t="shared" si="9"/>
        <v>-3.2747024334765099E-3</v>
      </c>
      <c r="Y46" s="1">
        <f t="shared" si="10"/>
        <v>-1.9183637435538099E-3</v>
      </c>
      <c r="Z46" s="1">
        <f t="shared" si="1"/>
        <v>-3.2310590462182717E-4</v>
      </c>
      <c r="AA46" s="1" t="e">
        <f>Z46+#REF!*_xlfn.STDEV.S($Y$2:$Y$779)</f>
        <v>#REF!</v>
      </c>
      <c r="AB46" s="1">
        <f>Z46-GRAPHS!$S$32*_xlfn.STDEV.S($Y$2:$Y$779)</f>
        <v>-3.5832089975028217E-3</v>
      </c>
      <c r="AC46" s="24">
        <f t="shared" si="2"/>
        <v>-66.860000000000582</v>
      </c>
      <c r="AD46" s="24">
        <f t="shared" si="11"/>
        <v>-1.6700000000000159</v>
      </c>
      <c r="AE46" s="1">
        <f t="shared" si="12"/>
        <v>-1.9183637435538099E-3</v>
      </c>
      <c r="AF46" s="1">
        <f t="shared" si="13"/>
        <v>-3.2310590462182717E-4</v>
      </c>
      <c r="AG46" s="1">
        <f>$AF$2+GRAPHS!$U$32*_xlfn.STDEV.S('ONE_LAST_QUOTE (2)'!$AE$2:$AE$779)</f>
        <v>3.7520229614794163E-3</v>
      </c>
      <c r="AH46" s="1">
        <f>$AF$2-GRAPHS!$U$32*_xlfn.STDEV.S('ONE_LAST_QUOTE (2)'!$AE$2:$AE$779)</f>
        <v>-4.3982347707230704E-3</v>
      </c>
      <c r="AI46" s="27">
        <f t="shared" si="14"/>
        <v>40.035928143712539</v>
      </c>
      <c r="AJ46" s="24">
        <f t="shared" si="15"/>
        <v>-65.190000000000566</v>
      </c>
      <c r="AK46" s="27">
        <f t="shared" si="16"/>
        <v>-6.5702056555270953</v>
      </c>
      <c r="AL46" s="27">
        <f>$AK$2+GRAPHS!$W$32*_xlfn.STDEV.S('ONE_LAST_QUOTE (2)'!$AJ$2:$AJ$779)</f>
        <v>27.965047561412895</v>
      </c>
      <c r="AM46" s="27">
        <f>$AK$2-GRAPHS!$W$32*_xlfn.STDEV.S('ONE_LAST_QUOTE (2)'!$AJ$2:$AJ$779)</f>
        <v>-41.105458872467089</v>
      </c>
      <c r="AO46" s="24"/>
    </row>
    <row r="47" spans="1:44" x14ac:dyDescent="0.3">
      <c r="A47" s="5">
        <v>44132</v>
      </c>
      <c r="B47" s="25">
        <v>506.78</v>
      </c>
      <c r="C47" s="25">
        <v>0</v>
      </c>
      <c r="D47" s="25">
        <f t="shared" si="3"/>
        <v>506.78</v>
      </c>
      <c r="E47" s="25">
        <v>503.8</v>
      </c>
      <c r="F47" s="25">
        <f t="shared" si="0"/>
        <v>-2.9799999999999613</v>
      </c>
      <c r="G47" s="25">
        <v>12743</v>
      </c>
      <c r="H47" s="25">
        <v>12793.75</v>
      </c>
      <c r="I47" s="25">
        <v>0.15</v>
      </c>
      <c r="J47" s="25">
        <f t="shared" si="4"/>
        <v>12793.6</v>
      </c>
      <c r="K47" s="25">
        <f t="shared" si="5"/>
        <v>-50.600000000000364</v>
      </c>
      <c r="L47" s="27">
        <v>28.597000000000001</v>
      </c>
      <c r="M47" s="25">
        <v>444</v>
      </c>
      <c r="N47" s="2">
        <f t="shared" si="19"/>
        <v>103.68388557316317</v>
      </c>
      <c r="O47" s="2">
        <f t="shared" si="20"/>
        <v>103.61847454870716</v>
      </c>
      <c r="P47" s="2">
        <f t="shared" si="21"/>
        <v>97.291872214472804</v>
      </c>
      <c r="Q47" s="2">
        <f t="shared" si="21"/>
        <v>106.98795180722892</v>
      </c>
      <c r="R47" s="27">
        <f t="shared" si="22"/>
        <v>-6.3086972574788458E-4</v>
      </c>
      <c r="S47" s="1">
        <f t="shared" si="6"/>
        <v>8.778548817801362E-3</v>
      </c>
      <c r="T47" s="1">
        <f>S47+GRAPHS!$Q$32*_xlfn.STDEV.S($R$2:$R$779)</f>
        <v>3.6448384166507447E-2</v>
      </c>
      <c r="U47" s="1">
        <f>S47-GRAPHS!$Q$32*_xlfn.STDEV.S($R$2:$R$779)</f>
        <v>-1.8891286530904723E-2</v>
      </c>
      <c r="V47" s="2">
        <f t="shared" si="7"/>
        <v>-6.5411024456011546</v>
      </c>
      <c r="W47" s="1">
        <f t="shared" si="8"/>
        <v>-3.955102551275666E-3</v>
      </c>
      <c r="X47" s="1">
        <f t="shared" si="9"/>
        <v>-5.8802636252416459E-3</v>
      </c>
      <c r="Y47" s="1">
        <f t="shared" si="10"/>
        <v>1.9251610739659799E-3</v>
      </c>
      <c r="Z47" s="1">
        <f t="shared" si="1"/>
        <v>-3.2310590462182717E-4</v>
      </c>
      <c r="AA47" s="1" t="e">
        <f>Z47+#REF!*_xlfn.STDEV.S($Y$2:$Y$779)</f>
        <v>#REF!</v>
      </c>
      <c r="AB47" s="1">
        <f>Z47-GRAPHS!$S$32*_xlfn.STDEV.S($Y$2:$Y$779)</f>
        <v>-3.5832089975028217E-3</v>
      </c>
      <c r="AC47" s="24">
        <f t="shared" si="2"/>
        <v>-50.600000000000364</v>
      </c>
      <c r="AD47" s="24">
        <f t="shared" si="11"/>
        <v>-2.9799999999999613</v>
      </c>
      <c r="AE47" s="1">
        <f t="shared" si="12"/>
        <v>1.9251610739659799E-3</v>
      </c>
      <c r="AF47" s="1">
        <f t="shared" si="13"/>
        <v>-3.2310590462182717E-4</v>
      </c>
      <c r="AG47" s="1">
        <f>$AF$2+GRAPHS!$U$32*_xlfn.STDEV.S('ONE_LAST_QUOTE (2)'!$AE$2:$AE$779)</f>
        <v>3.7520229614794163E-3</v>
      </c>
      <c r="AH47" s="1">
        <f>$AF$2-GRAPHS!$U$32*_xlfn.STDEV.S('ONE_LAST_QUOTE (2)'!$AE$2:$AE$779)</f>
        <v>-4.3982347707230704E-3</v>
      </c>
      <c r="AI47" s="27">
        <f t="shared" si="14"/>
        <v>16.979865771812424</v>
      </c>
      <c r="AJ47" s="24">
        <f t="shared" si="15"/>
        <v>-47.620000000000402</v>
      </c>
      <c r="AK47" s="27">
        <f t="shared" si="16"/>
        <v>-6.5702056555270953</v>
      </c>
      <c r="AL47" s="27">
        <f>$AK$2+GRAPHS!$W$32*_xlfn.STDEV.S('ONE_LAST_QUOTE (2)'!$AJ$2:$AJ$779)</f>
        <v>27.965047561412895</v>
      </c>
      <c r="AM47" s="27">
        <f>$AK$2-GRAPHS!$W$32*_xlfn.STDEV.S('ONE_LAST_QUOTE (2)'!$AJ$2:$AJ$779)</f>
        <v>-41.105458872467089</v>
      </c>
      <c r="AO47" s="24"/>
    </row>
    <row r="48" spans="1:44" x14ac:dyDescent="0.3">
      <c r="A48" s="5">
        <v>44133</v>
      </c>
      <c r="B48" s="25">
        <v>500.59</v>
      </c>
      <c r="C48" s="25">
        <v>0</v>
      </c>
      <c r="D48" s="25">
        <f t="shared" si="3"/>
        <v>500.59</v>
      </c>
      <c r="E48" s="25">
        <v>501</v>
      </c>
      <c r="F48" s="25">
        <f t="shared" si="0"/>
        <v>0.41000000000002501</v>
      </c>
      <c r="G48" s="25">
        <v>12603</v>
      </c>
      <c r="H48" s="25">
        <v>12662.91</v>
      </c>
      <c r="I48" s="25">
        <v>0.15</v>
      </c>
      <c r="J48" s="25">
        <f t="shared" si="4"/>
        <v>12662.76</v>
      </c>
      <c r="K48" s="25">
        <f t="shared" si="5"/>
        <v>-59.760000000000218</v>
      </c>
      <c r="L48" s="27">
        <v>28.597000000000001</v>
      </c>
      <c r="M48" s="25">
        <v>437</v>
      </c>
      <c r="N48" s="2">
        <f t="shared" si="19"/>
        <v>103.10763531590858</v>
      </c>
      <c r="O48" s="2">
        <f t="shared" si="20"/>
        <v>102.48007806147345</v>
      </c>
      <c r="P48" s="2">
        <f t="shared" si="21"/>
        <v>97.291872214472804</v>
      </c>
      <c r="Q48" s="2">
        <f t="shared" si="21"/>
        <v>105.30120481927712</v>
      </c>
      <c r="R48" s="27">
        <f t="shared" si="22"/>
        <v>-6.0864285415175301E-3</v>
      </c>
      <c r="S48" s="1">
        <f t="shared" si="6"/>
        <v>8.778548817801362E-3</v>
      </c>
      <c r="T48" s="1">
        <f>S48+GRAPHS!$Q$32*_xlfn.STDEV.S($R$2:$R$779)</f>
        <v>3.6448384166507447E-2</v>
      </c>
      <c r="U48" s="1">
        <f>S48-GRAPHS!$Q$32*_xlfn.STDEV.S($R$2:$R$779)</f>
        <v>-1.8891286530904723E-2</v>
      </c>
      <c r="V48" s="2">
        <f t="shared" si="7"/>
        <v>-62.755725443513199</v>
      </c>
      <c r="W48" s="1">
        <f t="shared" si="8"/>
        <v>-4.7193502838243969E-3</v>
      </c>
      <c r="X48" s="1">
        <f t="shared" si="9"/>
        <v>8.1903354042235166E-4</v>
      </c>
      <c r="Y48" s="1">
        <f t="shared" si="10"/>
        <v>-5.5383838242467481E-3</v>
      </c>
      <c r="Z48" s="1">
        <f t="shared" si="1"/>
        <v>-3.2310590462182717E-4</v>
      </c>
      <c r="AA48" s="1" t="e">
        <f>Z48+#REF!*_xlfn.STDEV.S($Y$2:$Y$779)</f>
        <v>#REF!</v>
      </c>
      <c r="AB48" s="1">
        <f>Z48-GRAPHS!$S$32*_xlfn.STDEV.S($Y$2:$Y$779)</f>
        <v>-3.5832089975028217E-3</v>
      </c>
      <c r="AC48" s="24">
        <f t="shared" si="2"/>
        <v>-59.760000000000218</v>
      </c>
      <c r="AD48" s="24">
        <f t="shared" si="11"/>
        <v>0.41000000000002501</v>
      </c>
      <c r="AE48" s="1">
        <f t="shared" si="12"/>
        <v>-5.5383838242467481E-3</v>
      </c>
      <c r="AF48" s="1">
        <f t="shared" si="13"/>
        <v>-3.2310590462182717E-4</v>
      </c>
      <c r="AG48" s="1">
        <f>$AF$2+GRAPHS!$U$32*_xlfn.STDEV.S('ONE_LAST_QUOTE (2)'!$AE$2:$AE$779)</f>
        <v>3.7520229614794163E-3</v>
      </c>
      <c r="AH48" s="1">
        <f>$AF$2-GRAPHS!$U$32*_xlfn.STDEV.S('ONE_LAST_QUOTE (2)'!$AE$2:$AE$779)</f>
        <v>-4.3982347707230704E-3</v>
      </c>
      <c r="AI48" s="27">
        <f t="shared" si="14"/>
        <v>-145.75609756096725</v>
      </c>
      <c r="AJ48" s="24">
        <f t="shared" si="15"/>
        <v>-60.170000000000243</v>
      </c>
      <c r="AK48" s="27">
        <f t="shared" si="16"/>
        <v>-6.5702056555270953</v>
      </c>
      <c r="AL48" s="27">
        <f>$AK$2+GRAPHS!$W$32*_xlfn.STDEV.S('ONE_LAST_QUOTE (2)'!$AJ$2:$AJ$779)</f>
        <v>27.965047561412895</v>
      </c>
      <c r="AM48" s="27">
        <f>$AK$2-GRAPHS!$W$32*_xlfn.STDEV.S('ONE_LAST_QUOTE (2)'!$AJ$2:$AJ$779)</f>
        <v>-41.105458872467089</v>
      </c>
      <c r="AO48" s="24"/>
    </row>
    <row r="49" spans="1:41" x14ac:dyDescent="0.3">
      <c r="A49" s="5">
        <v>44134</v>
      </c>
      <c r="B49" s="25">
        <v>496.13</v>
      </c>
      <c r="C49" s="25">
        <v>0</v>
      </c>
      <c r="D49" s="25">
        <f t="shared" si="3"/>
        <v>496.13</v>
      </c>
      <c r="E49" s="25">
        <v>491.4</v>
      </c>
      <c r="F49" s="25">
        <f t="shared" si="0"/>
        <v>-4.7300000000000182</v>
      </c>
      <c r="G49" s="25">
        <v>12413</v>
      </c>
      <c r="H49" s="25">
        <v>12546.34</v>
      </c>
      <c r="I49" s="25">
        <v>0.09</v>
      </c>
      <c r="J49" s="25">
        <f t="shared" si="4"/>
        <v>12546.25</v>
      </c>
      <c r="K49" s="25">
        <f t="shared" si="5"/>
        <v>-133.25</v>
      </c>
      <c r="L49" s="27">
        <v>28.584</v>
      </c>
      <c r="M49" s="25">
        <v>432</v>
      </c>
      <c r="N49" s="2">
        <f t="shared" si="19"/>
        <v>101.13192014817859</v>
      </c>
      <c r="O49" s="2">
        <f t="shared" si="20"/>
        <v>100.93511140022771</v>
      </c>
      <c r="P49" s="2">
        <f t="shared" si="21"/>
        <v>97.247643996869968</v>
      </c>
      <c r="Q49" s="2">
        <f t="shared" si="21"/>
        <v>104.09638554216869</v>
      </c>
      <c r="R49" s="27">
        <f t="shared" si="22"/>
        <v>-1.9460596383665818E-3</v>
      </c>
      <c r="S49" s="1">
        <f t="shared" si="6"/>
        <v>8.778548817801362E-3</v>
      </c>
      <c r="T49" s="1">
        <f>S49+GRAPHS!$Q$32*_xlfn.STDEV.S($R$2:$R$779)</f>
        <v>3.6448384166507447E-2</v>
      </c>
      <c r="U49" s="1">
        <f>S49-GRAPHS!$Q$32*_xlfn.STDEV.S($R$2:$R$779)</f>
        <v>-1.8891286530904723E-2</v>
      </c>
      <c r="V49" s="2">
        <f t="shared" si="7"/>
        <v>-19.680874795088243</v>
      </c>
      <c r="W49" s="1">
        <f t="shared" si="8"/>
        <v>-1.0620703397429512E-2</v>
      </c>
      <c r="X49" s="1">
        <f t="shared" si="9"/>
        <v>-9.5337915465704918E-3</v>
      </c>
      <c r="Y49" s="1">
        <f t="shared" si="10"/>
        <v>-1.0869118508590198E-3</v>
      </c>
      <c r="Z49" s="1">
        <f t="shared" si="1"/>
        <v>-3.2310590462182717E-4</v>
      </c>
      <c r="AA49" s="1" t="e">
        <f>Z49+#REF!*_xlfn.STDEV.S($Y$2:$Y$779)</f>
        <v>#REF!</v>
      </c>
      <c r="AB49" s="1">
        <f>Z49-GRAPHS!$S$32*_xlfn.STDEV.S($Y$2:$Y$779)</f>
        <v>-3.5832089975028217E-3</v>
      </c>
      <c r="AC49" s="24">
        <f t="shared" si="2"/>
        <v>-133.25</v>
      </c>
      <c r="AD49" s="24">
        <f t="shared" si="11"/>
        <v>-4.7300000000000182</v>
      </c>
      <c r="AE49" s="1">
        <f t="shared" si="12"/>
        <v>-1.0869118508590198E-3</v>
      </c>
      <c r="AF49" s="1">
        <f t="shared" si="13"/>
        <v>-3.2310590462182717E-4</v>
      </c>
      <c r="AG49" s="1">
        <f>$AF$2+GRAPHS!$U$32*_xlfn.STDEV.S('ONE_LAST_QUOTE (2)'!$AE$2:$AE$779)</f>
        <v>3.7520229614794163E-3</v>
      </c>
      <c r="AH49" s="1">
        <f>$AF$2-GRAPHS!$U$32*_xlfn.STDEV.S('ONE_LAST_QUOTE (2)'!$AE$2:$AE$779)</f>
        <v>-4.3982347707230704E-3</v>
      </c>
      <c r="AI49" s="27">
        <f t="shared" si="14"/>
        <v>28.171247357293762</v>
      </c>
      <c r="AJ49" s="24">
        <f t="shared" si="15"/>
        <v>-128.51999999999998</v>
      </c>
      <c r="AK49" s="27">
        <f t="shared" si="16"/>
        <v>-6.5702056555270953</v>
      </c>
      <c r="AL49" s="27">
        <f>$AK$2+GRAPHS!$W$32*_xlfn.STDEV.S('ONE_LAST_QUOTE (2)'!$AJ$2:$AJ$779)</f>
        <v>27.965047561412895</v>
      </c>
      <c r="AM49" s="27">
        <f>$AK$2-GRAPHS!$W$32*_xlfn.STDEV.S('ONE_LAST_QUOTE (2)'!$AJ$2:$AJ$779)</f>
        <v>-41.105458872467089</v>
      </c>
      <c r="AO49" s="24"/>
    </row>
    <row r="50" spans="1:41" x14ac:dyDescent="0.3">
      <c r="A50" s="5">
        <v>44137</v>
      </c>
      <c r="B50" s="25">
        <v>498.69</v>
      </c>
      <c r="C50" s="25">
        <v>0</v>
      </c>
      <c r="D50" s="25">
        <f t="shared" si="3"/>
        <v>498.69</v>
      </c>
      <c r="E50" s="25">
        <v>494</v>
      </c>
      <c r="F50" s="25">
        <f t="shared" si="0"/>
        <v>-4.6899999999999977</v>
      </c>
      <c r="G50" s="25">
        <v>12516</v>
      </c>
      <c r="H50" s="25">
        <v>12591.31</v>
      </c>
      <c r="I50" s="25">
        <v>9.999999999999995E-3</v>
      </c>
      <c r="J50" s="25">
        <f t="shared" si="4"/>
        <v>12591.3</v>
      </c>
      <c r="K50" s="25">
        <f t="shared" si="5"/>
        <v>-75.299999999999272</v>
      </c>
      <c r="L50" s="27">
        <v>28.561</v>
      </c>
      <c r="M50" s="25">
        <v>435.5</v>
      </c>
      <c r="N50" s="2">
        <f t="shared" si="19"/>
        <v>101.66700967277214</v>
      </c>
      <c r="O50" s="2">
        <f t="shared" si="20"/>
        <v>101.77264595869249</v>
      </c>
      <c r="P50" s="2">
        <f t="shared" si="21"/>
        <v>97.1693940734188</v>
      </c>
      <c r="Q50" s="2">
        <f t="shared" si="21"/>
        <v>104.93975903614459</v>
      </c>
      <c r="R50" s="27">
        <f t="shared" si="22"/>
        <v>1.0390419297308107E-3</v>
      </c>
      <c r="S50" s="1">
        <f t="shared" si="6"/>
        <v>8.778548817801362E-3</v>
      </c>
      <c r="T50" s="1">
        <f>S50+GRAPHS!$Q$32*_xlfn.STDEV.S($R$2:$R$779)</f>
        <v>3.6448384166507447E-2</v>
      </c>
      <c r="U50" s="1">
        <f>S50-GRAPHS!$Q$32*_xlfn.STDEV.S($R$2:$R$779)</f>
        <v>-1.8891286530904723E-2</v>
      </c>
      <c r="V50" s="2">
        <f t="shared" si="7"/>
        <v>10.563628592035457</v>
      </c>
      <c r="W50" s="1">
        <f t="shared" si="8"/>
        <v>-5.9803197445854901E-3</v>
      </c>
      <c r="X50" s="1">
        <f t="shared" si="9"/>
        <v>-9.4046401572118899E-3</v>
      </c>
      <c r="Y50" s="1">
        <f t="shared" si="10"/>
        <v>3.4243204126263999E-3</v>
      </c>
      <c r="Z50" s="1">
        <f t="shared" si="1"/>
        <v>-3.2310590462182717E-4</v>
      </c>
      <c r="AA50" s="1" t="e">
        <f>Z50+#REF!*_xlfn.STDEV.S($Y$2:$Y$779)</f>
        <v>#REF!</v>
      </c>
      <c r="AB50" s="1">
        <f>Z50-GRAPHS!$S$32*_xlfn.STDEV.S($Y$2:$Y$779)</f>
        <v>-3.5832089975028217E-3</v>
      </c>
      <c r="AC50" s="24">
        <f t="shared" si="2"/>
        <v>-75.299999999999272</v>
      </c>
      <c r="AD50" s="24">
        <f t="shared" si="11"/>
        <v>-4.6899999999999977</v>
      </c>
      <c r="AE50" s="1">
        <f t="shared" si="12"/>
        <v>3.4243204126263999E-3</v>
      </c>
      <c r="AF50" s="1">
        <f t="shared" si="13"/>
        <v>-3.2310590462182717E-4</v>
      </c>
      <c r="AG50" s="1">
        <f>$AF$2+GRAPHS!$U$32*_xlfn.STDEV.S('ONE_LAST_QUOTE (2)'!$AE$2:$AE$779)</f>
        <v>3.7520229614794163E-3</v>
      </c>
      <c r="AH50" s="1">
        <f>$AF$2-GRAPHS!$U$32*_xlfn.STDEV.S('ONE_LAST_QUOTE (2)'!$AE$2:$AE$779)</f>
        <v>-4.3982347707230704E-3</v>
      </c>
      <c r="AI50" s="27">
        <f t="shared" si="14"/>
        <v>16.055437100213073</v>
      </c>
      <c r="AJ50" s="24">
        <f t="shared" si="15"/>
        <v>-70.609999999999275</v>
      </c>
      <c r="AK50" s="27">
        <f t="shared" si="16"/>
        <v>-6.5702056555270953</v>
      </c>
      <c r="AL50" s="27">
        <f>$AK$2+GRAPHS!$W$32*_xlfn.STDEV.S('ONE_LAST_QUOTE (2)'!$AJ$2:$AJ$779)</f>
        <v>27.965047561412895</v>
      </c>
      <c r="AM50" s="27">
        <f>$AK$2-GRAPHS!$W$32*_xlfn.STDEV.S('ONE_LAST_QUOTE (2)'!$AJ$2:$AJ$779)</f>
        <v>-41.105458872467089</v>
      </c>
      <c r="AO50" s="24"/>
    </row>
    <row r="51" spans="1:41" x14ac:dyDescent="0.3">
      <c r="A51" s="5">
        <v>44138</v>
      </c>
      <c r="B51" s="25">
        <v>504.43</v>
      </c>
      <c r="C51" s="25">
        <v>0</v>
      </c>
      <c r="D51" s="25">
        <f t="shared" si="3"/>
        <v>504.43</v>
      </c>
      <c r="E51" s="25">
        <v>502.8</v>
      </c>
      <c r="F51" s="25">
        <f t="shared" si="0"/>
        <v>-1.6299999999999955</v>
      </c>
      <c r="G51" s="25">
        <v>12684</v>
      </c>
      <c r="H51" s="25">
        <v>12736.01</v>
      </c>
      <c r="I51" s="25">
        <v>9.999999999999995E-3</v>
      </c>
      <c r="J51" s="25">
        <f t="shared" si="4"/>
        <v>12736</v>
      </c>
      <c r="K51" s="25">
        <f t="shared" si="5"/>
        <v>-52</v>
      </c>
      <c r="L51" s="27">
        <v>28.606000000000002</v>
      </c>
      <c r="M51" s="25">
        <v>441</v>
      </c>
      <c r="N51" s="2">
        <f t="shared" si="19"/>
        <v>103.47808190985798</v>
      </c>
      <c r="O51" s="2">
        <f t="shared" si="20"/>
        <v>103.13872174337293</v>
      </c>
      <c r="P51" s="2">
        <f t="shared" si="21"/>
        <v>97.322491749736301</v>
      </c>
      <c r="Q51" s="2">
        <f t="shared" si="21"/>
        <v>106.26506024096388</v>
      </c>
      <c r="R51" s="27">
        <f t="shared" si="22"/>
        <v>-3.2795366924242009E-3</v>
      </c>
      <c r="S51" s="1">
        <f t="shared" si="6"/>
        <v>8.778548817801362E-3</v>
      </c>
      <c r="T51" s="1">
        <f>S51+GRAPHS!$Q$32*_xlfn.STDEV.S($R$2:$R$779)</f>
        <v>3.6448384166507447E-2</v>
      </c>
      <c r="U51" s="1">
        <f>S51-GRAPHS!$Q$32*_xlfn.STDEV.S($R$2:$R$779)</f>
        <v>-1.8891286530904723E-2</v>
      </c>
      <c r="V51" s="2">
        <f t="shared" si="7"/>
        <v>-33.936016648505074</v>
      </c>
      <c r="W51" s="1">
        <f t="shared" si="8"/>
        <v>-4.0829145728643219E-3</v>
      </c>
      <c r="X51" s="1">
        <f t="shared" si="9"/>
        <v>-3.2313700612572518E-3</v>
      </c>
      <c r="Y51" s="1">
        <f t="shared" si="10"/>
        <v>-8.5154451160707016E-4</v>
      </c>
      <c r="Z51" s="1">
        <f t="shared" si="1"/>
        <v>-3.2310590462182717E-4</v>
      </c>
      <c r="AA51" s="1" t="e">
        <f>Z51+#REF!*_xlfn.STDEV.S($Y$2:$Y$779)</f>
        <v>#REF!</v>
      </c>
      <c r="AB51" s="1">
        <f>Z51-GRAPHS!$S$32*_xlfn.STDEV.S($Y$2:$Y$779)</f>
        <v>-3.5832089975028217E-3</v>
      </c>
      <c r="AC51" s="24">
        <f t="shared" si="2"/>
        <v>-52</v>
      </c>
      <c r="AD51" s="24">
        <f t="shared" si="11"/>
        <v>-1.6299999999999955</v>
      </c>
      <c r="AE51" s="1">
        <f t="shared" si="12"/>
        <v>-8.5154451160707016E-4</v>
      </c>
      <c r="AF51" s="1">
        <f t="shared" si="13"/>
        <v>-3.2310590462182717E-4</v>
      </c>
      <c r="AG51" s="1">
        <f>$AF$2+GRAPHS!$U$32*_xlfn.STDEV.S('ONE_LAST_QUOTE (2)'!$AE$2:$AE$779)</f>
        <v>3.7520229614794163E-3</v>
      </c>
      <c r="AH51" s="1">
        <f>$AF$2-GRAPHS!$U$32*_xlfn.STDEV.S('ONE_LAST_QUOTE (2)'!$AE$2:$AE$779)</f>
        <v>-4.3982347707230704E-3</v>
      </c>
      <c r="AI51" s="27">
        <f t="shared" si="14"/>
        <v>31.901840490797635</v>
      </c>
      <c r="AJ51" s="24">
        <f t="shared" si="15"/>
        <v>-50.370000000000005</v>
      </c>
      <c r="AK51" s="27">
        <f t="shared" si="16"/>
        <v>-6.5702056555270953</v>
      </c>
      <c r="AL51" s="27">
        <f>$AK$2+GRAPHS!$W$32*_xlfn.STDEV.S('ONE_LAST_QUOTE (2)'!$AJ$2:$AJ$779)</f>
        <v>27.965047561412895</v>
      </c>
      <c r="AM51" s="27">
        <f>$AK$2-GRAPHS!$W$32*_xlfn.STDEV.S('ONE_LAST_QUOTE (2)'!$AJ$2:$AJ$779)</f>
        <v>-41.105458872467089</v>
      </c>
      <c r="AO51" s="24"/>
    </row>
    <row r="52" spans="1:41" x14ac:dyDescent="0.3">
      <c r="A52" s="5">
        <v>44139</v>
      </c>
      <c r="B52" s="25">
        <v>510.89</v>
      </c>
      <c r="C52" s="25">
        <v>0</v>
      </c>
      <c r="D52" s="25">
        <f t="shared" si="3"/>
        <v>510.89</v>
      </c>
      <c r="E52" s="25">
        <v>510.1</v>
      </c>
      <c r="F52" s="25">
        <f t="shared" si="0"/>
        <v>-0.78999999999996362</v>
      </c>
      <c r="G52" s="25">
        <v>12864</v>
      </c>
      <c r="H52" s="25">
        <v>12867.9</v>
      </c>
      <c r="I52" s="25">
        <v>9.999999999999995E-3</v>
      </c>
      <c r="J52" s="25">
        <f t="shared" si="4"/>
        <v>12867.89</v>
      </c>
      <c r="K52" s="25">
        <f t="shared" si="5"/>
        <v>-3.8899999999994179</v>
      </c>
      <c r="L52" s="27">
        <v>28.552</v>
      </c>
      <c r="M52" s="25">
        <v>450</v>
      </c>
      <c r="N52" s="2">
        <f t="shared" si="19"/>
        <v>104.98044865198598</v>
      </c>
      <c r="O52" s="2">
        <f t="shared" si="20"/>
        <v>104.60237436981626</v>
      </c>
      <c r="P52" s="2">
        <f t="shared" si="21"/>
        <v>97.138774538155303</v>
      </c>
      <c r="Q52" s="2">
        <f t="shared" si="21"/>
        <v>108.43373493975906</v>
      </c>
      <c r="R52" s="27">
        <f t="shared" si="22"/>
        <v>-3.6013780377625038E-3</v>
      </c>
      <c r="S52" s="1">
        <f t="shared" si="6"/>
        <v>8.778548817801362E-3</v>
      </c>
      <c r="T52" s="1">
        <f>S52+GRAPHS!$Q$32*_xlfn.STDEV.S($R$2:$R$779)</f>
        <v>3.6448384166507447E-2</v>
      </c>
      <c r="U52" s="1">
        <f>S52-GRAPHS!$Q$32*_xlfn.STDEV.S($R$2:$R$779)</f>
        <v>-1.8891286530904723E-2</v>
      </c>
      <c r="V52" s="2">
        <f t="shared" si="7"/>
        <v>-37.807428216972028</v>
      </c>
      <c r="W52" s="1">
        <f t="shared" si="8"/>
        <v>-3.023028639504548E-4</v>
      </c>
      <c r="X52" s="1">
        <f t="shared" si="9"/>
        <v>-1.546321125878298E-3</v>
      </c>
      <c r="Y52" s="1">
        <f t="shared" si="10"/>
        <v>1.2440182619278433E-3</v>
      </c>
      <c r="Z52" s="1">
        <f t="shared" si="1"/>
        <v>-3.2310590462182717E-4</v>
      </c>
      <c r="AA52" s="1" t="e">
        <f>Z52+#REF!*_xlfn.STDEV.S($Y$2:$Y$779)</f>
        <v>#REF!</v>
      </c>
      <c r="AB52" s="1">
        <f>Z52-GRAPHS!$S$32*_xlfn.STDEV.S($Y$2:$Y$779)</f>
        <v>-3.5832089975028217E-3</v>
      </c>
      <c r="AC52" s="24">
        <f t="shared" si="2"/>
        <v>-3.8899999999994179</v>
      </c>
      <c r="AD52" s="24">
        <f t="shared" si="11"/>
        <v>-0.78999999999996362</v>
      </c>
      <c r="AE52" s="1">
        <f t="shared" si="12"/>
        <v>1.2440182619278433E-3</v>
      </c>
      <c r="AF52" s="1">
        <f t="shared" si="13"/>
        <v>-3.2310590462182717E-4</v>
      </c>
      <c r="AG52" s="1">
        <f>$AF$2+GRAPHS!$U$32*_xlfn.STDEV.S('ONE_LAST_QUOTE (2)'!$AE$2:$AE$779)</f>
        <v>3.7520229614794163E-3</v>
      </c>
      <c r="AH52" s="1">
        <f>$AF$2-GRAPHS!$U$32*_xlfn.STDEV.S('ONE_LAST_QUOTE (2)'!$AE$2:$AE$779)</f>
        <v>-4.3982347707230704E-3</v>
      </c>
      <c r="AI52" s="27">
        <f t="shared" si="14"/>
        <v>4.9240506329108822</v>
      </c>
      <c r="AJ52" s="24">
        <f t="shared" si="15"/>
        <v>-3.0999999999994543</v>
      </c>
      <c r="AK52" s="27">
        <f t="shared" si="16"/>
        <v>-6.5702056555270953</v>
      </c>
      <c r="AL52" s="27">
        <f>$AK$2+GRAPHS!$W$32*_xlfn.STDEV.S('ONE_LAST_QUOTE (2)'!$AJ$2:$AJ$779)</f>
        <v>27.965047561412895</v>
      </c>
      <c r="AM52" s="27">
        <f>$AK$2-GRAPHS!$W$32*_xlfn.STDEV.S('ONE_LAST_QUOTE (2)'!$AJ$2:$AJ$779)</f>
        <v>-41.105458872467089</v>
      </c>
      <c r="AO52" s="24"/>
    </row>
    <row r="53" spans="1:41" x14ac:dyDescent="0.3">
      <c r="A53" s="5">
        <v>44140</v>
      </c>
      <c r="B53" s="25">
        <v>513.13</v>
      </c>
      <c r="C53" s="25">
        <v>0</v>
      </c>
      <c r="D53" s="25">
        <f t="shared" si="3"/>
        <v>513.13</v>
      </c>
      <c r="E53" s="25">
        <v>514.6</v>
      </c>
      <c r="F53" s="25">
        <f t="shared" si="0"/>
        <v>1.4700000000000273</v>
      </c>
      <c r="G53" s="25">
        <v>12891</v>
      </c>
      <c r="H53" s="25">
        <v>12918.8</v>
      </c>
      <c r="I53" s="25">
        <v>9.999999999999995E-3</v>
      </c>
      <c r="J53" s="25">
        <f t="shared" si="4"/>
        <v>12918.789999999999</v>
      </c>
      <c r="K53" s="25">
        <f t="shared" si="5"/>
        <v>-27.789999999999054</v>
      </c>
      <c r="L53" s="27">
        <v>28.51</v>
      </c>
      <c r="M53" s="25">
        <v>451</v>
      </c>
      <c r="N53" s="2">
        <f t="shared" si="19"/>
        <v>105.90656513685941</v>
      </c>
      <c r="O53" s="2">
        <f t="shared" si="20"/>
        <v>104.82192226378277</v>
      </c>
      <c r="P53" s="2">
        <f t="shared" si="21"/>
        <v>96.995883373592321</v>
      </c>
      <c r="Q53" s="2">
        <f t="shared" si="21"/>
        <v>108.67469879518075</v>
      </c>
      <c r="R53" s="27">
        <f t="shared" si="22"/>
        <v>-1.024150742378438E-2</v>
      </c>
      <c r="S53" s="1">
        <f t="shared" si="6"/>
        <v>8.778548817801362E-3</v>
      </c>
      <c r="T53" s="1">
        <f>S53+GRAPHS!$Q$32*_xlfn.STDEV.S($R$2:$R$779)</f>
        <v>3.6448384166507447E-2</v>
      </c>
      <c r="U53" s="1">
        <f>S53-GRAPHS!$Q$32*_xlfn.STDEV.S($R$2:$R$779)</f>
        <v>-1.8891286530904723E-2</v>
      </c>
      <c r="V53" s="2">
        <f t="shared" si="7"/>
        <v>-108.46428730766462</v>
      </c>
      <c r="W53" s="1">
        <f t="shared" si="8"/>
        <v>-2.1511302529106098E-3</v>
      </c>
      <c r="X53" s="1">
        <f t="shared" si="9"/>
        <v>2.8647711106347851E-3</v>
      </c>
      <c r="Y53" s="1">
        <f t="shared" si="10"/>
        <v>-5.0159013635453949E-3</v>
      </c>
      <c r="Z53" s="1">
        <f t="shared" si="1"/>
        <v>-3.2310590462182717E-4</v>
      </c>
      <c r="AA53" s="1" t="e">
        <f>Z53+#REF!*_xlfn.STDEV.S($Y$2:$Y$779)</f>
        <v>#REF!</v>
      </c>
      <c r="AB53" s="1">
        <f>Z53-GRAPHS!$S$32*_xlfn.STDEV.S($Y$2:$Y$779)</f>
        <v>-3.5832089975028217E-3</v>
      </c>
      <c r="AC53" s="24">
        <f t="shared" si="2"/>
        <v>-27.789999999999054</v>
      </c>
      <c r="AD53" s="24">
        <f t="shared" si="11"/>
        <v>1.4700000000000273</v>
      </c>
      <c r="AE53" s="1">
        <f t="shared" si="12"/>
        <v>-5.0159013635453949E-3</v>
      </c>
      <c r="AF53" s="1">
        <f t="shared" si="13"/>
        <v>-3.2310590462182717E-4</v>
      </c>
      <c r="AG53" s="1">
        <f>$AF$2+GRAPHS!$U$32*_xlfn.STDEV.S('ONE_LAST_QUOTE (2)'!$AE$2:$AE$779)</f>
        <v>3.7520229614794163E-3</v>
      </c>
      <c r="AH53" s="1">
        <f>$AF$2-GRAPHS!$U$32*_xlfn.STDEV.S('ONE_LAST_QUOTE (2)'!$AE$2:$AE$779)</f>
        <v>-4.3982347707230704E-3</v>
      </c>
      <c r="AI53" s="27">
        <f t="shared" si="14"/>
        <v>-18.90476190476091</v>
      </c>
      <c r="AJ53" s="24">
        <f t="shared" si="15"/>
        <v>-29.259999999999081</v>
      </c>
      <c r="AK53" s="27">
        <f t="shared" si="16"/>
        <v>-6.5702056555270953</v>
      </c>
      <c r="AL53" s="27">
        <f>$AK$2+GRAPHS!$W$32*_xlfn.STDEV.S('ONE_LAST_QUOTE (2)'!$AJ$2:$AJ$779)</f>
        <v>27.965047561412895</v>
      </c>
      <c r="AM53" s="27">
        <f>$AK$2-GRAPHS!$W$32*_xlfn.STDEV.S('ONE_LAST_QUOTE (2)'!$AJ$2:$AJ$779)</f>
        <v>-41.105458872467089</v>
      </c>
      <c r="AO53" s="24"/>
    </row>
    <row r="54" spans="1:41" x14ac:dyDescent="0.3">
      <c r="A54" s="5">
        <v>44141</v>
      </c>
      <c r="B54" s="25">
        <v>515.62</v>
      </c>
      <c r="C54" s="25">
        <v>0</v>
      </c>
      <c r="D54" s="25">
        <f t="shared" si="3"/>
        <v>515.62</v>
      </c>
      <c r="E54" s="25">
        <v>515.79999999999995</v>
      </c>
      <c r="F54" s="25">
        <f t="shared" si="0"/>
        <v>0.17999999999994998</v>
      </c>
      <c r="G54" s="25">
        <v>12937</v>
      </c>
      <c r="H54" s="25">
        <v>12973.53</v>
      </c>
      <c r="I54" s="25">
        <v>9.999999999999995E-3</v>
      </c>
      <c r="J54" s="25">
        <f t="shared" si="4"/>
        <v>12973.52</v>
      </c>
      <c r="K54" s="25">
        <f t="shared" si="5"/>
        <v>-36.520000000000437</v>
      </c>
      <c r="L54" s="27">
        <v>28.567</v>
      </c>
      <c r="M54" s="25">
        <v>452.5</v>
      </c>
      <c r="N54" s="2">
        <f t="shared" si="19"/>
        <v>106.15352953282564</v>
      </c>
      <c r="O54" s="2">
        <f t="shared" si="20"/>
        <v>105.19596682387383</v>
      </c>
      <c r="P54" s="2">
        <f t="shared" si="21"/>
        <v>97.189807096927794</v>
      </c>
      <c r="Q54" s="2">
        <f t="shared" si="21"/>
        <v>109.03614457831328</v>
      </c>
      <c r="R54" s="27">
        <f t="shared" si="22"/>
        <v>-9.0205451779699075E-3</v>
      </c>
      <c r="S54" s="1">
        <f t="shared" si="6"/>
        <v>8.778548817801362E-3</v>
      </c>
      <c r="T54" s="1">
        <f>S54+GRAPHS!$Q$32*_xlfn.STDEV.S($R$2:$R$779)</f>
        <v>3.6448384166507447E-2</v>
      </c>
      <c r="U54" s="1">
        <f>S54-GRAPHS!$Q$32*_xlfn.STDEV.S($R$2:$R$779)</f>
        <v>-1.8891286530904723E-2</v>
      </c>
      <c r="V54" s="2">
        <f t="shared" si="7"/>
        <v>-95.756270895181217</v>
      </c>
      <c r="W54" s="1">
        <f t="shared" si="8"/>
        <v>-2.8149646356578966E-3</v>
      </c>
      <c r="X54" s="1">
        <f t="shared" si="9"/>
        <v>3.4909429424760479E-4</v>
      </c>
      <c r="Y54" s="1">
        <f t="shared" si="10"/>
        <v>-3.1640589299055015E-3</v>
      </c>
      <c r="Z54" s="1">
        <f t="shared" si="1"/>
        <v>-3.2310590462182717E-4</v>
      </c>
      <c r="AA54" s="1" t="e">
        <f>Z54+#REF!*_xlfn.STDEV.S($Y$2:$Y$779)</f>
        <v>#REF!</v>
      </c>
      <c r="AB54" s="1">
        <f>Z54-GRAPHS!$S$32*_xlfn.STDEV.S($Y$2:$Y$779)</f>
        <v>-3.5832089975028217E-3</v>
      </c>
      <c r="AC54" s="24">
        <f t="shared" si="2"/>
        <v>-36.520000000000437</v>
      </c>
      <c r="AD54" s="24">
        <f t="shared" si="11"/>
        <v>0.17999999999994998</v>
      </c>
      <c r="AE54" s="1">
        <f t="shared" si="12"/>
        <v>-3.1640589299055015E-3</v>
      </c>
      <c r="AF54" s="1">
        <f t="shared" si="13"/>
        <v>-3.2310590462182717E-4</v>
      </c>
      <c r="AG54" s="1">
        <f>$AF$2+GRAPHS!$U$32*_xlfn.STDEV.S('ONE_LAST_QUOTE (2)'!$AE$2:$AE$779)</f>
        <v>3.7520229614794163E-3</v>
      </c>
      <c r="AH54" s="1">
        <f>$AF$2-GRAPHS!$U$32*_xlfn.STDEV.S('ONE_LAST_QUOTE (2)'!$AE$2:$AE$779)</f>
        <v>-4.3982347707230704E-3</v>
      </c>
      <c r="AI54" s="27">
        <f t="shared" si="14"/>
        <v>-202.88888888894769</v>
      </c>
      <c r="AJ54" s="24">
        <f t="shared" si="15"/>
        <v>-36.700000000000387</v>
      </c>
      <c r="AK54" s="27">
        <f t="shared" si="16"/>
        <v>-6.5702056555270953</v>
      </c>
      <c r="AL54" s="27">
        <f>$AK$2+GRAPHS!$W$32*_xlfn.STDEV.S('ONE_LAST_QUOTE (2)'!$AJ$2:$AJ$779)</f>
        <v>27.965047561412895</v>
      </c>
      <c r="AM54" s="27">
        <f>$AK$2-GRAPHS!$W$32*_xlfn.STDEV.S('ONE_LAST_QUOTE (2)'!$AJ$2:$AJ$779)</f>
        <v>-41.105458872467089</v>
      </c>
      <c r="AO54" s="24"/>
    </row>
    <row r="55" spans="1:41" x14ac:dyDescent="0.3">
      <c r="A55" s="5">
        <v>44144</v>
      </c>
      <c r="B55" s="25">
        <v>521.92999999999995</v>
      </c>
      <c r="C55" s="25">
        <v>0</v>
      </c>
      <c r="D55" s="25">
        <f t="shared" si="3"/>
        <v>521.92999999999995</v>
      </c>
      <c r="E55" s="25">
        <v>519.79999999999995</v>
      </c>
      <c r="F55" s="25">
        <f t="shared" si="0"/>
        <v>-2.1299999999999955</v>
      </c>
      <c r="G55" s="25">
        <v>13126</v>
      </c>
      <c r="H55" s="25">
        <v>13127.47</v>
      </c>
      <c r="I55" s="25">
        <v>9.999999999999995E-3</v>
      </c>
      <c r="J55" s="25">
        <f t="shared" si="4"/>
        <v>13127.46</v>
      </c>
      <c r="K55" s="25">
        <f t="shared" si="5"/>
        <v>-1.4599999999991269</v>
      </c>
      <c r="L55" s="27">
        <v>28.626999999999999</v>
      </c>
      <c r="M55" s="25">
        <v>458.5</v>
      </c>
      <c r="N55" s="2">
        <f t="shared" si="19"/>
        <v>106.97674418604646</v>
      </c>
      <c r="O55" s="2">
        <f t="shared" si="20"/>
        <v>106.73280208163933</v>
      </c>
      <c r="P55" s="2">
        <f t="shared" si="21"/>
        <v>97.393937332017785</v>
      </c>
      <c r="Q55" s="2">
        <f t="shared" si="21"/>
        <v>110.48192771084341</v>
      </c>
      <c r="R55" s="27">
        <f t="shared" si="22"/>
        <v>-2.2803283672839791E-3</v>
      </c>
      <c r="S55" s="1">
        <f t="shared" si="6"/>
        <v>8.778548817801362E-3</v>
      </c>
      <c r="T55" s="1">
        <f>S55+GRAPHS!$Q$32*_xlfn.STDEV.S($R$2:$R$779)</f>
        <v>3.6448384166507447E-2</v>
      </c>
      <c r="U55" s="1">
        <f>S55-GRAPHS!$Q$32*_xlfn.STDEV.S($R$2:$R$779)</f>
        <v>-1.8891286530904723E-2</v>
      </c>
      <c r="V55" s="2">
        <f t="shared" si="7"/>
        <v>-24.394210440712527</v>
      </c>
      <c r="W55" s="1">
        <f t="shared" si="8"/>
        <v>-1.1121724994775281E-4</v>
      </c>
      <c r="X55" s="1">
        <f t="shared" si="9"/>
        <v>-4.0810070315942665E-3</v>
      </c>
      <c r="Y55" s="1">
        <f t="shared" si="10"/>
        <v>3.9697897816465136E-3</v>
      </c>
      <c r="Z55" s="1">
        <f t="shared" si="1"/>
        <v>-3.2310590462182717E-4</v>
      </c>
      <c r="AA55" s="1" t="e">
        <f>Z55+#REF!*_xlfn.STDEV.S($Y$2:$Y$779)</f>
        <v>#REF!</v>
      </c>
      <c r="AB55" s="1">
        <f>Z55-GRAPHS!$S$32*_xlfn.STDEV.S($Y$2:$Y$779)</f>
        <v>-3.5832089975028217E-3</v>
      </c>
      <c r="AC55" s="24">
        <f t="shared" si="2"/>
        <v>-1.4599999999991269</v>
      </c>
      <c r="AD55" s="24">
        <f t="shared" si="11"/>
        <v>-2.1299999999999955</v>
      </c>
      <c r="AE55" s="1">
        <f t="shared" si="12"/>
        <v>3.9697897816465136E-3</v>
      </c>
      <c r="AF55" s="1">
        <f t="shared" si="13"/>
        <v>-3.2310590462182717E-4</v>
      </c>
      <c r="AG55" s="1">
        <f>$AF$2+GRAPHS!$U$32*_xlfn.STDEV.S('ONE_LAST_QUOTE (2)'!$AE$2:$AE$779)</f>
        <v>3.7520229614794163E-3</v>
      </c>
      <c r="AH55" s="1">
        <f>$AF$2-GRAPHS!$U$32*_xlfn.STDEV.S('ONE_LAST_QUOTE (2)'!$AE$2:$AE$779)</f>
        <v>-4.3982347707230704E-3</v>
      </c>
      <c r="AI55" s="27">
        <f t="shared" si="14"/>
        <v>0.68544600938926292</v>
      </c>
      <c r="AJ55" s="24">
        <f t="shared" si="15"/>
        <v>0.67000000000086857</v>
      </c>
      <c r="AK55" s="27">
        <f t="shared" si="16"/>
        <v>-6.5702056555270953</v>
      </c>
      <c r="AL55" s="27">
        <f>$AK$2+GRAPHS!$W$32*_xlfn.STDEV.S('ONE_LAST_QUOTE (2)'!$AJ$2:$AJ$779)</f>
        <v>27.965047561412895</v>
      </c>
      <c r="AM55" s="27">
        <f>$AK$2-GRAPHS!$W$32*_xlfn.STDEV.S('ONE_LAST_QUOTE (2)'!$AJ$2:$AJ$779)</f>
        <v>-41.105458872467089</v>
      </c>
      <c r="AO55" s="24"/>
    </row>
    <row r="56" spans="1:41" x14ac:dyDescent="0.3">
      <c r="A56" s="5">
        <v>44145</v>
      </c>
      <c r="B56" s="25">
        <v>518.4</v>
      </c>
      <c r="C56" s="25">
        <v>0</v>
      </c>
      <c r="D56" s="25">
        <f t="shared" si="3"/>
        <v>518.4</v>
      </c>
      <c r="E56" s="25">
        <v>519.6</v>
      </c>
      <c r="F56" s="25">
        <f t="shared" si="0"/>
        <v>1.2000000000000455</v>
      </c>
      <c r="G56" s="25">
        <v>13071</v>
      </c>
      <c r="H56" s="25">
        <v>13081.72</v>
      </c>
      <c r="I56" s="25">
        <v>9.999999999999995E-3</v>
      </c>
      <c r="J56" s="25">
        <f t="shared" si="4"/>
        <v>13081.71</v>
      </c>
      <c r="K56" s="25">
        <f t="shared" si="5"/>
        <v>-10.709999999999127</v>
      </c>
      <c r="L56" s="27">
        <v>28.587</v>
      </c>
      <c r="M56" s="25">
        <v>451</v>
      </c>
      <c r="N56" s="2">
        <f t="shared" si="19"/>
        <v>106.93558345338543</v>
      </c>
      <c r="O56" s="2">
        <f t="shared" si="20"/>
        <v>106.2855748902261</v>
      </c>
      <c r="P56" s="2">
        <f t="shared" si="21"/>
        <v>97.257850508624458</v>
      </c>
      <c r="Q56" s="2">
        <f t="shared" si="21"/>
        <v>108.67469879518076</v>
      </c>
      <c r="R56" s="27">
        <f t="shared" si="22"/>
        <v>-6.0785057898213868E-3</v>
      </c>
      <c r="S56" s="1">
        <f t="shared" si="6"/>
        <v>8.778548817801362E-3</v>
      </c>
      <c r="T56" s="1">
        <f>S56+GRAPHS!$Q$32*_xlfn.STDEV.S($R$2:$R$779)</f>
        <v>3.6448384166507447E-2</v>
      </c>
      <c r="U56" s="1">
        <f>S56-GRAPHS!$Q$32*_xlfn.STDEV.S($R$2:$R$779)</f>
        <v>-1.8891286530904723E-2</v>
      </c>
      <c r="V56" s="2">
        <f t="shared" si="7"/>
        <v>-65.00085631593322</v>
      </c>
      <c r="W56" s="1">
        <f t="shared" si="8"/>
        <v>-8.1870030752853617E-4</v>
      </c>
      <c r="X56" s="1">
        <f t="shared" si="9"/>
        <v>2.3148148148149027E-3</v>
      </c>
      <c r="Y56" s="1">
        <f t="shared" si="10"/>
        <v>-3.1335151223434391E-3</v>
      </c>
      <c r="Z56" s="1">
        <f t="shared" si="1"/>
        <v>-3.2310590462182717E-4</v>
      </c>
      <c r="AA56" s="1" t="e">
        <f>Z56+#REF!*_xlfn.STDEV.S($Y$2:$Y$779)</f>
        <v>#REF!</v>
      </c>
      <c r="AB56" s="1">
        <f>Z56-GRAPHS!$S$32*_xlfn.STDEV.S($Y$2:$Y$779)</f>
        <v>-3.5832089975028217E-3</v>
      </c>
      <c r="AC56" s="24">
        <f t="shared" si="2"/>
        <v>-10.709999999999127</v>
      </c>
      <c r="AD56" s="24">
        <f t="shared" si="11"/>
        <v>1.2000000000000455</v>
      </c>
      <c r="AE56" s="1">
        <f t="shared" si="12"/>
        <v>-3.1335151223434391E-3</v>
      </c>
      <c r="AF56" s="1">
        <f t="shared" si="13"/>
        <v>-3.2310590462182717E-4</v>
      </c>
      <c r="AG56" s="1">
        <f>$AF$2+GRAPHS!$U$32*_xlfn.STDEV.S('ONE_LAST_QUOTE (2)'!$AE$2:$AE$779)</f>
        <v>3.7520229614794163E-3</v>
      </c>
      <c r="AH56" s="1">
        <f>$AF$2-GRAPHS!$U$32*_xlfn.STDEV.S('ONE_LAST_QUOTE (2)'!$AE$2:$AE$779)</f>
        <v>-4.3982347707230704E-3</v>
      </c>
      <c r="AI56" s="27">
        <f t="shared" si="14"/>
        <v>-8.9249999999989349</v>
      </c>
      <c r="AJ56" s="24">
        <f t="shared" si="15"/>
        <v>-11.909999999999172</v>
      </c>
      <c r="AK56" s="27">
        <f t="shared" si="16"/>
        <v>-6.5702056555270953</v>
      </c>
      <c r="AL56" s="27">
        <f>$AK$2+GRAPHS!$W$32*_xlfn.STDEV.S('ONE_LAST_QUOTE (2)'!$AJ$2:$AJ$779)</f>
        <v>27.965047561412895</v>
      </c>
      <c r="AM56" s="27">
        <f>$AK$2-GRAPHS!$W$32*_xlfn.STDEV.S('ONE_LAST_QUOTE (2)'!$AJ$2:$AJ$779)</f>
        <v>-41.105458872467089</v>
      </c>
      <c r="AO56" s="24"/>
    </row>
    <row r="57" spans="1:41" x14ac:dyDescent="0.3">
      <c r="A57" s="5">
        <v>44146</v>
      </c>
      <c r="B57" s="25">
        <v>525.38</v>
      </c>
      <c r="C57" s="25">
        <v>0</v>
      </c>
      <c r="D57" s="25">
        <f t="shared" si="3"/>
        <v>525.38</v>
      </c>
      <c r="E57" s="25">
        <v>524.1</v>
      </c>
      <c r="F57" s="25">
        <f t="shared" si="0"/>
        <v>-1.2799999999999727</v>
      </c>
      <c r="G57" s="25">
        <v>13261</v>
      </c>
      <c r="H57" s="25">
        <v>13262.19</v>
      </c>
      <c r="I57" s="25">
        <v>9.999999999999995E-3</v>
      </c>
      <c r="J57" s="25">
        <f t="shared" si="4"/>
        <v>13262.18</v>
      </c>
      <c r="K57" s="25">
        <f t="shared" si="5"/>
        <v>-1.180000000000291</v>
      </c>
      <c r="L57" s="27">
        <v>28.512</v>
      </c>
      <c r="M57" s="25">
        <v>457</v>
      </c>
      <c r="N57" s="2">
        <f t="shared" si="19"/>
        <v>107.86169993825885</v>
      </c>
      <c r="O57" s="2">
        <f t="shared" si="20"/>
        <v>107.83054155147184</v>
      </c>
      <c r="P57" s="2">
        <f t="shared" si="21"/>
        <v>97.002687714761976</v>
      </c>
      <c r="Q57" s="2">
        <f t="shared" si="21"/>
        <v>110.12048192771087</v>
      </c>
      <c r="R57" s="27">
        <f t="shared" si="22"/>
        <v>-2.888735000917686E-4</v>
      </c>
      <c r="S57" s="1">
        <f t="shared" si="6"/>
        <v>8.778548817801362E-3</v>
      </c>
      <c r="T57" s="1">
        <f>S57+GRAPHS!$Q$32*_xlfn.STDEV.S($R$2:$R$779)</f>
        <v>3.6448384166507447E-2</v>
      </c>
      <c r="U57" s="1">
        <f>S57-GRAPHS!$Q$32*_xlfn.STDEV.S($R$2:$R$779)</f>
        <v>-1.8891286530904723E-2</v>
      </c>
      <c r="V57" s="2">
        <f t="shared" si="7"/>
        <v>-3.115838678701266</v>
      </c>
      <c r="W57" s="1">
        <f t="shared" si="8"/>
        <v>-8.8974814095442147E-5</v>
      </c>
      <c r="X57" s="1">
        <f t="shared" si="9"/>
        <v>-2.4363317979366798E-3</v>
      </c>
      <c r="Y57" s="1">
        <f t="shared" si="10"/>
        <v>2.3473569838412377E-3</v>
      </c>
      <c r="Z57" s="1">
        <f t="shared" si="1"/>
        <v>-3.2310590462182717E-4</v>
      </c>
      <c r="AA57" s="1" t="e">
        <f>Z57+#REF!*_xlfn.STDEV.S($Y$2:$Y$779)</f>
        <v>#REF!</v>
      </c>
      <c r="AB57" s="1">
        <f>Z57-GRAPHS!$S$32*_xlfn.STDEV.S($Y$2:$Y$779)</f>
        <v>-3.5832089975028217E-3</v>
      </c>
      <c r="AC57" s="24">
        <f t="shared" si="2"/>
        <v>-1.180000000000291</v>
      </c>
      <c r="AD57" s="24">
        <f t="shared" si="11"/>
        <v>-1.2799999999999727</v>
      </c>
      <c r="AE57" s="1">
        <f t="shared" si="12"/>
        <v>2.3473569838412377E-3</v>
      </c>
      <c r="AF57" s="1">
        <f t="shared" si="13"/>
        <v>-3.2310590462182717E-4</v>
      </c>
      <c r="AG57" s="1">
        <f>$AF$2+GRAPHS!$U$32*_xlfn.STDEV.S('ONE_LAST_QUOTE (2)'!$AE$2:$AE$779)</f>
        <v>3.7520229614794163E-3</v>
      </c>
      <c r="AH57" s="1">
        <f>$AF$2-GRAPHS!$U$32*_xlfn.STDEV.S('ONE_LAST_QUOTE (2)'!$AE$2:$AE$779)</f>
        <v>-4.3982347707230704E-3</v>
      </c>
      <c r="AI57" s="27">
        <f t="shared" si="14"/>
        <v>0.92187500000024702</v>
      </c>
      <c r="AJ57" s="24">
        <f t="shared" si="15"/>
        <v>9.9999999999681677E-2</v>
      </c>
      <c r="AK57" s="27">
        <f t="shared" si="16"/>
        <v>-6.5702056555270953</v>
      </c>
      <c r="AL57" s="27">
        <f>$AK$2+GRAPHS!$W$32*_xlfn.STDEV.S('ONE_LAST_QUOTE (2)'!$AJ$2:$AJ$779)</f>
        <v>27.965047561412895</v>
      </c>
      <c r="AM57" s="27">
        <f>$AK$2-GRAPHS!$W$32*_xlfn.STDEV.S('ONE_LAST_QUOTE (2)'!$AJ$2:$AJ$779)</f>
        <v>-41.105458872467089</v>
      </c>
      <c r="AO57" s="24"/>
    </row>
    <row r="58" spans="1:41" x14ac:dyDescent="0.3">
      <c r="A58" s="5">
        <v>44147</v>
      </c>
      <c r="B58" s="25">
        <v>524.59</v>
      </c>
      <c r="C58" s="25">
        <v>0</v>
      </c>
      <c r="D58" s="25">
        <f t="shared" si="3"/>
        <v>524.59</v>
      </c>
      <c r="E58" s="25">
        <v>526.1</v>
      </c>
      <c r="F58" s="25">
        <f t="shared" si="0"/>
        <v>1.5099999999999909</v>
      </c>
      <c r="G58" s="25">
        <v>13226</v>
      </c>
      <c r="H58" s="25">
        <v>13221.78</v>
      </c>
      <c r="I58" s="25">
        <v>9.999999999999995E-3</v>
      </c>
      <c r="J58" s="25">
        <f t="shared" si="4"/>
        <v>13221.77</v>
      </c>
      <c r="K58" s="25">
        <f t="shared" si="5"/>
        <v>4.2299999999995634</v>
      </c>
      <c r="L58" s="27">
        <v>28.51</v>
      </c>
      <c r="M58" s="25">
        <v>458</v>
      </c>
      <c r="N58" s="2">
        <f t="shared" si="19"/>
        <v>108.27330726486926</v>
      </c>
      <c r="O58" s="2">
        <f t="shared" si="20"/>
        <v>107.54594242966341</v>
      </c>
      <c r="P58" s="2">
        <f t="shared" si="21"/>
        <v>96.995883373592306</v>
      </c>
      <c r="Q58" s="2">
        <f t="shared" si="21"/>
        <v>110.36144578313255</v>
      </c>
      <c r="R58" s="27">
        <f t="shared" si="22"/>
        <v>-6.7178592173829932E-3</v>
      </c>
      <c r="S58" s="1">
        <f t="shared" si="6"/>
        <v>8.778548817801362E-3</v>
      </c>
      <c r="T58" s="1">
        <f>S58+GRAPHS!$Q$32*_xlfn.STDEV.S($R$2:$R$779)</f>
        <v>3.6448384166507447E-2</v>
      </c>
      <c r="U58" s="1">
        <f>S58-GRAPHS!$Q$32*_xlfn.STDEV.S($R$2:$R$779)</f>
        <v>-1.8891286530904723E-2</v>
      </c>
      <c r="V58" s="2">
        <f t="shared" si="7"/>
        <v>-72.736483520584727</v>
      </c>
      <c r="W58" s="1">
        <f t="shared" si="8"/>
        <v>3.1992690842448201E-4</v>
      </c>
      <c r="X58" s="1">
        <f t="shared" si="9"/>
        <v>2.8784383995119822E-3</v>
      </c>
      <c r="Y58" s="1">
        <f t="shared" si="10"/>
        <v>-2.5585114910875E-3</v>
      </c>
      <c r="Z58" s="1">
        <f t="shared" si="1"/>
        <v>-3.2310590462182717E-4</v>
      </c>
      <c r="AA58" s="1" t="e">
        <f>Z58+#REF!*_xlfn.STDEV.S($Y$2:$Y$779)</f>
        <v>#REF!</v>
      </c>
      <c r="AB58" s="1">
        <f>Z58-GRAPHS!$S$32*_xlfn.STDEV.S($Y$2:$Y$779)</f>
        <v>-3.5832089975028217E-3</v>
      </c>
      <c r="AC58" s="24">
        <f t="shared" si="2"/>
        <v>4.2299999999995634</v>
      </c>
      <c r="AD58" s="24">
        <f t="shared" si="11"/>
        <v>1.5099999999999909</v>
      </c>
      <c r="AE58" s="1">
        <f t="shared" si="12"/>
        <v>-2.5585114910875E-3</v>
      </c>
      <c r="AF58" s="1">
        <f t="shared" si="13"/>
        <v>-3.2310590462182717E-4</v>
      </c>
      <c r="AG58" s="1">
        <f>$AF$2+GRAPHS!$U$32*_xlfn.STDEV.S('ONE_LAST_QUOTE (2)'!$AE$2:$AE$779)</f>
        <v>3.7520229614794163E-3</v>
      </c>
      <c r="AH58" s="1">
        <f>$AF$2-GRAPHS!$U$32*_xlfn.STDEV.S('ONE_LAST_QUOTE (2)'!$AE$2:$AE$779)</f>
        <v>-4.3982347707230704E-3</v>
      </c>
      <c r="AI58" s="27">
        <f t="shared" si="14"/>
        <v>2.8013245033109859</v>
      </c>
      <c r="AJ58" s="24">
        <f t="shared" si="15"/>
        <v>2.7199999999995725</v>
      </c>
      <c r="AK58" s="27">
        <f t="shared" si="16"/>
        <v>-6.5702056555270953</v>
      </c>
      <c r="AL58" s="27">
        <f>$AK$2+GRAPHS!$W$32*_xlfn.STDEV.S('ONE_LAST_QUOTE (2)'!$AJ$2:$AJ$779)</f>
        <v>27.965047561412895</v>
      </c>
      <c r="AM58" s="27">
        <f>$AK$2-GRAPHS!$W$32*_xlfn.STDEV.S('ONE_LAST_QUOTE (2)'!$AJ$2:$AJ$779)</f>
        <v>-41.105458872467089</v>
      </c>
      <c r="AO58" s="24"/>
    </row>
    <row r="59" spans="1:41" x14ac:dyDescent="0.3">
      <c r="A59" s="5">
        <v>44148</v>
      </c>
      <c r="B59" s="25">
        <v>527.09</v>
      </c>
      <c r="C59" s="25">
        <v>0</v>
      </c>
      <c r="D59" s="25">
        <f t="shared" si="3"/>
        <v>527.09</v>
      </c>
      <c r="E59" s="25">
        <v>529.20000000000005</v>
      </c>
      <c r="F59" s="25">
        <f t="shared" si="0"/>
        <v>2.1100000000000136</v>
      </c>
      <c r="G59" s="25">
        <v>13282</v>
      </c>
      <c r="H59" s="25">
        <v>13273.33</v>
      </c>
      <c r="I59" s="25">
        <v>9.999999999999995E-3</v>
      </c>
      <c r="J59" s="25">
        <f t="shared" si="4"/>
        <v>13273.32</v>
      </c>
      <c r="K59" s="25">
        <f t="shared" si="5"/>
        <v>8.680000000000291</v>
      </c>
      <c r="L59" s="27">
        <v>28.459</v>
      </c>
      <c r="M59" s="25">
        <v>462</v>
      </c>
      <c r="N59" s="2">
        <f t="shared" si="19"/>
        <v>108.91129862111541</v>
      </c>
      <c r="O59" s="2">
        <f t="shared" si="20"/>
        <v>108.00130102455689</v>
      </c>
      <c r="P59" s="2">
        <f t="shared" si="21"/>
        <v>96.822372673765813</v>
      </c>
      <c r="Q59" s="2">
        <f t="shared" si="21"/>
        <v>111.3253012048193</v>
      </c>
      <c r="R59" s="27">
        <f t="shared" si="22"/>
        <v>-8.3554012125430788E-3</v>
      </c>
      <c r="S59" s="1">
        <f t="shared" si="6"/>
        <v>8.778548817801362E-3</v>
      </c>
      <c r="T59" s="1">
        <f>S59+GRAPHS!$Q$32*_xlfn.STDEV.S($R$2:$R$779)</f>
        <v>3.6448384166507447E-2</v>
      </c>
      <c r="U59" s="1">
        <f>S59-GRAPHS!$Q$32*_xlfn.STDEV.S($R$2:$R$779)</f>
        <v>-1.8891286530904723E-2</v>
      </c>
      <c r="V59" s="2">
        <f t="shared" si="7"/>
        <v>-90.999759655851165</v>
      </c>
      <c r="W59" s="1">
        <f t="shared" si="8"/>
        <v>6.5394339924000112E-4</v>
      </c>
      <c r="X59" s="1">
        <f t="shared" si="9"/>
        <v>4.0031114230966508E-3</v>
      </c>
      <c r="Y59" s="1">
        <f t="shared" si="10"/>
        <v>-3.3491680238566498E-3</v>
      </c>
      <c r="Z59" s="1">
        <f t="shared" si="1"/>
        <v>-3.2310590462182717E-4</v>
      </c>
      <c r="AA59" s="1" t="e">
        <f>Z59+#REF!*_xlfn.STDEV.S($Y$2:$Y$779)</f>
        <v>#REF!</v>
      </c>
      <c r="AB59" s="1">
        <f>Z59-GRAPHS!$S$32*_xlfn.STDEV.S($Y$2:$Y$779)</f>
        <v>-3.5832089975028217E-3</v>
      </c>
      <c r="AC59" s="24">
        <f t="shared" si="2"/>
        <v>8.680000000000291</v>
      </c>
      <c r="AD59" s="24">
        <f t="shared" si="11"/>
        <v>2.1100000000000136</v>
      </c>
      <c r="AE59" s="1">
        <f t="shared" si="12"/>
        <v>-3.3491680238566498E-3</v>
      </c>
      <c r="AF59" s="1">
        <f t="shared" si="13"/>
        <v>-3.2310590462182717E-4</v>
      </c>
      <c r="AG59" s="1">
        <f>$AF$2+GRAPHS!$U$32*_xlfn.STDEV.S('ONE_LAST_QUOTE (2)'!$AE$2:$AE$779)</f>
        <v>3.7520229614794163E-3</v>
      </c>
      <c r="AH59" s="1">
        <f>$AF$2-GRAPHS!$U$32*_xlfn.STDEV.S('ONE_LAST_QUOTE (2)'!$AE$2:$AE$779)</f>
        <v>-4.3982347707230704E-3</v>
      </c>
      <c r="AI59" s="27">
        <f t="shared" si="14"/>
        <v>4.1137440758294952</v>
      </c>
      <c r="AJ59" s="24">
        <f t="shared" si="15"/>
        <v>6.5700000000002774</v>
      </c>
      <c r="AK59" s="27">
        <f t="shared" si="16"/>
        <v>-6.5702056555270953</v>
      </c>
      <c r="AL59" s="27">
        <f>$AK$2+GRAPHS!$W$32*_xlfn.STDEV.S('ONE_LAST_QUOTE (2)'!$AJ$2:$AJ$779)</f>
        <v>27.965047561412895</v>
      </c>
      <c r="AM59" s="27">
        <f>$AK$2-GRAPHS!$W$32*_xlfn.STDEV.S('ONE_LAST_QUOTE (2)'!$AJ$2:$AJ$779)</f>
        <v>-41.105458872467089</v>
      </c>
      <c r="AO59" s="24"/>
    </row>
    <row r="60" spans="1:41" x14ac:dyDescent="0.3">
      <c r="A60" s="5">
        <v>44151</v>
      </c>
      <c r="B60" s="25">
        <v>542.03</v>
      </c>
      <c r="C60" s="25">
        <v>0</v>
      </c>
      <c r="D60" s="25">
        <f t="shared" si="3"/>
        <v>542.03</v>
      </c>
      <c r="E60" s="25">
        <v>541.70000000000005</v>
      </c>
      <c r="F60" s="25">
        <f t="shared" si="0"/>
        <v>-0.32999999999992724</v>
      </c>
      <c r="G60" s="25">
        <v>13579</v>
      </c>
      <c r="H60" s="25">
        <v>13551.83</v>
      </c>
      <c r="I60" s="25">
        <v>9.999999999999995E-3</v>
      </c>
      <c r="J60" s="25">
        <f t="shared" si="4"/>
        <v>13551.82</v>
      </c>
      <c r="K60" s="25">
        <f t="shared" si="5"/>
        <v>27.180000000000291</v>
      </c>
      <c r="L60" s="27">
        <v>28.478999999999999</v>
      </c>
      <c r="M60" s="25">
        <v>484</v>
      </c>
      <c r="N60" s="2">
        <f t="shared" si="19"/>
        <v>111.4838444124305</v>
      </c>
      <c r="O60" s="2">
        <f t="shared" si="20"/>
        <v>110.41632785818838</v>
      </c>
      <c r="P60" s="2">
        <f t="shared" si="21"/>
        <v>96.890416085462476</v>
      </c>
      <c r="Q60" s="2">
        <f t="shared" si="21"/>
        <v>116.62650602409641</v>
      </c>
      <c r="R60" s="27">
        <f t="shared" si="22"/>
        <v>-9.5755269283043232E-3</v>
      </c>
      <c r="S60" s="1">
        <f t="shared" si="6"/>
        <v>8.778548817801362E-3</v>
      </c>
      <c r="T60" s="1">
        <f>S60+GRAPHS!$Q$32*_xlfn.STDEV.S($R$2:$R$779)</f>
        <v>3.6448384166507447E-2</v>
      </c>
      <c r="U60" s="1">
        <f>S60-GRAPHS!$Q$32*_xlfn.STDEV.S($R$2:$R$779)</f>
        <v>-1.8891286530904723E-2</v>
      </c>
      <c r="V60" s="2">
        <f t="shared" si="7"/>
        <v>-106.75165542421183</v>
      </c>
      <c r="W60" s="1">
        <f t="shared" si="8"/>
        <v>2.0056346675206942E-3</v>
      </c>
      <c r="X60" s="1">
        <f t="shared" si="9"/>
        <v>-6.0882238990448367E-4</v>
      </c>
      <c r="Y60" s="1">
        <f t="shared" si="10"/>
        <v>2.614457057425178E-3</v>
      </c>
      <c r="Z60" s="1">
        <f t="shared" si="1"/>
        <v>-3.2310590462182717E-4</v>
      </c>
      <c r="AA60" s="1" t="e">
        <f>Z60+#REF!*_xlfn.STDEV.S($Y$2:$Y$779)</f>
        <v>#REF!</v>
      </c>
      <c r="AB60" s="1">
        <f>Z60-GRAPHS!$S$32*_xlfn.STDEV.S($Y$2:$Y$779)</f>
        <v>-3.5832089975028217E-3</v>
      </c>
      <c r="AC60" s="24">
        <f t="shared" si="2"/>
        <v>27.180000000000291</v>
      </c>
      <c r="AD60" s="24">
        <f t="shared" si="11"/>
        <v>-0.32999999999992724</v>
      </c>
      <c r="AE60" s="1">
        <f t="shared" si="12"/>
        <v>2.614457057425178E-3</v>
      </c>
      <c r="AF60" s="1">
        <f t="shared" si="13"/>
        <v>-3.2310590462182717E-4</v>
      </c>
      <c r="AG60" s="1">
        <f>$AF$2+GRAPHS!$U$32*_xlfn.STDEV.S('ONE_LAST_QUOTE (2)'!$AE$2:$AE$779)</f>
        <v>3.7520229614794163E-3</v>
      </c>
      <c r="AH60" s="1">
        <f>$AF$2-GRAPHS!$U$32*_xlfn.STDEV.S('ONE_LAST_QUOTE (2)'!$AE$2:$AE$779)</f>
        <v>-4.3982347707230704E-3</v>
      </c>
      <c r="AI60" s="27">
        <f t="shared" si="14"/>
        <v>-82.363636363655402</v>
      </c>
      <c r="AJ60" s="24">
        <f t="shared" si="15"/>
        <v>27.510000000000218</v>
      </c>
      <c r="AK60" s="27">
        <f t="shared" si="16"/>
        <v>-6.5702056555270953</v>
      </c>
      <c r="AL60" s="27">
        <f>$AK$2+GRAPHS!$W$32*_xlfn.STDEV.S('ONE_LAST_QUOTE (2)'!$AJ$2:$AJ$779)</f>
        <v>27.965047561412895</v>
      </c>
      <c r="AM60" s="27">
        <f>$AK$2-GRAPHS!$W$32*_xlfn.STDEV.S('ONE_LAST_QUOTE (2)'!$AJ$2:$AJ$779)</f>
        <v>-41.105458872467089</v>
      </c>
      <c r="AO60" s="24"/>
    </row>
    <row r="61" spans="1:41" x14ac:dyDescent="0.3">
      <c r="A61" s="5">
        <v>44152</v>
      </c>
      <c r="B61" s="25">
        <v>543.58000000000004</v>
      </c>
      <c r="C61" s="25">
        <v>0</v>
      </c>
      <c r="D61" s="25">
        <f t="shared" si="3"/>
        <v>543.58000000000004</v>
      </c>
      <c r="E61" s="25">
        <v>546.1</v>
      </c>
      <c r="F61" s="25">
        <f t="shared" si="0"/>
        <v>2.5199999999999818</v>
      </c>
      <c r="G61" s="25">
        <v>13624</v>
      </c>
      <c r="H61" s="25">
        <v>13593.01</v>
      </c>
      <c r="I61" s="25">
        <v>9.999999999999995E-3</v>
      </c>
      <c r="J61" s="25">
        <f t="shared" si="4"/>
        <v>13593</v>
      </c>
      <c r="K61" s="25">
        <f t="shared" si="5"/>
        <v>31</v>
      </c>
      <c r="L61" s="27">
        <v>28.510999999999999</v>
      </c>
      <c r="M61" s="25">
        <v>485.5</v>
      </c>
      <c r="N61" s="2">
        <f t="shared" si="19"/>
        <v>112.38938053097341</v>
      </c>
      <c r="O61" s="2">
        <f t="shared" si="20"/>
        <v>110.78224101479921</v>
      </c>
      <c r="P61" s="2">
        <f t="shared" si="21"/>
        <v>96.999285544177127</v>
      </c>
      <c r="Q61" s="2">
        <f t="shared" si="21"/>
        <v>116.98795180722894</v>
      </c>
      <c r="R61" s="27">
        <f t="shared" si="22"/>
        <v>-1.4299745301392441E-2</v>
      </c>
      <c r="S61" s="1">
        <f t="shared" si="6"/>
        <v>8.778548817801362E-3</v>
      </c>
      <c r="T61" s="1">
        <f>S61+GRAPHS!$Q$32*_xlfn.STDEV.S($R$2:$R$779)</f>
        <v>3.6448384166507447E-2</v>
      </c>
      <c r="U61" s="1">
        <f>S61-GRAPHS!$Q$32*_xlfn.STDEV.S($R$2:$R$779)</f>
        <v>-1.8891286530904723E-2</v>
      </c>
      <c r="V61" s="2">
        <f t="shared" si="7"/>
        <v>-160.71395161742004</v>
      </c>
      <c r="W61" s="1">
        <f t="shared" si="8"/>
        <v>2.2805855955271097E-3</v>
      </c>
      <c r="X61" s="1">
        <f t="shared" si="9"/>
        <v>4.6359321535008307E-3</v>
      </c>
      <c r="Y61" s="1">
        <f t="shared" si="10"/>
        <v>-2.355346557973721E-3</v>
      </c>
      <c r="Z61" s="1">
        <f t="shared" si="1"/>
        <v>-3.2310590462182717E-4</v>
      </c>
      <c r="AA61" s="1" t="e">
        <f>Z61+#REF!*_xlfn.STDEV.S($Y$2:$Y$779)</f>
        <v>#REF!</v>
      </c>
      <c r="AB61" s="1">
        <f>Z61-GRAPHS!$S$32*_xlfn.STDEV.S($Y$2:$Y$779)</f>
        <v>-3.5832089975028217E-3</v>
      </c>
      <c r="AC61" s="24">
        <f t="shared" si="2"/>
        <v>31</v>
      </c>
      <c r="AD61" s="24">
        <f t="shared" si="11"/>
        <v>2.5199999999999818</v>
      </c>
      <c r="AE61" s="1">
        <f t="shared" si="12"/>
        <v>-2.355346557973721E-3</v>
      </c>
      <c r="AF61" s="1">
        <f t="shared" si="13"/>
        <v>-3.2310590462182717E-4</v>
      </c>
      <c r="AG61" s="1">
        <f>$AF$2+GRAPHS!$U$32*_xlfn.STDEV.S('ONE_LAST_QUOTE (2)'!$AE$2:$AE$779)</f>
        <v>3.7520229614794163E-3</v>
      </c>
      <c r="AH61" s="1">
        <f>$AF$2-GRAPHS!$U$32*_xlfn.STDEV.S('ONE_LAST_QUOTE (2)'!$AE$2:$AE$779)</f>
        <v>-4.3982347707230704E-3</v>
      </c>
      <c r="AI61" s="27">
        <f t="shared" si="14"/>
        <v>12.301587301587391</v>
      </c>
      <c r="AJ61" s="24">
        <f t="shared" si="15"/>
        <v>28.480000000000018</v>
      </c>
      <c r="AK61" s="27">
        <f t="shared" si="16"/>
        <v>-6.5702056555270953</v>
      </c>
      <c r="AL61" s="27">
        <f>$AK$2+GRAPHS!$W$32*_xlfn.STDEV.S('ONE_LAST_QUOTE (2)'!$AJ$2:$AJ$779)</f>
        <v>27.965047561412895</v>
      </c>
      <c r="AM61" s="27">
        <f>$AK$2-GRAPHS!$W$32*_xlfn.STDEV.S('ONE_LAST_QUOTE (2)'!$AJ$2:$AJ$779)</f>
        <v>-41.105458872467089</v>
      </c>
      <c r="AO61" s="24"/>
    </row>
    <row r="62" spans="1:41" x14ac:dyDescent="0.3">
      <c r="A62" s="5">
        <v>44153</v>
      </c>
      <c r="B62" s="25">
        <v>552.66</v>
      </c>
      <c r="C62" s="25">
        <v>0</v>
      </c>
      <c r="D62" s="25">
        <f t="shared" si="3"/>
        <v>552.66</v>
      </c>
      <c r="E62" s="25">
        <v>553.5</v>
      </c>
      <c r="F62" s="25">
        <f t="shared" si="0"/>
        <v>0.84000000000003183</v>
      </c>
      <c r="G62" s="25">
        <v>13756</v>
      </c>
      <c r="H62" s="25">
        <v>13773.29</v>
      </c>
      <c r="I62" s="25">
        <v>0</v>
      </c>
      <c r="J62" s="25">
        <f t="shared" si="4"/>
        <v>13773.29</v>
      </c>
      <c r="K62" s="25">
        <f t="shared" si="5"/>
        <v>-17.290000000000873</v>
      </c>
      <c r="L62" s="27">
        <v>28.495999999999999</v>
      </c>
      <c r="M62" s="25">
        <v>497</v>
      </c>
      <c r="N62" s="2">
        <f t="shared" si="19"/>
        <v>113.91232763943195</v>
      </c>
      <c r="O62" s="2">
        <f t="shared" si="20"/>
        <v>111.85558627419098</v>
      </c>
      <c r="P62" s="2">
        <f t="shared" si="21"/>
        <v>96.948252985404622</v>
      </c>
      <c r="Q62" s="2">
        <f t="shared" si="21"/>
        <v>119.75903614457835</v>
      </c>
      <c r="R62" s="27">
        <f t="shared" si="22"/>
        <v>-1.8055476592061193E-2</v>
      </c>
      <c r="S62" s="1">
        <f t="shared" si="6"/>
        <v>8.778548817801362E-3</v>
      </c>
      <c r="T62" s="1">
        <f>S62+GRAPHS!$Q$32*_xlfn.STDEV.S($R$2:$R$779)</f>
        <v>3.6448384166507447E-2</v>
      </c>
      <c r="U62" s="1">
        <f>S62-GRAPHS!$Q$32*_xlfn.STDEV.S($R$2:$R$779)</f>
        <v>-1.8891286530904723E-2</v>
      </c>
      <c r="V62" s="2">
        <f t="shared" si="7"/>
        <v>-205.6741365240967</v>
      </c>
      <c r="W62" s="1">
        <f t="shared" si="8"/>
        <v>-1.2553282476445984E-3</v>
      </c>
      <c r="X62" s="1">
        <f t="shared" si="9"/>
        <v>1.5199218325915244E-3</v>
      </c>
      <c r="Y62" s="1">
        <f t="shared" si="10"/>
        <v>-2.7752500802361228E-3</v>
      </c>
      <c r="Z62" s="1">
        <f t="shared" si="1"/>
        <v>-3.2310590462182717E-4</v>
      </c>
      <c r="AA62" s="1" t="e">
        <f>Z62+#REF!*_xlfn.STDEV.S($Y$2:$Y$779)</f>
        <v>#REF!</v>
      </c>
      <c r="AB62" s="1">
        <f>Z62-GRAPHS!$S$32*_xlfn.STDEV.S($Y$2:$Y$779)</f>
        <v>-3.5832089975028217E-3</v>
      </c>
      <c r="AC62" s="24">
        <f t="shared" si="2"/>
        <v>-17.290000000000873</v>
      </c>
      <c r="AD62" s="24">
        <f t="shared" si="11"/>
        <v>0.84000000000003183</v>
      </c>
      <c r="AE62" s="1">
        <f t="shared" si="12"/>
        <v>-2.7752500802361228E-3</v>
      </c>
      <c r="AF62" s="1">
        <f t="shared" si="13"/>
        <v>-3.2310590462182717E-4</v>
      </c>
      <c r="AG62" s="1">
        <f>$AF$2+GRAPHS!$U$32*_xlfn.STDEV.S('ONE_LAST_QUOTE (2)'!$AE$2:$AE$779)</f>
        <v>3.7520229614794163E-3</v>
      </c>
      <c r="AH62" s="1">
        <f>$AF$2-GRAPHS!$U$32*_xlfn.STDEV.S('ONE_LAST_QUOTE (2)'!$AE$2:$AE$779)</f>
        <v>-4.3982347707230704E-3</v>
      </c>
      <c r="AI62" s="27">
        <f t="shared" si="14"/>
        <v>-20.583333333333591</v>
      </c>
      <c r="AJ62" s="24">
        <f t="shared" si="15"/>
        <v>-18.130000000000905</v>
      </c>
      <c r="AK62" s="27">
        <f t="shared" si="16"/>
        <v>-6.5702056555270953</v>
      </c>
      <c r="AL62" s="27">
        <f>$AK$2+GRAPHS!$W$32*_xlfn.STDEV.S('ONE_LAST_QUOTE (2)'!$AJ$2:$AJ$779)</f>
        <v>27.965047561412895</v>
      </c>
      <c r="AM62" s="27">
        <f>$AK$2-GRAPHS!$W$32*_xlfn.STDEV.S('ONE_LAST_QUOTE (2)'!$AJ$2:$AJ$779)</f>
        <v>-41.105458872467089</v>
      </c>
      <c r="AO62" s="24"/>
    </row>
    <row r="63" spans="1:41" x14ac:dyDescent="0.3">
      <c r="A63" s="5">
        <v>44154</v>
      </c>
      <c r="B63" s="25">
        <v>549.03</v>
      </c>
      <c r="C63" s="25">
        <v>0</v>
      </c>
      <c r="D63" s="25">
        <f t="shared" si="3"/>
        <v>549.03</v>
      </c>
      <c r="E63" s="25">
        <v>551.29999999999995</v>
      </c>
      <c r="F63" s="25">
        <f t="shared" si="0"/>
        <v>2.2699999999999818</v>
      </c>
      <c r="G63" s="25">
        <v>13742</v>
      </c>
      <c r="H63" s="25">
        <v>13722.43</v>
      </c>
      <c r="I63" s="25">
        <v>0.15</v>
      </c>
      <c r="J63" s="25">
        <f t="shared" si="4"/>
        <v>13722.28</v>
      </c>
      <c r="K63" s="25">
        <f t="shared" si="5"/>
        <v>19.719999999999345</v>
      </c>
      <c r="L63" s="27">
        <v>28.510999999999999</v>
      </c>
      <c r="M63" s="25">
        <v>490</v>
      </c>
      <c r="N63" s="2">
        <f t="shared" si="19"/>
        <v>113.45955958016049</v>
      </c>
      <c r="O63" s="2">
        <f t="shared" si="20"/>
        <v>111.74174662546761</v>
      </c>
      <c r="P63" s="2">
        <f t="shared" si="21"/>
        <v>96.999285544177127</v>
      </c>
      <c r="Q63" s="2">
        <f t="shared" si="21"/>
        <v>118.07228915662654</v>
      </c>
      <c r="R63" s="27">
        <f t="shared" si="22"/>
        <v>-1.5140310442323002E-2</v>
      </c>
      <c r="S63" s="1">
        <f t="shared" si="6"/>
        <v>8.778548817801362E-3</v>
      </c>
      <c r="T63" s="1">
        <f>S63+GRAPHS!$Q$32*_xlfn.STDEV.S($R$2:$R$779)</f>
        <v>3.6448384166507447E-2</v>
      </c>
      <c r="U63" s="1">
        <f>S63-GRAPHS!$Q$32*_xlfn.STDEV.S($R$2:$R$779)</f>
        <v>-1.8891286530904723E-2</v>
      </c>
      <c r="V63" s="2">
        <f t="shared" si="7"/>
        <v>-171.78129546928744</v>
      </c>
      <c r="W63" s="1">
        <f t="shared" si="8"/>
        <v>1.4370789693840488E-3</v>
      </c>
      <c r="X63" s="1">
        <f t="shared" si="9"/>
        <v>4.1345645957415475E-3</v>
      </c>
      <c r="Y63" s="1">
        <f t="shared" si="10"/>
        <v>-2.6974856263574988E-3</v>
      </c>
      <c r="Z63" s="1">
        <f t="shared" si="1"/>
        <v>-3.2310590462182717E-4</v>
      </c>
      <c r="AA63" s="1" t="e">
        <f>Z63+#REF!*_xlfn.STDEV.S($Y$2:$Y$779)</f>
        <v>#REF!</v>
      </c>
      <c r="AB63" s="1">
        <f>Z63-GRAPHS!$S$32*_xlfn.STDEV.S($Y$2:$Y$779)</f>
        <v>-3.5832089975028217E-3</v>
      </c>
      <c r="AC63" s="24">
        <f t="shared" si="2"/>
        <v>19.719999999999345</v>
      </c>
      <c r="AD63" s="24">
        <f t="shared" si="11"/>
        <v>2.2699999999999818</v>
      </c>
      <c r="AE63" s="1">
        <f t="shared" si="12"/>
        <v>-2.6974856263574988E-3</v>
      </c>
      <c r="AF63" s="1">
        <f t="shared" si="13"/>
        <v>-3.2310590462182717E-4</v>
      </c>
      <c r="AG63" s="1">
        <f>$AF$2+GRAPHS!$U$32*_xlfn.STDEV.S('ONE_LAST_QUOTE (2)'!$AE$2:$AE$779)</f>
        <v>3.7520229614794163E-3</v>
      </c>
      <c r="AH63" s="1">
        <f>$AF$2-GRAPHS!$U$32*_xlfn.STDEV.S('ONE_LAST_QUOTE (2)'!$AE$2:$AE$779)</f>
        <v>-4.3982347707230704E-3</v>
      </c>
      <c r="AI63" s="27">
        <f t="shared" si="14"/>
        <v>8.6872246696033049</v>
      </c>
      <c r="AJ63" s="24">
        <f t="shared" si="15"/>
        <v>17.449999999999363</v>
      </c>
      <c r="AK63" s="27">
        <f t="shared" si="16"/>
        <v>-6.5702056555270953</v>
      </c>
      <c r="AL63" s="27">
        <f>$AK$2+GRAPHS!$W$32*_xlfn.STDEV.S('ONE_LAST_QUOTE (2)'!$AJ$2:$AJ$779)</f>
        <v>27.965047561412895</v>
      </c>
      <c r="AM63" s="27">
        <f>$AK$2-GRAPHS!$W$32*_xlfn.STDEV.S('ONE_LAST_QUOTE (2)'!$AJ$2:$AJ$779)</f>
        <v>-41.105458872467089</v>
      </c>
      <c r="AO63" s="24"/>
    </row>
    <row r="64" spans="1:41" x14ac:dyDescent="0.3">
      <c r="A64" s="5">
        <v>44155</v>
      </c>
      <c r="B64" s="25">
        <v>548.30999999999995</v>
      </c>
      <c r="C64" s="25">
        <v>0</v>
      </c>
      <c r="D64" s="25">
        <f t="shared" si="3"/>
        <v>548.30999999999995</v>
      </c>
      <c r="E64" s="25">
        <v>549.29999999999995</v>
      </c>
      <c r="F64" s="25">
        <f t="shared" si="0"/>
        <v>0.99000000000000909</v>
      </c>
      <c r="G64" s="25">
        <v>13733</v>
      </c>
      <c r="H64" s="25">
        <v>13716.44</v>
      </c>
      <c r="I64" s="25">
        <v>3.9999999999999994E-2</v>
      </c>
      <c r="J64" s="25">
        <f t="shared" si="4"/>
        <v>13716.4</v>
      </c>
      <c r="K64" s="25">
        <f t="shared" si="5"/>
        <v>16.600000000000364</v>
      </c>
      <c r="L64" s="27">
        <v>28.524999999999999</v>
      </c>
      <c r="M64" s="25">
        <v>488</v>
      </c>
      <c r="N64" s="2">
        <f t="shared" si="19"/>
        <v>113.04795225355006</v>
      </c>
      <c r="O64" s="2">
        <f t="shared" si="20"/>
        <v>111.66856399414544</v>
      </c>
      <c r="P64" s="2">
        <f t="shared" si="21"/>
        <v>97.046915932364797</v>
      </c>
      <c r="Q64" s="2">
        <f t="shared" si="21"/>
        <v>117.59036144578316</v>
      </c>
      <c r="R64" s="27">
        <f t="shared" si="22"/>
        <v>-1.2201797838061301E-2</v>
      </c>
      <c r="S64" s="1">
        <f t="shared" si="6"/>
        <v>8.778548817801362E-3</v>
      </c>
      <c r="T64" s="1">
        <f>S64+GRAPHS!$Q$32*_xlfn.STDEV.S($R$2:$R$779)</f>
        <v>3.6448384166507447E-2</v>
      </c>
      <c r="U64" s="1">
        <f>S64-GRAPHS!$Q$32*_xlfn.STDEV.S($R$2:$R$779)</f>
        <v>-1.8891286530904723E-2</v>
      </c>
      <c r="V64" s="2">
        <f t="shared" si="7"/>
        <v>-137.9388259404621</v>
      </c>
      <c r="W64" s="1">
        <f t="shared" si="8"/>
        <v>1.210230089527891E-3</v>
      </c>
      <c r="X64" s="1">
        <f t="shared" si="9"/>
        <v>1.8055479564480115E-3</v>
      </c>
      <c r="Y64" s="1">
        <f t="shared" si="10"/>
        <v>-5.9531786692012048E-4</v>
      </c>
      <c r="Z64" s="1">
        <f t="shared" si="1"/>
        <v>-3.2310590462182717E-4</v>
      </c>
      <c r="AA64" s="1" t="e">
        <f>Z64+#REF!*_xlfn.STDEV.S($Y$2:$Y$779)</f>
        <v>#REF!</v>
      </c>
      <c r="AB64" s="1">
        <f>Z64-GRAPHS!$S$32*_xlfn.STDEV.S($Y$2:$Y$779)</f>
        <v>-3.5832089975028217E-3</v>
      </c>
      <c r="AC64" s="24">
        <f t="shared" si="2"/>
        <v>16.600000000000364</v>
      </c>
      <c r="AD64" s="24">
        <f t="shared" si="11"/>
        <v>0.99000000000000909</v>
      </c>
      <c r="AE64" s="1">
        <f t="shared" si="12"/>
        <v>-5.9531786692012048E-4</v>
      </c>
      <c r="AF64" s="1">
        <f t="shared" si="13"/>
        <v>-3.2310590462182717E-4</v>
      </c>
      <c r="AG64" s="1">
        <f>$AF$2+GRAPHS!$U$32*_xlfn.STDEV.S('ONE_LAST_QUOTE (2)'!$AE$2:$AE$779)</f>
        <v>3.7520229614794163E-3</v>
      </c>
      <c r="AH64" s="1">
        <f>$AF$2-GRAPHS!$U$32*_xlfn.STDEV.S('ONE_LAST_QUOTE (2)'!$AE$2:$AE$779)</f>
        <v>-4.3982347707230704E-3</v>
      </c>
      <c r="AI64" s="27">
        <f t="shared" si="14"/>
        <v>16.767676767676981</v>
      </c>
      <c r="AJ64" s="24">
        <f t="shared" si="15"/>
        <v>15.610000000000355</v>
      </c>
      <c r="AK64" s="27">
        <f t="shared" si="16"/>
        <v>-6.5702056555270953</v>
      </c>
      <c r="AL64" s="27">
        <f>$AK$2+GRAPHS!$W$32*_xlfn.STDEV.S('ONE_LAST_QUOTE (2)'!$AJ$2:$AJ$779)</f>
        <v>27.965047561412895</v>
      </c>
      <c r="AM64" s="27">
        <f>$AK$2-GRAPHS!$W$32*_xlfn.STDEV.S('ONE_LAST_QUOTE (2)'!$AJ$2:$AJ$779)</f>
        <v>-41.105458872467089</v>
      </c>
      <c r="AO64" s="24"/>
    </row>
    <row r="65" spans="1:41" x14ac:dyDescent="0.3">
      <c r="A65" s="5">
        <v>44158</v>
      </c>
      <c r="B65" s="25">
        <v>555.59</v>
      </c>
      <c r="C65" s="25">
        <v>0</v>
      </c>
      <c r="D65" s="25">
        <f t="shared" si="3"/>
        <v>555.59</v>
      </c>
      <c r="E65" s="25">
        <v>556.20000000000005</v>
      </c>
      <c r="F65" s="25">
        <f t="shared" si="0"/>
        <v>0.61000000000001364</v>
      </c>
      <c r="G65" s="25">
        <v>13873</v>
      </c>
      <c r="H65" s="25">
        <v>13878.01</v>
      </c>
      <c r="I65" s="25">
        <v>3.9999999999999994E-2</v>
      </c>
      <c r="J65" s="25">
        <f t="shared" si="4"/>
        <v>13877.97</v>
      </c>
      <c r="K65" s="25">
        <f t="shared" si="5"/>
        <v>-4.9699999999993452</v>
      </c>
      <c r="L65" s="27">
        <v>28.524999999999999</v>
      </c>
      <c r="M65" s="25">
        <v>496.5</v>
      </c>
      <c r="N65" s="2">
        <f t="shared" si="19"/>
        <v>114.46799753035602</v>
      </c>
      <c r="O65" s="2">
        <f t="shared" si="20"/>
        <v>112.80696048137914</v>
      </c>
      <c r="P65" s="2">
        <f t="shared" si="21"/>
        <v>97.046915932364797</v>
      </c>
      <c r="Q65" s="2">
        <f t="shared" si="21"/>
        <v>119.63855421686749</v>
      </c>
      <c r="R65" s="27">
        <f t="shared" si="22"/>
        <v>-1.4510929559472641E-2</v>
      </c>
      <c r="S65" s="1">
        <f t="shared" si="6"/>
        <v>8.778548817801362E-3</v>
      </c>
      <c r="T65" s="1">
        <f>S65+GRAPHS!$Q$32*_xlfn.STDEV.S($R$2:$R$779)</f>
        <v>3.6448384166507447E-2</v>
      </c>
      <c r="U65" s="1">
        <f>S65-GRAPHS!$Q$32*_xlfn.STDEV.S($R$2:$R$779)</f>
        <v>-1.8891286530904723E-2</v>
      </c>
      <c r="V65" s="2">
        <f t="shared" si="7"/>
        <v>-166.10370489768798</v>
      </c>
      <c r="W65" s="1">
        <f t="shared" si="8"/>
        <v>-3.5812154083049219E-4</v>
      </c>
      <c r="X65" s="1">
        <f t="shared" si="9"/>
        <v>1.0979319282204748E-3</v>
      </c>
      <c r="Y65" s="1">
        <f t="shared" si="10"/>
        <v>-1.456053469050967E-3</v>
      </c>
      <c r="Z65" s="1">
        <f t="shared" si="1"/>
        <v>-3.2310590462182717E-4</v>
      </c>
      <c r="AA65" s="1" t="e">
        <f>Z65+#REF!*_xlfn.STDEV.S($Y$2:$Y$779)</f>
        <v>#REF!</v>
      </c>
      <c r="AB65" s="1">
        <f>Z65-GRAPHS!$S$32*_xlfn.STDEV.S($Y$2:$Y$779)</f>
        <v>-3.5832089975028217E-3</v>
      </c>
      <c r="AC65" s="24">
        <f t="shared" si="2"/>
        <v>-4.9699999999993452</v>
      </c>
      <c r="AD65" s="24">
        <f t="shared" si="11"/>
        <v>0.61000000000001364</v>
      </c>
      <c r="AE65" s="1">
        <f t="shared" si="12"/>
        <v>-1.456053469050967E-3</v>
      </c>
      <c r="AF65" s="1">
        <f t="shared" si="13"/>
        <v>-3.2310590462182717E-4</v>
      </c>
      <c r="AG65" s="1">
        <f>$AF$2+GRAPHS!$U$32*_xlfn.STDEV.S('ONE_LAST_QUOTE (2)'!$AE$2:$AE$779)</f>
        <v>3.7520229614794163E-3</v>
      </c>
      <c r="AH65" s="1">
        <f>$AF$2-GRAPHS!$U$32*_xlfn.STDEV.S('ONE_LAST_QUOTE (2)'!$AE$2:$AE$779)</f>
        <v>-4.3982347707230704E-3</v>
      </c>
      <c r="AI65" s="27">
        <f t="shared" si="14"/>
        <v>-8.1475409836053014</v>
      </c>
      <c r="AJ65" s="24">
        <f t="shared" si="15"/>
        <v>-5.5799999999993588</v>
      </c>
      <c r="AK65" s="27">
        <f t="shared" si="16"/>
        <v>-6.5702056555270953</v>
      </c>
      <c r="AL65" s="27">
        <f>$AK$2+GRAPHS!$W$32*_xlfn.STDEV.S('ONE_LAST_QUOTE (2)'!$AJ$2:$AJ$779)</f>
        <v>27.965047561412895</v>
      </c>
      <c r="AM65" s="27">
        <f>$AK$2-GRAPHS!$W$32*_xlfn.STDEV.S('ONE_LAST_QUOTE (2)'!$AJ$2:$AJ$779)</f>
        <v>-41.105458872467089</v>
      </c>
      <c r="AO65" s="24"/>
    </row>
    <row r="66" spans="1:41" x14ac:dyDescent="0.3">
      <c r="A66" s="5">
        <v>44159</v>
      </c>
      <c r="B66" s="25">
        <v>552.07000000000005</v>
      </c>
      <c r="C66" s="25">
        <v>0</v>
      </c>
      <c r="D66" s="25">
        <f t="shared" si="3"/>
        <v>552.07000000000005</v>
      </c>
      <c r="E66" s="25">
        <v>552.6</v>
      </c>
      <c r="F66" s="25">
        <f t="shared" ref="F66:F129" si="25">E66-D66</f>
        <v>0.52999999999997272</v>
      </c>
      <c r="G66" s="25">
        <v>13799</v>
      </c>
      <c r="H66" s="25">
        <v>13807.13</v>
      </c>
      <c r="I66" s="25">
        <v>3.9999999999999994E-2</v>
      </c>
      <c r="J66" s="25">
        <f t="shared" si="4"/>
        <v>13807.089999999998</v>
      </c>
      <c r="K66" s="25">
        <f t="shared" si="5"/>
        <v>-8.0899999999983265</v>
      </c>
      <c r="L66" s="27">
        <v>28.486000000000001</v>
      </c>
      <c r="M66" s="25">
        <v>492</v>
      </c>
      <c r="N66" s="2">
        <f t="shared" si="19"/>
        <v>113.72710434245727</v>
      </c>
      <c r="O66" s="2">
        <f t="shared" si="20"/>
        <v>112.20523662384132</v>
      </c>
      <c r="P66" s="2">
        <f t="shared" si="21"/>
        <v>96.914231279556319</v>
      </c>
      <c r="Q66" s="2">
        <f t="shared" si="21"/>
        <v>118.55421686746989</v>
      </c>
      <c r="R66" s="27">
        <f t="shared" si="22"/>
        <v>-1.338175035243383E-2</v>
      </c>
      <c r="S66" s="1">
        <f t="shared" si="6"/>
        <v>8.778548817801362E-3</v>
      </c>
      <c r="T66" s="1">
        <f>S66+GRAPHS!$Q$32*_xlfn.STDEV.S($R$2:$R$779)</f>
        <v>3.6448384166507447E-2</v>
      </c>
      <c r="U66" s="1">
        <f>S66-GRAPHS!$Q$32*_xlfn.STDEV.S($R$2:$R$779)</f>
        <v>-1.8891286530904723E-2</v>
      </c>
      <c r="V66" s="2">
        <f t="shared" si="7"/>
        <v>-152.1867718615951</v>
      </c>
      <c r="W66" s="1">
        <f t="shared" si="8"/>
        <v>-5.8593085146821865E-4</v>
      </c>
      <c r="X66" s="1">
        <f t="shared" si="9"/>
        <v>9.600231854655617E-4</v>
      </c>
      <c r="Y66" s="1">
        <f t="shared" si="10"/>
        <v>-1.5459540369337802E-3</v>
      </c>
      <c r="Z66" s="1">
        <f t="shared" ref="Z66:Z129" si="26">AVERAGEIF($Y$2:$Y$779,"&lt;&gt;#N/A")</f>
        <v>-3.2310590462182717E-4</v>
      </c>
      <c r="AA66" s="1" t="e">
        <f>Z66+#REF!*_xlfn.STDEV.S($Y$2:$Y$779)</f>
        <v>#REF!</v>
      </c>
      <c r="AB66" s="1">
        <f>Z66-GRAPHS!$S$32*_xlfn.STDEV.S($Y$2:$Y$779)</f>
        <v>-3.5832089975028217E-3</v>
      </c>
      <c r="AC66" s="24">
        <f t="shared" ref="AC66:AC129" si="27">G66-J66</f>
        <v>-8.0899999999983265</v>
      </c>
      <c r="AD66" s="24">
        <f t="shared" si="11"/>
        <v>0.52999999999997272</v>
      </c>
      <c r="AE66" s="1">
        <f t="shared" si="12"/>
        <v>-1.5459540369337802E-3</v>
      </c>
      <c r="AF66" s="1">
        <f t="shared" si="13"/>
        <v>-3.2310590462182717E-4</v>
      </c>
      <c r="AG66" s="1">
        <f>$AF$2+GRAPHS!$U$32*_xlfn.STDEV.S('ONE_LAST_QUOTE (2)'!$AE$2:$AE$779)</f>
        <v>3.7520229614794163E-3</v>
      </c>
      <c r="AH66" s="1">
        <f>$AF$2-GRAPHS!$U$32*_xlfn.STDEV.S('ONE_LAST_QUOTE (2)'!$AE$2:$AE$779)</f>
        <v>-4.3982347707230704E-3</v>
      </c>
      <c r="AI66" s="27">
        <f t="shared" si="14"/>
        <v>-15.264150943393854</v>
      </c>
      <c r="AJ66" s="24">
        <f t="shared" si="15"/>
        <v>-8.6199999999982992</v>
      </c>
      <c r="AK66" s="27">
        <f t="shared" si="16"/>
        <v>-6.5702056555270953</v>
      </c>
      <c r="AL66" s="27">
        <f>$AK$2+GRAPHS!$W$32*_xlfn.STDEV.S('ONE_LAST_QUOTE (2)'!$AJ$2:$AJ$779)</f>
        <v>27.965047561412895</v>
      </c>
      <c r="AM66" s="27">
        <f>$AK$2-GRAPHS!$W$32*_xlfn.STDEV.S('ONE_LAST_QUOTE (2)'!$AJ$2:$AJ$779)</f>
        <v>-41.105458872467089</v>
      </c>
      <c r="AO66" s="24"/>
    </row>
    <row r="67" spans="1:41" x14ac:dyDescent="0.3">
      <c r="A67" s="5">
        <v>44160</v>
      </c>
      <c r="B67" s="25">
        <v>547.63</v>
      </c>
      <c r="C67" s="25">
        <v>0</v>
      </c>
      <c r="D67" s="25">
        <f t="shared" ref="D67:D130" si="28">B67-C67</f>
        <v>547.63</v>
      </c>
      <c r="E67" s="25">
        <v>547.1</v>
      </c>
      <c r="F67" s="25">
        <f t="shared" si="25"/>
        <v>-0.52999999999997272</v>
      </c>
      <c r="G67" s="25">
        <v>13712</v>
      </c>
      <c r="H67" s="25">
        <v>13738.83</v>
      </c>
      <c r="I67" s="25">
        <v>3.9999999999999994E-2</v>
      </c>
      <c r="J67" s="25">
        <f t="shared" ref="J67:J130" si="29">H67-I67</f>
        <v>13738.789999999999</v>
      </c>
      <c r="K67" s="25">
        <f t="shared" ref="K67:K130" si="30">G67-J67</f>
        <v>-26.789999999999054</v>
      </c>
      <c r="L67" s="27">
        <v>28.48</v>
      </c>
      <c r="M67" s="25">
        <v>487</v>
      </c>
      <c r="N67" s="2">
        <f t="shared" si="19"/>
        <v>112.59518419427863</v>
      </c>
      <c r="O67" s="2">
        <f t="shared" si="20"/>
        <v>111.49780452106037</v>
      </c>
      <c r="P67" s="2">
        <f t="shared" si="21"/>
        <v>96.893818256047325</v>
      </c>
      <c r="Q67" s="2">
        <f t="shared" si="21"/>
        <v>117.34939759036146</v>
      </c>
      <c r="R67" s="27">
        <f t="shared" si="22"/>
        <v>-9.7462398687031548E-3</v>
      </c>
      <c r="S67" s="1">
        <f t="shared" ref="S67:S130" si="31">AVERAGEIF($R$2:$R$779,"&lt;&gt;#N/A")</f>
        <v>8.778548817801362E-3</v>
      </c>
      <c r="T67" s="1">
        <f>S67+GRAPHS!$Q$32*_xlfn.STDEV.S($R$2:$R$779)</f>
        <v>3.6448384166507447E-2</v>
      </c>
      <c r="U67" s="1">
        <f>S67-GRAPHS!$Q$32*_xlfn.STDEV.S($R$2:$R$779)</f>
        <v>-1.8891286530904723E-2</v>
      </c>
      <c r="V67" s="2">
        <f t="shared" ref="V67:V130" si="32">(O67-N67)*100</f>
        <v>-109.73796732182564</v>
      </c>
      <c r="W67" s="1">
        <f t="shared" ref="W67:W130" si="33">((G67-J67)/J67)</f>
        <v>-1.9499533801738767E-3</v>
      </c>
      <c r="X67" s="1">
        <f t="shared" ref="X67:X130" si="34">((E67-D67)/D67)</f>
        <v>-9.6780673082185549E-4</v>
      </c>
      <c r="Y67" s="1">
        <f t="shared" ref="Y67:Y130" si="35">W67-X67</f>
        <v>-9.8214664935202109E-4</v>
      </c>
      <c r="Z67" s="1">
        <f t="shared" si="26"/>
        <v>-3.2310590462182717E-4</v>
      </c>
      <c r="AA67" s="1" t="e">
        <f>Z67+#REF!*_xlfn.STDEV.S($Y$2:$Y$779)</f>
        <v>#REF!</v>
      </c>
      <c r="AB67" s="1">
        <f>Z67-GRAPHS!$S$32*_xlfn.STDEV.S($Y$2:$Y$779)</f>
        <v>-3.5832089975028217E-3</v>
      </c>
      <c r="AC67" s="24">
        <f t="shared" si="27"/>
        <v>-26.789999999999054</v>
      </c>
      <c r="AD67" s="24">
        <f t="shared" ref="AD67:AD130" si="36">F67</f>
        <v>-0.52999999999997272</v>
      </c>
      <c r="AE67" s="1">
        <f t="shared" ref="AE67:AE130" si="37">((G67-J67)/J67)-((E67-D67)/D67)</f>
        <v>-9.8214664935202109E-4</v>
      </c>
      <c r="AF67" s="1">
        <f t="shared" ref="AF67:AF130" si="38">AVERAGE($AE$2:$AE$779)</f>
        <v>-3.2310590462182717E-4</v>
      </c>
      <c r="AG67" s="1">
        <f>$AF$2+GRAPHS!$U$32*_xlfn.STDEV.S('ONE_LAST_QUOTE (2)'!$AE$2:$AE$779)</f>
        <v>3.7520229614794163E-3</v>
      </c>
      <c r="AH67" s="1">
        <f>$AF$2-GRAPHS!$U$32*_xlfn.STDEV.S('ONE_LAST_QUOTE (2)'!$AE$2:$AE$779)</f>
        <v>-4.3982347707230704E-3</v>
      </c>
      <c r="AI67" s="27">
        <f t="shared" ref="AI67:AI130" si="39">AC67/AD67</f>
        <v>50.547169811321574</v>
      </c>
      <c r="AJ67" s="24">
        <f t="shared" ref="AJ67:AJ130" si="40">AC67-AD67</f>
        <v>-26.259999999999081</v>
      </c>
      <c r="AK67" s="27">
        <f t="shared" ref="AK67:AK130" si="41">AVERAGE($AJ$2:$AJ$779)</f>
        <v>-6.5702056555270953</v>
      </c>
      <c r="AL67" s="27">
        <f>$AK$2+GRAPHS!$W$32*_xlfn.STDEV.S('ONE_LAST_QUOTE (2)'!$AJ$2:$AJ$779)</f>
        <v>27.965047561412895</v>
      </c>
      <c r="AM67" s="27">
        <f>$AK$2-GRAPHS!$W$32*_xlfn.STDEV.S('ONE_LAST_QUOTE (2)'!$AJ$2:$AJ$779)</f>
        <v>-41.105458872467089</v>
      </c>
      <c r="AO67" s="24"/>
    </row>
    <row r="68" spans="1:41" x14ac:dyDescent="0.3">
      <c r="A68" s="5">
        <v>44161</v>
      </c>
      <c r="B68" s="25">
        <v>551.28</v>
      </c>
      <c r="C68" s="25">
        <v>0</v>
      </c>
      <c r="D68" s="25">
        <f t="shared" si="28"/>
        <v>551.28</v>
      </c>
      <c r="E68" s="25">
        <v>551.4</v>
      </c>
      <c r="F68" s="25">
        <f t="shared" si="25"/>
        <v>0.12000000000000455</v>
      </c>
      <c r="G68" s="25">
        <v>13839</v>
      </c>
      <c r="H68" s="25">
        <v>13845.66</v>
      </c>
      <c r="I68" s="25">
        <v>3.9999999999999994E-2</v>
      </c>
      <c r="J68" s="25">
        <f t="shared" si="29"/>
        <v>13845.619999999999</v>
      </c>
      <c r="K68" s="25">
        <f t="shared" si="30"/>
        <v>-6.6199999999989814</v>
      </c>
      <c r="L68" s="27">
        <v>28.498999999999999</v>
      </c>
      <c r="M68" s="25">
        <v>489</v>
      </c>
      <c r="N68" s="2">
        <f t="shared" ref="N68:N131" si="42">E68/E67*N67</f>
        <v>113.48013994649102</v>
      </c>
      <c r="O68" s="2">
        <f t="shared" ref="O68:O131" si="43">G68/G67*O67</f>
        <v>112.53049276305096</v>
      </c>
      <c r="P68" s="2">
        <f t="shared" ref="P68:Q131" si="44">L68/L67*P67</f>
        <v>96.958459497159154</v>
      </c>
      <c r="Q68" s="2">
        <f t="shared" si="44"/>
        <v>117.83132530120483</v>
      </c>
      <c r="R68" s="27">
        <f t="shared" ref="R68:R131" si="45">(O68/N68-1)</f>
        <v>-8.3683998265057236E-3</v>
      </c>
      <c r="S68" s="1">
        <f t="shared" si="31"/>
        <v>8.778548817801362E-3</v>
      </c>
      <c r="T68" s="1">
        <f>S68+GRAPHS!$Q$32*_xlfn.STDEV.S($R$2:$R$779)</f>
        <v>3.6448384166507447E-2</v>
      </c>
      <c r="U68" s="1">
        <f>S68-GRAPHS!$Q$32*_xlfn.STDEV.S($R$2:$R$779)</f>
        <v>-1.8891286530904723E-2</v>
      </c>
      <c r="V68" s="2">
        <f t="shared" si="32"/>
        <v>-94.964718344006371</v>
      </c>
      <c r="W68" s="1">
        <f t="shared" si="33"/>
        <v>-4.7812954566129809E-4</v>
      </c>
      <c r="X68" s="1">
        <f t="shared" si="34"/>
        <v>2.1767522855899824E-4</v>
      </c>
      <c r="Y68" s="1">
        <f t="shared" si="35"/>
        <v>-6.9580477422029633E-4</v>
      </c>
      <c r="Z68" s="1">
        <f t="shared" si="26"/>
        <v>-3.2310590462182717E-4</v>
      </c>
      <c r="AA68" s="1" t="e">
        <f>Z68+#REF!*_xlfn.STDEV.S($Y$2:$Y$779)</f>
        <v>#REF!</v>
      </c>
      <c r="AB68" s="1">
        <f>Z68-GRAPHS!$S$32*_xlfn.STDEV.S($Y$2:$Y$779)</f>
        <v>-3.5832089975028217E-3</v>
      </c>
      <c r="AC68" s="24">
        <f t="shared" si="27"/>
        <v>-6.6199999999989814</v>
      </c>
      <c r="AD68" s="24">
        <f t="shared" si="36"/>
        <v>0.12000000000000455</v>
      </c>
      <c r="AE68" s="1">
        <f t="shared" si="37"/>
        <v>-6.9580477422029633E-4</v>
      </c>
      <c r="AF68" s="1">
        <f t="shared" si="38"/>
        <v>-3.2310590462182717E-4</v>
      </c>
      <c r="AG68" s="1">
        <f>$AF$2+GRAPHS!$U$32*_xlfn.STDEV.S('ONE_LAST_QUOTE (2)'!$AE$2:$AE$779)</f>
        <v>3.7520229614794163E-3</v>
      </c>
      <c r="AH68" s="1">
        <f>$AF$2-GRAPHS!$U$32*_xlfn.STDEV.S('ONE_LAST_QUOTE (2)'!$AE$2:$AE$779)</f>
        <v>-4.3982347707230704E-3</v>
      </c>
      <c r="AI68" s="27">
        <f t="shared" si="39"/>
        <v>-55.166666666656084</v>
      </c>
      <c r="AJ68" s="24">
        <f t="shared" si="40"/>
        <v>-6.7399999999989859</v>
      </c>
      <c r="AK68" s="27">
        <f t="shared" si="41"/>
        <v>-6.5702056555270953</v>
      </c>
      <c r="AL68" s="27">
        <f>$AK$2+GRAPHS!$W$32*_xlfn.STDEV.S('ONE_LAST_QUOTE (2)'!$AJ$2:$AJ$779)</f>
        <v>27.965047561412895</v>
      </c>
      <c r="AM68" s="27">
        <f>$AK$2-GRAPHS!$W$32*_xlfn.STDEV.S('ONE_LAST_QUOTE (2)'!$AJ$2:$AJ$779)</f>
        <v>-41.105458872467089</v>
      </c>
      <c r="AO68" s="24"/>
    </row>
    <row r="69" spans="1:41" x14ac:dyDescent="0.3">
      <c r="A69" s="5">
        <v>44162</v>
      </c>
      <c r="B69" s="25">
        <v>551.19000000000005</v>
      </c>
      <c r="C69" s="25">
        <v>0</v>
      </c>
      <c r="D69" s="25">
        <f t="shared" si="28"/>
        <v>551.19000000000005</v>
      </c>
      <c r="E69" s="25">
        <v>551.20000000000005</v>
      </c>
      <c r="F69" s="25">
        <f t="shared" si="25"/>
        <v>9.9999999999909051E-3</v>
      </c>
      <c r="G69" s="25">
        <v>13878</v>
      </c>
      <c r="H69" s="25">
        <v>13867.09</v>
      </c>
      <c r="I69" s="25">
        <v>3.9999999999999994E-2</v>
      </c>
      <c r="J69" s="25">
        <f t="shared" si="29"/>
        <v>13867.05</v>
      </c>
      <c r="K69" s="25">
        <f t="shared" si="30"/>
        <v>10.950000000000728</v>
      </c>
      <c r="L69" s="27">
        <v>28.504000000000001</v>
      </c>
      <c r="M69" s="25">
        <v>489</v>
      </c>
      <c r="N69" s="2">
        <f t="shared" si="42"/>
        <v>113.43897921383</v>
      </c>
      <c r="O69" s="2">
        <f t="shared" si="43"/>
        <v>112.84761749878034</v>
      </c>
      <c r="P69" s="2">
        <f t="shared" si="44"/>
        <v>96.975470350083327</v>
      </c>
      <c r="Q69" s="2">
        <f t="shared" si="44"/>
        <v>117.83132530120483</v>
      </c>
      <c r="R69" s="27">
        <f t="shared" si="45"/>
        <v>-5.2130380504831209E-3</v>
      </c>
      <c r="S69" s="1">
        <f t="shared" si="31"/>
        <v>8.778548817801362E-3</v>
      </c>
      <c r="T69" s="1">
        <f>S69+GRAPHS!$Q$32*_xlfn.STDEV.S($R$2:$R$779)</f>
        <v>3.6448384166507447E-2</v>
      </c>
      <c r="U69" s="1">
        <f>S69-GRAPHS!$Q$32*_xlfn.STDEV.S($R$2:$R$779)</f>
        <v>-1.8891286530904723E-2</v>
      </c>
      <c r="V69" s="2">
        <f t="shared" si="32"/>
        <v>-59.136171504965773</v>
      </c>
      <c r="W69" s="1">
        <f t="shared" si="33"/>
        <v>7.8964163250300017E-4</v>
      </c>
      <c r="X69" s="1">
        <f t="shared" si="34"/>
        <v>1.8142564270017423E-5</v>
      </c>
      <c r="Y69" s="1">
        <f t="shared" si="35"/>
        <v>7.7149906823298278E-4</v>
      </c>
      <c r="Z69" s="1">
        <f t="shared" si="26"/>
        <v>-3.2310590462182717E-4</v>
      </c>
      <c r="AA69" s="1" t="e">
        <f>Z69+#REF!*_xlfn.STDEV.S($Y$2:$Y$779)</f>
        <v>#REF!</v>
      </c>
      <c r="AB69" s="1">
        <f>Z69-GRAPHS!$S$32*_xlfn.STDEV.S($Y$2:$Y$779)</f>
        <v>-3.5832089975028217E-3</v>
      </c>
      <c r="AC69" s="24">
        <f t="shared" si="27"/>
        <v>10.950000000000728</v>
      </c>
      <c r="AD69" s="24">
        <f t="shared" si="36"/>
        <v>9.9999999999909051E-3</v>
      </c>
      <c r="AE69" s="1">
        <f t="shared" si="37"/>
        <v>7.7149906823298278E-4</v>
      </c>
      <c r="AF69" s="1">
        <f t="shared" si="38"/>
        <v>-3.2310590462182717E-4</v>
      </c>
      <c r="AG69" s="1">
        <f>$AF$2+GRAPHS!$U$32*_xlfn.STDEV.S('ONE_LAST_QUOTE (2)'!$AE$2:$AE$779)</f>
        <v>3.7520229614794163E-3</v>
      </c>
      <c r="AH69" s="1">
        <f>$AF$2-GRAPHS!$U$32*_xlfn.STDEV.S('ONE_LAST_QUOTE (2)'!$AE$2:$AE$779)</f>
        <v>-4.3982347707230704E-3</v>
      </c>
      <c r="AI69" s="27">
        <f t="shared" si="39"/>
        <v>1095.0000000010687</v>
      </c>
      <c r="AJ69" s="24">
        <f t="shared" si="40"/>
        <v>10.940000000000737</v>
      </c>
      <c r="AK69" s="27">
        <f t="shared" si="41"/>
        <v>-6.5702056555270953</v>
      </c>
      <c r="AL69" s="27">
        <f>$AK$2+GRAPHS!$W$32*_xlfn.STDEV.S('ONE_LAST_QUOTE (2)'!$AJ$2:$AJ$779)</f>
        <v>27.965047561412895</v>
      </c>
      <c r="AM69" s="27">
        <f>$AK$2-GRAPHS!$W$32*_xlfn.STDEV.S('ONE_LAST_QUOTE (2)'!$AJ$2:$AJ$779)</f>
        <v>-41.105458872467089</v>
      </c>
      <c r="AO69" s="24"/>
    </row>
    <row r="70" spans="1:41" x14ac:dyDescent="0.3">
      <c r="A70" s="5">
        <v>44165</v>
      </c>
      <c r="B70" s="25">
        <v>543.94000000000005</v>
      </c>
      <c r="C70" s="25">
        <v>1.1400000000000001</v>
      </c>
      <c r="D70" s="25">
        <f t="shared" si="28"/>
        <v>542.80000000000007</v>
      </c>
      <c r="E70" s="25">
        <v>542.79999999999995</v>
      </c>
      <c r="F70" s="25">
        <f t="shared" si="25"/>
        <v>0</v>
      </c>
      <c r="G70" s="25">
        <v>13720</v>
      </c>
      <c r="H70" s="25">
        <v>13722.89</v>
      </c>
      <c r="I70" s="25">
        <v>3.9999999999999994E-2</v>
      </c>
      <c r="J70" s="25">
        <f t="shared" si="29"/>
        <v>13722.849999999999</v>
      </c>
      <c r="K70" s="25">
        <f t="shared" si="30"/>
        <v>-2.8499999999985448</v>
      </c>
      <c r="L70" s="27">
        <v>28.576000000000001</v>
      </c>
      <c r="M70" s="25">
        <v>480.5</v>
      </c>
      <c r="N70" s="2">
        <f t="shared" si="42"/>
        <v>111.71022844206624</v>
      </c>
      <c r="O70" s="2">
        <f t="shared" si="43"/>
        <v>111.56285574890231</v>
      </c>
      <c r="P70" s="2">
        <f t="shared" si="44"/>
        <v>97.22042663219132</v>
      </c>
      <c r="Q70" s="2">
        <f t="shared" si="44"/>
        <v>115.7831325301205</v>
      </c>
      <c r="R70" s="27">
        <f t="shared" si="45"/>
        <v>-1.3192408181347259E-3</v>
      </c>
      <c r="S70" s="1">
        <f t="shared" si="31"/>
        <v>8.778548817801362E-3</v>
      </c>
      <c r="T70" s="1">
        <f>S70+GRAPHS!$Q$32*_xlfn.STDEV.S($R$2:$R$779)</f>
        <v>3.6448384166507447E-2</v>
      </c>
      <c r="U70" s="1">
        <f>S70-GRAPHS!$Q$32*_xlfn.STDEV.S($R$2:$R$779)</f>
        <v>-1.8891286530904723E-2</v>
      </c>
      <c r="V70" s="2">
        <f t="shared" si="32"/>
        <v>-14.737269316393053</v>
      </c>
      <c r="W70" s="1">
        <f t="shared" si="33"/>
        <v>-2.076828064140135E-4</v>
      </c>
      <c r="X70" s="1">
        <f t="shared" si="34"/>
        <v>-2.0944516897865884E-16</v>
      </c>
      <c r="Y70" s="1">
        <f t="shared" si="35"/>
        <v>-2.0768280641380405E-4</v>
      </c>
      <c r="Z70" s="1">
        <f t="shared" si="26"/>
        <v>-3.2310590462182717E-4</v>
      </c>
      <c r="AA70" s="1" t="e">
        <f>Z70+#REF!*_xlfn.STDEV.S($Y$2:$Y$779)</f>
        <v>#REF!</v>
      </c>
      <c r="AB70" s="1">
        <f>Z70-GRAPHS!$S$32*_xlfn.STDEV.S($Y$2:$Y$779)</f>
        <v>-3.5832089975028217E-3</v>
      </c>
      <c r="AC70" s="24">
        <f t="shared" si="27"/>
        <v>-2.8499999999985448</v>
      </c>
      <c r="AD70" s="24">
        <f t="shared" si="36"/>
        <v>0</v>
      </c>
      <c r="AE70" s="1">
        <f t="shared" si="37"/>
        <v>-2.0768280641380405E-4</v>
      </c>
      <c r="AF70" s="1">
        <f t="shared" si="38"/>
        <v>-3.2310590462182717E-4</v>
      </c>
      <c r="AG70" s="1">
        <f>$AF$2+GRAPHS!$U$32*_xlfn.STDEV.S('ONE_LAST_QUOTE (2)'!$AE$2:$AE$779)</f>
        <v>3.7520229614794163E-3</v>
      </c>
      <c r="AH70" s="1">
        <f>$AF$2-GRAPHS!$U$32*_xlfn.STDEV.S('ONE_LAST_QUOTE (2)'!$AE$2:$AE$779)</f>
        <v>-4.3982347707230704E-3</v>
      </c>
      <c r="AI70" s="27" t="e">
        <f t="shared" si="39"/>
        <v>#DIV/0!</v>
      </c>
      <c r="AJ70" s="24">
        <f t="shared" si="40"/>
        <v>-2.8499999999985448</v>
      </c>
      <c r="AK70" s="27">
        <f t="shared" si="41"/>
        <v>-6.5702056555270953</v>
      </c>
      <c r="AL70" s="27">
        <f>$AK$2+GRAPHS!$W$32*_xlfn.STDEV.S('ONE_LAST_QUOTE (2)'!$AJ$2:$AJ$779)</f>
        <v>27.965047561412895</v>
      </c>
      <c r="AM70" s="27">
        <f>$AK$2-GRAPHS!$W$32*_xlfn.STDEV.S('ONE_LAST_QUOTE (2)'!$AJ$2:$AJ$779)</f>
        <v>-41.105458872467089</v>
      </c>
      <c r="AO70" s="24"/>
    </row>
    <row r="71" spans="1:41" x14ac:dyDescent="0.3">
      <c r="A71" s="5">
        <v>44166</v>
      </c>
      <c r="B71" s="25">
        <v>552.39</v>
      </c>
      <c r="C71" s="25">
        <v>1.1400000000000001</v>
      </c>
      <c r="D71" s="25">
        <f t="shared" si="28"/>
        <v>551.25</v>
      </c>
      <c r="E71" s="25">
        <v>549.4</v>
      </c>
      <c r="F71" s="25">
        <f t="shared" si="25"/>
        <v>-1.8500000000000227</v>
      </c>
      <c r="G71" s="25">
        <v>13875</v>
      </c>
      <c r="H71" s="25">
        <v>13885.67</v>
      </c>
      <c r="I71" s="25">
        <v>2.9999999999999992E-2</v>
      </c>
      <c r="J71" s="25">
        <f t="shared" si="29"/>
        <v>13885.64</v>
      </c>
      <c r="K71" s="25">
        <f t="shared" si="30"/>
        <v>-10.639999999999418</v>
      </c>
      <c r="L71" s="27">
        <v>28.513000000000002</v>
      </c>
      <c r="M71" s="25">
        <v>490</v>
      </c>
      <c r="N71" s="2">
        <f t="shared" si="42"/>
        <v>113.06853261988061</v>
      </c>
      <c r="O71" s="2">
        <f t="shared" si="43"/>
        <v>112.82322328833961</v>
      </c>
      <c r="P71" s="2">
        <f t="shared" si="44"/>
        <v>97.006089885346839</v>
      </c>
      <c r="Q71" s="2">
        <f t="shared" si="44"/>
        <v>118.07228915662654</v>
      </c>
      <c r="R71" s="27">
        <f t="shared" si="45"/>
        <v>-2.1695632361808936E-3</v>
      </c>
      <c r="S71" s="1">
        <f t="shared" si="31"/>
        <v>8.778548817801362E-3</v>
      </c>
      <c r="T71" s="1">
        <f>S71+GRAPHS!$Q$32*_xlfn.STDEV.S($R$2:$R$779)</f>
        <v>3.6448384166507447E-2</v>
      </c>
      <c r="U71" s="1">
        <f>S71-GRAPHS!$Q$32*_xlfn.STDEV.S($R$2:$R$779)</f>
        <v>-1.8891286530904723E-2</v>
      </c>
      <c r="V71" s="2">
        <f t="shared" si="32"/>
        <v>-24.530933154100865</v>
      </c>
      <c r="W71" s="1">
        <f t="shared" si="33"/>
        <v>-7.6625924336216542E-4</v>
      </c>
      <c r="X71" s="1">
        <f t="shared" si="34"/>
        <v>-3.356009070294826E-3</v>
      </c>
      <c r="Y71" s="1">
        <f t="shared" si="35"/>
        <v>2.5897498269326605E-3</v>
      </c>
      <c r="Z71" s="1">
        <f t="shared" si="26"/>
        <v>-3.2310590462182717E-4</v>
      </c>
      <c r="AA71" s="1" t="e">
        <f>Z71+#REF!*_xlfn.STDEV.S($Y$2:$Y$779)</f>
        <v>#REF!</v>
      </c>
      <c r="AB71" s="1">
        <f>Z71-GRAPHS!$S$32*_xlfn.STDEV.S($Y$2:$Y$779)</f>
        <v>-3.5832089975028217E-3</v>
      </c>
      <c r="AC71" s="24">
        <f t="shared" si="27"/>
        <v>-10.639999999999418</v>
      </c>
      <c r="AD71" s="24">
        <f t="shared" si="36"/>
        <v>-1.8500000000000227</v>
      </c>
      <c r="AE71" s="1">
        <f t="shared" si="37"/>
        <v>2.5897498269326605E-3</v>
      </c>
      <c r="AF71" s="1">
        <f t="shared" si="38"/>
        <v>-3.2310590462182717E-4</v>
      </c>
      <c r="AG71" s="1">
        <f>$AF$2+GRAPHS!$U$32*_xlfn.STDEV.S('ONE_LAST_QUOTE (2)'!$AE$2:$AE$779)</f>
        <v>3.7520229614794163E-3</v>
      </c>
      <c r="AH71" s="1">
        <f>$AF$2-GRAPHS!$U$32*_xlfn.STDEV.S('ONE_LAST_QUOTE (2)'!$AE$2:$AE$779)</f>
        <v>-4.3982347707230704E-3</v>
      </c>
      <c r="AI71" s="27">
        <f t="shared" si="39"/>
        <v>5.7513513513509658</v>
      </c>
      <c r="AJ71" s="24">
        <f t="shared" si="40"/>
        <v>-8.7899999999993952</v>
      </c>
      <c r="AK71" s="27">
        <f t="shared" si="41"/>
        <v>-6.5702056555270953</v>
      </c>
      <c r="AL71" s="27">
        <f>$AK$2+GRAPHS!$W$32*_xlfn.STDEV.S('ONE_LAST_QUOTE (2)'!$AJ$2:$AJ$779)</f>
        <v>27.965047561412895</v>
      </c>
      <c r="AM71" s="27">
        <f>$AK$2-GRAPHS!$W$32*_xlfn.STDEV.S('ONE_LAST_QUOTE (2)'!$AJ$2:$AJ$779)</f>
        <v>-41.105458872467089</v>
      </c>
      <c r="AO71" s="24"/>
    </row>
    <row r="72" spans="1:41" x14ac:dyDescent="0.3">
      <c r="A72" s="5">
        <v>44167</v>
      </c>
      <c r="B72" s="25">
        <v>558.79</v>
      </c>
      <c r="C72" s="25">
        <v>1.1400000000000001</v>
      </c>
      <c r="D72" s="25">
        <f t="shared" si="28"/>
        <v>557.65</v>
      </c>
      <c r="E72" s="25">
        <v>556.6</v>
      </c>
      <c r="F72" s="25">
        <f t="shared" si="25"/>
        <v>-1.0499999999999545</v>
      </c>
      <c r="G72" s="25">
        <v>13955</v>
      </c>
      <c r="H72" s="25">
        <v>13989.14</v>
      </c>
      <c r="I72" s="25">
        <v>1.999999999999999E-2</v>
      </c>
      <c r="J72" s="25">
        <f t="shared" si="29"/>
        <v>13989.119999999999</v>
      </c>
      <c r="K72" s="25">
        <f t="shared" si="30"/>
        <v>-34.119999999998981</v>
      </c>
      <c r="L72" s="27">
        <v>28.481000000000002</v>
      </c>
      <c r="M72" s="25">
        <v>499</v>
      </c>
      <c r="N72" s="2">
        <f t="shared" si="42"/>
        <v>114.55031899567811</v>
      </c>
      <c r="O72" s="2">
        <f t="shared" si="43"/>
        <v>113.47373556675885</v>
      </c>
      <c r="P72" s="2">
        <f t="shared" si="44"/>
        <v>96.897220426632174</v>
      </c>
      <c r="Q72" s="2">
        <f t="shared" si="44"/>
        <v>120.24096385542173</v>
      </c>
      <c r="R72" s="27">
        <f t="shared" si="45"/>
        <v>-9.3983450972309202E-3</v>
      </c>
      <c r="S72" s="1">
        <f t="shared" si="31"/>
        <v>8.778548817801362E-3</v>
      </c>
      <c r="T72" s="1">
        <f>S72+GRAPHS!$Q$32*_xlfn.STDEV.S($R$2:$R$779)</f>
        <v>3.6448384166507447E-2</v>
      </c>
      <c r="U72" s="1">
        <f>S72-GRAPHS!$Q$32*_xlfn.STDEV.S($R$2:$R$779)</f>
        <v>-1.8891286530904723E-2</v>
      </c>
      <c r="V72" s="2">
        <f t="shared" si="32"/>
        <v>-107.6583428919264</v>
      </c>
      <c r="W72" s="1">
        <f t="shared" si="33"/>
        <v>-2.4390383383657431E-3</v>
      </c>
      <c r="X72" s="1">
        <f t="shared" si="34"/>
        <v>-1.8829014614901005E-3</v>
      </c>
      <c r="Y72" s="1">
        <f t="shared" si="35"/>
        <v>-5.5613687687564267E-4</v>
      </c>
      <c r="Z72" s="1">
        <f t="shared" si="26"/>
        <v>-3.2310590462182717E-4</v>
      </c>
      <c r="AA72" s="1" t="e">
        <f>Z72+#REF!*_xlfn.STDEV.S($Y$2:$Y$779)</f>
        <v>#REF!</v>
      </c>
      <c r="AB72" s="1">
        <f>Z72-GRAPHS!$S$32*_xlfn.STDEV.S($Y$2:$Y$779)</f>
        <v>-3.5832089975028217E-3</v>
      </c>
      <c r="AC72" s="24">
        <f t="shared" si="27"/>
        <v>-34.119999999998981</v>
      </c>
      <c r="AD72" s="24">
        <f t="shared" si="36"/>
        <v>-1.0499999999999545</v>
      </c>
      <c r="AE72" s="1">
        <f t="shared" si="37"/>
        <v>-5.5613687687564267E-4</v>
      </c>
      <c r="AF72" s="1">
        <f t="shared" si="38"/>
        <v>-3.2310590462182717E-4</v>
      </c>
      <c r="AG72" s="1">
        <f>$AF$2+GRAPHS!$U$32*_xlfn.STDEV.S('ONE_LAST_QUOTE (2)'!$AE$2:$AE$779)</f>
        <v>3.7520229614794163E-3</v>
      </c>
      <c r="AH72" s="1">
        <f>$AF$2-GRAPHS!$U$32*_xlfn.STDEV.S('ONE_LAST_QUOTE (2)'!$AE$2:$AE$779)</f>
        <v>-4.3982347707230704E-3</v>
      </c>
      <c r="AI72" s="27">
        <f t="shared" si="39"/>
        <v>32.495238095238534</v>
      </c>
      <c r="AJ72" s="24">
        <f t="shared" si="40"/>
        <v>-33.069999999999027</v>
      </c>
      <c r="AK72" s="27">
        <f t="shared" si="41"/>
        <v>-6.5702056555270953</v>
      </c>
      <c r="AL72" s="27">
        <f>$AK$2+GRAPHS!$W$32*_xlfn.STDEV.S('ONE_LAST_QUOTE (2)'!$AJ$2:$AJ$779)</f>
        <v>27.965047561412895</v>
      </c>
      <c r="AM72" s="27">
        <f>$AK$2-GRAPHS!$W$32*_xlfn.STDEV.S('ONE_LAST_QUOTE (2)'!$AJ$2:$AJ$779)</f>
        <v>-41.105458872467089</v>
      </c>
      <c r="AO72" s="24"/>
    </row>
    <row r="73" spans="1:41" x14ac:dyDescent="0.3">
      <c r="A73" s="5">
        <v>44168</v>
      </c>
      <c r="B73" s="25">
        <v>558.27</v>
      </c>
      <c r="C73" s="25">
        <v>1.1400000000000001</v>
      </c>
      <c r="D73" s="25">
        <f t="shared" si="28"/>
        <v>557.13</v>
      </c>
      <c r="E73" s="25">
        <v>557.79999999999995</v>
      </c>
      <c r="F73" s="25">
        <f t="shared" si="25"/>
        <v>0.66999999999995907</v>
      </c>
      <c r="G73" s="25">
        <v>13982</v>
      </c>
      <c r="H73" s="25">
        <v>13977.09</v>
      </c>
      <c r="I73" s="25">
        <v>1.999999999999999E-2</v>
      </c>
      <c r="J73" s="25">
        <f t="shared" si="29"/>
        <v>13977.07</v>
      </c>
      <c r="K73" s="25">
        <f t="shared" si="30"/>
        <v>4.930000000000291</v>
      </c>
      <c r="L73" s="27">
        <v>28.411999999999999</v>
      </c>
      <c r="M73" s="25">
        <v>497</v>
      </c>
      <c r="N73" s="2">
        <f t="shared" si="42"/>
        <v>114.79728339164434</v>
      </c>
      <c r="O73" s="2">
        <f t="shared" si="43"/>
        <v>113.69328346072535</v>
      </c>
      <c r="P73" s="2">
        <f t="shared" si="44"/>
        <v>96.662470656278686</v>
      </c>
      <c r="Q73" s="2">
        <f t="shared" si="44"/>
        <v>119.75903614457835</v>
      </c>
      <c r="R73" s="27">
        <f t="shared" si="45"/>
        <v>-9.6169517108916081E-3</v>
      </c>
      <c r="S73" s="1">
        <f t="shared" si="31"/>
        <v>8.778548817801362E-3</v>
      </c>
      <c r="T73" s="1">
        <f>S73+GRAPHS!$Q$32*_xlfn.STDEV.S($R$2:$R$779)</f>
        <v>3.6448384166507447E-2</v>
      </c>
      <c r="U73" s="1">
        <f>S73-GRAPHS!$Q$32*_xlfn.STDEV.S($R$2:$R$779)</f>
        <v>-1.8891286530904723E-2</v>
      </c>
      <c r="V73" s="2">
        <f t="shared" si="32"/>
        <v>-110.39999309189881</v>
      </c>
      <c r="W73" s="1">
        <f t="shared" si="33"/>
        <v>3.5272056303647985E-4</v>
      </c>
      <c r="X73" s="1">
        <f t="shared" si="34"/>
        <v>1.2025918546837526E-3</v>
      </c>
      <c r="Y73" s="1">
        <f t="shared" si="35"/>
        <v>-8.4987129164727283E-4</v>
      </c>
      <c r="Z73" s="1">
        <f t="shared" si="26"/>
        <v>-3.2310590462182717E-4</v>
      </c>
      <c r="AA73" s="1" t="e">
        <f>Z73+#REF!*_xlfn.STDEV.S($Y$2:$Y$779)</f>
        <v>#REF!</v>
      </c>
      <c r="AB73" s="1">
        <f>Z73-GRAPHS!$S$32*_xlfn.STDEV.S($Y$2:$Y$779)</f>
        <v>-3.5832089975028217E-3</v>
      </c>
      <c r="AC73" s="24">
        <f t="shared" si="27"/>
        <v>4.930000000000291</v>
      </c>
      <c r="AD73" s="24">
        <f t="shared" si="36"/>
        <v>0.66999999999995907</v>
      </c>
      <c r="AE73" s="1">
        <f t="shared" si="37"/>
        <v>-8.4987129164727283E-4</v>
      </c>
      <c r="AF73" s="1">
        <f t="shared" si="38"/>
        <v>-3.2310590462182717E-4</v>
      </c>
      <c r="AG73" s="1">
        <f>$AF$2+GRAPHS!$U$32*_xlfn.STDEV.S('ONE_LAST_QUOTE (2)'!$AE$2:$AE$779)</f>
        <v>3.7520229614794163E-3</v>
      </c>
      <c r="AH73" s="1">
        <f>$AF$2-GRAPHS!$U$32*_xlfn.STDEV.S('ONE_LAST_QUOTE (2)'!$AE$2:$AE$779)</f>
        <v>-4.3982347707230704E-3</v>
      </c>
      <c r="AI73" s="27">
        <f t="shared" si="39"/>
        <v>7.3582089552247645</v>
      </c>
      <c r="AJ73" s="24">
        <f t="shared" si="40"/>
        <v>4.260000000000332</v>
      </c>
      <c r="AK73" s="27">
        <f t="shared" si="41"/>
        <v>-6.5702056555270953</v>
      </c>
      <c r="AL73" s="27">
        <f>$AK$2+GRAPHS!$W$32*_xlfn.STDEV.S('ONE_LAST_QUOTE (2)'!$AJ$2:$AJ$779)</f>
        <v>27.965047561412895</v>
      </c>
      <c r="AM73" s="27">
        <f>$AK$2-GRAPHS!$W$32*_xlfn.STDEV.S('ONE_LAST_QUOTE (2)'!$AJ$2:$AJ$779)</f>
        <v>-41.105458872467089</v>
      </c>
      <c r="AO73" s="24"/>
    </row>
    <row r="74" spans="1:41" x14ac:dyDescent="0.3">
      <c r="A74" s="5">
        <v>44169</v>
      </c>
      <c r="B74" s="25">
        <v>565.45000000000005</v>
      </c>
      <c r="C74" s="25">
        <v>1.1400000000000001</v>
      </c>
      <c r="D74" s="25">
        <f t="shared" si="28"/>
        <v>564.31000000000006</v>
      </c>
      <c r="E74" s="25">
        <v>563.70000000000005</v>
      </c>
      <c r="F74" s="25">
        <f t="shared" si="25"/>
        <v>-0.61000000000001364</v>
      </c>
      <c r="G74" s="25">
        <v>14133</v>
      </c>
      <c r="H74" s="25">
        <v>14132.44</v>
      </c>
      <c r="I74" s="25">
        <v>1.999999999999999E-2</v>
      </c>
      <c r="J74" s="25">
        <f t="shared" si="29"/>
        <v>14132.42</v>
      </c>
      <c r="K74" s="25">
        <f t="shared" si="30"/>
        <v>0.57999999999992724</v>
      </c>
      <c r="L74" s="27">
        <v>28.201000000000001</v>
      </c>
      <c r="M74" s="25">
        <v>503</v>
      </c>
      <c r="N74" s="2">
        <f t="shared" si="42"/>
        <v>116.01152500514509</v>
      </c>
      <c r="O74" s="2">
        <f t="shared" si="43"/>
        <v>114.9211253862417</v>
      </c>
      <c r="P74" s="2">
        <f t="shared" si="44"/>
        <v>95.944612662878896</v>
      </c>
      <c r="Q74" s="2">
        <f t="shared" si="44"/>
        <v>121.20481927710847</v>
      </c>
      <c r="R74" s="27">
        <f t="shared" si="45"/>
        <v>-9.3990628849592861E-3</v>
      </c>
      <c r="S74" s="1">
        <f t="shared" si="31"/>
        <v>8.778548817801362E-3</v>
      </c>
      <c r="T74" s="1">
        <f>S74+GRAPHS!$Q$32*_xlfn.STDEV.S($R$2:$R$779)</f>
        <v>3.6448384166507447E-2</v>
      </c>
      <c r="U74" s="1">
        <f>S74-GRAPHS!$Q$32*_xlfn.STDEV.S($R$2:$R$779)</f>
        <v>-1.8891286530904723E-2</v>
      </c>
      <c r="V74" s="2">
        <f t="shared" si="32"/>
        <v>-109.03996189033904</v>
      </c>
      <c r="W74" s="1">
        <f t="shared" si="33"/>
        <v>4.104038798733177E-5</v>
      </c>
      <c r="X74" s="1">
        <f t="shared" si="34"/>
        <v>-1.080966135634693E-3</v>
      </c>
      <c r="Y74" s="1">
        <f t="shared" si="35"/>
        <v>1.1220065236220247E-3</v>
      </c>
      <c r="Z74" s="1">
        <f t="shared" si="26"/>
        <v>-3.2310590462182717E-4</v>
      </c>
      <c r="AA74" s="1" t="e">
        <f>Z74+#REF!*_xlfn.STDEV.S($Y$2:$Y$779)</f>
        <v>#REF!</v>
      </c>
      <c r="AB74" s="1">
        <f>Z74-GRAPHS!$S$32*_xlfn.STDEV.S($Y$2:$Y$779)</f>
        <v>-3.5832089975028217E-3</v>
      </c>
      <c r="AC74" s="24">
        <f t="shared" si="27"/>
        <v>0.57999999999992724</v>
      </c>
      <c r="AD74" s="24">
        <f t="shared" si="36"/>
        <v>-0.61000000000001364</v>
      </c>
      <c r="AE74" s="1">
        <f t="shared" si="37"/>
        <v>1.1220065236220247E-3</v>
      </c>
      <c r="AF74" s="1">
        <f t="shared" si="38"/>
        <v>-3.2310590462182717E-4</v>
      </c>
      <c r="AG74" s="1">
        <f>$AF$2+GRAPHS!$U$32*_xlfn.STDEV.S('ONE_LAST_QUOTE (2)'!$AE$2:$AE$779)</f>
        <v>3.7520229614794163E-3</v>
      </c>
      <c r="AH74" s="1">
        <f>$AF$2-GRAPHS!$U$32*_xlfn.STDEV.S('ONE_LAST_QUOTE (2)'!$AE$2:$AE$779)</f>
        <v>-4.3982347707230704E-3</v>
      </c>
      <c r="AI74" s="27">
        <f t="shared" si="39"/>
        <v>-0.95081967213100704</v>
      </c>
      <c r="AJ74" s="24">
        <f t="shared" si="40"/>
        <v>1.1899999999999409</v>
      </c>
      <c r="AK74" s="27">
        <f t="shared" si="41"/>
        <v>-6.5702056555270953</v>
      </c>
      <c r="AL74" s="27">
        <f>$AK$2+GRAPHS!$W$32*_xlfn.STDEV.S('ONE_LAST_QUOTE (2)'!$AJ$2:$AJ$779)</f>
        <v>27.965047561412895</v>
      </c>
      <c r="AM74" s="27">
        <f>$AK$2-GRAPHS!$W$32*_xlfn.STDEV.S('ONE_LAST_QUOTE (2)'!$AJ$2:$AJ$779)</f>
        <v>-41.105458872467089</v>
      </c>
      <c r="AO74" s="24"/>
    </row>
    <row r="75" spans="1:41" x14ac:dyDescent="0.3">
      <c r="A75" s="5">
        <v>44172</v>
      </c>
      <c r="B75" s="25">
        <v>572.96</v>
      </c>
      <c r="C75" s="25">
        <v>1.1400000000000001</v>
      </c>
      <c r="D75" s="25">
        <f t="shared" si="28"/>
        <v>571.82000000000005</v>
      </c>
      <c r="E75" s="25">
        <v>566.1</v>
      </c>
      <c r="F75" s="25">
        <f t="shared" si="25"/>
        <v>-5.7200000000000273</v>
      </c>
      <c r="G75" s="25">
        <v>14220</v>
      </c>
      <c r="H75" s="25">
        <v>14256.6</v>
      </c>
      <c r="I75" s="25">
        <v>1.999999999999999E-2</v>
      </c>
      <c r="J75" s="25">
        <f t="shared" si="29"/>
        <v>14256.58</v>
      </c>
      <c r="K75" s="25">
        <f t="shared" si="30"/>
        <v>-36.579999999999927</v>
      </c>
      <c r="L75" s="27">
        <v>28.224</v>
      </c>
      <c r="M75" s="25">
        <v>514</v>
      </c>
      <c r="N75" s="2">
        <f t="shared" si="42"/>
        <v>116.50545379707756</v>
      </c>
      <c r="O75" s="2">
        <f t="shared" si="43"/>
        <v>115.62855748902264</v>
      </c>
      <c r="P75" s="2">
        <f t="shared" si="44"/>
        <v>96.022862586330064</v>
      </c>
      <c r="Q75" s="2">
        <f t="shared" si="44"/>
        <v>123.85542168674702</v>
      </c>
      <c r="R75" s="27">
        <f t="shared" si="45"/>
        <v>-7.5266545854776323E-3</v>
      </c>
      <c r="S75" s="1">
        <f t="shared" si="31"/>
        <v>8.778548817801362E-3</v>
      </c>
      <c r="T75" s="1">
        <f>S75+GRAPHS!$Q$32*_xlfn.STDEV.S($R$2:$R$779)</f>
        <v>3.6448384166507447E-2</v>
      </c>
      <c r="U75" s="1">
        <f>S75-GRAPHS!$Q$32*_xlfn.STDEV.S($R$2:$R$779)</f>
        <v>-1.8891286530904723E-2</v>
      </c>
      <c r="V75" s="2">
        <f t="shared" si="32"/>
        <v>-87.689630805492413</v>
      </c>
      <c r="W75" s="1">
        <f t="shared" si="33"/>
        <v>-2.5658327593293712E-3</v>
      </c>
      <c r="X75" s="1">
        <f t="shared" si="34"/>
        <v>-1.0003147843727094E-2</v>
      </c>
      <c r="Y75" s="1">
        <f t="shared" si="35"/>
        <v>7.4373150843977231E-3</v>
      </c>
      <c r="Z75" s="1">
        <f t="shared" si="26"/>
        <v>-3.2310590462182717E-4</v>
      </c>
      <c r="AA75" s="1" t="e">
        <f>Z75+#REF!*_xlfn.STDEV.S($Y$2:$Y$779)</f>
        <v>#REF!</v>
      </c>
      <c r="AB75" s="1">
        <f>Z75-GRAPHS!$S$32*_xlfn.STDEV.S($Y$2:$Y$779)</f>
        <v>-3.5832089975028217E-3</v>
      </c>
      <c r="AC75" s="24">
        <f t="shared" si="27"/>
        <v>-36.579999999999927</v>
      </c>
      <c r="AD75" s="24">
        <f t="shared" si="36"/>
        <v>-5.7200000000000273</v>
      </c>
      <c r="AE75" s="1">
        <f t="shared" si="37"/>
        <v>7.4373150843977231E-3</v>
      </c>
      <c r="AF75" s="1">
        <f t="shared" si="38"/>
        <v>-3.2310590462182717E-4</v>
      </c>
      <c r="AG75" s="1">
        <f>$AF$2+GRAPHS!$U$32*_xlfn.STDEV.S('ONE_LAST_QUOTE (2)'!$AE$2:$AE$779)</f>
        <v>3.7520229614794163E-3</v>
      </c>
      <c r="AH75" s="1">
        <f>$AF$2-GRAPHS!$U$32*_xlfn.STDEV.S('ONE_LAST_QUOTE (2)'!$AE$2:$AE$779)</f>
        <v>-4.3982347707230704E-3</v>
      </c>
      <c r="AI75" s="27">
        <f t="shared" si="39"/>
        <v>6.3951048951048515</v>
      </c>
      <c r="AJ75" s="24">
        <f t="shared" si="40"/>
        <v>-30.8599999999999</v>
      </c>
      <c r="AK75" s="27">
        <f t="shared" si="41"/>
        <v>-6.5702056555270953</v>
      </c>
      <c r="AL75" s="27">
        <f>$AK$2+GRAPHS!$W$32*_xlfn.STDEV.S('ONE_LAST_QUOTE (2)'!$AJ$2:$AJ$779)</f>
        <v>27.965047561412895</v>
      </c>
      <c r="AM75" s="27">
        <f>$AK$2-GRAPHS!$W$32*_xlfn.STDEV.S('ONE_LAST_QUOTE (2)'!$AJ$2:$AJ$779)</f>
        <v>-41.105458872467089</v>
      </c>
      <c r="AO75" s="24"/>
    </row>
    <row r="76" spans="1:41" x14ac:dyDescent="0.3">
      <c r="A76" s="5">
        <v>44173</v>
      </c>
      <c r="B76" s="25">
        <v>579.16999999999996</v>
      </c>
      <c r="C76" s="25">
        <v>1.1400000000000001</v>
      </c>
      <c r="D76" s="25">
        <f t="shared" si="28"/>
        <v>578.03</v>
      </c>
      <c r="E76" s="25">
        <v>575.6</v>
      </c>
      <c r="F76" s="25">
        <f t="shared" si="25"/>
        <v>-2.42999999999995</v>
      </c>
      <c r="G76" s="25">
        <v>14340</v>
      </c>
      <c r="H76" s="25">
        <v>14360.4</v>
      </c>
      <c r="I76" s="25">
        <v>1.999999999999999E-2</v>
      </c>
      <c r="J76" s="25">
        <f t="shared" si="29"/>
        <v>14360.38</v>
      </c>
      <c r="K76" s="25">
        <f t="shared" si="30"/>
        <v>-20.3799999999992</v>
      </c>
      <c r="L76" s="27">
        <v>28.241</v>
      </c>
      <c r="M76" s="25">
        <v>524</v>
      </c>
      <c r="N76" s="2">
        <f t="shared" si="42"/>
        <v>118.46058859847703</v>
      </c>
      <c r="O76" s="2">
        <f t="shared" si="43"/>
        <v>116.60432590665151</v>
      </c>
      <c r="P76" s="2">
        <f t="shared" si="44"/>
        <v>96.080699486272238</v>
      </c>
      <c r="Q76" s="2">
        <f t="shared" si="44"/>
        <v>126.26506024096388</v>
      </c>
      <c r="R76" s="27">
        <f t="shared" si="45"/>
        <v>-1.5669875642078224E-2</v>
      </c>
      <c r="S76" s="1">
        <f t="shared" si="31"/>
        <v>8.778548817801362E-3</v>
      </c>
      <c r="T76" s="1">
        <f>S76+GRAPHS!$Q$32*_xlfn.STDEV.S($R$2:$R$779)</f>
        <v>3.6448384166507447E-2</v>
      </c>
      <c r="U76" s="1">
        <f>S76-GRAPHS!$Q$32*_xlfn.STDEV.S($R$2:$R$779)</f>
        <v>-1.8891286530904723E-2</v>
      </c>
      <c r="V76" s="2">
        <f t="shared" si="32"/>
        <v>-185.62626918255205</v>
      </c>
      <c r="W76" s="1">
        <f t="shared" si="33"/>
        <v>-1.4191825007415682E-3</v>
      </c>
      <c r="X76" s="1">
        <f t="shared" si="34"/>
        <v>-4.2039340518657334E-3</v>
      </c>
      <c r="Y76" s="1">
        <f t="shared" si="35"/>
        <v>2.7847515511241652E-3</v>
      </c>
      <c r="Z76" s="1">
        <f t="shared" si="26"/>
        <v>-3.2310590462182717E-4</v>
      </c>
      <c r="AA76" s="1" t="e">
        <f>Z76+#REF!*_xlfn.STDEV.S($Y$2:$Y$779)</f>
        <v>#REF!</v>
      </c>
      <c r="AB76" s="1">
        <f>Z76-GRAPHS!$S$32*_xlfn.STDEV.S($Y$2:$Y$779)</f>
        <v>-3.5832089975028217E-3</v>
      </c>
      <c r="AC76" s="24">
        <f t="shared" si="27"/>
        <v>-20.3799999999992</v>
      </c>
      <c r="AD76" s="24">
        <f t="shared" si="36"/>
        <v>-2.42999999999995</v>
      </c>
      <c r="AE76" s="1">
        <f t="shared" si="37"/>
        <v>2.7847515511241652E-3</v>
      </c>
      <c r="AF76" s="1">
        <f t="shared" si="38"/>
        <v>-3.2310590462182717E-4</v>
      </c>
      <c r="AG76" s="1">
        <f>$AF$2+GRAPHS!$U$32*_xlfn.STDEV.S('ONE_LAST_QUOTE (2)'!$AE$2:$AE$779)</f>
        <v>3.7520229614794163E-3</v>
      </c>
      <c r="AH76" s="1">
        <f>$AF$2-GRAPHS!$U$32*_xlfn.STDEV.S('ONE_LAST_QUOTE (2)'!$AE$2:$AE$779)</f>
        <v>-4.3982347707230704E-3</v>
      </c>
      <c r="AI76" s="27">
        <f t="shared" si="39"/>
        <v>8.3868312757200076</v>
      </c>
      <c r="AJ76" s="24">
        <f t="shared" si="40"/>
        <v>-17.94999999999925</v>
      </c>
      <c r="AK76" s="27">
        <f t="shared" si="41"/>
        <v>-6.5702056555270953</v>
      </c>
      <c r="AL76" s="27">
        <f>$AK$2+GRAPHS!$W$32*_xlfn.STDEV.S('ONE_LAST_QUOTE (2)'!$AJ$2:$AJ$779)</f>
        <v>27.965047561412895</v>
      </c>
      <c r="AM76" s="27">
        <f>$AK$2-GRAPHS!$W$32*_xlfn.STDEV.S('ONE_LAST_QUOTE (2)'!$AJ$2:$AJ$779)</f>
        <v>-41.105458872467089</v>
      </c>
      <c r="AO76" s="24"/>
    </row>
    <row r="77" spans="1:41" x14ac:dyDescent="0.3">
      <c r="A77" s="5">
        <v>44174</v>
      </c>
      <c r="B77" s="25">
        <v>579.1</v>
      </c>
      <c r="C77" s="25">
        <v>1.1400000000000001</v>
      </c>
      <c r="D77" s="25">
        <f t="shared" si="28"/>
        <v>577.96</v>
      </c>
      <c r="E77" s="25">
        <v>576</v>
      </c>
      <c r="F77" s="25">
        <f t="shared" si="25"/>
        <v>-1.9600000000000364</v>
      </c>
      <c r="G77" s="25">
        <v>14397</v>
      </c>
      <c r="H77" s="25">
        <v>14390.14</v>
      </c>
      <c r="I77" s="25">
        <v>1.999999999999999E-2</v>
      </c>
      <c r="J77" s="25">
        <f t="shared" si="29"/>
        <v>14390.119999999999</v>
      </c>
      <c r="K77" s="25">
        <f t="shared" si="30"/>
        <v>6.8800000000010186</v>
      </c>
      <c r="L77" s="27">
        <v>28.25</v>
      </c>
      <c r="M77" s="25">
        <v>520</v>
      </c>
      <c r="N77" s="2">
        <f t="shared" si="42"/>
        <v>118.5429100637991</v>
      </c>
      <c r="O77" s="2">
        <f t="shared" si="43"/>
        <v>117.06781590502524</v>
      </c>
      <c r="P77" s="2">
        <f t="shared" si="44"/>
        <v>96.111319021535735</v>
      </c>
      <c r="Q77" s="2">
        <f t="shared" si="44"/>
        <v>125.30120481927713</v>
      </c>
      <c r="R77" s="27">
        <f t="shared" si="45"/>
        <v>-1.2443546037295472E-2</v>
      </c>
      <c r="S77" s="1">
        <f t="shared" si="31"/>
        <v>8.778548817801362E-3</v>
      </c>
      <c r="T77" s="1">
        <f>S77+GRAPHS!$Q$32*_xlfn.STDEV.S($R$2:$R$779)</f>
        <v>3.6448384166507447E-2</v>
      </c>
      <c r="U77" s="1">
        <f>S77-GRAPHS!$Q$32*_xlfn.STDEV.S($R$2:$R$779)</f>
        <v>-1.8891286530904723E-2</v>
      </c>
      <c r="V77" s="2">
        <f t="shared" si="32"/>
        <v>-147.50941587738566</v>
      </c>
      <c r="W77" s="1">
        <f t="shared" si="33"/>
        <v>4.7810581148739685E-4</v>
      </c>
      <c r="X77" s="1">
        <f t="shared" si="34"/>
        <v>-3.3912381479687804E-3</v>
      </c>
      <c r="Y77" s="1">
        <f t="shared" si="35"/>
        <v>3.8693439594561772E-3</v>
      </c>
      <c r="Z77" s="1">
        <f t="shared" si="26"/>
        <v>-3.2310590462182717E-4</v>
      </c>
      <c r="AA77" s="1" t="e">
        <f>Z77+#REF!*_xlfn.STDEV.S($Y$2:$Y$779)</f>
        <v>#REF!</v>
      </c>
      <c r="AB77" s="1">
        <f>Z77-GRAPHS!$S$32*_xlfn.STDEV.S($Y$2:$Y$779)</f>
        <v>-3.5832089975028217E-3</v>
      </c>
      <c r="AC77" s="24">
        <f t="shared" si="27"/>
        <v>6.8800000000010186</v>
      </c>
      <c r="AD77" s="24">
        <f t="shared" si="36"/>
        <v>-1.9600000000000364</v>
      </c>
      <c r="AE77" s="1">
        <f t="shared" si="37"/>
        <v>3.8693439594561772E-3</v>
      </c>
      <c r="AF77" s="1">
        <f t="shared" si="38"/>
        <v>-3.2310590462182717E-4</v>
      </c>
      <c r="AG77" s="1">
        <f>$AF$2+GRAPHS!$U$32*_xlfn.STDEV.S('ONE_LAST_QUOTE (2)'!$AE$2:$AE$779)</f>
        <v>3.7520229614794163E-3</v>
      </c>
      <c r="AH77" s="1">
        <f>$AF$2-GRAPHS!$U$32*_xlfn.STDEV.S('ONE_LAST_QUOTE (2)'!$AE$2:$AE$779)</f>
        <v>-4.3982347707230704E-3</v>
      </c>
      <c r="AI77" s="27">
        <f t="shared" si="39"/>
        <v>-3.5102040816331077</v>
      </c>
      <c r="AJ77" s="24">
        <f t="shared" si="40"/>
        <v>8.840000000001055</v>
      </c>
      <c r="AK77" s="27">
        <f t="shared" si="41"/>
        <v>-6.5702056555270953</v>
      </c>
      <c r="AL77" s="27">
        <f>$AK$2+GRAPHS!$W$32*_xlfn.STDEV.S('ONE_LAST_QUOTE (2)'!$AJ$2:$AJ$779)</f>
        <v>27.965047561412895</v>
      </c>
      <c r="AM77" s="27">
        <f>$AK$2-GRAPHS!$W$32*_xlfn.STDEV.S('ONE_LAST_QUOTE (2)'!$AJ$2:$AJ$779)</f>
        <v>-41.105458872467089</v>
      </c>
      <c r="AO77" s="24"/>
    </row>
    <row r="78" spans="1:41" x14ac:dyDescent="0.3">
      <c r="A78" s="5">
        <v>44175</v>
      </c>
      <c r="B78" s="25">
        <v>571.97</v>
      </c>
      <c r="C78" s="25">
        <v>1.1400000000000001</v>
      </c>
      <c r="D78" s="25">
        <f t="shared" si="28"/>
        <v>570.83000000000004</v>
      </c>
      <c r="E78" s="25">
        <v>568.79999999999995</v>
      </c>
      <c r="F78" s="25">
        <f t="shared" si="25"/>
        <v>-2.0300000000000864</v>
      </c>
      <c r="G78" s="25">
        <v>14237</v>
      </c>
      <c r="H78" s="25">
        <v>14249.49</v>
      </c>
      <c r="I78" s="25">
        <v>1.999999999999999E-2</v>
      </c>
      <c r="J78" s="25">
        <f t="shared" si="29"/>
        <v>14249.47</v>
      </c>
      <c r="K78" s="25">
        <f t="shared" si="30"/>
        <v>-12.469999999999345</v>
      </c>
      <c r="L78" s="27">
        <v>28.175000000000001</v>
      </c>
      <c r="M78" s="25">
        <v>512</v>
      </c>
      <c r="N78" s="2">
        <f t="shared" si="42"/>
        <v>117.0611236880016</v>
      </c>
      <c r="O78" s="2">
        <f t="shared" si="43"/>
        <v>115.76679134818673</v>
      </c>
      <c r="P78" s="2">
        <f t="shared" si="44"/>
        <v>95.856156227673253</v>
      </c>
      <c r="Q78" s="2">
        <f t="shared" si="44"/>
        <v>123.37349397590364</v>
      </c>
      <c r="R78" s="27">
        <f t="shared" si="45"/>
        <v>-1.1056893177145644E-2</v>
      </c>
      <c r="S78" s="1">
        <f t="shared" si="31"/>
        <v>8.778548817801362E-3</v>
      </c>
      <c r="T78" s="1">
        <f>S78+GRAPHS!$Q$32*_xlfn.STDEV.S($R$2:$R$779)</f>
        <v>3.6448384166507447E-2</v>
      </c>
      <c r="U78" s="1">
        <f>S78-GRAPHS!$Q$32*_xlfn.STDEV.S($R$2:$R$779)</f>
        <v>-1.8891286530904723E-2</v>
      </c>
      <c r="V78" s="2">
        <f t="shared" si="32"/>
        <v>-129.43323398148721</v>
      </c>
      <c r="W78" s="1">
        <f t="shared" si="33"/>
        <v>-8.7512026763096075E-4</v>
      </c>
      <c r="X78" s="1">
        <f t="shared" si="34"/>
        <v>-3.5562251458404188E-3</v>
      </c>
      <c r="Y78" s="1">
        <f t="shared" si="35"/>
        <v>2.681104878209458E-3</v>
      </c>
      <c r="Z78" s="1">
        <f t="shared" si="26"/>
        <v>-3.2310590462182717E-4</v>
      </c>
      <c r="AA78" s="1" t="e">
        <f>Z78+#REF!*_xlfn.STDEV.S($Y$2:$Y$779)</f>
        <v>#REF!</v>
      </c>
      <c r="AB78" s="1">
        <f>Z78-GRAPHS!$S$32*_xlfn.STDEV.S($Y$2:$Y$779)</f>
        <v>-3.5832089975028217E-3</v>
      </c>
      <c r="AC78" s="24">
        <f t="shared" si="27"/>
        <v>-12.469999999999345</v>
      </c>
      <c r="AD78" s="24">
        <f t="shared" si="36"/>
        <v>-2.0300000000000864</v>
      </c>
      <c r="AE78" s="1">
        <f t="shared" si="37"/>
        <v>2.681104878209458E-3</v>
      </c>
      <c r="AF78" s="1">
        <f t="shared" si="38"/>
        <v>-3.2310590462182717E-4</v>
      </c>
      <c r="AG78" s="1">
        <f>$AF$2+GRAPHS!$U$32*_xlfn.STDEV.S('ONE_LAST_QUOTE (2)'!$AE$2:$AE$779)</f>
        <v>3.7520229614794163E-3</v>
      </c>
      <c r="AH78" s="1">
        <f>$AF$2-GRAPHS!$U$32*_xlfn.STDEV.S('ONE_LAST_QUOTE (2)'!$AE$2:$AE$779)</f>
        <v>-4.3982347707230704E-3</v>
      </c>
      <c r="AI78" s="27">
        <f t="shared" si="39"/>
        <v>6.1428571428565588</v>
      </c>
      <c r="AJ78" s="24">
        <f t="shared" si="40"/>
        <v>-10.439999999999259</v>
      </c>
      <c r="AK78" s="27">
        <f t="shared" si="41"/>
        <v>-6.5702056555270953</v>
      </c>
      <c r="AL78" s="27">
        <f>$AK$2+GRAPHS!$W$32*_xlfn.STDEV.S('ONE_LAST_QUOTE (2)'!$AJ$2:$AJ$779)</f>
        <v>27.965047561412895</v>
      </c>
      <c r="AM78" s="27">
        <f>$AK$2-GRAPHS!$W$32*_xlfn.STDEV.S('ONE_LAST_QUOTE (2)'!$AJ$2:$AJ$779)</f>
        <v>-41.105458872467089</v>
      </c>
      <c r="AO78" s="24"/>
    </row>
    <row r="79" spans="1:41" x14ac:dyDescent="0.3">
      <c r="A79" s="5">
        <v>44176</v>
      </c>
      <c r="B79" s="25">
        <v>574.23</v>
      </c>
      <c r="C79" s="25">
        <v>1.1400000000000001</v>
      </c>
      <c r="D79" s="25">
        <f t="shared" si="28"/>
        <v>573.09</v>
      </c>
      <c r="E79" s="25">
        <v>569</v>
      </c>
      <c r="F79" s="25">
        <f t="shared" si="25"/>
        <v>-4.0900000000000318</v>
      </c>
      <c r="G79" s="25">
        <v>14237</v>
      </c>
      <c r="H79" s="25">
        <v>14261.69</v>
      </c>
      <c r="I79" s="25">
        <v>1.999999999999999E-2</v>
      </c>
      <c r="J79" s="25">
        <f t="shared" si="29"/>
        <v>14261.67</v>
      </c>
      <c r="K79" s="25">
        <f t="shared" si="30"/>
        <v>-24.670000000000073</v>
      </c>
      <c r="L79" s="27">
        <v>28.177</v>
      </c>
      <c r="M79" s="25">
        <v>516</v>
      </c>
      <c r="N79" s="2">
        <f t="shared" si="42"/>
        <v>117.10228442066266</v>
      </c>
      <c r="O79" s="2">
        <f t="shared" si="43"/>
        <v>115.76679134818673</v>
      </c>
      <c r="P79" s="2">
        <f t="shared" si="44"/>
        <v>95.862960568842922</v>
      </c>
      <c r="Q79" s="2">
        <f t="shared" si="44"/>
        <v>124.33734939759039</v>
      </c>
      <c r="R79" s="27">
        <f t="shared" si="45"/>
        <v>-1.1404500596064238E-2</v>
      </c>
      <c r="S79" s="1">
        <f t="shared" si="31"/>
        <v>8.778548817801362E-3</v>
      </c>
      <c r="T79" s="1">
        <f>S79+GRAPHS!$Q$32*_xlfn.STDEV.S($R$2:$R$779)</f>
        <v>3.6448384166507447E-2</v>
      </c>
      <c r="U79" s="1">
        <f>S79-GRAPHS!$Q$32*_xlfn.STDEV.S($R$2:$R$779)</f>
        <v>-1.8891286530904723E-2</v>
      </c>
      <c r="V79" s="2">
        <f t="shared" si="32"/>
        <v>-133.54930724759271</v>
      </c>
      <c r="W79" s="1">
        <f t="shared" si="33"/>
        <v>-1.7298114456441689E-3</v>
      </c>
      <c r="X79" s="1">
        <f t="shared" si="34"/>
        <v>-7.1367498996667738E-3</v>
      </c>
      <c r="Y79" s="1">
        <f t="shared" si="35"/>
        <v>5.4069384540226051E-3</v>
      </c>
      <c r="Z79" s="1">
        <f t="shared" si="26"/>
        <v>-3.2310590462182717E-4</v>
      </c>
      <c r="AA79" s="1" t="e">
        <f>Z79+#REF!*_xlfn.STDEV.S($Y$2:$Y$779)</f>
        <v>#REF!</v>
      </c>
      <c r="AB79" s="1">
        <f>Z79-GRAPHS!$S$32*_xlfn.STDEV.S($Y$2:$Y$779)</f>
        <v>-3.5832089975028217E-3</v>
      </c>
      <c r="AC79" s="24">
        <f t="shared" si="27"/>
        <v>-24.670000000000073</v>
      </c>
      <c r="AD79" s="24">
        <f t="shared" si="36"/>
        <v>-4.0900000000000318</v>
      </c>
      <c r="AE79" s="1">
        <f t="shared" si="37"/>
        <v>5.4069384540226051E-3</v>
      </c>
      <c r="AF79" s="1">
        <f t="shared" si="38"/>
        <v>-3.2310590462182717E-4</v>
      </c>
      <c r="AG79" s="1">
        <f>$AF$2+GRAPHS!$U$32*_xlfn.STDEV.S('ONE_LAST_QUOTE (2)'!$AE$2:$AE$779)</f>
        <v>3.7520229614794163E-3</v>
      </c>
      <c r="AH79" s="1">
        <f>$AF$2-GRAPHS!$U$32*_xlfn.STDEV.S('ONE_LAST_QUOTE (2)'!$AE$2:$AE$779)</f>
        <v>-4.3982347707230704E-3</v>
      </c>
      <c r="AI79" s="27">
        <f t="shared" si="39"/>
        <v>6.0317848410757655</v>
      </c>
      <c r="AJ79" s="24">
        <f t="shared" si="40"/>
        <v>-20.580000000000041</v>
      </c>
      <c r="AK79" s="27">
        <f t="shared" si="41"/>
        <v>-6.5702056555270953</v>
      </c>
      <c r="AL79" s="27">
        <f>$AK$2+GRAPHS!$W$32*_xlfn.STDEV.S('ONE_LAST_QUOTE (2)'!$AJ$2:$AJ$779)</f>
        <v>27.965047561412895</v>
      </c>
      <c r="AM79" s="27">
        <f>$AK$2-GRAPHS!$W$32*_xlfn.STDEV.S('ONE_LAST_QUOTE (2)'!$AJ$2:$AJ$779)</f>
        <v>-41.105458872467089</v>
      </c>
      <c r="AO79" s="24"/>
    </row>
    <row r="80" spans="1:41" x14ac:dyDescent="0.3">
      <c r="A80" s="5">
        <v>44179</v>
      </c>
      <c r="B80" s="25">
        <v>569.69000000000005</v>
      </c>
      <c r="C80" s="25">
        <v>1.1400000000000001</v>
      </c>
      <c r="D80" s="25">
        <f t="shared" si="28"/>
        <v>568.55000000000007</v>
      </c>
      <c r="E80" s="25">
        <v>566.5</v>
      </c>
      <c r="F80" s="25">
        <f t="shared" si="25"/>
        <v>-2.0500000000000682</v>
      </c>
      <c r="G80" s="25">
        <v>14201</v>
      </c>
      <c r="H80" s="25">
        <v>14211.05</v>
      </c>
      <c r="I80" s="25">
        <v>1.999999999999999E-2</v>
      </c>
      <c r="J80" s="25">
        <f t="shared" si="29"/>
        <v>14211.029999999999</v>
      </c>
      <c r="K80" s="25">
        <f t="shared" si="30"/>
        <v>-10.029999999998836</v>
      </c>
      <c r="L80" s="27">
        <v>28.114000000000001</v>
      </c>
      <c r="M80" s="25">
        <v>508</v>
      </c>
      <c r="N80" s="2">
        <f t="shared" si="42"/>
        <v>116.58777526239963</v>
      </c>
      <c r="O80" s="2">
        <f t="shared" si="43"/>
        <v>115.47406082289807</v>
      </c>
      <c r="P80" s="2">
        <f t="shared" si="44"/>
        <v>95.648623821998441</v>
      </c>
      <c r="Q80" s="2">
        <f t="shared" si="44"/>
        <v>122.40963855421688</v>
      </c>
      <c r="R80" s="27">
        <f t="shared" si="45"/>
        <v>-9.5525833389904502E-3</v>
      </c>
      <c r="S80" s="1">
        <f t="shared" si="31"/>
        <v>8.778548817801362E-3</v>
      </c>
      <c r="T80" s="1">
        <f>S80+GRAPHS!$Q$32*_xlfn.STDEV.S($R$2:$R$779)</f>
        <v>3.6448384166507447E-2</v>
      </c>
      <c r="U80" s="1">
        <f>S80-GRAPHS!$Q$32*_xlfn.STDEV.S($R$2:$R$779)</f>
        <v>-1.8891286530904723E-2</v>
      </c>
      <c r="V80" s="2">
        <f t="shared" si="32"/>
        <v>-111.37144395015639</v>
      </c>
      <c r="W80" s="1">
        <f t="shared" si="33"/>
        <v>-7.0578979848743098E-4</v>
      </c>
      <c r="X80" s="1">
        <f t="shared" si="34"/>
        <v>-3.6056635300326587E-3</v>
      </c>
      <c r="Y80" s="1">
        <f t="shared" si="35"/>
        <v>2.8998737315452279E-3</v>
      </c>
      <c r="Z80" s="1">
        <f t="shared" si="26"/>
        <v>-3.2310590462182717E-4</v>
      </c>
      <c r="AA80" s="1" t="e">
        <f>Z80+#REF!*_xlfn.STDEV.S($Y$2:$Y$779)</f>
        <v>#REF!</v>
      </c>
      <c r="AB80" s="1">
        <f>Z80-GRAPHS!$S$32*_xlfn.STDEV.S($Y$2:$Y$779)</f>
        <v>-3.5832089975028217E-3</v>
      </c>
      <c r="AC80" s="24">
        <f t="shared" si="27"/>
        <v>-10.029999999998836</v>
      </c>
      <c r="AD80" s="24">
        <f t="shared" si="36"/>
        <v>-2.0500000000000682</v>
      </c>
      <c r="AE80" s="1">
        <f t="shared" si="37"/>
        <v>2.8998737315452279E-3</v>
      </c>
      <c r="AF80" s="1">
        <f t="shared" si="38"/>
        <v>-3.2310590462182717E-4</v>
      </c>
      <c r="AG80" s="1">
        <f>$AF$2+GRAPHS!$U$32*_xlfn.STDEV.S('ONE_LAST_QUOTE (2)'!$AE$2:$AE$779)</f>
        <v>3.7520229614794163E-3</v>
      </c>
      <c r="AH80" s="1">
        <f>$AF$2-GRAPHS!$U$32*_xlfn.STDEV.S('ONE_LAST_QUOTE (2)'!$AE$2:$AE$779)</f>
        <v>-4.3982347707230704E-3</v>
      </c>
      <c r="AI80" s="27">
        <f t="shared" si="39"/>
        <v>4.8926829268285372</v>
      </c>
      <c r="AJ80" s="24">
        <f t="shared" si="40"/>
        <v>-7.9799999999987676</v>
      </c>
      <c r="AK80" s="27">
        <f t="shared" si="41"/>
        <v>-6.5702056555270953</v>
      </c>
      <c r="AL80" s="27">
        <f>$AK$2+GRAPHS!$W$32*_xlfn.STDEV.S('ONE_LAST_QUOTE (2)'!$AJ$2:$AJ$779)</f>
        <v>27.965047561412895</v>
      </c>
      <c r="AM80" s="27">
        <f>$AK$2-GRAPHS!$W$32*_xlfn.STDEV.S('ONE_LAST_QUOTE (2)'!$AJ$2:$AJ$779)</f>
        <v>-41.105458872467089</v>
      </c>
      <c r="AO80" s="24"/>
    </row>
    <row r="81" spans="1:41" x14ac:dyDescent="0.3">
      <c r="A81" s="5">
        <v>44180</v>
      </c>
      <c r="B81" s="25">
        <v>564.54999999999995</v>
      </c>
      <c r="C81" s="25">
        <v>1.1400000000000001</v>
      </c>
      <c r="D81" s="25">
        <f t="shared" si="28"/>
        <v>563.41</v>
      </c>
      <c r="E81" s="25">
        <v>563.4</v>
      </c>
      <c r="F81" s="25">
        <f t="shared" si="25"/>
        <v>-9.9999999999909051E-3</v>
      </c>
      <c r="G81" s="25">
        <v>14084</v>
      </c>
      <c r="H81" s="25">
        <v>14068.52</v>
      </c>
      <c r="I81" s="25">
        <v>1.999999999999999E-2</v>
      </c>
      <c r="J81" s="25">
        <f t="shared" si="29"/>
        <v>14068.5</v>
      </c>
      <c r="K81" s="25">
        <f t="shared" si="30"/>
        <v>15.5</v>
      </c>
      <c r="L81" s="27">
        <v>28.125</v>
      </c>
      <c r="M81" s="25">
        <v>504</v>
      </c>
      <c r="N81" s="2">
        <f t="shared" si="42"/>
        <v>115.94978390615348</v>
      </c>
      <c r="O81" s="2">
        <f t="shared" si="43"/>
        <v>114.52268661570992</v>
      </c>
      <c r="P81" s="2">
        <f t="shared" si="44"/>
        <v>95.686047698431608</v>
      </c>
      <c r="Q81" s="2">
        <f t="shared" si="44"/>
        <v>121.44578313253014</v>
      </c>
      <c r="R81" s="27">
        <f t="shared" si="45"/>
        <v>-1.2307890902139351E-2</v>
      </c>
      <c r="S81" s="1">
        <f t="shared" si="31"/>
        <v>8.778548817801362E-3</v>
      </c>
      <c r="T81" s="1">
        <f>S81+GRAPHS!$Q$32*_xlfn.STDEV.S($R$2:$R$779)</f>
        <v>3.6448384166507447E-2</v>
      </c>
      <c r="U81" s="1">
        <f>S81-GRAPHS!$Q$32*_xlfn.STDEV.S($R$2:$R$779)</f>
        <v>-1.8891286530904723E-2</v>
      </c>
      <c r="V81" s="2">
        <f t="shared" si="32"/>
        <v>-142.70972904435695</v>
      </c>
      <c r="W81" s="1">
        <f t="shared" si="33"/>
        <v>1.1017521413085973E-3</v>
      </c>
      <c r="X81" s="1">
        <f t="shared" si="34"/>
        <v>-1.7749063736871736E-5</v>
      </c>
      <c r="Y81" s="1">
        <f t="shared" si="35"/>
        <v>1.1195012050454691E-3</v>
      </c>
      <c r="Z81" s="1">
        <f t="shared" si="26"/>
        <v>-3.2310590462182717E-4</v>
      </c>
      <c r="AA81" s="1" t="e">
        <f>Z81+#REF!*_xlfn.STDEV.S($Y$2:$Y$779)</f>
        <v>#REF!</v>
      </c>
      <c r="AB81" s="1">
        <f>Z81-GRAPHS!$S$32*_xlfn.STDEV.S($Y$2:$Y$779)</f>
        <v>-3.5832089975028217E-3</v>
      </c>
      <c r="AC81" s="24">
        <f t="shared" si="27"/>
        <v>15.5</v>
      </c>
      <c r="AD81" s="24">
        <f t="shared" si="36"/>
        <v>-9.9999999999909051E-3</v>
      </c>
      <c r="AE81" s="1">
        <f t="shared" si="37"/>
        <v>1.1195012050454691E-3</v>
      </c>
      <c r="AF81" s="1">
        <f t="shared" si="38"/>
        <v>-3.2310590462182717E-4</v>
      </c>
      <c r="AG81" s="1">
        <f>$AF$2+GRAPHS!$U$32*_xlfn.STDEV.S('ONE_LAST_QUOTE (2)'!$AE$2:$AE$779)</f>
        <v>3.7520229614794163E-3</v>
      </c>
      <c r="AH81" s="1">
        <f>$AF$2-GRAPHS!$U$32*_xlfn.STDEV.S('ONE_LAST_QUOTE (2)'!$AE$2:$AE$779)</f>
        <v>-4.3982347707230704E-3</v>
      </c>
      <c r="AI81" s="27">
        <f t="shared" si="39"/>
        <v>-1550.0000000014097</v>
      </c>
      <c r="AJ81" s="24">
        <f t="shared" si="40"/>
        <v>15.509999999999991</v>
      </c>
      <c r="AK81" s="27">
        <f t="shared" si="41"/>
        <v>-6.5702056555270953</v>
      </c>
      <c r="AL81" s="27">
        <f>$AK$2+GRAPHS!$W$32*_xlfn.STDEV.S('ONE_LAST_QUOTE (2)'!$AJ$2:$AJ$779)</f>
        <v>27.965047561412895</v>
      </c>
      <c r="AM81" s="27">
        <f>$AK$2-GRAPHS!$W$32*_xlfn.STDEV.S('ONE_LAST_QUOTE (2)'!$AJ$2:$AJ$779)</f>
        <v>-41.105458872467089</v>
      </c>
      <c r="AO81" s="24"/>
    </row>
    <row r="82" spans="1:41" x14ac:dyDescent="0.3">
      <c r="A82" s="5">
        <v>44181</v>
      </c>
      <c r="B82" s="25">
        <v>573.79999999999995</v>
      </c>
      <c r="C82" s="25">
        <v>1.1400000000000001</v>
      </c>
      <c r="D82" s="25">
        <f t="shared" si="28"/>
        <v>572.66</v>
      </c>
      <c r="E82" s="25">
        <v>571.9</v>
      </c>
      <c r="F82" s="25">
        <f t="shared" si="25"/>
        <v>-0.75999999999999091</v>
      </c>
      <c r="G82" s="25">
        <v>14323</v>
      </c>
      <c r="H82" s="25">
        <v>14304.46</v>
      </c>
      <c r="I82" s="25">
        <v>0</v>
      </c>
      <c r="J82" s="25">
        <f t="shared" si="29"/>
        <v>14304.46</v>
      </c>
      <c r="K82" s="25">
        <f t="shared" si="30"/>
        <v>18.540000000000873</v>
      </c>
      <c r="L82" s="27">
        <v>28.132999999999999</v>
      </c>
      <c r="M82" s="25">
        <v>512</v>
      </c>
      <c r="N82" s="2">
        <f t="shared" si="42"/>
        <v>117.69911504424775</v>
      </c>
      <c r="O82" s="2">
        <f t="shared" si="43"/>
        <v>116.46609204748745</v>
      </c>
      <c r="P82" s="2">
        <f t="shared" si="44"/>
        <v>95.713265063110256</v>
      </c>
      <c r="Q82" s="2">
        <f t="shared" si="44"/>
        <v>123.37349397590363</v>
      </c>
      <c r="R82" s="27">
        <f t="shared" si="45"/>
        <v>-1.0476060047662661E-2</v>
      </c>
      <c r="S82" s="1">
        <f t="shared" si="31"/>
        <v>8.778548817801362E-3</v>
      </c>
      <c r="T82" s="1">
        <f>S82+GRAPHS!$Q$32*_xlfn.STDEV.S($R$2:$R$779)</f>
        <v>3.6448384166507447E-2</v>
      </c>
      <c r="U82" s="1">
        <f>S82-GRAPHS!$Q$32*_xlfn.STDEV.S($R$2:$R$779)</f>
        <v>-1.8891286530904723E-2</v>
      </c>
      <c r="V82" s="2">
        <f t="shared" si="32"/>
        <v>-123.30229967602975</v>
      </c>
      <c r="W82" s="1">
        <f t="shared" si="33"/>
        <v>1.296099258552988E-3</v>
      </c>
      <c r="X82" s="1">
        <f t="shared" si="34"/>
        <v>-1.3271400132713843E-3</v>
      </c>
      <c r="Y82" s="1">
        <f t="shared" si="35"/>
        <v>2.6232392718243723E-3</v>
      </c>
      <c r="Z82" s="1">
        <f t="shared" si="26"/>
        <v>-3.2310590462182717E-4</v>
      </c>
      <c r="AA82" s="1" t="e">
        <f>Z82+#REF!*_xlfn.STDEV.S($Y$2:$Y$779)</f>
        <v>#REF!</v>
      </c>
      <c r="AB82" s="1">
        <f>Z82-GRAPHS!$S$32*_xlfn.STDEV.S($Y$2:$Y$779)</f>
        <v>-3.5832089975028217E-3</v>
      </c>
      <c r="AC82" s="24">
        <f t="shared" si="27"/>
        <v>18.540000000000873</v>
      </c>
      <c r="AD82" s="24">
        <f t="shared" si="36"/>
        <v>-0.75999999999999091</v>
      </c>
      <c r="AE82" s="1">
        <f t="shared" si="37"/>
        <v>2.6232392718243723E-3</v>
      </c>
      <c r="AF82" s="1">
        <f t="shared" si="38"/>
        <v>-3.2310590462182717E-4</v>
      </c>
      <c r="AG82" s="1">
        <f>$AF$2+GRAPHS!$U$32*_xlfn.STDEV.S('ONE_LAST_QUOTE (2)'!$AE$2:$AE$779)</f>
        <v>3.7520229614794163E-3</v>
      </c>
      <c r="AH82" s="1">
        <f>$AF$2-GRAPHS!$U$32*_xlfn.STDEV.S('ONE_LAST_QUOTE (2)'!$AE$2:$AE$779)</f>
        <v>-4.3982347707230704E-3</v>
      </c>
      <c r="AI82" s="27">
        <f t="shared" si="39"/>
        <v>-24.394736842106703</v>
      </c>
      <c r="AJ82" s="24">
        <f t="shared" si="40"/>
        <v>19.300000000000864</v>
      </c>
      <c r="AK82" s="27">
        <f t="shared" si="41"/>
        <v>-6.5702056555270953</v>
      </c>
      <c r="AL82" s="27">
        <f>$AK$2+GRAPHS!$W$32*_xlfn.STDEV.S('ONE_LAST_QUOTE (2)'!$AJ$2:$AJ$779)</f>
        <v>27.965047561412895</v>
      </c>
      <c r="AM82" s="27">
        <f>$AK$2-GRAPHS!$W$32*_xlfn.STDEV.S('ONE_LAST_QUOTE (2)'!$AJ$2:$AJ$779)</f>
        <v>-41.105458872467089</v>
      </c>
      <c r="AO82" s="24"/>
    </row>
    <row r="83" spans="1:41" x14ac:dyDescent="0.3">
      <c r="A83" s="5">
        <v>44182</v>
      </c>
      <c r="B83" s="25">
        <v>571.44000000000005</v>
      </c>
      <c r="C83" s="25">
        <v>6.0000000000000053E-2</v>
      </c>
      <c r="D83" s="25">
        <f t="shared" si="28"/>
        <v>571.38000000000011</v>
      </c>
      <c r="E83" s="25">
        <v>570.6</v>
      </c>
      <c r="F83" s="25">
        <f t="shared" si="25"/>
        <v>-0.7800000000000864</v>
      </c>
      <c r="G83" s="25">
        <v>14186</v>
      </c>
      <c r="H83" s="25">
        <v>14258.93</v>
      </c>
      <c r="I83" s="25">
        <v>21.27</v>
      </c>
      <c r="J83" s="25">
        <f t="shared" si="29"/>
        <v>14237.66</v>
      </c>
      <c r="K83" s="25">
        <f t="shared" si="30"/>
        <v>-51.659999999999854</v>
      </c>
      <c r="L83" s="27">
        <v>28.146000000000001</v>
      </c>
      <c r="M83" s="25">
        <v>508</v>
      </c>
      <c r="N83" s="2">
        <f t="shared" si="42"/>
        <v>117.431570281951</v>
      </c>
      <c r="O83" s="2">
        <f t="shared" si="43"/>
        <v>115.35208977069448</v>
      </c>
      <c r="P83" s="2">
        <f t="shared" si="44"/>
        <v>95.757493280713092</v>
      </c>
      <c r="Q83" s="2">
        <f t="shared" si="44"/>
        <v>122.40963855421688</v>
      </c>
      <c r="R83" s="27">
        <f t="shared" si="45"/>
        <v>-1.7708019285305743E-2</v>
      </c>
      <c r="S83" s="1">
        <f t="shared" si="31"/>
        <v>8.778548817801362E-3</v>
      </c>
      <c r="T83" s="1">
        <f>S83+GRAPHS!$Q$32*_xlfn.STDEV.S($R$2:$R$779)</f>
        <v>3.6448384166507447E-2</v>
      </c>
      <c r="U83" s="1">
        <f>S83-GRAPHS!$Q$32*_xlfn.STDEV.S($R$2:$R$779)</f>
        <v>-1.8891286530904723E-2</v>
      </c>
      <c r="V83" s="2">
        <f t="shared" si="32"/>
        <v>-207.948051125652</v>
      </c>
      <c r="W83" s="1">
        <f t="shared" si="33"/>
        <v>-3.628405229511019E-3</v>
      </c>
      <c r="X83" s="1">
        <f t="shared" si="34"/>
        <v>-1.3651160348631143E-3</v>
      </c>
      <c r="Y83" s="1">
        <f t="shared" si="35"/>
        <v>-2.2632891946479045E-3</v>
      </c>
      <c r="Z83" s="1">
        <f t="shared" si="26"/>
        <v>-3.2310590462182717E-4</v>
      </c>
      <c r="AA83" s="1" t="e">
        <f>Z83+#REF!*_xlfn.STDEV.S($Y$2:$Y$779)</f>
        <v>#REF!</v>
      </c>
      <c r="AB83" s="1">
        <f>Z83-GRAPHS!$S$32*_xlfn.STDEV.S($Y$2:$Y$779)</f>
        <v>-3.5832089975028217E-3</v>
      </c>
      <c r="AC83" s="24">
        <f t="shared" si="27"/>
        <v>-51.659999999999854</v>
      </c>
      <c r="AD83" s="24">
        <f t="shared" si="36"/>
        <v>-0.7800000000000864</v>
      </c>
      <c r="AE83" s="1">
        <f t="shared" si="37"/>
        <v>-2.2632891946479045E-3</v>
      </c>
      <c r="AF83" s="1">
        <f t="shared" si="38"/>
        <v>-3.2310590462182717E-4</v>
      </c>
      <c r="AG83" s="1">
        <f>$AF$2+GRAPHS!$U$32*_xlfn.STDEV.S('ONE_LAST_QUOTE (2)'!$AE$2:$AE$779)</f>
        <v>3.7520229614794163E-3</v>
      </c>
      <c r="AH83" s="1">
        <f>$AF$2-GRAPHS!$U$32*_xlfn.STDEV.S('ONE_LAST_QUOTE (2)'!$AE$2:$AE$779)</f>
        <v>-4.3982347707230704E-3</v>
      </c>
      <c r="AI83" s="27">
        <f t="shared" si="39"/>
        <v>66.230769230761709</v>
      </c>
      <c r="AJ83" s="24">
        <f t="shared" si="40"/>
        <v>-50.879999999999768</v>
      </c>
      <c r="AK83" s="27">
        <f t="shared" si="41"/>
        <v>-6.5702056555270953</v>
      </c>
      <c r="AL83" s="27">
        <f>$AK$2+GRAPHS!$W$32*_xlfn.STDEV.S('ONE_LAST_QUOTE (2)'!$AJ$2:$AJ$779)</f>
        <v>27.965047561412895</v>
      </c>
      <c r="AM83" s="27">
        <f>$AK$2-GRAPHS!$W$32*_xlfn.STDEV.S('ONE_LAST_QUOTE (2)'!$AJ$2:$AJ$779)</f>
        <v>-41.105458872467089</v>
      </c>
      <c r="AO83" s="24"/>
    </row>
    <row r="84" spans="1:41" x14ac:dyDescent="0.3">
      <c r="A84" s="5">
        <v>44183</v>
      </c>
      <c r="B84" s="25">
        <v>571.15</v>
      </c>
      <c r="C84" s="25">
        <v>6.0000000000000053E-2</v>
      </c>
      <c r="D84" s="25">
        <f t="shared" si="28"/>
        <v>571.09</v>
      </c>
      <c r="E84" s="25">
        <v>570.4</v>
      </c>
      <c r="F84" s="25">
        <f t="shared" si="25"/>
        <v>-0.69000000000005457</v>
      </c>
      <c r="G84" s="25">
        <v>14136</v>
      </c>
      <c r="H84" s="25">
        <v>14249.96</v>
      </c>
      <c r="I84" s="25">
        <v>0.14000000000000057</v>
      </c>
      <c r="J84" s="25">
        <f t="shared" si="29"/>
        <v>14249.82</v>
      </c>
      <c r="K84" s="25">
        <f t="shared" si="30"/>
        <v>-113.81999999999971</v>
      </c>
      <c r="L84" s="27">
        <v>28.154</v>
      </c>
      <c r="M84" s="25">
        <v>510</v>
      </c>
      <c r="N84" s="2">
        <f t="shared" si="42"/>
        <v>117.39040954928996</v>
      </c>
      <c r="O84" s="2">
        <f t="shared" si="43"/>
        <v>114.94551959668243</v>
      </c>
      <c r="P84" s="2">
        <f t="shared" si="44"/>
        <v>95.784710645391755</v>
      </c>
      <c r="Q84" s="2">
        <f t="shared" si="44"/>
        <v>122.89156626506026</v>
      </c>
      <c r="R84" s="27">
        <f t="shared" si="45"/>
        <v>-2.0826999087868114E-2</v>
      </c>
      <c r="S84" s="1">
        <f t="shared" si="31"/>
        <v>8.778548817801362E-3</v>
      </c>
      <c r="T84" s="1">
        <f>S84+GRAPHS!$Q$32*_xlfn.STDEV.S($R$2:$R$779)</f>
        <v>3.6448384166507447E-2</v>
      </c>
      <c r="U84" s="1">
        <f>S84-GRAPHS!$Q$32*_xlfn.STDEV.S($R$2:$R$779)</f>
        <v>-1.8891286530904723E-2</v>
      </c>
      <c r="V84" s="2">
        <f t="shared" si="32"/>
        <v>-244.48899526075252</v>
      </c>
      <c r="W84" s="1">
        <f t="shared" si="33"/>
        <v>-7.9874693154018579E-3</v>
      </c>
      <c r="X84" s="1">
        <f t="shared" si="34"/>
        <v>-1.2082158679018273E-3</v>
      </c>
      <c r="Y84" s="1">
        <f t="shared" si="35"/>
        <v>-6.7792534475000308E-3</v>
      </c>
      <c r="Z84" s="1">
        <f t="shared" si="26"/>
        <v>-3.2310590462182717E-4</v>
      </c>
      <c r="AA84" s="1" t="e">
        <f>Z84+#REF!*_xlfn.STDEV.S($Y$2:$Y$779)</f>
        <v>#REF!</v>
      </c>
      <c r="AB84" s="1">
        <f>Z84-GRAPHS!$S$32*_xlfn.STDEV.S($Y$2:$Y$779)</f>
        <v>-3.5832089975028217E-3</v>
      </c>
      <c r="AC84" s="24">
        <f t="shared" si="27"/>
        <v>-113.81999999999971</v>
      </c>
      <c r="AD84" s="24">
        <f t="shared" si="36"/>
        <v>-0.69000000000005457</v>
      </c>
      <c r="AE84" s="1">
        <f t="shared" si="37"/>
        <v>-6.7792534475000308E-3</v>
      </c>
      <c r="AF84" s="1">
        <f t="shared" si="38"/>
        <v>-3.2310590462182717E-4</v>
      </c>
      <c r="AG84" s="1">
        <f>$AF$2+GRAPHS!$U$32*_xlfn.STDEV.S('ONE_LAST_QUOTE (2)'!$AE$2:$AE$779)</f>
        <v>3.7520229614794163E-3</v>
      </c>
      <c r="AH84" s="1">
        <f>$AF$2-GRAPHS!$U$32*_xlfn.STDEV.S('ONE_LAST_QUOTE (2)'!$AE$2:$AE$779)</f>
        <v>-4.3982347707230704E-3</v>
      </c>
      <c r="AI84" s="27">
        <f t="shared" si="39"/>
        <v>164.95652173911697</v>
      </c>
      <c r="AJ84" s="24">
        <f t="shared" si="40"/>
        <v>-113.12999999999965</v>
      </c>
      <c r="AK84" s="27">
        <f t="shared" si="41"/>
        <v>-6.5702056555270953</v>
      </c>
      <c r="AL84" s="27">
        <f>$AK$2+GRAPHS!$W$32*_xlfn.STDEV.S('ONE_LAST_QUOTE (2)'!$AJ$2:$AJ$779)</f>
        <v>27.965047561412895</v>
      </c>
      <c r="AM84" s="27">
        <f>$AK$2-GRAPHS!$W$32*_xlfn.STDEV.S('ONE_LAST_QUOTE (2)'!$AJ$2:$AJ$779)</f>
        <v>-41.105458872467089</v>
      </c>
      <c r="AO84" s="24"/>
    </row>
    <row r="85" spans="1:41" x14ac:dyDescent="0.3">
      <c r="A85" s="5">
        <v>44186</v>
      </c>
      <c r="B85" s="25">
        <v>576.82000000000005</v>
      </c>
      <c r="C85" s="25">
        <v>6.0000000000000053E-2</v>
      </c>
      <c r="D85" s="25">
        <f t="shared" si="28"/>
        <v>576.7600000000001</v>
      </c>
      <c r="E85" s="25">
        <v>575.79999999999995</v>
      </c>
      <c r="F85" s="25">
        <f t="shared" si="25"/>
        <v>-0.96000000000015007</v>
      </c>
      <c r="G85" s="25">
        <v>14309</v>
      </c>
      <c r="H85" s="25">
        <v>14384.96</v>
      </c>
      <c r="I85" s="25">
        <v>0.12000000000000056</v>
      </c>
      <c r="J85" s="25">
        <f t="shared" si="29"/>
        <v>14384.839999999998</v>
      </c>
      <c r="K85" s="25">
        <f t="shared" si="30"/>
        <v>-75.839999999998327</v>
      </c>
      <c r="L85" s="27">
        <v>28.137</v>
      </c>
      <c r="M85" s="25">
        <v>516</v>
      </c>
      <c r="N85" s="2">
        <f t="shared" si="42"/>
        <v>118.50174933113807</v>
      </c>
      <c r="O85" s="2">
        <f t="shared" si="43"/>
        <v>116.35225239876408</v>
      </c>
      <c r="P85" s="2">
        <f t="shared" si="44"/>
        <v>95.726873745449595</v>
      </c>
      <c r="Q85" s="2">
        <f t="shared" si="44"/>
        <v>124.33734939759037</v>
      </c>
      <c r="R85" s="27">
        <f t="shared" si="45"/>
        <v>-1.8138946846830928E-2</v>
      </c>
      <c r="S85" s="1">
        <f t="shared" si="31"/>
        <v>8.778548817801362E-3</v>
      </c>
      <c r="T85" s="1">
        <f>S85+GRAPHS!$Q$32*_xlfn.STDEV.S($R$2:$R$779)</f>
        <v>3.6448384166507447E-2</v>
      </c>
      <c r="U85" s="1">
        <f>S85-GRAPHS!$Q$32*_xlfn.STDEV.S($R$2:$R$779)</f>
        <v>-1.8891286530904723E-2</v>
      </c>
      <c r="V85" s="2">
        <f t="shared" si="32"/>
        <v>-214.94969323739923</v>
      </c>
      <c r="W85" s="1">
        <f t="shared" si="33"/>
        <v>-5.2722171397108575E-3</v>
      </c>
      <c r="X85" s="1">
        <f t="shared" si="34"/>
        <v>-1.6644704903255251E-3</v>
      </c>
      <c r="Y85" s="1">
        <f t="shared" si="35"/>
        <v>-3.6077466493853322E-3</v>
      </c>
      <c r="Z85" s="1">
        <f t="shared" si="26"/>
        <v>-3.2310590462182717E-4</v>
      </c>
      <c r="AA85" s="1" t="e">
        <f>Z85+#REF!*_xlfn.STDEV.S($Y$2:$Y$779)</f>
        <v>#REF!</v>
      </c>
      <c r="AB85" s="1">
        <f>Z85-GRAPHS!$S$32*_xlfn.STDEV.S($Y$2:$Y$779)</f>
        <v>-3.5832089975028217E-3</v>
      </c>
      <c r="AC85" s="24">
        <f t="shared" si="27"/>
        <v>-75.839999999998327</v>
      </c>
      <c r="AD85" s="24">
        <f t="shared" si="36"/>
        <v>-0.96000000000015007</v>
      </c>
      <c r="AE85" s="1">
        <f t="shared" si="37"/>
        <v>-3.6077466493853322E-3</v>
      </c>
      <c r="AF85" s="1">
        <f t="shared" si="38"/>
        <v>-3.2310590462182717E-4</v>
      </c>
      <c r="AG85" s="1">
        <f>$AF$2+GRAPHS!$U$32*_xlfn.STDEV.S('ONE_LAST_QUOTE (2)'!$AE$2:$AE$779)</f>
        <v>3.7520229614794163E-3</v>
      </c>
      <c r="AH85" s="1">
        <f>$AF$2-GRAPHS!$U$32*_xlfn.STDEV.S('ONE_LAST_QUOTE (2)'!$AE$2:$AE$779)</f>
        <v>-4.3982347707230704E-3</v>
      </c>
      <c r="AI85" s="27">
        <f t="shared" si="39"/>
        <v>78.999999999985903</v>
      </c>
      <c r="AJ85" s="24">
        <f t="shared" si="40"/>
        <v>-74.879999999998176</v>
      </c>
      <c r="AK85" s="27">
        <f t="shared" si="41"/>
        <v>-6.5702056555270953</v>
      </c>
      <c r="AL85" s="27">
        <f>$AK$2+GRAPHS!$W$32*_xlfn.STDEV.S('ONE_LAST_QUOTE (2)'!$AJ$2:$AJ$779)</f>
        <v>27.965047561412895</v>
      </c>
      <c r="AM85" s="27">
        <f>$AK$2-GRAPHS!$W$32*_xlfn.STDEV.S('ONE_LAST_QUOTE (2)'!$AJ$2:$AJ$779)</f>
        <v>-41.105458872467089</v>
      </c>
      <c r="AO85" s="24"/>
    </row>
    <row r="86" spans="1:41" x14ac:dyDescent="0.3">
      <c r="A86" s="5">
        <v>44187</v>
      </c>
      <c r="B86" s="25">
        <v>569.19000000000005</v>
      </c>
      <c r="C86" s="25">
        <v>6.0000000000000053E-2</v>
      </c>
      <c r="D86" s="25">
        <f t="shared" si="28"/>
        <v>569.13000000000011</v>
      </c>
      <c r="E86" s="25">
        <v>568.4</v>
      </c>
      <c r="F86" s="25">
        <f t="shared" si="25"/>
        <v>-0.73000000000013188</v>
      </c>
      <c r="G86" s="25">
        <v>14046</v>
      </c>
      <c r="H86" s="25">
        <v>14177.46</v>
      </c>
      <c r="I86" s="25">
        <v>6.0000000000000567E-2</v>
      </c>
      <c r="J86" s="25">
        <f t="shared" si="29"/>
        <v>14177.4</v>
      </c>
      <c r="K86" s="25">
        <f t="shared" si="30"/>
        <v>-131.39999999999964</v>
      </c>
      <c r="L86" s="27">
        <v>28.137</v>
      </c>
      <c r="M86" s="25">
        <v>509</v>
      </c>
      <c r="N86" s="2">
        <f t="shared" si="42"/>
        <v>116.97880222267955</v>
      </c>
      <c r="O86" s="2">
        <f t="shared" si="43"/>
        <v>114.21369328346077</v>
      </c>
      <c r="P86" s="2">
        <f t="shared" si="44"/>
        <v>95.726873745449595</v>
      </c>
      <c r="Q86" s="2">
        <f t="shared" si="44"/>
        <v>122.65060240963857</v>
      </c>
      <c r="R86" s="27">
        <f t="shared" si="45"/>
        <v>-2.3637692356903606E-2</v>
      </c>
      <c r="S86" s="1">
        <f t="shared" si="31"/>
        <v>8.778548817801362E-3</v>
      </c>
      <c r="T86" s="1">
        <f>S86+GRAPHS!$Q$32*_xlfn.STDEV.S($R$2:$R$779)</f>
        <v>3.6448384166507447E-2</v>
      </c>
      <c r="U86" s="1">
        <f>S86-GRAPHS!$Q$32*_xlfn.STDEV.S($R$2:$R$779)</f>
        <v>-1.8891286530904723E-2</v>
      </c>
      <c r="V86" s="2">
        <f t="shared" si="32"/>
        <v>-276.51089392187771</v>
      </c>
      <c r="W86" s="1">
        <f t="shared" si="33"/>
        <v>-9.2682720385966148E-3</v>
      </c>
      <c r="X86" s="1">
        <f t="shared" si="34"/>
        <v>-1.2826594978302527E-3</v>
      </c>
      <c r="Y86" s="1">
        <f t="shared" si="35"/>
        <v>-7.9856125407663618E-3</v>
      </c>
      <c r="Z86" s="1">
        <f t="shared" si="26"/>
        <v>-3.2310590462182717E-4</v>
      </c>
      <c r="AA86" s="1" t="e">
        <f>Z86+#REF!*_xlfn.STDEV.S($Y$2:$Y$779)</f>
        <v>#REF!</v>
      </c>
      <c r="AB86" s="1">
        <f>Z86-GRAPHS!$S$32*_xlfn.STDEV.S($Y$2:$Y$779)</f>
        <v>-3.5832089975028217E-3</v>
      </c>
      <c r="AC86" s="24">
        <f t="shared" si="27"/>
        <v>-131.39999999999964</v>
      </c>
      <c r="AD86" s="24">
        <f t="shared" si="36"/>
        <v>-0.73000000000013188</v>
      </c>
      <c r="AE86" s="1">
        <f t="shared" si="37"/>
        <v>-7.9856125407663618E-3</v>
      </c>
      <c r="AF86" s="1">
        <f t="shared" si="38"/>
        <v>-3.2310590462182717E-4</v>
      </c>
      <c r="AG86" s="1">
        <f>$AF$2+GRAPHS!$U$32*_xlfn.STDEV.S('ONE_LAST_QUOTE (2)'!$AE$2:$AE$779)</f>
        <v>3.7520229614794163E-3</v>
      </c>
      <c r="AH86" s="1">
        <f>$AF$2-GRAPHS!$U$32*_xlfn.STDEV.S('ONE_LAST_QUOTE (2)'!$AE$2:$AE$779)</f>
        <v>-4.3982347707230704E-3</v>
      </c>
      <c r="AI86" s="27">
        <f t="shared" si="39"/>
        <v>179.99999999996697</v>
      </c>
      <c r="AJ86" s="24">
        <f t="shared" si="40"/>
        <v>-130.6699999999995</v>
      </c>
      <c r="AK86" s="27">
        <f t="shared" si="41"/>
        <v>-6.5702056555270953</v>
      </c>
      <c r="AL86" s="27">
        <f>$AK$2+GRAPHS!$W$32*_xlfn.STDEV.S('ONE_LAST_QUOTE (2)'!$AJ$2:$AJ$779)</f>
        <v>27.965047561412895</v>
      </c>
      <c r="AM86" s="27">
        <f>$AK$2-GRAPHS!$W$32*_xlfn.STDEV.S('ONE_LAST_QUOTE (2)'!$AJ$2:$AJ$779)</f>
        <v>-41.105458872467089</v>
      </c>
      <c r="AO86" s="24"/>
    </row>
    <row r="87" spans="1:41" x14ac:dyDescent="0.3">
      <c r="A87" s="5">
        <v>44188</v>
      </c>
      <c r="B87" s="25">
        <v>570.30999999999995</v>
      </c>
      <c r="C87" s="25">
        <v>6.0000000000000053E-2</v>
      </c>
      <c r="D87" s="25">
        <f t="shared" si="28"/>
        <v>570.25</v>
      </c>
      <c r="E87" s="25">
        <v>570.6</v>
      </c>
      <c r="F87" s="25">
        <f t="shared" si="25"/>
        <v>0.35000000000002274</v>
      </c>
      <c r="G87" s="25">
        <v>14114</v>
      </c>
      <c r="H87" s="25">
        <v>14223.09</v>
      </c>
      <c r="I87" s="25">
        <v>6.0000000000000567E-2</v>
      </c>
      <c r="J87" s="25">
        <f t="shared" si="29"/>
        <v>14223.03</v>
      </c>
      <c r="K87" s="25">
        <f t="shared" si="30"/>
        <v>-109.03000000000065</v>
      </c>
      <c r="L87" s="27">
        <v>28.134</v>
      </c>
      <c r="M87" s="25">
        <v>509</v>
      </c>
      <c r="N87" s="2">
        <f t="shared" si="42"/>
        <v>117.43157028195102</v>
      </c>
      <c r="O87" s="2">
        <f t="shared" si="43"/>
        <v>114.76662872011713</v>
      </c>
      <c r="P87" s="2">
        <f t="shared" si="44"/>
        <v>95.716667233695091</v>
      </c>
      <c r="Q87" s="2">
        <f t="shared" si="44"/>
        <v>122.65060240963857</v>
      </c>
      <c r="R87" s="27">
        <f t="shared" si="45"/>
        <v>-2.2693570012181752E-2</v>
      </c>
      <c r="S87" s="1">
        <f t="shared" si="31"/>
        <v>8.778548817801362E-3</v>
      </c>
      <c r="T87" s="1">
        <f>S87+GRAPHS!$Q$32*_xlfn.STDEV.S($R$2:$R$779)</f>
        <v>3.6448384166507447E-2</v>
      </c>
      <c r="U87" s="1">
        <f>S87-GRAPHS!$Q$32*_xlfn.STDEV.S($R$2:$R$779)</f>
        <v>-1.8891286530904723E-2</v>
      </c>
      <c r="V87" s="2">
        <f t="shared" si="32"/>
        <v>-266.49415618338992</v>
      </c>
      <c r="W87" s="1">
        <f t="shared" si="33"/>
        <v>-7.6657364851231173E-3</v>
      </c>
      <c r="X87" s="1">
        <f t="shared" si="34"/>
        <v>6.1376589215260456E-4</v>
      </c>
      <c r="Y87" s="1">
        <f t="shared" si="35"/>
        <v>-8.2795023772757222E-3</v>
      </c>
      <c r="Z87" s="1">
        <f t="shared" si="26"/>
        <v>-3.2310590462182717E-4</v>
      </c>
      <c r="AA87" s="1" t="e">
        <f>Z87+#REF!*_xlfn.STDEV.S($Y$2:$Y$779)</f>
        <v>#REF!</v>
      </c>
      <c r="AB87" s="1">
        <f>Z87-GRAPHS!$S$32*_xlfn.STDEV.S($Y$2:$Y$779)</f>
        <v>-3.5832089975028217E-3</v>
      </c>
      <c r="AC87" s="24">
        <f t="shared" si="27"/>
        <v>-109.03000000000065</v>
      </c>
      <c r="AD87" s="24">
        <f t="shared" si="36"/>
        <v>0.35000000000002274</v>
      </c>
      <c r="AE87" s="1">
        <f t="shared" si="37"/>
        <v>-8.2795023772757222E-3</v>
      </c>
      <c r="AF87" s="1">
        <f t="shared" si="38"/>
        <v>-3.2310590462182717E-4</v>
      </c>
      <c r="AG87" s="1">
        <f>$AF$2+GRAPHS!$U$32*_xlfn.STDEV.S('ONE_LAST_QUOTE (2)'!$AE$2:$AE$779)</f>
        <v>3.7520229614794163E-3</v>
      </c>
      <c r="AH87" s="1">
        <f>$AF$2-GRAPHS!$U$32*_xlfn.STDEV.S('ONE_LAST_QUOTE (2)'!$AE$2:$AE$779)</f>
        <v>-4.3982347707230704E-3</v>
      </c>
      <c r="AI87" s="27">
        <f t="shared" si="39"/>
        <v>-311.51428571426737</v>
      </c>
      <c r="AJ87" s="24">
        <f t="shared" si="40"/>
        <v>-109.38000000000068</v>
      </c>
      <c r="AK87" s="27">
        <f t="shared" si="41"/>
        <v>-6.5702056555270953</v>
      </c>
      <c r="AL87" s="27">
        <f>$AK$2+GRAPHS!$W$32*_xlfn.STDEV.S('ONE_LAST_QUOTE (2)'!$AJ$2:$AJ$779)</f>
        <v>27.965047561412895</v>
      </c>
      <c r="AM87" s="27">
        <f>$AK$2-GRAPHS!$W$32*_xlfn.STDEV.S('ONE_LAST_QUOTE (2)'!$AJ$2:$AJ$779)</f>
        <v>-41.105458872467089</v>
      </c>
      <c r="AO87" s="24"/>
    </row>
    <row r="88" spans="1:41" x14ac:dyDescent="0.3">
      <c r="A88" s="5">
        <v>44189</v>
      </c>
      <c r="B88" s="25">
        <v>572.09</v>
      </c>
      <c r="C88" s="25">
        <v>6.0000000000000053E-2</v>
      </c>
      <c r="D88" s="25">
        <f t="shared" si="28"/>
        <v>572.03000000000009</v>
      </c>
      <c r="E88" s="25">
        <v>573.6</v>
      </c>
      <c r="F88" s="25">
        <f t="shared" si="25"/>
        <v>1.5699999999999363</v>
      </c>
      <c r="G88" s="25">
        <v>14242</v>
      </c>
      <c r="H88" s="25">
        <v>14280.28</v>
      </c>
      <c r="I88" s="25">
        <v>6.0000000000000567E-2</v>
      </c>
      <c r="J88" s="25">
        <f t="shared" si="29"/>
        <v>14280.220000000001</v>
      </c>
      <c r="K88" s="25">
        <f t="shared" si="30"/>
        <v>-38.220000000001164</v>
      </c>
      <c r="L88" s="27">
        <v>28.106000000000002</v>
      </c>
      <c r="M88" s="25">
        <v>510</v>
      </c>
      <c r="N88" s="2">
        <f t="shared" si="42"/>
        <v>118.04898127186664</v>
      </c>
      <c r="O88" s="2">
        <f t="shared" si="43"/>
        <v>115.80744836558793</v>
      </c>
      <c r="P88" s="2">
        <f t="shared" si="44"/>
        <v>95.621406457319779</v>
      </c>
      <c r="Q88" s="2">
        <f t="shared" si="44"/>
        <v>122.89156626506025</v>
      </c>
      <c r="R88" s="27">
        <f t="shared" si="45"/>
        <v>-1.8988159678535954E-2</v>
      </c>
      <c r="S88" s="1">
        <f t="shared" si="31"/>
        <v>8.778548817801362E-3</v>
      </c>
      <c r="T88" s="1">
        <f>S88+GRAPHS!$Q$32*_xlfn.STDEV.S($R$2:$R$779)</f>
        <v>3.6448384166507447E-2</v>
      </c>
      <c r="U88" s="1">
        <f>S88-GRAPHS!$Q$32*_xlfn.STDEV.S($R$2:$R$779)</f>
        <v>-1.8891286530904723E-2</v>
      </c>
      <c r="V88" s="2">
        <f t="shared" si="32"/>
        <v>-224.15329062787066</v>
      </c>
      <c r="W88" s="1">
        <f t="shared" si="33"/>
        <v>-2.6764293547299105E-3</v>
      </c>
      <c r="X88" s="1">
        <f t="shared" si="34"/>
        <v>2.7446112966102061E-3</v>
      </c>
      <c r="Y88" s="1">
        <f t="shared" si="35"/>
        <v>-5.4210406513401166E-3</v>
      </c>
      <c r="Z88" s="1">
        <f t="shared" si="26"/>
        <v>-3.2310590462182717E-4</v>
      </c>
      <c r="AA88" s="1" t="e">
        <f>Z88+#REF!*_xlfn.STDEV.S($Y$2:$Y$779)</f>
        <v>#REF!</v>
      </c>
      <c r="AB88" s="1">
        <f>Z88-GRAPHS!$S$32*_xlfn.STDEV.S($Y$2:$Y$779)</f>
        <v>-3.5832089975028217E-3</v>
      </c>
      <c r="AC88" s="24">
        <f t="shared" si="27"/>
        <v>-38.220000000001164</v>
      </c>
      <c r="AD88" s="24">
        <f t="shared" si="36"/>
        <v>1.5699999999999363</v>
      </c>
      <c r="AE88" s="1">
        <f t="shared" si="37"/>
        <v>-5.4210406513401166E-3</v>
      </c>
      <c r="AF88" s="1">
        <f t="shared" si="38"/>
        <v>-3.2310590462182717E-4</v>
      </c>
      <c r="AG88" s="1">
        <f>$AF$2+GRAPHS!$U$32*_xlfn.STDEV.S('ONE_LAST_QUOTE (2)'!$AE$2:$AE$779)</f>
        <v>3.7520229614794163E-3</v>
      </c>
      <c r="AH88" s="1">
        <f>$AF$2-GRAPHS!$U$32*_xlfn.STDEV.S('ONE_LAST_QUOTE (2)'!$AE$2:$AE$779)</f>
        <v>-4.3982347707230704E-3</v>
      </c>
      <c r="AI88" s="27">
        <f t="shared" si="39"/>
        <v>-24.343949044587717</v>
      </c>
      <c r="AJ88" s="24">
        <f t="shared" si="40"/>
        <v>-39.7900000000011</v>
      </c>
      <c r="AK88" s="27">
        <f t="shared" si="41"/>
        <v>-6.5702056555270953</v>
      </c>
      <c r="AL88" s="27">
        <f>$AK$2+GRAPHS!$W$32*_xlfn.STDEV.S('ONE_LAST_QUOTE (2)'!$AJ$2:$AJ$779)</f>
        <v>27.965047561412895</v>
      </c>
      <c r="AM88" s="27">
        <f>$AK$2-GRAPHS!$W$32*_xlfn.STDEV.S('ONE_LAST_QUOTE (2)'!$AJ$2:$AJ$779)</f>
        <v>-41.105458872467089</v>
      </c>
      <c r="AO88" s="24"/>
    </row>
    <row r="89" spans="1:41" x14ac:dyDescent="0.3">
      <c r="A89" s="5">
        <v>44193</v>
      </c>
      <c r="B89" s="25">
        <v>579.79</v>
      </c>
      <c r="C89" s="25">
        <v>6.0000000000000053E-2</v>
      </c>
      <c r="D89" s="25">
        <f t="shared" si="28"/>
        <v>579.73</v>
      </c>
      <c r="E89" s="25">
        <v>579.70000000000005</v>
      </c>
      <c r="F89" s="25">
        <f t="shared" si="25"/>
        <v>-2.9999999999972715E-2</v>
      </c>
      <c r="G89" s="25">
        <v>14436</v>
      </c>
      <c r="H89" s="25">
        <v>14483.07</v>
      </c>
      <c r="I89" s="25">
        <v>6.0000000000000567E-2</v>
      </c>
      <c r="J89" s="25">
        <f t="shared" si="29"/>
        <v>14483.01</v>
      </c>
      <c r="K89" s="25">
        <f t="shared" si="30"/>
        <v>-47.010000000000218</v>
      </c>
      <c r="L89" s="27">
        <v>28.117999999999999</v>
      </c>
      <c r="M89" s="25">
        <v>515</v>
      </c>
      <c r="N89" s="2">
        <f t="shared" si="42"/>
        <v>119.3043836180284</v>
      </c>
      <c r="O89" s="2">
        <f t="shared" si="43"/>
        <v>117.38494064075464</v>
      </c>
      <c r="P89" s="2">
        <f t="shared" si="44"/>
        <v>95.662232504337766</v>
      </c>
      <c r="Q89" s="2">
        <f t="shared" si="44"/>
        <v>124.09638554216868</v>
      </c>
      <c r="R89" s="27">
        <f t="shared" si="45"/>
        <v>-1.6088620711701251E-2</v>
      </c>
      <c r="S89" s="1">
        <f t="shared" si="31"/>
        <v>8.778548817801362E-3</v>
      </c>
      <c r="T89" s="1">
        <f>S89+GRAPHS!$Q$32*_xlfn.STDEV.S($R$2:$R$779)</f>
        <v>3.6448384166507447E-2</v>
      </c>
      <c r="U89" s="1">
        <f>S89-GRAPHS!$Q$32*_xlfn.STDEV.S($R$2:$R$779)</f>
        <v>-1.8891286530904723E-2</v>
      </c>
      <c r="V89" s="2">
        <f t="shared" si="32"/>
        <v>-191.94429772737607</v>
      </c>
      <c r="W89" s="1">
        <f t="shared" si="33"/>
        <v>-3.2458722323605534E-3</v>
      </c>
      <c r="X89" s="1">
        <f t="shared" si="34"/>
        <v>-5.1748227623156841E-5</v>
      </c>
      <c r="Y89" s="1">
        <f t="shared" si="35"/>
        <v>-3.1941240047373967E-3</v>
      </c>
      <c r="Z89" s="1">
        <f t="shared" si="26"/>
        <v>-3.2310590462182717E-4</v>
      </c>
      <c r="AA89" s="1" t="e">
        <f>Z89+#REF!*_xlfn.STDEV.S($Y$2:$Y$779)</f>
        <v>#REF!</v>
      </c>
      <c r="AB89" s="1">
        <f>Z89-GRAPHS!$S$32*_xlfn.STDEV.S($Y$2:$Y$779)</f>
        <v>-3.5832089975028217E-3</v>
      </c>
      <c r="AC89" s="24">
        <f t="shared" si="27"/>
        <v>-47.010000000000218</v>
      </c>
      <c r="AD89" s="24">
        <f t="shared" si="36"/>
        <v>-2.9999999999972715E-2</v>
      </c>
      <c r="AE89" s="1">
        <f t="shared" si="37"/>
        <v>-3.1941240047373967E-3</v>
      </c>
      <c r="AF89" s="1">
        <f t="shared" si="38"/>
        <v>-3.2310590462182717E-4</v>
      </c>
      <c r="AG89" s="1">
        <f>$AF$2+GRAPHS!$U$32*_xlfn.STDEV.S('ONE_LAST_QUOTE (2)'!$AE$2:$AE$779)</f>
        <v>3.7520229614794163E-3</v>
      </c>
      <c r="AH89" s="1">
        <f>$AF$2-GRAPHS!$U$32*_xlfn.STDEV.S('ONE_LAST_QUOTE (2)'!$AE$2:$AE$779)</f>
        <v>-4.3982347707230704E-3</v>
      </c>
      <c r="AI89" s="27">
        <f t="shared" si="39"/>
        <v>1567.0000000014325</v>
      </c>
      <c r="AJ89" s="24">
        <f t="shared" si="40"/>
        <v>-46.980000000000246</v>
      </c>
      <c r="AK89" s="27">
        <f t="shared" si="41"/>
        <v>-6.5702056555270953</v>
      </c>
      <c r="AL89" s="27">
        <f>$AK$2+GRAPHS!$W$32*_xlfn.STDEV.S('ONE_LAST_QUOTE (2)'!$AJ$2:$AJ$779)</f>
        <v>27.965047561412895</v>
      </c>
      <c r="AM89" s="27">
        <f>$AK$2-GRAPHS!$W$32*_xlfn.STDEV.S('ONE_LAST_QUOTE (2)'!$AJ$2:$AJ$779)</f>
        <v>-41.105458872467089</v>
      </c>
      <c r="AO89" s="24"/>
    </row>
    <row r="90" spans="1:41" x14ac:dyDescent="0.3">
      <c r="A90" s="5">
        <v>44194</v>
      </c>
      <c r="B90" s="25">
        <v>579.37</v>
      </c>
      <c r="C90" s="25">
        <v>6.0000000000000053E-2</v>
      </c>
      <c r="D90" s="25">
        <f t="shared" si="28"/>
        <v>579.31000000000006</v>
      </c>
      <c r="E90" s="25">
        <v>580.79999999999995</v>
      </c>
      <c r="F90" s="25">
        <f t="shared" si="25"/>
        <v>1.4899999999998954</v>
      </c>
      <c r="G90" s="25">
        <v>14458</v>
      </c>
      <c r="H90" s="25">
        <v>14472.05</v>
      </c>
      <c r="I90" s="25">
        <v>6.0000000000000567E-2</v>
      </c>
      <c r="J90" s="25">
        <f t="shared" si="29"/>
        <v>14471.99</v>
      </c>
      <c r="K90" s="25">
        <f t="shared" si="30"/>
        <v>-13.989999999999782</v>
      </c>
      <c r="L90" s="27">
        <v>28.094000000000001</v>
      </c>
      <c r="M90" s="25">
        <v>515</v>
      </c>
      <c r="N90" s="2">
        <f t="shared" si="42"/>
        <v>119.53076764766411</v>
      </c>
      <c r="O90" s="2">
        <f t="shared" si="43"/>
        <v>117.56383151731994</v>
      </c>
      <c r="P90" s="2">
        <f t="shared" si="44"/>
        <v>95.580580410301778</v>
      </c>
      <c r="Q90" s="2">
        <f t="shared" si="44"/>
        <v>124.09638554216868</v>
      </c>
      <c r="R90" s="27">
        <f t="shared" si="45"/>
        <v>-1.6455479781925408E-2</v>
      </c>
      <c r="S90" s="1">
        <f t="shared" si="31"/>
        <v>8.778548817801362E-3</v>
      </c>
      <c r="T90" s="1">
        <f>S90+GRAPHS!$Q$32*_xlfn.STDEV.S($R$2:$R$779)</f>
        <v>3.6448384166507447E-2</v>
      </c>
      <c r="U90" s="1">
        <f>S90-GRAPHS!$Q$32*_xlfn.STDEV.S($R$2:$R$779)</f>
        <v>-1.8891286530904723E-2</v>
      </c>
      <c r="V90" s="2">
        <f t="shared" si="32"/>
        <v>-196.69361303441661</v>
      </c>
      <c r="W90" s="1">
        <f t="shared" si="33"/>
        <v>-9.6669497422260389E-4</v>
      </c>
      <c r="X90" s="1">
        <f t="shared" si="34"/>
        <v>2.5720253404910931E-3</v>
      </c>
      <c r="Y90" s="1">
        <f t="shared" si="35"/>
        <v>-3.5387203147136969E-3</v>
      </c>
      <c r="Z90" s="1">
        <f t="shared" si="26"/>
        <v>-3.2310590462182717E-4</v>
      </c>
      <c r="AA90" s="1" t="e">
        <f>Z90+#REF!*_xlfn.STDEV.S($Y$2:$Y$779)</f>
        <v>#REF!</v>
      </c>
      <c r="AB90" s="1">
        <f>Z90-GRAPHS!$S$32*_xlfn.STDEV.S($Y$2:$Y$779)</f>
        <v>-3.5832089975028217E-3</v>
      </c>
      <c r="AC90" s="24">
        <f t="shared" si="27"/>
        <v>-13.989999999999782</v>
      </c>
      <c r="AD90" s="24">
        <f t="shared" si="36"/>
        <v>1.4899999999998954</v>
      </c>
      <c r="AE90" s="1">
        <f t="shared" si="37"/>
        <v>-3.5387203147136969E-3</v>
      </c>
      <c r="AF90" s="1">
        <f t="shared" si="38"/>
        <v>-3.2310590462182717E-4</v>
      </c>
      <c r="AG90" s="1">
        <f>$AF$2+GRAPHS!$U$32*_xlfn.STDEV.S('ONE_LAST_QUOTE (2)'!$AE$2:$AE$779)</f>
        <v>3.7520229614794163E-3</v>
      </c>
      <c r="AH90" s="1">
        <f>$AF$2-GRAPHS!$U$32*_xlfn.STDEV.S('ONE_LAST_QUOTE (2)'!$AE$2:$AE$779)</f>
        <v>-4.3982347707230704E-3</v>
      </c>
      <c r="AI90" s="27">
        <f t="shared" si="39"/>
        <v>-9.3892617449669551</v>
      </c>
      <c r="AJ90" s="24">
        <f t="shared" si="40"/>
        <v>-15.479999999999677</v>
      </c>
      <c r="AK90" s="27">
        <f t="shared" si="41"/>
        <v>-6.5702056555270953</v>
      </c>
      <c r="AL90" s="27">
        <f>$AK$2+GRAPHS!$W$32*_xlfn.STDEV.S('ONE_LAST_QUOTE (2)'!$AJ$2:$AJ$779)</f>
        <v>27.965047561412895</v>
      </c>
      <c r="AM90" s="27">
        <f>$AK$2-GRAPHS!$W$32*_xlfn.STDEV.S('ONE_LAST_QUOTE (2)'!$AJ$2:$AJ$779)</f>
        <v>-41.105458872467089</v>
      </c>
      <c r="AO90" s="24"/>
    </row>
    <row r="91" spans="1:41" x14ac:dyDescent="0.3">
      <c r="A91" s="5">
        <v>44195</v>
      </c>
      <c r="B91" s="25">
        <v>589.32000000000005</v>
      </c>
      <c r="C91" s="25">
        <v>6.0000000000000053E-2</v>
      </c>
      <c r="D91" s="25">
        <f t="shared" si="28"/>
        <v>589.2600000000001</v>
      </c>
      <c r="E91" s="25">
        <v>587.20000000000005</v>
      </c>
      <c r="F91" s="25">
        <f t="shared" si="25"/>
        <v>-2.0600000000000591</v>
      </c>
      <c r="G91" s="25">
        <v>14636</v>
      </c>
      <c r="H91" s="25">
        <v>14687.7</v>
      </c>
      <c r="I91" s="25">
        <v>6.0000000000000567E-2</v>
      </c>
      <c r="J91" s="25">
        <f t="shared" si="29"/>
        <v>14687.640000000001</v>
      </c>
      <c r="K91" s="25">
        <f t="shared" si="30"/>
        <v>-51.640000000001237</v>
      </c>
      <c r="L91" s="27">
        <v>28.109000000000002</v>
      </c>
      <c r="M91" s="25">
        <v>525</v>
      </c>
      <c r="N91" s="2">
        <f t="shared" si="42"/>
        <v>120.84791109281744</v>
      </c>
      <c r="O91" s="2">
        <f t="shared" si="43"/>
        <v>119.01122133680278</v>
      </c>
      <c r="P91" s="2">
        <f t="shared" si="44"/>
        <v>95.631612969074283</v>
      </c>
      <c r="Q91" s="2">
        <f t="shared" si="44"/>
        <v>126.50602409638554</v>
      </c>
      <c r="R91" s="27">
        <f t="shared" si="45"/>
        <v>-1.5198357500809334E-2</v>
      </c>
      <c r="S91" s="1">
        <f t="shared" si="31"/>
        <v>8.778548817801362E-3</v>
      </c>
      <c r="T91" s="1">
        <f>S91+GRAPHS!$Q$32*_xlfn.STDEV.S($R$2:$R$779)</f>
        <v>3.6448384166507447E-2</v>
      </c>
      <c r="U91" s="1">
        <f>S91-GRAPHS!$Q$32*_xlfn.STDEV.S($R$2:$R$779)</f>
        <v>-1.8891286530904723E-2</v>
      </c>
      <c r="V91" s="2">
        <f t="shared" si="32"/>
        <v>-183.6689756014664</v>
      </c>
      <c r="W91" s="1">
        <f t="shared" si="33"/>
        <v>-3.51588138053501E-3</v>
      </c>
      <c r="X91" s="1">
        <f t="shared" si="34"/>
        <v>-3.4959101245631108E-3</v>
      </c>
      <c r="Y91" s="1">
        <f t="shared" si="35"/>
        <v>-1.9971255971899197E-5</v>
      </c>
      <c r="Z91" s="1">
        <f t="shared" si="26"/>
        <v>-3.2310590462182717E-4</v>
      </c>
      <c r="AA91" s="1" t="e">
        <f>Z91+#REF!*_xlfn.STDEV.S($Y$2:$Y$779)</f>
        <v>#REF!</v>
      </c>
      <c r="AB91" s="1">
        <f>Z91-GRAPHS!$S$32*_xlfn.STDEV.S($Y$2:$Y$779)</f>
        <v>-3.5832089975028217E-3</v>
      </c>
      <c r="AC91" s="24">
        <f t="shared" si="27"/>
        <v>-51.640000000001237</v>
      </c>
      <c r="AD91" s="24">
        <f t="shared" si="36"/>
        <v>-2.0600000000000591</v>
      </c>
      <c r="AE91" s="1">
        <f t="shared" si="37"/>
        <v>-1.9971255971899197E-5</v>
      </c>
      <c r="AF91" s="1">
        <f t="shared" si="38"/>
        <v>-3.2310590462182717E-4</v>
      </c>
      <c r="AG91" s="1">
        <f>$AF$2+GRAPHS!$U$32*_xlfn.STDEV.S('ONE_LAST_QUOTE (2)'!$AE$2:$AE$779)</f>
        <v>3.7520229614794163E-3</v>
      </c>
      <c r="AH91" s="1">
        <f>$AF$2-GRAPHS!$U$32*_xlfn.STDEV.S('ONE_LAST_QUOTE (2)'!$AE$2:$AE$779)</f>
        <v>-4.3982347707230704E-3</v>
      </c>
      <c r="AI91" s="27">
        <f t="shared" si="39"/>
        <v>25.067961165048423</v>
      </c>
      <c r="AJ91" s="24">
        <f t="shared" si="40"/>
        <v>-49.580000000001178</v>
      </c>
      <c r="AK91" s="27">
        <f t="shared" si="41"/>
        <v>-6.5702056555270953</v>
      </c>
      <c r="AL91" s="27">
        <f>$AK$2+GRAPHS!$W$32*_xlfn.STDEV.S('ONE_LAST_QUOTE (2)'!$AJ$2:$AJ$779)</f>
        <v>27.965047561412895</v>
      </c>
      <c r="AM91" s="27">
        <f>$AK$2-GRAPHS!$W$32*_xlfn.STDEV.S('ONE_LAST_QUOTE (2)'!$AJ$2:$AJ$779)</f>
        <v>-41.105458872467089</v>
      </c>
      <c r="AO91" s="24"/>
    </row>
    <row r="92" spans="1:41" x14ac:dyDescent="0.3">
      <c r="A92" s="5">
        <v>44196</v>
      </c>
      <c r="B92" s="25">
        <v>591.41</v>
      </c>
      <c r="C92" s="25">
        <v>6.0000000000000053E-2</v>
      </c>
      <c r="D92" s="25">
        <f t="shared" si="28"/>
        <v>591.35</v>
      </c>
      <c r="E92" s="25">
        <v>585.6</v>
      </c>
      <c r="F92" s="25">
        <f t="shared" si="25"/>
        <v>-5.75</v>
      </c>
      <c r="G92" s="25">
        <v>14678</v>
      </c>
      <c r="H92" s="25">
        <v>14732.53</v>
      </c>
      <c r="I92" s="25">
        <v>6.0000000000000567E-2</v>
      </c>
      <c r="J92" s="25">
        <f t="shared" si="29"/>
        <v>14732.470000000001</v>
      </c>
      <c r="K92" s="25">
        <f t="shared" si="30"/>
        <v>-54.470000000001164</v>
      </c>
      <c r="L92" s="27">
        <v>28.074999999999999</v>
      </c>
      <c r="M92" s="25">
        <v>530</v>
      </c>
      <c r="N92" s="2">
        <f t="shared" si="42"/>
        <v>120.5186252315291</v>
      </c>
      <c r="O92" s="2">
        <f t="shared" si="43"/>
        <v>119.35274028297287</v>
      </c>
      <c r="P92" s="2">
        <f t="shared" si="44"/>
        <v>95.515939169189949</v>
      </c>
      <c r="Q92" s="2">
        <f t="shared" si="44"/>
        <v>127.71084337349397</v>
      </c>
      <c r="R92" s="27">
        <f t="shared" si="45"/>
        <v>-9.6738985058653082E-3</v>
      </c>
      <c r="S92" s="1">
        <f t="shared" si="31"/>
        <v>8.778548817801362E-3</v>
      </c>
      <c r="T92" s="1">
        <f>S92+GRAPHS!$Q$32*_xlfn.STDEV.S($R$2:$R$779)</f>
        <v>3.6448384166507447E-2</v>
      </c>
      <c r="U92" s="1">
        <f>S92-GRAPHS!$Q$32*_xlfn.STDEV.S($R$2:$R$779)</f>
        <v>-1.8891286530904723E-2</v>
      </c>
      <c r="V92" s="2">
        <f t="shared" si="32"/>
        <v>-116.58849485562257</v>
      </c>
      <c r="W92" s="1">
        <f t="shared" si="33"/>
        <v>-3.6972754738344052E-3</v>
      </c>
      <c r="X92" s="1">
        <f t="shared" si="34"/>
        <v>-9.7235139934049204E-3</v>
      </c>
      <c r="Y92" s="1">
        <f t="shared" si="35"/>
        <v>6.0262385195705148E-3</v>
      </c>
      <c r="Z92" s="1">
        <f t="shared" si="26"/>
        <v>-3.2310590462182717E-4</v>
      </c>
      <c r="AA92" s="1" t="e">
        <f>Z92+#REF!*_xlfn.STDEV.S($Y$2:$Y$779)</f>
        <v>#REF!</v>
      </c>
      <c r="AB92" s="1">
        <f>Z92-GRAPHS!$S$32*_xlfn.STDEV.S($Y$2:$Y$779)</f>
        <v>-3.5832089975028217E-3</v>
      </c>
      <c r="AC92" s="24">
        <f t="shared" si="27"/>
        <v>-54.470000000001164</v>
      </c>
      <c r="AD92" s="24">
        <f t="shared" si="36"/>
        <v>-5.75</v>
      </c>
      <c r="AE92" s="1">
        <f t="shared" si="37"/>
        <v>6.0262385195705148E-3</v>
      </c>
      <c r="AF92" s="1">
        <f t="shared" si="38"/>
        <v>-3.2310590462182717E-4</v>
      </c>
      <c r="AG92" s="1">
        <f>$AF$2+GRAPHS!$U$32*_xlfn.STDEV.S('ONE_LAST_QUOTE (2)'!$AE$2:$AE$779)</f>
        <v>3.7520229614794163E-3</v>
      </c>
      <c r="AH92" s="1">
        <f>$AF$2-GRAPHS!$U$32*_xlfn.STDEV.S('ONE_LAST_QUOTE (2)'!$AE$2:$AE$779)</f>
        <v>-4.3982347707230704E-3</v>
      </c>
      <c r="AI92" s="27">
        <f t="shared" si="39"/>
        <v>9.4730434782610722</v>
      </c>
      <c r="AJ92" s="24">
        <f t="shared" si="40"/>
        <v>-48.720000000001164</v>
      </c>
      <c r="AK92" s="27">
        <f t="shared" si="41"/>
        <v>-6.5702056555270953</v>
      </c>
      <c r="AL92" s="27">
        <f>$AK$2+GRAPHS!$W$32*_xlfn.STDEV.S('ONE_LAST_QUOTE (2)'!$AJ$2:$AJ$779)</f>
        <v>27.965047561412895</v>
      </c>
      <c r="AM92" s="27">
        <f>$AK$2-GRAPHS!$W$32*_xlfn.STDEV.S('ONE_LAST_QUOTE (2)'!$AJ$2:$AJ$779)</f>
        <v>-41.105458872467089</v>
      </c>
      <c r="AO92" s="24"/>
    </row>
    <row r="93" spans="1:41" x14ac:dyDescent="0.3">
      <c r="A93" s="5">
        <v>44200</v>
      </c>
      <c r="B93" s="25">
        <v>598.34</v>
      </c>
      <c r="C93" s="25">
        <v>6.0000000000000053E-2</v>
      </c>
      <c r="D93" s="25">
        <f t="shared" si="28"/>
        <v>598.28000000000009</v>
      </c>
      <c r="E93" s="25">
        <v>597.6</v>
      </c>
      <c r="F93" s="25">
        <f t="shared" si="25"/>
        <v>-0.68000000000006366</v>
      </c>
      <c r="G93" s="25">
        <v>14873</v>
      </c>
      <c r="H93" s="25">
        <v>14902.03</v>
      </c>
      <c r="I93" s="25">
        <v>6.0000000000000567E-2</v>
      </c>
      <c r="J93" s="25">
        <f t="shared" si="29"/>
        <v>14901.970000000001</v>
      </c>
      <c r="K93" s="25">
        <f t="shared" si="30"/>
        <v>-28.970000000001164</v>
      </c>
      <c r="L93" s="27">
        <v>28.08</v>
      </c>
      <c r="M93" s="25">
        <v>536</v>
      </c>
      <c r="N93" s="2">
        <f t="shared" si="42"/>
        <v>122.98826919119158</v>
      </c>
      <c r="O93" s="2">
        <f t="shared" si="43"/>
        <v>120.9383639616198</v>
      </c>
      <c r="P93" s="2">
        <f t="shared" si="44"/>
        <v>95.532950022114107</v>
      </c>
      <c r="Q93" s="2">
        <f t="shared" si="44"/>
        <v>129.15662650602408</v>
      </c>
      <c r="R93" s="27">
        <f t="shared" si="45"/>
        <v>-1.6667485793991466E-2</v>
      </c>
      <c r="S93" s="1">
        <f t="shared" si="31"/>
        <v>8.778548817801362E-3</v>
      </c>
      <c r="T93" s="1">
        <f>S93+GRAPHS!$Q$32*_xlfn.STDEV.S($R$2:$R$779)</f>
        <v>3.6448384166507447E-2</v>
      </c>
      <c r="U93" s="1">
        <f>S93-GRAPHS!$Q$32*_xlfn.STDEV.S($R$2:$R$779)</f>
        <v>-1.8891286530904723E-2</v>
      </c>
      <c r="V93" s="2">
        <f t="shared" si="32"/>
        <v>-204.99052295717775</v>
      </c>
      <c r="W93" s="1">
        <f t="shared" si="33"/>
        <v>-1.9440382714500943E-3</v>
      </c>
      <c r="X93" s="1">
        <f t="shared" si="34"/>
        <v>-1.1365915624792131E-3</v>
      </c>
      <c r="Y93" s="1">
        <f t="shared" si="35"/>
        <v>-8.0744670897088121E-4</v>
      </c>
      <c r="Z93" s="1">
        <f t="shared" si="26"/>
        <v>-3.2310590462182717E-4</v>
      </c>
      <c r="AA93" s="1" t="e">
        <f>Z93+#REF!*_xlfn.STDEV.S($Y$2:$Y$779)</f>
        <v>#REF!</v>
      </c>
      <c r="AB93" s="1">
        <f>Z93-GRAPHS!$S$32*_xlfn.STDEV.S($Y$2:$Y$779)</f>
        <v>-3.5832089975028217E-3</v>
      </c>
      <c r="AC93" s="24">
        <f t="shared" si="27"/>
        <v>-28.970000000001164</v>
      </c>
      <c r="AD93" s="24">
        <f t="shared" si="36"/>
        <v>-0.68000000000006366</v>
      </c>
      <c r="AE93" s="1">
        <f t="shared" si="37"/>
        <v>-8.0744670897088121E-4</v>
      </c>
      <c r="AF93" s="1">
        <f t="shared" si="38"/>
        <v>-3.2310590462182717E-4</v>
      </c>
      <c r="AG93" s="1">
        <f>$AF$2+GRAPHS!$U$32*_xlfn.STDEV.S('ONE_LAST_QUOTE (2)'!$AE$2:$AE$779)</f>
        <v>3.7520229614794163E-3</v>
      </c>
      <c r="AH93" s="1">
        <f>$AF$2-GRAPHS!$U$32*_xlfn.STDEV.S('ONE_LAST_QUOTE (2)'!$AE$2:$AE$779)</f>
        <v>-4.3982347707230704E-3</v>
      </c>
      <c r="AI93" s="27">
        <f t="shared" si="39"/>
        <v>42.602941176468313</v>
      </c>
      <c r="AJ93" s="24">
        <f t="shared" si="40"/>
        <v>-28.2900000000011</v>
      </c>
      <c r="AK93" s="27">
        <f t="shared" si="41"/>
        <v>-6.5702056555270953</v>
      </c>
      <c r="AL93" s="27">
        <f>$AK$2+GRAPHS!$W$32*_xlfn.STDEV.S('ONE_LAST_QUOTE (2)'!$AJ$2:$AJ$779)</f>
        <v>27.965047561412895</v>
      </c>
      <c r="AM93" s="27">
        <f>$AK$2-GRAPHS!$W$32*_xlfn.STDEV.S('ONE_LAST_QUOTE (2)'!$AJ$2:$AJ$779)</f>
        <v>-41.105458872467089</v>
      </c>
      <c r="AO93" s="24"/>
    </row>
    <row r="94" spans="1:41" x14ac:dyDescent="0.3">
      <c r="A94" s="5">
        <v>44201</v>
      </c>
      <c r="B94" s="25">
        <v>603.84</v>
      </c>
      <c r="C94" s="25">
        <v>6.0000000000000053E-2</v>
      </c>
      <c r="D94" s="25">
        <f t="shared" si="28"/>
        <v>603.78000000000009</v>
      </c>
      <c r="E94" s="25">
        <v>603.5</v>
      </c>
      <c r="F94" s="25">
        <f t="shared" si="25"/>
        <v>-0.2800000000000864</v>
      </c>
      <c r="G94" s="25">
        <v>14976</v>
      </c>
      <c r="H94" s="25">
        <v>15000.03</v>
      </c>
      <c r="I94" s="25">
        <v>6.0000000000000567E-2</v>
      </c>
      <c r="J94" s="25">
        <f t="shared" si="29"/>
        <v>14999.970000000001</v>
      </c>
      <c r="K94" s="25">
        <f t="shared" si="30"/>
        <v>-23.970000000001164</v>
      </c>
      <c r="L94" s="27">
        <v>27.960999999999999</v>
      </c>
      <c r="M94" s="25">
        <v>542</v>
      </c>
      <c r="N94" s="2">
        <f t="shared" si="42"/>
        <v>124.20251080469228</v>
      </c>
      <c r="O94" s="2">
        <f t="shared" si="43"/>
        <v>121.77589852008461</v>
      </c>
      <c r="P94" s="2">
        <f t="shared" si="44"/>
        <v>95.128091722518974</v>
      </c>
      <c r="Q94" s="2">
        <f t="shared" si="44"/>
        <v>130.60240963855421</v>
      </c>
      <c r="R94" s="27">
        <f t="shared" si="45"/>
        <v>-1.9537546132408767E-2</v>
      </c>
      <c r="S94" s="1">
        <f t="shared" si="31"/>
        <v>8.778548817801362E-3</v>
      </c>
      <c r="T94" s="1">
        <f>S94+GRAPHS!$Q$32*_xlfn.STDEV.S($R$2:$R$779)</f>
        <v>3.6448384166507447E-2</v>
      </c>
      <c r="U94" s="1">
        <f>S94-GRAPHS!$Q$32*_xlfn.STDEV.S($R$2:$R$779)</f>
        <v>-1.8891286530904723E-2</v>
      </c>
      <c r="V94" s="2">
        <f t="shared" si="32"/>
        <v>-242.66122846076712</v>
      </c>
      <c r="W94" s="1">
        <f t="shared" si="33"/>
        <v>-1.5980031960064695E-3</v>
      </c>
      <c r="X94" s="1">
        <f t="shared" si="34"/>
        <v>-4.6374507270874549E-4</v>
      </c>
      <c r="Y94" s="1">
        <f t="shared" si="35"/>
        <v>-1.134258123297724E-3</v>
      </c>
      <c r="Z94" s="1">
        <f t="shared" si="26"/>
        <v>-3.2310590462182717E-4</v>
      </c>
      <c r="AA94" s="1" t="e">
        <f>Z94+#REF!*_xlfn.STDEV.S($Y$2:$Y$779)</f>
        <v>#REF!</v>
      </c>
      <c r="AB94" s="1">
        <f>Z94-GRAPHS!$S$32*_xlfn.STDEV.S($Y$2:$Y$779)</f>
        <v>-3.5832089975028217E-3</v>
      </c>
      <c r="AC94" s="24">
        <f t="shared" si="27"/>
        <v>-23.970000000001164</v>
      </c>
      <c r="AD94" s="24">
        <f t="shared" si="36"/>
        <v>-0.2800000000000864</v>
      </c>
      <c r="AE94" s="1">
        <f t="shared" si="37"/>
        <v>-1.134258123297724E-3</v>
      </c>
      <c r="AF94" s="1">
        <f t="shared" si="38"/>
        <v>-3.2310590462182717E-4</v>
      </c>
      <c r="AG94" s="1">
        <f>$AF$2+GRAPHS!$U$32*_xlfn.STDEV.S('ONE_LAST_QUOTE (2)'!$AE$2:$AE$779)</f>
        <v>3.7520229614794163E-3</v>
      </c>
      <c r="AH94" s="1">
        <f>$AF$2-GRAPHS!$U$32*_xlfn.STDEV.S('ONE_LAST_QUOTE (2)'!$AE$2:$AE$779)</f>
        <v>-4.3982347707230704E-3</v>
      </c>
      <c r="AI94" s="27">
        <f t="shared" si="39"/>
        <v>85.607142857120593</v>
      </c>
      <c r="AJ94" s="24">
        <f t="shared" si="40"/>
        <v>-23.690000000001078</v>
      </c>
      <c r="AK94" s="27">
        <f t="shared" si="41"/>
        <v>-6.5702056555270953</v>
      </c>
      <c r="AL94" s="27">
        <f>$AK$2+GRAPHS!$W$32*_xlfn.STDEV.S('ONE_LAST_QUOTE (2)'!$AJ$2:$AJ$779)</f>
        <v>27.965047561412895</v>
      </c>
      <c r="AM94" s="27">
        <f>$AK$2-GRAPHS!$W$32*_xlfn.STDEV.S('ONE_LAST_QUOTE (2)'!$AJ$2:$AJ$779)</f>
        <v>-41.105458872467089</v>
      </c>
      <c r="AO94" s="24"/>
    </row>
    <row r="95" spans="1:41" x14ac:dyDescent="0.3">
      <c r="A95" s="5">
        <v>44202</v>
      </c>
      <c r="B95" s="25">
        <v>606.64</v>
      </c>
      <c r="C95" s="25">
        <v>6.0000000000000053E-2</v>
      </c>
      <c r="D95" s="25">
        <f t="shared" si="28"/>
        <v>606.58000000000004</v>
      </c>
      <c r="E95" s="25">
        <v>601.70000000000005</v>
      </c>
      <c r="F95" s="25">
        <f t="shared" si="25"/>
        <v>-4.8799999999999955</v>
      </c>
      <c r="G95" s="25">
        <v>14911</v>
      </c>
      <c r="H95" s="25">
        <v>14983.13</v>
      </c>
      <c r="I95" s="25">
        <v>6.0000000000000567E-2</v>
      </c>
      <c r="J95" s="25">
        <f t="shared" si="29"/>
        <v>14983.07</v>
      </c>
      <c r="K95" s="25">
        <f t="shared" si="30"/>
        <v>-72.069999999999709</v>
      </c>
      <c r="L95" s="27">
        <v>27.997</v>
      </c>
      <c r="M95" s="25">
        <v>549</v>
      </c>
      <c r="N95" s="2">
        <f t="shared" si="42"/>
        <v>123.83206421074291</v>
      </c>
      <c r="O95" s="2">
        <f t="shared" si="43"/>
        <v>121.24735729386896</v>
      </c>
      <c r="P95" s="2">
        <f t="shared" si="44"/>
        <v>95.250569863572963</v>
      </c>
      <c r="Q95" s="2">
        <f t="shared" si="44"/>
        <v>132.28915662650601</v>
      </c>
      <c r="R95" s="27">
        <f t="shared" si="45"/>
        <v>-2.0872678924863775E-2</v>
      </c>
      <c r="S95" s="1">
        <f t="shared" si="31"/>
        <v>8.778548817801362E-3</v>
      </c>
      <c r="T95" s="1">
        <f>S95+GRAPHS!$Q$32*_xlfn.STDEV.S($R$2:$R$779)</f>
        <v>3.6448384166507447E-2</v>
      </c>
      <c r="U95" s="1">
        <f>S95-GRAPHS!$Q$32*_xlfn.STDEV.S($R$2:$R$779)</f>
        <v>-1.8891286530904723E-2</v>
      </c>
      <c r="V95" s="2">
        <f t="shared" si="32"/>
        <v>-258.47069168739552</v>
      </c>
      <c r="W95" s="1">
        <f t="shared" si="33"/>
        <v>-4.8100956613030378E-3</v>
      </c>
      <c r="X95" s="1">
        <f t="shared" si="34"/>
        <v>-8.0451053447195674E-3</v>
      </c>
      <c r="Y95" s="1">
        <f t="shared" si="35"/>
        <v>3.2350096834165296E-3</v>
      </c>
      <c r="Z95" s="1">
        <f t="shared" si="26"/>
        <v>-3.2310590462182717E-4</v>
      </c>
      <c r="AA95" s="1" t="e">
        <f>Z95+#REF!*_xlfn.STDEV.S($Y$2:$Y$779)</f>
        <v>#REF!</v>
      </c>
      <c r="AB95" s="1">
        <f>Z95-GRAPHS!$S$32*_xlfn.STDEV.S($Y$2:$Y$779)</f>
        <v>-3.5832089975028217E-3</v>
      </c>
      <c r="AC95" s="24">
        <f t="shared" si="27"/>
        <v>-72.069999999999709</v>
      </c>
      <c r="AD95" s="24">
        <f t="shared" si="36"/>
        <v>-4.8799999999999955</v>
      </c>
      <c r="AE95" s="1">
        <f t="shared" si="37"/>
        <v>3.2350096834165296E-3</v>
      </c>
      <c r="AF95" s="1">
        <f t="shared" si="38"/>
        <v>-3.2310590462182717E-4</v>
      </c>
      <c r="AG95" s="1">
        <f>$AF$2+GRAPHS!$U$32*_xlfn.STDEV.S('ONE_LAST_QUOTE (2)'!$AE$2:$AE$779)</f>
        <v>3.7520229614794163E-3</v>
      </c>
      <c r="AH95" s="1">
        <f>$AF$2-GRAPHS!$U$32*_xlfn.STDEV.S('ONE_LAST_QUOTE (2)'!$AE$2:$AE$779)</f>
        <v>-4.3982347707230704E-3</v>
      </c>
      <c r="AI95" s="27">
        <f t="shared" si="39"/>
        <v>14.768442622950774</v>
      </c>
      <c r="AJ95" s="24">
        <f t="shared" si="40"/>
        <v>-67.189999999999714</v>
      </c>
      <c r="AK95" s="27">
        <f t="shared" si="41"/>
        <v>-6.5702056555270953</v>
      </c>
      <c r="AL95" s="27">
        <f>$AK$2+GRAPHS!$W$32*_xlfn.STDEV.S('ONE_LAST_QUOTE (2)'!$AJ$2:$AJ$779)</f>
        <v>27.965047561412895</v>
      </c>
      <c r="AM95" s="27">
        <f>$AK$2-GRAPHS!$W$32*_xlfn.STDEV.S('ONE_LAST_QUOTE (2)'!$AJ$2:$AJ$779)</f>
        <v>-41.105458872467089</v>
      </c>
      <c r="AO95" s="24"/>
    </row>
    <row r="96" spans="1:41" x14ac:dyDescent="0.3">
      <c r="A96" s="5">
        <v>44203</v>
      </c>
      <c r="B96" s="25">
        <v>618.17999999999995</v>
      </c>
      <c r="C96" s="25">
        <v>6.0000000000000053E-2</v>
      </c>
      <c r="D96" s="25">
        <f t="shared" si="28"/>
        <v>618.12</v>
      </c>
      <c r="E96" s="25">
        <v>620.1</v>
      </c>
      <c r="F96" s="25">
        <f t="shared" si="25"/>
        <v>1.9800000000000182</v>
      </c>
      <c r="G96" s="25">
        <v>15226</v>
      </c>
      <c r="H96" s="25">
        <v>15214</v>
      </c>
      <c r="I96" s="25">
        <v>6.0000000000000567E-2</v>
      </c>
      <c r="J96" s="25">
        <f t="shared" si="29"/>
        <v>15213.94</v>
      </c>
      <c r="K96" s="25">
        <f t="shared" si="30"/>
        <v>12.059999999999491</v>
      </c>
      <c r="L96" s="27">
        <v>28.030999999999999</v>
      </c>
      <c r="M96" s="25">
        <v>565</v>
      </c>
      <c r="N96" s="2">
        <f t="shared" si="42"/>
        <v>127.61885161555871</v>
      </c>
      <c r="O96" s="2">
        <f t="shared" si="43"/>
        <v>123.80874939014477</v>
      </c>
      <c r="P96" s="2">
        <f t="shared" si="44"/>
        <v>95.366243663457297</v>
      </c>
      <c r="Q96" s="2">
        <f t="shared" si="44"/>
        <v>136.14457831325299</v>
      </c>
      <c r="R96" s="27">
        <f t="shared" si="45"/>
        <v>-2.9855324485222323E-2</v>
      </c>
      <c r="S96" s="1">
        <f t="shared" si="31"/>
        <v>8.778548817801362E-3</v>
      </c>
      <c r="T96" s="1">
        <f>S96+GRAPHS!$Q$32*_xlfn.STDEV.S($R$2:$R$779)</f>
        <v>3.6448384166507447E-2</v>
      </c>
      <c r="U96" s="1">
        <f>S96-GRAPHS!$Q$32*_xlfn.STDEV.S($R$2:$R$779)</f>
        <v>-1.8891286530904723E-2</v>
      </c>
      <c r="V96" s="2">
        <f t="shared" si="32"/>
        <v>-381.01022254139423</v>
      </c>
      <c r="W96" s="1">
        <f t="shared" si="33"/>
        <v>7.9269406872903997E-4</v>
      </c>
      <c r="X96" s="1">
        <f t="shared" si="34"/>
        <v>3.2032615026208796E-3</v>
      </c>
      <c r="Y96" s="1">
        <f t="shared" si="35"/>
        <v>-2.4105674338918397E-3</v>
      </c>
      <c r="Z96" s="1">
        <f t="shared" si="26"/>
        <v>-3.2310590462182717E-4</v>
      </c>
      <c r="AA96" s="1" t="e">
        <f>Z96+#REF!*_xlfn.STDEV.S($Y$2:$Y$779)</f>
        <v>#REF!</v>
      </c>
      <c r="AB96" s="1">
        <f>Z96-GRAPHS!$S$32*_xlfn.STDEV.S($Y$2:$Y$779)</f>
        <v>-3.5832089975028217E-3</v>
      </c>
      <c r="AC96" s="24">
        <f t="shared" si="27"/>
        <v>12.059999999999491</v>
      </c>
      <c r="AD96" s="24">
        <f t="shared" si="36"/>
        <v>1.9800000000000182</v>
      </c>
      <c r="AE96" s="1">
        <f t="shared" si="37"/>
        <v>-2.4105674338918397E-3</v>
      </c>
      <c r="AF96" s="1">
        <f t="shared" si="38"/>
        <v>-3.2310590462182717E-4</v>
      </c>
      <c r="AG96" s="1">
        <f>$AF$2+GRAPHS!$U$32*_xlfn.STDEV.S('ONE_LAST_QUOTE (2)'!$AE$2:$AE$779)</f>
        <v>3.7520229614794163E-3</v>
      </c>
      <c r="AH96" s="1">
        <f>$AF$2-GRAPHS!$U$32*_xlfn.STDEV.S('ONE_LAST_QUOTE (2)'!$AE$2:$AE$779)</f>
        <v>-4.3982347707230704E-3</v>
      </c>
      <c r="AI96" s="27">
        <f t="shared" si="39"/>
        <v>6.0909090909087773</v>
      </c>
      <c r="AJ96" s="24">
        <f t="shared" si="40"/>
        <v>10.079999999999472</v>
      </c>
      <c r="AK96" s="27">
        <f t="shared" si="41"/>
        <v>-6.5702056555270953</v>
      </c>
      <c r="AL96" s="27">
        <f>$AK$2+GRAPHS!$W$32*_xlfn.STDEV.S('ONE_LAST_QUOTE (2)'!$AJ$2:$AJ$779)</f>
        <v>27.965047561412895</v>
      </c>
      <c r="AM96" s="27">
        <f>$AK$2-GRAPHS!$W$32*_xlfn.STDEV.S('ONE_LAST_QUOTE (2)'!$AJ$2:$AJ$779)</f>
        <v>-41.105458872467089</v>
      </c>
      <c r="AO96" s="24"/>
    </row>
    <row r="97" spans="1:41" x14ac:dyDescent="0.3">
      <c r="A97" s="5">
        <v>44204</v>
      </c>
      <c r="B97" s="25">
        <v>631.21</v>
      </c>
      <c r="C97" s="25">
        <v>6.0000000000000053E-2</v>
      </c>
      <c r="D97" s="25">
        <f t="shared" si="28"/>
        <v>631.15000000000009</v>
      </c>
      <c r="E97" s="25">
        <v>628.79999999999995</v>
      </c>
      <c r="F97" s="25">
        <f t="shared" si="25"/>
        <v>-2.3500000000001364</v>
      </c>
      <c r="G97" s="25">
        <v>15451</v>
      </c>
      <c r="H97" s="25">
        <v>15463.95</v>
      </c>
      <c r="I97" s="25">
        <v>6.0000000000000567E-2</v>
      </c>
      <c r="J97" s="25">
        <f t="shared" si="29"/>
        <v>15463.890000000001</v>
      </c>
      <c r="K97" s="25">
        <f t="shared" si="30"/>
        <v>-12.890000000001237</v>
      </c>
      <c r="L97" s="27">
        <v>28.001999999999999</v>
      </c>
      <c r="M97" s="25">
        <v>580</v>
      </c>
      <c r="N97" s="2">
        <f t="shared" si="42"/>
        <v>129.40934348631401</v>
      </c>
      <c r="O97" s="2">
        <f t="shared" si="43"/>
        <v>125.63831517319893</v>
      </c>
      <c r="P97" s="2">
        <f t="shared" si="44"/>
        <v>95.267580716497136</v>
      </c>
      <c r="Q97" s="2">
        <f t="shared" si="44"/>
        <v>139.75903614457829</v>
      </c>
      <c r="R97" s="27">
        <f t="shared" si="45"/>
        <v>-2.9140309436110345E-2</v>
      </c>
      <c r="S97" s="1">
        <f t="shared" si="31"/>
        <v>8.778548817801362E-3</v>
      </c>
      <c r="T97" s="1">
        <f>S97+GRAPHS!$Q$32*_xlfn.STDEV.S($R$2:$R$779)</f>
        <v>3.6448384166507447E-2</v>
      </c>
      <c r="U97" s="1">
        <f>S97-GRAPHS!$Q$32*_xlfn.STDEV.S($R$2:$R$779)</f>
        <v>-1.8891286530904723E-2</v>
      </c>
      <c r="V97" s="2">
        <f t="shared" si="32"/>
        <v>-377.10283131150817</v>
      </c>
      <c r="W97" s="1">
        <f t="shared" si="33"/>
        <v>-8.3355481706098758E-4</v>
      </c>
      <c r="X97" s="1">
        <f t="shared" si="34"/>
        <v>-3.7233621167711891E-3</v>
      </c>
      <c r="Y97" s="1">
        <f t="shared" si="35"/>
        <v>2.8898072997102014E-3</v>
      </c>
      <c r="Z97" s="1">
        <f t="shared" si="26"/>
        <v>-3.2310590462182717E-4</v>
      </c>
      <c r="AA97" s="1" t="e">
        <f>Z97+#REF!*_xlfn.STDEV.S($Y$2:$Y$779)</f>
        <v>#REF!</v>
      </c>
      <c r="AB97" s="1">
        <f>Z97-GRAPHS!$S$32*_xlfn.STDEV.S($Y$2:$Y$779)</f>
        <v>-3.5832089975028217E-3</v>
      </c>
      <c r="AC97" s="24">
        <f t="shared" si="27"/>
        <v>-12.890000000001237</v>
      </c>
      <c r="AD97" s="24">
        <f t="shared" si="36"/>
        <v>-2.3500000000001364</v>
      </c>
      <c r="AE97" s="1">
        <f t="shared" si="37"/>
        <v>2.8898072997102014E-3</v>
      </c>
      <c r="AF97" s="1">
        <f t="shared" si="38"/>
        <v>-3.2310590462182717E-4</v>
      </c>
      <c r="AG97" s="1">
        <f>$AF$2+GRAPHS!$U$32*_xlfn.STDEV.S('ONE_LAST_QUOTE (2)'!$AE$2:$AE$779)</f>
        <v>3.7520229614794163E-3</v>
      </c>
      <c r="AH97" s="1">
        <f>$AF$2-GRAPHS!$U$32*_xlfn.STDEV.S('ONE_LAST_QUOTE (2)'!$AE$2:$AE$779)</f>
        <v>-4.3982347707230704E-3</v>
      </c>
      <c r="AI97" s="27">
        <f t="shared" si="39"/>
        <v>5.4851063829789313</v>
      </c>
      <c r="AJ97" s="24">
        <f t="shared" si="40"/>
        <v>-10.5400000000011</v>
      </c>
      <c r="AK97" s="27">
        <f t="shared" si="41"/>
        <v>-6.5702056555270953</v>
      </c>
      <c r="AL97" s="27">
        <f>$AK$2+GRAPHS!$W$32*_xlfn.STDEV.S('ONE_LAST_QUOTE (2)'!$AJ$2:$AJ$779)</f>
        <v>27.965047561412895</v>
      </c>
      <c r="AM97" s="27">
        <f>$AK$2-GRAPHS!$W$32*_xlfn.STDEV.S('ONE_LAST_QUOTE (2)'!$AJ$2:$AJ$779)</f>
        <v>-41.105458872467089</v>
      </c>
      <c r="AO97" s="24"/>
    </row>
    <row r="98" spans="1:41" x14ac:dyDescent="0.3">
      <c r="A98" s="5">
        <v>44207</v>
      </c>
      <c r="B98" s="25">
        <v>635.99</v>
      </c>
      <c r="C98" s="25">
        <v>6.0000000000000053E-2</v>
      </c>
      <c r="D98" s="25">
        <f t="shared" si="28"/>
        <v>635.93000000000006</v>
      </c>
      <c r="E98" s="25">
        <v>634.70000000000005</v>
      </c>
      <c r="F98" s="25">
        <f t="shared" si="25"/>
        <v>-1.2300000000000182</v>
      </c>
      <c r="G98" s="25">
        <v>15531</v>
      </c>
      <c r="H98" s="25">
        <v>15557.3</v>
      </c>
      <c r="I98" s="25">
        <v>6.0000000000000567E-2</v>
      </c>
      <c r="J98" s="25">
        <f t="shared" si="29"/>
        <v>15557.24</v>
      </c>
      <c r="K98" s="25">
        <f t="shared" si="30"/>
        <v>-26.239999999999782</v>
      </c>
      <c r="L98" s="27">
        <v>28.018000000000001</v>
      </c>
      <c r="M98" s="25">
        <v>584</v>
      </c>
      <c r="N98" s="2">
        <f t="shared" si="42"/>
        <v>130.62358509981473</v>
      </c>
      <c r="O98" s="2">
        <f t="shared" si="43"/>
        <v>126.2888274516182</v>
      </c>
      <c r="P98" s="2">
        <f t="shared" si="44"/>
        <v>95.322015445854476</v>
      </c>
      <c r="Q98" s="2">
        <f t="shared" si="44"/>
        <v>140.72289156626505</v>
      </c>
      <c r="R98" s="27">
        <f t="shared" si="45"/>
        <v>-3.3185106999506719E-2</v>
      </c>
      <c r="S98" s="1">
        <f t="shared" si="31"/>
        <v>8.778548817801362E-3</v>
      </c>
      <c r="T98" s="1">
        <f>S98+GRAPHS!$Q$32*_xlfn.STDEV.S($R$2:$R$779)</f>
        <v>3.6448384166507447E-2</v>
      </c>
      <c r="U98" s="1">
        <f>S98-GRAPHS!$Q$32*_xlfn.STDEV.S($R$2:$R$779)</f>
        <v>-1.8891286530904723E-2</v>
      </c>
      <c r="V98" s="2">
        <f t="shared" si="32"/>
        <v>-433.47576481965291</v>
      </c>
      <c r="W98" s="1">
        <f t="shared" si="33"/>
        <v>-1.6866745001041176E-3</v>
      </c>
      <c r="X98" s="1">
        <f t="shared" si="34"/>
        <v>-1.9341751450631644E-3</v>
      </c>
      <c r="Y98" s="1">
        <f t="shared" si="35"/>
        <v>2.4750064495904678E-4</v>
      </c>
      <c r="Z98" s="1">
        <f t="shared" si="26"/>
        <v>-3.2310590462182717E-4</v>
      </c>
      <c r="AA98" s="1" t="e">
        <f>Z98+#REF!*_xlfn.STDEV.S($Y$2:$Y$779)</f>
        <v>#REF!</v>
      </c>
      <c r="AB98" s="1">
        <f>Z98-GRAPHS!$S$32*_xlfn.STDEV.S($Y$2:$Y$779)</f>
        <v>-3.5832089975028217E-3</v>
      </c>
      <c r="AC98" s="24">
        <f t="shared" si="27"/>
        <v>-26.239999999999782</v>
      </c>
      <c r="AD98" s="24">
        <f t="shared" si="36"/>
        <v>-1.2300000000000182</v>
      </c>
      <c r="AE98" s="1">
        <f t="shared" si="37"/>
        <v>2.4750064495904678E-4</v>
      </c>
      <c r="AF98" s="1">
        <f t="shared" si="38"/>
        <v>-3.2310590462182717E-4</v>
      </c>
      <c r="AG98" s="1">
        <f>$AF$2+GRAPHS!$U$32*_xlfn.STDEV.S('ONE_LAST_QUOTE (2)'!$AE$2:$AE$779)</f>
        <v>3.7520229614794163E-3</v>
      </c>
      <c r="AH98" s="1">
        <f>$AF$2-GRAPHS!$U$32*_xlfn.STDEV.S('ONE_LAST_QUOTE (2)'!$AE$2:$AE$779)</f>
        <v>-4.3982347707230704E-3</v>
      </c>
      <c r="AI98" s="27">
        <f t="shared" si="39"/>
        <v>21.333333333332842</v>
      </c>
      <c r="AJ98" s="24">
        <f t="shared" si="40"/>
        <v>-25.009999999999764</v>
      </c>
      <c r="AK98" s="27">
        <f t="shared" si="41"/>
        <v>-6.5702056555270953</v>
      </c>
      <c r="AL98" s="27">
        <f>$AK$2+GRAPHS!$W$32*_xlfn.STDEV.S('ONE_LAST_QUOTE (2)'!$AJ$2:$AJ$779)</f>
        <v>27.965047561412895</v>
      </c>
      <c r="AM98" s="27">
        <f>$AK$2-GRAPHS!$W$32*_xlfn.STDEV.S('ONE_LAST_QUOTE (2)'!$AJ$2:$AJ$779)</f>
        <v>-41.105458872467089</v>
      </c>
      <c r="AO98" s="24"/>
    </row>
    <row r="99" spans="1:41" x14ac:dyDescent="0.3">
      <c r="A99" s="5">
        <v>44208</v>
      </c>
      <c r="B99" s="25">
        <v>636.27</v>
      </c>
      <c r="C99" s="25">
        <v>6.0000000000000053E-2</v>
      </c>
      <c r="D99" s="25">
        <f t="shared" si="28"/>
        <v>636.21</v>
      </c>
      <c r="E99" s="25">
        <v>636</v>
      </c>
      <c r="F99" s="25">
        <f t="shared" si="25"/>
        <v>-0.21000000000003638</v>
      </c>
      <c r="G99" s="25">
        <v>15489</v>
      </c>
      <c r="H99" s="25">
        <v>15500.7</v>
      </c>
      <c r="I99" s="25">
        <v>6.0000000000000567E-2</v>
      </c>
      <c r="J99" s="25">
        <f t="shared" si="29"/>
        <v>15500.640000000001</v>
      </c>
      <c r="K99" s="25">
        <f t="shared" si="30"/>
        <v>-11.640000000001237</v>
      </c>
      <c r="L99" s="27">
        <v>27.98</v>
      </c>
      <c r="M99" s="25">
        <v>591</v>
      </c>
      <c r="N99" s="2">
        <f t="shared" si="42"/>
        <v>130.89112986211148</v>
      </c>
      <c r="O99" s="2">
        <f t="shared" si="43"/>
        <v>125.94730850544809</v>
      </c>
      <c r="P99" s="2">
        <f t="shared" si="44"/>
        <v>95.192732963630817</v>
      </c>
      <c r="Q99" s="2">
        <f t="shared" si="44"/>
        <v>142.40963855421688</v>
      </c>
      <c r="R99" s="27">
        <f t="shared" si="45"/>
        <v>-3.7770484232747537E-2</v>
      </c>
      <c r="S99" s="1">
        <f t="shared" si="31"/>
        <v>8.778548817801362E-3</v>
      </c>
      <c r="T99" s="1">
        <f>S99+GRAPHS!$Q$32*_xlfn.STDEV.S($R$2:$R$779)</f>
        <v>3.6448384166507447E-2</v>
      </c>
      <c r="U99" s="1">
        <f>S99-GRAPHS!$Q$32*_xlfn.STDEV.S($R$2:$R$779)</f>
        <v>-1.8891286530904723E-2</v>
      </c>
      <c r="V99" s="2">
        <f t="shared" si="32"/>
        <v>-494.3821356663392</v>
      </c>
      <c r="W99" s="1">
        <f t="shared" si="33"/>
        <v>-7.5093673551551656E-4</v>
      </c>
      <c r="X99" s="1">
        <f t="shared" si="34"/>
        <v>-3.3007969066823278E-4</v>
      </c>
      <c r="Y99" s="1">
        <f t="shared" si="35"/>
        <v>-4.2085704484728378E-4</v>
      </c>
      <c r="Z99" s="1">
        <f t="shared" si="26"/>
        <v>-3.2310590462182717E-4</v>
      </c>
      <c r="AA99" s="1" t="e">
        <f>Z99+#REF!*_xlfn.STDEV.S($Y$2:$Y$779)</f>
        <v>#REF!</v>
      </c>
      <c r="AB99" s="1">
        <f>Z99-GRAPHS!$S$32*_xlfn.STDEV.S($Y$2:$Y$779)</f>
        <v>-3.5832089975028217E-3</v>
      </c>
      <c r="AC99" s="24">
        <f t="shared" si="27"/>
        <v>-11.640000000001237</v>
      </c>
      <c r="AD99" s="24">
        <f t="shared" si="36"/>
        <v>-0.21000000000003638</v>
      </c>
      <c r="AE99" s="1">
        <f t="shared" si="37"/>
        <v>-4.2085704484728378E-4</v>
      </c>
      <c r="AF99" s="1">
        <f t="shared" si="38"/>
        <v>-3.2310590462182717E-4</v>
      </c>
      <c r="AG99" s="1">
        <f>$AF$2+GRAPHS!$U$32*_xlfn.STDEV.S('ONE_LAST_QUOTE (2)'!$AE$2:$AE$779)</f>
        <v>3.7520229614794163E-3</v>
      </c>
      <c r="AH99" s="1">
        <f>$AF$2-GRAPHS!$U$32*_xlfn.STDEV.S('ONE_LAST_QUOTE (2)'!$AE$2:$AE$779)</f>
        <v>-4.3982347707230704E-3</v>
      </c>
      <c r="AI99" s="27">
        <f t="shared" si="39"/>
        <v>55.428571428567714</v>
      </c>
      <c r="AJ99" s="24">
        <f t="shared" si="40"/>
        <v>-11.430000000001201</v>
      </c>
      <c r="AK99" s="27">
        <f t="shared" si="41"/>
        <v>-6.5702056555270953</v>
      </c>
      <c r="AL99" s="27">
        <f>$AK$2+GRAPHS!$W$32*_xlfn.STDEV.S('ONE_LAST_QUOTE (2)'!$AJ$2:$AJ$779)</f>
        <v>27.965047561412895</v>
      </c>
      <c r="AM99" s="27">
        <f>$AK$2-GRAPHS!$W$32*_xlfn.STDEV.S('ONE_LAST_QUOTE (2)'!$AJ$2:$AJ$779)</f>
        <v>-41.105458872467089</v>
      </c>
      <c r="AO99" s="24"/>
    </row>
    <row r="100" spans="1:41" x14ac:dyDescent="0.3">
      <c r="A100" s="5">
        <v>44209</v>
      </c>
      <c r="B100" s="25">
        <v>649.47</v>
      </c>
      <c r="C100" s="25">
        <v>0</v>
      </c>
      <c r="D100" s="25">
        <f t="shared" si="28"/>
        <v>649.47</v>
      </c>
      <c r="E100" s="25">
        <v>648.1</v>
      </c>
      <c r="F100" s="25">
        <f t="shared" si="25"/>
        <v>-1.3700000000000045</v>
      </c>
      <c r="G100" s="25">
        <v>15759</v>
      </c>
      <c r="H100" s="25">
        <v>15769.98</v>
      </c>
      <c r="I100" s="25">
        <v>6.0000000000000567E-2</v>
      </c>
      <c r="J100" s="25">
        <f t="shared" si="29"/>
        <v>15769.92</v>
      </c>
      <c r="K100" s="25">
        <f t="shared" si="30"/>
        <v>-10.920000000000073</v>
      </c>
      <c r="L100" s="27">
        <v>27.984999999999999</v>
      </c>
      <c r="M100" s="25">
        <v>605</v>
      </c>
      <c r="N100" s="2">
        <f t="shared" si="42"/>
        <v>133.3813541881045</v>
      </c>
      <c r="O100" s="2">
        <f t="shared" si="43"/>
        <v>128.14278744511307</v>
      </c>
      <c r="P100" s="2">
        <f t="shared" si="44"/>
        <v>95.20974381655499</v>
      </c>
      <c r="Q100" s="2">
        <f t="shared" si="44"/>
        <v>145.7831325301205</v>
      </c>
      <c r="R100" s="27">
        <f t="shared" si="45"/>
        <v>-3.9275105391444742E-2</v>
      </c>
      <c r="S100" s="1">
        <f t="shared" si="31"/>
        <v>8.778548817801362E-3</v>
      </c>
      <c r="T100" s="1">
        <f>S100+GRAPHS!$Q$32*_xlfn.STDEV.S($R$2:$R$779)</f>
        <v>3.6448384166507447E-2</v>
      </c>
      <c r="U100" s="1">
        <f>S100-GRAPHS!$Q$32*_xlfn.STDEV.S($R$2:$R$779)</f>
        <v>-1.8891286530904723E-2</v>
      </c>
      <c r="V100" s="2">
        <f t="shared" si="32"/>
        <v>-523.85667429914236</v>
      </c>
      <c r="W100" s="1">
        <f t="shared" si="33"/>
        <v>-6.9245753941681834E-4</v>
      </c>
      <c r="X100" s="1">
        <f t="shared" si="34"/>
        <v>-2.1094122900211011E-3</v>
      </c>
      <c r="Y100" s="1">
        <f t="shared" si="35"/>
        <v>1.4169547506042827E-3</v>
      </c>
      <c r="Z100" s="1">
        <f t="shared" si="26"/>
        <v>-3.2310590462182717E-4</v>
      </c>
      <c r="AA100" s="1" t="e">
        <f>Z100+#REF!*_xlfn.STDEV.S($Y$2:$Y$779)</f>
        <v>#REF!</v>
      </c>
      <c r="AB100" s="1">
        <f>Z100-GRAPHS!$S$32*_xlfn.STDEV.S($Y$2:$Y$779)</f>
        <v>-3.5832089975028217E-3</v>
      </c>
      <c r="AC100" s="24">
        <f t="shared" si="27"/>
        <v>-10.920000000000073</v>
      </c>
      <c r="AD100" s="24">
        <f t="shared" si="36"/>
        <v>-1.3700000000000045</v>
      </c>
      <c r="AE100" s="1">
        <f t="shared" si="37"/>
        <v>1.4169547506042827E-3</v>
      </c>
      <c r="AF100" s="1">
        <f t="shared" si="38"/>
        <v>-3.2310590462182717E-4</v>
      </c>
      <c r="AG100" s="1">
        <f>$AF$2+GRAPHS!$U$32*_xlfn.STDEV.S('ONE_LAST_QUOTE (2)'!$AE$2:$AE$779)</f>
        <v>3.7520229614794163E-3</v>
      </c>
      <c r="AH100" s="1">
        <f>$AF$2-GRAPHS!$U$32*_xlfn.STDEV.S('ONE_LAST_QUOTE (2)'!$AE$2:$AE$779)</f>
        <v>-4.3982347707230704E-3</v>
      </c>
      <c r="AI100" s="27">
        <f t="shared" si="39"/>
        <v>7.9708029197080554</v>
      </c>
      <c r="AJ100" s="24">
        <f t="shared" si="40"/>
        <v>-9.5500000000000682</v>
      </c>
      <c r="AK100" s="27">
        <f t="shared" si="41"/>
        <v>-6.5702056555270953</v>
      </c>
      <c r="AL100" s="27">
        <f>$AK$2+GRAPHS!$W$32*_xlfn.STDEV.S('ONE_LAST_QUOTE (2)'!$AJ$2:$AJ$779)</f>
        <v>27.965047561412895</v>
      </c>
      <c r="AM100" s="27">
        <f>$AK$2-GRAPHS!$W$32*_xlfn.STDEV.S('ONE_LAST_QUOTE (2)'!$AJ$2:$AJ$779)</f>
        <v>-41.105458872467089</v>
      </c>
      <c r="AO100" s="24"/>
    </row>
    <row r="101" spans="1:41" x14ac:dyDescent="0.3">
      <c r="A101" s="5">
        <v>44210</v>
      </c>
      <c r="B101" s="25">
        <v>644.04999999999995</v>
      </c>
      <c r="C101" s="25">
        <v>0</v>
      </c>
      <c r="D101" s="25">
        <f t="shared" si="28"/>
        <v>644.04999999999995</v>
      </c>
      <c r="E101" s="25">
        <v>651.29999999999995</v>
      </c>
      <c r="F101" s="25">
        <f t="shared" si="25"/>
        <v>7.25</v>
      </c>
      <c r="G101" s="25">
        <v>15727</v>
      </c>
      <c r="H101" s="25">
        <v>15707.19</v>
      </c>
      <c r="I101" s="25">
        <v>0</v>
      </c>
      <c r="J101" s="25">
        <f t="shared" si="29"/>
        <v>15707.19</v>
      </c>
      <c r="K101" s="25">
        <f t="shared" si="30"/>
        <v>19.809999999999491</v>
      </c>
      <c r="L101" s="27">
        <v>27.984000000000002</v>
      </c>
      <c r="M101" s="25">
        <v>592</v>
      </c>
      <c r="N101" s="2">
        <f t="shared" si="42"/>
        <v>134.03992591068112</v>
      </c>
      <c r="O101" s="2">
        <f t="shared" si="43"/>
        <v>127.88258253374536</v>
      </c>
      <c r="P101" s="2">
        <f t="shared" si="44"/>
        <v>95.20634164597017</v>
      </c>
      <c r="Q101" s="2">
        <f t="shared" si="44"/>
        <v>142.65060240963857</v>
      </c>
      <c r="R101" s="27">
        <f t="shared" si="45"/>
        <v>-4.5936636678229448E-2</v>
      </c>
      <c r="S101" s="1">
        <f t="shared" si="31"/>
        <v>8.778548817801362E-3</v>
      </c>
      <c r="T101" s="1">
        <f>S101+GRAPHS!$Q$32*_xlfn.STDEV.S($R$2:$R$779)</f>
        <v>3.6448384166507447E-2</v>
      </c>
      <c r="U101" s="1">
        <f>S101-GRAPHS!$Q$32*_xlfn.STDEV.S($R$2:$R$779)</f>
        <v>-1.8891286530904723E-2</v>
      </c>
      <c r="V101" s="2">
        <f t="shared" si="32"/>
        <v>-615.73433769357564</v>
      </c>
      <c r="W101" s="1">
        <f t="shared" si="33"/>
        <v>1.2612058554075866E-3</v>
      </c>
      <c r="X101" s="1">
        <f t="shared" si="34"/>
        <v>1.1256889993012966E-2</v>
      </c>
      <c r="Y101" s="1">
        <f t="shared" si="35"/>
        <v>-9.9956841376053797E-3</v>
      </c>
      <c r="Z101" s="1">
        <f t="shared" si="26"/>
        <v>-3.2310590462182717E-4</v>
      </c>
      <c r="AA101" s="1" t="e">
        <f>Z101+#REF!*_xlfn.STDEV.S($Y$2:$Y$779)</f>
        <v>#REF!</v>
      </c>
      <c r="AB101" s="1">
        <f>Z101-GRAPHS!$S$32*_xlfn.STDEV.S($Y$2:$Y$779)</f>
        <v>-3.5832089975028217E-3</v>
      </c>
      <c r="AC101" s="24">
        <f t="shared" si="27"/>
        <v>19.809999999999491</v>
      </c>
      <c r="AD101" s="24">
        <f t="shared" si="36"/>
        <v>7.25</v>
      </c>
      <c r="AE101" s="1">
        <f t="shared" si="37"/>
        <v>-9.9956841376053797E-3</v>
      </c>
      <c r="AF101" s="1">
        <f t="shared" si="38"/>
        <v>-3.2310590462182717E-4</v>
      </c>
      <c r="AG101" s="1">
        <f>$AF$2+GRAPHS!$U$32*_xlfn.STDEV.S('ONE_LAST_QUOTE (2)'!$AE$2:$AE$779)</f>
        <v>3.7520229614794163E-3</v>
      </c>
      <c r="AH101" s="1">
        <f>$AF$2-GRAPHS!$U$32*_xlfn.STDEV.S('ONE_LAST_QUOTE (2)'!$AE$2:$AE$779)</f>
        <v>-4.3982347707230704E-3</v>
      </c>
      <c r="AI101" s="27">
        <f t="shared" si="39"/>
        <v>2.7324137931033778</v>
      </c>
      <c r="AJ101" s="24">
        <f t="shared" si="40"/>
        <v>12.559999999999491</v>
      </c>
      <c r="AK101" s="27">
        <f t="shared" si="41"/>
        <v>-6.5702056555270953</v>
      </c>
      <c r="AL101" s="27">
        <f>$AK$2+GRAPHS!$W$32*_xlfn.STDEV.S('ONE_LAST_QUOTE (2)'!$AJ$2:$AJ$779)</f>
        <v>27.965047561412895</v>
      </c>
      <c r="AM101" s="27">
        <f>$AK$2-GRAPHS!$W$32*_xlfn.STDEV.S('ONE_LAST_QUOTE (2)'!$AJ$2:$AJ$779)</f>
        <v>-41.105458872467089</v>
      </c>
      <c r="AO101" s="24"/>
    </row>
    <row r="102" spans="1:41" x14ac:dyDescent="0.3">
      <c r="A102" s="5">
        <v>44211</v>
      </c>
      <c r="B102" s="25">
        <v>644.21</v>
      </c>
      <c r="C102" s="25">
        <v>0</v>
      </c>
      <c r="D102" s="25">
        <f t="shared" si="28"/>
        <v>644.21</v>
      </c>
      <c r="E102" s="25">
        <v>648</v>
      </c>
      <c r="F102" s="25">
        <f t="shared" si="25"/>
        <v>3.7899999999999636</v>
      </c>
      <c r="G102" s="25">
        <v>15632</v>
      </c>
      <c r="H102" s="25">
        <v>15616.39</v>
      </c>
      <c r="I102" s="25">
        <v>0</v>
      </c>
      <c r="J102" s="25">
        <f t="shared" si="29"/>
        <v>15616.39</v>
      </c>
      <c r="K102" s="25">
        <f t="shared" si="30"/>
        <v>15.610000000000582</v>
      </c>
      <c r="L102" s="27">
        <v>27.98</v>
      </c>
      <c r="M102" s="25">
        <v>601</v>
      </c>
      <c r="N102" s="2">
        <f t="shared" si="42"/>
        <v>133.36077382177393</v>
      </c>
      <c r="O102" s="2">
        <f t="shared" si="43"/>
        <v>127.1100992031225</v>
      </c>
      <c r="P102" s="2">
        <f t="shared" si="44"/>
        <v>95.192732963630831</v>
      </c>
      <c r="Q102" s="2">
        <f t="shared" si="44"/>
        <v>144.81927710843374</v>
      </c>
      <c r="R102" s="27">
        <f t="shared" si="45"/>
        <v>-4.6870413537079214E-2</v>
      </c>
      <c r="S102" s="1">
        <f t="shared" si="31"/>
        <v>8.778548817801362E-3</v>
      </c>
      <c r="T102" s="1">
        <f>S102+GRAPHS!$Q$32*_xlfn.STDEV.S($R$2:$R$779)</f>
        <v>3.6448384166507447E-2</v>
      </c>
      <c r="U102" s="1">
        <f>S102-GRAPHS!$Q$32*_xlfn.STDEV.S($R$2:$R$779)</f>
        <v>-1.8891286530904723E-2</v>
      </c>
      <c r="V102" s="2">
        <f t="shared" si="32"/>
        <v>-625.06746186514306</v>
      </c>
      <c r="W102" s="1">
        <f t="shared" si="33"/>
        <v>9.9959081452247168E-4</v>
      </c>
      <c r="X102" s="1">
        <f t="shared" si="34"/>
        <v>5.8831747411557771E-3</v>
      </c>
      <c r="Y102" s="1">
        <f t="shared" si="35"/>
        <v>-4.8835839266333052E-3</v>
      </c>
      <c r="Z102" s="1">
        <f t="shared" si="26"/>
        <v>-3.2310590462182717E-4</v>
      </c>
      <c r="AA102" s="1" t="e">
        <f>Z102+#REF!*_xlfn.STDEV.S($Y$2:$Y$779)</f>
        <v>#REF!</v>
      </c>
      <c r="AB102" s="1">
        <f>Z102-GRAPHS!$S$32*_xlfn.STDEV.S($Y$2:$Y$779)</f>
        <v>-3.5832089975028217E-3</v>
      </c>
      <c r="AC102" s="24">
        <f t="shared" si="27"/>
        <v>15.610000000000582</v>
      </c>
      <c r="AD102" s="24">
        <f t="shared" si="36"/>
        <v>3.7899999999999636</v>
      </c>
      <c r="AE102" s="1">
        <f t="shared" si="37"/>
        <v>-4.8835839266333052E-3</v>
      </c>
      <c r="AF102" s="1">
        <f t="shared" si="38"/>
        <v>-3.2310590462182717E-4</v>
      </c>
      <c r="AG102" s="1">
        <f>$AF$2+GRAPHS!$U$32*_xlfn.STDEV.S('ONE_LAST_QUOTE (2)'!$AE$2:$AE$779)</f>
        <v>3.7520229614794163E-3</v>
      </c>
      <c r="AH102" s="1">
        <f>$AF$2-GRAPHS!$U$32*_xlfn.STDEV.S('ONE_LAST_QUOTE (2)'!$AE$2:$AE$779)</f>
        <v>-4.3982347707230704E-3</v>
      </c>
      <c r="AI102" s="27">
        <f t="shared" si="39"/>
        <v>4.1187335092350219</v>
      </c>
      <c r="AJ102" s="24">
        <f t="shared" si="40"/>
        <v>11.820000000000618</v>
      </c>
      <c r="AK102" s="27">
        <f t="shared" si="41"/>
        <v>-6.5702056555270953</v>
      </c>
      <c r="AL102" s="27">
        <f>$AK$2+GRAPHS!$W$32*_xlfn.STDEV.S('ONE_LAST_QUOTE (2)'!$AJ$2:$AJ$779)</f>
        <v>27.965047561412895</v>
      </c>
      <c r="AM102" s="27">
        <f>$AK$2-GRAPHS!$W$32*_xlfn.STDEV.S('ONE_LAST_QUOTE (2)'!$AJ$2:$AJ$779)</f>
        <v>-41.105458872467089</v>
      </c>
      <c r="AO102" s="24"/>
    </row>
    <row r="103" spans="1:41" x14ac:dyDescent="0.3">
      <c r="A103" s="5">
        <v>44214</v>
      </c>
      <c r="B103" s="25">
        <v>645.08000000000004</v>
      </c>
      <c r="C103" s="25">
        <v>0</v>
      </c>
      <c r="D103" s="25">
        <f t="shared" si="28"/>
        <v>645.08000000000004</v>
      </c>
      <c r="E103" s="25">
        <v>644.9</v>
      </c>
      <c r="F103" s="25">
        <f t="shared" si="25"/>
        <v>-0.18000000000006366</v>
      </c>
      <c r="G103" s="25">
        <v>15608</v>
      </c>
      <c r="H103" s="25">
        <v>15612</v>
      </c>
      <c r="I103" s="25">
        <v>0</v>
      </c>
      <c r="J103" s="25">
        <f t="shared" si="29"/>
        <v>15612</v>
      </c>
      <c r="K103" s="25">
        <f t="shared" si="30"/>
        <v>-4</v>
      </c>
      <c r="L103" s="27">
        <v>27.977</v>
      </c>
      <c r="M103" s="25">
        <v>607</v>
      </c>
      <c r="N103" s="2">
        <f t="shared" si="42"/>
        <v>132.72278246552779</v>
      </c>
      <c r="O103" s="2">
        <f t="shared" si="43"/>
        <v>126.91494551959673</v>
      </c>
      <c r="P103" s="2">
        <f t="shared" si="44"/>
        <v>95.182526451876328</v>
      </c>
      <c r="Q103" s="2">
        <f t="shared" si="44"/>
        <v>146.26506024096386</v>
      </c>
      <c r="R103" s="27">
        <f t="shared" si="45"/>
        <v>-4.3759156024622436E-2</v>
      </c>
      <c r="S103" s="1">
        <f t="shared" si="31"/>
        <v>8.778548817801362E-3</v>
      </c>
      <c r="T103" s="1">
        <f>S103+GRAPHS!$Q$32*_xlfn.STDEV.S($R$2:$R$779)</f>
        <v>3.6448384166507447E-2</v>
      </c>
      <c r="U103" s="1">
        <f>S103-GRAPHS!$Q$32*_xlfn.STDEV.S($R$2:$R$779)</f>
        <v>-1.8891286530904723E-2</v>
      </c>
      <c r="V103" s="2">
        <f t="shared" si="32"/>
        <v>-580.78369459310579</v>
      </c>
      <c r="W103" s="1">
        <f t="shared" si="33"/>
        <v>-2.5621316935690495E-4</v>
      </c>
      <c r="X103" s="1">
        <f t="shared" si="34"/>
        <v>-2.7903515843006086E-4</v>
      </c>
      <c r="Y103" s="1">
        <f t="shared" si="35"/>
        <v>2.2821989073155914E-5</v>
      </c>
      <c r="Z103" s="1">
        <f t="shared" si="26"/>
        <v>-3.2310590462182717E-4</v>
      </c>
      <c r="AA103" s="1" t="e">
        <f>Z103+#REF!*_xlfn.STDEV.S($Y$2:$Y$779)</f>
        <v>#REF!</v>
      </c>
      <c r="AB103" s="1">
        <f>Z103-GRAPHS!$S$32*_xlfn.STDEV.S($Y$2:$Y$779)</f>
        <v>-3.5832089975028217E-3</v>
      </c>
      <c r="AC103" s="24">
        <f t="shared" si="27"/>
        <v>-4</v>
      </c>
      <c r="AD103" s="24">
        <f t="shared" si="36"/>
        <v>-0.18000000000006366</v>
      </c>
      <c r="AE103" s="1">
        <f t="shared" si="37"/>
        <v>2.2821989073155914E-5</v>
      </c>
      <c r="AF103" s="1">
        <f t="shared" si="38"/>
        <v>-3.2310590462182717E-4</v>
      </c>
      <c r="AG103" s="1">
        <f>$AF$2+GRAPHS!$U$32*_xlfn.STDEV.S('ONE_LAST_QUOTE (2)'!$AE$2:$AE$779)</f>
        <v>3.7520229614794163E-3</v>
      </c>
      <c r="AH103" s="1">
        <f>$AF$2-GRAPHS!$U$32*_xlfn.STDEV.S('ONE_LAST_QUOTE (2)'!$AE$2:$AE$779)</f>
        <v>-4.3982347707230704E-3</v>
      </c>
      <c r="AI103" s="27">
        <f t="shared" si="39"/>
        <v>22.222222222214363</v>
      </c>
      <c r="AJ103" s="24">
        <f t="shared" si="40"/>
        <v>-3.8199999999999363</v>
      </c>
      <c r="AK103" s="27">
        <f t="shared" si="41"/>
        <v>-6.5702056555270953</v>
      </c>
      <c r="AL103" s="27">
        <f>$AK$2+GRAPHS!$W$32*_xlfn.STDEV.S('ONE_LAST_QUOTE (2)'!$AJ$2:$AJ$779)</f>
        <v>27.965047561412895</v>
      </c>
      <c r="AM103" s="27">
        <f>$AK$2-GRAPHS!$W$32*_xlfn.STDEV.S('ONE_LAST_QUOTE (2)'!$AJ$2:$AJ$779)</f>
        <v>-41.105458872467089</v>
      </c>
      <c r="AO103" s="24"/>
    </row>
    <row r="104" spans="1:41" x14ac:dyDescent="0.3">
      <c r="A104" s="5">
        <v>44215</v>
      </c>
      <c r="B104" s="25">
        <v>659.56</v>
      </c>
      <c r="C104" s="25">
        <v>0</v>
      </c>
      <c r="D104" s="25">
        <f t="shared" si="28"/>
        <v>659.56</v>
      </c>
      <c r="E104" s="25">
        <v>659.5</v>
      </c>
      <c r="F104" s="25">
        <f t="shared" si="25"/>
        <v>-5.999999999994543E-2</v>
      </c>
      <c r="G104" s="25">
        <v>15888</v>
      </c>
      <c r="H104" s="25">
        <v>15877.37</v>
      </c>
      <c r="I104" s="25">
        <v>0</v>
      </c>
      <c r="J104" s="25">
        <f t="shared" si="29"/>
        <v>15877.37</v>
      </c>
      <c r="K104" s="25">
        <f t="shared" si="30"/>
        <v>10.6299999999992</v>
      </c>
      <c r="L104" s="27">
        <v>27.998000000000001</v>
      </c>
      <c r="M104" s="25">
        <v>627</v>
      </c>
      <c r="N104" s="2">
        <f t="shared" si="42"/>
        <v>135.72751594978382</v>
      </c>
      <c r="O104" s="2">
        <f t="shared" si="43"/>
        <v>129.19173849406414</v>
      </c>
      <c r="P104" s="2">
        <f t="shared" si="44"/>
        <v>95.253972034157812</v>
      </c>
      <c r="Q104" s="2">
        <f t="shared" si="44"/>
        <v>151.0843373493976</v>
      </c>
      <c r="R104" s="27">
        <f t="shared" si="45"/>
        <v>-4.8153665894377529E-2</v>
      </c>
      <c r="S104" s="1">
        <f t="shared" si="31"/>
        <v>8.778548817801362E-3</v>
      </c>
      <c r="T104" s="1">
        <f>S104+GRAPHS!$Q$32*_xlfn.STDEV.S($R$2:$R$779)</f>
        <v>3.6448384166507447E-2</v>
      </c>
      <c r="U104" s="1">
        <f>S104-GRAPHS!$Q$32*_xlfn.STDEV.S($R$2:$R$779)</f>
        <v>-1.8891286530904723E-2</v>
      </c>
      <c r="V104" s="2">
        <f t="shared" si="32"/>
        <v>-653.57774557196819</v>
      </c>
      <c r="W104" s="1">
        <f t="shared" si="33"/>
        <v>6.6950634771370825E-4</v>
      </c>
      <c r="X104" s="1">
        <f t="shared" si="34"/>
        <v>-9.0969737400608636E-5</v>
      </c>
      <c r="Y104" s="1">
        <f t="shared" si="35"/>
        <v>7.6047608511431691E-4</v>
      </c>
      <c r="Z104" s="1">
        <f t="shared" si="26"/>
        <v>-3.2310590462182717E-4</v>
      </c>
      <c r="AA104" s="1" t="e">
        <f>Z104+#REF!*_xlfn.STDEV.S($Y$2:$Y$779)</f>
        <v>#REF!</v>
      </c>
      <c r="AB104" s="1">
        <f>Z104-GRAPHS!$S$32*_xlfn.STDEV.S($Y$2:$Y$779)</f>
        <v>-3.5832089975028217E-3</v>
      </c>
      <c r="AC104" s="24">
        <f t="shared" si="27"/>
        <v>10.6299999999992</v>
      </c>
      <c r="AD104" s="24">
        <f t="shared" si="36"/>
        <v>-5.999999999994543E-2</v>
      </c>
      <c r="AE104" s="1">
        <f t="shared" si="37"/>
        <v>7.6047608511431691E-4</v>
      </c>
      <c r="AF104" s="1">
        <f t="shared" si="38"/>
        <v>-3.2310590462182717E-4</v>
      </c>
      <c r="AG104" s="1">
        <f>$AF$2+GRAPHS!$U$32*_xlfn.STDEV.S('ONE_LAST_QUOTE (2)'!$AE$2:$AE$779)</f>
        <v>3.7520229614794163E-3</v>
      </c>
      <c r="AH104" s="1">
        <f>$AF$2-GRAPHS!$U$32*_xlfn.STDEV.S('ONE_LAST_QUOTE (2)'!$AE$2:$AE$779)</f>
        <v>-4.3982347707230704E-3</v>
      </c>
      <c r="AI104" s="27">
        <f t="shared" si="39"/>
        <v>-177.16666666681445</v>
      </c>
      <c r="AJ104" s="24">
        <f t="shared" si="40"/>
        <v>10.689999999999145</v>
      </c>
      <c r="AK104" s="27">
        <f t="shared" si="41"/>
        <v>-6.5702056555270953</v>
      </c>
      <c r="AL104" s="27">
        <f>$AK$2+GRAPHS!$W$32*_xlfn.STDEV.S('ONE_LAST_QUOTE (2)'!$AJ$2:$AJ$779)</f>
        <v>27.965047561412895</v>
      </c>
      <c r="AM104" s="27">
        <f>$AK$2-GRAPHS!$W$32*_xlfn.STDEV.S('ONE_LAST_QUOTE (2)'!$AJ$2:$AJ$779)</f>
        <v>-41.105458872467089</v>
      </c>
      <c r="AO104" s="24"/>
    </row>
    <row r="105" spans="1:41" x14ac:dyDescent="0.3">
      <c r="A105" s="5">
        <v>44216</v>
      </c>
      <c r="B105" s="25">
        <v>663.53</v>
      </c>
      <c r="C105" s="25">
        <v>0</v>
      </c>
      <c r="D105" s="25">
        <f t="shared" si="28"/>
        <v>663.53</v>
      </c>
      <c r="E105" s="25">
        <v>663.6</v>
      </c>
      <c r="F105" s="25">
        <f t="shared" si="25"/>
        <v>7.0000000000050022E-2</v>
      </c>
      <c r="G105" s="25">
        <v>15766</v>
      </c>
      <c r="H105" s="25">
        <v>15806.18</v>
      </c>
      <c r="I105" s="25">
        <v>0</v>
      </c>
      <c r="J105" s="25">
        <f t="shared" si="29"/>
        <v>15806.18</v>
      </c>
      <c r="K105" s="25">
        <f t="shared" si="30"/>
        <v>-40.180000000000291</v>
      </c>
      <c r="L105" s="27">
        <v>27.965</v>
      </c>
      <c r="M105" s="25">
        <v>647</v>
      </c>
      <c r="N105" s="2">
        <f t="shared" si="42"/>
        <v>136.57131096933517</v>
      </c>
      <c r="O105" s="2">
        <f t="shared" si="43"/>
        <v>128.19970726947477</v>
      </c>
      <c r="P105" s="2">
        <f t="shared" si="44"/>
        <v>95.141700404858312</v>
      </c>
      <c r="Q105" s="2">
        <f t="shared" si="44"/>
        <v>155.90361445783134</v>
      </c>
      <c r="R105" s="27">
        <f t="shared" si="45"/>
        <v>-6.1298406235114067E-2</v>
      </c>
      <c r="S105" s="1">
        <f t="shared" si="31"/>
        <v>8.778548817801362E-3</v>
      </c>
      <c r="T105" s="1">
        <f>S105+GRAPHS!$Q$32*_xlfn.STDEV.S($R$2:$R$779)</f>
        <v>3.6448384166507447E-2</v>
      </c>
      <c r="U105" s="1">
        <f>S105-GRAPHS!$Q$32*_xlfn.STDEV.S($R$2:$R$779)</f>
        <v>-1.8891286530904723E-2</v>
      </c>
      <c r="V105" s="2">
        <f t="shared" si="32"/>
        <v>-837.16036998604011</v>
      </c>
      <c r="W105" s="1">
        <f t="shared" si="33"/>
        <v>-2.5420436816485886E-3</v>
      </c>
      <c r="X105" s="1">
        <f t="shared" si="34"/>
        <v>1.0549636037564243E-4</v>
      </c>
      <c r="Y105" s="1">
        <f t="shared" si="35"/>
        <v>-2.6475400420242312E-3</v>
      </c>
      <c r="Z105" s="1">
        <f t="shared" si="26"/>
        <v>-3.2310590462182717E-4</v>
      </c>
      <c r="AA105" s="1" t="e">
        <f>Z105+#REF!*_xlfn.STDEV.S($Y$2:$Y$779)</f>
        <v>#REF!</v>
      </c>
      <c r="AB105" s="1">
        <f>Z105-GRAPHS!$S$32*_xlfn.STDEV.S($Y$2:$Y$779)</f>
        <v>-3.5832089975028217E-3</v>
      </c>
      <c r="AC105" s="24">
        <f t="shared" si="27"/>
        <v>-40.180000000000291</v>
      </c>
      <c r="AD105" s="24">
        <f t="shared" si="36"/>
        <v>7.0000000000050022E-2</v>
      </c>
      <c r="AE105" s="1">
        <f t="shared" si="37"/>
        <v>-2.6475400420242312E-3</v>
      </c>
      <c r="AF105" s="1">
        <f t="shared" si="38"/>
        <v>-3.2310590462182717E-4</v>
      </c>
      <c r="AG105" s="1">
        <f>$AF$2+GRAPHS!$U$32*_xlfn.STDEV.S('ONE_LAST_QUOTE (2)'!$AE$2:$AE$779)</f>
        <v>3.7520229614794163E-3</v>
      </c>
      <c r="AH105" s="1">
        <f>$AF$2-GRAPHS!$U$32*_xlfn.STDEV.S('ONE_LAST_QUOTE (2)'!$AE$2:$AE$779)</f>
        <v>-4.3982347707230704E-3</v>
      </c>
      <c r="AI105" s="27">
        <f t="shared" si="39"/>
        <v>-573.99999999959402</v>
      </c>
      <c r="AJ105" s="24">
        <f t="shared" si="40"/>
        <v>-40.250000000000341</v>
      </c>
      <c r="AK105" s="27">
        <f t="shared" si="41"/>
        <v>-6.5702056555270953</v>
      </c>
      <c r="AL105" s="27">
        <f>$AK$2+GRAPHS!$W$32*_xlfn.STDEV.S('ONE_LAST_QUOTE (2)'!$AJ$2:$AJ$779)</f>
        <v>27.965047561412895</v>
      </c>
      <c r="AM105" s="27">
        <f>$AK$2-GRAPHS!$W$32*_xlfn.STDEV.S('ONE_LAST_QUOTE (2)'!$AJ$2:$AJ$779)</f>
        <v>-41.105458872467089</v>
      </c>
      <c r="AO105" s="24"/>
    </row>
    <row r="106" spans="1:41" x14ac:dyDescent="0.3">
      <c r="A106" s="5">
        <v>44217</v>
      </c>
      <c r="B106" s="25">
        <v>682.35</v>
      </c>
      <c r="C106" s="25">
        <v>0</v>
      </c>
      <c r="D106" s="25">
        <f t="shared" si="28"/>
        <v>682.35</v>
      </c>
      <c r="E106" s="25">
        <v>682.4</v>
      </c>
      <c r="F106" s="25">
        <f t="shared" si="25"/>
        <v>4.9999999999954525E-2</v>
      </c>
      <c r="G106" s="25">
        <v>16125</v>
      </c>
      <c r="H106" s="25">
        <v>16153.77</v>
      </c>
      <c r="I106" s="25">
        <v>0</v>
      </c>
      <c r="J106" s="25">
        <f t="shared" si="29"/>
        <v>16153.77</v>
      </c>
      <c r="K106" s="25">
        <f t="shared" si="30"/>
        <v>-28.770000000000437</v>
      </c>
      <c r="L106" s="27">
        <v>27.949000000000002</v>
      </c>
      <c r="M106" s="25">
        <v>673</v>
      </c>
      <c r="N106" s="2">
        <f t="shared" si="42"/>
        <v>140.44041983947304</v>
      </c>
      <c r="O106" s="2">
        <f t="shared" si="43"/>
        <v>131.11888111888118</v>
      </c>
      <c r="P106" s="2">
        <f t="shared" si="44"/>
        <v>95.087265675500987</v>
      </c>
      <c r="Q106" s="2">
        <f t="shared" si="44"/>
        <v>162.1686746987952</v>
      </c>
      <c r="R106" s="27">
        <f t="shared" si="45"/>
        <v>-6.6373617589911893E-2</v>
      </c>
      <c r="S106" s="1">
        <f t="shared" si="31"/>
        <v>8.778548817801362E-3</v>
      </c>
      <c r="T106" s="1">
        <f>S106+GRAPHS!$Q$32*_xlfn.STDEV.S($R$2:$R$779)</f>
        <v>3.6448384166507447E-2</v>
      </c>
      <c r="U106" s="1">
        <f>S106-GRAPHS!$Q$32*_xlfn.STDEV.S($R$2:$R$779)</f>
        <v>-1.8891286530904723E-2</v>
      </c>
      <c r="V106" s="2">
        <f t="shared" si="32"/>
        <v>-932.15387205918603</v>
      </c>
      <c r="W106" s="1">
        <f t="shared" si="33"/>
        <v>-1.7810083961824661E-3</v>
      </c>
      <c r="X106" s="1">
        <f t="shared" si="34"/>
        <v>7.3276177914493326E-5</v>
      </c>
      <c r="Y106" s="1">
        <f t="shared" si="35"/>
        <v>-1.8542845740969595E-3</v>
      </c>
      <c r="Z106" s="1">
        <f t="shared" si="26"/>
        <v>-3.2310590462182717E-4</v>
      </c>
      <c r="AA106" s="1" t="e">
        <f>Z106+#REF!*_xlfn.STDEV.S($Y$2:$Y$779)</f>
        <v>#REF!</v>
      </c>
      <c r="AB106" s="1">
        <f>Z106-GRAPHS!$S$32*_xlfn.STDEV.S($Y$2:$Y$779)</f>
        <v>-3.5832089975028217E-3</v>
      </c>
      <c r="AC106" s="24">
        <f t="shared" si="27"/>
        <v>-28.770000000000437</v>
      </c>
      <c r="AD106" s="24">
        <f t="shared" si="36"/>
        <v>4.9999999999954525E-2</v>
      </c>
      <c r="AE106" s="1">
        <f t="shared" si="37"/>
        <v>-1.8542845740969595E-3</v>
      </c>
      <c r="AF106" s="1">
        <f t="shared" si="38"/>
        <v>-3.2310590462182717E-4</v>
      </c>
      <c r="AG106" s="1">
        <f>$AF$2+GRAPHS!$U$32*_xlfn.STDEV.S('ONE_LAST_QUOTE (2)'!$AE$2:$AE$779)</f>
        <v>3.7520229614794163E-3</v>
      </c>
      <c r="AH106" s="1">
        <f>$AF$2-GRAPHS!$U$32*_xlfn.STDEV.S('ONE_LAST_QUOTE (2)'!$AE$2:$AE$779)</f>
        <v>-4.3982347707230704E-3</v>
      </c>
      <c r="AI106" s="27">
        <f t="shared" si="39"/>
        <v>-575.40000000053203</v>
      </c>
      <c r="AJ106" s="24">
        <f t="shared" si="40"/>
        <v>-28.820000000000391</v>
      </c>
      <c r="AK106" s="27">
        <f t="shared" si="41"/>
        <v>-6.5702056555270953</v>
      </c>
      <c r="AL106" s="27">
        <f>$AK$2+GRAPHS!$W$32*_xlfn.STDEV.S('ONE_LAST_QUOTE (2)'!$AJ$2:$AJ$779)</f>
        <v>27.965047561412895</v>
      </c>
      <c r="AM106" s="27">
        <f>$AK$2-GRAPHS!$W$32*_xlfn.STDEV.S('ONE_LAST_QUOTE (2)'!$AJ$2:$AJ$779)</f>
        <v>-41.105458872467089</v>
      </c>
      <c r="AO106" s="24"/>
    </row>
    <row r="107" spans="1:41" x14ac:dyDescent="0.3">
      <c r="A107" s="5">
        <v>44218</v>
      </c>
      <c r="B107" s="25">
        <v>672.04</v>
      </c>
      <c r="C107" s="25">
        <v>0</v>
      </c>
      <c r="D107" s="25">
        <f t="shared" si="28"/>
        <v>672.04</v>
      </c>
      <c r="E107" s="25">
        <v>667.5</v>
      </c>
      <c r="F107" s="25">
        <f t="shared" si="25"/>
        <v>-4.5399999999999636</v>
      </c>
      <c r="G107" s="25">
        <v>15977</v>
      </c>
      <c r="H107" s="25">
        <v>16019.03</v>
      </c>
      <c r="I107" s="25">
        <v>0</v>
      </c>
      <c r="J107" s="25">
        <f t="shared" si="29"/>
        <v>16019.03</v>
      </c>
      <c r="K107" s="25">
        <f t="shared" si="30"/>
        <v>-42.030000000000655</v>
      </c>
      <c r="L107" s="27">
        <v>27.952000000000002</v>
      </c>
      <c r="M107" s="25">
        <v>649</v>
      </c>
      <c r="N107" s="2">
        <f t="shared" si="42"/>
        <v>137.37394525622545</v>
      </c>
      <c r="O107" s="2">
        <f t="shared" si="43"/>
        <v>129.91543340380557</v>
      </c>
      <c r="P107" s="2">
        <f t="shared" si="44"/>
        <v>95.097472187255491</v>
      </c>
      <c r="Q107" s="2">
        <f t="shared" si="44"/>
        <v>156.38554216867473</v>
      </c>
      <c r="R107" s="27">
        <f t="shared" si="45"/>
        <v>-5.4293496765405624E-2</v>
      </c>
      <c r="S107" s="1">
        <f t="shared" si="31"/>
        <v>8.778548817801362E-3</v>
      </c>
      <c r="T107" s="1">
        <f>S107+GRAPHS!$Q$32*_xlfn.STDEV.S($R$2:$R$779)</f>
        <v>3.6448384166507447E-2</v>
      </c>
      <c r="U107" s="1">
        <f>S107-GRAPHS!$Q$32*_xlfn.STDEV.S($R$2:$R$779)</f>
        <v>-1.8891286530904723E-2</v>
      </c>
      <c r="V107" s="2">
        <f t="shared" si="32"/>
        <v>-745.8511852419889</v>
      </c>
      <c r="W107" s="1">
        <f t="shared" si="33"/>
        <v>-2.6237543721436725E-3</v>
      </c>
      <c r="X107" s="1">
        <f t="shared" si="34"/>
        <v>-6.7555502648651332E-3</v>
      </c>
      <c r="Y107" s="1">
        <f t="shared" si="35"/>
        <v>4.1317958927214607E-3</v>
      </c>
      <c r="Z107" s="1">
        <f t="shared" si="26"/>
        <v>-3.2310590462182717E-4</v>
      </c>
      <c r="AA107" s="1" t="e">
        <f>Z107+#REF!*_xlfn.STDEV.S($Y$2:$Y$779)</f>
        <v>#REF!</v>
      </c>
      <c r="AB107" s="1">
        <f>Z107-GRAPHS!$S$32*_xlfn.STDEV.S($Y$2:$Y$779)</f>
        <v>-3.5832089975028217E-3</v>
      </c>
      <c r="AC107" s="24">
        <f t="shared" si="27"/>
        <v>-42.030000000000655</v>
      </c>
      <c r="AD107" s="24">
        <f t="shared" si="36"/>
        <v>-4.5399999999999636</v>
      </c>
      <c r="AE107" s="1">
        <f t="shared" si="37"/>
        <v>4.1317958927214607E-3</v>
      </c>
      <c r="AF107" s="1">
        <f t="shared" si="38"/>
        <v>-3.2310590462182717E-4</v>
      </c>
      <c r="AG107" s="1">
        <f>$AF$2+GRAPHS!$U$32*_xlfn.STDEV.S('ONE_LAST_QUOTE (2)'!$AE$2:$AE$779)</f>
        <v>3.7520229614794163E-3</v>
      </c>
      <c r="AH107" s="1">
        <f>$AF$2-GRAPHS!$U$32*_xlfn.STDEV.S('ONE_LAST_QUOTE (2)'!$AE$2:$AE$779)</f>
        <v>-4.3982347707230704E-3</v>
      </c>
      <c r="AI107" s="27">
        <f t="shared" si="39"/>
        <v>9.2577092511015397</v>
      </c>
      <c r="AJ107" s="24">
        <f t="shared" si="40"/>
        <v>-37.490000000000691</v>
      </c>
      <c r="AK107" s="27">
        <f t="shared" si="41"/>
        <v>-6.5702056555270953</v>
      </c>
      <c r="AL107" s="27">
        <f>$AK$2+GRAPHS!$W$32*_xlfn.STDEV.S('ONE_LAST_QUOTE (2)'!$AJ$2:$AJ$779)</f>
        <v>27.965047561412895</v>
      </c>
      <c r="AM107" s="27">
        <f>$AK$2-GRAPHS!$W$32*_xlfn.STDEV.S('ONE_LAST_QUOTE (2)'!$AJ$2:$AJ$779)</f>
        <v>-41.105458872467089</v>
      </c>
      <c r="AO107" s="24"/>
    </row>
    <row r="108" spans="1:41" x14ac:dyDescent="0.3">
      <c r="A108" s="5">
        <v>44221</v>
      </c>
      <c r="B108" s="25">
        <v>666.02</v>
      </c>
      <c r="C108" s="25">
        <v>0</v>
      </c>
      <c r="D108" s="25">
        <f t="shared" si="28"/>
        <v>666.02</v>
      </c>
      <c r="E108" s="25">
        <v>664.6</v>
      </c>
      <c r="F108" s="25">
        <f t="shared" si="25"/>
        <v>-1.4199999999999591</v>
      </c>
      <c r="G108" s="25">
        <v>15911</v>
      </c>
      <c r="H108" s="25">
        <v>15946.54</v>
      </c>
      <c r="I108" s="25">
        <v>0</v>
      </c>
      <c r="J108" s="25">
        <f t="shared" si="29"/>
        <v>15946.54</v>
      </c>
      <c r="K108" s="25">
        <f t="shared" si="30"/>
        <v>-35.540000000000873</v>
      </c>
      <c r="L108" s="27">
        <v>27.983000000000001</v>
      </c>
      <c r="M108" s="25">
        <v>633</v>
      </c>
      <c r="N108" s="2">
        <f t="shared" si="42"/>
        <v>136.77711463264038</v>
      </c>
      <c r="O108" s="2">
        <f t="shared" si="43"/>
        <v>129.37876077410968</v>
      </c>
      <c r="P108" s="2">
        <f t="shared" si="44"/>
        <v>95.202939475385321</v>
      </c>
      <c r="Q108" s="2">
        <f t="shared" si="44"/>
        <v>152.53012048192775</v>
      </c>
      <c r="R108" s="27">
        <f t="shared" si="45"/>
        <v>-5.4090582904906204E-2</v>
      </c>
      <c r="S108" s="1">
        <f t="shared" si="31"/>
        <v>8.778548817801362E-3</v>
      </c>
      <c r="T108" s="1">
        <f>S108+GRAPHS!$Q$32*_xlfn.STDEV.S($R$2:$R$779)</f>
        <v>3.6448384166507447E-2</v>
      </c>
      <c r="U108" s="1">
        <f>S108-GRAPHS!$Q$32*_xlfn.STDEV.S($R$2:$R$779)</f>
        <v>-1.8891286530904723E-2</v>
      </c>
      <c r="V108" s="2">
        <f t="shared" si="32"/>
        <v>-739.83538585306974</v>
      </c>
      <c r="W108" s="1">
        <f t="shared" si="33"/>
        <v>-2.2286966326238089E-3</v>
      </c>
      <c r="X108" s="1">
        <f t="shared" si="34"/>
        <v>-2.1320681060628195E-3</v>
      </c>
      <c r="Y108" s="1">
        <f t="shared" si="35"/>
        <v>-9.6628526560989334E-5</v>
      </c>
      <c r="Z108" s="1">
        <f t="shared" si="26"/>
        <v>-3.2310590462182717E-4</v>
      </c>
      <c r="AA108" s="1" t="e">
        <f>Z108+#REF!*_xlfn.STDEV.S($Y$2:$Y$779)</f>
        <v>#REF!</v>
      </c>
      <c r="AB108" s="1">
        <f>Z108-GRAPHS!$S$32*_xlfn.STDEV.S($Y$2:$Y$779)</f>
        <v>-3.5832089975028217E-3</v>
      </c>
      <c r="AC108" s="24">
        <f t="shared" si="27"/>
        <v>-35.540000000000873</v>
      </c>
      <c r="AD108" s="24">
        <f t="shared" si="36"/>
        <v>-1.4199999999999591</v>
      </c>
      <c r="AE108" s="1">
        <f t="shared" si="37"/>
        <v>-9.6628526560989334E-5</v>
      </c>
      <c r="AF108" s="1">
        <f t="shared" si="38"/>
        <v>-3.2310590462182717E-4</v>
      </c>
      <c r="AG108" s="1">
        <f>$AF$2+GRAPHS!$U$32*_xlfn.STDEV.S('ONE_LAST_QUOTE (2)'!$AE$2:$AE$779)</f>
        <v>3.7520229614794163E-3</v>
      </c>
      <c r="AH108" s="1">
        <f>$AF$2-GRAPHS!$U$32*_xlfn.STDEV.S('ONE_LAST_QUOTE (2)'!$AE$2:$AE$779)</f>
        <v>-4.3982347707230704E-3</v>
      </c>
      <c r="AI108" s="27">
        <f t="shared" si="39"/>
        <v>25.028169014085844</v>
      </c>
      <c r="AJ108" s="24">
        <f t="shared" si="40"/>
        <v>-34.120000000000914</v>
      </c>
      <c r="AK108" s="27">
        <f t="shared" si="41"/>
        <v>-6.5702056555270953</v>
      </c>
      <c r="AL108" s="27">
        <f>$AK$2+GRAPHS!$W$32*_xlfn.STDEV.S('ONE_LAST_QUOTE (2)'!$AJ$2:$AJ$779)</f>
        <v>27.965047561412895</v>
      </c>
      <c r="AM108" s="27">
        <f>$AK$2-GRAPHS!$W$32*_xlfn.STDEV.S('ONE_LAST_QUOTE (2)'!$AJ$2:$AJ$779)</f>
        <v>-41.105458872467089</v>
      </c>
      <c r="AO108" s="24"/>
    </row>
    <row r="109" spans="1:41" x14ac:dyDescent="0.3">
      <c r="A109" s="5">
        <v>44222</v>
      </c>
      <c r="B109" s="25">
        <v>651.91999999999996</v>
      </c>
      <c r="C109" s="25">
        <v>0</v>
      </c>
      <c r="D109" s="25">
        <f t="shared" si="28"/>
        <v>651.91999999999996</v>
      </c>
      <c r="E109" s="25">
        <v>654</v>
      </c>
      <c r="F109" s="25">
        <f t="shared" si="25"/>
        <v>2.0800000000000409</v>
      </c>
      <c r="G109" s="25">
        <v>15628</v>
      </c>
      <c r="H109" s="25">
        <v>15658.85</v>
      </c>
      <c r="I109" s="25">
        <v>0</v>
      </c>
      <c r="J109" s="25">
        <f t="shared" si="29"/>
        <v>15658.85</v>
      </c>
      <c r="K109" s="25">
        <f t="shared" si="30"/>
        <v>-30.850000000000364</v>
      </c>
      <c r="L109" s="27">
        <v>27.997</v>
      </c>
      <c r="M109" s="25">
        <v>617</v>
      </c>
      <c r="N109" s="2">
        <f t="shared" si="42"/>
        <v>134.59559580160519</v>
      </c>
      <c r="O109" s="2">
        <f t="shared" si="43"/>
        <v>127.07757358920156</v>
      </c>
      <c r="P109" s="2">
        <f t="shared" si="44"/>
        <v>95.250569863572977</v>
      </c>
      <c r="Q109" s="2">
        <f t="shared" si="44"/>
        <v>148.67469879518077</v>
      </c>
      <c r="R109" s="27">
        <f t="shared" si="45"/>
        <v>-5.5856376039861155E-2</v>
      </c>
      <c r="S109" s="1">
        <f t="shared" si="31"/>
        <v>8.778548817801362E-3</v>
      </c>
      <c r="T109" s="1">
        <f>S109+GRAPHS!$Q$32*_xlfn.STDEV.S($R$2:$R$779)</f>
        <v>3.6448384166507447E-2</v>
      </c>
      <c r="U109" s="1">
        <f>S109-GRAPHS!$Q$32*_xlfn.STDEV.S($R$2:$R$779)</f>
        <v>-1.8891286530904723E-2</v>
      </c>
      <c r="V109" s="2">
        <f t="shared" si="32"/>
        <v>-751.8022212403622</v>
      </c>
      <c r="W109" s="1">
        <f t="shared" si="33"/>
        <v>-1.9701319062383487E-3</v>
      </c>
      <c r="X109" s="1">
        <f t="shared" si="34"/>
        <v>3.1905755307400311E-3</v>
      </c>
      <c r="Y109" s="1">
        <f t="shared" si="35"/>
        <v>-5.1607074369783793E-3</v>
      </c>
      <c r="Z109" s="1">
        <f t="shared" si="26"/>
        <v>-3.2310590462182717E-4</v>
      </c>
      <c r="AA109" s="1" t="e">
        <f>Z109+#REF!*_xlfn.STDEV.S($Y$2:$Y$779)</f>
        <v>#REF!</v>
      </c>
      <c r="AB109" s="1">
        <f>Z109-GRAPHS!$S$32*_xlfn.STDEV.S($Y$2:$Y$779)</f>
        <v>-3.5832089975028217E-3</v>
      </c>
      <c r="AC109" s="24">
        <f t="shared" si="27"/>
        <v>-30.850000000000364</v>
      </c>
      <c r="AD109" s="24">
        <f t="shared" si="36"/>
        <v>2.0800000000000409</v>
      </c>
      <c r="AE109" s="1">
        <f t="shared" si="37"/>
        <v>-5.1607074369783793E-3</v>
      </c>
      <c r="AF109" s="1">
        <f t="shared" si="38"/>
        <v>-3.2310590462182717E-4</v>
      </c>
      <c r="AG109" s="1">
        <f>$AF$2+GRAPHS!$U$32*_xlfn.STDEV.S('ONE_LAST_QUOTE (2)'!$AE$2:$AE$779)</f>
        <v>3.7520229614794163E-3</v>
      </c>
      <c r="AH109" s="1">
        <f>$AF$2-GRAPHS!$U$32*_xlfn.STDEV.S('ONE_LAST_QUOTE (2)'!$AE$2:$AE$779)</f>
        <v>-4.3982347707230704E-3</v>
      </c>
      <c r="AI109" s="27">
        <f t="shared" si="39"/>
        <v>-14.831730769230653</v>
      </c>
      <c r="AJ109" s="24">
        <f t="shared" si="40"/>
        <v>-32.930000000000405</v>
      </c>
      <c r="AK109" s="27">
        <f t="shared" si="41"/>
        <v>-6.5702056555270953</v>
      </c>
      <c r="AL109" s="27">
        <f>$AK$2+GRAPHS!$W$32*_xlfn.STDEV.S('ONE_LAST_QUOTE (2)'!$AJ$2:$AJ$779)</f>
        <v>27.965047561412895</v>
      </c>
      <c r="AM109" s="27">
        <f>$AK$2-GRAPHS!$W$32*_xlfn.STDEV.S('ONE_LAST_QUOTE (2)'!$AJ$2:$AJ$779)</f>
        <v>-41.105458872467089</v>
      </c>
      <c r="AO109" s="24"/>
    </row>
    <row r="110" spans="1:41" x14ac:dyDescent="0.3">
      <c r="A110" s="5">
        <v>44223</v>
      </c>
      <c r="B110" s="25">
        <v>653.09</v>
      </c>
      <c r="C110" s="25">
        <v>0</v>
      </c>
      <c r="D110" s="25">
        <f t="shared" si="28"/>
        <v>653.09</v>
      </c>
      <c r="E110" s="25">
        <v>651.4</v>
      </c>
      <c r="F110" s="25">
        <f t="shared" si="25"/>
        <v>-1.6900000000000546</v>
      </c>
      <c r="G110" s="25">
        <v>15657</v>
      </c>
      <c r="H110" s="25">
        <v>15701.45</v>
      </c>
      <c r="I110" s="25">
        <v>0</v>
      </c>
      <c r="J110" s="25">
        <f t="shared" si="29"/>
        <v>15701.45</v>
      </c>
      <c r="K110" s="25">
        <f t="shared" si="30"/>
        <v>-44.450000000000728</v>
      </c>
      <c r="L110" s="27">
        <v>27.972999999999999</v>
      </c>
      <c r="M110" s="25">
        <v>615</v>
      </c>
      <c r="N110" s="2">
        <f t="shared" si="42"/>
        <v>134.06050627701165</v>
      </c>
      <c r="O110" s="2">
        <f t="shared" si="43"/>
        <v>127.31338429012852</v>
      </c>
      <c r="P110" s="2">
        <f t="shared" si="44"/>
        <v>95.168917769536989</v>
      </c>
      <c r="Q110" s="2">
        <f t="shared" si="44"/>
        <v>148.19277108433741</v>
      </c>
      <c r="R110" s="27">
        <f t="shared" si="45"/>
        <v>-5.0328931124140497E-2</v>
      </c>
      <c r="S110" s="1">
        <f t="shared" si="31"/>
        <v>8.778548817801362E-3</v>
      </c>
      <c r="T110" s="1">
        <f>S110+GRAPHS!$Q$32*_xlfn.STDEV.S($R$2:$R$779)</f>
        <v>3.6448384166507447E-2</v>
      </c>
      <c r="U110" s="1">
        <f>S110-GRAPHS!$Q$32*_xlfn.STDEV.S($R$2:$R$779)</f>
        <v>-1.8891286530904723E-2</v>
      </c>
      <c r="V110" s="2">
        <f t="shared" si="32"/>
        <v>-674.71219868831304</v>
      </c>
      <c r="W110" s="1">
        <f t="shared" si="33"/>
        <v>-2.830948734034164E-3</v>
      </c>
      <c r="X110" s="1">
        <f t="shared" si="34"/>
        <v>-2.5876984795358288E-3</v>
      </c>
      <c r="Y110" s="1">
        <f t="shared" si="35"/>
        <v>-2.4325025449833514E-4</v>
      </c>
      <c r="Z110" s="1">
        <f t="shared" si="26"/>
        <v>-3.2310590462182717E-4</v>
      </c>
      <c r="AA110" s="1" t="e">
        <f>Z110+#REF!*_xlfn.STDEV.S($Y$2:$Y$779)</f>
        <v>#REF!</v>
      </c>
      <c r="AB110" s="1">
        <f>Z110-GRAPHS!$S$32*_xlfn.STDEV.S($Y$2:$Y$779)</f>
        <v>-3.5832089975028217E-3</v>
      </c>
      <c r="AC110" s="24">
        <f t="shared" si="27"/>
        <v>-44.450000000000728</v>
      </c>
      <c r="AD110" s="24">
        <f t="shared" si="36"/>
        <v>-1.6900000000000546</v>
      </c>
      <c r="AE110" s="1">
        <f t="shared" si="37"/>
        <v>-2.4325025449833514E-4</v>
      </c>
      <c r="AF110" s="1">
        <f t="shared" si="38"/>
        <v>-3.2310590462182717E-4</v>
      </c>
      <c r="AG110" s="1">
        <f>$AF$2+GRAPHS!$U$32*_xlfn.STDEV.S('ONE_LAST_QUOTE (2)'!$AE$2:$AE$779)</f>
        <v>3.7520229614794163E-3</v>
      </c>
      <c r="AH110" s="1">
        <f>$AF$2-GRAPHS!$U$32*_xlfn.STDEV.S('ONE_LAST_QUOTE (2)'!$AE$2:$AE$779)</f>
        <v>-4.3982347707230704E-3</v>
      </c>
      <c r="AI110" s="27">
        <f t="shared" si="39"/>
        <v>26.301775147928577</v>
      </c>
      <c r="AJ110" s="24">
        <f t="shared" si="40"/>
        <v>-42.760000000000673</v>
      </c>
      <c r="AK110" s="27">
        <f t="shared" si="41"/>
        <v>-6.5702056555270953</v>
      </c>
      <c r="AL110" s="27">
        <f>$AK$2+GRAPHS!$W$32*_xlfn.STDEV.S('ONE_LAST_QUOTE (2)'!$AJ$2:$AJ$779)</f>
        <v>27.965047561412895</v>
      </c>
      <c r="AM110" s="27">
        <f>$AK$2-GRAPHS!$W$32*_xlfn.STDEV.S('ONE_LAST_QUOTE (2)'!$AJ$2:$AJ$779)</f>
        <v>-41.105458872467089</v>
      </c>
      <c r="AO110" s="24"/>
    </row>
    <row r="111" spans="1:41" x14ac:dyDescent="0.3">
      <c r="A111" s="5">
        <v>44224</v>
      </c>
      <c r="B111" s="25">
        <v>639.72</v>
      </c>
      <c r="C111" s="25">
        <v>0</v>
      </c>
      <c r="D111" s="25">
        <f t="shared" si="28"/>
        <v>639.72</v>
      </c>
      <c r="E111" s="25">
        <v>638.9</v>
      </c>
      <c r="F111" s="25">
        <f t="shared" si="25"/>
        <v>-0.82000000000005002</v>
      </c>
      <c r="G111" s="25">
        <v>15382</v>
      </c>
      <c r="H111" s="25">
        <v>15415.88</v>
      </c>
      <c r="I111" s="25">
        <v>0</v>
      </c>
      <c r="J111" s="25">
        <f t="shared" si="29"/>
        <v>15415.88</v>
      </c>
      <c r="K111" s="25">
        <f t="shared" si="30"/>
        <v>-33.8799999999992</v>
      </c>
      <c r="L111" s="27">
        <v>27.99</v>
      </c>
      <c r="M111" s="25">
        <v>601</v>
      </c>
      <c r="N111" s="2">
        <f t="shared" si="42"/>
        <v>131.48796048569656</v>
      </c>
      <c r="O111" s="2">
        <f t="shared" si="43"/>
        <v>125.07724833306233</v>
      </c>
      <c r="P111" s="2">
        <f t="shared" si="44"/>
        <v>95.226754669479135</v>
      </c>
      <c r="Q111" s="2">
        <f t="shared" si="44"/>
        <v>144.81927710843379</v>
      </c>
      <c r="R111" s="27">
        <f t="shared" si="45"/>
        <v>-4.8755126545077077E-2</v>
      </c>
      <c r="S111" s="1">
        <f t="shared" si="31"/>
        <v>8.778548817801362E-3</v>
      </c>
      <c r="T111" s="1">
        <f>S111+GRAPHS!$Q$32*_xlfn.STDEV.S($R$2:$R$779)</f>
        <v>3.6448384166507447E-2</v>
      </c>
      <c r="U111" s="1">
        <f>S111-GRAPHS!$Q$32*_xlfn.STDEV.S($R$2:$R$779)</f>
        <v>-1.8891286530904723E-2</v>
      </c>
      <c r="V111" s="2">
        <f t="shared" si="32"/>
        <v>-641.07121526342326</v>
      </c>
      <c r="W111" s="1">
        <f t="shared" si="33"/>
        <v>-2.197733765441817E-3</v>
      </c>
      <c r="X111" s="1">
        <f t="shared" si="34"/>
        <v>-1.2818107922216752E-3</v>
      </c>
      <c r="Y111" s="1">
        <f t="shared" si="35"/>
        <v>-9.1592297322014185E-4</v>
      </c>
      <c r="Z111" s="1">
        <f t="shared" si="26"/>
        <v>-3.2310590462182717E-4</v>
      </c>
      <c r="AA111" s="1" t="e">
        <f>Z111+#REF!*_xlfn.STDEV.S($Y$2:$Y$779)</f>
        <v>#REF!</v>
      </c>
      <c r="AB111" s="1">
        <f>Z111-GRAPHS!$S$32*_xlfn.STDEV.S($Y$2:$Y$779)</f>
        <v>-3.5832089975028217E-3</v>
      </c>
      <c r="AC111" s="24">
        <f t="shared" si="27"/>
        <v>-33.8799999999992</v>
      </c>
      <c r="AD111" s="24">
        <f t="shared" si="36"/>
        <v>-0.82000000000005002</v>
      </c>
      <c r="AE111" s="1">
        <f t="shared" si="37"/>
        <v>-9.1592297322014185E-4</v>
      </c>
      <c r="AF111" s="1">
        <f t="shared" si="38"/>
        <v>-3.2310590462182717E-4</v>
      </c>
      <c r="AG111" s="1">
        <f>$AF$2+GRAPHS!$U$32*_xlfn.STDEV.S('ONE_LAST_QUOTE (2)'!$AE$2:$AE$779)</f>
        <v>3.7520229614794163E-3</v>
      </c>
      <c r="AH111" s="1">
        <f>$AF$2-GRAPHS!$U$32*_xlfn.STDEV.S('ONE_LAST_QUOTE (2)'!$AE$2:$AE$779)</f>
        <v>-4.3982347707230704E-3</v>
      </c>
      <c r="AI111" s="27">
        <f t="shared" si="39"/>
        <v>41.317073170728207</v>
      </c>
      <c r="AJ111" s="24">
        <f t="shared" si="40"/>
        <v>-33.05999999999915</v>
      </c>
      <c r="AK111" s="27">
        <f t="shared" si="41"/>
        <v>-6.5702056555270953</v>
      </c>
      <c r="AL111" s="27">
        <f>$AK$2+GRAPHS!$W$32*_xlfn.STDEV.S('ONE_LAST_QUOTE (2)'!$AJ$2:$AJ$779)</f>
        <v>27.965047561412895</v>
      </c>
      <c r="AM111" s="27">
        <f>$AK$2-GRAPHS!$W$32*_xlfn.STDEV.S('ONE_LAST_QUOTE (2)'!$AJ$2:$AJ$779)</f>
        <v>-41.105458872467089</v>
      </c>
      <c r="AO111" s="24"/>
    </row>
    <row r="112" spans="1:41" x14ac:dyDescent="0.3">
      <c r="A112" s="5">
        <v>44225</v>
      </c>
      <c r="B112" s="25">
        <v>627.82000000000005</v>
      </c>
      <c r="C112" s="25">
        <v>0</v>
      </c>
      <c r="D112" s="25">
        <f t="shared" si="28"/>
        <v>627.82000000000005</v>
      </c>
      <c r="E112" s="25">
        <v>629.1</v>
      </c>
      <c r="F112" s="25">
        <f t="shared" si="25"/>
        <v>1.2799999999999727</v>
      </c>
      <c r="G112" s="25">
        <v>15070</v>
      </c>
      <c r="H112" s="25">
        <v>15138.31</v>
      </c>
      <c r="I112" s="25">
        <v>0</v>
      </c>
      <c r="J112" s="25">
        <f t="shared" si="29"/>
        <v>15138.31</v>
      </c>
      <c r="K112" s="25">
        <f t="shared" si="30"/>
        <v>-68.309999999999491</v>
      </c>
      <c r="L112" s="27">
        <v>28.001000000000001</v>
      </c>
      <c r="M112" s="25">
        <v>591</v>
      </c>
      <c r="N112" s="2">
        <f t="shared" si="42"/>
        <v>129.47108458530556</v>
      </c>
      <c r="O112" s="2">
        <f t="shared" si="43"/>
        <v>122.54025044722724</v>
      </c>
      <c r="P112" s="2">
        <f t="shared" si="44"/>
        <v>95.264178545912301</v>
      </c>
      <c r="Q112" s="2">
        <f t="shared" si="44"/>
        <v>142.40963855421694</v>
      </c>
      <c r="R112" s="27">
        <f t="shared" si="45"/>
        <v>-5.3531907609160045E-2</v>
      </c>
      <c r="S112" s="1">
        <f t="shared" si="31"/>
        <v>8.778548817801362E-3</v>
      </c>
      <c r="T112" s="1">
        <f>S112+GRAPHS!$Q$32*_xlfn.STDEV.S($R$2:$R$779)</f>
        <v>3.6448384166507447E-2</v>
      </c>
      <c r="U112" s="1">
        <f>S112-GRAPHS!$Q$32*_xlfn.STDEV.S($R$2:$R$779)</f>
        <v>-1.8891286530904723E-2</v>
      </c>
      <c r="V112" s="2">
        <f t="shared" si="32"/>
        <v>-693.08341380783247</v>
      </c>
      <c r="W112" s="1">
        <f t="shared" si="33"/>
        <v>-4.5123927307605333E-3</v>
      </c>
      <c r="X112" s="1">
        <f t="shared" si="34"/>
        <v>2.0388009302028808E-3</v>
      </c>
      <c r="Y112" s="1">
        <f t="shared" si="35"/>
        <v>-6.5511936609634145E-3</v>
      </c>
      <c r="Z112" s="1">
        <f t="shared" si="26"/>
        <v>-3.2310590462182717E-4</v>
      </c>
      <c r="AA112" s="1" t="e">
        <f>Z112+#REF!*_xlfn.STDEV.S($Y$2:$Y$779)</f>
        <v>#REF!</v>
      </c>
      <c r="AB112" s="1">
        <f>Z112-GRAPHS!$S$32*_xlfn.STDEV.S($Y$2:$Y$779)</f>
        <v>-3.5832089975028217E-3</v>
      </c>
      <c r="AC112" s="24">
        <f t="shared" si="27"/>
        <v>-68.309999999999491</v>
      </c>
      <c r="AD112" s="24">
        <f t="shared" si="36"/>
        <v>1.2799999999999727</v>
      </c>
      <c r="AE112" s="1">
        <f t="shared" si="37"/>
        <v>-6.5511936609634145E-3</v>
      </c>
      <c r="AF112" s="1">
        <f t="shared" si="38"/>
        <v>-3.2310590462182717E-4</v>
      </c>
      <c r="AG112" s="1">
        <f>$AF$2+GRAPHS!$U$32*_xlfn.STDEV.S('ONE_LAST_QUOTE (2)'!$AE$2:$AE$779)</f>
        <v>3.7520229614794163E-3</v>
      </c>
      <c r="AH112" s="1">
        <f>$AF$2-GRAPHS!$U$32*_xlfn.STDEV.S('ONE_LAST_QUOTE (2)'!$AE$2:$AE$779)</f>
        <v>-4.3982347707230704E-3</v>
      </c>
      <c r="AI112" s="27">
        <f t="shared" si="39"/>
        <v>-53.367187500000739</v>
      </c>
      <c r="AJ112" s="24">
        <f t="shared" si="40"/>
        <v>-69.589999999999463</v>
      </c>
      <c r="AK112" s="27">
        <f t="shared" si="41"/>
        <v>-6.5702056555270953</v>
      </c>
      <c r="AL112" s="27">
        <f>$AK$2+GRAPHS!$W$32*_xlfn.STDEV.S('ONE_LAST_QUOTE (2)'!$AJ$2:$AJ$779)</f>
        <v>27.965047561412895</v>
      </c>
      <c r="AM112" s="27">
        <f>$AK$2-GRAPHS!$W$32*_xlfn.STDEV.S('ONE_LAST_QUOTE (2)'!$AJ$2:$AJ$779)</f>
        <v>-41.105458872467089</v>
      </c>
      <c r="AO112" s="24"/>
    </row>
    <row r="113" spans="1:41" x14ac:dyDescent="0.3">
      <c r="A113" s="5">
        <v>44228</v>
      </c>
      <c r="B113" s="25">
        <v>642.96</v>
      </c>
      <c r="C113" s="25">
        <v>0</v>
      </c>
      <c r="D113" s="25">
        <f t="shared" si="28"/>
        <v>642.96</v>
      </c>
      <c r="E113" s="25">
        <v>640.1</v>
      </c>
      <c r="F113" s="25">
        <f t="shared" si="25"/>
        <v>-2.8600000000000136</v>
      </c>
      <c r="G113" s="25">
        <v>15362</v>
      </c>
      <c r="H113" s="25">
        <v>15410.09</v>
      </c>
      <c r="I113" s="25">
        <v>0</v>
      </c>
      <c r="J113" s="25">
        <f t="shared" si="29"/>
        <v>15410.09</v>
      </c>
      <c r="K113" s="25">
        <f t="shared" si="30"/>
        <v>-48.090000000000146</v>
      </c>
      <c r="L113" s="27">
        <v>28.007999999999999</v>
      </c>
      <c r="M113" s="25">
        <v>611</v>
      </c>
      <c r="N113" s="2">
        <f t="shared" si="42"/>
        <v>131.73492488166283</v>
      </c>
      <c r="O113" s="2">
        <f t="shared" si="43"/>
        <v>124.91462026345751</v>
      </c>
      <c r="P113" s="2">
        <f t="shared" si="44"/>
        <v>95.287993740006115</v>
      </c>
      <c r="Q113" s="2">
        <f t="shared" si="44"/>
        <v>147.22891566265068</v>
      </c>
      <c r="R113" s="27">
        <f t="shared" si="45"/>
        <v>-5.1772941946351625E-2</v>
      </c>
      <c r="S113" s="1">
        <f t="shared" si="31"/>
        <v>8.778548817801362E-3</v>
      </c>
      <c r="T113" s="1">
        <f>S113+GRAPHS!$Q$32*_xlfn.STDEV.S($R$2:$R$779)</f>
        <v>3.6448384166507447E-2</v>
      </c>
      <c r="U113" s="1">
        <f>S113-GRAPHS!$Q$32*_xlfn.STDEV.S($R$2:$R$779)</f>
        <v>-1.8891286530904723E-2</v>
      </c>
      <c r="V113" s="2">
        <f t="shared" si="32"/>
        <v>-682.03046182053276</v>
      </c>
      <c r="W113" s="1">
        <f t="shared" si="33"/>
        <v>-3.1206826176875114E-3</v>
      </c>
      <c r="X113" s="1">
        <f t="shared" si="34"/>
        <v>-4.4481771805400232E-3</v>
      </c>
      <c r="Y113" s="1">
        <f t="shared" si="35"/>
        <v>1.3274945628525118E-3</v>
      </c>
      <c r="Z113" s="1">
        <f t="shared" si="26"/>
        <v>-3.2310590462182717E-4</v>
      </c>
      <c r="AA113" s="1" t="e">
        <f>Z113+#REF!*_xlfn.STDEV.S($Y$2:$Y$779)</f>
        <v>#REF!</v>
      </c>
      <c r="AB113" s="1">
        <f>Z113-GRAPHS!$S$32*_xlfn.STDEV.S($Y$2:$Y$779)</f>
        <v>-3.5832089975028217E-3</v>
      </c>
      <c r="AC113" s="24">
        <f t="shared" si="27"/>
        <v>-48.090000000000146</v>
      </c>
      <c r="AD113" s="24">
        <f t="shared" si="36"/>
        <v>-2.8600000000000136</v>
      </c>
      <c r="AE113" s="1">
        <f t="shared" si="37"/>
        <v>1.3274945628525118E-3</v>
      </c>
      <c r="AF113" s="1">
        <f t="shared" si="38"/>
        <v>-3.2310590462182717E-4</v>
      </c>
      <c r="AG113" s="1">
        <f>$AF$2+GRAPHS!$U$32*_xlfn.STDEV.S('ONE_LAST_QUOTE (2)'!$AE$2:$AE$779)</f>
        <v>3.7520229614794163E-3</v>
      </c>
      <c r="AH113" s="1">
        <f>$AF$2-GRAPHS!$U$32*_xlfn.STDEV.S('ONE_LAST_QUOTE (2)'!$AE$2:$AE$779)</f>
        <v>-4.3982347707230704E-3</v>
      </c>
      <c r="AI113" s="27">
        <f t="shared" si="39"/>
        <v>16.814685314685285</v>
      </c>
      <c r="AJ113" s="24">
        <f t="shared" si="40"/>
        <v>-45.230000000000132</v>
      </c>
      <c r="AK113" s="27">
        <f t="shared" si="41"/>
        <v>-6.5702056555270953</v>
      </c>
      <c r="AL113" s="27">
        <f>$AK$2+GRAPHS!$W$32*_xlfn.STDEV.S('ONE_LAST_QUOTE (2)'!$AJ$2:$AJ$779)</f>
        <v>27.965047561412895</v>
      </c>
      <c r="AM113" s="27">
        <f>$AK$2-GRAPHS!$W$32*_xlfn.STDEV.S('ONE_LAST_QUOTE (2)'!$AJ$2:$AJ$779)</f>
        <v>-41.105458872467089</v>
      </c>
      <c r="AO113" s="24"/>
    </row>
    <row r="114" spans="1:41" x14ac:dyDescent="0.3">
      <c r="A114" s="5">
        <v>44229</v>
      </c>
      <c r="B114" s="25">
        <v>660.1</v>
      </c>
      <c r="C114" s="25">
        <v>0</v>
      </c>
      <c r="D114" s="25">
        <f t="shared" si="28"/>
        <v>660.1</v>
      </c>
      <c r="E114" s="25">
        <v>660</v>
      </c>
      <c r="F114" s="25">
        <f t="shared" si="25"/>
        <v>-0.10000000000002274</v>
      </c>
      <c r="G114" s="25">
        <v>15752</v>
      </c>
      <c r="H114" s="25">
        <v>15760.05</v>
      </c>
      <c r="I114" s="25">
        <v>0</v>
      </c>
      <c r="J114" s="25">
        <f t="shared" si="29"/>
        <v>15760.05</v>
      </c>
      <c r="K114" s="25">
        <f t="shared" si="30"/>
        <v>-8.0499999999992724</v>
      </c>
      <c r="L114" s="27">
        <v>27.934999999999999</v>
      </c>
      <c r="M114" s="25">
        <v>632</v>
      </c>
      <c r="N114" s="2">
        <f t="shared" si="42"/>
        <v>135.83041778143644</v>
      </c>
      <c r="O114" s="2">
        <f t="shared" si="43"/>
        <v>128.0858676207514</v>
      </c>
      <c r="P114" s="2">
        <f t="shared" si="44"/>
        <v>95.039635287313303</v>
      </c>
      <c r="Q114" s="2">
        <f t="shared" si="44"/>
        <v>152.28915662650613</v>
      </c>
      <c r="R114" s="27">
        <f t="shared" si="45"/>
        <v>-5.7016317016316043E-2</v>
      </c>
      <c r="S114" s="1">
        <f t="shared" si="31"/>
        <v>8.778548817801362E-3</v>
      </c>
      <c r="T114" s="1">
        <f>S114+GRAPHS!$Q$32*_xlfn.STDEV.S($R$2:$R$779)</f>
        <v>3.6448384166507447E-2</v>
      </c>
      <c r="U114" s="1">
        <f>S114-GRAPHS!$Q$32*_xlfn.STDEV.S($R$2:$R$779)</f>
        <v>-1.8891286530904723E-2</v>
      </c>
      <c r="V114" s="2">
        <f t="shared" si="32"/>
        <v>-774.45501606850371</v>
      </c>
      <c r="W114" s="1">
        <f t="shared" si="33"/>
        <v>-5.1078518151904798E-4</v>
      </c>
      <c r="X114" s="1">
        <f t="shared" si="34"/>
        <v>-1.5149219815182961E-4</v>
      </c>
      <c r="Y114" s="1">
        <f t="shared" si="35"/>
        <v>-3.5929298336721837E-4</v>
      </c>
      <c r="Z114" s="1">
        <f t="shared" si="26"/>
        <v>-3.2310590462182717E-4</v>
      </c>
      <c r="AA114" s="1" t="e">
        <f>Z114+#REF!*_xlfn.STDEV.S($Y$2:$Y$779)</f>
        <v>#REF!</v>
      </c>
      <c r="AB114" s="1">
        <f>Z114-GRAPHS!$S$32*_xlfn.STDEV.S($Y$2:$Y$779)</f>
        <v>-3.5832089975028217E-3</v>
      </c>
      <c r="AC114" s="24">
        <f t="shared" si="27"/>
        <v>-8.0499999999992724</v>
      </c>
      <c r="AD114" s="24">
        <f t="shared" si="36"/>
        <v>-0.10000000000002274</v>
      </c>
      <c r="AE114" s="1">
        <f t="shared" si="37"/>
        <v>-3.5929298336721837E-4</v>
      </c>
      <c r="AF114" s="1">
        <f t="shared" si="38"/>
        <v>-3.2310590462182717E-4</v>
      </c>
      <c r="AG114" s="1">
        <f>$AF$2+GRAPHS!$U$32*_xlfn.STDEV.S('ONE_LAST_QUOTE (2)'!$AE$2:$AE$779)</f>
        <v>3.7520229614794163E-3</v>
      </c>
      <c r="AH114" s="1">
        <f>$AF$2-GRAPHS!$U$32*_xlfn.STDEV.S('ONE_LAST_QUOTE (2)'!$AE$2:$AE$779)</f>
        <v>-4.3982347707230704E-3</v>
      </c>
      <c r="AI114" s="27">
        <f t="shared" si="39"/>
        <v>80.49999999997442</v>
      </c>
      <c r="AJ114" s="24">
        <f t="shared" si="40"/>
        <v>-7.9499999999992497</v>
      </c>
      <c r="AK114" s="27">
        <f t="shared" si="41"/>
        <v>-6.5702056555270953</v>
      </c>
      <c r="AL114" s="27">
        <f>$AK$2+GRAPHS!$W$32*_xlfn.STDEV.S('ONE_LAST_QUOTE (2)'!$AJ$2:$AJ$779)</f>
        <v>27.965047561412895</v>
      </c>
      <c r="AM114" s="27">
        <f>$AK$2-GRAPHS!$W$32*_xlfn.STDEV.S('ONE_LAST_QUOTE (2)'!$AJ$2:$AJ$779)</f>
        <v>-41.105458872467089</v>
      </c>
      <c r="AO114" s="24"/>
    </row>
    <row r="115" spans="1:41" x14ac:dyDescent="0.3">
      <c r="A115" s="5">
        <v>44230</v>
      </c>
      <c r="B115" s="25">
        <v>660.34</v>
      </c>
      <c r="C115" s="25">
        <v>0</v>
      </c>
      <c r="D115" s="25">
        <f t="shared" si="28"/>
        <v>660.34</v>
      </c>
      <c r="E115" s="25">
        <v>659.8</v>
      </c>
      <c r="F115" s="25">
        <f t="shared" si="25"/>
        <v>-0.54000000000007731</v>
      </c>
      <c r="G115" s="25">
        <v>15773</v>
      </c>
      <c r="H115" s="25">
        <v>15771.32</v>
      </c>
      <c r="I115" s="25">
        <v>0</v>
      </c>
      <c r="J115" s="25">
        <f t="shared" si="29"/>
        <v>15771.32</v>
      </c>
      <c r="K115" s="25">
        <f t="shared" si="30"/>
        <v>1.680000000000291</v>
      </c>
      <c r="L115" s="27">
        <v>27.934000000000001</v>
      </c>
      <c r="M115" s="25">
        <v>630</v>
      </c>
      <c r="N115" s="2">
        <f t="shared" si="42"/>
        <v>135.7892570487754</v>
      </c>
      <c r="O115" s="2">
        <f t="shared" si="43"/>
        <v>128.25662709383647</v>
      </c>
      <c r="P115" s="2">
        <f t="shared" si="44"/>
        <v>95.036233116728468</v>
      </c>
      <c r="Q115" s="2">
        <f t="shared" si="44"/>
        <v>151.80722891566276</v>
      </c>
      <c r="R115" s="27">
        <f t="shared" si="45"/>
        <v>-5.5472944757575471E-2</v>
      </c>
      <c r="S115" s="1">
        <f t="shared" si="31"/>
        <v>8.778548817801362E-3</v>
      </c>
      <c r="T115" s="1">
        <f>S115+GRAPHS!$Q$32*_xlfn.STDEV.S($R$2:$R$779)</f>
        <v>3.6448384166507447E-2</v>
      </c>
      <c r="U115" s="1">
        <f>S115-GRAPHS!$Q$32*_xlfn.STDEV.S($R$2:$R$779)</f>
        <v>-1.8891286530904723E-2</v>
      </c>
      <c r="V115" s="2">
        <f t="shared" si="32"/>
        <v>-753.26299549389262</v>
      </c>
      <c r="W115" s="1">
        <f t="shared" si="33"/>
        <v>1.0652247243732871E-4</v>
      </c>
      <c r="X115" s="1">
        <f t="shared" si="34"/>
        <v>-8.1776054759680964E-4</v>
      </c>
      <c r="Y115" s="1">
        <f t="shared" si="35"/>
        <v>9.2428302003413833E-4</v>
      </c>
      <c r="Z115" s="1">
        <f t="shared" si="26"/>
        <v>-3.2310590462182717E-4</v>
      </c>
      <c r="AA115" s="1" t="e">
        <f>Z115+#REF!*_xlfn.STDEV.S($Y$2:$Y$779)</f>
        <v>#REF!</v>
      </c>
      <c r="AB115" s="1">
        <f>Z115-GRAPHS!$S$32*_xlfn.STDEV.S($Y$2:$Y$779)</f>
        <v>-3.5832089975028217E-3</v>
      </c>
      <c r="AC115" s="24">
        <f t="shared" si="27"/>
        <v>1.680000000000291</v>
      </c>
      <c r="AD115" s="24">
        <f t="shared" si="36"/>
        <v>-0.54000000000007731</v>
      </c>
      <c r="AE115" s="1">
        <f t="shared" si="37"/>
        <v>9.2428302003413833E-4</v>
      </c>
      <c r="AF115" s="1">
        <f t="shared" si="38"/>
        <v>-3.2310590462182717E-4</v>
      </c>
      <c r="AG115" s="1">
        <f>$AF$2+GRAPHS!$U$32*_xlfn.STDEV.S('ONE_LAST_QUOTE (2)'!$AE$2:$AE$779)</f>
        <v>3.7520229614794163E-3</v>
      </c>
      <c r="AH115" s="1">
        <f>$AF$2-GRAPHS!$U$32*_xlfn.STDEV.S('ONE_LAST_QUOTE (2)'!$AE$2:$AE$779)</f>
        <v>-4.3982347707230704E-3</v>
      </c>
      <c r="AI115" s="27">
        <f t="shared" si="39"/>
        <v>-3.1111111111112049</v>
      </c>
      <c r="AJ115" s="24">
        <f t="shared" si="40"/>
        <v>2.2200000000003683</v>
      </c>
      <c r="AK115" s="27">
        <f t="shared" si="41"/>
        <v>-6.5702056555270953</v>
      </c>
      <c r="AL115" s="27">
        <f>$AK$2+GRAPHS!$W$32*_xlfn.STDEV.S('ONE_LAST_QUOTE (2)'!$AJ$2:$AJ$779)</f>
        <v>27.965047561412895</v>
      </c>
      <c r="AM115" s="27">
        <f>$AK$2-GRAPHS!$W$32*_xlfn.STDEV.S('ONE_LAST_QUOTE (2)'!$AJ$2:$AJ$779)</f>
        <v>-41.105458872467089</v>
      </c>
      <c r="AO115" s="24"/>
    </row>
    <row r="116" spans="1:41" x14ac:dyDescent="0.3">
      <c r="A116" s="5">
        <v>44231</v>
      </c>
      <c r="B116" s="25">
        <v>656.44</v>
      </c>
      <c r="C116" s="25">
        <v>0</v>
      </c>
      <c r="D116" s="25">
        <f t="shared" si="28"/>
        <v>656.44</v>
      </c>
      <c r="E116" s="25">
        <v>657.4</v>
      </c>
      <c r="F116" s="25">
        <f t="shared" si="25"/>
        <v>0.95999999999992269</v>
      </c>
      <c r="G116" s="25">
        <v>15696</v>
      </c>
      <c r="H116" s="25">
        <v>15706.22</v>
      </c>
      <c r="I116" s="25">
        <v>0</v>
      </c>
      <c r="J116" s="25">
        <f t="shared" si="29"/>
        <v>15706.22</v>
      </c>
      <c r="K116" s="25">
        <f t="shared" si="30"/>
        <v>-10.219999999999345</v>
      </c>
      <c r="L116" s="27">
        <v>27.972999999999999</v>
      </c>
      <c r="M116" s="25">
        <v>627</v>
      </c>
      <c r="N116" s="2">
        <f t="shared" si="42"/>
        <v>135.29532825684291</v>
      </c>
      <c r="O116" s="2">
        <f t="shared" si="43"/>
        <v>127.63050902585793</v>
      </c>
      <c r="P116" s="2">
        <f t="shared" si="44"/>
        <v>95.168917769536961</v>
      </c>
      <c r="Q116" s="2">
        <f t="shared" si="44"/>
        <v>151.08433734939771</v>
      </c>
      <c r="R116" s="27">
        <f t="shared" si="45"/>
        <v>-5.665250478149686E-2</v>
      </c>
      <c r="S116" s="1">
        <f t="shared" si="31"/>
        <v>8.778548817801362E-3</v>
      </c>
      <c r="T116" s="1">
        <f>S116+GRAPHS!$Q$32*_xlfn.STDEV.S($R$2:$R$779)</f>
        <v>3.6448384166507447E-2</v>
      </c>
      <c r="U116" s="1">
        <f>S116-GRAPHS!$Q$32*_xlfn.STDEV.S($R$2:$R$779)</f>
        <v>-1.8891286530904723E-2</v>
      </c>
      <c r="V116" s="2">
        <f t="shared" si="32"/>
        <v>-766.48192309849742</v>
      </c>
      <c r="W116" s="1">
        <f t="shared" si="33"/>
        <v>-6.5069762170651786E-4</v>
      </c>
      <c r="X116" s="1">
        <f t="shared" si="34"/>
        <v>1.4624337334713342E-3</v>
      </c>
      <c r="Y116" s="1">
        <f t="shared" si="35"/>
        <v>-2.1131313551778523E-3</v>
      </c>
      <c r="Z116" s="1">
        <f t="shared" si="26"/>
        <v>-3.2310590462182717E-4</v>
      </c>
      <c r="AA116" s="1" t="e">
        <f>Z116+#REF!*_xlfn.STDEV.S($Y$2:$Y$779)</f>
        <v>#REF!</v>
      </c>
      <c r="AB116" s="1">
        <f>Z116-GRAPHS!$S$32*_xlfn.STDEV.S($Y$2:$Y$779)</f>
        <v>-3.5832089975028217E-3</v>
      </c>
      <c r="AC116" s="24">
        <f t="shared" si="27"/>
        <v>-10.219999999999345</v>
      </c>
      <c r="AD116" s="24">
        <f t="shared" si="36"/>
        <v>0.95999999999992269</v>
      </c>
      <c r="AE116" s="1">
        <f t="shared" si="37"/>
        <v>-2.1131313551778523E-3</v>
      </c>
      <c r="AF116" s="1">
        <f t="shared" si="38"/>
        <v>-3.2310590462182717E-4</v>
      </c>
      <c r="AG116" s="1">
        <f>$AF$2+GRAPHS!$U$32*_xlfn.STDEV.S('ONE_LAST_QUOTE (2)'!$AE$2:$AE$779)</f>
        <v>3.7520229614794163E-3</v>
      </c>
      <c r="AH116" s="1">
        <f>$AF$2-GRAPHS!$U$32*_xlfn.STDEV.S('ONE_LAST_QUOTE (2)'!$AE$2:$AE$779)</f>
        <v>-4.3982347707230704E-3</v>
      </c>
      <c r="AI116" s="27">
        <f t="shared" si="39"/>
        <v>-10.645833333333508</v>
      </c>
      <c r="AJ116" s="24">
        <f t="shared" si="40"/>
        <v>-11.179999999999268</v>
      </c>
      <c r="AK116" s="27">
        <f t="shared" si="41"/>
        <v>-6.5702056555270953</v>
      </c>
      <c r="AL116" s="27">
        <f>$AK$2+GRAPHS!$W$32*_xlfn.STDEV.S('ONE_LAST_QUOTE (2)'!$AJ$2:$AJ$779)</f>
        <v>27.965047561412895</v>
      </c>
      <c r="AM116" s="27">
        <f>$AK$2-GRAPHS!$W$32*_xlfn.STDEV.S('ONE_LAST_QUOTE (2)'!$AJ$2:$AJ$779)</f>
        <v>-41.105458872467089</v>
      </c>
      <c r="AO116" s="24"/>
    </row>
    <row r="117" spans="1:41" x14ac:dyDescent="0.3">
      <c r="A117" s="5">
        <v>44232</v>
      </c>
      <c r="B117" s="25">
        <v>660.9</v>
      </c>
      <c r="C117" s="25">
        <v>0</v>
      </c>
      <c r="D117" s="25">
        <f t="shared" si="28"/>
        <v>660.9</v>
      </c>
      <c r="E117" s="25">
        <v>660.1</v>
      </c>
      <c r="F117" s="25">
        <f t="shared" si="25"/>
        <v>-0.79999999999995453</v>
      </c>
      <c r="G117" s="25">
        <v>15802</v>
      </c>
      <c r="H117" s="25">
        <v>15802.4</v>
      </c>
      <c r="I117" s="25">
        <v>0</v>
      </c>
      <c r="J117" s="25">
        <f t="shared" si="29"/>
        <v>15802.4</v>
      </c>
      <c r="K117" s="25">
        <f t="shared" si="30"/>
        <v>-0.3999999999996362</v>
      </c>
      <c r="L117" s="27">
        <v>27.974</v>
      </c>
      <c r="M117" s="25">
        <v>632</v>
      </c>
      <c r="N117" s="2">
        <f t="shared" si="42"/>
        <v>135.85099814776697</v>
      </c>
      <c r="O117" s="2">
        <f t="shared" si="43"/>
        <v>128.49243779476345</v>
      </c>
      <c r="P117" s="2">
        <f t="shared" si="44"/>
        <v>95.172319940121795</v>
      </c>
      <c r="Q117" s="2">
        <f t="shared" si="44"/>
        <v>152.28915662650616</v>
      </c>
      <c r="R117" s="27">
        <f t="shared" si="45"/>
        <v>-5.4166406234273823E-2</v>
      </c>
      <c r="S117" s="1">
        <f t="shared" si="31"/>
        <v>8.778548817801362E-3</v>
      </c>
      <c r="T117" s="1">
        <f>S117+GRAPHS!$Q$32*_xlfn.STDEV.S($R$2:$R$779)</f>
        <v>3.6448384166507447E-2</v>
      </c>
      <c r="U117" s="1">
        <f>S117-GRAPHS!$Q$32*_xlfn.STDEV.S($R$2:$R$779)</f>
        <v>-1.8891286530904723E-2</v>
      </c>
      <c r="V117" s="2">
        <f t="shared" si="32"/>
        <v>-735.85603530035257</v>
      </c>
      <c r="W117" s="1">
        <f t="shared" si="33"/>
        <v>-2.5312610742648977E-5</v>
      </c>
      <c r="X117" s="1">
        <f t="shared" si="34"/>
        <v>-1.2104705704341875E-3</v>
      </c>
      <c r="Y117" s="1">
        <f t="shared" si="35"/>
        <v>1.1851579596915385E-3</v>
      </c>
      <c r="Z117" s="1">
        <f t="shared" si="26"/>
        <v>-3.2310590462182717E-4</v>
      </c>
      <c r="AA117" s="1" t="e">
        <f>Z117+#REF!*_xlfn.STDEV.S($Y$2:$Y$779)</f>
        <v>#REF!</v>
      </c>
      <c r="AB117" s="1">
        <f>Z117-GRAPHS!$S$32*_xlfn.STDEV.S($Y$2:$Y$779)</f>
        <v>-3.5832089975028217E-3</v>
      </c>
      <c r="AC117" s="24">
        <f t="shared" si="27"/>
        <v>-0.3999999999996362</v>
      </c>
      <c r="AD117" s="24">
        <f t="shared" si="36"/>
        <v>-0.79999999999995453</v>
      </c>
      <c r="AE117" s="1">
        <f t="shared" si="37"/>
        <v>1.1851579596915385E-3</v>
      </c>
      <c r="AF117" s="1">
        <f t="shared" si="38"/>
        <v>-3.2310590462182717E-4</v>
      </c>
      <c r="AG117" s="1">
        <f>$AF$2+GRAPHS!$U$32*_xlfn.STDEV.S('ONE_LAST_QUOTE (2)'!$AE$2:$AE$779)</f>
        <v>3.7520229614794163E-3</v>
      </c>
      <c r="AH117" s="1">
        <f>$AF$2-GRAPHS!$U$32*_xlfn.STDEV.S('ONE_LAST_QUOTE (2)'!$AE$2:$AE$779)</f>
        <v>-4.3982347707230704E-3</v>
      </c>
      <c r="AI117" s="27">
        <f t="shared" si="39"/>
        <v>0.49999999999957367</v>
      </c>
      <c r="AJ117" s="24">
        <f t="shared" si="40"/>
        <v>0.40000000000031832</v>
      </c>
      <c r="AK117" s="27">
        <f t="shared" si="41"/>
        <v>-6.5702056555270953</v>
      </c>
      <c r="AL117" s="27">
        <f>$AK$2+GRAPHS!$W$32*_xlfn.STDEV.S('ONE_LAST_QUOTE (2)'!$AJ$2:$AJ$779)</f>
        <v>27.965047561412895</v>
      </c>
      <c r="AM117" s="27">
        <f>$AK$2-GRAPHS!$W$32*_xlfn.STDEV.S('ONE_LAST_QUOTE (2)'!$AJ$2:$AJ$779)</f>
        <v>-41.105458872467089</v>
      </c>
      <c r="AO117" s="24"/>
    </row>
    <row r="118" spans="1:41" x14ac:dyDescent="0.3">
      <c r="A118" s="5">
        <v>44244</v>
      </c>
      <c r="B118" s="25">
        <v>686.79</v>
      </c>
      <c r="C118" s="25">
        <v>0</v>
      </c>
      <c r="D118" s="25">
        <f t="shared" si="28"/>
        <v>686.79</v>
      </c>
      <c r="E118" s="25">
        <v>688.6</v>
      </c>
      <c r="F118" s="25">
        <f t="shared" si="25"/>
        <v>1.8100000000000591</v>
      </c>
      <c r="G118" s="25">
        <v>16326</v>
      </c>
      <c r="H118" s="25">
        <v>16362.29</v>
      </c>
      <c r="I118" s="25">
        <v>0</v>
      </c>
      <c r="J118" s="25">
        <f t="shared" si="29"/>
        <v>16362.29</v>
      </c>
      <c r="K118" s="25">
        <f t="shared" si="30"/>
        <v>-36.290000000000873</v>
      </c>
      <c r="L118" s="27">
        <v>27.981999999999999</v>
      </c>
      <c r="M118" s="25">
        <v>663</v>
      </c>
      <c r="N118" s="2">
        <f t="shared" si="42"/>
        <v>141.71640255196536</v>
      </c>
      <c r="O118" s="2">
        <f t="shared" si="43"/>
        <v>132.75329321840957</v>
      </c>
      <c r="P118" s="2">
        <f t="shared" si="44"/>
        <v>95.199537304800458</v>
      </c>
      <c r="Q118" s="2">
        <f t="shared" si="44"/>
        <v>159.75903614457846</v>
      </c>
      <c r="R118" s="27">
        <f t="shared" si="45"/>
        <v>-6.3246802572970662E-2</v>
      </c>
      <c r="S118" s="1">
        <f t="shared" si="31"/>
        <v>8.778548817801362E-3</v>
      </c>
      <c r="T118" s="1">
        <f>S118+GRAPHS!$Q$32*_xlfn.STDEV.S($R$2:$R$779)</f>
        <v>3.6448384166507447E-2</v>
      </c>
      <c r="U118" s="1">
        <f>S118-GRAPHS!$Q$32*_xlfn.STDEV.S($R$2:$R$779)</f>
        <v>-1.8891286530904723E-2</v>
      </c>
      <c r="V118" s="2">
        <f t="shared" si="32"/>
        <v>-896.31093335557921</v>
      </c>
      <c r="W118" s="1">
        <f t="shared" si="33"/>
        <v>-2.2179047064928487E-3</v>
      </c>
      <c r="X118" s="1">
        <f t="shared" si="34"/>
        <v>2.6354489727574066E-3</v>
      </c>
      <c r="Y118" s="1">
        <f t="shared" si="35"/>
        <v>-4.8533536792502554E-3</v>
      </c>
      <c r="Z118" s="1">
        <f t="shared" si="26"/>
        <v>-3.2310590462182717E-4</v>
      </c>
      <c r="AA118" s="1" t="e">
        <f>Z118+#REF!*_xlfn.STDEV.S($Y$2:$Y$779)</f>
        <v>#REF!</v>
      </c>
      <c r="AB118" s="1">
        <f>Z118-GRAPHS!$S$32*_xlfn.STDEV.S($Y$2:$Y$779)</f>
        <v>-3.5832089975028217E-3</v>
      </c>
      <c r="AC118" s="24">
        <f t="shared" si="27"/>
        <v>-36.290000000000873</v>
      </c>
      <c r="AD118" s="24">
        <f t="shared" si="36"/>
        <v>1.8100000000000591</v>
      </c>
      <c r="AE118" s="1">
        <f t="shared" si="37"/>
        <v>-4.8533536792502554E-3</v>
      </c>
      <c r="AF118" s="1">
        <f t="shared" si="38"/>
        <v>-3.2310590462182717E-4</v>
      </c>
      <c r="AG118" s="1">
        <f>$AF$2+GRAPHS!$U$32*_xlfn.STDEV.S('ONE_LAST_QUOTE (2)'!$AE$2:$AE$779)</f>
        <v>3.7520229614794163E-3</v>
      </c>
      <c r="AH118" s="1">
        <f>$AF$2-GRAPHS!$U$32*_xlfn.STDEV.S('ONE_LAST_QUOTE (2)'!$AE$2:$AE$779)</f>
        <v>-4.3982347707230704E-3</v>
      </c>
      <c r="AI118" s="27">
        <f t="shared" si="39"/>
        <v>-20.049723756905905</v>
      </c>
      <c r="AJ118" s="24">
        <f t="shared" si="40"/>
        <v>-38.100000000000932</v>
      </c>
      <c r="AK118" s="27">
        <f t="shared" si="41"/>
        <v>-6.5702056555270953</v>
      </c>
      <c r="AL118" s="27">
        <f>$AK$2+GRAPHS!$W$32*_xlfn.STDEV.S('ONE_LAST_QUOTE (2)'!$AJ$2:$AJ$779)</f>
        <v>27.965047561412895</v>
      </c>
      <c r="AM118" s="27">
        <f>$AK$2-GRAPHS!$W$32*_xlfn.STDEV.S('ONE_LAST_QUOTE (2)'!$AJ$2:$AJ$779)</f>
        <v>-41.105458872467089</v>
      </c>
      <c r="AO118" s="24"/>
    </row>
    <row r="119" spans="1:41" x14ac:dyDescent="0.3">
      <c r="A119" s="5">
        <v>44245</v>
      </c>
      <c r="B119" s="25">
        <v>686.54</v>
      </c>
      <c r="C119" s="25">
        <v>0</v>
      </c>
      <c r="D119" s="25">
        <f t="shared" si="28"/>
        <v>686.54</v>
      </c>
      <c r="E119" s="25">
        <v>683.8</v>
      </c>
      <c r="F119" s="25">
        <f t="shared" si="25"/>
        <v>-2.7400000000000091</v>
      </c>
      <c r="G119" s="25">
        <v>16380</v>
      </c>
      <c r="H119" s="25">
        <v>16424.509999999998</v>
      </c>
      <c r="I119" s="25">
        <v>21.81</v>
      </c>
      <c r="J119" s="25">
        <f t="shared" si="29"/>
        <v>16402.699999999997</v>
      </c>
      <c r="K119" s="25">
        <f t="shared" si="30"/>
        <v>-22.69999999999709</v>
      </c>
      <c r="L119" s="27">
        <v>27.896000000000001</v>
      </c>
      <c r="M119" s="25">
        <v>660</v>
      </c>
      <c r="N119" s="2">
        <f t="shared" si="42"/>
        <v>140.72854496810035</v>
      </c>
      <c r="O119" s="2">
        <f t="shared" si="43"/>
        <v>133.19238900634255</v>
      </c>
      <c r="P119" s="2">
        <f t="shared" si="44"/>
        <v>94.90695063450481</v>
      </c>
      <c r="Q119" s="2">
        <f t="shared" si="44"/>
        <v>159.03614457831341</v>
      </c>
      <c r="R119" s="27">
        <f t="shared" si="45"/>
        <v>-5.3551011725915698E-2</v>
      </c>
      <c r="S119" s="1">
        <f t="shared" si="31"/>
        <v>8.778548817801362E-3</v>
      </c>
      <c r="T119" s="1">
        <f>S119+GRAPHS!$Q$32*_xlfn.STDEV.S($R$2:$R$779)</f>
        <v>3.6448384166507447E-2</v>
      </c>
      <c r="U119" s="1">
        <f>S119-GRAPHS!$Q$32*_xlfn.STDEV.S($R$2:$R$779)</f>
        <v>-1.8891286530904723E-2</v>
      </c>
      <c r="V119" s="2">
        <f t="shared" si="32"/>
        <v>-753.61559617577996</v>
      </c>
      <c r="W119" s="1">
        <f t="shared" si="33"/>
        <v>-1.3839185012221825E-3</v>
      </c>
      <c r="X119" s="1">
        <f t="shared" si="34"/>
        <v>-3.9910274710869128E-3</v>
      </c>
      <c r="Y119" s="1">
        <f t="shared" si="35"/>
        <v>2.6071089698647305E-3</v>
      </c>
      <c r="Z119" s="1">
        <f t="shared" si="26"/>
        <v>-3.2310590462182717E-4</v>
      </c>
      <c r="AA119" s="1" t="e">
        <f>Z119+#REF!*_xlfn.STDEV.S($Y$2:$Y$779)</f>
        <v>#REF!</v>
      </c>
      <c r="AB119" s="1">
        <f>Z119-GRAPHS!$S$32*_xlfn.STDEV.S($Y$2:$Y$779)</f>
        <v>-3.5832089975028217E-3</v>
      </c>
      <c r="AC119" s="24">
        <f t="shared" si="27"/>
        <v>-22.69999999999709</v>
      </c>
      <c r="AD119" s="24">
        <f t="shared" si="36"/>
        <v>-2.7400000000000091</v>
      </c>
      <c r="AE119" s="1">
        <f t="shared" si="37"/>
        <v>2.6071089698647305E-3</v>
      </c>
      <c r="AF119" s="1">
        <f t="shared" si="38"/>
        <v>-3.2310590462182717E-4</v>
      </c>
      <c r="AG119" s="1">
        <f>$AF$2+GRAPHS!$U$32*_xlfn.STDEV.S('ONE_LAST_QUOTE (2)'!$AE$2:$AE$779)</f>
        <v>3.7520229614794163E-3</v>
      </c>
      <c r="AH119" s="1">
        <f>$AF$2-GRAPHS!$U$32*_xlfn.STDEV.S('ONE_LAST_QUOTE (2)'!$AE$2:$AE$779)</f>
        <v>-4.3982347707230704E-3</v>
      </c>
      <c r="AI119" s="27">
        <f t="shared" si="39"/>
        <v>8.2846715328456249</v>
      </c>
      <c r="AJ119" s="24">
        <f t="shared" si="40"/>
        <v>-19.959999999997081</v>
      </c>
      <c r="AK119" s="27">
        <f t="shared" si="41"/>
        <v>-6.5702056555270953</v>
      </c>
      <c r="AL119" s="27">
        <f>$AK$2+GRAPHS!$W$32*_xlfn.STDEV.S('ONE_LAST_QUOTE (2)'!$AJ$2:$AJ$779)</f>
        <v>27.965047561412895</v>
      </c>
      <c r="AM119" s="27">
        <f>$AK$2-GRAPHS!$W$32*_xlfn.STDEV.S('ONE_LAST_QUOTE (2)'!$AJ$2:$AJ$779)</f>
        <v>-41.105458872467089</v>
      </c>
      <c r="AO119" s="24"/>
    </row>
    <row r="120" spans="1:41" x14ac:dyDescent="0.3">
      <c r="A120" s="5">
        <v>44246</v>
      </c>
      <c r="B120" s="25">
        <v>680.55</v>
      </c>
      <c r="C120" s="25">
        <v>0</v>
      </c>
      <c r="D120" s="25">
        <f t="shared" si="28"/>
        <v>680.55</v>
      </c>
      <c r="E120" s="25">
        <v>682.7</v>
      </c>
      <c r="F120" s="25">
        <f t="shared" si="25"/>
        <v>2.1500000000000909</v>
      </c>
      <c r="G120" s="25">
        <v>16309</v>
      </c>
      <c r="H120" s="25">
        <v>16341.38</v>
      </c>
      <c r="I120" s="25">
        <v>21.81</v>
      </c>
      <c r="J120" s="25">
        <f t="shared" si="29"/>
        <v>16319.57</v>
      </c>
      <c r="K120" s="25">
        <f t="shared" si="30"/>
        <v>-10.569999999999709</v>
      </c>
      <c r="L120" s="27">
        <v>27.92</v>
      </c>
      <c r="M120" s="25">
        <v>652</v>
      </c>
      <c r="N120" s="2">
        <f t="shared" si="42"/>
        <v>140.50216093846464</v>
      </c>
      <c r="O120" s="2">
        <f t="shared" si="43"/>
        <v>132.61505935924546</v>
      </c>
      <c r="P120" s="2">
        <f t="shared" si="44"/>
        <v>94.988602728540798</v>
      </c>
      <c r="Q120" s="2">
        <f t="shared" si="44"/>
        <v>157.10843373493992</v>
      </c>
      <c r="R120" s="27">
        <f t="shared" si="45"/>
        <v>-5.6135090923430497E-2</v>
      </c>
      <c r="S120" s="1">
        <f t="shared" si="31"/>
        <v>8.778548817801362E-3</v>
      </c>
      <c r="T120" s="1">
        <f>S120+GRAPHS!$Q$32*_xlfn.STDEV.S($R$2:$R$779)</f>
        <v>3.6448384166507447E-2</v>
      </c>
      <c r="U120" s="1">
        <f>S120-GRAPHS!$Q$32*_xlfn.STDEV.S($R$2:$R$779)</f>
        <v>-1.8891286530904723E-2</v>
      </c>
      <c r="V120" s="2">
        <f t="shared" si="32"/>
        <v>-788.7101579219177</v>
      </c>
      <c r="W120" s="1">
        <f t="shared" si="33"/>
        <v>-6.4768863395296011E-4</v>
      </c>
      <c r="X120" s="1">
        <f t="shared" si="34"/>
        <v>3.159209462934525E-3</v>
      </c>
      <c r="Y120" s="1">
        <f t="shared" si="35"/>
        <v>-3.806898096887485E-3</v>
      </c>
      <c r="Z120" s="1">
        <f t="shared" si="26"/>
        <v>-3.2310590462182717E-4</v>
      </c>
      <c r="AA120" s="1" t="e">
        <f>Z120+#REF!*_xlfn.STDEV.S($Y$2:$Y$779)</f>
        <v>#REF!</v>
      </c>
      <c r="AB120" s="1">
        <f>Z120-GRAPHS!$S$32*_xlfn.STDEV.S($Y$2:$Y$779)</f>
        <v>-3.5832089975028217E-3</v>
      </c>
      <c r="AC120" s="24">
        <f t="shared" si="27"/>
        <v>-10.569999999999709</v>
      </c>
      <c r="AD120" s="24">
        <f t="shared" si="36"/>
        <v>2.1500000000000909</v>
      </c>
      <c r="AE120" s="1">
        <f t="shared" si="37"/>
        <v>-3.806898096887485E-3</v>
      </c>
      <c r="AF120" s="1">
        <f t="shared" si="38"/>
        <v>-3.2310590462182717E-4</v>
      </c>
      <c r="AG120" s="1">
        <f>$AF$2+GRAPHS!$U$32*_xlfn.STDEV.S('ONE_LAST_QUOTE (2)'!$AE$2:$AE$779)</f>
        <v>3.7520229614794163E-3</v>
      </c>
      <c r="AH120" s="1">
        <f>$AF$2-GRAPHS!$U$32*_xlfn.STDEV.S('ONE_LAST_QUOTE (2)'!$AE$2:$AE$779)</f>
        <v>-4.3982347707230704E-3</v>
      </c>
      <c r="AI120" s="27">
        <f t="shared" si="39"/>
        <v>-4.9162790697670982</v>
      </c>
      <c r="AJ120" s="24">
        <f t="shared" si="40"/>
        <v>-12.7199999999998</v>
      </c>
      <c r="AK120" s="27">
        <f t="shared" si="41"/>
        <v>-6.5702056555270953</v>
      </c>
      <c r="AL120" s="27">
        <f>$AK$2+GRAPHS!$W$32*_xlfn.STDEV.S('ONE_LAST_QUOTE (2)'!$AJ$2:$AJ$779)</f>
        <v>27.965047561412895</v>
      </c>
      <c r="AM120" s="27">
        <f>$AK$2-GRAPHS!$W$32*_xlfn.STDEV.S('ONE_LAST_QUOTE (2)'!$AJ$2:$AJ$779)</f>
        <v>-41.105458872467089</v>
      </c>
      <c r="AO120" s="24"/>
    </row>
    <row r="121" spans="1:41" x14ac:dyDescent="0.3">
      <c r="A121" s="5">
        <v>44249</v>
      </c>
      <c r="B121" s="25">
        <v>681.36</v>
      </c>
      <c r="C121" s="25">
        <v>0</v>
      </c>
      <c r="D121" s="25">
        <f t="shared" si="28"/>
        <v>681.36</v>
      </c>
      <c r="E121" s="25">
        <v>679.1</v>
      </c>
      <c r="F121" s="25">
        <f t="shared" si="25"/>
        <v>-2.2599999999999909</v>
      </c>
      <c r="G121" s="25">
        <v>16382</v>
      </c>
      <c r="H121" s="25">
        <v>16410.16</v>
      </c>
      <c r="I121" s="25">
        <v>21.81</v>
      </c>
      <c r="J121" s="25">
        <f t="shared" si="29"/>
        <v>16388.349999999999</v>
      </c>
      <c r="K121" s="25">
        <f t="shared" si="30"/>
        <v>-6.3499999999985448</v>
      </c>
      <c r="L121" s="27">
        <v>27.888000000000002</v>
      </c>
      <c r="M121" s="25">
        <v>650</v>
      </c>
      <c r="N121" s="2">
        <f t="shared" si="42"/>
        <v>139.76126775056591</v>
      </c>
      <c r="O121" s="2">
        <f t="shared" si="43"/>
        <v>133.20865181330302</v>
      </c>
      <c r="P121" s="2">
        <f t="shared" si="44"/>
        <v>94.879733269826147</v>
      </c>
      <c r="Q121" s="2">
        <f t="shared" si="44"/>
        <v>156.62650602409656</v>
      </c>
      <c r="R121" s="27">
        <f t="shared" si="45"/>
        <v>-4.6884348165454837E-2</v>
      </c>
      <c r="S121" s="1">
        <f t="shared" si="31"/>
        <v>8.778548817801362E-3</v>
      </c>
      <c r="T121" s="1">
        <f>S121+GRAPHS!$Q$32*_xlfn.STDEV.S($R$2:$R$779)</f>
        <v>3.6448384166507447E-2</v>
      </c>
      <c r="U121" s="1">
        <f>S121-GRAPHS!$Q$32*_xlfn.STDEV.S($R$2:$R$779)</f>
        <v>-1.8891286530904723E-2</v>
      </c>
      <c r="V121" s="2">
        <f t="shared" si="32"/>
        <v>-655.26159372628854</v>
      </c>
      <c r="W121" s="1">
        <f t="shared" si="33"/>
        <v>-3.8747036766962782E-4</v>
      </c>
      <c r="X121" s="1">
        <f t="shared" si="34"/>
        <v>-3.3168956205236453E-3</v>
      </c>
      <c r="Y121" s="1">
        <f t="shared" si="35"/>
        <v>2.9294252528540175E-3</v>
      </c>
      <c r="Z121" s="1">
        <f t="shared" si="26"/>
        <v>-3.2310590462182717E-4</v>
      </c>
      <c r="AA121" s="1" t="e">
        <f>Z121+#REF!*_xlfn.STDEV.S($Y$2:$Y$779)</f>
        <v>#REF!</v>
      </c>
      <c r="AB121" s="1">
        <f>Z121-GRAPHS!$S$32*_xlfn.STDEV.S($Y$2:$Y$779)</f>
        <v>-3.5832089975028217E-3</v>
      </c>
      <c r="AC121" s="24">
        <f t="shared" si="27"/>
        <v>-6.3499999999985448</v>
      </c>
      <c r="AD121" s="24">
        <f t="shared" si="36"/>
        <v>-2.2599999999999909</v>
      </c>
      <c r="AE121" s="1">
        <f t="shared" si="37"/>
        <v>2.9294252528540175E-3</v>
      </c>
      <c r="AF121" s="1">
        <f t="shared" si="38"/>
        <v>-3.2310590462182717E-4</v>
      </c>
      <c r="AG121" s="1">
        <f>$AF$2+GRAPHS!$U$32*_xlfn.STDEV.S('ONE_LAST_QUOTE (2)'!$AE$2:$AE$779)</f>
        <v>3.7520229614794163E-3</v>
      </c>
      <c r="AH121" s="1">
        <f>$AF$2-GRAPHS!$U$32*_xlfn.STDEV.S('ONE_LAST_QUOTE (2)'!$AE$2:$AE$779)</f>
        <v>-4.3982347707230704E-3</v>
      </c>
      <c r="AI121" s="27">
        <f t="shared" si="39"/>
        <v>2.8097345132737037</v>
      </c>
      <c r="AJ121" s="24">
        <f t="shared" si="40"/>
        <v>-4.0899999999985539</v>
      </c>
      <c r="AK121" s="27">
        <f t="shared" si="41"/>
        <v>-6.5702056555270953</v>
      </c>
      <c r="AL121" s="27">
        <f>$AK$2+GRAPHS!$W$32*_xlfn.STDEV.S('ONE_LAST_QUOTE (2)'!$AJ$2:$AJ$779)</f>
        <v>27.965047561412895</v>
      </c>
      <c r="AM121" s="27">
        <f>$AK$2-GRAPHS!$W$32*_xlfn.STDEV.S('ONE_LAST_QUOTE (2)'!$AJ$2:$AJ$779)</f>
        <v>-41.105458872467089</v>
      </c>
      <c r="AO121" s="24"/>
    </row>
    <row r="122" spans="1:41" x14ac:dyDescent="0.3">
      <c r="A122" s="5">
        <v>44250</v>
      </c>
      <c r="B122" s="25">
        <v>679.96</v>
      </c>
      <c r="C122" s="25">
        <v>0</v>
      </c>
      <c r="D122" s="25">
        <f t="shared" si="28"/>
        <v>679.96</v>
      </c>
      <c r="E122" s="25">
        <v>678.6</v>
      </c>
      <c r="F122" s="25">
        <f t="shared" si="25"/>
        <v>-1.3600000000000136</v>
      </c>
      <c r="G122" s="25">
        <v>16434</v>
      </c>
      <c r="H122" s="25">
        <v>16443.400000000001</v>
      </c>
      <c r="I122" s="25">
        <v>21.81</v>
      </c>
      <c r="J122" s="25">
        <f t="shared" si="29"/>
        <v>16421.59</v>
      </c>
      <c r="K122" s="25">
        <f t="shared" si="30"/>
        <v>12.409999999999854</v>
      </c>
      <c r="L122" s="27">
        <v>27.846</v>
      </c>
      <c r="M122" s="25">
        <v>641</v>
      </c>
      <c r="N122" s="2">
        <f t="shared" si="42"/>
        <v>139.65836591891329</v>
      </c>
      <c r="O122" s="2">
        <f t="shared" si="43"/>
        <v>133.63148479427554</v>
      </c>
      <c r="P122" s="2">
        <f t="shared" si="44"/>
        <v>94.73684210526315</v>
      </c>
      <c r="Q122" s="2">
        <f t="shared" si="44"/>
        <v>154.45783132530138</v>
      </c>
      <c r="R122" s="27">
        <f t="shared" si="45"/>
        <v>-4.3154458273820917E-2</v>
      </c>
      <c r="S122" s="1">
        <f t="shared" si="31"/>
        <v>8.778548817801362E-3</v>
      </c>
      <c r="T122" s="1">
        <f>S122+GRAPHS!$Q$32*_xlfn.STDEV.S($R$2:$R$779)</f>
        <v>3.6448384166507447E-2</v>
      </c>
      <c r="U122" s="1">
        <f>S122-GRAPHS!$Q$32*_xlfn.STDEV.S($R$2:$R$779)</f>
        <v>-1.8891286530904723E-2</v>
      </c>
      <c r="V122" s="2">
        <f t="shared" si="32"/>
        <v>-602.68811246377538</v>
      </c>
      <c r="W122" s="1">
        <f t="shared" si="33"/>
        <v>7.5571244928169894E-4</v>
      </c>
      <c r="X122" s="1">
        <f t="shared" si="34"/>
        <v>-2.000117653979666E-3</v>
      </c>
      <c r="Y122" s="1">
        <f t="shared" si="35"/>
        <v>2.7558301032613651E-3</v>
      </c>
      <c r="Z122" s="1">
        <f t="shared" si="26"/>
        <v>-3.2310590462182717E-4</v>
      </c>
      <c r="AA122" s="1" t="e">
        <f>Z122+#REF!*_xlfn.STDEV.S($Y$2:$Y$779)</f>
        <v>#REF!</v>
      </c>
      <c r="AB122" s="1">
        <f>Z122-GRAPHS!$S$32*_xlfn.STDEV.S($Y$2:$Y$779)</f>
        <v>-3.5832089975028217E-3</v>
      </c>
      <c r="AC122" s="24">
        <f t="shared" si="27"/>
        <v>12.409999999999854</v>
      </c>
      <c r="AD122" s="24">
        <f t="shared" si="36"/>
        <v>-1.3600000000000136</v>
      </c>
      <c r="AE122" s="1">
        <f t="shared" si="37"/>
        <v>2.7558301032613651E-3</v>
      </c>
      <c r="AF122" s="1">
        <f t="shared" si="38"/>
        <v>-3.2310590462182717E-4</v>
      </c>
      <c r="AG122" s="1">
        <f>$AF$2+GRAPHS!$U$32*_xlfn.STDEV.S('ONE_LAST_QUOTE (2)'!$AE$2:$AE$779)</f>
        <v>3.7520229614794163E-3</v>
      </c>
      <c r="AH122" s="1">
        <f>$AF$2-GRAPHS!$U$32*_xlfn.STDEV.S('ONE_LAST_QUOTE (2)'!$AE$2:$AE$779)</f>
        <v>-4.3982347707230704E-3</v>
      </c>
      <c r="AI122" s="27">
        <f t="shared" si="39"/>
        <v>-9.124999999999801</v>
      </c>
      <c r="AJ122" s="24">
        <f t="shared" si="40"/>
        <v>13.769999999999868</v>
      </c>
      <c r="AK122" s="27">
        <f t="shared" si="41"/>
        <v>-6.5702056555270953</v>
      </c>
      <c r="AL122" s="27">
        <f>$AK$2+GRAPHS!$W$32*_xlfn.STDEV.S('ONE_LAST_QUOTE (2)'!$AJ$2:$AJ$779)</f>
        <v>27.965047561412895</v>
      </c>
      <c r="AM122" s="27">
        <f>$AK$2-GRAPHS!$W$32*_xlfn.STDEV.S('ONE_LAST_QUOTE (2)'!$AJ$2:$AJ$779)</f>
        <v>-41.105458872467089</v>
      </c>
      <c r="AO122" s="24"/>
    </row>
    <row r="123" spans="1:41" x14ac:dyDescent="0.3">
      <c r="A123" s="5">
        <v>44251</v>
      </c>
      <c r="B123" s="25">
        <v>668.7</v>
      </c>
      <c r="C123" s="25">
        <v>0</v>
      </c>
      <c r="D123" s="25">
        <f t="shared" si="28"/>
        <v>668.7</v>
      </c>
      <c r="E123" s="25">
        <v>671.6</v>
      </c>
      <c r="F123" s="25">
        <f t="shared" si="25"/>
        <v>2.8999999999999773</v>
      </c>
      <c r="G123" s="25">
        <v>16181</v>
      </c>
      <c r="H123" s="25">
        <v>16212.53</v>
      </c>
      <c r="I123" s="25">
        <v>21.81</v>
      </c>
      <c r="J123" s="25">
        <f t="shared" si="29"/>
        <v>16190.720000000001</v>
      </c>
      <c r="K123" s="25">
        <f t="shared" si="30"/>
        <v>-9.7200000000011642</v>
      </c>
      <c r="L123" s="27">
        <v>27.818000000000001</v>
      </c>
      <c r="M123" s="25">
        <v>625</v>
      </c>
      <c r="N123" s="2">
        <f t="shared" si="42"/>
        <v>138.21774027577683</v>
      </c>
      <c r="O123" s="2">
        <f t="shared" si="43"/>
        <v>131.57423971377466</v>
      </c>
      <c r="P123" s="2">
        <f t="shared" si="44"/>
        <v>94.641581328887824</v>
      </c>
      <c r="Q123" s="2">
        <f t="shared" si="44"/>
        <v>150.60240963855441</v>
      </c>
      <c r="R123" s="27">
        <f t="shared" si="45"/>
        <v>-4.8065469372794212E-2</v>
      </c>
      <c r="S123" s="1">
        <f t="shared" si="31"/>
        <v>8.778548817801362E-3</v>
      </c>
      <c r="T123" s="1">
        <f>S123+GRAPHS!$Q$32*_xlfn.STDEV.S($R$2:$R$779)</f>
        <v>3.6448384166507447E-2</v>
      </c>
      <c r="U123" s="1">
        <f>S123-GRAPHS!$Q$32*_xlfn.STDEV.S($R$2:$R$779)</f>
        <v>-1.8891286530904723E-2</v>
      </c>
      <c r="V123" s="2">
        <f t="shared" si="32"/>
        <v>-664.35005620021741</v>
      </c>
      <c r="W123" s="1">
        <f t="shared" si="33"/>
        <v>-6.0034390070368474E-4</v>
      </c>
      <c r="X123" s="1">
        <f t="shared" si="34"/>
        <v>4.3367728428293359E-3</v>
      </c>
      <c r="Y123" s="1">
        <f t="shared" si="35"/>
        <v>-4.9371167435330208E-3</v>
      </c>
      <c r="Z123" s="1">
        <f t="shared" si="26"/>
        <v>-3.2310590462182717E-4</v>
      </c>
      <c r="AA123" s="1" t="e">
        <f>Z123+#REF!*_xlfn.STDEV.S($Y$2:$Y$779)</f>
        <v>#REF!</v>
      </c>
      <c r="AB123" s="1">
        <f>Z123-GRAPHS!$S$32*_xlfn.STDEV.S($Y$2:$Y$779)</f>
        <v>-3.5832089975028217E-3</v>
      </c>
      <c r="AC123" s="24">
        <f t="shared" si="27"/>
        <v>-9.7200000000011642</v>
      </c>
      <c r="AD123" s="24">
        <f t="shared" si="36"/>
        <v>2.8999999999999773</v>
      </c>
      <c r="AE123" s="1">
        <f t="shared" si="37"/>
        <v>-4.9371167435330208E-3</v>
      </c>
      <c r="AF123" s="1">
        <f t="shared" si="38"/>
        <v>-3.2310590462182717E-4</v>
      </c>
      <c r="AG123" s="1">
        <f>$AF$2+GRAPHS!$U$32*_xlfn.STDEV.S('ONE_LAST_QUOTE (2)'!$AE$2:$AE$779)</f>
        <v>3.7520229614794163E-3</v>
      </c>
      <c r="AH123" s="1">
        <f>$AF$2-GRAPHS!$U$32*_xlfn.STDEV.S('ONE_LAST_QUOTE (2)'!$AE$2:$AE$779)</f>
        <v>-4.3982347707230704E-3</v>
      </c>
      <c r="AI123" s="27">
        <f t="shared" si="39"/>
        <v>-3.3517241379314622</v>
      </c>
      <c r="AJ123" s="24">
        <f t="shared" si="40"/>
        <v>-12.620000000001141</v>
      </c>
      <c r="AK123" s="27">
        <f t="shared" si="41"/>
        <v>-6.5702056555270953</v>
      </c>
      <c r="AL123" s="27">
        <f>$AK$2+GRAPHS!$W$32*_xlfn.STDEV.S('ONE_LAST_QUOTE (2)'!$AJ$2:$AJ$779)</f>
        <v>27.965047561412895</v>
      </c>
      <c r="AM123" s="27">
        <f>$AK$2-GRAPHS!$W$32*_xlfn.STDEV.S('ONE_LAST_QUOTE (2)'!$AJ$2:$AJ$779)</f>
        <v>-41.105458872467089</v>
      </c>
      <c r="AO123" s="24"/>
    </row>
    <row r="124" spans="1:41" x14ac:dyDescent="0.3">
      <c r="A124" s="5">
        <v>44252</v>
      </c>
      <c r="B124" s="25">
        <v>679.33</v>
      </c>
      <c r="C124" s="25">
        <v>0.01</v>
      </c>
      <c r="D124" s="25">
        <f t="shared" si="28"/>
        <v>679.32</v>
      </c>
      <c r="E124" s="25">
        <v>677.5</v>
      </c>
      <c r="F124" s="25">
        <f t="shared" si="25"/>
        <v>-1.82000000000005</v>
      </c>
      <c r="G124" s="25">
        <v>16387</v>
      </c>
      <c r="H124" s="25">
        <v>16452.18</v>
      </c>
      <c r="I124" s="25">
        <v>21.81</v>
      </c>
      <c r="J124" s="25">
        <f t="shared" si="29"/>
        <v>16430.37</v>
      </c>
      <c r="K124" s="25">
        <f t="shared" si="30"/>
        <v>-43.369999999998981</v>
      </c>
      <c r="L124" s="27">
        <v>27.864000000000001</v>
      </c>
      <c r="M124" s="25">
        <v>635</v>
      </c>
      <c r="N124" s="2">
        <f t="shared" si="42"/>
        <v>139.43198188927752</v>
      </c>
      <c r="O124" s="2">
        <f t="shared" si="43"/>
        <v>133.24930883070425</v>
      </c>
      <c r="P124" s="2">
        <f t="shared" si="44"/>
        <v>94.798081175790145</v>
      </c>
      <c r="Q124" s="2">
        <f t="shared" si="44"/>
        <v>153.01204819277129</v>
      </c>
      <c r="R124" s="27">
        <f t="shared" si="45"/>
        <v>-4.4341857404586738E-2</v>
      </c>
      <c r="S124" s="1">
        <f t="shared" si="31"/>
        <v>8.778548817801362E-3</v>
      </c>
      <c r="T124" s="1">
        <f>S124+GRAPHS!$Q$32*_xlfn.STDEV.S($R$2:$R$779)</f>
        <v>3.6448384166507447E-2</v>
      </c>
      <c r="U124" s="1">
        <f>S124-GRAPHS!$Q$32*_xlfn.STDEV.S($R$2:$R$779)</f>
        <v>-1.8891286530904723E-2</v>
      </c>
      <c r="V124" s="2">
        <f t="shared" si="32"/>
        <v>-618.26730585732719</v>
      </c>
      <c r="W124" s="1">
        <f t="shared" si="33"/>
        <v>-2.639624062026539E-3</v>
      </c>
      <c r="X124" s="1">
        <f t="shared" si="34"/>
        <v>-2.6791497379733409E-3</v>
      </c>
      <c r="Y124" s="1">
        <f t="shared" si="35"/>
        <v>3.9525675946801894E-5</v>
      </c>
      <c r="Z124" s="1">
        <f t="shared" si="26"/>
        <v>-3.2310590462182717E-4</v>
      </c>
      <c r="AA124" s="1" t="e">
        <f>Z124+#REF!*_xlfn.STDEV.S($Y$2:$Y$779)</f>
        <v>#REF!</v>
      </c>
      <c r="AB124" s="1">
        <f>Z124-GRAPHS!$S$32*_xlfn.STDEV.S($Y$2:$Y$779)</f>
        <v>-3.5832089975028217E-3</v>
      </c>
      <c r="AC124" s="24">
        <f t="shared" si="27"/>
        <v>-43.369999999998981</v>
      </c>
      <c r="AD124" s="24">
        <f t="shared" si="36"/>
        <v>-1.82000000000005</v>
      </c>
      <c r="AE124" s="1">
        <f t="shared" si="37"/>
        <v>3.9525675946801894E-5</v>
      </c>
      <c r="AF124" s="1">
        <f t="shared" si="38"/>
        <v>-3.2310590462182717E-4</v>
      </c>
      <c r="AG124" s="1">
        <f>$AF$2+GRAPHS!$U$32*_xlfn.STDEV.S('ONE_LAST_QUOTE (2)'!$AE$2:$AE$779)</f>
        <v>3.7520229614794163E-3</v>
      </c>
      <c r="AH124" s="1">
        <f>$AF$2-GRAPHS!$U$32*_xlfn.STDEV.S('ONE_LAST_QUOTE (2)'!$AE$2:$AE$779)</f>
        <v>-4.3982347707230704E-3</v>
      </c>
      <c r="AI124" s="27">
        <f t="shared" si="39"/>
        <v>23.829670329669113</v>
      </c>
      <c r="AJ124" s="24">
        <f t="shared" si="40"/>
        <v>-41.549999999998931</v>
      </c>
      <c r="AK124" s="27">
        <f t="shared" si="41"/>
        <v>-6.5702056555270953</v>
      </c>
      <c r="AL124" s="27">
        <f>$AK$2+GRAPHS!$W$32*_xlfn.STDEV.S('ONE_LAST_QUOTE (2)'!$AJ$2:$AJ$779)</f>
        <v>27.965047561412895</v>
      </c>
      <c r="AM124" s="27">
        <f>$AK$2-GRAPHS!$W$32*_xlfn.STDEV.S('ONE_LAST_QUOTE (2)'!$AJ$2:$AJ$779)</f>
        <v>-41.105458872467089</v>
      </c>
      <c r="AO124" s="24"/>
    </row>
    <row r="125" spans="1:41" x14ac:dyDescent="0.3">
      <c r="A125" s="5">
        <v>44253</v>
      </c>
      <c r="B125" s="25">
        <v>653.17999999999995</v>
      </c>
      <c r="C125" s="25">
        <v>0.01</v>
      </c>
      <c r="D125" s="25">
        <f t="shared" si="28"/>
        <v>653.16999999999996</v>
      </c>
      <c r="E125" s="25">
        <v>652.4</v>
      </c>
      <c r="F125" s="25">
        <f t="shared" si="25"/>
        <v>-0.76999999999998181</v>
      </c>
      <c r="G125" s="25">
        <v>15931</v>
      </c>
      <c r="H125" s="25">
        <v>15953.8</v>
      </c>
      <c r="I125" s="25">
        <v>21.81</v>
      </c>
      <c r="J125" s="25">
        <f t="shared" si="29"/>
        <v>15931.99</v>
      </c>
      <c r="K125" s="25">
        <f t="shared" si="30"/>
        <v>-0.98999999999978172</v>
      </c>
      <c r="L125" s="27">
        <v>27.864999999999998</v>
      </c>
      <c r="M125" s="25">
        <v>606</v>
      </c>
      <c r="N125" s="2">
        <f t="shared" si="42"/>
        <v>134.26630994031683</v>
      </c>
      <c r="O125" s="2">
        <f t="shared" si="43"/>
        <v>129.54138884371449</v>
      </c>
      <c r="P125" s="2">
        <f t="shared" si="44"/>
        <v>94.801483346374965</v>
      </c>
      <c r="Q125" s="2">
        <f t="shared" si="44"/>
        <v>146.02409638554238</v>
      </c>
      <c r="R125" s="27">
        <f t="shared" si="45"/>
        <v>-3.5190667701396117E-2</v>
      </c>
      <c r="S125" s="1">
        <f t="shared" si="31"/>
        <v>8.778548817801362E-3</v>
      </c>
      <c r="T125" s="1">
        <f>S125+GRAPHS!$Q$32*_xlfn.STDEV.S($R$2:$R$779)</f>
        <v>3.6448384166507447E-2</v>
      </c>
      <c r="U125" s="1">
        <f>S125-GRAPHS!$Q$32*_xlfn.STDEV.S($R$2:$R$779)</f>
        <v>-1.8891286530904723E-2</v>
      </c>
      <c r="V125" s="2">
        <f t="shared" si="32"/>
        <v>-472.49210966023441</v>
      </c>
      <c r="W125" s="1">
        <f t="shared" si="33"/>
        <v>-6.2139130140037861E-5</v>
      </c>
      <c r="X125" s="1">
        <f t="shared" si="34"/>
        <v>-1.1788661451076778E-3</v>
      </c>
      <c r="Y125" s="1">
        <f t="shared" si="35"/>
        <v>1.1167270149676401E-3</v>
      </c>
      <c r="Z125" s="1">
        <f t="shared" si="26"/>
        <v>-3.2310590462182717E-4</v>
      </c>
      <c r="AA125" s="1" t="e">
        <f>Z125+#REF!*_xlfn.STDEV.S($Y$2:$Y$779)</f>
        <v>#REF!</v>
      </c>
      <c r="AB125" s="1">
        <f>Z125-GRAPHS!$S$32*_xlfn.STDEV.S($Y$2:$Y$779)</f>
        <v>-3.5832089975028217E-3</v>
      </c>
      <c r="AC125" s="24">
        <f t="shared" si="27"/>
        <v>-0.98999999999978172</v>
      </c>
      <c r="AD125" s="24">
        <f t="shared" si="36"/>
        <v>-0.76999999999998181</v>
      </c>
      <c r="AE125" s="1">
        <f t="shared" si="37"/>
        <v>1.1167270149676401E-3</v>
      </c>
      <c r="AF125" s="1">
        <f t="shared" si="38"/>
        <v>-3.2310590462182717E-4</v>
      </c>
      <c r="AG125" s="1">
        <f>$AF$2+GRAPHS!$U$32*_xlfn.STDEV.S('ONE_LAST_QUOTE (2)'!$AE$2:$AE$779)</f>
        <v>3.7520229614794163E-3</v>
      </c>
      <c r="AH125" s="1">
        <f>$AF$2-GRAPHS!$U$32*_xlfn.STDEV.S('ONE_LAST_QUOTE (2)'!$AE$2:$AE$779)</f>
        <v>-4.3982347707230704E-3</v>
      </c>
      <c r="AI125" s="27">
        <f t="shared" si="39"/>
        <v>1.2857142857140327</v>
      </c>
      <c r="AJ125" s="24">
        <f t="shared" si="40"/>
        <v>-0.21999999999979991</v>
      </c>
      <c r="AK125" s="27">
        <f t="shared" si="41"/>
        <v>-6.5702056555270953</v>
      </c>
      <c r="AL125" s="27">
        <f>$AK$2+GRAPHS!$W$32*_xlfn.STDEV.S('ONE_LAST_QUOTE (2)'!$AJ$2:$AJ$779)</f>
        <v>27.965047561412895</v>
      </c>
      <c r="AM125" s="27">
        <f>$AK$2-GRAPHS!$W$32*_xlfn.STDEV.S('ONE_LAST_QUOTE (2)'!$AJ$2:$AJ$779)</f>
        <v>-41.105458872467089</v>
      </c>
      <c r="AO125" s="24"/>
    </row>
    <row r="126" spans="1:41" x14ac:dyDescent="0.3">
      <c r="A126" s="5">
        <v>44257</v>
      </c>
      <c r="B126" s="25">
        <v>655.04</v>
      </c>
      <c r="C126" s="25">
        <v>0.01</v>
      </c>
      <c r="D126" s="25">
        <f t="shared" si="28"/>
        <v>655.03</v>
      </c>
      <c r="E126" s="25">
        <v>654.4</v>
      </c>
      <c r="F126" s="25">
        <f t="shared" si="25"/>
        <v>-0.62999999999999545</v>
      </c>
      <c r="G126" s="25">
        <v>15904</v>
      </c>
      <c r="H126" s="25">
        <v>15946.88</v>
      </c>
      <c r="I126" s="25">
        <v>21.81</v>
      </c>
      <c r="J126" s="25">
        <f t="shared" si="29"/>
        <v>15925.07</v>
      </c>
      <c r="K126" s="25">
        <f t="shared" si="30"/>
        <v>-21.069999999999709</v>
      </c>
      <c r="L126" s="27">
        <v>27.832000000000001</v>
      </c>
      <c r="M126" s="25">
        <v>609</v>
      </c>
      <c r="N126" s="2">
        <f t="shared" si="42"/>
        <v>134.67791726692724</v>
      </c>
      <c r="O126" s="2">
        <f t="shared" si="43"/>
        <v>129.32184094974801</v>
      </c>
      <c r="P126" s="2">
        <f t="shared" si="44"/>
        <v>94.68921171707548</v>
      </c>
      <c r="Q126" s="2">
        <f t="shared" si="44"/>
        <v>146.74698795180743</v>
      </c>
      <c r="R126" s="27">
        <f t="shared" si="45"/>
        <v>-3.9769521432111654E-2</v>
      </c>
      <c r="S126" s="1">
        <f t="shared" si="31"/>
        <v>8.778548817801362E-3</v>
      </c>
      <c r="T126" s="1">
        <f>S126+GRAPHS!$Q$32*_xlfn.STDEV.S($R$2:$R$779)</f>
        <v>3.6448384166507447E-2</v>
      </c>
      <c r="U126" s="1">
        <f>S126-GRAPHS!$Q$32*_xlfn.STDEV.S($R$2:$R$779)</f>
        <v>-1.8891286530904723E-2</v>
      </c>
      <c r="V126" s="2">
        <f t="shared" si="32"/>
        <v>-535.60763171792303</v>
      </c>
      <c r="W126" s="1">
        <f t="shared" si="33"/>
        <v>-1.3230711073797296E-3</v>
      </c>
      <c r="X126" s="1">
        <f t="shared" si="34"/>
        <v>-9.6178800970947204E-4</v>
      </c>
      <c r="Y126" s="1">
        <f t="shared" si="35"/>
        <v>-3.6128309767025752E-4</v>
      </c>
      <c r="Z126" s="1">
        <f t="shared" si="26"/>
        <v>-3.2310590462182717E-4</v>
      </c>
      <c r="AA126" s="1" t="e">
        <f>Z126+#REF!*_xlfn.STDEV.S($Y$2:$Y$779)</f>
        <v>#REF!</v>
      </c>
      <c r="AB126" s="1">
        <f>Z126-GRAPHS!$S$32*_xlfn.STDEV.S($Y$2:$Y$779)</f>
        <v>-3.5832089975028217E-3</v>
      </c>
      <c r="AC126" s="24">
        <f t="shared" si="27"/>
        <v>-21.069999999999709</v>
      </c>
      <c r="AD126" s="24">
        <f t="shared" si="36"/>
        <v>-0.62999999999999545</v>
      </c>
      <c r="AE126" s="1">
        <f t="shared" si="37"/>
        <v>-3.6128309767025752E-4</v>
      </c>
      <c r="AF126" s="1">
        <f t="shared" si="38"/>
        <v>-3.2310590462182717E-4</v>
      </c>
      <c r="AG126" s="1">
        <f>$AF$2+GRAPHS!$U$32*_xlfn.STDEV.S('ONE_LAST_QUOTE (2)'!$AE$2:$AE$779)</f>
        <v>3.7520229614794163E-3</v>
      </c>
      <c r="AH126" s="1">
        <f>$AF$2-GRAPHS!$U$32*_xlfn.STDEV.S('ONE_LAST_QUOTE (2)'!$AE$2:$AE$779)</f>
        <v>-4.3982347707230704E-3</v>
      </c>
      <c r="AI126" s="27">
        <f t="shared" si="39"/>
        <v>33.444444444444223</v>
      </c>
      <c r="AJ126" s="24">
        <f t="shared" si="40"/>
        <v>-20.439999999999714</v>
      </c>
      <c r="AK126" s="27">
        <f t="shared" si="41"/>
        <v>-6.5702056555270953</v>
      </c>
      <c r="AL126" s="27">
        <f>$AK$2+GRAPHS!$W$32*_xlfn.STDEV.S('ONE_LAST_QUOTE (2)'!$AJ$2:$AJ$779)</f>
        <v>27.965047561412895</v>
      </c>
      <c r="AM126" s="27">
        <f>$AK$2-GRAPHS!$W$32*_xlfn.STDEV.S('ONE_LAST_QUOTE (2)'!$AJ$2:$AJ$779)</f>
        <v>-41.105458872467089</v>
      </c>
      <c r="AO126" s="24"/>
    </row>
    <row r="127" spans="1:41" x14ac:dyDescent="0.3">
      <c r="A127" s="5">
        <v>44258</v>
      </c>
      <c r="B127" s="25">
        <v>666.91</v>
      </c>
      <c r="C127" s="25">
        <v>0.01</v>
      </c>
      <c r="D127" s="25">
        <f t="shared" si="28"/>
        <v>666.9</v>
      </c>
      <c r="E127" s="25">
        <v>665.6</v>
      </c>
      <c r="F127" s="25">
        <f t="shared" si="25"/>
        <v>-1.2999999999999545</v>
      </c>
      <c r="G127" s="25">
        <v>16179</v>
      </c>
      <c r="H127" s="25">
        <v>16211.73</v>
      </c>
      <c r="I127" s="25">
        <v>21.81</v>
      </c>
      <c r="J127" s="25">
        <f t="shared" si="29"/>
        <v>16189.92</v>
      </c>
      <c r="K127" s="25">
        <f t="shared" si="30"/>
        <v>-10.920000000000073</v>
      </c>
      <c r="L127" s="27">
        <v>27.782</v>
      </c>
      <c r="M127" s="25">
        <v>622</v>
      </c>
      <c r="N127" s="2">
        <f t="shared" si="42"/>
        <v>136.98291829594555</v>
      </c>
      <c r="O127" s="2">
        <f t="shared" si="43"/>
        <v>131.55797690681419</v>
      </c>
      <c r="P127" s="2">
        <f t="shared" si="44"/>
        <v>94.519103187833821</v>
      </c>
      <c r="Q127" s="2">
        <f t="shared" si="44"/>
        <v>149.87951807228936</v>
      </c>
      <c r="R127" s="27">
        <f t="shared" si="45"/>
        <v>-3.9603050194995992E-2</v>
      </c>
      <c r="S127" s="1">
        <f t="shared" si="31"/>
        <v>8.778548817801362E-3</v>
      </c>
      <c r="T127" s="1">
        <f>S127+GRAPHS!$Q$32*_xlfn.STDEV.S($R$2:$R$779)</f>
        <v>3.6448384166507447E-2</v>
      </c>
      <c r="U127" s="1">
        <f>S127-GRAPHS!$Q$32*_xlfn.STDEV.S($R$2:$R$779)</f>
        <v>-1.8891286530904723E-2</v>
      </c>
      <c r="V127" s="2">
        <f t="shared" si="32"/>
        <v>-542.49413891313623</v>
      </c>
      <c r="W127" s="1">
        <f t="shared" si="33"/>
        <v>-6.7449375907972819E-4</v>
      </c>
      <c r="X127" s="1">
        <f t="shared" si="34"/>
        <v>-1.9493177387913548E-3</v>
      </c>
      <c r="Y127" s="1">
        <f t="shared" si="35"/>
        <v>1.2748239797116265E-3</v>
      </c>
      <c r="Z127" s="1">
        <f t="shared" si="26"/>
        <v>-3.2310590462182717E-4</v>
      </c>
      <c r="AA127" s="1" t="e">
        <f>Z127+#REF!*_xlfn.STDEV.S($Y$2:$Y$779)</f>
        <v>#REF!</v>
      </c>
      <c r="AB127" s="1">
        <f>Z127-GRAPHS!$S$32*_xlfn.STDEV.S($Y$2:$Y$779)</f>
        <v>-3.5832089975028217E-3</v>
      </c>
      <c r="AC127" s="24">
        <f t="shared" si="27"/>
        <v>-10.920000000000073</v>
      </c>
      <c r="AD127" s="24">
        <f t="shared" si="36"/>
        <v>-1.2999999999999545</v>
      </c>
      <c r="AE127" s="1">
        <f t="shared" si="37"/>
        <v>1.2748239797116265E-3</v>
      </c>
      <c r="AF127" s="1">
        <f t="shared" si="38"/>
        <v>-3.2310590462182717E-4</v>
      </c>
      <c r="AG127" s="1">
        <f>$AF$2+GRAPHS!$U$32*_xlfn.STDEV.S('ONE_LAST_QUOTE (2)'!$AE$2:$AE$779)</f>
        <v>3.7520229614794163E-3</v>
      </c>
      <c r="AH127" s="1">
        <f>$AF$2-GRAPHS!$U$32*_xlfn.STDEV.S('ONE_LAST_QUOTE (2)'!$AE$2:$AE$779)</f>
        <v>-4.3982347707230704E-3</v>
      </c>
      <c r="AI127" s="27">
        <f t="shared" si="39"/>
        <v>8.4000000000003503</v>
      </c>
      <c r="AJ127" s="24">
        <f t="shared" si="40"/>
        <v>-9.6200000000001182</v>
      </c>
      <c r="AK127" s="27">
        <f t="shared" si="41"/>
        <v>-6.5702056555270953</v>
      </c>
      <c r="AL127" s="27">
        <f>$AK$2+GRAPHS!$W$32*_xlfn.STDEV.S('ONE_LAST_QUOTE (2)'!$AJ$2:$AJ$779)</f>
        <v>27.965047561412895</v>
      </c>
      <c r="AM127" s="27">
        <f>$AK$2-GRAPHS!$W$32*_xlfn.STDEV.S('ONE_LAST_QUOTE (2)'!$AJ$2:$AJ$779)</f>
        <v>-41.105458872467089</v>
      </c>
      <c r="AO127" s="24"/>
    </row>
    <row r="128" spans="1:41" x14ac:dyDescent="0.3">
      <c r="A128" s="5">
        <v>44259</v>
      </c>
      <c r="B128" s="25">
        <v>650.61</v>
      </c>
      <c r="C128" s="25">
        <v>1.08</v>
      </c>
      <c r="D128" s="25">
        <f t="shared" si="28"/>
        <v>649.53</v>
      </c>
      <c r="E128" s="25">
        <v>651.70000000000005</v>
      </c>
      <c r="F128" s="25">
        <f t="shared" si="25"/>
        <v>2.1700000000000728</v>
      </c>
      <c r="G128" s="25">
        <v>15922</v>
      </c>
      <c r="H128" s="25">
        <v>15906.41</v>
      </c>
      <c r="I128" s="25">
        <v>21.81</v>
      </c>
      <c r="J128" s="25">
        <f t="shared" si="29"/>
        <v>15884.6</v>
      </c>
      <c r="K128" s="25">
        <f t="shared" si="30"/>
        <v>37.399999999999636</v>
      </c>
      <c r="L128" s="27">
        <v>27.878</v>
      </c>
      <c r="M128" s="25">
        <v>601</v>
      </c>
      <c r="N128" s="2">
        <f t="shared" si="42"/>
        <v>134.12224737600317</v>
      </c>
      <c r="O128" s="2">
        <f t="shared" si="43"/>
        <v>129.46820621239232</v>
      </c>
      <c r="P128" s="2">
        <f t="shared" si="44"/>
        <v>94.845711563977801</v>
      </c>
      <c r="Q128" s="2">
        <f t="shared" si="44"/>
        <v>144.81927710843394</v>
      </c>
      <c r="R128" s="27">
        <f t="shared" si="45"/>
        <v>-3.4699993883666069E-2</v>
      </c>
      <c r="S128" s="1">
        <f t="shared" si="31"/>
        <v>8.778548817801362E-3</v>
      </c>
      <c r="T128" s="1">
        <f>S128+GRAPHS!$Q$32*_xlfn.STDEV.S($R$2:$R$779)</f>
        <v>3.6448384166507447E-2</v>
      </c>
      <c r="U128" s="1">
        <f>S128-GRAPHS!$Q$32*_xlfn.STDEV.S($R$2:$R$779)</f>
        <v>-1.8891286530904723E-2</v>
      </c>
      <c r="V128" s="2">
        <f t="shared" si="32"/>
        <v>-465.40411636108558</v>
      </c>
      <c r="W128" s="1">
        <f t="shared" si="33"/>
        <v>2.3544816992558601E-3</v>
      </c>
      <c r="X128" s="1">
        <f t="shared" si="34"/>
        <v>3.3408772497037441E-3</v>
      </c>
      <c r="Y128" s="1">
        <f t="shared" si="35"/>
        <v>-9.8639555044788404E-4</v>
      </c>
      <c r="Z128" s="1">
        <f t="shared" si="26"/>
        <v>-3.2310590462182717E-4</v>
      </c>
      <c r="AA128" s="1" t="e">
        <f>Z128+#REF!*_xlfn.STDEV.S($Y$2:$Y$779)</f>
        <v>#REF!</v>
      </c>
      <c r="AB128" s="1">
        <f>Z128-GRAPHS!$S$32*_xlfn.STDEV.S($Y$2:$Y$779)</f>
        <v>-3.5832089975028217E-3</v>
      </c>
      <c r="AC128" s="24">
        <f t="shared" si="27"/>
        <v>37.399999999999636</v>
      </c>
      <c r="AD128" s="24">
        <f t="shared" si="36"/>
        <v>2.1700000000000728</v>
      </c>
      <c r="AE128" s="1">
        <f t="shared" si="37"/>
        <v>-9.8639555044788404E-4</v>
      </c>
      <c r="AF128" s="1">
        <f t="shared" si="38"/>
        <v>-3.2310590462182717E-4</v>
      </c>
      <c r="AG128" s="1">
        <f>$AF$2+GRAPHS!$U$32*_xlfn.STDEV.S('ONE_LAST_QUOTE (2)'!$AE$2:$AE$779)</f>
        <v>3.7520229614794163E-3</v>
      </c>
      <c r="AH128" s="1">
        <f>$AF$2-GRAPHS!$U$32*_xlfn.STDEV.S('ONE_LAST_QUOTE (2)'!$AE$2:$AE$779)</f>
        <v>-4.3982347707230704E-3</v>
      </c>
      <c r="AI128" s="27">
        <f t="shared" si="39"/>
        <v>17.235023041473909</v>
      </c>
      <c r="AJ128" s="24">
        <f t="shared" si="40"/>
        <v>35.229999999999563</v>
      </c>
      <c r="AK128" s="27">
        <f t="shared" si="41"/>
        <v>-6.5702056555270953</v>
      </c>
      <c r="AL128" s="27">
        <f>$AK$2+GRAPHS!$W$32*_xlfn.STDEV.S('ONE_LAST_QUOTE (2)'!$AJ$2:$AJ$779)</f>
        <v>27.965047561412895</v>
      </c>
      <c r="AM128" s="27">
        <f>$AK$2-GRAPHS!$W$32*_xlfn.STDEV.S('ONE_LAST_QUOTE (2)'!$AJ$2:$AJ$779)</f>
        <v>-41.105458872467089</v>
      </c>
      <c r="AO128" s="24"/>
    </row>
    <row r="129" spans="1:41" x14ac:dyDescent="0.3">
      <c r="A129" s="5">
        <v>44260</v>
      </c>
      <c r="B129" s="25">
        <v>648.87</v>
      </c>
      <c r="C129" s="25">
        <v>1.08</v>
      </c>
      <c r="D129" s="25">
        <f t="shared" si="28"/>
        <v>647.79</v>
      </c>
      <c r="E129" s="25">
        <v>644.5</v>
      </c>
      <c r="F129" s="25">
        <f t="shared" si="25"/>
        <v>-3.2899999999999636</v>
      </c>
      <c r="G129" s="25">
        <v>15847</v>
      </c>
      <c r="H129" s="25">
        <v>15855.23</v>
      </c>
      <c r="I129" s="25">
        <v>21.68</v>
      </c>
      <c r="J129" s="25">
        <f t="shared" si="29"/>
        <v>15833.55</v>
      </c>
      <c r="K129" s="25">
        <f t="shared" si="30"/>
        <v>13.450000000000728</v>
      </c>
      <c r="L129" s="27">
        <v>27.943000000000001</v>
      </c>
      <c r="M129" s="25">
        <v>601</v>
      </c>
      <c r="N129" s="2">
        <f t="shared" si="42"/>
        <v>132.64046100020568</v>
      </c>
      <c r="O129" s="2">
        <f t="shared" si="43"/>
        <v>128.85835095137426</v>
      </c>
      <c r="P129" s="2">
        <f t="shared" si="44"/>
        <v>95.066852651991951</v>
      </c>
      <c r="Q129" s="2">
        <f t="shared" si="44"/>
        <v>144.81927710843394</v>
      </c>
      <c r="R129" s="27">
        <f t="shared" si="45"/>
        <v>-2.8513999576837645E-2</v>
      </c>
      <c r="S129" s="1">
        <f t="shared" si="31"/>
        <v>8.778548817801362E-3</v>
      </c>
      <c r="T129" s="1">
        <f>S129+GRAPHS!$Q$32*_xlfn.STDEV.S($R$2:$R$779)</f>
        <v>3.6448384166507447E-2</v>
      </c>
      <c r="U129" s="1">
        <f>S129-GRAPHS!$Q$32*_xlfn.STDEV.S($R$2:$R$779)</f>
        <v>-1.8891286530904723E-2</v>
      </c>
      <c r="V129" s="2">
        <f t="shared" si="32"/>
        <v>-378.2110048831413</v>
      </c>
      <c r="W129" s="1">
        <f t="shared" si="33"/>
        <v>8.4946205999290923E-4</v>
      </c>
      <c r="X129" s="1">
        <f t="shared" si="34"/>
        <v>-5.0788064033096591E-3</v>
      </c>
      <c r="Y129" s="1">
        <f t="shared" si="35"/>
        <v>5.9282684633025686E-3</v>
      </c>
      <c r="Z129" s="1">
        <f t="shared" si="26"/>
        <v>-3.2310590462182717E-4</v>
      </c>
      <c r="AA129" s="1" t="e">
        <f>Z129+#REF!*_xlfn.STDEV.S($Y$2:$Y$779)</f>
        <v>#REF!</v>
      </c>
      <c r="AB129" s="1">
        <f>Z129-GRAPHS!$S$32*_xlfn.STDEV.S($Y$2:$Y$779)</f>
        <v>-3.5832089975028217E-3</v>
      </c>
      <c r="AC129" s="24">
        <f t="shared" si="27"/>
        <v>13.450000000000728</v>
      </c>
      <c r="AD129" s="24">
        <f t="shared" si="36"/>
        <v>-3.2899999999999636</v>
      </c>
      <c r="AE129" s="1">
        <f t="shared" si="37"/>
        <v>5.9282684633025686E-3</v>
      </c>
      <c r="AF129" s="1">
        <f t="shared" si="38"/>
        <v>-3.2310590462182717E-4</v>
      </c>
      <c r="AG129" s="1">
        <f>$AF$2+GRAPHS!$U$32*_xlfn.STDEV.S('ONE_LAST_QUOTE (2)'!$AE$2:$AE$779)</f>
        <v>3.7520229614794163E-3</v>
      </c>
      <c r="AH129" s="1">
        <f>$AF$2-GRAPHS!$U$32*_xlfn.STDEV.S('ONE_LAST_QUOTE (2)'!$AE$2:$AE$779)</f>
        <v>-4.3982347707230704E-3</v>
      </c>
      <c r="AI129" s="27">
        <f t="shared" si="39"/>
        <v>-4.0881458966568012</v>
      </c>
      <c r="AJ129" s="24">
        <f t="shared" si="40"/>
        <v>16.740000000000691</v>
      </c>
      <c r="AK129" s="27">
        <f t="shared" si="41"/>
        <v>-6.5702056555270953</v>
      </c>
      <c r="AL129" s="27">
        <f>$AK$2+GRAPHS!$W$32*_xlfn.STDEV.S('ONE_LAST_QUOTE (2)'!$AJ$2:$AJ$779)</f>
        <v>27.965047561412895</v>
      </c>
      <c r="AM129" s="27">
        <f>$AK$2-GRAPHS!$W$32*_xlfn.STDEV.S('ONE_LAST_QUOTE (2)'!$AJ$2:$AJ$779)</f>
        <v>-41.105458872467089</v>
      </c>
      <c r="AO129" s="24"/>
    </row>
    <row r="130" spans="1:41" x14ac:dyDescent="0.3">
      <c r="A130" s="5">
        <v>44263</v>
      </c>
      <c r="B130" s="25">
        <v>646.46</v>
      </c>
      <c r="C130" s="25">
        <v>1.08</v>
      </c>
      <c r="D130" s="25">
        <f t="shared" si="28"/>
        <v>645.38</v>
      </c>
      <c r="E130" s="25">
        <v>643.79999999999995</v>
      </c>
      <c r="F130" s="25">
        <f t="shared" ref="F130:F193" si="46">E130-D130</f>
        <v>-1.5800000000000409</v>
      </c>
      <c r="G130" s="25">
        <v>15819</v>
      </c>
      <c r="H130" s="25">
        <v>15820.11</v>
      </c>
      <c r="I130" s="25">
        <v>21.68</v>
      </c>
      <c r="J130" s="25">
        <f t="shared" si="29"/>
        <v>15798.43</v>
      </c>
      <c r="K130" s="25">
        <f t="shared" si="30"/>
        <v>20.569999999999709</v>
      </c>
      <c r="L130" s="27">
        <v>28.273</v>
      </c>
      <c r="M130" s="25">
        <v>598</v>
      </c>
      <c r="N130" s="2">
        <f t="shared" si="42"/>
        <v>132.49639843589202</v>
      </c>
      <c r="O130" s="2">
        <f t="shared" si="43"/>
        <v>128.63067165392752</v>
      </c>
      <c r="P130" s="2">
        <f t="shared" si="44"/>
        <v>96.189568944986888</v>
      </c>
      <c r="Q130" s="2">
        <f t="shared" si="44"/>
        <v>144.09638554216889</v>
      </c>
      <c r="R130" s="27">
        <f t="shared" si="45"/>
        <v>-2.917608952091566E-2</v>
      </c>
      <c r="S130" s="1">
        <f t="shared" si="31"/>
        <v>8.778548817801362E-3</v>
      </c>
      <c r="T130" s="1">
        <f>S130+GRAPHS!$Q$32*_xlfn.STDEV.S($R$2:$R$779)</f>
        <v>3.6448384166507447E-2</v>
      </c>
      <c r="U130" s="1">
        <f>S130-GRAPHS!$Q$32*_xlfn.STDEV.S($R$2:$R$779)</f>
        <v>-1.8891286530904723E-2</v>
      </c>
      <c r="V130" s="2">
        <f t="shared" si="32"/>
        <v>-386.57267819644971</v>
      </c>
      <c r="W130" s="1">
        <f t="shared" si="33"/>
        <v>1.3020281129200628E-3</v>
      </c>
      <c r="X130" s="1">
        <f t="shared" si="34"/>
        <v>-2.4481700703462162E-3</v>
      </c>
      <c r="Y130" s="1">
        <f t="shared" si="35"/>
        <v>3.750198183266279E-3</v>
      </c>
      <c r="Z130" s="1">
        <f t="shared" ref="Z130:Z193" si="47">AVERAGEIF($Y$2:$Y$779,"&lt;&gt;#N/A")</f>
        <v>-3.2310590462182717E-4</v>
      </c>
      <c r="AA130" s="1" t="e">
        <f>Z130+#REF!*_xlfn.STDEV.S($Y$2:$Y$779)</f>
        <v>#REF!</v>
      </c>
      <c r="AB130" s="1">
        <f>Z130-GRAPHS!$S$32*_xlfn.STDEV.S($Y$2:$Y$779)</f>
        <v>-3.5832089975028217E-3</v>
      </c>
      <c r="AC130" s="24">
        <f t="shared" ref="AC130:AC193" si="48">G130-J130</f>
        <v>20.569999999999709</v>
      </c>
      <c r="AD130" s="24">
        <f t="shared" si="36"/>
        <v>-1.5800000000000409</v>
      </c>
      <c r="AE130" s="1">
        <f t="shared" si="37"/>
        <v>3.750198183266279E-3</v>
      </c>
      <c r="AF130" s="1">
        <f t="shared" si="38"/>
        <v>-3.2310590462182717E-4</v>
      </c>
      <c r="AG130" s="1">
        <f>$AF$2+GRAPHS!$U$32*_xlfn.STDEV.S('ONE_LAST_QUOTE (2)'!$AE$2:$AE$779)</f>
        <v>3.7520229614794163E-3</v>
      </c>
      <c r="AH130" s="1">
        <f>$AF$2-GRAPHS!$U$32*_xlfn.STDEV.S('ONE_LAST_QUOTE (2)'!$AE$2:$AE$779)</f>
        <v>-4.3982347707230704E-3</v>
      </c>
      <c r="AI130" s="27">
        <f t="shared" si="39"/>
        <v>-13.018987341771631</v>
      </c>
      <c r="AJ130" s="24">
        <f t="shared" si="40"/>
        <v>22.14999999999975</v>
      </c>
      <c r="AK130" s="27">
        <f t="shared" si="41"/>
        <v>-6.5702056555270953</v>
      </c>
      <c r="AL130" s="27">
        <f>$AK$2+GRAPHS!$W$32*_xlfn.STDEV.S('ONE_LAST_QUOTE (2)'!$AJ$2:$AJ$779)</f>
        <v>27.965047561412895</v>
      </c>
      <c r="AM130" s="27">
        <f>$AK$2-GRAPHS!$W$32*_xlfn.STDEV.S('ONE_LAST_QUOTE (2)'!$AJ$2:$AJ$779)</f>
        <v>-41.105458872467089</v>
      </c>
      <c r="AO130" s="24"/>
    </row>
    <row r="131" spans="1:41" x14ac:dyDescent="0.3">
      <c r="A131" s="5">
        <v>44264</v>
      </c>
      <c r="B131" s="25">
        <v>646.85</v>
      </c>
      <c r="C131" s="25">
        <v>1.08</v>
      </c>
      <c r="D131" s="25">
        <f t="shared" ref="D131:D194" si="49">B131-C131</f>
        <v>645.77</v>
      </c>
      <c r="E131" s="25">
        <v>644.4</v>
      </c>
      <c r="F131" s="25">
        <f t="shared" si="46"/>
        <v>-1.3700000000000045</v>
      </c>
      <c r="G131" s="25">
        <v>15822</v>
      </c>
      <c r="H131" s="25">
        <v>15853.09</v>
      </c>
      <c r="I131" s="25">
        <v>21.68</v>
      </c>
      <c r="J131" s="25">
        <f t="shared" ref="J131:J194" si="50">H131-I131</f>
        <v>15831.41</v>
      </c>
      <c r="K131" s="25">
        <f t="shared" ref="K131:K194" si="51">G131-J131</f>
        <v>-9.4099999999998545</v>
      </c>
      <c r="L131" s="27">
        <v>28.24</v>
      </c>
      <c r="M131" s="25">
        <v>595</v>
      </c>
      <c r="N131" s="2">
        <f t="shared" si="42"/>
        <v>132.61988063387514</v>
      </c>
      <c r="O131" s="2">
        <f t="shared" si="43"/>
        <v>128.65506586436825</v>
      </c>
      <c r="P131" s="2">
        <f t="shared" si="44"/>
        <v>96.077297315687389</v>
      </c>
      <c r="Q131" s="2">
        <f t="shared" si="44"/>
        <v>143.37349397590384</v>
      </c>
      <c r="R131" s="27">
        <f t="shared" si="45"/>
        <v>-2.9896081572057698E-2</v>
      </c>
      <c r="S131" s="1">
        <f t="shared" ref="S131:S194" si="52">AVERAGEIF($R$2:$R$779,"&lt;&gt;#N/A")</f>
        <v>8.778548817801362E-3</v>
      </c>
      <c r="T131" s="1">
        <f>S131+GRAPHS!$Q$32*_xlfn.STDEV.S($R$2:$R$779)</f>
        <v>3.6448384166507447E-2</v>
      </c>
      <c r="U131" s="1">
        <f>S131-GRAPHS!$Q$32*_xlfn.STDEV.S($R$2:$R$779)</f>
        <v>-1.8891286530904723E-2</v>
      </c>
      <c r="V131" s="2">
        <f t="shared" ref="V131:V194" si="53">(O131-N131)*100</f>
        <v>-396.48147695068872</v>
      </c>
      <c r="W131" s="1">
        <f t="shared" ref="W131:W194" si="54">((G131-J131)/J131)</f>
        <v>-5.9438799197291043E-4</v>
      </c>
      <c r="X131" s="1">
        <f t="shared" ref="X131:X194" si="55">((E131-D131)/D131)</f>
        <v>-2.1214983662914111E-3</v>
      </c>
      <c r="Y131" s="1">
        <f t="shared" ref="Y131:Y194" si="56">W131-X131</f>
        <v>1.5271103743185006E-3</v>
      </c>
      <c r="Z131" s="1">
        <f t="shared" si="47"/>
        <v>-3.2310590462182717E-4</v>
      </c>
      <c r="AA131" s="1" t="e">
        <f>Z131+#REF!*_xlfn.STDEV.S($Y$2:$Y$779)</f>
        <v>#REF!</v>
      </c>
      <c r="AB131" s="1">
        <f>Z131-GRAPHS!$S$32*_xlfn.STDEV.S($Y$2:$Y$779)</f>
        <v>-3.5832089975028217E-3</v>
      </c>
      <c r="AC131" s="24">
        <f t="shared" si="48"/>
        <v>-9.4099999999998545</v>
      </c>
      <c r="AD131" s="24">
        <f t="shared" ref="AD131:AD194" si="57">F131</f>
        <v>-1.3700000000000045</v>
      </c>
      <c r="AE131" s="1">
        <f t="shared" ref="AE131:AE194" si="58">((G131-J131)/J131)-((E131-D131)/D131)</f>
        <v>1.5271103743185006E-3</v>
      </c>
      <c r="AF131" s="1">
        <f t="shared" ref="AF131:AF194" si="59">AVERAGE($AE$2:$AE$779)</f>
        <v>-3.2310590462182717E-4</v>
      </c>
      <c r="AG131" s="1">
        <f>$AF$2+GRAPHS!$U$32*_xlfn.STDEV.S('ONE_LAST_QUOTE (2)'!$AE$2:$AE$779)</f>
        <v>3.7520229614794163E-3</v>
      </c>
      <c r="AH131" s="1">
        <f>$AF$2-GRAPHS!$U$32*_xlfn.STDEV.S('ONE_LAST_QUOTE (2)'!$AE$2:$AE$779)</f>
        <v>-4.3982347707230704E-3</v>
      </c>
      <c r="AI131" s="27">
        <f t="shared" ref="AI131:AI194" si="60">AC131/AD131</f>
        <v>6.8686131386860021</v>
      </c>
      <c r="AJ131" s="24">
        <f t="shared" ref="AJ131:AJ194" si="61">AC131-AD131</f>
        <v>-8.0399999999998499</v>
      </c>
      <c r="AK131" s="27">
        <f t="shared" ref="AK131:AK194" si="62">AVERAGE($AJ$2:$AJ$779)</f>
        <v>-6.5702056555270953</v>
      </c>
      <c r="AL131" s="27">
        <f>$AK$2+GRAPHS!$W$32*_xlfn.STDEV.S('ONE_LAST_QUOTE (2)'!$AJ$2:$AJ$779)</f>
        <v>27.965047561412895</v>
      </c>
      <c r="AM131" s="27">
        <f>$AK$2-GRAPHS!$W$32*_xlfn.STDEV.S('ONE_LAST_QUOTE (2)'!$AJ$2:$AJ$779)</f>
        <v>-41.105458872467089</v>
      </c>
      <c r="AO131" s="24"/>
    </row>
    <row r="132" spans="1:41" x14ac:dyDescent="0.3">
      <c r="A132" s="5">
        <v>44265</v>
      </c>
      <c r="B132" s="25">
        <v>649.21</v>
      </c>
      <c r="C132" s="25">
        <v>1.08</v>
      </c>
      <c r="D132" s="25">
        <f t="shared" si="49"/>
        <v>648.13</v>
      </c>
      <c r="E132" s="25">
        <v>648.1</v>
      </c>
      <c r="F132" s="25">
        <f t="shared" si="46"/>
        <v>-2.9999999999972715E-2</v>
      </c>
      <c r="G132" s="25">
        <v>15885</v>
      </c>
      <c r="H132" s="25">
        <v>15911.67</v>
      </c>
      <c r="I132" s="25">
        <v>21.68</v>
      </c>
      <c r="J132" s="25">
        <f t="shared" si="50"/>
        <v>15889.99</v>
      </c>
      <c r="K132" s="25">
        <f t="shared" si="51"/>
        <v>-4.9899999999997817</v>
      </c>
      <c r="L132" s="27">
        <v>28.25</v>
      </c>
      <c r="M132" s="25">
        <v>597</v>
      </c>
      <c r="N132" s="2">
        <f t="shared" ref="N132:N195" si="63">E132/E131*N131</f>
        <v>133.38135418810444</v>
      </c>
      <c r="O132" s="2">
        <f t="shared" ref="O132:O195" si="64">G132/G131*O131</f>
        <v>129.16734428362341</v>
      </c>
      <c r="P132" s="2">
        <f t="shared" ref="P132:Q195" si="65">L132/L131*P131</f>
        <v>96.111319021535721</v>
      </c>
      <c r="Q132" s="2">
        <f t="shared" si="65"/>
        <v>143.85542168674721</v>
      </c>
      <c r="R132" s="27">
        <f t="shared" ref="R132:R195" si="66">(O132/N132-1)</f>
        <v>-3.1593695611592865E-2</v>
      </c>
      <c r="S132" s="1">
        <f t="shared" si="52"/>
        <v>8.778548817801362E-3</v>
      </c>
      <c r="T132" s="1">
        <f>S132+GRAPHS!$Q$32*_xlfn.STDEV.S($R$2:$R$779)</f>
        <v>3.6448384166507447E-2</v>
      </c>
      <c r="U132" s="1">
        <f>S132-GRAPHS!$Q$32*_xlfn.STDEV.S($R$2:$R$779)</f>
        <v>-1.8891286530904723E-2</v>
      </c>
      <c r="V132" s="2">
        <f t="shared" si="53"/>
        <v>-421.40099044810313</v>
      </c>
      <c r="W132" s="1">
        <f t="shared" si="54"/>
        <v>-3.1403418126756415E-4</v>
      </c>
      <c r="X132" s="1">
        <f t="shared" si="55"/>
        <v>-4.6287010321961208E-5</v>
      </c>
      <c r="Y132" s="1">
        <f t="shared" si="56"/>
        <v>-2.6774717094560293E-4</v>
      </c>
      <c r="Z132" s="1">
        <f t="shared" si="47"/>
        <v>-3.2310590462182717E-4</v>
      </c>
      <c r="AA132" s="1" t="e">
        <f>Z132+#REF!*_xlfn.STDEV.S($Y$2:$Y$779)</f>
        <v>#REF!</v>
      </c>
      <c r="AB132" s="1">
        <f>Z132-GRAPHS!$S$32*_xlfn.STDEV.S($Y$2:$Y$779)</f>
        <v>-3.5832089975028217E-3</v>
      </c>
      <c r="AC132" s="24">
        <f t="shared" si="48"/>
        <v>-4.9899999999997817</v>
      </c>
      <c r="AD132" s="24">
        <f t="shared" si="57"/>
        <v>-2.9999999999972715E-2</v>
      </c>
      <c r="AE132" s="1">
        <f t="shared" si="58"/>
        <v>-2.6774717094560293E-4</v>
      </c>
      <c r="AF132" s="1">
        <f t="shared" si="59"/>
        <v>-3.2310590462182717E-4</v>
      </c>
      <c r="AG132" s="1">
        <f>$AF$2+GRAPHS!$U$32*_xlfn.STDEV.S('ONE_LAST_QUOTE (2)'!$AE$2:$AE$779)</f>
        <v>3.7520229614794163E-3</v>
      </c>
      <c r="AH132" s="1">
        <f>$AF$2-GRAPHS!$U$32*_xlfn.STDEV.S('ONE_LAST_QUOTE (2)'!$AE$2:$AE$779)</f>
        <v>-4.3982347707230704E-3</v>
      </c>
      <c r="AI132" s="27">
        <f t="shared" si="60"/>
        <v>166.33333333347733</v>
      </c>
      <c r="AJ132" s="24">
        <f t="shared" si="61"/>
        <v>-4.959999999999809</v>
      </c>
      <c r="AK132" s="27">
        <f t="shared" si="62"/>
        <v>-6.5702056555270953</v>
      </c>
      <c r="AL132" s="27">
        <f>$AK$2+GRAPHS!$W$32*_xlfn.STDEV.S('ONE_LAST_QUOTE (2)'!$AJ$2:$AJ$779)</f>
        <v>27.965047561412895</v>
      </c>
      <c r="AM132" s="27">
        <f>$AK$2-GRAPHS!$W$32*_xlfn.STDEV.S('ONE_LAST_QUOTE (2)'!$AJ$2:$AJ$779)</f>
        <v>-41.105458872467089</v>
      </c>
      <c r="AO132" s="24"/>
    </row>
    <row r="133" spans="1:41" x14ac:dyDescent="0.3">
      <c r="A133" s="5">
        <v>44266</v>
      </c>
      <c r="B133" s="25">
        <v>661.54</v>
      </c>
      <c r="C133" s="25">
        <v>1.08</v>
      </c>
      <c r="D133" s="25">
        <f t="shared" si="49"/>
        <v>660.45999999999992</v>
      </c>
      <c r="E133" s="25">
        <v>660.7</v>
      </c>
      <c r="F133" s="25">
        <f t="shared" si="46"/>
        <v>0.24000000000012278</v>
      </c>
      <c r="G133" s="25">
        <v>16169</v>
      </c>
      <c r="H133" s="25">
        <v>16179.56</v>
      </c>
      <c r="I133" s="25">
        <v>21.68</v>
      </c>
      <c r="J133" s="25">
        <f t="shared" si="50"/>
        <v>16157.88</v>
      </c>
      <c r="K133" s="25">
        <f t="shared" si="51"/>
        <v>11.1200000000008</v>
      </c>
      <c r="L133" s="27">
        <v>28.094000000000001</v>
      </c>
      <c r="M133" s="25">
        <v>609</v>
      </c>
      <c r="N133" s="2">
        <f t="shared" si="63"/>
        <v>135.97448034575004</v>
      </c>
      <c r="O133" s="2">
        <f t="shared" si="64"/>
        <v>131.47666287201176</v>
      </c>
      <c r="P133" s="2">
        <f t="shared" si="65"/>
        <v>95.580580410301764</v>
      </c>
      <c r="Q133" s="2">
        <f t="shared" si="65"/>
        <v>146.74698795180745</v>
      </c>
      <c r="R133" s="27">
        <f t="shared" si="66"/>
        <v>-3.3078394286202961E-2</v>
      </c>
      <c r="S133" s="1">
        <f t="shared" si="52"/>
        <v>8.778548817801362E-3</v>
      </c>
      <c r="T133" s="1">
        <f>S133+GRAPHS!$Q$32*_xlfn.STDEV.S($R$2:$R$779)</f>
        <v>3.6448384166507447E-2</v>
      </c>
      <c r="U133" s="1">
        <f>S133-GRAPHS!$Q$32*_xlfn.STDEV.S($R$2:$R$779)</f>
        <v>-1.8891286530904723E-2</v>
      </c>
      <c r="V133" s="2">
        <f t="shared" si="53"/>
        <v>-449.78174737382801</v>
      </c>
      <c r="W133" s="1">
        <f t="shared" si="54"/>
        <v>6.8820909673798791E-4</v>
      </c>
      <c r="X133" s="1">
        <f t="shared" si="55"/>
        <v>3.6338309662980773E-4</v>
      </c>
      <c r="Y133" s="1">
        <f t="shared" si="56"/>
        <v>3.2482600010818019E-4</v>
      </c>
      <c r="Z133" s="1">
        <f t="shared" si="47"/>
        <v>-3.2310590462182717E-4</v>
      </c>
      <c r="AA133" s="1" t="e">
        <f>Z133+#REF!*_xlfn.STDEV.S($Y$2:$Y$779)</f>
        <v>#REF!</v>
      </c>
      <c r="AB133" s="1">
        <f>Z133-GRAPHS!$S$32*_xlfn.STDEV.S($Y$2:$Y$779)</f>
        <v>-3.5832089975028217E-3</v>
      </c>
      <c r="AC133" s="24">
        <f t="shared" si="48"/>
        <v>11.1200000000008</v>
      </c>
      <c r="AD133" s="24">
        <f t="shared" si="57"/>
        <v>0.24000000000012278</v>
      </c>
      <c r="AE133" s="1">
        <f t="shared" si="58"/>
        <v>3.2482600010818019E-4</v>
      </c>
      <c r="AF133" s="1">
        <f t="shared" si="59"/>
        <v>-3.2310590462182717E-4</v>
      </c>
      <c r="AG133" s="1">
        <f>$AF$2+GRAPHS!$U$32*_xlfn.STDEV.S('ONE_LAST_QUOTE (2)'!$AE$2:$AE$779)</f>
        <v>3.7520229614794163E-3</v>
      </c>
      <c r="AH133" s="1">
        <f>$AF$2-GRAPHS!$U$32*_xlfn.STDEV.S('ONE_LAST_QUOTE (2)'!$AE$2:$AE$779)</f>
        <v>-4.3982347707230704E-3</v>
      </c>
      <c r="AI133" s="27">
        <f t="shared" si="60"/>
        <v>46.333333333312964</v>
      </c>
      <c r="AJ133" s="24">
        <f t="shared" si="61"/>
        <v>10.880000000000678</v>
      </c>
      <c r="AK133" s="27">
        <f t="shared" si="62"/>
        <v>-6.5702056555270953</v>
      </c>
      <c r="AL133" s="27">
        <f>$AK$2+GRAPHS!$W$32*_xlfn.STDEV.S('ONE_LAST_QUOTE (2)'!$AJ$2:$AJ$779)</f>
        <v>27.965047561412895</v>
      </c>
      <c r="AM133" s="27">
        <f>$AK$2-GRAPHS!$W$32*_xlfn.STDEV.S('ONE_LAST_QUOTE (2)'!$AJ$2:$AJ$779)</f>
        <v>-41.105458872467089</v>
      </c>
      <c r="AO133" s="24"/>
    </row>
    <row r="134" spans="1:41" x14ac:dyDescent="0.3">
      <c r="A134" s="5">
        <v>44267</v>
      </c>
      <c r="B134" s="25">
        <v>665.77</v>
      </c>
      <c r="C134" s="25">
        <v>0</v>
      </c>
      <c r="D134" s="25">
        <f t="shared" si="49"/>
        <v>665.77</v>
      </c>
      <c r="E134" s="25">
        <v>659.3</v>
      </c>
      <c r="F134" s="25">
        <f t="shared" si="46"/>
        <v>-6.4700000000000273</v>
      </c>
      <c r="G134" s="25">
        <v>16223</v>
      </c>
      <c r="H134" s="25">
        <v>16255.18</v>
      </c>
      <c r="I134" s="25">
        <v>21.68</v>
      </c>
      <c r="J134" s="25">
        <f t="shared" si="50"/>
        <v>16233.5</v>
      </c>
      <c r="K134" s="25">
        <f t="shared" si="51"/>
        <v>-10.5</v>
      </c>
      <c r="L134" s="27">
        <v>28.158999999999999</v>
      </c>
      <c r="M134" s="25">
        <v>614</v>
      </c>
      <c r="N134" s="2">
        <f t="shared" si="63"/>
        <v>135.68635521712272</v>
      </c>
      <c r="O134" s="2">
        <f t="shared" si="64"/>
        <v>131.91575865994474</v>
      </c>
      <c r="P134" s="2">
        <f t="shared" si="65"/>
        <v>95.801721498315914</v>
      </c>
      <c r="Q134" s="2">
        <f t="shared" si="65"/>
        <v>147.9518072289159</v>
      </c>
      <c r="R134" s="27">
        <f t="shared" si="66"/>
        <v>-2.7789062143679377E-2</v>
      </c>
      <c r="S134" s="1">
        <f t="shared" si="52"/>
        <v>8.778548817801362E-3</v>
      </c>
      <c r="T134" s="1">
        <f>S134+GRAPHS!$Q$32*_xlfn.STDEV.S($R$2:$R$779)</f>
        <v>3.6448384166507447E-2</v>
      </c>
      <c r="U134" s="1">
        <f>S134-GRAPHS!$Q$32*_xlfn.STDEV.S($R$2:$R$779)</f>
        <v>-1.8891286530904723E-2</v>
      </c>
      <c r="V134" s="2">
        <f t="shared" si="53"/>
        <v>-377.05965571779814</v>
      </c>
      <c r="W134" s="1">
        <f t="shared" si="54"/>
        <v>-6.4681060769396616E-4</v>
      </c>
      <c r="X134" s="1">
        <f t="shared" si="55"/>
        <v>-9.7180708052330804E-3</v>
      </c>
      <c r="Y134" s="1">
        <f t="shared" si="56"/>
        <v>9.0712601975391147E-3</v>
      </c>
      <c r="Z134" s="1">
        <f t="shared" si="47"/>
        <v>-3.2310590462182717E-4</v>
      </c>
      <c r="AA134" s="1" t="e">
        <f>Z134+#REF!*_xlfn.STDEV.S($Y$2:$Y$779)</f>
        <v>#REF!</v>
      </c>
      <c r="AB134" s="1">
        <f>Z134-GRAPHS!$S$32*_xlfn.STDEV.S($Y$2:$Y$779)</f>
        <v>-3.5832089975028217E-3</v>
      </c>
      <c r="AC134" s="24">
        <f t="shared" si="48"/>
        <v>-10.5</v>
      </c>
      <c r="AD134" s="24">
        <f t="shared" si="57"/>
        <v>-6.4700000000000273</v>
      </c>
      <c r="AE134" s="1">
        <f t="shared" si="58"/>
        <v>9.0712601975391147E-3</v>
      </c>
      <c r="AF134" s="1">
        <f t="shared" si="59"/>
        <v>-3.2310590462182717E-4</v>
      </c>
      <c r="AG134" s="1">
        <f>$AF$2+GRAPHS!$U$32*_xlfn.STDEV.S('ONE_LAST_QUOTE (2)'!$AE$2:$AE$779)</f>
        <v>3.7520229614794163E-3</v>
      </c>
      <c r="AH134" s="1">
        <f>$AF$2-GRAPHS!$U$32*_xlfn.STDEV.S('ONE_LAST_QUOTE (2)'!$AE$2:$AE$779)</f>
        <v>-4.3982347707230704E-3</v>
      </c>
      <c r="AI134" s="27">
        <f t="shared" si="60"/>
        <v>1.6228748068006114</v>
      </c>
      <c r="AJ134" s="24">
        <f t="shared" si="61"/>
        <v>-4.0299999999999727</v>
      </c>
      <c r="AK134" s="27">
        <f t="shared" si="62"/>
        <v>-6.5702056555270953</v>
      </c>
      <c r="AL134" s="27">
        <f>$AK$2+GRAPHS!$W$32*_xlfn.STDEV.S('ONE_LAST_QUOTE (2)'!$AJ$2:$AJ$779)</f>
        <v>27.965047561412895</v>
      </c>
      <c r="AM134" s="27">
        <f>$AK$2-GRAPHS!$W$32*_xlfn.STDEV.S('ONE_LAST_QUOTE (2)'!$AJ$2:$AJ$779)</f>
        <v>-41.105458872467089</v>
      </c>
      <c r="AO134" s="24"/>
    </row>
    <row r="135" spans="1:41" x14ac:dyDescent="0.3">
      <c r="A135" s="5">
        <v>44270</v>
      </c>
      <c r="B135" s="25">
        <v>664.54</v>
      </c>
      <c r="C135" s="25">
        <v>0</v>
      </c>
      <c r="D135" s="25">
        <f t="shared" si="49"/>
        <v>664.54</v>
      </c>
      <c r="E135" s="25">
        <v>661.8</v>
      </c>
      <c r="F135" s="25">
        <f t="shared" si="46"/>
        <v>-2.7400000000000091</v>
      </c>
      <c r="G135" s="25">
        <v>16199</v>
      </c>
      <c r="H135" s="25">
        <v>16249.33</v>
      </c>
      <c r="I135" s="25">
        <v>21.669999999999998</v>
      </c>
      <c r="J135" s="25">
        <f t="shared" si="50"/>
        <v>16227.66</v>
      </c>
      <c r="K135" s="25">
        <f t="shared" si="51"/>
        <v>-28.659999999999854</v>
      </c>
      <c r="L135" s="27">
        <v>28.224</v>
      </c>
      <c r="M135" s="25">
        <v>611</v>
      </c>
      <c r="N135" s="2">
        <f t="shared" si="63"/>
        <v>136.20086437538575</v>
      </c>
      <c r="O135" s="2">
        <f t="shared" si="64"/>
        <v>131.72060497641897</v>
      </c>
      <c r="P135" s="2">
        <f t="shared" si="65"/>
        <v>96.022862586330064</v>
      </c>
      <c r="Q135" s="2">
        <f t="shared" si="65"/>
        <v>147.22891566265085</v>
      </c>
      <c r="R135" s="27">
        <f t="shared" si="66"/>
        <v>-3.2894500482894551E-2</v>
      </c>
      <c r="S135" s="1">
        <f t="shared" si="52"/>
        <v>8.778548817801362E-3</v>
      </c>
      <c r="T135" s="1">
        <f>S135+GRAPHS!$Q$32*_xlfn.STDEV.S($R$2:$R$779)</f>
        <v>3.6448384166507447E-2</v>
      </c>
      <c r="U135" s="1">
        <f>S135-GRAPHS!$Q$32*_xlfn.STDEV.S($R$2:$R$779)</f>
        <v>-1.8891286530904723E-2</v>
      </c>
      <c r="V135" s="2">
        <f t="shared" si="53"/>
        <v>-448.02593989667798</v>
      </c>
      <c r="W135" s="1">
        <f t="shared" si="54"/>
        <v>-1.766120315559967E-3</v>
      </c>
      <c r="X135" s="1">
        <f t="shared" si="55"/>
        <v>-4.123152857615808E-3</v>
      </c>
      <c r="Y135" s="1">
        <f t="shared" si="56"/>
        <v>2.357032542055841E-3</v>
      </c>
      <c r="Z135" s="1">
        <f t="shared" si="47"/>
        <v>-3.2310590462182717E-4</v>
      </c>
      <c r="AA135" s="1" t="e">
        <f>Z135+#REF!*_xlfn.STDEV.S($Y$2:$Y$779)</f>
        <v>#REF!</v>
      </c>
      <c r="AB135" s="1">
        <f>Z135-GRAPHS!$S$32*_xlfn.STDEV.S($Y$2:$Y$779)</f>
        <v>-3.5832089975028217E-3</v>
      </c>
      <c r="AC135" s="24">
        <f t="shared" si="48"/>
        <v>-28.659999999999854</v>
      </c>
      <c r="AD135" s="24">
        <f t="shared" si="57"/>
        <v>-2.7400000000000091</v>
      </c>
      <c r="AE135" s="1">
        <f t="shared" si="58"/>
        <v>2.357032542055841E-3</v>
      </c>
      <c r="AF135" s="1">
        <f t="shared" si="59"/>
        <v>-3.2310590462182717E-4</v>
      </c>
      <c r="AG135" s="1">
        <f>$AF$2+GRAPHS!$U$32*_xlfn.STDEV.S('ONE_LAST_QUOTE (2)'!$AE$2:$AE$779)</f>
        <v>3.7520229614794163E-3</v>
      </c>
      <c r="AH135" s="1">
        <f>$AF$2-GRAPHS!$U$32*_xlfn.STDEV.S('ONE_LAST_QUOTE (2)'!$AE$2:$AE$779)</f>
        <v>-4.3982347707230704E-3</v>
      </c>
      <c r="AI135" s="27">
        <f t="shared" si="60"/>
        <v>10.459854014598452</v>
      </c>
      <c r="AJ135" s="24">
        <f t="shared" si="61"/>
        <v>-25.919999999999845</v>
      </c>
      <c r="AK135" s="27">
        <f t="shared" si="62"/>
        <v>-6.5702056555270953</v>
      </c>
      <c r="AL135" s="27">
        <f>$AK$2+GRAPHS!$W$32*_xlfn.STDEV.S('ONE_LAST_QUOTE (2)'!$AJ$2:$AJ$779)</f>
        <v>27.965047561412895</v>
      </c>
      <c r="AM135" s="27">
        <f>$AK$2-GRAPHS!$W$32*_xlfn.STDEV.S('ONE_LAST_QUOTE (2)'!$AJ$2:$AJ$779)</f>
        <v>-41.105458872467089</v>
      </c>
      <c r="AO135" s="24"/>
    </row>
    <row r="136" spans="1:41" x14ac:dyDescent="0.3">
      <c r="A136" s="5">
        <v>44271</v>
      </c>
      <c r="B136" s="25">
        <v>667.61</v>
      </c>
      <c r="C136" s="25">
        <v>0</v>
      </c>
      <c r="D136" s="25">
        <f t="shared" si="49"/>
        <v>667.61</v>
      </c>
      <c r="E136" s="25">
        <v>667</v>
      </c>
      <c r="F136" s="25">
        <f t="shared" si="46"/>
        <v>-0.61000000000001364</v>
      </c>
      <c r="G136" s="25">
        <v>16305</v>
      </c>
      <c r="H136" s="25">
        <v>16313.16</v>
      </c>
      <c r="I136" s="25">
        <v>21.669999999999998</v>
      </c>
      <c r="J136" s="25">
        <f t="shared" si="50"/>
        <v>16291.49</v>
      </c>
      <c r="K136" s="25">
        <f t="shared" si="51"/>
        <v>13.510000000000218</v>
      </c>
      <c r="L136" s="27">
        <v>28.225000000000001</v>
      </c>
      <c r="M136" s="25">
        <v>613</v>
      </c>
      <c r="N136" s="2">
        <f t="shared" si="63"/>
        <v>137.27104342457284</v>
      </c>
      <c r="O136" s="2">
        <f t="shared" si="64"/>
        <v>132.5825337453245</v>
      </c>
      <c r="P136" s="2">
        <f t="shared" si="65"/>
        <v>96.026264756914898</v>
      </c>
      <c r="Q136" s="2">
        <f t="shared" si="65"/>
        <v>147.71084337349421</v>
      </c>
      <c r="R136" s="27">
        <f t="shared" si="66"/>
        <v>-3.4155125234584305E-2</v>
      </c>
      <c r="S136" s="1">
        <f t="shared" si="52"/>
        <v>8.778548817801362E-3</v>
      </c>
      <c r="T136" s="1">
        <f>S136+GRAPHS!$Q$32*_xlfn.STDEV.S($R$2:$R$779)</f>
        <v>3.6448384166507447E-2</v>
      </c>
      <c r="U136" s="1">
        <f>S136-GRAPHS!$Q$32*_xlfn.STDEV.S($R$2:$R$779)</f>
        <v>-1.8891286530904723E-2</v>
      </c>
      <c r="V136" s="2">
        <f t="shared" si="53"/>
        <v>-468.85096792483409</v>
      </c>
      <c r="W136" s="1">
        <f t="shared" si="54"/>
        <v>8.2926730458664113E-4</v>
      </c>
      <c r="X136" s="1">
        <f t="shared" si="55"/>
        <v>-9.137071044472276E-4</v>
      </c>
      <c r="Y136" s="1">
        <f t="shared" si="56"/>
        <v>1.7429744090338688E-3</v>
      </c>
      <c r="Z136" s="1">
        <f t="shared" si="47"/>
        <v>-3.2310590462182717E-4</v>
      </c>
      <c r="AA136" s="1" t="e">
        <f>Z136+#REF!*_xlfn.STDEV.S($Y$2:$Y$779)</f>
        <v>#REF!</v>
      </c>
      <c r="AB136" s="1">
        <f>Z136-GRAPHS!$S$32*_xlfn.STDEV.S($Y$2:$Y$779)</f>
        <v>-3.5832089975028217E-3</v>
      </c>
      <c r="AC136" s="24">
        <f t="shared" si="48"/>
        <v>13.510000000000218</v>
      </c>
      <c r="AD136" s="24">
        <f t="shared" si="57"/>
        <v>-0.61000000000001364</v>
      </c>
      <c r="AE136" s="1">
        <f t="shared" si="58"/>
        <v>1.7429744090338688E-3</v>
      </c>
      <c r="AF136" s="1">
        <f t="shared" si="59"/>
        <v>-3.2310590462182717E-4</v>
      </c>
      <c r="AG136" s="1">
        <f>$AF$2+GRAPHS!$U$32*_xlfn.STDEV.S('ONE_LAST_QUOTE (2)'!$AE$2:$AE$779)</f>
        <v>3.7520229614794163E-3</v>
      </c>
      <c r="AH136" s="1">
        <f>$AF$2-GRAPHS!$U$32*_xlfn.STDEV.S('ONE_LAST_QUOTE (2)'!$AE$2:$AE$779)</f>
        <v>-4.3982347707230704E-3</v>
      </c>
      <c r="AI136" s="27">
        <f t="shared" si="60"/>
        <v>-22.147540983606419</v>
      </c>
      <c r="AJ136" s="24">
        <f t="shared" si="61"/>
        <v>14.120000000000232</v>
      </c>
      <c r="AK136" s="27">
        <f t="shared" si="62"/>
        <v>-6.5702056555270953</v>
      </c>
      <c r="AL136" s="27">
        <f>$AK$2+GRAPHS!$W$32*_xlfn.STDEV.S('ONE_LAST_QUOTE (2)'!$AJ$2:$AJ$779)</f>
        <v>27.965047561412895</v>
      </c>
      <c r="AM136" s="27">
        <f>$AK$2-GRAPHS!$W$32*_xlfn.STDEV.S('ONE_LAST_QUOTE (2)'!$AJ$2:$AJ$779)</f>
        <v>-41.105458872467089</v>
      </c>
      <c r="AO136" s="24"/>
    </row>
    <row r="137" spans="1:41" x14ac:dyDescent="0.3">
      <c r="A137" s="5">
        <v>44272</v>
      </c>
      <c r="B137" s="25">
        <v>662.19</v>
      </c>
      <c r="C137" s="25">
        <v>0</v>
      </c>
      <c r="D137" s="25">
        <f t="shared" si="49"/>
        <v>662.19</v>
      </c>
      <c r="E137" s="25">
        <v>662.6</v>
      </c>
      <c r="F137" s="25">
        <f t="shared" si="46"/>
        <v>0.40999999999996817</v>
      </c>
      <c r="G137" s="25">
        <v>16177</v>
      </c>
      <c r="H137" s="25">
        <v>16215.82</v>
      </c>
      <c r="I137" s="25">
        <v>21.669999999999998</v>
      </c>
      <c r="J137" s="25">
        <f t="shared" si="50"/>
        <v>16194.15</v>
      </c>
      <c r="K137" s="25">
        <f t="shared" si="51"/>
        <v>-17.149999999999636</v>
      </c>
      <c r="L137" s="27">
        <v>28.253</v>
      </c>
      <c r="M137" s="25">
        <v>604</v>
      </c>
      <c r="N137" s="2">
        <f t="shared" si="63"/>
        <v>136.36550730602994</v>
      </c>
      <c r="O137" s="2">
        <f t="shared" si="64"/>
        <v>131.54171409985369</v>
      </c>
      <c r="P137" s="2">
        <f t="shared" si="65"/>
        <v>96.12152553329021</v>
      </c>
      <c r="Q137" s="2">
        <f t="shared" si="65"/>
        <v>145.54216867469901</v>
      </c>
      <c r="R137" s="27">
        <f t="shared" si="66"/>
        <v>-3.5373998172065213E-2</v>
      </c>
      <c r="S137" s="1">
        <f t="shared" si="52"/>
        <v>8.778548817801362E-3</v>
      </c>
      <c r="T137" s="1">
        <f>S137+GRAPHS!$Q$32*_xlfn.STDEV.S($R$2:$R$779)</f>
        <v>3.6448384166507447E-2</v>
      </c>
      <c r="U137" s="1">
        <f>S137-GRAPHS!$Q$32*_xlfn.STDEV.S($R$2:$R$779)</f>
        <v>-1.8891286530904723E-2</v>
      </c>
      <c r="V137" s="2">
        <f t="shared" si="53"/>
        <v>-482.37932061762478</v>
      </c>
      <c r="W137" s="1">
        <f t="shared" si="54"/>
        <v>-1.0590244007866814E-3</v>
      </c>
      <c r="X137" s="1">
        <f t="shared" si="55"/>
        <v>6.1915764357656884E-4</v>
      </c>
      <c r="Y137" s="1">
        <f t="shared" si="56"/>
        <v>-1.6781820443632503E-3</v>
      </c>
      <c r="Z137" s="1">
        <f t="shared" si="47"/>
        <v>-3.2310590462182717E-4</v>
      </c>
      <c r="AA137" s="1" t="e">
        <f>Z137+#REF!*_xlfn.STDEV.S($Y$2:$Y$779)</f>
        <v>#REF!</v>
      </c>
      <c r="AB137" s="1">
        <f>Z137-GRAPHS!$S$32*_xlfn.STDEV.S($Y$2:$Y$779)</f>
        <v>-3.5832089975028217E-3</v>
      </c>
      <c r="AC137" s="24">
        <f t="shared" si="48"/>
        <v>-17.149999999999636</v>
      </c>
      <c r="AD137" s="24">
        <f t="shared" si="57"/>
        <v>0.40999999999996817</v>
      </c>
      <c r="AE137" s="1">
        <f t="shared" si="58"/>
        <v>-1.6781820443632503E-3</v>
      </c>
      <c r="AF137" s="1">
        <f t="shared" si="59"/>
        <v>-3.2310590462182717E-4</v>
      </c>
      <c r="AG137" s="1">
        <f>$AF$2+GRAPHS!$U$32*_xlfn.STDEV.S('ONE_LAST_QUOTE (2)'!$AE$2:$AE$779)</f>
        <v>3.7520229614794163E-3</v>
      </c>
      <c r="AH137" s="1">
        <f>$AF$2-GRAPHS!$U$32*_xlfn.STDEV.S('ONE_LAST_QUOTE (2)'!$AE$2:$AE$779)</f>
        <v>-4.3982347707230704E-3</v>
      </c>
      <c r="AI137" s="27">
        <f t="shared" si="60"/>
        <v>-41.829268292685285</v>
      </c>
      <c r="AJ137" s="24">
        <f t="shared" si="61"/>
        <v>-17.559999999999604</v>
      </c>
      <c r="AK137" s="27">
        <f t="shared" si="62"/>
        <v>-6.5702056555270953</v>
      </c>
      <c r="AL137" s="27">
        <f>$AK$2+GRAPHS!$W$32*_xlfn.STDEV.S('ONE_LAST_QUOTE (2)'!$AJ$2:$AJ$779)</f>
        <v>27.965047561412895</v>
      </c>
      <c r="AM137" s="27">
        <f>$AK$2-GRAPHS!$W$32*_xlfn.STDEV.S('ONE_LAST_QUOTE (2)'!$AJ$2:$AJ$779)</f>
        <v>-41.105458872467089</v>
      </c>
      <c r="AO137" s="24"/>
    </row>
    <row r="138" spans="1:41" x14ac:dyDescent="0.3">
      <c r="A138" s="5">
        <v>44273</v>
      </c>
      <c r="B138" s="25">
        <v>664.15</v>
      </c>
      <c r="C138" s="25">
        <v>0</v>
      </c>
      <c r="D138" s="25">
        <f t="shared" si="49"/>
        <v>664.15</v>
      </c>
      <c r="E138" s="25">
        <v>662.8</v>
      </c>
      <c r="F138" s="25">
        <f t="shared" si="46"/>
        <v>-1.3500000000000227</v>
      </c>
      <c r="G138" s="25">
        <v>16235</v>
      </c>
      <c r="H138" s="25">
        <v>16287.84</v>
      </c>
      <c r="I138" s="25">
        <v>6.1</v>
      </c>
      <c r="J138" s="25">
        <f t="shared" si="50"/>
        <v>16281.74</v>
      </c>
      <c r="K138" s="25">
        <f t="shared" si="51"/>
        <v>-46.739999999999782</v>
      </c>
      <c r="L138" s="27">
        <v>28.423999999999999</v>
      </c>
      <c r="M138" s="25">
        <v>602</v>
      </c>
      <c r="N138" s="2">
        <f t="shared" si="63"/>
        <v>136.40666803869095</v>
      </c>
      <c r="O138" s="2">
        <f t="shared" si="64"/>
        <v>132.01333550170764</v>
      </c>
      <c r="P138" s="2">
        <f t="shared" si="65"/>
        <v>96.703296703296658</v>
      </c>
      <c r="Q138" s="2">
        <f t="shared" si="65"/>
        <v>145.06024096385565</v>
      </c>
      <c r="R138" s="27">
        <f t="shared" si="66"/>
        <v>-3.2207608324082537E-2</v>
      </c>
      <c r="S138" s="1">
        <f t="shared" si="52"/>
        <v>8.778548817801362E-3</v>
      </c>
      <c r="T138" s="1">
        <f>S138+GRAPHS!$Q$32*_xlfn.STDEV.S($R$2:$R$779)</f>
        <v>3.6448384166507447E-2</v>
      </c>
      <c r="U138" s="1">
        <f>S138-GRAPHS!$Q$32*_xlfn.STDEV.S($R$2:$R$779)</f>
        <v>-1.8891286530904723E-2</v>
      </c>
      <c r="V138" s="2">
        <f t="shared" si="53"/>
        <v>-439.33325369833085</v>
      </c>
      <c r="W138" s="1">
        <f t="shared" si="54"/>
        <v>-2.8707005516609269E-3</v>
      </c>
      <c r="X138" s="1">
        <f t="shared" si="55"/>
        <v>-2.0326733418655767E-3</v>
      </c>
      <c r="Y138" s="1">
        <f t="shared" si="56"/>
        <v>-8.3802720979535023E-4</v>
      </c>
      <c r="Z138" s="1">
        <f t="shared" si="47"/>
        <v>-3.2310590462182717E-4</v>
      </c>
      <c r="AA138" s="1" t="e">
        <f>Z138+#REF!*_xlfn.STDEV.S($Y$2:$Y$779)</f>
        <v>#REF!</v>
      </c>
      <c r="AB138" s="1">
        <f>Z138-GRAPHS!$S$32*_xlfn.STDEV.S($Y$2:$Y$779)</f>
        <v>-3.5832089975028217E-3</v>
      </c>
      <c r="AC138" s="24">
        <f t="shared" si="48"/>
        <v>-46.739999999999782</v>
      </c>
      <c r="AD138" s="24">
        <f t="shared" si="57"/>
        <v>-1.3500000000000227</v>
      </c>
      <c r="AE138" s="1">
        <f t="shared" si="58"/>
        <v>-8.3802720979535023E-4</v>
      </c>
      <c r="AF138" s="1">
        <f t="shared" si="59"/>
        <v>-3.2310590462182717E-4</v>
      </c>
      <c r="AG138" s="1">
        <f>$AF$2+GRAPHS!$U$32*_xlfn.STDEV.S('ONE_LAST_QUOTE (2)'!$AE$2:$AE$779)</f>
        <v>3.7520229614794163E-3</v>
      </c>
      <c r="AH138" s="1">
        <f>$AF$2-GRAPHS!$U$32*_xlfn.STDEV.S('ONE_LAST_QUOTE (2)'!$AE$2:$AE$779)</f>
        <v>-4.3982347707230704E-3</v>
      </c>
      <c r="AI138" s="27">
        <f t="shared" si="60"/>
        <v>34.622222222221474</v>
      </c>
      <c r="AJ138" s="24">
        <f t="shared" si="61"/>
        <v>-45.389999999999759</v>
      </c>
      <c r="AK138" s="27">
        <f t="shared" si="62"/>
        <v>-6.5702056555270953</v>
      </c>
      <c r="AL138" s="27">
        <f>$AK$2+GRAPHS!$W$32*_xlfn.STDEV.S('ONE_LAST_QUOTE (2)'!$AJ$2:$AJ$779)</f>
        <v>27.965047561412895</v>
      </c>
      <c r="AM138" s="27">
        <f>$AK$2-GRAPHS!$W$32*_xlfn.STDEV.S('ONE_LAST_QUOTE (2)'!$AJ$2:$AJ$779)</f>
        <v>-41.105458872467089</v>
      </c>
      <c r="AO138" s="24"/>
    </row>
    <row r="139" spans="1:41" x14ac:dyDescent="0.3">
      <c r="A139" s="5">
        <v>44274</v>
      </c>
      <c r="B139" s="25">
        <v>653.28</v>
      </c>
      <c r="C139" s="25">
        <v>0</v>
      </c>
      <c r="D139" s="25">
        <f t="shared" si="49"/>
        <v>653.28</v>
      </c>
      <c r="E139" s="25">
        <v>654.4</v>
      </c>
      <c r="F139" s="25">
        <f t="shared" si="46"/>
        <v>1.1200000000000045</v>
      </c>
      <c r="G139" s="25">
        <v>16010</v>
      </c>
      <c r="H139" s="25">
        <v>16070.24</v>
      </c>
      <c r="I139" s="25">
        <v>6.1</v>
      </c>
      <c r="J139" s="25">
        <f t="shared" si="50"/>
        <v>16064.14</v>
      </c>
      <c r="K139" s="25">
        <f t="shared" si="51"/>
        <v>-54.139999999999418</v>
      </c>
      <c r="L139" s="27">
        <v>28.385999999999999</v>
      </c>
      <c r="M139" s="25">
        <v>591</v>
      </c>
      <c r="N139" s="2">
        <f t="shared" si="63"/>
        <v>134.67791726692721</v>
      </c>
      <c r="O139" s="2">
        <f t="shared" si="64"/>
        <v>130.18376971865348</v>
      </c>
      <c r="P139" s="2">
        <f t="shared" si="65"/>
        <v>96.574014221073</v>
      </c>
      <c r="Q139" s="2">
        <f t="shared" si="65"/>
        <v>142.40963855421711</v>
      </c>
      <c r="R139" s="27">
        <f t="shared" si="66"/>
        <v>-3.3369594952723181E-2</v>
      </c>
      <c r="S139" s="1">
        <f t="shared" si="52"/>
        <v>8.778548817801362E-3</v>
      </c>
      <c r="T139" s="1">
        <f>S139+GRAPHS!$Q$32*_xlfn.STDEV.S($R$2:$R$779)</f>
        <v>3.6448384166507447E-2</v>
      </c>
      <c r="U139" s="1">
        <f>S139-GRAPHS!$Q$32*_xlfn.STDEV.S($R$2:$R$779)</f>
        <v>-1.8891286530904723E-2</v>
      </c>
      <c r="V139" s="2">
        <f t="shared" si="53"/>
        <v>-449.41475482737303</v>
      </c>
      <c r="W139" s="1">
        <f t="shared" si="54"/>
        <v>-3.3702395521951018E-3</v>
      </c>
      <c r="X139" s="1">
        <f t="shared" si="55"/>
        <v>1.7144256674014276E-3</v>
      </c>
      <c r="Y139" s="1">
        <f t="shared" si="56"/>
        <v>-5.0846652195965297E-3</v>
      </c>
      <c r="Z139" s="1">
        <f t="shared" si="47"/>
        <v>-3.2310590462182717E-4</v>
      </c>
      <c r="AA139" s="1" t="e">
        <f>Z139+#REF!*_xlfn.STDEV.S($Y$2:$Y$779)</f>
        <v>#REF!</v>
      </c>
      <c r="AB139" s="1">
        <f>Z139-GRAPHS!$S$32*_xlfn.STDEV.S($Y$2:$Y$779)</f>
        <v>-3.5832089975028217E-3</v>
      </c>
      <c r="AC139" s="24">
        <f t="shared" si="48"/>
        <v>-54.139999999999418</v>
      </c>
      <c r="AD139" s="24">
        <f t="shared" si="57"/>
        <v>1.1200000000000045</v>
      </c>
      <c r="AE139" s="1">
        <f t="shared" si="58"/>
        <v>-5.0846652195965297E-3</v>
      </c>
      <c r="AF139" s="1">
        <f t="shared" si="59"/>
        <v>-3.2310590462182717E-4</v>
      </c>
      <c r="AG139" s="1">
        <f>$AF$2+GRAPHS!$U$32*_xlfn.STDEV.S('ONE_LAST_QUOTE (2)'!$AE$2:$AE$779)</f>
        <v>3.7520229614794163E-3</v>
      </c>
      <c r="AH139" s="1">
        <f>$AF$2-GRAPHS!$U$32*_xlfn.STDEV.S('ONE_LAST_QUOTE (2)'!$AE$2:$AE$779)</f>
        <v>-4.3982347707230704E-3</v>
      </c>
      <c r="AI139" s="27">
        <f t="shared" si="60"/>
        <v>-48.339285714284998</v>
      </c>
      <c r="AJ139" s="24">
        <f t="shared" si="61"/>
        <v>-55.259999999999422</v>
      </c>
      <c r="AK139" s="27">
        <f t="shared" si="62"/>
        <v>-6.5702056555270953</v>
      </c>
      <c r="AL139" s="27">
        <f>$AK$2+GRAPHS!$W$32*_xlfn.STDEV.S('ONE_LAST_QUOTE (2)'!$AJ$2:$AJ$779)</f>
        <v>27.965047561412895</v>
      </c>
      <c r="AM139" s="27">
        <f>$AK$2-GRAPHS!$W$32*_xlfn.STDEV.S('ONE_LAST_QUOTE (2)'!$AJ$2:$AJ$779)</f>
        <v>-41.105458872467089</v>
      </c>
      <c r="AO139" s="24"/>
    </row>
    <row r="140" spans="1:41" x14ac:dyDescent="0.3">
      <c r="A140" s="5">
        <v>44277</v>
      </c>
      <c r="B140" s="25">
        <v>658.03</v>
      </c>
      <c r="C140" s="25">
        <v>0</v>
      </c>
      <c r="D140" s="25">
        <f t="shared" si="49"/>
        <v>658.03</v>
      </c>
      <c r="E140" s="25">
        <v>656.3</v>
      </c>
      <c r="F140" s="25">
        <f t="shared" si="46"/>
        <v>-1.7300000000000182</v>
      </c>
      <c r="G140" s="25">
        <v>16137</v>
      </c>
      <c r="H140" s="25">
        <v>16189.22</v>
      </c>
      <c r="I140" s="25">
        <v>6.1</v>
      </c>
      <c r="J140" s="25">
        <f t="shared" si="50"/>
        <v>16183.119999999999</v>
      </c>
      <c r="K140" s="25">
        <f t="shared" si="51"/>
        <v>-46.119999999998981</v>
      </c>
      <c r="L140" s="27">
        <v>28.379000000000001</v>
      </c>
      <c r="M140" s="25">
        <v>593</v>
      </c>
      <c r="N140" s="2">
        <f t="shared" si="63"/>
        <v>135.06894422720708</v>
      </c>
      <c r="O140" s="2">
        <f t="shared" si="64"/>
        <v>131.21645796064405</v>
      </c>
      <c r="P140" s="2">
        <f t="shared" si="65"/>
        <v>96.550199026979172</v>
      </c>
      <c r="Q140" s="2">
        <f t="shared" si="65"/>
        <v>142.89156626506048</v>
      </c>
      <c r="R140" s="27">
        <f t="shared" si="66"/>
        <v>-2.8522368991665048E-2</v>
      </c>
      <c r="S140" s="1">
        <f t="shared" si="52"/>
        <v>8.778548817801362E-3</v>
      </c>
      <c r="T140" s="1">
        <f>S140+GRAPHS!$Q$32*_xlfn.STDEV.S($R$2:$R$779)</f>
        <v>3.6448384166507447E-2</v>
      </c>
      <c r="U140" s="1">
        <f>S140-GRAPHS!$Q$32*_xlfn.STDEV.S($R$2:$R$779)</f>
        <v>-1.8891286530904723E-2</v>
      </c>
      <c r="V140" s="2">
        <f t="shared" si="53"/>
        <v>-385.24862665630337</v>
      </c>
      <c r="W140" s="1">
        <f t="shared" si="54"/>
        <v>-2.8498830880571229E-3</v>
      </c>
      <c r="X140" s="1">
        <f t="shared" si="55"/>
        <v>-2.6290594653739468E-3</v>
      </c>
      <c r="Y140" s="1">
        <f t="shared" si="56"/>
        <v>-2.2082362268317605E-4</v>
      </c>
      <c r="Z140" s="1">
        <f t="shared" si="47"/>
        <v>-3.2310590462182717E-4</v>
      </c>
      <c r="AA140" s="1" t="e">
        <f>Z140+#REF!*_xlfn.STDEV.S($Y$2:$Y$779)</f>
        <v>#REF!</v>
      </c>
      <c r="AB140" s="1">
        <f>Z140-GRAPHS!$S$32*_xlfn.STDEV.S($Y$2:$Y$779)</f>
        <v>-3.5832089975028217E-3</v>
      </c>
      <c r="AC140" s="24">
        <f t="shared" si="48"/>
        <v>-46.119999999998981</v>
      </c>
      <c r="AD140" s="24">
        <f t="shared" si="57"/>
        <v>-1.7300000000000182</v>
      </c>
      <c r="AE140" s="1">
        <f t="shared" si="58"/>
        <v>-2.2082362268317605E-4</v>
      </c>
      <c r="AF140" s="1">
        <f t="shared" si="59"/>
        <v>-3.2310590462182717E-4</v>
      </c>
      <c r="AG140" s="1">
        <f>$AF$2+GRAPHS!$U$32*_xlfn.STDEV.S('ONE_LAST_QUOTE (2)'!$AE$2:$AE$779)</f>
        <v>3.7520229614794163E-3</v>
      </c>
      <c r="AH140" s="1">
        <f>$AF$2-GRAPHS!$U$32*_xlfn.STDEV.S('ONE_LAST_QUOTE (2)'!$AE$2:$AE$779)</f>
        <v>-4.3982347707230704E-3</v>
      </c>
      <c r="AI140" s="27">
        <f t="shared" si="60"/>
        <v>26.658959537571384</v>
      </c>
      <c r="AJ140" s="24">
        <f t="shared" si="61"/>
        <v>-44.389999999998963</v>
      </c>
      <c r="AK140" s="27">
        <f t="shared" si="62"/>
        <v>-6.5702056555270953</v>
      </c>
      <c r="AL140" s="27">
        <f>$AK$2+GRAPHS!$W$32*_xlfn.STDEV.S('ONE_LAST_QUOTE (2)'!$AJ$2:$AJ$779)</f>
        <v>27.965047561412895</v>
      </c>
      <c r="AM140" s="27">
        <f>$AK$2-GRAPHS!$W$32*_xlfn.STDEV.S('ONE_LAST_QUOTE (2)'!$AJ$2:$AJ$779)</f>
        <v>-41.105458872467089</v>
      </c>
      <c r="AO140" s="24"/>
    </row>
    <row r="141" spans="1:41" x14ac:dyDescent="0.3">
      <c r="A141" s="5">
        <v>44278</v>
      </c>
      <c r="B141" s="25">
        <v>658.72</v>
      </c>
      <c r="C141" s="25">
        <v>0</v>
      </c>
      <c r="D141" s="25">
        <f t="shared" si="49"/>
        <v>658.72</v>
      </c>
      <c r="E141" s="25">
        <v>658.4</v>
      </c>
      <c r="F141" s="25">
        <f t="shared" si="46"/>
        <v>-0.32000000000005002</v>
      </c>
      <c r="G141" s="25">
        <v>16119</v>
      </c>
      <c r="H141" s="25">
        <v>16177.59</v>
      </c>
      <c r="I141" s="25">
        <v>6</v>
      </c>
      <c r="J141" s="25">
        <f t="shared" si="50"/>
        <v>16171.59</v>
      </c>
      <c r="K141" s="25">
        <f t="shared" si="51"/>
        <v>-52.590000000000146</v>
      </c>
      <c r="L141" s="27">
        <v>28.478999999999999</v>
      </c>
      <c r="M141" s="25">
        <v>594</v>
      </c>
      <c r="N141" s="2">
        <f t="shared" si="63"/>
        <v>135.501131920148</v>
      </c>
      <c r="O141" s="2">
        <f t="shared" si="64"/>
        <v>131.07009269799971</v>
      </c>
      <c r="P141" s="2">
        <f t="shared" si="65"/>
        <v>96.890416085462476</v>
      </c>
      <c r="Q141" s="2">
        <f t="shared" si="65"/>
        <v>143.13253012048216</v>
      </c>
      <c r="R141" s="27">
        <f t="shared" si="66"/>
        <v>-3.2701123299542112E-2</v>
      </c>
      <c r="S141" s="1">
        <f t="shared" si="52"/>
        <v>8.778548817801362E-3</v>
      </c>
      <c r="T141" s="1">
        <f>S141+GRAPHS!$Q$32*_xlfn.STDEV.S($R$2:$R$779)</f>
        <v>3.6448384166507447E-2</v>
      </c>
      <c r="U141" s="1">
        <f>S141-GRAPHS!$Q$32*_xlfn.STDEV.S($R$2:$R$779)</f>
        <v>-1.8891286530904723E-2</v>
      </c>
      <c r="V141" s="2">
        <f t="shared" si="53"/>
        <v>-443.10392221482857</v>
      </c>
      <c r="W141" s="1">
        <f t="shared" si="54"/>
        <v>-3.2519993395825732E-3</v>
      </c>
      <c r="X141" s="1">
        <f t="shared" si="55"/>
        <v>-4.8579062424102806E-4</v>
      </c>
      <c r="Y141" s="1">
        <f t="shared" si="56"/>
        <v>-2.7662087153415451E-3</v>
      </c>
      <c r="Z141" s="1">
        <f t="shared" si="47"/>
        <v>-3.2310590462182717E-4</v>
      </c>
      <c r="AA141" s="1" t="e">
        <f>Z141+#REF!*_xlfn.STDEV.S($Y$2:$Y$779)</f>
        <v>#REF!</v>
      </c>
      <c r="AB141" s="1">
        <f>Z141-GRAPHS!$S$32*_xlfn.STDEV.S($Y$2:$Y$779)</f>
        <v>-3.5832089975028217E-3</v>
      </c>
      <c r="AC141" s="24">
        <f t="shared" si="48"/>
        <v>-52.590000000000146</v>
      </c>
      <c r="AD141" s="24">
        <f t="shared" si="57"/>
        <v>-0.32000000000005002</v>
      </c>
      <c r="AE141" s="1">
        <f t="shared" si="58"/>
        <v>-2.7662087153415451E-3</v>
      </c>
      <c r="AF141" s="1">
        <f t="shared" si="59"/>
        <v>-3.2310590462182717E-4</v>
      </c>
      <c r="AG141" s="1">
        <f>$AF$2+GRAPHS!$U$32*_xlfn.STDEV.S('ONE_LAST_QUOTE (2)'!$AE$2:$AE$779)</f>
        <v>3.7520229614794163E-3</v>
      </c>
      <c r="AH141" s="1">
        <f>$AF$2-GRAPHS!$U$32*_xlfn.STDEV.S('ONE_LAST_QUOTE (2)'!$AE$2:$AE$779)</f>
        <v>-4.3982347707230704E-3</v>
      </c>
      <c r="AI141" s="27">
        <f t="shared" si="60"/>
        <v>164.34374999997476</v>
      </c>
      <c r="AJ141" s="24">
        <f t="shared" si="61"/>
        <v>-52.270000000000095</v>
      </c>
      <c r="AK141" s="27">
        <f t="shared" si="62"/>
        <v>-6.5702056555270953</v>
      </c>
      <c r="AL141" s="27">
        <f>$AK$2+GRAPHS!$W$32*_xlfn.STDEV.S('ONE_LAST_QUOTE (2)'!$AJ$2:$AJ$779)</f>
        <v>27.965047561412895</v>
      </c>
      <c r="AM141" s="27">
        <f>$AK$2-GRAPHS!$W$32*_xlfn.STDEV.S('ONE_LAST_QUOTE (2)'!$AJ$2:$AJ$779)</f>
        <v>-41.105458872467089</v>
      </c>
      <c r="AO141" s="24"/>
    </row>
    <row r="142" spans="1:41" x14ac:dyDescent="0.3">
      <c r="A142" s="5">
        <v>44279</v>
      </c>
      <c r="B142" s="25">
        <v>649.29999999999995</v>
      </c>
      <c r="C142" s="25">
        <v>0</v>
      </c>
      <c r="D142" s="25">
        <f t="shared" si="49"/>
        <v>649.29999999999995</v>
      </c>
      <c r="E142" s="25">
        <v>648.79999999999995</v>
      </c>
      <c r="F142" s="25">
        <f t="shared" si="46"/>
        <v>-0.5</v>
      </c>
      <c r="G142" s="25">
        <v>15981</v>
      </c>
      <c r="H142" s="25">
        <v>16032.12</v>
      </c>
      <c r="I142" s="25">
        <v>6</v>
      </c>
      <c r="J142" s="25">
        <f t="shared" si="50"/>
        <v>16026.12</v>
      </c>
      <c r="K142" s="25">
        <f t="shared" si="51"/>
        <v>-45.1200000000008</v>
      </c>
      <c r="L142" s="27">
        <v>28.489000000000001</v>
      </c>
      <c r="M142" s="25">
        <v>576</v>
      </c>
      <c r="N142" s="2">
        <f t="shared" si="63"/>
        <v>133.52541675241801</v>
      </c>
      <c r="O142" s="2">
        <f t="shared" si="64"/>
        <v>129.9479590177265</v>
      </c>
      <c r="P142" s="2">
        <f t="shared" si="65"/>
        <v>96.924437791310822</v>
      </c>
      <c r="Q142" s="2">
        <f t="shared" si="65"/>
        <v>138.79518072289179</v>
      </c>
      <c r="R142" s="27">
        <f t="shared" si="66"/>
        <v>-2.6792335284935298E-2</v>
      </c>
      <c r="S142" s="1">
        <f t="shared" si="52"/>
        <v>8.778548817801362E-3</v>
      </c>
      <c r="T142" s="1">
        <f>S142+GRAPHS!$Q$32*_xlfn.STDEV.S($R$2:$R$779)</f>
        <v>3.6448384166507447E-2</v>
      </c>
      <c r="U142" s="1">
        <f>S142-GRAPHS!$Q$32*_xlfn.STDEV.S($R$2:$R$779)</f>
        <v>-1.8891286530904723E-2</v>
      </c>
      <c r="V142" s="2">
        <f t="shared" si="53"/>
        <v>-357.74577346915066</v>
      </c>
      <c r="W142" s="1">
        <f t="shared" si="54"/>
        <v>-2.8154038532096849E-3</v>
      </c>
      <c r="X142" s="1">
        <f t="shared" si="55"/>
        <v>-7.7006006468504544E-4</v>
      </c>
      <c r="Y142" s="1">
        <f t="shared" si="56"/>
        <v>-2.0453437885246395E-3</v>
      </c>
      <c r="Z142" s="1">
        <f t="shared" si="47"/>
        <v>-3.2310590462182717E-4</v>
      </c>
      <c r="AA142" s="1" t="e">
        <f>Z142+#REF!*_xlfn.STDEV.S($Y$2:$Y$779)</f>
        <v>#REF!</v>
      </c>
      <c r="AB142" s="1">
        <f>Z142-GRAPHS!$S$32*_xlfn.STDEV.S($Y$2:$Y$779)</f>
        <v>-3.5832089975028217E-3</v>
      </c>
      <c r="AC142" s="24">
        <f t="shared" si="48"/>
        <v>-45.1200000000008</v>
      </c>
      <c r="AD142" s="24">
        <f t="shared" si="57"/>
        <v>-0.5</v>
      </c>
      <c r="AE142" s="1">
        <f t="shared" si="58"/>
        <v>-2.0453437885246395E-3</v>
      </c>
      <c r="AF142" s="1">
        <f t="shared" si="59"/>
        <v>-3.2310590462182717E-4</v>
      </c>
      <c r="AG142" s="1">
        <f>$AF$2+GRAPHS!$U$32*_xlfn.STDEV.S('ONE_LAST_QUOTE (2)'!$AE$2:$AE$779)</f>
        <v>3.7520229614794163E-3</v>
      </c>
      <c r="AH142" s="1">
        <f>$AF$2-GRAPHS!$U$32*_xlfn.STDEV.S('ONE_LAST_QUOTE (2)'!$AE$2:$AE$779)</f>
        <v>-4.3982347707230704E-3</v>
      </c>
      <c r="AI142" s="27">
        <f t="shared" si="60"/>
        <v>90.240000000001601</v>
      </c>
      <c r="AJ142" s="24">
        <f t="shared" si="61"/>
        <v>-44.6200000000008</v>
      </c>
      <c r="AK142" s="27">
        <f t="shared" si="62"/>
        <v>-6.5702056555270953</v>
      </c>
      <c r="AL142" s="27">
        <f>$AK$2+GRAPHS!$W$32*_xlfn.STDEV.S('ONE_LAST_QUOTE (2)'!$AJ$2:$AJ$779)</f>
        <v>27.965047561412895</v>
      </c>
      <c r="AM142" s="27">
        <f>$AK$2-GRAPHS!$W$32*_xlfn.STDEV.S('ONE_LAST_QUOTE (2)'!$AJ$2:$AJ$779)</f>
        <v>-41.105458872467089</v>
      </c>
      <c r="AO142" s="24"/>
    </row>
    <row r="143" spans="1:41" x14ac:dyDescent="0.3">
      <c r="A143" s="5">
        <v>44280</v>
      </c>
      <c r="B143" s="25">
        <v>651.13</v>
      </c>
      <c r="C143" s="25">
        <v>0</v>
      </c>
      <c r="D143" s="25">
        <f t="shared" si="49"/>
        <v>651.13</v>
      </c>
      <c r="E143" s="25">
        <v>651.79999999999995</v>
      </c>
      <c r="F143" s="25">
        <f t="shared" si="46"/>
        <v>0.66999999999995907</v>
      </c>
      <c r="G143" s="25">
        <v>16030</v>
      </c>
      <c r="H143" s="25">
        <v>16060.14</v>
      </c>
      <c r="I143" s="25">
        <v>6</v>
      </c>
      <c r="J143" s="25">
        <f t="shared" si="50"/>
        <v>16054.14</v>
      </c>
      <c r="K143" s="25">
        <f t="shared" si="51"/>
        <v>-24.139999999999418</v>
      </c>
      <c r="L143" s="27">
        <v>28.611000000000001</v>
      </c>
      <c r="M143" s="25">
        <v>575</v>
      </c>
      <c r="N143" s="2">
        <f t="shared" si="63"/>
        <v>134.14282774233365</v>
      </c>
      <c r="O143" s="2">
        <f t="shared" si="64"/>
        <v>130.34639778825829</v>
      </c>
      <c r="P143" s="2">
        <f t="shared" si="65"/>
        <v>97.339502602660474</v>
      </c>
      <c r="Q143" s="2">
        <f t="shared" si="65"/>
        <v>138.5542168674701</v>
      </c>
      <c r="R143" s="27">
        <f t="shared" si="66"/>
        <v>-2.8301400961724843E-2</v>
      </c>
      <c r="S143" s="1">
        <f t="shared" si="52"/>
        <v>8.778548817801362E-3</v>
      </c>
      <c r="T143" s="1">
        <f>S143+GRAPHS!$Q$32*_xlfn.STDEV.S($R$2:$R$779)</f>
        <v>3.6448384166507447E-2</v>
      </c>
      <c r="U143" s="1">
        <f>S143-GRAPHS!$Q$32*_xlfn.STDEV.S($R$2:$R$779)</f>
        <v>-1.8891286530904723E-2</v>
      </c>
      <c r="V143" s="2">
        <f t="shared" si="53"/>
        <v>-379.64299540753643</v>
      </c>
      <c r="W143" s="1">
        <f t="shared" si="54"/>
        <v>-1.5036619837624076E-3</v>
      </c>
      <c r="X143" s="1">
        <f t="shared" si="55"/>
        <v>1.0289803879409013E-3</v>
      </c>
      <c r="Y143" s="1">
        <f t="shared" si="56"/>
        <v>-2.5326423717033086E-3</v>
      </c>
      <c r="Z143" s="1">
        <f t="shared" si="47"/>
        <v>-3.2310590462182717E-4</v>
      </c>
      <c r="AA143" s="1" t="e">
        <f>Z143+#REF!*_xlfn.STDEV.S($Y$2:$Y$779)</f>
        <v>#REF!</v>
      </c>
      <c r="AB143" s="1">
        <f>Z143-GRAPHS!$S$32*_xlfn.STDEV.S($Y$2:$Y$779)</f>
        <v>-3.5832089975028217E-3</v>
      </c>
      <c r="AC143" s="24">
        <f t="shared" si="48"/>
        <v>-24.139999999999418</v>
      </c>
      <c r="AD143" s="24">
        <f t="shared" si="57"/>
        <v>0.66999999999995907</v>
      </c>
      <c r="AE143" s="1">
        <f t="shared" si="58"/>
        <v>-2.5326423717033086E-3</v>
      </c>
      <c r="AF143" s="1">
        <f t="shared" si="59"/>
        <v>-3.2310590462182717E-4</v>
      </c>
      <c r="AG143" s="1">
        <f>$AF$2+GRAPHS!$U$32*_xlfn.STDEV.S('ONE_LAST_QUOTE (2)'!$AE$2:$AE$779)</f>
        <v>3.7520229614794163E-3</v>
      </c>
      <c r="AH143" s="1">
        <f>$AF$2-GRAPHS!$U$32*_xlfn.STDEV.S('ONE_LAST_QUOTE (2)'!$AE$2:$AE$779)</f>
        <v>-4.3982347707230704E-3</v>
      </c>
      <c r="AI143" s="27">
        <f t="shared" si="60"/>
        <v>-36.029850746269986</v>
      </c>
      <c r="AJ143" s="24">
        <f t="shared" si="61"/>
        <v>-24.809999999999377</v>
      </c>
      <c r="AK143" s="27">
        <f t="shared" si="62"/>
        <v>-6.5702056555270953</v>
      </c>
      <c r="AL143" s="27">
        <f>$AK$2+GRAPHS!$W$32*_xlfn.STDEV.S('ONE_LAST_QUOTE (2)'!$AJ$2:$AJ$779)</f>
        <v>27.965047561412895</v>
      </c>
      <c r="AM143" s="27">
        <f>$AK$2-GRAPHS!$W$32*_xlfn.STDEV.S('ONE_LAST_QUOTE (2)'!$AJ$2:$AJ$779)</f>
        <v>-41.105458872467089</v>
      </c>
      <c r="AO143" s="24"/>
    </row>
    <row r="144" spans="1:41" x14ac:dyDescent="0.3">
      <c r="A144" s="5">
        <v>44281</v>
      </c>
      <c r="B144" s="25">
        <v>662.1</v>
      </c>
      <c r="C144" s="25">
        <v>0</v>
      </c>
      <c r="D144" s="25">
        <f t="shared" si="49"/>
        <v>662.1</v>
      </c>
      <c r="E144" s="25">
        <v>664.6</v>
      </c>
      <c r="F144" s="25">
        <f t="shared" si="46"/>
        <v>2.5</v>
      </c>
      <c r="G144" s="25">
        <v>16285</v>
      </c>
      <c r="H144" s="25">
        <v>16305.88</v>
      </c>
      <c r="I144" s="25">
        <v>5.47</v>
      </c>
      <c r="J144" s="25">
        <f t="shared" si="50"/>
        <v>16300.41</v>
      </c>
      <c r="K144" s="25">
        <f t="shared" si="51"/>
        <v>-15.409999999999854</v>
      </c>
      <c r="L144" s="27">
        <v>28.602</v>
      </c>
      <c r="M144" s="25">
        <v>590</v>
      </c>
      <c r="N144" s="2">
        <f t="shared" si="63"/>
        <v>136.77711463264029</v>
      </c>
      <c r="O144" s="2">
        <f t="shared" si="64"/>
        <v>132.41990567571966</v>
      </c>
      <c r="P144" s="2">
        <f t="shared" si="65"/>
        <v>97.308883067396977</v>
      </c>
      <c r="Q144" s="2">
        <f t="shared" si="65"/>
        <v>142.16867469879543</v>
      </c>
      <c r="R144" s="27">
        <f t="shared" si="66"/>
        <v>-3.1856271925485014E-2</v>
      </c>
      <c r="S144" s="1">
        <f t="shared" si="52"/>
        <v>8.778548817801362E-3</v>
      </c>
      <c r="T144" s="1">
        <f>S144+GRAPHS!$Q$32*_xlfn.STDEV.S($R$2:$R$779)</f>
        <v>3.6448384166507447E-2</v>
      </c>
      <c r="U144" s="1">
        <f>S144-GRAPHS!$Q$32*_xlfn.STDEV.S($R$2:$R$779)</f>
        <v>-1.8891286530904723E-2</v>
      </c>
      <c r="V144" s="2">
        <f t="shared" si="53"/>
        <v>-435.72089569206298</v>
      </c>
      <c r="W144" s="1">
        <f t="shared" si="54"/>
        <v>-9.4537499363512049E-4</v>
      </c>
      <c r="X144" s="1">
        <f t="shared" si="55"/>
        <v>3.7758646730101193E-3</v>
      </c>
      <c r="Y144" s="1">
        <f t="shared" si="56"/>
        <v>-4.7212396666452393E-3</v>
      </c>
      <c r="Z144" s="1">
        <f t="shared" si="47"/>
        <v>-3.2310590462182717E-4</v>
      </c>
      <c r="AA144" s="1" t="e">
        <f>Z144+#REF!*_xlfn.STDEV.S($Y$2:$Y$779)</f>
        <v>#REF!</v>
      </c>
      <c r="AB144" s="1">
        <f>Z144-GRAPHS!$S$32*_xlfn.STDEV.S($Y$2:$Y$779)</f>
        <v>-3.5832089975028217E-3</v>
      </c>
      <c r="AC144" s="24">
        <f t="shared" si="48"/>
        <v>-15.409999999999854</v>
      </c>
      <c r="AD144" s="24">
        <f t="shared" si="57"/>
        <v>2.5</v>
      </c>
      <c r="AE144" s="1">
        <f t="shared" si="58"/>
        <v>-4.7212396666452393E-3</v>
      </c>
      <c r="AF144" s="1">
        <f t="shared" si="59"/>
        <v>-3.2310590462182717E-4</v>
      </c>
      <c r="AG144" s="1">
        <f>$AF$2+GRAPHS!$U$32*_xlfn.STDEV.S('ONE_LAST_QUOTE (2)'!$AE$2:$AE$779)</f>
        <v>3.7520229614794163E-3</v>
      </c>
      <c r="AH144" s="1">
        <f>$AF$2-GRAPHS!$U$32*_xlfn.STDEV.S('ONE_LAST_QUOTE (2)'!$AE$2:$AE$779)</f>
        <v>-4.3982347707230704E-3</v>
      </c>
      <c r="AI144" s="27">
        <f t="shared" si="60"/>
        <v>-6.163999999999942</v>
      </c>
      <c r="AJ144" s="24">
        <f t="shared" si="61"/>
        <v>-17.909999999999854</v>
      </c>
      <c r="AK144" s="27">
        <f t="shared" si="62"/>
        <v>-6.5702056555270953</v>
      </c>
      <c r="AL144" s="27">
        <f>$AK$2+GRAPHS!$W$32*_xlfn.STDEV.S('ONE_LAST_QUOTE (2)'!$AJ$2:$AJ$779)</f>
        <v>27.965047561412895</v>
      </c>
      <c r="AM144" s="27">
        <f>$AK$2-GRAPHS!$W$32*_xlfn.STDEV.S('ONE_LAST_QUOTE (2)'!$AJ$2:$AJ$779)</f>
        <v>-41.105458872467089</v>
      </c>
      <c r="AO144" s="24"/>
    </row>
    <row r="145" spans="1:41" x14ac:dyDescent="0.3">
      <c r="A145" s="5">
        <v>44284</v>
      </c>
      <c r="B145" s="25">
        <v>670.13</v>
      </c>
      <c r="C145" s="25">
        <v>0</v>
      </c>
      <c r="D145" s="25">
        <f t="shared" si="49"/>
        <v>670.13</v>
      </c>
      <c r="E145" s="25">
        <v>671</v>
      </c>
      <c r="F145" s="25">
        <f t="shared" si="46"/>
        <v>0.87000000000000455</v>
      </c>
      <c r="G145" s="25">
        <v>16408</v>
      </c>
      <c r="H145" s="25">
        <v>16475.97</v>
      </c>
      <c r="I145" s="25">
        <v>5.42</v>
      </c>
      <c r="J145" s="25">
        <f t="shared" si="50"/>
        <v>16470.550000000003</v>
      </c>
      <c r="K145" s="25">
        <f t="shared" si="51"/>
        <v>-62.55000000000291</v>
      </c>
      <c r="L145" s="27">
        <v>28.512</v>
      </c>
      <c r="M145" s="25">
        <v>599</v>
      </c>
      <c r="N145" s="2">
        <f t="shared" si="63"/>
        <v>138.0942580777936</v>
      </c>
      <c r="O145" s="2">
        <f t="shared" si="64"/>
        <v>133.42006830378926</v>
      </c>
      <c r="P145" s="2">
        <f t="shared" si="65"/>
        <v>97.00268771476199</v>
      </c>
      <c r="Q145" s="2">
        <f t="shared" si="65"/>
        <v>144.33734939759063</v>
      </c>
      <c r="R145" s="27">
        <f t="shared" si="66"/>
        <v>-3.3847821329190841E-2</v>
      </c>
      <c r="S145" s="1">
        <f t="shared" si="52"/>
        <v>8.778548817801362E-3</v>
      </c>
      <c r="T145" s="1">
        <f>S145+GRAPHS!$Q$32*_xlfn.STDEV.S($R$2:$R$779)</f>
        <v>3.6448384166507447E-2</v>
      </c>
      <c r="U145" s="1">
        <f>S145-GRAPHS!$Q$32*_xlfn.STDEV.S($R$2:$R$779)</f>
        <v>-1.8891286530904723E-2</v>
      </c>
      <c r="V145" s="2">
        <f t="shared" si="53"/>
        <v>-467.41897740043328</v>
      </c>
      <c r="W145" s="1">
        <f t="shared" si="54"/>
        <v>-3.7976873874887543E-3</v>
      </c>
      <c r="X145" s="1">
        <f t="shared" si="55"/>
        <v>1.29825556235358E-3</v>
      </c>
      <c r="Y145" s="1">
        <f t="shared" si="56"/>
        <v>-5.0959429498423341E-3</v>
      </c>
      <c r="Z145" s="1">
        <f t="shared" si="47"/>
        <v>-3.2310590462182717E-4</v>
      </c>
      <c r="AA145" s="1" t="e">
        <f>Z145+#REF!*_xlfn.STDEV.S($Y$2:$Y$779)</f>
        <v>#REF!</v>
      </c>
      <c r="AB145" s="1">
        <f>Z145-GRAPHS!$S$32*_xlfn.STDEV.S($Y$2:$Y$779)</f>
        <v>-3.5832089975028217E-3</v>
      </c>
      <c r="AC145" s="24">
        <f t="shared" si="48"/>
        <v>-62.55000000000291</v>
      </c>
      <c r="AD145" s="24">
        <f t="shared" si="57"/>
        <v>0.87000000000000455</v>
      </c>
      <c r="AE145" s="1">
        <f t="shared" si="58"/>
        <v>-5.0959429498423341E-3</v>
      </c>
      <c r="AF145" s="1">
        <f t="shared" si="59"/>
        <v>-3.2310590462182717E-4</v>
      </c>
      <c r="AG145" s="1">
        <f>$AF$2+GRAPHS!$U$32*_xlfn.STDEV.S('ONE_LAST_QUOTE (2)'!$AE$2:$AE$779)</f>
        <v>3.7520229614794163E-3</v>
      </c>
      <c r="AH145" s="1">
        <f>$AF$2-GRAPHS!$U$32*_xlfn.STDEV.S('ONE_LAST_QUOTE (2)'!$AE$2:$AE$779)</f>
        <v>-4.3982347707230704E-3</v>
      </c>
      <c r="AI145" s="27">
        <f t="shared" si="60"/>
        <v>-71.896551724140906</v>
      </c>
      <c r="AJ145" s="24">
        <f t="shared" si="61"/>
        <v>-63.420000000002915</v>
      </c>
      <c r="AK145" s="27">
        <f t="shared" si="62"/>
        <v>-6.5702056555270953</v>
      </c>
      <c r="AL145" s="27">
        <f>$AK$2+GRAPHS!$W$32*_xlfn.STDEV.S('ONE_LAST_QUOTE (2)'!$AJ$2:$AJ$779)</f>
        <v>27.965047561412895</v>
      </c>
      <c r="AM145" s="27">
        <f>$AK$2-GRAPHS!$W$32*_xlfn.STDEV.S('ONE_LAST_QUOTE (2)'!$AJ$2:$AJ$779)</f>
        <v>-41.105458872467089</v>
      </c>
      <c r="AO145" s="24"/>
    </row>
    <row r="146" spans="1:41" x14ac:dyDescent="0.3">
      <c r="A146" s="5">
        <v>44285</v>
      </c>
      <c r="B146" s="25">
        <v>672.91</v>
      </c>
      <c r="C146" s="25">
        <v>0</v>
      </c>
      <c r="D146" s="25">
        <f t="shared" si="49"/>
        <v>672.91</v>
      </c>
      <c r="E146" s="25">
        <v>672.2</v>
      </c>
      <c r="F146" s="25">
        <f t="shared" si="46"/>
        <v>-0.70999999999992269</v>
      </c>
      <c r="G146" s="25">
        <v>16520</v>
      </c>
      <c r="H146" s="25">
        <v>16554.900000000001</v>
      </c>
      <c r="I146" s="25">
        <v>5.42</v>
      </c>
      <c r="J146" s="25">
        <f t="shared" si="50"/>
        <v>16549.480000000003</v>
      </c>
      <c r="K146" s="25">
        <f t="shared" si="51"/>
        <v>-29.480000000003201</v>
      </c>
      <c r="L146" s="27">
        <v>28.5</v>
      </c>
      <c r="M146" s="25">
        <v>597</v>
      </c>
      <c r="N146" s="2">
        <f t="shared" si="63"/>
        <v>138.34122247375987</v>
      </c>
      <c r="O146" s="2">
        <f t="shared" si="64"/>
        <v>134.33078549357623</v>
      </c>
      <c r="P146" s="2">
        <f t="shared" si="65"/>
        <v>96.961861667743989</v>
      </c>
      <c r="Q146" s="2">
        <f t="shared" si="65"/>
        <v>143.85542168674726</v>
      </c>
      <c r="R146" s="27">
        <f t="shared" si="66"/>
        <v>-2.8989457433371557E-2</v>
      </c>
      <c r="S146" s="1">
        <f t="shared" si="52"/>
        <v>8.778548817801362E-3</v>
      </c>
      <c r="T146" s="1">
        <f>S146+GRAPHS!$Q$32*_xlfn.STDEV.S($R$2:$R$779)</f>
        <v>3.6448384166507447E-2</v>
      </c>
      <c r="U146" s="1">
        <f>S146-GRAPHS!$Q$32*_xlfn.STDEV.S($R$2:$R$779)</f>
        <v>-1.8891286530904723E-2</v>
      </c>
      <c r="V146" s="2">
        <f t="shared" si="53"/>
        <v>-401.04369801836413</v>
      </c>
      <c r="W146" s="1">
        <f t="shared" si="54"/>
        <v>-1.7813248512946144E-3</v>
      </c>
      <c r="X146" s="1">
        <f t="shared" si="55"/>
        <v>-1.0551188123224841E-3</v>
      </c>
      <c r="Y146" s="1">
        <f t="shared" si="56"/>
        <v>-7.2620603897213028E-4</v>
      </c>
      <c r="Z146" s="1">
        <f t="shared" si="47"/>
        <v>-3.2310590462182717E-4</v>
      </c>
      <c r="AA146" s="1" t="e">
        <f>Z146+#REF!*_xlfn.STDEV.S($Y$2:$Y$779)</f>
        <v>#REF!</v>
      </c>
      <c r="AB146" s="1">
        <f>Z146-GRAPHS!$S$32*_xlfn.STDEV.S($Y$2:$Y$779)</f>
        <v>-3.5832089975028217E-3</v>
      </c>
      <c r="AC146" s="24">
        <f t="shared" si="48"/>
        <v>-29.480000000003201</v>
      </c>
      <c r="AD146" s="24">
        <f t="shared" si="57"/>
        <v>-0.70999999999992269</v>
      </c>
      <c r="AE146" s="1">
        <f t="shared" si="58"/>
        <v>-7.2620603897213028E-4</v>
      </c>
      <c r="AF146" s="1">
        <f t="shared" si="59"/>
        <v>-3.2310590462182717E-4</v>
      </c>
      <c r="AG146" s="1">
        <f>$AF$2+GRAPHS!$U$32*_xlfn.STDEV.S('ONE_LAST_QUOTE (2)'!$AE$2:$AE$779)</f>
        <v>3.7520229614794163E-3</v>
      </c>
      <c r="AH146" s="1">
        <f>$AF$2-GRAPHS!$U$32*_xlfn.STDEV.S('ONE_LAST_QUOTE (2)'!$AE$2:$AE$779)</f>
        <v>-4.3982347707230704E-3</v>
      </c>
      <c r="AI146" s="27">
        <f t="shared" si="60"/>
        <v>41.521126760572407</v>
      </c>
      <c r="AJ146" s="24">
        <f t="shared" si="61"/>
        <v>-28.770000000003279</v>
      </c>
      <c r="AK146" s="27">
        <f t="shared" si="62"/>
        <v>-6.5702056555270953</v>
      </c>
      <c r="AL146" s="27">
        <f>$AK$2+GRAPHS!$W$32*_xlfn.STDEV.S('ONE_LAST_QUOTE (2)'!$AJ$2:$AJ$779)</f>
        <v>27.965047561412895</v>
      </c>
      <c r="AM146" s="27">
        <f>$AK$2-GRAPHS!$W$32*_xlfn.STDEV.S('ONE_LAST_QUOTE (2)'!$AJ$2:$AJ$779)</f>
        <v>-41.105458872467089</v>
      </c>
      <c r="AO146" s="24"/>
    </row>
    <row r="147" spans="1:41" x14ac:dyDescent="0.3">
      <c r="A147" s="5">
        <v>44286</v>
      </c>
      <c r="B147" s="25">
        <v>665.03</v>
      </c>
      <c r="C147" s="25">
        <v>0.1</v>
      </c>
      <c r="D147" s="25">
        <f t="shared" si="49"/>
        <v>664.93</v>
      </c>
      <c r="E147" s="25">
        <v>665</v>
      </c>
      <c r="F147" s="25">
        <f t="shared" si="46"/>
        <v>7.0000000000050022E-2</v>
      </c>
      <c r="G147" s="25">
        <v>16423</v>
      </c>
      <c r="H147" s="25">
        <v>16431.13</v>
      </c>
      <c r="I147" s="25">
        <v>5.42</v>
      </c>
      <c r="J147" s="25">
        <f t="shared" si="50"/>
        <v>16425.710000000003</v>
      </c>
      <c r="K147" s="25">
        <f t="shared" si="51"/>
        <v>-2.7100000000027649</v>
      </c>
      <c r="L147" s="27">
        <v>28.443999999999999</v>
      </c>
      <c r="M147" s="25">
        <v>587</v>
      </c>
      <c r="N147" s="2">
        <f t="shared" si="63"/>
        <v>136.85943609796237</v>
      </c>
      <c r="O147" s="2">
        <f t="shared" si="64"/>
        <v>133.54203935599287</v>
      </c>
      <c r="P147" s="2">
        <f t="shared" si="65"/>
        <v>96.771340114993322</v>
      </c>
      <c r="Q147" s="2">
        <f t="shared" si="65"/>
        <v>141.44578313253038</v>
      </c>
      <c r="R147" s="27">
        <f t="shared" si="66"/>
        <v>-2.4239444765759122E-2</v>
      </c>
      <c r="S147" s="1">
        <f t="shared" si="52"/>
        <v>8.778548817801362E-3</v>
      </c>
      <c r="T147" s="1">
        <f>S147+GRAPHS!$Q$32*_xlfn.STDEV.S($R$2:$R$779)</f>
        <v>3.6448384166507447E-2</v>
      </c>
      <c r="U147" s="1">
        <f>S147-GRAPHS!$Q$32*_xlfn.STDEV.S($R$2:$R$779)</f>
        <v>-1.8891286530904723E-2</v>
      </c>
      <c r="V147" s="2">
        <f t="shared" si="53"/>
        <v>-331.73967419695032</v>
      </c>
      <c r="W147" s="1">
        <f t="shared" si="54"/>
        <v>-1.6498525786725593E-4</v>
      </c>
      <c r="X147" s="1">
        <f t="shared" si="55"/>
        <v>1.0527423939369562E-4</v>
      </c>
      <c r="Y147" s="1">
        <f t="shared" si="56"/>
        <v>-2.7025949726095156E-4</v>
      </c>
      <c r="Z147" s="1">
        <f t="shared" si="47"/>
        <v>-3.2310590462182717E-4</v>
      </c>
      <c r="AA147" s="1" t="e">
        <f>Z147+#REF!*_xlfn.STDEV.S($Y$2:$Y$779)</f>
        <v>#REF!</v>
      </c>
      <c r="AB147" s="1">
        <f>Z147-GRAPHS!$S$32*_xlfn.STDEV.S($Y$2:$Y$779)</f>
        <v>-3.5832089975028217E-3</v>
      </c>
      <c r="AC147" s="24">
        <f t="shared" si="48"/>
        <v>-2.7100000000027649</v>
      </c>
      <c r="AD147" s="24">
        <f t="shared" si="57"/>
        <v>7.0000000000050022E-2</v>
      </c>
      <c r="AE147" s="1">
        <f t="shared" si="58"/>
        <v>-2.7025949726095156E-4</v>
      </c>
      <c r="AF147" s="1">
        <f t="shared" si="59"/>
        <v>-3.2310590462182717E-4</v>
      </c>
      <c r="AG147" s="1">
        <f>$AF$2+GRAPHS!$U$32*_xlfn.STDEV.S('ONE_LAST_QUOTE (2)'!$AE$2:$AE$779)</f>
        <v>3.7520229614794163E-3</v>
      </c>
      <c r="AH147" s="1">
        <f>$AF$2-GRAPHS!$U$32*_xlfn.STDEV.S('ONE_LAST_QUOTE (2)'!$AE$2:$AE$779)</f>
        <v>-4.3982347707230704E-3</v>
      </c>
      <c r="AI147" s="27">
        <f t="shared" si="60"/>
        <v>-38.714285714297546</v>
      </c>
      <c r="AJ147" s="24">
        <f t="shared" si="61"/>
        <v>-2.7800000000028149</v>
      </c>
      <c r="AK147" s="27">
        <f t="shared" si="62"/>
        <v>-6.5702056555270953</v>
      </c>
      <c r="AL147" s="27">
        <f>$AK$2+GRAPHS!$W$32*_xlfn.STDEV.S('ONE_LAST_QUOTE (2)'!$AJ$2:$AJ$779)</f>
        <v>27.965047561412895</v>
      </c>
      <c r="AM147" s="27">
        <f>$AK$2-GRAPHS!$W$32*_xlfn.STDEV.S('ONE_LAST_QUOTE (2)'!$AJ$2:$AJ$779)</f>
        <v>-41.105458872467089</v>
      </c>
      <c r="AO147" s="24"/>
    </row>
    <row r="148" spans="1:41" x14ac:dyDescent="0.3">
      <c r="A148" s="5">
        <v>44287</v>
      </c>
      <c r="B148" s="25">
        <v>672.45</v>
      </c>
      <c r="C148" s="25">
        <v>0.1</v>
      </c>
      <c r="D148" s="25">
        <f t="shared" si="49"/>
        <v>672.35</v>
      </c>
      <c r="E148" s="25">
        <v>675.1</v>
      </c>
      <c r="F148" s="25">
        <f t="shared" si="46"/>
        <v>2.75</v>
      </c>
      <c r="G148" s="25">
        <v>16549</v>
      </c>
      <c r="H148" s="25">
        <v>16571.28</v>
      </c>
      <c r="I148" s="25">
        <v>4.7699999999999996</v>
      </c>
      <c r="J148" s="25">
        <f t="shared" si="50"/>
        <v>16566.509999999998</v>
      </c>
      <c r="K148" s="25">
        <f t="shared" si="51"/>
        <v>-17.509999999998399</v>
      </c>
      <c r="L148" s="27">
        <v>28.477</v>
      </c>
      <c r="M148" s="25">
        <v>602</v>
      </c>
      <c r="N148" s="2">
        <f t="shared" si="63"/>
        <v>138.93805309734498</v>
      </c>
      <c r="O148" s="2">
        <f t="shared" si="64"/>
        <v>134.56659619450321</v>
      </c>
      <c r="P148" s="2">
        <f t="shared" si="65"/>
        <v>96.883611744292821</v>
      </c>
      <c r="Q148" s="2">
        <f t="shared" si="65"/>
        <v>145.06024096385568</v>
      </c>
      <c r="R148" s="27">
        <f t="shared" si="66"/>
        <v>-3.146335223064467E-2</v>
      </c>
      <c r="S148" s="1">
        <f t="shared" si="52"/>
        <v>8.778548817801362E-3</v>
      </c>
      <c r="T148" s="1">
        <f>S148+GRAPHS!$Q$32*_xlfn.STDEV.S($R$2:$R$779)</f>
        <v>3.6448384166507447E-2</v>
      </c>
      <c r="U148" s="1">
        <f>S148-GRAPHS!$Q$32*_xlfn.STDEV.S($R$2:$R$779)</f>
        <v>-1.8891286530904723E-2</v>
      </c>
      <c r="V148" s="2">
        <f t="shared" si="53"/>
        <v>-437.14569028417714</v>
      </c>
      <c r="W148" s="1">
        <f t="shared" si="54"/>
        <v>-1.0569516452166691E-3</v>
      </c>
      <c r="X148" s="1">
        <f t="shared" si="55"/>
        <v>4.0901316278723881E-3</v>
      </c>
      <c r="Y148" s="1">
        <f t="shared" si="56"/>
        <v>-5.1470832730890568E-3</v>
      </c>
      <c r="Z148" s="1">
        <f t="shared" si="47"/>
        <v>-3.2310590462182717E-4</v>
      </c>
      <c r="AA148" s="1" t="e">
        <f>Z148+#REF!*_xlfn.STDEV.S($Y$2:$Y$779)</f>
        <v>#REF!</v>
      </c>
      <c r="AB148" s="1">
        <f>Z148-GRAPHS!$S$32*_xlfn.STDEV.S($Y$2:$Y$779)</f>
        <v>-3.5832089975028217E-3</v>
      </c>
      <c r="AC148" s="24">
        <f t="shared" si="48"/>
        <v>-17.509999999998399</v>
      </c>
      <c r="AD148" s="24">
        <f t="shared" si="57"/>
        <v>2.75</v>
      </c>
      <c r="AE148" s="1">
        <f t="shared" si="58"/>
        <v>-5.1470832730890568E-3</v>
      </c>
      <c r="AF148" s="1">
        <f t="shared" si="59"/>
        <v>-3.2310590462182717E-4</v>
      </c>
      <c r="AG148" s="1">
        <f>$AF$2+GRAPHS!$U$32*_xlfn.STDEV.S('ONE_LAST_QUOTE (2)'!$AE$2:$AE$779)</f>
        <v>3.7520229614794163E-3</v>
      </c>
      <c r="AH148" s="1">
        <f>$AF$2-GRAPHS!$U$32*_xlfn.STDEV.S('ONE_LAST_QUOTE (2)'!$AE$2:$AE$779)</f>
        <v>-4.3982347707230704E-3</v>
      </c>
      <c r="AI148" s="27">
        <f t="shared" si="60"/>
        <v>-6.3672727272721454</v>
      </c>
      <c r="AJ148" s="24">
        <f t="shared" si="61"/>
        <v>-20.259999999998399</v>
      </c>
      <c r="AK148" s="27">
        <f t="shared" si="62"/>
        <v>-6.5702056555270953</v>
      </c>
      <c r="AL148" s="27">
        <f>$AK$2+GRAPHS!$W$32*_xlfn.STDEV.S('ONE_LAST_QUOTE (2)'!$AJ$2:$AJ$779)</f>
        <v>27.965047561412895</v>
      </c>
      <c r="AM148" s="27">
        <f>$AK$2-GRAPHS!$W$32*_xlfn.STDEV.S('ONE_LAST_QUOTE (2)'!$AJ$2:$AJ$779)</f>
        <v>-41.105458872467089</v>
      </c>
      <c r="AO148" s="24"/>
    </row>
    <row r="149" spans="1:41" x14ac:dyDescent="0.3">
      <c r="A149" s="5">
        <v>44293</v>
      </c>
      <c r="B149" s="25">
        <v>681.44</v>
      </c>
      <c r="C149" s="25">
        <v>0.1</v>
      </c>
      <c r="D149" s="25">
        <f t="shared" si="49"/>
        <v>681.34</v>
      </c>
      <c r="E149" s="25">
        <v>678.3</v>
      </c>
      <c r="F149" s="25">
        <f t="shared" si="46"/>
        <v>-3.0400000000000773</v>
      </c>
      <c r="G149" s="25">
        <v>16767</v>
      </c>
      <c r="H149" s="25">
        <v>16815.36</v>
      </c>
      <c r="I149" s="25">
        <v>4.7699999999999996</v>
      </c>
      <c r="J149" s="25">
        <f t="shared" si="50"/>
        <v>16810.59</v>
      </c>
      <c r="K149" s="25">
        <f t="shared" si="51"/>
        <v>-43.590000000000146</v>
      </c>
      <c r="L149" s="27">
        <v>28.456</v>
      </c>
      <c r="M149" s="25">
        <v>610</v>
      </c>
      <c r="N149" s="2">
        <f t="shared" si="63"/>
        <v>139.59662481992163</v>
      </c>
      <c r="O149" s="2">
        <f t="shared" si="64"/>
        <v>136.3392421531957</v>
      </c>
      <c r="P149" s="2">
        <f t="shared" si="65"/>
        <v>96.812166162011323</v>
      </c>
      <c r="Q149" s="2">
        <f t="shared" si="65"/>
        <v>146.98795180722919</v>
      </c>
      <c r="R149" s="27">
        <f t="shared" si="66"/>
        <v>-2.3334250888428887E-2</v>
      </c>
      <c r="S149" s="1">
        <f t="shared" si="52"/>
        <v>8.778548817801362E-3</v>
      </c>
      <c r="T149" s="1">
        <f>S149+GRAPHS!$Q$32*_xlfn.STDEV.S($R$2:$R$779)</f>
        <v>3.6448384166507447E-2</v>
      </c>
      <c r="U149" s="1">
        <f>S149-GRAPHS!$Q$32*_xlfn.STDEV.S($R$2:$R$779)</f>
        <v>-1.8891286530904723E-2</v>
      </c>
      <c r="V149" s="2">
        <f t="shared" si="53"/>
        <v>-325.73826667259311</v>
      </c>
      <c r="W149" s="1">
        <f t="shared" si="54"/>
        <v>-2.5930083358168955E-3</v>
      </c>
      <c r="X149" s="1">
        <f t="shared" si="55"/>
        <v>-4.4617958728389306E-3</v>
      </c>
      <c r="Y149" s="1">
        <f t="shared" si="56"/>
        <v>1.8687875370220351E-3</v>
      </c>
      <c r="Z149" s="1">
        <f t="shared" si="47"/>
        <v>-3.2310590462182717E-4</v>
      </c>
      <c r="AA149" s="1" t="e">
        <f>Z149+#REF!*_xlfn.STDEV.S($Y$2:$Y$779)</f>
        <v>#REF!</v>
      </c>
      <c r="AB149" s="1">
        <f>Z149-GRAPHS!$S$32*_xlfn.STDEV.S($Y$2:$Y$779)</f>
        <v>-3.5832089975028217E-3</v>
      </c>
      <c r="AC149" s="24">
        <f t="shared" si="48"/>
        <v>-43.590000000000146</v>
      </c>
      <c r="AD149" s="24">
        <f t="shared" si="57"/>
        <v>-3.0400000000000773</v>
      </c>
      <c r="AE149" s="1">
        <f t="shared" si="58"/>
        <v>1.8687875370220351E-3</v>
      </c>
      <c r="AF149" s="1">
        <f t="shared" si="59"/>
        <v>-3.2310590462182717E-4</v>
      </c>
      <c r="AG149" s="1">
        <f>$AF$2+GRAPHS!$U$32*_xlfn.STDEV.S('ONE_LAST_QUOTE (2)'!$AE$2:$AE$779)</f>
        <v>3.7520229614794163E-3</v>
      </c>
      <c r="AH149" s="1">
        <f>$AF$2-GRAPHS!$U$32*_xlfn.STDEV.S('ONE_LAST_QUOTE (2)'!$AE$2:$AE$779)</f>
        <v>-4.3982347707230704E-3</v>
      </c>
      <c r="AI149" s="27">
        <f t="shared" si="60"/>
        <v>14.338815789473367</v>
      </c>
      <c r="AJ149" s="24">
        <f t="shared" si="61"/>
        <v>-40.550000000000068</v>
      </c>
      <c r="AK149" s="27">
        <f t="shared" si="62"/>
        <v>-6.5702056555270953</v>
      </c>
      <c r="AL149" s="27">
        <f>$AK$2+GRAPHS!$W$32*_xlfn.STDEV.S('ONE_LAST_QUOTE (2)'!$AJ$2:$AJ$779)</f>
        <v>27.965047561412895</v>
      </c>
      <c r="AM149" s="27">
        <f>$AK$2-GRAPHS!$W$32*_xlfn.STDEV.S('ONE_LAST_QUOTE (2)'!$AJ$2:$AJ$779)</f>
        <v>-41.105458872467089</v>
      </c>
      <c r="AO149" s="24"/>
    </row>
    <row r="150" spans="1:41" x14ac:dyDescent="0.3">
      <c r="A150" s="5">
        <v>44294</v>
      </c>
      <c r="B150" s="25">
        <v>685.35</v>
      </c>
      <c r="C150" s="25">
        <v>0.1</v>
      </c>
      <c r="D150" s="25">
        <f t="shared" si="49"/>
        <v>685.25</v>
      </c>
      <c r="E150" s="25">
        <v>684.6</v>
      </c>
      <c r="F150" s="25">
        <f t="shared" si="46"/>
        <v>-0.64999999999997726</v>
      </c>
      <c r="G150" s="25">
        <v>16927</v>
      </c>
      <c r="H150" s="25">
        <v>16926.439999999999</v>
      </c>
      <c r="I150" s="25">
        <v>4.17</v>
      </c>
      <c r="J150" s="25">
        <f t="shared" si="50"/>
        <v>16922.27</v>
      </c>
      <c r="K150" s="25">
        <f t="shared" si="51"/>
        <v>4.7299999999995634</v>
      </c>
      <c r="L150" s="27">
        <v>28.428999999999998</v>
      </c>
      <c r="M150" s="25">
        <v>613</v>
      </c>
      <c r="N150" s="2">
        <f t="shared" si="63"/>
        <v>140.89318789874446</v>
      </c>
      <c r="O150" s="2">
        <f t="shared" si="64"/>
        <v>137.64026671003421</v>
      </c>
      <c r="P150" s="2">
        <f t="shared" si="65"/>
        <v>96.720307556220817</v>
      </c>
      <c r="Q150" s="2">
        <f t="shared" si="65"/>
        <v>147.71084337349424</v>
      </c>
      <c r="R150" s="27">
        <f t="shared" si="66"/>
        <v>-2.3087852842452627E-2</v>
      </c>
      <c r="S150" s="1">
        <f t="shared" si="52"/>
        <v>8.778548817801362E-3</v>
      </c>
      <c r="T150" s="1">
        <f>S150+GRAPHS!$Q$32*_xlfn.STDEV.S($R$2:$R$779)</f>
        <v>3.6448384166507447E-2</v>
      </c>
      <c r="U150" s="1">
        <f>S150-GRAPHS!$Q$32*_xlfn.STDEV.S($R$2:$R$779)</f>
        <v>-1.8891286530904723E-2</v>
      </c>
      <c r="V150" s="2">
        <f t="shared" si="53"/>
        <v>-325.29211887102463</v>
      </c>
      <c r="W150" s="1">
        <f t="shared" si="54"/>
        <v>2.7951332770364515E-4</v>
      </c>
      <c r="X150" s="1">
        <f t="shared" si="55"/>
        <v>-9.4855892010211934E-4</v>
      </c>
      <c r="Y150" s="1">
        <f t="shared" si="56"/>
        <v>1.2280722478057644E-3</v>
      </c>
      <c r="Z150" s="1">
        <f t="shared" si="47"/>
        <v>-3.2310590462182717E-4</v>
      </c>
      <c r="AA150" s="1" t="e">
        <f>Z150+#REF!*_xlfn.STDEV.S($Y$2:$Y$779)</f>
        <v>#REF!</v>
      </c>
      <c r="AB150" s="1">
        <f>Z150-GRAPHS!$S$32*_xlfn.STDEV.S($Y$2:$Y$779)</f>
        <v>-3.5832089975028217E-3</v>
      </c>
      <c r="AC150" s="24">
        <f t="shared" si="48"/>
        <v>4.7299999999995634</v>
      </c>
      <c r="AD150" s="24">
        <f t="shared" si="57"/>
        <v>-0.64999999999997726</v>
      </c>
      <c r="AE150" s="1">
        <f t="shared" si="58"/>
        <v>1.2280722478057644E-3</v>
      </c>
      <c r="AF150" s="1">
        <f t="shared" si="59"/>
        <v>-3.2310590462182717E-4</v>
      </c>
      <c r="AG150" s="1">
        <f>$AF$2+GRAPHS!$U$32*_xlfn.STDEV.S('ONE_LAST_QUOTE (2)'!$AE$2:$AE$779)</f>
        <v>3.7520229614794163E-3</v>
      </c>
      <c r="AH150" s="1">
        <f>$AF$2-GRAPHS!$U$32*_xlfn.STDEV.S('ONE_LAST_QUOTE (2)'!$AE$2:$AE$779)</f>
        <v>-4.3982347707230704E-3</v>
      </c>
      <c r="AI150" s="27">
        <f t="shared" si="60"/>
        <v>-7.2769230769226603</v>
      </c>
      <c r="AJ150" s="24">
        <f t="shared" si="61"/>
        <v>5.3799999999995407</v>
      </c>
      <c r="AK150" s="27">
        <f t="shared" si="62"/>
        <v>-6.5702056555270953</v>
      </c>
      <c r="AL150" s="27">
        <f>$AK$2+GRAPHS!$W$32*_xlfn.STDEV.S('ONE_LAST_QUOTE (2)'!$AJ$2:$AJ$779)</f>
        <v>27.965047561412895</v>
      </c>
      <c r="AM150" s="27">
        <f>$AK$2-GRAPHS!$W$32*_xlfn.STDEV.S('ONE_LAST_QUOTE (2)'!$AJ$2:$AJ$779)</f>
        <v>-41.105458872467089</v>
      </c>
      <c r="AO150" s="24"/>
    </row>
    <row r="151" spans="1:41" x14ac:dyDescent="0.3">
      <c r="A151" s="5">
        <v>44295</v>
      </c>
      <c r="B151" s="25">
        <v>681.95</v>
      </c>
      <c r="C151" s="25">
        <v>0.1</v>
      </c>
      <c r="D151" s="25">
        <f t="shared" si="49"/>
        <v>681.85</v>
      </c>
      <c r="E151" s="25">
        <v>681.8</v>
      </c>
      <c r="F151" s="25">
        <f t="shared" si="46"/>
        <v>-5.0000000000068212E-2</v>
      </c>
      <c r="G151" s="25">
        <v>16839</v>
      </c>
      <c r="H151" s="25">
        <v>16854.099999999999</v>
      </c>
      <c r="I151" s="25">
        <v>2.87</v>
      </c>
      <c r="J151" s="25">
        <f t="shared" si="50"/>
        <v>16851.23</v>
      </c>
      <c r="K151" s="25">
        <f t="shared" si="51"/>
        <v>-12.229999999999563</v>
      </c>
      <c r="L151" s="27">
        <v>28.442</v>
      </c>
      <c r="M151" s="25">
        <v>610</v>
      </c>
      <c r="N151" s="2">
        <f t="shared" si="63"/>
        <v>140.31693764148986</v>
      </c>
      <c r="O151" s="2">
        <f t="shared" si="64"/>
        <v>136.92470320377302</v>
      </c>
      <c r="P151" s="2">
        <f t="shared" si="65"/>
        <v>96.764535773823638</v>
      </c>
      <c r="Q151" s="2">
        <f t="shared" si="65"/>
        <v>146.98795180722917</v>
      </c>
      <c r="R151" s="27">
        <f t="shared" si="66"/>
        <v>-2.4175516475309689E-2</v>
      </c>
      <c r="S151" s="1">
        <f t="shared" si="52"/>
        <v>8.778548817801362E-3</v>
      </c>
      <c r="T151" s="1">
        <f>S151+GRAPHS!$Q$32*_xlfn.STDEV.S($R$2:$R$779)</f>
        <v>3.6448384166507447E-2</v>
      </c>
      <c r="U151" s="1">
        <f>S151-GRAPHS!$Q$32*_xlfn.STDEV.S($R$2:$R$779)</f>
        <v>-1.8891286530904723E-2</v>
      </c>
      <c r="V151" s="2">
        <f t="shared" si="53"/>
        <v>-339.22344377168372</v>
      </c>
      <c r="W151" s="1">
        <f t="shared" si="54"/>
        <v>-7.2576304519014713E-4</v>
      </c>
      <c r="X151" s="1">
        <f t="shared" si="55"/>
        <v>-7.3329911270907395E-5</v>
      </c>
      <c r="Y151" s="1">
        <f t="shared" si="56"/>
        <v>-6.5243313391923974E-4</v>
      </c>
      <c r="Z151" s="1">
        <f t="shared" si="47"/>
        <v>-3.2310590462182717E-4</v>
      </c>
      <c r="AA151" s="1" t="e">
        <f>Z151+#REF!*_xlfn.STDEV.S($Y$2:$Y$779)</f>
        <v>#REF!</v>
      </c>
      <c r="AB151" s="1">
        <f>Z151-GRAPHS!$S$32*_xlfn.STDEV.S($Y$2:$Y$779)</f>
        <v>-3.5832089975028217E-3</v>
      </c>
      <c r="AC151" s="24">
        <f t="shared" si="48"/>
        <v>-12.229999999999563</v>
      </c>
      <c r="AD151" s="24">
        <f t="shared" si="57"/>
        <v>-5.0000000000068212E-2</v>
      </c>
      <c r="AE151" s="1">
        <f t="shared" si="58"/>
        <v>-6.5243313391923974E-4</v>
      </c>
      <c r="AF151" s="1">
        <f t="shared" si="59"/>
        <v>-3.2310590462182717E-4</v>
      </c>
      <c r="AG151" s="1">
        <f>$AF$2+GRAPHS!$U$32*_xlfn.STDEV.S('ONE_LAST_QUOTE (2)'!$AE$2:$AE$779)</f>
        <v>3.7520229614794163E-3</v>
      </c>
      <c r="AH151" s="1">
        <f>$AF$2-GRAPHS!$U$32*_xlfn.STDEV.S('ONE_LAST_QUOTE (2)'!$AE$2:$AE$779)</f>
        <v>-4.3982347707230704E-3</v>
      </c>
      <c r="AI151" s="27">
        <f t="shared" si="60"/>
        <v>244.59999999965757</v>
      </c>
      <c r="AJ151" s="24">
        <f t="shared" si="61"/>
        <v>-12.179999999999495</v>
      </c>
      <c r="AK151" s="27">
        <f t="shared" si="62"/>
        <v>-6.5702056555270953</v>
      </c>
      <c r="AL151" s="27">
        <f>$AK$2+GRAPHS!$W$32*_xlfn.STDEV.S('ONE_LAST_QUOTE (2)'!$AJ$2:$AJ$779)</f>
        <v>27.965047561412895</v>
      </c>
      <c r="AM151" s="27">
        <f>$AK$2-GRAPHS!$W$32*_xlfn.STDEV.S('ONE_LAST_QUOTE (2)'!$AJ$2:$AJ$779)</f>
        <v>-41.105458872467089</v>
      </c>
      <c r="AO151" s="24"/>
    </row>
    <row r="152" spans="1:41" x14ac:dyDescent="0.3">
      <c r="A152" s="5">
        <v>44298</v>
      </c>
      <c r="B152" s="25">
        <v>679.97</v>
      </c>
      <c r="C152" s="25">
        <v>0.1</v>
      </c>
      <c r="D152" s="25">
        <f t="shared" si="49"/>
        <v>679.87</v>
      </c>
      <c r="E152" s="25">
        <v>679.2</v>
      </c>
      <c r="F152" s="25">
        <f t="shared" si="46"/>
        <v>-0.66999999999995907</v>
      </c>
      <c r="G152" s="25">
        <v>16835</v>
      </c>
      <c r="H152" s="25">
        <v>16859.7</v>
      </c>
      <c r="I152" s="25">
        <v>1.3900000000000001</v>
      </c>
      <c r="J152" s="25">
        <f t="shared" si="50"/>
        <v>16858.310000000001</v>
      </c>
      <c r="K152" s="25">
        <f t="shared" si="51"/>
        <v>-23.31000000000131</v>
      </c>
      <c r="L152" s="27">
        <v>28.437000000000001</v>
      </c>
      <c r="M152" s="25">
        <v>605</v>
      </c>
      <c r="N152" s="2">
        <f t="shared" si="63"/>
        <v>139.78184811689633</v>
      </c>
      <c r="O152" s="2">
        <f t="shared" si="64"/>
        <v>136.89217758985205</v>
      </c>
      <c r="P152" s="2">
        <f t="shared" si="65"/>
        <v>96.74752492089948</v>
      </c>
      <c r="Q152" s="2">
        <f t="shared" si="65"/>
        <v>145.78313253012072</v>
      </c>
      <c r="R152" s="27">
        <f t="shared" si="66"/>
        <v>-2.0672716564941296E-2</v>
      </c>
      <c r="S152" s="1">
        <f t="shared" si="52"/>
        <v>8.778548817801362E-3</v>
      </c>
      <c r="T152" s="1">
        <f>S152+GRAPHS!$Q$32*_xlfn.STDEV.S($R$2:$R$779)</f>
        <v>3.6448384166507447E-2</v>
      </c>
      <c r="U152" s="1">
        <f>S152-GRAPHS!$Q$32*_xlfn.STDEV.S($R$2:$R$779)</f>
        <v>-1.8891286530904723E-2</v>
      </c>
      <c r="V152" s="2">
        <f t="shared" si="53"/>
        <v>-288.96705270442737</v>
      </c>
      <c r="W152" s="1">
        <f t="shared" si="54"/>
        <v>-1.3827008757106322E-3</v>
      </c>
      <c r="X152" s="1">
        <f t="shared" si="55"/>
        <v>-9.8548251871675334E-4</v>
      </c>
      <c r="Y152" s="1">
        <f t="shared" si="56"/>
        <v>-3.9721835699387887E-4</v>
      </c>
      <c r="Z152" s="1">
        <f t="shared" si="47"/>
        <v>-3.2310590462182717E-4</v>
      </c>
      <c r="AA152" s="1" t="e">
        <f>Z152+#REF!*_xlfn.STDEV.S($Y$2:$Y$779)</f>
        <v>#REF!</v>
      </c>
      <c r="AB152" s="1">
        <f>Z152-GRAPHS!$S$32*_xlfn.STDEV.S($Y$2:$Y$779)</f>
        <v>-3.5832089975028217E-3</v>
      </c>
      <c r="AC152" s="24">
        <f t="shared" si="48"/>
        <v>-23.31000000000131</v>
      </c>
      <c r="AD152" s="24">
        <f t="shared" si="57"/>
        <v>-0.66999999999995907</v>
      </c>
      <c r="AE152" s="1">
        <f t="shared" si="58"/>
        <v>-3.9721835699387887E-4</v>
      </c>
      <c r="AF152" s="1">
        <f t="shared" si="59"/>
        <v>-3.2310590462182717E-4</v>
      </c>
      <c r="AG152" s="1">
        <f>$AF$2+GRAPHS!$U$32*_xlfn.STDEV.S('ONE_LAST_QUOTE (2)'!$AE$2:$AE$779)</f>
        <v>3.7520229614794163E-3</v>
      </c>
      <c r="AH152" s="1">
        <f>$AF$2-GRAPHS!$U$32*_xlfn.STDEV.S('ONE_LAST_QUOTE (2)'!$AE$2:$AE$779)</f>
        <v>-4.3982347707230704E-3</v>
      </c>
      <c r="AI152" s="27">
        <f t="shared" si="60"/>
        <v>34.791044776123485</v>
      </c>
      <c r="AJ152" s="24">
        <f t="shared" si="61"/>
        <v>-22.640000000001351</v>
      </c>
      <c r="AK152" s="27">
        <f t="shared" si="62"/>
        <v>-6.5702056555270953</v>
      </c>
      <c r="AL152" s="27">
        <f>$AK$2+GRAPHS!$W$32*_xlfn.STDEV.S('ONE_LAST_QUOTE (2)'!$AJ$2:$AJ$779)</f>
        <v>27.965047561412895</v>
      </c>
      <c r="AM152" s="27">
        <f>$AK$2-GRAPHS!$W$32*_xlfn.STDEV.S('ONE_LAST_QUOTE (2)'!$AJ$2:$AJ$779)</f>
        <v>-41.105458872467089</v>
      </c>
      <c r="AO152" s="24"/>
    </row>
    <row r="153" spans="1:41" x14ac:dyDescent="0.3">
      <c r="A153" s="5">
        <v>44299</v>
      </c>
      <c r="B153" s="25">
        <v>679.7</v>
      </c>
      <c r="C153" s="25">
        <v>0.1</v>
      </c>
      <c r="D153" s="25">
        <f t="shared" si="49"/>
        <v>679.6</v>
      </c>
      <c r="E153" s="25">
        <v>679.6</v>
      </c>
      <c r="F153" s="25">
        <f t="shared" si="46"/>
        <v>0</v>
      </c>
      <c r="G153" s="25">
        <v>16793</v>
      </c>
      <c r="H153" s="25">
        <v>16824.91</v>
      </c>
      <c r="I153" s="25">
        <v>1.3900000000000001</v>
      </c>
      <c r="J153" s="25">
        <f t="shared" si="50"/>
        <v>16823.52</v>
      </c>
      <c r="K153" s="25">
        <f t="shared" si="51"/>
        <v>-30.520000000000437</v>
      </c>
      <c r="L153" s="27">
        <v>28.408999999999999</v>
      </c>
      <c r="M153" s="25">
        <v>605</v>
      </c>
      <c r="N153" s="2">
        <f t="shared" si="63"/>
        <v>139.86416958221841</v>
      </c>
      <c r="O153" s="2">
        <f t="shared" si="64"/>
        <v>136.55065864368194</v>
      </c>
      <c r="P153" s="2">
        <f t="shared" si="65"/>
        <v>96.652264144524153</v>
      </c>
      <c r="Q153" s="2">
        <f t="shared" si="65"/>
        <v>145.78313253012072</v>
      </c>
      <c r="R153" s="27">
        <f t="shared" si="66"/>
        <v>-2.3690920615580757E-2</v>
      </c>
      <c r="S153" s="1">
        <f t="shared" si="52"/>
        <v>8.778548817801362E-3</v>
      </c>
      <c r="T153" s="1">
        <f>S153+GRAPHS!$Q$32*_xlfn.STDEV.S($R$2:$R$779)</f>
        <v>3.6448384166507447E-2</v>
      </c>
      <c r="U153" s="1">
        <f>S153-GRAPHS!$Q$32*_xlfn.STDEV.S($R$2:$R$779)</f>
        <v>-1.8891286530904723E-2</v>
      </c>
      <c r="V153" s="2">
        <f t="shared" si="53"/>
        <v>-331.35109385364672</v>
      </c>
      <c r="W153" s="1">
        <f t="shared" si="54"/>
        <v>-1.8141268890220618E-3</v>
      </c>
      <c r="X153" s="1">
        <f t="shared" si="55"/>
        <v>0</v>
      </c>
      <c r="Y153" s="1">
        <f t="shared" si="56"/>
        <v>-1.8141268890220618E-3</v>
      </c>
      <c r="Z153" s="1">
        <f t="shared" si="47"/>
        <v>-3.2310590462182717E-4</v>
      </c>
      <c r="AA153" s="1" t="e">
        <f>Z153+#REF!*_xlfn.STDEV.S($Y$2:$Y$779)</f>
        <v>#REF!</v>
      </c>
      <c r="AB153" s="1">
        <f>Z153-GRAPHS!$S$32*_xlfn.STDEV.S($Y$2:$Y$779)</f>
        <v>-3.5832089975028217E-3</v>
      </c>
      <c r="AC153" s="24">
        <f t="shared" si="48"/>
        <v>-30.520000000000437</v>
      </c>
      <c r="AD153" s="24">
        <f t="shared" si="57"/>
        <v>0</v>
      </c>
      <c r="AE153" s="1">
        <f t="shared" si="58"/>
        <v>-1.8141268890220618E-3</v>
      </c>
      <c r="AF153" s="1">
        <f t="shared" si="59"/>
        <v>-3.2310590462182717E-4</v>
      </c>
      <c r="AG153" s="1">
        <f>$AF$2+GRAPHS!$U$32*_xlfn.STDEV.S('ONE_LAST_QUOTE (2)'!$AE$2:$AE$779)</f>
        <v>3.7520229614794163E-3</v>
      </c>
      <c r="AH153" s="1">
        <f>$AF$2-GRAPHS!$U$32*_xlfn.STDEV.S('ONE_LAST_QUOTE (2)'!$AE$2:$AE$779)</f>
        <v>-4.3982347707230704E-3</v>
      </c>
      <c r="AI153" s="27" t="e">
        <f t="shared" si="60"/>
        <v>#DIV/0!</v>
      </c>
      <c r="AJ153" s="24">
        <f t="shared" si="61"/>
        <v>-30.520000000000437</v>
      </c>
      <c r="AK153" s="27">
        <f t="shared" si="62"/>
        <v>-6.5702056555270953</v>
      </c>
      <c r="AL153" s="27">
        <f>$AK$2+GRAPHS!$W$32*_xlfn.STDEV.S('ONE_LAST_QUOTE (2)'!$AJ$2:$AJ$779)</f>
        <v>27.965047561412895</v>
      </c>
      <c r="AM153" s="27">
        <f>$AK$2-GRAPHS!$W$32*_xlfn.STDEV.S('ONE_LAST_QUOTE (2)'!$AJ$2:$AJ$779)</f>
        <v>-41.105458872467089</v>
      </c>
      <c r="AO153" s="24"/>
    </row>
    <row r="154" spans="1:41" x14ac:dyDescent="0.3">
      <c r="A154" s="5">
        <v>44300</v>
      </c>
      <c r="B154" s="25">
        <v>683.24</v>
      </c>
      <c r="C154" s="25">
        <v>0.1</v>
      </c>
      <c r="D154" s="25">
        <f t="shared" si="49"/>
        <v>683.14</v>
      </c>
      <c r="E154" s="25">
        <v>684.4</v>
      </c>
      <c r="F154" s="25">
        <f t="shared" si="46"/>
        <v>1.2599999999999909</v>
      </c>
      <c r="G154" s="25">
        <v>16857</v>
      </c>
      <c r="H154" s="25">
        <v>16865.97</v>
      </c>
      <c r="I154" s="25">
        <v>1.3900000000000001</v>
      </c>
      <c r="J154" s="25">
        <f t="shared" si="50"/>
        <v>16864.580000000002</v>
      </c>
      <c r="K154" s="25">
        <f t="shared" si="51"/>
        <v>-7.5800000000017462</v>
      </c>
      <c r="L154" s="27">
        <v>28.440999999999999</v>
      </c>
      <c r="M154" s="25">
        <v>612</v>
      </c>
      <c r="N154" s="2">
        <f t="shared" si="63"/>
        <v>140.85202716608339</v>
      </c>
      <c r="O154" s="2">
        <f t="shared" si="64"/>
        <v>137.07106846641733</v>
      </c>
      <c r="P154" s="2">
        <f t="shared" si="65"/>
        <v>96.761133603238818</v>
      </c>
      <c r="Q154" s="2">
        <f t="shared" si="65"/>
        <v>147.46987951807256</v>
      </c>
      <c r="R154" s="27">
        <f t="shared" si="66"/>
        <v>-2.6843480890820226E-2</v>
      </c>
      <c r="S154" s="1">
        <f t="shared" si="52"/>
        <v>8.778548817801362E-3</v>
      </c>
      <c r="T154" s="1">
        <f>S154+GRAPHS!$Q$32*_xlfn.STDEV.S($R$2:$R$779)</f>
        <v>3.6448384166507447E-2</v>
      </c>
      <c r="U154" s="1">
        <f>S154-GRAPHS!$Q$32*_xlfn.STDEV.S($R$2:$R$779)</f>
        <v>-1.8891286530904723E-2</v>
      </c>
      <c r="V154" s="2">
        <f t="shared" si="53"/>
        <v>-378.09586996660585</v>
      </c>
      <c r="W154" s="1">
        <f t="shared" si="54"/>
        <v>-4.4946272009156144E-4</v>
      </c>
      <c r="X154" s="1">
        <f t="shared" si="55"/>
        <v>1.8444242761366497E-3</v>
      </c>
      <c r="Y154" s="1">
        <f t="shared" si="56"/>
        <v>-2.2938869962282112E-3</v>
      </c>
      <c r="Z154" s="1">
        <f t="shared" si="47"/>
        <v>-3.2310590462182717E-4</v>
      </c>
      <c r="AA154" s="1" t="e">
        <f>Z154+#REF!*_xlfn.STDEV.S($Y$2:$Y$779)</f>
        <v>#REF!</v>
      </c>
      <c r="AB154" s="1">
        <f>Z154-GRAPHS!$S$32*_xlfn.STDEV.S($Y$2:$Y$779)</f>
        <v>-3.5832089975028217E-3</v>
      </c>
      <c r="AC154" s="24">
        <f t="shared" si="48"/>
        <v>-7.5800000000017462</v>
      </c>
      <c r="AD154" s="24">
        <f t="shared" si="57"/>
        <v>1.2599999999999909</v>
      </c>
      <c r="AE154" s="1">
        <f t="shared" si="58"/>
        <v>-2.2938869962282112E-3</v>
      </c>
      <c r="AF154" s="1">
        <f t="shared" si="59"/>
        <v>-3.2310590462182717E-4</v>
      </c>
      <c r="AG154" s="1">
        <f>$AF$2+GRAPHS!$U$32*_xlfn.STDEV.S('ONE_LAST_QUOTE (2)'!$AE$2:$AE$779)</f>
        <v>3.7520229614794163E-3</v>
      </c>
      <c r="AH154" s="1">
        <f>$AF$2-GRAPHS!$U$32*_xlfn.STDEV.S('ONE_LAST_QUOTE (2)'!$AE$2:$AE$779)</f>
        <v>-4.3982347707230704E-3</v>
      </c>
      <c r="AI154" s="27">
        <f t="shared" si="60"/>
        <v>-6.0158730158744449</v>
      </c>
      <c r="AJ154" s="24">
        <f t="shared" si="61"/>
        <v>-8.8400000000017371</v>
      </c>
      <c r="AK154" s="27">
        <f t="shared" si="62"/>
        <v>-6.5702056555270953</v>
      </c>
      <c r="AL154" s="27">
        <f>$AK$2+GRAPHS!$W$32*_xlfn.STDEV.S('ONE_LAST_QUOTE (2)'!$AJ$2:$AJ$779)</f>
        <v>27.965047561412895</v>
      </c>
      <c r="AM154" s="27">
        <f>$AK$2-GRAPHS!$W$32*_xlfn.STDEV.S('ONE_LAST_QUOTE (2)'!$AJ$2:$AJ$779)</f>
        <v>-41.105458872467089</v>
      </c>
      <c r="AO154" s="24"/>
    </row>
    <row r="155" spans="1:41" x14ac:dyDescent="0.3">
      <c r="A155" s="5">
        <v>44301</v>
      </c>
      <c r="B155" s="25">
        <v>691.24</v>
      </c>
      <c r="C155" s="25">
        <v>0.1</v>
      </c>
      <c r="D155" s="25">
        <f t="shared" si="49"/>
        <v>691.14</v>
      </c>
      <c r="E155" s="25">
        <v>692.1</v>
      </c>
      <c r="F155" s="25">
        <f t="shared" si="46"/>
        <v>0.96000000000003638</v>
      </c>
      <c r="G155" s="25">
        <v>17069</v>
      </c>
      <c r="H155" s="25">
        <v>17076.73</v>
      </c>
      <c r="I155" s="25">
        <v>1.3900000000000001</v>
      </c>
      <c r="J155" s="25">
        <f t="shared" si="50"/>
        <v>17075.34</v>
      </c>
      <c r="K155" s="25">
        <f t="shared" si="51"/>
        <v>-6.3400000000001455</v>
      </c>
      <c r="L155" s="27">
        <v>28.318000000000001</v>
      </c>
      <c r="M155" s="25">
        <v>619</v>
      </c>
      <c r="N155" s="2">
        <f t="shared" si="63"/>
        <v>142.4367153735335</v>
      </c>
      <c r="O155" s="2">
        <f t="shared" si="64"/>
        <v>138.79492600422836</v>
      </c>
      <c r="P155" s="2">
        <f t="shared" si="65"/>
        <v>96.34266662130436</v>
      </c>
      <c r="Q155" s="2">
        <f t="shared" si="65"/>
        <v>149.15662650602437</v>
      </c>
      <c r="R155" s="27">
        <f t="shared" si="66"/>
        <v>-2.5567771341502232E-2</v>
      </c>
      <c r="S155" s="1">
        <f t="shared" si="52"/>
        <v>8.778548817801362E-3</v>
      </c>
      <c r="T155" s="1">
        <f>S155+GRAPHS!$Q$32*_xlfn.STDEV.S($R$2:$R$779)</f>
        <v>3.6448384166507447E-2</v>
      </c>
      <c r="U155" s="1">
        <f>S155-GRAPHS!$Q$32*_xlfn.STDEV.S($R$2:$R$779)</f>
        <v>-1.8891286530904723E-2</v>
      </c>
      <c r="V155" s="2">
        <f t="shared" si="53"/>
        <v>-364.1789369305144</v>
      </c>
      <c r="W155" s="1">
        <f t="shared" si="54"/>
        <v>-3.7129568137443501E-4</v>
      </c>
      <c r="X155" s="1">
        <f t="shared" si="55"/>
        <v>1.3890094626270169E-3</v>
      </c>
      <c r="Y155" s="1">
        <f t="shared" si="56"/>
        <v>-1.7603051440014518E-3</v>
      </c>
      <c r="Z155" s="1">
        <f t="shared" si="47"/>
        <v>-3.2310590462182717E-4</v>
      </c>
      <c r="AA155" s="1" t="e">
        <f>Z155+#REF!*_xlfn.STDEV.S($Y$2:$Y$779)</f>
        <v>#REF!</v>
      </c>
      <c r="AB155" s="1">
        <f>Z155-GRAPHS!$S$32*_xlfn.STDEV.S($Y$2:$Y$779)</f>
        <v>-3.5832089975028217E-3</v>
      </c>
      <c r="AC155" s="24">
        <f t="shared" si="48"/>
        <v>-6.3400000000001455</v>
      </c>
      <c r="AD155" s="24">
        <f t="shared" si="57"/>
        <v>0.96000000000003638</v>
      </c>
      <c r="AE155" s="1">
        <f t="shared" si="58"/>
        <v>-1.7603051440014518E-3</v>
      </c>
      <c r="AF155" s="1">
        <f t="shared" si="59"/>
        <v>-3.2310590462182717E-4</v>
      </c>
      <c r="AG155" s="1">
        <f>$AF$2+GRAPHS!$U$32*_xlfn.STDEV.S('ONE_LAST_QUOTE (2)'!$AE$2:$AE$779)</f>
        <v>3.7520229614794163E-3</v>
      </c>
      <c r="AH155" s="1">
        <f>$AF$2-GRAPHS!$U$32*_xlfn.STDEV.S('ONE_LAST_QUOTE (2)'!$AE$2:$AE$779)</f>
        <v>-4.3982347707230704E-3</v>
      </c>
      <c r="AI155" s="27">
        <f t="shared" si="60"/>
        <v>-6.6041666666665684</v>
      </c>
      <c r="AJ155" s="24">
        <f t="shared" si="61"/>
        <v>-7.3000000000001819</v>
      </c>
      <c r="AK155" s="27">
        <f t="shared" si="62"/>
        <v>-6.5702056555270953</v>
      </c>
      <c r="AL155" s="27">
        <f>$AK$2+GRAPHS!$W$32*_xlfn.STDEV.S('ONE_LAST_QUOTE (2)'!$AJ$2:$AJ$779)</f>
        <v>27.965047561412895</v>
      </c>
      <c r="AM155" s="27">
        <f>$AK$2-GRAPHS!$W$32*_xlfn.STDEV.S('ONE_LAST_QUOTE (2)'!$AJ$2:$AJ$779)</f>
        <v>-41.105458872467089</v>
      </c>
      <c r="AO155" s="24"/>
    </row>
    <row r="156" spans="1:41" x14ac:dyDescent="0.3">
      <c r="A156" s="5">
        <v>44302</v>
      </c>
      <c r="B156" s="25">
        <v>691.21</v>
      </c>
      <c r="C156" s="25">
        <v>0.1</v>
      </c>
      <c r="D156" s="25">
        <f t="shared" si="49"/>
        <v>691.11</v>
      </c>
      <c r="E156" s="25">
        <v>687.9</v>
      </c>
      <c r="F156" s="25">
        <f t="shared" si="46"/>
        <v>-3.2100000000000364</v>
      </c>
      <c r="G156" s="25">
        <v>17156</v>
      </c>
      <c r="H156" s="25">
        <v>17158.810000000001</v>
      </c>
      <c r="I156" s="25">
        <v>0.95000000000000018</v>
      </c>
      <c r="J156" s="25">
        <f t="shared" si="50"/>
        <v>17157.86</v>
      </c>
      <c r="K156" s="25">
        <f t="shared" si="51"/>
        <v>-1.8600000000005821</v>
      </c>
      <c r="L156" s="27">
        <v>28.33</v>
      </c>
      <c r="M156" s="25">
        <v>610</v>
      </c>
      <c r="N156" s="2">
        <f t="shared" si="63"/>
        <v>141.57233998765162</v>
      </c>
      <c r="O156" s="2">
        <f t="shared" si="64"/>
        <v>139.50235810700931</v>
      </c>
      <c r="P156" s="2">
        <f t="shared" si="65"/>
        <v>96.383492668322361</v>
      </c>
      <c r="Q156" s="2">
        <f t="shared" si="65"/>
        <v>146.98795180722917</v>
      </c>
      <c r="R156" s="27">
        <f t="shared" si="66"/>
        <v>-1.4621372231488516E-2</v>
      </c>
      <c r="S156" s="1">
        <f t="shared" si="52"/>
        <v>8.778548817801362E-3</v>
      </c>
      <c r="T156" s="1">
        <f>S156+GRAPHS!$Q$32*_xlfn.STDEV.S($R$2:$R$779)</f>
        <v>3.6448384166507447E-2</v>
      </c>
      <c r="U156" s="1">
        <f>S156-GRAPHS!$Q$32*_xlfn.STDEV.S($R$2:$R$779)</f>
        <v>-1.8891286530904723E-2</v>
      </c>
      <c r="V156" s="2">
        <f t="shared" si="53"/>
        <v>-206.99818806423025</v>
      </c>
      <c r="W156" s="1">
        <f t="shared" si="54"/>
        <v>-1.0840512744599746E-4</v>
      </c>
      <c r="X156" s="1">
        <f t="shared" si="55"/>
        <v>-4.6447020011286715E-3</v>
      </c>
      <c r="Y156" s="1">
        <f t="shared" si="56"/>
        <v>4.5362968736826744E-3</v>
      </c>
      <c r="Z156" s="1">
        <f t="shared" si="47"/>
        <v>-3.2310590462182717E-4</v>
      </c>
      <c r="AA156" s="1" t="e">
        <f>Z156+#REF!*_xlfn.STDEV.S($Y$2:$Y$779)</f>
        <v>#REF!</v>
      </c>
      <c r="AB156" s="1">
        <f>Z156-GRAPHS!$S$32*_xlfn.STDEV.S($Y$2:$Y$779)</f>
        <v>-3.5832089975028217E-3</v>
      </c>
      <c r="AC156" s="24">
        <f t="shared" si="48"/>
        <v>-1.8600000000005821</v>
      </c>
      <c r="AD156" s="24">
        <f t="shared" si="57"/>
        <v>-3.2100000000000364</v>
      </c>
      <c r="AE156" s="1">
        <f t="shared" si="58"/>
        <v>4.5362968736826744E-3</v>
      </c>
      <c r="AF156" s="1">
        <f t="shared" si="59"/>
        <v>-3.2310590462182717E-4</v>
      </c>
      <c r="AG156" s="1">
        <f>$AF$2+GRAPHS!$U$32*_xlfn.STDEV.S('ONE_LAST_QUOTE (2)'!$AE$2:$AE$779)</f>
        <v>3.7520229614794163E-3</v>
      </c>
      <c r="AH156" s="1">
        <f>$AF$2-GRAPHS!$U$32*_xlfn.STDEV.S('ONE_LAST_QUOTE (2)'!$AE$2:$AE$779)</f>
        <v>-4.3982347707230704E-3</v>
      </c>
      <c r="AI156" s="27">
        <f t="shared" si="60"/>
        <v>0.57943925233662341</v>
      </c>
      <c r="AJ156" s="24">
        <f t="shared" si="61"/>
        <v>1.3499999999994543</v>
      </c>
      <c r="AK156" s="27">
        <f t="shared" si="62"/>
        <v>-6.5702056555270953</v>
      </c>
      <c r="AL156" s="27">
        <f>$AK$2+GRAPHS!$W$32*_xlfn.STDEV.S('ONE_LAST_QUOTE (2)'!$AJ$2:$AJ$779)</f>
        <v>27.965047561412895</v>
      </c>
      <c r="AM156" s="27">
        <f>$AK$2-GRAPHS!$W$32*_xlfn.STDEV.S('ONE_LAST_QUOTE (2)'!$AJ$2:$AJ$779)</f>
        <v>-41.105458872467089</v>
      </c>
      <c r="AO156" s="24"/>
    </row>
    <row r="157" spans="1:41" x14ac:dyDescent="0.3">
      <c r="A157" s="5">
        <v>44305</v>
      </c>
      <c r="B157" s="25">
        <v>691.3</v>
      </c>
      <c r="C157" s="25">
        <v>0.1</v>
      </c>
      <c r="D157" s="25">
        <f t="shared" si="49"/>
        <v>691.19999999999993</v>
      </c>
      <c r="E157" s="25">
        <v>690</v>
      </c>
      <c r="F157" s="25">
        <f t="shared" si="46"/>
        <v>-1.1999999999999318</v>
      </c>
      <c r="G157" s="25">
        <v>17269</v>
      </c>
      <c r="H157" s="25">
        <v>17263.28</v>
      </c>
      <c r="I157" s="25">
        <v>0</v>
      </c>
      <c r="J157" s="25">
        <f t="shared" si="50"/>
        <v>17263.28</v>
      </c>
      <c r="K157" s="25">
        <f t="shared" si="51"/>
        <v>5.7200000000011642</v>
      </c>
      <c r="L157" s="27">
        <v>28.135000000000002</v>
      </c>
      <c r="M157" s="25">
        <v>603</v>
      </c>
      <c r="N157" s="2">
        <f t="shared" si="63"/>
        <v>142.00452768059253</v>
      </c>
      <c r="O157" s="2">
        <f t="shared" si="64"/>
        <v>140.42120670027651</v>
      </c>
      <c r="P157" s="2">
        <f t="shared" si="65"/>
        <v>95.720069404279911</v>
      </c>
      <c r="Q157" s="2">
        <f t="shared" si="65"/>
        <v>145.30120481927736</v>
      </c>
      <c r="R157" s="27">
        <f t="shared" si="66"/>
        <v>-1.1149792236747169E-2</v>
      </c>
      <c r="S157" s="1">
        <f t="shared" si="52"/>
        <v>8.778548817801362E-3</v>
      </c>
      <c r="T157" s="1">
        <f>S157+GRAPHS!$Q$32*_xlfn.STDEV.S($R$2:$R$779)</f>
        <v>3.6448384166507447E-2</v>
      </c>
      <c r="U157" s="1">
        <f>S157-GRAPHS!$Q$32*_xlfn.STDEV.S($R$2:$R$779)</f>
        <v>-1.8891286530904723E-2</v>
      </c>
      <c r="V157" s="2">
        <f t="shared" si="53"/>
        <v>-158.33209803160173</v>
      </c>
      <c r="W157" s="1">
        <f t="shared" si="54"/>
        <v>3.3133911979653721E-4</v>
      </c>
      <c r="X157" s="1">
        <f t="shared" si="55"/>
        <v>-1.7361111111110126E-3</v>
      </c>
      <c r="Y157" s="1">
        <f t="shared" si="56"/>
        <v>2.0674502309075498E-3</v>
      </c>
      <c r="Z157" s="1">
        <f t="shared" si="47"/>
        <v>-3.2310590462182717E-4</v>
      </c>
      <c r="AA157" s="1" t="e">
        <f>Z157+#REF!*_xlfn.STDEV.S($Y$2:$Y$779)</f>
        <v>#REF!</v>
      </c>
      <c r="AB157" s="1">
        <f>Z157-GRAPHS!$S$32*_xlfn.STDEV.S($Y$2:$Y$779)</f>
        <v>-3.5832089975028217E-3</v>
      </c>
      <c r="AC157" s="24">
        <f t="shared" si="48"/>
        <v>5.7200000000011642</v>
      </c>
      <c r="AD157" s="24">
        <f t="shared" si="57"/>
        <v>-1.1999999999999318</v>
      </c>
      <c r="AE157" s="1">
        <f t="shared" si="58"/>
        <v>2.0674502309075498E-3</v>
      </c>
      <c r="AF157" s="1">
        <f t="shared" si="59"/>
        <v>-3.2310590462182717E-4</v>
      </c>
      <c r="AG157" s="1">
        <f>$AF$2+GRAPHS!$U$32*_xlfn.STDEV.S('ONE_LAST_QUOTE (2)'!$AE$2:$AE$779)</f>
        <v>3.7520229614794163E-3</v>
      </c>
      <c r="AH157" s="1">
        <f>$AF$2-GRAPHS!$U$32*_xlfn.STDEV.S('ONE_LAST_QUOTE (2)'!$AE$2:$AE$779)</f>
        <v>-4.3982347707230704E-3</v>
      </c>
      <c r="AI157" s="27">
        <f t="shared" si="60"/>
        <v>-4.7666666666679074</v>
      </c>
      <c r="AJ157" s="24">
        <f t="shared" si="61"/>
        <v>6.9200000000010959</v>
      </c>
      <c r="AK157" s="27">
        <f t="shared" si="62"/>
        <v>-6.5702056555270953</v>
      </c>
      <c r="AL157" s="27">
        <f>$AK$2+GRAPHS!$W$32*_xlfn.STDEV.S('ONE_LAST_QUOTE (2)'!$AJ$2:$AJ$779)</f>
        <v>27.965047561412895</v>
      </c>
      <c r="AM157" s="27">
        <f>$AK$2-GRAPHS!$W$32*_xlfn.STDEV.S('ONE_LAST_QUOTE (2)'!$AJ$2:$AJ$779)</f>
        <v>-41.105458872467089</v>
      </c>
      <c r="AO157" s="24"/>
    </row>
    <row r="158" spans="1:41" x14ac:dyDescent="0.3">
      <c r="A158" s="5">
        <v>44306</v>
      </c>
      <c r="B158" s="25">
        <v>693.64</v>
      </c>
      <c r="C158" s="25">
        <v>0.1</v>
      </c>
      <c r="D158" s="25">
        <f t="shared" si="49"/>
        <v>693.54</v>
      </c>
      <c r="E158" s="25">
        <v>690.9</v>
      </c>
      <c r="F158" s="25">
        <f t="shared" si="46"/>
        <v>-2.6399999999999864</v>
      </c>
      <c r="G158" s="25">
        <v>17320</v>
      </c>
      <c r="H158" s="25">
        <v>17323.87</v>
      </c>
      <c r="I158" s="25">
        <v>0</v>
      </c>
      <c r="J158" s="25">
        <f t="shared" si="50"/>
        <v>17323.87</v>
      </c>
      <c r="K158" s="25">
        <f t="shared" si="51"/>
        <v>-3.8699999999989814</v>
      </c>
      <c r="L158" s="27">
        <v>28.111000000000001</v>
      </c>
      <c r="M158" s="25">
        <v>602</v>
      </c>
      <c r="N158" s="2">
        <f t="shared" si="63"/>
        <v>142.18975097756723</v>
      </c>
      <c r="O158" s="2">
        <f t="shared" si="64"/>
        <v>140.83590827776877</v>
      </c>
      <c r="P158" s="2">
        <f t="shared" si="65"/>
        <v>95.638417310243909</v>
      </c>
      <c r="Q158" s="2">
        <f t="shared" si="65"/>
        <v>145.06024096385568</v>
      </c>
      <c r="R158" s="27">
        <f t="shared" si="66"/>
        <v>-9.5213803420476362E-3</v>
      </c>
      <c r="S158" s="1">
        <f t="shared" si="52"/>
        <v>8.778548817801362E-3</v>
      </c>
      <c r="T158" s="1">
        <f>S158+GRAPHS!$Q$32*_xlfn.STDEV.S($R$2:$R$779)</f>
        <v>3.6448384166507447E-2</v>
      </c>
      <c r="U158" s="1">
        <f>S158-GRAPHS!$Q$32*_xlfn.STDEV.S($R$2:$R$779)</f>
        <v>-1.8891286530904723E-2</v>
      </c>
      <c r="V158" s="2">
        <f t="shared" si="53"/>
        <v>-135.38426997984629</v>
      </c>
      <c r="W158" s="1">
        <f t="shared" si="54"/>
        <v>-2.233911937690009E-4</v>
      </c>
      <c r="X158" s="1">
        <f t="shared" si="55"/>
        <v>-3.8065576606972728E-3</v>
      </c>
      <c r="Y158" s="1">
        <f t="shared" si="56"/>
        <v>3.5831664669282721E-3</v>
      </c>
      <c r="Z158" s="1">
        <f t="shared" si="47"/>
        <v>-3.2310590462182717E-4</v>
      </c>
      <c r="AA158" s="1" t="e">
        <f>Z158+#REF!*_xlfn.STDEV.S($Y$2:$Y$779)</f>
        <v>#REF!</v>
      </c>
      <c r="AB158" s="1">
        <f>Z158-GRAPHS!$S$32*_xlfn.STDEV.S($Y$2:$Y$779)</f>
        <v>-3.5832089975028217E-3</v>
      </c>
      <c r="AC158" s="24">
        <f t="shared" si="48"/>
        <v>-3.8699999999989814</v>
      </c>
      <c r="AD158" s="24">
        <f t="shared" si="57"/>
        <v>-2.6399999999999864</v>
      </c>
      <c r="AE158" s="1">
        <f t="shared" si="58"/>
        <v>3.5831664669282721E-3</v>
      </c>
      <c r="AF158" s="1">
        <f t="shared" si="59"/>
        <v>-3.2310590462182717E-4</v>
      </c>
      <c r="AG158" s="1">
        <f>$AF$2+GRAPHS!$U$32*_xlfn.STDEV.S('ONE_LAST_QUOTE (2)'!$AE$2:$AE$779)</f>
        <v>3.7520229614794163E-3</v>
      </c>
      <c r="AH158" s="1">
        <f>$AF$2-GRAPHS!$U$32*_xlfn.STDEV.S('ONE_LAST_QUOTE (2)'!$AE$2:$AE$779)</f>
        <v>-4.3982347707230704E-3</v>
      </c>
      <c r="AI158" s="27">
        <f t="shared" si="60"/>
        <v>1.4659090909087127</v>
      </c>
      <c r="AJ158" s="24">
        <f t="shared" si="61"/>
        <v>-1.229999999998995</v>
      </c>
      <c r="AK158" s="27">
        <f t="shared" si="62"/>
        <v>-6.5702056555270953</v>
      </c>
      <c r="AL158" s="27">
        <f>$AK$2+GRAPHS!$W$32*_xlfn.STDEV.S('ONE_LAST_QUOTE (2)'!$AJ$2:$AJ$779)</f>
        <v>27.965047561412895</v>
      </c>
      <c r="AM158" s="27">
        <f>$AK$2-GRAPHS!$W$32*_xlfn.STDEV.S('ONE_LAST_QUOTE (2)'!$AJ$2:$AJ$779)</f>
        <v>-41.105458872467089</v>
      </c>
      <c r="AO158" s="24"/>
    </row>
    <row r="159" spans="1:41" x14ac:dyDescent="0.3">
      <c r="A159" s="5">
        <v>44307</v>
      </c>
      <c r="B159" s="25">
        <v>685.61</v>
      </c>
      <c r="C159" s="25">
        <v>0</v>
      </c>
      <c r="D159" s="25">
        <f t="shared" si="49"/>
        <v>685.61</v>
      </c>
      <c r="E159" s="25">
        <v>684.2</v>
      </c>
      <c r="F159" s="25">
        <f t="shared" si="46"/>
        <v>-1.4099999999999682</v>
      </c>
      <c r="G159" s="25">
        <v>17232</v>
      </c>
      <c r="H159" s="25">
        <v>17202.11</v>
      </c>
      <c r="I159" s="25">
        <v>0</v>
      </c>
      <c r="J159" s="25">
        <f t="shared" si="50"/>
        <v>17202.11</v>
      </c>
      <c r="K159" s="25">
        <f t="shared" si="51"/>
        <v>29.889999999999418</v>
      </c>
      <c r="L159" s="27">
        <v>28.091000000000001</v>
      </c>
      <c r="M159" s="25">
        <v>592</v>
      </c>
      <c r="N159" s="2">
        <f t="shared" si="63"/>
        <v>140.81086643342235</v>
      </c>
      <c r="O159" s="2">
        <f t="shared" si="64"/>
        <v>140.12034477150758</v>
      </c>
      <c r="P159" s="2">
        <f t="shared" si="65"/>
        <v>95.570373898547246</v>
      </c>
      <c r="Q159" s="2">
        <f t="shared" si="65"/>
        <v>142.65060240963879</v>
      </c>
      <c r="R159" s="27">
        <f t="shared" si="66"/>
        <v>-4.9038947021979862E-3</v>
      </c>
      <c r="S159" s="1">
        <f t="shared" si="52"/>
        <v>8.778548817801362E-3</v>
      </c>
      <c r="T159" s="1">
        <f>S159+GRAPHS!$Q$32*_xlfn.STDEV.S($R$2:$R$779)</f>
        <v>3.6448384166507447E-2</v>
      </c>
      <c r="U159" s="1">
        <f>S159-GRAPHS!$Q$32*_xlfn.STDEV.S($R$2:$R$779)</f>
        <v>-1.8891286530904723E-2</v>
      </c>
      <c r="V159" s="2">
        <f t="shared" si="53"/>
        <v>-69.052166191477227</v>
      </c>
      <c r="W159" s="1">
        <f t="shared" si="54"/>
        <v>1.7375775413597178E-3</v>
      </c>
      <c r="X159" s="1">
        <f t="shared" si="55"/>
        <v>-2.0565627689210601E-3</v>
      </c>
      <c r="Y159" s="1">
        <f t="shared" si="56"/>
        <v>3.7941403102807782E-3</v>
      </c>
      <c r="Z159" s="1">
        <f t="shared" si="47"/>
        <v>-3.2310590462182717E-4</v>
      </c>
      <c r="AA159" s="1" t="e">
        <f>Z159+#REF!*_xlfn.STDEV.S($Y$2:$Y$779)</f>
        <v>#REF!</v>
      </c>
      <c r="AB159" s="1">
        <f>Z159-GRAPHS!$S$32*_xlfn.STDEV.S($Y$2:$Y$779)</f>
        <v>-3.5832089975028217E-3</v>
      </c>
      <c r="AC159" s="24">
        <f t="shared" si="48"/>
        <v>29.889999999999418</v>
      </c>
      <c r="AD159" s="24">
        <f t="shared" si="57"/>
        <v>-1.4099999999999682</v>
      </c>
      <c r="AE159" s="1">
        <f t="shared" si="58"/>
        <v>3.7941403102807782E-3</v>
      </c>
      <c r="AF159" s="1">
        <f t="shared" si="59"/>
        <v>-3.2310590462182717E-4</v>
      </c>
      <c r="AG159" s="1">
        <f>$AF$2+GRAPHS!$U$32*_xlfn.STDEV.S('ONE_LAST_QUOTE (2)'!$AE$2:$AE$779)</f>
        <v>3.7520229614794163E-3</v>
      </c>
      <c r="AH159" s="1">
        <f>$AF$2-GRAPHS!$U$32*_xlfn.STDEV.S('ONE_LAST_QUOTE (2)'!$AE$2:$AE$779)</f>
        <v>-4.3982347707230704E-3</v>
      </c>
      <c r="AI159" s="27">
        <f t="shared" si="60"/>
        <v>-21.198581560283753</v>
      </c>
      <c r="AJ159" s="24">
        <f t="shared" si="61"/>
        <v>31.299999999999386</v>
      </c>
      <c r="AK159" s="27">
        <f t="shared" si="62"/>
        <v>-6.5702056555270953</v>
      </c>
      <c r="AL159" s="27">
        <f>$AK$2+GRAPHS!$W$32*_xlfn.STDEV.S('ONE_LAST_QUOTE (2)'!$AJ$2:$AJ$779)</f>
        <v>27.965047561412895</v>
      </c>
      <c r="AM159" s="27">
        <f>$AK$2-GRAPHS!$W$32*_xlfn.STDEV.S('ONE_LAST_QUOTE (2)'!$AJ$2:$AJ$779)</f>
        <v>-41.105458872467089</v>
      </c>
      <c r="AO159" s="24"/>
    </row>
    <row r="160" spans="1:41" x14ac:dyDescent="0.3">
      <c r="A160" s="5">
        <v>44308</v>
      </c>
      <c r="B160" s="25">
        <v>682.94</v>
      </c>
      <c r="C160" s="25">
        <v>0</v>
      </c>
      <c r="D160" s="25">
        <f t="shared" si="49"/>
        <v>682.94</v>
      </c>
      <c r="E160" s="25">
        <v>684.8</v>
      </c>
      <c r="F160" s="25">
        <f t="shared" si="46"/>
        <v>1.8599999999999</v>
      </c>
      <c r="G160" s="25">
        <v>17106</v>
      </c>
      <c r="H160" s="25">
        <v>17096.97</v>
      </c>
      <c r="I160" s="25">
        <v>3.99</v>
      </c>
      <c r="J160" s="25">
        <f t="shared" si="50"/>
        <v>17092.98</v>
      </c>
      <c r="K160" s="25">
        <f t="shared" si="51"/>
        <v>13.020000000000437</v>
      </c>
      <c r="L160" s="27">
        <v>28.085999999999999</v>
      </c>
      <c r="M160" s="25">
        <v>591</v>
      </c>
      <c r="N160" s="2">
        <f t="shared" si="63"/>
        <v>140.93434863140547</v>
      </c>
      <c r="O160" s="2">
        <f t="shared" si="64"/>
        <v>139.09578793299724</v>
      </c>
      <c r="P160" s="2">
        <f t="shared" si="65"/>
        <v>95.553363045623072</v>
      </c>
      <c r="Q160" s="2">
        <f t="shared" si="65"/>
        <v>142.40963855421711</v>
      </c>
      <c r="R160" s="27">
        <f t="shared" si="66"/>
        <v>-1.304551173125823E-2</v>
      </c>
      <c r="S160" s="1">
        <f t="shared" si="52"/>
        <v>8.778548817801362E-3</v>
      </c>
      <c r="T160" s="1">
        <f>S160+GRAPHS!$Q$32*_xlfn.STDEV.S($R$2:$R$779)</f>
        <v>3.6448384166507447E-2</v>
      </c>
      <c r="U160" s="1">
        <f>S160-GRAPHS!$Q$32*_xlfn.STDEV.S($R$2:$R$779)</f>
        <v>-1.8891286530904723E-2</v>
      </c>
      <c r="V160" s="2">
        <f t="shared" si="53"/>
        <v>-183.85606984082301</v>
      </c>
      <c r="W160" s="1">
        <f t="shared" si="54"/>
        <v>7.6171621332268781E-4</v>
      </c>
      <c r="X160" s="1">
        <f t="shared" si="55"/>
        <v>2.723518903563856E-3</v>
      </c>
      <c r="Y160" s="1">
        <f t="shared" si="56"/>
        <v>-1.9618026902411684E-3</v>
      </c>
      <c r="Z160" s="1">
        <f t="shared" si="47"/>
        <v>-3.2310590462182717E-4</v>
      </c>
      <c r="AA160" s="1" t="e">
        <f>Z160+#REF!*_xlfn.STDEV.S($Y$2:$Y$779)</f>
        <v>#REF!</v>
      </c>
      <c r="AB160" s="1">
        <f>Z160-GRAPHS!$S$32*_xlfn.STDEV.S($Y$2:$Y$779)</f>
        <v>-3.5832089975028217E-3</v>
      </c>
      <c r="AC160" s="24">
        <f t="shared" si="48"/>
        <v>13.020000000000437</v>
      </c>
      <c r="AD160" s="24">
        <f t="shared" si="57"/>
        <v>1.8599999999999</v>
      </c>
      <c r="AE160" s="1">
        <f t="shared" si="58"/>
        <v>-1.9618026902411684E-3</v>
      </c>
      <c r="AF160" s="1">
        <f t="shared" si="59"/>
        <v>-3.2310590462182717E-4</v>
      </c>
      <c r="AG160" s="1">
        <f>$AF$2+GRAPHS!$U$32*_xlfn.STDEV.S('ONE_LAST_QUOTE (2)'!$AE$2:$AE$779)</f>
        <v>3.7520229614794163E-3</v>
      </c>
      <c r="AH160" s="1">
        <f>$AF$2-GRAPHS!$U$32*_xlfn.STDEV.S('ONE_LAST_QUOTE (2)'!$AE$2:$AE$779)</f>
        <v>-4.3982347707230704E-3</v>
      </c>
      <c r="AI160" s="27">
        <f t="shared" si="60"/>
        <v>7.0000000000006111</v>
      </c>
      <c r="AJ160" s="24">
        <f t="shared" si="61"/>
        <v>11.160000000000537</v>
      </c>
      <c r="AK160" s="27">
        <f t="shared" si="62"/>
        <v>-6.5702056555270953</v>
      </c>
      <c r="AL160" s="27">
        <f>$AK$2+GRAPHS!$W$32*_xlfn.STDEV.S('ONE_LAST_QUOTE (2)'!$AJ$2:$AJ$779)</f>
        <v>27.965047561412895</v>
      </c>
      <c r="AM160" s="27">
        <f>$AK$2-GRAPHS!$W$32*_xlfn.STDEV.S('ONE_LAST_QUOTE (2)'!$AJ$2:$AJ$779)</f>
        <v>-41.105458872467089</v>
      </c>
      <c r="AO160" s="24"/>
    </row>
    <row r="161" spans="1:41" x14ac:dyDescent="0.3">
      <c r="A161" s="5">
        <v>44309</v>
      </c>
      <c r="B161" s="25">
        <v>693.12</v>
      </c>
      <c r="C161" s="25">
        <v>0</v>
      </c>
      <c r="D161" s="25">
        <f t="shared" si="49"/>
        <v>693.12</v>
      </c>
      <c r="E161" s="25">
        <v>692.8</v>
      </c>
      <c r="F161" s="25">
        <f t="shared" si="46"/>
        <v>-0.32000000000005002</v>
      </c>
      <c r="G161" s="25">
        <v>17255</v>
      </c>
      <c r="H161" s="25">
        <v>17300.27</v>
      </c>
      <c r="I161" s="25">
        <v>2.7800000000000002</v>
      </c>
      <c r="J161" s="25">
        <f t="shared" si="50"/>
        <v>17297.490000000002</v>
      </c>
      <c r="K161" s="25">
        <f t="shared" si="51"/>
        <v>-42.490000000001601</v>
      </c>
      <c r="L161" s="27">
        <v>28.032</v>
      </c>
      <c r="M161" s="25">
        <v>602</v>
      </c>
      <c r="N161" s="2">
        <f t="shared" si="63"/>
        <v>142.58077793784713</v>
      </c>
      <c r="O161" s="2">
        <f t="shared" si="64"/>
        <v>140.30736705155309</v>
      </c>
      <c r="P161" s="2">
        <f t="shared" si="65"/>
        <v>95.369645834042089</v>
      </c>
      <c r="Q161" s="2">
        <f t="shared" si="65"/>
        <v>145.06024096385568</v>
      </c>
      <c r="R161" s="27">
        <f t="shared" si="66"/>
        <v>-1.5944722136984391E-2</v>
      </c>
      <c r="S161" s="1">
        <f t="shared" si="52"/>
        <v>8.778548817801362E-3</v>
      </c>
      <c r="T161" s="1">
        <f>S161+GRAPHS!$Q$32*_xlfn.STDEV.S($R$2:$R$779)</f>
        <v>3.6448384166507447E-2</v>
      </c>
      <c r="U161" s="1">
        <f>S161-GRAPHS!$Q$32*_xlfn.STDEV.S($R$2:$R$779)</f>
        <v>-1.8891286530904723E-2</v>
      </c>
      <c r="V161" s="2">
        <f t="shared" si="53"/>
        <v>-227.34108862940445</v>
      </c>
      <c r="W161" s="1">
        <f t="shared" si="54"/>
        <v>-2.4564257588818722E-3</v>
      </c>
      <c r="X161" s="1">
        <f t="shared" si="55"/>
        <v>-4.6168051708225132E-4</v>
      </c>
      <c r="Y161" s="1">
        <f t="shared" si="56"/>
        <v>-1.9947452417996207E-3</v>
      </c>
      <c r="Z161" s="1">
        <f t="shared" si="47"/>
        <v>-3.2310590462182717E-4</v>
      </c>
      <c r="AA161" s="1" t="e">
        <f>Z161+#REF!*_xlfn.STDEV.S($Y$2:$Y$779)</f>
        <v>#REF!</v>
      </c>
      <c r="AB161" s="1">
        <f>Z161-GRAPHS!$S$32*_xlfn.STDEV.S($Y$2:$Y$779)</f>
        <v>-3.5832089975028217E-3</v>
      </c>
      <c r="AC161" s="24">
        <f t="shared" si="48"/>
        <v>-42.490000000001601</v>
      </c>
      <c r="AD161" s="24">
        <f t="shared" si="57"/>
        <v>-0.32000000000005002</v>
      </c>
      <c r="AE161" s="1">
        <f t="shared" si="58"/>
        <v>-1.9947452417996207E-3</v>
      </c>
      <c r="AF161" s="1">
        <f t="shared" si="59"/>
        <v>-3.2310590462182717E-4</v>
      </c>
      <c r="AG161" s="1">
        <f>$AF$2+GRAPHS!$U$32*_xlfn.STDEV.S('ONE_LAST_QUOTE (2)'!$AE$2:$AE$779)</f>
        <v>3.7520229614794163E-3</v>
      </c>
      <c r="AH161" s="1">
        <f>$AF$2-GRAPHS!$U$32*_xlfn.STDEV.S('ONE_LAST_QUOTE (2)'!$AE$2:$AE$779)</f>
        <v>-4.3982347707230704E-3</v>
      </c>
      <c r="AI161" s="27">
        <f t="shared" si="60"/>
        <v>132.78124999998425</v>
      </c>
      <c r="AJ161" s="24">
        <f t="shared" si="61"/>
        <v>-42.170000000001551</v>
      </c>
      <c r="AK161" s="27">
        <f t="shared" si="62"/>
        <v>-6.5702056555270953</v>
      </c>
      <c r="AL161" s="27">
        <f>$AK$2+GRAPHS!$W$32*_xlfn.STDEV.S('ONE_LAST_QUOTE (2)'!$AJ$2:$AJ$779)</f>
        <v>27.965047561412895</v>
      </c>
      <c r="AM161" s="27">
        <f>$AK$2-GRAPHS!$W$32*_xlfn.STDEV.S('ONE_LAST_QUOTE (2)'!$AJ$2:$AJ$779)</f>
        <v>-41.105458872467089</v>
      </c>
      <c r="AO161" s="24"/>
    </row>
    <row r="162" spans="1:41" x14ac:dyDescent="0.3">
      <c r="A162" s="5">
        <v>44312</v>
      </c>
      <c r="B162" s="25">
        <v>704.2</v>
      </c>
      <c r="C162" s="25">
        <v>0</v>
      </c>
      <c r="D162" s="25">
        <f t="shared" si="49"/>
        <v>704.2</v>
      </c>
      <c r="E162" s="25">
        <v>704.8</v>
      </c>
      <c r="F162" s="25">
        <f t="shared" si="46"/>
        <v>0.59999999999990905</v>
      </c>
      <c r="G162" s="25">
        <v>17526</v>
      </c>
      <c r="H162" s="25">
        <v>17572.29</v>
      </c>
      <c r="I162" s="25">
        <v>0.42000000000000037</v>
      </c>
      <c r="J162" s="25">
        <f t="shared" si="50"/>
        <v>17571.870000000003</v>
      </c>
      <c r="K162" s="25">
        <f t="shared" si="51"/>
        <v>-45.870000000002619</v>
      </c>
      <c r="L162" s="27">
        <v>27.834</v>
      </c>
      <c r="M162" s="25">
        <v>610</v>
      </c>
      <c r="N162" s="2">
        <f t="shared" si="63"/>
        <v>145.05042189750961</v>
      </c>
      <c r="O162" s="2">
        <f t="shared" si="64"/>
        <v>142.5109773946983</v>
      </c>
      <c r="P162" s="2">
        <f t="shared" si="65"/>
        <v>94.696016058245135</v>
      </c>
      <c r="Q162" s="2">
        <f t="shared" si="65"/>
        <v>146.98795180722919</v>
      </c>
      <c r="R162" s="27">
        <f t="shared" si="66"/>
        <v>-1.7507322416515536E-2</v>
      </c>
      <c r="S162" s="1">
        <f t="shared" si="52"/>
        <v>8.778548817801362E-3</v>
      </c>
      <c r="T162" s="1">
        <f>S162+GRAPHS!$Q$32*_xlfn.STDEV.S($R$2:$R$779)</f>
        <v>3.6448384166507447E-2</v>
      </c>
      <c r="U162" s="1">
        <f>S162-GRAPHS!$Q$32*_xlfn.STDEV.S($R$2:$R$779)</f>
        <v>-1.8891286530904723E-2</v>
      </c>
      <c r="V162" s="2">
        <f t="shared" si="53"/>
        <v>-253.94445028113068</v>
      </c>
      <c r="W162" s="1">
        <f t="shared" si="54"/>
        <v>-2.6104222259783743E-3</v>
      </c>
      <c r="X162" s="1">
        <f t="shared" si="55"/>
        <v>8.5203067310410255E-4</v>
      </c>
      <c r="Y162" s="1">
        <f t="shared" si="56"/>
        <v>-3.4624528990824768E-3</v>
      </c>
      <c r="Z162" s="1">
        <f t="shared" si="47"/>
        <v>-3.2310590462182717E-4</v>
      </c>
      <c r="AA162" s="1" t="e">
        <f>Z162+#REF!*_xlfn.STDEV.S($Y$2:$Y$779)</f>
        <v>#REF!</v>
      </c>
      <c r="AB162" s="1">
        <f>Z162-GRAPHS!$S$32*_xlfn.STDEV.S($Y$2:$Y$779)</f>
        <v>-3.5832089975028217E-3</v>
      </c>
      <c r="AC162" s="24">
        <f t="shared" si="48"/>
        <v>-45.870000000002619</v>
      </c>
      <c r="AD162" s="24">
        <f t="shared" si="57"/>
        <v>0.59999999999990905</v>
      </c>
      <c r="AE162" s="1">
        <f t="shared" si="58"/>
        <v>-3.4624528990824768E-3</v>
      </c>
      <c r="AF162" s="1">
        <f t="shared" si="59"/>
        <v>-3.2310590462182717E-4</v>
      </c>
      <c r="AG162" s="1">
        <f>$AF$2+GRAPHS!$U$32*_xlfn.STDEV.S('ONE_LAST_QUOTE (2)'!$AE$2:$AE$779)</f>
        <v>3.7520229614794163E-3</v>
      </c>
      <c r="AH162" s="1">
        <f>$AF$2-GRAPHS!$U$32*_xlfn.STDEV.S('ONE_LAST_QUOTE (2)'!$AE$2:$AE$779)</f>
        <v>-4.3982347707230704E-3</v>
      </c>
      <c r="AI162" s="27">
        <f t="shared" si="60"/>
        <v>-76.450000000015947</v>
      </c>
      <c r="AJ162" s="24">
        <f t="shared" si="61"/>
        <v>-46.470000000002528</v>
      </c>
      <c r="AK162" s="27">
        <f t="shared" si="62"/>
        <v>-6.5702056555270953</v>
      </c>
      <c r="AL162" s="27">
        <f>$AK$2+GRAPHS!$W$32*_xlfn.STDEV.S('ONE_LAST_QUOTE (2)'!$AJ$2:$AJ$779)</f>
        <v>27.965047561412895</v>
      </c>
      <c r="AM162" s="27">
        <f>$AK$2-GRAPHS!$W$32*_xlfn.STDEV.S('ONE_LAST_QUOTE (2)'!$AJ$2:$AJ$779)</f>
        <v>-41.105458872467089</v>
      </c>
      <c r="AO162" s="24"/>
    </row>
    <row r="163" spans="1:41" x14ac:dyDescent="0.3">
      <c r="A163" s="5">
        <v>44313</v>
      </c>
      <c r="B163" s="25">
        <v>704.49</v>
      </c>
      <c r="C163" s="25">
        <v>0</v>
      </c>
      <c r="D163" s="25">
        <f t="shared" si="49"/>
        <v>704.49</v>
      </c>
      <c r="E163" s="25">
        <v>705</v>
      </c>
      <c r="F163" s="25">
        <f t="shared" si="46"/>
        <v>0.50999999999999091</v>
      </c>
      <c r="G163" s="25">
        <v>17570</v>
      </c>
      <c r="H163" s="25">
        <v>17595.900000000001</v>
      </c>
      <c r="I163" s="25">
        <v>0.3200000000000004</v>
      </c>
      <c r="J163" s="25">
        <f t="shared" si="50"/>
        <v>17595.580000000002</v>
      </c>
      <c r="K163" s="25">
        <f t="shared" si="51"/>
        <v>-25.580000000001746</v>
      </c>
      <c r="L163" s="27">
        <v>27.92</v>
      </c>
      <c r="M163" s="25">
        <v>610</v>
      </c>
      <c r="N163" s="2">
        <f t="shared" si="63"/>
        <v>145.09158263017068</v>
      </c>
      <c r="O163" s="2">
        <f t="shared" si="64"/>
        <v>142.86875914782891</v>
      </c>
      <c r="P163" s="2">
        <f t="shared" si="65"/>
        <v>94.988602728540783</v>
      </c>
      <c r="Q163" s="2">
        <f t="shared" si="65"/>
        <v>146.98795180722919</v>
      </c>
      <c r="R163" s="27">
        <f t="shared" si="66"/>
        <v>-1.5320140852054798E-2</v>
      </c>
      <c r="S163" s="1">
        <f t="shared" si="52"/>
        <v>8.778548817801362E-3</v>
      </c>
      <c r="T163" s="1">
        <f>S163+GRAPHS!$Q$32*_xlfn.STDEV.S($R$2:$R$779)</f>
        <v>3.6448384166507447E-2</v>
      </c>
      <c r="U163" s="1">
        <f>S163-GRAPHS!$Q$32*_xlfn.STDEV.S($R$2:$R$779)</f>
        <v>-1.8891286530904723E-2</v>
      </c>
      <c r="V163" s="2">
        <f t="shared" si="53"/>
        <v>-222.28234823417665</v>
      </c>
      <c r="W163" s="1">
        <f t="shared" si="54"/>
        <v>-1.453774186471929E-3</v>
      </c>
      <c r="X163" s="1">
        <f t="shared" si="55"/>
        <v>7.2392794787717483E-4</v>
      </c>
      <c r="Y163" s="1">
        <f t="shared" si="56"/>
        <v>-2.177702134349104E-3</v>
      </c>
      <c r="Z163" s="1">
        <f t="shared" si="47"/>
        <v>-3.2310590462182717E-4</v>
      </c>
      <c r="AA163" s="1" t="e">
        <f>Z163+#REF!*_xlfn.STDEV.S($Y$2:$Y$779)</f>
        <v>#REF!</v>
      </c>
      <c r="AB163" s="1">
        <f>Z163-GRAPHS!$S$32*_xlfn.STDEV.S($Y$2:$Y$779)</f>
        <v>-3.5832089975028217E-3</v>
      </c>
      <c r="AC163" s="24">
        <f t="shared" si="48"/>
        <v>-25.580000000001746</v>
      </c>
      <c r="AD163" s="24">
        <f t="shared" si="57"/>
        <v>0.50999999999999091</v>
      </c>
      <c r="AE163" s="1">
        <f t="shared" si="58"/>
        <v>-2.177702134349104E-3</v>
      </c>
      <c r="AF163" s="1">
        <f t="shared" si="59"/>
        <v>-3.2310590462182717E-4</v>
      </c>
      <c r="AG163" s="1">
        <f>$AF$2+GRAPHS!$U$32*_xlfn.STDEV.S('ONE_LAST_QUOTE (2)'!$AE$2:$AE$779)</f>
        <v>3.7520229614794163E-3</v>
      </c>
      <c r="AH163" s="1">
        <f>$AF$2-GRAPHS!$U$32*_xlfn.STDEV.S('ONE_LAST_QUOTE (2)'!$AE$2:$AE$779)</f>
        <v>-4.3982347707230704E-3</v>
      </c>
      <c r="AI163" s="27">
        <f t="shared" si="60"/>
        <v>-50.156862745102359</v>
      </c>
      <c r="AJ163" s="24">
        <f t="shared" si="61"/>
        <v>-26.090000000001737</v>
      </c>
      <c r="AK163" s="27">
        <f t="shared" si="62"/>
        <v>-6.5702056555270953</v>
      </c>
      <c r="AL163" s="27">
        <f>$AK$2+GRAPHS!$W$32*_xlfn.STDEV.S('ONE_LAST_QUOTE (2)'!$AJ$2:$AJ$779)</f>
        <v>27.965047561412895</v>
      </c>
      <c r="AM163" s="27">
        <f>$AK$2-GRAPHS!$W$32*_xlfn.STDEV.S('ONE_LAST_QUOTE (2)'!$AJ$2:$AJ$779)</f>
        <v>-41.105458872467089</v>
      </c>
      <c r="AO163" s="24"/>
    </row>
    <row r="164" spans="1:41" x14ac:dyDescent="0.3">
      <c r="A164" s="5">
        <v>44314</v>
      </c>
      <c r="B164" s="25">
        <v>700.93</v>
      </c>
      <c r="C164" s="25">
        <v>0</v>
      </c>
      <c r="D164" s="25">
        <f t="shared" si="49"/>
        <v>700.93</v>
      </c>
      <c r="E164" s="25">
        <v>700</v>
      </c>
      <c r="F164" s="25">
        <f t="shared" si="46"/>
        <v>-0.92999999999994998</v>
      </c>
      <c r="G164" s="25">
        <v>17533</v>
      </c>
      <c r="H164" s="25">
        <v>17567.53</v>
      </c>
      <c r="I164" s="25">
        <v>0.3200000000000004</v>
      </c>
      <c r="J164" s="25">
        <f t="shared" si="50"/>
        <v>17567.21</v>
      </c>
      <c r="K164" s="25">
        <f t="shared" si="51"/>
        <v>-34.209999999999127</v>
      </c>
      <c r="L164" s="27">
        <v>27.856000000000002</v>
      </c>
      <c r="M164" s="25">
        <v>602</v>
      </c>
      <c r="N164" s="2">
        <f t="shared" si="63"/>
        <v>144.06256431364463</v>
      </c>
      <c r="O164" s="2">
        <f t="shared" si="64"/>
        <v>142.56789721906</v>
      </c>
      <c r="P164" s="2">
        <f t="shared" si="65"/>
        <v>94.770863811111468</v>
      </c>
      <c r="Q164" s="2">
        <f t="shared" si="65"/>
        <v>145.0602409638557</v>
      </c>
      <c r="R164" s="27">
        <f t="shared" si="66"/>
        <v>-1.0375124875123931E-2</v>
      </c>
      <c r="S164" s="1">
        <f t="shared" si="52"/>
        <v>8.778548817801362E-3</v>
      </c>
      <c r="T164" s="1">
        <f>S164+GRAPHS!$Q$32*_xlfn.STDEV.S($R$2:$R$779)</f>
        <v>3.6448384166507447E-2</v>
      </c>
      <c r="U164" s="1">
        <f>S164-GRAPHS!$Q$32*_xlfn.STDEV.S($R$2:$R$779)</f>
        <v>-1.8891286530904723E-2</v>
      </c>
      <c r="V164" s="2">
        <f t="shared" si="53"/>
        <v>-149.46670945846279</v>
      </c>
      <c r="W164" s="1">
        <f t="shared" si="54"/>
        <v>-1.9473780981726255E-3</v>
      </c>
      <c r="X164" s="1">
        <f t="shared" si="55"/>
        <v>-1.3268086684832296E-3</v>
      </c>
      <c r="Y164" s="1">
        <f t="shared" si="56"/>
        <v>-6.205694296893959E-4</v>
      </c>
      <c r="Z164" s="1">
        <f t="shared" si="47"/>
        <v>-3.2310590462182717E-4</v>
      </c>
      <c r="AA164" s="1" t="e">
        <f>Z164+#REF!*_xlfn.STDEV.S($Y$2:$Y$779)</f>
        <v>#REF!</v>
      </c>
      <c r="AB164" s="1">
        <f>Z164-GRAPHS!$S$32*_xlfn.STDEV.S($Y$2:$Y$779)</f>
        <v>-3.5832089975028217E-3</v>
      </c>
      <c r="AC164" s="24">
        <f t="shared" si="48"/>
        <v>-34.209999999999127</v>
      </c>
      <c r="AD164" s="24">
        <f t="shared" si="57"/>
        <v>-0.92999999999994998</v>
      </c>
      <c r="AE164" s="1">
        <f t="shared" si="58"/>
        <v>-6.205694296893959E-4</v>
      </c>
      <c r="AF164" s="1">
        <f t="shared" si="59"/>
        <v>-3.2310590462182717E-4</v>
      </c>
      <c r="AG164" s="1">
        <f>$AF$2+GRAPHS!$U$32*_xlfn.STDEV.S('ONE_LAST_QUOTE (2)'!$AE$2:$AE$779)</f>
        <v>3.7520229614794163E-3</v>
      </c>
      <c r="AH164" s="1">
        <f>$AF$2-GRAPHS!$U$32*_xlfn.STDEV.S('ONE_LAST_QUOTE (2)'!$AE$2:$AE$779)</f>
        <v>-4.3982347707230704E-3</v>
      </c>
      <c r="AI164" s="27">
        <f t="shared" si="60"/>
        <v>36.784946236560181</v>
      </c>
      <c r="AJ164" s="24">
        <f t="shared" si="61"/>
        <v>-33.279999999999177</v>
      </c>
      <c r="AK164" s="27">
        <f t="shared" si="62"/>
        <v>-6.5702056555270953</v>
      </c>
      <c r="AL164" s="27">
        <f>$AK$2+GRAPHS!$W$32*_xlfn.STDEV.S('ONE_LAST_QUOTE (2)'!$AJ$2:$AJ$779)</f>
        <v>27.965047561412895</v>
      </c>
      <c r="AM164" s="27">
        <f>$AK$2-GRAPHS!$W$32*_xlfn.STDEV.S('ONE_LAST_QUOTE (2)'!$AJ$2:$AJ$779)</f>
        <v>-41.105458872467089</v>
      </c>
      <c r="AO164" s="24"/>
    </row>
    <row r="165" spans="1:41" x14ac:dyDescent="0.3">
      <c r="A165" s="5">
        <v>44315</v>
      </c>
      <c r="B165" s="25">
        <v>701.03</v>
      </c>
      <c r="C165" s="25">
        <v>0</v>
      </c>
      <c r="D165" s="25">
        <f t="shared" si="49"/>
        <v>701.03</v>
      </c>
      <c r="E165" s="25">
        <v>702.2</v>
      </c>
      <c r="F165" s="25">
        <f t="shared" si="46"/>
        <v>1.1700000000000728</v>
      </c>
      <c r="G165" s="25">
        <v>17569</v>
      </c>
      <c r="H165" s="25">
        <v>17566.66</v>
      </c>
      <c r="I165" s="25">
        <v>0.2300000000000004</v>
      </c>
      <c r="J165" s="25">
        <f t="shared" si="50"/>
        <v>17566.43</v>
      </c>
      <c r="K165" s="25">
        <f t="shared" si="51"/>
        <v>2.569999999999709</v>
      </c>
      <c r="L165" s="27">
        <v>27.856000000000002</v>
      </c>
      <c r="M165" s="25">
        <v>600</v>
      </c>
      <c r="N165" s="2">
        <f t="shared" si="63"/>
        <v>144.51533237291608</v>
      </c>
      <c r="O165" s="2">
        <f t="shared" si="64"/>
        <v>142.86062774434868</v>
      </c>
      <c r="P165" s="2">
        <f t="shared" si="65"/>
        <v>94.770863811111468</v>
      </c>
      <c r="Q165" s="2">
        <f t="shared" si="65"/>
        <v>144.57831325301234</v>
      </c>
      <c r="R165" s="27">
        <f t="shared" si="66"/>
        <v>-1.145002818315155E-2</v>
      </c>
      <c r="S165" s="1">
        <f t="shared" si="52"/>
        <v>8.778548817801362E-3</v>
      </c>
      <c r="T165" s="1">
        <f>S165+GRAPHS!$Q$32*_xlfn.STDEV.S($R$2:$R$779)</f>
        <v>3.6448384166507447E-2</v>
      </c>
      <c r="U165" s="1">
        <f>S165-GRAPHS!$Q$32*_xlfn.STDEV.S($R$2:$R$779)</f>
        <v>-1.8891286530904723E-2</v>
      </c>
      <c r="V165" s="2">
        <f t="shared" si="53"/>
        <v>-165.47046285674014</v>
      </c>
      <c r="W165" s="1">
        <f t="shared" si="54"/>
        <v>1.4630178129532915E-4</v>
      </c>
      <c r="X165" s="1">
        <f t="shared" si="55"/>
        <v>1.6689727971699825E-3</v>
      </c>
      <c r="Y165" s="1">
        <f t="shared" si="56"/>
        <v>-1.5226710158746533E-3</v>
      </c>
      <c r="Z165" s="1">
        <f t="shared" si="47"/>
        <v>-3.2310590462182717E-4</v>
      </c>
      <c r="AA165" s="1" t="e">
        <f>Z165+#REF!*_xlfn.STDEV.S($Y$2:$Y$779)</f>
        <v>#REF!</v>
      </c>
      <c r="AB165" s="1">
        <f>Z165-GRAPHS!$S$32*_xlfn.STDEV.S($Y$2:$Y$779)</f>
        <v>-3.5832089975028217E-3</v>
      </c>
      <c r="AC165" s="24">
        <f t="shared" si="48"/>
        <v>2.569999999999709</v>
      </c>
      <c r="AD165" s="24">
        <f t="shared" si="57"/>
        <v>1.1700000000000728</v>
      </c>
      <c r="AE165" s="1">
        <f t="shared" si="58"/>
        <v>-1.5226710158746533E-3</v>
      </c>
      <c r="AF165" s="1">
        <f t="shared" si="59"/>
        <v>-3.2310590462182717E-4</v>
      </c>
      <c r="AG165" s="1">
        <f>$AF$2+GRAPHS!$U$32*_xlfn.STDEV.S('ONE_LAST_QUOTE (2)'!$AE$2:$AE$779)</f>
        <v>3.7520229614794163E-3</v>
      </c>
      <c r="AH165" s="1">
        <f>$AF$2-GRAPHS!$U$32*_xlfn.STDEV.S('ONE_LAST_QUOTE (2)'!$AE$2:$AE$779)</f>
        <v>-4.3982347707230704E-3</v>
      </c>
      <c r="AI165" s="27">
        <f t="shared" si="60"/>
        <v>2.1965811965808113</v>
      </c>
      <c r="AJ165" s="24">
        <f t="shared" si="61"/>
        <v>1.3999999999996362</v>
      </c>
      <c r="AK165" s="27">
        <f t="shared" si="62"/>
        <v>-6.5702056555270953</v>
      </c>
      <c r="AL165" s="27">
        <f>$AK$2+GRAPHS!$W$32*_xlfn.STDEV.S('ONE_LAST_QUOTE (2)'!$AJ$2:$AJ$779)</f>
        <v>27.965047561412895</v>
      </c>
      <c r="AM165" s="27">
        <f>$AK$2-GRAPHS!$W$32*_xlfn.STDEV.S('ONE_LAST_QUOTE (2)'!$AJ$2:$AJ$779)</f>
        <v>-41.105458872467089</v>
      </c>
      <c r="AO165" s="24"/>
    </row>
    <row r="166" spans="1:41" x14ac:dyDescent="0.3">
      <c r="A166" s="5">
        <v>44319</v>
      </c>
      <c r="B166" s="25">
        <v>686.41</v>
      </c>
      <c r="C166" s="25">
        <v>0</v>
      </c>
      <c r="D166" s="25">
        <f t="shared" si="49"/>
        <v>686.41</v>
      </c>
      <c r="E166" s="25">
        <v>687.9</v>
      </c>
      <c r="F166" s="25">
        <f t="shared" si="46"/>
        <v>1.4900000000000091</v>
      </c>
      <c r="G166" s="25">
        <v>17254</v>
      </c>
      <c r="H166" s="25">
        <v>17222.349999999999</v>
      </c>
      <c r="I166" s="25">
        <v>0.2300000000000004</v>
      </c>
      <c r="J166" s="25">
        <f t="shared" si="50"/>
        <v>17222.12</v>
      </c>
      <c r="K166" s="25">
        <f t="shared" si="51"/>
        <v>31.880000000001019</v>
      </c>
      <c r="L166" s="27">
        <v>27.908000000000001</v>
      </c>
      <c r="M166" s="25">
        <v>588</v>
      </c>
      <c r="N166" s="2">
        <f t="shared" si="63"/>
        <v>141.57233998765162</v>
      </c>
      <c r="O166" s="2">
        <f t="shared" si="64"/>
        <v>140.29923564807285</v>
      </c>
      <c r="P166" s="2">
        <f t="shared" si="65"/>
        <v>94.947776681522782</v>
      </c>
      <c r="Q166" s="2">
        <f t="shared" si="65"/>
        <v>141.68674698795209</v>
      </c>
      <c r="R166" s="27">
        <f t="shared" si="66"/>
        <v>-8.992606463167907E-3</v>
      </c>
      <c r="S166" s="1">
        <f t="shared" si="52"/>
        <v>8.778548817801362E-3</v>
      </c>
      <c r="T166" s="1">
        <f>S166+GRAPHS!$Q$32*_xlfn.STDEV.S($R$2:$R$779)</f>
        <v>3.6448384166507447E-2</v>
      </c>
      <c r="U166" s="1">
        <f>S166-GRAPHS!$Q$32*_xlfn.STDEV.S($R$2:$R$779)</f>
        <v>-1.8891286530904723E-2</v>
      </c>
      <c r="V166" s="2">
        <f t="shared" si="53"/>
        <v>-127.31043395787651</v>
      </c>
      <c r="W166" s="1">
        <f t="shared" si="54"/>
        <v>1.8511077614138689E-3</v>
      </c>
      <c r="X166" s="1">
        <f t="shared" si="55"/>
        <v>2.1707142961204079E-3</v>
      </c>
      <c r="Y166" s="1">
        <f t="shared" si="56"/>
        <v>-3.1960653470653909E-4</v>
      </c>
      <c r="Z166" s="1">
        <f t="shared" si="47"/>
        <v>-3.2310590462182717E-4</v>
      </c>
      <c r="AA166" s="1" t="e">
        <f>Z166+#REF!*_xlfn.STDEV.S($Y$2:$Y$779)</f>
        <v>#REF!</v>
      </c>
      <c r="AB166" s="1">
        <f>Z166-GRAPHS!$S$32*_xlfn.STDEV.S($Y$2:$Y$779)</f>
        <v>-3.5832089975028217E-3</v>
      </c>
      <c r="AC166" s="24">
        <f t="shared" si="48"/>
        <v>31.880000000001019</v>
      </c>
      <c r="AD166" s="24">
        <f t="shared" si="57"/>
        <v>1.4900000000000091</v>
      </c>
      <c r="AE166" s="1">
        <f t="shared" si="58"/>
        <v>-3.1960653470653909E-4</v>
      </c>
      <c r="AF166" s="1">
        <f t="shared" si="59"/>
        <v>-3.2310590462182717E-4</v>
      </c>
      <c r="AG166" s="1">
        <f>$AF$2+GRAPHS!$U$32*_xlfn.STDEV.S('ONE_LAST_QUOTE (2)'!$AE$2:$AE$779)</f>
        <v>3.7520229614794163E-3</v>
      </c>
      <c r="AH166" s="1">
        <f>$AF$2-GRAPHS!$U$32*_xlfn.STDEV.S('ONE_LAST_QUOTE (2)'!$AE$2:$AE$779)</f>
        <v>-4.3982347707230704E-3</v>
      </c>
      <c r="AI166" s="27">
        <f t="shared" si="60"/>
        <v>21.39597315436297</v>
      </c>
      <c r="AJ166" s="24">
        <f t="shared" si="61"/>
        <v>30.39000000000101</v>
      </c>
      <c r="AK166" s="27">
        <f t="shared" si="62"/>
        <v>-6.5702056555270953</v>
      </c>
      <c r="AL166" s="27">
        <f>$AK$2+GRAPHS!$W$32*_xlfn.STDEV.S('ONE_LAST_QUOTE (2)'!$AJ$2:$AJ$779)</f>
        <v>27.965047561412895</v>
      </c>
      <c r="AM166" s="27">
        <f>$AK$2-GRAPHS!$W$32*_xlfn.STDEV.S('ONE_LAST_QUOTE (2)'!$AJ$2:$AJ$779)</f>
        <v>-41.105458872467089</v>
      </c>
      <c r="AO166" s="24"/>
    </row>
    <row r="167" spans="1:41" x14ac:dyDescent="0.3">
      <c r="A167" s="5">
        <v>44320</v>
      </c>
      <c r="B167" s="25">
        <v>680.36</v>
      </c>
      <c r="C167" s="25">
        <v>0</v>
      </c>
      <c r="D167" s="25">
        <f t="shared" si="49"/>
        <v>680.36</v>
      </c>
      <c r="E167" s="25">
        <v>676.7</v>
      </c>
      <c r="F167" s="25">
        <f t="shared" si="46"/>
        <v>-3.6599999999999682</v>
      </c>
      <c r="G167" s="25">
        <v>16931</v>
      </c>
      <c r="H167" s="25">
        <v>16933.78</v>
      </c>
      <c r="I167" s="25">
        <v>0.2300000000000004</v>
      </c>
      <c r="J167" s="25">
        <f t="shared" si="50"/>
        <v>16933.55</v>
      </c>
      <c r="K167" s="25">
        <f t="shared" si="51"/>
        <v>-2.5499999999992724</v>
      </c>
      <c r="L167" s="27">
        <v>27.957000000000001</v>
      </c>
      <c r="M167" s="25">
        <v>591</v>
      </c>
      <c r="N167" s="2">
        <f t="shared" si="63"/>
        <v>139.2673389586333</v>
      </c>
      <c r="O167" s="2">
        <f t="shared" si="64"/>
        <v>137.67279232395509</v>
      </c>
      <c r="P167" s="2">
        <f t="shared" si="65"/>
        <v>95.114483040179607</v>
      </c>
      <c r="Q167" s="2">
        <f t="shared" si="65"/>
        <v>142.40963855421714</v>
      </c>
      <c r="R167" s="27">
        <f t="shared" si="66"/>
        <v>-1.1449537605883631E-2</v>
      </c>
      <c r="S167" s="1">
        <f t="shared" si="52"/>
        <v>8.778548817801362E-3</v>
      </c>
      <c r="T167" s="1">
        <f>S167+GRAPHS!$Q$32*_xlfn.STDEV.S($R$2:$R$779)</f>
        <v>3.6448384166507447E-2</v>
      </c>
      <c r="U167" s="1">
        <f>S167-GRAPHS!$Q$32*_xlfn.STDEV.S($R$2:$R$779)</f>
        <v>-1.8891286530904723E-2</v>
      </c>
      <c r="V167" s="2">
        <f t="shared" si="53"/>
        <v>-159.45466346782098</v>
      </c>
      <c r="W167" s="1">
        <f t="shared" si="54"/>
        <v>-1.5058862435810995E-4</v>
      </c>
      <c r="X167" s="1">
        <f t="shared" si="55"/>
        <v>-5.3795049679580932E-3</v>
      </c>
      <c r="Y167" s="1">
        <f t="shared" si="56"/>
        <v>5.2289163435999837E-3</v>
      </c>
      <c r="Z167" s="1">
        <f t="shared" si="47"/>
        <v>-3.2310590462182717E-4</v>
      </c>
      <c r="AA167" s="1" t="e">
        <f>Z167+#REF!*_xlfn.STDEV.S($Y$2:$Y$779)</f>
        <v>#REF!</v>
      </c>
      <c r="AB167" s="1">
        <f>Z167-GRAPHS!$S$32*_xlfn.STDEV.S($Y$2:$Y$779)</f>
        <v>-3.5832089975028217E-3</v>
      </c>
      <c r="AC167" s="24">
        <f t="shared" si="48"/>
        <v>-2.5499999999992724</v>
      </c>
      <c r="AD167" s="24">
        <f t="shared" si="57"/>
        <v>-3.6599999999999682</v>
      </c>
      <c r="AE167" s="1">
        <f t="shared" si="58"/>
        <v>5.2289163435999837E-3</v>
      </c>
      <c r="AF167" s="1">
        <f t="shared" si="59"/>
        <v>-3.2310590462182717E-4</v>
      </c>
      <c r="AG167" s="1">
        <f>$AF$2+GRAPHS!$U$32*_xlfn.STDEV.S('ONE_LAST_QUOTE (2)'!$AE$2:$AE$779)</f>
        <v>3.7520229614794163E-3</v>
      </c>
      <c r="AH167" s="1">
        <f>$AF$2-GRAPHS!$U$32*_xlfn.STDEV.S('ONE_LAST_QUOTE (2)'!$AE$2:$AE$779)</f>
        <v>-4.3982347707230704E-3</v>
      </c>
      <c r="AI167" s="27">
        <f t="shared" si="60"/>
        <v>0.6967213114752171</v>
      </c>
      <c r="AJ167" s="24">
        <f t="shared" si="61"/>
        <v>1.1100000000006958</v>
      </c>
      <c r="AK167" s="27">
        <f t="shared" si="62"/>
        <v>-6.5702056555270953</v>
      </c>
      <c r="AL167" s="27">
        <f>$AK$2+GRAPHS!$W$32*_xlfn.STDEV.S('ONE_LAST_QUOTE (2)'!$AJ$2:$AJ$779)</f>
        <v>27.965047561412895</v>
      </c>
      <c r="AM167" s="27">
        <f>$AK$2-GRAPHS!$W$32*_xlfn.STDEV.S('ONE_LAST_QUOTE (2)'!$AJ$2:$AJ$779)</f>
        <v>-41.105458872467089</v>
      </c>
      <c r="AO167" s="24"/>
    </row>
    <row r="168" spans="1:41" x14ac:dyDescent="0.3">
      <c r="A168" s="5">
        <v>44321</v>
      </c>
      <c r="B168" s="25">
        <v>673.66</v>
      </c>
      <c r="C168" s="25">
        <v>0</v>
      </c>
      <c r="D168" s="25">
        <f t="shared" si="49"/>
        <v>673.66</v>
      </c>
      <c r="E168" s="25">
        <v>672.3</v>
      </c>
      <c r="F168" s="25">
        <f t="shared" si="46"/>
        <v>-1.3600000000000136</v>
      </c>
      <c r="G168" s="25">
        <v>16765</v>
      </c>
      <c r="H168" s="25">
        <v>16843.439999999999</v>
      </c>
      <c r="I168" s="25">
        <v>0.2300000000000004</v>
      </c>
      <c r="J168" s="25">
        <f t="shared" si="50"/>
        <v>16843.21</v>
      </c>
      <c r="K168" s="25">
        <f t="shared" si="51"/>
        <v>-78.209999999999127</v>
      </c>
      <c r="L168" s="27">
        <v>27.95</v>
      </c>
      <c r="M168" s="25">
        <v>585</v>
      </c>
      <c r="N168" s="2">
        <f t="shared" si="63"/>
        <v>138.36180284009038</v>
      </c>
      <c r="O168" s="2">
        <f t="shared" si="64"/>
        <v>136.32297934623514</v>
      </c>
      <c r="P168" s="2">
        <f t="shared" si="65"/>
        <v>95.090667846085779</v>
      </c>
      <c r="Q168" s="2">
        <f t="shared" si="65"/>
        <v>140.96385542168701</v>
      </c>
      <c r="R168" s="27">
        <f t="shared" si="66"/>
        <v>-1.4735450478421175E-2</v>
      </c>
      <c r="S168" s="1">
        <f t="shared" si="52"/>
        <v>8.778548817801362E-3</v>
      </c>
      <c r="T168" s="1">
        <f>S168+GRAPHS!$Q$32*_xlfn.STDEV.S($R$2:$R$779)</f>
        <v>3.6448384166507447E-2</v>
      </c>
      <c r="U168" s="1">
        <f>S168-GRAPHS!$Q$32*_xlfn.STDEV.S($R$2:$R$779)</f>
        <v>-1.8891286530904723E-2</v>
      </c>
      <c r="V168" s="2">
        <f t="shared" si="53"/>
        <v>-203.8823493855233</v>
      </c>
      <c r="W168" s="1">
        <f t="shared" si="54"/>
        <v>-4.6434141710516661E-3</v>
      </c>
      <c r="X168" s="1">
        <f t="shared" si="55"/>
        <v>-2.0188225514354624E-3</v>
      </c>
      <c r="Y168" s="1">
        <f t="shared" si="56"/>
        <v>-2.6245916196162037E-3</v>
      </c>
      <c r="Z168" s="1">
        <f t="shared" si="47"/>
        <v>-3.2310590462182717E-4</v>
      </c>
      <c r="AA168" s="1" t="e">
        <f>Z168+#REF!*_xlfn.STDEV.S($Y$2:$Y$779)</f>
        <v>#REF!</v>
      </c>
      <c r="AB168" s="1">
        <f>Z168-GRAPHS!$S$32*_xlfn.STDEV.S($Y$2:$Y$779)</f>
        <v>-3.5832089975028217E-3</v>
      </c>
      <c r="AC168" s="24">
        <f t="shared" si="48"/>
        <v>-78.209999999999127</v>
      </c>
      <c r="AD168" s="24">
        <f t="shared" si="57"/>
        <v>-1.3600000000000136</v>
      </c>
      <c r="AE168" s="1">
        <f t="shared" si="58"/>
        <v>-2.6245916196162037E-3</v>
      </c>
      <c r="AF168" s="1">
        <f t="shared" si="59"/>
        <v>-3.2310590462182717E-4</v>
      </c>
      <c r="AG168" s="1">
        <f>$AF$2+GRAPHS!$U$32*_xlfn.STDEV.S('ONE_LAST_QUOTE (2)'!$AE$2:$AE$779)</f>
        <v>3.7520229614794163E-3</v>
      </c>
      <c r="AH168" s="1">
        <f>$AF$2-GRAPHS!$U$32*_xlfn.STDEV.S('ONE_LAST_QUOTE (2)'!$AE$2:$AE$779)</f>
        <v>-4.3982347707230704E-3</v>
      </c>
      <c r="AI168" s="27">
        <f t="shared" si="60"/>
        <v>57.507352941175249</v>
      </c>
      <c r="AJ168" s="24">
        <f t="shared" si="61"/>
        <v>-76.849999999999113</v>
      </c>
      <c r="AK168" s="27">
        <f t="shared" si="62"/>
        <v>-6.5702056555270953</v>
      </c>
      <c r="AL168" s="27">
        <f>$AK$2+GRAPHS!$W$32*_xlfn.STDEV.S('ONE_LAST_QUOTE (2)'!$AJ$2:$AJ$779)</f>
        <v>27.965047561412895</v>
      </c>
      <c r="AM168" s="27">
        <f>$AK$2-GRAPHS!$W$32*_xlfn.STDEV.S('ONE_LAST_QUOTE (2)'!$AJ$2:$AJ$779)</f>
        <v>-41.105458872467089</v>
      </c>
      <c r="AO168" s="24"/>
    </row>
    <row r="169" spans="1:41" x14ac:dyDescent="0.3">
      <c r="A169" s="5">
        <v>44322</v>
      </c>
      <c r="B169" s="25">
        <v>680.11</v>
      </c>
      <c r="C169" s="25">
        <v>0</v>
      </c>
      <c r="D169" s="25">
        <f t="shared" si="49"/>
        <v>680.11</v>
      </c>
      <c r="E169" s="25">
        <v>679.7</v>
      </c>
      <c r="F169" s="25">
        <f t="shared" si="46"/>
        <v>-0.40999999999996817</v>
      </c>
      <c r="G169" s="25">
        <v>16945</v>
      </c>
      <c r="H169" s="25">
        <v>16994.36</v>
      </c>
      <c r="I169" s="25">
        <v>0.2300000000000004</v>
      </c>
      <c r="J169" s="25">
        <f t="shared" si="50"/>
        <v>16994.13</v>
      </c>
      <c r="K169" s="25">
        <f t="shared" si="51"/>
        <v>-49.130000000001019</v>
      </c>
      <c r="L169" s="27">
        <v>27.952000000000002</v>
      </c>
      <c r="M169" s="25">
        <v>587</v>
      </c>
      <c r="N169" s="2">
        <f t="shared" si="63"/>
        <v>139.88474994854892</v>
      </c>
      <c r="O169" s="2">
        <f t="shared" si="64"/>
        <v>137.78663197267846</v>
      </c>
      <c r="P169" s="2">
        <f t="shared" si="65"/>
        <v>95.097472187255448</v>
      </c>
      <c r="Q169" s="2">
        <f t="shared" si="65"/>
        <v>141.44578313253038</v>
      </c>
      <c r="R169" s="27">
        <f t="shared" si="66"/>
        <v>-1.4998904288295645E-2</v>
      </c>
      <c r="S169" s="1">
        <f t="shared" si="52"/>
        <v>8.778548817801362E-3</v>
      </c>
      <c r="T169" s="1">
        <f>S169+GRAPHS!$Q$32*_xlfn.STDEV.S($R$2:$R$779)</f>
        <v>3.6448384166507447E-2</v>
      </c>
      <c r="U169" s="1">
        <f>S169-GRAPHS!$Q$32*_xlfn.STDEV.S($R$2:$R$779)</f>
        <v>-1.8891286530904723E-2</v>
      </c>
      <c r="V169" s="2">
        <f t="shared" si="53"/>
        <v>-209.81179758704513</v>
      </c>
      <c r="W169" s="1">
        <f t="shared" si="54"/>
        <v>-2.8909982446880785E-3</v>
      </c>
      <c r="X169" s="1">
        <f t="shared" si="55"/>
        <v>-6.0284365764356963E-4</v>
      </c>
      <c r="Y169" s="1">
        <f t="shared" si="56"/>
        <v>-2.2881545870445091E-3</v>
      </c>
      <c r="Z169" s="1">
        <f t="shared" si="47"/>
        <v>-3.2310590462182717E-4</v>
      </c>
      <c r="AA169" s="1" t="e">
        <f>Z169+#REF!*_xlfn.STDEV.S($Y$2:$Y$779)</f>
        <v>#REF!</v>
      </c>
      <c r="AB169" s="1">
        <f>Z169-GRAPHS!$S$32*_xlfn.STDEV.S($Y$2:$Y$779)</f>
        <v>-3.5832089975028217E-3</v>
      </c>
      <c r="AC169" s="24">
        <f t="shared" si="48"/>
        <v>-49.130000000001019</v>
      </c>
      <c r="AD169" s="24">
        <f t="shared" si="57"/>
        <v>-0.40999999999996817</v>
      </c>
      <c r="AE169" s="1">
        <f t="shared" si="58"/>
        <v>-2.2881545870445091E-3</v>
      </c>
      <c r="AF169" s="1">
        <f t="shared" si="59"/>
        <v>-3.2310590462182717E-4</v>
      </c>
      <c r="AG169" s="1">
        <f>$AF$2+GRAPHS!$U$32*_xlfn.STDEV.S('ONE_LAST_QUOTE (2)'!$AE$2:$AE$779)</f>
        <v>3.7520229614794163E-3</v>
      </c>
      <c r="AH169" s="1">
        <f>$AF$2-GRAPHS!$U$32*_xlfn.STDEV.S('ONE_LAST_QUOTE (2)'!$AE$2:$AE$779)</f>
        <v>-4.3982347707230704E-3</v>
      </c>
      <c r="AI169" s="27">
        <f t="shared" si="60"/>
        <v>119.82926829269472</v>
      </c>
      <c r="AJ169" s="24">
        <f t="shared" si="61"/>
        <v>-48.72000000000105</v>
      </c>
      <c r="AK169" s="27">
        <f t="shared" si="62"/>
        <v>-6.5702056555270953</v>
      </c>
      <c r="AL169" s="27">
        <f>$AK$2+GRAPHS!$W$32*_xlfn.STDEV.S('ONE_LAST_QUOTE (2)'!$AJ$2:$AJ$779)</f>
        <v>27.965047561412895</v>
      </c>
      <c r="AM169" s="27">
        <f>$AK$2-GRAPHS!$W$32*_xlfn.STDEV.S('ONE_LAST_QUOTE (2)'!$AJ$2:$AJ$779)</f>
        <v>-41.105458872467089</v>
      </c>
      <c r="AO169" s="24"/>
    </row>
    <row r="170" spans="1:41" x14ac:dyDescent="0.3">
      <c r="A170" s="5">
        <v>44323</v>
      </c>
      <c r="B170" s="25">
        <v>692.63</v>
      </c>
      <c r="C170" s="25">
        <v>0</v>
      </c>
      <c r="D170" s="25">
        <f t="shared" si="49"/>
        <v>692.63</v>
      </c>
      <c r="E170" s="25">
        <v>691.4</v>
      </c>
      <c r="F170" s="25">
        <f t="shared" si="46"/>
        <v>-1.2300000000000182</v>
      </c>
      <c r="G170" s="25">
        <v>17283</v>
      </c>
      <c r="H170" s="25">
        <v>17285</v>
      </c>
      <c r="I170" s="25">
        <v>0.2300000000000004</v>
      </c>
      <c r="J170" s="25">
        <f t="shared" si="50"/>
        <v>17284.77</v>
      </c>
      <c r="K170" s="25">
        <f t="shared" si="51"/>
        <v>-1.7700000000004366</v>
      </c>
      <c r="L170" s="27">
        <v>27.803000000000001</v>
      </c>
      <c r="M170" s="25">
        <v>599</v>
      </c>
      <c r="N170" s="2">
        <f t="shared" si="63"/>
        <v>142.29265280921982</v>
      </c>
      <c r="O170" s="2">
        <f t="shared" si="64"/>
        <v>140.5350463489998</v>
      </c>
      <c r="P170" s="2">
        <f t="shared" si="65"/>
        <v>94.590548770115305</v>
      </c>
      <c r="Q170" s="2">
        <f t="shared" si="65"/>
        <v>144.33734939759063</v>
      </c>
      <c r="R170" s="27">
        <f t="shared" si="66"/>
        <v>-1.2352053500446991E-2</v>
      </c>
      <c r="S170" s="1">
        <f t="shared" si="52"/>
        <v>8.778548817801362E-3</v>
      </c>
      <c r="T170" s="1">
        <f>S170+GRAPHS!$Q$32*_xlfn.STDEV.S($R$2:$R$779)</f>
        <v>3.6448384166507447E-2</v>
      </c>
      <c r="U170" s="1">
        <f>S170-GRAPHS!$Q$32*_xlfn.STDEV.S($R$2:$R$779)</f>
        <v>-1.8891286530904723E-2</v>
      </c>
      <c r="V170" s="2">
        <f t="shared" si="53"/>
        <v>-175.76064602200177</v>
      </c>
      <c r="W170" s="1">
        <f t="shared" si="54"/>
        <v>-1.024022882572598E-4</v>
      </c>
      <c r="X170" s="1">
        <f t="shared" si="55"/>
        <v>-1.7758399145287069E-3</v>
      </c>
      <c r="Y170" s="1">
        <f t="shared" si="56"/>
        <v>1.6734376262714471E-3</v>
      </c>
      <c r="Z170" s="1">
        <f t="shared" si="47"/>
        <v>-3.2310590462182717E-4</v>
      </c>
      <c r="AA170" s="1" t="e">
        <f>Z170+#REF!*_xlfn.STDEV.S($Y$2:$Y$779)</f>
        <v>#REF!</v>
      </c>
      <c r="AB170" s="1">
        <f>Z170-GRAPHS!$S$32*_xlfn.STDEV.S($Y$2:$Y$779)</f>
        <v>-3.5832089975028217E-3</v>
      </c>
      <c r="AC170" s="24">
        <f t="shared" si="48"/>
        <v>-1.7700000000004366</v>
      </c>
      <c r="AD170" s="24">
        <f t="shared" si="57"/>
        <v>-1.2300000000000182</v>
      </c>
      <c r="AE170" s="1">
        <f t="shared" si="58"/>
        <v>1.6734376262714471E-3</v>
      </c>
      <c r="AF170" s="1">
        <f t="shared" si="59"/>
        <v>-3.2310590462182717E-4</v>
      </c>
      <c r="AG170" s="1">
        <f>$AF$2+GRAPHS!$U$32*_xlfn.STDEV.S('ONE_LAST_QUOTE (2)'!$AE$2:$AE$779)</f>
        <v>3.7520229614794163E-3</v>
      </c>
      <c r="AH170" s="1">
        <f>$AF$2-GRAPHS!$U$32*_xlfn.STDEV.S('ONE_LAST_QUOTE (2)'!$AE$2:$AE$779)</f>
        <v>-4.3982347707230704E-3</v>
      </c>
      <c r="AI170" s="27">
        <f t="shared" si="60"/>
        <v>1.4390243902442361</v>
      </c>
      <c r="AJ170" s="24">
        <f t="shared" si="61"/>
        <v>-0.54000000000041837</v>
      </c>
      <c r="AK170" s="27">
        <f t="shared" si="62"/>
        <v>-6.5702056555270953</v>
      </c>
      <c r="AL170" s="27">
        <f>$AK$2+GRAPHS!$W$32*_xlfn.STDEV.S('ONE_LAST_QUOTE (2)'!$AJ$2:$AJ$779)</f>
        <v>27.965047561412895</v>
      </c>
      <c r="AM170" s="27">
        <f>$AK$2-GRAPHS!$W$32*_xlfn.STDEV.S('ONE_LAST_QUOTE (2)'!$AJ$2:$AJ$779)</f>
        <v>-41.105458872467089</v>
      </c>
      <c r="AO170" s="24"/>
    </row>
    <row r="171" spans="1:41" x14ac:dyDescent="0.3">
      <c r="A171" s="5">
        <v>44326</v>
      </c>
      <c r="B171" s="25">
        <v>685.02</v>
      </c>
      <c r="C171" s="25">
        <v>0</v>
      </c>
      <c r="D171" s="25">
        <f t="shared" si="49"/>
        <v>685.02</v>
      </c>
      <c r="E171" s="25">
        <v>682.6</v>
      </c>
      <c r="F171" s="25">
        <f t="shared" si="46"/>
        <v>-2.4199999999999591</v>
      </c>
      <c r="G171" s="25">
        <v>17229</v>
      </c>
      <c r="H171" s="25">
        <v>17235.61</v>
      </c>
      <c r="I171" s="25">
        <v>0.2300000000000004</v>
      </c>
      <c r="J171" s="25">
        <f t="shared" si="50"/>
        <v>17235.38</v>
      </c>
      <c r="K171" s="25">
        <f t="shared" si="51"/>
        <v>-6.3800000000010186</v>
      </c>
      <c r="L171" s="27">
        <v>27.754999999999999</v>
      </c>
      <c r="M171" s="25">
        <v>589</v>
      </c>
      <c r="N171" s="2">
        <f t="shared" si="63"/>
        <v>140.48158057213399</v>
      </c>
      <c r="O171" s="2">
        <f t="shared" si="64"/>
        <v>140.09595056106681</v>
      </c>
      <c r="P171" s="2">
        <f t="shared" si="65"/>
        <v>94.427244582043315</v>
      </c>
      <c r="Q171" s="2">
        <f t="shared" si="65"/>
        <v>141.92771084337375</v>
      </c>
      <c r="R171" s="27">
        <f t="shared" si="66"/>
        <v>-2.7450574623137936E-3</v>
      </c>
      <c r="S171" s="1">
        <f t="shared" si="52"/>
        <v>8.778548817801362E-3</v>
      </c>
      <c r="T171" s="1">
        <f>S171+GRAPHS!$Q$32*_xlfn.STDEV.S($R$2:$R$779)</f>
        <v>3.6448384166507447E-2</v>
      </c>
      <c r="U171" s="1">
        <f>S171-GRAPHS!$Q$32*_xlfn.STDEV.S($R$2:$R$779)</f>
        <v>-1.8891286530904723E-2</v>
      </c>
      <c r="V171" s="2">
        <f t="shared" si="53"/>
        <v>-38.56300110671782</v>
      </c>
      <c r="W171" s="1">
        <f t="shared" si="54"/>
        <v>-3.70168803937077E-4</v>
      </c>
      <c r="X171" s="1">
        <f t="shared" si="55"/>
        <v>-3.5327435695307568E-3</v>
      </c>
      <c r="Y171" s="1">
        <f t="shared" si="56"/>
        <v>3.1625747655936801E-3</v>
      </c>
      <c r="Z171" s="1">
        <f t="shared" si="47"/>
        <v>-3.2310590462182717E-4</v>
      </c>
      <c r="AA171" s="1" t="e">
        <f>Z171+#REF!*_xlfn.STDEV.S($Y$2:$Y$779)</f>
        <v>#REF!</v>
      </c>
      <c r="AB171" s="1">
        <f>Z171-GRAPHS!$S$32*_xlfn.STDEV.S($Y$2:$Y$779)</f>
        <v>-3.5832089975028217E-3</v>
      </c>
      <c r="AC171" s="24">
        <f t="shared" si="48"/>
        <v>-6.3800000000010186</v>
      </c>
      <c r="AD171" s="24">
        <f t="shared" si="57"/>
        <v>-2.4199999999999591</v>
      </c>
      <c r="AE171" s="1">
        <f t="shared" si="58"/>
        <v>3.1625747655936801E-3</v>
      </c>
      <c r="AF171" s="1">
        <f t="shared" si="59"/>
        <v>-3.2310590462182717E-4</v>
      </c>
      <c r="AG171" s="1">
        <f>$AF$2+GRAPHS!$U$32*_xlfn.STDEV.S('ONE_LAST_QUOTE (2)'!$AE$2:$AE$779)</f>
        <v>3.7520229614794163E-3</v>
      </c>
      <c r="AH171" s="1">
        <f>$AF$2-GRAPHS!$U$32*_xlfn.STDEV.S('ONE_LAST_QUOTE (2)'!$AE$2:$AE$779)</f>
        <v>-4.3982347707230704E-3</v>
      </c>
      <c r="AI171" s="27">
        <f t="shared" si="60"/>
        <v>2.6363636363641021</v>
      </c>
      <c r="AJ171" s="24">
        <f t="shared" si="61"/>
        <v>-3.9600000000010596</v>
      </c>
      <c r="AK171" s="27">
        <f t="shared" si="62"/>
        <v>-6.5702056555270953</v>
      </c>
      <c r="AL171" s="27">
        <f>$AK$2+GRAPHS!$W$32*_xlfn.STDEV.S('ONE_LAST_QUOTE (2)'!$AJ$2:$AJ$779)</f>
        <v>27.965047561412895</v>
      </c>
      <c r="AM171" s="27">
        <f>$AK$2-GRAPHS!$W$32*_xlfn.STDEV.S('ONE_LAST_QUOTE (2)'!$AJ$2:$AJ$779)</f>
        <v>-41.105458872467089</v>
      </c>
      <c r="AO171" s="24"/>
    </row>
    <row r="172" spans="1:41" x14ac:dyDescent="0.3">
      <c r="A172" s="5">
        <v>44327</v>
      </c>
      <c r="B172" s="25">
        <v>659.05</v>
      </c>
      <c r="C172" s="25">
        <v>0</v>
      </c>
      <c r="D172" s="25">
        <f t="shared" si="49"/>
        <v>659.05</v>
      </c>
      <c r="E172" s="25">
        <v>651.6</v>
      </c>
      <c r="F172" s="25">
        <f t="shared" si="46"/>
        <v>-7.4499999999999318</v>
      </c>
      <c r="G172" s="25">
        <v>16561</v>
      </c>
      <c r="H172" s="25">
        <v>16583.13</v>
      </c>
      <c r="I172" s="25">
        <v>0.2300000000000004</v>
      </c>
      <c r="J172" s="25">
        <f t="shared" si="50"/>
        <v>16582.900000000001</v>
      </c>
      <c r="K172" s="25">
        <f t="shared" si="51"/>
        <v>-21.900000000001455</v>
      </c>
      <c r="L172" s="27">
        <v>27.934000000000001</v>
      </c>
      <c r="M172" s="25">
        <v>571</v>
      </c>
      <c r="N172" s="2">
        <f t="shared" si="63"/>
        <v>134.10166700967261</v>
      </c>
      <c r="O172" s="2">
        <f t="shared" si="64"/>
        <v>134.66417303626602</v>
      </c>
      <c r="P172" s="2">
        <f t="shared" si="65"/>
        <v>95.03623311672844</v>
      </c>
      <c r="Q172" s="2">
        <f t="shared" si="65"/>
        <v>137.59036144578337</v>
      </c>
      <c r="R172" s="27">
        <f t="shared" si="66"/>
        <v>4.1946236697627537E-3</v>
      </c>
      <c r="S172" s="1">
        <f t="shared" si="52"/>
        <v>8.778548817801362E-3</v>
      </c>
      <c r="T172" s="1">
        <f>S172+GRAPHS!$Q$32*_xlfn.STDEV.S($R$2:$R$779)</f>
        <v>3.6448384166507447E-2</v>
      </c>
      <c r="U172" s="1">
        <f>S172-GRAPHS!$Q$32*_xlfn.STDEV.S($R$2:$R$779)</f>
        <v>-1.8891286530904723E-2</v>
      </c>
      <c r="V172" s="2">
        <f t="shared" si="53"/>
        <v>56.250602659341098</v>
      </c>
      <c r="W172" s="1">
        <f t="shared" si="54"/>
        <v>-1.3206375241966999E-3</v>
      </c>
      <c r="X172" s="1">
        <f t="shared" si="55"/>
        <v>-1.1304149912753103E-2</v>
      </c>
      <c r="Y172" s="1">
        <f t="shared" si="56"/>
        <v>9.983512388556404E-3</v>
      </c>
      <c r="Z172" s="1">
        <f t="shared" si="47"/>
        <v>-3.2310590462182717E-4</v>
      </c>
      <c r="AA172" s="1" t="e">
        <f>Z172+#REF!*_xlfn.STDEV.S($Y$2:$Y$779)</f>
        <v>#REF!</v>
      </c>
      <c r="AB172" s="1">
        <f>Z172-GRAPHS!$S$32*_xlfn.STDEV.S($Y$2:$Y$779)</f>
        <v>-3.5832089975028217E-3</v>
      </c>
      <c r="AC172" s="24">
        <f t="shared" si="48"/>
        <v>-21.900000000001455</v>
      </c>
      <c r="AD172" s="24">
        <f t="shared" si="57"/>
        <v>-7.4499999999999318</v>
      </c>
      <c r="AE172" s="1">
        <f t="shared" si="58"/>
        <v>9.983512388556404E-3</v>
      </c>
      <c r="AF172" s="1">
        <f t="shared" si="59"/>
        <v>-3.2310590462182717E-4</v>
      </c>
      <c r="AG172" s="1">
        <f>$AF$2+GRAPHS!$U$32*_xlfn.STDEV.S('ONE_LAST_QUOTE (2)'!$AE$2:$AE$779)</f>
        <v>3.7520229614794163E-3</v>
      </c>
      <c r="AH172" s="1">
        <f>$AF$2-GRAPHS!$U$32*_xlfn.STDEV.S('ONE_LAST_QUOTE (2)'!$AE$2:$AE$779)</f>
        <v>-4.3982347707230704E-3</v>
      </c>
      <c r="AI172" s="27">
        <f t="shared" si="60"/>
        <v>2.9395973154364636</v>
      </c>
      <c r="AJ172" s="24">
        <f t="shared" si="61"/>
        <v>-14.450000000001523</v>
      </c>
      <c r="AK172" s="27">
        <f t="shared" si="62"/>
        <v>-6.5702056555270953</v>
      </c>
      <c r="AL172" s="27">
        <f>$AK$2+GRAPHS!$W$32*_xlfn.STDEV.S('ONE_LAST_QUOTE (2)'!$AJ$2:$AJ$779)</f>
        <v>27.965047561412895</v>
      </c>
      <c r="AM172" s="27">
        <f>$AK$2-GRAPHS!$W$32*_xlfn.STDEV.S('ONE_LAST_QUOTE (2)'!$AJ$2:$AJ$779)</f>
        <v>-41.105458872467089</v>
      </c>
      <c r="AO172" s="24"/>
    </row>
    <row r="173" spans="1:41" x14ac:dyDescent="0.3">
      <c r="A173" s="5">
        <v>44328</v>
      </c>
      <c r="B173" s="25">
        <v>637.28</v>
      </c>
      <c r="C173" s="25">
        <v>0</v>
      </c>
      <c r="D173" s="25">
        <f t="shared" si="49"/>
        <v>637.28</v>
      </c>
      <c r="E173" s="25">
        <v>632.5</v>
      </c>
      <c r="F173" s="25">
        <f t="shared" si="46"/>
        <v>-4.7799999999999727</v>
      </c>
      <c r="G173" s="25">
        <v>15697</v>
      </c>
      <c r="H173" s="25">
        <v>15902.37</v>
      </c>
      <c r="I173" s="25">
        <v>0.2300000000000004</v>
      </c>
      <c r="J173" s="25">
        <f t="shared" si="50"/>
        <v>15902.140000000001</v>
      </c>
      <c r="K173" s="25">
        <f t="shared" si="51"/>
        <v>-205.14000000000124</v>
      </c>
      <c r="L173" s="27">
        <v>28.021999999999998</v>
      </c>
      <c r="M173" s="25">
        <v>560</v>
      </c>
      <c r="N173" s="2">
        <f t="shared" si="63"/>
        <v>130.17081704054314</v>
      </c>
      <c r="O173" s="2">
        <f t="shared" si="64"/>
        <v>127.63864042933807</v>
      </c>
      <c r="P173" s="2">
        <f t="shared" si="65"/>
        <v>95.335624128193743</v>
      </c>
      <c r="Q173" s="2">
        <f t="shared" si="65"/>
        <v>134.93975903614481</v>
      </c>
      <c r="R173" s="27">
        <f t="shared" si="66"/>
        <v>-1.9452721191850597E-2</v>
      </c>
      <c r="S173" s="1">
        <f t="shared" si="52"/>
        <v>8.778548817801362E-3</v>
      </c>
      <c r="T173" s="1">
        <f>S173+GRAPHS!$Q$32*_xlfn.STDEV.S($R$2:$R$779)</f>
        <v>3.6448384166507447E-2</v>
      </c>
      <c r="U173" s="1">
        <f>S173-GRAPHS!$Q$32*_xlfn.STDEV.S($R$2:$R$779)</f>
        <v>-1.8891286530904723E-2</v>
      </c>
      <c r="V173" s="2">
        <f t="shared" si="53"/>
        <v>-253.21766112050739</v>
      </c>
      <c r="W173" s="1">
        <f t="shared" si="54"/>
        <v>-1.2900150545775677E-2</v>
      </c>
      <c r="X173" s="1">
        <f t="shared" si="55"/>
        <v>-7.5006276675872036E-3</v>
      </c>
      <c r="Y173" s="1">
        <f t="shared" si="56"/>
        <v>-5.3995228781884737E-3</v>
      </c>
      <c r="Z173" s="1">
        <f t="shared" si="47"/>
        <v>-3.2310590462182717E-4</v>
      </c>
      <c r="AA173" s="1" t="e">
        <f>Z173+#REF!*_xlfn.STDEV.S($Y$2:$Y$779)</f>
        <v>#REF!</v>
      </c>
      <c r="AB173" s="1">
        <f>Z173-GRAPHS!$S$32*_xlfn.STDEV.S($Y$2:$Y$779)</f>
        <v>-3.5832089975028217E-3</v>
      </c>
      <c r="AC173" s="24">
        <f t="shared" si="48"/>
        <v>-205.14000000000124</v>
      </c>
      <c r="AD173" s="24">
        <f t="shared" si="57"/>
        <v>-4.7799999999999727</v>
      </c>
      <c r="AE173" s="1">
        <f t="shared" si="58"/>
        <v>-5.3995228781884737E-3</v>
      </c>
      <c r="AF173" s="1">
        <f t="shared" si="59"/>
        <v>-3.2310590462182717E-4</v>
      </c>
      <c r="AG173" s="1">
        <f>$AF$2+GRAPHS!$U$32*_xlfn.STDEV.S('ONE_LAST_QUOTE (2)'!$AE$2:$AE$779)</f>
        <v>3.7520229614794163E-3</v>
      </c>
      <c r="AH173" s="1">
        <f>$AF$2-GRAPHS!$U$32*_xlfn.STDEV.S('ONE_LAST_QUOTE (2)'!$AE$2:$AE$779)</f>
        <v>-4.3982347707230704E-3</v>
      </c>
      <c r="AI173" s="27">
        <f t="shared" si="60"/>
        <v>42.916317991632305</v>
      </c>
      <c r="AJ173" s="24">
        <f t="shared" si="61"/>
        <v>-200.36000000000126</v>
      </c>
      <c r="AK173" s="27">
        <f t="shared" si="62"/>
        <v>-6.5702056555270953</v>
      </c>
      <c r="AL173" s="27">
        <f>$AK$2+GRAPHS!$W$32*_xlfn.STDEV.S('ONE_LAST_QUOTE (2)'!$AJ$2:$AJ$779)</f>
        <v>27.965047561412895</v>
      </c>
      <c r="AM173" s="27">
        <f>$AK$2-GRAPHS!$W$32*_xlfn.STDEV.S('ONE_LAST_QUOTE (2)'!$AJ$2:$AJ$779)</f>
        <v>-41.105458872467089</v>
      </c>
      <c r="AO173" s="24"/>
    </row>
    <row r="174" spans="1:41" x14ac:dyDescent="0.3">
      <c r="A174" s="5">
        <v>44329</v>
      </c>
      <c r="B174" s="25">
        <v>628.75</v>
      </c>
      <c r="C174" s="25">
        <v>0</v>
      </c>
      <c r="D174" s="25">
        <f t="shared" si="49"/>
        <v>628.75</v>
      </c>
      <c r="E174" s="25">
        <v>618.4</v>
      </c>
      <c r="F174" s="25">
        <f t="shared" si="46"/>
        <v>-10.350000000000023</v>
      </c>
      <c r="G174" s="25">
        <v>15566</v>
      </c>
      <c r="H174" s="25">
        <v>15670.1</v>
      </c>
      <c r="I174" s="25">
        <v>7.0000000000000395E-2</v>
      </c>
      <c r="J174" s="25">
        <f t="shared" si="50"/>
        <v>15670.03</v>
      </c>
      <c r="K174" s="25">
        <f t="shared" si="51"/>
        <v>-104.03000000000065</v>
      </c>
      <c r="L174" s="27">
        <v>27.940999999999999</v>
      </c>
      <c r="M174" s="25">
        <v>547</v>
      </c>
      <c r="N174" s="2">
        <f t="shared" si="63"/>
        <v>127.26898538793972</v>
      </c>
      <c r="O174" s="2">
        <f t="shared" si="64"/>
        <v>126.57342657342653</v>
      </c>
      <c r="P174" s="2">
        <f t="shared" si="65"/>
        <v>95.060048310822268</v>
      </c>
      <c r="Q174" s="2">
        <f t="shared" si="65"/>
        <v>131.80722891566288</v>
      </c>
      <c r="R174" s="27">
        <f t="shared" si="66"/>
        <v>-5.4652656528454413E-3</v>
      </c>
      <c r="S174" s="1">
        <f t="shared" si="52"/>
        <v>8.778548817801362E-3</v>
      </c>
      <c r="T174" s="1">
        <f>S174+GRAPHS!$Q$32*_xlfn.STDEV.S($R$2:$R$779)</f>
        <v>3.6448384166507447E-2</v>
      </c>
      <c r="U174" s="1">
        <f>S174-GRAPHS!$Q$32*_xlfn.STDEV.S($R$2:$R$779)</f>
        <v>-1.8891286530904723E-2</v>
      </c>
      <c r="V174" s="2">
        <f t="shared" si="53"/>
        <v>-69.555881451319124</v>
      </c>
      <c r="W174" s="1">
        <f t="shared" si="54"/>
        <v>-6.6387875453972102E-3</v>
      </c>
      <c r="X174" s="1">
        <f t="shared" si="55"/>
        <v>-1.6461232604373793E-2</v>
      </c>
      <c r="Y174" s="1">
        <f t="shared" si="56"/>
        <v>9.8224450589765831E-3</v>
      </c>
      <c r="Z174" s="1">
        <f t="shared" si="47"/>
        <v>-3.2310590462182717E-4</v>
      </c>
      <c r="AA174" s="1" t="e">
        <f>Z174+#REF!*_xlfn.STDEV.S($Y$2:$Y$779)</f>
        <v>#REF!</v>
      </c>
      <c r="AB174" s="1">
        <f>Z174-GRAPHS!$S$32*_xlfn.STDEV.S($Y$2:$Y$779)</f>
        <v>-3.5832089975028217E-3</v>
      </c>
      <c r="AC174" s="24">
        <f t="shared" si="48"/>
        <v>-104.03000000000065</v>
      </c>
      <c r="AD174" s="24">
        <f t="shared" si="57"/>
        <v>-10.350000000000023</v>
      </c>
      <c r="AE174" s="1">
        <f t="shared" si="58"/>
        <v>9.8224450589765831E-3</v>
      </c>
      <c r="AF174" s="1">
        <f t="shared" si="59"/>
        <v>-3.2310590462182717E-4</v>
      </c>
      <c r="AG174" s="1">
        <f>$AF$2+GRAPHS!$U$32*_xlfn.STDEV.S('ONE_LAST_QUOTE (2)'!$AE$2:$AE$779)</f>
        <v>3.7520229614794163E-3</v>
      </c>
      <c r="AH174" s="1">
        <f>$AF$2-GRAPHS!$U$32*_xlfn.STDEV.S('ONE_LAST_QUOTE (2)'!$AE$2:$AE$779)</f>
        <v>-4.3982347707230704E-3</v>
      </c>
      <c r="AI174" s="27">
        <f t="shared" si="60"/>
        <v>10.05120772946864</v>
      </c>
      <c r="AJ174" s="24">
        <f t="shared" si="61"/>
        <v>-93.680000000000632</v>
      </c>
      <c r="AK174" s="27">
        <f t="shared" si="62"/>
        <v>-6.5702056555270953</v>
      </c>
      <c r="AL174" s="27">
        <f>$AK$2+GRAPHS!$W$32*_xlfn.STDEV.S('ONE_LAST_QUOTE (2)'!$AJ$2:$AJ$779)</f>
        <v>27.965047561412895</v>
      </c>
      <c r="AM174" s="27">
        <f>$AK$2-GRAPHS!$W$32*_xlfn.STDEV.S('ONE_LAST_QUOTE (2)'!$AJ$2:$AJ$779)</f>
        <v>-41.105458872467089</v>
      </c>
      <c r="AO174" s="24"/>
    </row>
    <row r="175" spans="1:41" x14ac:dyDescent="0.3">
      <c r="A175" s="5">
        <v>44330</v>
      </c>
      <c r="B175" s="25">
        <v>637.51</v>
      </c>
      <c r="C175" s="25">
        <v>0</v>
      </c>
      <c r="D175" s="25">
        <f t="shared" si="49"/>
        <v>637.51</v>
      </c>
      <c r="E175" s="25">
        <v>636.20000000000005</v>
      </c>
      <c r="F175" s="25">
        <f t="shared" si="46"/>
        <v>-1.3099999999999454</v>
      </c>
      <c r="G175" s="25">
        <v>15766</v>
      </c>
      <c r="H175" s="25">
        <v>15827.09</v>
      </c>
      <c r="I175" s="25">
        <v>7.0000000000000395E-2</v>
      </c>
      <c r="J175" s="25">
        <f t="shared" si="50"/>
        <v>15827.02</v>
      </c>
      <c r="K175" s="25">
        <f t="shared" si="51"/>
        <v>-61.020000000000437</v>
      </c>
      <c r="L175" s="27">
        <v>27.957999999999998</v>
      </c>
      <c r="M175" s="25">
        <v>557</v>
      </c>
      <c r="N175" s="2">
        <f t="shared" si="63"/>
        <v>130.93229059477241</v>
      </c>
      <c r="O175" s="2">
        <f t="shared" si="64"/>
        <v>128.19970726947469</v>
      </c>
      <c r="P175" s="2">
        <f t="shared" si="65"/>
        <v>95.117885210764427</v>
      </c>
      <c r="Q175" s="2">
        <f t="shared" si="65"/>
        <v>134.21686746987973</v>
      </c>
      <c r="R175" s="27">
        <f t="shared" si="66"/>
        <v>-2.0870201788151022E-2</v>
      </c>
      <c r="S175" s="1">
        <f t="shared" si="52"/>
        <v>8.778548817801362E-3</v>
      </c>
      <c r="T175" s="1">
        <f>S175+GRAPHS!$Q$32*_xlfn.STDEV.S($R$2:$R$779)</f>
        <v>3.6448384166507447E-2</v>
      </c>
      <c r="U175" s="1">
        <f>S175-GRAPHS!$Q$32*_xlfn.STDEV.S($R$2:$R$779)</f>
        <v>-1.8891286530904723E-2</v>
      </c>
      <c r="V175" s="2">
        <f t="shared" si="53"/>
        <v>-273.25833252977247</v>
      </c>
      <c r="W175" s="1">
        <f t="shared" si="54"/>
        <v>-3.8554320396385696E-3</v>
      </c>
      <c r="X175" s="1">
        <f t="shared" si="55"/>
        <v>-2.0548697275336002E-3</v>
      </c>
      <c r="Y175" s="1">
        <f t="shared" si="56"/>
        <v>-1.8005623121049694E-3</v>
      </c>
      <c r="Z175" s="1">
        <f t="shared" si="47"/>
        <v>-3.2310590462182717E-4</v>
      </c>
      <c r="AA175" s="1" t="e">
        <f>Z175+#REF!*_xlfn.STDEV.S($Y$2:$Y$779)</f>
        <v>#REF!</v>
      </c>
      <c r="AB175" s="1">
        <f>Z175-GRAPHS!$S$32*_xlfn.STDEV.S($Y$2:$Y$779)</f>
        <v>-3.5832089975028217E-3</v>
      </c>
      <c r="AC175" s="24">
        <f t="shared" si="48"/>
        <v>-61.020000000000437</v>
      </c>
      <c r="AD175" s="24">
        <f t="shared" si="57"/>
        <v>-1.3099999999999454</v>
      </c>
      <c r="AE175" s="1">
        <f t="shared" si="58"/>
        <v>-1.8005623121049694E-3</v>
      </c>
      <c r="AF175" s="1">
        <f t="shared" si="59"/>
        <v>-3.2310590462182717E-4</v>
      </c>
      <c r="AG175" s="1">
        <f>$AF$2+GRAPHS!$U$32*_xlfn.STDEV.S('ONE_LAST_QUOTE (2)'!$AE$2:$AE$779)</f>
        <v>3.7520229614794163E-3</v>
      </c>
      <c r="AH175" s="1">
        <f>$AF$2-GRAPHS!$U$32*_xlfn.STDEV.S('ONE_LAST_QUOTE (2)'!$AE$2:$AE$779)</f>
        <v>-4.3982347707230704E-3</v>
      </c>
      <c r="AI175" s="27">
        <f t="shared" si="60"/>
        <v>46.580152671758</v>
      </c>
      <c r="AJ175" s="24">
        <f t="shared" si="61"/>
        <v>-59.710000000000491</v>
      </c>
      <c r="AK175" s="27">
        <f t="shared" si="62"/>
        <v>-6.5702056555270953</v>
      </c>
      <c r="AL175" s="27">
        <f>$AK$2+GRAPHS!$W$32*_xlfn.STDEV.S('ONE_LAST_QUOTE (2)'!$AJ$2:$AJ$779)</f>
        <v>27.965047561412895</v>
      </c>
      <c r="AM175" s="27">
        <f>$AK$2-GRAPHS!$W$32*_xlfn.STDEV.S('ONE_LAST_QUOTE (2)'!$AJ$2:$AJ$779)</f>
        <v>-41.105458872467089</v>
      </c>
      <c r="AO175" s="24"/>
    </row>
    <row r="176" spans="1:41" x14ac:dyDescent="0.3">
      <c r="A176" s="5">
        <v>44333</v>
      </c>
      <c r="B176" s="25">
        <v>622.82000000000005</v>
      </c>
      <c r="C176" s="25">
        <v>0</v>
      </c>
      <c r="D176" s="25">
        <f t="shared" si="49"/>
        <v>622.82000000000005</v>
      </c>
      <c r="E176" s="25">
        <v>625.9</v>
      </c>
      <c r="F176" s="25">
        <f t="shared" si="46"/>
        <v>3.0799999999999272</v>
      </c>
      <c r="G176" s="25">
        <v>15263</v>
      </c>
      <c r="H176" s="25">
        <v>15353.89</v>
      </c>
      <c r="I176" s="25">
        <v>7.0000000000000395E-2</v>
      </c>
      <c r="J176" s="25">
        <f t="shared" si="50"/>
        <v>15353.82</v>
      </c>
      <c r="K176" s="25">
        <f t="shared" si="51"/>
        <v>-90.819999999999709</v>
      </c>
      <c r="L176" s="27">
        <v>28.102</v>
      </c>
      <c r="M176" s="25">
        <v>549</v>
      </c>
      <c r="N176" s="2">
        <f t="shared" si="63"/>
        <v>128.81251286272877</v>
      </c>
      <c r="O176" s="2">
        <f t="shared" si="64"/>
        <v>124.10961131891362</v>
      </c>
      <c r="P176" s="2">
        <f t="shared" si="65"/>
        <v>95.607797774980398</v>
      </c>
      <c r="Q176" s="2">
        <f t="shared" si="65"/>
        <v>132.28915662650624</v>
      </c>
      <c r="R176" s="27">
        <f t="shared" si="66"/>
        <v>-3.6509663846297835E-2</v>
      </c>
      <c r="S176" s="1">
        <f t="shared" si="52"/>
        <v>8.778548817801362E-3</v>
      </c>
      <c r="T176" s="1">
        <f>S176+GRAPHS!$Q$32*_xlfn.STDEV.S($R$2:$R$779)</f>
        <v>3.6448384166507447E-2</v>
      </c>
      <c r="U176" s="1">
        <f>S176-GRAPHS!$Q$32*_xlfn.STDEV.S($R$2:$R$779)</f>
        <v>-1.8891286530904723E-2</v>
      </c>
      <c r="V176" s="2">
        <f t="shared" si="53"/>
        <v>-470.29015438151447</v>
      </c>
      <c r="W176" s="1">
        <f t="shared" si="54"/>
        <v>-5.9151403364113755E-3</v>
      </c>
      <c r="X176" s="1">
        <f t="shared" si="55"/>
        <v>4.9452490286116804E-3</v>
      </c>
      <c r="Y176" s="1">
        <f t="shared" si="56"/>
        <v>-1.0860389365023055E-2</v>
      </c>
      <c r="Z176" s="1">
        <f t="shared" si="47"/>
        <v>-3.2310590462182717E-4</v>
      </c>
      <c r="AA176" s="1" t="e">
        <f>Z176+#REF!*_xlfn.STDEV.S($Y$2:$Y$779)</f>
        <v>#REF!</v>
      </c>
      <c r="AB176" s="1">
        <f>Z176-GRAPHS!$S$32*_xlfn.STDEV.S($Y$2:$Y$779)</f>
        <v>-3.5832089975028217E-3</v>
      </c>
      <c r="AC176" s="24">
        <f t="shared" si="48"/>
        <v>-90.819999999999709</v>
      </c>
      <c r="AD176" s="24">
        <f t="shared" si="57"/>
        <v>3.0799999999999272</v>
      </c>
      <c r="AE176" s="1">
        <f t="shared" si="58"/>
        <v>-1.0860389365023055E-2</v>
      </c>
      <c r="AF176" s="1">
        <f t="shared" si="59"/>
        <v>-3.2310590462182717E-4</v>
      </c>
      <c r="AG176" s="1">
        <f>$AF$2+GRAPHS!$U$32*_xlfn.STDEV.S('ONE_LAST_QUOTE (2)'!$AE$2:$AE$779)</f>
        <v>3.7520229614794163E-3</v>
      </c>
      <c r="AH176" s="1">
        <f>$AF$2-GRAPHS!$U$32*_xlfn.STDEV.S('ONE_LAST_QUOTE (2)'!$AE$2:$AE$779)</f>
        <v>-4.3982347707230704E-3</v>
      </c>
      <c r="AI176" s="27">
        <f t="shared" si="60"/>
        <v>-29.487012987013589</v>
      </c>
      <c r="AJ176" s="24">
        <f t="shared" si="61"/>
        <v>-93.899999999999636</v>
      </c>
      <c r="AK176" s="27">
        <f t="shared" si="62"/>
        <v>-6.5702056555270953</v>
      </c>
      <c r="AL176" s="27">
        <f>$AK$2+GRAPHS!$W$32*_xlfn.STDEV.S('ONE_LAST_QUOTE (2)'!$AJ$2:$AJ$779)</f>
        <v>27.965047561412895</v>
      </c>
      <c r="AM176" s="27">
        <f>$AK$2-GRAPHS!$W$32*_xlfn.STDEV.S('ONE_LAST_QUOTE (2)'!$AJ$2:$AJ$779)</f>
        <v>-41.105458872467089</v>
      </c>
      <c r="AO176" s="24"/>
    </row>
    <row r="177" spans="1:41" x14ac:dyDescent="0.3">
      <c r="A177" s="5">
        <v>44334</v>
      </c>
      <c r="B177" s="25">
        <v>653.75</v>
      </c>
      <c r="C177" s="25">
        <v>0</v>
      </c>
      <c r="D177" s="25">
        <f t="shared" si="49"/>
        <v>653.75</v>
      </c>
      <c r="E177" s="25">
        <v>658.3</v>
      </c>
      <c r="F177" s="25">
        <f t="shared" si="46"/>
        <v>4.5499999999999545</v>
      </c>
      <c r="G177" s="25">
        <v>16147</v>
      </c>
      <c r="H177" s="25">
        <v>16145.98</v>
      </c>
      <c r="I177" s="25">
        <v>0</v>
      </c>
      <c r="J177" s="25">
        <f t="shared" si="50"/>
        <v>16145.98</v>
      </c>
      <c r="K177" s="25">
        <f t="shared" si="51"/>
        <v>1.0200000000004366</v>
      </c>
      <c r="L177" s="27">
        <v>27.95</v>
      </c>
      <c r="M177" s="25">
        <v>572</v>
      </c>
      <c r="N177" s="2">
        <f t="shared" si="63"/>
        <v>135.48055155381743</v>
      </c>
      <c r="O177" s="2">
        <f t="shared" si="64"/>
        <v>131.2977719954464</v>
      </c>
      <c r="P177" s="2">
        <f t="shared" si="65"/>
        <v>95.090667846085765</v>
      </c>
      <c r="Q177" s="2">
        <f t="shared" si="65"/>
        <v>137.83132530120503</v>
      </c>
      <c r="R177" s="27">
        <f t="shared" si="66"/>
        <v>-3.0873653158324355E-2</v>
      </c>
      <c r="S177" s="1">
        <f t="shared" si="52"/>
        <v>8.778548817801362E-3</v>
      </c>
      <c r="T177" s="1">
        <f>S177+GRAPHS!$Q$32*_xlfn.STDEV.S($R$2:$R$779)</f>
        <v>3.6448384166507447E-2</v>
      </c>
      <c r="U177" s="1">
        <f>S177-GRAPHS!$Q$32*_xlfn.STDEV.S($R$2:$R$779)</f>
        <v>-1.8891286530904723E-2</v>
      </c>
      <c r="V177" s="2">
        <f t="shared" si="53"/>
        <v>-418.27795583710383</v>
      </c>
      <c r="W177" s="1">
        <f t="shared" si="54"/>
        <v>6.3173619687404336E-5</v>
      </c>
      <c r="X177" s="1">
        <f t="shared" si="55"/>
        <v>6.9598470363288027E-3</v>
      </c>
      <c r="Y177" s="1">
        <f t="shared" si="56"/>
        <v>-6.8966734166413983E-3</v>
      </c>
      <c r="Z177" s="1">
        <f t="shared" si="47"/>
        <v>-3.2310590462182717E-4</v>
      </c>
      <c r="AA177" s="1" t="e">
        <f>Z177+#REF!*_xlfn.STDEV.S($Y$2:$Y$779)</f>
        <v>#REF!</v>
      </c>
      <c r="AB177" s="1">
        <f>Z177-GRAPHS!$S$32*_xlfn.STDEV.S($Y$2:$Y$779)</f>
        <v>-3.5832089975028217E-3</v>
      </c>
      <c r="AC177" s="24">
        <f t="shared" si="48"/>
        <v>1.0200000000004366</v>
      </c>
      <c r="AD177" s="24">
        <f t="shared" si="57"/>
        <v>4.5499999999999545</v>
      </c>
      <c r="AE177" s="1">
        <f t="shared" si="58"/>
        <v>-6.8966734166413983E-3</v>
      </c>
      <c r="AF177" s="1">
        <f t="shared" si="59"/>
        <v>-3.2310590462182717E-4</v>
      </c>
      <c r="AG177" s="1">
        <f>$AF$2+GRAPHS!$U$32*_xlfn.STDEV.S('ONE_LAST_QUOTE (2)'!$AE$2:$AE$779)</f>
        <v>3.7520229614794163E-3</v>
      </c>
      <c r="AH177" s="1">
        <f>$AF$2-GRAPHS!$U$32*_xlfn.STDEV.S('ONE_LAST_QUOTE (2)'!$AE$2:$AE$779)</f>
        <v>-4.3982347707230704E-3</v>
      </c>
      <c r="AI177" s="27">
        <f t="shared" si="60"/>
        <v>0.22417582417592236</v>
      </c>
      <c r="AJ177" s="24">
        <f t="shared" si="61"/>
        <v>-3.529999999999518</v>
      </c>
      <c r="AK177" s="27">
        <f t="shared" si="62"/>
        <v>-6.5702056555270953</v>
      </c>
      <c r="AL177" s="27">
        <f>$AK$2+GRAPHS!$W$32*_xlfn.STDEV.S('ONE_LAST_QUOTE (2)'!$AJ$2:$AJ$779)</f>
        <v>27.965047561412895</v>
      </c>
      <c r="AM177" s="27">
        <f>$AK$2-GRAPHS!$W$32*_xlfn.STDEV.S('ONE_LAST_QUOTE (2)'!$AJ$2:$AJ$779)</f>
        <v>-41.105458872467089</v>
      </c>
      <c r="AO177" s="24"/>
    </row>
    <row r="178" spans="1:41" x14ac:dyDescent="0.3">
      <c r="A178" s="5">
        <v>44336</v>
      </c>
      <c r="B178" s="25">
        <v>647.47</v>
      </c>
      <c r="C178" s="25">
        <v>0</v>
      </c>
      <c r="D178" s="25">
        <f t="shared" si="49"/>
        <v>647.47</v>
      </c>
      <c r="E178" s="25">
        <v>647.70000000000005</v>
      </c>
      <c r="F178" s="25">
        <f t="shared" si="46"/>
        <v>0.23000000000001819</v>
      </c>
      <c r="G178" s="25">
        <v>15974</v>
      </c>
      <c r="H178" s="25">
        <v>16042.36</v>
      </c>
      <c r="I178" s="25">
        <v>8.35</v>
      </c>
      <c r="J178" s="25">
        <f t="shared" si="50"/>
        <v>16034.01</v>
      </c>
      <c r="K178" s="25">
        <f t="shared" si="51"/>
        <v>-60.010000000000218</v>
      </c>
      <c r="L178" s="27">
        <v>27.943000000000001</v>
      </c>
      <c r="M178" s="25">
        <v>567</v>
      </c>
      <c r="N178" s="2">
        <f t="shared" si="63"/>
        <v>133.29903272278227</v>
      </c>
      <c r="O178" s="2">
        <f t="shared" si="64"/>
        <v>129.89103919336475</v>
      </c>
      <c r="P178" s="2">
        <f t="shared" si="65"/>
        <v>95.066852651991937</v>
      </c>
      <c r="Q178" s="2">
        <f t="shared" si="65"/>
        <v>136.62650602409659</v>
      </c>
      <c r="R178" s="27">
        <f t="shared" si="66"/>
        <v>-2.5566528577180447E-2</v>
      </c>
      <c r="S178" s="1">
        <f t="shared" si="52"/>
        <v>8.778548817801362E-3</v>
      </c>
      <c r="T178" s="1">
        <f>S178+GRAPHS!$Q$32*_xlfn.STDEV.S($R$2:$R$779)</f>
        <v>3.6448384166507447E-2</v>
      </c>
      <c r="U178" s="1">
        <f>S178-GRAPHS!$Q$32*_xlfn.STDEV.S($R$2:$R$779)</f>
        <v>-1.8891286530904723E-2</v>
      </c>
      <c r="V178" s="2">
        <f t="shared" si="53"/>
        <v>-340.79935294175243</v>
      </c>
      <c r="W178" s="1">
        <f t="shared" si="54"/>
        <v>-3.7426694881692239E-3</v>
      </c>
      <c r="X178" s="1">
        <f t="shared" si="55"/>
        <v>3.5522881369023766E-4</v>
      </c>
      <c r="Y178" s="1">
        <f t="shared" si="56"/>
        <v>-4.0978983018594619E-3</v>
      </c>
      <c r="Z178" s="1">
        <f t="shared" si="47"/>
        <v>-3.2310590462182717E-4</v>
      </c>
      <c r="AA178" s="1" t="e">
        <f>Z178+#REF!*_xlfn.STDEV.S($Y$2:$Y$779)</f>
        <v>#REF!</v>
      </c>
      <c r="AB178" s="1">
        <f>Z178-GRAPHS!$S$32*_xlfn.STDEV.S($Y$2:$Y$779)</f>
        <v>-3.5832089975028217E-3</v>
      </c>
      <c r="AC178" s="24">
        <f t="shared" si="48"/>
        <v>-60.010000000000218</v>
      </c>
      <c r="AD178" s="24">
        <f t="shared" si="57"/>
        <v>0.23000000000001819</v>
      </c>
      <c r="AE178" s="1">
        <f t="shared" si="58"/>
        <v>-4.0978983018594619E-3</v>
      </c>
      <c r="AF178" s="1">
        <f t="shared" si="59"/>
        <v>-3.2310590462182717E-4</v>
      </c>
      <c r="AG178" s="1">
        <f>$AF$2+GRAPHS!$U$32*_xlfn.STDEV.S('ONE_LAST_QUOTE (2)'!$AE$2:$AE$779)</f>
        <v>3.7520229614794163E-3</v>
      </c>
      <c r="AH178" s="1">
        <f>$AF$2-GRAPHS!$U$32*_xlfn.STDEV.S('ONE_LAST_QUOTE (2)'!$AE$2:$AE$779)</f>
        <v>-4.3982347707230704E-3</v>
      </c>
      <c r="AI178" s="27">
        <f t="shared" si="60"/>
        <v>-260.91304347824121</v>
      </c>
      <c r="AJ178" s="24">
        <f t="shared" si="61"/>
        <v>-60.240000000000236</v>
      </c>
      <c r="AK178" s="27">
        <f t="shared" si="62"/>
        <v>-6.5702056555270953</v>
      </c>
      <c r="AL178" s="27">
        <f>$AK$2+GRAPHS!$W$32*_xlfn.STDEV.S('ONE_LAST_QUOTE (2)'!$AJ$2:$AJ$779)</f>
        <v>27.965047561412895</v>
      </c>
      <c r="AM178" s="27">
        <f>$AK$2-GRAPHS!$W$32*_xlfn.STDEV.S('ONE_LAST_QUOTE (2)'!$AJ$2:$AJ$779)</f>
        <v>-41.105458872467089</v>
      </c>
      <c r="AO178" s="24"/>
    </row>
    <row r="179" spans="1:41" x14ac:dyDescent="0.3">
      <c r="A179" s="5">
        <v>44337</v>
      </c>
      <c r="B179" s="25">
        <v>656.38</v>
      </c>
      <c r="C179" s="25">
        <v>0</v>
      </c>
      <c r="D179" s="25">
        <f t="shared" si="49"/>
        <v>656.38</v>
      </c>
      <c r="E179" s="25">
        <v>655.5</v>
      </c>
      <c r="F179" s="25">
        <f t="shared" si="46"/>
        <v>-0.87999999999999545</v>
      </c>
      <c r="G179" s="25">
        <v>16259</v>
      </c>
      <c r="H179" s="25">
        <v>16302.06</v>
      </c>
      <c r="I179" s="25">
        <v>8.35</v>
      </c>
      <c r="J179" s="25">
        <f t="shared" si="50"/>
        <v>16293.71</v>
      </c>
      <c r="K179" s="25">
        <f t="shared" si="51"/>
        <v>-34.709999999999127</v>
      </c>
      <c r="L179" s="27">
        <v>27.960999999999999</v>
      </c>
      <c r="M179" s="25">
        <v>573</v>
      </c>
      <c r="N179" s="2">
        <f t="shared" si="63"/>
        <v>134.90430129656286</v>
      </c>
      <c r="O179" s="2">
        <f t="shared" si="64"/>
        <v>132.20848918523333</v>
      </c>
      <c r="P179" s="2">
        <f t="shared" si="65"/>
        <v>95.128091722518917</v>
      </c>
      <c r="Q179" s="2">
        <f t="shared" si="65"/>
        <v>138.07228915662671</v>
      </c>
      <c r="R179" s="27">
        <f t="shared" si="66"/>
        <v>-1.9983144239435813E-2</v>
      </c>
      <c r="S179" s="1">
        <f t="shared" si="52"/>
        <v>8.778548817801362E-3</v>
      </c>
      <c r="T179" s="1">
        <f>S179+GRAPHS!$Q$32*_xlfn.STDEV.S($R$2:$R$779)</f>
        <v>3.6448384166507447E-2</v>
      </c>
      <c r="U179" s="1">
        <f>S179-GRAPHS!$Q$32*_xlfn.STDEV.S($R$2:$R$779)</f>
        <v>-1.8891286530904723E-2</v>
      </c>
      <c r="V179" s="2">
        <f t="shared" si="53"/>
        <v>-269.58121113295306</v>
      </c>
      <c r="W179" s="1">
        <f t="shared" si="54"/>
        <v>-2.1302699016982093E-3</v>
      </c>
      <c r="X179" s="1">
        <f t="shared" si="55"/>
        <v>-1.3406867972820553E-3</v>
      </c>
      <c r="Y179" s="1">
        <f t="shared" si="56"/>
        <v>-7.8958310441615406E-4</v>
      </c>
      <c r="Z179" s="1">
        <f t="shared" si="47"/>
        <v>-3.2310590462182717E-4</v>
      </c>
      <c r="AA179" s="1" t="e">
        <f>Z179+#REF!*_xlfn.STDEV.S($Y$2:$Y$779)</f>
        <v>#REF!</v>
      </c>
      <c r="AB179" s="1">
        <f>Z179-GRAPHS!$S$32*_xlfn.STDEV.S($Y$2:$Y$779)</f>
        <v>-3.5832089975028217E-3</v>
      </c>
      <c r="AC179" s="24">
        <f t="shared" si="48"/>
        <v>-34.709999999999127</v>
      </c>
      <c r="AD179" s="24">
        <f t="shared" si="57"/>
        <v>-0.87999999999999545</v>
      </c>
      <c r="AE179" s="1">
        <f t="shared" si="58"/>
        <v>-7.8958310441615406E-4</v>
      </c>
      <c r="AF179" s="1">
        <f t="shared" si="59"/>
        <v>-3.2310590462182717E-4</v>
      </c>
      <c r="AG179" s="1">
        <f>$AF$2+GRAPHS!$U$32*_xlfn.STDEV.S('ONE_LAST_QUOTE (2)'!$AE$2:$AE$779)</f>
        <v>3.7520229614794163E-3</v>
      </c>
      <c r="AH179" s="1">
        <f>$AF$2-GRAPHS!$U$32*_xlfn.STDEV.S('ONE_LAST_QUOTE (2)'!$AE$2:$AE$779)</f>
        <v>-4.3982347707230704E-3</v>
      </c>
      <c r="AI179" s="27">
        <f t="shared" si="60"/>
        <v>39.443181818181031</v>
      </c>
      <c r="AJ179" s="24">
        <f t="shared" si="61"/>
        <v>-33.829999999999131</v>
      </c>
      <c r="AK179" s="27">
        <f t="shared" si="62"/>
        <v>-6.5702056555270953</v>
      </c>
      <c r="AL179" s="27">
        <f>$AK$2+GRAPHS!$W$32*_xlfn.STDEV.S('ONE_LAST_QUOTE (2)'!$AJ$2:$AJ$779)</f>
        <v>27.965047561412895</v>
      </c>
      <c r="AM179" s="27">
        <f>$AK$2-GRAPHS!$W$32*_xlfn.STDEV.S('ONE_LAST_QUOTE (2)'!$AJ$2:$AJ$779)</f>
        <v>-41.105458872467089</v>
      </c>
      <c r="AO179" s="24"/>
    </row>
    <row r="180" spans="1:41" x14ac:dyDescent="0.3">
      <c r="A180" s="5">
        <v>44340</v>
      </c>
      <c r="B180" s="25">
        <v>654.98</v>
      </c>
      <c r="C180" s="25">
        <v>0</v>
      </c>
      <c r="D180" s="25">
        <f t="shared" si="49"/>
        <v>654.98</v>
      </c>
      <c r="E180" s="25">
        <v>655.7</v>
      </c>
      <c r="F180" s="25">
        <f t="shared" si="46"/>
        <v>0.72000000000002728</v>
      </c>
      <c r="G180" s="25">
        <v>16291</v>
      </c>
      <c r="H180" s="25">
        <v>16338.29</v>
      </c>
      <c r="I180" s="25">
        <v>8.35</v>
      </c>
      <c r="J180" s="25">
        <f t="shared" si="50"/>
        <v>16329.94</v>
      </c>
      <c r="K180" s="25">
        <f t="shared" si="51"/>
        <v>-38.940000000000509</v>
      </c>
      <c r="L180" s="27">
        <v>27.93</v>
      </c>
      <c r="M180" s="25">
        <v>568</v>
      </c>
      <c r="N180" s="2">
        <f t="shared" si="63"/>
        <v>134.9454620292239</v>
      </c>
      <c r="O180" s="2">
        <f t="shared" si="64"/>
        <v>132.46869409660101</v>
      </c>
      <c r="P180" s="2">
        <f t="shared" si="65"/>
        <v>95.022624434389087</v>
      </c>
      <c r="Q180" s="2">
        <f t="shared" si="65"/>
        <v>136.86746987951827</v>
      </c>
      <c r="R180" s="27">
        <f t="shared" si="66"/>
        <v>-1.8353843807556225E-2</v>
      </c>
      <c r="S180" s="1">
        <f t="shared" si="52"/>
        <v>8.778548817801362E-3</v>
      </c>
      <c r="T180" s="1">
        <f>S180+GRAPHS!$Q$32*_xlfn.STDEV.S($R$2:$R$779)</f>
        <v>3.6448384166507447E-2</v>
      </c>
      <c r="U180" s="1">
        <f>S180-GRAPHS!$Q$32*_xlfn.STDEV.S($R$2:$R$779)</f>
        <v>-1.8891286530904723E-2</v>
      </c>
      <c r="V180" s="2">
        <f t="shared" si="53"/>
        <v>-247.67679326228915</v>
      </c>
      <c r="W180" s="1">
        <f t="shared" si="54"/>
        <v>-2.3845770406995068E-3</v>
      </c>
      <c r="X180" s="1">
        <f t="shared" si="55"/>
        <v>1.0992702067239111E-3</v>
      </c>
      <c r="Y180" s="1">
        <f t="shared" si="56"/>
        <v>-3.4838472474234177E-3</v>
      </c>
      <c r="Z180" s="1">
        <f t="shared" si="47"/>
        <v>-3.2310590462182717E-4</v>
      </c>
      <c r="AA180" s="1" t="e">
        <f>Z180+#REF!*_xlfn.STDEV.S($Y$2:$Y$779)</f>
        <v>#REF!</v>
      </c>
      <c r="AB180" s="1">
        <f>Z180-GRAPHS!$S$32*_xlfn.STDEV.S($Y$2:$Y$779)</f>
        <v>-3.5832089975028217E-3</v>
      </c>
      <c r="AC180" s="24">
        <f t="shared" si="48"/>
        <v>-38.940000000000509</v>
      </c>
      <c r="AD180" s="24">
        <f t="shared" si="57"/>
        <v>0.72000000000002728</v>
      </c>
      <c r="AE180" s="1">
        <f t="shared" si="58"/>
        <v>-3.4838472474234177E-3</v>
      </c>
      <c r="AF180" s="1">
        <f t="shared" si="59"/>
        <v>-3.2310590462182717E-4</v>
      </c>
      <c r="AG180" s="1">
        <f>$AF$2+GRAPHS!$U$32*_xlfn.STDEV.S('ONE_LAST_QUOTE (2)'!$AE$2:$AE$779)</f>
        <v>3.7520229614794163E-3</v>
      </c>
      <c r="AH180" s="1">
        <f>$AF$2-GRAPHS!$U$32*_xlfn.STDEV.S('ONE_LAST_QUOTE (2)'!$AE$2:$AE$779)</f>
        <v>-4.3982347707230704E-3</v>
      </c>
      <c r="AI180" s="27">
        <f t="shared" si="60"/>
        <v>-54.083333333331993</v>
      </c>
      <c r="AJ180" s="24">
        <f t="shared" si="61"/>
        <v>-39.660000000000537</v>
      </c>
      <c r="AK180" s="27">
        <f t="shared" si="62"/>
        <v>-6.5702056555270953</v>
      </c>
      <c r="AL180" s="27">
        <f>$AK$2+GRAPHS!$W$32*_xlfn.STDEV.S('ONE_LAST_QUOTE (2)'!$AJ$2:$AJ$779)</f>
        <v>27.965047561412895</v>
      </c>
      <c r="AM180" s="27">
        <f>$AK$2-GRAPHS!$W$32*_xlfn.STDEV.S('ONE_LAST_QUOTE (2)'!$AJ$2:$AJ$779)</f>
        <v>-41.105458872467089</v>
      </c>
      <c r="AO180" s="24"/>
    </row>
    <row r="181" spans="1:41" x14ac:dyDescent="0.3">
      <c r="A181" s="5">
        <v>44341</v>
      </c>
      <c r="B181" s="25">
        <v>667.6</v>
      </c>
      <c r="C181" s="25">
        <v>0</v>
      </c>
      <c r="D181" s="25">
        <f t="shared" si="49"/>
        <v>667.6</v>
      </c>
      <c r="E181" s="25">
        <v>668.6</v>
      </c>
      <c r="F181" s="25">
        <f t="shared" si="46"/>
        <v>1</v>
      </c>
      <c r="G181" s="25">
        <v>16584</v>
      </c>
      <c r="H181" s="25">
        <v>16595.669999999998</v>
      </c>
      <c r="I181" s="25">
        <v>8.35</v>
      </c>
      <c r="J181" s="25">
        <f t="shared" si="50"/>
        <v>16587.32</v>
      </c>
      <c r="K181" s="25">
        <f t="shared" si="51"/>
        <v>-3.319999999999709</v>
      </c>
      <c r="L181" s="27">
        <v>27.888000000000002</v>
      </c>
      <c r="M181" s="25">
        <v>583</v>
      </c>
      <c r="N181" s="2">
        <f t="shared" si="63"/>
        <v>137.60032928586108</v>
      </c>
      <c r="O181" s="2">
        <f t="shared" si="64"/>
        <v>134.85119531631153</v>
      </c>
      <c r="P181" s="2">
        <f t="shared" si="65"/>
        <v>94.879733269826104</v>
      </c>
      <c r="Q181" s="2">
        <f t="shared" si="65"/>
        <v>140.48192771084356</v>
      </c>
      <c r="R181" s="27">
        <f t="shared" si="66"/>
        <v>-1.9979123478972904E-2</v>
      </c>
      <c r="S181" s="1">
        <f t="shared" si="52"/>
        <v>8.778548817801362E-3</v>
      </c>
      <c r="T181" s="1">
        <f>S181+GRAPHS!$Q$32*_xlfn.STDEV.S($R$2:$R$779)</f>
        <v>3.6448384166507447E-2</v>
      </c>
      <c r="U181" s="1">
        <f>S181-GRAPHS!$Q$32*_xlfn.STDEV.S($R$2:$R$779)</f>
        <v>-1.8891286530904723E-2</v>
      </c>
      <c r="V181" s="2">
        <f t="shared" si="53"/>
        <v>-274.91339695495469</v>
      </c>
      <c r="W181" s="1">
        <f t="shared" si="54"/>
        <v>-2.0015288786854712E-4</v>
      </c>
      <c r="X181" s="1">
        <f t="shared" si="55"/>
        <v>1.4979029358897543E-3</v>
      </c>
      <c r="Y181" s="1">
        <f t="shared" si="56"/>
        <v>-1.6980558237583016E-3</v>
      </c>
      <c r="Z181" s="1">
        <f t="shared" si="47"/>
        <v>-3.2310590462182717E-4</v>
      </c>
      <c r="AA181" s="1" t="e">
        <f>Z181+#REF!*_xlfn.STDEV.S($Y$2:$Y$779)</f>
        <v>#REF!</v>
      </c>
      <c r="AB181" s="1">
        <f>Z181-GRAPHS!$S$32*_xlfn.STDEV.S($Y$2:$Y$779)</f>
        <v>-3.5832089975028217E-3</v>
      </c>
      <c r="AC181" s="24">
        <f t="shared" si="48"/>
        <v>-3.319999999999709</v>
      </c>
      <c r="AD181" s="24">
        <f t="shared" si="57"/>
        <v>1</v>
      </c>
      <c r="AE181" s="1">
        <f t="shared" si="58"/>
        <v>-1.6980558237583016E-3</v>
      </c>
      <c r="AF181" s="1">
        <f t="shared" si="59"/>
        <v>-3.2310590462182717E-4</v>
      </c>
      <c r="AG181" s="1">
        <f>$AF$2+GRAPHS!$U$32*_xlfn.STDEV.S('ONE_LAST_QUOTE (2)'!$AE$2:$AE$779)</f>
        <v>3.7520229614794163E-3</v>
      </c>
      <c r="AH181" s="1">
        <f>$AF$2-GRAPHS!$U$32*_xlfn.STDEV.S('ONE_LAST_QUOTE (2)'!$AE$2:$AE$779)</f>
        <v>-4.3982347707230704E-3</v>
      </c>
      <c r="AI181" s="27">
        <f t="shared" si="60"/>
        <v>-3.319999999999709</v>
      </c>
      <c r="AJ181" s="24">
        <f t="shared" si="61"/>
        <v>-4.319999999999709</v>
      </c>
      <c r="AK181" s="27">
        <f t="shared" si="62"/>
        <v>-6.5702056555270953</v>
      </c>
      <c r="AL181" s="27">
        <f>$AK$2+GRAPHS!$W$32*_xlfn.STDEV.S('ONE_LAST_QUOTE (2)'!$AJ$2:$AJ$779)</f>
        <v>27.965047561412895</v>
      </c>
      <c r="AM181" s="27">
        <f>$AK$2-GRAPHS!$W$32*_xlfn.STDEV.S('ONE_LAST_QUOTE (2)'!$AJ$2:$AJ$779)</f>
        <v>-41.105458872467089</v>
      </c>
      <c r="AO181" s="24"/>
    </row>
    <row r="182" spans="1:41" x14ac:dyDescent="0.3">
      <c r="A182" s="5">
        <v>44342</v>
      </c>
      <c r="B182" s="25">
        <v>668.16</v>
      </c>
      <c r="C182" s="25">
        <v>0</v>
      </c>
      <c r="D182" s="25">
        <f t="shared" si="49"/>
        <v>668.16</v>
      </c>
      <c r="E182" s="25">
        <v>666.8</v>
      </c>
      <c r="F182" s="25">
        <f t="shared" si="46"/>
        <v>-1.3600000000000136</v>
      </c>
      <c r="G182" s="25">
        <v>16614</v>
      </c>
      <c r="H182" s="25">
        <v>16643.689999999999</v>
      </c>
      <c r="I182" s="25">
        <v>8.35</v>
      </c>
      <c r="J182" s="25">
        <f t="shared" si="50"/>
        <v>16635.34</v>
      </c>
      <c r="K182" s="25">
        <f t="shared" si="51"/>
        <v>-21.340000000000146</v>
      </c>
      <c r="L182" s="27">
        <v>27.768000000000001</v>
      </c>
      <c r="M182" s="25">
        <v>585</v>
      </c>
      <c r="N182" s="2">
        <f t="shared" si="63"/>
        <v>137.22988269191168</v>
      </c>
      <c r="O182" s="2">
        <f t="shared" si="64"/>
        <v>135.09513742071874</v>
      </c>
      <c r="P182" s="2">
        <f t="shared" si="65"/>
        <v>94.471472799646136</v>
      </c>
      <c r="Q182" s="2">
        <f t="shared" si="65"/>
        <v>140.96385542168696</v>
      </c>
      <c r="R182" s="27">
        <f t="shared" si="66"/>
        <v>-1.555597971314715E-2</v>
      </c>
      <c r="S182" s="1">
        <f t="shared" si="52"/>
        <v>8.778548817801362E-3</v>
      </c>
      <c r="T182" s="1">
        <f>S182+GRAPHS!$Q$32*_xlfn.STDEV.S($R$2:$R$779)</f>
        <v>3.6448384166507447E-2</v>
      </c>
      <c r="U182" s="1">
        <f>S182-GRAPHS!$Q$32*_xlfn.STDEV.S($R$2:$R$779)</f>
        <v>-1.8891286530904723E-2</v>
      </c>
      <c r="V182" s="2">
        <f t="shared" si="53"/>
        <v>-213.47452711929407</v>
      </c>
      <c r="W182" s="1">
        <f t="shared" si="54"/>
        <v>-1.2828111718786719E-3</v>
      </c>
      <c r="X182" s="1">
        <f t="shared" si="55"/>
        <v>-2.0354406130268406E-3</v>
      </c>
      <c r="Y182" s="1">
        <f t="shared" si="56"/>
        <v>7.5262944114816866E-4</v>
      </c>
      <c r="Z182" s="1">
        <f t="shared" si="47"/>
        <v>-3.2310590462182717E-4</v>
      </c>
      <c r="AA182" s="1" t="e">
        <f>Z182+#REF!*_xlfn.STDEV.S($Y$2:$Y$779)</f>
        <v>#REF!</v>
      </c>
      <c r="AB182" s="1">
        <f>Z182-GRAPHS!$S$32*_xlfn.STDEV.S($Y$2:$Y$779)</f>
        <v>-3.5832089975028217E-3</v>
      </c>
      <c r="AC182" s="24">
        <f t="shared" si="48"/>
        <v>-21.340000000000146</v>
      </c>
      <c r="AD182" s="24">
        <f t="shared" si="57"/>
        <v>-1.3600000000000136</v>
      </c>
      <c r="AE182" s="1">
        <f t="shared" si="58"/>
        <v>7.5262944114816866E-4</v>
      </c>
      <c r="AF182" s="1">
        <f t="shared" si="59"/>
        <v>-3.2310590462182717E-4</v>
      </c>
      <c r="AG182" s="1">
        <f>$AF$2+GRAPHS!$U$32*_xlfn.STDEV.S('ONE_LAST_QUOTE (2)'!$AE$2:$AE$779)</f>
        <v>3.7520229614794163E-3</v>
      </c>
      <c r="AH182" s="1">
        <f>$AF$2-GRAPHS!$U$32*_xlfn.STDEV.S('ONE_LAST_QUOTE (2)'!$AE$2:$AE$779)</f>
        <v>-4.3982347707230704E-3</v>
      </c>
      <c r="AI182" s="27">
        <f t="shared" si="60"/>
        <v>15.691176470588186</v>
      </c>
      <c r="AJ182" s="24">
        <f t="shared" si="61"/>
        <v>-19.980000000000132</v>
      </c>
      <c r="AK182" s="27">
        <f t="shared" si="62"/>
        <v>-6.5702056555270953</v>
      </c>
      <c r="AL182" s="27">
        <f>$AK$2+GRAPHS!$W$32*_xlfn.STDEV.S('ONE_LAST_QUOTE (2)'!$AJ$2:$AJ$779)</f>
        <v>27.965047561412895</v>
      </c>
      <c r="AM182" s="27">
        <f>$AK$2-GRAPHS!$W$32*_xlfn.STDEV.S('ONE_LAST_QUOTE (2)'!$AJ$2:$AJ$779)</f>
        <v>-41.105458872467089</v>
      </c>
      <c r="AO182" s="24"/>
    </row>
    <row r="183" spans="1:41" x14ac:dyDescent="0.3">
      <c r="A183" s="5">
        <v>44343</v>
      </c>
      <c r="B183" s="25">
        <v>664.95</v>
      </c>
      <c r="C183" s="25">
        <v>0</v>
      </c>
      <c r="D183" s="25">
        <f t="shared" si="49"/>
        <v>664.95</v>
      </c>
      <c r="E183" s="25">
        <v>662.4</v>
      </c>
      <c r="F183" s="25">
        <f t="shared" si="46"/>
        <v>-2.5500000000000682</v>
      </c>
      <c r="G183" s="25">
        <v>16533</v>
      </c>
      <c r="H183" s="25">
        <v>16601.61</v>
      </c>
      <c r="I183" s="25">
        <v>8.35</v>
      </c>
      <c r="J183" s="25">
        <f t="shared" si="50"/>
        <v>16593.260000000002</v>
      </c>
      <c r="K183" s="25">
        <f t="shared" si="51"/>
        <v>-60.260000000002037</v>
      </c>
      <c r="L183" s="27">
        <v>27.808</v>
      </c>
      <c r="M183" s="25">
        <v>582</v>
      </c>
      <c r="N183" s="2">
        <f t="shared" si="63"/>
        <v>136.32434657336879</v>
      </c>
      <c r="O183" s="2">
        <f t="shared" si="64"/>
        <v>134.43649373881925</v>
      </c>
      <c r="P183" s="2">
        <f t="shared" si="65"/>
        <v>94.607559623039464</v>
      </c>
      <c r="Q183" s="2">
        <f t="shared" si="65"/>
        <v>140.24096385542191</v>
      </c>
      <c r="R183" s="27">
        <f t="shared" si="66"/>
        <v>-1.384824414715613E-2</v>
      </c>
      <c r="S183" s="1">
        <f t="shared" si="52"/>
        <v>8.778548817801362E-3</v>
      </c>
      <c r="T183" s="1">
        <f>S183+GRAPHS!$Q$32*_xlfn.STDEV.S($R$2:$R$779)</f>
        <v>3.6448384166507447E-2</v>
      </c>
      <c r="U183" s="1">
        <f>S183-GRAPHS!$Q$32*_xlfn.STDEV.S($R$2:$R$779)</f>
        <v>-1.8891286530904723E-2</v>
      </c>
      <c r="V183" s="2">
        <f t="shared" si="53"/>
        <v>-188.7852834549534</v>
      </c>
      <c r="W183" s="1">
        <f t="shared" si="54"/>
        <v>-3.6315949970049301E-3</v>
      </c>
      <c r="X183" s="1">
        <f t="shared" si="55"/>
        <v>-3.8348748026168404E-3</v>
      </c>
      <c r="Y183" s="1">
        <f t="shared" si="56"/>
        <v>2.032798056119103E-4</v>
      </c>
      <c r="Z183" s="1">
        <f t="shared" si="47"/>
        <v>-3.2310590462182717E-4</v>
      </c>
      <c r="AA183" s="1" t="e">
        <f>Z183+#REF!*_xlfn.STDEV.S($Y$2:$Y$779)</f>
        <v>#REF!</v>
      </c>
      <c r="AB183" s="1">
        <f>Z183-GRAPHS!$S$32*_xlfn.STDEV.S($Y$2:$Y$779)</f>
        <v>-3.5832089975028217E-3</v>
      </c>
      <c r="AC183" s="24">
        <f t="shared" si="48"/>
        <v>-60.260000000002037</v>
      </c>
      <c r="AD183" s="24">
        <f t="shared" si="57"/>
        <v>-2.5500000000000682</v>
      </c>
      <c r="AE183" s="1">
        <f t="shared" si="58"/>
        <v>2.032798056119103E-4</v>
      </c>
      <c r="AF183" s="1">
        <f t="shared" si="59"/>
        <v>-3.2310590462182717E-4</v>
      </c>
      <c r="AG183" s="1">
        <f>$AF$2+GRAPHS!$U$32*_xlfn.STDEV.S('ONE_LAST_QUOTE (2)'!$AE$2:$AE$779)</f>
        <v>3.7520229614794163E-3</v>
      </c>
      <c r="AH183" s="1">
        <f>$AF$2-GRAPHS!$U$32*_xlfn.STDEV.S('ONE_LAST_QUOTE (2)'!$AE$2:$AE$779)</f>
        <v>-4.3982347707230704E-3</v>
      </c>
      <c r="AI183" s="27">
        <f t="shared" si="60"/>
        <v>23.631372549019776</v>
      </c>
      <c r="AJ183" s="24">
        <f t="shared" si="61"/>
        <v>-57.710000000001969</v>
      </c>
      <c r="AK183" s="27">
        <f t="shared" si="62"/>
        <v>-6.5702056555270953</v>
      </c>
      <c r="AL183" s="27">
        <f>$AK$2+GRAPHS!$W$32*_xlfn.STDEV.S('ONE_LAST_QUOTE (2)'!$AJ$2:$AJ$779)</f>
        <v>27.965047561412895</v>
      </c>
      <c r="AM183" s="27">
        <f>$AK$2-GRAPHS!$W$32*_xlfn.STDEV.S('ONE_LAST_QUOTE (2)'!$AJ$2:$AJ$779)</f>
        <v>-41.105458872467089</v>
      </c>
      <c r="AO183" s="24"/>
    </row>
    <row r="184" spans="1:41" x14ac:dyDescent="0.3">
      <c r="A184" s="5">
        <v>44344</v>
      </c>
      <c r="B184" s="25">
        <v>675.03</v>
      </c>
      <c r="C184" s="25">
        <v>0</v>
      </c>
      <c r="D184" s="25">
        <f t="shared" si="49"/>
        <v>675.03</v>
      </c>
      <c r="E184" s="25">
        <v>674.7</v>
      </c>
      <c r="F184" s="25">
        <f t="shared" si="46"/>
        <v>-0.32999999999992724</v>
      </c>
      <c r="G184" s="25">
        <v>16863</v>
      </c>
      <c r="H184" s="25">
        <v>16870.86</v>
      </c>
      <c r="I184" s="25">
        <v>8.35</v>
      </c>
      <c r="J184" s="25">
        <f t="shared" si="50"/>
        <v>16862.510000000002</v>
      </c>
      <c r="K184" s="25">
        <f t="shared" si="51"/>
        <v>0.48999999999796273</v>
      </c>
      <c r="L184" s="27">
        <v>27.696999999999999</v>
      </c>
      <c r="M184" s="25">
        <v>590</v>
      </c>
      <c r="N184" s="2">
        <f t="shared" si="63"/>
        <v>138.85573163202284</v>
      </c>
      <c r="O184" s="2">
        <f t="shared" si="64"/>
        <v>137.11985688729868</v>
      </c>
      <c r="P184" s="2">
        <f t="shared" si="65"/>
        <v>94.229918688122979</v>
      </c>
      <c r="Q184" s="2">
        <f t="shared" si="65"/>
        <v>142.1686746987954</v>
      </c>
      <c r="R184" s="27">
        <f t="shared" si="66"/>
        <v>-1.2501282621334986E-2</v>
      </c>
      <c r="S184" s="1">
        <f t="shared" si="52"/>
        <v>8.778548817801362E-3</v>
      </c>
      <c r="T184" s="1">
        <f>S184+GRAPHS!$Q$32*_xlfn.STDEV.S($R$2:$R$779)</f>
        <v>3.6448384166507447E-2</v>
      </c>
      <c r="U184" s="1">
        <f>S184-GRAPHS!$Q$32*_xlfn.STDEV.S($R$2:$R$779)</f>
        <v>-1.8891286530904723E-2</v>
      </c>
      <c r="V184" s="2">
        <f t="shared" si="53"/>
        <v>-173.58747447241569</v>
      </c>
      <c r="W184" s="1">
        <f t="shared" si="54"/>
        <v>2.905854466493794E-5</v>
      </c>
      <c r="X184" s="1">
        <f t="shared" si="55"/>
        <v>-4.888671614593829E-4</v>
      </c>
      <c r="Y184" s="1">
        <f t="shared" si="56"/>
        <v>5.1792570612432082E-4</v>
      </c>
      <c r="Z184" s="1">
        <f t="shared" si="47"/>
        <v>-3.2310590462182717E-4</v>
      </c>
      <c r="AA184" s="1" t="e">
        <f>Z184+#REF!*_xlfn.STDEV.S($Y$2:$Y$779)</f>
        <v>#REF!</v>
      </c>
      <c r="AB184" s="1">
        <f>Z184-GRAPHS!$S$32*_xlfn.STDEV.S($Y$2:$Y$779)</f>
        <v>-3.5832089975028217E-3</v>
      </c>
      <c r="AC184" s="24">
        <f t="shared" si="48"/>
        <v>0.48999999999796273</v>
      </c>
      <c r="AD184" s="24">
        <f t="shared" si="57"/>
        <v>-0.32999999999992724</v>
      </c>
      <c r="AE184" s="1">
        <f t="shared" si="58"/>
        <v>5.1792570612432082E-4</v>
      </c>
      <c r="AF184" s="1">
        <f t="shared" si="59"/>
        <v>-3.2310590462182717E-4</v>
      </c>
      <c r="AG184" s="1">
        <f>$AF$2+GRAPHS!$U$32*_xlfn.STDEV.S('ONE_LAST_QUOTE (2)'!$AE$2:$AE$779)</f>
        <v>3.7520229614794163E-3</v>
      </c>
      <c r="AH184" s="1">
        <f>$AF$2-GRAPHS!$U$32*_xlfn.STDEV.S('ONE_LAST_QUOTE (2)'!$AE$2:$AE$779)</f>
        <v>-4.3982347707230704E-3</v>
      </c>
      <c r="AI184" s="27">
        <f t="shared" si="60"/>
        <v>-1.4848484848426386</v>
      </c>
      <c r="AJ184" s="24">
        <f t="shared" si="61"/>
        <v>0.81999999999788997</v>
      </c>
      <c r="AK184" s="27">
        <f t="shared" si="62"/>
        <v>-6.5702056555270953</v>
      </c>
      <c r="AL184" s="27">
        <f>$AK$2+GRAPHS!$W$32*_xlfn.STDEV.S('ONE_LAST_QUOTE (2)'!$AJ$2:$AJ$779)</f>
        <v>27.965047561412895</v>
      </c>
      <c r="AM184" s="27">
        <f>$AK$2-GRAPHS!$W$32*_xlfn.STDEV.S('ONE_LAST_QUOTE (2)'!$AJ$2:$AJ$779)</f>
        <v>-41.105458872467089</v>
      </c>
      <c r="AO184" s="24"/>
    </row>
    <row r="185" spans="1:41" x14ac:dyDescent="0.3">
      <c r="A185" s="5">
        <v>44347</v>
      </c>
      <c r="B185" s="25">
        <v>684.52</v>
      </c>
      <c r="C185" s="25">
        <v>1.65</v>
      </c>
      <c r="D185" s="25">
        <f t="shared" si="49"/>
        <v>682.87</v>
      </c>
      <c r="E185" s="25">
        <v>679.7</v>
      </c>
      <c r="F185" s="25">
        <f t="shared" si="46"/>
        <v>-3.1699999999999591</v>
      </c>
      <c r="G185" s="25">
        <v>17011</v>
      </c>
      <c r="H185" s="25">
        <v>17068.43</v>
      </c>
      <c r="I185" s="25">
        <v>7.7799999999999994</v>
      </c>
      <c r="J185" s="25">
        <f t="shared" si="50"/>
        <v>17060.650000000001</v>
      </c>
      <c r="K185" s="25">
        <f t="shared" si="51"/>
        <v>-49.650000000001455</v>
      </c>
      <c r="L185" s="27">
        <v>27.524000000000001</v>
      </c>
      <c r="M185" s="25">
        <v>597</v>
      </c>
      <c r="N185" s="2">
        <f t="shared" si="63"/>
        <v>139.88474994854886</v>
      </c>
      <c r="O185" s="2">
        <f t="shared" si="64"/>
        <v>138.32330460237429</v>
      </c>
      <c r="P185" s="2">
        <f t="shared" si="65"/>
        <v>93.641343176946847</v>
      </c>
      <c r="Q185" s="2">
        <f t="shared" si="65"/>
        <v>143.85542168674721</v>
      </c>
      <c r="R185" s="27">
        <f t="shared" si="66"/>
        <v>-1.116237007071097E-2</v>
      </c>
      <c r="S185" s="1">
        <f t="shared" si="52"/>
        <v>8.778548817801362E-3</v>
      </c>
      <c r="T185" s="1">
        <f>S185+GRAPHS!$Q$32*_xlfn.STDEV.S($R$2:$R$779)</f>
        <v>3.6448384166507447E-2</v>
      </c>
      <c r="U185" s="1">
        <f>S185-GRAPHS!$Q$32*_xlfn.STDEV.S($R$2:$R$779)</f>
        <v>-1.8891286530904723E-2</v>
      </c>
      <c r="V185" s="2">
        <f t="shared" si="53"/>
        <v>-156.14453461745654</v>
      </c>
      <c r="W185" s="1">
        <f t="shared" si="54"/>
        <v>-2.9102056486711497E-3</v>
      </c>
      <c r="X185" s="1">
        <f t="shared" si="55"/>
        <v>-4.6421720093135724E-3</v>
      </c>
      <c r="Y185" s="1">
        <f t="shared" si="56"/>
        <v>1.7319663606424228E-3</v>
      </c>
      <c r="Z185" s="1">
        <f t="shared" si="47"/>
        <v>-3.2310590462182717E-4</v>
      </c>
      <c r="AA185" s="1" t="e">
        <f>Z185+#REF!*_xlfn.STDEV.S($Y$2:$Y$779)</f>
        <v>#REF!</v>
      </c>
      <c r="AB185" s="1">
        <f>Z185-GRAPHS!$S$32*_xlfn.STDEV.S($Y$2:$Y$779)</f>
        <v>-3.5832089975028217E-3</v>
      </c>
      <c r="AC185" s="24">
        <f t="shared" si="48"/>
        <v>-49.650000000001455</v>
      </c>
      <c r="AD185" s="24">
        <f t="shared" si="57"/>
        <v>-3.1699999999999591</v>
      </c>
      <c r="AE185" s="1">
        <f t="shared" si="58"/>
        <v>1.7319663606424228E-3</v>
      </c>
      <c r="AF185" s="1">
        <f t="shared" si="59"/>
        <v>-3.2310590462182717E-4</v>
      </c>
      <c r="AG185" s="1">
        <f>$AF$2+GRAPHS!$U$32*_xlfn.STDEV.S('ONE_LAST_QUOTE (2)'!$AE$2:$AE$779)</f>
        <v>3.7520229614794163E-3</v>
      </c>
      <c r="AH185" s="1">
        <f>$AF$2-GRAPHS!$U$32*_xlfn.STDEV.S('ONE_LAST_QUOTE (2)'!$AE$2:$AE$779)</f>
        <v>-4.3982347707230704E-3</v>
      </c>
      <c r="AI185" s="27">
        <f t="shared" si="60"/>
        <v>15.662460567824006</v>
      </c>
      <c r="AJ185" s="24">
        <f t="shared" si="61"/>
        <v>-46.480000000001496</v>
      </c>
      <c r="AK185" s="27">
        <f t="shared" si="62"/>
        <v>-6.5702056555270953</v>
      </c>
      <c r="AL185" s="27">
        <f>$AK$2+GRAPHS!$W$32*_xlfn.STDEV.S('ONE_LAST_QUOTE (2)'!$AJ$2:$AJ$779)</f>
        <v>27.965047561412895</v>
      </c>
      <c r="AM185" s="27">
        <f>$AK$2-GRAPHS!$W$32*_xlfn.STDEV.S('ONE_LAST_QUOTE (2)'!$AJ$2:$AJ$779)</f>
        <v>-41.105458872467089</v>
      </c>
      <c r="AO185" s="24"/>
    </row>
    <row r="186" spans="1:41" x14ac:dyDescent="0.3">
      <c r="A186" s="5">
        <v>44348</v>
      </c>
      <c r="B186" s="25">
        <v>685.89</v>
      </c>
      <c r="C186" s="25">
        <v>1.64</v>
      </c>
      <c r="D186" s="25">
        <f t="shared" si="49"/>
        <v>684.25</v>
      </c>
      <c r="E186" s="25">
        <v>683.9</v>
      </c>
      <c r="F186" s="25">
        <f t="shared" si="46"/>
        <v>-0.35000000000002274</v>
      </c>
      <c r="G186" s="25">
        <v>17131</v>
      </c>
      <c r="H186" s="25">
        <v>17162.38</v>
      </c>
      <c r="I186" s="25">
        <v>7.6099999999999994</v>
      </c>
      <c r="J186" s="25">
        <f t="shared" si="50"/>
        <v>17154.77</v>
      </c>
      <c r="K186" s="25">
        <f t="shared" si="51"/>
        <v>-23.770000000000437</v>
      </c>
      <c r="L186" s="27">
        <v>27.573</v>
      </c>
      <c r="M186" s="25">
        <v>598</v>
      </c>
      <c r="N186" s="2">
        <f t="shared" si="63"/>
        <v>140.74912533443069</v>
      </c>
      <c r="O186" s="2">
        <f t="shared" si="64"/>
        <v>139.29907302000319</v>
      </c>
      <c r="P186" s="2">
        <f t="shared" si="65"/>
        <v>93.808049535603672</v>
      </c>
      <c r="Q186" s="2">
        <f t="shared" si="65"/>
        <v>144.09638554216889</v>
      </c>
      <c r="R186" s="27">
        <f t="shared" si="66"/>
        <v>-1.030238952449658E-2</v>
      </c>
      <c r="S186" s="1">
        <f t="shared" si="52"/>
        <v>8.778548817801362E-3</v>
      </c>
      <c r="T186" s="1">
        <f>S186+GRAPHS!$Q$32*_xlfn.STDEV.S($R$2:$R$779)</f>
        <v>3.6448384166507447E-2</v>
      </c>
      <c r="U186" s="1">
        <f>S186-GRAPHS!$Q$32*_xlfn.STDEV.S($R$2:$R$779)</f>
        <v>-1.8891286530904723E-2</v>
      </c>
      <c r="V186" s="2">
        <f t="shared" si="53"/>
        <v>-145.0052314427495</v>
      </c>
      <c r="W186" s="1">
        <f t="shared" si="54"/>
        <v>-1.385620442594126E-3</v>
      </c>
      <c r="X186" s="1">
        <f t="shared" si="55"/>
        <v>-5.1150895140668286E-4</v>
      </c>
      <c r="Y186" s="1">
        <f t="shared" si="56"/>
        <v>-8.7411149118744316E-4</v>
      </c>
      <c r="Z186" s="1">
        <f t="shared" si="47"/>
        <v>-3.2310590462182717E-4</v>
      </c>
      <c r="AA186" s="1" t="e">
        <f>Z186+#REF!*_xlfn.STDEV.S($Y$2:$Y$779)</f>
        <v>#REF!</v>
      </c>
      <c r="AB186" s="1">
        <f>Z186-GRAPHS!$S$32*_xlfn.STDEV.S($Y$2:$Y$779)</f>
        <v>-3.5832089975028217E-3</v>
      </c>
      <c r="AC186" s="24">
        <f t="shared" si="48"/>
        <v>-23.770000000000437</v>
      </c>
      <c r="AD186" s="24">
        <f t="shared" si="57"/>
        <v>-0.35000000000002274</v>
      </c>
      <c r="AE186" s="1">
        <f t="shared" si="58"/>
        <v>-8.7411149118744316E-4</v>
      </c>
      <c r="AF186" s="1">
        <f t="shared" si="59"/>
        <v>-3.2310590462182717E-4</v>
      </c>
      <c r="AG186" s="1">
        <f>$AF$2+GRAPHS!$U$32*_xlfn.STDEV.S('ONE_LAST_QUOTE (2)'!$AE$2:$AE$779)</f>
        <v>3.7520229614794163E-3</v>
      </c>
      <c r="AH186" s="1">
        <f>$AF$2-GRAPHS!$U$32*_xlfn.STDEV.S('ONE_LAST_QUOTE (2)'!$AE$2:$AE$779)</f>
        <v>-4.3982347707230704E-3</v>
      </c>
      <c r="AI186" s="27">
        <f t="shared" si="60"/>
        <v>67.914285714282556</v>
      </c>
      <c r="AJ186" s="24">
        <f t="shared" si="61"/>
        <v>-23.420000000000414</v>
      </c>
      <c r="AK186" s="27">
        <f t="shared" si="62"/>
        <v>-6.5702056555270953</v>
      </c>
      <c r="AL186" s="27">
        <f>$AK$2+GRAPHS!$W$32*_xlfn.STDEV.S('ONE_LAST_QUOTE (2)'!$AJ$2:$AJ$779)</f>
        <v>27.965047561412895</v>
      </c>
      <c r="AM186" s="27">
        <f>$AK$2-GRAPHS!$W$32*_xlfn.STDEV.S('ONE_LAST_QUOTE (2)'!$AJ$2:$AJ$779)</f>
        <v>-41.105458872467089</v>
      </c>
      <c r="AO186" s="24"/>
    </row>
    <row r="187" spans="1:41" x14ac:dyDescent="0.3">
      <c r="A187" s="5">
        <v>44349</v>
      </c>
      <c r="B187" s="25">
        <v>683.75</v>
      </c>
      <c r="C187" s="25">
        <v>1.64</v>
      </c>
      <c r="D187" s="25">
        <f t="shared" si="49"/>
        <v>682.11</v>
      </c>
      <c r="E187" s="25">
        <v>679.2</v>
      </c>
      <c r="F187" s="25">
        <f t="shared" si="46"/>
        <v>-2.9099999999999682</v>
      </c>
      <c r="G187" s="25">
        <v>17102</v>
      </c>
      <c r="H187" s="25">
        <v>17165.04</v>
      </c>
      <c r="I187" s="25">
        <v>7.419999999999999</v>
      </c>
      <c r="J187" s="25">
        <f t="shared" si="50"/>
        <v>17157.620000000003</v>
      </c>
      <c r="K187" s="25">
        <f t="shared" si="51"/>
        <v>-55.620000000002619</v>
      </c>
      <c r="L187" s="27">
        <v>27.667999999999999</v>
      </c>
      <c r="M187" s="25">
        <v>595</v>
      </c>
      <c r="N187" s="2">
        <f t="shared" si="63"/>
        <v>139.78184811689624</v>
      </c>
      <c r="O187" s="2">
        <f t="shared" si="64"/>
        <v>139.06326231907622</v>
      </c>
      <c r="P187" s="2">
        <f t="shared" si="65"/>
        <v>94.131255741162818</v>
      </c>
      <c r="Q187" s="2">
        <f t="shared" si="65"/>
        <v>143.37349397590384</v>
      </c>
      <c r="R187" s="27">
        <f t="shared" si="66"/>
        <v>-5.140766183167722E-3</v>
      </c>
      <c r="S187" s="1">
        <f t="shared" si="52"/>
        <v>8.778548817801362E-3</v>
      </c>
      <c r="T187" s="1">
        <f>S187+GRAPHS!$Q$32*_xlfn.STDEV.S($R$2:$R$779)</f>
        <v>3.6448384166507447E-2</v>
      </c>
      <c r="U187" s="1">
        <f>S187-GRAPHS!$Q$32*_xlfn.STDEV.S($R$2:$R$779)</f>
        <v>-1.8891286530904723E-2</v>
      </c>
      <c r="V187" s="2">
        <f t="shared" si="53"/>
        <v>-71.858579782002607</v>
      </c>
      <c r="W187" s="1">
        <f t="shared" si="54"/>
        <v>-3.2417083488270873E-3</v>
      </c>
      <c r="X187" s="1">
        <f t="shared" si="55"/>
        <v>-4.2661740774947851E-3</v>
      </c>
      <c r="Y187" s="1">
        <f t="shared" si="56"/>
        <v>1.0244657286676978E-3</v>
      </c>
      <c r="Z187" s="1">
        <f t="shared" si="47"/>
        <v>-3.2310590462182717E-4</v>
      </c>
      <c r="AA187" s="1" t="e">
        <f>Z187+#REF!*_xlfn.STDEV.S($Y$2:$Y$779)</f>
        <v>#REF!</v>
      </c>
      <c r="AB187" s="1">
        <f>Z187-GRAPHS!$S$32*_xlfn.STDEV.S($Y$2:$Y$779)</f>
        <v>-3.5832089975028217E-3</v>
      </c>
      <c r="AC187" s="24">
        <f t="shared" si="48"/>
        <v>-55.620000000002619</v>
      </c>
      <c r="AD187" s="24">
        <f t="shared" si="57"/>
        <v>-2.9099999999999682</v>
      </c>
      <c r="AE187" s="1">
        <f t="shared" si="58"/>
        <v>1.0244657286676978E-3</v>
      </c>
      <c r="AF187" s="1">
        <f t="shared" si="59"/>
        <v>-3.2310590462182717E-4</v>
      </c>
      <c r="AG187" s="1">
        <f>$AF$2+GRAPHS!$U$32*_xlfn.STDEV.S('ONE_LAST_QUOTE (2)'!$AE$2:$AE$779)</f>
        <v>3.7520229614794163E-3</v>
      </c>
      <c r="AH187" s="1">
        <f>$AF$2-GRAPHS!$U$32*_xlfn.STDEV.S('ONE_LAST_QUOTE (2)'!$AE$2:$AE$779)</f>
        <v>-4.3982347707230704E-3</v>
      </c>
      <c r="AI187" s="27">
        <f t="shared" si="60"/>
        <v>19.113402061856778</v>
      </c>
      <c r="AJ187" s="24">
        <f t="shared" si="61"/>
        <v>-52.710000000002651</v>
      </c>
      <c r="AK187" s="27">
        <f t="shared" si="62"/>
        <v>-6.5702056555270953</v>
      </c>
      <c r="AL187" s="27">
        <f>$AK$2+GRAPHS!$W$32*_xlfn.STDEV.S('ONE_LAST_QUOTE (2)'!$AJ$2:$AJ$779)</f>
        <v>27.965047561412895</v>
      </c>
      <c r="AM187" s="27">
        <f>$AK$2-GRAPHS!$W$32*_xlfn.STDEV.S('ONE_LAST_QUOTE (2)'!$AJ$2:$AJ$779)</f>
        <v>-41.105458872467089</v>
      </c>
      <c r="AO187" s="24"/>
    </row>
    <row r="188" spans="1:41" x14ac:dyDescent="0.3">
      <c r="A188" s="5">
        <v>44350</v>
      </c>
      <c r="B188" s="25">
        <v>686.1</v>
      </c>
      <c r="C188" s="25">
        <v>1.5599999999999998</v>
      </c>
      <c r="D188" s="25">
        <f t="shared" si="49"/>
        <v>684.54000000000008</v>
      </c>
      <c r="E188" s="25">
        <v>682</v>
      </c>
      <c r="F188" s="25">
        <f t="shared" si="46"/>
        <v>-2.5400000000000773</v>
      </c>
      <c r="G188" s="25">
        <v>17226</v>
      </c>
      <c r="H188" s="25">
        <v>17246.16</v>
      </c>
      <c r="I188" s="25">
        <v>7.419999999999999</v>
      </c>
      <c r="J188" s="25">
        <f t="shared" si="50"/>
        <v>17238.740000000002</v>
      </c>
      <c r="K188" s="25">
        <f t="shared" si="51"/>
        <v>-12.740000000001601</v>
      </c>
      <c r="L188" s="27">
        <v>27.704999999999998</v>
      </c>
      <c r="M188" s="25">
        <v>596</v>
      </c>
      <c r="N188" s="2">
        <f t="shared" si="63"/>
        <v>140.35809837415081</v>
      </c>
      <c r="O188" s="2">
        <f t="shared" si="64"/>
        <v>140.07155635062605</v>
      </c>
      <c r="P188" s="2">
        <f t="shared" si="65"/>
        <v>94.257136052801627</v>
      </c>
      <c r="Q188" s="2">
        <f t="shared" si="65"/>
        <v>143.61445783132552</v>
      </c>
      <c r="R188" s="27">
        <f t="shared" si="66"/>
        <v>-2.0415068802153158E-3</v>
      </c>
      <c r="S188" s="1">
        <f t="shared" si="52"/>
        <v>8.778548817801362E-3</v>
      </c>
      <c r="T188" s="1">
        <f>S188+GRAPHS!$Q$32*_xlfn.STDEV.S($R$2:$R$779)</f>
        <v>3.6448384166507447E-2</v>
      </c>
      <c r="U188" s="1">
        <f>S188-GRAPHS!$Q$32*_xlfn.STDEV.S($R$2:$R$779)</f>
        <v>-1.8891286530904723E-2</v>
      </c>
      <c r="V188" s="2">
        <f t="shared" si="53"/>
        <v>-28.654202352475977</v>
      </c>
      <c r="W188" s="1">
        <f t="shared" si="54"/>
        <v>-7.390331311918156E-4</v>
      </c>
      <c r="X188" s="1">
        <f t="shared" si="55"/>
        <v>-3.710520933765853E-3</v>
      </c>
      <c r="Y188" s="1">
        <f t="shared" si="56"/>
        <v>2.9714878025740373E-3</v>
      </c>
      <c r="Z188" s="1">
        <f t="shared" si="47"/>
        <v>-3.2310590462182717E-4</v>
      </c>
      <c r="AA188" s="1" t="e">
        <f>Z188+#REF!*_xlfn.STDEV.S($Y$2:$Y$779)</f>
        <v>#REF!</v>
      </c>
      <c r="AB188" s="1">
        <f>Z188-GRAPHS!$S$32*_xlfn.STDEV.S($Y$2:$Y$779)</f>
        <v>-3.5832089975028217E-3</v>
      </c>
      <c r="AC188" s="24">
        <f t="shared" si="48"/>
        <v>-12.740000000001601</v>
      </c>
      <c r="AD188" s="24">
        <f t="shared" si="57"/>
        <v>-2.5400000000000773</v>
      </c>
      <c r="AE188" s="1">
        <f t="shared" si="58"/>
        <v>2.9714878025740373E-3</v>
      </c>
      <c r="AF188" s="1">
        <f t="shared" si="59"/>
        <v>-3.2310590462182717E-4</v>
      </c>
      <c r="AG188" s="1">
        <f>$AF$2+GRAPHS!$U$32*_xlfn.STDEV.S('ONE_LAST_QUOTE (2)'!$AE$2:$AE$779)</f>
        <v>3.7520229614794163E-3</v>
      </c>
      <c r="AH188" s="1">
        <f>$AF$2-GRAPHS!$U$32*_xlfn.STDEV.S('ONE_LAST_QUOTE (2)'!$AE$2:$AE$779)</f>
        <v>-4.3982347707230704E-3</v>
      </c>
      <c r="AI188" s="27">
        <f t="shared" si="60"/>
        <v>5.0157480314965408</v>
      </c>
      <c r="AJ188" s="24">
        <f t="shared" si="61"/>
        <v>-10.200000000001523</v>
      </c>
      <c r="AK188" s="27">
        <f t="shared" si="62"/>
        <v>-6.5702056555270953</v>
      </c>
      <c r="AL188" s="27">
        <f>$AK$2+GRAPHS!$W$32*_xlfn.STDEV.S('ONE_LAST_QUOTE (2)'!$AJ$2:$AJ$779)</f>
        <v>27.965047561412895</v>
      </c>
      <c r="AM188" s="27">
        <f>$AK$2-GRAPHS!$W$32*_xlfn.STDEV.S('ONE_LAST_QUOTE (2)'!$AJ$2:$AJ$779)</f>
        <v>-41.105458872467089</v>
      </c>
      <c r="AO188" s="24"/>
    </row>
    <row r="189" spans="1:41" x14ac:dyDescent="0.3">
      <c r="A189" s="5">
        <v>44351</v>
      </c>
      <c r="B189" s="25">
        <v>683.04</v>
      </c>
      <c r="C189" s="25">
        <v>1.5599999999999998</v>
      </c>
      <c r="D189" s="25">
        <f t="shared" si="49"/>
        <v>681.48</v>
      </c>
      <c r="E189" s="25">
        <v>678</v>
      </c>
      <c r="F189" s="25">
        <f t="shared" si="46"/>
        <v>-3.4800000000000182</v>
      </c>
      <c r="G189" s="25">
        <v>17103</v>
      </c>
      <c r="H189" s="25">
        <v>17147.41</v>
      </c>
      <c r="I189" s="25">
        <v>5.9799999999999986</v>
      </c>
      <c r="J189" s="25">
        <f t="shared" si="50"/>
        <v>17141.43</v>
      </c>
      <c r="K189" s="25">
        <f t="shared" si="51"/>
        <v>-38.430000000000291</v>
      </c>
      <c r="L189" s="27">
        <v>27.536000000000001</v>
      </c>
      <c r="M189" s="25">
        <v>595</v>
      </c>
      <c r="N189" s="2">
        <f t="shared" si="63"/>
        <v>139.53488372093</v>
      </c>
      <c r="O189" s="2">
        <f t="shared" si="64"/>
        <v>139.07139372255645</v>
      </c>
      <c r="P189" s="2">
        <f t="shared" si="65"/>
        <v>93.682169223964834</v>
      </c>
      <c r="Q189" s="2">
        <f t="shared" si="65"/>
        <v>143.37349397590384</v>
      </c>
      <c r="R189" s="27">
        <f t="shared" si="66"/>
        <v>-3.3216783216770684E-3</v>
      </c>
      <c r="S189" s="1">
        <f t="shared" si="52"/>
        <v>8.778548817801362E-3</v>
      </c>
      <c r="T189" s="1">
        <f>S189+GRAPHS!$Q$32*_xlfn.STDEV.S($R$2:$R$779)</f>
        <v>3.6448384166507447E-2</v>
      </c>
      <c r="U189" s="1">
        <f>S189-GRAPHS!$Q$32*_xlfn.STDEV.S($R$2:$R$779)</f>
        <v>-1.8891286530904723E-2</v>
      </c>
      <c r="V189" s="2">
        <f t="shared" si="53"/>
        <v>-46.348999837354654</v>
      </c>
      <c r="W189" s="1">
        <f t="shared" si="54"/>
        <v>-2.2419366412253991E-3</v>
      </c>
      <c r="X189" s="1">
        <f t="shared" si="55"/>
        <v>-5.1065328402888095E-3</v>
      </c>
      <c r="Y189" s="1">
        <f t="shared" si="56"/>
        <v>2.8645961990634104E-3</v>
      </c>
      <c r="Z189" s="1">
        <f t="shared" si="47"/>
        <v>-3.2310590462182717E-4</v>
      </c>
      <c r="AA189" s="1" t="e">
        <f>Z189+#REF!*_xlfn.STDEV.S($Y$2:$Y$779)</f>
        <v>#REF!</v>
      </c>
      <c r="AB189" s="1">
        <f>Z189-GRAPHS!$S$32*_xlfn.STDEV.S($Y$2:$Y$779)</f>
        <v>-3.5832089975028217E-3</v>
      </c>
      <c r="AC189" s="24">
        <f t="shared" si="48"/>
        <v>-38.430000000000291</v>
      </c>
      <c r="AD189" s="24">
        <f t="shared" si="57"/>
        <v>-3.4800000000000182</v>
      </c>
      <c r="AE189" s="1">
        <f t="shared" si="58"/>
        <v>2.8645961990634104E-3</v>
      </c>
      <c r="AF189" s="1">
        <f t="shared" si="59"/>
        <v>-3.2310590462182717E-4</v>
      </c>
      <c r="AG189" s="1">
        <f>$AF$2+GRAPHS!$U$32*_xlfn.STDEV.S('ONE_LAST_QUOTE (2)'!$AE$2:$AE$779)</f>
        <v>3.7520229614794163E-3</v>
      </c>
      <c r="AH189" s="1">
        <f>$AF$2-GRAPHS!$U$32*_xlfn.STDEV.S('ONE_LAST_QUOTE (2)'!$AE$2:$AE$779)</f>
        <v>-4.3982347707230704E-3</v>
      </c>
      <c r="AI189" s="27">
        <f t="shared" si="60"/>
        <v>11.043103448275888</v>
      </c>
      <c r="AJ189" s="24">
        <f t="shared" si="61"/>
        <v>-34.950000000000273</v>
      </c>
      <c r="AK189" s="27">
        <f t="shared" si="62"/>
        <v>-6.5702056555270953</v>
      </c>
      <c r="AL189" s="27">
        <f>$AK$2+GRAPHS!$W$32*_xlfn.STDEV.S('ONE_LAST_QUOTE (2)'!$AJ$2:$AJ$779)</f>
        <v>27.965047561412895</v>
      </c>
      <c r="AM189" s="27">
        <f>$AK$2-GRAPHS!$W$32*_xlfn.STDEV.S('ONE_LAST_QUOTE (2)'!$AJ$2:$AJ$779)</f>
        <v>-41.105458872467089</v>
      </c>
      <c r="AO189" s="24"/>
    </row>
    <row r="190" spans="1:41" x14ac:dyDescent="0.3">
      <c r="A190" s="5">
        <v>44354</v>
      </c>
      <c r="B190" s="25">
        <v>680.35</v>
      </c>
      <c r="C190" s="25">
        <v>1.5599999999999998</v>
      </c>
      <c r="D190" s="25">
        <f t="shared" si="49"/>
        <v>678.79000000000008</v>
      </c>
      <c r="E190" s="25">
        <v>681.7</v>
      </c>
      <c r="F190" s="25">
        <f t="shared" si="46"/>
        <v>2.9099999999999682</v>
      </c>
      <c r="G190" s="25">
        <v>17090</v>
      </c>
      <c r="H190" s="25">
        <v>17083.91</v>
      </c>
      <c r="I190" s="25">
        <v>5.9799999999999986</v>
      </c>
      <c r="J190" s="25">
        <f t="shared" si="50"/>
        <v>17077.93</v>
      </c>
      <c r="K190" s="25">
        <f t="shared" si="51"/>
        <v>12.069999999999709</v>
      </c>
      <c r="L190" s="27">
        <v>27.709</v>
      </c>
      <c r="M190" s="25">
        <v>592</v>
      </c>
      <c r="N190" s="2">
        <f t="shared" si="63"/>
        <v>140.29635727515927</v>
      </c>
      <c r="O190" s="2">
        <f t="shared" si="64"/>
        <v>138.96568547731331</v>
      </c>
      <c r="P190" s="2">
        <f t="shared" si="65"/>
        <v>94.270744735140951</v>
      </c>
      <c r="Q190" s="2">
        <f t="shared" si="65"/>
        <v>142.65060240963879</v>
      </c>
      <c r="R190" s="27">
        <f t="shared" si="66"/>
        <v>-9.4847209413723155E-3</v>
      </c>
      <c r="S190" s="1">
        <f t="shared" si="52"/>
        <v>8.778548817801362E-3</v>
      </c>
      <c r="T190" s="1">
        <f>S190+GRAPHS!$Q$32*_xlfn.STDEV.S($R$2:$R$779)</f>
        <v>3.6448384166507447E-2</v>
      </c>
      <c r="U190" s="1">
        <f>S190-GRAPHS!$Q$32*_xlfn.STDEV.S($R$2:$R$779)</f>
        <v>-1.8891286530904723E-2</v>
      </c>
      <c r="V190" s="2">
        <f t="shared" si="53"/>
        <v>-133.06717978459517</v>
      </c>
      <c r="W190" s="1">
        <f t="shared" si="54"/>
        <v>7.0676012842304126E-4</v>
      </c>
      <c r="X190" s="1">
        <f t="shared" si="55"/>
        <v>4.2870401744279788E-3</v>
      </c>
      <c r="Y190" s="1">
        <f t="shared" si="56"/>
        <v>-3.5802800460049376E-3</v>
      </c>
      <c r="Z190" s="1">
        <f t="shared" si="47"/>
        <v>-3.2310590462182717E-4</v>
      </c>
      <c r="AA190" s="1" t="e">
        <f>Z190+#REF!*_xlfn.STDEV.S($Y$2:$Y$779)</f>
        <v>#REF!</v>
      </c>
      <c r="AB190" s="1">
        <f>Z190-GRAPHS!$S$32*_xlfn.STDEV.S($Y$2:$Y$779)</f>
        <v>-3.5832089975028217E-3</v>
      </c>
      <c r="AC190" s="24">
        <f t="shared" si="48"/>
        <v>12.069999999999709</v>
      </c>
      <c r="AD190" s="24">
        <f t="shared" si="57"/>
        <v>2.9099999999999682</v>
      </c>
      <c r="AE190" s="1">
        <f t="shared" si="58"/>
        <v>-3.5802800460049376E-3</v>
      </c>
      <c r="AF190" s="1">
        <f t="shared" si="59"/>
        <v>-3.2310590462182717E-4</v>
      </c>
      <c r="AG190" s="1">
        <f>$AF$2+GRAPHS!$U$32*_xlfn.STDEV.S('ONE_LAST_QUOTE (2)'!$AE$2:$AE$779)</f>
        <v>3.7520229614794163E-3</v>
      </c>
      <c r="AH190" s="1">
        <f>$AF$2-GRAPHS!$U$32*_xlfn.STDEV.S('ONE_LAST_QUOTE (2)'!$AE$2:$AE$779)</f>
        <v>-4.3982347707230704E-3</v>
      </c>
      <c r="AI190" s="27">
        <f t="shared" si="60"/>
        <v>4.1477663230240003</v>
      </c>
      <c r="AJ190" s="24">
        <f t="shared" si="61"/>
        <v>9.1599999999997408</v>
      </c>
      <c r="AK190" s="27">
        <f t="shared" si="62"/>
        <v>-6.5702056555270953</v>
      </c>
      <c r="AL190" s="27">
        <f>$AK$2+GRAPHS!$W$32*_xlfn.STDEV.S('ONE_LAST_QUOTE (2)'!$AJ$2:$AJ$779)</f>
        <v>27.965047561412895</v>
      </c>
      <c r="AM190" s="27">
        <f>$AK$2-GRAPHS!$W$32*_xlfn.STDEV.S('ONE_LAST_QUOTE (2)'!$AJ$2:$AJ$779)</f>
        <v>-41.105458872467089</v>
      </c>
      <c r="AO190" s="24"/>
    </row>
    <row r="191" spans="1:41" x14ac:dyDescent="0.3">
      <c r="A191" s="5">
        <v>44355</v>
      </c>
      <c r="B191" s="25">
        <v>678.84</v>
      </c>
      <c r="C191" s="25">
        <v>1.5599999999999998</v>
      </c>
      <c r="D191" s="25">
        <f t="shared" si="49"/>
        <v>677.28000000000009</v>
      </c>
      <c r="E191" s="25">
        <v>676.7</v>
      </c>
      <c r="F191" s="25">
        <f t="shared" si="46"/>
        <v>-0.58000000000004093</v>
      </c>
      <c r="G191" s="25">
        <v>17090</v>
      </c>
      <c r="H191" s="25">
        <v>17076.21</v>
      </c>
      <c r="I191" s="25">
        <v>5.7399999999999984</v>
      </c>
      <c r="J191" s="25">
        <f t="shared" si="50"/>
        <v>17070.469999999998</v>
      </c>
      <c r="K191" s="25">
        <f t="shared" si="51"/>
        <v>19.530000000002474</v>
      </c>
      <c r="L191" s="27">
        <v>27.696000000000002</v>
      </c>
      <c r="M191" s="25">
        <v>589</v>
      </c>
      <c r="N191" s="2">
        <f t="shared" si="63"/>
        <v>139.26733895863322</v>
      </c>
      <c r="O191" s="2">
        <f t="shared" si="64"/>
        <v>138.96568547731331</v>
      </c>
      <c r="P191" s="2">
        <f t="shared" si="65"/>
        <v>94.22651651753813</v>
      </c>
      <c r="Q191" s="2">
        <f t="shared" si="65"/>
        <v>141.92771084337375</v>
      </c>
      <c r="R191" s="27">
        <f t="shared" si="66"/>
        <v>-2.1660030526575724E-3</v>
      </c>
      <c r="S191" s="1">
        <f t="shared" si="52"/>
        <v>8.778548817801362E-3</v>
      </c>
      <c r="T191" s="1">
        <f>S191+GRAPHS!$Q$32*_xlfn.STDEV.S($R$2:$R$779)</f>
        <v>3.6448384166507447E-2</v>
      </c>
      <c r="U191" s="1">
        <f>S191-GRAPHS!$Q$32*_xlfn.STDEV.S($R$2:$R$779)</f>
        <v>-1.8891286530904723E-2</v>
      </c>
      <c r="V191" s="2">
        <f t="shared" si="53"/>
        <v>-30.165348131990299</v>
      </c>
      <c r="W191" s="1">
        <f t="shared" si="54"/>
        <v>1.1440809772667348E-3</v>
      </c>
      <c r="X191" s="1">
        <f t="shared" si="55"/>
        <v>-8.5636664304281963E-4</v>
      </c>
      <c r="Y191" s="1">
        <f t="shared" si="56"/>
        <v>2.0004476203095544E-3</v>
      </c>
      <c r="Z191" s="1">
        <f t="shared" si="47"/>
        <v>-3.2310590462182717E-4</v>
      </c>
      <c r="AA191" s="1" t="e">
        <f>Z191+#REF!*_xlfn.STDEV.S($Y$2:$Y$779)</f>
        <v>#REF!</v>
      </c>
      <c r="AB191" s="1">
        <f>Z191-GRAPHS!$S$32*_xlfn.STDEV.S($Y$2:$Y$779)</f>
        <v>-3.5832089975028217E-3</v>
      </c>
      <c r="AC191" s="24">
        <f t="shared" si="48"/>
        <v>19.530000000002474</v>
      </c>
      <c r="AD191" s="24">
        <f t="shared" si="57"/>
        <v>-0.58000000000004093</v>
      </c>
      <c r="AE191" s="1">
        <f t="shared" si="58"/>
        <v>2.0004476203095544E-3</v>
      </c>
      <c r="AF191" s="1">
        <f t="shared" si="59"/>
        <v>-3.2310590462182717E-4</v>
      </c>
      <c r="AG191" s="1">
        <f>$AF$2+GRAPHS!$U$32*_xlfn.STDEV.S('ONE_LAST_QUOTE (2)'!$AE$2:$AE$779)</f>
        <v>3.7520229614794163E-3</v>
      </c>
      <c r="AH191" s="1">
        <f>$AF$2-GRAPHS!$U$32*_xlfn.STDEV.S('ONE_LAST_QUOTE (2)'!$AE$2:$AE$779)</f>
        <v>-4.3982347707230704E-3</v>
      </c>
      <c r="AI191" s="27">
        <f t="shared" si="60"/>
        <v>-33.672413793105335</v>
      </c>
      <c r="AJ191" s="24">
        <f t="shared" si="61"/>
        <v>20.110000000002515</v>
      </c>
      <c r="AK191" s="27">
        <f t="shared" si="62"/>
        <v>-6.5702056555270953</v>
      </c>
      <c r="AL191" s="27">
        <f>$AK$2+GRAPHS!$W$32*_xlfn.STDEV.S('ONE_LAST_QUOTE (2)'!$AJ$2:$AJ$779)</f>
        <v>27.965047561412895</v>
      </c>
      <c r="AM191" s="27">
        <f>$AK$2-GRAPHS!$W$32*_xlfn.STDEV.S('ONE_LAST_QUOTE (2)'!$AJ$2:$AJ$779)</f>
        <v>-41.105458872467089</v>
      </c>
      <c r="AO191" s="24"/>
    </row>
    <row r="192" spans="1:41" x14ac:dyDescent="0.3">
      <c r="A192" s="5">
        <v>44356</v>
      </c>
      <c r="B192" s="25">
        <v>674.3</v>
      </c>
      <c r="C192" s="25">
        <v>1.5599999999999998</v>
      </c>
      <c r="D192" s="25">
        <f t="shared" si="49"/>
        <v>672.74</v>
      </c>
      <c r="E192" s="25">
        <v>671.6</v>
      </c>
      <c r="F192" s="25">
        <f t="shared" si="46"/>
        <v>-1.1399999999999864</v>
      </c>
      <c r="G192" s="25">
        <v>16959</v>
      </c>
      <c r="H192" s="25">
        <v>16966.22</v>
      </c>
      <c r="I192" s="25">
        <v>3.9099999999999984</v>
      </c>
      <c r="J192" s="25">
        <f t="shared" si="50"/>
        <v>16962.310000000001</v>
      </c>
      <c r="K192" s="25">
        <f t="shared" si="51"/>
        <v>-3.3100000000013097</v>
      </c>
      <c r="L192" s="27">
        <v>27.707999999999998</v>
      </c>
      <c r="M192" s="25">
        <v>586</v>
      </c>
      <c r="N192" s="2">
        <f t="shared" si="63"/>
        <v>138.21774027577666</v>
      </c>
      <c r="O192" s="2">
        <f t="shared" si="64"/>
        <v>137.90047162140178</v>
      </c>
      <c r="P192" s="2">
        <f t="shared" si="65"/>
        <v>94.267342564556117</v>
      </c>
      <c r="Q192" s="2">
        <f t="shared" si="65"/>
        <v>141.20481927710867</v>
      </c>
      <c r="R192" s="27">
        <f t="shared" si="66"/>
        <v>-2.2954264318159057E-3</v>
      </c>
      <c r="S192" s="1">
        <f t="shared" si="52"/>
        <v>8.778548817801362E-3</v>
      </c>
      <c r="T192" s="1">
        <f>S192+GRAPHS!$Q$32*_xlfn.STDEV.S($R$2:$R$779)</f>
        <v>3.6448384166507447E-2</v>
      </c>
      <c r="U192" s="1">
        <f>S192-GRAPHS!$Q$32*_xlfn.STDEV.S($R$2:$R$779)</f>
        <v>-1.8891286530904723E-2</v>
      </c>
      <c r="V192" s="2">
        <f t="shared" si="53"/>
        <v>-31.726865437488527</v>
      </c>
      <c r="W192" s="1">
        <f t="shared" si="54"/>
        <v>-1.9513851592155252E-4</v>
      </c>
      <c r="X192" s="1">
        <f t="shared" si="55"/>
        <v>-1.6945625353033658E-3</v>
      </c>
      <c r="Y192" s="1">
        <f t="shared" si="56"/>
        <v>1.4994240193818133E-3</v>
      </c>
      <c r="Z192" s="1">
        <f t="shared" si="47"/>
        <v>-3.2310590462182717E-4</v>
      </c>
      <c r="AA192" s="1" t="e">
        <f>Z192+#REF!*_xlfn.STDEV.S($Y$2:$Y$779)</f>
        <v>#REF!</v>
      </c>
      <c r="AB192" s="1">
        <f>Z192-GRAPHS!$S$32*_xlfn.STDEV.S($Y$2:$Y$779)</f>
        <v>-3.5832089975028217E-3</v>
      </c>
      <c r="AC192" s="24">
        <f t="shared" si="48"/>
        <v>-3.3100000000013097</v>
      </c>
      <c r="AD192" s="24">
        <f t="shared" si="57"/>
        <v>-1.1399999999999864</v>
      </c>
      <c r="AE192" s="1">
        <f t="shared" si="58"/>
        <v>1.4994240193818133E-3</v>
      </c>
      <c r="AF192" s="1">
        <f t="shared" si="59"/>
        <v>-3.2310590462182717E-4</v>
      </c>
      <c r="AG192" s="1">
        <f>$AF$2+GRAPHS!$U$32*_xlfn.STDEV.S('ONE_LAST_QUOTE (2)'!$AE$2:$AE$779)</f>
        <v>3.7520229614794163E-3</v>
      </c>
      <c r="AH192" s="1">
        <f>$AF$2-GRAPHS!$U$32*_xlfn.STDEV.S('ONE_LAST_QUOTE (2)'!$AE$2:$AE$779)</f>
        <v>-4.3982347707230704E-3</v>
      </c>
      <c r="AI192" s="27">
        <f t="shared" si="60"/>
        <v>2.903508771931008</v>
      </c>
      <c r="AJ192" s="24">
        <f t="shared" si="61"/>
        <v>-2.1700000000013233</v>
      </c>
      <c r="AK192" s="27">
        <f t="shared" si="62"/>
        <v>-6.5702056555270953</v>
      </c>
      <c r="AL192" s="27">
        <f>$AK$2+GRAPHS!$W$32*_xlfn.STDEV.S('ONE_LAST_QUOTE (2)'!$AJ$2:$AJ$779)</f>
        <v>27.965047561412895</v>
      </c>
      <c r="AM192" s="27">
        <f>$AK$2-GRAPHS!$W$32*_xlfn.STDEV.S('ONE_LAST_QUOTE (2)'!$AJ$2:$AJ$779)</f>
        <v>-41.105458872467089</v>
      </c>
      <c r="AO192" s="24"/>
    </row>
    <row r="193" spans="1:41" x14ac:dyDescent="0.3">
      <c r="A193" s="5">
        <v>44357</v>
      </c>
      <c r="B193" s="25">
        <v>684.26</v>
      </c>
      <c r="C193" s="25">
        <v>1.5599999999999998</v>
      </c>
      <c r="D193" s="25">
        <f t="shared" si="49"/>
        <v>682.7</v>
      </c>
      <c r="E193" s="25">
        <v>680.9</v>
      </c>
      <c r="F193" s="25">
        <f t="shared" si="46"/>
        <v>-1.8000000000000682</v>
      </c>
      <c r="G193" s="25">
        <v>17157</v>
      </c>
      <c r="H193" s="25">
        <v>17159.22</v>
      </c>
      <c r="I193" s="25">
        <v>1.7399999999999984</v>
      </c>
      <c r="J193" s="25">
        <f t="shared" si="50"/>
        <v>17157.48</v>
      </c>
      <c r="K193" s="25">
        <f t="shared" si="51"/>
        <v>-0.47999999999956344</v>
      </c>
      <c r="L193" s="27">
        <v>27.667000000000002</v>
      </c>
      <c r="M193" s="25">
        <v>599</v>
      </c>
      <c r="N193" s="2">
        <f t="shared" si="63"/>
        <v>140.13171434451507</v>
      </c>
      <c r="O193" s="2">
        <f t="shared" si="64"/>
        <v>139.51048951048944</v>
      </c>
      <c r="P193" s="2">
        <f t="shared" si="65"/>
        <v>94.127853570577969</v>
      </c>
      <c r="Q193" s="2">
        <f t="shared" si="65"/>
        <v>144.3373493975906</v>
      </c>
      <c r="R193" s="27">
        <f t="shared" si="66"/>
        <v>-4.4331494617867451E-3</v>
      </c>
      <c r="S193" s="1">
        <f t="shared" si="52"/>
        <v>8.778548817801362E-3</v>
      </c>
      <c r="T193" s="1">
        <f>S193+GRAPHS!$Q$32*_xlfn.STDEV.S($R$2:$R$779)</f>
        <v>3.6448384166507447E-2</v>
      </c>
      <c r="U193" s="1">
        <f>S193-GRAPHS!$Q$32*_xlfn.STDEV.S($R$2:$R$779)</f>
        <v>-1.8891286530904723E-2</v>
      </c>
      <c r="V193" s="2">
        <f t="shared" si="53"/>
        <v>-62.122483402563944</v>
      </c>
      <c r="W193" s="1">
        <f t="shared" si="54"/>
        <v>-2.7976136355663154E-5</v>
      </c>
      <c r="X193" s="1">
        <f t="shared" si="55"/>
        <v>-2.6365900102535054E-3</v>
      </c>
      <c r="Y193" s="1">
        <f t="shared" si="56"/>
        <v>2.6086138738978422E-3</v>
      </c>
      <c r="Z193" s="1">
        <f t="shared" si="47"/>
        <v>-3.2310590462182717E-4</v>
      </c>
      <c r="AA193" s="1" t="e">
        <f>Z193+#REF!*_xlfn.STDEV.S($Y$2:$Y$779)</f>
        <v>#REF!</v>
      </c>
      <c r="AB193" s="1">
        <f>Z193-GRAPHS!$S$32*_xlfn.STDEV.S($Y$2:$Y$779)</f>
        <v>-3.5832089975028217E-3</v>
      </c>
      <c r="AC193" s="24">
        <f t="shared" si="48"/>
        <v>-0.47999999999956344</v>
      </c>
      <c r="AD193" s="24">
        <f t="shared" si="57"/>
        <v>-1.8000000000000682</v>
      </c>
      <c r="AE193" s="1">
        <f t="shared" si="58"/>
        <v>2.6086138738978422E-3</v>
      </c>
      <c r="AF193" s="1">
        <f t="shared" si="59"/>
        <v>-3.2310590462182717E-4</v>
      </c>
      <c r="AG193" s="1">
        <f>$AF$2+GRAPHS!$U$32*_xlfn.STDEV.S('ONE_LAST_QUOTE (2)'!$AE$2:$AE$779)</f>
        <v>3.7520229614794163E-3</v>
      </c>
      <c r="AH193" s="1">
        <f>$AF$2-GRAPHS!$U$32*_xlfn.STDEV.S('ONE_LAST_QUOTE (2)'!$AE$2:$AE$779)</f>
        <v>-4.3982347707230704E-3</v>
      </c>
      <c r="AI193" s="27">
        <f t="shared" si="60"/>
        <v>0.26666666666641403</v>
      </c>
      <c r="AJ193" s="24">
        <f t="shared" si="61"/>
        <v>1.3200000000005048</v>
      </c>
      <c r="AK193" s="27">
        <f t="shared" si="62"/>
        <v>-6.5702056555270953</v>
      </c>
      <c r="AL193" s="27">
        <f>$AK$2+GRAPHS!$W$32*_xlfn.STDEV.S('ONE_LAST_QUOTE (2)'!$AJ$2:$AJ$779)</f>
        <v>27.965047561412895</v>
      </c>
      <c r="AM193" s="27">
        <f>$AK$2-GRAPHS!$W$32*_xlfn.STDEV.S('ONE_LAST_QUOTE (2)'!$AJ$2:$AJ$779)</f>
        <v>-41.105458872467089</v>
      </c>
      <c r="AO193" s="24"/>
    </row>
    <row r="194" spans="1:41" x14ac:dyDescent="0.3">
      <c r="A194" s="5">
        <v>44358</v>
      </c>
      <c r="B194" s="25">
        <v>686.66</v>
      </c>
      <c r="C194" s="25">
        <v>1.5299999999999998</v>
      </c>
      <c r="D194" s="25">
        <f t="shared" si="49"/>
        <v>685.13</v>
      </c>
      <c r="E194" s="25">
        <v>685.5</v>
      </c>
      <c r="F194" s="25">
        <f t="shared" ref="F194:F257" si="67">E194-D194</f>
        <v>0.37000000000000455</v>
      </c>
      <c r="G194" s="25">
        <v>17217</v>
      </c>
      <c r="H194" s="25">
        <v>17213.52</v>
      </c>
      <c r="I194" s="25">
        <v>0.70999999999999841</v>
      </c>
      <c r="J194" s="25">
        <f t="shared" si="50"/>
        <v>17212.810000000001</v>
      </c>
      <c r="K194" s="25">
        <f t="shared" si="51"/>
        <v>4.1899999999986903</v>
      </c>
      <c r="L194" s="27">
        <v>27.640999999999998</v>
      </c>
      <c r="M194" s="25">
        <v>602</v>
      </c>
      <c r="N194" s="2">
        <f t="shared" si="63"/>
        <v>141.07841119571901</v>
      </c>
      <c r="O194" s="2">
        <f t="shared" si="64"/>
        <v>139.99837371930388</v>
      </c>
      <c r="P194" s="2">
        <f t="shared" si="65"/>
        <v>94.039397135372297</v>
      </c>
      <c r="Q194" s="2">
        <f t="shared" si="65"/>
        <v>145.06024096385565</v>
      </c>
      <c r="R194" s="27">
        <f t="shared" si="66"/>
        <v>-7.6555829291045097E-3</v>
      </c>
      <c r="S194" s="1">
        <f t="shared" si="52"/>
        <v>8.778548817801362E-3</v>
      </c>
      <c r="T194" s="1">
        <f>S194+GRAPHS!$Q$32*_xlfn.STDEV.S($R$2:$R$779)</f>
        <v>3.6448384166507447E-2</v>
      </c>
      <c r="U194" s="1">
        <f>S194-GRAPHS!$Q$32*_xlfn.STDEV.S($R$2:$R$779)</f>
        <v>-1.8891286530904723E-2</v>
      </c>
      <c r="V194" s="2">
        <f t="shared" si="53"/>
        <v>-108.00374764151286</v>
      </c>
      <c r="W194" s="1">
        <f t="shared" si="54"/>
        <v>2.4342335737155584E-4</v>
      </c>
      <c r="X194" s="1">
        <f t="shared" si="55"/>
        <v>5.4004349539504121E-4</v>
      </c>
      <c r="Y194" s="1">
        <f t="shared" si="56"/>
        <v>-2.9662013802348537E-4</v>
      </c>
      <c r="Z194" s="1">
        <f t="shared" ref="Z194:Z257" si="68">AVERAGEIF($Y$2:$Y$779,"&lt;&gt;#N/A")</f>
        <v>-3.2310590462182717E-4</v>
      </c>
      <c r="AA194" s="1" t="e">
        <f>Z194+#REF!*_xlfn.STDEV.S($Y$2:$Y$779)</f>
        <v>#REF!</v>
      </c>
      <c r="AB194" s="1">
        <f>Z194-GRAPHS!$S$32*_xlfn.STDEV.S($Y$2:$Y$779)</f>
        <v>-3.5832089975028217E-3</v>
      </c>
      <c r="AC194" s="24">
        <f t="shared" ref="AC194:AC257" si="69">G194-J194</f>
        <v>4.1899999999986903</v>
      </c>
      <c r="AD194" s="24">
        <f t="shared" si="57"/>
        <v>0.37000000000000455</v>
      </c>
      <c r="AE194" s="1">
        <f t="shared" si="58"/>
        <v>-2.9662013802348537E-4</v>
      </c>
      <c r="AF194" s="1">
        <f t="shared" si="59"/>
        <v>-3.2310590462182717E-4</v>
      </c>
      <c r="AG194" s="1">
        <f>$AF$2+GRAPHS!$U$32*_xlfn.STDEV.S('ONE_LAST_QUOTE (2)'!$AE$2:$AE$779)</f>
        <v>3.7520229614794163E-3</v>
      </c>
      <c r="AH194" s="1">
        <f>$AF$2-GRAPHS!$U$32*_xlfn.STDEV.S('ONE_LAST_QUOTE (2)'!$AE$2:$AE$779)</f>
        <v>-4.3982347707230704E-3</v>
      </c>
      <c r="AI194" s="27">
        <f t="shared" si="60"/>
        <v>11.324324324320646</v>
      </c>
      <c r="AJ194" s="24">
        <f t="shared" si="61"/>
        <v>3.8199999999986858</v>
      </c>
      <c r="AK194" s="27">
        <f t="shared" si="62"/>
        <v>-6.5702056555270953</v>
      </c>
      <c r="AL194" s="27">
        <f>$AK$2+GRAPHS!$W$32*_xlfn.STDEV.S('ONE_LAST_QUOTE (2)'!$AJ$2:$AJ$779)</f>
        <v>27.965047561412895</v>
      </c>
      <c r="AM194" s="27">
        <f>$AK$2-GRAPHS!$W$32*_xlfn.STDEV.S('ONE_LAST_QUOTE (2)'!$AJ$2:$AJ$779)</f>
        <v>-41.105458872467089</v>
      </c>
      <c r="AO194" s="24"/>
    </row>
    <row r="195" spans="1:41" x14ac:dyDescent="0.3">
      <c r="A195" s="5">
        <v>44362</v>
      </c>
      <c r="B195" s="25">
        <v>692.32</v>
      </c>
      <c r="C195" s="25">
        <v>0.47999999999999976</v>
      </c>
      <c r="D195" s="25">
        <f t="shared" ref="D195:D258" si="70">B195-C195</f>
        <v>691.84</v>
      </c>
      <c r="E195" s="25">
        <v>691.2</v>
      </c>
      <c r="F195" s="25">
        <f t="shared" si="67"/>
        <v>-0.63999999999998636</v>
      </c>
      <c r="G195" s="25">
        <v>17397</v>
      </c>
      <c r="H195" s="25">
        <v>17371.29</v>
      </c>
      <c r="I195" s="25">
        <v>0.63999999999999835</v>
      </c>
      <c r="J195" s="25">
        <f t="shared" ref="J195:J258" si="71">H195-I195</f>
        <v>17370.650000000001</v>
      </c>
      <c r="K195" s="25">
        <f t="shared" ref="K195:K258" si="72">G195-J195</f>
        <v>26.349999999998545</v>
      </c>
      <c r="L195" s="27">
        <v>27.66</v>
      </c>
      <c r="M195" s="25">
        <v>609</v>
      </c>
      <c r="N195" s="2">
        <f t="shared" si="63"/>
        <v>142.25149207655869</v>
      </c>
      <c r="O195" s="2">
        <f t="shared" si="64"/>
        <v>141.46202634574723</v>
      </c>
      <c r="P195" s="2">
        <f t="shared" si="65"/>
        <v>94.104038376484141</v>
      </c>
      <c r="Q195" s="2">
        <f t="shared" si="65"/>
        <v>146.74698795180745</v>
      </c>
      <c r="R195" s="27">
        <f t="shared" si="66"/>
        <v>-5.5497887529121215E-3</v>
      </c>
      <c r="S195" s="1">
        <f t="shared" ref="S195:S258" si="73">AVERAGEIF($R$2:$R$779,"&lt;&gt;#N/A")</f>
        <v>8.778548817801362E-3</v>
      </c>
      <c r="T195" s="1">
        <f>S195+GRAPHS!$Q$32*_xlfn.STDEV.S($R$2:$R$779)</f>
        <v>3.6448384166507447E-2</v>
      </c>
      <c r="U195" s="1">
        <f>S195-GRAPHS!$Q$32*_xlfn.STDEV.S($R$2:$R$779)</f>
        <v>-1.8891286530904723E-2</v>
      </c>
      <c r="V195" s="2">
        <f t="shared" ref="V195:V258" si="74">(O195-N195)*100</f>
        <v>-78.946573081145743</v>
      </c>
      <c r="W195" s="1">
        <f t="shared" ref="W195:W258" si="75">((G195-J195)/J195)</f>
        <v>1.5169265398818435E-3</v>
      </c>
      <c r="X195" s="1">
        <f t="shared" ref="X195:X258" si="76">((E195-D195)/D195)</f>
        <v>-9.2506938020349547E-4</v>
      </c>
      <c r="Y195" s="1">
        <f t="shared" ref="Y195:Y258" si="77">W195-X195</f>
        <v>2.4419959200853388E-3</v>
      </c>
      <c r="Z195" s="1">
        <f t="shared" si="68"/>
        <v>-3.2310590462182717E-4</v>
      </c>
      <c r="AA195" s="1" t="e">
        <f>Z195+#REF!*_xlfn.STDEV.S($Y$2:$Y$779)</f>
        <v>#REF!</v>
      </c>
      <c r="AB195" s="1">
        <f>Z195-GRAPHS!$S$32*_xlfn.STDEV.S($Y$2:$Y$779)</f>
        <v>-3.5832089975028217E-3</v>
      </c>
      <c r="AC195" s="24">
        <f t="shared" si="69"/>
        <v>26.349999999998545</v>
      </c>
      <c r="AD195" s="24">
        <f t="shared" ref="AD195:AD258" si="78">F195</f>
        <v>-0.63999999999998636</v>
      </c>
      <c r="AE195" s="1">
        <f t="shared" ref="AE195:AE258" si="79">((G195-J195)/J195)-((E195-D195)/D195)</f>
        <v>2.4419959200853388E-3</v>
      </c>
      <c r="AF195" s="1">
        <f t="shared" ref="AF195:AF258" si="80">AVERAGE($AE$2:$AE$779)</f>
        <v>-3.2310590462182717E-4</v>
      </c>
      <c r="AG195" s="1">
        <f>$AF$2+GRAPHS!$U$32*_xlfn.STDEV.S('ONE_LAST_QUOTE (2)'!$AE$2:$AE$779)</f>
        <v>3.7520229614794163E-3</v>
      </c>
      <c r="AH195" s="1">
        <f>$AF$2-GRAPHS!$U$32*_xlfn.STDEV.S('ONE_LAST_QUOTE (2)'!$AE$2:$AE$779)</f>
        <v>-4.3982347707230704E-3</v>
      </c>
      <c r="AI195" s="27">
        <f t="shared" ref="AI195:AI258" si="81">AC195/AD195</f>
        <v>-41.171874999998607</v>
      </c>
      <c r="AJ195" s="24">
        <f t="shared" ref="AJ195:AJ258" si="82">AC195-AD195</f>
        <v>26.989999999998531</v>
      </c>
      <c r="AK195" s="27">
        <f t="shared" ref="AK195:AK258" si="83">AVERAGE($AJ$2:$AJ$779)</f>
        <v>-6.5702056555270953</v>
      </c>
      <c r="AL195" s="27">
        <f>$AK$2+GRAPHS!$W$32*_xlfn.STDEV.S('ONE_LAST_QUOTE (2)'!$AJ$2:$AJ$779)</f>
        <v>27.965047561412895</v>
      </c>
      <c r="AM195" s="27">
        <f>$AK$2-GRAPHS!$W$32*_xlfn.STDEV.S('ONE_LAST_QUOTE (2)'!$AJ$2:$AJ$779)</f>
        <v>-41.105458872467089</v>
      </c>
      <c r="AO195" s="24"/>
    </row>
    <row r="196" spans="1:41" x14ac:dyDescent="0.3">
      <c r="A196" s="5">
        <v>44363</v>
      </c>
      <c r="B196" s="25">
        <v>688.85</v>
      </c>
      <c r="C196" s="25">
        <v>0.47999999999999976</v>
      </c>
      <c r="D196" s="25">
        <f t="shared" si="70"/>
        <v>688.37</v>
      </c>
      <c r="E196" s="25">
        <v>687.3</v>
      </c>
      <c r="F196" s="25">
        <f t="shared" si="67"/>
        <v>-1.07000000000005</v>
      </c>
      <c r="G196" s="25">
        <v>17346</v>
      </c>
      <c r="H196" s="25">
        <v>17307.86</v>
      </c>
      <c r="I196" s="25">
        <v>0.63999999999999835</v>
      </c>
      <c r="J196" s="25">
        <f t="shared" si="71"/>
        <v>17307.22</v>
      </c>
      <c r="K196" s="25">
        <f t="shared" si="72"/>
        <v>38.779999999998836</v>
      </c>
      <c r="L196" s="27">
        <v>27.77</v>
      </c>
      <c r="M196" s="25">
        <v>605</v>
      </c>
      <c r="N196" s="2">
        <f t="shared" ref="N196:N259" si="84">E196/E195*N195</f>
        <v>141.44885778966835</v>
      </c>
      <c r="O196" s="2">
        <f t="shared" ref="O196:O259" si="85">G196/G195*O195</f>
        <v>141.04732476825495</v>
      </c>
      <c r="P196" s="2">
        <f t="shared" ref="P196:Q259" si="86">L196/L195*P195</f>
        <v>94.478277140815791</v>
      </c>
      <c r="Q196" s="2">
        <f t="shared" si="86"/>
        <v>145.7831325301207</v>
      </c>
      <c r="R196" s="27">
        <f t="shared" ref="R196:R259" si="87">(O196/N196-1)</f>
        <v>-2.8387151913977782E-3</v>
      </c>
      <c r="S196" s="1">
        <f t="shared" si="73"/>
        <v>8.778548817801362E-3</v>
      </c>
      <c r="T196" s="1">
        <f>S196+GRAPHS!$Q$32*_xlfn.STDEV.S($R$2:$R$779)</f>
        <v>3.6448384166507447E-2</v>
      </c>
      <c r="U196" s="1">
        <f>S196-GRAPHS!$Q$32*_xlfn.STDEV.S($R$2:$R$779)</f>
        <v>-1.8891286530904723E-2</v>
      </c>
      <c r="V196" s="2">
        <f t="shared" si="74"/>
        <v>-40.153302141339964</v>
      </c>
      <c r="W196" s="1">
        <f t="shared" si="75"/>
        <v>2.240683367981619E-3</v>
      </c>
      <c r="X196" s="1">
        <f t="shared" si="76"/>
        <v>-1.5543966180978979E-3</v>
      </c>
      <c r="Y196" s="1">
        <f t="shared" si="77"/>
        <v>3.7950799860795169E-3</v>
      </c>
      <c r="Z196" s="1">
        <f t="shared" si="68"/>
        <v>-3.2310590462182717E-4</v>
      </c>
      <c r="AA196" s="1" t="e">
        <f>Z196+#REF!*_xlfn.STDEV.S($Y$2:$Y$779)</f>
        <v>#REF!</v>
      </c>
      <c r="AB196" s="1">
        <f>Z196-GRAPHS!$S$32*_xlfn.STDEV.S($Y$2:$Y$779)</f>
        <v>-3.5832089975028217E-3</v>
      </c>
      <c r="AC196" s="24">
        <f t="shared" si="69"/>
        <v>38.779999999998836</v>
      </c>
      <c r="AD196" s="24">
        <f t="shared" si="78"/>
        <v>-1.07000000000005</v>
      </c>
      <c r="AE196" s="1">
        <f t="shared" si="79"/>
        <v>3.7950799860795169E-3</v>
      </c>
      <c r="AF196" s="1">
        <f t="shared" si="80"/>
        <v>-3.2310590462182717E-4</v>
      </c>
      <c r="AG196" s="1">
        <f>$AF$2+GRAPHS!$U$32*_xlfn.STDEV.S('ONE_LAST_QUOTE (2)'!$AE$2:$AE$779)</f>
        <v>3.7520229614794163E-3</v>
      </c>
      <c r="AH196" s="1">
        <f>$AF$2-GRAPHS!$U$32*_xlfn.STDEV.S('ONE_LAST_QUOTE (2)'!$AE$2:$AE$779)</f>
        <v>-4.3982347707230704E-3</v>
      </c>
      <c r="AI196" s="27">
        <f t="shared" si="81"/>
        <v>-36.242990654202828</v>
      </c>
      <c r="AJ196" s="24">
        <f t="shared" si="82"/>
        <v>39.849999999998886</v>
      </c>
      <c r="AK196" s="27">
        <f t="shared" si="83"/>
        <v>-6.5702056555270953</v>
      </c>
      <c r="AL196" s="27">
        <f>$AK$2+GRAPHS!$W$32*_xlfn.STDEV.S('ONE_LAST_QUOTE (2)'!$AJ$2:$AJ$779)</f>
        <v>27.965047561412895</v>
      </c>
      <c r="AM196" s="27">
        <f>$AK$2-GRAPHS!$W$32*_xlfn.STDEV.S('ONE_LAST_QUOTE (2)'!$AJ$2:$AJ$779)</f>
        <v>-41.105458872467089</v>
      </c>
      <c r="AO196" s="24"/>
    </row>
    <row r="197" spans="1:41" x14ac:dyDescent="0.3">
      <c r="A197" s="5">
        <v>44364</v>
      </c>
      <c r="B197" s="25">
        <v>691.31</v>
      </c>
      <c r="C197" s="25">
        <v>0.47999999999999976</v>
      </c>
      <c r="D197" s="25">
        <f t="shared" si="70"/>
        <v>690.82999999999993</v>
      </c>
      <c r="E197" s="25">
        <v>688.6</v>
      </c>
      <c r="F197" s="25">
        <f t="shared" si="67"/>
        <v>-2.2299999999999045</v>
      </c>
      <c r="G197" s="25">
        <v>17295</v>
      </c>
      <c r="H197" s="25">
        <v>17390.61</v>
      </c>
      <c r="I197" s="25">
        <v>94.31</v>
      </c>
      <c r="J197" s="25">
        <f t="shared" si="71"/>
        <v>17296.3</v>
      </c>
      <c r="K197" s="25">
        <f t="shared" si="72"/>
        <v>-1.2999999999992724</v>
      </c>
      <c r="L197" s="27">
        <v>27.77</v>
      </c>
      <c r="M197" s="25">
        <v>606</v>
      </c>
      <c r="N197" s="2">
        <f t="shared" si="84"/>
        <v>141.71640255196513</v>
      </c>
      <c r="O197" s="2">
        <f t="shared" si="85"/>
        <v>140.63262319076267</v>
      </c>
      <c r="P197" s="2">
        <f t="shared" si="86"/>
        <v>94.478277140815791</v>
      </c>
      <c r="Q197" s="2">
        <f t="shared" si="86"/>
        <v>146.02409638554238</v>
      </c>
      <c r="R197" s="27">
        <f t="shared" si="87"/>
        <v>-7.6475223875730469E-3</v>
      </c>
      <c r="S197" s="1">
        <f t="shared" si="73"/>
        <v>8.778548817801362E-3</v>
      </c>
      <c r="T197" s="1">
        <f>S197+GRAPHS!$Q$32*_xlfn.STDEV.S($R$2:$R$779)</f>
        <v>3.6448384166507447E-2</v>
      </c>
      <c r="U197" s="1">
        <f>S197-GRAPHS!$Q$32*_xlfn.STDEV.S($R$2:$R$779)</f>
        <v>-1.8891286530904723E-2</v>
      </c>
      <c r="V197" s="2">
        <f t="shared" si="74"/>
        <v>-108.37793612024598</v>
      </c>
      <c r="W197" s="1">
        <f t="shared" si="75"/>
        <v>-7.5160583477349056E-5</v>
      </c>
      <c r="X197" s="1">
        <f t="shared" si="76"/>
        <v>-3.2280011001257977E-3</v>
      </c>
      <c r="Y197" s="1">
        <f t="shared" si="77"/>
        <v>3.1528405166484485E-3</v>
      </c>
      <c r="Z197" s="1">
        <f t="shared" si="68"/>
        <v>-3.2310590462182717E-4</v>
      </c>
      <c r="AA197" s="1" t="e">
        <f>Z197+#REF!*_xlfn.STDEV.S($Y$2:$Y$779)</f>
        <v>#REF!</v>
      </c>
      <c r="AB197" s="1">
        <f>Z197-GRAPHS!$S$32*_xlfn.STDEV.S($Y$2:$Y$779)</f>
        <v>-3.5832089975028217E-3</v>
      </c>
      <c r="AC197" s="24">
        <f t="shared" si="69"/>
        <v>-1.2999999999992724</v>
      </c>
      <c r="AD197" s="24">
        <f t="shared" si="78"/>
        <v>-2.2299999999999045</v>
      </c>
      <c r="AE197" s="1">
        <f t="shared" si="79"/>
        <v>3.1528405166484485E-3</v>
      </c>
      <c r="AF197" s="1">
        <f t="shared" si="80"/>
        <v>-3.2310590462182717E-4</v>
      </c>
      <c r="AG197" s="1">
        <f>$AF$2+GRAPHS!$U$32*_xlfn.STDEV.S('ONE_LAST_QUOTE (2)'!$AE$2:$AE$779)</f>
        <v>3.7520229614794163E-3</v>
      </c>
      <c r="AH197" s="1">
        <f>$AF$2-GRAPHS!$U$32*_xlfn.STDEV.S('ONE_LAST_QUOTE (2)'!$AE$2:$AE$779)</f>
        <v>-4.3982347707230704E-3</v>
      </c>
      <c r="AI197" s="27">
        <f t="shared" si="81"/>
        <v>0.58295964125530408</v>
      </c>
      <c r="AJ197" s="24">
        <f t="shared" si="82"/>
        <v>0.9300000000006321</v>
      </c>
      <c r="AK197" s="27">
        <f t="shared" si="83"/>
        <v>-6.5702056555270953</v>
      </c>
      <c r="AL197" s="27">
        <f>$AK$2+GRAPHS!$W$32*_xlfn.STDEV.S('ONE_LAST_QUOTE (2)'!$AJ$2:$AJ$779)</f>
        <v>27.965047561412895</v>
      </c>
      <c r="AM197" s="27">
        <f>$AK$2-GRAPHS!$W$32*_xlfn.STDEV.S('ONE_LAST_QUOTE (2)'!$AJ$2:$AJ$779)</f>
        <v>-41.105458872467089</v>
      </c>
      <c r="AO197" s="24"/>
    </row>
    <row r="198" spans="1:41" x14ac:dyDescent="0.3">
      <c r="A198" s="5">
        <v>44365</v>
      </c>
      <c r="B198" s="25">
        <v>687.23</v>
      </c>
      <c r="C198" s="25">
        <v>0.47999999999999976</v>
      </c>
      <c r="D198" s="25">
        <f t="shared" si="70"/>
        <v>686.75</v>
      </c>
      <c r="E198" s="25">
        <v>686.9</v>
      </c>
      <c r="F198" s="25">
        <f t="shared" si="67"/>
        <v>0.14999999999997726</v>
      </c>
      <c r="G198" s="25">
        <v>17254</v>
      </c>
      <c r="H198" s="25">
        <v>17318.54</v>
      </c>
      <c r="I198" s="25">
        <v>71.680000000000007</v>
      </c>
      <c r="J198" s="25">
        <f t="shared" si="71"/>
        <v>17246.86</v>
      </c>
      <c r="K198" s="25">
        <f t="shared" si="72"/>
        <v>7.1399999999994179</v>
      </c>
      <c r="L198" s="27">
        <v>27.791</v>
      </c>
      <c r="M198" s="25">
        <v>603</v>
      </c>
      <c r="N198" s="2">
        <f t="shared" si="84"/>
        <v>141.36653632434627</v>
      </c>
      <c r="O198" s="2">
        <f t="shared" si="85"/>
        <v>140.29923564807279</v>
      </c>
      <c r="P198" s="2">
        <f t="shared" si="86"/>
        <v>94.54972272309729</v>
      </c>
      <c r="Q198" s="2">
        <f t="shared" si="86"/>
        <v>145.30120481927733</v>
      </c>
      <c r="R198" s="27">
        <f t="shared" si="87"/>
        <v>-7.5498820585424564E-3</v>
      </c>
      <c r="S198" s="1">
        <f t="shared" si="73"/>
        <v>8.778548817801362E-3</v>
      </c>
      <c r="T198" s="1">
        <f>S198+GRAPHS!$Q$32*_xlfn.STDEV.S($R$2:$R$779)</f>
        <v>3.6448384166507447E-2</v>
      </c>
      <c r="U198" s="1">
        <f>S198-GRAPHS!$Q$32*_xlfn.STDEV.S($R$2:$R$779)</f>
        <v>-1.8891286530904723E-2</v>
      </c>
      <c r="V198" s="2">
        <f t="shared" si="74"/>
        <v>-106.73006762734758</v>
      </c>
      <c r="W198" s="1">
        <f t="shared" si="75"/>
        <v>4.1398840136693969E-4</v>
      </c>
      <c r="X198" s="1">
        <f t="shared" si="76"/>
        <v>2.1842009464867457E-4</v>
      </c>
      <c r="Y198" s="1">
        <f t="shared" si="77"/>
        <v>1.9556830671826512E-4</v>
      </c>
      <c r="Z198" s="1">
        <f t="shared" si="68"/>
        <v>-3.2310590462182717E-4</v>
      </c>
      <c r="AA198" s="1" t="e">
        <f>Z198+#REF!*_xlfn.STDEV.S($Y$2:$Y$779)</f>
        <v>#REF!</v>
      </c>
      <c r="AB198" s="1">
        <f>Z198-GRAPHS!$S$32*_xlfn.STDEV.S($Y$2:$Y$779)</f>
        <v>-3.5832089975028217E-3</v>
      </c>
      <c r="AC198" s="24">
        <f t="shared" si="69"/>
        <v>7.1399999999994179</v>
      </c>
      <c r="AD198" s="24">
        <f t="shared" si="78"/>
        <v>0.14999999999997726</v>
      </c>
      <c r="AE198" s="1">
        <f t="shared" si="79"/>
        <v>1.9556830671826512E-4</v>
      </c>
      <c r="AF198" s="1">
        <f t="shared" si="80"/>
        <v>-3.2310590462182717E-4</v>
      </c>
      <c r="AG198" s="1">
        <f>$AF$2+GRAPHS!$U$32*_xlfn.STDEV.S('ONE_LAST_QUOTE (2)'!$AE$2:$AE$779)</f>
        <v>3.7520229614794163E-3</v>
      </c>
      <c r="AH198" s="1">
        <f>$AF$2-GRAPHS!$U$32*_xlfn.STDEV.S('ONE_LAST_QUOTE (2)'!$AE$2:$AE$779)</f>
        <v>-4.3982347707230704E-3</v>
      </c>
      <c r="AI198" s="27">
        <f t="shared" si="81"/>
        <v>47.600000000003334</v>
      </c>
      <c r="AJ198" s="24">
        <f t="shared" si="82"/>
        <v>6.9899999999994407</v>
      </c>
      <c r="AK198" s="27">
        <f t="shared" si="83"/>
        <v>-6.5702056555270953</v>
      </c>
      <c r="AL198" s="27">
        <f>$AK$2+GRAPHS!$W$32*_xlfn.STDEV.S('ONE_LAST_QUOTE (2)'!$AJ$2:$AJ$779)</f>
        <v>27.965047561412895</v>
      </c>
      <c r="AM198" s="27">
        <f>$AK$2-GRAPHS!$W$32*_xlfn.STDEV.S('ONE_LAST_QUOTE (2)'!$AJ$2:$AJ$779)</f>
        <v>-41.105458872467089</v>
      </c>
      <c r="AO198" s="24"/>
    </row>
    <row r="199" spans="1:41" x14ac:dyDescent="0.3">
      <c r="A199" s="5">
        <v>44368</v>
      </c>
      <c r="B199" s="25">
        <v>672.69</v>
      </c>
      <c r="C199" s="25">
        <v>0.47999999999999976</v>
      </c>
      <c r="D199" s="25">
        <f t="shared" si="70"/>
        <v>672.21</v>
      </c>
      <c r="E199" s="25">
        <v>676</v>
      </c>
      <c r="F199" s="25">
        <f t="shared" si="67"/>
        <v>3.7899999999999636</v>
      </c>
      <c r="G199" s="25">
        <v>16963</v>
      </c>
      <c r="H199" s="25">
        <v>17062.98</v>
      </c>
      <c r="I199" s="25">
        <v>69.62</v>
      </c>
      <c r="J199" s="25">
        <f t="shared" si="71"/>
        <v>16993.36</v>
      </c>
      <c r="K199" s="25">
        <f t="shared" si="72"/>
        <v>-30.360000000000582</v>
      </c>
      <c r="L199" s="27">
        <v>27.896999999999998</v>
      </c>
      <c r="M199" s="25">
        <v>583</v>
      </c>
      <c r="N199" s="2">
        <f t="shared" si="84"/>
        <v>139.12327639431953</v>
      </c>
      <c r="O199" s="2">
        <f t="shared" si="85"/>
        <v>137.93299723532274</v>
      </c>
      <c r="P199" s="2">
        <f t="shared" si="86"/>
        <v>94.910352805089602</v>
      </c>
      <c r="Q199" s="2">
        <f t="shared" si="86"/>
        <v>140.48192771084359</v>
      </c>
      <c r="R199" s="27">
        <f t="shared" si="87"/>
        <v>-8.5555716472861532E-3</v>
      </c>
      <c r="S199" s="1">
        <f t="shared" si="73"/>
        <v>8.778548817801362E-3</v>
      </c>
      <c r="T199" s="1">
        <f>S199+GRAPHS!$Q$32*_xlfn.STDEV.S($R$2:$R$779)</f>
        <v>3.6448384166507447E-2</v>
      </c>
      <c r="U199" s="1">
        <f>S199-GRAPHS!$Q$32*_xlfn.STDEV.S($R$2:$R$779)</f>
        <v>-1.8891286530904723E-2</v>
      </c>
      <c r="V199" s="2">
        <f t="shared" si="74"/>
        <v>-119.02791589967876</v>
      </c>
      <c r="W199" s="1">
        <f t="shared" si="75"/>
        <v>-1.7865801701370759E-3</v>
      </c>
      <c r="X199" s="1">
        <f t="shared" si="76"/>
        <v>5.6381190401808418E-3</v>
      </c>
      <c r="Y199" s="1">
        <f t="shared" si="77"/>
        <v>-7.4246992103179175E-3</v>
      </c>
      <c r="Z199" s="1">
        <f t="shared" si="68"/>
        <v>-3.2310590462182717E-4</v>
      </c>
      <c r="AA199" s="1" t="e">
        <f>Z199+#REF!*_xlfn.STDEV.S($Y$2:$Y$779)</f>
        <v>#REF!</v>
      </c>
      <c r="AB199" s="1">
        <f>Z199-GRAPHS!$S$32*_xlfn.STDEV.S($Y$2:$Y$779)</f>
        <v>-3.5832089975028217E-3</v>
      </c>
      <c r="AC199" s="24">
        <f t="shared" si="69"/>
        <v>-30.360000000000582</v>
      </c>
      <c r="AD199" s="24">
        <f t="shared" si="78"/>
        <v>3.7899999999999636</v>
      </c>
      <c r="AE199" s="1">
        <f t="shared" si="79"/>
        <v>-7.4246992103179175E-3</v>
      </c>
      <c r="AF199" s="1">
        <f t="shared" si="80"/>
        <v>-3.2310590462182717E-4</v>
      </c>
      <c r="AG199" s="1">
        <f>$AF$2+GRAPHS!$U$32*_xlfn.STDEV.S('ONE_LAST_QUOTE (2)'!$AE$2:$AE$779)</f>
        <v>3.7520229614794163E-3</v>
      </c>
      <c r="AH199" s="1">
        <f>$AF$2-GRAPHS!$U$32*_xlfn.STDEV.S('ONE_LAST_QUOTE (2)'!$AE$2:$AE$779)</f>
        <v>-4.3982347707230704E-3</v>
      </c>
      <c r="AI199" s="27">
        <f t="shared" si="81"/>
        <v>-8.0105540897099932</v>
      </c>
      <c r="AJ199" s="24">
        <f t="shared" si="82"/>
        <v>-34.150000000000546</v>
      </c>
      <c r="AK199" s="27">
        <f t="shared" si="83"/>
        <v>-6.5702056555270953</v>
      </c>
      <c r="AL199" s="27">
        <f>$AK$2+GRAPHS!$W$32*_xlfn.STDEV.S('ONE_LAST_QUOTE (2)'!$AJ$2:$AJ$779)</f>
        <v>27.965047561412895</v>
      </c>
      <c r="AM199" s="27">
        <f>$AK$2-GRAPHS!$W$32*_xlfn.STDEV.S('ONE_LAST_QUOTE (2)'!$AJ$2:$AJ$779)</f>
        <v>-41.105458872467089</v>
      </c>
      <c r="AO199" s="24"/>
    </row>
    <row r="200" spans="1:41" x14ac:dyDescent="0.3">
      <c r="A200" s="5">
        <v>44369</v>
      </c>
      <c r="B200" s="25">
        <v>670.61</v>
      </c>
      <c r="C200" s="25">
        <v>0.42999999999999977</v>
      </c>
      <c r="D200" s="25">
        <f t="shared" si="70"/>
        <v>670.18000000000006</v>
      </c>
      <c r="E200" s="25">
        <v>669.4</v>
      </c>
      <c r="F200" s="25">
        <f t="shared" si="67"/>
        <v>-0.7800000000000864</v>
      </c>
      <c r="G200" s="25">
        <v>17026</v>
      </c>
      <c r="H200" s="25">
        <v>17075.55</v>
      </c>
      <c r="I200" s="25">
        <v>69.62</v>
      </c>
      <c r="J200" s="25">
        <f t="shared" si="71"/>
        <v>17005.93</v>
      </c>
      <c r="K200" s="25">
        <f t="shared" si="72"/>
        <v>20.069999999999709</v>
      </c>
      <c r="L200" s="27">
        <v>27.995000000000001</v>
      </c>
      <c r="M200" s="25">
        <v>578</v>
      </c>
      <c r="N200" s="2">
        <f t="shared" si="84"/>
        <v>137.76497221650516</v>
      </c>
      <c r="O200" s="2">
        <f t="shared" si="85"/>
        <v>138.44527565457793</v>
      </c>
      <c r="P200" s="2">
        <f t="shared" si="86"/>
        <v>95.243765522403265</v>
      </c>
      <c r="Q200" s="2">
        <f t="shared" si="86"/>
        <v>139.27710843373515</v>
      </c>
      <c r="R200" s="27">
        <f t="shared" si="87"/>
        <v>4.9381452130199399E-3</v>
      </c>
      <c r="S200" s="1">
        <f t="shared" si="73"/>
        <v>8.778548817801362E-3</v>
      </c>
      <c r="T200" s="1">
        <f>S200+GRAPHS!$Q$32*_xlfn.STDEV.S($R$2:$R$779)</f>
        <v>3.6448384166507447E-2</v>
      </c>
      <c r="U200" s="1">
        <f>S200-GRAPHS!$Q$32*_xlfn.STDEV.S($R$2:$R$779)</f>
        <v>-1.8891286530904723E-2</v>
      </c>
      <c r="V200" s="2">
        <f t="shared" si="74"/>
        <v>68.03034380727695</v>
      </c>
      <c r="W200" s="1">
        <f t="shared" si="75"/>
        <v>1.1801765619404354E-3</v>
      </c>
      <c r="X200" s="1">
        <f t="shared" si="76"/>
        <v>-1.1638664239459345E-3</v>
      </c>
      <c r="Y200" s="1">
        <f t="shared" si="77"/>
        <v>2.3440429858863701E-3</v>
      </c>
      <c r="Z200" s="1">
        <f t="shared" si="68"/>
        <v>-3.2310590462182717E-4</v>
      </c>
      <c r="AA200" s="1" t="e">
        <f>Z200+#REF!*_xlfn.STDEV.S($Y$2:$Y$779)</f>
        <v>#REF!</v>
      </c>
      <c r="AB200" s="1">
        <f>Z200-GRAPHS!$S$32*_xlfn.STDEV.S($Y$2:$Y$779)</f>
        <v>-3.5832089975028217E-3</v>
      </c>
      <c r="AC200" s="24">
        <f t="shared" si="69"/>
        <v>20.069999999999709</v>
      </c>
      <c r="AD200" s="24">
        <f t="shared" si="78"/>
        <v>-0.7800000000000864</v>
      </c>
      <c r="AE200" s="1">
        <f t="shared" si="79"/>
        <v>2.3440429858863701E-3</v>
      </c>
      <c r="AF200" s="1">
        <f t="shared" si="80"/>
        <v>-3.2310590462182717E-4</v>
      </c>
      <c r="AG200" s="1">
        <f>$AF$2+GRAPHS!$U$32*_xlfn.STDEV.S('ONE_LAST_QUOTE (2)'!$AE$2:$AE$779)</f>
        <v>3.7520229614794163E-3</v>
      </c>
      <c r="AH200" s="1">
        <f>$AF$2-GRAPHS!$U$32*_xlfn.STDEV.S('ONE_LAST_QUOTE (2)'!$AE$2:$AE$779)</f>
        <v>-4.3982347707230704E-3</v>
      </c>
      <c r="AI200" s="27">
        <f t="shared" si="81"/>
        <v>-25.730769230766008</v>
      </c>
      <c r="AJ200" s="24">
        <f t="shared" si="82"/>
        <v>20.849999999999795</v>
      </c>
      <c r="AK200" s="27">
        <f t="shared" si="83"/>
        <v>-6.5702056555270953</v>
      </c>
      <c r="AL200" s="27">
        <f>$AK$2+GRAPHS!$W$32*_xlfn.STDEV.S('ONE_LAST_QUOTE (2)'!$AJ$2:$AJ$779)</f>
        <v>27.965047561412895</v>
      </c>
      <c r="AM200" s="27">
        <f>$AK$2-GRAPHS!$W$32*_xlfn.STDEV.S('ONE_LAST_QUOTE (2)'!$AJ$2:$AJ$779)</f>
        <v>-41.105458872467089</v>
      </c>
      <c r="AO200" s="24"/>
    </row>
    <row r="201" spans="1:41" x14ac:dyDescent="0.3">
      <c r="A201" s="5">
        <v>44370</v>
      </c>
      <c r="B201" s="25">
        <v>683.89</v>
      </c>
      <c r="C201" s="25">
        <v>0.42999999999999977</v>
      </c>
      <c r="D201" s="25">
        <f t="shared" si="70"/>
        <v>683.46</v>
      </c>
      <c r="E201" s="25">
        <v>683.8</v>
      </c>
      <c r="F201" s="25">
        <f t="shared" si="67"/>
        <v>0.33999999999991815</v>
      </c>
      <c r="G201" s="25">
        <v>17267</v>
      </c>
      <c r="H201" s="25">
        <v>17336.71</v>
      </c>
      <c r="I201" s="25">
        <v>69.12</v>
      </c>
      <c r="J201" s="25">
        <f t="shared" si="71"/>
        <v>17267.59</v>
      </c>
      <c r="K201" s="25">
        <f t="shared" si="72"/>
        <v>-0.59000000000014552</v>
      </c>
      <c r="L201" s="27">
        <v>27.966000000000001</v>
      </c>
      <c r="M201" s="25">
        <v>595</v>
      </c>
      <c r="N201" s="2">
        <f t="shared" si="84"/>
        <v>140.72854496810012</v>
      </c>
      <c r="O201" s="2">
        <f t="shared" si="85"/>
        <v>140.40494389331593</v>
      </c>
      <c r="P201" s="2">
        <f t="shared" si="86"/>
        <v>95.145102575443104</v>
      </c>
      <c r="Q201" s="2">
        <f t="shared" si="86"/>
        <v>143.37349397590381</v>
      </c>
      <c r="R201" s="27">
        <f t="shared" si="87"/>
        <v>-2.2994700531974166E-3</v>
      </c>
      <c r="S201" s="1">
        <f t="shared" si="73"/>
        <v>8.778548817801362E-3</v>
      </c>
      <c r="T201" s="1">
        <f>S201+GRAPHS!$Q$32*_xlfn.STDEV.S($R$2:$R$779)</f>
        <v>3.6448384166507447E-2</v>
      </c>
      <c r="U201" s="1">
        <f>S201-GRAPHS!$Q$32*_xlfn.STDEV.S($R$2:$R$779)</f>
        <v>-1.8891286530904723E-2</v>
      </c>
      <c r="V201" s="2">
        <f t="shared" si="74"/>
        <v>-32.360107478419309</v>
      </c>
      <c r="W201" s="1">
        <f t="shared" si="75"/>
        <v>-3.4168057036340652E-5</v>
      </c>
      <c r="X201" s="1">
        <f t="shared" si="76"/>
        <v>4.9746876188792053E-4</v>
      </c>
      <c r="Y201" s="1">
        <f t="shared" si="77"/>
        <v>-5.3163681892426113E-4</v>
      </c>
      <c r="Z201" s="1">
        <f t="shared" si="68"/>
        <v>-3.2310590462182717E-4</v>
      </c>
      <c r="AA201" s="1" t="e">
        <f>Z201+#REF!*_xlfn.STDEV.S($Y$2:$Y$779)</f>
        <v>#REF!</v>
      </c>
      <c r="AB201" s="1">
        <f>Z201-GRAPHS!$S$32*_xlfn.STDEV.S($Y$2:$Y$779)</f>
        <v>-3.5832089975028217E-3</v>
      </c>
      <c r="AC201" s="24">
        <f t="shared" si="69"/>
        <v>-0.59000000000014552</v>
      </c>
      <c r="AD201" s="24">
        <f t="shared" si="78"/>
        <v>0.33999999999991815</v>
      </c>
      <c r="AE201" s="1">
        <f t="shared" si="79"/>
        <v>-5.3163681892426113E-4</v>
      </c>
      <c r="AF201" s="1">
        <f t="shared" si="80"/>
        <v>-3.2310590462182717E-4</v>
      </c>
      <c r="AG201" s="1">
        <f>$AF$2+GRAPHS!$U$32*_xlfn.STDEV.S('ONE_LAST_QUOTE (2)'!$AE$2:$AE$779)</f>
        <v>3.7520229614794163E-3</v>
      </c>
      <c r="AH201" s="1">
        <f>$AF$2-GRAPHS!$U$32*_xlfn.STDEV.S('ONE_LAST_QUOTE (2)'!$AE$2:$AE$779)</f>
        <v>-4.3982347707230704E-3</v>
      </c>
      <c r="AI201" s="27">
        <f t="shared" si="81"/>
        <v>-1.7352941176479046</v>
      </c>
      <c r="AJ201" s="24">
        <f t="shared" si="82"/>
        <v>-0.93000000000006366</v>
      </c>
      <c r="AK201" s="27">
        <f t="shared" si="83"/>
        <v>-6.5702056555270953</v>
      </c>
      <c r="AL201" s="27">
        <f>$AK$2+GRAPHS!$W$32*_xlfn.STDEV.S('ONE_LAST_QUOTE (2)'!$AJ$2:$AJ$779)</f>
        <v>27.965047561412895</v>
      </c>
      <c r="AM201" s="27">
        <f>$AK$2-GRAPHS!$W$32*_xlfn.STDEV.S('ONE_LAST_QUOTE (2)'!$AJ$2:$AJ$779)</f>
        <v>-41.105458872467089</v>
      </c>
      <c r="AO201" s="24"/>
    </row>
    <row r="202" spans="1:41" x14ac:dyDescent="0.3">
      <c r="A202" s="5">
        <v>44371</v>
      </c>
      <c r="B202" s="25">
        <v>683.52</v>
      </c>
      <c r="C202" s="25">
        <v>0.42999999999999977</v>
      </c>
      <c r="D202" s="25">
        <f t="shared" si="70"/>
        <v>683.09</v>
      </c>
      <c r="E202" s="25">
        <v>685.3</v>
      </c>
      <c r="F202" s="25">
        <f t="shared" si="67"/>
        <v>2.2099999999999227</v>
      </c>
      <c r="G202" s="25">
        <v>17338</v>
      </c>
      <c r="H202" s="25">
        <v>17407.96</v>
      </c>
      <c r="I202" s="25">
        <v>68.34</v>
      </c>
      <c r="J202" s="25">
        <f t="shared" si="71"/>
        <v>17339.62</v>
      </c>
      <c r="K202" s="25">
        <f t="shared" si="72"/>
        <v>-1.6199999999989814</v>
      </c>
      <c r="L202" s="27">
        <v>27.908000000000001</v>
      </c>
      <c r="M202" s="25">
        <v>590</v>
      </c>
      <c r="N202" s="2">
        <f t="shared" si="84"/>
        <v>141.03725046305792</v>
      </c>
      <c r="O202" s="2">
        <f t="shared" si="85"/>
        <v>140.98227354041302</v>
      </c>
      <c r="P202" s="2">
        <f t="shared" si="86"/>
        <v>94.947776681522782</v>
      </c>
      <c r="Q202" s="2">
        <f t="shared" si="86"/>
        <v>142.16867469879537</v>
      </c>
      <c r="R202" s="27">
        <f t="shared" si="87"/>
        <v>-3.8980427131407591E-4</v>
      </c>
      <c r="S202" s="1">
        <f t="shared" si="73"/>
        <v>8.778548817801362E-3</v>
      </c>
      <c r="T202" s="1">
        <f>S202+GRAPHS!$Q$32*_xlfn.STDEV.S($R$2:$R$779)</f>
        <v>3.6448384166507447E-2</v>
      </c>
      <c r="U202" s="1">
        <f>S202-GRAPHS!$Q$32*_xlfn.STDEV.S($R$2:$R$779)</f>
        <v>-1.8891286530904723E-2</v>
      </c>
      <c r="V202" s="2">
        <f t="shared" si="74"/>
        <v>-5.4976922644897286</v>
      </c>
      <c r="W202" s="1">
        <f t="shared" si="75"/>
        <v>-9.3427652970421587E-5</v>
      </c>
      <c r="X202" s="1">
        <f t="shared" si="76"/>
        <v>3.2352984233408812E-3</v>
      </c>
      <c r="Y202" s="1">
        <f t="shared" si="77"/>
        <v>-3.3287260763113029E-3</v>
      </c>
      <c r="Z202" s="1">
        <f t="shared" si="68"/>
        <v>-3.2310590462182717E-4</v>
      </c>
      <c r="AA202" s="1" t="e">
        <f>Z202+#REF!*_xlfn.STDEV.S($Y$2:$Y$779)</f>
        <v>#REF!</v>
      </c>
      <c r="AB202" s="1">
        <f>Z202-GRAPHS!$S$32*_xlfn.STDEV.S($Y$2:$Y$779)</f>
        <v>-3.5832089975028217E-3</v>
      </c>
      <c r="AC202" s="24">
        <f t="shared" si="69"/>
        <v>-1.6199999999989814</v>
      </c>
      <c r="AD202" s="24">
        <f t="shared" si="78"/>
        <v>2.2099999999999227</v>
      </c>
      <c r="AE202" s="1">
        <f t="shared" si="79"/>
        <v>-3.3287260763113029E-3</v>
      </c>
      <c r="AF202" s="1">
        <f t="shared" si="80"/>
        <v>-3.2310590462182717E-4</v>
      </c>
      <c r="AG202" s="1">
        <f>$AF$2+GRAPHS!$U$32*_xlfn.STDEV.S('ONE_LAST_QUOTE (2)'!$AE$2:$AE$779)</f>
        <v>3.7520229614794163E-3</v>
      </c>
      <c r="AH202" s="1">
        <f>$AF$2-GRAPHS!$U$32*_xlfn.STDEV.S('ONE_LAST_QUOTE (2)'!$AE$2:$AE$779)</f>
        <v>-4.3982347707230704E-3</v>
      </c>
      <c r="AI202" s="27">
        <f t="shared" si="81"/>
        <v>-0.73303167420770954</v>
      </c>
      <c r="AJ202" s="24">
        <f t="shared" si="82"/>
        <v>-3.8299999999989041</v>
      </c>
      <c r="AK202" s="27">
        <f t="shared" si="83"/>
        <v>-6.5702056555270953</v>
      </c>
      <c r="AL202" s="27">
        <f>$AK$2+GRAPHS!$W$32*_xlfn.STDEV.S('ONE_LAST_QUOTE (2)'!$AJ$2:$AJ$779)</f>
        <v>27.965047561412895</v>
      </c>
      <c r="AM202" s="27">
        <f>$AK$2-GRAPHS!$W$32*_xlfn.STDEV.S('ONE_LAST_QUOTE (2)'!$AJ$2:$AJ$779)</f>
        <v>-41.105458872467089</v>
      </c>
      <c r="AO202" s="24"/>
    </row>
    <row r="203" spans="1:41" x14ac:dyDescent="0.3">
      <c r="A203" s="5">
        <v>44372</v>
      </c>
      <c r="B203" s="25">
        <v>686.12</v>
      </c>
      <c r="C203" s="25">
        <v>0.30999999999999978</v>
      </c>
      <c r="D203" s="25">
        <f t="shared" si="70"/>
        <v>685.81000000000006</v>
      </c>
      <c r="E203" s="25">
        <v>685.4</v>
      </c>
      <c r="F203" s="25">
        <f t="shared" si="67"/>
        <v>-0.41000000000008185</v>
      </c>
      <c r="G203" s="25">
        <v>17423</v>
      </c>
      <c r="H203" s="25">
        <v>17502.990000000002</v>
      </c>
      <c r="I203" s="25">
        <v>66.77000000000001</v>
      </c>
      <c r="J203" s="25">
        <f t="shared" si="71"/>
        <v>17436.22</v>
      </c>
      <c r="K203" s="25">
        <f t="shared" si="72"/>
        <v>-13.220000000001164</v>
      </c>
      <c r="L203" s="27">
        <v>27.893999999999998</v>
      </c>
      <c r="M203" s="25">
        <v>591</v>
      </c>
      <c r="N203" s="2">
        <f t="shared" si="84"/>
        <v>141.05783082938842</v>
      </c>
      <c r="O203" s="2">
        <f t="shared" si="85"/>
        <v>141.67344283623348</v>
      </c>
      <c r="P203" s="2">
        <f t="shared" si="86"/>
        <v>94.900146293335112</v>
      </c>
      <c r="Q203" s="2">
        <f t="shared" si="86"/>
        <v>142.40963855421708</v>
      </c>
      <c r="R203" s="27">
        <f t="shared" si="87"/>
        <v>4.3642526134521908E-3</v>
      </c>
      <c r="S203" s="1">
        <f t="shared" si="73"/>
        <v>8.778548817801362E-3</v>
      </c>
      <c r="T203" s="1">
        <f>S203+GRAPHS!$Q$32*_xlfn.STDEV.S($R$2:$R$779)</f>
        <v>3.6448384166507447E-2</v>
      </c>
      <c r="U203" s="1">
        <f>S203-GRAPHS!$Q$32*_xlfn.STDEV.S($R$2:$R$779)</f>
        <v>-1.8891286530904723E-2</v>
      </c>
      <c r="V203" s="2">
        <f t="shared" si="74"/>
        <v>61.561200684505479</v>
      </c>
      <c r="W203" s="1">
        <f t="shared" si="75"/>
        <v>-7.581918558036755E-4</v>
      </c>
      <c r="X203" s="1">
        <f t="shared" si="76"/>
        <v>-5.9783321911328479E-4</v>
      </c>
      <c r="Y203" s="1">
        <f t="shared" si="77"/>
        <v>-1.6035863669039072E-4</v>
      </c>
      <c r="Z203" s="1">
        <f t="shared" si="68"/>
        <v>-3.2310590462182717E-4</v>
      </c>
      <c r="AA203" s="1" t="e">
        <f>Z203+#REF!*_xlfn.STDEV.S($Y$2:$Y$779)</f>
        <v>#REF!</v>
      </c>
      <c r="AB203" s="1">
        <f>Z203-GRAPHS!$S$32*_xlfn.STDEV.S($Y$2:$Y$779)</f>
        <v>-3.5832089975028217E-3</v>
      </c>
      <c r="AC203" s="24">
        <f t="shared" si="69"/>
        <v>-13.220000000001164</v>
      </c>
      <c r="AD203" s="24">
        <f t="shared" si="78"/>
        <v>-0.41000000000008185</v>
      </c>
      <c r="AE203" s="1">
        <f t="shared" si="79"/>
        <v>-1.6035863669039072E-4</v>
      </c>
      <c r="AF203" s="1">
        <f t="shared" si="80"/>
        <v>-3.2310590462182717E-4</v>
      </c>
      <c r="AG203" s="1">
        <f>$AF$2+GRAPHS!$U$32*_xlfn.STDEV.S('ONE_LAST_QUOTE (2)'!$AE$2:$AE$779)</f>
        <v>3.7520229614794163E-3</v>
      </c>
      <c r="AH203" s="1">
        <f>$AF$2-GRAPHS!$U$32*_xlfn.STDEV.S('ONE_LAST_QUOTE (2)'!$AE$2:$AE$779)</f>
        <v>-4.3982347707230704E-3</v>
      </c>
      <c r="AI203" s="27">
        <f t="shared" si="81"/>
        <v>32.243902439020793</v>
      </c>
      <c r="AJ203" s="24">
        <f t="shared" si="82"/>
        <v>-12.810000000001082</v>
      </c>
      <c r="AK203" s="27">
        <f t="shared" si="83"/>
        <v>-6.5702056555270953</v>
      </c>
      <c r="AL203" s="27">
        <f>$AK$2+GRAPHS!$W$32*_xlfn.STDEV.S('ONE_LAST_QUOTE (2)'!$AJ$2:$AJ$779)</f>
        <v>27.965047561412895</v>
      </c>
      <c r="AM203" s="27">
        <f>$AK$2-GRAPHS!$W$32*_xlfn.STDEV.S('ONE_LAST_QUOTE (2)'!$AJ$2:$AJ$779)</f>
        <v>-41.105458872467089</v>
      </c>
      <c r="AO203" s="24"/>
    </row>
    <row r="204" spans="1:41" x14ac:dyDescent="0.3">
      <c r="A204" s="5">
        <v>44375</v>
      </c>
      <c r="B204" s="25">
        <v>687.62</v>
      </c>
      <c r="C204" s="25">
        <v>0</v>
      </c>
      <c r="D204" s="25">
        <f t="shared" si="70"/>
        <v>687.62</v>
      </c>
      <c r="E204" s="25">
        <v>687.1</v>
      </c>
      <c r="F204" s="25">
        <f t="shared" si="67"/>
        <v>-0.51999999999998181</v>
      </c>
      <c r="G204" s="25">
        <v>17533</v>
      </c>
      <c r="H204" s="25">
        <v>17590.97</v>
      </c>
      <c r="I204" s="25">
        <v>65.890000000000015</v>
      </c>
      <c r="J204" s="25">
        <f t="shared" si="71"/>
        <v>17525.080000000002</v>
      </c>
      <c r="K204" s="25">
        <f t="shared" si="72"/>
        <v>7.9199999999982538</v>
      </c>
      <c r="L204" s="27">
        <v>27.885000000000002</v>
      </c>
      <c r="M204" s="25">
        <v>590</v>
      </c>
      <c r="N204" s="2">
        <f t="shared" si="84"/>
        <v>141.40769705700728</v>
      </c>
      <c r="O204" s="2">
        <f t="shared" si="85"/>
        <v>142.56789721905994</v>
      </c>
      <c r="P204" s="2">
        <f t="shared" si="86"/>
        <v>94.869526758071629</v>
      </c>
      <c r="Q204" s="2">
        <f t="shared" si="86"/>
        <v>142.1686746987954</v>
      </c>
      <c r="R204" s="27">
        <f t="shared" si="87"/>
        <v>8.2046464669101038E-3</v>
      </c>
      <c r="S204" s="1">
        <f t="shared" si="73"/>
        <v>8.778548817801362E-3</v>
      </c>
      <c r="T204" s="1">
        <f>S204+GRAPHS!$Q$32*_xlfn.STDEV.S($R$2:$R$779)</f>
        <v>3.6448384166507447E-2</v>
      </c>
      <c r="U204" s="1">
        <f>S204-GRAPHS!$Q$32*_xlfn.STDEV.S($R$2:$R$779)</f>
        <v>-1.8891286530904723E-2</v>
      </c>
      <c r="V204" s="2">
        <f t="shared" si="74"/>
        <v>116.02001620526607</v>
      </c>
      <c r="W204" s="1">
        <f t="shared" si="75"/>
        <v>4.5192375726662892E-4</v>
      </c>
      <c r="X204" s="1">
        <f t="shared" si="76"/>
        <v>-7.5623163956833981E-4</v>
      </c>
      <c r="Y204" s="1">
        <f t="shared" si="77"/>
        <v>1.2081553968349688E-3</v>
      </c>
      <c r="Z204" s="1">
        <f t="shared" si="68"/>
        <v>-3.2310590462182717E-4</v>
      </c>
      <c r="AA204" s="1" t="e">
        <f>Z204+#REF!*_xlfn.STDEV.S($Y$2:$Y$779)</f>
        <v>#REF!</v>
      </c>
      <c r="AB204" s="1">
        <f>Z204-GRAPHS!$S$32*_xlfn.STDEV.S($Y$2:$Y$779)</f>
        <v>-3.5832089975028217E-3</v>
      </c>
      <c r="AC204" s="24">
        <f t="shared" si="69"/>
        <v>7.9199999999982538</v>
      </c>
      <c r="AD204" s="24">
        <f t="shared" si="78"/>
        <v>-0.51999999999998181</v>
      </c>
      <c r="AE204" s="1">
        <f t="shared" si="79"/>
        <v>1.2081553968349688E-3</v>
      </c>
      <c r="AF204" s="1">
        <f t="shared" si="80"/>
        <v>-3.2310590462182717E-4</v>
      </c>
      <c r="AG204" s="1">
        <f>$AF$2+GRAPHS!$U$32*_xlfn.STDEV.S('ONE_LAST_QUOTE (2)'!$AE$2:$AE$779)</f>
        <v>3.7520229614794163E-3</v>
      </c>
      <c r="AH204" s="1">
        <f>$AF$2-GRAPHS!$U$32*_xlfn.STDEV.S('ONE_LAST_QUOTE (2)'!$AE$2:$AE$779)</f>
        <v>-4.3982347707230704E-3</v>
      </c>
      <c r="AI204" s="27">
        <f t="shared" si="81"/>
        <v>-15.230769230766406</v>
      </c>
      <c r="AJ204" s="24">
        <f t="shared" si="82"/>
        <v>8.4399999999982356</v>
      </c>
      <c r="AK204" s="27">
        <f t="shared" si="83"/>
        <v>-6.5702056555270953</v>
      </c>
      <c r="AL204" s="27">
        <f>$AK$2+GRAPHS!$W$32*_xlfn.STDEV.S('ONE_LAST_QUOTE (2)'!$AJ$2:$AJ$779)</f>
        <v>27.965047561412895</v>
      </c>
      <c r="AM204" s="27">
        <f>$AK$2-GRAPHS!$W$32*_xlfn.STDEV.S('ONE_LAST_QUOTE (2)'!$AJ$2:$AJ$779)</f>
        <v>-41.105458872467089</v>
      </c>
      <c r="AO204" s="24"/>
    </row>
    <row r="205" spans="1:41" x14ac:dyDescent="0.3">
      <c r="A205" s="5">
        <v>44376</v>
      </c>
      <c r="B205" s="25">
        <v>689.5</v>
      </c>
      <c r="C205" s="25">
        <v>0</v>
      </c>
      <c r="D205" s="25">
        <f t="shared" si="70"/>
        <v>689.5</v>
      </c>
      <c r="E205" s="25">
        <v>690.6</v>
      </c>
      <c r="F205" s="25">
        <f t="shared" si="67"/>
        <v>1.1000000000000227</v>
      </c>
      <c r="G205" s="25">
        <v>17530</v>
      </c>
      <c r="H205" s="25">
        <v>17598.189999999999</v>
      </c>
      <c r="I205" s="25">
        <v>65.090000000000018</v>
      </c>
      <c r="J205" s="25">
        <f t="shared" si="71"/>
        <v>17533.099999999999</v>
      </c>
      <c r="K205" s="25">
        <f t="shared" si="72"/>
        <v>-3.0999999999985448</v>
      </c>
      <c r="L205" s="27">
        <v>27.934999999999999</v>
      </c>
      <c r="M205" s="25">
        <v>595</v>
      </c>
      <c r="N205" s="2">
        <f t="shared" si="84"/>
        <v>142.12800987857551</v>
      </c>
      <c r="O205" s="2">
        <f t="shared" si="85"/>
        <v>142.54350300861921</v>
      </c>
      <c r="P205" s="2">
        <f t="shared" si="86"/>
        <v>95.039635287313274</v>
      </c>
      <c r="Q205" s="2">
        <f t="shared" si="86"/>
        <v>143.37349397590384</v>
      </c>
      <c r="R205" s="27">
        <f t="shared" si="87"/>
        <v>2.9233726019146644E-3</v>
      </c>
      <c r="S205" s="1">
        <f t="shared" si="73"/>
        <v>8.778548817801362E-3</v>
      </c>
      <c r="T205" s="1">
        <f>S205+GRAPHS!$Q$32*_xlfn.STDEV.S($R$2:$R$779)</f>
        <v>3.6448384166507447E-2</v>
      </c>
      <c r="U205" s="1">
        <f>S205-GRAPHS!$Q$32*_xlfn.STDEV.S($R$2:$R$779)</f>
        <v>-1.8891286530904723E-2</v>
      </c>
      <c r="V205" s="2">
        <f t="shared" si="74"/>
        <v>41.549313004369992</v>
      </c>
      <c r="W205" s="1">
        <f t="shared" si="75"/>
        <v>-1.7680843661409249E-4</v>
      </c>
      <c r="X205" s="1">
        <f t="shared" si="76"/>
        <v>1.5953589557650802E-3</v>
      </c>
      <c r="Y205" s="1">
        <f t="shared" si="77"/>
        <v>-1.7721673923791726E-3</v>
      </c>
      <c r="Z205" s="1">
        <f t="shared" si="68"/>
        <v>-3.2310590462182717E-4</v>
      </c>
      <c r="AA205" s="1" t="e">
        <f>Z205+#REF!*_xlfn.STDEV.S($Y$2:$Y$779)</f>
        <v>#REF!</v>
      </c>
      <c r="AB205" s="1">
        <f>Z205-GRAPHS!$S$32*_xlfn.STDEV.S($Y$2:$Y$779)</f>
        <v>-3.5832089975028217E-3</v>
      </c>
      <c r="AC205" s="24">
        <f t="shared" si="69"/>
        <v>-3.0999999999985448</v>
      </c>
      <c r="AD205" s="24">
        <f t="shared" si="78"/>
        <v>1.1000000000000227</v>
      </c>
      <c r="AE205" s="1">
        <f t="shared" si="79"/>
        <v>-1.7721673923791726E-3</v>
      </c>
      <c r="AF205" s="1">
        <f t="shared" si="80"/>
        <v>-3.2310590462182717E-4</v>
      </c>
      <c r="AG205" s="1">
        <f>$AF$2+GRAPHS!$U$32*_xlfn.STDEV.S('ONE_LAST_QUOTE (2)'!$AE$2:$AE$779)</f>
        <v>3.7520229614794163E-3</v>
      </c>
      <c r="AH205" s="1">
        <f>$AF$2-GRAPHS!$U$32*_xlfn.STDEV.S('ONE_LAST_QUOTE (2)'!$AE$2:$AE$779)</f>
        <v>-4.3982347707230704E-3</v>
      </c>
      <c r="AI205" s="27">
        <f t="shared" si="81"/>
        <v>-2.8181818181804372</v>
      </c>
      <c r="AJ205" s="24">
        <f t="shared" si="82"/>
        <v>-4.1999999999985675</v>
      </c>
      <c r="AK205" s="27">
        <f t="shared" si="83"/>
        <v>-6.5702056555270953</v>
      </c>
      <c r="AL205" s="27">
        <f>$AK$2+GRAPHS!$W$32*_xlfn.STDEV.S('ONE_LAST_QUOTE (2)'!$AJ$2:$AJ$779)</f>
        <v>27.965047561412895</v>
      </c>
      <c r="AM205" s="27">
        <f>$AK$2-GRAPHS!$W$32*_xlfn.STDEV.S('ONE_LAST_QUOTE (2)'!$AJ$2:$AJ$779)</f>
        <v>-41.105458872467089</v>
      </c>
      <c r="AO205" s="24"/>
    </row>
    <row r="206" spans="1:41" x14ac:dyDescent="0.3">
      <c r="A206" s="5">
        <v>44377</v>
      </c>
      <c r="B206" s="25">
        <v>693.73</v>
      </c>
      <c r="C206" s="25">
        <v>6.6099999999999994</v>
      </c>
      <c r="D206" s="25">
        <f t="shared" si="70"/>
        <v>687.12</v>
      </c>
      <c r="E206" s="25">
        <v>686.1</v>
      </c>
      <c r="F206" s="25">
        <f t="shared" si="67"/>
        <v>-1.0199999999999818</v>
      </c>
      <c r="G206" s="25">
        <v>17712</v>
      </c>
      <c r="H206" s="25">
        <v>17755.46</v>
      </c>
      <c r="I206" s="25">
        <v>61.420000000000016</v>
      </c>
      <c r="J206" s="25">
        <f t="shared" si="71"/>
        <v>17694.04</v>
      </c>
      <c r="K206" s="25">
        <f t="shared" si="72"/>
        <v>17.959999999999127</v>
      </c>
      <c r="L206" s="27">
        <v>27.913</v>
      </c>
      <c r="M206" s="25">
        <v>595</v>
      </c>
      <c r="N206" s="2">
        <f t="shared" si="84"/>
        <v>141.20189339370208</v>
      </c>
      <c r="O206" s="2">
        <f t="shared" si="85"/>
        <v>144.02341844202303</v>
      </c>
      <c r="P206" s="2">
        <f t="shared" si="86"/>
        <v>94.964787534446955</v>
      </c>
      <c r="Q206" s="2">
        <f t="shared" si="86"/>
        <v>143.37349397590384</v>
      </c>
      <c r="R206" s="27">
        <f t="shared" si="87"/>
        <v>1.9982204066158804E-2</v>
      </c>
      <c r="S206" s="1">
        <f t="shared" si="73"/>
        <v>8.778548817801362E-3</v>
      </c>
      <c r="T206" s="1">
        <f>S206+GRAPHS!$Q$32*_xlfn.STDEV.S($R$2:$R$779)</f>
        <v>3.6448384166507447E-2</v>
      </c>
      <c r="U206" s="1">
        <f>S206-GRAPHS!$Q$32*_xlfn.STDEV.S($R$2:$R$779)</f>
        <v>-1.8891286530904723E-2</v>
      </c>
      <c r="V206" s="2">
        <f t="shared" si="74"/>
        <v>282.15250483209502</v>
      </c>
      <c r="W206" s="1">
        <f t="shared" si="75"/>
        <v>1.0150310500032286E-3</v>
      </c>
      <c r="X206" s="1">
        <f t="shared" si="76"/>
        <v>-1.484456863429942E-3</v>
      </c>
      <c r="Y206" s="1">
        <f t="shared" si="77"/>
        <v>2.4994879134331706E-3</v>
      </c>
      <c r="Z206" s="1">
        <f t="shared" si="68"/>
        <v>-3.2310590462182717E-4</v>
      </c>
      <c r="AA206" s="1" t="e">
        <f>Z206+#REF!*_xlfn.STDEV.S($Y$2:$Y$779)</f>
        <v>#REF!</v>
      </c>
      <c r="AB206" s="1">
        <f>Z206-GRAPHS!$S$32*_xlfn.STDEV.S($Y$2:$Y$779)</f>
        <v>-3.5832089975028217E-3</v>
      </c>
      <c r="AC206" s="24">
        <f t="shared" si="69"/>
        <v>17.959999999999127</v>
      </c>
      <c r="AD206" s="24">
        <f t="shared" si="78"/>
        <v>-1.0199999999999818</v>
      </c>
      <c r="AE206" s="1">
        <f t="shared" si="79"/>
        <v>2.4994879134331706E-3</v>
      </c>
      <c r="AF206" s="1">
        <f t="shared" si="80"/>
        <v>-3.2310590462182717E-4</v>
      </c>
      <c r="AG206" s="1">
        <f>$AF$2+GRAPHS!$U$32*_xlfn.STDEV.S('ONE_LAST_QUOTE (2)'!$AE$2:$AE$779)</f>
        <v>3.7520229614794163E-3</v>
      </c>
      <c r="AH206" s="1">
        <f>$AF$2-GRAPHS!$U$32*_xlfn.STDEV.S('ONE_LAST_QUOTE (2)'!$AE$2:$AE$779)</f>
        <v>-4.3982347707230704E-3</v>
      </c>
      <c r="AI206" s="27">
        <f t="shared" si="81"/>
        <v>-17.60784313725436</v>
      </c>
      <c r="AJ206" s="24">
        <f t="shared" si="82"/>
        <v>18.979999999999109</v>
      </c>
      <c r="AK206" s="27">
        <f t="shared" si="83"/>
        <v>-6.5702056555270953</v>
      </c>
      <c r="AL206" s="27">
        <f>$AK$2+GRAPHS!$W$32*_xlfn.STDEV.S('ONE_LAST_QUOTE (2)'!$AJ$2:$AJ$779)</f>
        <v>27.965047561412895</v>
      </c>
      <c r="AM206" s="27">
        <f>$AK$2-GRAPHS!$W$32*_xlfn.STDEV.S('ONE_LAST_QUOTE (2)'!$AJ$2:$AJ$779)</f>
        <v>-41.105458872467089</v>
      </c>
      <c r="AO206" s="24"/>
    </row>
    <row r="207" spans="1:41" x14ac:dyDescent="0.3">
      <c r="A207" s="5">
        <v>44379</v>
      </c>
      <c r="B207" s="25">
        <v>689.67</v>
      </c>
      <c r="C207" s="25">
        <v>5.68</v>
      </c>
      <c r="D207" s="25">
        <f t="shared" si="70"/>
        <v>683.99</v>
      </c>
      <c r="E207" s="25">
        <v>683.6</v>
      </c>
      <c r="F207" s="25">
        <f t="shared" si="67"/>
        <v>-0.38999999999998636</v>
      </c>
      <c r="G207" s="25">
        <v>17649</v>
      </c>
      <c r="H207" s="25">
        <v>17710.150000000001</v>
      </c>
      <c r="I207" s="25">
        <v>53.22000000000002</v>
      </c>
      <c r="J207" s="25">
        <f t="shared" si="71"/>
        <v>17656.93</v>
      </c>
      <c r="K207" s="25">
        <f t="shared" si="72"/>
        <v>-7.930000000000291</v>
      </c>
      <c r="L207" s="27">
        <v>27.895</v>
      </c>
      <c r="M207" s="25">
        <v>588</v>
      </c>
      <c r="N207" s="2">
        <f t="shared" si="84"/>
        <v>140.68738423543905</v>
      </c>
      <c r="O207" s="2">
        <f t="shared" si="85"/>
        <v>143.51114002276788</v>
      </c>
      <c r="P207" s="2">
        <f t="shared" si="86"/>
        <v>94.903548463919961</v>
      </c>
      <c r="Q207" s="2">
        <f t="shared" si="86"/>
        <v>141.68674698795203</v>
      </c>
      <c r="R207" s="27">
        <f t="shared" si="87"/>
        <v>2.0071137171782771E-2</v>
      </c>
      <c r="S207" s="1">
        <f t="shared" si="73"/>
        <v>8.778548817801362E-3</v>
      </c>
      <c r="T207" s="1">
        <f>S207+GRAPHS!$Q$32*_xlfn.STDEV.S($R$2:$R$779)</f>
        <v>3.6448384166507447E-2</v>
      </c>
      <c r="U207" s="1">
        <f>S207-GRAPHS!$Q$32*_xlfn.STDEV.S($R$2:$R$779)</f>
        <v>-1.8891286530904723E-2</v>
      </c>
      <c r="V207" s="2">
        <f t="shared" si="74"/>
        <v>282.3755787328821</v>
      </c>
      <c r="W207" s="1">
        <f t="shared" si="75"/>
        <v>-4.491154464564503E-4</v>
      </c>
      <c r="X207" s="1">
        <f t="shared" si="76"/>
        <v>-5.7018377461656798E-4</v>
      </c>
      <c r="Y207" s="1">
        <f t="shared" si="77"/>
        <v>1.2106832816011768E-4</v>
      </c>
      <c r="Z207" s="1">
        <f t="shared" si="68"/>
        <v>-3.2310590462182717E-4</v>
      </c>
      <c r="AA207" s="1" t="e">
        <f>Z207+#REF!*_xlfn.STDEV.S($Y$2:$Y$779)</f>
        <v>#REF!</v>
      </c>
      <c r="AB207" s="1">
        <f>Z207-GRAPHS!$S$32*_xlfn.STDEV.S($Y$2:$Y$779)</f>
        <v>-3.5832089975028217E-3</v>
      </c>
      <c r="AC207" s="24">
        <f t="shared" si="69"/>
        <v>-7.930000000000291</v>
      </c>
      <c r="AD207" s="24">
        <f t="shared" si="78"/>
        <v>-0.38999999999998636</v>
      </c>
      <c r="AE207" s="1">
        <f t="shared" si="79"/>
        <v>1.2106832816011768E-4</v>
      </c>
      <c r="AF207" s="1">
        <f t="shared" si="80"/>
        <v>-3.2310590462182717E-4</v>
      </c>
      <c r="AG207" s="1">
        <f>$AF$2+GRAPHS!$U$32*_xlfn.STDEV.S('ONE_LAST_QUOTE (2)'!$AE$2:$AE$779)</f>
        <v>3.7520229614794163E-3</v>
      </c>
      <c r="AH207" s="1">
        <f>$AF$2-GRAPHS!$U$32*_xlfn.STDEV.S('ONE_LAST_QUOTE (2)'!$AE$2:$AE$779)</f>
        <v>-4.3982347707230704E-3</v>
      </c>
      <c r="AI207" s="27">
        <f t="shared" si="81"/>
        <v>20.333333333334792</v>
      </c>
      <c r="AJ207" s="24">
        <f t="shared" si="82"/>
        <v>-7.5400000000003047</v>
      </c>
      <c r="AK207" s="27">
        <f t="shared" si="83"/>
        <v>-6.5702056555270953</v>
      </c>
      <c r="AL207" s="27">
        <f>$AK$2+GRAPHS!$W$32*_xlfn.STDEV.S('ONE_LAST_QUOTE (2)'!$AJ$2:$AJ$779)</f>
        <v>27.965047561412895</v>
      </c>
      <c r="AM207" s="27">
        <f>$AK$2-GRAPHS!$W$32*_xlfn.STDEV.S('ONE_LAST_QUOTE (2)'!$AJ$2:$AJ$779)</f>
        <v>-41.105458872467089</v>
      </c>
      <c r="AO207" s="24"/>
    </row>
    <row r="208" spans="1:41" x14ac:dyDescent="0.3">
      <c r="A208" s="5">
        <v>44382</v>
      </c>
      <c r="B208" s="25">
        <v>697.66</v>
      </c>
      <c r="C208" s="25">
        <v>5.68</v>
      </c>
      <c r="D208" s="25">
        <f t="shared" si="70"/>
        <v>691.98</v>
      </c>
      <c r="E208" s="25">
        <v>695.6</v>
      </c>
      <c r="F208" s="25">
        <f t="shared" si="67"/>
        <v>3.6200000000000045</v>
      </c>
      <c r="G208" s="25">
        <v>17896</v>
      </c>
      <c r="H208" s="25">
        <v>17919.330000000002</v>
      </c>
      <c r="I208" s="25">
        <v>53.170000000000023</v>
      </c>
      <c r="J208" s="25">
        <f t="shared" si="71"/>
        <v>17866.160000000003</v>
      </c>
      <c r="K208" s="25">
        <f t="shared" si="72"/>
        <v>29.839999999996508</v>
      </c>
      <c r="L208" s="27">
        <v>27.887</v>
      </c>
      <c r="M208" s="25">
        <v>591</v>
      </c>
      <c r="N208" s="2">
        <f t="shared" si="84"/>
        <v>143.15702819510156</v>
      </c>
      <c r="O208" s="2">
        <f t="shared" si="85"/>
        <v>145.51959668238732</v>
      </c>
      <c r="P208" s="2">
        <f t="shared" si="86"/>
        <v>94.876331099241298</v>
      </c>
      <c r="Q208" s="2">
        <f t="shared" si="86"/>
        <v>142.40963855421708</v>
      </c>
      <c r="R208" s="27">
        <f t="shared" si="87"/>
        <v>1.6503335652273687E-2</v>
      </c>
      <c r="S208" s="1">
        <f t="shared" si="73"/>
        <v>8.778548817801362E-3</v>
      </c>
      <c r="T208" s="1">
        <f>S208+GRAPHS!$Q$32*_xlfn.STDEV.S($R$2:$R$779)</f>
        <v>3.6448384166507447E-2</v>
      </c>
      <c r="U208" s="1">
        <f>S208-GRAPHS!$Q$32*_xlfn.STDEV.S($R$2:$R$779)</f>
        <v>-1.8891286530904723E-2</v>
      </c>
      <c r="V208" s="2">
        <f t="shared" si="74"/>
        <v>236.25684872857562</v>
      </c>
      <c r="W208" s="1">
        <f t="shared" si="75"/>
        <v>1.6701966175158233E-3</v>
      </c>
      <c r="X208" s="1">
        <f t="shared" si="76"/>
        <v>5.2313650683545833E-3</v>
      </c>
      <c r="Y208" s="1">
        <f t="shared" si="77"/>
        <v>-3.56116845083876E-3</v>
      </c>
      <c r="Z208" s="1">
        <f t="shared" si="68"/>
        <v>-3.2310590462182717E-4</v>
      </c>
      <c r="AA208" s="1" t="e">
        <f>Z208+#REF!*_xlfn.STDEV.S($Y$2:$Y$779)</f>
        <v>#REF!</v>
      </c>
      <c r="AB208" s="1">
        <f>Z208-GRAPHS!$S$32*_xlfn.STDEV.S($Y$2:$Y$779)</f>
        <v>-3.5832089975028217E-3</v>
      </c>
      <c r="AC208" s="24">
        <f t="shared" si="69"/>
        <v>29.839999999996508</v>
      </c>
      <c r="AD208" s="24">
        <f t="shared" si="78"/>
        <v>3.6200000000000045</v>
      </c>
      <c r="AE208" s="1">
        <f t="shared" si="79"/>
        <v>-3.56116845083876E-3</v>
      </c>
      <c r="AF208" s="1">
        <f t="shared" si="80"/>
        <v>-3.2310590462182717E-4</v>
      </c>
      <c r="AG208" s="1">
        <f>$AF$2+GRAPHS!$U$32*_xlfn.STDEV.S('ONE_LAST_QUOTE (2)'!$AE$2:$AE$779)</f>
        <v>3.7520229614794163E-3</v>
      </c>
      <c r="AH208" s="1">
        <f>$AF$2-GRAPHS!$U$32*_xlfn.STDEV.S('ONE_LAST_QUOTE (2)'!$AE$2:$AE$779)</f>
        <v>-4.3982347707230704E-3</v>
      </c>
      <c r="AI208" s="27">
        <f t="shared" si="81"/>
        <v>8.2430939226509583</v>
      </c>
      <c r="AJ208" s="24">
        <f t="shared" si="82"/>
        <v>26.219999999996503</v>
      </c>
      <c r="AK208" s="27">
        <f t="shared" si="83"/>
        <v>-6.5702056555270953</v>
      </c>
      <c r="AL208" s="27">
        <f>$AK$2+GRAPHS!$W$32*_xlfn.STDEV.S('ONE_LAST_QUOTE (2)'!$AJ$2:$AJ$779)</f>
        <v>27.965047561412895</v>
      </c>
      <c r="AM208" s="27">
        <f>$AK$2-GRAPHS!$W$32*_xlfn.STDEV.S('ONE_LAST_QUOTE (2)'!$AJ$2:$AJ$779)</f>
        <v>-41.105458872467089</v>
      </c>
      <c r="AO208" s="24"/>
    </row>
    <row r="209" spans="1:41" x14ac:dyDescent="0.3">
      <c r="A209" s="5">
        <v>44383</v>
      </c>
      <c r="B209" s="25">
        <v>697.05</v>
      </c>
      <c r="C209" s="25">
        <v>5.55</v>
      </c>
      <c r="D209" s="25">
        <f t="shared" si="70"/>
        <v>691.5</v>
      </c>
      <c r="E209" s="25">
        <v>692.7</v>
      </c>
      <c r="F209" s="25">
        <f t="shared" si="67"/>
        <v>1.2000000000000455</v>
      </c>
      <c r="G209" s="25">
        <v>17875</v>
      </c>
      <c r="H209" s="25">
        <v>17913.07</v>
      </c>
      <c r="I209" s="25">
        <v>51.590000000000025</v>
      </c>
      <c r="J209" s="25">
        <f t="shared" si="71"/>
        <v>17861.48</v>
      </c>
      <c r="K209" s="25">
        <f t="shared" si="72"/>
        <v>13.520000000000437</v>
      </c>
      <c r="L209" s="27">
        <v>27.99</v>
      </c>
      <c r="M209" s="25">
        <v>592</v>
      </c>
      <c r="N209" s="2">
        <f t="shared" si="84"/>
        <v>142.56019757151645</v>
      </c>
      <c r="O209" s="2">
        <f t="shared" si="85"/>
        <v>145.34883720930225</v>
      </c>
      <c r="P209" s="2">
        <f t="shared" si="86"/>
        <v>95.226754669479092</v>
      </c>
      <c r="Q209" s="2">
        <f t="shared" si="86"/>
        <v>142.65060240963876</v>
      </c>
      <c r="R209" s="27">
        <f t="shared" si="87"/>
        <v>1.9561137577596588E-2</v>
      </c>
      <c r="S209" s="1">
        <f t="shared" si="73"/>
        <v>8.778548817801362E-3</v>
      </c>
      <c r="T209" s="1">
        <f>S209+GRAPHS!$Q$32*_xlfn.STDEV.S($R$2:$R$779)</f>
        <v>3.6448384166507447E-2</v>
      </c>
      <c r="U209" s="1">
        <f>S209-GRAPHS!$Q$32*_xlfn.STDEV.S($R$2:$R$779)</f>
        <v>-1.8891286530904723E-2</v>
      </c>
      <c r="V209" s="2">
        <f t="shared" si="74"/>
        <v>278.8639637785792</v>
      </c>
      <c r="W209" s="1">
        <f t="shared" si="75"/>
        <v>7.5693615534661387E-4</v>
      </c>
      <c r="X209" s="1">
        <f t="shared" si="76"/>
        <v>1.7353579175705648E-3</v>
      </c>
      <c r="Y209" s="1">
        <f t="shared" si="77"/>
        <v>-9.7842176222395078E-4</v>
      </c>
      <c r="Z209" s="1">
        <f t="shared" si="68"/>
        <v>-3.2310590462182717E-4</v>
      </c>
      <c r="AA209" s="1" t="e">
        <f>Z209+#REF!*_xlfn.STDEV.S($Y$2:$Y$779)</f>
        <v>#REF!</v>
      </c>
      <c r="AB209" s="1">
        <f>Z209-GRAPHS!$S$32*_xlfn.STDEV.S($Y$2:$Y$779)</f>
        <v>-3.5832089975028217E-3</v>
      </c>
      <c r="AC209" s="24">
        <f t="shared" si="69"/>
        <v>13.520000000000437</v>
      </c>
      <c r="AD209" s="24">
        <f t="shared" si="78"/>
        <v>1.2000000000000455</v>
      </c>
      <c r="AE209" s="1">
        <f t="shared" si="79"/>
        <v>-9.7842176222395078E-4</v>
      </c>
      <c r="AF209" s="1">
        <f t="shared" si="80"/>
        <v>-3.2310590462182717E-4</v>
      </c>
      <c r="AG209" s="1">
        <f>$AF$2+GRAPHS!$U$32*_xlfn.STDEV.S('ONE_LAST_QUOTE (2)'!$AE$2:$AE$779)</f>
        <v>3.7520229614794163E-3</v>
      </c>
      <c r="AH209" s="1">
        <f>$AF$2-GRAPHS!$U$32*_xlfn.STDEV.S('ONE_LAST_QUOTE (2)'!$AE$2:$AE$779)</f>
        <v>-4.3982347707230704E-3</v>
      </c>
      <c r="AI209" s="27">
        <f t="shared" si="81"/>
        <v>11.266666666666604</v>
      </c>
      <c r="AJ209" s="24">
        <f t="shared" si="82"/>
        <v>12.320000000000391</v>
      </c>
      <c r="AK209" s="27">
        <f t="shared" si="83"/>
        <v>-6.5702056555270953</v>
      </c>
      <c r="AL209" s="27">
        <f>$AK$2+GRAPHS!$W$32*_xlfn.STDEV.S('ONE_LAST_QUOTE (2)'!$AJ$2:$AJ$779)</f>
        <v>27.965047561412895</v>
      </c>
      <c r="AM209" s="27">
        <f>$AK$2-GRAPHS!$W$32*_xlfn.STDEV.S('ONE_LAST_QUOTE (2)'!$AJ$2:$AJ$779)</f>
        <v>-41.105458872467089</v>
      </c>
      <c r="AO209" s="24"/>
    </row>
    <row r="210" spans="1:41" x14ac:dyDescent="0.3">
      <c r="A210" s="5">
        <v>44384</v>
      </c>
      <c r="B210" s="25">
        <v>696.03</v>
      </c>
      <c r="C210" s="25">
        <v>5.18</v>
      </c>
      <c r="D210" s="25">
        <f t="shared" si="70"/>
        <v>690.85</v>
      </c>
      <c r="E210" s="25">
        <v>694.7</v>
      </c>
      <c r="F210" s="25">
        <f t="shared" si="67"/>
        <v>3.8500000000000227</v>
      </c>
      <c r="G210" s="25">
        <v>17826</v>
      </c>
      <c r="H210" s="25">
        <v>17850.689999999999</v>
      </c>
      <c r="I210" s="25">
        <v>31.660000000000025</v>
      </c>
      <c r="J210" s="25">
        <f t="shared" si="71"/>
        <v>17819.03</v>
      </c>
      <c r="K210" s="25">
        <f t="shared" si="72"/>
        <v>6.9700000000011642</v>
      </c>
      <c r="L210" s="27">
        <v>28.003</v>
      </c>
      <c r="M210" s="25">
        <v>594</v>
      </c>
      <c r="N210" s="2">
        <f t="shared" si="84"/>
        <v>142.97180489812686</v>
      </c>
      <c r="O210" s="2">
        <f t="shared" si="85"/>
        <v>144.95039843877046</v>
      </c>
      <c r="P210" s="2">
        <f t="shared" si="86"/>
        <v>95.270982887081928</v>
      </c>
      <c r="Q210" s="2">
        <f t="shared" si="86"/>
        <v>143.13253012048213</v>
      </c>
      <c r="R210" s="27">
        <f t="shared" si="87"/>
        <v>1.3839047090812295E-2</v>
      </c>
      <c r="S210" s="1">
        <f t="shared" si="73"/>
        <v>8.778548817801362E-3</v>
      </c>
      <c r="T210" s="1">
        <f>S210+GRAPHS!$Q$32*_xlfn.STDEV.S($R$2:$R$779)</f>
        <v>3.6448384166507447E-2</v>
      </c>
      <c r="U210" s="1">
        <f>S210-GRAPHS!$Q$32*_xlfn.STDEV.S($R$2:$R$779)</f>
        <v>-1.8891286530904723E-2</v>
      </c>
      <c r="V210" s="2">
        <f t="shared" si="74"/>
        <v>197.8593540643601</v>
      </c>
      <c r="W210" s="1">
        <f t="shared" si="75"/>
        <v>3.9115484961870341E-4</v>
      </c>
      <c r="X210" s="1">
        <f t="shared" si="76"/>
        <v>5.572845045957911E-3</v>
      </c>
      <c r="Y210" s="1">
        <f t="shared" si="77"/>
        <v>-5.181690196339208E-3</v>
      </c>
      <c r="Z210" s="1">
        <f t="shared" si="68"/>
        <v>-3.2310590462182717E-4</v>
      </c>
      <c r="AA210" s="1" t="e">
        <f>Z210+#REF!*_xlfn.STDEV.S($Y$2:$Y$779)</f>
        <v>#REF!</v>
      </c>
      <c r="AB210" s="1">
        <f>Z210-GRAPHS!$S$32*_xlfn.STDEV.S($Y$2:$Y$779)</f>
        <v>-3.5832089975028217E-3</v>
      </c>
      <c r="AC210" s="24">
        <f t="shared" si="69"/>
        <v>6.9700000000011642</v>
      </c>
      <c r="AD210" s="24">
        <f t="shared" si="78"/>
        <v>3.8500000000000227</v>
      </c>
      <c r="AE210" s="1">
        <f t="shared" si="79"/>
        <v>-5.181690196339208E-3</v>
      </c>
      <c r="AF210" s="1">
        <f t="shared" si="80"/>
        <v>-3.2310590462182717E-4</v>
      </c>
      <c r="AG210" s="1">
        <f>$AF$2+GRAPHS!$U$32*_xlfn.STDEV.S('ONE_LAST_QUOTE (2)'!$AE$2:$AE$779)</f>
        <v>3.7520229614794163E-3</v>
      </c>
      <c r="AH210" s="1">
        <f>$AF$2-GRAPHS!$U$32*_xlfn.STDEV.S('ONE_LAST_QUOTE (2)'!$AE$2:$AE$779)</f>
        <v>-4.3982347707230704E-3</v>
      </c>
      <c r="AI210" s="27">
        <f t="shared" si="81"/>
        <v>1.810389610389902</v>
      </c>
      <c r="AJ210" s="24">
        <f t="shared" si="82"/>
        <v>3.1200000000011414</v>
      </c>
      <c r="AK210" s="27">
        <f t="shared" si="83"/>
        <v>-6.5702056555270953</v>
      </c>
      <c r="AL210" s="27">
        <f>$AK$2+GRAPHS!$W$32*_xlfn.STDEV.S('ONE_LAST_QUOTE (2)'!$AJ$2:$AJ$779)</f>
        <v>27.965047561412895</v>
      </c>
      <c r="AM210" s="27">
        <f>$AK$2-GRAPHS!$W$32*_xlfn.STDEV.S('ONE_LAST_QUOTE (2)'!$AJ$2:$AJ$779)</f>
        <v>-41.105458872467089</v>
      </c>
      <c r="AO210" s="24"/>
    </row>
    <row r="211" spans="1:41" x14ac:dyDescent="0.3">
      <c r="A211" s="5">
        <v>44385</v>
      </c>
      <c r="B211" s="25">
        <v>694.45</v>
      </c>
      <c r="C211" s="25">
        <v>5.18</v>
      </c>
      <c r="D211" s="25">
        <f t="shared" si="70"/>
        <v>689.2700000000001</v>
      </c>
      <c r="E211" s="25">
        <v>684.3</v>
      </c>
      <c r="F211" s="25">
        <f t="shared" si="67"/>
        <v>-4.970000000000141</v>
      </c>
      <c r="G211" s="25">
        <v>17823</v>
      </c>
      <c r="H211" s="25">
        <v>17866.09</v>
      </c>
      <c r="I211" s="25">
        <v>31.540000000000024</v>
      </c>
      <c r="J211" s="25">
        <f t="shared" si="71"/>
        <v>17834.55</v>
      </c>
      <c r="K211" s="25">
        <f t="shared" si="72"/>
        <v>-11.549999999999272</v>
      </c>
      <c r="L211" s="27">
        <v>28.018000000000001</v>
      </c>
      <c r="M211" s="25">
        <v>588</v>
      </c>
      <c r="N211" s="2">
        <f t="shared" si="84"/>
        <v>140.83144679975271</v>
      </c>
      <c r="O211" s="2">
        <f t="shared" si="85"/>
        <v>144.92600422832976</v>
      </c>
      <c r="P211" s="2">
        <f t="shared" si="86"/>
        <v>95.322015445854433</v>
      </c>
      <c r="Q211" s="2">
        <f t="shared" si="86"/>
        <v>141.68674698795201</v>
      </c>
      <c r="R211" s="27">
        <f t="shared" si="87"/>
        <v>2.9074170021125223E-2</v>
      </c>
      <c r="S211" s="1">
        <f t="shared" si="73"/>
        <v>8.778548817801362E-3</v>
      </c>
      <c r="T211" s="1">
        <f>S211+GRAPHS!$Q$32*_xlfn.STDEV.S($R$2:$R$779)</f>
        <v>3.6448384166507447E-2</v>
      </c>
      <c r="U211" s="1">
        <f>S211-GRAPHS!$Q$32*_xlfn.STDEV.S($R$2:$R$779)</f>
        <v>-1.8891286530904723E-2</v>
      </c>
      <c r="V211" s="2">
        <f t="shared" si="74"/>
        <v>409.45574285770476</v>
      </c>
      <c r="W211" s="1">
        <f t="shared" si="75"/>
        <v>-6.4761936802438375E-4</v>
      </c>
      <c r="X211" s="1">
        <f t="shared" si="76"/>
        <v>-7.2105270793740338E-3</v>
      </c>
      <c r="Y211" s="1">
        <f t="shared" si="77"/>
        <v>6.56290771134965E-3</v>
      </c>
      <c r="Z211" s="1">
        <f t="shared" si="68"/>
        <v>-3.2310590462182717E-4</v>
      </c>
      <c r="AA211" s="1" t="e">
        <f>Z211+#REF!*_xlfn.STDEV.S($Y$2:$Y$779)</f>
        <v>#REF!</v>
      </c>
      <c r="AB211" s="1">
        <f>Z211-GRAPHS!$S$32*_xlfn.STDEV.S($Y$2:$Y$779)</f>
        <v>-3.5832089975028217E-3</v>
      </c>
      <c r="AC211" s="24">
        <f t="shared" si="69"/>
        <v>-11.549999999999272</v>
      </c>
      <c r="AD211" s="24">
        <f t="shared" si="78"/>
        <v>-4.970000000000141</v>
      </c>
      <c r="AE211" s="1">
        <f t="shared" si="79"/>
        <v>6.56290771134965E-3</v>
      </c>
      <c r="AF211" s="1">
        <f t="shared" si="80"/>
        <v>-3.2310590462182717E-4</v>
      </c>
      <c r="AG211" s="1">
        <f>$AF$2+GRAPHS!$U$32*_xlfn.STDEV.S('ONE_LAST_QUOTE (2)'!$AE$2:$AE$779)</f>
        <v>3.7520229614794163E-3</v>
      </c>
      <c r="AH211" s="1">
        <f>$AF$2-GRAPHS!$U$32*_xlfn.STDEV.S('ONE_LAST_QUOTE (2)'!$AE$2:$AE$779)</f>
        <v>-4.3982347707230704E-3</v>
      </c>
      <c r="AI211" s="27">
        <f t="shared" si="81"/>
        <v>2.3239436619716187</v>
      </c>
      <c r="AJ211" s="24">
        <f t="shared" si="82"/>
        <v>-6.5799999999991314</v>
      </c>
      <c r="AK211" s="27">
        <f t="shared" si="83"/>
        <v>-6.5702056555270953</v>
      </c>
      <c r="AL211" s="27">
        <f>$AK$2+GRAPHS!$W$32*_xlfn.STDEV.S('ONE_LAST_QUOTE (2)'!$AJ$2:$AJ$779)</f>
        <v>27.965047561412895</v>
      </c>
      <c r="AM211" s="27">
        <f>$AK$2-GRAPHS!$W$32*_xlfn.STDEV.S('ONE_LAST_QUOTE (2)'!$AJ$2:$AJ$779)</f>
        <v>-41.105458872467089</v>
      </c>
      <c r="AO211" s="24"/>
    </row>
    <row r="212" spans="1:41" x14ac:dyDescent="0.3">
      <c r="A212" s="5">
        <v>44386</v>
      </c>
      <c r="B212" s="25">
        <v>686.81</v>
      </c>
      <c r="C212" s="25">
        <v>5.17</v>
      </c>
      <c r="D212" s="25">
        <f t="shared" si="70"/>
        <v>681.64</v>
      </c>
      <c r="E212" s="25">
        <v>685.5</v>
      </c>
      <c r="F212" s="25">
        <f t="shared" si="67"/>
        <v>3.8600000000000136</v>
      </c>
      <c r="G212" s="25">
        <v>17661</v>
      </c>
      <c r="H212" s="25">
        <v>17661.48</v>
      </c>
      <c r="I212" s="25">
        <v>26.780000000000022</v>
      </c>
      <c r="J212" s="25">
        <f t="shared" si="71"/>
        <v>17634.7</v>
      </c>
      <c r="K212" s="25">
        <f t="shared" si="72"/>
        <v>26.299999999999272</v>
      </c>
      <c r="L212" s="27">
        <v>27.951000000000001</v>
      </c>
      <c r="M212" s="25">
        <v>584</v>
      </c>
      <c r="N212" s="2">
        <f t="shared" si="84"/>
        <v>141.07841119571896</v>
      </c>
      <c r="O212" s="2">
        <f t="shared" si="85"/>
        <v>143.60871686453078</v>
      </c>
      <c r="P212" s="2">
        <f t="shared" si="86"/>
        <v>95.094070016670614</v>
      </c>
      <c r="Q212" s="2">
        <f t="shared" si="86"/>
        <v>140.72289156626525</v>
      </c>
      <c r="R212" s="27">
        <f t="shared" si="87"/>
        <v>1.7935456228674873E-2</v>
      </c>
      <c r="S212" s="1">
        <f t="shared" si="73"/>
        <v>8.778548817801362E-3</v>
      </c>
      <c r="T212" s="1">
        <f>S212+GRAPHS!$Q$32*_xlfn.STDEV.S($R$2:$R$779)</f>
        <v>3.6448384166507447E-2</v>
      </c>
      <c r="U212" s="1">
        <f>S212-GRAPHS!$Q$32*_xlfn.STDEV.S($R$2:$R$779)</f>
        <v>-1.8891286530904723E-2</v>
      </c>
      <c r="V212" s="2">
        <f t="shared" si="74"/>
        <v>253.03056688118204</v>
      </c>
      <c r="W212" s="1">
        <f t="shared" si="75"/>
        <v>1.4913777949156647E-3</v>
      </c>
      <c r="X212" s="1">
        <f t="shared" si="76"/>
        <v>5.6628132151869221E-3</v>
      </c>
      <c r="Y212" s="1">
        <f t="shared" si="77"/>
        <v>-4.1714354202712573E-3</v>
      </c>
      <c r="Z212" s="1">
        <f t="shared" si="68"/>
        <v>-3.2310590462182717E-4</v>
      </c>
      <c r="AA212" s="1" t="e">
        <f>Z212+#REF!*_xlfn.STDEV.S($Y$2:$Y$779)</f>
        <v>#REF!</v>
      </c>
      <c r="AB212" s="1">
        <f>Z212-GRAPHS!$S$32*_xlfn.STDEV.S($Y$2:$Y$779)</f>
        <v>-3.5832089975028217E-3</v>
      </c>
      <c r="AC212" s="24">
        <f t="shared" si="69"/>
        <v>26.299999999999272</v>
      </c>
      <c r="AD212" s="24">
        <f t="shared" si="78"/>
        <v>3.8600000000000136</v>
      </c>
      <c r="AE212" s="1">
        <f t="shared" si="79"/>
        <v>-4.1714354202712573E-3</v>
      </c>
      <c r="AF212" s="1">
        <f t="shared" si="80"/>
        <v>-3.2310590462182717E-4</v>
      </c>
      <c r="AG212" s="1">
        <f>$AF$2+GRAPHS!$U$32*_xlfn.STDEV.S('ONE_LAST_QUOTE (2)'!$AE$2:$AE$779)</f>
        <v>3.7520229614794163E-3</v>
      </c>
      <c r="AH212" s="1">
        <f>$AF$2-GRAPHS!$U$32*_xlfn.STDEV.S('ONE_LAST_QUOTE (2)'!$AE$2:$AE$779)</f>
        <v>-4.3982347707230704E-3</v>
      </c>
      <c r="AI212" s="27">
        <f t="shared" si="81"/>
        <v>6.8134715025904606</v>
      </c>
      <c r="AJ212" s="24">
        <f t="shared" si="82"/>
        <v>22.439999999999259</v>
      </c>
      <c r="AK212" s="27">
        <f t="shared" si="83"/>
        <v>-6.5702056555270953</v>
      </c>
      <c r="AL212" s="27">
        <f>$AK$2+GRAPHS!$W$32*_xlfn.STDEV.S('ONE_LAST_QUOTE (2)'!$AJ$2:$AJ$779)</f>
        <v>27.965047561412895</v>
      </c>
      <c r="AM212" s="27">
        <f>$AK$2-GRAPHS!$W$32*_xlfn.STDEV.S('ONE_LAST_QUOTE (2)'!$AJ$2:$AJ$779)</f>
        <v>-41.105458872467089</v>
      </c>
      <c r="AO212" s="24"/>
    </row>
    <row r="213" spans="1:41" x14ac:dyDescent="0.3">
      <c r="A213" s="5">
        <v>44389</v>
      </c>
      <c r="B213" s="25">
        <v>693.98</v>
      </c>
      <c r="C213" s="25">
        <v>5.15</v>
      </c>
      <c r="D213" s="25">
        <f t="shared" si="70"/>
        <v>688.83</v>
      </c>
      <c r="E213" s="25">
        <v>692.7</v>
      </c>
      <c r="F213" s="25">
        <f t="shared" si="67"/>
        <v>3.8700000000000045</v>
      </c>
      <c r="G213" s="25">
        <v>17826</v>
      </c>
      <c r="H213" s="25">
        <v>17814.330000000002</v>
      </c>
      <c r="I213" s="25">
        <v>18.700000000000024</v>
      </c>
      <c r="J213" s="25">
        <f t="shared" si="71"/>
        <v>17795.63</v>
      </c>
      <c r="K213" s="25">
        <f t="shared" si="72"/>
        <v>30.369999999998981</v>
      </c>
      <c r="L213" s="27">
        <v>27.986000000000001</v>
      </c>
      <c r="M213" s="25">
        <v>593</v>
      </c>
      <c r="N213" s="2">
        <f t="shared" si="84"/>
        <v>142.56019757151645</v>
      </c>
      <c r="O213" s="2">
        <f t="shared" si="85"/>
        <v>144.95039843877049</v>
      </c>
      <c r="P213" s="2">
        <f t="shared" si="86"/>
        <v>95.213145987139782</v>
      </c>
      <c r="Q213" s="2">
        <f t="shared" si="86"/>
        <v>142.89156626506042</v>
      </c>
      <c r="R213" s="27">
        <f t="shared" si="87"/>
        <v>1.6766256696964632E-2</v>
      </c>
      <c r="S213" s="1">
        <f t="shared" si="73"/>
        <v>8.778548817801362E-3</v>
      </c>
      <c r="T213" s="1">
        <f>S213+GRAPHS!$Q$32*_xlfn.STDEV.S($R$2:$R$779)</f>
        <v>3.6448384166507447E-2</v>
      </c>
      <c r="U213" s="1">
        <f>S213-GRAPHS!$Q$32*_xlfn.STDEV.S($R$2:$R$779)</f>
        <v>-1.8891286530904723E-2</v>
      </c>
      <c r="V213" s="2">
        <f t="shared" si="74"/>
        <v>239.02008672540376</v>
      </c>
      <c r="W213" s="1">
        <f t="shared" si="75"/>
        <v>1.7065987548627937E-3</v>
      </c>
      <c r="X213" s="1">
        <f t="shared" si="76"/>
        <v>5.6182222028657355E-3</v>
      </c>
      <c r="Y213" s="1">
        <f t="shared" si="77"/>
        <v>-3.9116234480029415E-3</v>
      </c>
      <c r="Z213" s="1">
        <f t="shared" si="68"/>
        <v>-3.2310590462182717E-4</v>
      </c>
      <c r="AA213" s="1" t="e">
        <f>Z213+#REF!*_xlfn.STDEV.S($Y$2:$Y$779)</f>
        <v>#REF!</v>
      </c>
      <c r="AB213" s="1">
        <f>Z213-GRAPHS!$S$32*_xlfn.STDEV.S($Y$2:$Y$779)</f>
        <v>-3.5832089975028217E-3</v>
      </c>
      <c r="AC213" s="24">
        <f t="shared" si="69"/>
        <v>30.369999999998981</v>
      </c>
      <c r="AD213" s="24">
        <f t="shared" si="78"/>
        <v>3.8700000000000045</v>
      </c>
      <c r="AE213" s="1">
        <f t="shared" si="79"/>
        <v>-3.9116234480029415E-3</v>
      </c>
      <c r="AF213" s="1">
        <f t="shared" si="80"/>
        <v>-3.2310590462182717E-4</v>
      </c>
      <c r="AG213" s="1">
        <f>$AF$2+GRAPHS!$U$32*_xlfn.STDEV.S('ONE_LAST_QUOTE (2)'!$AE$2:$AE$779)</f>
        <v>3.7520229614794163E-3</v>
      </c>
      <c r="AH213" s="1">
        <f>$AF$2-GRAPHS!$U$32*_xlfn.STDEV.S('ONE_LAST_QUOTE (2)'!$AE$2:$AE$779)</f>
        <v>-4.3982347707230704E-3</v>
      </c>
      <c r="AI213" s="27">
        <f t="shared" si="81"/>
        <v>7.8475452196379702</v>
      </c>
      <c r="AJ213" s="24">
        <f t="shared" si="82"/>
        <v>26.499999999998977</v>
      </c>
      <c r="AK213" s="27">
        <f t="shared" si="83"/>
        <v>-6.5702056555270953</v>
      </c>
      <c r="AL213" s="27">
        <f>$AK$2+GRAPHS!$W$32*_xlfn.STDEV.S('ONE_LAST_QUOTE (2)'!$AJ$2:$AJ$779)</f>
        <v>27.965047561412895</v>
      </c>
      <c r="AM213" s="27">
        <f>$AK$2-GRAPHS!$W$32*_xlfn.STDEV.S('ONE_LAST_QUOTE (2)'!$AJ$2:$AJ$779)</f>
        <v>-41.105458872467089</v>
      </c>
      <c r="AO213" s="24"/>
    </row>
    <row r="214" spans="1:41" x14ac:dyDescent="0.3">
      <c r="A214" s="5">
        <v>44390</v>
      </c>
      <c r="B214" s="25">
        <v>700.8</v>
      </c>
      <c r="C214" s="25">
        <v>4.99</v>
      </c>
      <c r="D214" s="25">
        <f t="shared" si="70"/>
        <v>695.81</v>
      </c>
      <c r="E214" s="25">
        <v>699.6</v>
      </c>
      <c r="F214" s="25">
        <f t="shared" si="67"/>
        <v>3.7900000000000773</v>
      </c>
      <c r="G214" s="25">
        <v>17869</v>
      </c>
      <c r="H214" s="25">
        <v>17847.52</v>
      </c>
      <c r="I214" s="25">
        <v>18.170000000000023</v>
      </c>
      <c r="J214" s="25">
        <f t="shared" si="71"/>
        <v>17829.350000000002</v>
      </c>
      <c r="K214" s="25">
        <f t="shared" si="72"/>
        <v>39.649999999997817</v>
      </c>
      <c r="L214" s="27">
        <v>28.048999999999999</v>
      </c>
      <c r="M214" s="25">
        <v>607</v>
      </c>
      <c r="N214" s="2">
        <f t="shared" si="84"/>
        <v>143.98024284832238</v>
      </c>
      <c r="O214" s="2">
        <f t="shared" si="85"/>
        <v>145.30004878842084</v>
      </c>
      <c r="P214" s="2">
        <f t="shared" si="86"/>
        <v>95.427482733984263</v>
      </c>
      <c r="Q214" s="2">
        <f t="shared" si="86"/>
        <v>146.26506024096403</v>
      </c>
      <c r="R214" s="27">
        <f t="shared" si="87"/>
        <v>9.1665767051720692E-3</v>
      </c>
      <c r="S214" s="1">
        <f t="shared" si="73"/>
        <v>8.778548817801362E-3</v>
      </c>
      <c r="T214" s="1">
        <f>S214+GRAPHS!$Q$32*_xlfn.STDEV.S($R$2:$R$779)</f>
        <v>3.6448384166507447E-2</v>
      </c>
      <c r="U214" s="1">
        <f>S214-GRAPHS!$Q$32*_xlfn.STDEV.S($R$2:$R$779)</f>
        <v>-1.8891286530904723E-2</v>
      </c>
      <c r="V214" s="2">
        <f t="shared" si="74"/>
        <v>131.98059400984619</v>
      </c>
      <c r="W214" s="1">
        <f t="shared" si="75"/>
        <v>2.2238612175989486E-3</v>
      </c>
      <c r="X214" s="1">
        <f t="shared" si="76"/>
        <v>5.4468892370044663E-3</v>
      </c>
      <c r="Y214" s="1">
        <f t="shared" si="77"/>
        <v>-3.2230280194055177E-3</v>
      </c>
      <c r="Z214" s="1">
        <f t="shared" si="68"/>
        <v>-3.2310590462182717E-4</v>
      </c>
      <c r="AA214" s="1" t="e">
        <f>Z214+#REF!*_xlfn.STDEV.S($Y$2:$Y$779)</f>
        <v>#REF!</v>
      </c>
      <c r="AB214" s="1">
        <f>Z214-GRAPHS!$S$32*_xlfn.STDEV.S($Y$2:$Y$779)</f>
        <v>-3.5832089975028217E-3</v>
      </c>
      <c r="AC214" s="24">
        <f t="shared" si="69"/>
        <v>39.649999999997817</v>
      </c>
      <c r="AD214" s="24">
        <f t="shared" si="78"/>
        <v>3.7900000000000773</v>
      </c>
      <c r="AE214" s="1">
        <f t="shared" si="79"/>
        <v>-3.2230280194055177E-3</v>
      </c>
      <c r="AF214" s="1">
        <f t="shared" si="80"/>
        <v>-3.2310590462182717E-4</v>
      </c>
      <c r="AG214" s="1">
        <f>$AF$2+GRAPHS!$U$32*_xlfn.STDEV.S('ONE_LAST_QUOTE (2)'!$AE$2:$AE$779)</f>
        <v>3.7520229614794163E-3</v>
      </c>
      <c r="AH214" s="1">
        <f>$AF$2-GRAPHS!$U$32*_xlfn.STDEV.S('ONE_LAST_QUOTE (2)'!$AE$2:$AE$779)</f>
        <v>-4.3982347707230704E-3</v>
      </c>
      <c r="AI214" s="27">
        <f t="shared" si="81"/>
        <v>10.461741424801321</v>
      </c>
      <c r="AJ214" s="24">
        <f t="shared" si="82"/>
        <v>35.85999999999774</v>
      </c>
      <c r="AK214" s="27">
        <f t="shared" si="83"/>
        <v>-6.5702056555270953</v>
      </c>
      <c r="AL214" s="27">
        <f>$AK$2+GRAPHS!$W$32*_xlfn.STDEV.S('ONE_LAST_QUOTE (2)'!$AJ$2:$AJ$779)</f>
        <v>27.965047561412895</v>
      </c>
      <c r="AM214" s="27">
        <f>$AK$2-GRAPHS!$W$32*_xlfn.STDEV.S('ONE_LAST_QUOTE (2)'!$AJ$2:$AJ$779)</f>
        <v>-41.105458872467089</v>
      </c>
      <c r="AO214" s="24"/>
    </row>
    <row r="215" spans="1:41" x14ac:dyDescent="0.3">
      <c r="A215" s="5">
        <v>44391</v>
      </c>
      <c r="B215" s="25">
        <v>702.56</v>
      </c>
      <c r="C215" s="25">
        <v>4.9800000000000004</v>
      </c>
      <c r="D215" s="25">
        <f t="shared" si="70"/>
        <v>697.57999999999993</v>
      </c>
      <c r="E215" s="25">
        <v>701.4</v>
      </c>
      <c r="F215" s="25">
        <f t="shared" si="67"/>
        <v>3.82000000000005</v>
      </c>
      <c r="G215" s="25">
        <v>17871</v>
      </c>
      <c r="H215" s="25">
        <v>17845.75</v>
      </c>
      <c r="I215" s="25">
        <v>16.630000000000024</v>
      </c>
      <c r="J215" s="25">
        <f t="shared" si="71"/>
        <v>17829.12</v>
      </c>
      <c r="K215" s="25">
        <f t="shared" si="72"/>
        <v>41.880000000001019</v>
      </c>
      <c r="L215" s="27">
        <v>27.966999999999999</v>
      </c>
      <c r="M215" s="25">
        <v>613</v>
      </c>
      <c r="N215" s="2">
        <f t="shared" si="84"/>
        <v>144.35068944227174</v>
      </c>
      <c r="O215" s="2">
        <f t="shared" si="85"/>
        <v>145.31631159538131</v>
      </c>
      <c r="P215" s="2">
        <f t="shared" si="86"/>
        <v>95.148504746027953</v>
      </c>
      <c r="Q215" s="2">
        <f t="shared" si="86"/>
        <v>147.71084337349416</v>
      </c>
      <c r="R215" s="27">
        <f t="shared" si="87"/>
        <v>6.6894183660670681E-3</v>
      </c>
      <c r="S215" s="1">
        <f t="shared" si="73"/>
        <v>8.778548817801362E-3</v>
      </c>
      <c r="T215" s="1">
        <f>S215+GRAPHS!$Q$32*_xlfn.STDEV.S($R$2:$R$779)</f>
        <v>3.6448384166507447E-2</v>
      </c>
      <c r="U215" s="1">
        <f>S215-GRAPHS!$Q$32*_xlfn.STDEV.S($R$2:$R$779)</f>
        <v>-1.8891286530904723E-2</v>
      </c>
      <c r="V215" s="2">
        <f t="shared" si="74"/>
        <v>96.56221531095639</v>
      </c>
      <c r="W215" s="1">
        <f t="shared" si="75"/>
        <v>2.3489661856558831E-3</v>
      </c>
      <c r="X215" s="1">
        <f t="shared" si="76"/>
        <v>5.4760744287394286E-3</v>
      </c>
      <c r="Y215" s="1">
        <f t="shared" si="77"/>
        <v>-3.1271082430835455E-3</v>
      </c>
      <c r="Z215" s="1">
        <f t="shared" si="68"/>
        <v>-3.2310590462182717E-4</v>
      </c>
      <c r="AA215" s="1" t="e">
        <f>Z215+#REF!*_xlfn.STDEV.S($Y$2:$Y$779)</f>
        <v>#REF!</v>
      </c>
      <c r="AB215" s="1">
        <f>Z215-GRAPHS!$S$32*_xlfn.STDEV.S($Y$2:$Y$779)</f>
        <v>-3.5832089975028217E-3</v>
      </c>
      <c r="AC215" s="24">
        <f t="shared" si="69"/>
        <v>41.880000000001019</v>
      </c>
      <c r="AD215" s="24">
        <f t="shared" si="78"/>
        <v>3.82000000000005</v>
      </c>
      <c r="AE215" s="1">
        <f t="shared" si="79"/>
        <v>-3.1271082430835455E-3</v>
      </c>
      <c r="AF215" s="1">
        <f t="shared" si="80"/>
        <v>-3.2310590462182717E-4</v>
      </c>
      <c r="AG215" s="1">
        <f>$AF$2+GRAPHS!$U$32*_xlfn.STDEV.S('ONE_LAST_QUOTE (2)'!$AE$2:$AE$779)</f>
        <v>3.7520229614794163E-3</v>
      </c>
      <c r="AH215" s="1">
        <f>$AF$2-GRAPHS!$U$32*_xlfn.STDEV.S('ONE_LAST_QUOTE (2)'!$AE$2:$AE$779)</f>
        <v>-4.3982347707230704E-3</v>
      </c>
      <c r="AI215" s="27">
        <f t="shared" si="81"/>
        <v>10.963350785340436</v>
      </c>
      <c r="AJ215" s="24">
        <f t="shared" si="82"/>
        <v>38.060000000000969</v>
      </c>
      <c r="AK215" s="27">
        <f t="shared" si="83"/>
        <v>-6.5702056555270953</v>
      </c>
      <c r="AL215" s="27">
        <f>$AK$2+GRAPHS!$W$32*_xlfn.STDEV.S('ONE_LAST_QUOTE (2)'!$AJ$2:$AJ$779)</f>
        <v>27.965047561412895</v>
      </c>
      <c r="AM215" s="27">
        <f>$AK$2-GRAPHS!$W$32*_xlfn.STDEV.S('ONE_LAST_QUOTE (2)'!$AJ$2:$AJ$779)</f>
        <v>-41.105458872467089</v>
      </c>
      <c r="AO215" s="24"/>
    </row>
    <row r="216" spans="1:41" x14ac:dyDescent="0.3">
      <c r="A216" s="5">
        <v>44392</v>
      </c>
      <c r="B216" s="25">
        <v>708.08</v>
      </c>
      <c r="C216" s="25">
        <v>4.9300000000000006</v>
      </c>
      <c r="D216" s="25">
        <f t="shared" si="70"/>
        <v>703.15000000000009</v>
      </c>
      <c r="E216" s="25">
        <v>701.7</v>
      </c>
      <c r="F216" s="25">
        <f t="shared" si="67"/>
        <v>-1.4500000000000455</v>
      </c>
      <c r="G216" s="25">
        <v>18021</v>
      </c>
      <c r="H216" s="25">
        <v>18034.189999999999</v>
      </c>
      <c r="I216" s="25">
        <v>16.020000000000024</v>
      </c>
      <c r="J216" s="25">
        <f t="shared" si="71"/>
        <v>18018.169999999998</v>
      </c>
      <c r="K216" s="25">
        <f t="shared" si="72"/>
        <v>2.8300000000017462</v>
      </c>
      <c r="L216" s="27">
        <v>27.898</v>
      </c>
      <c r="M216" s="25">
        <v>614</v>
      </c>
      <c r="N216" s="2">
        <f t="shared" si="84"/>
        <v>144.41243054126332</v>
      </c>
      <c r="O216" s="2">
        <f t="shared" si="85"/>
        <v>146.53602211741742</v>
      </c>
      <c r="P216" s="2">
        <f t="shared" si="86"/>
        <v>94.913754975674479</v>
      </c>
      <c r="Q216" s="2">
        <f t="shared" si="86"/>
        <v>147.95180722891584</v>
      </c>
      <c r="R216" s="27">
        <f t="shared" si="87"/>
        <v>1.4705046983800374E-2</v>
      </c>
      <c r="S216" s="1">
        <f t="shared" si="73"/>
        <v>8.778548817801362E-3</v>
      </c>
      <c r="T216" s="1">
        <f>S216+GRAPHS!$Q$32*_xlfn.STDEV.S($R$2:$R$779)</f>
        <v>3.6448384166507447E-2</v>
      </c>
      <c r="U216" s="1">
        <f>S216-GRAPHS!$Q$32*_xlfn.STDEV.S($R$2:$R$779)</f>
        <v>-1.8891286530904723E-2</v>
      </c>
      <c r="V216" s="2">
        <f t="shared" si="74"/>
        <v>212.3591576154098</v>
      </c>
      <c r="W216" s="1">
        <f t="shared" si="75"/>
        <v>1.5706367516799688E-4</v>
      </c>
      <c r="X216" s="1">
        <f t="shared" si="76"/>
        <v>-2.0621489013724599E-3</v>
      </c>
      <c r="Y216" s="1">
        <f t="shared" si="77"/>
        <v>2.2192125765404568E-3</v>
      </c>
      <c r="Z216" s="1">
        <f t="shared" si="68"/>
        <v>-3.2310590462182717E-4</v>
      </c>
      <c r="AA216" s="1" t="e">
        <f>Z216+#REF!*_xlfn.STDEV.S($Y$2:$Y$779)</f>
        <v>#REF!</v>
      </c>
      <c r="AB216" s="1">
        <f>Z216-GRAPHS!$S$32*_xlfn.STDEV.S($Y$2:$Y$779)</f>
        <v>-3.5832089975028217E-3</v>
      </c>
      <c r="AC216" s="24">
        <f t="shared" si="69"/>
        <v>2.8300000000017462</v>
      </c>
      <c r="AD216" s="24">
        <f t="shared" si="78"/>
        <v>-1.4500000000000455</v>
      </c>
      <c r="AE216" s="1">
        <f t="shared" si="79"/>
        <v>2.2192125765404568E-3</v>
      </c>
      <c r="AF216" s="1">
        <f t="shared" si="80"/>
        <v>-3.2310590462182717E-4</v>
      </c>
      <c r="AG216" s="1">
        <f>$AF$2+GRAPHS!$U$32*_xlfn.STDEV.S('ONE_LAST_QUOTE (2)'!$AE$2:$AE$779)</f>
        <v>3.7520229614794163E-3</v>
      </c>
      <c r="AH216" s="1">
        <f>$AF$2-GRAPHS!$U$32*_xlfn.STDEV.S('ONE_LAST_QUOTE (2)'!$AE$2:$AE$779)</f>
        <v>-4.3982347707230704E-3</v>
      </c>
      <c r="AI216" s="27">
        <f t="shared" si="81"/>
        <v>-1.9517241379321775</v>
      </c>
      <c r="AJ216" s="24">
        <f t="shared" si="82"/>
        <v>4.2800000000017917</v>
      </c>
      <c r="AK216" s="27">
        <f t="shared" si="83"/>
        <v>-6.5702056555270953</v>
      </c>
      <c r="AL216" s="27">
        <f>$AK$2+GRAPHS!$W$32*_xlfn.STDEV.S('ONE_LAST_QUOTE (2)'!$AJ$2:$AJ$779)</f>
        <v>27.965047561412895</v>
      </c>
      <c r="AM216" s="27">
        <f>$AK$2-GRAPHS!$W$32*_xlfn.STDEV.S('ONE_LAST_QUOTE (2)'!$AJ$2:$AJ$779)</f>
        <v>-41.105458872467089</v>
      </c>
      <c r="AO216" s="24"/>
    </row>
    <row r="217" spans="1:41" x14ac:dyDescent="0.3">
      <c r="A217" s="5">
        <v>44393</v>
      </c>
      <c r="B217" s="25">
        <v>698.02</v>
      </c>
      <c r="C217" s="25">
        <v>4.6900000000000004</v>
      </c>
      <c r="D217" s="25">
        <f t="shared" si="70"/>
        <v>693.32999999999993</v>
      </c>
      <c r="E217" s="25">
        <v>693.6</v>
      </c>
      <c r="F217" s="25">
        <f t="shared" si="67"/>
        <v>0.2700000000000955</v>
      </c>
      <c r="G217" s="25">
        <v>17924</v>
      </c>
      <c r="H217" s="25">
        <v>17895.25</v>
      </c>
      <c r="I217" s="25">
        <v>12.640000000000025</v>
      </c>
      <c r="J217" s="25">
        <f t="shared" si="71"/>
        <v>17882.61</v>
      </c>
      <c r="K217" s="25">
        <f t="shared" si="72"/>
        <v>41.389999999999418</v>
      </c>
      <c r="L217" s="27">
        <v>27.972000000000001</v>
      </c>
      <c r="M217" s="25">
        <v>589</v>
      </c>
      <c r="N217" s="2">
        <f t="shared" si="84"/>
        <v>142.74542086849115</v>
      </c>
      <c r="O217" s="2">
        <f t="shared" si="85"/>
        <v>145.74727597983406</v>
      </c>
      <c r="P217" s="2">
        <f t="shared" si="86"/>
        <v>95.16551559895214</v>
      </c>
      <c r="Q217" s="2">
        <f t="shared" si="86"/>
        <v>141.92771084337366</v>
      </c>
      <c r="R217" s="27">
        <f t="shared" si="87"/>
        <v>2.1029431929087572E-2</v>
      </c>
      <c r="S217" s="1">
        <f t="shared" si="73"/>
        <v>8.778548817801362E-3</v>
      </c>
      <c r="T217" s="1">
        <f>S217+GRAPHS!$Q$32*_xlfn.STDEV.S($R$2:$R$779)</f>
        <v>3.6448384166507447E-2</v>
      </c>
      <c r="U217" s="1">
        <f>S217-GRAPHS!$Q$32*_xlfn.STDEV.S($R$2:$R$779)</f>
        <v>-1.8891286530904723E-2</v>
      </c>
      <c r="V217" s="2">
        <f t="shared" si="74"/>
        <v>300.18551113429055</v>
      </c>
      <c r="W217" s="1">
        <f t="shared" si="75"/>
        <v>2.3145390969215016E-3</v>
      </c>
      <c r="X217" s="1">
        <f t="shared" si="76"/>
        <v>3.894249491585472E-4</v>
      </c>
      <c r="Y217" s="1">
        <f t="shared" si="77"/>
        <v>1.9251141477629546E-3</v>
      </c>
      <c r="Z217" s="1">
        <f t="shared" si="68"/>
        <v>-3.2310590462182717E-4</v>
      </c>
      <c r="AA217" s="1" t="e">
        <f>Z217+#REF!*_xlfn.STDEV.S($Y$2:$Y$779)</f>
        <v>#REF!</v>
      </c>
      <c r="AB217" s="1">
        <f>Z217-GRAPHS!$S$32*_xlfn.STDEV.S($Y$2:$Y$779)</f>
        <v>-3.5832089975028217E-3</v>
      </c>
      <c r="AC217" s="24">
        <f t="shared" si="69"/>
        <v>41.389999999999418</v>
      </c>
      <c r="AD217" s="24">
        <f t="shared" si="78"/>
        <v>0.2700000000000955</v>
      </c>
      <c r="AE217" s="1">
        <f t="shared" si="79"/>
        <v>1.9251141477629546E-3</v>
      </c>
      <c r="AF217" s="1">
        <f t="shared" si="80"/>
        <v>-3.2310590462182717E-4</v>
      </c>
      <c r="AG217" s="1">
        <f>$AF$2+GRAPHS!$U$32*_xlfn.STDEV.S('ONE_LAST_QUOTE (2)'!$AE$2:$AE$779)</f>
        <v>3.7520229614794163E-3</v>
      </c>
      <c r="AH217" s="1">
        <f>$AF$2-GRAPHS!$U$32*_xlfn.STDEV.S('ONE_LAST_QUOTE (2)'!$AE$2:$AE$779)</f>
        <v>-4.3982347707230704E-3</v>
      </c>
      <c r="AI217" s="27">
        <f t="shared" si="81"/>
        <v>153.29629629623992</v>
      </c>
      <c r="AJ217" s="24">
        <f t="shared" si="82"/>
        <v>41.119999999999322</v>
      </c>
      <c r="AK217" s="27">
        <f t="shared" si="83"/>
        <v>-6.5702056555270953</v>
      </c>
      <c r="AL217" s="27">
        <f>$AK$2+GRAPHS!$W$32*_xlfn.STDEV.S('ONE_LAST_QUOTE (2)'!$AJ$2:$AJ$779)</f>
        <v>27.965047561412895</v>
      </c>
      <c r="AM217" s="27">
        <f>$AK$2-GRAPHS!$W$32*_xlfn.STDEV.S('ONE_LAST_QUOTE (2)'!$AJ$2:$AJ$779)</f>
        <v>-41.105458872467089</v>
      </c>
      <c r="AO217" s="24"/>
    </row>
    <row r="218" spans="1:41" x14ac:dyDescent="0.3">
      <c r="A218" s="5">
        <v>44396</v>
      </c>
      <c r="B218" s="25">
        <v>691.32</v>
      </c>
      <c r="C218" s="25">
        <v>4.6000000000000005</v>
      </c>
      <c r="D218" s="25">
        <f t="shared" si="70"/>
        <v>686.72</v>
      </c>
      <c r="E218" s="25">
        <v>685.8</v>
      </c>
      <c r="F218" s="25">
        <f t="shared" si="67"/>
        <v>-0.92000000000007276</v>
      </c>
      <c r="G218" s="25">
        <v>17793</v>
      </c>
      <c r="H218" s="25">
        <v>17789.25</v>
      </c>
      <c r="I218" s="25">
        <v>12.280000000000026</v>
      </c>
      <c r="J218" s="25">
        <f t="shared" si="71"/>
        <v>17776.97</v>
      </c>
      <c r="K218" s="25">
        <f t="shared" si="72"/>
        <v>16.029999999998836</v>
      </c>
      <c r="L218" s="27">
        <v>28.085999999999999</v>
      </c>
      <c r="M218" s="25">
        <v>582</v>
      </c>
      <c r="N218" s="2">
        <f t="shared" si="84"/>
        <v>141.14015229471053</v>
      </c>
      <c r="O218" s="2">
        <f t="shared" si="85"/>
        <v>144.68206212392252</v>
      </c>
      <c r="P218" s="2">
        <f t="shared" si="86"/>
        <v>95.553363045623115</v>
      </c>
      <c r="Q218" s="2">
        <f t="shared" si="86"/>
        <v>140.24096385542185</v>
      </c>
      <c r="R218" s="27">
        <f t="shared" si="87"/>
        <v>2.5094983756402955E-2</v>
      </c>
      <c r="S218" s="1">
        <f t="shared" si="73"/>
        <v>8.778548817801362E-3</v>
      </c>
      <c r="T218" s="1">
        <f>S218+GRAPHS!$Q$32*_xlfn.STDEV.S($R$2:$R$779)</f>
        <v>3.6448384166507447E-2</v>
      </c>
      <c r="U218" s="1">
        <f>S218-GRAPHS!$Q$32*_xlfn.STDEV.S($R$2:$R$779)</f>
        <v>-1.8891286530904723E-2</v>
      </c>
      <c r="V218" s="2">
        <f t="shared" si="74"/>
        <v>354.19098292119884</v>
      </c>
      <c r="W218" s="1">
        <f t="shared" si="75"/>
        <v>9.0172847228739406E-4</v>
      </c>
      <c r="X218" s="1">
        <f t="shared" si="76"/>
        <v>-1.3397017707363595E-3</v>
      </c>
      <c r="Y218" s="1">
        <f t="shared" si="77"/>
        <v>2.2414302430237534E-3</v>
      </c>
      <c r="Z218" s="1">
        <f t="shared" si="68"/>
        <v>-3.2310590462182717E-4</v>
      </c>
      <c r="AA218" s="1" t="e">
        <f>Z218+#REF!*_xlfn.STDEV.S($Y$2:$Y$779)</f>
        <v>#REF!</v>
      </c>
      <c r="AB218" s="1">
        <f>Z218-GRAPHS!$S$32*_xlfn.STDEV.S($Y$2:$Y$779)</f>
        <v>-3.5832089975028217E-3</v>
      </c>
      <c r="AC218" s="24">
        <f t="shared" si="69"/>
        <v>16.029999999998836</v>
      </c>
      <c r="AD218" s="24">
        <f t="shared" si="78"/>
        <v>-0.92000000000007276</v>
      </c>
      <c r="AE218" s="1">
        <f t="shared" si="79"/>
        <v>2.2414302430237534E-3</v>
      </c>
      <c r="AF218" s="1">
        <f t="shared" si="80"/>
        <v>-3.2310590462182717E-4</v>
      </c>
      <c r="AG218" s="1">
        <f>$AF$2+GRAPHS!$U$32*_xlfn.STDEV.S('ONE_LAST_QUOTE (2)'!$AE$2:$AE$779)</f>
        <v>3.7520229614794163E-3</v>
      </c>
      <c r="AH218" s="1">
        <f>$AF$2-GRAPHS!$U$32*_xlfn.STDEV.S('ONE_LAST_QUOTE (2)'!$AE$2:$AE$779)</f>
        <v>-4.3982347707230704E-3</v>
      </c>
      <c r="AI218" s="27">
        <f t="shared" si="81"/>
        <v>-17.423913043475618</v>
      </c>
      <c r="AJ218" s="24">
        <f t="shared" si="82"/>
        <v>16.949999999998909</v>
      </c>
      <c r="AK218" s="27">
        <f t="shared" si="83"/>
        <v>-6.5702056555270953</v>
      </c>
      <c r="AL218" s="27">
        <f>$AK$2+GRAPHS!$W$32*_xlfn.STDEV.S('ONE_LAST_QUOTE (2)'!$AJ$2:$AJ$779)</f>
        <v>27.965047561412895</v>
      </c>
      <c r="AM218" s="27">
        <f>$AK$2-GRAPHS!$W$32*_xlfn.STDEV.S('ONE_LAST_QUOTE (2)'!$AJ$2:$AJ$779)</f>
        <v>-41.105458872467089</v>
      </c>
      <c r="AO218" s="24"/>
    </row>
    <row r="219" spans="1:41" x14ac:dyDescent="0.3">
      <c r="A219" s="5">
        <v>44397</v>
      </c>
      <c r="B219" s="25">
        <v>683.92</v>
      </c>
      <c r="C219" s="25">
        <v>3.4000000000000004</v>
      </c>
      <c r="D219" s="25">
        <f t="shared" si="70"/>
        <v>680.52</v>
      </c>
      <c r="E219" s="25">
        <v>681.7</v>
      </c>
      <c r="F219" s="25">
        <f t="shared" si="67"/>
        <v>1.1800000000000637</v>
      </c>
      <c r="G219" s="25">
        <v>17558</v>
      </c>
      <c r="H219" s="25">
        <v>17528.740000000002</v>
      </c>
      <c r="I219" s="25">
        <v>9.160000000000025</v>
      </c>
      <c r="J219" s="25">
        <f t="shared" si="71"/>
        <v>17519.580000000002</v>
      </c>
      <c r="K219" s="25">
        <f t="shared" si="72"/>
        <v>38.419999999998254</v>
      </c>
      <c r="L219" s="27">
        <v>28.027000000000001</v>
      </c>
      <c r="M219" s="25">
        <v>581</v>
      </c>
      <c r="N219" s="2">
        <f t="shared" si="84"/>
        <v>140.29635727515921</v>
      </c>
      <c r="O219" s="2">
        <f t="shared" si="85"/>
        <v>142.77118230606595</v>
      </c>
      <c r="P219" s="2">
        <f t="shared" si="86"/>
        <v>95.352634981117973</v>
      </c>
      <c r="Q219" s="2">
        <f t="shared" si="86"/>
        <v>140.00000000000017</v>
      </c>
      <c r="R219" s="27">
        <f t="shared" si="87"/>
        <v>1.7639980673574751E-2</v>
      </c>
      <c r="S219" s="1">
        <f t="shared" si="73"/>
        <v>8.778548817801362E-3</v>
      </c>
      <c r="T219" s="1">
        <f>S219+GRAPHS!$Q$32*_xlfn.STDEV.S($R$2:$R$779)</f>
        <v>3.6448384166507447E-2</v>
      </c>
      <c r="U219" s="1">
        <f>S219-GRAPHS!$Q$32*_xlfn.STDEV.S($R$2:$R$779)</f>
        <v>-1.8891286530904723E-2</v>
      </c>
      <c r="V219" s="2">
        <f t="shared" si="74"/>
        <v>247.4825030906743</v>
      </c>
      <c r="W219" s="1">
        <f t="shared" si="75"/>
        <v>2.1929749457463162E-3</v>
      </c>
      <c r="X219" s="1">
        <f t="shared" si="76"/>
        <v>1.7339681420091456E-3</v>
      </c>
      <c r="Y219" s="1">
        <f t="shared" si="77"/>
        <v>4.5900680373717065E-4</v>
      </c>
      <c r="Z219" s="1">
        <f t="shared" si="68"/>
        <v>-3.2310590462182717E-4</v>
      </c>
      <c r="AA219" s="1" t="e">
        <f>Z219+#REF!*_xlfn.STDEV.S($Y$2:$Y$779)</f>
        <v>#REF!</v>
      </c>
      <c r="AB219" s="1">
        <f>Z219-GRAPHS!$S$32*_xlfn.STDEV.S($Y$2:$Y$779)</f>
        <v>-3.5832089975028217E-3</v>
      </c>
      <c r="AC219" s="24">
        <f t="shared" si="69"/>
        <v>38.419999999998254</v>
      </c>
      <c r="AD219" s="24">
        <f t="shared" si="78"/>
        <v>1.1800000000000637</v>
      </c>
      <c r="AE219" s="1">
        <f t="shared" si="79"/>
        <v>4.5900680373717065E-4</v>
      </c>
      <c r="AF219" s="1">
        <f t="shared" si="80"/>
        <v>-3.2310590462182717E-4</v>
      </c>
      <c r="AG219" s="1">
        <f>$AF$2+GRAPHS!$U$32*_xlfn.STDEV.S('ONE_LAST_QUOTE (2)'!$AE$2:$AE$779)</f>
        <v>3.7520229614794163E-3</v>
      </c>
      <c r="AH219" s="1">
        <f>$AF$2-GRAPHS!$U$32*_xlfn.STDEV.S('ONE_LAST_QUOTE (2)'!$AE$2:$AE$779)</f>
        <v>-4.3982347707230704E-3</v>
      </c>
      <c r="AI219" s="27">
        <f t="shared" si="81"/>
        <v>32.559322033895072</v>
      </c>
      <c r="AJ219" s="24">
        <f t="shared" si="82"/>
        <v>37.23999999999819</v>
      </c>
      <c r="AK219" s="27">
        <f t="shared" si="83"/>
        <v>-6.5702056555270953</v>
      </c>
      <c r="AL219" s="27">
        <f>$AK$2+GRAPHS!$W$32*_xlfn.STDEV.S('ONE_LAST_QUOTE (2)'!$AJ$2:$AJ$779)</f>
        <v>27.965047561412895</v>
      </c>
      <c r="AM219" s="27">
        <f>$AK$2-GRAPHS!$W$32*_xlfn.STDEV.S('ONE_LAST_QUOTE (2)'!$AJ$2:$AJ$779)</f>
        <v>-41.105458872467089</v>
      </c>
      <c r="AO219" s="24"/>
    </row>
    <row r="220" spans="1:41" x14ac:dyDescent="0.3">
      <c r="A220" s="5">
        <v>44398</v>
      </c>
      <c r="B220" s="25">
        <v>683.13</v>
      </c>
      <c r="C220" s="25">
        <v>3.0600000000000005</v>
      </c>
      <c r="D220" s="25">
        <f t="shared" si="70"/>
        <v>680.07</v>
      </c>
      <c r="E220" s="25">
        <v>682.6</v>
      </c>
      <c r="F220" s="25">
        <f t="shared" si="67"/>
        <v>2.5299999999999727</v>
      </c>
      <c r="G220" s="25">
        <v>17431</v>
      </c>
      <c r="H220" s="25">
        <v>17458.79</v>
      </c>
      <c r="I220" s="25">
        <v>3.0100000000000247</v>
      </c>
      <c r="J220" s="25">
        <f t="shared" si="71"/>
        <v>17455.780000000002</v>
      </c>
      <c r="K220" s="25">
        <f t="shared" si="72"/>
        <v>-24.780000000002474</v>
      </c>
      <c r="L220" s="27">
        <v>27.995999999999999</v>
      </c>
      <c r="M220" s="25">
        <v>585</v>
      </c>
      <c r="N220" s="2">
        <f t="shared" si="84"/>
        <v>140.48158057213388</v>
      </c>
      <c r="O220" s="2">
        <f t="shared" si="85"/>
        <v>141.73849406407538</v>
      </c>
      <c r="P220" s="2">
        <f t="shared" si="86"/>
        <v>95.247167692988143</v>
      </c>
      <c r="Q220" s="2">
        <f t="shared" si="86"/>
        <v>140.9638554216869</v>
      </c>
      <c r="R220" s="27">
        <f t="shared" si="87"/>
        <v>8.9471764684203592E-3</v>
      </c>
      <c r="S220" s="1">
        <f t="shared" si="73"/>
        <v>8.778548817801362E-3</v>
      </c>
      <c r="T220" s="1">
        <f>S220+GRAPHS!$Q$32*_xlfn.STDEV.S($R$2:$R$779)</f>
        <v>3.6448384166507447E-2</v>
      </c>
      <c r="U220" s="1">
        <f>S220-GRAPHS!$Q$32*_xlfn.STDEV.S($R$2:$R$779)</f>
        <v>-1.8891286530904723E-2</v>
      </c>
      <c r="V220" s="2">
        <f t="shared" si="74"/>
        <v>125.69134919415035</v>
      </c>
      <c r="W220" s="1">
        <f t="shared" si="75"/>
        <v>-1.4195870937879871E-3</v>
      </c>
      <c r="X220" s="1">
        <f t="shared" si="76"/>
        <v>3.7202052729865638E-3</v>
      </c>
      <c r="Y220" s="1">
        <f t="shared" si="77"/>
        <v>-5.1397923667745506E-3</v>
      </c>
      <c r="Z220" s="1">
        <f t="shared" si="68"/>
        <v>-3.2310590462182717E-4</v>
      </c>
      <c r="AA220" s="1" t="e">
        <f>Z220+#REF!*_xlfn.STDEV.S($Y$2:$Y$779)</f>
        <v>#REF!</v>
      </c>
      <c r="AB220" s="1">
        <f>Z220-GRAPHS!$S$32*_xlfn.STDEV.S($Y$2:$Y$779)</f>
        <v>-3.5832089975028217E-3</v>
      </c>
      <c r="AC220" s="24">
        <f t="shared" si="69"/>
        <v>-24.780000000002474</v>
      </c>
      <c r="AD220" s="24">
        <f t="shared" si="78"/>
        <v>2.5299999999999727</v>
      </c>
      <c r="AE220" s="1">
        <f t="shared" si="79"/>
        <v>-5.1397923667745506E-3</v>
      </c>
      <c r="AF220" s="1">
        <f t="shared" si="80"/>
        <v>-3.2310590462182717E-4</v>
      </c>
      <c r="AG220" s="1">
        <f>$AF$2+GRAPHS!$U$32*_xlfn.STDEV.S('ONE_LAST_QUOTE (2)'!$AE$2:$AE$779)</f>
        <v>3.7520229614794163E-3</v>
      </c>
      <c r="AH220" s="1">
        <f>$AF$2-GRAPHS!$U$32*_xlfn.STDEV.S('ONE_LAST_QUOTE (2)'!$AE$2:$AE$779)</f>
        <v>-4.3982347707230704E-3</v>
      </c>
      <c r="AI220" s="27">
        <f t="shared" si="81"/>
        <v>-9.7944664031631383</v>
      </c>
      <c r="AJ220" s="24">
        <f t="shared" si="82"/>
        <v>-27.310000000002447</v>
      </c>
      <c r="AK220" s="27">
        <f t="shared" si="83"/>
        <v>-6.5702056555270953</v>
      </c>
      <c r="AL220" s="27">
        <f>$AK$2+GRAPHS!$W$32*_xlfn.STDEV.S('ONE_LAST_QUOTE (2)'!$AJ$2:$AJ$779)</f>
        <v>27.965047561412895</v>
      </c>
      <c r="AM220" s="27">
        <f>$AK$2-GRAPHS!$W$32*_xlfn.STDEV.S('ONE_LAST_QUOTE (2)'!$AJ$2:$AJ$779)</f>
        <v>-41.105458872467089</v>
      </c>
      <c r="AO220" s="24"/>
    </row>
    <row r="221" spans="1:41" x14ac:dyDescent="0.3">
      <c r="A221" s="5">
        <v>44399</v>
      </c>
      <c r="B221" s="25">
        <v>688</v>
      </c>
      <c r="C221" s="25">
        <v>1.6100000000000005</v>
      </c>
      <c r="D221" s="25">
        <f t="shared" si="70"/>
        <v>686.39</v>
      </c>
      <c r="E221" s="25">
        <v>687.8</v>
      </c>
      <c r="F221" s="25">
        <f t="shared" si="67"/>
        <v>1.4099999999999682</v>
      </c>
      <c r="G221" s="25">
        <v>17406</v>
      </c>
      <c r="H221" s="25">
        <v>17572.330000000002</v>
      </c>
      <c r="I221" s="25">
        <v>191.39</v>
      </c>
      <c r="J221" s="25">
        <f t="shared" si="71"/>
        <v>17380.940000000002</v>
      </c>
      <c r="K221" s="25">
        <f t="shared" si="72"/>
        <v>25.059999999997672</v>
      </c>
      <c r="L221" s="27">
        <v>28.026</v>
      </c>
      <c r="M221" s="25">
        <v>591</v>
      </c>
      <c r="N221" s="2">
        <f t="shared" si="84"/>
        <v>141.55175962132094</v>
      </c>
      <c r="O221" s="2">
        <f t="shared" si="85"/>
        <v>141.53520897706935</v>
      </c>
      <c r="P221" s="2">
        <f t="shared" si="86"/>
        <v>95.349232810533138</v>
      </c>
      <c r="Q221" s="2">
        <f t="shared" si="86"/>
        <v>142.40963855421703</v>
      </c>
      <c r="R221" s="27">
        <f t="shared" si="87"/>
        <v>-1.1692291424614254E-4</v>
      </c>
      <c r="S221" s="1">
        <f t="shared" si="73"/>
        <v>8.778548817801362E-3</v>
      </c>
      <c r="T221" s="1">
        <f>S221+GRAPHS!$Q$32*_xlfn.STDEV.S($R$2:$R$779)</f>
        <v>3.6448384166507447E-2</v>
      </c>
      <c r="U221" s="1">
        <f>S221-GRAPHS!$Q$32*_xlfn.STDEV.S($R$2:$R$779)</f>
        <v>-1.8891286530904723E-2</v>
      </c>
      <c r="V221" s="2">
        <f t="shared" si="74"/>
        <v>-1.6550644251594804</v>
      </c>
      <c r="W221" s="1">
        <f t="shared" si="75"/>
        <v>1.4418092462201509E-3</v>
      </c>
      <c r="X221" s="1">
        <f t="shared" si="76"/>
        <v>2.0542257317268144E-3</v>
      </c>
      <c r="Y221" s="1">
        <f t="shared" si="77"/>
        <v>-6.1241648550666348E-4</v>
      </c>
      <c r="Z221" s="1">
        <f t="shared" si="68"/>
        <v>-3.2310590462182717E-4</v>
      </c>
      <c r="AA221" s="1" t="e">
        <f>Z221+#REF!*_xlfn.STDEV.S($Y$2:$Y$779)</f>
        <v>#REF!</v>
      </c>
      <c r="AB221" s="1">
        <f>Z221-GRAPHS!$S$32*_xlfn.STDEV.S($Y$2:$Y$779)</f>
        <v>-3.5832089975028217E-3</v>
      </c>
      <c r="AC221" s="24">
        <f t="shared" si="69"/>
        <v>25.059999999997672</v>
      </c>
      <c r="AD221" s="24">
        <f t="shared" si="78"/>
        <v>1.4099999999999682</v>
      </c>
      <c r="AE221" s="1">
        <f t="shared" si="79"/>
        <v>-6.1241648550666348E-4</v>
      </c>
      <c r="AF221" s="1">
        <f t="shared" si="80"/>
        <v>-3.2310590462182717E-4</v>
      </c>
      <c r="AG221" s="1">
        <f>$AF$2+GRAPHS!$U$32*_xlfn.STDEV.S('ONE_LAST_QUOTE (2)'!$AE$2:$AE$779)</f>
        <v>3.7520229614794163E-3</v>
      </c>
      <c r="AH221" s="1">
        <f>$AF$2-GRAPHS!$U$32*_xlfn.STDEV.S('ONE_LAST_QUOTE (2)'!$AE$2:$AE$779)</f>
        <v>-4.3982347707230704E-3</v>
      </c>
      <c r="AI221" s="27">
        <f t="shared" si="81"/>
        <v>17.77304964538882</v>
      </c>
      <c r="AJ221" s="24">
        <f t="shared" si="82"/>
        <v>23.649999999997704</v>
      </c>
      <c r="AK221" s="27">
        <f t="shared" si="83"/>
        <v>-6.5702056555270953</v>
      </c>
      <c r="AL221" s="27">
        <f>$AK$2+GRAPHS!$W$32*_xlfn.STDEV.S('ONE_LAST_QUOTE (2)'!$AJ$2:$AJ$779)</f>
        <v>27.965047561412895</v>
      </c>
      <c r="AM221" s="27">
        <f>$AK$2-GRAPHS!$W$32*_xlfn.STDEV.S('ONE_LAST_QUOTE (2)'!$AJ$2:$AJ$779)</f>
        <v>-41.105458872467089</v>
      </c>
      <c r="AO221" s="24"/>
    </row>
    <row r="222" spans="1:41" x14ac:dyDescent="0.3">
      <c r="A222" s="5">
        <v>44400</v>
      </c>
      <c r="B222" s="25">
        <v>685.85</v>
      </c>
      <c r="C222" s="25">
        <v>1.3200000000000005</v>
      </c>
      <c r="D222" s="25">
        <f t="shared" si="70"/>
        <v>684.53</v>
      </c>
      <c r="E222" s="25">
        <v>683.6</v>
      </c>
      <c r="F222" s="25">
        <f t="shared" si="67"/>
        <v>-0.92999999999994998</v>
      </c>
      <c r="G222" s="25">
        <v>17406</v>
      </c>
      <c r="H222" s="25">
        <v>17572.919999999998</v>
      </c>
      <c r="I222" s="25">
        <v>161.14999999999998</v>
      </c>
      <c r="J222" s="25">
        <f t="shared" si="71"/>
        <v>17411.769999999997</v>
      </c>
      <c r="K222" s="25">
        <f t="shared" si="72"/>
        <v>-5.7699999999967986</v>
      </c>
      <c r="L222" s="27">
        <v>28.035</v>
      </c>
      <c r="M222" s="25">
        <v>585</v>
      </c>
      <c r="N222" s="2">
        <f t="shared" si="84"/>
        <v>140.68738423543908</v>
      </c>
      <c r="O222" s="2">
        <f t="shared" si="85"/>
        <v>141.53520897706935</v>
      </c>
      <c r="P222" s="2">
        <f t="shared" si="86"/>
        <v>95.379852345796635</v>
      </c>
      <c r="Q222" s="2">
        <f t="shared" si="86"/>
        <v>140.9638554216869</v>
      </c>
      <c r="R222" s="27">
        <f t="shared" si="87"/>
        <v>6.0263025447357954E-3</v>
      </c>
      <c r="S222" s="1">
        <f t="shared" si="73"/>
        <v>8.778548817801362E-3</v>
      </c>
      <c r="T222" s="1">
        <f>S222+GRAPHS!$Q$32*_xlfn.STDEV.S($R$2:$R$779)</f>
        <v>3.6448384166507447E-2</v>
      </c>
      <c r="U222" s="1">
        <f>S222-GRAPHS!$Q$32*_xlfn.STDEV.S($R$2:$R$779)</f>
        <v>-1.8891286530904723E-2</v>
      </c>
      <c r="V222" s="2">
        <f t="shared" si="74"/>
        <v>84.782474163026222</v>
      </c>
      <c r="W222" s="1">
        <f t="shared" si="75"/>
        <v>-3.3138503437598818E-4</v>
      </c>
      <c r="X222" s="1">
        <f t="shared" si="76"/>
        <v>-1.3585964092150088E-3</v>
      </c>
      <c r="Y222" s="1">
        <f t="shared" si="77"/>
        <v>1.0272113748390206E-3</v>
      </c>
      <c r="Z222" s="1">
        <f t="shared" si="68"/>
        <v>-3.2310590462182717E-4</v>
      </c>
      <c r="AA222" s="1" t="e">
        <f>Z222+#REF!*_xlfn.STDEV.S($Y$2:$Y$779)</f>
        <v>#REF!</v>
      </c>
      <c r="AB222" s="1">
        <f>Z222-GRAPHS!$S$32*_xlfn.STDEV.S($Y$2:$Y$779)</f>
        <v>-3.5832089975028217E-3</v>
      </c>
      <c r="AC222" s="24">
        <f t="shared" si="69"/>
        <v>-5.7699999999967986</v>
      </c>
      <c r="AD222" s="24">
        <f t="shared" si="78"/>
        <v>-0.92999999999994998</v>
      </c>
      <c r="AE222" s="1">
        <f t="shared" si="79"/>
        <v>1.0272113748390206E-3</v>
      </c>
      <c r="AF222" s="1">
        <f t="shared" si="80"/>
        <v>-3.2310590462182717E-4</v>
      </c>
      <c r="AG222" s="1">
        <f>$AF$2+GRAPHS!$U$32*_xlfn.STDEV.S('ONE_LAST_QUOTE (2)'!$AE$2:$AE$779)</f>
        <v>3.7520229614794163E-3</v>
      </c>
      <c r="AH222" s="1">
        <f>$AF$2-GRAPHS!$U$32*_xlfn.STDEV.S('ONE_LAST_QUOTE (2)'!$AE$2:$AE$779)</f>
        <v>-4.3982347707230704E-3</v>
      </c>
      <c r="AI222" s="27">
        <f t="shared" si="81"/>
        <v>6.2043010752657084</v>
      </c>
      <c r="AJ222" s="24">
        <f t="shared" si="82"/>
        <v>-4.8399999999968486</v>
      </c>
      <c r="AK222" s="27">
        <f t="shared" si="83"/>
        <v>-6.5702056555270953</v>
      </c>
      <c r="AL222" s="27">
        <f>$AK$2+GRAPHS!$W$32*_xlfn.STDEV.S('ONE_LAST_QUOTE (2)'!$AJ$2:$AJ$779)</f>
        <v>27.965047561412895</v>
      </c>
      <c r="AM222" s="27">
        <f>$AK$2-GRAPHS!$W$32*_xlfn.STDEV.S('ONE_LAST_QUOTE (2)'!$AJ$2:$AJ$779)</f>
        <v>-41.105458872467089</v>
      </c>
      <c r="AO222" s="24"/>
    </row>
    <row r="223" spans="1:41" x14ac:dyDescent="0.3">
      <c r="A223" s="5">
        <v>44403</v>
      </c>
      <c r="B223" s="25">
        <v>678.86</v>
      </c>
      <c r="C223" s="25">
        <v>0.90000000000000058</v>
      </c>
      <c r="D223" s="25">
        <f t="shared" si="70"/>
        <v>677.96</v>
      </c>
      <c r="E223" s="25">
        <v>672.9</v>
      </c>
      <c r="F223" s="25">
        <f t="shared" si="67"/>
        <v>-5.0600000000000591</v>
      </c>
      <c r="G223" s="25">
        <v>17203</v>
      </c>
      <c r="H223" s="25">
        <v>17403.560000000001</v>
      </c>
      <c r="I223" s="25">
        <v>152.06999999999996</v>
      </c>
      <c r="J223" s="25">
        <f t="shared" si="71"/>
        <v>17251.490000000002</v>
      </c>
      <c r="K223" s="25">
        <f t="shared" si="72"/>
        <v>-48.490000000001601</v>
      </c>
      <c r="L223" s="27">
        <v>28.04</v>
      </c>
      <c r="M223" s="25">
        <v>580</v>
      </c>
      <c r="N223" s="2">
        <f t="shared" si="84"/>
        <v>138.48528503807336</v>
      </c>
      <c r="O223" s="2">
        <f t="shared" si="85"/>
        <v>139.88453407058049</v>
      </c>
      <c r="P223" s="2">
        <f t="shared" si="86"/>
        <v>95.396863198720794</v>
      </c>
      <c r="Q223" s="2">
        <f t="shared" si="86"/>
        <v>139.75903614457846</v>
      </c>
      <c r="R223" s="27">
        <f t="shared" si="87"/>
        <v>1.0103954597937559E-2</v>
      </c>
      <c r="S223" s="1">
        <f t="shared" si="73"/>
        <v>8.778548817801362E-3</v>
      </c>
      <c r="T223" s="1">
        <f>S223+GRAPHS!$Q$32*_xlfn.STDEV.S($R$2:$R$779)</f>
        <v>3.6448384166507447E-2</v>
      </c>
      <c r="U223" s="1">
        <f>S223-GRAPHS!$Q$32*_xlfn.STDEV.S($R$2:$R$779)</f>
        <v>-1.8891286530904723E-2</v>
      </c>
      <c r="V223" s="2">
        <f t="shared" si="74"/>
        <v>139.92490325071287</v>
      </c>
      <c r="W223" s="1">
        <f t="shared" si="75"/>
        <v>-2.8107717072555238E-3</v>
      </c>
      <c r="X223" s="1">
        <f t="shared" si="76"/>
        <v>-7.463567172104636E-3</v>
      </c>
      <c r="Y223" s="1">
        <f t="shared" si="77"/>
        <v>4.6527954648491118E-3</v>
      </c>
      <c r="Z223" s="1">
        <f t="shared" si="68"/>
        <v>-3.2310590462182717E-4</v>
      </c>
      <c r="AA223" s="1" t="e">
        <f>Z223+#REF!*_xlfn.STDEV.S($Y$2:$Y$779)</f>
        <v>#REF!</v>
      </c>
      <c r="AB223" s="1">
        <f>Z223-GRAPHS!$S$32*_xlfn.STDEV.S($Y$2:$Y$779)</f>
        <v>-3.5832089975028217E-3</v>
      </c>
      <c r="AC223" s="24">
        <f t="shared" si="69"/>
        <v>-48.490000000001601</v>
      </c>
      <c r="AD223" s="24">
        <f t="shared" si="78"/>
        <v>-5.0600000000000591</v>
      </c>
      <c r="AE223" s="1">
        <f t="shared" si="79"/>
        <v>4.6527954648491118E-3</v>
      </c>
      <c r="AF223" s="1">
        <f t="shared" si="80"/>
        <v>-3.2310590462182717E-4</v>
      </c>
      <c r="AG223" s="1">
        <f>$AF$2+GRAPHS!$U$32*_xlfn.STDEV.S('ONE_LAST_QUOTE (2)'!$AE$2:$AE$779)</f>
        <v>3.7520229614794163E-3</v>
      </c>
      <c r="AH223" s="1">
        <f>$AF$2-GRAPHS!$U$32*_xlfn.STDEV.S('ONE_LAST_QUOTE (2)'!$AE$2:$AE$779)</f>
        <v>-4.3982347707230704E-3</v>
      </c>
      <c r="AI223" s="27">
        <f t="shared" si="81"/>
        <v>9.5830039525693742</v>
      </c>
      <c r="AJ223" s="24">
        <f t="shared" si="82"/>
        <v>-43.430000000001542</v>
      </c>
      <c r="AK223" s="27">
        <f t="shared" si="83"/>
        <v>-6.5702056555270953</v>
      </c>
      <c r="AL223" s="27">
        <f>$AK$2+GRAPHS!$W$32*_xlfn.STDEV.S('ONE_LAST_QUOTE (2)'!$AJ$2:$AJ$779)</f>
        <v>27.965047561412895</v>
      </c>
      <c r="AM223" s="27">
        <f>$AK$2-GRAPHS!$W$32*_xlfn.STDEV.S('ONE_LAST_QUOTE (2)'!$AJ$2:$AJ$779)</f>
        <v>-41.105458872467089</v>
      </c>
      <c r="AO223" s="24"/>
    </row>
    <row r="224" spans="1:41" x14ac:dyDescent="0.3">
      <c r="A224" s="5">
        <v>44404</v>
      </c>
      <c r="B224" s="25">
        <v>676.46</v>
      </c>
      <c r="C224" s="25">
        <v>0.81000000000000061</v>
      </c>
      <c r="D224" s="25">
        <f t="shared" si="70"/>
        <v>675.65000000000009</v>
      </c>
      <c r="E224" s="25">
        <v>672.1</v>
      </c>
      <c r="F224" s="25">
        <f t="shared" si="67"/>
        <v>-3.5500000000000682</v>
      </c>
      <c r="G224" s="25">
        <v>17168</v>
      </c>
      <c r="H224" s="25">
        <v>17269.87</v>
      </c>
      <c r="I224" s="25">
        <v>124.97999999999996</v>
      </c>
      <c r="J224" s="25">
        <f t="shared" si="71"/>
        <v>17144.89</v>
      </c>
      <c r="K224" s="25">
        <f t="shared" si="72"/>
        <v>23.110000000000582</v>
      </c>
      <c r="L224" s="27">
        <v>28.024999999999999</v>
      </c>
      <c r="M224" s="25">
        <v>580</v>
      </c>
      <c r="N224" s="2">
        <f t="shared" si="84"/>
        <v>138.32064210742919</v>
      </c>
      <c r="O224" s="2">
        <f t="shared" si="85"/>
        <v>139.59993494877207</v>
      </c>
      <c r="P224" s="2">
        <f t="shared" si="86"/>
        <v>95.345830639948304</v>
      </c>
      <c r="Q224" s="2">
        <f t="shared" si="86"/>
        <v>139.75903614457846</v>
      </c>
      <c r="R224" s="27">
        <f t="shared" si="87"/>
        <v>9.2487485732555275E-3</v>
      </c>
      <c r="S224" s="1">
        <f t="shared" si="73"/>
        <v>8.778548817801362E-3</v>
      </c>
      <c r="T224" s="1">
        <f>S224+GRAPHS!$Q$32*_xlfn.STDEV.S($R$2:$R$779)</f>
        <v>3.6448384166507447E-2</v>
      </c>
      <c r="U224" s="1">
        <f>S224-GRAPHS!$Q$32*_xlfn.STDEV.S($R$2:$R$779)</f>
        <v>-1.8891286530904723E-2</v>
      </c>
      <c r="V224" s="2">
        <f t="shared" si="74"/>
        <v>127.92928413428797</v>
      </c>
      <c r="W224" s="1">
        <f t="shared" si="75"/>
        <v>1.347923492072599E-3</v>
      </c>
      <c r="X224" s="1">
        <f t="shared" si="76"/>
        <v>-5.2541996595871646E-3</v>
      </c>
      <c r="Y224" s="1">
        <f t="shared" si="77"/>
        <v>6.6021231516597634E-3</v>
      </c>
      <c r="Z224" s="1">
        <f t="shared" si="68"/>
        <v>-3.2310590462182717E-4</v>
      </c>
      <c r="AA224" s="1" t="e">
        <f>Z224+#REF!*_xlfn.STDEV.S($Y$2:$Y$779)</f>
        <v>#REF!</v>
      </c>
      <c r="AB224" s="1">
        <f>Z224-GRAPHS!$S$32*_xlfn.STDEV.S($Y$2:$Y$779)</f>
        <v>-3.5832089975028217E-3</v>
      </c>
      <c r="AC224" s="24">
        <f t="shared" si="69"/>
        <v>23.110000000000582</v>
      </c>
      <c r="AD224" s="24">
        <f t="shared" si="78"/>
        <v>-3.5500000000000682</v>
      </c>
      <c r="AE224" s="1">
        <f t="shared" si="79"/>
        <v>6.6021231516597634E-3</v>
      </c>
      <c r="AF224" s="1">
        <f t="shared" si="80"/>
        <v>-3.2310590462182717E-4</v>
      </c>
      <c r="AG224" s="1">
        <f>$AF$2+GRAPHS!$U$32*_xlfn.STDEV.S('ONE_LAST_QUOTE (2)'!$AE$2:$AE$779)</f>
        <v>3.7520229614794163E-3</v>
      </c>
      <c r="AH224" s="1">
        <f>$AF$2-GRAPHS!$U$32*_xlfn.STDEV.S('ONE_LAST_QUOTE (2)'!$AE$2:$AE$779)</f>
        <v>-4.3982347707230704E-3</v>
      </c>
      <c r="AI224" s="27">
        <f t="shared" si="81"/>
        <v>-6.5098591549296163</v>
      </c>
      <c r="AJ224" s="24">
        <f t="shared" si="82"/>
        <v>26.66000000000065</v>
      </c>
      <c r="AK224" s="27">
        <f t="shared" si="83"/>
        <v>-6.5702056555270953</v>
      </c>
      <c r="AL224" s="27">
        <f>$AK$2+GRAPHS!$W$32*_xlfn.STDEV.S('ONE_LAST_QUOTE (2)'!$AJ$2:$AJ$779)</f>
        <v>27.965047561412895</v>
      </c>
      <c r="AM224" s="27">
        <f>$AK$2-GRAPHS!$W$32*_xlfn.STDEV.S('ONE_LAST_QUOTE (2)'!$AJ$2:$AJ$779)</f>
        <v>-41.105458872467089</v>
      </c>
      <c r="AO224" s="24"/>
    </row>
    <row r="225" spans="1:41" x14ac:dyDescent="0.3">
      <c r="A225" s="5">
        <v>44405</v>
      </c>
      <c r="B225" s="25">
        <v>671.53</v>
      </c>
      <c r="C225" s="25">
        <v>0.46000000000000063</v>
      </c>
      <c r="D225" s="25">
        <f t="shared" si="70"/>
        <v>671.06999999999994</v>
      </c>
      <c r="E225" s="25">
        <v>673.1</v>
      </c>
      <c r="F225" s="25">
        <f t="shared" si="67"/>
        <v>2.0300000000000864</v>
      </c>
      <c r="G225" s="25">
        <v>16965</v>
      </c>
      <c r="H225" s="25">
        <v>17135.22</v>
      </c>
      <c r="I225" s="25">
        <v>115.90999999999997</v>
      </c>
      <c r="J225" s="25">
        <f t="shared" si="71"/>
        <v>17019.310000000001</v>
      </c>
      <c r="K225" s="25">
        <f t="shared" si="72"/>
        <v>-54.31000000000131</v>
      </c>
      <c r="L225" s="27">
        <v>27.937000000000001</v>
      </c>
      <c r="M225" s="25">
        <v>579</v>
      </c>
      <c r="N225" s="2">
        <f t="shared" si="84"/>
        <v>138.5264457707344</v>
      </c>
      <c r="O225" s="2">
        <f t="shared" si="85"/>
        <v>137.94926004228321</v>
      </c>
      <c r="P225" s="2">
        <f t="shared" si="86"/>
        <v>95.046439628483</v>
      </c>
      <c r="Q225" s="2">
        <f t="shared" si="86"/>
        <v>139.51807228915678</v>
      </c>
      <c r="R225" s="27">
        <f t="shared" si="87"/>
        <v>-4.1666103915380948E-3</v>
      </c>
      <c r="S225" s="1">
        <f t="shared" si="73"/>
        <v>8.778548817801362E-3</v>
      </c>
      <c r="T225" s="1">
        <f>S225+GRAPHS!$Q$32*_xlfn.STDEV.S($R$2:$R$779)</f>
        <v>3.6448384166507447E-2</v>
      </c>
      <c r="U225" s="1">
        <f>S225-GRAPHS!$Q$32*_xlfn.STDEV.S($R$2:$R$779)</f>
        <v>-1.8891286530904723E-2</v>
      </c>
      <c r="V225" s="2">
        <f t="shared" si="74"/>
        <v>-57.718572845118388</v>
      </c>
      <c r="W225" s="1">
        <f t="shared" si="75"/>
        <v>-3.1910811895430134E-3</v>
      </c>
      <c r="X225" s="1">
        <f t="shared" si="76"/>
        <v>3.0250197445871319E-3</v>
      </c>
      <c r="Y225" s="1">
        <f t="shared" si="77"/>
        <v>-6.2161009341301452E-3</v>
      </c>
      <c r="Z225" s="1">
        <f t="shared" si="68"/>
        <v>-3.2310590462182717E-4</v>
      </c>
      <c r="AA225" s="1" t="e">
        <f>Z225+#REF!*_xlfn.STDEV.S($Y$2:$Y$779)</f>
        <v>#REF!</v>
      </c>
      <c r="AB225" s="1">
        <f>Z225-GRAPHS!$S$32*_xlfn.STDEV.S($Y$2:$Y$779)</f>
        <v>-3.5832089975028217E-3</v>
      </c>
      <c r="AC225" s="24">
        <f t="shared" si="69"/>
        <v>-54.31000000000131</v>
      </c>
      <c r="AD225" s="24">
        <f t="shared" si="78"/>
        <v>2.0300000000000864</v>
      </c>
      <c r="AE225" s="1">
        <f t="shared" si="79"/>
        <v>-6.2161009341301452E-3</v>
      </c>
      <c r="AF225" s="1">
        <f t="shared" si="80"/>
        <v>-3.2310590462182717E-4</v>
      </c>
      <c r="AG225" s="1">
        <f>$AF$2+GRAPHS!$U$32*_xlfn.STDEV.S('ONE_LAST_QUOTE (2)'!$AE$2:$AE$779)</f>
        <v>3.7520229614794163E-3</v>
      </c>
      <c r="AH225" s="1">
        <f>$AF$2-GRAPHS!$U$32*_xlfn.STDEV.S('ONE_LAST_QUOTE (2)'!$AE$2:$AE$779)</f>
        <v>-4.3982347707230704E-3</v>
      </c>
      <c r="AI225" s="27">
        <f t="shared" si="81"/>
        <v>-26.753694581280296</v>
      </c>
      <c r="AJ225" s="24">
        <f t="shared" si="82"/>
        <v>-56.340000000001396</v>
      </c>
      <c r="AK225" s="27">
        <f t="shared" si="83"/>
        <v>-6.5702056555270953</v>
      </c>
      <c r="AL225" s="27">
        <f>$AK$2+GRAPHS!$W$32*_xlfn.STDEV.S('ONE_LAST_QUOTE (2)'!$AJ$2:$AJ$779)</f>
        <v>27.965047561412895</v>
      </c>
      <c r="AM225" s="27">
        <f>$AK$2-GRAPHS!$W$32*_xlfn.STDEV.S('ONE_LAST_QUOTE (2)'!$AJ$2:$AJ$779)</f>
        <v>-41.105458872467089</v>
      </c>
      <c r="AO225" s="24"/>
    </row>
    <row r="226" spans="1:41" x14ac:dyDescent="0.3">
      <c r="A226" s="5">
        <v>44406</v>
      </c>
      <c r="B226" s="25">
        <v>680.33</v>
      </c>
      <c r="C226" s="25">
        <v>5.0000000000000655E-2</v>
      </c>
      <c r="D226" s="25">
        <f t="shared" si="70"/>
        <v>680.28000000000009</v>
      </c>
      <c r="E226" s="25">
        <v>678.8</v>
      </c>
      <c r="F226" s="25">
        <f t="shared" si="67"/>
        <v>-1.4800000000001319</v>
      </c>
      <c r="G226" s="25">
        <v>17327</v>
      </c>
      <c r="H226" s="25">
        <v>17402.810000000001</v>
      </c>
      <c r="I226" s="25">
        <v>106.50999999999996</v>
      </c>
      <c r="J226" s="25">
        <f t="shared" si="71"/>
        <v>17296.300000000003</v>
      </c>
      <c r="K226" s="25">
        <f t="shared" si="72"/>
        <v>30.69999999999709</v>
      </c>
      <c r="L226" s="27">
        <v>27.891999999999999</v>
      </c>
      <c r="M226" s="25">
        <v>583</v>
      </c>
      <c r="N226" s="2">
        <f t="shared" si="84"/>
        <v>139.69952665157405</v>
      </c>
      <c r="O226" s="2">
        <f t="shared" si="85"/>
        <v>140.89282810213035</v>
      </c>
      <c r="P226" s="2">
        <f t="shared" si="86"/>
        <v>94.8933419521655</v>
      </c>
      <c r="Q226" s="2">
        <f t="shared" si="86"/>
        <v>140.48192771084354</v>
      </c>
      <c r="R226" s="27">
        <f t="shared" si="87"/>
        <v>8.5419147735019685E-3</v>
      </c>
      <c r="S226" s="1">
        <f t="shared" si="73"/>
        <v>8.778548817801362E-3</v>
      </c>
      <c r="T226" s="1">
        <f>S226+GRAPHS!$Q$32*_xlfn.STDEV.S($R$2:$R$779)</f>
        <v>3.6448384166507447E-2</v>
      </c>
      <c r="U226" s="1">
        <f>S226-GRAPHS!$Q$32*_xlfn.STDEV.S($R$2:$R$779)</f>
        <v>-1.8891286530904723E-2</v>
      </c>
      <c r="V226" s="2">
        <f t="shared" si="74"/>
        <v>119.33014505563051</v>
      </c>
      <c r="W226" s="1">
        <f t="shared" si="75"/>
        <v>1.7749460867351448E-3</v>
      </c>
      <c r="X226" s="1">
        <f t="shared" si="76"/>
        <v>-2.175574763332939E-3</v>
      </c>
      <c r="Y226" s="1">
        <f t="shared" si="77"/>
        <v>3.9505208500680835E-3</v>
      </c>
      <c r="Z226" s="1">
        <f t="shared" si="68"/>
        <v>-3.2310590462182717E-4</v>
      </c>
      <c r="AA226" s="1" t="e">
        <f>Z226+#REF!*_xlfn.STDEV.S($Y$2:$Y$779)</f>
        <v>#REF!</v>
      </c>
      <c r="AB226" s="1">
        <f>Z226-GRAPHS!$S$32*_xlfn.STDEV.S($Y$2:$Y$779)</f>
        <v>-3.5832089975028217E-3</v>
      </c>
      <c r="AC226" s="24">
        <f t="shared" si="69"/>
        <v>30.69999999999709</v>
      </c>
      <c r="AD226" s="24">
        <f t="shared" si="78"/>
        <v>-1.4800000000001319</v>
      </c>
      <c r="AE226" s="1">
        <f t="shared" si="79"/>
        <v>3.9505208500680835E-3</v>
      </c>
      <c r="AF226" s="1">
        <f t="shared" si="80"/>
        <v>-3.2310590462182717E-4</v>
      </c>
      <c r="AG226" s="1">
        <f>$AF$2+GRAPHS!$U$32*_xlfn.STDEV.S('ONE_LAST_QUOTE (2)'!$AE$2:$AE$779)</f>
        <v>3.7520229614794163E-3</v>
      </c>
      <c r="AH226" s="1">
        <f>$AF$2-GRAPHS!$U$32*_xlfn.STDEV.S('ONE_LAST_QUOTE (2)'!$AE$2:$AE$779)</f>
        <v>-4.3982347707230704E-3</v>
      </c>
      <c r="AI226" s="27">
        <f t="shared" si="81"/>
        <v>-20.74324324323943</v>
      </c>
      <c r="AJ226" s="24">
        <f t="shared" si="82"/>
        <v>32.179999999997221</v>
      </c>
      <c r="AK226" s="27">
        <f t="shared" si="83"/>
        <v>-6.5702056555270953</v>
      </c>
      <c r="AL226" s="27">
        <f>$AK$2+GRAPHS!$W$32*_xlfn.STDEV.S('ONE_LAST_QUOTE (2)'!$AJ$2:$AJ$779)</f>
        <v>27.965047561412895</v>
      </c>
      <c r="AM226" s="27">
        <f>$AK$2-GRAPHS!$W$32*_xlfn.STDEV.S('ONE_LAST_QUOTE (2)'!$AJ$2:$AJ$779)</f>
        <v>-41.105458872467089</v>
      </c>
      <c r="AO226" s="24"/>
    </row>
    <row r="227" spans="1:41" x14ac:dyDescent="0.3">
      <c r="A227" s="5">
        <v>44407</v>
      </c>
      <c r="B227" s="25">
        <v>676.06</v>
      </c>
      <c r="C227" s="25">
        <v>4.3600000000000003</v>
      </c>
      <c r="D227" s="25">
        <f t="shared" si="70"/>
        <v>671.69999999999993</v>
      </c>
      <c r="E227" s="25">
        <v>674.7</v>
      </c>
      <c r="F227" s="25">
        <f t="shared" si="67"/>
        <v>3.0000000000001137</v>
      </c>
      <c r="G227" s="25">
        <v>17174</v>
      </c>
      <c r="H227" s="25">
        <v>17247.41</v>
      </c>
      <c r="I227" s="25">
        <v>102.76999999999997</v>
      </c>
      <c r="J227" s="25">
        <f t="shared" si="71"/>
        <v>17144.64</v>
      </c>
      <c r="K227" s="25">
        <f t="shared" si="72"/>
        <v>29.360000000000582</v>
      </c>
      <c r="L227" s="27">
        <v>27.93</v>
      </c>
      <c r="M227" s="25">
        <v>580</v>
      </c>
      <c r="N227" s="2">
        <f t="shared" si="84"/>
        <v>138.85573163202272</v>
      </c>
      <c r="O227" s="2">
        <f t="shared" si="85"/>
        <v>139.64872336965354</v>
      </c>
      <c r="P227" s="2">
        <f t="shared" si="86"/>
        <v>95.022624434389172</v>
      </c>
      <c r="Q227" s="2">
        <f t="shared" si="86"/>
        <v>139.75903614457849</v>
      </c>
      <c r="R227" s="27">
        <f t="shared" si="87"/>
        <v>5.7109038878733198E-3</v>
      </c>
      <c r="S227" s="1">
        <f t="shared" si="73"/>
        <v>8.778548817801362E-3</v>
      </c>
      <c r="T227" s="1">
        <f>S227+GRAPHS!$Q$32*_xlfn.STDEV.S($R$2:$R$779)</f>
        <v>3.6448384166507447E-2</v>
      </c>
      <c r="U227" s="1">
        <f>S227-GRAPHS!$Q$32*_xlfn.STDEV.S($R$2:$R$779)</f>
        <v>-1.8891286530904723E-2</v>
      </c>
      <c r="V227" s="2">
        <f t="shared" si="74"/>
        <v>79.299173763081399</v>
      </c>
      <c r="W227" s="1">
        <f t="shared" si="75"/>
        <v>1.7124885678556437E-3</v>
      </c>
      <c r="X227" s="1">
        <f t="shared" si="76"/>
        <v>4.4662795891024475E-3</v>
      </c>
      <c r="Y227" s="1">
        <f t="shared" si="77"/>
        <v>-2.753791021246804E-3</v>
      </c>
      <c r="Z227" s="1">
        <f t="shared" si="68"/>
        <v>-3.2310590462182717E-4</v>
      </c>
      <c r="AA227" s="1" t="e">
        <f>Z227+#REF!*_xlfn.STDEV.S($Y$2:$Y$779)</f>
        <v>#REF!</v>
      </c>
      <c r="AB227" s="1">
        <f>Z227-GRAPHS!$S$32*_xlfn.STDEV.S($Y$2:$Y$779)</f>
        <v>-3.5832089975028217E-3</v>
      </c>
      <c r="AC227" s="24">
        <f t="shared" si="69"/>
        <v>29.360000000000582</v>
      </c>
      <c r="AD227" s="24">
        <f t="shared" si="78"/>
        <v>3.0000000000001137</v>
      </c>
      <c r="AE227" s="1">
        <f t="shared" si="79"/>
        <v>-2.753791021246804E-3</v>
      </c>
      <c r="AF227" s="1">
        <f t="shared" si="80"/>
        <v>-3.2310590462182717E-4</v>
      </c>
      <c r="AG227" s="1">
        <f>$AF$2+GRAPHS!$U$32*_xlfn.STDEV.S('ONE_LAST_QUOTE (2)'!$AE$2:$AE$779)</f>
        <v>3.7520229614794163E-3</v>
      </c>
      <c r="AH227" s="1">
        <f>$AF$2-GRAPHS!$U$32*_xlfn.STDEV.S('ONE_LAST_QUOTE (2)'!$AE$2:$AE$779)</f>
        <v>-4.3982347707230704E-3</v>
      </c>
      <c r="AI227" s="27">
        <f t="shared" si="81"/>
        <v>9.7866666666664894</v>
      </c>
      <c r="AJ227" s="24">
        <f t="shared" si="82"/>
        <v>26.360000000000468</v>
      </c>
      <c r="AK227" s="27">
        <f t="shared" si="83"/>
        <v>-6.5702056555270953</v>
      </c>
      <c r="AL227" s="27">
        <f>$AK$2+GRAPHS!$W$32*_xlfn.STDEV.S('ONE_LAST_QUOTE (2)'!$AJ$2:$AJ$779)</f>
        <v>27.965047561412895</v>
      </c>
      <c r="AM227" s="27">
        <f>$AK$2-GRAPHS!$W$32*_xlfn.STDEV.S('ONE_LAST_QUOTE (2)'!$AJ$2:$AJ$779)</f>
        <v>-41.105458872467089</v>
      </c>
      <c r="AO227" s="24"/>
    </row>
    <row r="228" spans="1:41" x14ac:dyDescent="0.3">
      <c r="A228" s="5">
        <v>44410</v>
      </c>
      <c r="B228" s="25">
        <v>686.69</v>
      </c>
      <c r="C228" s="25">
        <v>4.33</v>
      </c>
      <c r="D228" s="25">
        <f t="shared" si="70"/>
        <v>682.36</v>
      </c>
      <c r="E228" s="25">
        <v>682.7</v>
      </c>
      <c r="F228" s="25">
        <f t="shared" si="67"/>
        <v>0.34000000000003183</v>
      </c>
      <c r="G228" s="25">
        <v>17467</v>
      </c>
      <c r="H228" s="25">
        <v>17503.28</v>
      </c>
      <c r="I228" s="25">
        <v>92.169999999999973</v>
      </c>
      <c r="J228" s="25">
        <f t="shared" si="71"/>
        <v>17411.11</v>
      </c>
      <c r="K228" s="25">
        <f t="shared" si="72"/>
        <v>55.889999999999418</v>
      </c>
      <c r="L228" s="27">
        <v>27.928000000000001</v>
      </c>
      <c r="M228" s="25">
        <v>590</v>
      </c>
      <c r="N228" s="2">
        <f t="shared" si="84"/>
        <v>140.50216093846439</v>
      </c>
      <c r="O228" s="2">
        <f t="shared" si="85"/>
        <v>142.03122458936406</v>
      </c>
      <c r="P228" s="2">
        <f t="shared" si="86"/>
        <v>95.015820093219503</v>
      </c>
      <c r="Q228" s="2">
        <f t="shared" si="86"/>
        <v>142.16867469879534</v>
      </c>
      <c r="R228" s="27">
        <f t="shared" si="87"/>
        <v>1.0882847926939387E-2</v>
      </c>
      <c r="S228" s="1">
        <f t="shared" si="73"/>
        <v>8.778548817801362E-3</v>
      </c>
      <c r="T228" s="1">
        <f>S228+GRAPHS!$Q$32*_xlfn.STDEV.S($R$2:$R$779)</f>
        <v>3.6448384166507447E-2</v>
      </c>
      <c r="U228" s="1">
        <f>S228-GRAPHS!$Q$32*_xlfn.STDEV.S($R$2:$R$779)</f>
        <v>-1.8891286530904723E-2</v>
      </c>
      <c r="V228" s="2">
        <f t="shared" si="74"/>
        <v>152.90636508996727</v>
      </c>
      <c r="W228" s="1">
        <f t="shared" si="75"/>
        <v>3.2100193497140283E-3</v>
      </c>
      <c r="X228" s="1">
        <f t="shared" si="76"/>
        <v>4.982707075444514E-4</v>
      </c>
      <c r="Y228" s="1">
        <f t="shared" si="77"/>
        <v>2.711748642169577E-3</v>
      </c>
      <c r="Z228" s="1">
        <f t="shared" si="68"/>
        <v>-3.2310590462182717E-4</v>
      </c>
      <c r="AA228" s="1" t="e">
        <f>Z228+#REF!*_xlfn.STDEV.S($Y$2:$Y$779)</f>
        <v>#REF!</v>
      </c>
      <c r="AB228" s="1">
        <f>Z228-GRAPHS!$S$32*_xlfn.STDEV.S($Y$2:$Y$779)</f>
        <v>-3.5832089975028217E-3</v>
      </c>
      <c r="AC228" s="24">
        <f t="shared" si="69"/>
        <v>55.889999999999418</v>
      </c>
      <c r="AD228" s="24">
        <f t="shared" si="78"/>
        <v>0.34000000000003183</v>
      </c>
      <c r="AE228" s="1">
        <f t="shared" si="79"/>
        <v>2.711748642169577E-3</v>
      </c>
      <c r="AF228" s="1">
        <f t="shared" si="80"/>
        <v>-3.2310590462182717E-4</v>
      </c>
      <c r="AG228" s="1">
        <f>$AF$2+GRAPHS!$U$32*_xlfn.STDEV.S('ONE_LAST_QUOTE (2)'!$AE$2:$AE$779)</f>
        <v>3.7520229614794163E-3</v>
      </c>
      <c r="AH228" s="1">
        <f>$AF$2-GRAPHS!$U$32*_xlfn.STDEV.S('ONE_LAST_QUOTE (2)'!$AE$2:$AE$779)</f>
        <v>-4.3982347707230704E-3</v>
      </c>
      <c r="AI228" s="27">
        <f t="shared" si="81"/>
        <v>164.38235294115938</v>
      </c>
      <c r="AJ228" s="24">
        <f t="shared" si="82"/>
        <v>55.549999999999386</v>
      </c>
      <c r="AK228" s="27">
        <f t="shared" si="83"/>
        <v>-6.5702056555270953</v>
      </c>
      <c r="AL228" s="27">
        <f>$AK$2+GRAPHS!$W$32*_xlfn.STDEV.S('ONE_LAST_QUOTE (2)'!$AJ$2:$AJ$779)</f>
        <v>27.965047561412895</v>
      </c>
      <c r="AM228" s="27">
        <f>$AK$2-GRAPHS!$W$32*_xlfn.STDEV.S('ONE_LAST_QUOTE (2)'!$AJ$2:$AJ$779)</f>
        <v>-41.105458872467089</v>
      </c>
      <c r="AO228" s="24"/>
    </row>
    <row r="229" spans="1:41" x14ac:dyDescent="0.3">
      <c r="A229" s="5">
        <v>44411</v>
      </c>
      <c r="B229" s="25">
        <v>689.37</v>
      </c>
      <c r="C229" s="25">
        <v>3.97</v>
      </c>
      <c r="D229" s="25">
        <f t="shared" si="70"/>
        <v>685.4</v>
      </c>
      <c r="E229" s="25">
        <v>684.2</v>
      </c>
      <c r="F229" s="25">
        <f t="shared" si="67"/>
        <v>-1.1999999999999318</v>
      </c>
      <c r="G229" s="25">
        <v>17482</v>
      </c>
      <c r="H229" s="25">
        <v>17553.759999999998</v>
      </c>
      <c r="I229" s="25">
        <v>80.429999999999978</v>
      </c>
      <c r="J229" s="25">
        <f t="shared" si="71"/>
        <v>17473.329999999998</v>
      </c>
      <c r="K229" s="25">
        <f t="shared" si="72"/>
        <v>8.6700000000018917</v>
      </c>
      <c r="L229" s="27">
        <v>27.881</v>
      </c>
      <c r="M229" s="25">
        <v>594</v>
      </c>
      <c r="N229" s="2">
        <f t="shared" si="84"/>
        <v>140.81086643342221</v>
      </c>
      <c r="O229" s="2">
        <f t="shared" si="85"/>
        <v>142.15319564156766</v>
      </c>
      <c r="P229" s="2">
        <f t="shared" si="86"/>
        <v>94.855918075732347</v>
      </c>
      <c r="Q229" s="2">
        <f t="shared" si="86"/>
        <v>143.13253012048207</v>
      </c>
      <c r="R229" s="27">
        <f t="shared" si="87"/>
        <v>9.5328524150524174E-3</v>
      </c>
      <c r="S229" s="1">
        <f t="shared" si="73"/>
        <v>8.778548817801362E-3</v>
      </c>
      <c r="T229" s="1">
        <f>S229+GRAPHS!$Q$32*_xlfn.STDEV.S($R$2:$R$779)</f>
        <v>3.6448384166507447E-2</v>
      </c>
      <c r="U229" s="1">
        <f>S229-GRAPHS!$Q$32*_xlfn.STDEV.S($R$2:$R$779)</f>
        <v>-1.8891286530904723E-2</v>
      </c>
      <c r="V229" s="2">
        <f t="shared" si="74"/>
        <v>134.23292081454576</v>
      </c>
      <c r="W229" s="1">
        <f t="shared" si="75"/>
        <v>4.9618475699834508E-4</v>
      </c>
      <c r="X229" s="1">
        <f t="shared" si="76"/>
        <v>-1.7508024511233321E-3</v>
      </c>
      <c r="Y229" s="1">
        <f t="shared" si="77"/>
        <v>2.2469872081216772E-3</v>
      </c>
      <c r="Z229" s="1">
        <f t="shared" si="68"/>
        <v>-3.2310590462182717E-4</v>
      </c>
      <c r="AA229" s="1" t="e">
        <f>Z229+#REF!*_xlfn.STDEV.S($Y$2:$Y$779)</f>
        <v>#REF!</v>
      </c>
      <c r="AB229" s="1">
        <f>Z229-GRAPHS!$S$32*_xlfn.STDEV.S($Y$2:$Y$779)</f>
        <v>-3.5832089975028217E-3</v>
      </c>
      <c r="AC229" s="24">
        <f t="shared" si="69"/>
        <v>8.6700000000018917</v>
      </c>
      <c r="AD229" s="24">
        <f t="shared" si="78"/>
        <v>-1.1999999999999318</v>
      </c>
      <c r="AE229" s="1">
        <f t="shared" si="79"/>
        <v>2.2469872081216772E-3</v>
      </c>
      <c r="AF229" s="1">
        <f t="shared" si="80"/>
        <v>-3.2310590462182717E-4</v>
      </c>
      <c r="AG229" s="1">
        <f>$AF$2+GRAPHS!$U$32*_xlfn.STDEV.S('ONE_LAST_QUOTE (2)'!$AE$2:$AE$779)</f>
        <v>3.7520229614794163E-3</v>
      </c>
      <c r="AH229" s="1">
        <f>$AF$2-GRAPHS!$U$32*_xlfn.STDEV.S('ONE_LAST_QUOTE (2)'!$AE$2:$AE$779)</f>
        <v>-4.3982347707230704E-3</v>
      </c>
      <c r="AI229" s="27">
        <f t="shared" si="81"/>
        <v>-7.2250000000019874</v>
      </c>
      <c r="AJ229" s="24">
        <f t="shared" si="82"/>
        <v>9.8700000000018235</v>
      </c>
      <c r="AK229" s="27">
        <f t="shared" si="83"/>
        <v>-6.5702056555270953</v>
      </c>
      <c r="AL229" s="27">
        <f>$AK$2+GRAPHS!$W$32*_xlfn.STDEV.S('ONE_LAST_QUOTE (2)'!$AJ$2:$AJ$779)</f>
        <v>27.965047561412895</v>
      </c>
      <c r="AM229" s="27">
        <f>$AK$2-GRAPHS!$W$32*_xlfn.STDEV.S('ONE_LAST_QUOTE (2)'!$AJ$2:$AJ$779)</f>
        <v>-41.105458872467089</v>
      </c>
      <c r="AO229" s="24"/>
    </row>
    <row r="230" spans="1:41" x14ac:dyDescent="0.3">
      <c r="A230" s="5">
        <v>44412</v>
      </c>
      <c r="B230" s="25">
        <v>693.2</v>
      </c>
      <c r="C230" s="25">
        <v>3.97</v>
      </c>
      <c r="D230" s="25">
        <f t="shared" si="70"/>
        <v>689.23</v>
      </c>
      <c r="E230" s="25">
        <v>687.8</v>
      </c>
      <c r="F230" s="25">
        <f t="shared" si="67"/>
        <v>-1.4300000000000637</v>
      </c>
      <c r="G230" s="25">
        <v>17571</v>
      </c>
      <c r="H230" s="25">
        <v>17623.89</v>
      </c>
      <c r="I230" s="25">
        <v>75.829999999999984</v>
      </c>
      <c r="J230" s="25">
        <f t="shared" si="71"/>
        <v>17548.059999999998</v>
      </c>
      <c r="K230" s="25">
        <f t="shared" si="72"/>
        <v>22.940000000002328</v>
      </c>
      <c r="L230" s="27">
        <v>27.773</v>
      </c>
      <c r="M230" s="25">
        <v>596</v>
      </c>
      <c r="N230" s="2">
        <f t="shared" si="84"/>
        <v>141.55175962132091</v>
      </c>
      <c r="O230" s="2">
        <f t="shared" si="85"/>
        <v>142.87689055130906</v>
      </c>
      <c r="P230" s="2">
        <f t="shared" si="86"/>
        <v>94.488483652570366</v>
      </c>
      <c r="Q230" s="2">
        <f t="shared" si="86"/>
        <v>143.61445783132547</v>
      </c>
      <c r="R230" s="27">
        <f t="shared" si="87"/>
        <v>9.3614585472701073E-3</v>
      </c>
      <c r="S230" s="1">
        <f t="shared" si="73"/>
        <v>8.778548817801362E-3</v>
      </c>
      <c r="T230" s="1">
        <f>S230+GRAPHS!$Q$32*_xlfn.STDEV.S($R$2:$R$779)</f>
        <v>3.6448384166507447E-2</v>
      </c>
      <c r="U230" s="1">
        <f>S230-GRAPHS!$Q$32*_xlfn.STDEV.S($R$2:$R$779)</f>
        <v>-1.8891286530904723E-2</v>
      </c>
      <c r="V230" s="2">
        <f t="shared" si="74"/>
        <v>132.51309299881484</v>
      </c>
      <c r="W230" s="1">
        <f t="shared" si="75"/>
        <v>1.3072670141316095E-3</v>
      </c>
      <c r="X230" s="1">
        <f t="shared" si="76"/>
        <v>-2.0747791013160538E-3</v>
      </c>
      <c r="Y230" s="1">
        <f t="shared" si="77"/>
        <v>3.3820461154476632E-3</v>
      </c>
      <c r="Z230" s="1">
        <f t="shared" si="68"/>
        <v>-3.2310590462182717E-4</v>
      </c>
      <c r="AA230" s="1" t="e">
        <f>Z230+#REF!*_xlfn.STDEV.S($Y$2:$Y$779)</f>
        <v>#REF!</v>
      </c>
      <c r="AB230" s="1">
        <f>Z230-GRAPHS!$S$32*_xlfn.STDEV.S($Y$2:$Y$779)</f>
        <v>-3.5832089975028217E-3</v>
      </c>
      <c r="AC230" s="24">
        <f t="shared" si="69"/>
        <v>22.940000000002328</v>
      </c>
      <c r="AD230" s="24">
        <f t="shared" si="78"/>
        <v>-1.4300000000000637</v>
      </c>
      <c r="AE230" s="1">
        <f t="shared" si="79"/>
        <v>3.3820461154476632E-3</v>
      </c>
      <c r="AF230" s="1">
        <f t="shared" si="80"/>
        <v>-3.2310590462182717E-4</v>
      </c>
      <c r="AG230" s="1">
        <f>$AF$2+GRAPHS!$U$32*_xlfn.STDEV.S('ONE_LAST_QUOTE (2)'!$AE$2:$AE$779)</f>
        <v>3.7520229614794163E-3</v>
      </c>
      <c r="AH230" s="1">
        <f>$AF$2-GRAPHS!$U$32*_xlfn.STDEV.S('ONE_LAST_QUOTE (2)'!$AE$2:$AE$779)</f>
        <v>-4.3982347707230704E-3</v>
      </c>
      <c r="AI230" s="27">
        <f t="shared" si="81"/>
        <v>-16.041958041958956</v>
      </c>
      <c r="AJ230" s="24">
        <f t="shared" si="82"/>
        <v>24.370000000002392</v>
      </c>
      <c r="AK230" s="27">
        <f t="shared" si="83"/>
        <v>-6.5702056555270953</v>
      </c>
      <c r="AL230" s="27">
        <f>$AK$2+GRAPHS!$W$32*_xlfn.STDEV.S('ONE_LAST_QUOTE (2)'!$AJ$2:$AJ$779)</f>
        <v>27.965047561412895</v>
      </c>
      <c r="AM230" s="27">
        <f>$AK$2-GRAPHS!$W$32*_xlfn.STDEV.S('ONE_LAST_QUOTE (2)'!$AJ$2:$AJ$779)</f>
        <v>-41.105458872467089</v>
      </c>
      <c r="AO230" s="24"/>
    </row>
    <row r="231" spans="1:41" x14ac:dyDescent="0.3">
      <c r="A231" s="5">
        <v>44413</v>
      </c>
      <c r="B231" s="25">
        <v>694.12</v>
      </c>
      <c r="C231" s="25">
        <v>3.91</v>
      </c>
      <c r="D231" s="25">
        <f t="shared" si="70"/>
        <v>690.21</v>
      </c>
      <c r="E231" s="25">
        <v>687.4</v>
      </c>
      <c r="F231" s="25">
        <f t="shared" si="67"/>
        <v>-2.8100000000000591</v>
      </c>
      <c r="G231" s="25">
        <v>17544</v>
      </c>
      <c r="H231" s="25">
        <v>17603.12</v>
      </c>
      <c r="I231" s="25">
        <v>74.139999999999986</v>
      </c>
      <c r="J231" s="25">
        <f t="shared" si="71"/>
        <v>17528.98</v>
      </c>
      <c r="K231" s="25">
        <f t="shared" si="72"/>
        <v>15.020000000000437</v>
      </c>
      <c r="L231" s="27">
        <v>27.759</v>
      </c>
      <c r="M231" s="25">
        <v>596</v>
      </c>
      <c r="N231" s="2">
        <f t="shared" si="84"/>
        <v>141.46943815599883</v>
      </c>
      <c r="O231" s="2">
        <f t="shared" si="85"/>
        <v>142.65734265734255</v>
      </c>
      <c r="P231" s="2">
        <f t="shared" si="86"/>
        <v>94.440853264382696</v>
      </c>
      <c r="Q231" s="2">
        <f t="shared" si="86"/>
        <v>143.61445783132547</v>
      </c>
      <c r="R231" s="27">
        <f t="shared" si="87"/>
        <v>8.3968984172666516E-3</v>
      </c>
      <c r="S231" s="1">
        <f t="shared" si="73"/>
        <v>8.778548817801362E-3</v>
      </c>
      <c r="T231" s="1">
        <f>S231+GRAPHS!$Q$32*_xlfn.STDEV.S($R$2:$R$779)</f>
        <v>3.6448384166507447E-2</v>
      </c>
      <c r="U231" s="1">
        <f>S231-GRAPHS!$Q$32*_xlfn.STDEV.S($R$2:$R$779)</f>
        <v>-1.8891286530904723E-2</v>
      </c>
      <c r="V231" s="2">
        <f t="shared" si="74"/>
        <v>118.79045013437235</v>
      </c>
      <c r="W231" s="1">
        <f t="shared" si="75"/>
        <v>8.568667429593985E-4</v>
      </c>
      <c r="X231" s="1">
        <f t="shared" si="76"/>
        <v>-4.0712246997291531E-3</v>
      </c>
      <c r="Y231" s="1">
        <f t="shared" si="77"/>
        <v>4.9280914426885515E-3</v>
      </c>
      <c r="Z231" s="1">
        <f t="shared" si="68"/>
        <v>-3.2310590462182717E-4</v>
      </c>
      <c r="AA231" s="1" t="e">
        <f>Z231+#REF!*_xlfn.STDEV.S($Y$2:$Y$779)</f>
        <v>#REF!</v>
      </c>
      <c r="AB231" s="1">
        <f>Z231-GRAPHS!$S$32*_xlfn.STDEV.S($Y$2:$Y$779)</f>
        <v>-3.5832089975028217E-3</v>
      </c>
      <c r="AC231" s="24">
        <f t="shared" si="69"/>
        <v>15.020000000000437</v>
      </c>
      <c r="AD231" s="24">
        <f t="shared" si="78"/>
        <v>-2.8100000000000591</v>
      </c>
      <c r="AE231" s="1">
        <f t="shared" si="79"/>
        <v>4.9280914426885515E-3</v>
      </c>
      <c r="AF231" s="1">
        <f t="shared" si="80"/>
        <v>-3.2310590462182717E-4</v>
      </c>
      <c r="AG231" s="1">
        <f>$AF$2+GRAPHS!$U$32*_xlfn.STDEV.S('ONE_LAST_QUOTE (2)'!$AE$2:$AE$779)</f>
        <v>3.7520229614794163E-3</v>
      </c>
      <c r="AH231" s="1">
        <f>$AF$2-GRAPHS!$U$32*_xlfn.STDEV.S('ONE_LAST_QUOTE (2)'!$AE$2:$AE$779)</f>
        <v>-4.3982347707230704E-3</v>
      </c>
      <c r="AI231" s="27">
        <f t="shared" si="81"/>
        <v>-5.3451957295374095</v>
      </c>
      <c r="AJ231" s="24">
        <f t="shared" si="82"/>
        <v>17.830000000000496</v>
      </c>
      <c r="AK231" s="27">
        <f t="shared" si="83"/>
        <v>-6.5702056555270953</v>
      </c>
      <c r="AL231" s="27">
        <f>$AK$2+GRAPHS!$W$32*_xlfn.STDEV.S('ONE_LAST_QUOTE (2)'!$AJ$2:$AJ$779)</f>
        <v>27.965047561412895</v>
      </c>
      <c r="AM231" s="27">
        <f>$AK$2-GRAPHS!$W$32*_xlfn.STDEV.S('ONE_LAST_QUOTE (2)'!$AJ$2:$AJ$779)</f>
        <v>-41.105458872467089</v>
      </c>
      <c r="AO231" s="24"/>
    </row>
    <row r="232" spans="1:41" x14ac:dyDescent="0.3">
      <c r="A232" s="5">
        <v>44414</v>
      </c>
      <c r="B232" s="25">
        <v>689.72</v>
      </c>
      <c r="C232" s="25">
        <v>3.58</v>
      </c>
      <c r="D232" s="25">
        <f t="shared" si="70"/>
        <v>686.14</v>
      </c>
      <c r="E232" s="25">
        <v>685.4</v>
      </c>
      <c r="F232" s="25">
        <f t="shared" si="67"/>
        <v>-0.74000000000000909</v>
      </c>
      <c r="G232" s="25">
        <v>17439</v>
      </c>
      <c r="H232" s="25">
        <v>17526.28</v>
      </c>
      <c r="I232" s="25">
        <v>62.109999999999985</v>
      </c>
      <c r="J232" s="25">
        <f t="shared" si="71"/>
        <v>17464.169999999998</v>
      </c>
      <c r="K232" s="25">
        <f t="shared" si="72"/>
        <v>-25.169999999998254</v>
      </c>
      <c r="L232" s="27">
        <v>27.803999999999998</v>
      </c>
      <c r="M232" s="25">
        <v>591</v>
      </c>
      <c r="N232" s="2">
        <f t="shared" si="84"/>
        <v>141.05783082938842</v>
      </c>
      <c r="O232" s="2">
        <f t="shared" si="85"/>
        <v>141.80354529191729</v>
      </c>
      <c r="P232" s="2">
        <f t="shared" si="86"/>
        <v>94.593950940700182</v>
      </c>
      <c r="Q232" s="2">
        <f t="shared" si="86"/>
        <v>142.40963855421703</v>
      </c>
      <c r="R232" s="27">
        <f t="shared" si="87"/>
        <v>5.2865867718525639E-3</v>
      </c>
      <c r="S232" s="1">
        <f t="shared" si="73"/>
        <v>8.778548817801362E-3</v>
      </c>
      <c r="T232" s="1">
        <f>S232+GRAPHS!$Q$32*_xlfn.STDEV.S($R$2:$R$779)</f>
        <v>3.6448384166507447E-2</v>
      </c>
      <c r="U232" s="1">
        <f>S232-GRAPHS!$Q$32*_xlfn.STDEV.S($R$2:$R$779)</f>
        <v>-1.8891286530904723E-2</v>
      </c>
      <c r="V232" s="2">
        <f t="shared" si="74"/>
        <v>74.571446252886631</v>
      </c>
      <c r="W232" s="1">
        <f t="shared" si="75"/>
        <v>-1.4412365431622719E-3</v>
      </c>
      <c r="X232" s="1">
        <f t="shared" si="76"/>
        <v>-1.0784970997172721E-3</v>
      </c>
      <c r="Y232" s="1">
        <f t="shared" si="77"/>
        <v>-3.6273944344499985E-4</v>
      </c>
      <c r="Z232" s="1">
        <f t="shared" si="68"/>
        <v>-3.2310590462182717E-4</v>
      </c>
      <c r="AA232" s="1" t="e">
        <f>Z232+#REF!*_xlfn.STDEV.S($Y$2:$Y$779)</f>
        <v>#REF!</v>
      </c>
      <c r="AB232" s="1">
        <f>Z232-GRAPHS!$S$32*_xlfn.STDEV.S($Y$2:$Y$779)</f>
        <v>-3.5832089975028217E-3</v>
      </c>
      <c r="AC232" s="24">
        <f t="shared" si="69"/>
        <v>-25.169999999998254</v>
      </c>
      <c r="AD232" s="24">
        <f t="shared" si="78"/>
        <v>-0.74000000000000909</v>
      </c>
      <c r="AE232" s="1">
        <f t="shared" si="79"/>
        <v>-3.6273944344499985E-4</v>
      </c>
      <c r="AF232" s="1">
        <f t="shared" si="80"/>
        <v>-3.2310590462182717E-4</v>
      </c>
      <c r="AG232" s="1">
        <f>$AF$2+GRAPHS!$U$32*_xlfn.STDEV.S('ONE_LAST_QUOTE (2)'!$AE$2:$AE$779)</f>
        <v>3.7520229614794163E-3</v>
      </c>
      <c r="AH232" s="1">
        <f>$AF$2-GRAPHS!$U$32*_xlfn.STDEV.S('ONE_LAST_QUOTE (2)'!$AE$2:$AE$779)</f>
        <v>-4.3982347707230704E-3</v>
      </c>
      <c r="AI232" s="27">
        <f t="shared" si="81"/>
        <v>34.013513513510738</v>
      </c>
      <c r="AJ232" s="24">
        <f t="shared" si="82"/>
        <v>-24.429999999998245</v>
      </c>
      <c r="AK232" s="27">
        <f t="shared" si="83"/>
        <v>-6.5702056555270953</v>
      </c>
      <c r="AL232" s="27">
        <f>$AK$2+GRAPHS!$W$32*_xlfn.STDEV.S('ONE_LAST_QUOTE (2)'!$AJ$2:$AJ$779)</f>
        <v>27.965047561412895</v>
      </c>
      <c r="AM232" s="27">
        <f>$AK$2-GRAPHS!$W$32*_xlfn.STDEV.S('ONE_LAST_QUOTE (2)'!$AJ$2:$AJ$779)</f>
        <v>-41.105458872467089</v>
      </c>
      <c r="AO232" s="24"/>
    </row>
    <row r="233" spans="1:41" x14ac:dyDescent="0.3">
      <c r="A233" s="5">
        <v>44417</v>
      </c>
      <c r="B233" s="25">
        <v>689.68</v>
      </c>
      <c r="C233" s="25">
        <v>3.3200000000000003</v>
      </c>
      <c r="D233" s="25">
        <f t="shared" si="70"/>
        <v>686.3599999999999</v>
      </c>
      <c r="E233" s="25">
        <v>685.1</v>
      </c>
      <c r="F233" s="25">
        <f t="shared" si="67"/>
        <v>-1.2599999999998772</v>
      </c>
      <c r="G233" s="25">
        <v>17406</v>
      </c>
      <c r="H233" s="25">
        <v>17485.150000000001</v>
      </c>
      <c r="I233" s="25">
        <v>61.129999999999988</v>
      </c>
      <c r="J233" s="25">
        <f t="shared" si="71"/>
        <v>17424.02</v>
      </c>
      <c r="K233" s="25">
        <f t="shared" si="72"/>
        <v>-18.020000000000437</v>
      </c>
      <c r="L233" s="27">
        <v>27.815999999999999</v>
      </c>
      <c r="M233" s="25">
        <v>595</v>
      </c>
      <c r="N233" s="2">
        <f t="shared" si="84"/>
        <v>140.99608973039687</v>
      </c>
      <c r="O233" s="2">
        <f t="shared" si="85"/>
        <v>141.53520897706935</v>
      </c>
      <c r="P233" s="2">
        <f t="shared" si="86"/>
        <v>94.634776987718169</v>
      </c>
      <c r="Q233" s="2">
        <f t="shared" si="86"/>
        <v>143.37349397590378</v>
      </c>
      <c r="R233" s="27">
        <f t="shared" si="87"/>
        <v>3.823646795477309E-3</v>
      </c>
      <c r="S233" s="1">
        <f t="shared" si="73"/>
        <v>8.778548817801362E-3</v>
      </c>
      <c r="T233" s="1">
        <f>S233+GRAPHS!$Q$32*_xlfn.STDEV.S($R$2:$R$779)</f>
        <v>3.6448384166507447E-2</v>
      </c>
      <c r="U233" s="1">
        <f>S233-GRAPHS!$Q$32*_xlfn.STDEV.S($R$2:$R$779)</f>
        <v>-1.8891286530904723E-2</v>
      </c>
      <c r="V233" s="2">
        <f t="shared" si="74"/>
        <v>53.911924667247035</v>
      </c>
      <c r="W233" s="1">
        <f t="shared" si="75"/>
        <v>-1.0342045061931997E-3</v>
      </c>
      <c r="X233" s="1">
        <f t="shared" si="76"/>
        <v>-1.8357713153445384E-3</v>
      </c>
      <c r="Y233" s="1">
        <f t="shared" si="77"/>
        <v>8.0156680915133868E-4</v>
      </c>
      <c r="Z233" s="1">
        <f t="shared" si="68"/>
        <v>-3.2310590462182717E-4</v>
      </c>
      <c r="AA233" s="1" t="e">
        <f>Z233+#REF!*_xlfn.STDEV.S($Y$2:$Y$779)</f>
        <v>#REF!</v>
      </c>
      <c r="AB233" s="1">
        <f>Z233-GRAPHS!$S$32*_xlfn.STDEV.S($Y$2:$Y$779)</f>
        <v>-3.5832089975028217E-3</v>
      </c>
      <c r="AC233" s="24">
        <f t="shared" si="69"/>
        <v>-18.020000000000437</v>
      </c>
      <c r="AD233" s="24">
        <f t="shared" si="78"/>
        <v>-1.2599999999998772</v>
      </c>
      <c r="AE233" s="1">
        <f t="shared" si="79"/>
        <v>8.0156680915133868E-4</v>
      </c>
      <c r="AF233" s="1">
        <f t="shared" si="80"/>
        <v>-3.2310590462182717E-4</v>
      </c>
      <c r="AG233" s="1">
        <f>$AF$2+GRAPHS!$U$32*_xlfn.STDEV.S('ONE_LAST_QUOTE (2)'!$AE$2:$AE$779)</f>
        <v>3.7520229614794163E-3</v>
      </c>
      <c r="AH233" s="1">
        <f>$AF$2-GRAPHS!$U$32*_xlfn.STDEV.S('ONE_LAST_QUOTE (2)'!$AE$2:$AE$779)</f>
        <v>-4.3982347707230704E-3</v>
      </c>
      <c r="AI233" s="27">
        <f t="shared" si="81"/>
        <v>14.301587301589041</v>
      </c>
      <c r="AJ233" s="24">
        <f t="shared" si="82"/>
        <v>-16.760000000000559</v>
      </c>
      <c r="AK233" s="27">
        <f t="shared" si="83"/>
        <v>-6.5702056555270953</v>
      </c>
      <c r="AL233" s="27">
        <f>$AK$2+GRAPHS!$W$32*_xlfn.STDEV.S('ONE_LAST_QUOTE (2)'!$AJ$2:$AJ$779)</f>
        <v>27.965047561412895</v>
      </c>
      <c r="AM233" s="27">
        <f>$AK$2-GRAPHS!$W$32*_xlfn.STDEV.S('ONE_LAST_QUOTE (2)'!$AJ$2:$AJ$779)</f>
        <v>-41.105458872467089</v>
      </c>
      <c r="AO233" s="24"/>
    </row>
    <row r="234" spans="1:41" x14ac:dyDescent="0.3">
      <c r="A234" s="5">
        <v>44418</v>
      </c>
      <c r="B234" s="25">
        <v>683.67</v>
      </c>
      <c r="C234" s="25">
        <v>2.5600000000000005</v>
      </c>
      <c r="D234" s="25">
        <f t="shared" si="70"/>
        <v>681.11</v>
      </c>
      <c r="E234" s="25">
        <v>682.2</v>
      </c>
      <c r="F234" s="25">
        <f t="shared" si="67"/>
        <v>1.0900000000000318</v>
      </c>
      <c r="G234" s="25">
        <v>17295</v>
      </c>
      <c r="H234" s="25">
        <v>17323.64</v>
      </c>
      <c r="I234" s="25">
        <v>56.939999999999991</v>
      </c>
      <c r="J234" s="25">
        <f t="shared" si="71"/>
        <v>17266.7</v>
      </c>
      <c r="K234" s="25">
        <f t="shared" si="72"/>
        <v>28.299999999999272</v>
      </c>
      <c r="L234" s="27">
        <v>27.849</v>
      </c>
      <c r="M234" s="25">
        <v>591</v>
      </c>
      <c r="N234" s="2">
        <f t="shared" si="84"/>
        <v>140.3992591068118</v>
      </c>
      <c r="O234" s="2">
        <f t="shared" si="85"/>
        <v>140.63262319076264</v>
      </c>
      <c r="P234" s="2">
        <f t="shared" si="86"/>
        <v>94.747048617017668</v>
      </c>
      <c r="Q234" s="2">
        <f t="shared" si="86"/>
        <v>142.40963855421705</v>
      </c>
      <c r="R234" s="27">
        <f t="shared" si="87"/>
        <v>1.6621461212507072E-3</v>
      </c>
      <c r="S234" s="1">
        <f t="shared" si="73"/>
        <v>8.778548817801362E-3</v>
      </c>
      <c r="T234" s="1">
        <f>S234+GRAPHS!$Q$32*_xlfn.STDEV.S($R$2:$R$779)</f>
        <v>3.6448384166507447E-2</v>
      </c>
      <c r="U234" s="1">
        <f>S234-GRAPHS!$Q$32*_xlfn.STDEV.S($R$2:$R$779)</f>
        <v>-1.8891286530904723E-2</v>
      </c>
      <c r="V234" s="2">
        <f t="shared" si="74"/>
        <v>23.336408395084618</v>
      </c>
      <c r="W234" s="1">
        <f t="shared" si="75"/>
        <v>1.6389929749169947E-3</v>
      </c>
      <c r="X234" s="1">
        <f t="shared" si="76"/>
        <v>1.6003288749248019E-3</v>
      </c>
      <c r="Y234" s="1">
        <f t="shared" si="77"/>
        <v>3.8664099992192797E-5</v>
      </c>
      <c r="Z234" s="1">
        <f t="shared" si="68"/>
        <v>-3.2310590462182717E-4</v>
      </c>
      <c r="AA234" s="1" t="e">
        <f>Z234+#REF!*_xlfn.STDEV.S($Y$2:$Y$779)</f>
        <v>#REF!</v>
      </c>
      <c r="AB234" s="1">
        <f>Z234-GRAPHS!$S$32*_xlfn.STDEV.S($Y$2:$Y$779)</f>
        <v>-3.5832089975028217E-3</v>
      </c>
      <c r="AC234" s="24">
        <f t="shared" si="69"/>
        <v>28.299999999999272</v>
      </c>
      <c r="AD234" s="24">
        <f t="shared" si="78"/>
        <v>1.0900000000000318</v>
      </c>
      <c r="AE234" s="1">
        <f t="shared" si="79"/>
        <v>3.8664099992192797E-5</v>
      </c>
      <c r="AF234" s="1">
        <f t="shared" si="80"/>
        <v>-3.2310590462182717E-4</v>
      </c>
      <c r="AG234" s="1">
        <f>$AF$2+GRAPHS!$U$32*_xlfn.STDEV.S('ONE_LAST_QUOTE (2)'!$AE$2:$AE$779)</f>
        <v>3.7520229614794163E-3</v>
      </c>
      <c r="AH234" s="1">
        <f>$AF$2-GRAPHS!$U$32*_xlfn.STDEV.S('ONE_LAST_QUOTE (2)'!$AE$2:$AE$779)</f>
        <v>-4.3982347707230704E-3</v>
      </c>
      <c r="AI234" s="27">
        <f t="shared" si="81"/>
        <v>25.963302752292151</v>
      </c>
      <c r="AJ234" s="24">
        <f t="shared" si="82"/>
        <v>27.209999999999241</v>
      </c>
      <c r="AK234" s="27">
        <f t="shared" si="83"/>
        <v>-6.5702056555270953</v>
      </c>
      <c r="AL234" s="27">
        <f>$AK$2+GRAPHS!$W$32*_xlfn.STDEV.S('ONE_LAST_QUOTE (2)'!$AJ$2:$AJ$779)</f>
        <v>27.965047561412895</v>
      </c>
      <c r="AM234" s="27">
        <f>$AK$2-GRAPHS!$W$32*_xlfn.STDEV.S('ONE_LAST_QUOTE (2)'!$AJ$2:$AJ$779)</f>
        <v>-41.105458872467089</v>
      </c>
      <c r="AO234" s="24"/>
    </row>
    <row r="235" spans="1:41" x14ac:dyDescent="0.3">
      <c r="A235" s="5">
        <v>44419</v>
      </c>
      <c r="B235" s="25">
        <v>681.75</v>
      </c>
      <c r="C235" s="25">
        <v>2.5100000000000007</v>
      </c>
      <c r="D235" s="25">
        <f t="shared" si="70"/>
        <v>679.24</v>
      </c>
      <c r="E235" s="25">
        <v>676.4</v>
      </c>
      <c r="F235" s="25">
        <f t="shared" si="67"/>
        <v>-2.8400000000000318</v>
      </c>
      <c r="G235" s="25">
        <v>17170</v>
      </c>
      <c r="H235" s="25">
        <v>17227.18</v>
      </c>
      <c r="I235" s="25">
        <v>48.489999999999995</v>
      </c>
      <c r="J235" s="25">
        <f t="shared" si="71"/>
        <v>17178.689999999999</v>
      </c>
      <c r="K235" s="25">
        <f t="shared" si="72"/>
        <v>-8.6899999999986903</v>
      </c>
      <c r="L235" s="27">
        <v>27.800999999999998</v>
      </c>
      <c r="M235" s="25">
        <v>590</v>
      </c>
      <c r="N235" s="2">
        <f t="shared" si="84"/>
        <v>139.20559785964159</v>
      </c>
      <c r="O235" s="2">
        <f t="shared" si="85"/>
        <v>139.61619775573257</v>
      </c>
      <c r="P235" s="2">
        <f t="shared" si="86"/>
        <v>94.583744428945678</v>
      </c>
      <c r="Q235" s="2">
        <f t="shared" si="86"/>
        <v>142.16867469879537</v>
      </c>
      <c r="R235" s="27">
        <f t="shared" si="87"/>
        <v>2.9495932807601655E-3</v>
      </c>
      <c r="S235" s="1">
        <f t="shared" si="73"/>
        <v>8.778548817801362E-3</v>
      </c>
      <c r="T235" s="1">
        <f>S235+GRAPHS!$Q$32*_xlfn.STDEV.S($R$2:$R$779)</f>
        <v>3.6448384166507447E-2</v>
      </c>
      <c r="U235" s="1">
        <f>S235-GRAPHS!$Q$32*_xlfn.STDEV.S($R$2:$R$779)</f>
        <v>-1.8891286530904723E-2</v>
      </c>
      <c r="V235" s="2">
        <f t="shared" si="74"/>
        <v>41.059989609098579</v>
      </c>
      <c r="W235" s="1">
        <f t="shared" si="75"/>
        <v>-5.0585929427672842E-4</v>
      </c>
      <c r="X235" s="1">
        <f t="shared" si="76"/>
        <v>-4.1811436311171776E-3</v>
      </c>
      <c r="Y235" s="1">
        <f t="shared" si="77"/>
        <v>3.6752843368404492E-3</v>
      </c>
      <c r="Z235" s="1">
        <f t="shared" si="68"/>
        <v>-3.2310590462182717E-4</v>
      </c>
      <c r="AA235" s="1" t="e">
        <f>Z235+#REF!*_xlfn.STDEV.S($Y$2:$Y$779)</f>
        <v>#REF!</v>
      </c>
      <c r="AB235" s="1">
        <f>Z235-GRAPHS!$S$32*_xlfn.STDEV.S($Y$2:$Y$779)</f>
        <v>-3.5832089975028217E-3</v>
      </c>
      <c r="AC235" s="24">
        <f t="shared" si="69"/>
        <v>-8.6899999999986903</v>
      </c>
      <c r="AD235" s="24">
        <f t="shared" si="78"/>
        <v>-2.8400000000000318</v>
      </c>
      <c r="AE235" s="1">
        <f t="shared" si="79"/>
        <v>3.6752843368404492E-3</v>
      </c>
      <c r="AF235" s="1">
        <f t="shared" si="80"/>
        <v>-3.2310590462182717E-4</v>
      </c>
      <c r="AG235" s="1">
        <f>$AF$2+GRAPHS!$U$32*_xlfn.STDEV.S('ONE_LAST_QUOTE (2)'!$AE$2:$AE$779)</f>
        <v>3.7520229614794163E-3</v>
      </c>
      <c r="AH235" s="1">
        <f>$AF$2-GRAPHS!$U$32*_xlfn.STDEV.S('ONE_LAST_QUOTE (2)'!$AE$2:$AE$779)</f>
        <v>-4.3982347707230704E-3</v>
      </c>
      <c r="AI235" s="27">
        <f t="shared" si="81"/>
        <v>3.0598591549290819</v>
      </c>
      <c r="AJ235" s="24">
        <f t="shared" si="82"/>
        <v>-5.8499999999986585</v>
      </c>
      <c r="AK235" s="27">
        <f t="shared" si="83"/>
        <v>-6.5702056555270953</v>
      </c>
      <c r="AL235" s="27">
        <f>$AK$2+GRAPHS!$W$32*_xlfn.STDEV.S('ONE_LAST_QUOTE (2)'!$AJ$2:$AJ$779)</f>
        <v>27.965047561412895</v>
      </c>
      <c r="AM235" s="27">
        <f>$AK$2-GRAPHS!$W$32*_xlfn.STDEV.S('ONE_LAST_QUOTE (2)'!$AJ$2:$AJ$779)</f>
        <v>-41.105458872467089</v>
      </c>
      <c r="AO235" s="24"/>
    </row>
    <row r="236" spans="1:41" x14ac:dyDescent="0.3">
      <c r="A236" s="5">
        <v>44420</v>
      </c>
      <c r="B236" s="25">
        <v>678.66</v>
      </c>
      <c r="C236" s="25">
        <v>2.0300000000000007</v>
      </c>
      <c r="D236" s="25">
        <f t="shared" si="70"/>
        <v>676.63</v>
      </c>
      <c r="E236" s="25">
        <v>675.4</v>
      </c>
      <c r="F236" s="25">
        <f t="shared" si="67"/>
        <v>-1.2300000000000182</v>
      </c>
      <c r="G236" s="25">
        <v>17158</v>
      </c>
      <c r="H236" s="25">
        <v>17219.939999999999</v>
      </c>
      <c r="I236" s="25">
        <v>42.019999999999996</v>
      </c>
      <c r="J236" s="25">
        <f t="shared" si="71"/>
        <v>17177.919999999998</v>
      </c>
      <c r="K236" s="25">
        <f t="shared" si="72"/>
        <v>-19.919999999998254</v>
      </c>
      <c r="L236" s="27">
        <v>27.782</v>
      </c>
      <c r="M236" s="25">
        <v>586</v>
      </c>
      <c r="N236" s="2">
        <f t="shared" si="84"/>
        <v>138.99979419633638</v>
      </c>
      <c r="O236" s="2">
        <f t="shared" si="85"/>
        <v>139.5186209139697</v>
      </c>
      <c r="P236" s="2">
        <f t="shared" si="86"/>
        <v>94.519103187833863</v>
      </c>
      <c r="Q236" s="2">
        <f t="shared" si="86"/>
        <v>141.20481927710861</v>
      </c>
      <c r="R236" s="27">
        <f t="shared" si="87"/>
        <v>3.732571840361798E-3</v>
      </c>
      <c r="S236" s="1">
        <f t="shared" si="73"/>
        <v>8.778548817801362E-3</v>
      </c>
      <c r="T236" s="1">
        <f>S236+GRAPHS!$Q$32*_xlfn.STDEV.S($R$2:$R$779)</f>
        <v>3.6448384166507447E-2</v>
      </c>
      <c r="U236" s="1">
        <f>S236-GRAPHS!$Q$32*_xlfn.STDEV.S($R$2:$R$779)</f>
        <v>-1.8891286530904723E-2</v>
      </c>
      <c r="V236" s="2">
        <f t="shared" si="74"/>
        <v>51.8826717633317</v>
      </c>
      <c r="W236" s="1">
        <f t="shared" si="75"/>
        <v>-1.1596281738416674E-3</v>
      </c>
      <c r="X236" s="1">
        <f t="shared" si="76"/>
        <v>-1.8178324933863681E-3</v>
      </c>
      <c r="Y236" s="1">
        <f t="shared" si="77"/>
        <v>6.5820431954470072E-4</v>
      </c>
      <c r="Z236" s="1">
        <f t="shared" si="68"/>
        <v>-3.2310590462182717E-4</v>
      </c>
      <c r="AA236" s="1" t="e">
        <f>Z236+#REF!*_xlfn.STDEV.S($Y$2:$Y$779)</f>
        <v>#REF!</v>
      </c>
      <c r="AB236" s="1">
        <f>Z236-GRAPHS!$S$32*_xlfn.STDEV.S($Y$2:$Y$779)</f>
        <v>-3.5832089975028217E-3</v>
      </c>
      <c r="AC236" s="24">
        <f t="shared" si="69"/>
        <v>-19.919999999998254</v>
      </c>
      <c r="AD236" s="24">
        <f t="shared" si="78"/>
        <v>-1.2300000000000182</v>
      </c>
      <c r="AE236" s="1">
        <f t="shared" si="79"/>
        <v>6.5820431954470072E-4</v>
      </c>
      <c r="AF236" s="1">
        <f t="shared" si="80"/>
        <v>-3.2310590462182717E-4</v>
      </c>
      <c r="AG236" s="1">
        <f>$AF$2+GRAPHS!$U$32*_xlfn.STDEV.S('ONE_LAST_QUOTE (2)'!$AE$2:$AE$779)</f>
        <v>3.7520229614794163E-3</v>
      </c>
      <c r="AH236" s="1">
        <f>$AF$2-GRAPHS!$U$32*_xlfn.STDEV.S('ONE_LAST_QUOTE (2)'!$AE$2:$AE$779)</f>
        <v>-4.3982347707230704E-3</v>
      </c>
      <c r="AI236" s="27">
        <f t="shared" si="81"/>
        <v>16.195121951217853</v>
      </c>
      <c r="AJ236" s="24">
        <f t="shared" si="82"/>
        <v>-18.689999999998236</v>
      </c>
      <c r="AK236" s="27">
        <f t="shared" si="83"/>
        <v>-6.5702056555270953</v>
      </c>
      <c r="AL236" s="27">
        <f>$AK$2+GRAPHS!$W$32*_xlfn.STDEV.S('ONE_LAST_QUOTE (2)'!$AJ$2:$AJ$779)</f>
        <v>27.965047561412895</v>
      </c>
      <c r="AM236" s="27">
        <f>$AK$2-GRAPHS!$W$32*_xlfn.STDEV.S('ONE_LAST_QUOTE (2)'!$AJ$2:$AJ$779)</f>
        <v>-41.105458872467089</v>
      </c>
      <c r="AO236" s="24"/>
    </row>
    <row r="237" spans="1:41" x14ac:dyDescent="0.3">
      <c r="A237" s="5">
        <v>44421</v>
      </c>
      <c r="B237" s="25">
        <v>670.85</v>
      </c>
      <c r="C237" s="25">
        <v>1.8900000000000006</v>
      </c>
      <c r="D237" s="25">
        <f t="shared" si="70"/>
        <v>668.96</v>
      </c>
      <c r="E237" s="25">
        <v>668.4</v>
      </c>
      <c r="F237" s="25">
        <f t="shared" si="67"/>
        <v>-0.56000000000005912</v>
      </c>
      <c r="G237" s="25">
        <v>16936</v>
      </c>
      <c r="H237" s="25">
        <v>16982.11</v>
      </c>
      <c r="I237" s="25">
        <v>23.519999999999996</v>
      </c>
      <c r="J237" s="25">
        <f t="shared" si="71"/>
        <v>16958.59</v>
      </c>
      <c r="K237" s="25">
        <f t="shared" si="72"/>
        <v>-22.590000000000146</v>
      </c>
      <c r="L237" s="27">
        <v>27.808</v>
      </c>
      <c r="M237" s="25">
        <v>581</v>
      </c>
      <c r="N237" s="2">
        <f t="shared" si="84"/>
        <v>137.55916855319992</v>
      </c>
      <c r="O237" s="2">
        <f t="shared" si="85"/>
        <v>137.71344934135627</v>
      </c>
      <c r="P237" s="2">
        <f t="shared" si="86"/>
        <v>94.607559623039535</v>
      </c>
      <c r="Q237" s="2">
        <f t="shared" si="86"/>
        <v>140.00000000000017</v>
      </c>
      <c r="R237" s="27">
        <f t="shared" si="87"/>
        <v>1.1215594698559261E-3</v>
      </c>
      <c r="S237" s="1">
        <f t="shared" si="73"/>
        <v>8.778548817801362E-3</v>
      </c>
      <c r="T237" s="1">
        <f>S237+GRAPHS!$Q$32*_xlfn.STDEV.S($R$2:$R$779)</f>
        <v>3.6448384166507447E-2</v>
      </c>
      <c r="U237" s="1">
        <f>S237-GRAPHS!$Q$32*_xlfn.STDEV.S($R$2:$R$779)</f>
        <v>-1.8891286530904723E-2</v>
      </c>
      <c r="V237" s="2">
        <f t="shared" si="74"/>
        <v>15.428078815634194</v>
      </c>
      <c r="W237" s="1">
        <f t="shared" si="75"/>
        <v>-1.3320682910548662E-3</v>
      </c>
      <c r="X237" s="1">
        <f t="shared" si="76"/>
        <v>-8.371203061469432E-4</v>
      </c>
      <c r="Y237" s="1">
        <f t="shared" si="77"/>
        <v>-4.9494798490792304E-4</v>
      </c>
      <c r="Z237" s="1">
        <f t="shared" si="68"/>
        <v>-3.2310590462182717E-4</v>
      </c>
      <c r="AA237" s="1" t="e">
        <f>Z237+#REF!*_xlfn.STDEV.S($Y$2:$Y$779)</f>
        <v>#REF!</v>
      </c>
      <c r="AB237" s="1">
        <f>Z237-GRAPHS!$S$32*_xlfn.STDEV.S($Y$2:$Y$779)</f>
        <v>-3.5832089975028217E-3</v>
      </c>
      <c r="AC237" s="24">
        <f t="shared" si="69"/>
        <v>-22.590000000000146</v>
      </c>
      <c r="AD237" s="24">
        <f t="shared" si="78"/>
        <v>-0.56000000000005912</v>
      </c>
      <c r="AE237" s="1">
        <f t="shared" si="79"/>
        <v>-4.9494798490792304E-4</v>
      </c>
      <c r="AF237" s="1">
        <f t="shared" si="80"/>
        <v>-3.2310590462182717E-4</v>
      </c>
      <c r="AG237" s="1">
        <f>$AF$2+GRAPHS!$U$32*_xlfn.STDEV.S('ONE_LAST_QUOTE (2)'!$AE$2:$AE$779)</f>
        <v>3.7520229614794163E-3</v>
      </c>
      <c r="AH237" s="1">
        <f>$AF$2-GRAPHS!$U$32*_xlfn.STDEV.S('ONE_LAST_QUOTE (2)'!$AE$2:$AE$779)</f>
        <v>-4.3982347707230704E-3</v>
      </c>
      <c r="AI237" s="27">
        <f t="shared" si="81"/>
        <v>40.339285714281715</v>
      </c>
      <c r="AJ237" s="24">
        <f t="shared" si="82"/>
        <v>-22.030000000000086</v>
      </c>
      <c r="AK237" s="27">
        <f t="shared" si="83"/>
        <v>-6.5702056555270953</v>
      </c>
      <c r="AL237" s="27">
        <f>$AK$2+GRAPHS!$W$32*_xlfn.STDEV.S('ONE_LAST_QUOTE (2)'!$AJ$2:$AJ$779)</f>
        <v>27.965047561412895</v>
      </c>
      <c r="AM237" s="27">
        <f>$AK$2-GRAPHS!$W$32*_xlfn.STDEV.S('ONE_LAST_QUOTE (2)'!$AJ$2:$AJ$779)</f>
        <v>-41.105458872467089</v>
      </c>
      <c r="AO237" s="24"/>
    </row>
    <row r="238" spans="1:41" x14ac:dyDescent="0.3">
      <c r="A238" s="5">
        <v>44424</v>
      </c>
      <c r="B238" s="25">
        <v>668.36</v>
      </c>
      <c r="C238" s="25">
        <v>1.6600000000000006</v>
      </c>
      <c r="D238" s="25">
        <f t="shared" si="70"/>
        <v>666.7</v>
      </c>
      <c r="E238" s="25">
        <v>665</v>
      </c>
      <c r="F238" s="25">
        <f t="shared" si="67"/>
        <v>-1.7000000000000455</v>
      </c>
      <c r="G238" s="25">
        <v>16774</v>
      </c>
      <c r="H238" s="25">
        <v>16858.77</v>
      </c>
      <c r="I238" s="25">
        <v>21.459999999999997</v>
      </c>
      <c r="J238" s="25">
        <f t="shared" si="71"/>
        <v>16837.310000000001</v>
      </c>
      <c r="K238" s="25">
        <f t="shared" si="72"/>
        <v>-63.31000000000131</v>
      </c>
      <c r="L238" s="27">
        <v>27.831</v>
      </c>
      <c r="M238" s="25">
        <v>584</v>
      </c>
      <c r="N238" s="2">
        <f t="shared" si="84"/>
        <v>136.85943609796223</v>
      </c>
      <c r="O238" s="2">
        <f t="shared" si="85"/>
        <v>136.39616197755728</v>
      </c>
      <c r="P238" s="2">
        <f t="shared" si="86"/>
        <v>94.685809546490702</v>
      </c>
      <c r="Q238" s="2">
        <f t="shared" si="86"/>
        <v>140.72289156626525</v>
      </c>
      <c r="R238" s="27">
        <f t="shared" si="87"/>
        <v>-3.3850360166129967E-3</v>
      </c>
      <c r="S238" s="1">
        <f t="shared" si="73"/>
        <v>8.778548817801362E-3</v>
      </c>
      <c r="T238" s="1">
        <f>S238+GRAPHS!$Q$32*_xlfn.STDEV.S($R$2:$R$779)</f>
        <v>3.6448384166507447E-2</v>
      </c>
      <c r="U238" s="1">
        <f>S238-GRAPHS!$Q$32*_xlfn.STDEV.S($R$2:$R$779)</f>
        <v>-1.8891286530904723E-2</v>
      </c>
      <c r="V238" s="2">
        <f t="shared" si="74"/>
        <v>-46.327412040494664</v>
      </c>
      <c r="W238" s="1">
        <f t="shared" si="75"/>
        <v>-3.7601018214905649E-3</v>
      </c>
      <c r="X238" s="1">
        <f t="shared" si="76"/>
        <v>-2.5498725063747493E-3</v>
      </c>
      <c r="Y238" s="1">
        <f t="shared" si="77"/>
        <v>-1.2102293151158156E-3</v>
      </c>
      <c r="Z238" s="1">
        <f t="shared" si="68"/>
        <v>-3.2310590462182717E-4</v>
      </c>
      <c r="AA238" s="1" t="e">
        <f>Z238+#REF!*_xlfn.STDEV.S($Y$2:$Y$779)</f>
        <v>#REF!</v>
      </c>
      <c r="AB238" s="1">
        <f>Z238-GRAPHS!$S$32*_xlfn.STDEV.S($Y$2:$Y$779)</f>
        <v>-3.5832089975028217E-3</v>
      </c>
      <c r="AC238" s="24">
        <f t="shared" si="69"/>
        <v>-63.31000000000131</v>
      </c>
      <c r="AD238" s="24">
        <f t="shared" si="78"/>
        <v>-1.7000000000000455</v>
      </c>
      <c r="AE238" s="1">
        <f t="shared" si="79"/>
        <v>-1.2102293151158156E-3</v>
      </c>
      <c r="AF238" s="1">
        <f t="shared" si="80"/>
        <v>-3.2310590462182717E-4</v>
      </c>
      <c r="AG238" s="1">
        <f>$AF$2+GRAPHS!$U$32*_xlfn.STDEV.S('ONE_LAST_QUOTE (2)'!$AE$2:$AE$779)</f>
        <v>3.7520229614794163E-3</v>
      </c>
      <c r="AH238" s="1">
        <f>$AF$2-GRAPHS!$U$32*_xlfn.STDEV.S('ONE_LAST_QUOTE (2)'!$AE$2:$AE$779)</f>
        <v>-4.3982347707230704E-3</v>
      </c>
      <c r="AI238" s="27">
        <f t="shared" si="81"/>
        <v>37.241176470588009</v>
      </c>
      <c r="AJ238" s="24">
        <f t="shared" si="82"/>
        <v>-61.610000000001264</v>
      </c>
      <c r="AK238" s="27">
        <f t="shared" si="83"/>
        <v>-6.5702056555270953</v>
      </c>
      <c r="AL238" s="27">
        <f>$AK$2+GRAPHS!$W$32*_xlfn.STDEV.S('ONE_LAST_QUOTE (2)'!$AJ$2:$AJ$779)</f>
        <v>27.965047561412895</v>
      </c>
      <c r="AM238" s="27">
        <f>$AK$2-GRAPHS!$W$32*_xlfn.STDEV.S('ONE_LAST_QUOTE (2)'!$AJ$2:$AJ$779)</f>
        <v>-41.105458872467089</v>
      </c>
      <c r="AO238" s="24"/>
    </row>
    <row r="239" spans="1:41" x14ac:dyDescent="0.3">
      <c r="A239" s="5">
        <v>44425</v>
      </c>
      <c r="B239" s="25">
        <v>662.08</v>
      </c>
      <c r="C239" s="25">
        <v>1.6600000000000006</v>
      </c>
      <c r="D239" s="25">
        <f t="shared" si="70"/>
        <v>660.42000000000007</v>
      </c>
      <c r="E239" s="25">
        <v>656.5</v>
      </c>
      <c r="F239" s="25">
        <f t="shared" si="67"/>
        <v>-3.9200000000000728</v>
      </c>
      <c r="G239" s="25">
        <v>16578</v>
      </c>
      <c r="H239" s="25">
        <v>16661.36</v>
      </c>
      <c r="I239" s="25">
        <v>9.6799999999999979</v>
      </c>
      <c r="J239" s="25">
        <f t="shared" si="71"/>
        <v>16651.68</v>
      </c>
      <c r="K239" s="25">
        <f t="shared" si="72"/>
        <v>-73.680000000000291</v>
      </c>
      <c r="L239" s="27">
        <v>27.91</v>
      </c>
      <c r="M239" s="25">
        <v>580</v>
      </c>
      <c r="N239" s="2">
        <f t="shared" si="84"/>
        <v>135.11010495986798</v>
      </c>
      <c r="O239" s="2">
        <f t="shared" si="85"/>
        <v>134.80240689543012</v>
      </c>
      <c r="P239" s="2">
        <f t="shared" si="86"/>
        <v>94.954581022692523</v>
      </c>
      <c r="Q239" s="2">
        <f t="shared" si="86"/>
        <v>139.75903614457849</v>
      </c>
      <c r="R239" s="27">
        <f t="shared" si="87"/>
        <v>-2.2773875020617451E-3</v>
      </c>
      <c r="S239" s="1">
        <f t="shared" si="73"/>
        <v>8.778548817801362E-3</v>
      </c>
      <c r="T239" s="1">
        <f>S239+GRAPHS!$Q$32*_xlfn.STDEV.S($R$2:$R$779)</f>
        <v>3.6448384166507447E-2</v>
      </c>
      <c r="U239" s="1">
        <f>S239-GRAPHS!$Q$32*_xlfn.STDEV.S($R$2:$R$779)</f>
        <v>-1.8891286530904723E-2</v>
      </c>
      <c r="V239" s="2">
        <f t="shared" si="74"/>
        <v>-30.769806443785797</v>
      </c>
      <c r="W239" s="1">
        <f t="shared" si="75"/>
        <v>-4.4247787610619642E-3</v>
      </c>
      <c r="X239" s="1">
        <f t="shared" si="76"/>
        <v>-5.935616728748482E-3</v>
      </c>
      <c r="Y239" s="1">
        <f t="shared" si="77"/>
        <v>1.5108379676865178E-3</v>
      </c>
      <c r="Z239" s="1">
        <f t="shared" si="68"/>
        <v>-3.2310590462182717E-4</v>
      </c>
      <c r="AA239" s="1" t="e">
        <f>Z239+#REF!*_xlfn.STDEV.S($Y$2:$Y$779)</f>
        <v>#REF!</v>
      </c>
      <c r="AB239" s="1">
        <f>Z239-GRAPHS!$S$32*_xlfn.STDEV.S($Y$2:$Y$779)</f>
        <v>-3.5832089975028217E-3</v>
      </c>
      <c r="AC239" s="24">
        <f t="shared" si="69"/>
        <v>-73.680000000000291</v>
      </c>
      <c r="AD239" s="24">
        <f t="shared" si="78"/>
        <v>-3.9200000000000728</v>
      </c>
      <c r="AE239" s="1">
        <f t="shared" si="79"/>
        <v>1.5108379676865178E-3</v>
      </c>
      <c r="AF239" s="1">
        <f t="shared" si="80"/>
        <v>-3.2310590462182717E-4</v>
      </c>
      <c r="AG239" s="1">
        <f>$AF$2+GRAPHS!$U$32*_xlfn.STDEV.S('ONE_LAST_QUOTE (2)'!$AE$2:$AE$779)</f>
        <v>3.7520229614794163E-3</v>
      </c>
      <c r="AH239" s="1">
        <f>$AF$2-GRAPHS!$U$32*_xlfn.STDEV.S('ONE_LAST_QUOTE (2)'!$AE$2:$AE$779)</f>
        <v>-4.3982347707230704E-3</v>
      </c>
      <c r="AI239" s="27">
        <f t="shared" si="81"/>
        <v>18.795918367346665</v>
      </c>
      <c r="AJ239" s="24">
        <f t="shared" si="82"/>
        <v>-69.760000000000218</v>
      </c>
      <c r="AK239" s="27">
        <f t="shared" si="83"/>
        <v>-6.5702056555270953</v>
      </c>
      <c r="AL239" s="27">
        <f>$AK$2+GRAPHS!$W$32*_xlfn.STDEV.S('ONE_LAST_QUOTE (2)'!$AJ$2:$AJ$779)</f>
        <v>27.965047561412895</v>
      </c>
      <c r="AM239" s="27">
        <f>$AK$2-GRAPHS!$W$32*_xlfn.STDEV.S('ONE_LAST_QUOTE (2)'!$AJ$2:$AJ$779)</f>
        <v>-41.105458872467089</v>
      </c>
      <c r="AO239" s="24"/>
    </row>
    <row r="240" spans="1:41" x14ac:dyDescent="0.3">
      <c r="A240" s="5">
        <v>44426</v>
      </c>
      <c r="B240" s="25">
        <v>665.03</v>
      </c>
      <c r="C240" s="25">
        <v>1.5400000000000005</v>
      </c>
      <c r="D240" s="25">
        <f t="shared" si="70"/>
        <v>663.49</v>
      </c>
      <c r="E240" s="25">
        <v>660.8</v>
      </c>
      <c r="F240" s="25">
        <f t="shared" si="67"/>
        <v>-2.6900000000000546</v>
      </c>
      <c r="G240" s="25">
        <v>16785</v>
      </c>
      <c r="H240" s="25">
        <v>16826.27</v>
      </c>
      <c r="I240" s="25">
        <v>4.3699999999999983</v>
      </c>
      <c r="J240" s="25">
        <f t="shared" si="71"/>
        <v>16821.900000000001</v>
      </c>
      <c r="K240" s="25">
        <f t="shared" si="72"/>
        <v>-36.900000000001455</v>
      </c>
      <c r="L240" s="27">
        <v>27.83</v>
      </c>
      <c r="M240" s="25">
        <v>574</v>
      </c>
      <c r="N240" s="2">
        <f t="shared" si="84"/>
        <v>135.99506071208037</v>
      </c>
      <c r="O240" s="2">
        <f t="shared" si="85"/>
        <v>136.48560741583995</v>
      </c>
      <c r="P240" s="2">
        <f t="shared" si="86"/>
        <v>94.682407375905868</v>
      </c>
      <c r="Q240" s="2">
        <f t="shared" si="86"/>
        <v>138.31325301204836</v>
      </c>
      <c r="R240" s="27">
        <f t="shared" si="87"/>
        <v>3.6070920604840406E-3</v>
      </c>
      <c r="S240" s="1">
        <f t="shared" si="73"/>
        <v>8.778548817801362E-3</v>
      </c>
      <c r="T240" s="1">
        <f>S240+GRAPHS!$Q$32*_xlfn.STDEV.S($R$2:$R$779)</f>
        <v>3.6448384166507447E-2</v>
      </c>
      <c r="U240" s="1">
        <f>S240-GRAPHS!$Q$32*_xlfn.STDEV.S($R$2:$R$779)</f>
        <v>-1.8891286530904723E-2</v>
      </c>
      <c r="V240" s="2">
        <f t="shared" si="74"/>
        <v>49.054670375957699</v>
      </c>
      <c r="W240" s="1">
        <f t="shared" si="75"/>
        <v>-2.1935690974266551E-3</v>
      </c>
      <c r="X240" s="1">
        <f t="shared" si="76"/>
        <v>-4.0543188292213213E-3</v>
      </c>
      <c r="Y240" s="1">
        <f t="shared" si="77"/>
        <v>1.8607497317946662E-3</v>
      </c>
      <c r="Z240" s="1">
        <f t="shared" si="68"/>
        <v>-3.2310590462182717E-4</v>
      </c>
      <c r="AA240" s="1" t="e">
        <f>Z240+#REF!*_xlfn.STDEV.S($Y$2:$Y$779)</f>
        <v>#REF!</v>
      </c>
      <c r="AB240" s="1">
        <f>Z240-GRAPHS!$S$32*_xlfn.STDEV.S($Y$2:$Y$779)</f>
        <v>-3.5832089975028217E-3</v>
      </c>
      <c r="AC240" s="24">
        <f t="shared" si="69"/>
        <v>-36.900000000001455</v>
      </c>
      <c r="AD240" s="24">
        <f t="shared" si="78"/>
        <v>-2.6900000000000546</v>
      </c>
      <c r="AE240" s="1">
        <f t="shared" si="79"/>
        <v>1.8607497317946662E-3</v>
      </c>
      <c r="AF240" s="1">
        <f t="shared" si="80"/>
        <v>-3.2310590462182717E-4</v>
      </c>
      <c r="AG240" s="1">
        <f>$AF$2+GRAPHS!$U$32*_xlfn.STDEV.S('ONE_LAST_QUOTE (2)'!$AE$2:$AE$779)</f>
        <v>3.7520229614794163E-3</v>
      </c>
      <c r="AH240" s="1">
        <f>$AF$2-GRAPHS!$U$32*_xlfn.STDEV.S('ONE_LAST_QUOTE (2)'!$AE$2:$AE$779)</f>
        <v>-4.3982347707230704E-3</v>
      </c>
      <c r="AI240" s="27">
        <f t="shared" si="81"/>
        <v>13.717472118959371</v>
      </c>
      <c r="AJ240" s="24">
        <f t="shared" si="82"/>
        <v>-34.210000000001401</v>
      </c>
      <c r="AK240" s="27">
        <f t="shared" si="83"/>
        <v>-6.5702056555270953</v>
      </c>
      <c r="AL240" s="27">
        <f>$AK$2+GRAPHS!$W$32*_xlfn.STDEV.S('ONE_LAST_QUOTE (2)'!$AJ$2:$AJ$779)</f>
        <v>27.965047561412895</v>
      </c>
      <c r="AM240" s="27">
        <f>$AK$2-GRAPHS!$W$32*_xlfn.STDEV.S('ONE_LAST_QUOTE (2)'!$AJ$2:$AJ$779)</f>
        <v>-41.105458872467089</v>
      </c>
      <c r="AO240" s="24"/>
    </row>
    <row r="241" spans="1:41" x14ac:dyDescent="0.3">
      <c r="A241" s="5">
        <v>44427</v>
      </c>
      <c r="B241" s="25">
        <v>647.95000000000005</v>
      </c>
      <c r="C241" s="25">
        <v>1.1700000000000004</v>
      </c>
      <c r="D241" s="25">
        <f t="shared" si="70"/>
        <v>646.78000000000009</v>
      </c>
      <c r="E241" s="25">
        <v>638.9</v>
      </c>
      <c r="F241" s="25">
        <f t="shared" si="67"/>
        <v>-7.8800000000001091</v>
      </c>
      <c r="G241" s="25">
        <v>16328</v>
      </c>
      <c r="H241" s="25">
        <v>16375.4</v>
      </c>
      <c r="I241" s="25">
        <v>84.44</v>
      </c>
      <c r="J241" s="25">
        <f t="shared" si="71"/>
        <v>16290.96</v>
      </c>
      <c r="K241" s="25">
        <f t="shared" si="72"/>
        <v>37.040000000000873</v>
      </c>
      <c r="L241" s="27">
        <v>28.027000000000001</v>
      </c>
      <c r="M241" s="25">
        <v>559</v>
      </c>
      <c r="N241" s="2">
        <f t="shared" si="84"/>
        <v>131.48796048569636</v>
      </c>
      <c r="O241" s="2">
        <f t="shared" si="85"/>
        <v>132.76955602536995</v>
      </c>
      <c r="P241" s="2">
        <f t="shared" si="86"/>
        <v>95.352634981118015</v>
      </c>
      <c r="Q241" s="2">
        <f t="shared" si="86"/>
        <v>134.69879518072307</v>
      </c>
      <c r="R241" s="27">
        <f t="shared" si="87"/>
        <v>9.7468660624102643E-3</v>
      </c>
      <c r="S241" s="1">
        <f t="shared" si="73"/>
        <v>8.778548817801362E-3</v>
      </c>
      <c r="T241" s="1">
        <f>S241+GRAPHS!$Q$32*_xlfn.STDEV.S($R$2:$R$779)</f>
        <v>3.6448384166507447E-2</v>
      </c>
      <c r="U241" s="1">
        <f>S241-GRAPHS!$Q$32*_xlfn.STDEV.S($R$2:$R$779)</f>
        <v>-1.8891286530904723E-2</v>
      </c>
      <c r="V241" s="2">
        <f t="shared" si="74"/>
        <v>128.15955396735887</v>
      </c>
      <c r="W241" s="1">
        <f t="shared" si="75"/>
        <v>2.2736536091182394E-3</v>
      </c>
      <c r="X241" s="1">
        <f t="shared" si="76"/>
        <v>-1.2183431769690015E-2</v>
      </c>
      <c r="Y241" s="1">
        <f t="shared" si="77"/>
        <v>1.4457085378808254E-2</v>
      </c>
      <c r="Z241" s="1">
        <f t="shared" si="68"/>
        <v>-3.2310590462182717E-4</v>
      </c>
      <c r="AA241" s="1" t="e">
        <f>Z241+#REF!*_xlfn.STDEV.S($Y$2:$Y$779)</f>
        <v>#REF!</v>
      </c>
      <c r="AB241" s="1">
        <f>Z241-GRAPHS!$S$32*_xlfn.STDEV.S($Y$2:$Y$779)</f>
        <v>-3.5832089975028217E-3</v>
      </c>
      <c r="AC241" s="24">
        <f t="shared" si="69"/>
        <v>37.040000000000873</v>
      </c>
      <c r="AD241" s="24">
        <f t="shared" si="78"/>
        <v>-7.8800000000001091</v>
      </c>
      <c r="AE241" s="1">
        <f t="shared" si="79"/>
        <v>1.4457085378808254E-2</v>
      </c>
      <c r="AF241" s="1">
        <f t="shared" si="80"/>
        <v>-3.2310590462182717E-4</v>
      </c>
      <c r="AG241" s="1">
        <f>$AF$2+GRAPHS!$U$32*_xlfn.STDEV.S('ONE_LAST_QUOTE (2)'!$AE$2:$AE$779)</f>
        <v>3.7520229614794163E-3</v>
      </c>
      <c r="AH241" s="1">
        <f>$AF$2-GRAPHS!$U$32*_xlfn.STDEV.S('ONE_LAST_QUOTE (2)'!$AE$2:$AE$779)</f>
        <v>-4.3982347707230704E-3</v>
      </c>
      <c r="AI241" s="27">
        <f t="shared" si="81"/>
        <v>-4.7005076142132438</v>
      </c>
      <c r="AJ241" s="24">
        <f t="shared" si="82"/>
        <v>44.920000000000982</v>
      </c>
      <c r="AK241" s="27">
        <f t="shared" si="83"/>
        <v>-6.5702056555270953</v>
      </c>
      <c r="AL241" s="27">
        <f>$AK$2+GRAPHS!$W$32*_xlfn.STDEV.S('ONE_LAST_QUOTE (2)'!$AJ$2:$AJ$779)</f>
        <v>27.965047561412895</v>
      </c>
      <c r="AM241" s="27">
        <f>$AK$2-GRAPHS!$W$32*_xlfn.STDEV.S('ONE_LAST_QUOTE (2)'!$AJ$2:$AJ$779)</f>
        <v>-41.105458872467089</v>
      </c>
      <c r="AO241" s="24"/>
    </row>
    <row r="242" spans="1:41" x14ac:dyDescent="0.3">
      <c r="A242" s="5">
        <v>44428</v>
      </c>
      <c r="B242" s="25">
        <v>644.07000000000005</v>
      </c>
      <c r="C242" s="25">
        <v>1.1700000000000004</v>
      </c>
      <c r="D242" s="25">
        <f t="shared" si="70"/>
        <v>642.90000000000009</v>
      </c>
      <c r="E242" s="25">
        <v>641.79999999999995</v>
      </c>
      <c r="F242" s="25">
        <f t="shared" si="67"/>
        <v>-1.1000000000001364</v>
      </c>
      <c r="G242" s="25">
        <v>16188</v>
      </c>
      <c r="H242" s="25">
        <v>16341.94</v>
      </c>
      <c r="I242" s="25">
        <v>81.899999999999991</v>
      </c>
      <c r="J242" s="25">
        <f t="shared" si="71"/>
        <v>16260.04</v>
      </c>
      <c r="K242" s="25">
        <f t="shared" si="72"/>
        <v>-72.040000000000873</v>
      </c>
      <c r="L242" s="27">
        <v>27.966999999999999</v>
      </c>
      <c r="M242" s="25">
        <v>552</v>
      </c>
      <c r="N242" s="2">
        <f t="shared" si="84"/>
        <v>132.08479110928144</v>
      </c>
      <c r="O242" s="2">
        <f t="shared" si="85"/>
        <v>131.63115953813627</v>
      </c>
      <c r="P242" s="2">
        <f t="shared" si="86"/>
        <v>95.148504746028024</v>
      </c>
      <c r="Q242" s="2">
        <f t="shared" si="86"/>
        <v>133.01204819277126</v>
      </c>
      <c r="R242" s="27">
        <f t="shared" si="87"/>
        <v>-3.4343967033255707E-3</v>
      </c>
      <c r="S242" s="1">
        <f t="shared" si="73"/>
        <v>8.778548817801362E-3</v>
      </c>
      <c r="T242" s="1">
        <f>S242+GRAPHS!$Q$32*_xlfn.STDEV.S($R$2:$R$779)</f>
        <v>3.6448384166507447E-2</v>
      </c>
      <c r="U242" s="1">
        <f>S242-GRAPHS!$Q$32*_xlfn.STDEV.S($R$2:$R$779)</f>
        <v>-1.8891286530904723E-2</v>
      </c>
      <c r="V242" s="2">
        <f t="shared" si="74"/>
        <v>-45.363157114516639</v>
      </c>
      <c r="W242" s="1">
        <f t="shared" si="75"/>
        <v>-4.4304934059203344E-3</v>
      </c>
      <c r="X242" s="1">
        <f t="shared" si="76"/>
        <v>-1.7109970446416802E-3</v>
      </c>
      <c r="Y242" s="1">
        <f t="shared" si="77"/>
        <v>-2.7194963612786542E-3</v>
      </c>
      <c r="Z242" s="1">
        <f t="shared" si="68"/>
        <v>-3.2310590462182717E-4</v>
      </c>
      <c r="AA242" s="1" t="e">
        <f>Z242+#REF!*_xlfn.STDEV.S($Y$2:$Y$779)</f>
        <v>#REF!</v>
      </c>
      <c r="AB242" s="1">
        <f>Z242-GRAPHS!$S$32*_xlfn.STDEV.S($Y$2:$Y$779)</f>
        <v>-3.5832089975028217E-3</v>
      </c>
      <c r="AC242" s="24">
        <f t="shared" si="69"/>
        <v>-72.040000000000873</v>
      </c>
      <c r="AD242" s="24">
        <f t="shared" si="78"/>
        <v>-1.1000000000001364</v>
      </c>
      <c r="AE242" s="1">
        <f t="shared" si="79"/>
        <v>-2.7194963612786542E-3</v>
      </c>
      <c r="AF242" s="1">
        <f t="shared" si="80"/>
        <v>-3.2310590462182717E-4</v>
      </c>
      <c r="AG242" s="1">
        <f>$AF$2+GRAPHS!$U$32*_xlfn.STDEV.S('ONE_LAST_QUOTE (2)'!$AE$2:$AE$779)</f>
        <v>3.7520229614794163E-3</v>
      </c>
      <c r="AH242" s="1">
        <f>$AF$2-GRAPHS!$U$32*_xlfn.STDEV.S('ONE_LAST_QUOTE (2)'!$AE$2:$AE$779)</f>
        <v>-4.3982347707230704E-3</v>
      </c>
      <c r="AI242" s="27">
        <f t="shared" si="81"/>
        <v>65.490909090901766</v>
      </c>
      <c r="AJ242" s="24">
        <f t="shared" si="82"/>
        <v>-70.940000000000737</v>
      </c>
      <c r="AK242" s="27">
        <f t="shared" si="83"/>
        <v>-6.5702056555270953</v>
      </c>
      <c r="AL242" s="27">
        <f>$AK$2+GRAPHS!$W$32*_xlfn.STDEV.S('ONE_LAST_QUOTE (2)'!$AJ$2:$AJ$779)</f>
        <v>27.965047561412895</v>
      </c>
      <c r="AM242" s="27">
        <f>$AK$2-GRAPHS!$W$32*_xlfn.STDEV.S('ONE_LAST_QUOTE (2)'!$AJ$2:$AJ$779)</f>
        <v>-41.105458872467089</v>
      </c>
      <c r="AO242" s="24"/>
    </row>
    <row r="243" spans="1:41" x14ac:dyDescent="0.3">
      <c r="A243" s="5">
        <v>44431</v>
      </c>
      <c r="B243" s="25">
        <v>659.68</v>
      </c>
      <c r="C243" s="25">
        <v>0.67000000000000037</v>
      </c>
      <c r="D243" s="25">
        <f t="shared" si="70"/>
        <v>659.01</v>
      </c>
      <c r="E243" s="25">
        <v>658</v>
      </c>
      <c r="F243" s="25">
        <f t="shared" si="67"/>
        <v>-1.0099999999999909</v>
      </c>
      <c r="G243" s="25">
        <v>16679</v>
      </c>
      <c r="H243" s="25">
        <v>16741.84</v>
      </c>
      <c r="I243" s="25">
        <v>78.749999999999986</v>
      </c>
      <c r="J243" s="25">
        <f t="shared" si="71"/>
        <v>16663.09</v>
      </c>
      <c r="K243" s="25">
        <f t="shared" si="72"/>
        <v>15.909999999999854</v>
      </c>
      <c r="L243" s="27">
        <v>27.928999999999998</v>
      </c>
      <c r="M243" s="25">
        <v>566</v>
      </c>
      <c r="N243" s="2">
        <f t="shared" si="84"/>
        <v>135.4188104548258</v>
      </c>
      <c r="O243" s="2">
        <f t="shared" si="85"/>
        <v>135.62367864693445</v>
      </c>
      <c r="P243" s="2">
        <f t="shared" si="86"/>
        <v>95.019222263804366</v>
      </c>
      <c r="Q243" s="2">
        <f t="shared" si="86"/>
        <v>136.38554216867487</v>
      </c>
      <c r="R243" s="27">
        <f t="shared" si="87"/>
        <v>1.5128488532765161E-3</v>
      </c>
      <c r="S243" s="1">
        <f t="shared" si="73"/>
        <v>8.778548817801362E-3</v>
      </c>
      <c r="T243" s="1">
        <f>S243+GRAPHS!$Q$32*_xlfn.STDEV.S($R$2:$R$779)</f>
        <v>3.6448384166507447E-2</v>
      </c>
      <c r="U243" s="1">
        <f>S243-GRAPHS!$Q$32*_xlfn.STDEV.S($R$2:$R$779)</f>
        <v>-1.8891286530904723E-2</v>
      </c>
      <c r="V243" s="2">
        <f t="shared" si="74"/>
        <v>20.486819210864837</v>
      </c>
      <c r="W243" s="1">
        <f t="shared" si="75"/>
        <v>9.5480490113177409E-4</v>
      </c>
      <c r="X243" s="1">
        <f t="shared" si="76"/>
        <v>-1.5326019332028208E-3</v>
      </c>
      <c r="Y243" s="1">
        <f t="shared" si="77"/>
        <v>2.4874068343345946E-3</v>
      </c>
      <c r="Z243" s="1">
        <f t="shared" si="68"/>
        <v>-3.2310590462182717E-4</v>
      </c>
      <c r="AA243" s="1" t="e">
        <f>Z243+#REF!*_xlfn.STDEV.S($Y$2:$Y$779)</f>
        <v>#REF!</v>
      </c>
      <c r="AB243" s="1">
        <f>Z243-GRAPHS!$S$32*_xlfn.STDEV.S($Y$2:$Y$779)</f>
        <v>-3.5832089975028217E-3</v>
      </c>
      <c r="AC243" s="24">
        <f t="shared" si="69"/>
        <v>15.909999999999854</v>
      </c>
      <c r="AD243" s="24">
        <f t="shared" si="78"/>
        <v>-1.0099999999999909</v>
      </c>
      <c r="AE243" s="1">
        <f t="shared" si="79"/>
        <v>2.4874068343345946E-3</v>
      </c>
      <c r="AF243" s="1">
        <f t="shared" si="80"/>
        <v>-3.2310590462182717E-4</v>
      </c>
      <c r="AG243" s="1">
        <f>$AF$2+GRAPHS!$U$32*_xlfn.STDEV.S('ONE_LAST_QUOTE (2)'!$AE$2:$AE$779)</f>
        <v>3.7520229614794163E-3</v>
      </c>
      <c r="AH243" s="1">
        <f>$AF$2-GRAPHS!$U$32*_xlfn.STDEV.S('ONE_LAST_QUOTE (2)'!$AE$2:$AE$779)</f>
        <v>-4.3982347707230704E-3</v>
      </c>
      <c r="AI243" s="27">
        <f t="shared" si="81"/>
        <v>-15.75247524752475</v>
      </c>
      <c r="AJ243" s="24">
        <f t="shared" si="82"/>
        <v>16.919999999999845</v>
      </c>
      <c r="AK243" s="27">
        <f t="shared" si="83"/>
        <v>-6.5702056555270953</v>
      </c>
      <c r="AL243" s="27">
        <f>$AK$2+GRAPHS!$W$32*_xlfn.STDEV.S('ONE_LAST_QUOTE (2)'!$AJ$2:$AJ$779)</f>
        <v>27.965047561412895</v>
      </c>
      <c r="AM243" s="27">
        <f>$AK$2-GRAPHS!$W$32*_xlfn.STDEV.S('ONE_LAST_QUOTE (2)'!$AJ$2:$AJ$779)</f>
        <v>-41.105458872467089</v>
      </c>
      <c r="AO243" s="24"/>
    </row>
    <row r="244" spans="1:41" x14ac:dyDescent="0.3">
      <c r="A244" s="5">
        <v>44432</v>
      </c>
      <c r="B244" s="25">
        <v>663.52</v>
      </c>
      <c r="C244" s="25">
        <v>0.49000000000000038</v>
      </c>
      <c r="D244" s="25">
        <f t="shared" si="70"/>
        <v>663.03</v>
      </c>
      <c r="E244" s="25">
        <v>664.1</v>
      </c>
      <c r="F244" s="25">
        <f t="shared" si="67"/>
        <v>1.07000000000005</v>
      </c>
      <c r="G244" s="25">
        <v>16781</v>
      </c>
      <c r="H244" s="25">
        <v>16818.73</v>
      </c>
      <c r="I244" s="25">
        <v>68.199999999999989</v>
      </c>
      <c r="J244" s="25">
        <f t="shared" si="71"/>
        <v>16750.53</v>
      </c>
      <c r="K244" s="25">
        <f t="shared" si="72"/>
        <v>30.470000000001164</v>
      </c>
      <c r="L244" s="27">
        <v>27.914000000000001</v>
      </c>
      <c r="M244" s="25">
        <v>572</v>
      </c>
      <c r="N244" s="2">
        <f t="shared" si="84"/>
        <v>136.67421280098756</v>
      </c>
      <c r="O244" s="2">
        <f t="shared" si="85"/>
        <v>136.45308180191901</v>
      </c>
      <c r="P244" s="2">
        <f t="shared" si="86"/>
        <v>94.968189705031875</v>
      </c>
      <c r="Q244" s="2">
        <f t="shared" si="86"/>
        <v>137.831325301205</v>
      </c>
      <c r="R244" s="27">
        <f t="shared" si="87"/>
        <v>-1.6179423648157165E-3</v>
      </c>
      <c r="S244" s="1">
        <f t="shared" si="73"/>
        <v>8.778548817801362E-3</v>
      </c>
      <c r="T244" s="1">
        <f>S244+GRAPHS!$Q$32*_xlfn.STDEV.S($R$2:$R$779)</f>
        <v>3.6448384166507447E-2</v>
      </c>
      <c r="U244" s="1">
        <f>S244-GRAPHS!$Q$32*_xlfn.STDEV.S($R$2:$R$779)</f>
        <v>-1.8891286530904723E-2</v>
      </c>
      <c r="V244" s="2">
        <f t="shared" si="74"/>
        <v>-22.113099906854927</v>
      </c>
      <c r="W244" s="1">
        <f t="shared" si="75"/>
        <v>1.8190469197094758E-3</v>
      </c>
      <c r="X244" s="1">
        <f t="shared" si="76"/>
        <v>1.613803296985129E-3</v>
      </c>
      <c r="Y244" s="1">
        <f t="shared" si="77"/>
        <v>2.0524362272434683E-4</v>
      </c>
      <c r="Z244" s="1">
        <f t="shared" si="68"/>
        <v>-3.2310590462182717E-4</v>
      </c>
      <c r="AA244" s="1" t="e">
        <f>Z244+#REF!*_xlfn.STDEV.S($Y$2:$Y$779)</f>
        <v>#REF!</v>
      </c>
      <c r="AB244" s="1">
        <f>Z244-GRAPHS!$S$32*_xlfn.STDEV.S($Y$2:$Y$779)</f>
        <v>-3.5832089975028217E-3</v>
      </c>
      <c r="AC244" s="24">
        <f t="shared" si="69"/>
        <v>30.470000000001164</v>
      </c>
      <c r="AD244" s="24">
        <f t="shared" si="78"/>
        <v>1.07000000000005</v>
      </c>
      <c r="AE244" s="1">
        <f t="shared" si="79"/>
        <v>2.0524362272434683E-4</v>
      </c>
      <c r="AF244" s="1">
        <f t="shared" si="80"/>
        <v>-3.2310590462182717E-4</v>
      </c>
      <c r="AG244" s="1">
        <f>$AF$2+GRAPHS!$U$32*_xlfn.STDEV.S('ONE_LAST_QUOTE (2)'!$AE$2:$AE$779)</f>
        <v>3.7520229614794163E-3</v>
      </c>
      <c r="AH244" s="1">
        <f>$AF$2-GRAPHS!$U$32*_xlfn.STDEV.S('ONE_LAST_QUOTE (2)'!$AE$2:$AE$779)</f>
        <v>-4.3982347707230704E-3</v>
      </c>
      <c r="AI244" s="27">
        <f t="shared" si="81"/>
        <v>28.476635514018447</v>
      </c>
      <c r="AJ244" s="24">
        <f t="shared" si="82"/>
        <v>29.400000000001114</v>
      </c>
      <c r="AK244" s="27">
        <f t="shared" si="83"/>
        <v>-6.5702056555270953</v>
      </c>
      <c r="AL244" s="27">
        <f>$AK$2+GRAPHS!$W$32*_xlfn.STDEV.S('ONE_LAST_QUOTE (2)'!$AJ$2:$AJ$779)</f>
        <v>27.965047561412895</v>
      </c>
      <c r="AM244" s="27">
        <f>$AK$2-GRAPHS!$W$32*_xlfn.STDEV.S('ONE_LAST_QUOTE (2)'!$AJ$2:$AJ$779)</f>
        <v>-41.105458872467089</v>
      </c>
      <c r="AO244" s="24"/>
    </row>
    <row r="245" spans="1:41" x14ac:dyDescent="0.3">
      <c r="A245" s="5">
        <v>44433</v>
      </c>
      <c r="B245" s="25">
        <v>673.35</v>
      </c>
      <c r="C245" s="25">
        <v>0.46000000000000041</v>
      </c>
      <c r="D245" s="25">
        <f t="shared" si="70"/>
        <v>672.89</v>
      </c>
      <c r="E245" s="25">
        <v>674.8</v>
      </c>
      <c r="F245" s="25">
        <f t="shared" si="67"/>
        <v>1.9099999999999682</v>
      </c>
      <c r="G245" s="25">
        <v>16962</v>
      </c>
      <c r="H245" s="25">
        <v>17045.86</v>
      </c>
      <c r="I245" s="25">
        <v>66.059999999999988</v>
      </c>
      <c r="J245" s="25">
        <f t="shared" si="71"/>
        <v>16979.8</v>
      </c>
      <c r="K245" s="25">
        <f t="shared" si="72"/>
        <v>-17.799999999999272</v>
      </c>
      <c r="L245" s="27">
        <v>27.896000000000001</v>
      </c>
      <c r="M245" s="25">
        <v>585</v>
      </c>
      <c r="N245" s="2">
        <f t="shared" si="84"/>
        <v>138.87631199835326</v>
      </c>
      <c r="O245" s="2">
        <f t="shared" si="85"/>
        <v>137.92486583184257</v>
      </c>
      <c r="P245" s="2">
        <f t="shared" si="86"/>
        <v>94.906950634504881</v>
      </c>
      <c r="Q245" s="2">
        <f t="shared" si="86"/>
        <v>140.96385542168693</v>
      </c>
      <c r="R245" s="27">
        <f t="shared" si="87"/>
        <v>-6.8510327846406094E-3</v>
      </c>
      <c r="S245" s="1">
        <f t="shared" si="73"/>
        <v>8.778548817801362E-3</v>
      </c>
      <c r="T245" s="1">
        <f>S245+GRAPHS!$Q$32*_xlfn.STDEV.S($R$2:$R$779)</f>
        <v>3.6448384166507447E-2</v>
      </c>
      <c r="U245" s="1">
        <f>S245-GRAPHS!$Q$32*_xlfn.STDEV.S($R$2:$R$779)</f>
        <v>-1.8891286530904723E-2</v>
      </c>
      <c r="V245" s="2">
        <f t="shared" si="74"/>
        <v>-95.144616651069214</v>
      </c>
      <c r="W245" s="1">
        <f t="shared" si="75"/>
        <v>-1.0483044558828299E-3</v>
      </c>
      <c r="X245" s="1">
        <f t="shared" si="76"/>
        <v>2.8385025784303055E-3</v>
      </c>
      <c r="Y245" s="1">
        <f t="shared" si="77"/>
        <v>-3.8868070343131356E-3</v>
      </c>
      <c r="Z245" s="1">
        <f t="shared" si="68"/>
        <v>-3.2310590462182717E-4</v>
      </c>
      <c r="AA245" s="1" t="e">
        <f>Z245+#REF!*_xlfn.STDEV.S($Y$2:$Y$779)</f>
        <v>#REF!</v>
      </c>
      <c r="AB245" s="1">
        <f>Z245-GRAPHS!$S$32*_xlfn.STDEV.S($Y$2:$Y$779)</f>
        <v>-3.5832089975028217E-3</v>
      </c>
      <c r="AC245" s="24">
        <f t="shared" si="69"/>
        <v>-17.799999999999272</v>
      </c>
      <c r="AD245" s="24">
        <f t="shared" si="78"/>
        <v>1.9099999999999682</v>
      </c>
      <c r="AE245" s="1">
        <f t="shared" si="79"/>
        <v>-3.8868070343131356E-3</v>
      </c>
      <c r="AF245" s="1">
        <f t="shared" si="80"/>
        <v>-3.2310590462182717E-4</v>
      </c>
      <c r="AG245" s="1">
        <f>$AF$2+GRAPHS!$U$32*_xlfn.STDEV.S('ONE_LAST_QUOTE (2)'!$AE$2:$AE$779)</f>
        <v>3.7520229614794163E-3</v>
      </c>
      <c r="AH245" s="1">
        <f>$AF$2-GRAPHS!$U$32*_xlfn.STDEV.S('ONE_LAST_QUOTE (2)'!$AE$2:$AE$779)</f>
        <v>-4.3982347707230704E-3</v>
      </c>
      <c r="AI245" s="27">
        <f t="shared" si="81"/>
        <v>-9.3193717277484662</v>
      </c>
      <c r="AJ245" s="24">
        <f t="shared" si="82"/>
        <v>-19.709999999999241</v>
      </c>
      <c r="AK245" s="27">
        <f t="shared" si="83"/>
        <v>-6.5702056555270953</v>
      </c>
      <c r="AL245" s="27">
        <f>$AK$2+GRAPHS!$W$32*_xlfn.STDEV.S('ONE_LAST_QUOTE (2)'!$AJ$2:$AJ$779)</f>
        <v>27.965047561412895</v>
      </c>
      <c r="AM245" s="27">
        <f>$AK$2-GRAPHS!$W$32*_xlfn.STDEV.S('ONE_LAST_QUOTE (2)'!$AJ$2:$AJ$779)</f>
        <v>-41.105458872467089</v>
      </c>
      <c r="AO245" s="24"/>
    </row>
    <row r="246" spans="1:41" x14ac:dyDescent="0.3">
      <c r="A246" s="5">
        <v>44434</v>
      </c>
      <c r="B246" s="25">
        <v>675.67</v>
      </c>
      <c r="C246" s="25">
        <v>0.40000000000000041</v>
      </c>
      <c r="D246" s="25">
        <f t="shared" si="70"/>
        <v>675.27</v>
      </c>
      <c r="E246" s="25">
        <v>676.7</v>
      </c>
      <c r="F246" s="25">
        <f t="shared" si="67"/>
        <v>1.4300000000000637</v>
      </c>
      <c r="G246" s="25">
        <v>16993</v>
      </c>
      <c r="H246" s="25">
        <v>17066.96</v>
      </c>
      <c r="I246" s="25">
        <v>53.769999999999989</v>
      </c>
      <c r="J246" s="25">
        <f t="shared" si="71"/>
        <v>17013.189999999999</v>
      </c>
      <c r="K246" s="25">
        <f t="shared" si="72"/>
        <v>-20.18999999999869</v>
      </c>
      <c r="L246" s="27">
        <v>27.933</v>
      </c>
      <c r="M246" s="25">
        <v>594</v>
      </c>
      <c r="N246" s="2">
        <f t="shared" si="84"/>
        <v>139.26733895863319</v>
      </c>
      <c r="O246" s="2">
        <f t="shared" si="85"/>
        <v>138.17693933973001</v>
      </c>
      <c r="P246" s="2">
        <f t="shared" si="86"/>
        <v>95.032830946143704</v>
      </c>
      <c r="Q246" s="2">
        <f t="shared" si="86"/>
        <v>143.1325301204821</v>
      </c>
      <c r="R246" s="27">
        <f t="shared" si="87"/>
        <v>-7.8295430002224276E-3</v>
      </c>
      <c r="S246" s="1">
        <f t="shared" si="73"/>
        <v>8.778548817801362E-3</v>
      </c>
      <c r="T246" s="1">
        <f>S246+GRAPHS!$Q$32*_xlfn.STDEV.S($R$2:$R$779)</f>
        <v>3.6448384166507447E-2</v>
      </c>
      <c r="U246" s="1">
        <f>S246-GRAPHS!$Q$32*_xlfn.STDEV.S($R$2:$R$779)</f>
        <v>-1.8891286530904723E-2</v>
      </c>
      <c r="V246" s="2">
        <f t="shared" si="74"/>
        <v>-109.03996189031773</v>
      </c>
      <c r="W246" s="1">
        <f t="shared" si="75"/>
        <v>-1.1867262988304187E-3</v>
      </c>
      <c r="X246" s="1">
        <f t="shared" si="76"/>
        <v>2.1176714499386374E-3</v>
      </c>
      <c r="Y246" s="1">
        <f t="shared" si="77"/>
        <v>-3.304397748769056E-3</v>
      </c>
      <c r="Z246" s="1">
        <f t="shared" si="68"/>
        <v>-3.2310590462182717E-4</v>
      </c>
      <c r="AA246" s="1" t="e">
        <f>Z246+#REF!*_xlfn.STDEV.S($Y$2:$Y$779)</f>
        <v>#REF!</v>
      </c>
      <c r="AB246" s="1">
        <f>Z246-GRAPHS!$S$32*_xlfn.STDEV.S($Y$2:$Y$779)</f>
        <v>-3.5832089975028217E-3</v>
      </c>
      <c r="AC246" s="24">
        <f t="shared" si="69"/>
        <v>-20.18999999999869</v>
      </c>
      <c r="AD246" s="24">
        <f t="shared" si="78"/>
        <v>1.4300000000000637</v>
      </c>
      <c r="AE246" s="1">
        <f t="shared" si="79"/>
        <v>-3.304397748769056E-3</v>
      </c>
      <c r="AF246" s="1">
        <f t="shared" si="80"/>
        <v>-3.2310590462182717E-4</v>
      </c>
      <c r="AG246" s="1">
        <f>$AF$2+GRAPHS!$U$32*_xlfn.STDEV.S('ONE_LAST_QUOTE (2)'!$AE$2:$AE$779)</f>
        <v>3.7520229614794163E-3</v>
      </c>
      <c r="AH246" s="1">
        <f>$AF$2-GRAPHS!$U$32*_xlfn.STDEV.S('ONE_LAST_QUOTE (2)'!$AE$2:$AE$779)</f>
        <v>-4.3982347707230704E-3</v>
      </c>
      <c r="AI246" s="27">
        <f t="shared" si="81"/>
        <v>-14.118881118879575</v>
      </c>
      <c r="AJ246" s="24">
        <f t="shared" si="82"/>
        <v>-21.619999999998754</v>
      </c>
      <c r="AK246" s="27">
        <f t="shared" si="83"/>
        <v>-6.5702056555270953</v>
      </c>
      <c r="AL246" s="27">
        <f>$AK$2+GRAPHS!$W$32*_xlfn.STDEV.S('ONE_LAST_QUOTE (2)'!$AJ$2:$AJ$779)</f>
        <v>27.965047561412895</v>
      </c>
      <c r="AM246" s="27">
        <f>$AK$2-GRAPHS!$W$32*_xlfn.STDEV.S('ONE_LAST_QUOTE (2)'!$AJ$2:$AJ$779)</f>
        <v>-41.105458872467089</v>
      </c>
      <c r="AO246" s="24"/>
    </row>
    <row r="247" spans="1:41" x14ac:dyDescent="0.3">
      <c r="A247" s="5">
        <v>44435</v>
      </c>
      <c r="B247" s="25">
        <v>682.75</v>
      </c>
      <c r="C247" s="25">
        <v>0</v>
      </c>
      <c r="D247" s="25">
        <f t="shared" si="70"/>
        <v>682.75</v>
      </c>
      <c r="E247" s="25">
        <v>683</v>
      </c>
      <c r="F247" s="25">
        <f t="shared" si="67"/>
        <v>0.25</v>
      </c>
      <c r="G247" s="25">
        <v>17172</v>
      </c>
      <c r="H247" s="25">
        <v>17209.93</v>
      </c>
      <c r="I247" s="25">
        <v>43.919999999999987</v>
      </c>
      <c r="J247" s="25">
        <f t="shared" si="71"/>
        <v>17166.010000000002</v>
      </c>
      <c r="K247" s="25">
        <f t="shared" si="72"/>
        <v>5.9899999999979627</v>
      </c>
      <c r="L247" s="27">
        <v>27.870999999999999</v>
      </c>
      <c r="M247" s="25">
        <v>599</v>
      </c>
      <c r="N247" s="2">
        <f t="shared" si="84"/>
        <v>140.56390203745599</v>
      </c>
      <c r="O247" s="2">
        <f t="shared" si="85"/>
        <v>139.6324605626931</v>
      </c>
      <c r="P247" s="2">
        <f t="shared" si="86"/>
        <v>94.821896369884044</v>
      </c>
      <c r="Q247" s="2">
        <f t="shared" si="86"/>
        <v>144.33734939759054</v>
      </c>
      <c r="R247" s="27">
        <f t="shared" si="87"/>
        <v>-6.6264628490085853E-3</v>
      </c>
      <c r="S247" s="1">
        <f t="shared" si="73"/>
        <v>8.778548817801362E-3</v>
      </c>
      <c r="T247" s="1">
        <f>S247+GRAPHS!$Q$32*_xlfn.STDEV.S($R$2:$R$779)</f>
        <v>3.6448384166507447E-2</v>
      </c>
      <c r="U247" s="1">
        <f>S247-GRAPHS!$Q$32*_xlfn.STDEV.S($R$2:$R$779)</f>
        <v>-1.8891286530904723E-2</v>
      </c>
      <c r="V247" s="2">
        <f t="shared" si="74"/>
        <v>-93.144147476289163</v>
      </c>
      <c r="W247" s="1">
        <f t="shared" si="75"/>
        <v>3.4894538684283432E-4</v>
      </c>
      <c r="X247" s="1">
        <f t="shared" si="76"/>
        <v>3.6616623947272064E-4</v>
      </c>
      <c r="Y247" s="1">
        <f t="shared" si="77"/>
        <v>-1.7220852629886319E-5</v>
      </c>
      <c r="Z247" s="1">
        <f t="shared" si="68"/>
        <v>-3.2310590462182717E-4</v>
      </c>
      <c r="AA247" s="1" t="e">
        <f>Z247+#REF!*_xlfn.STDEV.S($Y$2:$Y$779)</f>
        <v>#REF!</v>
      </c>
      <c r="AB247" s="1">
        <f>Z247-GRAPHS!$S$32*_xlfn.STDEV.S($Y$2:$Y$779)</f>
        <v>-3.5832089975028217E-3</v>
      </c>
      <c r="AC247" s="24">
        <f t="shared" si="69"/>
        <v>5.9899999999979627</v>
      </c>
      <c r="AD247" s="24">
        <f t="shared" si="78"/>
        <v>0.25</v>
      </c>
      <c r="AE247" s="1">
        <f t="shared" si="79"/>
        <v>-1.7220852629886319E-5</v>
      </c>
      <c r="AF247" s="1">
        <f t="shared" si="80"/>
        <v>-3.2310590462182717E-4</v>
      </c>
      <c r="AG247" s="1">
        <f>$AF$2+GRAPHS!$U$32*_xlfn.STDEV.S('ONE_LAST_QUOTE (2)'!$AE$2:$AE$779)</f>
        <v>3.7520229614794163E-3</v>
      </c>
      <c r="AH247" s="1">
        <f>$AF$2-GRAPHS!$U$32*_xlfn.STDEV.S('ONE_LAST_QUOTE (2)'!$AE$2:$AE$779)</f>
        <v>-4.3982347707230704E-3</v>
      </c>
      <c r="AI247" s="27">
        <f t="shared" si="81"/>
        <v>23.959999999991851</v>
      </c>
      <c r="AJ247" s="24">
        <f t="shared" si="82"/>
        <v>5.7399999999979627</v>
      </c>
      <c r="AK247" s="27">
        <f t="shared" si="83"/>
        <v>-6.5702056555270953</v>
      </c>
      <c r="AL247" s="27">
        <f>$AK$2+GRAPHS!$W$32*_xlfn.STDEV.S('ONE_LAST_QUOTE (2)'!$AJ$2:$AJ$779)</f>
        <v>27.965047561412895</v>
      </c>
      <c r="AM247" s="27">
        <f>$AK$2-GRAPHS!$W$32*_xlfn.STDEV.S('ONE_LAST_QUOTE (2)'!$AJ$2:$AJ$779)</f>
        <v>-41.105458872467089</v>
      </c>
      <c r="AO247" s="24"/>
    </row>
    <row r="248" spans="1:41" x14ac:dyDescent="0.3">
      <c r="A248" s="5">
        <v>44438</v>
      </c>
      <c r="B248" s="25">
        <v>690.84</v>
      </c>
      <c r="C248" s="25">
        <v>0</v>
      </c>
      <c r="D248" s="25">
        <f t="shared" si="70"/>
        <v>690.84</v>
      </c>
      <c r="E248" s="25">
        <v>687.9</v>
      </c>
      <c r="F248" s="25">
        <f t="shared" si="67"/>
        <v>-2.9400000000000546</v>
      </c>
      <c r="G248" s="25">
        <v>17335</v>
      </c>
      <c r="H248" s="25">
        <v>17396.52</v>
      </c>
      <c r="I248" s="25">
        <v>42.319999999999986</v>
      </c>
      <c r="J248" s="25">
        <f t="shared" si="71"/>
        <v>17354.2</v>
      </c>
      <c r="K248" s="25">
        <f t="shared" si="72"/>
        <v>-19.200000000000728</v>
      </c>
      <c r="L248" s="27">
        <v>27.762</v>
      </c>
      <c r="M248" s="25">
        <v>605</v>
      </c>
      <c r="N248" s="2">
        <f t="shared" si="84"/>
        <v>141.5723399876515</v>
      </c>
      <c r="O248" s="2">
        <f t="shared" si="85"/>
        <v>140.95787932997231</v>
      </c>
      <c r="P248" s="2">
        <f t="shared" si="86"/>
        <v>94.451059776137228</v>
      </c>
      <c r="Q248" s="2">
        <f t="shared" si="86"/>
        <v>145.78313253012067</v>
      </c>
      <c r="R248" s="27">
        <f t="shared" si="87"/>
        <v>-4.3402592464939493E-3</v>
      </c>
      <c r="S248" s="1">
        <f t="shared" si="73"/>
        <v>8.778548817801362E-3</v>
      </c>
      <c r="T248" s="1">
        <f>S248+GRAPHS!$Q$32*_xlfn.STDEV.S($R$2:$R$779)</f>
        <v>3.6448384166507447E-2</v>
      </c>
      <c r="U248" s="1">
        <f>S248-GRAPHS!$Q$32*_xlfn.STDEV.S($R$2:$R$779)</f>
        <v>-1.8891286530904723E-2</v>
      </c>
      <c r="V248" s="2">
        <f t="shared" si="74"/>
        <v>-61.446065767918867</v>
      </c>
      <c r="W248" s="1">
        <f t="shared" si="75"/>
        <v>-1.1063604199560179E-3</v>
      </c>
      <c r="X248" s="1">
        <f t="shared" si="76"/>
        <v>-4.2556887267674922E-3</v>
      </c>
      <c r="Y248" s="1">
        <f t="shared" si="77"/>
        <v>3.1493283068114745E-3</v>
      </c>
      <c r="Z248" s="1">
        <f t="shared" si="68"/>
        <v>-3.2310590462182717E-4</v>
      </c>
      <c r="AA248" s="1" t="e">
        <f>Z248+#REF!*_xlfn.STDEV.S($Y$2:$Y$779)</f>
        <v>#REF!</v>
      </c>
      <c r="AB248" s="1">
        <f>Z248-GRAPHS!$S$32*_xlfn.STDEV.S($Y$2:$Y$779)</f>
        <v>-3.5832089975028217E-3</v>
      </c>
      <c r="AC248" s="24">
        <f t="shared" si="69"/>
        <v>-19.200000000000728</v>
      </c>
      <c r="AD248" s="24">
        <f t="shared" si="78"/>
        <v>-2.9400000000000546</v>
      </c>
      <c r="AE248" s="1">
        <f t="shared" si="79"/>
        <v>3.1493283068114745E-3</v>
      </c>
      <c r="AF248" s="1">
        <f t="shared" si="80"/>
        <v>-3.2310590462182717E-4</v>
      </c>
      <c r="AG248" s="1">
        <f>$AF$2+GRAPHS!$U$32*_xlfn.STDEV.S('ONE_LAST_QUOTE (2)'!$AE$2:$AE$779)</f>
        <v>3.7520229614794163E-3</v>
      </c>
      <c r="AH248" s="1">
        <f>$AF$2-GRAPHS!$U$32*_xlfn.STDEV.S('ONE_LAST_QUOTE (2)'!$AE$2:$AE$779)</f>
        <v>-4.3982347707230704E-3</v>
      </c>
      <c r="AI248" s="27">
        <f t="shared" si="81"/>
        <v>6.5306122448980855</v>
      </c>
      <c r="AJ248" s="24">
        <f t="shared" si="82"/>
        <v>-16.260000000000673</v>
      </c>
      <c r="AK248" s="27">
        <f t="shared" si="83"/>
        <v>-6.5702056555270953</v>
      </c>
      <c r="AL248" s="27">
        <f>$AK$2+GRAPHS!$W$32*_xlfn.STDEV.S('ONE_LAST_QUOTE (2)'!$AJ$2:$AJ$779)</f>
        <v>27.965047561412895</v>
      </c>
      <c r="AM248" s="27">
        <f>$AK$2-GRAPHS!$W$32*_xlfn.STDEV.S('ONE_LAST_QUOTE (2)'!$AJ$2:$AJ$779)</f>
        <v>-41.105458872467089</v>
      </c>
      <c r="AO248" s="24"/>
    </row>
    <row r="249" spans="1:41" x14ac:dyDescent="0.3">
      <c r="A249" s="5">
        <v>44439</v>
      </c>
      <c r="B249" s="25">
        <v>696.03</v>
      </c>
      <c r="C249" s="25">
        <v>2.13</v>
      </c>
      <c r="D249" s="25">
        <f t="shared" si="70"/>
        <v>693.9</v>
      </c>
      <c r="E249" s="25">
        <v>691.9</v>
      </c>
      <c r="F249" s="25">
        <f t="shared" si="67"/>
        <v>-2</v>
      </c>
      <c r="G249" s="25">
        <v>17455</v>
      </c>
      <c r="H249" s="25">
        <v>17490.29</v>
      </c>
      <c r="I249" s="25">
        <v>37.919999999999987</v>
      </c>
      <c r="J249" s="25">
        <f t="shared" si="71"/>
        <v>17452.370000000003</v>
      </c>
      <c r="K249" s="25">
        <f t="shared" si="72"/>
        <v>2.6299999999973807</v>
      </c>
      <c r="L249" s="27">
        <v>27.651</v>
      </c>
      <c r="M249" s="25">
        <v>614</v>
      </c>
      <c r="N249" s="2">
        <f t="shared" si="84"/>
        <v>142.39555464087232</v>
      </c>
      <c r="O249" s="2">
        <f t="shared" si="85"/>
        <v>141.93364774760119</v>
      </c>
      <c r="P249" s="2">
        <f t="shared" si="86"/>
        <v>94.073418841220743</v>
      </c>
      <c r="Q249" s="2">
        <f t="shared" si="86"/>
        <v>147.95180722891584</v>
      </c>
      <c r="R249" s="27">
        <f t="shared" si="87"/>
        <v>-3.2438294470363838E-3</v>
      </c>
      <c r="S249" s="1">
        <f t="shared" si="73"/>
        <v>8.778548817801362E-3</v>
      </c>
      <c r="T249" s="1">
        <f>S249+GRAPHS!$Q$32*_xlfn.STDEV.S($R$2:$R$779)</f>
        <v>3.6448384166507447E-2</v>
      </c>
      <c r="U249" s="1">
        <f>S249-GRAPHS!$Q$32*_xlfn.STDEV.S($R$2:$R$779)</f>
        <v>-1.8891286530904723E-2</v>
      </c>
      <c r="V249" s="2">
        <f t="shared" si="74"/>
        <v>-46.190689327113432</v>
      </c>
      <c r="W249" s="1">
        <f t="shared" si="75"/>
        <v>1.5069586537515422E-4</v>
      </c>
      <c r="X249" s="1">
        <f t="shared" si="76"/>
        <v>-2.882259691598213E-3</v>
      </c>
      <c r="Y249" s="1">
        <f t="shared" si="77"/>
        <v>3.0329555569733671E-3</v>
      </c>
      <c r="Z249" s="1">
        <f t="shared" si="68"/>
        <v>-3.2310590462182717E-4</v>
      </c>
      <c r="AA249" s="1" t="e">
        <f>Z249+#REF!*_xlfn.STDEV.S($Y$2:$Y$779)</f>
        <v>#REF!</v>
      </c>
      <c r="AB249" s="1">
        <f>Z249-GRAPHS!$S$32*_xlfn.STDEV.S($Y$2:$Y$779)</f>
        <v>-3.5832089975028217E-3</v>
      </c>
      <c r="AC249" s="24">
        <f t="shared" si="69"/>
        <v>2.6299999999973807</v>
      </c>
      <c r="AD249" s="24">
        <f t="shared" si="78"/>
        <v>-2</v>
      </c>
      <c r="AE249" s="1">
        <f t="shared" si="79"/>
        <v>3.0329555569733671E-3</v>
      </c>
      <c r="AF249" s="1">
        <f t="shared" si="80"/>
        <v>-3.2310590462182717E-4</v>
      </c>
      <c r="AG249" s="1">
        <f>$AF$2+GRAPHS!$U$32*_xlfn.STDEV.S('ONE_LAST_QUOTE (2)'!$AE$2:$AE$779)</f>
        <v>3.7520229614794163E-3</v>
      </c>
      <c r="AH249" s="1">
        <f>$AF$2-GRAPHS!$U$32*_xlfn.STDEV.S('ONE_LAST_QUOTE (2)'!$AE$2:$AE$779)</f>
        <v>-4.3982347707230704E-3</v>
      </c>
      <c r="AI249" s="27">
        <f t="shared" si="81"/>
        <v>-1.3149999999986903</v>
      </c>
      <c r="AJ249" s="24">
        <f t="shared" si="82"/>
        <v>4.6299999999973807</v>
      </c>
      <c r="AK249" s="27">
        <f t="shared" si="83"/>
        <v>-6.5702056555270953</v>
      </c>
      <c r="AL249" s="27">
        <f>$AK$2+GRAPHS!$W$32*_xlfn.STDEV.S('ONE_LAST_QUOTE (2)'!$AJ$2:$AJ$779)</f>
        <v>27.965047561412895</v>
      </c>
      <c r="AM249" s="27">
        <f>$AK$2-GRAPHS!$W$32*_xlfn.STDEV.S('ONE_LAST_QUOTE (2)'!$AJ$2:$AJ$779)</f>
        <v>-41.105458872467089</v>
      </c>
      <c r="AO249" s="24"/>
    </row>
    <row r="250" spans="1:41" x14ac:dyDescent="0.3">
      <c r="A250" s="5">
        <v>44440</v>
      </c>
      <c r="B250" s="25">
        <v>695.36</v>
      </c>
      <c r="C250" s="25">
        <v>2.13</v>
      </c>
      <c r="D250" s="25">
        <f t="shared" si="70"/>
        <v>693.23</v>
      </c>
      <c r="E250" s="25">
        <v>693</v>
      </c>
      <c r="F250" s="25">
        <f t="shared" si="67"/>
        <v>-0.23000000000001819</v>
      </c>
      <c r="G250" s="25">
        <v>17474</v>
      </c>
      <c r="H250" s="25">
        <v>17473.990000000002</v>
      </c>
      <c r="I250" s="25">
        <v>27.819999999999986</v>
      </c>
      <c r="J250" s="25">
        <f t="shared" si="71"/>
        <v>17446.170000000002</v>
      </c>
      <c r="K250" s="25">
        <f t="shared" si="72"/>
        <v>27.829999999998108</v>
      </c>
      <c r="L250" s="27">
        <v>27.713999999999999</v>
      </c>
      <c r="M250" s="25">
        <v>613</v>
      </c>
      <c r="N250" s="2">
        <f t="shared" si="84"/>
        <v>142.62193867050806</v>
      </c>
      <c r="O250" s="2">
        <f t="shared" si="85"/>
        <v>142.08814441372576</v>
      </c>
      <c r="P250" s="2">
        <f t="shared" si="86"/>
        <v>94.287755588065224</v>
      </c>
      <c r="Q250" s="2">
        <f t="shared" si="86"/>
        <v>147.71084337349416</v>
      </c>
      <c r="R250" s="27">
        <f t="shared" si="87"/>
        <v>-3.7427219245385057E-3</v>
      </c>
      <c r="S250" s="1">
        <f t="shared" si="73"/>
        <v>8.778548817801362E-3</v>
      </c>
      <c r="T250" s="1">
        <f>S250+GRAPHS!$Q$32*_xlfn.STDEV.S($R$2:$R$779)</f>
        <v>3.6448384166507447E-2</v>
      </c>
      <c r="U250" s="1">
        <f>S250-GRAPHS!$Q$32*_xlfn.STDEV.S($R$2:$R$779)</f>
        <v>-1.8891286530904723E-2</v>
      </c>
      <c r="V250" s="2">
        <f t="shared" si="74"/>
        <v>-53.379425678230064</v>
      </c>
      <c r="W250" s="1">
        <f t="shared" si="75"/>
        <v>1.5951925264971112E-3</v>
      </c>
      <c r="X250" s="1">
        <f t="shared" si="76"/>
        <v>-3.317802172439424E-4</v>
      </c>
      <c r="Y250" s="1">
        <f t="shared" si="77"/>
        <v>1.9269727437410534E-3</v>
      </c>
      <c r="Z250" s="1">
        <f t="shared" si="68"/>
        <v>-3.2310590462182717E-4</v>
      </c>
      <c r="AA250" s="1" t="e">
        <f>Z250+#REF!*_xlfn.STDEV.S($Y$2:$Y$779)</f>
        <v>#REF!</v>
      </c>
      <c r="AB250" s="1">
        <f>Z250-GRAPHS!$S$32*_xlfn.STDEV.S($Y$2:$Y$779)</f>
        <v>-3.5832089975028217E-3</v>
      </c>
      <c r="AC250" s="24">
        <f t="shared" si="69"/>
        <v>27.829999999998108</v>
      </c>
      <c r="AD250" s="24">
        <f t="shared" si="78"/>
        <v>-0.23000000000001819</v>
      </c>
      <c r="AE250" s="1">
        <f t="shared" si="79"/>
        <v>1.9269727437410534E-3</v>
      </c>
      <c r="AF250" s="1">
        <f t="shared" si="80"/>
        <v>-3.2310590462182717E-4</v>
      </c>
      <c r="AG250" s="1">
        <f>$AF$2+GRAPHS!$U$32*_xlfn.STDEV.S('ONE_LAST_QUOTE (2)'!$AE$2:$AE$779)</f>
        <v>3.7520229614794163E-3</v>
      </c>
      <c r="AH250" s="1">
        <f>$AF$2-GRAPHS!$U$32*_xlfn.STDEV.S('ONE_LAST_QUOTE (2)'!$AE$2:$AE$779)</f>
        <v>-4.3982347707230704E-3</v>
      </c>
      <c r="AI250" s="27">
        <f t="shared" si="81"/>
        <v>-120.99999999998221</v>
      </c>
      <c r="AJ250" s="24">
        <f t="shared" si="82"/>
        <v>28.059999999998126</v>
      </c>
      <c r="AK250" s="27">
        <f t="shared" si="83"/>
        <v>-6.5702056555270953</v>
      </c>
      <c r="AL250" s="27">
        <f>$AK$2+GRAPHS!$W$32*_xlfn.STDEV.S('ONE_LAST_QUOTE (2)'!$AJ$2:$AJ$779)</f>
        <v>27.965047561412895</v>
      </c>
      <c r="AM250" s="27">
        <f>$AK$2-GRAPHS!$W$32*_xlfn.STDEV.S('ONE_LAST_QUOTE (2)'!$AJ$2:$AJ$779)</f>
        <v>-41.105458872467089</v>
      </c>
      <c r="AO250" s="24"/>
    </row>
    <row r="251" spans="1:41" x14ac:dyDescent="0.3">
      <c r="A251" s="5">
        <v>44441</v>
      </c>
      <c r="B251" s="25">
        <v>689.83</v>
      </c>
      <c r="C251" s="25">
        <v>1.8399999999999999</v>
      </c>
      <c r="D251" s="25">
        <f t="shared" si="70"/>
        <v>687.99</v>
      </c>
      <c r="E251" s="25">
        <v>690.3</v>
      </c>
      <c r="F251" s="25">
        <f t="shared" si="67"/>
        <v>2.3099999999999454</v>
      </c>
      <c r="G251" s="25">
        <v>17319</v>
      </c>
      <c r="H251" s="25">
        <v>17319.759999999998</v>
      </c>
      <c r="I251" s="25">
        <v>27.309999999999985</v>
      </c>
      <c r="J251" s="25">
        <f t="shared" si="71"/>
        <v>17292.449999999997</v>
      </c>
      <c r="K251" s="25">
        <f t="shared" si="72"/>
        <v>26.55000000000291</v>
      </c>
      <c r="L251" s="27">
        <v>27.669</v>
      </c>
      <c r="M251" s="25">
        <v>607</v>
      </c>
      <c r="N251" s="2">
        <f t="shared" si="84"/>
        <v>142.06626877958399</v>
      </c>
      <c r="O251" s="2">
        <f t="shared" si="85"/>
        <v>140.82777687428845</v>
      </c>
      <c r="P251" s="2">
        <f t="shared" si="86"/>
        <v>94.134657911747738</v>
      </c>
      <c r="Q251" s="2">
        <f t="shared" si="86"/>
        <v>146.26506024096403</v>
      </c>
      <c r="R251" s="27">
        <f t="shared" si="87"/>
        <v>-8.7177055886297206E-3</v>
      </c>
      <c r="S251" s="1">
        <f t="shared" si="73"/>
        <v>8.778548817801362E-3</v>
      </c>
      <c r="T251" s="1">
        <f>S251+GRAPHS!$Q$32*_xlfn.STDEV.S($R$2:$R$779)</f>
        <v>3.6448384166507447E-2</v>
      </c>
      <c r="U251" s="1">
        <f>S251-GRAPHS!$Q$32*_xlfn.STDEV.S($R$2:$R$779)</f>
        <v>-1.8891286530904723E-2</v>
      </c>
      <c r="V251" s="2">
        <f t="shared" si="74"/>
        <v>-123.84919052955468</v>
      </c>
      <c r="W251" s="1">
        <f t="shared" si="75"/>
        <v>1.5353521334456896E-3</v>
      </c>
      <c r="X251" s="1">
        <f t="shared" si="76"/>
        <v>3.3576069419612863E-3</v>
      </c>
      <c r="Y251" s="1">
        <f t="shared" si="77"/>
        <v>-1.8222548085155966E-3</v>
      </c>
      <c r="Z251" s="1">
        <f t="shared" si="68"/>
        <v>-3.2310590462182717E-4</v>
      </c>
      <c r="AA251" s="1" t="e">
        <f>Z251+#REF!*_xlfn.STDEV.S($Y$2:$Y$779)</f>
        <v>#REF!</v>
      </c>
      <c r="AB251" s="1">
        <f>Z251-GRAPHS!$S$32*_xlfn.STDEV.S($Y$2:$Y$779)</f>
        <v>-3.5832089975028217E-3</v>
      </c>
      <c r="AC251" s="24">
        <f t="shared" si="69"/>
        <v>26.55000000000291</v>
      </c>
      <c r="AD251" s="24">
        <f t="shared" si="78"/>
        <v>2.3099999999999454</v>
      </c>
      <c r="AE251" s="1">
        <f t="shared" si="79"/>
        <v>-1.8222548085155966E-3</v>
      </c>
      <c r="AF251" s="1">
        <f t="shared" si="80"/>
        <v>-3.2310590462182717E-4</v>
      </c>
      <c r="AG251" s="1">
        <f>$AF$2+GRAPHS!$U$32*_xlfn.STDEV.S('ONE_LAST_QUOTE (2)'!$AE$2:$AE$779)</f>
        <v>3.7520229614794163E-3</v>
      </c>
      <c r="AH251" s="1">
        <f>$AF$2-GRAPHS!$U$32*_xlfn.STDEV.S('ONE_LAST_QUOTE (2)'!$AE$2:$AE$779)</f>
        <v>-4.3982347707230704E-3</v>
      </c>
      <c r="AI251" s="27">
        <f t="shared" si="81"/>
        <v>11.493506493508026</v>
      </c>
      <c r="AJ251" s="24">
        <f t="shared" si="82"/>
        <v>24.240000000002965</v>
      </c>
      <c r="AK251" s="27">
        <f t="shared" si="83"/>
        <v>-6.5702056555270953</v>
      </c>
      <c r="AL251" s="27">
        <f>$AK$2+GRAPHS!$W$32*_xlfn.STDEV.S('ONE_LAST_QUOTE (2)'!$AJ$2:$AJ$779)</f>
        <v>27.965047561412895</v>
      </c>
      <c r="AM251" s="27">
        <f>$AK$2-GRAPHS!$W$32*_xlfn.STDEV.S('ONE_LAST_QUOTE (2)'!$AJ$2:$AJ$779)</f>
        <v>-41.105458872467089</v>
      </c>
      <c r="AO251" s="24"/>
    </row>
    <row r="252" spans="1:41" x14ac:dyDescent="0.3">
      <c r="A252" s="5">
        <v>44442</v>
      </c>
      <c r="B252" s="25">
        <v>700.03</v>
      </c>
      <c r="C252" s="25">
        <v>1.5499999999999998</v>
      </c>
      <c r="D252" s="25">
        <f t="shared" si="70"/>
        <v>698.48</v>
      </c>
      <c r="E252" s="25">
        <v>696.4</v>
      </c>
      <c r="F252" s="25">
        <f t="shared" si="67"/>
        <v>-2.0800000000000409</v>
      </c>
      <c r="G252" s="25">
        <v>17508</v>
      </c>
      <c r="H252" s="25">
        <v>17516.919999999998</v>
      </c>
      <c r="I252" s="25">
        <v>25.739999999999984</v>
      </c>
      <c r="J252" s="25">
        <f t="shared" si="71"/>
        <v>17491.179999999997</v>
      </c>
      <c r="K252" s="25">
        <f t="shared" si="72"/>
        <v>16.820000000003347</v>
      </c>
      <c r="L252" s="27">
        <v>27.606999999999999</v>
      </c>
      <c r="M252" s="25">
        <v>620</v>
      </c>
      <c r="N252" s="2">
        <f t="shared" si="84"/>
        <v>143.32167112574575</v>
      </c>
      <c r="O252" s="2">
        <f t="shared" si="85"/>
        <v>142.36461213205394</v>
      </c>
      <c r="P252" s="2">
        <f t="shared" si="86"/>
        <v>93.923723335488077</v>
      </c>
      <c r="Q252" s="2">
        <f t="shared" si="86"/>
        <v>149.39759036144596</v>
      </c>
      <c r="R252" s="27">
        <f t="shared" si="87"/>
        <v>-6.6776990958480331E-3</v>
      </c>
      <c r="S252" s="1">
        <f t="shared" si="73"/>
        <v>8.778548817801362E-3</v>
      </c>
      <c r="T252" s="1">
        <f>S252+GRAPHS!$Q$32*_xlfn.STDEV.S($R$2:$R$779)</f>
        <v>3.6448384166507447E-2</v>
      </c>
      <c r="U252" s="1">
        <f>S252-GRAPHS!$Q$32*_xlfn.STDEV.S($R$2:$R$779)</f>
        <v>-1.8891286530904723E-2</v>
      </c>
      <c r="V252" s="2">
        <f t="shared" si="74"/>
        <v>-95.70589936918168</v>
      </c>
      <c r="W252" s="1">
        <f t="shared" si="75"/>
        <v>9.6162751741182416E-4</v>
      </c>
      <c r="X252" s="1">
        <f t="shared" si="76"/>
        <v>-2.9778948574047085E-3</v>
      </c>
      <c r="Y252" s="1">
        <f t="shared" si="77"/>
        <v>3.9395223748165328E-3</v>
      </c>
      <c r="Z252" s="1">
        <f t="shared" si="68"/>
        <v>-3.2310590462182717E-4</v>
      </c>
      <c r="AA252" s="1" t="e">
        <f>Z252+#REF!*_xlfn.STDEV.S($Y$2:$Y$779)</f>
        <v>#REF!</v>
      </c>
      <c r="AB252" s="1">
        <f>Z252-GRAPHS!$S$32*_xlfn.STDEV.S($Y$2:$Y$779)</f>
        <v>-3.5832089975028217E-3</v>
      </c>
      <c r="AC252" s="24">
        <f t="shared" si="69"/>
        <v>16.820000000003347</v>
      </c>
      <c r="AD252" s="24">
        <f t="shared" si="78"/>
        <v>-2.0800000000000409</v>
      </c>
      <c r="AE252" s="1">
        <f t="shared" si="79"/>
        <v>3.9395223748165328E-3</v>
      </c>
      <c r="AF252" s="1">
        <f t="shared" si="80"/>
        <v>-3.2310590462182717E-4</v>
      </c>
      <c r="AG252" s="1">
        <f>$AF$2+GRAPHS!$U$32*_xlfn.STDEV.S('ONE_LAST_QUOTE (2)'!$AE$2:$AE$779)</f>
        <v>3.7520229614794163E-3</v>
      </c>
      <c r="AH252" s="1">
        <f>$AF$2-GRAPHS!$U$32*_xlfn.STDEV.S('ONE_LAST_QUOTE (2)'!$AE$2:$AE$779)</f>
        <v>-4.3982347707230704E-3</v>
      </c>
      <c r="AI252" s="27">
        <f t="shared" si="81"/>
        <v>-8.0865384615399112</v>
      </c>
      <c r="AJ252" s="24">
        <f t="shared" si="82"/>
        <v>18.900000000003388</v>
      </c>
      <c r="AK252" s="27">
        <f t="shared" si="83"/>
        <v>-6.5702056555270953</v>
      </c>
      <c r="AL252" s="27">
        <f>$AK$2+GRAPHS!$W$32*_xlfn.STDEV.S('ONE_LAST_QUOTE (2)'!$AJ$2:$AJ$779)</f>
        <v>27.965047561412895</v>
      </c>
      <c r="AM252" s="27">
        <f>$AK$2-GRAPHS!$W$32*_xlfn.STDEV.S('ONE_LAST_QUOTE (2)'!$AJ$2:$AJ$779)</f>
        <v>-41.105458872467089</v>
      </c>
      <c r="AO252" s="24"/>
    </row>
    <row r="253" spans="1:41" x14ac:dyDescent="0.3">
      <c r="A253" s="5">
        <v>44445</v>
      </c>
      <c r="B253" s="25">
        <v>702.98</v>
      </c>
      <c r="C253" s="25">
        <v>1.4299999999999997</v>
      </c>
      <c r="D253" s="25">
        <f t="shared" si="70"/>
        <v>701.55000000000007</v>
      </c>
      <c r="E253" s="25">
        <v>703.3</v>
      </c>
      <c r="F253" s="25">
        <f t="shared" si="67"/>
        <v>1.7499999999998863</v>
      </c>
      <c r="G253" s="25">
        <v>17493</v>
      </c>
      <c r="H253" s="25">
        <v>17495.3</v>
      </c>
      <c r="I253" s="25">
        <v>25.229999999999983</v>
      </c>
      <c r="J253" s="25">
        <f t="shared" si="71"/>
        <v>17470.07</v>
      </c>
      <c r="K253" s="25">
        <f t="shared" si="72"/>
        <v>22.930000000000291</v>
      </c>
      <c r="L253" s="27">
        <v>27.544</v>
      </c>
      <c r="M253" s="25">
        <v>631</v>
      </c>
      <c r="N253" s="2">
        <f t="shared" si="84"/>
        <v>144.74171640255167</v>
      </c>
      <c r="O253" s="2">
        <f t="shared" si="85"/>
        <v>142.24264107985033</v>
      </c>
      <c r="P253" s="2">
        <f t="shared" si="86"/>
        <v>93.709386588643596</v>
      </c>
      <c r="Q253" s="2">
        <f t="shared" si="86"/>
        <v>152.04819277108453</v>
      </c>
      <c r="R253" s="27">
        <f t="shared" si="87"/>
        <v>-1.7265757134943605E-2</v>
      </c>
      <c r="S253" s="1">
        <f t="shared" si="73"/>
        <v>8.778548817801362E-3</v>
      </c>
      <c r="T253" s="1">
        <f>S253+GRAPHS!$Q$32*_xlfn.STDEV.S($R$2:$R$779)</f>
        <v>3.6448384166507447E-2</v>
      </c>
      <c r="U253" s="1">
        <f>S253-GRAPHS!$Q$32*_xlfn.STDEV.S($R$2:$R$779)</f>
        <v>-1.8891286530904723E-2</v>
      </c>
      <c r="V253" s="2">
        <f t="shared" si="74"/>
        <v>-249.90753227013442</v>
      </c>
      <c r="W253" s="1">
        <f t="shared" si="75"/>
        <v>1.3125305164776266E-3</v>
      </c>
      <c r="X253" s="1">
        <f t="shared" si="76"/>
        <v>2.4944765162852058E-3</v>
      </c>
      <c r="Y253" s="1">
        <f t="shared" si="77"/>
        <v>-1.1819459998075792E-3</v>
      </c>
      <c r="Z253" s="1">
        <f t="shared" si="68"/>
        <v>-3.2310590462182717E-4</v>
      </c>
      <c r="AA253" s="1" t="e">
        <f>Z253+#REF!*_xlfn.STDEV.S($Y$2:$Y$779)</f>
        <v>#REF!</v>
      </c>
      <c r="AB253" s="1">
        <f>Z253-GRAPHS!$S$32*_xlfn.STDEV.S($Y$2:$Y$779)</f>
        <v>-3.5832089975028217E-3</v>
      </c>
      <c r="AC253" s="24">
        <f t="shared" si="69"/>
        <v>22.930000000000291</v>
      </c>
      <c r="AD253" s="24">
        <f t="shared" si="78"/>
        <v>1.7499999999998863</v>
      </c>
      <c r="AE253" s="1">
        <f t="shared" si="79"/>
        <v>-1.1819459998075792E-3</v>
      </c>
      <c r="AF253" s="1">
        <f t="shared" si="80"/>
        <v>-3.2310590462182717E-4</v>
      </c>
      <c r="AG253" s="1">
        <f>$AF$2+GRAPHS!$U$32*_xlfn.STDEV.S('ONE_LAST_QUOTE (2)'!$AE$2:$AE$779)</f>
        <v>3.7520229614794163E-3</v>
      </c>
      <c r="AH253" s="1">
        <f>$AF$2-GRAPHS!$U$32*_xlfn.STDEV.S('ONE_LAST_QUOTE (2)'!$AE$2:$AE$779)</f>
        <v>-4.3982347707230704E-3</v>
      </c>
      <c r="AI253" s="27">
        <f t="shared" si="81"/>
        <v>13.102857142858161</v>
      </c>
      <c r="AJ253" s="24">
        <f t="shared" si="82"/>
        <v>21.180000000000405</v>
      </c>
      <c r="AK253" s="27">
        <f t="shared" si="83"/>
        <v>-6.5702056555270953</v>
      </c>
      <c r="AL253" s="27">
        <f>$AK$2+GRAPHS!$W$32*_xlfn.STDEV.S('ONE_LAST_QUOTE (2)'!$AJ$2:$AJ$779)</f>
        <v>27.965047561412895</v>
      </c>
      <c r="AM253" s="27">
        <f>$AK$2-GRAPHS!$W$32*_xlfn.STDEV.S('ONE_LAST_QUOTE (2)'!$AJ$2:$AJ$779)</f>
        <v>-41.105458872467089</v>
      </c>
      <c r="AO253" s="24"/>
    </row>
    <row r="254" spans="1:41" x14ac:dyDescent="0.3">
      <c r="A254" s="5">
        <v>44446</v>
      </c>
      <c r="B254" s="25">
        <v>698.35</v>
      </c>
      <c r="C254" s="25">
        <v>1.1999999999999997</v>
      </c>
      <c r="D254" s="25">
        <f t="shared" si="70"/>
        <v>697.15</v>
      </c>
      <c r="E254" s="25">
        <v>695.4</v>
      </c>
      <c r="F254" s="25">
        <f t="shared" si="67"/>
        <v>-1.75</v>
      </c>
      <c r="G254" s="25">
        <v>17424</v>
      </c>
      <c r="H254" s="25">
        <v>17428.87</v>
      </c>
      <c r="I254" s="25">
        <v>18.799999999999983</v>
      </c>
      <c r="J254" s="25">
        <f t="shared" si="71"/>
        <v>17410.07</v>
      </c>
      <c r="K254" s="25">
        <f t="shared" si="72"/>
        <v>13.930000000000291</v>
      </c>
      <c r="L254" s="27">
        <v>27.625</v>
      </c>
      <c r="M254" s="25">
        <v>623</v>
      </c>
      <c r="N254" s="2">
        <f t="shared" si="84"/>
        <v>143.11586746244055</v>
      </c>
      <c r="O254" s="2">
        <f t="shared" si="85"/>
        <v>141.68157423971374</v>
      </c>
      <c r="P254" s="2">
        <f t="shared" si="86"/>
        <v>93.984962406015072</v>
      </c>
      <c r="Q254" s="2">
        <f t="shared" si="86"/>
        <v>150.12048192771104</v>
      </c>
      <c r="R254" s="27">
        <f t="shared" si="87"/>
        <v>-1.0021902170304298E-2</v>
      </c>
      <c r="S254" s="1">
        <f t="shared" si="73"/>
        <v>8.778548817801362E-3</v>
      </c>
      <c r="T254" s="1">
        <f>S254+GRAPHS!$Q$32*_xlfn.STDEV.S($R$2:$R$779)</f>
        <v>3.6448384166507447E-2</v>
      </c>
      <c r="U254" s="1">
        <f>S254-GRAPHS!$Q$32*_xlfn.STDEV.S($R$2:$R$779)</f>
        <v>-1.8891286530904723E-2</v>
      </c>
      <c r="V254" s="2">
        <f t="shared" si="74"/>
        <v>-143.42932227268079</v>
      </c>
      <c r="W254" s="1">
        <f t="shared" si="75"/>
        <v>8.0011165951660685E-4</v>
      </c>
      <c r="X254" s="1">
        <f t="shared" si="76"/>
        <v>-2.5102201821702646E-3</v>
      </c>
      <c r="Y254" s="1">
        <f t="shared" si="77"/>
        <v>3.3103318416868714E-3</v>
      </c>
      <c r="Z254" s="1">
        <f t="shared" si="68"/>
        <v>-3.2310590462182717E-4</v>
      </c>
      <c r="AA254" s="1" t="e">
        <f>Z254+#REF!*_xlfn.STDEV.S($Y$2:$Y$779)</f>
        <v>#REF!</v>
      </c>
      <c r="AB254" s="1">
        <f>Z254-GRAPHS!$S$32*_xlfn.STDEV.S($Y$2:$Y$779)</f>
        <v>-3.5832089975028217E-3</v>
      </c>
      <c r="AC254" s="24">
        <f t="shared" si="69"/>
        <v>13.930000000000291</v>
      </c>
      <c r="AD254" s="24">
        <f t="shared" si="78"/>
        <v>-1.75</v>
      </c>
      <c r="AE254" s="1">
        <f t="shared" si="79"/>
        <v>3.3103318416868714E-3</v>
      </c>
      <c r="AF254" s="1">
        <f t="shared" si="80"/>
        <v>-3.2310590462182717E-4</v>
      </c>
      <c r="AG254" s="1">
        <f>$AF$2+GRAPHS!$U$32*_xlfn.STDEV.S('ONE_LAST_QUOTE (2)'!$AE$2:$AE$779)</f>
        <v>3.7520229614794163E-3</v>
      </c>
      <c r="AH254" s="1">
        <f>$AF$2-GRAPHS!$U$32*_xlfn.STDEV.S('ONE_LAST_QUOTE (2)'!$AE$2:$AE$779)</f>
        <v>-4.3982347707230704E-3</v>
      </c>
      <c r="AI254" s="27">
        <f t="shared" si="81"/>
        <v>-7.9600000000001661</v>
      </c>
      <c r="AJ254" s="24">
        <f t="shared" si="82"/>
        <v>15.680000000000291</v>
      </c>
      <c r="AK254" s="27">
        <f t="shared" si="83"/>
        <v>-6.5702056555270953</v>
      </c>
      <c r="AL254" s="27">
        <f>$AK$2+GRAPHS!$W$32*_xlfn.STDEV.S('ONE_LAST_QUOTE (2)'!$AJ$2:$AJ$779)</f>
        <v>27.965047561412895</v>
      </c>
      <c r="AM254" s="27">
        <f>$AK$2-GRAPHS!$W$32*_xlfn.STDEV.S('ONE_LAST_QUOTE (2)'!$AJ$2:$AJ$779)</f>
        <v>-41.105458872467089</v>
      </c>
      <c r="AO254" s="24"/>
    </row>
    <row r="255" spans="1:41" x14ac:dyDescent="0.3">
      <c r="A255" s="5">
        <v>44447</v>
      </c>
      <c r="B255" s="25">
        <v>693.24</v>
      </c>
      <c r="C255" s="25">
        <v>1.1999999999999997</v>
      </c>
      <c r="D255" s="25">
        <f t="shared" si="70"/>
        <v>692.04</v>
      </c>
      <c r="E255" s="25">
        <v>685.8</v>
      </c>
      <c r="F255" s="25">
        <f t="shared" si="67"/>
        <v>-6.2400000000000091</v>
      </c>
      <c r="G255" s="25">
        <v>17260</v>
      </c>
      <c r="H255" s="25">
        <v>17270.490000000002</v>
      </c>
      <c r="I255" s="25">
        <v>12.169999999999984</v>
      </c>
      <c r="J255" s="25">
        <f t="shared" si="71"/>
        <v>17258.320000000003</v>
      </c>
      <c r="K255" s="25">
        <f t="shared" si="72"/>
        <v>1.6799999999966531</v>
      </c>
      <c r="L255" s="27">
        <v>27.706</v>
      </c>
      <c r="M255" s="25">
        <v>619</v>
      </c>
      <c r="N255" s="2">
        <f t="shared" si="84"/>
        <v>141.14015229471056</v>
      </c>
      <c r="O255" s="2">
        <f t="shared" si="85"/>
        <v>140.34802406895426</v>
      </c>
      <c r="P255" s="2">
        <f t="shared" si="86"/>
        <v>94.260538223386547</v>
      </c>
      <c r="Q255" s="2">
        <f t="shared" si="86"/>
        <v>149.15662650602431</v>
      </c>
      <c r="R255" s="27">
        <f t="shared" si="87"/>
        <v>-5.6123520690433137E-3</v>
      </c>
      <c r="S255" s="1">
        <f t="shared" si="73"/>
        <v>8.778548817801362E-3</v>
      </c>
      <c r="T255" s="1">
        <f>S255+GRAPHS!$Q$32*_xlfn.STDEV.S($R$2:$R$779)</f>
        <v>3.6448384166507447E-2</v>
      </c>
      <c r="U255" s="1">
        <f>S255-GRAPHS!$Q$32*_xlfn.STDEV.S($R$2:$R$779)</f>
        <v>-1.8891286530904723E-2</v>
      </c>
      <c r="V255" s="2">
        <f t="shared" si="74"/>
        <v>-79.212822575630071</v>
      </c>
      <c r="W255" s="1">
        <f t="shared" si="75"/>
        <v>9.7344353331995967E-5</v>
      </c>
      <c r="X255" s="1">
        <f t="shared" si="76"/>
        <v>-9.0168198370036545E-3</v>
      </c>
      <c r="Y255" s="1">
        <f t="shared" si="77"/>
        <v>9.114164190335651E-3</v>
      </c>
      <c r="Z255" s="1">
        <f t="shared" si="68"/>
        <v>-3.2310590462182717E-4</v>
      </c>
      <c r="AA255" s="1" t="e">
        <f>Z255+#REF!*_xlfn.STDEV.S($Y$2:$Y$779)</f>
        <v>#REF!</v>
      </c>
      <c r="AB255" s="1">
        <f>Z255-GRAPHS!$S$32*_xlfn.STDEV.S($Y$2:$Y$779)</f>
        <v>-3.5832089975028217E-3</v>
      </c>
      <c r="AC255" s="24">
        <f t="shared" si="69"/>
        <v>1.6799999999966531</v>
      </c>
      <c r="AD255" s="24">
        <f t="shared" si="78"/>
        <v>-6.2400000000000091</v>
      </c>
      <c r="AE255" s="1">
        <f t="shared" si="79"/>
        <v>9.114164190335651E-3</v>
      </c>
      <c r="AF255" s="1">
        <f t="shared" si="80"/>
        <v>-3.2310590462182717E-4</v>
      </c>
      <c r="AG255" s="1">
        <f>$AF$2+GRAPHS!$U$32*_xlfn.STDEV.S('ONE_LAST_QUOTE (2)'!$AE$2:$AE$779)</f>
        <v>3.7520229614794163E-3</v>
      </c>
      <c r="AH255" s="1">
        <f>$AF$2-GRAPHS!$U$32*_xlfn.STDEV.S('ONE_LAST_QUOTE (2)'!$AE$2:$AE$779)</f>
        <v>-4.3982347707230704E-3</v>
      </c>
      <c r="AI255" s="27">
        <f t="shared" si="81"/>
        <v>-0.26923076923023248</v>
      </c>
      <c r="AJ255" s="24">
        <f t="shared" si="82"/>
        <v>7.9199999999966622</v>
      </c>
      <c r="AK255" s="27">
        <f t="shared" si="83"/>
        <v>-6.5702056555270953</v>
      </c>
      <c r="AL255" s="27">
        <f>$AK$2+GRAPHS!$W$32*_xlfn.STDEV.S('ONE_LAST_QUOTE (2)'!$AJ$2:$AJ$779)</f>
        <v>27.965047561412895</v>
      </c>
      <c r="AM255" s="27">
        <f>$AK$2-GRAPHS!$W$32*_xlfn.STDEV.S('ONE_LAST_QUOTE (2)'!$AJ$2:$AJ$779)</f>
        <v>-41.105458872467089</v>
      </c>
      <c r="AO255" s="24"/>
    </row>
    <row r="256" spans="1:41" x14ac:dyDescent="0.3">
      <c r="A256" s="5">
        <v>44448</v>
      </c>
      <c r="B256" s="25">
        <v>693.65</v>
      </c>
      <c r="C256" s="25">
        <v>1.1999999999999997</v>
      </c>
      <c r="D256" s="25">
        <f t="shared" si="70"/>
        <v>692.44999999999993</v>
      </c>
      <c r="E256" s="25">
        <v>691.6</v>
      </c>
      <c r="F256" s="25">
        <f t="shared" si="67"/>
        <v>-0.84999999999990905</v>
      </c>
      <c r="G256" s="25">
        <v>17238</v>
      </c>
      <c r="H256" s="25">
        <v>17304.330000000002</v>
      </c>
      <c r="I256" s="25">
        <v>8.2699999999999836</v>
      </c>
      <c r="J256" s="25">
        <f t="shared" si="71"/>
        <v>17296.060000000001</v>
      </c>
      <c r="K256" s="25">
        <f t="shared" si="72"/>
        <v>-58.06000000000131</v>
      </c>
      <c r="L256" s="27">
        <v>27.67</v>
      </c>
      <c r="M256" s="25">
        <v>619</v>
      </c>
      <c r="N256" s="2">
        <f t="shared" si="84"/>
        <v>142.33381354188077</v>
      </c>
      <c r="O256" s="2">
        <f t="shared" si="85"/>
        <v>140.16913319238898</v>
      </c>
      <c r="P256" s="2">
        <f t="shared" si="86"/>
        <v>94.138060082332558</v>
      </c>
      <c r="Q256" s="2">
        <f t="shared" si="86"/>
        <v>149.15662650602431</v>
      </c>
      <c r="R256" s="27">
        <f t="shared" si="87"/>
        <v>-1.5208475734789784E-2</v>
      </c>
      <c r="S256" s="1">
        <f t="shared" si="73"/>
        <v>8.778548817801362E-3</v>
      </c>
      <c r="T256" s="1">
        <f>S256+GRAPHS!$Q$32*_xlfn.STDEV.S($R$2:$R$779)</f>
        <v>3.6448384166507447E-2</v>
      </c>
      <c r="U256" s="1">
        <f>S256-GRAPHS!$Q$32*_xlfn.STDEV.S($R$2:$R$779)</f>
        <v>-1.8891286530904723E-2</v>
      </c>
      <c r="V256" s="2">
        <f t="shared" si="74"/>
        <v>-216.4680349491789</v>
      </c>
      <c r="W256" s="1">
        <f t="shared" si="75"/>
        <v>-3.3568338685227334E-3</v>
      </c>
      <c r="X256" s="1">
        <f t="shared" si="76"/>
        <v>-1.2275254531011756E-3</v>
      </c>
      <c r="Y256" s="1">
        <f t="shared" si="77"/>
        <v>-2.1293084154215577E-3</v>
      </c>
      <c r="Z256" s="1">
        <f t="shared" si="68"/>
        <v>-3.2310590462182717E-4</v>
      </c>
      <c r="AA256" s="1" t="e">
        <f>Z256+#REF!*_xlfn.STDEV.S($Y$2:$Y$779)</f>
        <v>#REF!</v>
      </c>
      <c r="AB256" s="1">
        <f>Z256-GRAPHS!$S$32*_xlfn.STDEV.S($Y$2:$Y$779)</f>
        <v>-3.5832089975028217E-3</v>
      </c>
      <c r="AC256" s="24">
        <f t="shared" si="69"/>
        <v>-58.06000000000131</v>
      </c>
      <c r="AD256" s="24">
        <f t="shared" si="78"/>
        <v>-0.84999999999990905</v>
      </c>
      <c r="AE256" s="1">
        <f t="shared" si="79"/>
        <v>-2.1293084154215577E-3</v>
      </c>
      <c r="AF256" s="1">
        <f t="shared" si="80"/>
        <v>-3.2310590462182717E-4</v>
      </c>
      <c r="AG256" s="1">
        <f>$AF$2+GRAPHS!$U$32*_xlfn.STDEV.S('ONE_LAST_QUOTE (2)'!$AE$2:$AE$779)</f>
        <v>3.7520229614794163E-3</v>
      </c>
      <c r="AH256" s="1">
        <f>$AF$2-GRAPHS!$U$32*_xlfn.STDEV.S('ONE_LAST_QUOTE (2)'!$AE$2:$AE$779)</f>
        <v>-4.3982347707230704E-3</v>
      </c>
      <c r="AI256" s="27">
        <f t="shared" si="81"/>
        <v>68.305882352950022</v>
      </c>
      <c r="AJ256" s="24">
        <f t="shared" si="82"/>
        <v>-57.210000000001401</v>
      </c>
      <c r="AK256" s="27">
        <f t="shared" si="83"/>
        <v>-6.5702056555270953</v>
      </c>
      <c r="AL256" s="27">
        <f>$AK$2+GRAPHS!$W$32*_xlfn.STDEV.S('ONE_LAST_QUOTE (2)'!$AJ$2:$AJ$779)</f>
        <v>27.965047561412895</v>
      </c>
      <c r="AM256" s="27">
        <f>$AK$2-GRAPHS!$W$32*_xlfn.STDEV.S('ONE_LAST_QUOTE (2)'!$AJ$2:$AJ$779)</f>
        <v>-41.105458872467089</v>
      </c>
      <c r="AO256" s="24"/>
    </row>
    <row r="257" spans="1:41" x14ac:dyDescent="0.3">
      <c r="A257" s="5">
        <v>44449</v>
      </c>
      <c r="B257" s="25">
        <v>700.19</v>
      </c>
      <c r="C257" s="25">
        <v>1.1999999999999997</v>
      </c>
      <c r="D257" s="25">
        <f t="shared" si="70"/>
        <v>698.99</v>
      </c>
      <c r="E257" s="25">
        <v>697.5</v>
      </c>
      <c r="F257" s="25">
        <f t="shared" si="67"/>
        <v>-1.4900000000000091</v>
      </c>
      <c r="G257" s="25">
        <v>17473</v>
      </c>
      <c r="H257" s="25">
        <v>17474.57</v>
      </c>
      <c r="I257" s="25">
        <v>2.7199999999999838</v>
      </c>
      <c r="J257" s="25">
        <f t="shared" si="71"/>
        <v>17471.849999999999</v>
      </c>
      <c r="K257" s="25">
        <f t="shared" si="72"/>
        <v>1.1500000000014552</v>
      </c>
      <c r="L257" s="27">
        <v>27.661000000000001</v>
      </c>
      <c r="M257" s="25">
        <v>622</v>
      </c>
      <c r="N257" s="2">
        <f t="shared" si="84"/>
        <v>143.54805515538149</v>
      </c>
      <c r="O257" s="2">
        <f t="shared" si="85"/>
        <v>142.08001301024555</v>
      </c>
      <c r="P257" s="2">
        <f t="shared" si="86"/>
        <v>94.107440547069061</v>
      </c>
      <c r="Q257" s="2">
        <f t="shared" si="86"/>
        <v>149.87951807228936</v>
      </c>
      <c r="R257" s="27">
        <f t="shared" si="87"/>
        <v>-1.0226834097800008E-2</v>
      </c>
      <c r="S257" s="1">
        <f t="shared" si="73"/>
        <v>8.778548817801362E-3</v>
      </c>
      <c r="T257" s="1">
        <f>S257+GRAPHS!$Q$32*_xlfn.STDEV.S($R$2:$R$779)</f>
        <v>3.6448384166507447E-2</v>
      </c>
      <c r="U257" s="1">
        <f>S257-GRAPHS!$Q$32*_xlfn.STDEV.S($R$2:$R$779)</f>
        <v>-1.8891286530904723E-2</v>
      </c>
      <c r="V257" s="2">
        <f t="shared" si="74"/>
        <v>-146.80421451359393</v>
      </c>
      <c r="W257" s="1">
        <f t="shared" si="75"/>
        <v>6.5820162146621871E-5</v>
      </c>
      <c r="X257" s="1">
        <f t="shared" si="76"/>
        <v>-2.1316470908024567E-3</v>
      </c>
      <c r="Y257" s="1">
        <f t="shared" si="77"/>
        <v>2.1974672529490786E-3</v>
      </c>
      <c r="Z257" s="1">
        <f t="shared" si="68"/>
        <v>-3.2310590462182717E-4</v>
      </c>
      <c r="AA257" s="1" t="e">
        <f>Z257+#REF!*_xlfn.STDEV.S($Y$2:$Y$779)</f>
        <v>#REF!</v>
      </c>
      <c r="AB257" s="1">
        <f>Z257-GRAPHS!$S$32*_xlfn.STDEV.S($Y$2:$Y$779)</f>
        <v>-3.5832089975028217E-3</v>
      </c>
      <c r="AC257" s="24">
        <f t="shared" si="69"/>
        <v>1.1500000000014552</v>
      </c>
      <c r="AD257" s="24">
        <f t="shared" si="78"/>
        <v>-1.4900000000000091</v>
      </c>
      <c r="AE257" s="1">
        <f t="shared" si="79"/>
        <v>2.1974672529490786E-3</v>
      </c>
      <c r="AF257" s="1">
        <f t="shared" si="80"/>
        <v>-3.2310590462182717E-4</v>
      </c>
      <c r="AG257" s="1">
        <f>$AF$2+GRAPHS!$U$32*_xlfn.STDEV.S('ONE_LAST_QUOTE (2)'!$AE$2:$AE$779)</f>
        <v>3.7520229614794163E-3</v>
      </c>
      <c r="AH257" s="1">
        <f>$AF$2-GRAPHS!$U$32*_xlfn.STDEV.S('ONE_LAST_QUOTE (2)'!$AE$2:$AE$779)</f>
        <v>-4.3982347707230704E-3</v>
      </c>
      <c r="AI257" s="27">
        <f t="shared" si="81"/>
        <v>-0.77181208053788464</v>
      </c>
      <c r="AJ257" s="24">
        <f t="shared" si="82"/>
        <v>2.6400000000014643</v>
      </c>
      <c r="AK257" s="27">
        <f t="shared" si="83"/>
        <v>-6.5702056555270953</v>
      </c>
      <c r="AL257" s="27">
        <f>$AK$2+GRAPHS!$W$32*_xlfn.STDEV.S('ONE_LAST_QUOTE (2)'!$AJ$2:$AJ$779)</f>
        <v>27.965047561412895</v>
      </c>
      <c r="AM257" s="27">
        <f>$AK$2-GRAPHS!$W$32*_xlfn.STDEV.S('ONE_LAST_QUOTE (2)'!$AJ$2:$AJ$779)</f>
        <v>-41.105458872467089</v>
      </c>
      <c r="AO257" s="24"/>
    </row>
    <row r="258" spans="1:41" x14ac:dyDescent="0.3">
      <c r="A258" s="5">
        <v>44452</v>
      </c>
      <c r="B258" s="25">
        <v>696.6</v>
      </c>
      <c r="C258" s="25">
        <v>1.1999999999999997</v>
      </c>
      <c r="D258" s="25">
        <f t="shared" si="70"/>
        <v>695.4</v>
      </c>
      <c r="E258" s="25">
        <v>697</v>
      </c>
      <c r="F258" s="25">
        <f t="shared" ref="F258:F321" si="88">E258-D258</f>
        <v>1.6000000000000227</v>
      </c>
      <c r="G258" s="25">
        <v>17441</v>
      </c>
      <c r="H258" s="25">
        <v>17446.310000000001</v>
      </c>
      <c r="I258" s="25">
        <v>2.0099999999999838</v>
      </c>
      <c r="J258" s="25">
        <f t="shared" si="71"/>
        <v>17444.300000000003</v>
      </c>
      <c r="K258" s="25">
        <f t="shared" si="72"/>
        <v>-3.3000000000029104</v>
      </c>
      <c r="L258" s="27">
        <v>27.684000000000001</v>
      </c>
      <c r="M258" s="25">
        <v>615</v>
      </c>
      <c r="N258" s="2">
        <f t="shared" si="84"/>
        <v>143.44515332372887</v>
      </c>
      <c r="O258" s="2">
        <f t="shared" si="85"/>
        <v>141.81980809887784</v>
      </c>
      <c r="P258" s="2">
        <f t="shared" si="86"/>
        <v>94.185690470520228</v>
      </c>
      <c r="Q258" s="2">
        <f t="shared" si="86"/>
        <v>148.19277108433755</v>
      </c>
      <c r="R258" s="27">
        <f t="shared" si="87"/>
        <v>-1.1330778260475127E-2</v>
      </c>
      <c r="S258" s="1">
        <f t="shared" si="73"/>
        <v>8.778548817801362E-3</v>
      </c>
      <c r="T258" s="1">
        <f>S258+GRAPHS!$Q$32*_xlfn.STDEV.S($R$2:$R$779)</f>
        <v>3.6448384166507447E-2</v>
      </c>
      <c r="U258" s="1">
        <f>S258-GRAPHS!$Q$32*_xlfn.STDEV.S($R$2:$R$779)</f>
        <v>-1.8891286530904723E-2</v>
      </c>
      <c r="V258" s="2">
        <f t="shared" si="74"/>
        <v>-162.53452248510314</v>
      </c>
      <c r="W258" s="1">
        <f t="shared" si="75"/>
        <v>-1.8917354092757576E-4</v>
      </c>
      <c r="X258" s="1">
        <f t="shared" si="76"/>
        <v>2.3008340523440075E-3</v>
      </c>
      <c r="Y258" s="1">
        <f t="shared" si="77"/>
        <v>-2.4900075932715831E-3</v>
      </c>
      <c r="Z258" s="1">
        <f t="shared" ref="Z258:Z321" si="89">AVERAGEIF($Y$2:$Y$779,"&lt;&gt;#N/A")</f>
        <v>-3.2310590462182717E-4</v>
      </c>
      <c r="AA258" s="1" t="e">
        <f>Z258+#REF!*_xlfn.STDEV.S($Y$2:$Y$779)</f>
        <v>#REF!</v>
      </c>
      <c r="AB258" s="1">
        <f>Z258-GRAPHS!$S$32*_xlfn.STDEV.S($Y$2:$Y$779)</f>
        <v>-3.5832089975028217E-3</v>
      </c>
      <c r="AC258" s="24">
        <f t="shared" ref="AC258:AC321" si="90">G258-J258</f>
        <v>-3.3000000000029104</v>
      </c>
      <c r="AD258" s="24">
        <f t="shared" si="78"/>
        <v>1.6000000000000227</v>
      </c>
      <c r="AE258" s="1">
        <f t="shared" si="79"/>
        <v>-2.4900075932715831E-3</v>
      </c>
      <c r="AF258" s="1">
        <f t="shared" si="80"/>
        <v>-3.2310590462182717E-4</v>
      </c>
      <c r="AG258" s="1">
        <f>$AF$2+GRAPHS!$U$32*_xlfn.STDEV.S('ONE_LAST_QUOTE (2)'!$AE$2:$AE$779)</f>
        <v>3.7520229614794163E-3</v>
      </c>
      <c r="AH258" s="1">
        <f>$AF$2-GRAPHS!$U$32*_xlfn.STDEV.S('ONE_LAST_QUOTE (2)'!$AE$2:$AE$779)</f>
        <v>-4.3982347707230704E-3</v>
      </c>
      <c r="AI258" s="27">
        <f t="shared" si="81"/>
        <v>-2.0625000000017897</v>
      </c>
      <c r="AJ258" s="24">
        <f t="shared" si="82"/>
        <v>-4.9000000000029331</v>
      </c>
      <c r="AK258" s="27">
        <f t="shared" si="83"/>
        <v>-6.5702056555270953</v>
      </c>
      <c r="AL258" s="27">
        <f>$AK$2+GRAPHS!$W$32*_xlfn.STDEV.S('ONE_LAST_QUOTE (2)'!$AJ$2:$AJ$779)</f>
        <v>27.965047561412895</v>
      </c>
      <c r="AM258" s="27">
        <f>$AK$2-GRAPHS!$W$32*_xlfn.STDEV.S('ONE_LAST_QUOTE (2)'!$AJ$2:$AJ$779)</f>
        <v>-41.105458872467089</v>
      </c>
      <c r="AO258" s="24"/>
    </row>
    <row r="259" spans="1:41" x14ac:dyDescent="0.3">
      <c r="A259" s="5">
        <v>44453</v>
      </c>
      <c r="B259" s="25">
        <v>696.51</v>
      </c>
      <c r="C259" s="25">
        <v>0</v>
      </c>
      <c r="D259" s="25">
        <f t="shared" ref="D259:D322" si="91">B259-C259</f>
        <v>696.51</v>
      </c>
      <c r="E259" s="25">
        <v>695.3</v>
      </c>
      <c r="F259" s="25">
        <f t="shared" si="88"/>
        <v>-1.2100000000000364</v>
      </c>
      <c r="G259" s="25">
        <v>17462</v>
      </c>
      <c r="H259" s="25">
        <v>17434.900000000001</v>
      </c>
      <c r="I259" s="25">
        <v>1.6599999999999837</v>
      </c>
      <c r="J259" s="25">
        <f t="shared" ref="J259:J322" si="92">H259-I259</f>
        <v>17433.240000000002</v>
      </c>
      <c r="K259" s="25">
        <f t="shared" ref="K259:K322" si="93">G259-J259</f>
        <v>28.759999999998399</v>
      </c>
      <c r="L259" s="27">
        <v>27.693999999999999</v>
      </c>
      <c r="M259" s="25">
        <v>613</v>
      </c>
      <c r="N259" s="2">
        <f t="shared" si="84"/>
        <v>143.09528709611001</v>
      </c>
      <c r="O259" s="2">
        <f t="shared" si="85"/>
        <v>141.99056757196291</v>
      </c>
      <c r="P259" s="2">
        <f t="shared" si="86"/>
        <v>94.21971217636856</v>
      </c>
      <c r="Q259" s="2">
        <f t="shared" si="86"/>
        <v>147.71084337349416</v>
      </c>
      <c r="R259" s="27">
        <f t="shared" si="87"/>
        <v>-7.7201670758388907E-3</v>
      </c>
      <c r="S259" s="1">
        <f t="shared" ref="S259:S322" si="94">AVERAGEIF($R$2:$R$779,"&lt;&gt;#N/A")</f>
        <v>8.778548817801362E-3</v>
      </c>
      <c r="T259" s="1">
        <f>S259+GRAPHS!$Q$32*_xlfn.STDEV.S($R$2:$R$779)</f>
        <v>3.6448384166507447E-2</v>
      </c>
      <c r="U259" s="1">
        <f>S259-GRAPHS!$Q$32*_xlfn.STDEV.S($R$2:$R$779)</f>
        <v>-1.8891286530904723E-2</v>
      </c>
      <c r="V259" s="2">
        <f t="shared" ref="V259:V322" si="95">(O259-N259)*100</f>
        <v>-110.47195241471002</v>
      </c>
      <c r="W259" s="1">
        <f t="shared" ref="W259:W322" si="96">((G259-J259)/J259)</f>
        <v>1.6497220252803494E-3</v>
      </c>
      <c r="X259" s="1">
        <f t="shared" ref="X259:X322" si="97">((E259-D259)/D259)</f>
        <v>-1.7372327748345845E-3</v>
      </c>
      <c r="Y259" s="1">
        <f t="shared" ref="Y259:Y322" si="98">W259-X259</f>
        <v>3.3869548001149337E-3</v>
      </c>
      <c r="Z259" s="1">
        <f t="shared" si="89"/>
        <v>-3.2310590462182717E-4</v>
      </c>
      <c r="AA259" s="1" t="e">
        <f>Z259+#REF!*_xlfn.STDEV.S($Y$2:$Y$779)</f>
        <v>#REF!</v>
      </c>
      <c r="AB259" s="1">
        <f>Z259-GRAPHS!$S$32*_xlfn.STDEV.S($Y$2:$Y$779)</f>
        <v>-3.5832089975028217E-3</v>
      </c>
      <c r="AC259" s="24">
        <f t="shared" si="90"/>
        <v>28.759999999998399</v>
      </c>
      <c r="AD259" s="24">
        <f t="shared" ref="AD259:AD322" si="99">F259</f>
        <v>-1.2100000000000364</v>
      </c>
      <c r="AE259" s="1">
        <f t="shared" ref="AE259:AE322" si="100">((G259-J259)/J259)-((E259-D259)/D259)</f>
        <v>3.3869548001149337E-3</v>
      </c>
      <c r="AF259" s="1">
        <f t="shared" ref="AF259:AF322" si="101">AVERAGE($AE$2:$AE$779)</f>
        <v>-3.2310590462182717E-4</v>
      </c>
      <c r="AG259" s="1">
        <f>$AF$2+GRAPHS!$U$32*_xlfn.STDEV.S('ONE_LAST_QUOTE (2)'!$AE$2:$AE$779)</f>
        <v>3.7520229614794163E-3</v>
      </c>
      <c r="AH259" s="1">
        <f>$AF$2-GRAPHS!$U$32*_xlfn.STDEV.S('ONE_LAST_QUOTE (2)'!$AE$2:$AE$779)</f>
        <v>-4.3982347707230704E-3</v>
      </c>
      <c r="AI259" s="27">
        <f t="shared" ref="AI259:AI322" si="102">AC259/AD259</f>
        <v>-23.768595041320278</v>
      </c>
      <c r="AJ259" s="24">
        <f t="shared" ref="AJ259:AJ322" si="103">AC259-AD259</f>
        <v>29.969999999998436</v>
      </c>
      <c r="AK259" s="27">
        <f t="shared" ref="AK259:AK322" si="104">AVERAGE($AJ$2:$AJ$779)</f>
        <v>-6.5702056555270953</v>
      </c>
      <c r="AL259" s="27">
        <f>$AK$2+GRAPHS!$W$32*_xlfn.STDEV.S('ONE_LAST_QUOTE (2)'!$AJ$2:$AJ$779)</f>
        <v>27.965047561412895</v>
      </c>
      <c r="AM259" s="27">
        <f>$AK$2-GRAPHS!$W$32*_xlfn.STDEV.S('ONE_LAST_QUOTE (2)'!$AJ$2:$AJ$779)</f>
        <v>-41.105458872467089</v>
      </c>
      <c r="AO259" s="24"/>
    </row>
    <row r="260" spans="1:41" x14ac:dyDescent="0.3">
      <c r="A260" s="5">
        <v>44454</v>
      </c>
      <c r="B260" s="25">
        <v>692.01</v>
      </c>
      <c r="C260" s="25">
        <v>0</v>
      </c>
      <c r="D260" s="25">
        <f t="shared" si="91"/>
        <v>692.01</v>
      </c>
      <c r="E260" s="25">
        <v>693.6</v>
      </c>
      <c r="F260" s="25">
        <f t="shared" si="88"/>
        <v>1.5900000000000318</v>
      </c>
      <c r="G260" s="25">
        <v>17382</v>
      </c>
      <c r="H260" s="25">
        <v>17354</v>
      </c>
      <c r="I260" s="25">
        <v>1.0199999999999836</v>
      </c>
      <c r="J260" s="25">
        <f t="shared" si="92"/>
        <v>17352.98</v>
      </c>
      <c r="K260" s="25">
        <f t="shared" si="93"/>
        <v>29.020000000000437</v>
      </c>
      <c r="L260" s="27">
        <v>27.664000000000001</v>
      </c>
      <c r="M260" s="25">
        <v>607</v>
      </c>
      <c r="N260" s="2">
        <f t="shared" ref="N260:N323" si="105">E260/E259*N259</f>
        <v>142.74542086849118</v>
      </c>
      <c r="O260" s="2">
        <f t="shared" ref="O260:O323" si="106">G260/G259*O259</f>
        <v>141.34005529354366</v>
      </c>
      <c r="P260" s="2">
        <f t="shared" ref="P260:Q323" si="107">L260/L259*P259</f>
        <v>94.117647058823565</v>
      </c>
      <c r="Q260" s="2">
        <f t="shared" si="107"/>
        <v>146.26506024096403</v>
      </c>
      <c r="R260" s="27">
        <f t="shared" ref="R260:R323" si="108">(O260/N260-1)</f>
        <v>-9.8452585476788146E-3</v>
      </c>
      <c r="S260" s="1">
        <f t="shared" si="94"/>
        <v>8.778548817801362E-3</v>
      </c>
      <c r="T260" s="1">
        <f>S260+GRAPHS!$Q$32*_xlfn.STDEV.S($R$2:$R$779)</f>
        <v>3.6448384166507447E-2</v>
      </c>
      <c r="U260" s="1">
        <f>S260-GRAPHS!$Q$32*_xlfn.STDEV.S($R$2:$R$779)</f>
        <v>-1.8891286530904723E-2</v>
      </c>
      <c r="V260" s="2">
        <f t="shared" si="95"/>
        <v>-140.5365574947524</v>
      </c>
      <c r="W260" s="1">
        <f t="shared" si="96"/>
        <v>1.6723352415550781E-3</v>
      </c>
      <c r="X260" s="1">
        <f t="shared" si="97"/>
        <v>2.2976546581697259E-3</v>
      </c>
      <c r="Y260" s="1">
        <f t="shared" si="98"/>
        <v>-6.2531941661464778E-4</v>
      </c>
      <c r="Z260" s="1">
        <f t="shared" si="89"/>
        <v>-3.2310590462182717E-4</v>
      </c>
      <c r="AA260" s="1" t="e">
        <f>Z260+#REF!*_xlfn.STDEV.S($Y$2:$Y$779)</f>
        <v>#REF!</v>
      </c>
      <c r="AB260" s="1">
        <f>Z260-GRAPHS!$S$32*_xlfn.STDEV.S($Y$2:$Y$779)</f>
        <v>-3.5832089975028217E-3</v>
      </c>
      <c r="AC260" s="24">
        <f t="shared" si="90"/>
        <v>29.020000000000437</v>
      </c>
      <c r="AD260" s="24">
        <f t="shared" si="99"/>
        <v>1.5900000000000318</v>
      </c>
      <c r="AE260" s="1">
        <f t="shared" si="100"/>
        <v>-6.2531941661464778E-4</v>
      </c>
      <c r="AF260" s="1">
        <f t="shared" si="101"/>
        <v>-3.2310590462182717E-4</v>
      </c>
      <c r="AG260" s="1">
        <f>$AF$2+GRAPHS!$U$32*_xlfn.STDEV.S('ONE_LAST_QUOTE (2)'!$AE$2:$AE$779)</f>
        <v>3.7520229614794163E-3</v>
      </c>
      <c r="AH260" s="1">
        <f>$AF$2-GRAPHS!$U$32*_xlfn.STDEV.S('ONE_LAST_QUOTE (2)'!$AE$2:$AE$779)</f>
        <v>-4.3982347707230704E-3</v>
      </c>
      <c r="AI260" s="27">
        <f t="shared" si="102"/>
        <v>18.251572327043935</v>
      </c>
      <c r="AJ260" s="24">
        <f t="shared" si="103"/>
        <v>27.430000000000405</v>
      </c>
      <c r="AK260" s="27">
        <f t="shared" si="104"/>
        <v>-6.5702056555270953</v>
      </c>
      <c r="AL260" s="27">
        <f>$AK$2+GRAPHS!$W$32*_xlfn.STDEV.S('ONE_LAST_QUOTE (2)'!$AJ$2:$AJ$779)</f>
        <v>27.965047561412895</v>
      </c>
      <c r="AM260" s="27">
        <f>$AK$2-GRAPHS!$W$32*_xlfn.STDEV.S('ONE_LAST_QUOTE (2)'!$AJ$2:$AJ$779)</f>
        <v>-41.105458872467089</v>
      </c>
      <c r="AO260" s="24"/>
    </row>
    <row r="261" spans="1:41" x14ac:dyDescent="0.3">
      <c r="A261" s="5">
        <v>44455</v>
      </c>
      <c r="B261" s="25">
        <v>687.86</v>
      </c>
      <c r="C261" s="25">
        <v>0</v>
      </c>
      <c r="D261" s="25">
        <f t="shared" si="91"/>
        <v>687.86</v>
      </c>
      <c r="E261" s="25">
        <v>688.4</v>
      </c>
      <c r="F261" s="25">
        <f t="shared" si="88"/>
        <v>0.53999999999996362</v>
      </c>
      <c r="G261" s="25">
        <v>17247</v>
      </c>
      <c r="H261" s="25">
        <v>17278.7</v>
      </c>
      <c r="I261" s="25">
        <v>30.35</v>
      </c>
      <c r="J261" s="25">
        <f t="shared" si="92"/>
        <v>17248.350000000002</v>
      </c>
      <c r="K261" s="25">
        <f t="shared" si="93"/>
        <v>-1.3500000000021828</v>
      </c>
      <c r="L261" s="27">
        <v>27.751000000000001</v>
      </c>
      <c r="M261" s="25">
        <v>600</v>
      </c>
      <c r="N261" s="2">
        <f t="shared" si="105"/>
        <v>141.67524181930409</v>
      </c>
      <c r="O261" s="2">
        <f t="shared" si="106"/>
        <v>140.24231582371115</v>
      </c>
      <c r="P261" s="2">
        <f t="shared" si="107"/>
        <v>94.413635899704047</v>
      </c>
      <c r="Q261" s="2">
        <f t="shared" si="107"/>
        <v>144.57831325301223</v>
      </c>
      <c r="R261" s="27">
        <f t="shared" si="108"/>
        <v>-1.011415951857364E-2</v>
      </c>
      <c r="S261" s="1">
        <f t="shared" si="94"/>
        <v>8.778548817801362E-3</v>
      </c>
      <c r="T261" s="1">
        <f>S261+GRAPHS!$Q$32*_xlfn.STDEV.S($R$2:$R$779)</f>
        <v>3.6448384166507447E-2</v>
      </c>
      <c r="U261" s="1">
        <f>S261-GRAPHS!$Q$32*_xlfn.STDEV.S($R$2:$R$779)</f>
        <v>-1.8891286530904723E-2</v>
      </c>
      <c r="V261" s="2">
        <f t="shared" si="95"/>
        <v>-143.29259955929388</v>
      </c>
      <c r="W261" s="1">
        <f t="shared" si="96"/>
        <v>-7.8268356103753842E-5</v>
      </c>
      <c r="X261" s="1">
        <f t="shared" si="97"/>
        <v>7.850434681475353E-4</v>
      </c>
      <c r="Y261" s="1">
        <f t="shared" si="98"/>
        <v>-8.6331182425128915E-4</v>
      </c>
      <c r="Z261" s="1">
        <f t="shared" si="89"/>
        <v>-3.2310590462182717E-4</v>
      </c>
      <c r="AA261" s="1" t="e">
        <f>Z261+#REF!*_xlfn.STDEV.S($Y$2:$Y$779)</f>
        <v>#REF!</v>
      </c>
      <c r="AB261" s="1">
        <f>Z261-GRAPHS!$S$32*_xlfn.STDEV.S($Y$2:$Y$779)</f>
        <v>-3.5832089975028217E-3</v>
      </c>
      <c r="AC261" s="24">
        <f t="shared" si="90"/>
        <v>-1.3500000000021828</v>
      </c>
      <c r="AD261" s="24">
        <f t="shared" si="99"/>
        <v>0.53999999999996362</v>
      </c>
      <c r="AE261" s="1">
        <f t="shared" si="100"/>
        <v>-8.6331182425128915E-4</v>
      </c>
      <c r="AF261" s="1">
        <f t="shared" si="101"/>
        <v>-3.2310590462182717E-4</v>
      </c>
      <c r="AG261" s="1">
        <f>$AF$2+GRAPHS!$U$32*_xlfn.STDEV.S('ONE_LAST_QUOTE (2)'!$AE$2:$AE$779)</f>
        <v>3.7520229614794163E-3</v>
      </c>
      <c r="AH261" s="1">
        <f>$AF$2-GRAPHS!$U$32*_xlfn.STDEV.S('ONE_LAST_QUOTE (2)'!$AE$2:$AE$779)</f>
        <v>-4.3982347707230704E-3</v>
      </c>
      <c r="AI261" s="27">
        <f t="shared" si="102"/>
        <v>-2.5000000000042104</v>
      </c>
      <c r="AJ261" s="24">
        <f t="shared" si="103"/>
        <v>-1.8900000000021464</v>
      </c>
      <c r="AK261" s="27">
        <f t="shared" si="104"/>
        <v>-6.5702056555270953</v>
      </c>
      <c r="AL261" s="27">
        <f>$AK$2+GRAPHS!$W$32*_xlfn.STDEV.S('ONE_LAST_QUOTE (2)'!$AJ$2:$AJ$779)</f>
        <v>27.965047561412895</v>
      </c>
      <c r="AM261" s="27">
        <f>$AK$2-GRAPHS!$W$32*_xlfn.STDEV.S('ONE_LAST_QUOTE (2)'!$AJ$2:$AJ$779)</f>
        <v>-41.105458872467089</v>
      </c>
      <c r="AO261" s="24"/>
    </row>
    <row r="262" spans="1:41" x14ac:dyDescent="0.3">
      <c r="A262" s="5">
        <v>44456</v>
      </c>
      <c r="B262" s="25">
        <v>686.88</v>
      </c>
      <c r="C262" s="25">
        <v>0</v>
      </c>
      <c r="D262" s="25">
        <f t="shared" si="91"/>
        <v>686.88</v>
      </c>
      <c r="E262" s="25">
        <v>688.8</v>
      </c>
      <c r="F262" s="25">
        <f t="shared" si="88"/>
        <v>1.9199999999999591</v>
      </c>
      <c r="G262" s="25">
        <v>17294</v>
      </c>
      <c r="H262" s="25">
        <v>17276.79</v>
      </c>
      <c r="I262" s="25">
        <v>4.57</v>
      </c>
      <c r="J262" s="25">
        <f t="shared" si="92"/>
        <v>17272.22</v>
      </c>
      <c r="K262" s="25">
        <f t="shared" si="93"/>
        <v>21.779999999998836</v>
      </c>
      <c r="L262" s="27">
        <v>27.782</v>
      </c>
      <c r="M262" s="25">
        <v>600</v>
      </c>
      <c r="N262" s="2">
        <f t="shared" si="105"/>
        <v>141.75756328462617</v>
      </c>
      <c r="O262" s="2">
        <f t="shared" si="106"/>
        <v>140.62449178728247</v>
      </c>
      <c r="P262" s="2">
        <f t="shared" si="107"/>
        <v>94.519103187833863</v>
      </c>
      <c r="Q262" s="2">
        <f t="shared" si="107"/>
        <v>144.57831325301223</v>
      </c>
      <c r="R262" s="27">
        <f t="shared" si="108"/>
        <v>-7.9930232369237464E-3</v>
      </c>
      <c r="S262" s="1">
        <f t="shared" si="94"/>
        <v>8.778548817801362E-3</v>
      </c>
      <c r="T262" s="1">
        <f>S262+GRAPHS!$Q$32*_xlfn.STDEV.S($R$2:$R$779)</f>
        <v>3.6448384166507447E-2</v>
      </c>
      <c r="U262" s="1">
        <f>S262-GRAPHS!$Q$32*_xlfn.STDEV.S($R$2:$R$779)</f>
        <v>-1.8891286530904723E-2</v>
      </c>
      <c r="V262" s="2">
        <f t="shared" si="95"/>
        <v>-113.30714973437068</v>
      </c>
      <c r="W262" s="1">
        <f t="shared" si="96"/>
        <v>1.2609844015418305E-3</v>
      </c>
      <c r="X262" s="1">
        <f t="shared" si="97"/>
        <v>2.7952480782668866E-3</v>
      </c>
      <c r="Y262" s="1">
        <f t="shared" si="98"/>
        <v>-1.5342636767250561E-3</v>
      </c>
      <c r="Z262" s="1">
        <f t="shared" si="89"/>
        <v>-3.2310590462182717E-4</v>
      </c>
      <c r="AA262" s="1" t="e">
        <f>Z262+#REF!*_xlfn.STDEV.S($Y$2:$Y$779)</f>
        <v>#REF!</v>
      </c>
      <c r="AB262" s="1">
        <f>Z262-GRAPHS!$S$32*_xlfn.STDEV.S($Y$2:$Y$779)</f>
        <v>-3.5832089975028217E-3</v>
      </c>
      <c r="AC262" s="24">
        <f t="shared" si="90"/>
        <v>21.779999999998836</v>
      </c>
      <c r="AD262" s="24">
        <f t="shared" si="99"/>
        <v>1.9199999999999591</v>
      </c>
      <c r="AE262" s="1">
        <f t="shared" si="100"/>
        <v>-1.5342636767250561E-3</v>
      </c>
      <c r="AF262" s="1">
        <f t="shared" si="101"/>
        <v>-3.2310590462182717E-4</v>
      </c>
      <c r="AG262" s="1">
        <f>$AF$2+GRAPHS!$U$32*_xlfn.STDEV.S('ONE_LAST_QUOTE (2)'!$AE$2:$AE$779)</f>
        <v>3.7520229614794163E-3</v>
      </c>
      <c r="AH262" s="1">
        <f>$AF$2-GRAPHS!$U$32*_xlfn.STDEV.S('ONE_LAST_QUOTE (2)'!$AE$2:$AE$779)</f>
        <v>-4.3982347707230704E-3</v>
      </c>
      <c r="AI262" s="27">
        <f t="shared" si="102"/>
        <v>11.343749999999636</v>
      </c>
      <c r="AJ262" s="24">
        <f t="shared" si="103"/>
        <v>19.859999999998877</v>
      </c>
      <c r="AK262" s="27">
        <f t="shared" si="104"/>
        <v>-6.5702056555270953</v>
      </c>
      <c r="AL262" s="27">
        <f>$AK$2+GRAPHS!$W$32*_xlfn.STDEV.S('ONE_LAST_QUOTE (2)'!$AJ$2:$AJ$779)</f>
        <v>27.965047561412895</v>
      </c>
      <c r="AM262" s="27">
        <f>$AK$2-GRAPHS!$W$32*_xlfn.STDEV.S('ONE_LAST_QUOTE (2)'!$AJ$2:$AJ$779)</f>
        <v>-41.105458872467089</v>
      </c>
      <c r="AO262" s="24"/>
    </row>
    <row r="263" spans="1:41" x14ac:dyDescent="0.3">
      <c r="A263" s="5">
        <v>44462</v>
      </c>
      <c r="B263" s="25">
        <v>677.52</v>
      </c>
      <c r="C263" s="25">
        <v>0</v>
      </c>
      <c r="D263" s="25">
        <f t="shared" si="91"/>
        <v>677.52</v>
      </c>
      <c r="E263" s="25">
        <v>679.5</v>
      </c>
      <c r="F263" s="25">
        <f t="shared" si="88"/>
        <v>1.9800000000000182</v>
      </c>
      <c r="G263" s="25">
        <v>17080</v>
      </c>
      <c r="H263" s="25">
        <v>17078.22</v>
      </c>
      <c r="I263" s="25">
        <v>3.6100000000000003</v>
      </c>
      <c r="J263" s="25">
        <f t="shared" si="92"/>
        <v>17074.61</v>
      </c>
      <c r="K263" s="25">
        <f t="shared" si="93"/>
        <v>5.3899999999994179</v>
      </c>
      <c r="L263" s="27">
        <v>27.75</v>
      </c>
      <c r="M263" s="25">
        <v>588</v>
      </c>
      <c r="N263" s="2">
        <f t="shared" si="105"/>
        <v>139.84358921588776</v>
      </c>
      <c r="O263" s="2">
        <f t="shared" si="106"/>
        <v>138.88437144251094</v>
      </c>
      <c r="P263" s="2">
        <f t="shared" si="107"/>
        <v>94.410233729119199</v>
      </c>
      <c r="Q263" s="2">
        <f t="shared" si="107"/>
        <v>141.68674698795198</v>
      </c>
      <c r="R263" s="27">
        <f t="shared" si="108"/>
        <v>-6.8592187797468229E-3</v>
      </c>
      <c r="S263" s="1">
        <f t="shared" si="94"/>
        <v>8.778548817801362E-3</v>
      </c>
      <c r="T263" s="1">
        <f>S263+GRAPHS!$Q$32*_xlfn.STDEV.S($R$2:$R$779)</f>
        <v>3.6448384166507447E-2</v>
      </c>
      <c r="U263" s="1">
        <f>S263-GRAPHS!$Q$32*_xlfn.STDEV.S($R$2:$R$779)</f>
        <v>-1.8891286530904723E-2</v>
      </c>
      <c r="V263" s="2">
        <f t="shared" si="95"/>
        <v>-95.921777337682101</v>
      </c>
      <c r="W263" s="1">
        <f t="shared" si="96"/>
        <v>3.156733887332957E-4</v>
      </c>
      <c r="X263" s="1">
        <f t="shared" si="97"/>
        <v>2.9224229543039588E-3</v>
      </c>
      <c r="Y263" s="1">
        <f t="shared" si="98"/>
        <v>-2.606749565570663E-3</v>
      </c>
      <c r="Z263" s="1">
        <f t="shared" si="89"/>
        <v>-3.2310590462182717E-4</v>
      </c>
      <c r="AA263" s="1" t="e">
        <f>Z263+#REF!*_xlfn.STDEV.S($Y$2:$Y$779)</f>
        <v>#REF!</v>
      </c>
      <c r="AB263" s="1">
        <f>Z263-GRAPHS!$S$32*_xlfn.STDEV.S($Y$2:$Y$779)</f>
        <v>-3.5832089975028217E-3</v>
      </c>
      <c r="AC263" s="24">
        <f t="shared" si="90"/>
        <v>5.3899999999994179</v>
      </c>
      <c r="AD263" s="24">
        <f t="shared" si="99"/>
        <v>1.9800000000000182</v>
      </c>
      <c r="AE263" s="1">
        <f t="shared" si="100"/>
        <v>-2.606749565570663E-3</v>
      </c>
      <c r="AF263" s="1">
        <f t="shared" si="101"/>
        <v>-3.2310590462182717E-4</v>
      </c>
      <c r="AG263" s="1">
        <f>$AF$2+GRAPHS!$U$32*_xlfn.STDEV.S('ONE_LAST_QUOTE (2)'!$AE$2:$AE$779)</f>
        <v>3.7520229614794163E-3</v>
      </c>
      <c r="AH263" s="1">
        <f>$AF$2-GRAPHS!$U$32*_xlfn.STDEV.S('ONE_LAST_QUOTE (2)'!$AE$2:$AE$779)</f>
        <v>-4.3982347707230704E-3</v>
      </c>
      <c r="AI263" s="27">
        <f t="shared" si="102"/>
        <v>2.722222222221903</v>
      </c>
      <c r="AJ263" s="24">
        <f t="shared" si="103"/>
        <v>3.4099999999993997</v>
      </c>
      <c r="AK263" s="27">
        <f t="shared" si="104"/>
        <v>-6.5702056555270953</v>
      </c>
      <c r="AL263" s="27">
        <f>$AK$2+GRAPHS!$W$32*_xlfn.STDEV.S('ONE_LAST_QUOTE (2)'!$AJ$2:$AJ$779)</f>
        <v>27.965047561412895</v>
      </c>
      <c r="AM263" s="27">
        <f>$AK$2-GRAPHS!$W$32*_xlfn.STDEV.S('ONE_LAST_QUOTE (2)'!$AJ$2:$AJ$779)</f>
        <v>-41.105458872467089</v>
      </c>
      <c r="AO263" s="24"/>
    </row>
    <row r="264" spans="1:41" x14ac:dyDescent="0.3">
      <c r="A264" s="5">
        <v>44463</v>
      </c>
      <c r="B264" s="25">
        <v>685.64</v>
      </c>
      <c r="C264" s="25">
        <v>0</v>
      </c>
      <c r="D264" s="25">
        <f t="shared" si="91"/>
        <v>685.64</v>
      </c>
      <c r="E264" s="25">
        <v>684.2</v>
      </c>
      <c r="F264" s="25">
        <f t="shared" si="88"/>
        <v>-1.4399999999999409</v>
      </c>
      <c r="G264" s="25">
        <v>17248</v>
      </c>
      <c r="H264" s="25">
        <v>17260.189999999999</v>
      </c>
      <c r="I264" s="25">
        <v>3.2600000000000002</v>
      </c>
      <c r="J264" s="25">
        <f t="shared" si="92"/>
        <v>17256.93</v>
      </c>
      <c r="K264" s="25">
        <f t="shared" si="93"/>
        <v>-8.930000000000291</v>
      </c>
      <c r="L264" s="27">
        <v>27.734999999999999</v>
      </c>
      <c r="M264" s="25">
        <v>598</v>
      </c>
      <c r="N264" s="2">
        <f t="shared" si="105"/>
        <v>140.81086643342223</v>
      </c>
      <c r="O264" s="2">
        <f t="shared" si="106"/>
        <v>140.25044722719139</v>
      </c>
      <c r="P264" s="2">
        <f t="shared" si="107"/>
        <v>94.359201170346708</v>
      </c>
      <c r="Q264" s="2">
        <f t="shared" si="107"/>
        <v>144.09638554216883</v>
      </c>
      <c r="R264" s="27">
        <f t="shared" si="108"/>
        <v>-3.979942886693455E-3</v>
      </c>
      <c r="S264" s="1">
        <f t="shared" si="94"/>
        <v>8.778548817801362E-3</v>
      </c>
      <c r="T264" s="1">
        <f>S264+GRAPHS!$Q$32*_xlfn.STDEV.S($R$2:$R$779)</f>
        <v>3.6448384166507447E-2</v>
      </c>
      <c r="U264" s="1">
        <f>S264-GRAPHS!$Q$32*_xlfn.STDEV.S($R$2:$R$779)</f>
        <v>-1.8891286530904723E-2</v>
      </c>
      <c r="V264" s="2">
        <f t="shared" si="95"/>
        <v>-56.041920623084707</v>
      </c>
      <c r="W264" s="1">
        <f t="shared" si="96"/>
        <v>-5.1747327015872987E-4</v>
      </c>
      <c r="X264" s="1">
        <f t="shared" si="97"/>
        <v>-2.1002275246484172E-3</v>
      </c>
      <c r="Y264" s="1">
        <f t="shared" si="98"/>
        <v>1.5827542544896874E-3</v>
      </c>
      <c r="Z264" s="1">
        <f t="shared" si="89"/>
        <v>-3.2310590462182717E-4</v>
      </c>
      <c r="AA264" s="1" t="e">
        <f>Z264+#REF!*_xlfn.STDEV.S($Y$2:$Y$779)</f>
        <v>#REF!</v>
      </c>
      <c r="AB264" s="1">
        <f>Z264-GRAPHS!$S$32*_xlfn.STDEV.S($Y$2:$Y$779)</f>
        <v>-3.5832089975028217E-3</v>
      </c>
      <c r="AC264" s="24">
        <f t="shared" si="90"/>
        <v>-8.930000000000291</v>
      </c>
      <c r="AD264" s="24">
        <f t="shared" si="99"/>
        <v>-1.4399999999999409</v>
      </c>
      <c r="AE264" s="1">
        <f t="shared" si="100"/>
        <v>1.5827542544896874E-3</v>
      </c>
      <c r="AF264" s="1">
        <f t="shared" si="101"/>
        <v>-3.2310590462182717E-4</v>
      </c>
      <c r="AG264" s="1">
        <f>$AF$2+GRAPHS!$U$32*_xlfn.STDEV.S('ONE_LAST_QUOTE (2)'!$AE$2:$AE$779)</f>
        <v>3.7520229614794163E-3</v>
      </c>
      <c r="AH264" s="1">
        <f>$AF$2-GRAPHS!$U$32*_xlfn.STDEV.S('ONE_LAST_QUOTE (2)'!$AE$2:$AE$779)</f>
        <v>-4.3982347707230704E-3</v>
      </c>
      <c r="AI264" s="27">
        <f t="shared" si="102"/>
        <v>6.2013888888893458</v>
      </c>
      <c r="AJ264" s="24">
        <f t="shared" si="103"/>
        <v>-7.4900000000003502</v>
      </c>
      <c r="AK264" s="27">
        <f t="shared" si="104"/>
        <v>-6.5702056555270953</v>
      </c>
      <c r="AL264" s="27">
        <f>$AK$2+GRAPHS!$W$32*_xlfn.STDEV.S('ONE_LAST_QUOTE (2)'!$AJ$2:$AJ$779)</f>
        <v>27.965047561412895</v>
      </c>
      <c r="AM264" s="27">
        <f>$AK$2-GRAPHS!$W$32*_xlfn.STDEV.S('ONE_LAST_QUOTE (2)'!$AJ$2:$AJ$779)</f>
        <v>-41.105458872467089</v>
      </c>
      <c r="AO264" s="24"/>
    </row>
    <row r="265" spans="1:41" x14ac:dyDescent="0.3">
      <c r="A265" s="5">
        <v>44466</v>
      </c>
      <c r="B265" s="25">
        <v>688.5</v>
      </c>
      <c r="C265" s="25">
        <v>0</v>
      </c>
      <c r="D265" s="25">
        <f t="shared" si="91"/>
        <v>688.5</v>
      </c>
      <c r="E265" s="25">
        <v>686.8</v>
      </c>
      <c r="F265" s="25">
        <f t="shared" si="88"/>
        <v>-1.7000000000000455</v>
      </c>
      <c r="G265" s="25">
        <v>17292</v>
      </c>
      <c r="H265" s="25">
        <v>17313.77</v>
      </c>
      <c r="I265" s="25">
        <v>2.3200000000000003</v>
      </c>
      <c r="J265" s="25">
        <f t="shared" si="92"/>
        <v>17311.45</v>
      </c>
      <c r="K265" s="25">
        <f t="shared" si="93"/>
        <v>-19.450000000000728</v>
      </c>
      <c r="L265" s="27">
        <v>27.716000000000001</v>
      </c>
      <c r="M265" s="25">
        <v>602</v>
      </c>
      <c r="N265" s="2">
        <f t="shared" si="105"/>
        <v>141.34595595801576</v>
      </c>
      <c r="O265" s="2">
        <f t="shared" si="106"/>
        <v>140.608228980322</v>
      </c>
      <c r="P265" s="2">
        <f t="shared" si="107"/>
        <v>94.294559929234893</v>
      </c>
      <c r="Q265" s="2">
        <f t="shared" si="107"/>
        <v>145.06024096385559</v>
      </c>
      <c r="R265" s="27">
        <f t="shared" si="108"/>
        <v>-5.2193002105620501E-3</v>
      </c>
      <c r="S265" s="1">
        <f t="shared" si="94"/>
        <v>8.778548817801362E-3</v>
      </c>
      <c r="T265" s="1">
        <f>S265+GRAPHS!$Q$32*_xlfn.STDEV.S($R$2:$R$779)</f>
        <v>3.6448384166507447E-2</v>
      </c>
      <c r="U265" s="1">
        <f>S265-GRAPHS!$Q$32*_xlfn.STDEV.S($R$2:$R$779)</f>
        <v>-1.8891286530904723E-2</v>
      </c>
      <c r="V265" s="2">
        <f t="shared" si="95"/>
        <v>-73.772697769376805</v>
      </c>
      <c r="W265" s="1">
        <f t="shared" si="96"/>
        <v>-1.123533846096123E-3</v>
      </c>
      <c r="X265" s="1">
        <f t="shared" si="97"/>
        <v>-2.4691358024692017E-3</v>
      </c>
      <c r="Y265" s="1">
        <f t="shared" si="98"/>
        <v>1.3456019563730787E-3</v>
      </c>
      <c r="Z265" s="1">
        <f t="shared" si="89"/>
        <v>-3.2310590462182717E-4</v>
      </c>
      <c r="AA265" s="1" t="e">
        <f>Z265+#REF!*_xlfn.STDEV.S($Y$2:$Y$779)</f>
        <v>#REF!</v>
      </c>
      <c r="AB265" s="1">
        <f>Z265-GRAPHS!$S$32*_xlfn.STDEV.S($Y$2:$Y$779)</f>
        <v>-3.5832089975028217E-3</v>
      </c>
      <c r="AC265" s="24">
        <f t="shared" si="90"/>
        <v>-19.450000000000728</v>
      </c>
      <c r="AD265" s="24">
        <f t="shared" si="99"/>
        <v>-1.7000000000000455</v>
      </c>
      <c r="AE265" s="1">
        <f t="shared" si="100"/>
        <v>1.3456019563730787E-3</v>
      </c>
      <c r="AF265" s="1">
        <f t="shared" si="101"/>
        <v>-3.2310590462182717E-4</v>
      </c>
      <c r="AG265" s="1">
        <f>$AF$2+GRAPHS!$U$32*_xlfn.STDEV.S('ONE_LAST_QUOTE (2)'!$AE$2:$AE$779)</f>
        <v>3.7520229614794163E-3</v>
      </c>
      <c r="AH265" s="1">
        <f>$AF$2-GRAPHS!$U$32*_xlfn.STDEV.S('ONE_LAST_QUOTE (2)'!$AE$2:$AE$779)</f>
        <v>-4.3982347707230704E-3</v>
      </c>
      <c r="AI265" s="27">
        <f t="shared" si="102"/>
        <v>11.441176470588358</v>
      </c>
      <c r="AJ265" s="24">
        <f t="shared" si="103"/>
        <v>-17.750000000000682</v>
      </c>
      <c r="AK265" s="27">
        <f t="shared" si="104"/>
        <v>-6.5702056555270953</v>
      </c>
      <c r="AL265" s="27">
        <f>$AK$2+GRAPHS!$W$32*_xlfn.STDEV.S('ONE_LAST_QUOTE (2)'!$AJ$2:$AJ$779)</f>
        <v>27.965047561412895</v>
      </c>
      <c r="AM265" s="27">
        <f>$AK$2-GRAPHS!$W$32*_xlfn.STDEV.S('ONE_LAST_QUOTE (2)'!$AJ$2:$AJ$779)</f>
        <v>-41.105458872467089</v>
      </c>
      <c r="AO265" s="24"/>
    </row>
    <row r="266" spans="1:41" x14ac:dyDescent="0.3">
      <c r="A266" s="5">
        <v>44467</v>
      </c>
      <c r="B266" s="25">
        <v>681.96</v>
      </c>
      <c r="C266" s="25">
        <v>0</v>
      </c>
      <c r="D266" s="25">
        <f t="shared" si="91"/>
        <v>681.96</v>
      </c>
      <c r="E266" s="25">
        <v>680</v>
      </c>
      <c r="F266" s="25">
        <f t="shared" si="88"/>
        <v>-1.9600000000000364</v>
      </c>
      <c r="G266" s="25">
        <v>17170</v>
      </c>
      <c r="H266" s="25">
        <v>17181.439999999999</v>
      </c>
      <c r="I266" s="25">
        <v>2.3200000000000003</v>
      </c>
      <c r="J266" s="25">
        <f t="shared" si="92"/>
        <v>17179.12</v>
      </c>
      <c r="K266" s="25">
        <f t="shared" si="93"/>
        <v>-9.1199999999989814</v>
      </c>
      <c r="L266" s="27">
        <v>27.780999999999999</v>
      </c>
      <c r="M266" s="25">
        <v>594</v>
      </c>
      <c r="N266" s="2">
        <f t="shared" si="105"/>
        <v>139.94649104754038</v>
      </c>
      <c r="O266" s="2">
        <f t="shared" si="106"/>
        <v>139.61619775573263</v>
      </c>
      <c r="P266" s="2">
        <f t="shared" si="107"/>
        <v>94.515701017249043</v>
      </c>
      <c r="Q266" s="2">
        <f t="shared" si="107"/>
        <v>143.1325301204821</v>
      </c>
      <c r="R266" s="27">
        <f t="shared" si="108"/>
        <v>-2.3601398601380552E-3</v>
      </c>
      <c r="S266" s="1">
        <f t="shared" si="94"/>
        <v>8.778548817801362E-3</v>
      </c>
      <c r="T266" s="1">
        <f>S266+GRAPHS!$Q$32*_xlfn.STDEV.S($R$2:$R$779)</f>
        <v>3.6448384166507447E-2</v>
      </c>
      <c r="U266" s="1">
        <f>S266-GRAPHS!$Q$32*_xlfn.STDEV.S($R$2:$R$779)</f>
        <v>-1.8891286530904723E-2</v>
      </c>
      <c r="V266" s="2">
        <f t="shared" si="95"/>
        <v>-33.02932918077488</v>
      </c>
      <c r="W266" s="1">
        <f t="shared" si="96"/>
        <v>-5.3087701814755249E-4</v>
      </c>
      <c r="X266" s="1">
        <f t="shared" si="97"/>
        <v>-2.8740688603437685E-3</v>
      </c>
      <c r="Y266" s="1">
        <f t="shared" si="98"/>
        <v>2.3431918421962161E-3</v>
      </c>
      <c r="Z266" s="1">
        <f t="shared" si="89"/>
        <v>-3.2310590462182717E-4</v>
      </c>
      <c r="AA266" s="1" t="e">
        <f>Z266+#REF!*_xlfn.STDEV.S($Y$2:$Y$779)</f>
        <v>#REF!</v>
      </c>
      <c r="AB266" s="1">
        <f>Z266-GRAPHS!$S$32*_xlfn.STDEV.S($Y$2:$Y$779)</f>
        <v>-3.5832089975028217E-3</v>
      </c>
      <c r="AC266" s="24">
        <f t="shared" si="90"/>
        <v>-9.1199999999989814</v>
      </c>
      <c r="AD266" s="24">
        <f t="shared" si="99"/>
        <v>-1.9600000000000364</v>
      </c>
      <c r="AE266" s="1">
        <f t="shared" si="100"/>
        <v>2.3431918421962161E-3</v>
      </c>
      <c r="AF266" s="1">
        <f t="shared" si="101"/>
        <v>-3.2310590462182717E-4</v>
      </c>
      <c r="AG266" s="1">
        <f>$AF$2+GRAPHS!$U$32*_xlfn.STDEV.S('ONE_LAST_QUOTE (2)'!$AE$2:$AE$779)</f>
        <v>3.7520229614794163E-3</v>
      </c>
      <c r="AH266" s="1">
        <f>$AF$2-GRAPHS!$U$32*_xlfn.STDEV.S('ONE_LAST_QUOTE (2)'!$AE$2:$AE$779)</f>
        <v>-4.3982347707230704E-3</v>
      </c>
      <c r="AI266" s="27">
        <f t="shared" si="102"/>
        <v>4.65306122448919</v>
      </c>
      <c r="AJ266" s="24">
        <f t="shared" si="103"/>
        <v>-7.159999999998945</v>
      </c>
      <c r="AK266" s="27">
        <f t="shared" si="104"/>
        <v>-6.5702056555270953</v>
      </c>
      <c r="AL266" s="27">
        <f>$AK$2+GRAPHS!$W$32*_xlfn.STDEV.S('ONE_LAST_QUOTE (2)'!$AJ$2:$AJ$779)</f>
        <v>27.965047561412895</v>
      </c>
      <c r="AM266" s="27">
        <f>$AK$2-GRAPHS!$W$32*_xlfn.STDEV.S('ONE_LAST_QUOTE (2)'!$AJ$2:$AJ$779)</f>
        <v>-41.105458872467089</v>
      </c>
      <c r="AO266" s="24"/>
    </row>
    <row r="267" spans="1:41" x14ac:dyDescent="0.3">
      <c r="A267" s="5">
        <v>44468</v>
      </c>
      <c r="B267" s="25">
        <v>667.38</v>
      </c>
      <c r="C267" s="25">
        <v>0</v>
      </c>
      <c r="D267" s="25">
        <f t="shared" si="91"/>
        <v>667.38</v>
      </c>
      <c r="E267" s="25">
        <v>666.3</v>
      </c>
      <c r="F267" s="25">
        <f t="shared" si="88"/>
        <v>-1.0800000000000409</v>
      </c>
      <c r="G267" s="25">
        <v>16818</v>
      </c>
      <c r="H267" s="25">
        <v>16855.46</v>
      </c>
      <c r="I267" s="25">
        <v>2.3100000000000005</v>
      </c>
      <c r="J267" s="25">
        <f t="shared" si="92"/>
        <v>16853.149999999998</v>
      </c>
      <c r="K267" s="25">
        <f t="shared" si="93"/>
        <v>-35.149999999997817</v>
      </c>
      <c r="L267" s="27">
        <v>27.86</v>
      </c>
      <c r="M267" s="25">
        <v>580</v>
      </c>
      <c r="N267" s="2">
        <f t="shared" si="105"/>
        <v>137.12698086025904</v>
      </c>
      <c r="O267" s="2">
        <f t="shared" si="106"/>
        <v>136.75394373068789</v>
      </c>
      <c r="P267" s="2">
        <f t="shared" si="107"/>
        <v>94.784472493450863</v>
      </c>
      <c r="Q267" s="2">
        <f t="shared" si="107"/>
        <v>139.75903614457849</v>
      </c>
      <c r="R267" s="27">
        <f t="shared" si="108"/>
        <v>-2.7203773264088404E-3</v>
      </c>
      <c r="S267" s="1">
        <f t="shared" si="94"/>
        <v>8.778548817801362E-3</v>
      </c>
      <c r="T267" s="1">
        <f>S267+GRAPHS!$Q$32*_xlfn.STDEV.S($R$2:$R$779)</f>
        <v>3.6448384166507447E-2</v>
      </c>
      <c r="U267" s="1">
        <f>S267-GRAPHS!$Q$32*_xlfn.STDEV.S($R$2:$R$779)</f>
        <v>-1.8891286530904723E-2</v>
      </c>
      <c r="V267" s="2">
        <f t="shared" si="95"/>
        <v>-37.303712957114499</v>
      </c>
      <c r="W267" s="1">
        <f t="shared" si="96"/>
        <v>-2.0856635109755637E-3</v>
      </c>
      <c r="X267" s="1">
        <f t="shared" si="97"/>
        <v>-1.6182684527556129E-3</v>
      </c>
      <c r="Y267" s="1">
        <f t="shared" si="98"/>
        <v>-4.6739505821995079E-4</v>
      </c>
      <c r="Z267" s="1">
        <f t="shared" si="89"/>
        <v>-3.2310590462182717E-4</v>
      </c>
      <c r="AA267" s="1" t="e">
        <f>Z267+#REF!*_xlfn.STDEV.S($Y$2:$Y$779)</f>
        <v>#REF!</v>
      </c>
      <c r="AB267" s="1">
        <f>Z267-GRAPHS!$S$32*_xlfn.STDEV.S($Y$2:$Y$779)</f>
        <v>-3.5832089975028217E-3</v>
      </c>
      <c r="AC267" s="24">
        <f t="shared" si="90"/>
        <v>-35.149999999997817</v>
      </c>
      <c r="AD267" s="24">
        <f t="shared" si="99"/>
        <v>-1.0800000000000409</v>
      </c>
      <c r="AE267" s="1">
        <f t="shared" si="100"/>
        <v>-4.6739505821995079E-4</v>
      </c>
      <c r="AF267" s="1">
        <f t="shared" si="101"/>
        <v>-3.2310590462182717E-4</v>
      </c>
      <c r="AG267" s="1">
        <f>$AF$2+GRAPHS!$U$32*_xlfn.STDEV.S('ONE_LAST_QUOTE (2)'!$AE$2:$AE$779)</f>
        <v>3.7520229614794163E-3</v>
      </c>
      <c r="AH267" s="1">
        <f>$AF$2-GRAPHS!$U$32*_xlfn.STDEV.S('ONE_LAST_QUOTE (2)'!$AE$2:$AE$779)</f>
        <v>-4.3982347707230704E-3</v>
      </c>
      <c r="AI267" s="27">
        <f t="shared" si="102"/>
        <v>32.546296296293043</v>
      </c>
      <c r="AJ267" s="24">
        <f t="shared" si="103"/>
        <v>-34.069999999997776</v>
      </c>
      <c r="AK267" s="27">
        <f t="shared" si="104"/>
        <v>-6.5702056555270953</v>
      </c>
      <c r="AL267" s="27">
        <f>$AK$2+GRAPHS!$W$32*_xlfn.STDEV.S('ONE_LAST_QUOTE (2)'!$AJ$2:$AJ$779)</f>
        <v>27.965047561412895</v>
      </c>
      <c r="AM267" s="27">
        <f>$AK$2-GRAPHS!$W$32*_xlfn.STDEV.S('ONE_LAST_QUOTE (2)'!$AJ$2:$AJ$779)</f>
        <v>-41.105458872467089</v>
      </c>
      <c r="AO267" s="24"/>
    </row>
    <row r="268" spans="1:41" x14ac:dyDescent="0.3">
      <c r="A268" s="5">
        <v>44469</v>
      </c>
      <c r="B268" s="25">
        <v>669.01</v>
      </c>
      <c r="C268" s="25">
        <v>0</v>
      </c>
      <c r="D268" s="25">
        <f t="shared" si="91"/>
        <v>669.01</v>
      </c>
      <c r="E268" s="25">
        <v>667.6</v>
      </c>
      <c r="F268" s="25">
        <f t="shared" si="88"/>
        <v>-1.4099999999999682</v>
      </c>
      <c r="G268" s="25">
        <v>16919</v>
      </c>
      <c r="H268" s="25">
        <v>16934.77</v>
      </c>
      <c r="I268" s="25">
        <v>1.9600000000000004</v>
      </c>
      <c r="J268" s="25">
        <f t="shared" si="92"/>
        <v>16932.810000000001</v>
      </c>
      <c r="K268" s="25">
        <f t="shared" si="93"/>
        <v>-13.81000000000131</v>
      </c>
      <c r="L268" s="27">
        <v>27.81</v>
      </c>
      <c r="M268" s="25">
        <v>580</v>
      </c>
      <c r="N268" s="2">
        <f t="shared" si="105"/>
        <v>137.39452562255582</v>
      </c>
      <c r="O268" s="2">
        <f t="shared" si="106"/>
        <v>137.57521548219222</v>
      </c>
      <c r="P268" s="2">
        <f t="shared" si="107"/>
        <v>94.614363964209204</v>
      </c>
      <c r="Q268" s="2">
        <f t="shared" si="107"/>
        <v>139.75903614457849</v>
      </c>
      <c r="R268" s="27">
        <f t="shared" si="108"/>
        <v>1.3151168783303024E-3</v>
      </c>
      <c r="S268" s="1">
        <f t="shared" si="94"/>
        <v>8.778548817801362E-3</v>
      </c>
      <c r="T268" s="1">
        <f>S268+GRAPHS!$Q$32*_xlfn.STDEV.S($R$2:$R$779)</f>
        <v>3.6448384166507447E-2</v>
      </c>
      <c r="U268" s="1">
        <f>S268-GRAPHS!$Q$32*_xlfn.STDEV.S($R$2:$R$779)</f>
        <v>-1.8891286530904723E-2</v>
      </c>
      <c r="V268" s="2">
        <f t="shared" si="95"/>
        <v>18.068985963640216</v>
      </c>
      <c r="W268" s="1">
        <f t="shared" si="96"/>
        <v>-8.1557638690809783E-4</v>
      </c>
      <c r="X268" s="1">
        <f t="shared" si="97"/>
        <v>-2.1075918147710321E-3</v>
      </c>
      <c r="Y268" s="1">
        <f t="shared" si="98"/>
        <v>1.2920154278629344E-3</v>
      </c>
      <c r="Z268" s="1">
        <f t="shared" si="89"/>
        <v>-3.2310590462182717E-4</v>
      </c>
      <c r="AA268" s="1" t="e">
        <f>Z268+#REF!*_xlfn.STDEV.S($Y$2:$Y$779)</f>
        <v>#REF!</v>
      </c>
      <c r="AB268" s="1">
        <f>Z268-GRAPHS!$S$32*_xlfn.STDEV.S($Y$2:$Y$779)</f>
        <v>-3.5832089975028217E-3</v>
      </c>
      <c r="AC268" s="24">
        <f t="shared" si="90"/>
        <v>-13.81000000000131</v>
      </c>
      <c r="AD268" s="24">
        <f t="shared" si="99"/>
        <v>-1.4099999999999682</v>
      </c>
      <c r="AE268" s="1">
        <f t="shared" si="100"/>
        <v>1.2920154278629344E-3</v>
      </c>
      <c r="AF268" s="1">
        <f t="shared" si="101"/>
        <v>-3.2310590462182717E-4</v>
      </c>
      <c r="AG268" s="1">
        <f>$AF$2+GRAPHS!$U$32*_xlfn.STDEV.S('ONE_LAST_QUOTE (2)'!$AE$2:$AE$779)</f>
        <v>3.7520229614794163E-3</v>
      </c>
      <c r="AH268" s="1">
        <f>$AF$2-GRAPHS!$U$32*_xlfn.STDEV.S('ONE_LAST_QUOTE (2)'!$AE$2:$AE$779)</f>
        <v>-4.3982347707230704E-3</v>
      </c>
      <c r="AI268" s="27">
        <f t="shared" si="102"/>
        <v>9.7943262411359022</v>
      </c>
      <c r="AJ268" s="24">
        <f t="shared" si="103"/>
        <v>-12.400000000001342</v>
      </c>
      <c r="AK268" s="27">
        <f t="shared" si="104"/>
        <v>-6.5702056555270953</v>
      </c>
      <c r="AL268" s="27">
        <f>$AK$2+GRAPHS!$W$32*_xlfn.STDEV.S('ONE_LAST_QUOTE (2)'!$AJ$2:$AJ$779)</f>
        <v>27.965047561412895</v>
      </c>
      <c r="AM268" s="27">
        <f>$AK$2-GRAPHS!$W$32*_xlfn.STDEV.S('ONE_LAST_QUOTE (2)'!$AJ$2:$AJ$779)</f>
        <v>-41.105458872467089</v>
      </c>
      <c r="AO268" s="24"/>
    </row>
    <row r="269" spans="1:41" x14ac:dyDescent="0.3">
      <c r="A269" s="5">
        <v>44473</v>
      </c>
      <c r="B269" s="25">
        <v>652.84</v>
      </c>
      <c r="C269" s="25">
        <v>0</v>
      </c>
      <c r="D269" s="25">
        <f t="shared" si="91"/>
        <v>652.84</v>
      </c>
      <c r="E269" s="25">
        <v>650.29999999999995</v>
      </c>
      <c r="F269" s="25">
        <f t="shared" si="88"/>
        <v>-2.5400000000000773</v>
      </c>
      <c r="G269" s="25">
        <v>16361</v>
      </c>
      <c r="H269" s="25">
        <v>16408.349999999999</v>
      </c>
      <c r="I269" s="25">
        <v>1.8100000000000005</v>
      </c>
      <c r="J269" s="25">
        <f t="shared" si="92"/>
        <v>16406.539999999997</v>
      </c>
      <c r="K269" s="25">
        <f t="shared" si="93"/>
        <v>-45.539999999997235</v>
      </c>
      <c r="L269" s="27">
        <v>27.928000000000001</v>
      </c>
      <c r="M269" s="25">
        <v>572</v>
      </c>
      <c r="N269" s="2">
        <f t="shared" si="105"/>
        <v>133.83412224737575</v>
      </c>
      <c r="O269" s="2">
        <f t="shared" si="106"/>
        <v>133.03789234021792</v>
      </c>
      <c r="P269" s="2">
        <f t="shared" si="107"/>
        <v>95.015820093219531</v>
      </c>
      <c r="Q269" s="2">
        <f t="shared" si="107"/>
        <v>137.831325301205</v>
      </c>
      <c r="R269" s="27">
        <f t="shared" si="108"/>
        <v>-5.9493789310777201E-3</v>
      </c>
      <c r="S269" s="1">
        <f t="shared" si="94"/>
        <v>8.778548817801362E-3</v>
      </c>
      <c r="T269" s="1">
        <f>S269+GRAPHS!$Q$32*_xlfn.STDEV.S($R$2:$R$779)</f>
        <v>3.6448384166507447E-2</v>
      </c>
      <c r="U269" s="1">
        <f>S269-GRAPHS!$Q$32*_xlfn.STDEV.S($R$2:$R$779)</f>
        <v>-1.8891286530904723E-2</v>
      </c>
      <c r="V269" s="2">
        <f t="shared" si="95"/>
        <v>-79.622990715782294</v>
      </c>
      <c r="W269" s="1">
        <f t="shared" si="96"/>
        <v>-2.7757223643740388E-3</v>
      </c>
      <c r="X269" s="1">
        <f t="shared" si="97"/>
        <v>-3.8906929722444662E-3</v>
      </c>
      <c r="Y269" s="1">
        <f t="shared" si="98"/>
        <v>1.1149706078704275E-3</v>
      </c>
      <c r="Z269" s="1">
        <f t="shared" si="89"/>
        <v>-3.2310590462182717E-4</v>
      </c>
      <c r="AA269" s="1" t="e">
        <f>Z269+#REF!*_xlfn.STDEV.S($Y$2:$Y$779)</f>
        <v>#REF!</v>
      </c>
      <c r="AB269" s="1">
        <f>Z269-GRAPHS!$S$32*_xlfn.STDEV.S($Y$2:$Y$779)</f>
        <v>-3.5832089975028217E-3</v>
      </c>
      <c r="AC269" s="24">
        <f t="shared" si="90"/>
        <v>-45.539999999997235</v>
      </c>
      <c r="AD269" s="24">
        <f t="shared" si="99"/>
        <v>-2.5400000000000773</v>
      </c>
      <c r="AE269" s="1">
        <f t="shared" si="100"/>
        <v>1.1149706078704275E-3</v>
      </c>
      <c r="AF269" s="1">
        <f t="shared" si="101"/>
        <v>-3.2310590462182717E-4</v>
      </c>
      <c r="AG269" s="1">
        <f>$AF$2+GRAPHS!$U$32*_xlfn.STDEV.S('ONE_LAST_QUOTE (2)'!$AE$2:$AE$779)</f>
        <v>3.7520229614794163E-3</v>
      </c>
      <c r="AH269" s="1">
        <f>$AF$2-GRAPHS!$U$32*_xlfn.STDEV.S('ONE_LAST_QUOTE (2)'!$AE$2:$AE$779)</f>
        <v>-4.3982347707230704E-3</v>
      </c>
      <c r="AI269" s="27">
        <f t="shared" si="102"/>
        <v>17.929133858266081</v>
      </c>
      <c r="AJ269" s="24">
        <f t="shared" si="103"/>
        <v>-42.999999999997158</v>
      </c>
      <c r="AK269" s="27">
        <f t="shared" si="104"/>
        <v>-6.5702056555270953</v>
      </c>
      <c r="AL269" s="27">
        <f>$AK$2+GRAPHS!$W$32*_xlfn.STDEV.S('ONE_LAST_QUOTE (2)'!$AJ$2:$AJ$779)</f>
        <v>27.965047561412895</v>
      </c>
      <c r="AM269" s="27">
        <f>$AK$2-GRAPHS!$W$32*_xlfn.STDEV.S('ONE_LAST_QUOTE (2)'!$AJ$2:$AJ$779)</f>
        <v>-41.105458872467089</v>
      </c>
      <c r="AO269" s="24"/>
    </row>
    <row r="270" spans="1:41" x14ac:dyDescent="0.3">
      <c r="A270" s="5">
        <v>44474</v>
      </c>
      <c r="B270" s="25">
        <v>652.55999999999995</v>
      </c>
      <c r="C270" s="25">
        <v>0</v>
      </c>
      <c r="D270" s="25">
        <f t="shared" si="91"/>
        <v>652.55999999999995</v>
      </c>
      <c r="E270" s="25">
        <v>650.5</v>
      </c>
      <c r="F270" s="25">
        <f t="shared" si="88"/>
        <v>-2.0599999999999454</v>
      </c>
      <c r="G270" s="25">
        <v>16395</v>
      </c>
      <c r="H270" s="25">
        <v>16460.75</v>
      </c>
      <c r="I270" s="25">
        <v>1.5200000000000005</v>
      </c>
      <c r="J270" s="25">
        <f t="shared" si="92"/>
        <v>16459.23</v>
      </c>
      <c r="K270" s="25">
        <f t="shared" si="93"/>
        <v>-64.229999999999563</v>
      </c>
      <c r="L270" s="27">
        <v>27.905999999999999</v>
      </c>
      <c r="M270" s="25">
        <v>572</v>
      </c>
      <c r="N270" s="2">
        <f t="shared" si="105"/>
        <v>133.87528298003679</v>
      </c>
      <c r="O270" s="2">
        <f t="shared" si="106"/>
        <v>133.3143600585461</v>
      </c>
      <c r="P270" s="2">
        <f t="shared" si="107"/>
        <v>94.940972340353198</v>
      </c>
      <c r="Q270" s="2">
        <f t="shared" si="107"/>
        <v>137.831325301205</v>
      </c>
      <c r="R270" s="27">
        <f t="shared" si="108"/>
        <v>-4.1898915842017992E-3</v>
      </c>
      <c r="S270" s="1">
        <f t="shared" si="94"/>
        <v>8.778548817801362E-3</v>
      </c>
      <c r="T270" s="1">
        <f>S270+GRAPHS!$Q$32*_xlfn.STDEV.S($R$2:$R$779)</f>
        <v>3.6448384166507447E-2</v>
      </c>
      <c r="U270" s="1">
        <f>S270-GRAPHS!$Q$32*_xlfn.STDEV.S($R$2:$R$779)</f>
        <v>-1.8891286530904723E-2</v>
      </c>
      <c r="V270" s="2">
        <f t="shared" si="95"/>
        <v>-56.092292149068612</v>
      </c>
      <c r="W270" s="1">
        <f t="shared" si="96"/>
        <v>-3.9023696734294109E-3</v>
      </c>
      <c r="X270" s="1">
        <f t="shared" si="97"/>
        <v>-3.1567978423439158E-3</v>
      </c>
      <c r="Y270" s="1">
        <f t="shared" si="98"/>
        <v>-7.4557183108549512E-4</v>
      </c>
      <c r="Z270" s="1">
        <f t="shared" si="89"/>
        <v>-3.2310590462182717E-4</v>
      </c>
      <c r="AA270" s="1" t="e">
        <f>Z270+#REF!*_xlfn.STDEV.S($Y$2:$Y$779)</f>
        <v>#REF!</v>
      </c>
      <c r="AB270" s="1">
        <f>Z270-GRAPHS!$S$32*_xlfn.STDEV.S($Y$2:$Y$779)</f>
        <v>-3.5832089975028217E-3</v>
      </c>
      <c r="AC270" s="24">
        <f t="shared" si="90"/>
        <v>-64.229999999999563</v>
      </c>
      <c r="AD270" s="24">
        <f t="shared" si="99"/>
        <v>-2.0599999999999454</v>
      </c>
      <c r="AE270" s="1">
        <f t="shared" si="100"/>
        <v>-7.4557183108549512E-4</v>
      </c>
      <c r="AF270" s="1">
        <f t="shared" si="101"/>
        <v>-3.2310590462182717E-4</v>
      </c>
      <c r="AG270" s="1">
        <f>$AF$2+GRAPHS!$U$32*_xlfn.STDEV.S('ONE_LAST_QUOTE (2)'!$AE$2:$AE$779)</f>
        <v>3.7520229614794163E-3</v>
      </c>
      <c r="AH270" s="1">
        <f>$AF$2-GRAPHS!$U$32*_xlfn.STDEV.S('ONE_LAST_QUOTE (2)'!$AE$2:$AE$779)</f>
        <v>-4.3982347707230704E-3</v>
      </c>
      <c r="AI270" s="27">
        <f t="shared" si="102"/>
        <v>31.179611650486052</v>
      </c>
      <c r="AJ270" s="24">
        <f t="shared" si="103"/>
        <v>-62.169999999999618</v>
      </c>
      <c r="AK270" s="27">
        <f t="shared" si="104"/>
        <v>-6.5702056555270953</v>
      </c>
      <c r="AL270" s="27">
        <f>$AK$2+GRAPHS!$W$32*_xlfn.STDEV.S('ONE_LAST_QUOTE (2)'!$AJ$2:$AJ$779)</f>
        <v>27.965047561412895</v>
      </c>
      <c r="AM270" s="27">
        <f>$AK$2-GRAPHS!$W$32*_xlfn.STDEV.S('ONE_LAST_QUOTE (2)'!$AJ$2:$AJ$779)</f>
        <v>-41.105458872467089</v>
      </c>
      <c r="AO270" s="24"/>
    </row>
    <row r="271" spans="1:41" x14ac:dyDescent="0.3">
      <c r="A271" s="5">
        <v>44475</v>
      </c>
      <c r="B271" s="25">
        <v>651.14</v>
      </c>
      <c r="C271" s="25">
        <v>0</v>
      </c>
      <c r="D271" s="25">
        <f t="shared" si="91"/>
        <v>651.14</v>
      </c>
      <c r="E271" s="25">
        <v>651.1</v>
      </c>
      <c r="F271" s="25">
        <f t="shared" si="88"/>
        <v>-3.999999999996362E-2</v>
      </c>
      <c r="G271" s="25">
        <v>16362</v>
      </c>
      <c r="H271" s="25">
        <v>16393.16</v>
      </c>
      <c r="I271" s="25">
        <v>1.3000000000000005</v>
      </c>
      <c r="J271" s="25">
        <f t="shared" si="92"/>
        <v>16391.86</v>
      </c>
      <c r="K271" s="25">
        <f t="shared" si="93"/>
        <v>-29.860000000000582</v>
      </c>
      <c r="L271" s="27">
        <v>27.974</v>
      </c>
      <c r="M271" s="25">
        <v>571</v>
      </c>
      <c r="N271" s="2">
        <f t="shared" si="105"/>
        <v>133.99876517801994</v>
      </c>
      <c r="O271" s="2">
        <f t="shared" si="106"/>
        <v>133.04602374369816</v>
      </c>
      <c r="P271" s="2">
        <f t="shared" si="107"/>
        <v>95.172319940121852</v>
      </c>
      <c r="Q271" s="2">
        <f t="shared" si="107"/>
        <v>137.59036144578332</v>
      </c>
      <c r="R271" s="27">
        <f t="shared" si="108"/>
        <v>-7.1100762238819337E-3</v>
      </c>
      <c r="S271" s="1">
        <f t="shared" si="94"/>
        <v>8.778548817801362E-3</v>
      </c>
      <c r="T271" s="1">
        <f>S271+GRAPHS!$Q$32*_xlfn.STDEV.S($R$2:$R$779)</f>
        <v>3.6448384166507447E-2</v>
      </c>
      <c r="U271" s="1">
        <f>S271-GRAPHS!$Q$32*_xlfn.STDEV.S($R$2:$R$779)</f>
        <v>-1.8891286530904723E-2</v>
      </c>
      <c r="V271" s="2">
        <f t="shared" si="95"/>
        <v>-95.274143432177993</v>
      </c>
      <c r="W271" s="1">
        <f t="shared" si="96"/>
        <v>-1.82163586072603E-3</v>
      </c>
      <c r="X271" s="1">
        <f t="shared" si="97"/>
        <v>-6.1430721503768189E-5</v>
      </c>
      <c r="Y271" s="1">
        <f t="shared" si="98"/>
        <v>-1.7602051392222619E-3</v>
      </c>
      <c r="Z271" s="1">
        <f t="shared" si="89"/>
        <v>-3.2310590462182717E-4</v>
      </c>
      <c r="AA271" s="1" t="e">
        <f>Z271+#REF!*_xlfn.STDEV.S($Y$2:$Y$779)</f>
        <v>#REF!</v>
      </c>
      <c r="AB271" s="1">
        <f>Z271-GRAPHS!$S$32*_xlfn.STDEV.S($Y$2:$Y$779)</f>
        <v>-3.5832089975028217E-3</v>
      </c>
      <c r="AC271" s="24">
        <f t="shared" si="90"/>
        <v>-29.860000000000582</v>
      </c>
      <c r="AD271" s="24">
        <f t="shared" si="99"/>
        <v>-3.999999999996362E-2</v>
      </c>
      <c r="AE271" s="1">
        <f t="shared" si="100"/>
        <v>-1.7602051392222619E-3</v>
      </c>
      <c r="AF271" s="1">
        <f t="shared" si="101"/>
        <v>-3.2310590462182717E-4</v>
      </c>
      <c r="AG271" s="1">
        <f>$AF$2+GRAPHS!$U$32*_xlfn.STDEV.S('ONE_LAST_QUOTE (2)'!$AE$2:$AE$779)</f>
        <v>3.7520229614794163E-3</v>
      </c>
      <c r="AH271" s="1">
        <f>$AF$2-GRAPHS!$U$32*_xlfn.STDEV.S('ONE_LAST_QUOTE (2)'!$AE$2:$AE$779)</f>
        <v>-4.3982347707230704E-3</v>
      </c>
      <c r="AI271" s="27">
        <f t="shared" si="102"/>
        <v>746.50000000069349</v>
      </c>
      <c r="AJ271" s="24">
        <f t="shared" si="103"/>
        <v>-29.820000000000618</v>
      </c>
      <c r="AK271" s="27">
        <f t="shared" si="104"/>
        <v>-6.5702056555270953</v>
      </c>
      <c r="AL271" s="27">
        <f>$AK$2+GRAPHS!$W$32*_xlfn.STDEV.S('ONE_LAST_QUOTE (2)'!$AJ$2:$AJ$779)</f>
        <v>27.965047561412895</v>
      </c>
      <c r="AM271" s="27">
        <f>$AK$2-GRAPHS!$W$32*_xlfn.STDEV.S('ONE_LAST_QUOTE (2)'!$AJ$2:$AJ$779)</f>
        <v>-41.105458872467089</v>
      </c>
      <c r="AO271" s="24"/>
    </row>
    <row r="272" spans="1:41" x14ac:dyDescent="0.3">
      <c r="A272" s="5">
        <v>44476</v>
      </c>
      <c r="B272" s="25">
        <v>663.42</v>
      </c>
      <c r="C272" s="25">
        <v>0</v>
      </c>
      <c r="D272" s="25">
        <f t="shared" si="91"/>
        <v>663.42</v>
      </c>
      <c r="E272" s="25">
        <v>661.9</v>
      </c>
      <c r="F272" s="25">
        <f t="shared" si="88"/>
        <v>-1.5199999999999818</v>
      </c>
      <c r="G272" s="25">
        <v>16699</v>
      </c>
      <c r="H272" s="25">
        <v>16713.86</v>
      </c>
      <c r="I272" s="25">
        <v>1.2000000000000004</v>
      </c>
      <c r="J272" s="25">
        <f t="shared" si="92"/>
        <v>16712.66</v>
      </c>
      <c r="K272" s="25">
        <f t="shared" si="93"/>
        <v>-13.659999999999854</v>
      </c>
      <c r="L272" s="27">
        <v>27.992000000000001</v>
      </c>
      <c r="M272" s="25">
        <v>580</v>
      </c>
      <c r="N272" s="2">
        <f t="shared" si="105"/>
        <v>136.22144474171614</v>
      </c>
      <c r="O272" s="2">
        <f t="shared" si="106"/>
        <v>135.78630671653926</v>
      </c>
      <c r="P272" s="2">
        <f t="shared" si="107"/>
        <v>95.233559010648861</v>
      </c>
      <c r="Q272" s="2">
        <f t="shared" si="107"/>
        <v>139.75903614457849</v>
      </c>
      <c r="R272" s="27">
        <f t="shared" si="108"/>
        <v>-3.1943430493042158E-3</v>
      </c>
      <c r="S272" s="1">
        <f t="shared" si="94"/>
        <v>8.778548817801362E-3</v>
      </c>
      <c r="T272" s="1">
        <f>S272+GRAPHS!$Q$32*_xlfn.STDEV.S($R$2:$R$779)</f>
        <v>3.6448384166507447E-2</v>
      </c>
      <c r="U272" s="1">
        <f>S272-GRAPHS!$Q$32*_xlfn.STDEV.S($R$2:$R$779)</f>
        <v>-1.8891286530904723E-2</v>
      </c>
      <c r="V272" s="2">
        <f t="shared" si="95"/>
        <v>-43.513802517688305</v>
      </c>
      <c r="W272" s="1">
        <f t="shared" si="96"/>
        <v>-8.1734445623855541E-4</v>
      </c>
      <c r="X272" s="1">
        <f t="shared" si="97"/>
        <v>-2.2911579391637002E-3</v>
      </c>
      <c r="Y272" s="1">
        <f t="shared" si="98"/>
        <v>1.4738134829251448E-3</v>
      </c>
      <c r="Z272" s="1">
        <f t="shared" si="89"/>
        <v>-3.2310590462182717E-4</v>
      </c>
      <c r="AA272" s="1" t="e">
        <f>Z272+#REF!*_xlfn.STDEV.S($Y$2:$Y$779)</f>
        <v>#REF!</v>
      </c>
      <c r="AB272" s="1">
        <f>Z272-GRAPHS!$S$32*_xlfn.STDEV.S($Y$2:$Y$779)</f>
        <v>-3.5832089975028217E-3</v>
      </c>
      <c r="AC272" s="24">
        <f t="shared" si="90"/>
        <v>-13.659999999999854</v>
      </c>
      <c r="AD272" s="24">
        <f t="shared" si="99"/>
        <v>-1.5199999999999818</v>
      </c>
      <c r="AE272" s="1">
        <f t="shared" si="100"/>
        <v>1.4738134829251448E-3</v>
      </c>
      <c r="AF272" s="1">
        <f t="shared" si="101"/>
        <v>-3.2310590462182717E-4</v>
      </c>
      <c r="AG272" s="1">
        <f>$AF$2+GRAPHS!$U$32*_xlfn.STDEV.S('ONE_LAST_QUOTE (2)'!$AE$2:$AE$779)</f>
        <v>3.7520229614794163E-3</v>
      </c>
      <c r="AH272" s="1">
        <f>$AF$2-GRAPHS!$U$32*_xlfn.STDEV.S('ONE_LAST_QUOTE (2)'!$AE$2:$AE$779)</f>
        <v>-4.3982347707230704E-3</v>
      </c>
      <c r="AI272" s="27">
        <f t="shared" si="102"/>
        <v>8.98684210526317</v>
      </c>
      <c r="AJ272" s="24">
        <f t="shared" si="103"/>
        <v>-12.139999999999873</v>
      </c>
      <c r="AK272" s="27">
        <f t="shared" si="104"/>
        <v>-6.5702056555270953</v>
      </c>
      <c r="AL272" s="27">
        <f>$AK$2+GRAPHS!$W$32*_xlfn.STDEV.S('ONE_LAST_QUOTE (2)'!$AJ$2:$AJ$779)</f>
        <v>27.965047561412895</v>
      </c>
      <c r="AM272" s="27">
        <f>$AK$2-GRAPHS!$W$32*_xlfn.STDEV.S('ONE_LAST_QUOTE (2)'!$AJ$2:$AJ$779)</f>
        <v>-41.105458872467089</v>
      </c>
      <c r="AO272" s="24"/>
    </row>
    <row r="273" spans="1:41" x14ac:dyDescent="0.3">
      <c r="A273" s="5">
        <v>44477</v>
      </c>
      <c r="B273" s="25">
        <v>659.44</v>
      </c>
      <c r="C273" s="25">
        <v>0</v>
      </c>
      <c r="D273" s="25">
        <f t="shared" si="91"/>
        <v>659.44</v>
      </c>
      <c r="E273" s="25">
        <v>658.9</v>
      </c>
      <c r="F273" s="25">
        <f t="shared" si="88"/>
        <v>-0.54000000000007731</v>
      </c>
      <c r="G273" s="25">
        <v>16625</v>
      </c>
      <c r="H273" s="25">
        <v>16640.43</v>
      </c>
      <c r="I273" s="25">
        <v>0.73000000000000043</v>
      </c>
      <c r="J273" s="25">
        <f t="shared" si="92"/>
        <v>16639.7</v>
      </c>
      <c r="K273" s="25">
        <f t="shared" si="93"/>
        <v>-14.700000000000728</v>
      </c>
      <c r="L273" s="27">
        <v>28.071000000000002</v>
      </c>
      <c r="M273" s="25">
        <v>575</v>
      </c>
      <c r="N273" s="2">
        <f t="shared" si="105"/>
        <v>135.60403375180053</v>
      </c>
      <c r="O273" s="2">
        <f t="shared" si="106"/>
        <v>135.18458285900147</v>
      </c>
      <c r="P273" s="2">
        <f t="shared" si="107"/>
        <v>95.502330486850681</v>
      </c>
      <c r="Q273" s="2">
        <f t="shared" si="107"/>
        <v>138.55421686747005</v>
      </c>
      <c r="R273" s="27">
        <f t="shared" si="108"/>
        <v>-3.093203654743748E-3</v>
      </c>
      <c r="S273" s="1">
        <f t="shared" si="94"/>
        <v>8.778548817801362E-3</v>
      </c>
      <c r="T273" s="1">
        <f>S273+GRAPHS!$Q$32*_xlfn.STDEV.S($R$2:$R$779)</f>
        <v>3.6448384166507447E-2</v>
      </c>
      <c r="U273" s="1">
        <f>S273-GRAPHS!$Q$32*_xlfn.STDEV.S($R$2:$R$779)</f>
        <v>-1.8891286530904723E-2</v>
      </c>
      <c r="V273" s="2">
        <f t="shared" si="95"/>
        <v>-41.945089279906256</v>
      </c>
      <c r="W273" s="1">
        <f t="shared" si="96"/>
        <v>-8.8342938875104278E-4</v>
      </c>
      <c r="X273" s="1">
        <f t="shared" si="97"/>
        <v>-8.1887662258898044E-4</v>
      </c>
      <c r="Y273" s="1">
        <f t="shared" si="98"/>
        <v>-6.4552766162062343E-5</v>
      </c>
      <c r="Z273" s="1">
        <f t="shared" si="89"/>
        <v>-3.2310590462182717E-4</v>
      </c>
      <c r="AA273" s="1" t="e">
        <f>Z273+#REF!*_xlfn.STDEV.S($Y$2:$Y$779)</f>
        <v>#REF!</v>
      </c>
      <c r="AB273" s="1">
        <f>Z273-GRAPHS!$S$32*_xlfn.STDEV.S($Y$2:$Y$779)</f>
        <v>-3.5832089975028217E-3</v>
      </c>
      <c r="AC273" s="24">
        <f t="shared" si="90"/>
        <v>-14.700000000000728</v>
      </c>
      <c r="AD273" s="24">
        <f t="shared" si="99"/>
        <v>-0.54000000000007731</v>
      </c>
      <c r="AE273" s="1">
        <f t="shared" si="100"/>
        <v>-6.4552766162062343E-5</v>
      </c>
      <c r="AF273" s="1">
        <f t="shared" si="101"/>
        <v>-3.2310590462182717E-4</v>
      </c>
      <c r="AG273" s="1">
        <f>$AF$2+GRAPHS!$U$32*_xlfn.STDEV.S('ONE_LAST_QUOTE (2)'!$AE$2:$AE$779)</f>
        <v>3.7520229614794163E-3</v>
      </c>
      <c r="AH273" s="1">
        <f>$AF$2-GRAPHS!$U$32*_xlfn.STDEV.S('ONE_LAST_QUOTE (2)'!$AE$2:$AE$779)</f>
        <v>-4.3982347707230704E-3</v>
      </c>
      <c r="AI273" s="27">
        <f t="shared" si="102"/>
        <v>27.222222222219674</v>
      </c>
      <c r="AJ273" s="24">
        <f t="shared" si="103"/>
        <v>-14.16000000000065</v>
      </c>
      <c r="AK273" s="27">
        <f t="shared" si="104"/>
        <v>-6.5702056555270953</v>
      </c>
      <c r="AL273" s="27">
        <f>$AK$2+GRAPHS!$W$32*_xlfn.STDEV.S('ONE_LAST_QUOTE (2)'!$AJ$2:$AJ$779)</f>
        <v>27.965047561412895</v>
      </c>
      <c r="AM273" s="27">
        <f>$AK$2-GRAPHS!$W$32*_xlfn.STDEV.S('ONE_LAST_QUOTE (2)'!$AJ$2:$AJ$779)</f>
        <v>-41.105458872467089</v>
      </c>
      <c r="AO273" s="24"/>
    </row>
    <row r="274" spans="1:41" x14ac:dyDescent="0.3">
      <c r="A274" s="5">
        <v>44481</v>
      </c>
      <c r="B274" s="25">
        <v>653.69000000000005</v>
      </c>
      <c r="C274" s="25">
        <v>0</v>
      </c>
      <c r="D274" s="25">
        <f t="shared" si="91"/>
        <v>653.69000000000005</v>
      </c>
      <c r="E274" s="25">
        <v>652.29999999999995</v>
      </c>
      <c r="F274" s="25">
        <f t="shared" si="88"/>
        <v>-1.3900000000001</v>
      </c>
      <c r="G274" s="25">
        <v>16419</v>
      </c>
      <c r="H274" s="25">
        <v>16462.84</v>
      </c>
      <c r="I274" s="25">
        <v>0.65000000000000047</v>
      </c>
      <c r="J274" s="25">
        <f t="shared" si="92"/>
        <v>16462.189999999999</v>
      </c>
      <c r="K274" s="25">
        <f t="shared" si="93"/>
        <v>-43.18999999999869</v>
      </c>
      <c r="L274" s="27">
        <v>28.134</v>
      </c>
      <c r="M274" s="25">
        <v>575</v>
      </c>
      <c r="N274" s="2">
        <f t="shared" si="105"/>
        <v>134.24572957398615</v>
      </c>
      <c r="O274" s="2">
        <f t="shared" si="106"/>
        <v>133.50951374207187</v>
      </c>
      <c r="P274" s="2">
        <f t="shared" si="107"/>
        <v>95.716667233695176</v>
      </c>
      <c r="Q274" s="2">
        <f t="shared" si="107"/>
        <v>138.55421686747005</v>
      </c>
      <c r="R274" s="27">
        <f t="shared" si="108"/>
        <v>-5.4840912575064849E-3</v>
      </c>
      <c r="S274" s="1">
        <f t="shared" si="94"/>
        <v>8.778548817801362E-3</v>
      </c>
      <c r="T274" s="1">
        <f>S274+GRAPHS!$Q$32*_xlfn.STDEV.S($R$2:$R$779)</f>
        <v>3.6448384166507447E-2</v>
      </c>
      <c r="U274" s="1">
        <f>S274-GRAPHS!$Q$32*_xlfn.STDEV.S($R$2:$R$779)</f>
        <v>-1.8891286530904723E-2</v>
      </c>
      <c r="V274" s="2">
        <f t="shared" si="95"/>
        <v>-73.621583191427931</v>
      </c>
      <c r="W274" s="1">
        <f t="shared" si="96"/>
        <v>-2.6235877486530464E-3</v>
      </c>
      <c r="X274" s="1">
        <f t="shared" si="97"/>
        <v>-2.1263901849502055E-3</v>
      </c>
      <c r="Y274" s="1">
        <f t="shared" si="98"/>
        <v>-4.9719756370284092E-4</v>
      </c>
      <c r="Z274" s="1">
        <f t="shared" si="89"/>
        <v>-3.2310590462182717E-4</v>
      </c>
      <c r="AA274" s="1" t="e">
        <f>Z274+#REF!*_xlfn.STDEV.S($Y$2:$Y$779)</f>
        <v>#REF!</v>
      </c>
      <c r="AB274" s="1">
        <f>Z274-GRAPHS!$S$32*_xlfn.STDEV.S($Y$2:$Y$779)</f>
        <v>-3.5832089975028217E-3</v>
      </c>
      <c r="AC274" s="24">
        <f t="shared" si="90"/>
        <v>-43.18999999999869</v>
      </c>
      <c r="AD274" s="24">
        <f t="shared" si="99"/>
        <v>-1.3900000000001</v>
      </c>
      <c r="AE274" s="1">
        <f t="shared" si="100"/>
        <v>-4.9719756370284092E-4</v>
      </c>
      <c r="AF274" s="1">
        <f t="shared" si="101"/>
        <v>-3.2310590462182717E-4</v>
      </c>
      <c r="AG274" s="1">
        <f>$AF$2+GRAPHS!$U$32*_xlfn.STDEV.S('ONE_LAST_QUOTE (2)'!$AE$2:$AE$779)</f>
        <v>3.7520229614794163E-3</v>
      </c>
      <c r="AH274" s="1">
        <f>$AF$2-GRAPHS!$U$32*_xlfn.STDEV.S('ONE_LAST_QUOTE (2)'!$AE$2:$AE$779)</f>
        <v>-4.3982347707230704E-3</v>
      </c>
      <c r="AI274" s="27">
        <f t="shared" si="102"/>
        <v>31.071942446039987</v>
      </c>
      <c r="AJ274" s="24">
        <f t="shared" si="103"/>
        <v>-41.79999999999859</v>
      </c>
      <c r="AK274" s="27">
        <f t="shared" si="104"/>
        <v>-6.5702056555270953</v>
      </c>
      <c r="AL274" s="27">
        <f>$AK$2+GRAPHS!$W$32*_xlfn.STDEV.S('ONE_LAST_QUOTE (2)'!$AJ$2:$AJ$779)</f>
        <v>27.965047561412895</v>
      </c>
      <c r="AM274" s="27">
        <f>$AK$2-GRAPHS!$W$32*_xlfn.STDEV.S('ONE_LAST_QUOTE (2)'!$AJ$2:$AJ$779)</f>
        <v>-41.105458872467089</v>
      </c>
      <c r="AO274" s="24"/>
    </row>
    <row r="275" spans="1:41" x14ac:dyDescent="0.3">
      <c r="A275" s="5">
        <v>44482</v>
      </c>
      <c r="B275" s="25">
        <v>648.82000000000005</v>
      </c>
      <c r="C275" s="25">
        <v>0</v>
      </c>
      <c r="D275" s="25">
        <f t="shared" si="91"/>
        <v>648.82000000000005</v>
      </c>
      <c r="E275" s="25">
        <v>652.29999999999995</v>
      </c>
      <c r="F275" s="25">
        <f t="shared" si="88"/>
        <v>3.4799999999999045</v>
      </c>
      <c r="G275" s="25">
        <v>16321</v>
      </c>
      <c r="H275" s="25">
        <v>16347.99</v>
      </c>
      <c r="I275" s="25">
        <v>0.55000000000000049</v>
      </c>
      <c r="J275" s="25">
        <f t="shared" si="92"/>
        <v>16347.44</v>
      </c>
      <c r="K275" s="25">
        <f t="shared" si="93"/>
        <v>-26.440000000000509</v>
      </c>
      <c r="L275" s="27">
        <v>28.042000000000002</v>
      </c>
      <c r="M275" s="25">
        <v>571</v>
      </c>
      <c r="N275" s="2">
        <f t="shared" si="105"/>
        <v>134.24572957398615</v>
      </c>
      <c r="O275" s="2">
        <f t="shared" si="106"/>
        <v>132.71263620100828</v>
      </c>
      <c r="P275" s="2">
        <f t="shared" si="107"/>
        <v>95.403667539890534</v>
      </c>
      <c r="Q275" s="2">
        <f t="shared" si="107"/>
        <v>137.59036144578329</v>
      </c>
      <c r="R275" s="27">
        <f t="shared" si="108"/>
        <v>-1.1420053195308144E-2</v>
      </c>
      <c r="S275" s="1">
        <f t="shared" si="94"/>
        <v>8.778548817801362E-3</v>
      </c>
      <c r="T275" s="1">
        <f>S275+GRAPHS!$Q$32*_xlfn.STDEV.S($R$2:$R$779)</f>
        <v>3.6448384166507447E-2</v>
      </c>
      <c r="U275" s="1">
        <f>S275-GRAPHS!$Q$32*_xlfn.STDEV.S($R$2:$R$779)</f>
        <v>-1.8891286530904723E-2</v>
      </c>
      <c r="V275" s="2">
        <f t="shared" si="95"/>
        <v>-153.30933729778735</v>
      </c>
      <c r="W275" s="1">
        <f t="shared" si="96"/>
        <v>-1.6173786231973024E-3</v>
      </c>
      <c r="X275" s="1">
        <f t="shared" si="97"/>
        <v>5.3635831201256194E-3</v>
      </c>
      <c r="Y275" s="1">
        <f t="shared" si="98"/>
        <v>-6.9809617433229214E-3</v>
      </c>
      <c r="Z275" s="1">
        <f t="shared" si="89"/>
        <v>-3.2310590462182717E-4</v>
      </c>
      <c r="AA275" s="1" t="e">
        <f>Z275+#REF!*_xlfn.STDEV.S($Y$2:$Y$779)</f>
        <v>#REF!</v>
      </c>
      <c r="AB275" s="1">
        <f>Z275-GRAPHS!$S$32*_xlfn.STDEV.S($Y$2:$Y$779)</f>
        <v>-3.5832089975028217E-3</v>
      </c>
      <c r="AC275" s="24">
        <f t="shared" si="90"/>
        <v>-26.440000000000509</v>
      </c>
      <c r="AD275" s="24">
        <f t="shared" si="99"/>
        <v>3.4799999999999045</v>
      </c>
      <c r="AE275" s="1">
        <f t="shared" si="100"/>
        <v>-6.9809617433229214E-3</v>
      </c>
      <c r="AF275" s="1">
        <f t="shared" si="101"/>
        <v>-3.2310590462182717E-4</v>
      </c>
      <c r="AG275" s="1">
        <f>$AF$2+GRAPHS!$U$32*_xlfn.STDEV.S('ONE_LAST_QUOTE (2)'!$AE$2:$AE$779)</f>
        <v>3.7520229614794163E-3</v>
      </c>
      <c r="AH275" s="1">
        <f>$AF$2-GRAPHS!$U$32*_xlfn.STDEV.S('ONE_LAST_QUOTE (2)'!$AE$2:$AE$779)</f>
        <v>-4.3982347707230704E-3</v>
      </c>
      <c r="AI275" s="27">
        <f t="shared" si="102"/>
        <v>-7.5977011494256423</v>
      </c>
      <c r="AJ275" s="24">
        <f t="shared" si="103"/>
        <v>-29.920000000000414</v>
      </c>
      <c r="AK275" s="27">
        <f t="shared" si="104"/>
        <v>-6.5702056555270953</v>
      </c>
      <c r="AL275" s="27">
        <f>$AK$2+GRAPHS!$W$32*_xlfn.STDEV.S('ONE_LAST_QUOTE (2)'!$AJ$2:$AJ$779)</f>
        <v>27.965047561412895</v>
      </c>
      <c r="AM275" s="27">
        <f>$AK$2-GRAPHS!$W$32*_xlfn.STDEV.S('ONE_LAST_QUOTE (2)'!$AJ$2:$AJ$779)</f>
        <v>-41.105458872467089</v>
      </c>
      <c r="AO275" s="24"/>
    </row>
    <row r="276" spans="1:41" x14ac:dyDescent="0.3">
      <c r="A276" s="5">
        <v>44484</v>
      </c>
      <c r="B276" s="25">
        <v>669.39</v>
      </c>
      <c r="C276" s="25">
        <v>0</v>
      </c>
      <c r="D276" s="25">
        <f t="shared" si="91"/>
        <v>669.39</v>
      </c>
      <c r="E276" s="25">
        <v>669.3</v>
      </c>
      <c r="F276" s="25">
        <f t="shared" si="88"/>
        <v>-9.0000000000031832E-2</v>
      </c>
      <c r="G276" s="25">
        <v>16780</v>
      </c>
      <c r="H276" s="25">
        <v>16781.189999999999</v>
      </c>
      <c r="I276" s="25">
        <v>0.25000000000000044</v>
      </c>
      <c r="J276" s="25">
        <f t="shared" si="92"/>
        <v>16780.939999999999</v>
      </c>
      <c r="K276" s="25">
        <f t="shared" si="93"/>
        <v>-0.93999999999869033</v>
      </c>
      <c r="L276" s="27">
        <v>27.952000000000002</v>
      </c>
      <c r="M276" s="25">
        <v>600</v>
      </c>
      <c r="N276" s="2">
        <f t="shared" si="105"/>
        <v>137.74439185017465</v>
      </c>
      <c r="O276" s="2">
        <f t="shared" si="106"/>
        <v>136.44495039843875</v>
      </c>
      <c r="P276" s="2">
        <f t="shared" si="107"/>
        <v>95.097472187255548</v>
      </c>
      <c r="Q276" s="2">
        <f t="shared" si="107"/>
        <v>144.5783132530122</v>
      </c>
      <c r="R276" s="27">
        <f t="shared" si="108"/>
        <v>-9.4337158433956958E-3</v>
      </c>
      <c r="S276" s="1">
        <f t="shared" si="94"/>
        <v>8.778548817801362E-3</v>
      </c>
      <c r="T276" s="1">
        <f>S276+GRAPHS!$Q$32*_xlfn.STDEV.S($R$2:$R$779)</f>
        <v>3.6448384166507447E-2</v>
      </c>
      <c r="U276" s="1">
        <f>S276-GRAPHS!$Q$32*_xlfn.STDEV.S($R$2:$R$779)</f>
        <v>-1.8891286530904723E-2</v>
      </c>
      <c r="V276" s="2">
        <f t="shared" si="95"/>
        <v>-129.94414517359019</v>
      </c>
      <c r="W276" s="1">
        <f t="shared" si="96"/>
        <v>-5.601593236127955E-5</v>
      </c>
      <c r="X276" s="1">
        <f t="shared" si="97"/>
        <v>-1.3445076861027478E-4</v>
      </c>
      <c r="Y276" s="1">
        <f t="shared" si="98"/>
        <v>7.8434836248995237E-5</v>
      </c>
      <c r="Z276" s="1">
        <f t="shared" si="89"/>
        <v>-3.2310590462182717E-4</v>
      </c>
      <c r="AA276" s="1" t="e">
        <f>Z276+#REF!*_xlfn.STDEV.S($Y$2:$Y$779)</f>
        <v>#REF!</v>
      </c>
      <c r="AB276" s="1">
        <f>Z276-GRAPHS!$S$32*_xlfn.STDEV.S($Y$2:$Y$779)</f>
        <v>-3.5832089975028217E-3</v>
      </c>
      <c r="AC276" s="24">
        <f t="shared" si="90"/>
        <v>-0.93999999999869033</v>
      </c>
      <c r="AD276" s="24">
        <f t="shared" si="99"/>
        <v>-9.0000000000031832E-2</v>
      </c>
      <c r="AE276" s="1">
        <f t="shared" si="100"/>
        <v>7.8434836248995237E-5</v>
      </c>
      <c r="AF276" s="1">
        <f t="shared" si="101"/>
        <v>-3.2310590462182717E-4</v>
      </c>
      <c r="AG276" s="1">
        <f>$AF$2+GRAPHS!$U$32*_xlfn.STDEV.S('ONE_LAST_QUOTE (2)'!$AE$2:$AE$779)</f>
        <v>3.7520229614794163E-3</v>
      </c>
      <c r="AH276" s="1">
        <f>$AF$2-GRAPHS!$U$32*_xlfn.STDEV.S('ONE_LAST_QUOTE (2)'!$AE$2:$AE$779)</f>
        <v>-4.3982347707230704E-3</v>
      </c>
      <c r="AI276" s="27">
        <f t="shared" si="102"/>
        <v>10.444444444426198</v>
      </c>
      <c r="AJ276" s="24">
        <f t="shared" si="103"/>
        <v>-0.8499999999986585</v>
      </c>
      <c r="AK276" s="27">
        <f t="shared" si="104"/>
        <v>-6.5702056555270953</v>
      </c>
      <c r="AL276" s="27">
        <f>$AK$2+GRAPHS!$W$32*_xlfn.STDEV.S('ONE_LAST_QUOTE (2)'!$AJ$2:$AJ$779)</f>
        <v>27.965047561412895</v>
      </c>
      <c r="AM276" s="27">
        <f>$AK$2-GRAPHS!$W$32*_xlfn.STDEV.S('ONE_LAST_QUOTE (2)'!$AJ$2:$AJ$779)</f>
        <v>-41.105458872467089</v>
      </c>
      <c r="AO276" s="24"/>
    </row>
    <row r="277" spans="1:41" x14ac:dyDescent="0.3">
      <c r="A277" s="5">
        <v>44487</v>
      </c>
      <c r="B277" s="25">
        <v>664.04</v>
      </c>
      <c r="C277" s="25">
        <v>0</v>
      </c>
      <c r="D277" s="25">
        <f t="shared" si="91"/>
        <v>664.04</v>
      </c>
      <c r="E277" s="25">
        <v>665.1</v>
      </c>
      <c r="F277" s="25">
        <f t="shared" si="88"/>
        <v>1.0600000000000591</v>
      </c>
      <c r="G277" s="25">
        <v>16721</v>
      </c>
      <c r="H277" s="25">
        <v>16705.46</v>
      </c>
      <c r="I277" s="25">
        <v>0.25000000000000044</v>
      </c>
      <c r="J277" s="25">
        <f t="shared" si="92"/>
        <v>16705.21</v>
      </c>
      <c r="K277" s="25">
        <f t="shared" si="93"/>
        <v>15.790000000000873</v>
      </c>
      <c r="L277" s="27">
        <v>27.991</v>
      </c>
      <c r="M277" s="25">
        <v>590</v>
      </c>
      <c r="N277" s="2">
        <f t="shared" si="105"/>
        <v>136.88001646429279</v>
      </c>
      <c r="O277" s="2">
        <f t="shared" si="106"/>
        <v>135.96519759310456</v>
      </c>
      <c r="P277" s="2">
        <f t="shared" si="107"/>
        <v>95.230156840064026</v>
      </c>
      <c r="Q277" s="2">
        <f t="shared" si="107"/>
        <v>142.16867469879531</v>
      </c>
      <c r="R277" s="27">
        <f t="shared" si="108"/>
        <v>-6.6833632462841575E-3</v>
      </c>
      <c r="S277" s="1">
        <f t="shared" si="94"/>
        <v>8.778548817801362E-3</v>
      </c>
      <c r="T277" s="1">
        <f>S277+GRAPHS!$Q$32*_xlfn.STDEV.S($R$2:$R$779)</f>
        <v>3.6448384166507447E-2</v>
      </c>
      <c r="U277" s="1">
        <f>S277-GRAPHS!$Q$32*_xlfn.STDEV.S($R$2:$R$779)</f>
        <v>-1.8891286530904723E-2</v>
      </c>
      <c r="V277" s="2">
        <f t="shared" si="95"/>
        <v>-91.481887118823124</v>
      </c>
      <c r="W277" s="1">
        <f t="shared" si="96"/>
        <v>9.4521409787730142E-4</v>
      </c>
      <c r="X277" s="1">
        <f t="shared" si="97"/>
        <v>1.5962893801579109E-3</v>
      </c>
      <c r="Y277" s="1">
        <f t="shared" si="98"/>
        <v>-6.5107528228060946E-4</v>
      </c>
      <c r="Z277" s="1">
        <f t="shared" si="89"/>
        <v>-3.2310590462182717E-4</v>
      </c>
      <c r="AA277" s="1" t="e">
        <f>Z277+#REF!*_xlfn.STDEV.S($Y$2:$Y$779)</f>
        <v>#REF!</v>
      </c>
      <c r="AB277" s="1">
        <f>Z277-GRAPHS!$S$32*_xlfn.STDEV.S($Y$2:$Y$779)</f>
        <v>-3.5832089975028217E-3</v>
      </c>
      <c r="AC277" s="24">
        <f t="shared" si="90"/>
        <v>15.790000000000873</v>
      </c>
      <c r="AD277" s="24">
        <f t="shared" si="99"/>
        <v>1.0600000000000591</v>
      </c>
      <c r="AE277" s="1">
        <f t="shared" si="100"/>
        <v>-6.5107528228060946E-4</v>
      </c>
      <c r="AF277" s="1">
        <f t="shared" si="101"/>
        <v>-3.2310590462182717E-4</v>
      </c>
      <c r="AG277" s="1">
        <f>$AF$2+GRAPHS!$U$32*_xlfn.STDEV.S('ONE_LAST_QUOTE (2)'!$AE$2:$AE$779)</f>
        <v>3.7520229614794163E-3</v>
      </c>
      <c r="AH277" s="1">
        <f>$AF$2-GRAPHS!$U$32*_xlfn.STDEV.S('ONE_LAST_QUOTE (2)'!$AE$2:$AE$779)</f>
        <v>-4.3982347707230704E-3</v>
      </c>
      <c r="AI277" s="27">
        <f t="shared" si="102"/>
        <v>14.896226415094333</v>
      </c>
      <c r="AJ277" s="24">
        <f t="shared" si="103"/>
        <v>14.730000000000814</v>
      </c>
      <c r="AK277" s="27">
        <f t="shared" si="104"/>
        <v>-6.5702056555270953</v>
      </c>
      <c r="AL277" s="27">
        <f>$AK$2+GRAPHS!$W$32*_xlfn.STDEV.S('ONE_LAST_QUOTE (2)'!$AJ$2:$AJ$779)</f>
        <v>27.965047561412895</v>
      </c>
      <c r="AM277" s="27">
        <f>$AK$2-GRAPHS!$W$32*_xlfn.STDEV.S('ONE_LAST_QUOTE (2)'!$AJ$2:$AJ$779)</f>
        <v>-41.105458872467089</v>
      </c>
      <c r="AO277" s="24"/>
    </row>
    <row r="278" spans="1:41" x14ac:dyDescent="0.3">
      <c r="A278" s="5">
        <v>44488</v>
      </c>
      <c r="B278" s="25">
        <v>672.6</v>
      </c>
      <c r="C278" s="25">
        <v>0</v>
      </c>
      <c r="D278" s="25">
        <f t="shared" si="91"/>
        <v>672.6</v>
      </c>
      <c r="E278" s="25">
        <v>672.5</v>
      </c>
      <c r="F278" s="25">
        <f t="shared" si="88"/>
        <v>-0.10000000000002274</v>
      </c>
      <c r="G278" s="25">
        <v>16903</v>
      </c>
      <c r="H278" s="25">
        <v>16900.669999999998</v>
      </c>
      <c r="I278" s="25">
        <v>0.22000000000000045</v>
      </c>
      <c r="J278" s="25">
        <f t="shared" si="92"/>
        <v>16900.449999999997</v>
      </c>
      <c r="K278" s="25">
        <f t="shared" si="93"/>
        <v>2.5500000000029104</v>
      </c>
      <c r="L278" s="27">
        <v>27.858000000000001</v>
      </c>
      <c r="M278" s="25">
        <v>600</v>
      </c>
      <c r="N278" s="2">
        <f t="shared" si="105"/>
        <v>138.4029635727513</v>
      </c>
      <c r="O278" s="2">
        <f t="shared" si="106"/>
        <v>137.44511302650838</v>
      </c>
      <c r="P278" s="2">
        <f t="shared" si="107"/>
        <v>94.777668152281223</v>
      </c>
      <c r="Q278" s="2">
        <f t="shared" si="107"/>
        <v>144.57831325301217</v>
      </c>
      <c r="R278" s="27">
        <f t="shared" si="108"/>
        <v>-6.9207372553076185E-3</v>
      </c>
      <c r="S278" s="1">
        <f t="shared" si="94"/>
        <v>8.778548817801362E-3</v>
      </c>
      <c r="T278" s="1">
        <f>S278+GRAPHS!$Q$32*_xlfn.STDEV.S($R$2:$R$779)</f>
        <v>3.6448384166507447E-2</v>
      </c>
      <c r="U278" s="1">
        <f>S278-GRAPHS!$Q$32*_xlfn.STDEV.S($R$2:$R$779)</f>
        <v>-1.8891286530904723E-2</v>
      </c>
      <c r="V278" s="2">
        <f t="shared" si="95"/>
        <v>-95.785054624292343</v>
      </c>
      <c r="W278" s="1">
        <f t="shared" si="96"/>
        <v>1.5088355635518052E-4</v>
      </c>
      <c r="X278" s="1">
        <f t="shared" si="97"/>
        <v>-1.486767766875152E-4</v>
      </c>
      <c r="Y278" s="1">
        <f t="shared" si="98"/>
        <v>2.9956033304269573E-4</v>
      </c>
      <c r="Z278" s="1">
        <f t="shared" si="89"/>
        <v>-3.2310590462182717E-4</v>
      </c>
      <c r="AA278" s="1" t="e">
        <f>Z278+#REF!*_xlfn.STDEV.S($Y$2:$Y$779)</f>
        <v>#REF!</v>
      </c>
      <c r="AB278" s="1">
        <f>Z278-GRAPHS!$S$32*_xlfn.STDEV.S($Y$2:$Y$779)</f>
        <v>-3.5832089975028217E-3</v>
      </c>
      <c r="AC278" s="24">
        <f t="shared" si="90"/>
        <v>2.5500000000029104</v>
      </c>
      <c r="AD278" s="24">
        <f t="shared" si="99"/>
        <v>-0.10000000000002274</v>
      </c>
      <c r="AE278" s="1">
        <f t="shared" si="100"/>
        <v>2.9956033304269573E-4</v>
      </c>
      <c r="AF278" s="1">
        <f t="shared" si="101"/>
        <v>-3.2310590462182717E-4</v>
      </c>
      <c r="AG278" s="1">
        <f>$AF$2+GRAPHS!$U$32*_xlfn.STDEV.S('ONE_LAST_QUOTE (2)'!$AE$2:$AE$779)</f>
        <v>3.7520229614794163E-3</v>
      </c>
      <c r="AH278" s="1">
        <f>$AF$2-GRAPHS!$U$32*_xlfn.STDEV.S('ONE_LAST_QUOTE (2)'!$AE$2:$AE$779)</f>
        <v>-4.3982347707230704E-3</v>
      </c>
      <c r="AI278" s="27">
        <f t="shared" si="102"/>
        <v>-25.500000000023306</v>
      </c>
      <c r="AJ278" s="24">
        <f t="shared" si="103"/>
        <v>2.6500000000029331</v>
      </c>
      <c r="AK278" s="27">
        <f t="shared" si="104"/>
        <v>-6.5702056555270953</v>
      </c>
      <c r="AL278" s="27">
        <f>$AK$2+GRAPHS!$W$32*_xlfn.STDEV.S('ONE_LAST_QUOTE (2)'!$AJ$2:$AJ$779)</f>
        <v>27.965047561412895</v>
      </c>
      <c r="AM278" s="27">
        <f>$AK$2-GRAPHS!$W$32*_xlfn.STDEV.S('ONE_LAST_QUOTE (2)'!$AJ$2:$AJ$779)</f>
        <v>-41.105458872467089</v>
      </c>
      <c r="AO278" s="24"/>
    </row>
    <row r="279" spans="1:41" x14ac:dyDescent="0.3">
      <c r="A279" s="5">
        <v>44489</v>
      </c>
      <c r="B279" s="25">
        <v>671.47</v>
      </c>
      <c r="C279" s="25">
        <v>0</v>
      </c>
      <c r="D279" s="25">
        <f t="shared" si="91"/>
        <v>671.47</v>
      </c>
      <c r="E279" s="25">
        <v>672.1</v>
      </c>
      <c r="F279" s="25">
        <f t="shared" si="88"/>
        <v>0.62999999999999545</v>
      </c>
      <c r="G279" s="25">
        <v>16882</v>
      </c>
      <c r="H279" s="25">
        <v>16887.82</v>
      </c>
      <c r="I279" s="25">
        <v>9.0000000000000441E-2</v>
      </c>
      <c r="J279" s="25">
        <f t="shared" si="92"/>
        <v>16887.73</v>
      </c>
      <c r="K279" s="25">
        <f t="shared" si="93"/>
        <v>-5.7299999999995634</v>
      </c>
      <c r="L279" s="27">
        <v>27.87</v>
      </c>
      <c r="M279" s="25">
        <v>598</v>
      </c>
      <c r="N279" s="2">
        <f t="shared" si="105"/>
        <v>138.32064210742922</v>
      </c>
      <c r="O279" s="2">
        <f t="shared" si="106"/>
        <v>137.27435355342334</v>
      </c>
      <c r="P279" s="2">
        <f t="shared" si="107"/>
        <v>94.818494199299209</v>
      </c>
      <c r="Q279" s="2">
        <f t="shared" si="107"/>
        <v>144.0963855421688</v>
      </c>
      <c r="R279" s="27">
        <f t="shared" si="108"/>
        <v>-7.5642256865267044E-3</v>
      </c>
      <c r="S279" s="1">
        <f t="shared" si="94"/>
        <v>8.778548817801362E-3</v>
      </c>
      <c r="T279" s="1">
        <f>S279+GRAPHS!$Q$32*_xlfn.STDEV.S($R$2:$R$779)</f>
        <v>3.6448384166507447E-2</v>
      </c>
      <c r="U279" s="1">
        <f>S279-GRAPHS!$Q$32*_xlfn.STDEV.S($R$2:$R$779)</f>
        <v>-1.8891286530904723E-2</v>
      </c>
      <c r="V279" s="2">
        <f t="shared" si="95"/>
        <v>-104.62885540058835</v>
      </c>
      <c r="W279" s="1">
        <f t="shared" si="96"/>
        <v>-3.3929959799212586E-4</v>
      </c>
      <c r="X279" s="1">
        <f t="shared" si="97"/>
        <v>9.382399809373396E-4</v>
      </c>
      <c r="Y279" s="1">
        <f t="shared" si="98"/>
        <v>-1.2775395789294654E-3</v>
      </c>
      <c r="Z279" s="1">
        <f t="shared" si="89"/>
        <v>-3.2310590462182717E-4</v>
      </c>
      <c r="AA279" s="1" t="e">
        <f>Z279+#REF!*_xlfn.STDEV.S($Y$2:$Y$779)</f>
        <v>#REF!</v>
      </c>
      <c r="AB279" s="1">
        <f>Z279-GRAPHS!$S$32*_xlfn.STDEV.S($Y$2:$Y$779)</f>
        <v>-3.5832089975028217E-3</v>
      </c>
      <c r="AC279" s="24">
        <f t="shared" si="90"/>
        <v>-5.7299999999995634</v>
      </c>
      <c r="AD279" s="24">
        <f t="shared" si="99"/>
        <v>0.62999999999999545</v>
      </c>
      <c r="AE279" s="1">
        <f t="shared" si="100"/>
        <v>-1.2775395789294654E-3</v>
      </c>
      <c r="AF279" s="1">
        <f t="shared" si="101"/>
        <v>-3.2310590462182717E-4</v>
      </c>
      <c r="AG279" s="1">
        <f>$AF$2+GRAPHS!$U$32*_xlfn.STDEV.S('ONE_LAST_QUOTE (2)'!$AE$2:$AE$779)</f>
        <v>3.7520229614794163E-3</v>
      </c>
      <c r="AH279" s="1">
        <f>$AF$2-GRAPHS!$U$32*_xlfn.STDEV.S('ONE_LAST_QUOTE (2)'!$AE$2:$AE$779)</f>
        <v>-4.3982347707230704E-3</v>
      </c>
      <c r="AI279" s="27">
        <f t="shared" si="102"/>
        <v>-9.0952380952374678</v>
      </c>
      <c r="AJ279" s="24">
        <f t="shared" si="103"/>
        <v>-6.3599999999995589</v>
      </c>
      <c r="AK279" s="27">
        <f t="shared" si="104"/>
        <v>-6.5702056555270953</v>
      </c>
      <c r="AL279" s="27">
        <f>$AK$2+GRAPHS!$W$32*_xlfn.STDEV.S('ONE_LAST_QUOTE (2)'!$AJ$2:$AJ$779)</f>
        <v>27.965047561412895</v>
      </c>
      <c r="AM279" s="27">
        <f>$AK$2-GRAPHS!$W$32*_xlfn.STDEV.S('ONE_LAST_QUOTE (2)'!$AJ$2:$AJ$779)</f>
        <v>-41.105458872467089</v>
      </c>
      <c r="AO279" s="24"/>
    </row>
    <row r="280" spans="1:41" x14ac:dyDescent="0.3">
      <c r="A280" s="5">
        <v>44490</v>
      </c>
      <c r="B280" s="25">
        <v>670.8</v>
      </c>
      <c r="C280" s="25">
        <v>0</v>
      </c>
      <c r="D280" s="25">
        <f t="shared" si="91"/>
        <v>670.8</v>
      </c>
      <c r="E280" s="25">
        <v>669</v>
      </c>
      <c r="F280" s="25">
        <f t="shared" si="88"/>
        <v>-1.7999999999999545</v>
      </c>
      <c r="G280" s="25">
        <v>16815</v>
      </c>
      <c r="H280" s="25">
        <v>16889.509999999998</v>
      </c>
      <c r="I280" s="25">
        <v>0.4</v>
      </c>
      <c r="J280" s="25">
        <f t="shared" si="92"/>
        <v>16889.109999999997</v>
      </c>
      <c r="K280" s="25">
        <f t="shared" si="93"/>
        <v>-74.109999999996944</v>
      </c>
      <c r="L280" s="27">
        <v>27.869</v>
      </c>
      <c r="M280" s="25">
        <v>596</v>
      </c>
      <c r="N280" s="2">
        <f t="shared" si="105"/>
        <v>137.68265075118308</v>
      </c>
      <c r="O280" s="2">
        <f t="shared" si="106"/>
        <v>136.72954952024722</v>
      </c>
      <c r="P280" s="2">
        <f t="shared" si="107"/>
        <v>94.815092028714375</v>
      </c>
      <c r="Q280" s="2">
        <f t="shared" si="107"/>
        <v>143.61445783132544</v>
      </c>
      <c r="R280" s="27">
        <f t="shared" si="108"/>
        <v>-6.9224497475595115E-3</v>
      </c>
      <c r="S280" s="1">
        <f t="shared" si="94"/>
        <v>8.778548817801362E-3</v>
      </c>
      <c r="T280" s="1">
        <f>S280+GRAPHS!$Q$32*_xlfn.STDEV.S($R$2:$R$779)</f>
        <v>3.6448384166507447E-2</v>
      </c>
      <c r="U280" s="1">
        <f>S280-GRAPHS!$Q$32*_xlfn.STDEV.S($R$2:$R$779)</f>
        <v>-1.8891286530904723E-2</v>
      </c>
      <c r="V280" s="2">
        <f t="shared" si="95"/>
        <v>-95.31012309358573</v>
      </c>
      <c r="W280" s="1">
        <f t="shared" si="96"/>
        <v>-4.3880346566513547E-3</v>
      </c>
      <c r="X280" s="1">
        <f t="shared" si="97"/>
        <v>-2.6833631484793601E-3</v>
      </c>
      <c r="Y280" s="1">
        <f t="shared" si="98"/>
        <v>-1.7046715081719946E-3</v>
      </c>
      <c r="Z280" s="1">
        <f t="shared" si="89"/>
        <v>-3.2310590462182717E-4</v>
      </c>
      <c r="AA280" s="1" t="e">
        <f>Z280+#REF!*_xlfn.STDEV.S($Y$2:$Y$779)</f>
        <v>#REF!</v>
      </c>
      <c r="AB280" s="1">
        <f>Z280-GRAPHS!$S$32*_xlfn.STDEV.S($Y$2:$Y$779)</f>
        <v>-3.5832089975028217E-3</v>
      </c>
      <c r="AC280" s="24">
        <f t="shared" si="90"/>
        <v>-74.109999999996944</v>
      </c>
      <c r="AD280" s="24">
        <f t="shared" si="99"/>
        <v>-1.7999999999999545</v>
      </c>
      <c r="AE280" s="1">
        <f t="shared" si="100"/>
        <v>-1.7046715081719946E-3</v>
      </c>
      <c r="AF280" s="1">
        <f t="shared" si="101"/>
        <v>-3.2310590462182717E-4</v>
      </c>
      <c r="AG280" s="1">
        <f>$AF$2+GRAPHS!$U$32*_xlfn.STDEV.S('ONE_LAST_QUOTE (2)'!$AE$2:$AE$779)</f>
        <v>3.7520229614794163E-3</v>
      </c>
      <c r="AH280" s="1">
        <f>$AF$2-GRAPHS!$U$32*_xlfn.STDEV.S('ONE_LAST_QUOTE (2)'!$AE$2:$AE$779)</f>
        <v>-4.3982347707230704E-3</v>
      </c>
      <c r="AI280" s="27">
        <f t="shared" si="102"/>
        <v>41.172222222221563</v>
      </c>
      <c r="AJ280" s="24">
        <f t="shared" si="103"/>
        <v>-72.30999999999699</v>
      </c>
      <c r="AK280" s="27">
        <f t="shared" si="104"/>
        <v>-6.5702056555270953</v>
      </c>
      <c r="AL280" s="27">
        <f>$AK$2+GRAPHS!$W$32*_xlfn.STDEV.S('ONE_LAST_QUOTE (2)'!$AJ$2:$AJ$779)</f>
        <v>27.965047561412895</v>
      </c>
      <c r="AM280" s="27">
        <f>$AK$2-GRAPHS!$W$32*_xlfn.STDEV.S('ONE_LAST_QUOTE (2)'!$AJ$2:$AJ$779)</f>
        <v>-41.105458872467089</v>
      </c>
      <c r="AO280" s="24"/>
    </row>
    <row r="281" spans="1:41" x14ac:dyDescent="0.3">
      <c r="A281" s="5">
        <v>44491</v>
      </c>
      <c r="B281" s="25">
        <v>672.25</v>
      </c>
      <c r="C281" s="25">
        <v>0</v>
      </c>
      <c r="D281" s="25">
        <f t="shared" si="91"/>
        <v>672.25</v>
      </c>
      <c r="E281" s="25">
        <v>671.5</v>
      </c>
      <c r="F281" s="25">
        <f t="shared" si="88"/>
        <v>-0.75</v>
      </c>
      <c r="G281" s="25">
        <v>16853</v>
      </c>
      <c r="H281" s="25">
        <v>16888.740000000002</v>
      </c>
      <c r="I281" s="25">
        <v>0.4</v>
      </c>
      <c r="J281" s="25">
        <f t="shared" si="92"/>
        <v>16888.34</v>
      </c>
      <c r="K281" s="25">
        <f t="shared" si="93"/>
        <v>-35.340000000000146</v>
      </c>
      <c r="L281" s="27">
        <v>27.867000000000001</v>
      </c>
      <c r="M281" s="25">
        <v>600</v>
      </c>
      <c r="N281" s="2">
        <f t="shared" si="105"/>
        <v>138.1971599094461</v>
      </c>
      <c r="O281" s="2">
        <f t="shared" si="106"/>
        <v>137.03854285249636</v>
      </c>
      <c r="P281" s="2">
        <f t="shared" si="107"/>
        <v>94.808287687544706</v>
      </c>
      <c r="Q281" s="2">
        <f t="shared" si="107"/>
        <v>144.5783132530122</v>
      </c>
      <c r="R281" s="27">
        <f t="shared" si="108"/>
        <v>-8.3837978849126138E-3</v>
      </c>
      <c r="S281" s="1">
        <f t="shared" si="94"/>
        <v>8.778548817801362E-3</v>
      </c>
      <c r="T281" s="1">
        <f>S281+GRAPHS!$Q$32*_xlfn.STDEV.S($R$2:$R$779)</f>
        <v>3.6448384166507447E-2</v>
      </c>
      <c r="U281" s="1">
        <f>S281-GRAPHS!$Q$32*_xlfn.STDEV.S($R$2:$R$779)</f>
        <v>-1.8891286530904723E-2</v>
      </c>
      <c r="V281" s="2">
        <f t="shared" si="95"/>
        <v>-115.86170569497369</v>
      </c>
      <c r="W281" s="1">
        <f t="shared" si="96"/>
        <v>-2.0925680084602836E-3</v>
      </c>
      <c r="X281" s="1">
        <f t="shared" si="97"/>
        <v>-1.1156563778356265E-3</v>
      </c>
      <c r="Y281" s="1">
        <f t="shared" si="98"/>
        <v>-9.7691163062465711E-4</v>
      </c>
      <c r="Z281" s="1">
        <f t="shared" si="89"/>
        <v>-3.2310590462182717E-4</v>
      </c>
      <c r="AA281" s="1" t="e">
        <f>Z281+#REF!*_xlfn.STDEV.S($Y$2:$Y$779)</f>
        <v>#REF!</v>
      </c>
      <c r="AB281" s="1">
        <f>Z281-GRAPHS!$S$32*_xlfn.STDEV.S($Y$2:$Y$779)</f>
        <v>-3.5832089975028217E-3</v>
      </c>
      <c r="AC281" s="24">
        <f t="shared" si="90"/>
        <v>-35.340000000000146</v>
      </c>
      <c r="AD281" s="24">
        <f t="shared" si="99"/>
        <v>-0.75</v>
      </c>
      <c r="AE281" s="1">
        <f t="shared" si="100"/>
        <v>-9.7691163062465711E-4</v>
      </c>
      <c r="AF281" s="1">
        <f t="shared" si="101"/>
        <v>-3.2310590462182717E-4</v>
      </c>
      <c r="AG281" s="1">
        <f>$AF$2+GRAPHS!$U$32*_xlfn.STDEV.S('ONE_LAST_QUOTE (2)'!$AE$2:$AE$779)</f>
        <v>3.7520229614794163E-3</v>
      </c>
      <c r="AH281" s="1">
        <f>$AF$2-GRAPHS!$U$32*_xlfn.STDEV.S('ONE_LAST_QUOTE (2)'!$AE$2:$AE$779)</f>
        <v>-4.3982347707230704E-3</v>
      </c>
      <c r="AI281" s="27">
        <f t="shared" si="102"/>
        <v>47.120000000000196</v>
      </c>
      <c r="AJ281" s="24">
        <f t="shared" si="103"/>
        <v>-34.590000000000146</v>
      </c>
      <c r="AK281" s="27">
        <f t="shared" si="104"/>
        <v>-6.5702056555270953</v>
      </c>
      <c r="AL281" s="27">
        <f>$AK$2+GRAPHS!$W$32*_xlfn.STDEV.S('ONE_LAST_QUOTE (2)'!$AJ$2:$AJ$779)</f>
        <v>27.965047561412895</v>
      </c>
      <c r="AM281" s="27">
        <f>$AK$2-GRAPHS!$W$32*_xlfn.STDEV.S('ONE_LAST_QUOTE (2)'!$AJ$2:$AJ$779)</f>
        <v>-41.105458872467089</v>
      </c>
      <c r="AO281" s="24"/>
    </row>
    <row r="282" spans="1:41" x14ac:dyDescent="0.3">
      <c r="A282" s="5">
        <v>44494</v>
      </c>
      <c r="B282" s="25">
        <v>670.36</v>
      </c>
      <c r="C282" s="25">
        <v>0</v>
      </c>
      <c r="D282" s="25">
        <f t="shared" si="91"/>
        <v>670.36</v>
      </c>
      <c r="E282" s="25">
        <v>670.3</v>
      </c>
      <c r="F282" s="25">
        <f t="shared" si="88"/>
        <v>-6.0000000000059117E-2</v>
      </c>
      <c r="G282" s="25">
        <v>16891</v>
      </c>
      <c r="H282" s="25">
        <v>16894.240000000002</v>
      </c>
      <c r="I282" s="25">
        <v>0.4</v>
      </c>
      <c r="J282" s="25">
        <f t="shared" si="92"/>
        <v>16893.84</v>
      </c>
      <c r="K282" s="25">
        <f t="shared" si="93"/>
        <v>-2.8400000000001455</v>
      </c>
      <c r="L282" s="27">
        <v>27.872</v>
      </c>
      <c r="M282" s="25">
        <v>593</v>
      </c>
      <c r="N282" s="2">
        <f t="shared" si="105"/>
        <v>137.95019551347983</v>
      </c>
      <c r="O282" s="2">
        <f t="shared" si="106"/>
        <v>137.34753618474551</v>
      </c>
      <c r="P282" s="2">
        <f t="shared" si="107"/>
        <v>94.825298540468864</v>
      </c>
      <c r="Q282" s="2">
        <f t="shared" si="107"/>
        <v>142.89156626506039</v>
      </c>
      <c r="R282" s="27">
        <f t="shared" si="108"/>
        <v>-4.3686732482769441E-3</v>
      </c>
      <c r="S282" s="1">
        <f t="shared" si="94"/>
        <v>8.778548817801362E-3</v>
      </c>
      <c r="T282" s="1">
        <f>S282+GRAPHS!$Q$32*_xlfn.STDEV.S($R$2:$R$779)</f>
        <v>3.6448384166507447E-2</v>
      </c>
      <c r="U282" s="1">
        <f>S282-GRAPHS!$Q$32*_xlfn.STDEV.S($R$2:$R$779)</f>
        <v>-1.8891286530904723E-2</v>
      </c>
      <c r="V282" s="2">
        <f t="shared" si="95"/>
        <v>-60.265932873431893</v>
      </c>
      <c r="W282" s="1">
        <f t="shared" si="96"/>
        <v>-1.681086123699612E-4</v>
      </c>
      <c r="X282" s="1">
        <f t="shared" si="97"/>
        <v>-8.950414702556703E-5</v>
      </c>
      <c r="Y282" s="1">
        <f t="shared" si="98"/>
        <v>-7.8604465344394171E-5</v>
      </c>
      <c r="Z282" s="1">
        <f t="shared" si="89"/>
        <v>-3.2310590462182717E-4</v>
      </c>
      <c r="AA282" s="1" t="e">
        <f>Z282+#REF!*_xlfn.STDEV.S($Y$2:$Y$779)</f>
        <v>#REF!</v>
      </c>
      <c r="AB282" s="1">
        <f>Z282-GRAPHS!$S$32*_xlfn.STDEV.S($Y$2:$Y$779)</f>
        <v>-3.5832089975028217E-3</v>
      </c>
      <c r="AC282" s="24">
        <f t="shared" si="90"/>
        <v>-2.8400000000001455</v>
      </c>
      <c r="AD282" s="24">
        <f t="shared" si="99"/>
        <v>-6.0000000000059117E-2</v>
      </c>
      <c r="AE282" s="1">
        <f t="shared" si="100"/>
        <v>-7.8604465344394171E-5</v>
      </c>
      <c r="AF282" s="1">
        <f t="shared" si="101"/>
        <v>-3.2310590462182717E-4</v>
      </c>
      <c r="AG282" s="1">
        <f>$AF$2+GRAPHS!$U$32*_xlfn.STDEV.S('ONE_LAST_QUOTE (2)'!$AE$2:$AE$779)</f>
        <v>3.7520229614794163E-3</v>
      </c>
      <c r="AH282" s="1">
        <f>$AF$2-GRAPHS!$U$32*_xlfn.STDEV.S('ONE_LAST_QUOTE (2)'!$AE$2:$AE$779)</f>
        <v>-4.3982347707230704E-3</v>
      </c>
      <c r="AI282" s="27">
        <f t="shared" si="102"/>
        <v>47.333333333289119</v>
      </c>
      <c r="AJ282" s="24">
        <f t="shared" si="103"/>
        <v>-2.7800000000000864</v>
      </c>
      <c r="AK282" s="27">
        <f t="shared" si="104"/>
        <v>-6.5702056555270953</v>
      </c>
      <c r="AL282" s="27">
        <f>$AK$2+GRAPHS!$W$32*_xlfn.STDEV.S('ONE_LAST_QUOTE (2)'!$AJ$2:$AJ$779)</f>
        <v>27.965047561412895</v>
      </c>
      <c r="AM282" s="27">
        <f>$AK$2-GRAPHS!$W$32*_xlfn.STDEV.S('ONE_LAST_QUOTE (2)'!$AJ$2:$AJ$779)</f>
        <v>-41.105458872467089</v>
      </c>
      <c r="AO282" s="24"/>
    </row>
    <row r="283" spans="1:41" x14ac:dyDescent="0.3">
      <c r="A283" s="5">
        <v>44495</v>
      </c>
      <c r="B283" s="25">
        <v>677.32</v>
      </c>
      <c r="C283" s="25">
        <v>0</v>
      </c>
      <c r="D283" s="25">
        <f t="shared" si="91"/>
        <v>677.32</v>
      </c>
      <c r="E283" s="25">
        <v>677.8</v>
      </c>
      <c r="F283" s="25">
        <f t="shared" si="88"/>
        <v>0.4799999999999045</v>
      </c>
      <c r="G283" s="25">
        <v>17044</v>
      </c>
      <c r="H283" s="25">
        <v>17034.34</v>
      </c>
      <c r="I283" s="25">
        <v>0.4</v>
      </c>
      <c r="J283" s="25">
        <f t="shared" si="92"/>
        <v>17033.939999999999</v>
      </c>
      <c r="K283" s="25">
        <f t="shared" si="93"/>
        <v>10.06000000000131</v>
      </c>
      <c r="L283" s="27">
        <v>27.788</v>
      </c>
      <c r="M283" s="25">
        <v>599</v>
      </c>
      <c r="N283" s="2">
        <f t="shared" si="105"/>
        <v>139.49372298826887</v>
      </c>
      <c r="O283" s="2">
        <f t="shared" si="106"/>
        <v>138.59164091722232</v>
      </c>
      <c r="P283" s="2">
        <f t="shared" si="107"/>
        <v>94.539516211342885</v>
      </c>
      <c r="Q283" s="2">
        <f t="shared" si="107"/>
        <v>144.33734939759051</v>
      </c>
      <c r="R283" s="27">
        <f t="shared" si="108"/>
        <v>-6.4668291283788149E-3</v>
      </c>
      <c r="S283" s="1">
        <f t="shared" si="94"/>
        <v>8.778548817801362E-3</v>
      </c>
      <c r="T283" s="1">
        <f>S283+GRAPHS!$Q$32*_xlfn.STDEV.S($R$2:$R$779)</f>
        <v>3.6448384166507447E-2</v>
      </c>
      <c r="U283" s="1">
        <f>S283-GRAPHS!$Q$32*_xlfn.STDEV.S($R$2:$R$779)</f>
        <v>-1.8891286530904723E-2</v>
      </c>
      <c r="V283" s="2">
        <f t="shared" si="95"/>
        <v>-90.208207104655003</v>
      </c>
      <c r="W283" s="1">
        <f t="shared" si="96"/>
        <v>5.9058561906413375E-4</v>
      </c>
      <c r="X283" s="1">
        <f t="shared" si="97"/>
        <v>7.0867536762520586E-4</v>
      </c>
      <c r="Y283" s="1">
        <f t="shared" si="98"/>
        <v>-1.1808974856107211E-4</v>
      </c>
      <c r="Z283" s="1">
        <f t="shared" si="89"/>
        <v>-3.2310590462182717E-4</v>
      </c>
      <c r="AA283" s="1" t="e">
        <f>Z283+#REF!*_xlfn.STDEV.S($Y$2:$Y$779)</f>
        <v>#REF!</v>
      </c>
      <c r="AB283" s="1">
        <f>Z283-GRAPHS!$S$32*_xlfn.STDEV.S($Y$2:$Y$779)</f>
        <v>-3.5832089975028217E-3</v>
      </c>
      <c r="AC283" s="24">
        <f t="shared" si="90"/>
        <v>10.06000000000131</v>
      </c>
      <c r="AD283" s="24">
        <f t="shared" si="99"/>
        <v>0.4799999999999045</v>
      </c>
      <c r="AE283" s="1">
        <f t="shared" si="100"/>
        <v>-1.1808974856107211E-4</v>
      </c>
      <c r="AF283" s="1">
        <f t="shared" si="101"/>
        <v>-3.2310590462182717E-4</v>
      </c>
      <c r="AG283" s="1">
        <f>$AF$2+GRAPHS!$U$32*_xlfn.STDEV.S('ONE_LAST_QUOTE (2)'!$AE$2:$AE$779)</f>
        <v>3.7520229614794163E-3</v>
      </c>
      <c r="AH283" s="1">
        <f>$AF$2-GRAPHS!$U$32*_xlfn.STDEV.S('ONE_LAST_QUOTE (2)'!$AE$2:$AE$779)</f>
        <v>-4.3982347707230704E-3</v>
      </c>
      <c r="AI283" s="27">
        <f t="shared" si="102"/>
        <v>20.958333333340232</v>
      </c>
      <c r="AJ283" s="24">
        <f t="shared" si="103"/>
        <v>9.5800000000014052</v>
      </c>
      <c r="AK283" s="27">
        <f t="shared" si="104"/>
        <v>-6.5702056555270953</v>
      </c>
      <c r="AL283" s="27">
        <f>$AK$2+GRAPHS!$W$32*_xlfn.STDEV.S('ONE_LAST_QUOTE (2)'!$AJ$2:$AJ$779)</f>
        <v>27.965047561412895</v>
      </c>
      <c r="AM283" s="27">
        <f>$AK$2-GRAPHS!$W$32*_xlfn.STDEV.S('ONE_LAST_QUOTE (2)'!$AJ$2:$AJ$779)</f>
        <v>-41.105458872467089</v>
      </c>
      <c r="AO283" s="24"/>
    </row>
    <row r="284" spans="1:41" x14ac:dyDescent="0.3">
      <c r="A284" s="5">
        <v>44496</v>
      </c>
      <c r="B284" s="25">
        <v>678.27</v>
      </c>
      <c r="C284" s="25">
        <v>0</v>
      </c>
      <c r="D284" s="25">
        <f t="shared" si="91"/>
        <v>678.27</v>
      </c>
      <c r="E284" s="25">
        <v>678.5</v>
      </c>
      <c r="F284" s="25">
        <f t="shared" si="88"/>
        <v>0.23000000000001819</v>
      </c>
      <c r="G284" s="25">
        <v>17068</v>
      </c>
      <c r="H284" s="25">
        <v>17074.55</v>
      </c>
      <c r="I284" s="25">
        <v>0.35000000000000003</v>
      </c>
      <c r="J284" s="25">
        <f t="shared" si="92"/>
        <v>17074.2</v>
      </c>
      <c r="K284" s="25">
        <f t="shared" si="93"/>
        <v>-6.2000000000007276</v>
      </c>
      <c r="L284" s="27">
        <v>27.798999999999999</v>
      </c>
      <c r="M284" s="25">
        <v>599</v>
      </c>
      <c r="N284" s="2">
        <f t="shared" si="105"/>
        <v>139.63778555258253</v>
      </c>
      <c r="O284" s="2">
        <f t="shared" si="106"/>
        <v>138.7867946007481</v>
      </c>
      <c r="P284" s="2">
        <f t="shared" si="107"/>
        <v>94.576940087776052</v>
      </c>
      <c r="Q284" s="2">
        <f t="shared" si="107"/>
        <v>144.33734939759051</v>
      </c>
      <c r="R284" s="27">
        <f t="shared" si="108"/>
        <v>-6.094274185650006E-3</v>
      </c>
      <c r="S284" s="1">
        <f t="shared" si="94"/>
        <v>8.778548817801362E-3</v>
      </c>
      <c r="T284" s="1">
        <f>S284+GRAPHS!$Q$32*_xlfn.STDEV.S($R$2:$R$779)</f>
        <v>3.6448384166507447E-2</v>
      </c>
      <c r="U284" s="1">
        <f>S284-GRAPHS!$Q$32*_xlfn.STDEV.S($R$2:$R$779)</f>
        <v>-1.8891286530904723E-2</v>
      </c>
      <c r="V284" s="2">
        <f t="shared" si="95"/>
        <v>-85.099095183443296</v>
      </c>
      <c r="W284" s="1">
        <f t="shared" si="96"/>
        <v>-3.6312096613608409E-4</v>
      </c>
      <c r="X284" s="1">
        <f t="shared" si="97"/>
        <v>3.3909799932183081E-4</v>
      </c>
      <c r="Y284" s="1">
        <f t="shared" si="98"/>
        <v>-7.022189654579149E-4</v>
      </c>
      <c r="Z284" s="1">
        <f t="shared" si="89"/>
        <v>-3.2310590462182717E-4</v>
      </c>
      <c r="AA284" s="1" t="e">
        <f>Z284+#REF!*_xlfn.STDEV.S($Y$2:$Y$779)</f>
        <v>#REF!</v>
      </c>
      <c r="AB284" s="1">
        <f>Z284-GRAPHS!$S$32*_xlfn.STDEV.S($Y$2:$Y$779)</f>
        <v>-3.5832089975028217E-3</v>
      </c>
      <c r="AC284" s="24">
        <f t="shared" si="90"/>
        <v>-6.2000000000007276</v>
      </c>
      <c r="AD284" s="24">
        <f t="shared" si="99"/>
        <v>0.23000000000001819</v>
      </c>
      <c r="AE284" s="1">
        <f t="shared" si="100"/>
        <v>-7.022189654579149E-4</v>
      </c>
      <c r="AF284" s="1">
        <f t="shared" si="101"/>
        <v>-3.2310590462182717E-4</v>
      </c>
      <c r="AG284" s="1">
        <f>$AF$2+GRAPHS!$U$32*_xlfn.STDEV.S('ONE_LAST_QUOTE (2)'!$AE$2:$AE$779)</f>
        <v>3.7520229614794163E-3</v>
      </c>
      <c r="AH284" s="1">
        <f>$AF$2-GRAPHS!$U$32*_xlfn.STDEV.S('ONE_LAST_QUOTE (2)'!$AE$2:$AE$779)</f>
        <v>-4.3982347707230704E-3</v>
      </c>
      <c r="AI284" s="27">
        <f t="shared" si="102"/>
        <v>-26.956521739131468</v>
      </c>
      <c r="AJ284" s="24">
        <f t="shared" si="103"/>
        <v>-6.4300000000007458</v>
      </c>
      <c r="AK284" s="27">
        <f t="shared" si="104"/>
        <v>-6.5702056555270953</v>
      </c>
      <c r="AL284" s="27">
        <f>$AK$2+GRAPHS!$W$32*_xlfn.STDEV.S('ONE_LAST_QUOTE (2)'!$AJ$2:$AJ$779)</f>
        <v>27.965047561412895</v>
      </c>
      <c r="AM284" s="27">
        <f>$AK$2-GRAPHS!$W$32*_xlfn.STDEV.S('ONE_LAST_QUOTE (2)'!$AJ$2:$AJ$779)</f>
        <v>-41.105458872467089</v>
      </c>
      <c r="AO284" s="24"/>
    </row>
    <row r="285" spans="1:41" x14ac:dyDescent="0.3">
      <c r="A285" s="5">
        <v>44497</v>
      </c>
      <c r="B285" s="25">
        <v>676.07</v>
      </c>
      <c r="C285" s="25">
        <v>0</v>
      </c>
      <c r="D285" s="25">
        <f t="shared" si="91"/>
        <v>676.07</v>
      </c>
      <c r="E285" s="25">
        <v>676.4</v>
      </c>
      <c r="F285" s="25">
        <f t="shared" si="88"/>
        <v>0.32999999999992724</v>
      </c>
      <c r="G285" s="25">
        <v>17039</v>
      </c>
      <c r="H285" s="25">
        <v>17041.63</v>
      </c>
      <c r="I285" s="25">
        <v>0.30000000000000004</v>
      </c>
      <c r="J285" s="25">
        <f t="shared" si="92"/>
        <v>17041.330000000002</v>
      </c>
      <c r="K285" s="25">
        <f t="shared" si="93"/>
        <v>-2.3300000000017462</v>
      </c>
      <c r="L285" s="27">
        <v>27.789000000000001</v>
      </c>
      <c r="M285" s="25">
        <v>595</v>
      </c>
      <c r="N285" s="2">
        <f t="shared" si="105"/>
        <v>139.20559785964159</v>
      </c>
      <c r="O285" s="2">
        <f t="shared" si="106"/>
        <v>138.55098389982112</v>
      </c>
      <c r="P285" s="2">
        <f t="shared" si="107"/>
        <v>94.542918381927734</v>
      </c>
      <c r="Q285" s="2">
        <f t="shared" si="107"/>
        <v>143.37349397590378</v>
      </c>
      <c r="R285" s="27">
        <f t="shared" si="108"/>
        <v>-4.702497384340143E-3</v>
      </c>
      <c r="S285" s="1">
        <f t="shared" si="94"/>
        <v>8.778548817801362E-3</v>
      </c>
      <c r="T285" s="1">
        <f>S285+GRAPHS!$Q$32*_xlfn.STDEV.S($R$2:$R$779)</f>
        <v>3.6448384166507447E-2</v>
      </c>
      <c r="U285" s="1">
        <f>S285-GRAPHS!$Q$32*_xlfn.STDEV.S($R$2:$R$779)</f>
        <v>-1.8891286530904723E-2</v>
      </c>
      <c r="V285" s="2">
        <f t="shared" si="95"/>
        <v>-65.461395982046611</v>
      </c>
      <c r="W285" s="1">
        <f t="shared" si="96"/>
        <v>-1.3672641748042823E-4</v>
      </c>
      <c r="X285" s="1">
        <f t="shared" si="97"/>
        <v>4.8811513600651888E-4</v>
      </c>
      <c r="Y285" s="1">
        <f t="shared" si="98"/>
        <v>-6.2484155348694714E-4</v>
      </c>
      <c r="Z285" s="1">
        <f t="shared" si="89"/>
        <v>-3.2310590462182717E-4</v>
      </c>
      <c r="AA285" s="1" t="e">
        <f>Z285+#REF!*_xlfn.STDEV.S($Y$2:$Y$779)</f>
        <v>#REF!</v>
      </c>
      <c r="AB285" s="1">
        <f>Z285-GRAPHS!$S$32*_xlfn.STDEV.S($Y$2:$Y$779)</f>
        <v>-3.5832089975028217E-3</v>
      </c>
      <c r="AC285" s="24">
        <f t="shared" si="90"/>
        <v>-2.3300000000017462</v>
      </c>
      <c r="AD285" s="24">
        <f t="shared" si="99"/>
        <v>0.32999999999992724</v>
      </c>
      <c r="AE285" s="1">
        <f t="shared" si="100"/>
        <v>-6.2484155348694714E-4</v>
      </c>
      <c r="AF285" s="1">
        <f t="shared" si="101"/>
        <v>-3.2310590462182717E-4</v>
      </c>
      <c r="AG285" s="1">
        <f>$AF$2+GRAPHS!$U$32*_xlfn.STDEV.S('ONE_LAST_QUOTE (2)'!$AE$2:$AE$779)</f>
        <v>3.7520229614794163E-3</v>
      </c>
      <c r="AH285" s="1">
        <f>$AF$2-GRAPHS!$U$32*_xlfn.STDEV.S('ONE_LAST_QUOTE (2)'!$AE$2:$AE$779)</f>
        <v>-4.3982347707230704E-3</v>
      </c>
      <c r="AI285" s="27">
        <f t="shared" si="102"/>
        <v>-7.0606060606129093</v>
      </c>
      <c r="AJ285" s="24">
        <f t="shared" si="103"/>
        <v>-2.6600000000016735</v>
      </c>
      <c r="AK285" s="27">
        <f t="shared" si="104"/>
        <v>-6.5702056555270953</v>
      </c>
      <c r="AL285" s="27">
        <f>$AK$2+GRAPHS!$W$32*_xlfn.STDEV.S('ONE_LAST_QUOTE (2)'!$AJ$2:$AJ$779)</f>
        <v>27.965047561412895</v>
      </c>
      <c r="AM285" s="27">
        <f>$AK$2-GRAPHS!$W$32*_xlfn.STDEV.S('ONE_LAST_QUOTE (2)'!$AJ$2:$AJ$779)</f>
        <v>-41.105458872467089</v>
      </c>
      <c r="AO285" s="24"/>
    </row>
    <row r="286" spans="1:41" x14ac:dyDescent="0.3">
      <c r="A286" s="5">
        <v>44498</v>
      </c>
      <c r="B286" s="25">
        <v>672.04</v>
      </c>
      <c r="C286" s="25">
        <v>0</v>
      </c>
      <c r="D286" s="25">
        <f t="shared" si="91"/>
        <v>672.04</v>
      </c>
      <c r="E286" s="25">
        <v>669.4</v>
      </c>
      <c r="F286" s="25">
        <f t="shared" si="88"/>
        <v>-2.6399999999999864</v>
      </c>
      <c r="G286" s="25">
        <v>16946</v>
      </c>
      <c r="H286" s="25">
        <v>16987.41</v>
      </c>
      <c r="I286" s="25">
        <v>0.30000000000000004</v>
      </c>
      <c r="J286" s="25">
        <f t="shared" si="92"/>
        <v>16987.11</v>
      </c>
      <c r="K286" s="25">
        <f t="shared" si="93"/>
        <v>-41.110000000000582</v>
      </c>
      <c r="L286" s="27">
        <v>27.821999999999999</v>
      </c>
      <c r="M286" s="25">
        <v>590</v>
      </c>
      <c r="N286" s="2">
        <f t="shared" si="105"/>
        <v>137.76497221650516</v>
      </c>
      <c r="O286" s="2">
        <f t="shared" si="106"/>
        <v>137.79476337615873</v>
      </c>
      <c r="P286" s="2">
        <f t="shared" si="107"/>
        <v>94.655190011227205</v>
      </c>
      <c r="Q286" s="2">
        <f t="shared" si="107"/>
        <v>142.16867469879534</v>
      </c>
      <c r="R286" s="27">
        <f t="shared" si="108"/>
        <v>2.1624625747929116E-4</v>
      </c>
      <c r="S286" s="1">
        <f t="shared" si="94"/>
        <v>8.778548817801362E-3</v>
      </c>
      <c r="T286" s="1">
        <f>S286+GRAPHS!$Q$32*_xlfn.STDEV.S($R$2:$R$779)</f>
        <v>3.6448384166507447E-2</v>
      </c>
      <c r="U286" s="1">
        <f>S286-GRAPHS!$Q$32*_xlfn.STDEV.S($R$2:$R$779)</f>
        <v>-1.8891286530904723E-2</v>
      </c>
      <c r="V286" s="2">
        <f t="shared" si="95"/>
        <v>2.9791159653569821</v>
      </c>
      <c r="W286" s="1">
        <f t="shared" si="96"/>
        <v>-2.420070276815808E-3</v>
      </c>
      <c r="X286" s="1">
        <f t="shared" si="97"/>
        <v>-3.9283375989524229E-3</v>
      </c>
      <c r="Y286" s="1">
        <f t="shared" si="98"/>
        <v>1.5082673221366149E-3</v>
      </c>
      <c r="Z286" s="1">
        <f t="shared" si="89"/>
        <v>-3.2310590462182717E-4</v>
      </c>
      <c r="AA286" s="1" t="e">
        <f>Z286+#REF!*_xlfn.STDEV.S($Y$2:$Y$779)</f>
        <v>#REF!</v>
      </c>
      <c r="AB286" s="1">
        <f>Z286-GRAPHS!$S$32*_xlfn.STDEV.S($Y$2:$Y$779)</f>
        <v>-3.5832089975028217E-3</v>
      </c>
      <c r="AC286" s="24">
        <f t="shared" si="90"/>
        <v>-41.110000000000582</v>
      </c>
      <c r="AD286" s="24">
        <f t="shared" si="99"/>
        <v>-2.6399999999999864</v>
      </c>
      <c r="AE286" s="1">
        <f t="shared" si="100"/>
        <v>1.5082673221366149E-3</v>
      </c>
      <c r="AF286" s="1">
        <f t="shared" si="101"/>
        <v>-3.2310590462182717E-4</v>
      </c>
      <c r="AG286" s="1">
        <f>$AF$2+GRAPHS!$U$32*_xlfn.STDEV.S('ONE_LAST_QUOTE (2)'!$AE$2:$AE$779)</f>
        <v>3.7520229614794163E-3</v>
      </c>
      <c r="AH286" s="1">
        <f>$AF$2-GRAPHS!$U$32*_xlfn.STDEV.S('ONE_LAST_QUOTE (2)'!$AE$2:$AE$779)</f>
        <v>-4.3982347707230704E-3</v>
      </c>
      <c r="AI286" s="27">
        <f t="shared" si="102"/>
        <v>15.571969696969997</v>
      </c>
      <c r="AJ286" s="24">
        <f t="shared" si="103"/>
        <v>-38.470000000000596</v>
      </c>
      <c r="AK286" s="27">
        <f t="shared" si="104"/>
        <v>-6.5702056555270953</v>
      </c>
      <c r="AL286" s="27">
        <f>$AK$2+GRAPHS!$W$32*_xlfn.STDEV.S('ONE_LAST_QUOTE (2)'!$AJ$2:$AJ$779)</f>
        <v>27.965047561412895</v>
      </c>
      <c r="AM286" s="27">
        <f>$AK$2-GRAPHS!$W$32*_xlfn.STDEV.S('ONE_LAST_QUOTE (2)'!$AJ$2:$AJ$779)</f>
        <v>-41.105458872467089</v>
      </c>
      <c r="AO286" s="24"/>
    </row>
    <row r="287" spans="1:41" x14ac:dyDescent="0.3">
      <c r="A287" s="5">
        <v>44501</v>
      </c>
      <c r="B287" s="25">
        <v>673.4</v>
      </c>
      <c r="C287" s="25">
        <v>0</v>
      </c>
      <c r="D287" s="25">
        <f t="shared" si="91"/>
        <v>673.4</v>
      </c>
      <c r="E287" s="25">
        <v>673.6</v>
      </c>
      <c r="F287" s="25">
        <f t="shared" si="88"/>
        <v>0.20000000000004547</v>
      </c>
      <c r="G287" s="25">
        <v>17080</v>
      </c>
      <c r="H287" s="25">
        <v>17068.240000000002</v>
      </c>
      <c r="I287" s="25">
        <v>0.30000000000000004</v>
      </c>
      <c r="J287" s="25">
        <f t="shared" si="92"/>
        <v>17067.940000000002</v>
      </c>
      <c r="K287" s="25">
        <f t="shared" si="93"/>
        <v>12.059999999997672</v>
      </c>
      <c r="L287" s="27">
        <v>27.847000000000001</v>
      </c>
      <c r="M287" s="25">
        <v>590</v>
      </c>
      <c r="N287" s="2">
        <f t="shared" si="105"/>
        <v>138.62934760238701</v>
      </c>
      <c r="O287" s="2">
        <f t="shared" si="106"/>
        <v>138.88437144251097</v>
      </c>
      <c r="P287" s="2">
        <f t="shared" si="107"/>
        <v>94.740244275848028</v>
      </c>
      <c r="Q287" s="2">
        <f t="shared" si="107"/>
        <v>142.16867469879534</v>
      </c>
      <c r="R287" s="27">
        <f t="shared" si="108"/>
        <v>1.8396093217967202E-3</v>
      </c>
      <c r="S287" s="1">
        <f t="shared" si="94"/>
        <v>8.778548817801362E-3</v>
      </c>
      <c r="T287" s="1">
        <f>S287+GRAPHS!$Q$32*_xlfn.STDEV.S($R$2:$R$779)</f>
        <v>3.6448384166507447E-2</v>
      </c>
      <c r="U287" s="1">
        <f>S287-GRAPHS!$Q$32*_xlfn.STDEV.S($R$2:$R$779)</f>
        <v>-1.8891286530904723E-2</v>
      </c>
      <c r="V287" s="2">
        <f t="shared" si="95"/>
        <v>25.502384012395396</v>
      </c>
      <c r="W287" s="1">
        <f t="shared" si="96"/>
        <v>7.0658790691774582E-4</v>
      </c>
      <c r="X287" s="1">
        <f t="shared" si="97"/>
        <v>2.9700029700036452E-4</v>
      </c>
      <c r="Y287" s="1">
        <f t="shared" si="98"/>
        <v>4.095876099173813E-4</v>
      </c>
      <c r="Z287" s="1">
        <f t="shared" si="89"/>
        <v>-3.2310590462182717E-4</v>
      </c>
      <c r="AA287" s="1" t="e">
        <f>Z287+#REF!*_xlfn.STDEV.S($Y$2:$Y$779)</f>
        <v>#REF!</v>
      </c>
      <c r="AB287" s="1">
        <f>Z287-GRAPHS!$S$32*_xlfn.STDEV.S($Y$2:$Y$779)</f>
        <v>-3.5832089975028217E-3</v>
      </c>
      <c r="AC287" s="24">
        <f t="shared" si="90"/>
        <v>12.059999999997672</v>
      </c>
      <c r="AD287" s="24">
        <f t="shared" si="99"/>
        <v>0.20000000000004547</v>
      </c>
      <c r="AE287" s="1">
        <f t="shared" si="100"/>
        <v>4.095876099173813E-4</v>
      </c>
      <c r="AF287" s="1">
        <f t="shared" si="101"/>
        <v>-3.2310590462182717E-4</v>
      </c>
      <c r="AG287" s="1">
        <f>$AF$2+GRAPHS!$U$32*_xlfn.STDEV.S('ONE_LAST_QUOTE (2)'!$AE$2:$AE$779)</f>
        <v>3.7520229614794163E-3</v>
      </c>
      <c r="AH287" s="1">
        <f>$AF$2-GRAPHS!$U$32*_xlfn.STDEV.S('ONE_LAST_QUOTE (2)'!$AE$2:$AE$779)</f>
        <v>-4.3982347707230704E-3</v>
      </c>
      <c r="AI287" s="27">
        <f t="shared" si="102"/>
        <v>60.299999999974645</v>
      </c>
      <c r="AJ287" s="24">
        <f t="shared" si="103"/>
        <v>11.859999999997626</v>
      </c>
      <c r="AK287" s="27">
        <f t="shared" si="104"/>
        <v>-6.5702056555270953</v>
      </c>
      <c r="AL287" s="27">
        <f>$AK$2+GRAPHS!$W$32*_xlfn.STDEV.S('ONE_LAST_QUOTE (2)'!$AJ$2:$AJ$779)</f>
        <v>27.965047561412895</v>
      </c>
      <c r="AM287" s="27">
        <f>$AK$2-GRAPHS!$W$32*_xlfn.STDEV.S('ONE_LAST_QUOTE (2)'!$AJ$2:$AJ$779)</f>
        <v>-41.105458872467089</v>
      </c>
      <c r="AO287" s="24"/>
    </row>
    <row r="288" spans="1:41" x14ac:dyDescent="0.3">
      <c r="A288" s="5">
        <v>44502</v>
      </c>
      <c r="B288" s="25">
        <v>674.89</v>
      </c>
      <c r="C288" s="25">
        <v>0</v>
      </c>
      <c r="D288" s="25">
        <f t="shared" si="91"/>
        <v>674.89</v>
      </c>
      <c r="E288" s="25">
        <v>673.3</v>
      </c>
      <c r="F288" s="25">
        <f t="shared" si="88"/>
        <v>-1.5900000000000318</v>
      </c>
      <c r="G288" s="25">
        <v>17047</v>
      </c>
      <c r="H288" s="25">
        <v>17065.97</v>
      </c>
      <c r="I288" s="25">
        <v>0.30000000000000004</v>
      </c>
      <c r="J288" s="25">
        <f t="shared" si="92"/>
        <v>17065.670000000002</v>
      </c>
      <c r="K288" s="25">
        <f t="shared" si="93"/>
        <v>-18.670000000001892</v>
      </c>
      <c r="L288" s="27">
        <v>27.882999999999999</v>
      </c>
      <c r="M288" s="25">
        <v>592</v>
      </c>
      <c r="N288" s="2">
        <f t="shared" si="105"/>
        <v>138.56760650339544</v>
      </c>
      <c r="O288" s="2">
        <f t="shared" si="106"/>
        <v>138.61603512766303</v>
      </c>
      <c r="P288" s="2">
        <f t="shared" si="107"/>
        <v>94.862722416902002</v>
      </c>
      <c r="Q288" s="2">
        <f t="shared" si="107"/>
        <v>142.65060240963871</v>
      </c>
      <c r="R288" s="27">
        <f t="shared" si="108"/>
        <v>3.4949455713095823E-4</v>
      </c>
      <c r="S288" s="1">
        <f t="shared" si="94"/>
        <v>8.778548817801362E-3</v>
      </c>
      <c r="T288" s="1">
        <f>S288+GRAPHS!$Q$32*_xlfn.STDEV.S($R$2:$R$779)</f>
        <v>3.6448384166507447E-2</v>
      </c>
      <c r="U288" s="1">
        <f>S288-GRAPHS!$Q$32*_xlfn.STDEV.S($R$2:$R$779)</f>
        <v>-1.8891286530904723E-2</v>
      </c>
      <c r="V288" s="2">
        <f t="shared" si="95"/>
        <v>4.8428624267586429</v>
      </c>
      <c r="W288" s="1">
        <f t="shared" si="96"/>
        <v>-1.0940092009280556E-3</v>
      </c>
      <c r="X288" s="1">
        <f t="shared" si="97"/>
        <v>-2.3559394864348738E-3</v>
      </c>
      <c r="Y288" s="1">
        <f t="shared" si="98"/>
        <v>1.2619302855068181E-3</v>
      </c>
      <c r="Z288" s="1">
        <f t="shared" si="89"/>
        <v>-3.2310590462182717E-4</v>
      </c>
      <c r="AA288" s="1" t="e">
        <f>Z288+#REF!*_xlfn.STDEV.S($Y$2:$Y$779)</f>
        <v>#REF!</v>
      </c>
      <c r="AB288" s="1">
        <f>Z288-GRAPHS!$S$32*_xlfn.STDEV.S($Y$2:$Y$779)</f>
        <v>-3.5832089975028217E-3</v>
      </c>
      <c r="AC288" s="24">
        <f t="shared" si="90"/>
        <v>-18.670000000001892</v>
      </c>
      <c r="AD288" s="24">
        <f t="shared" si="99"/>
        <v>-1.5900000000000318</v>
      </c>
      <c r="AE288" s="1">
        <f t="shared" si="100"/>
        <v>1.2619302855068181E-3</v>
      </c>
      <c r="AF288" s="1">
        <f t="shared" si="101"/>
        <v>-3.2310590462182717E-4</v>
      </c>
      <c r="AG288" s="1">
        <f>$AF$2+GRAPHS!$U$32*_xlfn.STDEV.S('ONE_LAST_QUOTE (2)'!$AE$2:$AE$779)</f>
        <v>3.7520229614794163E-3</v>
      </c>
      <c r="AH288" s="1">
        <f>$AF$2-GRAPHS!$U$32*_xlfn.STDEV.S('ONE_LAST_QUOTE (2)'!$AE$2:$AE$779)</f>
        <v>-4.3982347707230704E-3</v>
      </c>
      <c r="AI288" s="27">
        <f t="shared" si="102"/>
        <v>11.742138364780828</v>
      </c>
      <c r="AJ288" s="24">
        <f t="shared" si="103"/>
        <v>-17.08000000000186</v>
      </c>
      <c r="AK288" s="27">
        <f t="shared" si="104"/>
        <v>-6.5702056555270953</v>
      </c>
      <c r="AL288" s="27">
        <f>$AK$2+GRAPHS!$W$32*_xlfn.STDEV.S('ONE_LAST_QUOTE (2)'!$AJ$2:$AJ$779)</f>
        <v>27.965047561412895</v>
      </c>
      <c r="AM288" s="27">
        <f>$AK$2-GRAPHS!$W$32*_xlfn.STDEV.S('ONE_LAST_QUOTE (2)'!$AJ$2:$AJ$779)</f>
        <v>-41.105458872467089</v>
      </c>
      <c r="AO288" s="24"/>
    </row>
    <row r="289" spans="1:41" x14ac:dyDescent="0.3">
      <c r="A289" s="5">
        <v>44503</v>
      </c>
      <c r="B289" s="25">
        <v>675.93</v>
      </c>
      <c r="C289" s="25">
        <v>0</v>
      </c>
      <c r="D289" s="25">
        <f t="shared" si="91"/>
        <v>675.93</v>
      </c>
      <c r="E289" s="25">
        <v>674.3</v>
      </c>
      <c r="F289" s="25">
        <f t="shared" si="88"/>
        <v>-1.6299999999999955</v>
      </c>
      <c r="G289" s="25">
        <v>17091</v>
      </c>
      <c r="H289" s="25">
        <v>17122.16</v>
      </c>
      <c r="I289" s="25">
        <v>0.11000000000000004</v>
      </c>
      <c r="J289" s="25">
        <f t="shared" si="92"/>
        <v>17122.05</v>
      </c>
      <c r="K289" s="25">
        <f t="shared" si="93"/>
        <v>-31.049999999999272</v>
      </c>
      <c r="L289" s="27">
        <v>27.795000000000002</v>
      </c>
      <c r="M289" s="25">
        <v>592</v>
      </c>
      <c r="N289" s="2">
        <f t="shared" si="105"/>
        <v>138.77341016670064</v>
      </c>
      <c r="O289" s="2">
        <f t="shared" si="106"/>
        <v>138.97381688079361</v>
      </c>
      <c r="P289" s="2">
        <f t="shared" si="107"/>
        <v>94.563331405436699</v>
      </c>
      <c r="Q289" s="2">
        <f t="shared" si="107"/>
        <v>142.65060240963871</v>
      </c>
      <c r="R289" s="27">
        <f t="shared" si="108"/>
        <v>1.444129057952992E-3</v>
      </c>
      <c r="S289" s="1">
        <f t="shared" si="94"/>
        <v>8.778548817801362E-3</v>
      </c>
      <c r="T289" s="1">
        <f>S289+GRAPHS!$Q$32*_xlfn.STDEV.S($R$2:$R$779)</f>
        <v>3.6448384166507447E-2</v>
      </c>
      <c r="U289" s="1">
        <f>S289-GRAPHS!$Q$32*_xlfn.STDEV.S($R$2:$R$779)</f>
        <v>-1.8891286530904723E-2</v>
      </c>
      <c r="V289" s="2">
        <f t="shared" si="95"/>
        <v>20.040671409296351</v>
      </c>
      <c r="W289" s="1">
        <f t="shared" si="96"/>
        <v>-1.8134510762437485E-3</v>
      </c>
      <c r="X289" s="1">
        <f t="shared" si="97"/>
        <v>-2.4114923142928937E-3</v>
      </c>
      <c r="Y289" s="1">
        <f t="shared" si="98"/>
        <v>5.9804123804914518E-4</v>
      </c>
      <c r="Z289" s="1">
        <f t="shared" si="89"/>
        <v>-3.2310590462182717E-4</v>
      </c>
      <c r="AA289" s="1" t="e">
        <f>Z289+#REF!*_xlfn.STDEV.S($Y$2:$Y$779)</f>
        <v>#REF!</v>
      </c>
      <c r="AB289" s="1">
        <f>Z289-GRAPHS!$S$32*_xlfn.STDEV.S($Y$2:$Y$779)</f>
        <v>-3.5832089975028217E-3</v>
      </c>
      <c r="AC289" s="24">
        <f t="shared" si="90"/>
        <v>-31.049999999999272</v>
      </c>
      <c r="AD289" s="24">
        <f t="shared" si="99"/>
        <v>-1.6299999999999955</v>
      </c>
      <c r="AE289" s="1">
        <f t="shared" si="100"/>
        <v>5.9804123804914518E-4</v>
      </c>
      <c r="AF289" s="1">
        <f t="shared" si="101"/>
        <v>-3.2310590462182717E-4</v>
      </c>
      <c r="AG289" s="1">
        <f>$AF$2+GRAPHS!$U$32*_xlfn.STDEV.S('ONE_LAST_QUOTE (2)'!$AE$2:$AE$779)</f>
        <v>3.7520229614794163E-3</v>
      </c>
      <c r="AH289" s="1">
        <f>$AF$2-GRAPHS!$U$32*_xlfn.STDEV.S('ONE_LAST_QUOTE (2)'!$AE$2:$AE$779)</f>
        <v>-4.3982347707230704E-3</v>
      </c>
      <c r="AI289" s="27">
        <f t="shared" si="102"/>
        <v>19.049079754600832</v>
      </c>
      <c r="AJ289" s="24">
        <f t="shared" si="103"/>
        <v>-29.419999999999277</v>
      </c>
      <c r="AK289" s="27">
        <f t="shared" si="104"/>
        <v>-6.5702056555270953</v>
      </c>
      <c r="AL289" s="27">
        <f>$AK$2+GRAPHS!$W$32*_xlfn.STDEV.S('ONE_LAST_QUOTE (2)'!$AJ$2:$AJ$779)</f>
        <v>27.965047561412895</v>
      </c>
      <c r="AM289" s="27">
        <f>$AK$2-GRAPHS!$W$32*_xlfn.STDEV.S('ONE_LAST_QUOTE (2)'!$AJ$2:$AJ$779)</f>
        <v>-41.105458872467089</v>
      </c>
      <c r="AO289" s="24"/>
    </row>
    <row r="290" spans="1:41" x14ac:dyDescent="0.3">
      <c r="A290" s="5">
        <v>44504</v>
      </c>
      <c r="B290" s="25">
        <v>673.22</v>
      </c>
      <c r="C290" s="25">
        <v>0</v>
      </c>
      <c r="D290" s="25">
        <f t="shared" si="91"/>
        <v>673.22</v>
      </c>
      <c r="E290" s="25">
        <v>672.4</v>
      </c>
      <c r="F290" s="25">
        <f t="shared" si="88"/>
        <v>-0.82000000000005002</v>
      </c>
      <c r="G290" s="25">
        <v>17073</v>
      </c>
      <c r="H290" s="25">
        <v>17078.86</v>
      </c>
      <c r="I290" s="25">
        <v>0.11000000000000004</v>
      </c>
      <c r="J290" s="25">
        <f t="shared" si="92"/>
        <v>17078.75</v>
      </c>
      <c r="K290" s="25">
        <f t="shared" si="93"/>
        <v>-5.75</v>
      </c>
      <c r="L290" s="27">
        <v>27.876000000000001</v>
      </c>
      <c r="M290" s="25">
        <v>587</v>
      </c>
      <c r="N290" s="2">
        <f t="shared" si="105"/>
        <v>138.38238320642074</v>
      </c>
      <c r="O290" s="2">
        <f t="shared" si="106"/>
        <v>138.82745161814927</v>
      </c>
      <c r="P290" s="2">
        <f t="shared" si="107"/>
        <v>94.838907222808189</v>
      </c>
      <c r="Q290" s="2">
        <f t="shared" si="107"/>
        <v>141.44578313253027</v>
      </c>
      <c r="R290" s="27">
        <f t="shared" si="108"/>
        <v>3.216221613011383E-3</v>
      </c>
      <c r="S290" s="1">
        <f t="shared" si="94"/>
        <v>8.778548817801362E-3</v>
      </c>
      <c r="T290" s="1">
        <f>S290+GRAPHS!$Q$32*_xlfn.STDEV.S($R$2:$R$779)</f>
        <v>3.6448384166507447E-2</v>
      </c>
      <c r="U290" s="1">
        <f>S290-GRAPHS!$Q$32*_xlfn.STDEV.S($R$2:$R$779)</f>
        <v>-1.8891286530904723E-2</v>
      </c>
      <c r="V290" s="2">
        <f t="shared" si="95"/>
        <v>44.506841172852774</v>
      </c>
      <c r="W290" s="1">
        <f t="shared" si="96"/>
        <v>-3.3667569347873818E-4</v>
      </c>
      <c r="X290" s="1">
        <f t="shared" si="97"/>
        <v>-1.2180267965895993E-3</v>
      </c>
      <c r="Y290" s="1">
        <f t="shared" si="98"/>
        <v>8.8135110311086105E-4</v>
      </c>
      <c r="Z290" s="1">
        <f t="shared" si="89"/>
        <v>-3.2310590462182717E-4</v>
      </c>
      <c r="AA290" s="1" t="e">
        <f>Z290+#REF!*_xlfn.STDEV.S($Y$2:$Y$779)</f>
        <v>#REF!</v>
      </c>
      <c r="AB290" s="1">
        <f>Z290-GRAPHS!$S$32*_xlfn.STDEV.S($Y$2:$Y$779)</f>
        <v>-3.5832089975028217E-3</v>
      </c>
      <c r="AC290" s="24">
        <f t="shared" si="90"/>
        <v>-5.75</v>
      </c>
      <c r="AD290" s="24">
        <f t="shared" si="99"/>
        <v>-0.82000000000005002</v>
      </c>
      <c r="AE290" s="1">
        <f t="shared" si="100"/>
        <v>8.8135110311086105E-4</v>
      </c>
      <c r="AF290" s="1">
        <f t="shared" si="101"/>
        <v>-3.2310590462182717E-4</v>
      </c>
      <c r="AG290" s="1">
        <f>$AF$2+GRAPHS!$U$32*_xlfn.STDEV.S('ONE_LAST_QUOTE (2)'!$AE$2:$AE$779)</f>
        <v>3.7520229614794163E-3</v>
      </c>
      <c r="AH290" s="1">
        <f>$AF$2-GRAPHS!$U$32*_xlfn.STDEV.S('ONE_LAST_QUOTE (2)'!$AE$2:$AE$779)</f>
        <v>-4.3982347707230704E-3</v>
      </c>
      <c r="AI290" s="27">
        <f t="shared" si="102"/>
        <v>7.0121951219507919</v>
      </c>
      <c r="AJ290" s="24">
        <f t="shared" si="103"/>
        <v>-4.92999999999995</v>
      </c>
      <c r="AK290" s="27">
        <f t="shared" si="104"/>
        <v>-6.5702056555270953</v>
      </c>
      <c r="AL290" s="27">
        <f>$AK$2+GRAPHS!$W$32*_xlfn.STDEV.S('ONE_LAST_QUOTE (2)'!$AJ$2:$AJ$779)</f>
        <v>27.965047561412895</v>
      </c>
      <c r="AM290" s="27">
        <f>$AK$2-GRAPHS!$W$32*_xlfn.STDEV.S('ONE_LAST_QUOTE (2)'!$AJ$2:$AJ$779)</f>
        <v>-41.105458872467089</v>
      </c>
      <c r="AO290" s="24"/>
    </row>
    <row r="291" spans="1:41" x14ac:dyDescent="0.3">
      <c r="A291" s="5">
        <v>44505</v>
      </c>
      <c r="B291" s="25">
        <v>684.18</v>
      </c>
      <c r="C291" s="25">
        <v>0</v>
      </c>
      <c r="D291" s="25">
        <f t="shared" si="91"/>
        <v>684.18</v>
      </c>
      <c r="E291" s="25">
        <v>682.2</v>
      </c>
      <c r="F291" s="25">
        <f t="shared" si="88"/>
        <v>-1.9799999999999045</v>
      </c>
      <c r="G291" s="25">
        <v>17269</v>
      </c>
      <c r="H291" s="25">
        <v>17296.900000000001</v>
      </c>
      <c r="I291" s="25">
        <v>0.11000000000000004</v>
      </c>
      <c r="J291" s="25">
        <f t="shared" si="92"/>
        <v>17296.79</v>
      </c>
      <c r="K291" s="25">
        <f t="shared" si="93"/>
        <v>-27.790000000000873</v>
      </c>
      <c r="L291" s="27">
        <v>27.83</v>
      </c>
      <c r="M291" s="25">
        <v>600</v>
      </c>
      <c r="N291" s="2">
        <f t="shared" si="105"/>
        <v>140.39925910681177</v>
      </c>
      <c r="O291" s="2">
        <f t="shared" si="106"/>
        <v>140.42120670027646</v>
      </c>
      <c r="P291" s="2">
        <f t="shared" si="107"/>
        <v>94.682407375905854</v>
      </c>
      <c r="Q291" s="2">
        <f t="shared" si="107"/>
        <v>144.5783132530122</v>
      </c>
      <c r="R291" s="27">
        <f t="shared" si="108"/>
        <v>1.5632271569177014E-4</v>
      </c>
      <c r="S291" s="1">
        <f t="shared" si="94"/>
        <v>8.778548817801362E-3</v>
      </c>
      <c r="T291" s="1">
        <f>S291+GRAPHS!$Q$32*_xlfn.STDEV.S($R$2:$R$779)</f>
        <v>3.6448384166507447E-2</v>
      </c>
      <c r="U291" s="1">
        <f>S291-GRAPHS!$Q$32*_xlfn.STDEV.S($R$2:$R$779)</f>
        <v>-1.8891286530904723E-2</v>
      </c>
      <c r="V291" s="2">
        <f t="shared" si="95"/>
        <v>2.1947593464687998</v>
      </c>
      <c r="W291" s="1">
        <f t="shared" si="96"/>
        <v>-1.6066564952225742E-3</v>
      </c>
      <c r="X291" s="1">
        <f t="shared" si="97"/>
        <v>-2.8939752696657381E-3</v>
      </c>
      <c r="Y291" s="1">
        <f t="shared" si="98"/>
        <v>1.2873187744431639E-3</v>
      </c>
      <c r="Z291" s="1">
        <f t="shared" si="89"/>
        <v>-3.2310590462182717E-4</v>
      </c>
      <c r="AA291" s="1" t="e">
        <f>Z291+#REF!*_xlfn.STDEV.S($Y$2:$Y$779)</f>
        <v>#REF!</v>
      </c>
      <c r="AB291" s="1">
        <f>Z291-GRAPHS!$S$32*_xlfn.STDEV.S($Y$2:$Y$779)</f>
        <v>-3.5832089975028217E-3</v>
      </c>
      <c r="AC291" s="24">
        <f t="shared" si="90"/>
        <v>-27.790000000000873</v>
      </c>
      <c r="AD291" s="24">
        <f t="shared" si="99"/>
        <v>-1.9799999999999045</v>
      </c>
      <c r="AE291" s="1">
        <f t="shared" si="100"/>
        <v>1.2873187744431639E-3</v>
      </c>
      <c r="AF291" s="1">
        <f t="shared" si="101"/>
        <v>-3.2310590462182717E-4</v>
      </c>
      <c r="AG291" s="1">
        <f>$AF$2+GRAPHS!$U$32*_xlfn.STDEV.S('ONE_LAST_QUOTE (2)'!$AE$2:$AE$779)</f>
        <v>3.7520229614794163E-3</v>
      </c>
      <c r="AH291" s="1">
        <f>$AF$2-GRAPHS!$U$32*_xlfn.STDEV.S('ONE_LAST_QUOTE (2)'!$AE$2:$AE$779)</f>
        <v>-4.3982347707230704E-3</v>
      </c>
      <c r="AI291" s="27">
        <f t="shared" si="102"/>
        <v>14.035353535354654</v>
      </c>
      <c r="AJ291" s="24">
        <f t="shared" si="103"/>
        <v>-25.810000000000969</v>
      </c>
      <c r="AK291" s="27">
        <f t="shared" si="104"/>
        <v>-6.5702056555270953</v>
      </c>
      <c r="AL291" s="27">
        <f>$AK$2+GRAPHS!$W$32*_xlfn.STDEV.S('ONE_LAST_QUOTE (2)'!$AJ$2:$AJ$779)</f>
        <v>27.965047561412895</v>
      </c>
      <c r="AM291" s="27">
        <f>$AK$2-GRAPHS!$W$32*_xlfn.STDEV.S('ONE_LAST_QUOTE (2)'!$AJ$2:$AJ$779)</f>
        <v>-41.105458872467089</v>
      </c>
      <c r="AO291" s="24"/>
    </row>
    <row r="292" spans="1:41" x14ac:dyDescent="0.3">
      <c r="A292" s="5">
        <v>44508</v>
      </c>
      <c r="B292" s="25">
        <v>688.71</v>
      </c>
      <c r="C292" s="25">
        <v>0</v>
      </c>
      <c r="D292" s="25">
        <f t="shared" si="91"/>
        <v>688.71</v>
      </c>
      <c r="E292" s="25">
        <v>689</v>
      </c>
      <c r="F292" s="25">
        <f t="shared" si="88"/>
        <v>0.28999999999996362</v>
      </c>
      <c r="G292" s="25">
        <v>17423</v>
      </c>
      <c r="H292" s="25">
        <v>17415.3</v>
      </c>
      <c r="I292" s="25">
        <v>0.11000000000000004</v>
      </c>
      <c r="J292" s="25">
        <f t="shared" si="92"/>
        <v>17415.189999999999</v>
      </c>
      <c r="K292" s="25">
        <f t="shared" si="93"/>
        <v>7.8100000000013097</v>
      </c>
      <c r="L292" s="27">
        <v>27.827999999999999</v>
      </c>
      <c r="M292" s="25">
        <v>602</v>
      </c>
      <c r="N292" s="2">
        <f t="shared" si="105"/>
        <v>141.79872401728716</v>
      </c>
      <c r="O292" s="2">
        <f t="shared" si="106"/>
        <v>141.67344283623351</v>
      </c>
      <c r="P292" s="2">
        <f t="shared" si="107"/>
        <v>94.675603034736184</v>
      </c>
      <c r="Q292" s="2">
        <f t="shared" si="107"/>
        <v>145.06024096385559</v>
      </c>
      <c r="R292" s="27">
        <f t="shared" si="108"/>
        <v>-8.8351416362797419E-4</v>
      </c>
      <c r="S292" s="1">
        <f t="shared" si="94"/>
        <v>8.778548817801362E-3</v>
      </c>
      <c r="T292" s="1">
        <f>S292+GRAPHS!$Q$32*_xlfn.STDEV.S($R$2:$R$779)</f>
        <v>3.6448384166507447E-2</v>
      </c>
      <c r="U292" s="1">
        <f>S292-GRAPHS!$Q$32*_xlfn.STDEV.S($R$2:$R$779)</f>
        <v>-1.8891286530904723E-2</v>
      </c>
      <c r="V292" s="2">
        <f t="shared" si="95"/>
        <v>-12.528118105365138</v>
      </c>
      <c r="W292" s="1">
        <f t="shared" si="96"/>
        <v>4.4845907509486317E-4</v>
      </c>
      <c r="X292" s="1">
        <f t="shared" si="97"/>
        <v>4.2107708614651105E-4</v>
      </c>
      <c r="Y292" s="1">
        <f t="shared" si="98"/>
        <v>2.7381988948352125E-5</v>
      </c>
      <c r="Z292" s="1">
        <f t="shared" si="89"/>
        <v>-3.2310590462182717E-4</v>
      </c>
      <c r="AA292" s="1" t="e">
        <f>Z292+#REF!*_xlfn.STDEV.S($Y$2:$Y$779)</f>
        <v>#REF!</v>
      </c>
      <c r="AB292" s="1">
        <f>Z292-GRAPHS!$S$32*_xlfn.STDEV.S($Y$2:$Y$779)</f>
        <v>-3.5832089975028217E-3</v>
      </c>
      <c r="AC292" s="24">
        <f t="shared" si="90"/>
        <v>7.8100000000013097</v>
      </c>
      <c r="AD292" s="24">
        <f t="shared" si="99"/>
        <v>0.28999999999996362</v>
      </c>
      <c r="AE292" s="1">
        <f t="shared" si="100"/>
        <v>2.7381988948352125E-5</v>
      </c>
      <c r="AF292" s="1">
        <f t="shared" si="101"/>
        <v>-3.2310590462182717E-4</v>
      </c>
      <c r="AG292" s="1">
        <f>$AF$2+GRAPHS!$U$32*_xlfn.STDEV.S('ONE_LAST_QUOTE (2)'!$AE$2:$AE$779)</f>
        <v>3.7520229614794163E-3</v>
      </c>
      <c r="AH292" s="1">
        <f>$AF$2-GRAPHS!$U$32*_xlfn.STDEV.S('ONE_LAST_QUOTE (2)'!$AE$2:$AE$779)</f>
        <v>-4.3982347707230704E-3</v>
      </c>
      <c r="AI292" s="27">
        <f t="shared" si="102"/>
        <v>26.931034482766517</v>
      </c>
      <c r="AJ292" s="24">
        <f t="shared" si="103"/>
        <v>7.5200000000013461</v>
      </c>
      <c r="AK292" s="27">
        <f t="shared" si="104"/>
        <v>-6.5702056555270953</v>
      </c>
      <c r="AL292" s="27">
        <f>$AK$2+GRAPHS!$W$32*_xlfn.STDEV.S('ONE_LAST_QUOTE (2)'!$AJ$2:$AJ$779)</f>
        <v>27.965047561412895</v>
      </c>
      <c r="AM292" s="27">
        <f>$AK$2-GRAPHS!$W$32*_xlfn.STDEV.S('ONE_LAST_QUOTE (2)'!$AJ$2:$AJ$779)</f>
        <v>-41.105458872467089</v>
      </c>
      <c r="AO292" s="24"/>
    </row>
    <row r="293" spans="1:41" x14ac:dyDescent="0.3">
      <c r="A293" s="5">
        <v>44509</v>
      </c>
      <c r="B293" s="25">
        <v>694.76</v>
      </c>
      <c r="C293" s="25">
        <v>0</v>
      </c>
      <c r="D293" s="25">
        <f t="shared" si="91"/>
        <v>694.76</v>
      </c>
      <c r="E293" s="25">
        <v>695</v>
      </c>
      <c r="F293" s="25">
        <f t="shared" si="88"/>
        <v>0.24000000000000909</v>
      </c>
      <c r="G293" s="25">
        <v>17551</v>
      </c>
      <c r="H293" s="25">
        <v>17541.36</v>
      </c>
      <c r="I293" s="25">
        <v>0.10000000000000005</v>
      </c>
      <c r="J293" s="25">
        <f t="shared" si="92"/>
        <v>17541.260000000002</v>
      </c>
      <c r="K293" s="25">
        <f t="shared" si="93"/>
        <v>9.7399999999979627</v>
      </c>
      <c r="L293" s="27">
        <v>27.763000000000002</v>
      </c>
      <c r="M293" s="25">
        <v>611</v>
      </c>
      <c r="N293" s="2">
        <f t="shared" si="105"/>
        <v>143.03354599711841</v>
      </c>
      <c r="O293" s="2">
        <f t="shared" si="106"/>
        <v>142.71426248170431</v>
      </c>
      <c r="P293" s="2">
        <f t="shared" si="107"/>
        <v>94.454461946722034</v>
      </c>
      <c r="Q293" s="2">
        <f t="shared" si="107"/>
        <v>147.22891566265076</v>
      </c>
      <c r="R293" s="27">
        <f t="shared" si="108"/>
        <v>-2.2322282034490382E-3</v>
      </c>
      <c r="S293" s="1">
        <f t="shared" si="94"/>
        <v>8.778548817801362E-3</v>
      </c>
      <c r="T293" s="1">
        <f>S293+GRAPHS!$Q$32*_xlfn.STDEV.S($R$2:$R$779)</f>
        <v>3.6448384166507447E-2</v>
      </c>
      <c r="U293" s="1">
        <f>S293-GRAPHS!$Q$32*_xlfn.STDEV.S($R$2:$R$779)</f>
        <v>-1.8891286530904723E-2</v>
      </c>
      <c r="V293" s="2">
        <f t="shared" si="95"/>
        <v>-31.928351541409938</v>
      </c>
      <c r="W293" s="1">
        <f t="shared" si="96"/>
        <v>5.5526227876435106E-4</v>
      </c>
      <c r="X293" s="1">
        <f t="shared" si="97"/>
        <v>3.4544303068686897E-4</v>
      </c>
      <c r="Y293" s="1">
        <f t="shared" si="98"/>
        <v>2.0981924807748209E-4</v>
      </c>
      <c r="Z293" s="1">
        <f t="shared" si="89"/>
        <v>-3.2310590462182717E-4</v>
      </c>
      <c r="AA293" s="1" t="e">
        <f>Z293+#REF!*_xlfn.STDEV.S($Y$2:$Y$779)</f>
        <v>#REF!</v>
      </c>
      <c r="AB293" s="1">
        <f>Z293-GRAPHS!$S$32*_xlfn.STDEV.S($Y$2:$Y$779)</f>
        <v>-3.5832089975028217E-3</v>
      </c>
      <c r="AC293" s="24">
        <f t="shared" si="90"/>
        <v>9.7399999999979627</v>
      </c>
      <c r="AD293" s="24">
        <f t="shared" si="99"/>
        <v>0.24000000000000909</v>
      </c>
      <c r="AE293" s="1">
        <f t="shared" si="100"/>
        <v>2.0981924807748209E-4</v>
      </c>
      <c r="AF293" s="1">
        <f t="shared" si="101"/>
        <v>-3.2310590462182717E-4</v>
      </c>
      <c r="AG293" s="1">
        <f>$AF$2+GRAPHS!$U$32*_xlfn.STDEV.S('ONE_LAST_QUOTE (2)'!$AE$2:$AE$779)</f>
        <v>3.7520229614794163E-3</v>
      </c>
      <c r="AH293" s="1">
        <f>$AF$2-GRAPHS!$U$32*_xlfn.STDEV.S('ONE_LAST_QUOTE (2)'!$AE$2:$AE$779)</f>
        <v>-4.3982347707230704E-3</v>
      </c>
      <c r="AI293" s="27">
        <f t="shared" si="102"/>
        <v>40.58333333332331</v>
      </c>
      <c r="AJ293" s="24">
        <f t="shared" si="103"/>
        <v>9.4999999999979536</v>
      </c>
      <c r="AK293" s="27">
        <f t="shared" si="104"/>
        <v>-6.5702056555270953</v>
      </c>
      <c r="AL293" s="27">
        <f>$AK$2+GRAPHS!$W$32*_xlfn.STDEV.S('ONE_LAST_QUOTE (2)'!$AJ$2:$AJ$779)</f>
        <v>27.965047561412895</v>
      </c>
      <c r="AM293" s="27">
        <f>$AK$2-GRAPHS!$W$32*_xlfn.STDEV.S('ONE_LAST_QUOTE (2)'!$AJ$2:$AJ$779)</f>
        <v>-41.105458872467089</v>
      </c>
      <c r="AO293" s="24"/>
    </row>
    <row r="294" spans="1:41" x14ac:dyDescent="0.3">
      <c r="A294" s="5">
        <v>44510</v>
      </c>
      <c r="B294" s="25">
        <v>694.7</v>
      </c>
      <c r="C294" s="25">
        <v>0</v>
      </c>
      <c r="D294" s="25">
        <f t="shared" si="91"/>
        <v>694.7</v>
      </c>
      <c r="E294" s="25">
        <v>694.2</v>
      </c>
      <c r="F294" s="25">
        <f t="shared" si="88"/>
        <v>-0.5</v>
      </c>
      <c r="G294" s="25">
        <v>17554</v>
      </c>
      <c r="H294" s="25">
        <v>17559.650000000001</v>
      </c>
      <c r="I294" s="25">
        <v>0</v>
      </c>
      <c r="J294" s="25">
        <f t="shared" si="92"/>
        <v>17559.650000000001</v>
      </c>
      <c r="K294" s="25">
        <f t="shared" si="93"/>
        <v>-5.6500000000014552</v>
      </c>
      <c r="L294" s="27">
        <v>27.783000000000001</v>
      </c>
      <c r="M294" s="25">
        <v>612</v>
      </c>
      <c r="N294" s="2">
        <f t="shared" si="105"/>
        <v>142.86890306647425</v>
      </c>
      <c r="O294" s="2">
        <f t="shared" si="106"/>
        <v>142.73865669214504</v>
      </c>
      <c r="P294" s="2">
        <f t="shared" si="107"/>
        <v>94.522505358418698</v>
      </c>
      <c r="Q294" s="2">
        <f t="shared" si="107"/>
        <v>147.46987951807247</v>
      </c>
      <c r="R294" s="27">
        <f t="shared" si="108"/>
        <v>-9.1164957197575891E-4</v>
      </c>
      <c r="S294" s="1">
        <f t="shared" si="94"/>
        <v>8.778548817801362E-3</v>
      </c>
      <c r="T294" s="1">
        <f>S294+GRAPHS!$Q$32*_xlfn.STDEV.S($R$2:$R$779)</f>
        <v>3.6448384166507447E-2</v>
      </c>
      <c r="U294" s="1">
        <f>S294-GRAPHS!$Q$32*_xlfn.STDEV.S($R$2:$R$779)</f>
        <v>-1.8891286530904723E-2</v>
      </c>
      <c r="V294" s="2">
        <f t="shared" si="95"/>
        <v>-13.024637432920372</v>
      </c>
      <c r="W294" s="1">
        <f t="shared" si="96"/>
        <v>-3.2176039955246575E-4</v>
      </c>
      <c r="X294" s="1">
        <f t="shared" si="97"/>
        <v>-7.1973513746941117E-4</v>
      </c>
      <c r="Y294" s="1">
        <f t="shared" si="98"/>
        <v>3.9797473791694542E-4</v>
      </c>
      <c r="Z294" s="1">
        <f t="shared" si="89"/>
        <v>-3.2310590462182717E-4</v>
      </c>
      <c r="AA294" s="1" t="e">
        <f>Z294+#REF!*_xlfn.STDEV.S($Y$2:$Y$779)</f>
        <v>#REF!</v>
      </c>
      <c r="AB294" s="1">
        <f>Z294-GRAPHS!$S$32*_xlfn.STDEV.S($Y$2:$Y$779)</f>
        <v>-3.5832089975028217E-3</v>
      </c>
      <c r="AC294" s="24">
        <f t="shared" si="90"/>
        <v>-5.6500000000014552</v>
      </c>
      <c r="AD294" s="24">
        <f t="shared" si="99"/>
        <v>-0.5</v>
      </c>
      <c r="AE294" s="1">
        <f t="shared" si="100"/>
        <v>3.9797473791694542E-4</v>
      </c>
      <c r="AF294" s="1">
        <f t="shared" si="101"/>
        <v>-3.2310590462182717E-4</v>
      </c>
      <c r="AG294" s="1">
        <f>$AF$2+GRAPHS!$U$32*_xlfn.STDEV.S('ONE_LAST_QUOTE (2)'!$AE$2:$AE$779)</f>
        <v>3.7520229614794163E-3</v>
      </c>
      <c r="AH294" s="1">
        <f>$AF$2-GRAPHS!$U$32*_xlfn.STDEV.S('ONE_LAST_QUOTE (2)'!$AE$2:$AE$779)</f>
        <v>-4.3982347707230704E-3</v>
      </c>
      <c r="AI294" s="27">
        <f t="shared" si="102"/>
        <v>11.30000000000291</v>
      </c>
      <c r="AJ294" s="24">
        <f t="shared" si="103"/>
        <v>-5.1500000000014552</v>
      </c>
      <c r="AK294" s="27">
        <f t="shared" si="104"/>
        <v>-6.5702056555270953</v>
      </c>
      <c r="AL294" s="27">
        <f>$AK$2+GRAPHS!$W$32*_xlfn.STDEV.S('ONE_LAST_QUOTE (2)'!$AJ$2:$AJ$779)</f>
        <v>27.965047561412895</v>
      </c>
      <c r="AM294" s="27">
        <f>$AK$2-GRAPHS!$W$32*_xlfn.STDEV.S('ONE_LAST_QUOTE (2)'!$AJ$2:$AJ$779)</f>
        <v>-41.105458872467089</v>
      </c>
      <c r="AO294" s="24"/>
    </row>
    <row r="295" spans="1:41" x14ac:dyDescent="0.3">
      <c r="A295" s="5">
        <v>44511</v>
      </c>
      <c r="B295" s="25">
        <v>689.27</v>
      </c>
      <c r="C295" s="25">
        <v>0</v>
      </c>
      <c r="D295" s="25">
        <f t="shared" si="91"/>
        <v>689.27</v>
      </c>
      <c r="E295" s="25">
        <v>689.6</v>
      </c>
      <c r="F295" s="25">
        <f t="shared" si="88"/>
        <v>0.33000000000004093</v>
      </c>
      <c r="G295" s="25">
        <v>17473</v>
      </c>
      <c r="H295" s="25">
        <v>17452.52</v>
      </c>
      <c r="I295" s="25">
        <v>0</v>
      </c>
      <c r="J295" s="25">
        <f t="shared" si="92"/>
        <v>17452.52</v>
      </c>
      <c r="K295" s="25">
        <f t="shared" si="93"/>
        <v>20.479999999999563</v>
      </c>
      <c r="L295" s="27">
        <v>27.827999999999999</v>
      </c>
      <c r="M295" s="25">
        <v>606</v>
      </c>
      <c r="N295" s="2">
        <f t="shared" si="105"/>
        <v>141.92220621527031</v>
      </c>
      <c r="O295" s="2">
        <f t="shared" si="106"/>
        <v>142.08001301024555</v>
      </c>
      <c r="P295" s="2">
        <f t="shared" si="107"/>
        <v>94.675603034736184</v>
      </c>
      <c r="Q295" s="2">
        <f t="shared" si="107"/>
        <v>146.02409638554235</v>
      </c>
      <c r="R295" s="27">
        <f t="shared" si="108"/>
        <v>1.1119246183073361E-3</v>
      </c>
      <c r="S295" s="1">
        <f t="shared" si="94"/>
        <v>8.778548817801362E-3</v>
      </c>
      <c r="T295" s="1">
        <f>S295+GRAPHS!$Q$32*_xlfn.STDEV.S($R$2:$R$779)</f>
        <v>3.6448384166507447E-2</v>
      </c>
      <c r="U295" s="1">
        <f>S295-GRAPHS!$Q$32*_xlfn.STDEV.S($R$2:$R$779)</f>
        <v>-1.8891286530904723E-2</v>
      </c>
      <c r="V295" s="2">
        <f t="shared" si="95"/>
        <v>15.780679497524375</v>
      </c>
      <c r="W295" s="1">
        <f t="shared" si="96"/>
        <v>1.173469504690415E-3</v>
      </c>
      <c r="X295" s="1">
        <f t="shared" si="97"/>
        <v>4.7876739158826139E-4</v>
      </c>
      <c r="Y295" s="1">
        <f t="shared" si="98"/>
        <v>6.9470211310215368E-4</v>
      </c>
      <c r="Z295" s="1">
        <f t="shared" si="89"/>
        <v>-3.2310590462182717E-4</v>
      </c>
      <c r="AA295" s="1" t="e">
        <f>Z295+#REF!*_xlfn.STDEV.S($Y$2:$Y$779)</f>
        <v>#REF!</v>
      </c>
      <c r="AB295" s="1">
        <f>Z295-GRAPHS!$S$32*_xlfn.STDEV.S($Y$2:$Y$779)</f>
        <v>-3.5832089975028217E-3</v>
      </c>
      <c r="AC295" s="24">
        <f t="shared" si="90"/>
        <v>20.479999999999563</v>
      </c>
      <c r="AD295" s="24">
        <f t="shared" si="99"/>
        <v>0.33000000000004093</v>
      </c>
      <c r="AE295" s="1">
        <f t="shared" si="100"/>
        <v>6.9470211310215368E-4</v>
      </c>
      <c r="AF295" s="1">
        <f t="shared" si="101"/>
        <v>-3.2310590462182717E-4</v>
      </c>
      <c r="AG295" s="1">
        <f>$AF$2+GRAPHS!$U$32*_xlfn.STDEV.S('ONE_LAST_QUOTE (2)'!$AE$2:$AE$779)</f>
        <v>3.7520229614794163E-3</v>
      </c>
      <c r="AH295" s="1">
        <f>$AF$2-GRAPHS!$U$32*_xlfn.STDEV.S('ONE_LAST_QUOTE (2)'!$AE$2:$AE$779)</f>
        <v>-4.3982347707230704E-3</v>
      </c>
      <c r="AI295" s="27">
        <f t="shared" si="102"/>
        <v>62.060606060597038</v>
      </c>
      <c r="AJ295" s="24">
        <f t="shared" si="103"/>
        <v>20.149999999999523</v>
      </c>
      <c r="AK295" s="27">
        <f t="shared" si="104"/>
        <v>-6.5702056555270953</v>
      </c>
      <c r="AL295" s="27">
        <f>$AK$2+GRAPHS!$W$32*_xlfn.STDEV.S('ONE_LAST_QUOTE (2)'!$AJ$2:$AJ$779)</f>
        <v>27.965047561412895</v>
      </c>
      <c r="AM295" s="27">
        <f>$AK$2-GRAPHS!$W$32*_xlfn.STDEV.S('ONE_LAST_QUOTE (2)'!$AJ$2:$AJ$779)</f>
        <v>-41.105458872467089</v>
      </c>
      <c r="AO295" s="24"/>
    </row>
    <row r="296" spans="1:41" x14ac:dyDescent="0.3">
      <c r="A296" s="5">
        <v>44512</v>
      </c>
      <c r="B296" s="25">
        <v>691.69</v>
      </c>
      <c r="C296" s="25">
        <v>0</v>
      </c>
      <c r="D296" s="25">
        <f t="shared" si="91"/>
        <v>691.69</v>
      </c>
      <c r="E296" s="25">
        <v>692.9</v>
      </c>
      <c r="F296" s="25">
        <f t="shared" si="88"/>
        <v>1.2099999999999227</v>
      </c>
      <c r="G296" s="25">
        <v>17544</v>
      </c>
      <c r="H296" s="25">
        <v>17518.13</v>
      </c>
      <c r="I296" s="25">
        <v>0</v>
      </c>
      <c r="J296" s="25">
        <f t="shared" si="92"/>
        <v>17518.13</v>
      </c>
      <c r="K296" s="25">
        <f t="shared" si="93"/>
        <v>25.869999999998981</v>
      </c>
      <c r="L296" s="27">
        <v>27.780999999999999</v>
      </c>
      <c r="M296" s="25">
        <v>604</v>
      </c>
      <c r="N296" s="2">
        <f t="shared" si="105"/>
        <v>142.60135830417747</v>
      </c>
      <c r="O296" s="2">
        <f t="shared" si="106"/>
        <v>142.65734265734264</v>
      </c>
      <c r="P296" s="2">
        <f t="shared" si="107"/>
        <v>94.515701017249015</v>
      </c>
      <c r="Q296" s="2">
        <f t="shared" si="107"/>
        <v>145.54216867469896</v>
      </c>
      <c r="R296" s="27">
        <f t="shared" si="108"/>
        <v>3.9259340746067295E-4</v>
      </c>
      <c r="S296" s="1">
        <f t="shared" si="94"/>
        <v>8.778548817801362E-3</v>
      </c>
      <c r="T296" s="1">
        <f>S296+GRAPHS!$Q$32*_xlfn.STDEV.S($R$2:$R$779)</f>
        <v>3.6448384166507447E-2</v>
      </c>
      <c r="U296" s="1">
        <f>S296-GRAPHS!$Q$32*_xlfn.STDEV.S($R$2:$R$779)</f>
        <v>-1.8891286530904723E-2</v>
      </c>
      <c r="V296" s="2">
        <f t="shared" si="95"/>
        <v>5.5984353165172251</v>
      </c>
      <c r="W296" s="1">
        <f t="shared" si="96"/>
        <v>1.4767557952817441E-3</v>
      </c>
      <c r="X296" s="1">
        <f t="shared" si="97"/>
        <v>1.7493385765298365E-3</v>
      </c>
      <c r="Y296" s="1">
        <f t="shared" si="98"/>
        <v>-2.7258278124809242E-4</v>
      </c>
      <c r="Z296" s="1">
        <f t="shared" si="89"/>
        <v>-3.2310590462182717E-4</v>
      </c>
      <c r="AA296" s="1" t="e">
        <f>Z296+#REF!*_xlfn.STDEV.S($Y$2:$Y$779)</f>
        <v>#REF!</v>
      </c>
      <c r="AB296" s="1">
        <f>Z296-GRAPHS!$S$32*_xlfn.STDEV.S($Y$2:$Y$779)</f>
        <v>-3.5832089975028217E-3</v>
      </c>
      <c r="AC296" s="24">
        <f t="shared" si="90"/>
        <v>25.869999999998981</v>
      </c>
      <c r="AD296" s="24">
        <f t="shared" si="99"/>
        <v>1.2099999999999227</v>
      </c>
      <c r="AE296" s="1">
        <f t="shared" si="100"/>
        <v>-2.7258278124809242E-4</v>
      </c>
      <c r="AF296" s="1">
        <f t="shared" si="101"/>
        <v>-3.2310590462182717E-4</v>
      </c>
      <c r="AG296" s="1">
        <f>$AF$2+GRAPHS!$U$32*_xlfn.STDEV.S('ONE_LAST_QUOTE (2)'!$AE$2:$AE$779)</f>
        <v>3.7520229614794163E-3</v>
      </c>
      <c r="AH296" s="1">
        <f>$AF$2-GRAPHS!$U$32*_xlfn.STDEV.S('ONE_LAST_QUOTE (2)'!$AE$2:$AE$779)</f>
        <v>-4.3982347707230704E-3</v>
      </c>
      <c r="AI296" s="27">
        <f t="shared" si="102"/>
        <v>21.380165289256723</v>
      </c>
      <c r="AJ296" s="24">
        <f t="shared" si="103"/>
        <v>24.659999999999059</v>
      </c>
      <c r="AK296" s="27">
        <f t="shared" si="104"/>
        <v>-6.5702056555270953</v>
      </c>
      <c r="AL296" s="27">
        <f>$AK$2+GRAPHS!$W$32*_xlfn.STDEV.S('ONE_LAST_QUOTE (2)'!$AJ$2:$AJ$779)</f>
        <v>27.965047561412895</v>
      </c>
      <c r="AM296" s="27">
        <f>$AK$2-GRAPHS!$W$32*_xlfn.STDEV.S('ONE_LAST_QUOTE (2)'!$AJ$2:$AJ$779)</f>
        <v>-41.105458872467089</v>
      </c>
      <c r="AO296" s="24"/>
    </row>
    <row r="297" spans="1:41" x14ac:dyDescent="0.3">
      <c r="A297" s="5">
        <v>44515</v>
      </c>
      <c r="B297" s="25">
        <v>696.55</v>
      </c>
      <c r="C297" s="25">
        <v>0</v>
      </c>
      <c r="D297" s="25">
        <f t="shared" si="91"/>
        <v>696.55</v>
      </c>
      <c r="E297" s="25">
        <v>697.6</v>
      </c>
      <c r="F297" s="25">
        <f t="shared" si="88"/>
        <v>1.0500000000000682</v>
      </c>
      <c r="G297" s="25">
        <v>17664</v>
      </c>
      <c r="H297" s="25">
        <v>17634.47</v>
      </c>
      <c r="I297" s="25">
        <v>0</v>
      </c>
      <c r="J297" s="25">
        <f t="shared" si="92"/>
        <v>17634.47</v>
      </c>
      <c r="K297" s="25">
        <f t="shared" si="93"/>
        <v>29.529999999998836</v>
      </c>
      <c r="L297" s="27">
        <v>27.75</v>
      </c>
      <c r="M297" s="25">
        <v>608</v>
      </c>
      <c r="N297" s="2">
        <f t="shared" si="105"/>
        <v>143.56863552171194</v>
      </c>
      <c r="O297" s="2">
        <f t="shared" si="106"/>
        <v>143.63311107497151</v>
      </c>
      <c r="P297" s="2">
        <f t="shared" si="107"/>
        <v>94.410233729119199</v>
      </c>
      <c r="Q297" s="2">
        <f t="shared" si="107"/>
        <v>146.50602409638572</v>
      </c>
      <c r="R297" s="27">
        <f t="shared" si="108"/>
        <v>4.4909219221356267E-4</v>
      </c>
      <c r="S297" s="1">
        <f t="shared" si="94"/>
        <v>8.778548817801362E-3</v>
      </c>
      <c r="T297" s="1">
        <f>S297+GRAPHS!$Q$32*_xlfn.STDEV.S($R$2:$R$779)</f>
        <v>3.6448384166507447E-2</v>
      </c>
      <c r="U297" s="1">
        <f>S297-GRAPHS!$Q$32*_xlfn.STDEV.S($R$2:$R$779)</f>
        <v>-1.8891286530904723E-2</v>
      </c>
      <c r="V297" s="2">
        <f t="shared" si="95"/>
        <v>6.4475553259569551</v>
      </c>
      <c r="W297" s="1">
        <f t="shared" si="96"/>
        <v>1.6745612428385335E-3</v>
      </c>
      <c r="X297" s="1">
        <f t="shared" si="97"/>
        <v>1.5074294738354292E-3</v>
      </c>
      <c r="Y297" s="1">
        <f t="shared" si="98"/>
        <v>1.671317690031043E-4</v>
      </c>
      <c r="Z297" s="1">
        <f t="shared" si="89"/>
        <v>-3.2310590462182717E-4</v>
      </c>
      <c r="AA297" s="1" t="e">
        <f>Z297+#REF!*_xlfn.STDEV.S($Y$2:$Y$779)</f>
        <v>#REF!</v>
      </c>
      <c r="AB297" s="1">
        <f>Z297-GRAPHS!$S$32*_xlfn.STDEV.S($Y$2:$Y$779)</f>
        <v>-3.5832089975028217E-3</v>
      </c>
      <c r="AC297" s="24">
        <f t="shared" si="90"/>
        <v>29.529999999998836</v>
      </c>
      <c r="AD297" s="24">
        <f t="shared" si="99"/>
        <v>1.0500000000000682</v>
      </c>
      <c r="AE297" s="1">
        <f t="shared" si="100"/>
        <v>1.671317690031043E-4</v>
      </c>
      <c r="AF297" s="1">
        <f t="shared" si="101"/>
        <v>-3.2310590462182717E-4</v>
      </c>
      <c r="AG297" s="1">
        <f>$AF$2+GRAPHS!$U$32*_xlfn.STDEV.S('ONE_LAST_QUOTE (2)'!$AE$2:$AE$779)</f>
        <v>3.7520229614794163E-3</v>
      </c>
      <c r="AH297" s="1">
        <f>$AF$2-GRAPHS!$U$32*_xlfn.STDEV.S('ONE_LAST_QUOTE (2)'!$AE$2:$AE$779)</f>
        <v>-4.3982347707230704E-3</v>
      </c>
      <c r="AI297" s="27">
        <f t="shared" si="102"/>
        <v>28.123809523806589</v>
      </c>
      <c r="AJ297" s="24">
        <f t="shared" si="103"/>
        <v>28.479999999998768</v>
      </c>
      <c r="AK297" s="27">
        <f t="shared" si="104"/>
        <v>-6.5702056555270953</v>
      </c>
      <c r="AL297" s="27">
        <f>$AK$2+GRAPHS!$W$32*_xlfn.STDEV.S('ONE_LAST_QUOTE (2)'!$AJ$2:$AJ$779)</f>
        <v>27.965047561412895</v>
      </c>
      <c r="AM297" s="27">
        <f>$AK$2-GRAPHS!$W$32*_xlfn.STDEV.S('ONE_LAST_QUOTE (2)'!$AJ$2:$AJ$779)</f>
        <v>-41.105458872467089</v>
      </c>
      <c r="AO297" s="24"/>
    </row>
    <row r="298" spans="1:41" x14ac:dyDescent="0.3">
      <c r="A298" s="5">
        <v>44516</v>
      </c>
      <c r="B298" s="25">
        <v>699.05</v>
      </c>
      <c r="C298" s="25">
        <v>0</v>
      </c>
      <c r="D298" s="25">
        <f t="shared" si="91"/>
        <v>699.05</v>
      </c>
      <c r="E298" s="25">
        <v>698.7</v>
      </c>
      <c r="F298" s="25">
        <f t="shared" si="88"/>
        <v>-0.34999999999990905</v>
      </c>
      <c r="G298" s="25">
        <v>17698</v>
      </c>
      <c r="H298" s="25">
        <v>17693.13</v>
      </c>
      <c r="I298" s="25">
        <v>0</v>
      </c>
      <c r="J298" s="25">
        <f t="shared" si="92"/>
        <v>17693.13</v>
      </c>
      <c r="K298" s="25">
        <f t="shared" si="93"/>
        <v>4.8699999999989814</v>
      </c>
      <c r="L298" s="27">
        <v>27.829000000000001</v>
      </c>
      <c r="M298" s="25">
        <v>610</v>
      </c>
      <c r="N298" s="2">
        <f t="shared" si="105"/>
        <v>143.79501955134765</v>
      </c>
      <c r="O298" s="2">
        <f t="shared" si="106"/>
        <v>143.90957879329969</v>
      </c>
      <c r="P298" s="2">
        <f t="shared" si="107"/>
        <v>94.679005205321005</v>
      </c>
      <c r="Q298" s="2">
        <f t="shared" si="107"/>
        <v>146.98795180722911</v>
      </c>
      <c r="R298" s="27">
        <f t="shared" si="108"/>
        <v>7.9668435186053266E-4</v>
      </c>
      <c r="S298" s="1">
        <f t="shared" si="94"/>
        <v>8.778548817801362E-3</v>
      </c>
      <c r="T298" s="1">
        <f>S298+GRAPHS!$Q$32*_xlfn.STDEV.S($R$2:$R$779)</f>
        <v>3.6448384166507447E-2</v>
      </c>
      <c r="U298" s="1">
        <f>S298-GRAPHS!$Q$32*_xlfn.STDEV.S($R$2:$R$779)</f>
        <v>-1.8891286530904723E-2</v>
      </c>
      <c r="V298" s="2">
        <f t="shared" si="95"/>
        <v>11.455924195203693</v>
      </c>
      <c r="W298" s="1">
        <f t="shared" si="96"/>
        <v>2.7524807651325576E-4</v>
      </c>
      <c r="X298" s="1">
        <f t="shared" si="97"/>
        <v>-5.0067949359832494E-4</v>
      </c>
      <c r="Y298" s="1">
        <f t="shared" si="98"/>
        <v>7.7592757011158071E-4</v>
      </c>
      <c r="Z298" s="1">
        <f t="shared" si="89"/>
        <v>-3.2310590462182717E-4</v>
      </c>
      <c r="AA298" s="1" t="e">
        <f>Z298+#REF!*_xlfn.STDEV.S($Y$2:$Y$779)</f>
        <v>#REF!</v>
      </c>
      <c r="AB298" s="1">
        <f>Z298-GRAPHS!$S$32*_xlfn.STDEV.S($Y$2:$Y$779)</f>
        <v>-3.5832089975028217E-3</v>
      </c>
      <c r="AC298" s="24">
        <f t="shared" si="90"/>
        <v>4.8699999999989814</v>
      </c>
      <c r="AD298" s="24">
        <f t="shared" si="99"/>
        <v>-0.34999999999990905</v>
      </c>
      <c r="AE298" s="1">
        <f t="shared" si="100"/>
        <v>7.7592757011158071E-4</v>
      </c>
      <c r="AF298" s="1">
        <f t="shared" si="101"/>
        <v>-3.2310590462182717E-4</v>
      </c>
      <c r="AG298" s="1">
        <f>$AF$2+GRAPHS!$U$32*_xlfn.STDEV.S('ONE_LAST_QUOTE (2)'!$AE$2:$AE$779)</f>
        <v>3.7520229614794163E-3</v>
      </c>
      <c r="AH298" s="1">
        <f>$AF$2-GRAPHS!$U$32*_xlfn.STDEV.S('ONE_LAST_QUOTE (2)'!$AE$2:$AE$779)</f>
        <v>-4.3982347707230704E-3</v>
      </c>
      <c r="AI298" s="27">
        <f t="shared" si="102"/>
        <v>-13.91428571428642</v>
      </c>
      <c r="AJ298" s="24">
        <f t="shared" si="103"/>
        <v>5.2199999999988904</v>
      </c>
      <c r="AK298" s="27">
        <f t="shared" si="104"/>
        <v>-6.5702056555270953</v>
      </c>
      <c r="AL298" s="27">
        <f>$AK$2+GRAPHS!$W$32*_xlfn.STDEV.S('ONE_LAST_QUOTE (2)'!$AJ$2:$AJ$779)</f>
        <v>27.965047561412895</v>
      </c>
      <c r="AM298" s="27">
        <f>$AK$2-GRAPHS!$W$32*_xlfn.STDEV.S('ONE_LAST_QUOTE (2)'!$AJ$2:$AJ$779)</f>
        <v>-41.105458872467089</v>
      </c>
      <c r="AO298" s="24"/>
    </row>
    <row r="299" spans="1:41" x14ac:dyDescent="0.3">
      <c r="A299" s="5">
        <v>44517</v>
      </c>
      <c r="B299" s="25">
        <v>701.27</v>
      </c>
      <c r="C299" s="25">
        <v>0</v>
      </c>
      <c r="D299" s="25">
        <f t="shared" si="91"/>
        <v>701.27</v>
      </c>
      <c r="E299" s="25">
        <v>702</v>
      </c>
      <c r="F299" s="25">
        <f t="shared" si="88"/>
        <v>0.73000000000001819</v>
      </c>
      <c r="G299" s="25">
        <v>17723</v>
      </c>
      <c r="H299" s="25">
        <v>17764.04</v>
      </c>
      <c r="I299" s="25">
        <v>0</v>
      </c>
      <c r="J299" s="25">
        <f t="shared" si="92"/>
        <v>17764.04</v>
      </c>
      <c r="K299" s="25">
        <f t="shared" si="93"/>
        <v>-41.040000000000873</v>
      </c>
      <c r="L299" s="27">
        <v>27.768999999999998</v>
      </c>
      <c r="M299" s="25">
        <v>610</v>
      </c>
      <c r="N299" s="2">
        <f t="shared" si="105"/>
        <v>144.47417164025484</v>
      </c>
      <c r="O299" s="2">
        <f t="shared" si="106"/>
        <v>144.1128638803057</v>
      </c>
      <c r="P299" s="2">
        <f t="shared" si="107"/>
        <v>94.474874970231014</v>
      </c>
      <c r="Q299" s="2">
        <f t="shared" si="107"/>
        <v>146.98795180722911</v>
      </c>
      <c r="R299" s="27">
        <f t="shared" si="108"/>
        <v>-2.5008467316137706E-3</v>
      </c>
      <c r="S299" s="1">
        <f t="shared" si="94"/>
        <v>8.778548817801362E-3</v>
      </c>
      <c r="T299" s="1">
        <f>S299+GRAPHS!$Q$32*_xlfn.STDEV.S($R$2:$R$779)</f>
        <v>3.6448384166507447E-2</v>
      </c>
      <c r="U299" s="1">
        <f>S299-GRAPHS!$Q$32*_xlfn.STDEV.S($R$2:$R$779)</f>
        <v>-1.8891286530904723E-2</v>
      </c>
      <c r="V299" s="2">
        <f t="shared" si="95"/>
        <v>-36.130775994914188</v>
      </c>
      <c r="W299" s="1">
        <f t="shared" si="96"/>
        <v>-2.3102852729447172E-3</v>
      </c>
      <c r="X299" s="1">
        <f t="shared" si="97"/>
        <v>1.0409685285268416E-3</v>
      </c>
      <c r="Y299" s="1">
        <f t="shared" si="98"/>
        <v>-3.3512538014715586E-3</v>
      </c>
      <c r="Z299" s="1">
        <f t="shared" si="89"/>
        <v>-3.2310590462182717E-4</v>
      </c>
      <c r="AA299" s="1" t="e">
        <f>Z299+#REF!*_xlfn.STDEV.S($Y$2:$Y$779)</f>
        <v>#REF!</v>
      </c>
      <c r="AB299" s="1">
        <f>Z299-GRAPHS!$S$32*_xlfn.STDEV.S($Y$2:$Y$779)</f>
        <v>-3.5832089975028217E-3</v>
      </c>
      <c r="AC299" s="24">
        <f t="shared" si="90"/>
        <v>-41.040000000000873</v>
      </c>
      <c r="AD299" s="24">
        <f t="shared" si="99"/>
        <v>0.73000000000001819</v>
      </c>
      <c r="AE299" s="1">
        <f t="shared" si="100"/>
        <v>-3.3512538014715586E-3</v>
      </c>
      <c r="AF299" s="1">
        <f t="shared" si="101"/>
        <v>-3.2310590462182717E-4</v>
      </c>
      <c r="AG299" s="1">
        <f>$AF$2+GRAPHS!$U$32*_xlfn.STDEV.S('ONE_LAST_QUOTE (2)'!$AE$2:$AE$779)</f>
        <v>3.7520229614794163E-3</v>
      </c>
      <c r="AH299" s="1">
        <f>$AF$2-GRAPHS!$U$32*_xlfn.STDEV.S('ONE_LAST_QUOTE (2)'!$AE$2:$AE$779)</f>
        <v>-4.3982347707230704E-3</v>
      </c>
      <c r="AI299" s="27">
        <f t="shared" si="102"/>
        <v>-56.219178082191576</v>
      </c>
      <c r="AJ299" s="24">
        <f t="shared" si="103"/>
        <v>-41.770000000000891</v>
      </c>
      <c r="AK299" s="27">
        <f t="shared" si="104"/>
        <v>-6.5702056555270953</v>
      </c>
      <c r="AL299" s="27">
        <f>$AK$2+GRAPHS!$W$32*_xlfn.STDEV.S('ONE_LAST_QUOTE (2)'!$AJ$2:$AJ$779)</f>
        <v>27.965047561412895</v>
      </c>
      <c r="AM299" s="27">
        <f>$AK$2-GRAPHS!$W$32*_xlfn.STDEV.S('ONE_LAST_QUOTE (2)'!$AJ$2:$AJ$779)</f>
        <v>-41.105458872467089</v>
      </c>
      <c r="AO299" s="24"/>
    </row>
    <row r="300" spans="1:41" x14ac:dyDescent="0.3">
      <c r="A300" s="5">
        <v>44518</v>
      </c>
      <c r="B300" s="25">
        <v>705.93</v>
      </c>
      <c r="C300" s="25">
        <v>0</v>
      </c>
      <c r="D300" s="25">
        <f t="shared" si="91"/>
        <v>705.93</v>
      </c>
      <c r="E300" s="25">
        <v>706.6</v>
      </c>
      <c r="F300" s="25">
        <f t="shared" si="88"/>
        <v>0.67000000000007276</v>
      </c>
      <c r="G300" s="25">
        <v>17859</v>
      </c>
      <c r="H300" s="25">
        <v>17841.37</v>
      </c>
      <c r="I300" s="25">
        <v>0.54</v>
      </c>
      <c r="J300" s="25">
        <f t="shared" si="92"/>
        <v>17840.829999999998</v>
      </c>
      <c r="K300" s="25">
        <f t="shared" si="93"/>
        <v>18.170000000001892</v>
      </c>
      <c r="L300" s="27">
        <v>27.786000000000001</v>
      </c>
      <c r="M300" s="25">
        <v>613</v>
      </c>
      <c r="N300" s="2">
        <f t="shared" si="105"/>
        <v>145.4208684914588</v>
      </c>
      <c r="O300" s="2">
        <f t="shared" si="106"/>
        <v>145.21873475361843</v>
      </c>
      <c r="P300" s="2">
        <f t="shared" si="107"/>
        <v>94.532711870173188</v>
      </c>
      <c r="Q300" s="2">
        <f t="shared" si="107"/>
        <v>147.71084337349416</v>
      </c>
      <c r="R300" s="27">
        <f t="shared" si="108"/>
        <v>-1.3899912711100582E-3</v>
      </c>
      <c r="S300" s="1">
        <f t="shared" si="94"/>
        <v>8.778548817801362E-3</v>
      </c>
      <c r="T300" s="1">
        <f>S300+GRAPHS!$Q$32*_xlfn.STDEV.S($R$2:$R$779)</f>
        <v>3.6448384166507447E-2</v>
      </c>
      <c r="U300" s="1">
        <f>S300-GRAPHS!$Q$32*_xlfn.STDEV.S($R$2:$R$779)</f>
        <v>-1.8891286530904723E-2</v>
      </c>
      <c r="V300" s="2">
        <f t="shared" si="95"/>
        <v>-20.213373784037003</v>
      </c>
      <c r="W300" s="1">
        <f t="shared" si="96"/>
        <v>1.0184503747864809E-3</v>
      </c>
      <c r="X300" s="1">
        <f t="shared" si="97"/>
        <v>9.4910260224111858E-4</v>
      </c>
      <c r="Y300" s="1">
        <f t="shared" si="98"/>
        <v>6.9347772545362302E-5</v>
      </c>
      <c r="Z300" s="1">
        <f t="shared" si="89"/>
        <v>-3.2310590462182717E-4</v>
      </c>
      <c r="AA300" s="1" t="e">
        <f>Z300+#REF!*_xlfn.STDEV.S($Y$2:$Y$779)</f>
        <v>#REF!</v>
      </c>
      <c r="AB300" s="1">
        <f>Z300-GRAPHS!$S$32*_xlfn.STDEV.S($Y$2:$Y$779)</f>
        <v>-3.5832089975028217E-3</v>
      </c>
      <c r="AC300" s="24">
        <f t="shared" si="90"/>
        <v>18.170000000001892</v>
      </c>
      <c r="AD300" s="24">
        <f t="shared" si="99"/>
        <v>0.67000000000007276</v>
      </c>
      <c r="AE300" s="1">
        <f t="shared" si="100"/>
        <v>6.9347772545362302E-5</v>
      </c>
      <c r="AF300" s="1">
        <f t="shared" si="101"/>
        <v>-3.2310590462182717E-4</v>
      </c>
      <c r="AG300" s="1">
        <f>$AF$2+GRAPHS!$U$32*_xlfn.STDEV.S('ONE_LAST_QUOTE (2)'!$AE$2:$AE$779)</f>
        <v>3.7520229614794163E-3</v>
      </c>
      <c r="AH300" s="1">
        <f>$AF$2-GRAPHS!$U$32*_xlfn.STDEV.S('ONE_LAST_QUOTE (2)'!$AE$2:$AE$779)</f>
        <v>-4.3982347707230704E-3</v>
      </c>
      <c r="AI300" s="27">
        <f t="shared" si="102"/>
        <v>27.119402985074505</v>
      </c>
      <c r="AJ300" s="24">
        <f t="shared" si="103"/>
        <v>17.500000000001819</v>
      </c>
      <c r="AK300" s="27">
        <f t="shared" si="104"/>
        <v>-6.5702056555270953</v>
      </c>
      <c r="AL300" s="27">
        <f>$AK$2+GRAPHS!$W$32*_xlfn.STDEV.S('ONE_LAST_QUOTE (2)'!$AJ$2:$AJ$779)</f>
        <v>27.965047561412895</v>
      </c>
      <c r="AM300" s="27">
        <f>$AK$2-GRAPHS!$W$32*_xlfn.STDEV.S('ONE_LAST_QUOTE (2)'!$AJ$2:$AJ$779)</f>
        <v>-41.105458872467089</v>
      </c>
      <c r="AO300" s="24"/>
    </row>
    <row r="301" spans="1:41" x14ac:dyDescent="0.3">
      <c r="A301" s="5">
        <v>44519</v>
      </c>
      <c r="B301" s="25">
        <v>706.75</v>
      </c>
      <c r="C301" s="25">
        <v>0</v>
      </c>
      <c r="D301" s="25">
        <f t="shared" si="91"/>
        <v>706.75</v>
      </c>
      <c r="E301" s="25">
        <v>708.2</v>
      </c>
      <c r="F301" s="25">
        <f t="shared" si="88"/>
        <v>1.4500000000000455</v>
      </c>
      <c r="G301" s="25">
        <v>17852</v>
      </c>
      <c r="H301" s="25">
        <v>17818.310000000001</v>
      </c>
      <c r="I301" s="25">
        <v>0.54</v>
      </c>
      <c r="J301" s="25">
        <f t="shared" si="92"/>
        <v>17817.77</v>
      </c>
      <c r="K301" s="25">
        <f t="shared" si="93"/>
        <v>34.229999999999563</v>
      </c>
      <c r="L301" s="27">
        <v>27.786000000000001</v>
      </c>
      <c r="M301" s="25">
        <v>618</v>
      </c>
      <c r="N301" s="2">
        <f t="shared" si="105"/>
        <v>145.75015435274713</v>
      </c>
      <c r="O301" s="2">
        <f t="shared" si="106"/>
        <v>145.16181492925674</v>
      </c>
      <c r="P301" s="2">
        <f t="shared" si="107"/>
        <v>94.532711870173188</v>
      </c>
      <c r="Q301" s="2">
        <f t="shared" si="107"/>
        <v>148.9156626506026</v>
      </c>
      <c r="R301" s="27">
        <f t="shared" si="108"/>
        <v>-4.0366298485453589E-3</v>
      </c>
      <c r="S301" s="1">
        <f t="shared" si="94"/>
        <v>8.778548817801362E-3</v>
      </c>
      <c r="T301" s="1">
        <f>S301+GRAPHS!$Q$32*_xlfn.STDEV.S($R$2:$R$779)</f>
        <v>3.6448384166507447E-2</v>
      </c>
      <c r="U301" s="1">
        <f>S301-GRAPHS!$Q$32*_xlfn.STDEV.S($R$2:$R$779)</f>
        <v>-1.8891286530904723E-2</v>
      </c>
      <c r="V301" s="2">
        <f t="shared" si="95"/>
        <v>-58.833942349039603</v>
      </c>
      <c r="W301" s="1">
        <f t="shared" si="96"/>
        <v>1.9211158298709414E-3</v>
      </c>
      <c r="X301" s="1">
        <f t="shared" si="97"/>
        <v>2.0516448532013377E-3</v>
      </c>
      <c r="Y301" s="1">
        <f t="shared" si="98"/>
        <v>-1.3052902333039631E-4</v>
      </c>
      <c r="Z301" s="1">
        <f t="shared" si="89"/>
        <v>-3.2310590462182717E-4</v>
      </c>
      <c r="AA301" s="1" t="e">
        <f>Z301+#REF!*_xlfn.STDEV.S($Y$2:$Y$779)</f>
        <v>#REF!</v>
      </c>
      <c r="AB301" s="1">
        <f>Z301-GRAPHS!$S$32*_xlfn.STDEV.S($Y$2:$Y$779)</f>
        <v>-3.5832089975028217E-3</v>
      </c>
      <c r="AC301" s="24">
        <f t="shared" si="90"/>
        <v>34.229999999999563</v>
      </c>
      <c r="AD301" s="24">
        <f t="shared" si="99"/>
        <v>1.4500000000000455</v>
      </c>
      <c r="AE301" s="1">
        <f t="shared" si="100"/>
        <v>-1.3052902333039631E-4</v>
      </c>
      <c r="AF301" s="1">
        <f t="shared" si="101"/>
        <v>-3.2310590462182717E-4</v>
      </c>
      <c r="AG301" s="1">
        <f>$AF$2+GRAPHS!$U$32*_xlfn.STDEV.S('ONE_LAST_QUOTE (2)'!$AE$2:$AE$779)</f>
        <v>3.7520229614794163E-3</v>
      </c>
      <c r="AH301" s="1">
        <f>$AF$2-GRAPHS!$U$32*_xlfn.STDEV.S('ONE_LAST_QUOTE (2)'!$AE$2:$AE$779)</f>
        <v>-4.3982347707230704E-3</v>
      </c>
      <c r="AI301" s="27">
        <f t="shared" si="102"/>
        <v>23.606896551723096</v>
      </c>
      <c r="AJ301" s="24">
        <f t="shared" si="103"/>
        <v>32.779999999999518</v>
      </c>
      <c r="AK301" s="27">
        <f t="shared" si="104"/>
        <v>-6.5702056555270953</v>
      </c>
      <c r="AL301" s="27">
        <f>$AK$2+GRAPHS!$W$32*_xlfn.STDEV.S('ONE_LAST_QUOTE (2)'!$AJ$2:$AJ$779)</f>
        <v>27.965047561412895</v>
      </c>
      <c r="AM301" s="27">
        <f>$AK$2-GRAPHS!$W$32*_xlfn.STDEV.S('ONE_LAST_QUOTE (2)'!$AJ$2:$AJ$779)</f>
        <v>-41.105458872467089</v>
      </c>
      <c r="AO301" s="24"/>
    </row>
    <row r="302" spans="1:41" x14ac:dyDescent="0.3">
      <c r="A302" s="5">
        <v>44522</v>
      </c>
      <c r="B302" s="25">
        <v>704.91</v>
      </c>
      <c r="C302" s="25">
        <v>0</v>
      </c>
      <c r="D302" s="25">
        <f t="shared" si="91"/>
        <v>704.91</v>
      </c>
      <c r="E302" s="25">
        <v>705.5</v>
      </c>
      <c r="F302" s="25">
        <f t="shared" si="88"/>
        <v>0.59000000000003183</v>
      </c>
      <c r="G302" s="25">
        <v>17836</v>
      </c>
      <c r="H302" s="25">
        <v>17803.54</v>
      </c>
      <c r="I302" s="25">
        <v>0.5</v>
      </c>
      <c r="J302" s="25">
        <f t="shared" si="92"/>
        <v>17803.04</v>
      </c>
      <c r="K302" s="25">
        <f t="shared" si="93"/>
        <v>32.959999999999127</v>
      </c>
      <c r="L302" s="27">
        <v>27.8</v>
      </c>
      <c r="M302" s="25">
        <v>615</v>
      </c>
      <c r="N302" s="2">
        <f t="shared" si="105"/>
        <v>145.19448446182307</v>
      </c>
      <c r="O302" s="2">
        <f t="shared" si="106"/>
        <v>145.03171247357287</v>
      </c>
      <c r="P302" s="2">
        <f t="shared" si="107"/>
        <v>94.580342258360844</v>
      </c>
      <c r="Q302" s="2">
        <f t="shared" si="107"/>
        <v>148.19277108433755</v>
      </c>
      <c r="R302" s="27">
        <f t="shared" si="108"/>
        <v>-1.1210617872540185E-3</v>
      </c>
      <c r="S302" s="1">
        <f t="shared" si="94"/>
        <v>8.778548817801362E-3</v>
      </c>
      <c r="T302" s="1">
        <f>S302+GRAPHS!$Q$32*_xlfn.STDEV.S($R$2:$R$779)</f>
        <v>3.6448384166507447E-2</v>
      </c>
      <c r="U302" s="1">
        <f>S302-GRAPHS!$Q$32*_xlfn.STDEV.S($R$2:$R$779)</f>
        <v>-1.8891286530904723E-2</v>
      </c>
      <c r="V302" s="2">
        <f t="shared" si="95"/>
        <v>-16.277198825019923</v>
      </c>
      <c r="W302" s="1">
        <f t="shared" si="96"/>
        <v>1.8513692043605544E-3</v>
      </c>
      <c r="X302" s="1">
        <f t="shared" si="97"/>
        <v>8.3698628193674637E-4</v>
      </c>
      <c r="Y302" s="1">
        <f t="shared" si="98"/>
        <v>1.014382922423808E-3</v>
      </c>
      <c r="Z302" s="1">
        <f t="shared" si="89"/>
        <v>-3.2310590462182717E-4</v>
      </c>
      <c r="AA302" s="1" t="e">
        <f>Z302+#REF!*_xlfn.STDEV.S($Y$2:$Y$779)</f>
        <v>#REF!</v>
      </c>
      <c r="AB302" s="1">
        <f>Z302-GRAPHS!$S$32*_xlfn.STDEV.S($Y$2:$Y$779)</f>
        <v>-3.5832089975028217E-3</v>
      </c>
      <c r="AC302" s="24">
        <f t="shared" si="90"/>
        <v>32.959999999999127</v>
      </c>
      <c r="AD302" s="24">
        <f t="shared" si="99"/>
        <v>0.59000000000003183</v>
      </c>
      <c r="AE302" s="1">
        <f t="shared" si="100"/>
        <v>1.014382922423808E-3</v>
      </c>
      <c r="AF302" s="1">
        <f t="shared" si="101"/>
        <v>-3.2310590462182717E-4</v>
      </c>
      <c r="AG302" s="1">
        <f>$AF$2+GRAPHS!$U$32*_xlfn.STDEV.S('ONE_LAST_QUOTE (2)'!$AE$2:$AE$779)</f>
        <v>3.7520229614794163E-3</v>
      </c>
      <c r="AH302" s="1">
        <f>$AF$2-GRAPHS!$U$32*_xlfn.STDEV.S('ONE_LAST_QUOTE (2)'!$AE$2:$AE$779)</f>
        <v>-4.3982347707230704E-3</v>
      </c>
      <c r="AI302" s="27">
        <f t="shared" si="102"/>
        <v>55.86440677965652</v>
      </c>
      <c r="AJ302" s="24">
        <f t="shared" si="103"/>
        <v>32.369999999999095</v>
      </c>
      <c r="AK302" s="27">
        <f t="shared" si="104"/>
        <v>-6.5702056555270953</v>
      </c>
      <c r="AL302" s="27">
        <f>$AK$2+GRAPHS!$W$32*_xlfn.STDEV.S('ONE_LAST_QUOTE (2)'!$AJ$2:$AJ$779)</f>
        <v>27.965047561412895</v>
      </c>
      <c r="AM302" s="27">
        <f>$AK$2-GRAPHS!$W$32*_xlfn.STDEV.S('ONE_LAST_QUOTE (2)'!$AJ$2:$AJ$779)</f>
        <v>-41.105458872467089</v>
      </c>
      <c r="AO302" s="24"/>
    </row>
    <row r="303" spans="1:41" x14ac:dyDescent="0.3">
      <c r="A303" s="5">
        <v>44523</v>
      </c>
      <c r="B303" s="25">
        <v>699.95</v>
      </c>
      <c r="C303" s="25">
        <v>0</v>
      </c>
      <c r="D303" s="25">
        <f t="shared" si="91"/>
        <v>699.95</v>
      </c>
      <c r="E303" s="25">
        <v>699.6</v>
      </c>
      <c r="F303" s="25">
        <f t="shared" si="88"/>
        <v>-0.35000000000002274</v>
      </c>
      <c r="G303" s="25">
        <v>17659</v>
      </c>
      <c r="H303" s="25">
        <v>17666.12</v>
      </c>
      <c r="I303" s="25">
        <v>0.48</v>
      </c>
      <c r="J303" s="25">
        <f t="shared" si="92"/>
        <v>17665.64</v>
      </c>
      <c r="K303" s="25">
        <f t="shared" si="93"/>
        <v>-6.6399999999994179</v>
      </c>
      <c r="L303" s="27">
        <v>27.782</v>
      </c>
      <c r="M303" s="25">
        <v>612</v>
      </c>
      <c r="N303" s="2">
        <f t="shared" si="105"/>
        <v>143.98024284832235</v>
      </c>
      <c r="O303" s="2">
        <f t="shared" si="106"/>
        <v>143.59245405757025</v>
      </c>
      <c r="P303" s="2">
        <f t="shared" si="107"/>
        <v>94.519103187833849</v>
      </c>
      <c r="Q303" s="2">
        <f t="shared" si="107"/>
        <v>147.4698795180725</v>
      </c>
      <c r="R303" s="27">
        <f t="shared" si="108"/>
        <v>-2.6933472473762432E-3</v>
      </c>
      <c r="S303" s="1">
        <f t="shared" si="94"/>
        <v>8.778548817801362E-3</v>
      </c>
      <c r="T303" s="1">
        <f>S303+GRAPHS!$Q$32*_xlfn.STDEV.S($R$2:$R$779)</f>
        <v>3.6448384166507447E-2</v>
      </c>
      <c r="U303" s="1">
        <f>S303-GRAPHS!$Q$32*_xlfn.STDEV.S($R$2:$R$779)</f>
        <v>-1.8891286530904723E-2</v>
      </c>
      <c r="V303" s="2">
        <f t="shared" si="95"/>
        <v>-38.778879075209716</v>
      </c>
      <c r="W303" s="1">
        <f t="shared" si="96"/>
        <v>-3.7587089966734398E-4</v>
      </c>
      <c r="X303" s="1">
        <f t="shared" si="97"/>
        <v>-5.0003571683694941E-4</v>
      </c>
      <c r="Y303" s="1">
        <f t="shared" si="98"/>
        <v>1.2416481716960543E-4</v>
      </c>
      <c r="Z303" s="1">
        <f t="shared" si="89"/>
        <v>-3.2310590462182717E-4</v>
      </c>
      <c r="AA303" s="1" t="e">
        <f>Z303+#REF!*_xlfn.STDEV.S($Y$2:$Y$779)</f>
        <v>#REF!</v>
      </c>
      <c r="AB303" s="1">
        <f>Z303-GRAPHS!$S$32*_xlfn.STDEV.S($Y$2:$Y$779)</f>
        <v>-3.5832089975028217E-3</v>
      </c>
      <c r="AC303" s="24">
        <f t="shared" si="90"/>
        <v>-6.6399999999994179</v>
      </c>
      <c r="AD303" s="24">
        <f t="shared" si="99"/>
        <v>-0.35000000000002274</v>
      </c>
      <c r="AE303" s="1">
        <f t="shared" si="100"/>
        <v>1.2416481716960543E-4</v>
      </c>
      <c r="AF303" s="1">
        <f t="shared" si="101"/>
        <v>-3.2310590462182717E-4</v>
      </c>
      <c r="AG303" s="1">
        <f>$AF$2+GRAPHS!$U$32*_xlfn.STDEV.S('ONE_LAST_QUOTE (2)'!$AE$2:$AE$779)</f>
        <v>3.7520229614794163E-3</v>
      </c>
      <c r="AH303" s="1">
        <f>$AF$2-GRAPHS!$U$32*_xlfn.STDEV.S('ONE_LAST_QUOTE (2)'!$AE$2:$AE$779)</f>
        <v>-4.3982347707230704E-3</v>
      </c>
      <c r="AI303" s="27">
        <f t="shared" si="102"/>
        <v>18.971428571425676</v>
      </c>
      <c r="AJ303" s="24">
        <f t="shared" si="103"/>
        <v>-6.2899999999993952</v>
      </c>
      <c r="AK303" s="27">
        <f t="shared" si="104"/>
        <v>-6.5702056555270953</v>
      </c>
      <c r="AL303" s="27">
        <f>$AK$2+GRAPHS!$W$32*_xlfn.STDEV.S('ONE_LAST_QUOTE (2)'!$AJ$2:$AJ$779)</f>
        <v>27.965047561412895</v>
      </c>
      <c r="AM303" s="27">
        <f>$AK$2-GRAPHS!$W$32*_xlfn.STDEV.S('ONE_LAST_QUOTE (2)'!$AJ$2:$AJ$779)</f>
        <v>-41.105458872467089</v>
      </c>
      <c r="AO303" s="24"/>
    </row>
    <row r="304" spans="1:41" x14ac:dyDescent="0.3">
      <c r="A304" s="5">
        <v>44524</v>
      </c>
      <c r="B304" s="25">
        <v>695.81</v>
      </c>
      <c r="C304" s="25">
        <v>0</v>
      </c>
      <c r="D304" s="25">
        <f t="shared" si="91"/>
        <v>695.81</v>
      </c>
      <c r="E304" s="25">
        <v>698.1</v>
      </c>
      <c r="F304" s="25">
        <f t="shared" si="88"/>
        <v>2.2900000000000773</v>
      </c>
      <c r="G304" s="25">
        <v>17680</v>
      </c>
      <c r="H304" s="25">
        <v>17642.52</v>
      </c>
      <c r="I304" s="25">
        <v>0.38</v>
      </c>
      <c r="J304" s="25">
        <f t="shared" si="92"/>
        <v>17642.14</v>
      </c>
      <c r="K304" s="25">
        <f t="shared" si="93"/>
        <v>37.860000000000582</v>
      </c>
      <c r="L304" s="27">
        <v>27.795999999999999</v>
      </c>
      <c r="M304" s="25">
        <v>603</v>
      </c>
      <c r="N304" s="2">
        <f t="shared" si="105"/>
        <v>143.67153735336456</v>
      </c>
      <c r="O304" s="2">
        <f t="shared" si="106"/>
        <v>143.76321353065529</v>
      </c>
      <c r="P304" s="2">
        <f t="shared" si="107"/>
        <v>94.566733576021505</v>
      </c>
      <c r="Q304" s="2">
        <f t="shared" si="107"/>
        <v>145.30120481927733</v>
      </c>
      <c r="R304" s="27">
        <f t="shared" si="108"/>
        <v>6.3809561016436867E-4</v>
      </c>
      <c r="S304" s="1">
        <f t="shared" si="94"/>
        <v>8.778548817801362E-3</v>
      </c>
      <c r="T304" s="1">
        <f>S304+GRAPHS!$Q$32*_xlfn.STDEV.S($R$2:$R$779)</f>
        <v>3.6448384166507447E-2</v>
      </c>
      <c r="U304" s="1">
        <f>S304-GRAPHS!$Q$32*_xlfn.STDEV.S($R$2:$R$779)</f>
        <v>-1.8891286530904723E-2</v>
      </c>
      <c r="V304" s="2">
        <f t="shared" si="95"/>
        <v>9.1676177290736405</v>
      </c>
      <c r="W304" s="1">
        <f t="shared" si="96"/>
        <v>2.1459981612208376E-3</v>
      </c>
      <c r="X304" s="1">
        <f t="shared" si="97"/>
        <v>3.2911283252613178E-3</v>
      </c>
      <c r="Y304" s="1">
        <f t="shared" si="98"/>
        <v>-1.1451301640404803E-3</v>
      </c>
      <c r="Z304" s="1">
        <f t="shared" si="89"/>
        <v>-3.2310590462182717E-4</v>
      </c>
      <c r="AA304" s="1" t="e">
        <f>Z304+#REF!*_xlfn.STDEV.S($Y$2:$Y$779)</f>
        <v>#REF!</v>
      </c>
      <c r="AB304" s="1">
        <f>Z304-GRAPHS!$S$32*_xlfn.STDEV.S($Y$2:$Y$779)</f>
        <v>-3.5832089975028217E-3</v>
      </c>
      <c r="AC304" s="24">
        <f t="shared" si="90"/>
        <v>37.860000000000582</v>
      </c>
      <c r="AD304" s="24">
        <f t="shared" si="99"/>
        <v>2.2900000000000773</v>
      </c>
      <c r="AE304" s="1">
        <f t="shared" si="100"/>
        <v>-1.1451301640404803E-3</v>
      </c>
      <c r="AF304" s="1">
        <f t="shared" si="101"/>
        <v>-3.2310590462182717E-4</v>
      </c>
      <c r="AG304" s="1">
        <f>$AF$2+GRAPHS!$U$32*_xlfn.STDEV.S('ONE_LAST_QUOTE (2)'!$AE$2:$AE$779)</f>
        <v>3.7520229614794163E-3</v>
      </c>
      <c r="AH304" s="1">
        <f>$AF$2-GRAPHS!$U$32*_xlfn.STDEV.S('ONE_LAST_QUOTE (2)'!$AE$2:$AE$779)</f>
        <v>-4.3982347707230704E-3</v>
      </c>
      <c r="AI304" s="27">
        <f t="shared" si="102"/>
        <v>16.532751091702753</v>
      </c>
      <c r="AJ304" s="24">
        <f t="shared" si="103"/>
        <v>35.570000000000505</v>
      </c>
      <c r="AK304" s="27">
        <f t="shared" si="104"/>
        <v>-6.5702056555270953</v>
      </c>
      <c r="AL304" s="27">
        <f>$AK$2+GRAPHS!$W$32*_xlfn.STDEV.S('ONE_LAST_QUOTE (2)'!$AJ$2:$AJ$779)</f>
        <v>27.965047561412895</v>
      </c>
      <c r="AM304" s="27">
        <f>$AK$2-GRAPHS!$W$32*_xlfn.STDEV.S('ONE_LAST_QUOTE (2)'!$AJ$2:$AJ$779)</f>
        <v>-41.105458872467089</v>
      </c>
      <c r="AO304" s="24"/>
    </row>
    <row r="305" spans="1:41" x14ac:dyDescent="0.3">
      <c r="A305" s="5">
        <v>44525</v>
      </c>
      <c r="B305" s="25">
        <v>696.2</v>
      </c>
      <c r="C305" s="25">
        <v>0</v>
      </c>
      <c r="D305" s="25">
        <f t="shared" si="91"/>
        <v>696.2</v>
      </c>
      <c r="E305" s="25">
        <v>696.4</v>
      </c>
      <c r="F305" s="25">
        <f t="shared" si="88"/>
        <v>0.19999999999993179</v>
      </c>
      <c r="G305" s="25">
        <v>17673</v>
      </c>
      <c r="H305" s="25">
        <v>17654.189999999999</v>
      </c>
      <c r="I305" s="25">
        <v>0.26</v>
      </c>
      <c r="J305" s="25">
        <f t="shared" si="92"/>
        <v>17653.93</v>
      </c>
      <c r="K305" s="25">
        <f t="shared" si="93"/>
        <v>19.069999999999709</v>
      </c>
      <c r="L305" s="27">
        <v>27.792000000000002</v>
      </c>
      <c r="M305" s="25">
        <v>603</v>
      </c>
      <c r="N305" s="2">
        <f t="shared" si="105"/>
        <v>143.3216711257457</v>
      </c>
      <c r="O305" s="2">
        <f t="shared" si="106"/>
        <v>143.70629370629362</v>
      </c>
      <c r="P305" s="2">
        <f t="shared" si="107"/>
        <v>94.553124893682181</v>
      </c>
      <c r="Q305" s="2">
        <f t="shared" si="107"/>
        <v>145.30120481927733</v>
      </c>
      <c r="R305" s="27">
        <f t="shared" si="108"/>
        <v>2.6836317043112956E-3</v>
      </c>
      <c r="S305" s="1">
        <f t="shared" si="94"/>
        <v>8.778548817801362E-3</v>
      </c>
      <c r="T305" s="1">
        <f>S305+GRAPHS!$Q$32*_xlfn.STDEV.S($R$2:$R$779)</f>
        <v>3.6448384166507447E-2</v>
      </c>
      <c r="U305" s="1">
        <f>S305-GRAPHS!$Q$32*_xlfn.STDEV.S($R$2:$R$779)</f>
        <v>-1.8891286530904723E-2</v>
      </c>
      <c r="V305" s="2">
        <f t="shared" si="95"/>
        <v>38.462258054792642</v>
      </c>
      <c r="W305" s="1">
        <f t="shared" si="96"/>
        <v>1.0802127345015931E-3</v>
      </c>
      <c r="X305" s="1">
        <f t="shared" si="97"/>
        <v>2.8727377190452711E-4</v>
      </c>
      <c r="Y305" s="1">
        <f t="shared" si="98"/>
        <v>7.9293896259706605E-4</v>
      </c>
      <c r="Z305" s="1">
        <f t="shared" si="89"/>
        <v>-3.2310590462182717E-4</v>
      </c>
      <c r="AA305" s="1" t="e">
        <f>Z305+#REF!*_xlfn.STDEV.S($Y$2:$Y$779)</f>
        <v>#REF!</v>
      </c>
      <c r="AB305" s="1">
        <f>Z305-GRAPHS!$S$32*_xlfn.STDEV.S($Y$2:$Y$779)</f>
        <v>-3.5832089975028217E-3</v>
      </c>
      <c r="AC305" s="24">
        <f t="shared" si="90"/>
        <v>19.069999999999709</v>
      </c>
      <c r="AD305" s="24">
        <f t="shared" si="99"/>
        <v>0.19999999999993179</v>
      </c>
      <c r="AE305" s="1">
        <f t="shared" si="100"/>
        <v>7.9293896259706605E-4</v>
      </c>
      <c r="AF305" s="1">
        <f t="shared" si="101"/>
        <v>-3.2310590462182717E-4</v>
      </c>
      <c r="AG305" s="1">
        <f>$AF$2+GRAPHS!$U$32*_xlfn.STDEV.S('ONE_LAST_QUOTE (2)'!$AE$2:$AE$779)</f>
        <v>3.7520229614794163E-3</v>
      </c>
      <c r="AH305" s="1">
        <f>$AF$2-GRAPHS!$U$32*_xlfn.STDEV.S('ONE_LAST_QUOTE (2)'!$AE$2:$AE$779)</f>
        <v>-4.3982347707230704E-3</v>
      </c>
      <c r="AI305" s="27">
        <f t="shared" si="102"/>
        <v>95.350000000031059</v>
      </c>
      <c r="AJ305" s="24">
        <f t="shared" si="103"/>
        <v>18.869999999999777</v>
      </c>
      <c r="AK305" s="27">
        <f t="shared" si="104"/>
        <v>-6.5702056555270953</v>
      </c>
      <c r="AL305" s="27">
        <f>$AK$2+GRAPHS!$W$32*_xlfn.STDEV.S('ONE_LAST_QUOTE (2)'!$AJ$2:$AJ$779)</f>
        <v>27.965047561412895</v>
      </c>
      <c r="AM305" s="27">
        <f>$AK$2-GRAPHS!$W$32*_xlfn.STDEV.S('ONE_LAST_QUOTE (2)'!$AJ$2:$AJ$779)</f>
        <v>-41.105458872467089</v>
      </c>
      <c r="AO305" s="24"/>
    </row>
    <row r="306" spans="1:41" x14ac:dyDescent="0.3">
      <c r="A306" s="5">
        <v>44526</v>
      </c>
      <c r="B306" s="25">
        <v>685.62</v>
      </c>
      <c r="C306" s="25">
        <v>0</v>
      </c>
      <c r="D306" s="25">
        <f t="shared" si="91"/>
        <v>685.62</v>
      </c>
      <c r="E306" s="25">
        <v>683.8</v>
      </c>
      <c r="F306" s="25">
        <f t="shared" si="88"/>
        <v>-1.82000000000005</v>
      </c>
      <c r="G306" s="25">
        <v>17342</v>
      </c>
      <c r="H306" s="25">
        <v>17369.39</v>
      </c>
      <c r="I306" s="25">
        <v>0.26</v>
      </c>
      <c r="J306" s="25">
        <f t="shared" si="92"/>
        <v>17369.13</v>
      </c>
      <c r="K306" s="25">
        <f t="shared" si="93"/>
        <v>-27.130000000001019</v>
      </c>
      <c r="L306" s="27">
        <v>27.853000000000002</v>
      </c>
      <c r="M306" s="25">
        <v>596</v>
      </c>
      <c r="N306" s="2">
        <f t="shared" si="105"/>
        <v>140.7285449681001</v>
      </c>
      <c r="O306" s="2">
        <f t="shared" si="106"/>
        <v>141.01479915433396</v>
      </c>
      <c r="P306" s="2">
        <f t="shared" si="107"/>
        <v>94.760657299357007</v>
      </c>
      <c r="Q306" s="2">
        <f t="shared" si="107"/>
        <v>143.61445783132552</v>
      </c>
      <c r="R306" s="27">
        <f t="shared" si="108"/>
        <v>2.034087585420119E-3</v>
      </c>
      <c r="S306" s="1">
        <f t="shared" si="94"/>
        <v>8.778548817801362E-3</v>
      </c>
      <c r="T306" s="1">
        <f>S306+GRAPHS!$Q$32*_xlfn.STDEV.S($R$2:$R$779)</f>
        <v>3.6448384166507447E-2</v>
      </c>
      <c r="U306" s="1">
        <f>S306-GRAPHS!$Q$32*_xlfn.STDEV.S($R$2:$R$779)</f>
        <v>-1.8891286530904723E-2</v>
      </c>
      <c r="V306" s="2">
        <f t="shared" si="95"/>
        <v>28.625418623386167</v>
      </c>
      <c r="W306" s="1">
        <f t="shared" si="96"/>
        <v>-1.5619665463958768E-3</v>
      </c>
      <c r="X306" s="1">
        <f t="shared" si="97"/>
        <v>-2.6545316647706456E-3</v>
      </c>
      <c r="Y306" s="1">
        <f t="shared" si="98"/>
        <v>1.0925651183747687E-3</v>
      </c>
      <c r="Z306" s="1">
        <f t="shared" si="89"/>
        <v>-3.2310590462182717E-4</v>
      </c>
      <c r="AA306" s="1" t="e">
        <f>Z306+#REF!*_xlfn.STDEV.S($Y$2:$Y$779)</f>
        <v>#REF!</v>
      </c>
      <c r="AB306" s="1">
        <f>Z306-GRAPHS!$S$32*_xlfn.STDEV.S($Y$2:$Y$779)</f>
        <v>-3.5832089975028217E-3</v>
      </c>
      <c r="AC306" s="24">
        <f t="shared" si="90"/>
        <v>-27.130000000001019</v>
      </c>
      <c r="AD306" s="24">
        <f t="shared" si="99"/>
        <v>-1.82000000000005</v>
      </c>
      <c r="AE306" s="1">
        <f t="shared" si="100"/>
        <v>1.0925651183747687E-3</v>
      </c>
      <c r="AF306" s="1">
        <f t="shared" si="101"/>
        <v>-3.2310590462182717E-4</v>
      </c>
      <c r="AG306" s="1">
        <f>$AF$2+GRAPHS!$U$32*_xlfn.STDEV.S('ONE_LAST_QUOTE (2)'!$AE$2:$AE$779)</f>
        <v>3.7520229614794163E-3</v>
      </c>
      <c r="AH306" s="1">
        <f>$AF$2-GRAPHS!$U$32*_xlfn.STDEV.S('ONE_LAST_QUOTE (2)'!$AE$2:$AE$779)</f>
        <v>-4.3982347707230704E-3</v>
      </c>
      <c r="AI306" s="27">
        <f t="shared" si="102"/>
        <v>14.906593406593556</v>
      </c>
      <c r="AJ306" s="24">
        <f t="shared" si="103"/>
        <v>-25.310000000000969</v>
      </c>
      <c r="AK306" s="27">
        <f t="shared" si="104"/>
        <v>-6.5702056555270953</v>
      </c>
      <c r="AL306" s="27">
        <f>$AK$2+GRAPHS!$W$32*_xlfn.STDEV.S('ONE_LAST_QUOTE (2)'!$AJ$2:$AJ$779)</f>
        <v>27.965047561412895</v>
      </c>
      <c r="AM306" s="27">
        <f>$AK$2-GRAPHS!$W$32*_xlfn.STDEV.S('ONE_LAST_QUOTE (2)'!$AJ$2:$AJ$779)</f>
        <v>-41.105458872467089</v>
      </c>
      <c r="AO306" s="24"/>
    </row>
    <row r="307" spans="1:41" x14ac:dyDescent="0.3">
      <c r="A307" s="5">
        <v>44529</v>
      </c>
      <c r="B307" s="25">
        <v>684.14</v>
      </c>
      <c r="C307" s="25">
        <v>0</v>
      </c>
      <c r="D307" s="25">
        <f t="shared" si="91"/>
        <v>684.14</v>
      </c>
      <c r="E307" s="25">
        <v>683.4</v>
      </c>
      <c r="F307" s="25">
        <f t="shared" si="88"/>
        <v>-0.74000000000000909</v>
      </c>
      <c r="G307" s="25">
        <v>17311</v>
      </c>
      <c r="H307" s="25">
        <v>17328.09</v>
      </c>
      <c r="I307" s="25">
        <v>0.21000000000000002</v>
      </c>
      <c r="J307" s="25">
        <f t="shared" si="92"/>
        <v>17327.88</v>
      </c>
      <c r="K307" s="25">
        <f t="shared" si="93"/>
        <v>-16.880000000001019</v>
      </c>
      <c r="L307" s="27">
        <v>27.76</v>
      </c>
      <c r="M307" s="25">
        <v>593</v>
      </c>
      <c r="N307" s="2">
        <f t="shared" si="105"/>
        <v>140.64622350277801</v>
      </c>
      <c r="O307" s="2">
        <f t="shared" si="106"/>
        <v>140.76272564644651</v>
      </c>
      <c r="P307" s="2">
        <f t="shared" si="107"/>
        <v>94.444255434967531</v>
      </c>
      <c r="Q307" s="2">
        <f t="shared" si="107"/>
        <v>142.89156626506048</v>
      </c>
      <c r="R307" s="27">
        <f t="shared" si="108"/>
        <v>8.2833467381515646E-4</v>
      </c>
      <c r="S307" s="1">
        <f t="shared" si="94"/>
        <v>8.778548817801362E-3</v>
      </c>
      <c r="T307" s="1">
        <f>S307+GRAPHS!$Q$32*_xlfn.STDEV.S($R$2:$R$779)</f>
        <v>3.6448384166507447E-2</v>
      </c>
      <c r="U307" s="1">
        <f>S307-GRAPHS!$Q$32*_xlfn.STDEV.S($R$2:$R$779)</f>
        <v>-1.8891286530904723E-2</v>
      </c>
      <c r="V307" s="2">
        <f t="shared" si="95"/>
        <v>11.650214366849809</v>
      </c>
      <c r="W307" s="1">
        <f t="shared" si="96"/>
        <v>-9.74152637252856E-4</v>
      </c>
      <c r="X307" s="1">
        <f t="shared" si="97"/>
        <v>-1.0816499546876504E-3</v>
      </c>
      <c r="Y307" s="1">
        <f t="shared" si="98"/>
        <v>1.074973174347944E-4</v>
      </c>
      <c r="Z307" s="1">
        <f t="shared" si="89"/>
        <v>-3.2310590462182717E-4</v>
      </c>
      <c r="AA307" s="1" t="e">
        <f>Z307+#REF!*_xlfn.STDEV.S($Y$2:$Y$779)</f>
        <v>#REF!</v>
      </c>
      <c r="AB307" s="1">
        <f>Z307-GRAPHS!$S$32*_xlfn.STDEV.S($Y$2:$Y$779)</f>
        <v>-3.5832089975028217E-3</v>
      </c>
      <c r="AC307" s="24">
        <f t="shared" si="90"/>
        <v>-16.880000000001019</v>
      </c>
      <c r="AD307" s="24">
        <f t="shared" si="99"/>
        <v>-0.74000000000000909</v>
      </c>
      <c r="AE307" s="1">
        <f t="shared" si="100"/>
        <v>1.074973174347944E-4</v>
      </c>
      <c r="AF307" s="1">
        <f t="shared" si="101"/>
        <v>-3.2310590462182717E-4</v>
      </c>
      <c r="AG307" s="1">
        <f>$AF$2+GRAPHS!$U$32*_xlfn.STDEV.S('ONE_LAST_QUOTE (2)'!$AE$2:$AE$779)</f>
        <v>3.7520229614794163E-3</v>
      </c>
      <c r="AH307" s="1">
        <f>$AF$2-GRAPHS!$U$32*_xlfn.STDEV.S('ONE_LAST_QUOTE (2)'!$AE$2:$AE$779)</f>
        <v>-4.3982347707230704E-3</v>
      </c>
      <c r="AI307" s="27">
        <f t="shared" si="102"/>
        <v>22.810810810811908</v>
      </c>
      <c r="AJ307" s="24">
        <f t="shared" si="103"/>
        <v>-16.14000000000101</v>
      </c>
      <c r="AK307" s="27">
        <f t="shared" si="104"/>
        <v>-6.5702056555270953</v>
      </c>
      <c r="AL307" s="27">
        <f>$AK$2+GRAPHS!$W$32*_xlfn.STDEV.S('ONE_LAST_QUOTE (2)'!$AJ$2:$AJ$779)</f>
        <v>27.965047561412895</v>
      </c>
      <c r="AM307" s="27">
        <f>$AK$2-GRAPHS!$W$32*_xlfn.STDEV.S('ONE_LAST_QUOTE (2)'!$AJ$2:$AJ$779)</f>
        <v>-41.105458872467089</v>
      </c>
      <c r="AO307" s="24"/>
    </row>
    <row r="308" spans="1:41" x14ac:dyDescent="0.3">
      <c r="A308" s="5">
        <v>44530</v>
      </c>
      <c r="B308" s="25">
        <v>686.73</v>
      </c>
      <c r="C308" s="25">
        <v>0</v>
      </c>
      <c r="D308" s="25">
        <f t="shared" si="91"/>
        <v>686.73</v>
      </c>
      <c r="E308" s="25">
        <v>680.3</v>
      </c>
      <c r="F308" s="25">
        <f t="shared" si="88"/>
        <v>-6.4300000000000637</v>
      </c>
      <c r="G308" s="25">
        <v>17330</v>
      </c>
      <c r="H308" s="25">
        <v>17427.759999999998</v>
      </c>
      <c r="I308" s="25">
        <v>0.21000000000000002</v>
      </c>
      <c r="J308" s="25">
        <f t="shared" si="92"/>
        <v>17427.55</v>
      </c>
      <c r="K308" s="25">
        <f t="shared" si="93"/>
        <v>-97.549999999999272</v>
      </c>
      <c r="L308" s="27">
        <v>27.628</v>
      </c>
      <c r="M308" s="25">
        <v>596</v>
      </c>
      <c r="N308" s="2">
        <f t="shared" si="105"/>
        <v>140.00823214653187</v>
      </c>
      <c r="O308" s="2">
        <f t="shared" si="106"/>
        <v>140.91722231257106</v>
      </c>
      <c r="P308" s="2">
        <f t="shared" si="107"/>
        <v>93.995168917769561</v>
      </c>
      <c r="Q308" s="2">
        <f t="shared" si="107"/>
        <v>143.61445783132552</v>
      </c>
      <c r="R308" s="27">
        <f t="shared" si="108"/>
        <v>6.4924051400623295E-3</v>
      </c>
      <c r="S308" s="1">
        <f t="shared" si="94"/>
        <v>8.778548817801362E-3</v>
      </c>
      <c r="T308" s="1">
        <f>S308+GRAPHS!$Q$32*_xlfn.STDEV.S($R$2:$R$779)</f>
        <v>3.6448384166507447E-2</v>
      </c>
      <c r="U308" s="1">
        <f>S308-GRAPHS!$Q$32*_xlfn.STDEV.S($R$2:$R$779)</f>
        <v>-1.8891286530904723E-2</v>
      </c>
      <c r="V308" s="2">
        <f t="shared" si="95"/>
        <v>90.899016603918881</v>
      </c>
      <c r="W308" s="1">
        <f t="shared" si="96"/>
        <v>-5.59745919535444E-3</v>
      </c>
      <c r="X308" s="1">
        <f t="shared" si="97"/>
        <v>-9.3632140724885515E-3</v>
      </c>
      <c r="Y308" s="1">
        <f t="shared" si="98"/>
        <v>3.7657548771341115E-3</v>
      </c>
      <c r="Z308" s="1">
        <f t="shared" si="89"/>
        <v>-3.2310590462182717E-4</v>
      </c>
      <c r="AA308" s="1" t="e">
        <f>Z308+#REF!*_xlfn.STDEV.S($Y$2:$Y$779)</f>
        <v>#REF!</v>
      </c>
      <c r="AB308" s="1">
        <f>Z308-GRAPHS!$S$32*_xlfn.STDEV.S($Y$2:$Y$779)</f>
        <v>-3.5832089975028217E-3</v>
      </c>
      <c r="AC308" s="24">
        <f t="shared" si="90"/>
        <v>-97.549999999999272</v>
      </c>
      <c r="AD308" s="24">
        <f t="shared" si="99"/>
        <v>-6.4300000000000637</v>
      </c>
      <c r="AE308" s="1">
        <f t="shared" si="100"/>
        <v>3.7657548771341115E-3</v>
      </c>
      <c r="AF308" s="1">
        <f t="shared" si="101"/>
        <v>-3.2310590462182717E-4</v>
      </c>
      <c r="AG308" s="1">
        <f>$AF$2+GRAPHS!$U$32*_xlfn.STDEV.S('ONE_LAST_QUOTE (2)'!$AE$2:$AE$779)</f>
        <v>3.7520229614794163E-3</v>
      </c>
      <c r="AH308" s="1">
        <f>$AF$2-GRAPHS!$U$32*_xlfn.STDEV.S('ONE_LAST_QUOTE (2)'!$AE$2:$AE$779)</f>
        <v>-4.3982347707230704E-3</v>
      </c>
      <c r="AI308" s="27">
        <f t="shared" si="102"/>
        <v>15.171073094867543</v>
      </c>
      <c r="AJ308" s="24">
        <f t="shared" si="103"/>
        <v>-91.119999999999209</v>
      </c>
      <c r="AK308" s="27">
        <f t="shared" si="104"/>
        <v>-6.5702056555270953</v>
      </c>
      <c r="AL308" s="27">
        <f>$AK$2+GRAPHS!$W$32*_xlfn.STDEV.S('ONE_LAST_QUOTE (2)'!$AJ$2:$AJ$779)</f>
        <v>27.965047561412895</v>
      </c>
      <c r="AM308" s="27">
        <f>$AK$2-GRAPHS!$W$32*_xlfn.STDEV.S('ONE_LAST_QUOTE (2)'!$AJ$2:$AJ$779)</f>
        <v>-41.105458872467089</v>
      </c>
      <c r="AO308" s="24"/>
    </row>
    <row r="309" spans="1:41" x14ac:dyDescent="0.3">
      <c r="A309" s="5">
        <v>44531</v>
      </c>
      <c r="B309" s="25">
        <v>694.06</v>
      </c>
      <c r="C309" s="25">
        <v>0</v>
      </c>
      <c r="D309" s="25">
        <f t="shared" si="91"/>
        <v>694.06</v>
      </c>
      <c r="E309" s="25">
        <v>691.8</v>
      </c>
      <c r="F309" s="25">
        <f t="shared" si="88"/>
        <v>-2.2599999999999909</v>
      </c>
      <c r="G309" s="25">
        <v>17584</v>
      </c>
      <c r="H309" s="25">
        <v>17585.990000000002</v>
      </c>
      <c r="I309" s="25">
        <v>0.19000000000000003</v>
      </c>
      <c r="J309" s="25">
        <f t="shared" si="92"/>
        <v>17585.800000000003</v>
      </c>
      <c r="K309" s="25">
        <f t="shared" si="93"/>
        <v>-1.8000000000029104</v>
      </c>
      <c r="L309" s="27">
        <v>27.687000000000001</v>
      </c>
      <c r="M309" s="25">
        <v>600</v>
      </c>
      <c r="N309" s="2">
        <f t="shared" si="105"/>
        <v>142.37497427454173</v>
      </c>
      <c r="O309" s="2">
        <f t="shared" si="106"/>
        <v>142.9825987965522</v>
      </c>
      <c r="P309" s="2">
        <f t="shared" si="107"/>
        <v>94.195896982274704</v>
      </c>
      <c r="Q309" s="2">
        <f t="shared" si="107"/>
        <v>144.57831325301228</v>
      </c>
      <c r="R309" s="27">
        <f t="shared" si="108"/>
        <v>4.2677761671710002E-3</v>
      </c>
      <c r="S309" s="1">
        <f t="shared" si="94"/>
        <v>8.778548817801362E-3</v>
      </c>
      <c r="T309" s="1">
        <f>S309+GRAPHS!$Q$32*_xlfn.STDEV.S($R$2:$R$779)</f>
        <v>3.6448384166507447E-2</v>
      </c>
      <c r="U309" s="1">
        <f>S309-GRAPHS!$Q$32*_xlfn.STDEV.S($R$2:$R$779)</f>
        <v>-1.8891286530904723E-2</v>
      </c>
      <c r="V309" s="2">
        <f t="shared" si="95"/>
        <v>60.762452201046813</v>
      </c>
      <c r="W309" s="1">
        <f t="shared" si="96"/>
        <v>-1.0235530939752017E-4</v>
      </c>
      <c r="X309" s="1">
        <f t="shared" si="97"/>
        <v>-3.2562026337780467E-3</v>
      </c>
      <c r="Y309" s="1">
        <f t="shared" si="98"/>
        <v>3.1538473243805263E-3</v>
      </c>
      <c r="Z309" s="1">
        <f t="shared" si="89"/>
        <v>-3.2310590462182717E-4</v>
      </c>
      <c r="AA309" s="1" t="e">
        <f>Z309+#REF!*_xlfn.STDEV.S($Y$2:$Y$779)</f>
        <v>#REF!</v>
      </c>
      <c r="AB309" s="1">
        <f>Z309-GRAPHS!$S$32*_xlfn.STDEV.S($Y$2:$Y$779)</f>
        <v>-3.5832089975028217E-3</v>
      </c>
      <c r="AC309" s="24">
        <f t="shared" si="90"/>
        <v>-1.8000000000029104</v>
      </c>
      <c r="AD309" s="24">
        <f t="shared" si="99"/>
        <v>-2.2599999999999909</v>
      </c>
      <c r="AE309" s="1">
        <f t="shared" si="100"/>
        <v>3.1538473243805263E-3</v>
      </c>
      <c r="AF309" s="1">
        <f t="shared" si="101"/>
        <v>-3.2310590462182717E-4</v>
      </c>
      <c r="AG309" s="1">
        <f>$AF$2+GRAPHS!$U$32*_xlfn.STDEV.S('ONE_LAST_QUOTE (2)'!$AE$2:$AE$779)</f>
        <v>3.7520229614794163E-3</v>
      </c>
      <c r="AH309" s="1">
        <f>$AF$2-GRAPHS!$U$32*_xlfn.STDEV.S('ONE_LAST_QUOTE (2)'!$AE$2:$AE$779)</f>
        <v>-4.3982347707230704E-3</v>
      </c>
      <c r="AI309" s="27">
        <f t="shared" si="102"/>
        <v>0.79646017699244143</v>
      </c>
      <c r="AJ309" s="24">
        <f t="shared" si="103"/>
        <v>0.45999999999708052</v>
      </c>
      <c r="AK309" s="27">
        <f t="shared" si="104"/>
        <v>-6.5702056555270953</v>
      </c>
      <c r="AL309" s="27">
        <f>$AK$2+GRAPHS!$W$32*_xlfn.STDEV.S('ONE_LAST_QUOTE (2)'!$AJ$2:$AJ$779)</f>
        <v>27.965047561412895</v>
      </c>
      <c r="AM309" s="27">
        <f>$AK$2-GRAPHS!$W$32*_xlfn.STDEV.S('ONE_LAST_QUOTE (2)'!$AJ$2:$AJ$779)</f>
        <v>-41.105458872467089</v>
      </c>
      <c r="AO309" s="24"/>
    </row>
    <row r="310" spans="1:41" x14ac:dyDescent="0.3">
      <c r="A310" s="5">
        <v>44532</v>
      </c>
      <c r="B310" s="25">
        <v>703.5</v>
      </c>
      <c r="C310" s="25">
        <v>1.24</v>
      </c>
      <c r="D310" s="25">
        <f t="shared" si="91"/>
        <v>702.26</v>
      </c>
      <c r="E310" s="25">
        <v>699.6</v>
      </c>
      <c r="F310" s="25">
        <f t="shared" si="88"/>
        <v>-2.6599999999999682</v>
      </c>
      <c r="G310" s="25">
        <v>17704</v>
      </c>
      <c r="H310" s="25">
        <v>17724.88</v>
      </c>
      <c r="I310" s="25">
        <v>0.19000000000000003</v>
      </c>
      <c r="J310" s="25">
        <f t="shared" si="92"/>
        <v>17724.690000000002</v>
      </c>
      <c r="K310" s="25">
        <f t="shared" si="93"/>
        <v>-20.690000000002328</v>
      </c>
      <c r="L310" s="27">
        <v>27.753</v>
      </c>
      <c r="M310" s="25">
        <v>615</v>
      </c>
      <c r="N310" s="2">
        <f t="shared" si="105"/>
        <v>143.98024284832235</v>
      </c>
      <c r="O310" s="2">
        <f t="shared" si="106"/>
        <v>143.95836721418107</v>
      </c>
      <c r="P310" s="2">
        <f t="shared" si="107"/>
        <v>94.420440240873688</v>
      </c>
      <c r="Q310" s="2">
        <f t="shared" si="107"/>
        <v>148.19277108433758</v>
      </c>
      <c r="R310" s="27">
        <f t="shared" si="108"/>
        <v>-1.5193497183030313E-4</v>
      </c>
      <c r="S310" s="1">
        <f t="shared" si="94"/>
        <v>8.778548817801362E-3</v>
      </c>
      <c r="T310" s="1">
        <f>S310+GRAPHS!$Q$32*_xlfn.STDEV.S($R$2:$R$779)</f>
        <v>3.6448384166507447E-2</v>
      </c>
      <c r="U310" s="1">
        <f>S310-GRAPHS!$Q$32*_xlfn.STDEV.S($R$2:$R$779)</f>
        <v>-1.8891286530904723E-2</v>
      </c>
      <c r="V310" s="2">
        <f t="shared" si="95"/>
        <v>-2.1875634141281353</v>
      </c>
      <c r="W310" s="1">
        <f t="shared" si="96"/>
        <v>-1.1672982715072774E-3</v>
      </c>
      <c r="X310" s="1">
        <f t="shared" si="97"/>
        <v>-3.787770911058537E-3</v>
      </c>
      <c r="Y310" s="1">
        <f t="shared" si="98"/>
        <v>2.6204726395512596E-3</v>
      </c>
      <c r="Z310" s="1">
        <f t="shared" si="89"/>
        <v>-3.2310590462182717E-4</v>
      </c>
      <c r="AA310" s="1" t="e">
        <f>Z310+#REF!*_xlfn.STDEV.S($Y$2:$Y$779)</f>
        <v>#REF!</v>
      </c>
      <c r="AB310" s="1">
        <f>Z310-GRAPHS!$S$32*_xlfn.STDEV.S($Y$2:$Y$779)</f>
        <v>-3.5832089975028217E-3</v>
      </c>
      <c r="AC310" s="24">
        <f t="shared" si="90"/>
        <v>-20.690000000002328</v>
      </c>
      <c r="AD310" s="24">
        <f t="shared" si="99"/>
        <v>-2.6599999999999682</v>
      </c>
      <c r="AE310" s="1">
        <f t="shared" si="100"/>
        <v>2.6204726395512596E-3</v>
      </c>
      <c r="AF310" s="1">
        <f t="shared" si="101"/>
        <v>-3.2310590462182717E-4</v>
      </c>
      <c r="AG310" s="1">
        <f>$AF$2+GRAPHS!$U$32*_xlfn.STDEV.S('ONE_LAST_QUOTE (2)'!$AE$2:$AE$779)</f>
        <v>3.7520229614794163E-3</v>
      </c>
      <c r="AH310" s="1">
        <f>$AF$2-GRAPHS!$U$32*_xlfn.STDEV.S('ONE_LAST_QUOTE (2)'!$AE$2:$AE$779)</f>
        <v>-4.3982347707230704E-3</v>
      </c>
      <c r="AI310" s="27">
        <f t="shared" si="102"/>
        <v>7.7781954887227727</v>
      </c>
      <c r="AJ310" s="24">
        <f t="shared" si="103"/>
        <v>-18.03000000000236</v>
      </c>
      <c r="AK310" s="27">
        <f t="shared" si="104"/>
        <v>-6.5702056555270953</v>
      </c>
      <c r="AL310" s="27">
        <f>$AK$2+GRAPHS!$W$32*_xlfn.STDEV.S('ONE_LAST_QUOTE (2)'!$AJ$2:$AJ$779)</f>
        <v>27.965047561412895</v>
      </c>
      <c r="AM310" s="27">
        <f>$AK$2-GRAPHS!$W$32*_xlfn.STDEV.S('ONE_LAST_QUOTE (2)'!$AJ$2:$AJ$779)</f>
        <v>-41.105458872467089</v>
      </c>
      <c r="AO310" s="24"/>
    </row>
    <row r="311" spans="1:41" x14ac:dyDescent="0.3">
      <c r="A311" s="5">
        <v>44533</v>
      </c>
      <c r="B311" s="25">
        <v>700.06</v>
      </c>
      <c r="C311" s="25">
        <v>1.24</v>
      </c>
      <c r="D311" s="25">
        <f t="shared" si="91"/>
        <v>698.81999999999994</v>
      </c>
      <c r="E311" s="25">
        <v>698.1</v>
      </c>
      <c r="F311" s="25">
        <f t="shared" si="88"/>
        <v>-0.7199999999999136</v>
      </c>
      <c r="G311" s="25">
        <v>17706</v>
      </c>
      <c r="H311" s="25">
        <v>17697.14</v>
      </c>
      <c r="I311" s="25">
        <v>0.16000000000000003</v>
      </c>
      <c r="J311" s="25">
        <f t="shared" si="92"/>
        <v>17696.98</v>
      </c>
      <c r="K311" s="25">
        <f t="shared" si="93"/>
        <v>9.0200000000004366</v>
      </c>
      <c r="L311" s="27">
        <v>27.655999999999999</v>
      </c>
      <c r="M311" s="25">
        <v>608</v>
      </c>
      <c r="N311" s="2">
        <f t="shared" si="105"/>
        <v>143.67153735336456</v>
      </c>
      <c r="O311" s="2">
        <f t="shared" si="106"/>
        <v>143.97463002114154</v>
      </c>
      <c r="P311" s="2">
        <f t="shared" si="107"/>
        <v>94.090429694144873</v>
      </c>
      <c r="Q311" s="2">
        <f t="shared" si="107"/>
        <v>146.50602409638577</v>
      </c>
      <c r="R311" s="27">
        <f t="shared" si="108"/>
        <v>2.1096222213556892E-3</v>
      </c>
      <c r="S311" s="1">
        <f t="shared" si="94"/>
        <v>8.778548817801362E-3</v>
      </c>
      <c r="T311" s="1">
        <f>S311+GRAPHS!$Q$32*_xlfn.STDEV.S($R$2:$R$779)</f>
        <v>3.6448384166507447E-2</v>
      </c>
      <c r="U311" s="1">
        <f>S311-GRAPHS!$Q$32*_xlfn.STDEV.S($R$2:$R$779)</f>
        <v>-1.8891286530904723E-2</v>
      </c>
      <c r="V311" s="2">
        <f t="shared" si="95"/>
        <v>30.309266777697985</v>
      </c>
      <c r="W311" s="1">
        <f t="shared" si="96"/>
        <v>5.096914840837497E-4</v>
      </c>
      <c r="X311" s="1">
        <f t="shared" si="97"/>
        <v>-1.0303082338798456E-3</v>
      </c>
      <c r="Y311" s="1">
        <f t="shared" si="98"/>
        <v>1.5399997179635953E-3</v>
      </c>
      <c r="Z311" s="1">
        <f t="shared" si="89"/>
        <v>-3.2310590462182717E-4</v>
      </c>
      <c r="AA311" s="1" t="e">
        <f>Z311+#REF!*_xlfn.STDEV.S($Y$2:$Y$779)</f>
        <v>#REF!</v>
      </c>
      <c r="AB311" s="1">
        <f>Z311-GRAPHS!$S$32*_xlfn.STDEV.S($Y$2:$Y$779)</f>
        <v>-3.5832089975028217E-3</v>
      </c>
      <c r="AC311" s="24">
        <f t="shared" si="90"/>
        <v>9.0200000000004366</v>
      </c>
      <c r="AD311" s="24">
        <f t="shared" si="99"/>
        <v>-0.7199999999999136</v>
      </c>
      <c r="AE311" s="1">
        <f t="shared" si="100"/>
        <v>1.5399997179635953E-3</v>
      </c>
      <c r="AF311" s="1">
        <f t="shared" si="101"/>
        <v>-3.2310590462182717E-4</v>
      </c>
      <c r="AG311" s="1">
        <f>$AF$2+GRAPHS!$U$32*_xlfn.STDEV.S('ONE_LAST_QUOTE (2)'!$AE$2:$AE$779)</f>
        <v>3.7520229614794163E-3</v>
      </c>
      <c r="AH311" s="1">
        <f>$AF$2-GRAPHS!$U$32*_xlfn.STDEV.S('ONE_LAST_QUOTE (2)'!$AE$2:$AE$779)</f>
        <v>-4.3982347707230704E-3</v>
      </c>
      <c r="AI311" s="27">
        <f t="shared" si="102"/>
        <v>-12.527777777779887</v>
      </c>
      <c r="AJ311" s="24">
        <f t="shared" si="103"/>
        <v>9.7400000000003502</v>
      </c>
      <c r="AK311" s="27">
        <f t="shared" si="104"/>
        <v>-6.5702056555270953</v>
      </c>
      <c r="AL311" s="27">
        <f>$AK$2+GRAPHS!$W$32*_xlfn.STDEV.S('ONE_LAST_QUOTE (2)'!$AJ$2:$AJ$779)</f>
        <v>27.965047561412895</v>
      </c>
      <c r="AM311" s="27">
        <f>$AK$2-GRAPHS!$W$32*_xlfn.STDEV.S('ONE_LAST_QUOTE (2)'!$AJ$2:$AJ$779)</f>
        <v>-41.105458872467089</v>
      </c>
      <c r="AO311" s="24"/>
    </row>
    <row r="312" spans="1:41" x14ac:dyDescent="0.3">
      <c r="A312" s="5">
        <v>44536</v>
      </c>
      <c r="B312" s="25">
        <v>698.56</v>
      </c>
      <c r="C312" s="25">
        <v>1.24</v>
      </c>
      <c r="D312" s="25">
        <f t="shared" si="91"/>
        <v>697.31999999999994</v>
      </c>
      <c r="E312" s="25">
        <v>695.8</v>
      </c>
      <c r="F312" s="25">
        <f t="shared" si="88"/>
        <v>-1.5199999999999818</v>
      </c>
      <c r="G312" s="25">
        <v>17692</v>
      </c>
      <c r="H312" s="25">
        <v>17688.21</v>
      </c>
      <c r="I312" s="25">
        <v>0.16000000000000003</v>
      </c>
      <c r="J312" s="25">
        <f t="shared" si="92"/>
        <v>17688.05</v>
      </c>
      <c r="K312" s="25">
        <f t="shared" si="93"/>
        <v>3.9500000000007276</v>
      </c>
      <c r="L312" s="27">
        <v>27.713000000000001</v>
      </c>
      <c r="M312" s="25">
        <v>600</v>
      </c>
      <c r="N312" s="2">
        <f t="shared" si="105"/>
        <v>143.19818892776257</v>
      </c>
      <c r="O312" s="2">
        <f t="shared" si="106"/>
        <v>143.86079037241817</v>
      </c>
      <c r="P312" s="2">
        <f t="shared" si="107"/>
        <v>94.284353417480375</v>
      </c>
      <c r="Q312" s="2">
        <f t="shared" si="107"/>
        <v>144.57831325301228</v>
      </c>
      <c r="R312" s="27">
        <f t="shared" si="108"/>
        <v>4.627163580887439E-3</v>
      </c>
      <c r="S312" s="1">
        <f t="shared" si="94"/>
        <v>8.778548817801362E-3</v>
      </c>
      <c r="T312" s="1">
        <f>S312+GRAPHS!$Q$32*_xlfn.STDEV.S($R$2:$R$779)</f>
        <v>3.6448384166507447E-2</v>
      </c>
      <c r="U312" s="1">
        <f>S312-GRAPHS!$Q$32*_xlfn.STDEV.S($R$2:$R$779)</f>
        <v>-1.8891286530904723E-2</v>
      </c>
      <c r="V312" s="2">
        <f t="shared" si="95"/>
        <v>66.260144465559279</v>
      </c>
      <c r="W312" s="1">
        <f t="shared" si="96"/>
        <v>2.2331461071179286E-4</v>
      </c>
      <c r="X312" s="1">
        <f t="shared" si="97"/>
        <v>-2.1797739918545029E-3</v>
      </c>
      <c r="Y312" s="1">
        <f t="shared" si="98"/>
        <v>2.4030886025662957E-3</v>
      </c>
      <c r="Z312" s="1">
        <f t="shared" si="89"/>
        <v>-3.2310590462182717E-4</v>
      </c>
      <c r="AA312" s="1" t="e">
        <f>Z312+#REF!*_xlfn.STDEV.S($Y$2:$Y$779)</f>
        <v>#REF!</v>
      </c>
      <c r="AB312" s="1">
        <f>Z312-GRAPHS!$S$32*_xlfn.STDEV.S($Y$2:$Y$779)</f>
        <v>-3.5832089975028217E-3</v>
      </c>
      <c r="AC312" s="24">
        <f t="shared" si="90"/>
        <v>3.9500000000007276</v>
      </c>
      <c r="AD312" s="24">
        <f t="shared" si="99"/>
        <v>-1.5199999999999818</v>
      </c>
      <c r="AE312" s="1">
        <f t="shared" si="100"/>
        <v>2.4030886025662957E-3</v>
      </c>
      <c r="AF312" s="1">
        <f t="shared" si="101"/>
        <v>-3.2310590462182717E-4</v>
      </c>
      <c r="AG312" s="1">
        <f>$AF$2+GRAPHS!$U$32*_xlfn.STDEV.S('ONE_LAST_QUOTE (2)'!$AE$2:$AE$779)</f>
        <v>3.7520229614794163E-3</v>
      </c>
      <c r="AH312" s="1">
        <f>$AF$2-GRAPHS!$U$32*_xlfn.STDEV.S('ONE_LAST_QUOTE (2)'!$AE$2:$AE$779)</f>
        <v>-4.3982347707230704E-3</v>
      </c>
      <c r="AI312" s="27">
        <f t="shared" si="102"/>
        <v>-2.5986842105268257</v>
      </c>
      <c r="AJ312" s="24">
        <f t="shared" si="103"/>
        <v>5.4700000000007094</v>
      </c>
      <c r="AK312" s="27">
        <f t="shared" si="104"/>
        <v>-6.5702056555270953</v>
      </c>
      <c r="AL312" s="27">
        <f>$AK$2+GRAPHS!$W$32*_xlfn.STDEV.S('ONE_LAST_QUOTE (2)'!$AJ$2:$AJ$779)</f>
        <v>27.965047561412895</v>
      </c>
      <c r="AM312" s="27">
        <f>$AK$2-GRAPHS!$W$32*_xlfn.STDEV.S('ONE_LAST_QUOTE (2)'!$AJ$2:$AJ$779)</f>
        <v>-41.105458872467089</v>
      </c>
      <c r="AO312" s="24"/>
    </row>
    <row r="313" spans="1:41" x14ac:dyDescent="0.3">
      <c r="A313" s="5">
        <v>44537</v>
      </c>
      <c r="B313" s="25">
        <v>702.87</v>
      </c>
      <c r="C313" s="25">
        <v>1.24</v>
      </c>
      <c r="D313" s="25">
        <f t="shared" si="91"/>
        <v>701.63</v>
      </c>
      <c r="E313" s="25">
        <v>700.1</v>
      </c>
      <c r="F313" s="25">
        <f t="shared" si="88"/>
        <v>-1.5299999999999727</v>
      </c>
      <c r="G313" s="25">
        <v>17795</v>
      </c>
      <c r="H313" s="25">
        <v>17796.919999999998</v>
      </c>
      <c r="I313" s="25">
        <v>0.16000000000000003</v>
      </c>
      <c r="J313" s="25">
        <f t="shared" si="92"/>
        <v>17796.759999999998</v>
      </c>
      <c r="K313" s="25">
        <f t="shared" si="93"/>
        <v>-1.7599999999983993</v>
      </c>
      <c r="L313" s="27">
        <v>27.739000000000001</v>
      </c>
      <c r="M313" s="25">
        <v>607</v>
      </c>
      <c r="N313" s="2">
        <f t="shared" si="105"/>
        <v>144.08314467997496</v>
      </c>
      <c r="O313" s="2">
        <f t="shared" si="106"/>
        <v>144.69832493088296</v>
      </c>
      <c r="P313" s="2">
        <f t="shared" si="107"/>
        <v>94.372809852686032</v>
      </c>
      <c r="Q313" s="2">
        <f t="shared" si="107"/>
        <v>146.26506024096409</v>
      </c>
      <c r="R313" s="27">
        <f t="shared" si="108"/>
        <v>4.2696198245422146E-3</v>
      </c>
      <c r="S313" s="1">
        <f t="shared" si="94"/>
        <v>8.778548817801362E-3</v>
      </c>
      <c r="T313" s="1">
        <f>S313+GRAPHS!$Q$32*_xlfn.STDEV.S($R$2:$R$779)</f>
        <v>3.6448384166507447E-2</v>
      </c>
      <c r="U313" s="1">
        <f>S313-GRAPHS!$Q$32*_xlfn.STDEV.S($R$2:$R$779)</f>
        <v>-1.8891286530904723E-2</v>
      </c>
      <c r="V313" s="2">
        <f t="shared" si="95"/>
        <v>61.518025090799711</v>
      </c>
      <c r="W313" s="1">
        <f t="shared" si="96"/>
        <v>-9.8894405498439004E-5</v>
      </c>
      <c r="X313" s="1">
        <f t="shared" si="97"/>
        <v>-2.1806365178227453E-3</v>
      </c>
      <c r="Y313" s="1">
        <f t="shared" si="98"/>
        <v>2.0817421123243062E-3</v>
      </c>
      <c r="Z313" s="1">
        <f t="shared" si="89"/>
        <v>-3.2310590462182717E-4</v>
      </c>
      <c r="AA313" s="1" t="e">
        <f>Z313+#REF!*_xlfn.STDEV.S($Y$2:$Y$779)</f>
        <v>#REF!</v>
      </c>
      <c r="AB313" s="1">
        <f>Z313-GRAPHS!$S$32*_xlfn.STDEV.S($Y$2:$Y$779)</f>
        <v>-3.5832089975028217E-3</v>
      </c>
      <c r="AC313" s="24">
        <f t="shared" si="90"/>
        <v>-1.7599999999983993</v>
      </c>
      <c r="AD313" s="24">
        <f t="shared" si="99"/>
        <v>-1.5299999999999727</v>
      </c>
      <c r="AE313" s="1">
        <f t="shared" si="100"/>
        <v>2.0817421123243062E-3</v>
      </c>
      <c r="AF313" s="1">
        <f t="shared" si="101"/>
        <v>-3.2310590462182717E-4</v>
      </c>
      <c r="AG313" s="1">
        <f>$AF$2+GRAPHS!$U$32*_xlfn.STDEV.S('ONE_LAST_QUOTE (2)'!$AE$2:$AE$779)</f>
        <v>3.7520229614794163E-3</v>
      </c>
      <c r="AH313" s="1">
        <f>$AF$2-GRAPHS!$U$32*_xlfn.STDEV.S('ONE_LAST_QUOTE (2)'!$AE$2:$AE$779)</f>
        <v>-4.3982347707230704E-3</v>
      </c>
      <c r="AI313" s="27">
        <f t="shared" si="102"/>
        <v>1.1503267973845952</v>
      </c>
      <c r="AJ313" s="24">
        <f t="shared" si="103"/>
        <v>-0.22999999999842657</v>
      </c>
      <c r="AK313" s="27">
        <f t="shared" si="104"/>
        <v>-6.5702056555270953</v>
      </c>
      <c r="AL313" s="27">
        <f>$AK$2+GRAPHS!$W$32*_xlfn.STDEV.S('ONE_LAST_QUOTE (2)'!$AJ$2:$AJ$779)</f>
        <v>27.965047561412895</v>
      </c>
      <c r="AM313" s="27">
        <f>$AK$2-GRAPHS!$W$32*_xlfn.STDEV.S('ONE_LAST_QUOTE (2)'!$AJ$2:$AJ$779)</f>
        <v>-41.105458872467089</v>
      </c>
      <c r="AO313" s="24"/>
    </row>
    <row r="314" spans="1:41" x14ac:dyDescent="0.3">
      <c r="A314" s="5">
        <v>44538</v>
      </c>
      <c r="B314" s="25">
        <v>702.56</v>
      </c>
      <c r="C314" s="25">
        <v>1.24</v>
      </c>
      <c r="D314" s="25">
        <f t="shared" si="91"/>
        <v>701.31999999999994</v>
      </c>
      <c r="E314" s="25">
        <v>701.6</v>
      </c>
      <c r="F314" s="25">
        <f t="shared" si="88"/>
        <v>0.2800000000000864</v>
      </c>
      <c r="G314" s="25">
        <v>17853</v>
      </c>
      <c r="H314" s="25">
        <v>17832.419999999998</v>
      </c>
      <c r="I314" s="25">
        <v>0.16000000000000003</v>
      </c>
      <c r="J314" s="25">
        <f t="shared" si="92"/>
        <v>17832.259999999998</v>
      </c>
      <c r="K314" s="25">
        <f t="shared" si="93"/>
        <v>20.740000000001601</v>
      </c>
      <c r="L314" s="27">
        <v>27.719000000000001</v>
      </c>
      <c r="M314" s="25">
        <v>602</v>
      </c>
      <c r="N314" s="2">
        <f t="shared" si="105"/>
        <v>144.39185017493278</v>
      </c>
      <c r="O314" s="2">
        <f t="shared" si="106"/>
        <v>145.16994633273691</v>
      </c>
      <c r="P314" s="2">
        <f t="shared" si="107"/>
        <v>94.304766440989368</v>
      </c>
      <c r="Q314" s="2">
        <f t="shared" si="107"/>
        <v>145.06024096385565</v>
      </c>
      <c r="R314" s="27">
        <f t="shared" si="108"/>
        <v>5.3887816858184667E-3</v>
      </c>
      <c r="S314" s="1">
        <f t="shared" si="94"/>
        <v>8.778548817801362E-3</v>
      </c>
      <c r="T314" s="1">
        <f>S314+GRAPHS!$Q$32*_xlfn.STDEV.S($R$2:$R$779)</f>
        <v>3.6448384166507447E-2</v>
      </c>
      <c r="U314" s="1">
        <f>S314-GRAPHS!$Q$32*_xlfn.STDEV.S($R$2:$R$779)</f>
        <v>-1.8891286530904723E-2</v>
      </c>
      <c r="V314" s="2">
        <f t="shared" si="95"/>
        <v>77.809615780412855</v>
      </c>
      <c r="W314" s="1">
        <f t="shared" si="96"/>
        <v>1.1630606552395267E-3</v>
      </c>
      <c r="X314" s="1">
        <f t="shared" si="97"/>
        <v>3.9924713397605435E-4</v>
      </c>
      <c r="Y314" s="1">
        <f t="shared" si="98"/>
        <v>7.638135212634724E-4</v>
      </c>
      <c r="Z314" s="1">
        <f t="shared" si="89"/>
        <v>-3.2310590462182717E-4</v>
      </c>
      <c r="AA314" s="1" t="e">
        <f>Z314+#REF!*_xlfn.STDEV.S($Y$2:$Y$779)</f>
        <v>#REF!</v>
      </c>
      <c r="AB314" s="1">
        <f>Z314-GRAPHS!$S$32*_xlfn.STDEV.S($Y$2:$Y$779)</f>
        <v>-3.5832089975028217E-3</v>
      </c>
      <c r="AC314" s="24">
        <f t="shared" si="90"/>
        <v>20.740000000001601</v>
      </c>
      <c r="AD314" s="24">
        <f t="shared" si="99"/>
        <v>0.2800000000000864</v>
      </c>
      <c r="AE314" s="1">
        <f t="shared" si="100"/>
        <v>7.638135212634724E-4</v>
      </c>
      <c r="AF314" s="1">
        <f t="shared" si="101"/>
        <v>-3.2310590462182717E-4</v>
      </c>
      <c r="AG314" s="1">
        <f>$AF$2+GRAPHS!$U$32*_xlfn.STDEV.S('ONE_LAST_QUOTE (2)'!$AE$2:$AE$779)</f>
        <v>3.7520229614794163E-3</v>
      </c>
      <c r="AH314" s="1">
        <f>$AF$2-GRAPHS!$U$32*_xlfn.STDEV.S('ONE_LAST_QUOTE (2)'!$AE$2:$AE$779)</f>
        <v>-4.3982347707230704E-3</v>
      </c>
      <c r="AI314" s="27">
        <f t="shared" si="102"/>
        <v>74.071428571411431</v>
      </c>
      <c r="AJ314" s="24">
        <f t="shared" si="103"/>
        <v>20.460000000001514</v>
      </c>
      <c r="AK314" s="27">
        <f t="shared" si="104"/>
        <v>-6.5702056555270953</v>
      </c>
      <c r="AL314" s="27">
        <f>$AK$2+GRAPHS!$W$32*_xlfn.STDEV.S('ONE_LAST_QUOTE (2)'!$AJ$2:$AJ$779)</f>
        <v>27.965047561412895</v>
      </c>
      <c r="AM314" s="27">
        <f>$AK$2-GRAPHS!$W$32*_xlfn.STDEV.S('ONE_LAST_QUOTE (2)'!$AJ$2:$AJ$779)</f>
        <v>-41.105458872467089</v>
      </c>
      <c r="AO314" s="24"/>
    </row>
    <row r="315" spans="1:41" x14ac:dyDescent="0.3">
      <c r="A315" s="5">
        <v>44539</v>
      </c>
      <c r="B315" s="25">
        <v>706.45</v>
      </c>
      <c r="C315" s="25">
        <v>0.1100000000000001</v>
      </c>
      <c r="D315" s="25">
        <f t="shared" si="91"/>
        <v>706.34</v>
      </c>
      <c r="E315" s="25">
        <v>703.3</v>
      </c>
      <c r="F315" s="25">
        <f t="shared" si="88"/>
        <v>-3.0400000000000773</v>
      </c>
      <c r="G315" s="25">
        <v>17910</v>
      </c>
      <c r="H315" s="25">
        <v>17914.12</v>
      </c>
      <c r="I315" s="25">
        <v>0.14000000000000004</v>
      </c>
      <c r="J315" s="25">
        <f t="shared" si="92"/>
        <v>17913.98</v>
      </c>
      <c r="K315" s="25">
        <f t="shared" si="93"/>
        <v>-3.9799999999995634</v>
      </c>
      <c r="L315" s="27">
        <v>27.734999999999999</v>
      </c>
      <c r="M315" s="25">
        <v>608</v>
      </c>
      <c r="N315" s="2">
        <f t="shared" si="105"/>
        <v>144.74171640255162</v>
      </c>
      <c r="O315" s="2">
        <f t="shared" si="106"/>
        <v>145.63343633111063</v>
      </c>
      <c r="P315" s="2">
        <f t="shared" si="107"/>
        <v>94.359201170346694</v>
      </c>
      <c r="Q315" s="2">
        <f t="shared" si="107"/>
        <v>146.50602409638577</v>
      </c>
      <c r="R315" s="27">
        <f t="shared" si="108"/>
        <v>6.1607665759537689E-3</v>
      </c>
      <c r="S315" s="1">
        <f t="shared" si="94"/>
        <v>8.778548817801362E-3</v>
      </c>
      <c r="T315" s="1">
        <f>S315+GRAPHS!$Q$32*_xlfn.STDEV.S($R$2:$R$779)</f>
        <v>3.6448384166507447E-2</v>
      </c>
      <c r="U315" s="1">
        <f>S315-GRAPHS!$Q$32*_xlfn.STDEV.S($R$2:$R$779)</f>
        <v>-1.8891286530904723E-2</v>
      </c>
      <c r="V315" s="2">
        <f t="shared" si="95"/>
        <v>89.171992855901294</v>
      </c>
      <c r="W315" s="1">
        <f t="shared" si="96"/>
        <v>-2.2217285047764726E-4</v>
      </c>
      <c r="X315" s="1">
        <f t="shared" si="97"/>
        <v>-4.3038763201858551E-3</v>
      </c>
      <c r="Y315" s="1">
        <f t="shared" si="98"/>
        <v>4.081703469708208E-3</v>
      </c>
      <c r="Z315" s="1">
        <f t="shared" si="89"/>
        <v>-3.2310590462182717E-4</v>
      </c>
      <c r="AA315" s="1" t="e">
        <f>Z315+#REF!*_xlfn.STDEV.S($Y$2:$Y$779)</f>
        <v>#REF!</v>
      </c>
      <c r="AB315" s="1">
        <f>Z315-GRAPHS!$S$32*_xlfn.STDEV.S($Y$2:$Y$779)</f>
        <v>-3.5832089975028217E-3</v>
      </c>
      <c r="AC315" s="24">
        <f t="shared" si="90"/>
        <v>-3.9799999999995634</v>
      </c>
      <c r="AD315" s="24">
        <f t="shared" si="99"/>
        <v>-3.0400000000000773</v>
      </c>
      <c r="AE315" s="1">
        <f t="shared" si="100"/>
        <v>4.081703469708208E-3</v>
      </c>
      <c r="AF315" s="1">
        <f t="shared" si="101"/>
        <v>-3.2310590462182717E-4</v>
      </c>
      <c r="AG315" s="1">
        <f>$AF$2+GRAPHS!$U$32*_xlfn.STDEV.S('ONE_LAST_QUOTE (2)'!$AE$2:$AE$779)</f>
        <v>3.7520229614794163E-3</v>
      </c>
      <c r="AH315" s="1">
        <f>$AF$2-GRAPHS!$U$32*_xlfn.STDEV.S('ONE_LAST_QUOTE (2)'!$AE$2:$AE$779)</f>
        <v>-4.3982347707230704E-3</v>
      </c>
      <c r="AI315" s="27">
        <f t="shared" si="102"/>
        <v>1.3092105263156126</v>
      </c>
      <c r="AJ315" s="24">
        <f t="shared" si="103"/>
        <v>-0.93999999999948614</v>
      </c>
      <c r="AK315" s="27">
        <f t="shared" si="104"/>
        <v>-6.5702056555270953</v>
      </c>
      <c r="AL315" s="27">
        <f>$AK$2+GRAPHS!$W$32*_xlfn.STDEV.S('ONE_LAST_QUOTE (2)'!$AJ$2:$AJ$779)</f>
        <v>27.965047561412895</v>
      </c>
      <c r="AM315" s="27">
        <f>$AK$2-GRAPHS!$W$32*_xlfn.STDEV.S('ONE_LAST_QUOTE (2)'!$AJ$2:$AJ$779)</f>
        <v>-41.105458872467089</v>
      </c>
      <c r="AO315" s="24"/>
    </row>
    <row r="316" spans="1:41" x14ac:dyDescent="0.3">
      <c r="A316" s="5">
        <v>44540</v>
      </c>
      <c r="B316" s="25">
        <v>702.75</v>
      </c>
      <c r="C316" s="25">
        <v>0.1100000000000001</v>
      </c>
      <c r="D316" s="25">
        <f t="shared" si="91"/>
        <v>702.64</v>
      </c>
      <c r="E316" s="25">
        <v>700.5</v>
      </c>
      <c r="F316" s="25">
        <f t="shared" si="88"/>
        <v>-2.1399999999999864</v>
      </c>
      <c r="G316" s="25">
        <v>17818</v>
      </c>
      <c r="H316" s="25">
        <v>17826.259999999998</v>
      </c>
      <c r="I316" s="25">
        <v>5.0000000000000044E-2</v>
      </c>
      <c r="J316" s="25">
        <f t="shared" si="92"/>
        <v>17826.21</v>
      </c>
      <c r="K316" s="25">
        <f t="shared" si="93"/>
        <v>-8.2099999999991269</v>
      </c>
      <c r="L316" s="27">
        <v>27.632000000000001</v>
      </c>
      <c r="M316" s="25">
        <v>605</v>
      </c>
      <c r="N316" s="2">
        <f t="shared" si="105"/>
        <v>144.16546614529705</v>
      </c>
      <c r="O316" s="2">
        <f t="shared" si="106"/>
        <v>144.88534721092847</v>
      </c>
      <c r="P316" s="2">
        <f t="shared" si="107"/>
        <v>94.008777600108886</v>
      </c>
      <c r="Q316" s="2">
        <f t="shared" si="107"/>
        <v>145.7831325301207</v>
      </c>
      <c r="R316" s="27">
        <f t="shared" si="108"/>
        <v>4.9934362568209156E-3</v>
      </c>
      <c r="S316" s="1">
        <f t="shared" si="94"/>
        <v>8.778548817801362E-3</v>
      </c>
      <c r="T316" s="1">
        <f>S316+GRAPHS!$Q$32*_xlfn.STDEV.S($R$2:$R$779)</f>
        <v>3.6448384166507447E-2</v>
      </c>
      <c r="U316" s="1">
        <f>S316-GRAPHS!$Q$32*_xlfn.STDEV.S($R$2:$R$779)</f>
        <v>-1.8891286530904723E-2</v>
      </c>
      <c r="V316" s="2">
        <f t="shared" si="95"/>
        <v>71.988106563142651</v>
      </c>
      <c r="W316" s="1">
        <f t="shared" si="96"/>
        <v>-4.6055779663759866E-4</v>
      </c>
      <c r="X316" s="1">
        <f t="shared" si="97"/>
        <v>-3.0456563816463429E-3</v>
      </c>
      <c r="Y316" s="1">
        <f t="shared" si="98"/>
        <v>2.5850985850087442E-3</v>
      </c>
      <c r="Z316" s="1">
        <f t="shared" si="89"/>
        <v>-3.2310590462182717E-4</v>
      </c>
      <c r="AA316" s="1" t="e">
        <f>Z316+#REF!*_xlfn.STDEV.S($Y$2:$Y$779)</f>
        <v>#REF!</v>
      </c>
      <c r="AB316" s="1">
        <f>Z316-GRAPHS!$S$32*_xlfn.STDEV.S($Y$2:$Y$779)</f>
        <v>-3.5832089975028217E-3</v>
      </c>
      <c r="AC316" s="24">
        <f t="shared" si="90"/>
        <v>-8.2099999999991269</v>
      </c>
      <c r="AD316" s="24">
        <f t="shared" si="99"/>
        <v>-2.1399999999999864</v>
      </c>
      <c r="AE316" s="1">
        <f t="shared" si="100"/>
        <v>2.5850985850087442E-3</v>
      </c>
      <c r="AF316" s="1">
        <f t="shared" si="101"/>
        <v>-3.2310590462182717E-4</v>
      </c>
      <c r="AG316" s="1">
        <f>$AF$2+GRAPHS!$U$32*_xlfn.STDEV.S('ONE_LAST_QUOTE (2)'!$AE$2:$AE$779)</f>
        <v>3.7520229614794163E-3</v>
      </c>
      <c r="AH316" s="1">
        <f>$AF$2-GRAPHS!$U$32*_xlfn.STDEV.S('ONE_LAST_QUOTE (2)'!$AE$2:$AE$779)</f>
        <v>-4.3982347707230704E-3</v>
      </c>
      <c r="AI316" s="27">
        <f t="shared" si="102"/>
        <v>3.8364485981304575</v>
      </c>
      <c r="AJ316" s="24">
        <f t="shared" si="103"/>
        <v>-6.0699999999991405</v>
      </c>
      <c r="AK316" s="27">
        <f t="shared" si="104"/>
        <v>-6.5702056555270953</v>
      </c>
      <c r="AL316" s="27">
        <f>$AK$2+GRAPHS!$W$32*_xlfn.STDEV.S('ONE_LAST_QUOTE (2)'!$AJ$2:$AJ$779)</f>
        <v>27.965047561412895</v>
      </c>
      <c r="AM316" s="27">
        <f>$AK$2-GRAPHS!$W$32*_xlfn.STDEV.S('ONE_LAST_QUOTE (2)'!$AJ$2:$AJ$779)</f>
        <v>-41.105458872467089</v>
      </c>
      <c r="AO316" s="24"/>
    </row>
    <row r="317" spans="1:41" x14ac:dyDescent="0.3">
      <c r="A317" s="5">
        <v>44543</v>
      </c>
      <c r="B317" s="25">
        <v>699.78</v>
      </c>
      <c r="C317" s="25">
        <v>0.1100000000000001</v>
      </c>
      <c r="D317" s="25">
        <f t="shared" si="91"/>
        <v>699.67</v>
      </c>
      <c r="E317" s="25">
        <v>697.4</v>
      </c>
      <c r="F317" s="25">
        <f t="shared" si="88"/>
        <v>-2.2699999999999818</v>
      </c>
      <c r="G317" s="25">
        <v>17753</v>
      </c>
      <c r="H317" s="25">
        <v>17767.599999999999</v>
      </c>
      <c r="I317" s="25">
        <v>5.0000000000000044E-2</v>
      </c>
      <c r="J317" s="25">
        <f t="shared" si="92"/>
        <v>17767.55</v>
      </c>
      <c r="K317" s="25">
        <f t="shared" si="93"/>
        <v>-14.549999999999272</v>
      </c>
      <c r="L317" s="27">
        <v>27.805</v>
      </c>
      <c r="M317" s="25">
        <v>601</v>
      </c>
      <c r="N317" s="2">
        <f t="shared" si="105"/>
        <v>143.5274747890509</v>
      </c>
      <c r="O317" s="2">
        <f t="shared" si="106"/>
        <v>144.35680598471282</v>
      </c>
      <c r="P317" s="2">
        <f t="shared" si="107"/>
        <v>94.597353111285003</v>
      </c>
      <c r="Q317" s="2">
        <f t="shared" si="107"/>
        <v>144.81927710843394</v>
      </c>
      <c r="R317" s="27">
        <f t="shared" si="108"/>
        <v>5.7782051616308561E-3</v>
      </c>
      <c r="S317" s="1">
        <f t="shared" si="94"/>
        <v>8.778548817801362E-3</v>
      </c>
      <c r="T317" s="1">
        <f>S317+GRAPHS!$Q$32*_xlfn.STDEV.S($R$2:$R$779)</f>
        <v>3.6448384166507447E-2</v>
      </c>
      <c r="U317" s="1">
        <f>S317-GRAPHS!$Q$32*_xlfn.STDEV.S($R$2:$R$779)</f>
        <v>-1.8891286530904723E-2</v>
      </c>
      <c r="V317" s="2">
        <f t="shared" si="95"/>
        <v>82.933119566192204</v>
      </c>
      <c r="W317" s="1">
        <f t="shared" si="96"/>
        <v>-8.189086283702183E-4</v>
      </c>
      <c r="X317" s="1">
        <f t="shared" si="97"/>
        <v>-3.2443866394156989E-3</v>
      </c>
      <c r="Y317" s="1">
        <f t="shared" si="98"/>
        <v>2.4254780110454805E-3</v>
      </c>
      <c r="Z317" s="1">
        <f t="shared" si="89"/>
        <v>-3.2310590462182717E-4</v>
      </c>
      <c r="AA317" s="1" t="e">
        <f>Z317+#REF!*_xlfn.STDEV.S($Y$2:$Y$779)</f>
        <v>#REF!</v>
      </c>
      <c r="AB317" s="1">
        <f>Z317-GRAPHS!$S$32*_xlfn.STDEV.S($Y$2:$Y$779)</f>
        <v>-3.5832089975028217E-3</v>
      </c>
      <c r="AC317" s="24">
        <f t="shared" si="90"/>
        <v>-14.549999999999272</v>
      </c>
      <c r="AD317" s="24">
        <f t="shared" si="99"/>
        <v>-2.2699999999999818</v>
      </c>
      <c r="AE317" s="1">
        <f t="shared" si="100"/>
        <v>2.4254780110454805E-3</v>
      </c>
      <c r="AF317" s="1">
        <f t="shared" si="101"/>
        <v>-3.2310590462182717E-4</v>
      </c>
      <c r="AG317" s="1">
        <f>$AF$2+GRAPHS!$U$32*_xlfn.STDEV.S('ONE_LAST_QUOTE (2)'!$AE$2:$AE$779)</f>
        <v>3.7520229614794163E-3</v>
      </c>
      <c r="AH317" s="1">
        <f>$AF$2-GRAPHS!$U$32*_xlfn.STDEV.S('ONE_LAST_QUOTE (2)'!$AE$2:$AE$779)</f>
        <v>-4.3982347707230704E-3</v>
      </c>
      <c r="AI317" s="27">
        <f t="shared" si="102"/>
        <v>6.4096916299556783</v>
      </c>
      <c r="AJ317" s="24">
        <f t="shared" si="103"/>
        <v>-12.279999999999291</v>
      </c>
      <c r="AK317" s="27">
        <f t="shared" si="104"/>
        <v>-6.5702056555270953</v>
      </c>
      <c r="AL317" s="27">
        <f>$AK$2+GRAPHS!$W$32*_xlfn.STDEV.S('ONE_LAST_QUOTE (2)'!$AJ$2:$AJ$779)</f>
        <v>27.965047561412895</v>
      </c>
      <c r="AM317" s="27">
        <f>$AK$2-GRAPHS!$W$32*_xlfn.STDEV.S('ONE_LAST_QUOTE (2)'!$AJ$2:$AJ$779)</f>
        <v>-41.105458872467089</v>
      </c>
      <c r="AO317" s="24"/>
    </row>
    <row r="318" spans="1:41" x14ac:dyDescent="0.3">
      <c r="A318" s="5">
        <v>44544</v>
      </c>
      <c r="B318" s="25">
        <v>695.17</v>
      </c>
      <c r="C318" s="25">
        <v>0.1100000000000001</v>
      </c>
      <c r="D318" s="25">
        <f t="shared" si="91"/>
        <v>695.06</v>
      </c>
      <c r="E318" s="25">
        <v>692.6</v>
      </c>
      <c r="F318" s="25">
        <f t="shared" si="88"/>
        <v>-2.4599999999999227</v>
      </c>
      <c r="G318" s="25">
        <v>17602</v>
      </c>
      <c r="H318" s="25">
        <v>17599.37</v>
      </c>
      <c r="I318" s="25">
        <v>0</v>
      </c>
      <c r="J318" s="25">
        <f t="shared" si="92"/>
        <v>17599.37</v>
      </c>
      <c r="K318" s="25">
        <f t="shared" si="93"/>
        <v>2.6300000000010186</v>
      </c>
      <c r="L318" s="27">
        <v>27.832000000000001</v>
      </c>
      <c r="M318" s="25">
        <v>599</v>
      </c>
      <c r="N318" s="2">
        <f t="shared" si="105"/>
        <v>142.53961720518592</v>
      </c>
      <c r="O318" s="2">
        <f t="shared" si="106"/>
        <v>143.12896405919648</v>
      </c>
      <c r="P318" s="2">
        <f t="shared" si="107"/>
        <v>94.689211717075494</v>
      </c>
      <c r="Q318" s="2">
        <f t="shared" si="107"/>
        <v>144.33734939759057</v>
      </c>
      <c r="R318" s="27">
        <f t="shared" si="108"/>
        <v>4.1346179088035395E-3</v>
      </c>
      <c r="S318" s="1">
        <f t="shared" si="94"/>
        <v>8.778548817801362E-3</v>
      </c>
      <c r="T318" s="1">
        <f>S318+GRAPHS!$Q$32*_xlfn.STDEV.S($R$2:$R$779)</f>
        <v>3.6448384166507447E-2</v>
      </c>
      <c r="U318" s="1">
        <f>S318-GRAPHS!$Q$32*_xlfn.STDEV.S($R$2:$R$779)</f>
        <v>-1.8891286530904723E-2</v>
      </c>
      <c r="V318" s="2">
        <f t="shared" si="95"/>
        <v>58.934685401055731</v>
      </c>
      <c r="W318" s="1">
        <f t="shared" si="96"/>
        <v>1.4943716735320745E-4</v>
      </c>
      <c r="X318" s="1">
        <f t="shared" si="97"/>
        <v>-3.5392627974562239E-3</v>
      </c>
      <c r="Y318" s="1">
        <f t="shared" si="98"/>
        <v>3.6886999648094313E-3</v>
      </c>
      <c r="Z318" s="1">
        <f t="shared" si="89"/>
        <v>-3.2310590462182717E-4</v>
      </c>
      <c r="AA318" s="1" t="e">
        <f>Z318+#REF!*_xlfn.STDEV.S($Y$2:$Y$779)</f>
        <v>#REF!</v>
      </c>
      <c r="AB318" s="1">
        <f>Z318-GRAPHS!$S$32*_xlfn.STDEV.S($Y$2:$Y$779)</f>
        <v>-3.5832089975028217E-3</v>
      </c>
      <c r="AC318" s="24">
        <f t="shared" si="90"/>
        <v>2.6300000000010186</v>
      </c>
      <c r="AD318" s="24">
        <f t="shared" si="99"/>
        <v>-2.4599999999999227</v>
      </c>
      <c r="AE318" s="1">
        <f t="shared" si="100"/>
        <v>3.6886999648094313E-3</v>
      </c>
      <c r="AF318" s="1">
        <f t="shared" si="101"/>
        <v>-3.2310590462182717E-4</v>
      </c>
      <c r="AG318" s="1">
        <f>$AF$2+GRAPHS!$U$32*_xlfn.STDEV.S('ONE_LAST_QUOTE (2)'!$AE$2:$AE$779)</f>
        <v>3.7520229614794163E-3</v>
      </c>
      <c r="AH318" s="1">
        <f>$AF$2-GRAPHS!$U$32*_xlfn.STDEV.S('ONE_LAST_QUOTE (2)'!$AE$2:$AE$779)</f>
        <v>-4.3982347707230704E-3</v>
      </c>
      <c r="AI318" s="27">
        <f t="shared" si="102"/>
        <v>-1.0691056910573582</v>
      </c>
      <c r="AJ318" s="24">
        <f t="shared" si="103"/>
        <v>5.0900000000009413</v>
      </c>
      <c r="AK318" s="27">
        <f t="shared" si="104"/>
        <v>-6.5702056555270953</v>
      </c>
      <c r="AL318" s="27">
        <f>$AK$2+GRAPHS!$W$32*_xlfn.STDEV.S('ONE_LAST_QUOTE (2)'!$AJ$2:$AJ$779)</f>
        <v>27.965047561412895</v>
      </c>
      <c r="AM318" s="27">
        <f>$AK$2-GRAPHS!$W$32*_xlfn.STDEV.S('ONE_LAST_QUOTE (2)'!$AJ$2:$AJ$779)</f>
        <v>-41.105458872467089</v>
      </c>
      <c r="AO318" s="24"/>
    </row>
    <row r="319" spans="1:41" x14ac:dyDescent="0.3">
      <c r="A319" s="5">
        <v>44545</v>
      </c>
      <c r="B319" s="25">
        <v>696.5</v>
      </c>
      <c r="C319" s="25">
        <v>0.1100000000000001</v>
      </c>
      <c r="D319" s="25">
        <f t="shared" si="91"/>
        <v>696.39</v>
      </c>
      <c r="E319" s="25">
        <v>694.4</v>
      </c>
      <c r="F319" s="25">
        <f t="shared" si="88"/>
        <v>-1.9900000000000091</v>
      </c>
      <c r="G319" s="25">
        <v>17629</v>
      </c>
      <c r="H319" s="25">
        <v>17660.099999999999</v>
      </c>
      <c r="I319" s="25">
        <v>0</v>
      </c>
      <c r="J319" s="25">
        <f t="shared" si="92"/>
        <v>17660.099999999999</v>
      </c>
      <c r="K319" s="25">
        <f t="shared" si="93"/>
        <v>-31.099999999998545</v>
      </c>
      <c r="L319" s="27">
        <v>27.780999999999999</v>
      </c>
      <c r="M319" s="25">
        <v>600</v>
      </c>
      <c r="N319" s="2">
        <f t="shared" si="105"/>
        <v>142.91006379913526</v>
      </c>
      <c r="O319" s="2">
        <f t="shared" si="106"/>
        <v>143.34851195316296</v>
      </c>
      <c r="P319" s="2">
        <f t="shared" si="107"/>
        <v>94.515701017249</v>
      </c>
      <c r="Q319" s="2">
        <f t="shared" si="107"/>
        <v>144.57831325301225</v>
      </c>
      <c r="R319" s="27">
        <f t="shared" si="108"/>
        <v>3.0680005478407324E-3</v>
      </c>
      <c r="S319" s="1">
        <f t="shared" si="94"/>
        <v>8.778548817801362E-3</v>
      </c>
      <c r="T319" s="1">
        <f>S319+GRAPHS!$Q$32*_xlfn.STDEV.S($R$2:$R$779)</f>
        <v>3.6448384166507447E-2</v>
      </c>
      <c r="U319" s="1">
        <f>S319-GRAPHS!$Q$32*_xlfn.STDEV.S($R$2:$R$779)</f>
        <v>-1.8891286530904723E-2</v>
      </c>
      <c r="V319" s="2">
        <f t="shared" si="95"/>
        <v>43.844815402769655</v>
      </c>
      <c r="W319" s="1">
        <f t="shared" si="96"/>
        <v>-1.7610319307364368E-3</v>
      </c>
      <c r="X319" s="1">
        <f t="shared" si="97"/>
        <v>-2.8575941641896196E-3</v>
      </c>
      <c r="Y319" s="1">
        <f t="shared" si="98"/>
        <v>1.0965622334531827E-3</v>
      </c>
      <c r="Z319" s="1">
        <f t="shared" si="89"/>
        <v>-3.2310590462182717E-4</v>
      </c>
      <c r="AA319" s="1" t="e">
        <f>Z319+#REF!*_xlfn.STDEV.S($Y$2:$Y$779)</f>
        <v>#REF!</v>
      </c>
      <c r="AB319" s="1">
        <f>Z319-GRAPHS!$S$32*_xlfn.STDEV.S($Y$2:$Y$779)</f>
        <v>-3.5832089975028217E-3</v>
      </c>
      <c r="AC319" s="24">
        <f t="shared" si="90"/>
        <v>-31.099999999998545</v>
      </c>
      <c r="AD319" s="24">
        <f t="shared" si="99"/>
        <v>-1.9900000000000091</v>
      </c>
      <c r="AE319" s="1">
        <f t="shared" si="100"/>
        <v>1.0965622334531827E-3</v>
      </c>
      <c r="AF319" s="1">
        <f t="shared" si="101"/>
        <v>-3.2310590462182717E-4</v>
      </c>
      <c r="AG319" s="1">
        <f>$AF$2+GRAPHS!$U$32*_xlfn.STDEV.S('ONE_LAST_QUOTE (2)'!$AE$2:$AE$779)</f>
        <v>3.7520229614794163E-3</v>
      </c>
      <c r="AH319" s="1">
        <f>$AF$2-GRAPHS!$U$32*_xlfn.STDEV.S('ONE_LAST_QUOTE (2)'!$AE$2:$AE$779)</f>
        <v>-4.3982347707230704E-3</v>
      </c>
      <c r="AI319" s="27">
        <f t="shared" si="102"/>
        <v>15.628140703516785</v>
      </c>
      <c r="AJ319" s="24">
        <f t="shared" si="103"/>
        <v>-29.109999999998536</v>
      </c>
      <c r="AK319" s="27">
        <f t="shared" si="104"/>
        <v>-6.5702056555270953</v>
      </c>
      <c r="AL319" s="27">
        <f>$AK$2+GRAPHS!$W$32*_xlfn.STDEV.S('ONE_LAST_QUOTE (2)'!$AJ$2:$AJ$779)</f>
        <v>27.965047561412895</v>
      </c>
      <c r="AM319" s="27">
        <f>$AK$2-GRAPHS!$W$32*_xlfn.STDEV.S('ONE_LAST_QUOTE (2)'!$AJ$2:$AJ$779)</f>
        <v>-41.105458872467089</v>
      </c>
      <c r="AO319" s="24"/>
    </row>
    <row r="320" spans="1:41" x14ac:dyDescent="0.3">
      <c r="A320" s="5">
        <v>44546</v>
      </c>
      <c r="B320" s="25">
        <v>701.79</v>
      </c>
      <c r="C320" s="25">
        <v>0.1100000000000001</v>
      </c>
      <c r="D320" s="25">
        <f t="shared" si="91"/>
        <v>701.68</v>
      </c>
      <c r="E320" s="25">
        <v>701.8</v>
      </c>
      <c r="F320" s="25">
        <f t="shared" si="88"/>
        <v>0.12000000000000455</v>
      </c>
      <c r="G320" s="25">
        <v>17804</v>
      </c>
      <c r="H320" s="25">
        <v>17785.740000000002</v>
      </c>
      <c r="I320" s="25">
        <v>24.93</v>
      </c>
      <c r="J320" s="25">
        <f t="shared" si="92"/>
        <v>17760.810000000001</v>
      </c>
      <c r="K320" s="25">
        <f t="shared" si="93"/>
        <v>43.18999999999869</v>
      </c>
      <c r="L320" s="27">
        <v>27.808</v>
      </c>
      <c r="M320" s="25">
        <v>605</v>
      </c>
      <c r="N320" s="2">
        <f t="shared" si="105"/>
        <v>144.43301090759377</v>
      </c>
      <c r="O320" s="2">
        <f t="shared" si="106"/>
        <v>144.77150756220507</v>
      </c>
      <c r="P320" s="2">
        <f t="shared" si="107"/>
        <v>94.607559623039506</v>
      </c>
      <c r="Q320" s="2">
        <f t="shared" si="107"/>
        <v>145.7831325301207</v>
      </c>
      <c r="R320" s="27">
        <f t="shared" si="108"/>
        <v>2.343623888225066E-3</v>
      </c>
      <c r="S320" s="1">
        <f t="shared" si="94"/>
        <v>8.778548817801362E-3</v>
      </c>
      <c r="T320" s="1">
        <f>S320+GRAPHS!$Q$32*_xlfn.STDEV.S($R$2:$R$779)</f>
        <v>3.6448384166507447E-2</v>
      </c>
      <c r="U320" s="1">
        <f>S320-GRAPHS!$Q$32*_xlfn.STDEV.S($R$2:$R$779)</f>
        <v>-1.8891286530904723E-2</v>
      </c>
      <c r="V320" s="2">
        <f t="shared" si="95"/>
        <v>33.849665461130485</v>
      </c>
      <c r="W320" s="1">
        <f t="shared" si="96"/>
        <v>2.4317584614664922E-3</v>
      </c>
      <c r="X320" s="1">
        <f t="shared" si="97"/>
        <v>1.7101812792156618E-4</v>
      </c>
      <c r="Y320" s="1">
        <f t="shared" si="98"/>
        <v>2.2607403335449259E-3</v>
      </c>
      <c r="Z320" s="1">
        <f t="shared" si="89"/>
        <v>-3.2310590462182717E-4</v>
      </c>
      <c r="AA320" s="1" t="e">
        <f>Z320+#REF!*_xlfn.STDEV.S($Y$2:$Y$779)</f>
        <v>#REF!</v>
      </c>
      <c r="AB320" s="1">
        <f>Z320-GRAPHS!$S$32*_xlfn.STDEV.S($Y$2:$Y$779)</f>
        <v>-3.5832089975028217E-3</v>
      </c>
      <c r="AC320" s="24">
        <f t="shared" si="90"/>
        <v>43.18999999999869</v>
      </c>
      <c r="AD320" s="24">
        <f t="shared" si="99"/>
        <v>0.12000000000000455</v>
      </c>
      <c r="AE320" s="1">
        <f t="shared" si="100"/>
        <v>2.2607403335449259E-3</v>
      </c>
      <c r="AF320" s="1">
        <f t="shared" si="101"/>
        <v>-3.2310590462182717E-4</v>
      </c>
      <c r="AG320" s="1">
        <f>$AF$2+GRAPHS!$U$32*_xlfn.STDEV.S('ONE_LAST_QUOTE (2)'!$AE$2:$AE$779)</f>
        <v>3.7520229614794163E-3</v>
      </c>
      <c r="AH320" s="1">
        <f>$AF$2-GRAPHS!$U$32*_xlfn.STDEV.S('ONE_LAST_QUOTE (2)'!$AE$2:$AE$779)</f>
        <v>-4.3982347707230704E-3</v>
      </c>
      <c r="AI320" s="27">
        <f t="shared" si="102"/>
        <v>359.91666666664213</v>
      </c>
      <c r="AJ320" s="24">
        <f t="shared" si="103"/>
        <v>43.069999999998686</v>
      </c>
      <c r="AK320" s="27">
        <f t="shared" si="104"/>
        <v>-6.5702056555270953</v>
      </c>
      <c r="AL320" s="27">
        <f>$AK$2+GRAPHS!$W$32*_xlfn.STDEV.S('ONE_LAST_QUOTE (2)'!$AJ$2:$AJ$779)</f>
        <v>27.965047561412895</v>
      </c>
      <c r="AM320" s="27">
        <f>$AK$2-GRAPHS!$W$32*_xlfn.STDEV.S('ONE_LAST_QUOTE (2)'!$AJ$2:$AJ$779)</f>
        <v>-41.105458872467089</v>
      </c>
      <c r="AO320" s="24"/>
    </row>
    <row r="321" spans="1:41" x14ac:dyDescent="0.3">
      <c r="A321" s="5">
        <v>44547</v>
      </c>
      <c r="B321" s="25">
        <v>703.55</v>
      </c>
      <c r="C321" s="25">
        <v>0.1100000000000001</v>
      </c>
      <c r="D321" s="25">
        <f t="shared" si="91"/>
        <v>703.43999999999994</v>
      </c>
      <c r="E321" s="25">
        <v>702.5</v>
      </c>
      <c r="F321" s="25">
        <f t="shared" si="88"/>
        <v>-0.93999999999994088</v>
      </c>
      <c r="G321" s="25">
        <v>17785</v>
      </c>
      <c r="H321" s="25">
        <v>17812.59</v>
      </c>
      <c r="I321" s="25">
        <v>1.3999999999999986</v>
      </c>
      <c r="J321" s="25">
        <f t="shared" si="92"/>
        <v>17811.189999999999</v>
      </c>
      <c r="K321" s="25">
        <f t="shared" si="93"/>
        <v>-26.18999999999869</v>
      </c>
      <c r="L321" s="27">
        <v>27.827999999999999</v>
      </c>
      <c r="M321" s="25">
        <v>607</v>
      </c>
      <c r="N321" s="2">
        <f t="shared" si="105"/>
        <v>144.5770734719074</v>
      </c>
      <c r="O321" s="2">
        <f t="shared" si="106"/>
        <v>144.6170108960805</v>
      </c>
      <c r="P321" s="2">
        <f t="shared" si="107"/>
        <v>94.675603034736156</v>
      </c>
      <c r="Q321" s="2">
        <f t="shared" si="107"/>
        <v>146.26506024096406</v>
      </c>
      <c r="R321" s="27">
        <f t="shared" si="108"/>
        <v>2.7623621929828701E-4</v>
      </c>
      <c r="S321" s="1">
        <f t="shared" si="94"/>
        <v>8.778548817801362E-3</v>
      </c>
      <c r="T321" s="1">
        <f>S321+GRAPHS!$Q$32*_xlfn.STDEV.S($R$2:$R$779)</f>
        <v>3.6448384166507447E-2</v>
      </c>
      <c r="U321" s="1">
        <f>S321-GRAPHS!$Q$32*_xlfn.STDEV.S($R$2:$R$779)</f>
        <v>-1.8891286530904723E-2</v>
      </c>
      <c r="V321" s="2">
        <f t="shared" si="95"/>
        <v>3.9937424173103864</v>
      </c>
      <c r="W321" s="1">
        <f t="shared" si="96"/>
        <v>-1.4704239301247526E-3</v>
      </c>
      <c r="X321" s="1">
        <f t="shared" si="97"/>
        <v>-1.3362902308653773E-3</v>
      </c>
      <c r="Y321" s="1">
        <f t="shared" si="98"/>
        <v>-1.3413369925937527E-4</v>
      </c>
      <c r="Z321" s="1">
        <f t="shared" si="89"/>
        <v>-3.2310590462182717E-4</v>
      </c>
      <c r="AA321" s="1" t="e">
        <f>Z321+#REF!*_xlfn.STDEV.S($Y$2:$Y$779)</f>
        <v>#REF!</v>
      </c>
      <c r="AB321" s="1">
        <f>Z321-GRAPHS!$S$32*_xlfn.STDEV.S($Y$2:$Y$779)</f>
        <v>-3.5832089975028217E-3</v>
      </c>
      <c r="AC321" s="24">
        <f t="shared" si="90"/>
        <v>-26.18999999999869</v>
      </c>
      <c r="AD321" s="24">
        <f t="shared" si="99"/>
        <v>-0.93999999999994088</v>
      </c>
      <c r="AE321" s="1">
        <f t="shared" si="100"/>
        <v>-1.3413369925937527E-4</v>
      </c>
      <c r="AF321" s="1">
        <f t="shared" si="101"/>
        <v>-3.2310590462182717E-4</v>
      </c>
      <c r="AG321" s="1">
        <f>$AF$2+GRAPHS!$U$32*_xlfn.STDEV.S('ONE_LAST_QUOTE (2)'!$AE$2:$AE$779)</f>
        <v>3.7520229614794163E-3</v>
      </c>
      <c r="AH321" s="1">
        <f>$AF$2-GRAPHS!$U$32*_xlfn.STDEV.S('ONE_LAST_QUOTE (2)'!$AE$2:$AE$779)</f>
        <v>-4.3982347707230704E-3</v>
      </c>
      <c r="AI321" s="27">
        <f t="shared" si="102"/>
        <v>27.861702127659932</v>
      </c>
      <c r="AJ321" s="24">
        <f t="shared" si="103"/>
        <v>-25.249999999998749</v>
      </c>
      <c r="AK321" s="27">
        <f t="shared" si="104"/>
        <v>-6.5702056555270953</v>
      </c>
      <c r="AL321" s="27">
        <f>$AK$2+GRAPHS!$W$32*_xlfn.STDEV.S('ONE_LAST_QUOTE (2)'!$AJ$2:$AJ$779)</f>
        <v>27.965047561412895</v>
      </c>
      <c r="AM321" s="27">
        <f>$AK$2-GRAPHS!$W$32*_xlfn.STDEV.S('ONE_LAST_QUOTE (2)'!$AJ$2:$AJ$779)</f>
        <v>-41.105458872467089</v>
      </c>
      <c r="AO321" s="24"/>
    </row>
    <row r="322" spans="1:41" x14ac:dyDescent="0.3">
      <c r="A322" s="5">
        <v>44550</v>
      </c>
      <c r="B322" s="25">
        <v>695.51</v>
      </c>
      <c r="C322" s="25">
        <v>0.1100000000000001</v>
      </c>
      <c r="D322" s="25">
        <f t="shared" si="91"/>
        <v>695.4</v>
      </c>
      <c r="E322" s="25">
        <v>693</v>
      </c>
      <c r="F322" s="25">
        <f t="shared" ref="F322:F385" si="109">E322-D322</f>
        <v>-2.3999999999999773</v>
      </c>
      <c r="G322" s="25">
        <v>17582</v>
      </c>
      <c r="H322" s="25">
        <v>17669.11</v>
      </c>
      <c r="I322" s="25">
        <v>1.3999999999999986</v>
      </c>
      <c r="J322" s="25">
        <f t="shared" si="92"/>
        <v>17667.71</v>
      </c>
      <c r="K322" s="25">
        <f t="shared" si="93"/>
        <v>-85.709999999999127</v>
      </c>
      <c r="L322" s="27">
        <v>27.856000000000002</v>
      </c>
      <c r="M322" s="25">
        <v>598</v>
      </c>
      <c r="N322" s="2">
        <f t="shared" si="105"/>
        <v>142.62193867050794</v>
      </c>
      <c r="O322" s="2">
        <f t="shared" si="106"/>
        <v>142.96633598959164</v>
      </c>
      <c r="P322" s="2">
        <f t="shared" si="107"/>
        <v>94.770863811111482</v>
      </c>
      <c r="Q322" s="2">
        <f t="shared" si="107"/>
        <v>144.09638554216889</v>
      </c>
      <c r="R322" s="27">
        <f t="shared" si="108"/>
        <v>2.4147569602130936E-3</v>
      </c>
      <c r="S322" s="1">
        <f t="shared" si="94"/>
        <v>8.778548817801362E-3</v>
      </c>
      <c r="T322" s="1">
        <f>S322+GRAPHS!$Q$32*_xlfn.STDEV.S($R$2:$R$779)</f>
        <v>3.6448384166507447E-2</v>
      </c>
      <c r="U322" s="1">
        <f>S322-GRAPHS!$Q$32*_xlfn.STDEV.S($R$2:$R$779)</f>
        <v>-1.8891286530904723E-2</v>
      </c>
      <c r="V322" s="2">
        <f t="shared" si="95"/>
        <v>34.439731908369708</v>
      </c>
      <c r="W322" s="1">
        <f t="shared" si="96"/>
        <v>-4.8512229372113949E-3</v>
      </c>
      <c r="X322" s="1">
        <f t="shared" si="97"/>
        <v>-3.4512510785159297E-3</v>
      </c>
      <c r="Y322" s="1">
        <f t="shared" si="98"/>
        <v>-1.3999718586954653E-3</v>
      </c>
      <c r="Z322" s="1">
        <f t="shared" ref="Z322:Z385" si="110">AVERAGEIF($Y$2:$Y$779,"&lt;&gt;#N/A")</f>
        <v>-3.2310590462182717E-4</v>
      </c>
      <c r="AA322" s="1" t="e">
        <f>Z322+#REF!*_xlfn.STDEV.S($Y$2:$Y$779)</f>
        <v>#REF!</v>
      </c>
      <c r="AB322" s="1">
        <f>Z322-GRAPHS!$S$32*_xlfn.STDEV.S($Y$2:$Y$779)</f>
        <v>-3.5832089975028217E-3</v>
      </c>
      <c r="AC322" s="24">
        <f t="shared" ref="AC322:AC385" si="111">G322-J322</f>
        <v>-85.709999999999127</v>
      </c>
      <c r="AD322" s="24">
        <f t="shared" si="99"/>
        <v>-2.3999999999999773</v>
      </c>
      <c r="AE322" s="1">
        <f t="shared" si="100"/>
        <v>-1.3999718586954653E-3</v>
      </c>
      <c r="AF322" s="1">
        <f t="shared" si="101"/>
        <v>-3.2310590462182717E-4</v>
      </c>
      <c r="AG322" s="1">
        <f>$AF$2+GRAPHS!$U$32*_xlfn.STDEV.S('ONE_LAST_QUOTE (2)'!$AE$2:$AE$779)</f>
        <v>3.7520229614794163E-3</v>
      </c>
      <c r="AH322" s="1">
        <f>$AF$2-GRAPHS!$U$32*_xlfn.STDEV.S('ONE_LAST_QUOTE (2)'!$AE$2:$AE$779)</f>
        <v>-4.3982347707230704E-3</v>
      </c>
      <c r="AI322" s="27">
        <f t="shared" si="102"/>
        <v>35.712499999999977</v>
      </c>
      <c r="AJ322" s="24">
        <f t="shared" si="103"/>
        <v>-83.30999999999915</v>
      </c>
      <c r="AK322" s="27">
        <f t="shared" si="104"/>
        <v>-6.5702056555270953</v>
      </c>
      <c r="AL322" s="27">
        <f>$AK$2+GRAPHS!$W$32*_xlfn.STDEV.S('ONE_LAST_QUOTE (2)'!$AJ$2:$AJ$779)</f>
        <v>27.965047561412895</v>
      </c>
      <c r="AM322" s="27">
        <f>$AK$2-GRAPHS!$W$32*_xlfn.STDEV.S('ONE_LAST_QUOTE (2)'!$AJ$2:$AJ$779)</f>
        <v>-41.105458872467089</v>
      </c>
      <c r="AO322" s="24"/>
    </row>
    <row r="323" spans="1:41" x14ac:dyDescent="0.3">
      <c r="A323" s="5">
        <v>44551</v>
      </c>
      <c r="B323" s="25">
        <v>699.86</v>
      </c>
      <c r="C323" s="25">
        <v>0.1100000000000001</v>
      </c>
      <c r="D323" s="25">
        <f t="shared" ref="D323:D386" si="112">B323-C323</f>
        <v>699.75</v>
      </c>
      <c r="E323" s="25">
        <v>700.4</v>
      </c>
      <c r="F323" s="25">
        <f t="shared" si="109"/>
        <v>0.64999999999997726</v>
      </c>
      <c r="G323" s="25">
        <v>17796</v>
      </c>
      <c r="H323" s="25">
        <v>17789.27</v>
      </c>
      <c r="I323" s="25">
        <v>1.3699999999999986</v>
      </c>
      <c r="J323" s="25">
        <f t="shared" ref="J323:J386" si="113">H323-I323</f>
        <v>17787.900000000001</v>
      </c>
      <c r="K323" s="25">
        <f t="shared" ref="K323:K386" si="114">G323-J323</f>
        <v>8.0999999999985448</v>
      </c>
      <c r="L323" s="27">
        <v>27.797000000000001</v>
      </c>
      <c r="M323" s="25">
        <v>597</v>
      </c>
      <c r="N323" s="2">
        <f t="shared" si="105"/>
        <v>144.14488577896645</v>
      </c>
      <c r="O323" s="2">
        <f t="shared" si="106"/>
        <v>144.70645633436317</v>
      </c>
      <c r="P323" s="2">
        <f t="shared" si="107"/>
        <v>94.570135746606326</v>
      </c>
      <c r="Q323" s="2">
        <f t="shared" si="107"/>
        <v>143.85542168674721</v>
      </c>
      <c r="R323" s="27">
        <f t="shared" si="108"/>
        <v>3.8958756834275299E-3</v>
      </c>
      <c r="S323" s="1">
        <f t="shared" ref="S323:S386" si="115">AVERAGEIF($R$2:$R$779,"&lt;&gt;#N/A")</f>
        <v>8.778548817801362E-3</v>
      </c>
      <c r="T323" s="1">
        <f>S323+GRAPHS!$Q$32*_xlfn.STDEV.S($R$2:$R$779)</f>
        <v>3.6448384166507447E-2</v>
      </c>
      <c r="U323" s="1">
        <f>S323-GRAPHS!$Q$32*_xlfn.STDEV.S($R$2:$R$779)</f>
        <v>-1.8891286530904723E-2</v>
      </c>
      <c r="V323" s="2">
        <f t="shared" ref="V323:V386" si="116">(O323-N323)*100</f>
        <v>56.157055539671319</v>
      </c>
      <c r="W323" s="1">
        <f t="shared" ref="W323:W386" si="117">((G323-J323)/J323)</f>
        <v>4.553657261395974E-4</v>
      </c>
      <c r="X323" s="1">
        <f t="shared" ref="X323:X386" si="118">((E323-D323)/D323)</f>
        <v>9.289031797070057E-4</v>
      </c>
      <c r="Y323" s="1">
        <f t="shared" ref="Y323:Y386" si="119">W323-X323</f>
        <v>-4.735374535674083E-4</v>
      </c>
      <c r="Z323" s="1">
        <f t="shared" si="110"/>
        <v>-3.2310590462182717E-4</v>
      </c>
      <c r="AA323" s="1" t="e">
        <f>Z323+#REF!*_xlfn.STDEV.S($Y$2:$Y$779)</f>
        <v>#REF!</v>
      </c>
      <c r="AB323" s="1">
        <f>Z323-GRAPHS!$S$32*_xlfn.STDEV.S($Y$2:$Y$779)</f>
        <v>-3.5832089975028217E-3</v>
      </c>
      <c r="AC323" s="24">
        <f t="shared" si="111"/>
        <v>8.0999999999985448</v>
      </c>
      <c r="AD323" s="24">
        <f t="shared" ref="AD323:AD386" si="120">F323</f>
        <v>0.64999999999997726</v>
      </c>
      <c r="AE323" s="1">
        <f t="shared" ref="AE323:AE386" si="121">((G323-J323)/J323)-((E323-D323)/D323)</f>
        <v>-4.735374535674083E-4</v>
      </c>
      <c r="AF323" s="1">
        <f t="shared" ref="AF323:AF386" si="122">AVERAGE($AE$2:$AE$779)</f>
        <v>-3.2310590462182717E-4</v>
      </c>
      <c r="AG323" s="1">
        <f>$AF$2+GRAPHS!$U$32*_xlfn.STDEV.S('ONE_LAST_QUOTE (2)'!$AE$2:$AE$779)</f>
        <v>3.7520229614794163E-3</v>
      </c>
      <c r="AH323" s="1">
        <f>$AF$2-GRAPHS!$U$32*_xlfn.STDEV.S('ONE_LAST_QUOTE (2)'!$AE$2:$AE$779)</f>
        <v>-4.3982347707230704E-3</v>
      </c>
      <c r="AI323" s="27">
        <f t="shared" ref="AI323:AI386" si="123">AC323/AD323</f>
        <v>12.461538461536659</v>
      </c>
      <c r="AJ323" s="24">
        <f t="shared" ref="AJ323:AJ386" si="124">AC323-AD323</f>
        <v>7.4499999999985675</v>
      </c>
      <c r="AK323" s="27">
        <f t="shared" ref="AK323:AK386" si="125">AVERAGE($AJ$2:$AJ$779)</f>
        <v>-6.5702056555270953</v>
      </c>
      <c r="AL323" s="27">
        <f>$AK$2+GRAPHS!$W$32*_xlfn.STDEV.S('ONE_LAST_QUOTE (2)'!$AJ$2:$AJ$779)</f>
        <v>27.965047561412895</v>
      </c>
      <c r="AM323" s="27">
        <f>$AK$2-GRAPHS!$W$32*_xlfn.STDEV.S('ONE_LAST_QUOTE (2)'!$AJ$2:$AJ$779)</f>
        <v>-41.105458872467089</v>
      </c>
      <c r="AO323" s="24"/>
    </row>
    <row r="324" spans="1:41" x14ac:dyDescent="0.3">
      <c r="A324" s="5">
        <v>44552</v>
      </c>
      <c r="B324" s="25">
        <v>701.97</v>
      </c>
      <c r="C324" s="25">
        <v>0.1100000000000001</v>
      </c>
      <c r="D324" s="25">
        <f t="shared" si="112"/>
        <v>701.86</v>
      </c>
      <c r="E324" s="25">
        <v>701.9</v>
      </c>
      <c r="F324" s="25">
        <f t="shared" si="109"/>
        <v>3.999999999996362E-2</v>
      </c>
      <c r="G324" s="25">
        <v>17832</v>
      </c>
      <c r="H324" s="25">
        <v>17826.830000000002</v>
      </c>
      <c r="I324" s="25">
        <v>1.3699999999999986</v>
      </c>
      <c r="J324" s="25">
        <f t="shared" si="113"/>
        <v>17825.460000000003</v>
      </c>
      <c r="K324" s="25">
        <f t="shared" si="114"/>
        <v>6.5399999999972351</v>
      </c>
      <c r="L324" s="27">
        <v>27.762</v>
      </c>
      <c r="M324" s="25">
        <v>600</v>
      </c>
      <c r="N324" s="2">
        <f t="shared" ref="N324:N387" si="126">E324/E323*N323</f>
        <v>144.45359127392427</v>
      </c>
      <c r="O324" s="2">
        <f t="shared" ref="O324:O387" si="127">G324/G323*O323</f>
        <v>144.99918685965181</v>
      </c>
      <c r="P324" s="2">
        <f t="shared" ref="P324:Q387" si="128">L324/L323*P323</f>
        <v>94.451059776137171</v>
      </c>
      <c r="Q324" s="2">
        <f t="shared" si="128"/>
        <v>144.57831325301225</v>
      </c>
      <c r="R324" s="27">
        <f t="shared" ref="R324:R387" si="129">(O324/N324-1)</f>
        <v>3.776961035831583E-3</v>
      </c>
      <c r="S324" s="1">
        <f t="shared" si="115"/>
        <v>8.778548817801362E-3</v>
      </c>
      <c r="T324" s="1">
        <f>S324+GRAPHS!$Q$32*_xlfn.STDEV.S($R$2:$R$779)</f>
        <v>3.6448384166507447E-2</v>
      </c>
      <c r="U324" s="1">
        <f>S324-GRAPHS!$Q$32*_xlfn.STDEV.S($R$2:$R$779)</f>
        <v>-1.8891286530904723E-2</v>
      </c>
      <c r="V324" s="2">
        <f t="shared" si="116"/>
        <v>54.559558572753986</v>
      </c>
      <c r="W324" s="1">
        <f t="shared" si="117"/>
        <v>3.668909526035925E-4</v>
      </c>
      <c r="X324" s="1">
        <f t="shared" si="118"/>
        <v>5.699142279081814E-5</v>
      </c>
      <c r="Y324" s="1">
        <f t="shared" si="119"/>
        <v>3.0989952981277436E-4</v>
      </c>
      <c r="Z324" s="1">
        <f t="shared" si="110"/>
        <v>-3.2310590462182717E-4</v>
      </c>
      <c r="AA324" s="1" t="e">
        <f>Z324+#REF!*_xlfn.STDEV.S($Y$2:$Y$779)</f>
        <v>#REF!</v>
      </c>
      <c r="AB324" s="1">
        <f>Z324-GRAPHS!$S$32*_xlfn.STDEV.S($Y$2:$Y$779)</f>
        <v>-3.5832089975028217E-3</v>
      </c>
      <c r="AC324" s="24">
        <f t="shared" si="111"/>
        <v>6.5399999999972351</v>
      </c>
      <c r="AD324" s="24">
        <f t="shared" si="120"/>
        <v>3.999999999996362E-2</v>
      </c>
      <c r="AE324" s="1">
        <f t="shared" si="121"/>
        <v>3.0989952981277436E-4</v>
      </c>
      <c r="AF324" s="1">
        <f t="shared" si="122"/>
        <v>-3.2310590462182717E-4</v>
      </c>
      <c r="AG324" s="1">
        <f>$AF$2+GRAPHS!$U$32*_xlfn.STDEV.S('ONE_LAST_QUOTE (2)'!$AE$2:$AE$779)</f>
        <v>3.7520229614794163E-3</v>
      </c>
      <c r="AH324" s="1">
        <f>$AF$2-GRAPHS!$U$32*_xlfn.STDEV.S('ONE_LAST_QUOTE (2)'!$AE$2:$AE$779)</f>
        <v>-4.3982347707230704E-3</v>
      </c>
      <c r="AI324" s="27">
        <f t="shared" si="123"/>
        <v>163.50000000007958</v>
      </c>
      <c r="AJ324" s="24">
        <f t="shared" si="124"/>
        <v>6.4999999999972715</v>
      </c>
      <c r="AK324" s="27">
        <f t="shared" si="125"/>
        <v>-6.5702056555270953</v>
      </c>
      <c r="AL324" s="27">
        <f>$AK$2+GRAPHS!$W$32*_xlfn.STDEV.S('ONE_LAST_QUOTE (2)'!$AJ$2:$AJ$779)</f>
        <v>27.965047561412895</v>
      </c>
      <c r="AM324" s="27">
        <f>$AK$2-GRAPHS!$W$32*_xlfn.STDEV.S('ONE_LAST_QUOTE (2)'!$AJ$2:$AJ$779)</f>
        <v>-41.105458872467089</v>
      </c>
      <c r="AO324" s="24"/>
    </row>
    <row r="325" spans="1:41" x14ac:dyDescent="0.3">
      <c r="A325" s="5">
        <v>44553</v>
      </c>
      <c r="B325" s="25">
        <v>707.01</v>
      </c>
      <c r="C325" s="25">
        <v>6.0000000000000095E-2</v>
      </c>
      <c r="D325" s="25">
        <f t="shared" si="112"/>
        <v>706.95</v>
      </c>
      <c r="E325" s="25">
        <v>707</v>
      </c>
      <c r="F325" s="25">
        <f t="shared" si="109"/>
        <v>4.9999999999954525E-2</v>
      </c>
      <c r="G325" s="25">
        <v>17951</v>
      </c>
      <c r="H325" s="25">
        <v>17946.66</v>
      </c>
      <c r="I325" s="25">
        <v>1.3699999999999986</v>
      </c>
      <c r="J325" s="25">
        <f t="shared" si="113"/>
        <v>17945.29</v>
      </c>
      <c r="K325" s="25">
        <f t="shared" si="114"/>
        <v>5.7099999999991269</v>
      </c>
      <c r="L325" s="27">
        <v>27.693000000000001</v>
      </c>
      <c r="M325" s="25">
        <v>606</v>
      </c>
      <c r="N325" s="2">
        <f t="shared" si="126"/>
        <v>145.50318995678086</v>
      </c>
      <c r="O325" s="2">
        <f t="shared" si="127"/>
        <v>145.96682387380045</v>
      </c>
      <c r="P325" s="2">
        <f t="shared" si="128"/>
        <v>94.216310005783697</v>
      </c>
      <c r="Q325" s="2">
        <f t="shared" si="128"/>
        <v>146.02409638554238</v>
      </c>
      <c r="R325" s="27">
        <f t="shared" si="129"/>
        <v>3.1864175428546471E-3</v>
      </c>
      <c r="S325" s="1">
        <f t="shared" si="115"/>
        <v>8.778548817801362E-3</v>
      </c>
      <c r="T325" s="1">
        <f>S325+GRAPHS!$Q$32*_xlfn.STDEV.S($R$2:$R$779)</f>
        <v>3.6448384166507447E-2</v>
      </c>
      <c r="U325" s="1">
        <f>S325-GRAPHS!$Q$32*_xlfn.STDEV.S($R$2:$R$779)</f>
        <v>-1.8891286530904723E-2</v>
      </c>
      <c r="V325" s="2">
        <f t="shared" si="116"/>
        <v>46.363391701959245</v>
      </c>
      <c r="W325" s="1">
        <f t="shared" si="117"/>
        <v>3.1818934104710074E-4</v>
      </c>
      <c r="X325" s="1">
        <f t="shared" si="118"/>
        <v>7.0726359714201175E-5</v>
      </c>
      <c r="Y325" s="1">
        <f t="shared" si="119"/>
        <v>2.4746298133289954E-4</v>
      </c>
      <c r="Z325" s="1">
        <f t="shared" si="110"/>
        <v>-3.2310590462182717E-4</v>
      </c>
      <c r="AA325" s="1" t="e">
        <f>Z325+#REF!*_xlfn.STDEV.S($Y$2:$Y$779)</f>
        <v>#REF!</v>
      </c>
      <c r="AB325" s="1">
        <f>Z325-GRAPHS!$S$32*_xlfn.STDEV.S($Y$2:$Y$779)</f>
        <v>-3.5832089975028217E-3</v>
      </c>
      <c r="AC325" s="24">
        <f t="shared" si="111"/>
        <v>5.7099999999991269</v>
      </c>
      <c r="AD325" s="24">
        <f t="shared" si="120"/>
        <v>4.9999999999954525E-2</v>
      </c>
      <c r="AE325" s="1">
        <f t="shared" si="121"/>
        <v>2.4746298133289954E-4</v>
      </c>
      <c r="AF325" s="1">
        <f t="shared" si="122"/>
        <v>-3.2310590462182717E-4</v>
      </c>
      <c r="AG325" s="1">
        <f>$AF$2+GRAPHS!$U$32*_xlfn.STDEV.S('ONE_LAST_QUOTE (2)'!$AE$2:$AE$779)</f>
        <v>3.7520229614794163E-3</v>
      </c>
      <c r="AH325" s="1">
        <f>$AF$2-GRAPHS!$U$32*_xlfn.STDEV.S('ONE_LAST_QUOTE (2)'!$AE$2:$AE$779)</f>
        <v>-4.3982347707230704E-3</v>
      </c>
      <c r="AI325" s="27">
        <f t="shared" si="123"/>
        <v>114.2000000000864</v>
      </c>
      <c r="AJ325" s="24">
        <f t="shared" si="124"/>
        <v>5.6599999999991724</v>
      </c>
      <c r="AK325" s="27">
        <f t="shared" si="125"/>
        <v>-6.5702056555270953</v>
      </c>
      <c r="AL325" s="27">
        <f>$AK$2+GRAPHS!$W$32*_xlfn.STDEV.S('ONE_LAST_QUOTE (2)'!$AJ$2:$AJ$779)</f>
        <v>27.965047561412895</v>
      </c>
      <c r="AM325" s="27">
        <f>$AK$2-GRAPHS!$W$32*_xlfn.STDEV.S('ONE_LAST_QUOTE (2)'!$AJ$2:$AJ$779)</f>
        <v>-41.105458872467089</v>
      </c>
      <c r="AO325" s="24"/>
    </row>
    <row r="326" spans="1:41" x14ac:dyDescent="0.3">
      <c r="A326" s="5">
        <v>44554</v>
      </c>
      <c r="B326" s="25">
        <v>707.48</v>
      </c>
      <c r="C326" s="25">
        <v>6.0000000000000095E-2</v>
      </c>
      <c r="D326" s="25">
        <f t="shared" si="112"/>
        <v>707.42000000000007</v>
      </c>
      <c r="E326" s="25">
        <v>708.9</v>
      </c>
      <c r="F326" s="25">
        <f t="shared" si="109"/>
        <v>1.4799999999999045</v>
      </c>
      <c r="G326" s="25">
        <v>17957</v>
      </c>
      <c r="H326" s="25">
        <v>17961.64</v>
      </c>
      <c r="I326" s="25">
        <v>1.3699999999999986</v>
      </c>
      <c r="J326" s="25">
        <f t="shared" si="113"/>
        <v>17960.27</v>
      </c>
      <c r="K326" s="25">
        <f t="shared" si="114"/>
        <v>-3.2700000000004366</v>
      </c>
      <c r="L326" s="27">
        <v>27.678000000000001</v>
      </c>
      <c r="M326" s="25">
        <v>604</v>
      </c>
      <c r="N326" s="2">
        <f t="shared" si="126"/>
        <v>145.89421691706076</v>
      </c>
      <c r="O326" s="2">
        <f t="shared" si="127"/>
        <v>146.01561229468189</v>
      </c>
      <c r="P326" s="2">
        <f t="shared" si="128"/>
        <v>94.165277447011192</v>
      </c>
      <c r="Q326" s="2">
        <f t="shared" si="128"/>
        <v>145.54216867469898</v>
      </c>
      <c r="R326" s="27">
        <f t="shared" si="129"/>
        <v>8.3207806441110144E-4</v>
      </c>
      <c r="S326" s="1">
        <f t="shared" si="115"/>
        <v>8.778548817801362E-3</v>
      </c>
      <c r="T326" s="1">
        <f>S326+GRAPHS!$Q$32*_xlfn.STDEV.S($R$2:$R$779)</f>
        <v>3.6448384166507447E-2</v>
      </c>
      <c r="U326" s="1">
        <f>S326-GRAPHS!$Q$32*_xlfn.STDEV.S($R$2:$R$779)</f>
        <v>-1.8891286530904723E-2</v>
      </c>
      <c r="V326" s="2">
        <f t="shared" si="116"/>
        <v>12.139537762112695</v>
      </c>
      <c r="W326" s="1">
        <f t="shared" si="117"/>
        <v>-1.8206853237732153E-4</v>
      </c>
      <c r="X326" s="1">
        <f t="shared" si="118"/>
        <v>2.0921093551212922E-3</v>
      </c>
      <c r="Y326" s="1">
        <f t="shared" si="119"/>
        <v>-2.2741778874986137E-3</v>
      </c>
      <c r="Z326" s="1">
        <f t="shared" si="110"/>
        <v>-3.2310590462182717E-4</v>
      </c>
      <c r="AA326" s="1" t="e">
        <f>Z326+#REF!*_xlfn.STDEV.S($Y$2:$Y$779)</f>
        <v>#REF!</v>
      </c>
      <c r="AB326" s="1">
        <f>Z326-GRAPHS!$S$32*_xlfn.STDEV.S($Y$2:$Y$779)</f>
        <v>-3.5832089975028217E-3</v>
      </c>
      <c r="AC326" s="24">
        <f t="shared" si="111"/>
        <v>-3.2700000000004366</v>
      </c>
      <c r="AD326" s="24">
        <f t="shared" si="120"/>
        <v>1.4799999999999045</v>
      </c>
      <c r="AE326" s="1">
        <f t="shared" si="121"/>
        <v>-2.2741778874986137E-3</v>
      </c>
      <c r="AF326" s="1">
        <f t="shared" si="122"/>
        <v>-3.2310590462182717E-4</v>
      </c>
      <c r="AG326" s="1">
        <f>$AF$2+GRAPHS!$U$32*_xlfn.STDEV.S('ONE_LAST_QUOTE (2)'!$AE$2:$AE$779)</f>
        <v>3.7520229614794163E-3</v>
      </c>
      <c r="AH326" s="1">
        <f>$AF$2-GRAPHS!$U$32*_xlfn.STDEV.S('ONE_LAST_QUOTE (2)'!$AE$2:$AE$779)</f>
        <v>-4.3982347707230704E-3</v>
      </c>
      <c r="AI326" s="27">
        <f t="shared" si="123"/>
        <v>-2.2094594594598971</v>
      </c>
      <c r="AJ326" s="24">
        <f t="shared" si="124"/>
        <v>-4.7500000000003411</v>
      </c>
      <c r="AK326" s="27">
        <f t="shared" si="125"/>
        <v>-6.5702056555270953</v>
      </c>
      <c r="AL326" s="27">
        <f>$AK$2+GRAPHS!$W$32*_xlfn.STDEV.S('ONE_LAST_QUOTE (2)'!$AJ$2:$AJ$779)</f>
        <v>27.965047561412895</v>
      </c>
      <c r="AM326" s="27">
        <f>$AK$2-GRAPHS!$W$32*_xlfn.STDEV.S('ONE_LAST_QUOTE (2)'!$AJ$2:$AJ$779)</f>
        <v>-41.105458872467089</v>
      </c>
      <c r="AO326" s="24"/>
    </row>
    <row r="327" spans="1:41" x14ac:dyDescent="0.3">
      <c r="A327" s="5">
        <v>44558</v>
      </c>
      <c r="B327" s="25">
        <v>718.94</v>
      </c>
      <c r="C327" s="25">
        <v>6.0000000000000095E-2</v>
      </c>
      <c r="D327" s="25">
        <f t="shared" si="112"/>
        <v>718.88000000000011</v>
      </c>
      <c r="E327" s="25">
        <v>718.9</v>
      </c>
      <c r="F327" s="25">
        <f t="shared" si="109"/>
        <v>1.9999999999868123E-2</v>
      </c>
      <c r="G327" s="25">
        <v>18206</v>
      </c>
      <c r="H327" s="25">
        <v>18196.810000000001</v>
      </c>
      <c r="I327" s="25">
        <v>1.3699999999999986</v>
      </c>
      <c r="J327" s="25">
        <f t="shared" si="113"/>
        <v>18195.440000000002</v>
      </c>
      <c r="K327" s="25">
        <f t="shared" si="114"/>
        <v>10.559999999997672</v>
      </c>
      <c r="L327" s="27">
        <v>27.63</v>
      </c>
      <c r="M327" s="25">
        <v>615</v>
      </c>
      <c r="N327" s="2">
        <f t="shared" si="126"/>
        <v>147.95225355011283</v>
      </c>
      <c r="O327" s="2">
        <f t="shared" si="127"/>
        <v>148.04033176126183</v>
      </c>
      <c r="P327" s="2">
        <f t="shared" si="128"/>
        <v>94.001973258939188</v>
      </c>
      <c r="Q327" s="2">
        <f t="shared" si="128"/>
        <v>148.19277108433752</v>
      </c>
      <c r="R327" s="27">
        <f t="shared" si="129"/>
        <v>5.9531510359289719E-4</v>
      </c>
      <c r="S327" s="1">
        <f t="shared" si="115"/>
        <v>8.778548817801362E-3</v>
      </c>
      <c r="T327" s="1">
        <f>S327+GRAPHS!$Q$32*_xlfn.STDEV.S($R$2:$R$779)</f>
        <v>3.6448384166507447E-2</v>
      </c>
      <c r="U327" s="1">
        <f>S327-GRAPHS!$Q$32*_xlfn.STDEV.S($R$2:$R$779)</f>
        <v>-1.8891286530904723E-2</v>
      </c>
      <c r="V327" s="2">
        <f t="shared" si="116"/>
        <v>8.8078211148996388</v>
      </c>
      <c r="W327" s="1">
        <f t="shared" si="117"/>
        <v>5.8036519039922482E-4</v>
      </c>
      <c r="X327" s="1">
        <f t="shared" si="118"/>
        <v>2.7821054974221176E-5</v>
      </c>
      <c r="Y327" s="1">
        <f t="shared" si="119"/>
        <v>5.5254413542500365E-4</v>
      </c>
      <c r="Z327" s="1">
        <f t="shared" si="110"/>
        <v>-3.2310590462182717E-4</v>
      </c>
      <c r="AA327" s="1" t="e">
        <f>Z327+#REF!*_xlfn.STDEV.S($Y$2:$Y$779)</f>
        <v>#REF!</v>
      </c>
      <c r="AB327" s="1">
        <f>Z327-GRAPHS!$S$32*_xlfn.STDEV.S($Y$2:$Y$779)</f>
        <v>-3.5832089975028217E-3</v>
      </c>
      <c r="AC327" s="24">
        <f t="shared" si="111"/>
        <v>10.559999999997672</v>
      </c>
      <c r="AD327" s="24">
        <f t="shared" si="120"/>
        <v>1.9999999999868123E-2</v>
      </c>
      <c r="AE327" s="1">
        <f t="shared" si="121"/>
        <v>5.5254413542500365E-4</v>
      </c>
      <c r="AF327" s="1">
        <f t="shared" si="122"/>
        <v>-3.2310590462182717E-4</v>
      </c>
      <c r="AG327" s="1">
        <f>$AF$2+GRAPHS!$U$32*_xlfn.STDEV.S('ONE_LAST_QUOTE (2)'!$AE$2:$AE$779)</f>
        <v>3.7520229614794163E-3</v>
      </c>
      <c r="AH327" s="1">
        <f>$AF$2-GRAPHS!$U$32*_xlfn.STDEV.S('ONE_LAST_QUOTE (2)'!$AE$2:$AE$779)</f>
        <v>-4.3982347707230704E-3</v>
      </c>
      <c r="AI327" s="27">
        <f t="shared" si="123"/>
        <v>528.00000000336513</v>
      </c>
      <c r="AJ327" s="24">
        <f t="shared" si="124"/>
        <v>10.539999999997804</v>
      </c>
      <c r="AK327" s="27">
        <f t="shared" si="125"/>
        <v>-6.5702056555270953</v>
      </c>
      <c r="AL327" s="27">
        <f>$AK$2+GRAPHS!$W$32*_xlfn.STDEV.S('ONE_LAST_QUOTE (2)'!$AJ$2:$AJ$779)</f>
        <v>27.965047561412895</v>
      </c>
      <c r="AM327" s="27">
        <f>$AK$2-GRAPHS!$W$32*_xlfn.STDEV.S('ONE_LAST_QUOTE (2)'!$AJ$2:$AJ$779)</f>
        <v>-41.105458872467089</v>
      </c>
      <c r="AO327" s="24"/>
    </row>
    <row r="328" spans="1:41" x14ac:dyDescent="0.3">
      <c r="A328" s="5">
        <v>44559</v>
      </c>
      <c r="B328" s="25">
        <v>720.59</v>
      </c>
      <c r="C328" s="25">
        <v>6.0000000000000095E-2</v>
      </c>
      <c r="D328" s="25">
        <f t="shared" si="112"/>
        <v>720.53000000000009</v>
      </c>
      <c r="E328" s="25">
        <v>721.8</v>
      </c>
      <c r="F328" s="25">
        <f t="shared" si="109"/>
        <v>1.2699999999998681</v>
      </c>
      <c r="G328" s="25">
        <v>18274</v>
      </c>
      <c r="H328" s="25">
        <v>18248.28</v>
      </c>
      <c r="I328" s="25">
        <v>1.3699999999999986</v>
      </c>
      <c r="J328" s="25">
        <f t="shared" si="113"/>
        <v>18246.91</v>
      </c>
      <c r="K328" s="25">
        <f t="shared" si="114"/>
        <v>27.090000000000146</v>
      </c>
      <c r="L328" s="27">
        <v>27.635999999999999</v>
      </c>
      <c r="M328" s="25">
        <v>616</v>
      </c>
      <c r="N328" s="2">
        <f t="shared" si="126"/>
        <v>148.54908417369791</v>
      </c>
      <c r="O328" s="2">
        <f t="shared" si="127"/>
        <v>148.59326719791818</v>
      </c>
      <c r="P328" s="2">
        <f t="shared" si="128"/>
        <v>94.022386282448196</v>
      </c>
      <c r="Q328" s="2">
        <f t="shared" si="128"/>
        <v>148.43373493975923</v>
      </c>
      <c r="R328" s="27">
        <f t="shared" si="129"/>
        <v>2.9743047199537465E-4</v>
      </c>
      <c r="S328" s="1">
        <f t="shared" si="115"/>
        <v>8.778548817801362E-3</v>
      </c>
      <c r="T328" s="1">
        <f>S328+GRAPHS!$Q$32*_xlfn.STDEV.S($R$2:$R$779)</f>
        <v>3.6448384166507447E-2</v>
      </c>
      <c r="U328" s="1">
        <f>S328-GRAPHS!$Q$32*_xlfn.STDEV.S($R$2:$R$779)</f>
        <v>-1.8891286530904723E-2</v>
      </c>
      <c r="V328" s="2">
        <f t="shared" si="116"/>
        <v>4.4183024220274092</v>
      </c>
      <c r="W328" s="1">
        <f t="shared" si="117"/>
        <v>1.4846349327091626E-3</v>
      </c>
      <c r="X328" s="1">
        <f t="shared" si="118"/>
        <v>1.7625914257558574E-3</v>
      </c>
      <c r="Y328" s="1">
        <f t="shared" si="119"/>
        <v>-2.7795649304669483E-4</v>
      </c>
      <c r="Z328" s="1">
        <f t="shared" si="110"/>
        <v>-3.2310590462182717E-4</v>
      </c>
      <c r="AA328" s="1" t="e">
        <f>Z328+#REF!*_xlfn.STDEV.S($Y$2:$Y$779)</f>
        <v>#REF!</v>
      </c>
      <c r="AB328" s="1">
        <f>Z328-GRAPHS!$S$32*_xlfn.STDEV.S($Y$2:$Y$779)</f>
        <v>-3.5832089975028217E-3</v>
      </c>
      <c r="AC328" s="24">
        <f t="shared" si="111"/>
        <v>27.090000000000146</v>
      </c>
      <c r="AD328" s="24">
        <f t="shared" si="120"/>
        <v>1.2699999999998681</v>
      </c>
      <c r="AE328" s="1">
        <f t="shared" si="121"/>
        <v>-2.7795649304669483E-4</v>
      </c>
      <c r="AF328" s="1">
        <f t="shared" si="122"/>
        <v>-3.2310590462182717E-4</v>
      </c>
      <c r="AG328" s="1">
        <f>$AF$2+GRAPHS!$U$32*_xlfn.STDEV.S('ONE_LAST_QUOTE (2)'!$AE$2:$AE$779)</f>
        <v>3.7520229614794163E-3</v>
      </c>
      <c r="AH328" s="1">
        <f>$AF$2-GRAPHS!$U$32*_xlfn.STDEV.S('ONE_LAST_QUOTE (2)'!$AE$2:$AE$779)</f>
        <v>-4.3982347707230704E-3</v>
      </c>
      <c r="AI328" s="27">
        <f t="shared" si="123"/>
        <v>21.330708661419653</v>
      </c>
      <c r="AJ328" s="24">
        <f t="shared" si="124"/>
        <v>25.820000000000277</v>
      </c>
      <c r="AK328" s="27">
        <f t="shared" si="125"/>
        <v>-6.5702056555270953</v>
      </c>
      <c r="AL328" s="27">
        <f>$AK$2+GRAPHS!$W$32*_xlfn.STDEV.S('ONE_LAST_QUOTE (2)'!$AJ$2:$AJ$779)</f>
        <v>27.965047561412895</v>
      </c>
      <c r="AM328" s="27">
        <f>$AK$2-GRAPHS!$W$32*_xlfn.STDEV.S('ONE_LAST_QUOTE (2)'!$AJ$2:$AJ$779)</f>
        <v>-41.105458872467089</v>
      </c>
      <c r="AO328" s="24"/>
    </row>
    <row r="329" spans="1:41" x14ac:dyDescent="0.3">
      <c r="A329" s="5">
        <v>44560</v>
      </c>
      <c r="B329" s="25">
        <v>719.26</v>
      </c>
      <c r="C329" s="25">
        <v>0</v>
      </c>
      <c r="D329" s="25">
        <f t="shared" si="112"/>
        <v>719.26</v>
      </c>
      <c r="E329" s="25">
        <v>720.7</v>
      </c>
      <c r="F329" s="25">
        <f t="shared" si="109"/>
        <v>1.4400000000000546</v>
      </c>
      <c r="G329" s="25">
        <v>18209</v>
      </c>
      <c r="H329" s="25">
        <v>18218.84</v>
      </c>
      <c r="I329" s="25">
        <v>1.3699999999999986</v>
      </c>
      <c r="J329" s="25">
        <f t="shared" si="113"/>
        <v>18217.47</v>
      </c>
      <c r="K329" s="25">
        <f t="shared" si="114"/>
        <v>-8.4700000000011642</v>
      </c>
      <c r="L329" s="27">
        <v>27.722000000000001</v>
      </c>
      <c r="M329" s="25">
        <v>615</v>
      </c>
      <c r="N329" s="2">
        <f t="shared" si="126"/>
        <v>148.3227001440622</v>
      </c>
      <c r="O329" s="2">
        <f t="shared" si="127"/>
        <v>148.06472597170253</v>
      </c>
      <c r="P329" s="2">
        <f t="shared" si="128"/>
        <v>94.314972952743844</v>
      </c>
      <c r="Q329" s="2">
        <f t="shared" si="128"/>
        <v>148.19277108433755</v>
      </c>
      <c r="R329" s="27">
        <f t="shared" si="129"/>
        <v>-1.7392764027968077E-3</v>
      </c>
      <c r="S329" s="1">
        <f t="shared" si="115"/>
        <v>8.778548817801362E-3</v>
      </c>
      <c r="T329" s="1">
        <f>S329+GRAPHS!$Q$32*_xlfn.STDEV.S($R$2:$R$779)</f>
        <v>3.6448384166507447E-2</v>
      </c>
      <c r="U329" s="1">
        <f>S329-GRAPHS!$Q$32*_xlfn.STDEV.S($R$2:$R$779)</f>
        <v>-1.8891286530904723E-2</v>
      </c>
      <c r="V329" s="2">
        <f t="shared" si="116"/>
        <v>-25.797417235966691</v>
      </c>
      <c r="W329" s="1">
        <f t="shared" si="117"/>
        <v>-4.6493832568414624E-4</v>
      </c>
      <c r="X329" s="1">
        <f t="shared" si="118"/>
        <v>2.0020576703835254E-3</v>
      </c>
      <c r="Y329" s="1">
        <f t="shared" si="119"/>
        <v>-2.4669959960676715E-3</v>
      </c>
      <c r="Z329" s="1">
        <f t="shared" si="110"/>
        <v>-3.2310590462182717E-4</v>
      </c>
      <c r="AA329" s="1" t="e">
        <f>Z329+#REF!*_xlfn.STDEV.S($Y$2:$Y$779)</f>
        <v>#REF!</v>
      </c>
      <c r="AB329" s="1">
        <f>Z329-GRAPHS!$S$32*_xlfn.STDEV.S($Y$2:$Y$779)</f>
        <v>-3.5832089975028217E-3</v>
      </c>
      <c r="AC329" s="24">
        <f t="shared" si="111"/>
        <v>-8.4700000000011642</v>
      </c>
      <c r="AD329" s="24">
        <f t="shared" si="120"/>
        <v>1.4400000000000546</v>
      </c>
      <c r="AE329" s="1">
        <f t="shared" si="121"/>
        <v>-2.4669959960676715E-3</v>
      </c>
      <c r="AF329" s="1">
        <f t="shared" si="122"/>
        <v>-3.2310590462182717E-4</v>
      </c>
      <c r="AG329" s="1">
        <f>$AF$2+GRAPHS!$U$32*_xlfn.STDEV.S('ONE_LAST_QUOTE (2)'!$AE$2:$AE$779)</f>
        <v>3.7520229614794163E-3</v>
      </c>
      <c r="AH329" s="1">
        <f>$AF$2-GRAPHS!$U$32*_xlfn.STDEV.S('ONE_LAST_QUOTE (2)'!$AE$2:$AE$779)</f>
        <v>-4.3982347707230704E-3</v>
      </c>
      <c r="AI329" s="27">
        <f t="shared" si="123"/>
        <v>-5.88194444444503</v>
      </c>
      <c r="AJ329" s="24">
        <f t="shared" si="124"/>
        <v>-9.9100000000012187</v>
      </c>
      <c r="AK329" s="27">
        <f t="shared" si="125"/>
        <v>-6.5702056555270953</v>
      </c>
      <c r="AL329" s="27">
        <f>$AK$2+GRAPHS!$W$32*_xlfn.STDEV.S('ONE_LAST_QUOTE (2)'!$AJ$2:$AJ$779)</f>
        <v>27.965047561412895</v>
      </c>
      <c r="AM329" s="27">
        <f>$AK$2-GRAPHS!$W$32*_xlfn.STDEV.S('ONE_LAST_QUOTE (2)'!$AJ$2:$AJ$779)</f>
        <v>-41.105458872467089</v>
      </c>
      <c r="AO329" s="24"/>
    </row>
    <row r="330" spans="1:41" x14ac:dyDescent="0.3">
      <c r="A330" s="5">
        <v>44564</v>
      </c>
      <c r="B330" s="25">
        <v>723.82</v>
      </c>
      <c r="C330" s="25">
        <v>0.02</v>
      </c>
      <c r="D330" s="25">
        <f t="shared" si="112"/>
        <v>723.80000000000007</v>
      </c>
      <c r="E330" s="25">
        <v>723.5</v>
      </c>
      <c r="F330" s="25">
        <f t="shared" si="109"/>
        <v>-0.30000000000006821</v>
      </c>
      <c r="G330" s="25">
        <v>18272</v>
      </c>
      <c r="H330" s="25">
        <v>18270.509999999998</v>
      </c>
      <c r="I330" s="25">
        <v>1.3699999999999986</v>
      </c>
      <c r="J330" s="25">
        <f t="shared" si="113"/>
        <v>18269.14</v>
      </c>
      <c r="K330" s="25">
        <f t="shared" si="114"/>
        <v>2.8600000000005821</v>
      </c>
      <c r="L330" s="27">
        <v>27.637</v>
      </c>
      <c r="M330" s="25">
        <v>631</v>
      </c>
      <c r="N330" s="2">
        <f t="shared" si="126"/>
        <v>148.89895040131677</v>
      </c>
      <c r="O330" s="2">
        <f t="shared" si="127"/>
        <v>148.57700439095768</v>
      </c>
      <c r="P330" s="2">
        <f t="shared" si="128"/>
        <v>94.02578845303303</v>
      </c>
      <c r="Q330" s="2">
        <f t="shared" si="128"/>
        <v>152.04819277108456</v>
      </c>
      <c r="R330" s="27">
        <f t="shared" si="129"/>
        <v>-2.1621778359844912E-3</v>
      </c>
      <c r="S330" s="1">
        <f t="shared" si="115"/>
        <v>8.778548817801362E-3</v>
      </c>
      <c r="T330" s="1">
        <f>S330+GRAPHS!$Q$32*_xlfn.STDEV.S($R$2:$R$779)</f>
        <v>3.6448384166507447E-2</v>
      </c>
      <c r="U330" s="1">
        <f>S330-GRAPHS!$Q$32*_xlfn.STDEV.S($R$2:$R$779)</f>
        <v>-1.8891286530904723E-2</v>
      </c>
      <c r="V330" s="2">
        <f t="shared" si="116"/>
        <v>-32.194601035908477</v>
      </c>
      <c r="W330" s="1">
        <f t="shared" si="117"/>
        <v>1.5654814621818991E-4</v>
      </c>
      <c r="X330" s="1">
        <f t="shared" si="118"/>
        <v>-4.1447913788348738E-4</v>
      </c>
      <c r="Y330" s="1">
        <f t="shared" si="119"/>
        <v>5.7102728410167729E-4</v>
      </c>
      <c r="Z330" s="1">
        <f t="shared" si="110"/>
        <v>-3.2310590462182717E-4</v>
      </c>
      <c r="AA330" s="1" t="e">
        <f>Z330+#REF!*_xlfn.STDEV.S($Y$2:$Y$779)</f>
        <v>#REF!</v>
      </c>
      <c r="AB330" s="1">
        <f>Z330-GRAPHS!$S$32*_xlfn.STDEV.S($Y$2:$Y$779)</f>
        <v>-3.5832089975028217E-3</v>
      </c>
      <c r="AC330" s="24">
        <f t="shared" si="111"/>
        <v>2.8600000000005821</v>
      </c>
      <c r="AD330" s="24">
        <f t="shared" si="120"/>
        <v>-0.30000000000006821</v>
      </c>
      <c r="AE330" s="1">
        <f t="shared" si="121"/>
        <v>5.7102728410167729E-4</v>
      </c>
      <c r="AF330" s="1">
        <f t="shared" si="122"/>
        <v>-3.2310590462182717E-4</v>
      </c>
      <c r="AG330" s="1">
        <f>$AF$2+GRAPHS!$U$32*_xlfn.STDEV.S('ONE_LAST_QUOTE (2)'!$AE$2:$AE$779)</f>
        <v>3.7520229614794163E-3</v>
      </c>
      <c r="AH330" s="1">
        <f>$AF$2-GRAPHS!$U$32*_xlfn.STDEV.S('ONE_LAST_QUOTE (2)'!$AE$2:$AE$779)</f>
        <v>-4.3982347707230704E-3</v>
      </c>
      <c r="AI330" s="27">
        <f t="shared" si="123"/>
        <v>-9.5333333333331058</v>
      </c>
      <c r="AJ330" s="24">
        <f t="shared" si="124"/>
        <v>3.1600000000006503</v>
      </c>
      <c r="AK330" s="27">
        <f t="shared" si="125"/>
        <v>-6.5702056555270953</v>
      </c>
      <c r="AL330" s="27">
        <f>$AK$2+GRAPHS!$W$32*_xlfn.STDEV.S('ONE_LAST_QUOTE (2)'!$AJ$2:$AJ$779)</f>
        <v>27.965047561412895</v>
      </c>
      <c r="AM330" s="27">
        <f>$AK$2-GRAPHS!$W$32*_xlfn.STDEV.S('ONE_LAST_QUOTE (2)'!$AJ$2:$AJ$779)</f>
        <v>-41.105458872467089</v>
      </c>
      <c r="AO330" s="24"/>
    </row>
    <row r="331" spans="1:41" x14ac:dyDescent="0.3">
      <c r="A331" s="5">
        <v>44565</v>
      </c>
      <c r="B331" s="25">
        <v>738.27</v>
      </c>
      <c r="C331" s="25">
        <v>0.02</v>
      </c>
      <c r="D331" s="25">
        <f t="shared" si="112"/>
        <v>738.25</v>
      </c>
      <c r="E331" s="25">
        <v>736.6</v>
      </c>
      <c r="F331" s="25">
        <f t="shared" si="109"/>
        <v>-1.6499999999999773</v>
      </c>
      <c r="G331" s="25">
        <v>18514</v>
      </c>
      <c r="H331" s="25">
        <v>18526.349999999999</v>
      </c>
      <c r="I331" s="25">
        <v>1.3699999999999986</v>
      </c>
      <c r="J331" s="25">
        <f t="shared" si="113"/>
        <v>18524.98</v>
      </c>
      <c r="K331" s="25">
        <f t="shared" si="114"/>
        <v>-10.979999999999563</v>
      </c>
      <c r="L331" s="27">
        <v>27.53</v>
      </c>
      <c r="M331" s="25">
        <v>656</v>
      </c>
      <c r="N331" s="2">
        <f t="shared" si="126"/>
        <v>151.59497839061498</v>
      </c>
      <c r="O331" s="2">
        <f t="shared" si="127"/>
        <v>150.54480403317592</v>
      </c>
      <c r="P331" s="2">
        <f t="shared" si="128"/>
        <v>93.661756200455883</v>
      </c>
      <c r="Q331" s="2">
        <f t="shared" si="128"/>
        <v>158.07228915662674</v>
      </c>
      <c r="R331" s="27">
        <f t="shared" si="129"/>
        <v>-6.9275009541086563E-3</v>
      </c>
      <c r="S331" s="1">
        <f t="shared" si="115"/>
        <v>8.778548817801362E-3</v>
      </c>
      <c r="T331" s="1">
        <f>S331+GRAPHS!$Q$32*_xlfn.STDEV.S($R$2:$R$779)</f>
        <v>3.6448384166507447E-2</v>
      </c>
      <c r="U331" s="1">
        <f>S331-GRAPHS!$Q$32*_xlfn.STDEV.S($R$2:$R$779)</f>
        <v>-1.8891286530904723E-2</v>
      </c>
      <c r="V331" s="2">
        <f t="shared" si="116"/>
        <v>-105.01743574390616</v>
      </c>
      <c r="W331" s="1">
        <f t="shared" si="117"/>
        <v>-5.9271319051354247E-4</v>
      </c>
      <c r="X331" s="1">
        <f t="shared" si="118"/>
        <v>-2.2350152387402332E-3</v>
      </c>
      <c r="Y331" s="1">
        <f t="shared" si="119"/>
        <v>1.6423020482266909E-3</v>
      </c>
      <c r="Z331" s="1">
        <f t="shared" si="110"/>
        <v>-3.2310590462182717E-4</v>
      </c>
      <c r="AA331" s="1" t="e">
        <f>Z331+#REF!*_xlfn.STDEV.S($Y$2:$Y$779)</f>
        <v>#REF!</v>
      </c>
      <c r="AB331" s="1">
        <f>Z331-GRAPHS!$S$32*_xlfn.STDEV.S($Y$2:$Y$779)</f>
        <v>-3.5832089975028217E-3</v>
      </c>
      <c r="AC331" s="24">
        <f t="shared" si="111"/>
        <v>-10.979999999999563</v>
      </c>
      <c r="AD331" s="24">
        <f t="shared" si="120"/>
        <v>-1.6499999999999773</v>
      </c>
      <c r="AE331" s="1">
        <f t="shared" si="121"/>
        <v>1.6423020482266909E-3</v>
      </c>
      <c r="AF331" s="1">
        <f t="shared" si="122"/>
        <v>-3.2310590462182717E-4</v>
      </c>
      <c r="AG331" s="1">
        <f>$AF$2+GRAPHS!$U$32*_xlfn.STDEV.S('ONE_LAST_QUOTE (2)'!$AE$2:$AE$779)</f>
        <v>3.7520229614794163E-3</v>
      </c>
      <c r="AH331" s="1">
        <f>$AF$2-GRAPHS!$U$32*_xlfn.STDEV.S('ONE_LAST_QUOTE (2)'!$AE$2:$AE$779)</f>
        <v>-4.3982347707230704E-3</v>
      </c>
      <c r="AI331" s="27">
        <f t="shared" si="123"/>
        <v>6.654545454545282</v>
      </c>
      <c r="AJ331" s="24">
        <f t="shared" si="124"/>
        <v>-9.3299999999995862</v>
      </c>
      <c r="AK331" s="27">
        <f t="shared" si="125"/>
        <v>-6.5702056555270953</v>
      </c>
      <c r="AL331" s="27">
        <f>$AK$2+GRAPHS!$W$32*_xlfn.STDEV.S('ONE_LAST_QUOTE (2)'!$AJ$2:$AJ$779)</f>
        <v>27.965047561412895</v>
      </c>
      <c r="AM331" s="27">
        <f>$AK$2-GRAPHS!$W$32*_xlfn.STDEV.S('ONE_LAST_QUOTE (2)'!$AJ$2:$AJ$779)</f>
        <v>-41.105458872467089</v>
      </c>
      <c r="AO331" s="24"/>
    </row>
    <row r="332" spans="1:41" x14ac:dyDescent="0.3">
      <c r="A332" s="5">
        <v>44566</v>
      </c>
      <c r="B332" s="25">
        <v>737.38</v>
      </c>
      <c r="C332" s="25">
        <v>0.02</v>
      </c>
      <c r="D332" s="25">
        <f t="shared" si="112"/>
        <v>737.36</v>
      </c>
      <c r="E332" s="25">
        <v>736</v>
      </c>
      <c r="F332" s="25">
        <f t="shared" si="109"/>
        <v>-1.3600000000000136</v>
      </c>
      <c r="G332" s="25">
        <v>18480</v>
      </c>
      <c r="H332" s="25">
        <v>18499.96</v>
      </c>
      <c r="I332" s="25">
        <v>1.3699999999999986</v>
      </c>
      <c r="J332" s="25">
        <f t="shared" si="113"/>
        <v>18498.59</v>
      </c>
      <c r="K332" s="25">
        <f t="shared" si="114"/>
        <v>-18.590000000000146</v>
      </c>
      <c r="L332" s="27">
        <v>27.608000000000001</v>
      </c>
      <c r="M332" s="25">
        <v>650</v>
      </c>
      <c r="N332" s="2">
        <f t="shared" si="126"/>
        <v>151.47149619263186</v>
      </c>
      <c r="O332" s="2">
        <f t="shared" si="127"/>
        <v>150.26833631484774</v>
      </c>
      <c r="P332" s="2">
        <f t="shared" si="128"/>
        <v>93.927125506072869</v>
      </c>
      <c r="Q332" s="2">
        <f t="shared" si="128"/>
        <v>156.62650602409661</v>
      </c>
      <c r="R332" s="27">
        <f t="shared" si="129"/>
        <v>-7.9431438127078868E-3</v>
      </c>
      <c r="S332" s="1">
        <f t="shared" si="115"/>
        <v>8.778548817801362E-3</v>
      </c>
      <c r="T332" s="1">
        <f>S332+GRAPHS!$Q$32*_xlfn.STDEV.S($R$2:$R$779)</f>
        <v>3.6448384166507447E-2</v>
      </c>
      <c r="U332" s="1">
        <f>S332-GRAPHS!$Q$32*_xlfn.STDEV.S($R$2:$R$779)</f>
        <v>-1.8891286530904723E-2</v>
      </c>
      <c r="V332" s="2">
        <f t="shared" si="116"/>
        <v>-120.31598777841168</v>
      </c>
      <c r="W332" s="1">
        <f t="shared" si="117"/>
        <v>-1.0049414577002974E-3</v>
      </c>
      <c r="X332" s="1">
        <f t="shared" si="118"/>
        <v>-1.8444179234024271E-3</v>
      </c>
      <c r="Y332" s="1">
        <f t="shared" si="119"/>
        <v>8.3947646570212966E-4</v>
      </c>
      <c r="Z332" s="1">
        <f t="shared" si="110"/>
        <v>-3.2310590462182717E-4</v>
      </c>
      <c r="AA332" s="1" t="e">
        <f>Z332+#REF!*_xlfn.STDEV.S($Y$2:$Y$779)</f>
        <v>#REF!</v>
      </c>
      <c r="AB332" s="1">
        <f>Z332-GRAPHS!$S$32*_xlfn.STDEV.S($Y$2:$Y$779)</f>
        <v>-3.5832089975028217E-3</v>
      </c>
      <c r="AC332" s="24">
        <f t="shared" si="111"/>
        <v>-18.590000000000146</v>
      </c>
      <c r="AD332" s="24">
        <f t="shared" si="120"/>
        <v>-1.3600000000000136</v>
      </c>
      <c r="AE332" s="1">
        <f t="shared" si="121"/>
        <v>8.3947646570212966E-4</v>
      </c>
      <c r="AF332" s="1">
        <f t="shared" si="122"/>
        <v>-3.2310590462182717E-4</v>
      </c>
      <c r="AG332" s="1">
        <f>$AF$2+GRAPHS!$U$32*_xlfn.STDEV.S('ONE_LAST_QUOTE (2)'!$AE$2:$AE$779)</f>
        <v>3.7520229614794163E-3</v>
      </c>
      <c r="AH332" s="1">
        <f>$AF$2-GRAPHS!$U$32*_xlfn.STDEV.S('ONE_LAST_QUOTE (2)'!$AE$2:$AE$779)</f>
        <v>-4.3982347707230704E-3</v>
      </c>
      <c r="AI332" s="27">
        <f t="shared" si="123"/>
        <v>13.669117647058794</v>
      </c>
      <c r="AJ332" s="24">
        <f t="shared" si="124"/>
        <v>-17.230000000000132</v>
      </c>
      <c r="AK332" s="27">
        <f t="shared" si="125"/>
        <v>-6.5702056555270953</v>
      </c>
      <c r="AL332" s="27">
        <f>$AK$2+GRAPHS!$W$32*_xlfn.STDEV.S('ONE_LAST_QUOTE (2)'!$AJ$2:$AJ$779)</f>
        <v>27.965047561412895</v>
      </c>
      <c r="AM332" s="27">
        <f>$AK$2-GRAPHS!$W$32*_xlfn.STDEV.S('ONE_LAST_QUOTE (2)'!$AJ$2:$AJ$779)</f>
        <v>-41.105458872467089</v>
      </c>
      <c r="AO332" s="24"/>
    </row>
    <row r="333" spans="1:41" x14ac:dyDescent="0.3">
      <c r="A333" s="5">
        <v>44567</v>
      </c>
      <c r="B333" s="25">
        <v>730.6</v>
      </c>
      <c r="C333" s="25">
        <v>0.02</v>
      </c>
      <c r="D333" s="25">
        <f t="shared" si="112"/>
        <v>730.58</v>
      </c>
      <c r="E333" s="25">
        <v>728.5</v>
      </c>
      <c r="F333" s="25">
        <f t="shared" si="109"/>
        <v>-2.0800000000000409</v>
      </c>
      <c r="G333" s="25">
        <v>18337</v>
      </c>
      <c r="H333" s="25">
        <v>18367.919999999998</v>
      </c>
      <c r="I333" s="25">
        <v>1.3699999999999986</v>
      </c>
      <c r="J333" s="25">
        <f t="shared" si="113"/>
        <v>18366.55</v>
      </c>
      <c r="K333" s="25">
        <f t="shared" si="114"/>
        <v>-29.549999999999272</v>
      </c>
      <c r="L333" s="27">
        <v>27.663</v>
      </c>
      <c r="M333" s="25">
        <v>644</v>
      </c>
      <c r="N333" s="2">
        <f t="shared" si="126"/>
        <v>149.92796871784282</v>
      </c>
      <c r="O333" s="2">
        <f t="shared" si="127"/>
        <v>149.10554561717333</v>
      </c>
      <c r="P333" s="2">
        <f t="shared" si="128"/>
        <v>94.114244888238687</v>
      </c>
      <c r="Q333" s="2">
        <f t="shared" si="128"/>
        <v>155.18072289156649</v>
      </c>
      <c r="R333" s="27">
        <f t="shared" si="129"/>
        <v>-5.4854548334289932E-3</v>
      </c>
      <c r="S333" s="1">
        <f t="shared" si="115"/>
        <v>8.778548817801362E-3</v>
      </c>
      <c r="T333" s="1">
        <f>S333+GRAPHS!$Q$32*_xlfn.STDEV.S($R$2:$R$779)</f>
        <v>3.6448384166507447E-2</v>
      </c>
      <c r="U333" s="1">
        <f>S333-GRAPHS!$Q$32*_xlfn.STDEV.S($R$2:$R$779)</f>
        <v>-1.8891286530904723E-2</v>
      </c>
      <c r="V333" s="2">
        <f t="shared" si="116"/>
        <v>-82.242310066948221</v>
      </c>
      <c r="W333" s="1">
        <f t="shared" si="117"/>
        <v>-1.6089031418529487E-3</v>
      </c>
      <c r="X333" s="1">
        <f t="shared" si="118"/>
        <v>-2.847053026362672E-3</v>
      </c>
      <c r="Y333" s="1">
        <f t="shared" si="119"/>
        <v>1.2381498845097233E-3</v>
      </c>
      <c r="Z333" s="1">
        <f t="shared" si="110"/>
        <v>-3.2310590462182717E-4</v>
      </c>
      <c r="AA333" s="1" t="e">
        <f>Z333+#REF!*_xlfn.STDEV.S($Y$2:$Y$779)</f>
        <v>#REF!</v>
      </c>
      <c r="AB333" s="1">
        <f>Z333-GRAPHS!$S$32*_xlfn.STDEV.S($Y$2:$Y$779)</f>
        <v>-3.5832089975028217E-3</v>
      </c>
      <c r="AC333" s="24">
        <f t="shared" si="111"/>
        <v>-29.549999999999272</v>
      </c>
      <c r="AD333" s="24">
        <f t="shared" si="120"/>
        <v>-2.0800000000000409</v>
      </c>
      <c r="AE333" s="1">
        <f t="shared" si="121"/>
        <v>1.2381498845097233E-3</v>
      </c>
      <c r="AF333" s="1">
        <f t="shared" si="122"/>
        <v>-3.2310590462182717E-4</v>
      </c>
      <c r="AG333" s="1">
        <f>$AF$2+GRAPHS!$U$32*_xlfn.STDEV.S('ONE_LAST_QUOTE (2)'!$AE$2:$AE$779)</f>
        <v>3.7520229614794163E-3</v>
      </c>
      <c r="AH333" s="1">
        <f>$AF$2-GRAPHS!$U$32*_xlfn.STDEV.S('ONE_LAST_QUOTE (2)'!$AE$2:$AE$779)</f>
        <v>-4.3982347707230704E-3</v>
      </c>
      <c r="AI333" s="27">
        <f t="shared" si="123"/>
        <v>14.206730769230139</v>
      </c>
      <c r="AJ333" s="24">
        <f t="shared" si="124"/>
        <v>-27.469999999999231</v>
      </c>
      <c r="AK333" s="27">
        <f t="shared" si="125"/>
        <v>-6.5702056555270953</v>
      </c>
      <c r="AL333" s="27">
        <f>$AK$2+GRAPHS!$W$32*_xlfn.STDEV.S('ONE_LAST_QUOTE (2)'!$AJ$2:$AJ$779)</f>
        <v>27.965047561412895</v>
      </c>
      <c r="AM333" s="27">
        <f>$AK$2-GRAPHS!$W$32*_xlfn.STDEV.S('ONE_LAST_QUOTE (2)'!$AJ$2:$AJ$779)</f>
        <v>-41.105458872467089</v>
      </c>
      <c r="AO333" s="24"/>
    </row>
    <row r="334" spans="1:41" x14ac:dyDescent="0.3">
      <c r="A334" s="5">
        <v>44568</v>
      </c>
      <c r="B334" s="25">
        <v>722.17</v>
      </c>
      <c r="C334" s="25">
        <v>0.02</v>
      </c>
      <c r="D334" s="25">
        <f t="shared" si="112"/>
        <v>722.15</v>
      </c>
      <c r="E334" s="25">
        <v>720</v>
      </c>
      <c r="F334" s="25">
        <f t="shared" si="109"/>
        <v>-2.1499999999999773</v>
      </c>
      <c r="G334" s="25">
        <v>18146</v>
      </c>
      <c r="H334" s="25">
        <v>18169.759999999998</v>
      </c>
      <c r="I334" s="25">
        <v>1.3699999999999986</v>
      </c>
      <c r="J334" s="25">
        <f t="shared" si="113"/>
        <v>18168.39</v>
      </c>
      <c r="K334" s="25">
        <f t="shared" si="114"/>
        <v>-22.389999999999418</v>
      </c>
      <c r="L334" s="27">
        <v>27.605</v>
      </c>
      <c r="M334" s="25">
        <v>634</v>
      </c>
      <c r="N334" s="2">
        <f t="shared" si="126"/>
        <v>148.17863757974857</v>
      </c>
      <c r="O334" s="2">
        <f t="shared" si="127"/>
        <v>147.55244755244735</v>
      </c>
      <c r="P334" s="2">
        <f t="shared" si="128"/>
        <v>93.916918994318365</v>
      </c>
      <c r="Q334" s="2">
        <f t="shared" si="128"/>
        <v>152.77108433734963</v>
      </c>
      <c r="R334" s="27">
        <f t="shared" si="129"/>
        <v>-4.2259129759120162E-3</v>
      </c>
      <c r="S334" s="1">
        <f t="shared" si="115"/>
        <v>8.778548817801362E-3</v>
      </c>
      <c r="T334" s="1">
        <f>S334+GRAPHS!$Q$32*_xlfn.STDEV.S($R$2:$R$779)</f>
        <v>3.6448384166507447E-2</v>
      </c>
      <c r="U334" s="1">
        <f>S334-GRAPHS!$Q$32*_xlfn.STDEV.S($R$2:$R$779)</f>
        <v>-1.8891286530904723E-2</v>
      </c>
      <c r="V334" s="2">
        <f t="shared" si="116"/>
        <v>-62.61900273012202</v>
      </c>
      <c r="W334" s="1">
        <f t="shared" si="117"/>
        <v>-1.2323601595958375E-3</v>
      </c>
      <c r="X334" s="1">
        <f t="shared" si="118"/>
        <v>-2.9772207990029459E-3</v>
      </c>
      <c r="Y334" s="1">
        <f t="shared" si="119"/>
        <v>1.7448606394071084E-3</v>
      </c>
      <c r="Z334" s="1">
        <f t="shared" si="110"/>
        <v>-3.2310590462182717E-4</v>
      </c>
      <c r="AA334" s="1" t="e">
        <f>Z334+#REF!*_xlfn.STDEV.S($Y$2:$Y$779)</f>
        <v>#REF!</v>
      </c>
      <c r="AB334" s="1">
        <f>Z334-GRAPHS!$S$32*_xlfn.STDEV.S($Y$2:$Y$779)</f>
        <v>-3.5832089975028217E-3</v>
      </c>
      <c r="AC334" s="24">
        <f t="shared" si="111"/>
        <v>-22.389999999999418</v>
      </c>
      <c r="AD334" s="24">
        <f t="shared" si="120"/>
        <v>-2.1499999999999773</v>
      </c>
      <c r="AE334" s="1">
        <f t="shared" si="121"/>
        <v>1.7448606394071084E-3</v>
      </c>
      <c r="AF334" s="1">
        <f t="shared" si="122"/>
        <v>-3.2310590462182717E-4</v>
      </c>
      <c r="AG334" s="1">
        <f>$AF$2+GRAPHS!$U$32*_xlfn.STDEV.S('ONE_LAST_QUOTE (2)'!$AE$2:$AE$779)</f>
        <v>3.7520229614794163E-3</v>
      </c>
      <c r="AH334" s="1">
        <f>$AF$2-GRAPHS!$U$32*_xlfn.STDEV.S('ONE_LAST_QUOTE (2)'!$AE$2:$AE$779)</f>
        <v>-4.3982347707230704E-3</v>
      </c>
      <c r="AI334" s="27">
        <f t="shared" si="123"/>
        <v>10.413953488371932</v>
      </c>
      <c r="AJ334" s="24">
        <f t="shared" si="124"/>
        <v>-20.239999999999441</v>
      </c>
      <c r="AK334" s="27">
        <f t="shared" si="125"/>
        <v>-6.5702056555270953</v>
      </c>
      <c r="AL334" s="27">
        <f>$AK$2+GRAPHS!$W$32*_xlfn.STDEV.S('ONE_LAST_QUOTE (2)'!$AJ$2:$AJ$779)</f>
        <v>27.965047561412895</v>
      </c>
      <c r="AM334" s="27">
        <f>$AK$2-GRAPHS!$W$32*_xlfn.STDEV.S('ONE_LAST_QUOTE (2)'!$AJ$2:$AJ$779)</f>
        <v>-41.105458872467089</v>
      </c>
      <c r="AO334" s="24"/>
    </row>
    <row r="335" spans="1:41" x14ac:dyDescent="0.3">
      <c r="A335" s="5">
        <v>44571</v>
      </c>
      <c r="B335" s="25">
        <v>725.88</v>
      </c>
      <c r="C335" s="25">
        <v>0.02</v>
      </c>
      <c r="D335" s="25">
        <f t="shared" si="112"/>
        <v>725.86</v>
      </c>
      <c r="E335" s="25">
        <v>727</v>
      </c>
      <c r="F335" s="25">
        <f t="shared" si="109"/>
        <v>1.1399999999999864</v>
      </c>
      <c r="G335" s="25">
        <v>18260</v>
      </c>
      <c r="H335" s="25">
        <v>18239.38</v>
      </c>
      <c r="I335" s="25">
        <v>1.3699999999999986</v>
      </c>
      <c r="J335" s="25">
        <f t="shared" si="113"/>
        <v>18238.010000000002</v>
      </c>
      <c r="K335" s="25">
        <f t="shared" si="114"/>
        <v>21.989999999997963</v>
      </c>
      <c r="L335" s="27">
        <v>27.655999999999999</v>
      </c>
      <c r="M335" s="25">
        <v>643</v>
      </c>
      <c r="N335" s="2">
        <f t="shared" si="126"/>
        <v>149.619263222885</v>
      </c>
      <c r="O335" s="2">
        <f t="shared" si="127"/>
        <v>148.47942754919478</v>
      </c>
      <c r="P335" s="2">
        <f t="shared" si="128"/>
        <v>94.090429694144845</v>
      </c>
      <c r="Q335" s="2">
        <f t="shared" si="128"/>
        <v>154.93975903614481</v>
      </c>
      <c r="R335" s="27">
        <f t="shared" si="129"/>
        <v>-7.6182414559294864E-3</v>
      </c>
      <c r="S335" s="1">
        <f t="shared" si="115"/>
        <v>8.778548817801362E-3</v>
      </c>
      <c r="T335" s="1">
        <f>S335+GRAPHS!$Q$32*_xlfn.STDEV.S($R$2:$R$779)</f>
        <v>3.6448384166507447E-2</v>
      </c>
      <c r="U335" s="1">
        <f>S335-GRAPHS!$Q$32*_xlfn.STDEV.S($R$2:$R$779)</f>
        <v>-1.8891286530904723E-2</v>
      </c>
      <c r="V335" s="2">
        <f t="shared" si="116"/>
        <v>-113.98356736902144</v>
      </c>
      <c r="W335" s="1">
        <f t="shared" si="117"/>
        <v>1.2057236507709975E-3</v>
      </c>
      <c r="X335" s="1">
        <f t="shared" si="118"/>
        <v>1.5705507949191116E-3</v>
      </c>
      <c r="Y335" s="1">
        <f t="shared" si="119"/>
        <v>-3.6482714414811409E-4</v>
      </c>
      <c r="Z335" s="1">
        <f t="shared" si="110"/>
        <v>-3.2310590462182717E-4</v>
      </c>
      <c r="AA335" s="1" t="e">
        <f>Z335+#REF!*_xlfn.STDEV.S($Y$2:$Y$779)</f>
        <v>#REF!</v>
      </c>
      <c r="AB335" s="1">
        <f>Z335-GRAPHS!$S$32*_xlfn.STDEV.S($Y$2:$Y$779)</f>
        <v>-3.5832089975028217E-3</v>
      </c>
      <c r="AC335" s="24">
        <f t="shared" si="111"/>
        <v>21.989999999997963</v>
      </c>
      <c r="AD335" s="24">
        <f t="shared" si="120"/>
        <v>1.1399999999999864</v>
      </c>
      <c r="AE335" s="1">
        <f t="shared" si="121"/>
        <v>-3.6482714414811409E-4</v>
      </c>
      <c r="AF335" s="1">
        <f t="shared" si="122"/>
        <v>-3.2310590462182717E-4</v>
      </c>
      <c r="AG335" s="1">
        <f>$AF$2+GRAPHS!$U$32*_xlfn.STDEV.S('ONE_LAST_QUOTE (2)'!$AE$2:$AE$779)</f>
        <v>3.7520229614794163E-3</v>
      </c>
      <c r="AH335" s="1">
        <f>$AF$2-GRAPHS!$U$32*_xlfn.STDEV.S('ONE_LAST_QUOTE (2)'!$AE$2:$AE$779)</f>
        <v>-4.3982347707230704E-3</v>
      </c>
      <c r="AI335" s="27">
        <f t="shared" si="123"/>
        <v>19.289473684208971</v>
      </c>
      <c r="AJ335" s="24">
        <f t="shared" si="124"/>
        <v>20.849999999997976</v>
      </c>
      <c r="AK335" s="27">
        <f t="shared" si="125"/>
        <v>-6.5702056555270953</v>
      </c>
      <c r="AL335" s="27">
        <f>$AK$2+GRAPHS!$W$32*_xlfn.STDEV.S('ONE_LAST_QUOTE (2)'!$AJ$2:$AJ$779)</f>
        <v>27.965047561412895</v>
      </c>
      <c r="AM335" s="27">
        <f>$AK$2-GRAPHS!$W$32*_xlfn.STDEV.S('ONE_LAST_QUOTE (2)'!$AJ$2:$AJ$779)</f>
        <v>-41.105458872467089</v>
      </c>
      <c r="AO335" s="24"/>
    </row>
    <row r="336" spans="1:41" x14ac:dyDescent="0.3">
      <c r="A336" s="5">
        <v>44572</v>
      </c>
      <c r="B336" s="25">
        <v>730.84</v>
      </c>
      <c r="C336" s="25">
        <v>0.02</v>
      </c>
      <c r="D336" s="25">
        <f t="shared" si="112"/>
        <v>730.82</v>
      </c>
      <c r="E336" s="25">
        <v>730.3</v>
      </c>
      <c r="F336" s="25">
        <f t="shared" si="109"/>
        <v>-0.5200000000000955</v>
      </c>
      <c r="G336" s="25">
        <v>18279</v>
      </c>
      <c r="H336" s="25">
        <v>18288.21</v>
      </c>
      <c r="I336" s="25">
        <v>1.3699999999999986</v>
      </c>
      <c r="J336" s="25">
        <f t="shared" si="113"/>
        <v>18286.84</v>
      </c>
      <c r="K336" s="25">
        <f t="shared" si="114"/>
        <v>-7.8400000000001455</v>
      </c>
      <c r="L336" s="27">
        <v>27.664999999999999</v>
      </c>
      <c r="M336" s="25">
        <v>651</v>
      </c>
      <c r="N336" s="2">
        <f t="shared" si="126"/>
        <v>150.29841531179218</v>
      </c>
      <c r="O336" s="2">
        <f t="shared" si="127"/>
        <v>148.63392421531935</v>
      </c>
      <c r="P336" s="2">
        <f t="shared" si="128"/>
        <v>94.121049229408328</v>
      </c>
      <c r="Q336" s="2">
        <f t="shared" si="128"/>
        <v>156.86746987951832</v>
      </c>
      <c r="R336" s="27">
        <f t="shared" si="129"/>
        <v>-1.1074575157827615E-2</v>
      </c>
      <c r="S336" s="1">
        <f t="shared" si="115"/>
        <v>8.778548817801362E-3</v>
      </c>
      <c r="T336" s="1">
        <f>S336+GRAPHS!$Q$32*_xlfn.STDEV.S($R$2:$R$779)</f>
        <v>3.6448384166507447E-2</v>
      </c>
      <c r="U336" s="1">
        <f>S336-GRAPHS!$Q$32*_xlfn.STDEV.S($R$2:$R$779)</f>
        <v>-1.8891286530904723E-2</v>
      </c>
      <c r="V336" s="2">
        <f t="shared" si="116"/>
        <v>-166.44910964728297</v>
      </c>
      <c r="W336" s="1">
        <f t="shared" si="117"/>
        <v>-4.287236067029703E-4</v>
      </c>
      <c r="X336" s="1">
        <f t="shared" si="118"/>
        <v>-7.1152951479173455E-4</v>
      </c>
      <c r="Y336" s="1">
        <f t="shared" si="119"/>
        <v>2.8280590808876425E-4</v>
      </c>
      <c r="Z336" s="1">
        <f t="shared" si="110"/>
        <v>-3.2310590462182717E-4</v>
      </c>
      <c r="AA336" s="1" t="e">
        <f>Z336+#REF!*_xlfn.STDEV.S($Y$2:$Y$779)</f>
        <v>#REF!</v>
      </c>
      <c r="AB336" s="1">
        <f>Z336-GRAPHS!$S$32*_xlfn.STDEV.S($Y$2:$Y$779)</f>
        <v>-3.5832089975028217E-3</v>
      </c>
      <c r="AC336" s="24">
        <f t="shared" si="111"/>
        <v>-7.8400000000001455</v>
      </c>
      <c r="AD336" s="24">
        <f t="shared" si="120"/>
        <v>-0.5200000000000955</v>
      </c>
      <c r="AE336" s="1">
        <f t="shared" si="121"/>
        <v>2.8280590808876425E-4</v>
      </c>
      <c r="AF336" s="1">
        <f t="shared" si="122"/>
        <v>-3.2310590462182717E-4</v>
      </c>
      <c r="AG336" s="1">
        <f>$AF$2+GRAPHS!$U$32*_xlfn.STDEV.S('ONE_LAST_QUOTE (2)'!$AE$2:$AE$779)</f>
        <v>3.7520229614794163E-3</v>
      </c>
      <c r="AH336" s="1">
        <f>$AF$2-GRAPHS!$U$32*_xlfn.STDEV.S('ONE_LAST_QUOTE (2)'!$AE$2:$AE$779)</f>
        <v>-4.3982347707230704E-3</v>
      </c>
      <c r="AI336" s="27">
        <f t="shared" si="123"/>
        <v>15.076923076920588</v>
      </c>
      <c r="AJ336" s="24">
        <f t="shared" si="124"/>
        <v>-7.32000000000005</v>
      </c>
      <c r="AK336" s="27">
        <f t="shared" si="125"/>
        <v>-6.5702056555270953</v>
      </c>
      <c r="AL336" s="27">
        <f>$AK$2+GRAPHS!$W$32*_xlfn.STDEV.S('ONE_LAST_QUOTE (2)'!$AJ$2:$AJ$779)</f>
        <v>27.965047561412895</v>
      </c>
      <c r="AM336" s="27">
        <f>$AK$2-GRAPHS!$W$32*_xlfn.STDEV.S('ONE_LAST_QUOTE (2)'!$AJ$2:$AJ$779)</f>
        <v>-41.105458872467089</v>
      </c>
      <c r="AO336" s="24"/>
    </row>
    <row r="337" spans="1:41" x14ac:dyDescent="0.3">
      <c r="A337" s="5">
        <v>44573</v>
      </c>
      <c r="B337" s="25">
        <v>736.14</v>
      </c>
      <c r="C337" s="25">
        <v>0</v>
      </c>
      <c r="D337" s="25">
        <f t="shared" si="112"/>
        <v>736.14</v>
      </c>
      <c r="E337" s="25">
        <v>736.2</v>
      </c>
      <c r="F337" s="25">
        <f t="shared" si="109"/>
        <v>6.0000000000059117E-2</v>
      </c>
      <c r="G337" s="25">
        <v>18376</v>
      </c>
      <c r="H337" s="25">
        <v>18375.400000000001</v>
      </c>
      <c r="I337" s="25">
        <v>1.3699999999999986</v>
      </c>
      <c r="J337" s="25">
        <f t="shared" si="113"/>
        <v>18374.030000000002</v>
      </c>
      <c r="K337" s="25">
        <f t="shared" si="114"/>
        <v>1.9699999999975262</v>
      </c>
      <c r="L337" s="27">
        <v>27.646999999999998</v>
      </c>
      <c r="M337" s="25">
        <v>660</v>
      </c>
      <c r="N337" s="2">
        <f t="shared" si="126"/>
        <v>151.51265692529293</v>
      </c>
      <c r="O337" s="2">
        <f t="shared" si="127"/>
        <v>149.42267035290271</v>
      </c>
      <c r="P337" s="2">
        <f t="shared" si="128"/>
        <v>94.059810158881334</v>
      </c>
      <c r="Q337" s="2">
        <f t="shared" si="128"/>
        <v>159.03614457831353</v>
      </c>
      <c r="R337" s="27">
        <f t="shared" si="129"/>
        <v>-1.3794138488514074E-2</v>
      </c>
      <c r="S337" s="1">
        <f t="shared" si="115"/>
        <v>8.778548817801362E-3</v>
      </c>
      <c r="T337" s="1">
        <f>S337+GRAPHS!$Q$32*_xlfn.STDEV.S($R$2:$R$779)</f>
        <v>3.6448384166507447E-2</v>
      </c>
      <c r="U337" s="1">
        <f>S337-GRAPHS!$Q$32*_xlfn.STDEV.S($R$2:$R$779)</f>
        <v>-1.8891286530904723E-2</v>
      </c>
      <c r="V337" s="2">
        <f t="shared" si="116"/>
        <v>-208.99865723902167</v>
      </c>
      <c r="W337" s="1">
        <f t="shared" si="117"/>
        <v>1.0721654422015889E-4</v>
      </c>
      <c r="X337" s="1">
        <f t="shared" si="118"/>
        <v>8.1506235227075179E-5</v>
      </c>
      <c r="Y337" s="1">
        <f t="shared" si="119"/>
        <v>2.5710308993083706E-5</v>
      </c>
      <c r="Z337" s="1">
        <f t="shared" si="110"/>
        <v>-3.2310590462182717E-4</v>
      </c>
      <c r="AA337" s="1" t="e">
        <f>Z337+#REF!*_xlfn.STDEV.S($Y$2:$Y$779)</f>
        <v>#REF!</v>
      </c>
      <c r="AB337" s="1">
        <f>Z337-GRAPHS!$S$32*_xlfn.STDEV.S($Y$2:$Y$779)</f>
        <v>-3.5832089975028217E-3</v>
      </c>
      <c r="AC337" s="24">
        <f t="shared" si="111"/>
        <v>1.9699999999975262</v>
      </c>
      <c r="AD337" s="24">
        <f t="shared" si="120"/>
        <v>6.0000000000059117E-2</v>
      </c>
      <c r="AE337" s="1">
        <f t="shared" si="121"/>
        <v>2.5710308993083706E-5</v>
      </c>
      <c r="AF337" s="1">
        <f t="shared" si="122"/>
        <v>-3.2310590462182717E-4</v>
      </c>
      <c r="AG337" s="1">
        <f>$AF$2+GRAPHS!$U$32*_xlfn.STDEV.S('ONE_LAST_QUOTE (2)'!$AE$2:$AE$779)</f>
        <v>3.7520229614794163E-3</v>
      </c>
      <c r="AH337" s="1">
        <f>$AF$2-GRAPHS!$U$32*_xlfn.STDEV.S('ONE_LAST_QUOTE (2)'!$AE$2:$AE$779)</f>
        <v>-4.3982347707230704E-3</v>
      </c>
      <c r="AI337" s="27">
        <f t="shared" si="123"/>
        <v>32.833333333259752</v>
      </c>
      <c r="AJ337" s="24">
        <f t="shared" si="124"/>
        <v>1.9099999999974671</v>
      </c>
      <c r="AK337" s="27">
        <f t="shared" si="125"/>
        <v>-6.5702056555270953</v>
      </c>
      <c r="AL337" s="27">
        <f>$AK$2+GRAPHS!$W$32*_xlfn.STDEV.S('ONE_LAST_QUOTE (2)'!$AJ$2:$AJ$779)</f>
        <v>27.965047561412895</v>
      </c>
      <c r="AM337" s="27">
        <f>$AK$2-GRAPHS!$W$32*_xlfn.STDEV.S('ONE_LAST_QUOTE (2)'!$AJ$2:$AJ$779)</f>
        <v>-41.105458872467089</v>
      </c>
      <c r="AO337" s="24"/>
    </row>
    <row r="338" spans="1:41" x14ac:dyDescent="0.3">
      <c r="A338" s="5">
        <v>44574</v>
      </c>
      <c r="B338" s="25">
        <v>739.37</v>
      </c>
      <c r="C338" s="25">
        <v>0</v>
      </c>
      <c r="D338" s="25">
        <f t="shared" si="112"/>
        <v>739.37</v>
      </c>
      <c r="E338" s="25">
        <v>740</v>
      </c>
      <c r="F338" s="25">
        <f t="shared" si="109"/>
        <v>0.62999999999999545</v>
      </c>
      <c r="G338" s="25">
        <v>18425</v>
      </c>
      <c r="H338" s="25">
        <v>18436.93</v>
      </c>
      <c r="I338" s="25">
        <v>0</v>
      </c>
      <c r="J338" s="25">
        <f t="shared" si="113"/>
        <v>18436.93</v>
      </c>
      <c r="K338" s="25">
        <f t="shared" si="114"/>
        <v>-11.930000000000291</v>
      </c>
      <c r="L338" s="27">
        <v>27.635000000000002</v>
      </c>
      <c r="M338" s="25">
        <v>661</v>
      </c>
      <c r="N338" s="2">
        <f t="shared" si="126"/>
        <v>152.29471084585271</v>
      </c>
      <c r="O338" s="2">
        <f t="shared" si="127"/>
        <v>149.8211091234345</v>
      </c>
      <c r="P338" s="2">
        <f t="shared" si="128"/>
        <v>94.018984111863347</v>
      </c>
      <c r="Q338" s="2">
        <f t="shared" si="128"/>
        <v>159.27710843373521</v>
      </c>
      <c r="R338" s="27">
        <f t="shared" si="129"/>
        <v>-1.6242203742202865E-2</v>
      </c>
      <c r="S338" s="1">
        <f t="shared" si="115"/>
        <v>8.778548817801362E-3</v>
      </c>
      <c r="T338" s="1">
        <f>S338+GRAPHS!$Q$32*_xlfn.STDEV.S($R$2:$R$779)</f>
        <v>3.6448384166507447E-2</v>
      </c>
      <c r="U338" s="1">
        <f>S338-GRAPHS!$Q$32*_xlfn.STDEV.S($R$2:$R$779)</f>
        <v>-1.8891286530904723E-2</v>
      </c>
      <c r="V338" s="2">
        <f t="shared" si="116"/>
        <v>-247.36017224182092</v>
      </c>
      <c r="W338" s="1">
        <f t="shared" si="117"/>
        <v>-6.4707085181753634E-4</v>
      </c>
      <c r="X338" s="1">
        <f t="shared" si="118"/>
        <v>8.5207676805928762E-4</v>
      </c>
      <c r="Y338" s="1">
        <f t="shared" si="119"/>
        <v>-1.4991476198768241E-3</v>
      </c>
      <c r="Z338" s="1">
        <f t="shared" si="110"/>
        <v>-3.2310590462182717E-4</v>
      </c>
      <c r="AA338" s="1" t="e">
        <f>Z338+#REF!*_xlfn.STDEV.S($Y$2:$Y$779)</f>
        <v>#REF!</v>
      </c>
      <c r="AB338" s="1">
        <f>Z338-GRAPHS!$S$32*_xlfn.STDEV.S($Y$2:$Y$779)</f>
        <v>-3.5832089975028217E-3</v>
      </c>
      <c r="AC338" s="24">
        <f t="shared" si="111"/>
        <v>-11.930000000000291</v>
      </c>
      <c r="AD338" s="24">
        <f t="shared" si="120"/>
        <v>0.62999999999999545</v>
      </c>
      <c r="AE338" s="1">
        <f t="shared" si="121"/>
        <v>-1.4991476198768241E-3</v>
      </c>
      <c r="AF338" s="1">
        <f t="shared" si="122"/>
        <v>-3.2310590462182717E-4</v>
      </c>
      <c r="AG338" s="1">
        <f>$AF$2+GRAPHS!$U$32*_xlfn.STDEV.S('ONE_LAST_QUOTE (2)'!$AE$2:$AE$779)</f>
        <v>3.7520229614794163E-3</v>
      </c>
      <c r="AH338" s="1">
        <f>$AF$2-GRAPHS!$U$32*_xlfn.STDEV.S('ONE_LAST_QUOTE (2)'!$AE$2:$AE$779)</f>
        <v>-4.3982347707230704E-3</v>
      </c>
      <c r="AI338" s="27">
        <f t="shared" si="123"/>
        <v>-18.936507936508534</v>
      </c>
      <c r="AJ338" s="24">
        <f t="shared" si="124"/>
        <v>-12.560000000000286</v>
      </c>
      <c r="AK338" s="27">
        <f t="shared" si="125"/>
        <v>-6.5702056555270953</v>
      </c>
      <c r="AL338" s="27">
        <f>$AK$2+GRAPHS!$W$32*_xlfn.STDEV.S('ONE_LAST_QUOTE (2)'!$AJ$2:$AJ$779)</f>
        <v>27.965047561412895</v>
      </c>
      <c r="AM338" s="27">
        <f>$AK$2-GRAPHS!$W$32*_xlfn.STDEV.S('ONE_LAST_QUOTE (2)'!$AJ$2:$AJ$779)</f>
        <v>-41.105458872467089</v>
      </c>
      <c r="AO338" s="24"/>
    </row>
    <row r="339" spans="1:41" x14ac:dyDescent="0.3">
      <c r="A339" s="5">
        <v>44575</v>
      </c>
      <c r="B339" s="25">
        <v>740.11</v>
      </c>
      <c r="C339" s="25">
        <v>0</v>
      </c>
      <c r="D339" s="25">
        <f t="shared" si="112"/>
        <v>740.11</v>
      </c>
      <c r="E339" s="25">
        <v>738.4</v>
      </c>
      <c r="F339" s="25">
        <f t="shared" si="109"/>
        <v>-1.7100000000000364</v>
      </c>
      <c r="G339" s="25">
        <v>18360</v>
      </c>
      <c r="H339" s="25">
        <v>18403.330000000002</v>
      </c>
      <c r="I339" s="25">
        <v>0</v>
      </c>
      <c r="J339" s="25">
        <f t="shared" si="113"/>
        <v>18403.330000000002</v>
      </c>
      <c r="K339" s="25">
        <f t="shared" si="114"/>
        <v>-43.330000000001746</v>
      </c>
      <c r="L339" s="27">
        <v>27.54</v>
      </c>
      <c r="M339" s="25">
        <v>672</v>
      </c>
      <c r="N339" s="2">
        <f t="shared" si="126"/>
        <v>151.96542498456438</v>
      </c>
      <c r="O339" s="2">
        <f t="shared" si="127"/>
        <v>149.29256789721885</v>
      </c>
      <c r="P339" s="2">
        <f t="shared" si="128"/>
        <v>93.695777906304187</v>
      </c>
      <c r="Q339" s="2">
        <f t="shared" si="128"/>
        <v>161.92771084337375</v>
      </c>
      <c r="R339" s="27">
        <f t="shared" si="129"/>
        <v>-1.7588586927697714E-2</v>
      </c>
      <c r="S339" s="1">
        <f t="shared" si="115"/>
        <v>8.778548817801362E-3</v>
      </c>
      <c r="T339" s="1">
        <f>S339+GRAPHS!$Q$32*_xlfn.STDEV.S($R$2:$R$779)</f>
        <v>3.6448384166507447E-2</v>
      </c>
      <c r="U339" s="1">
        <f>S339-GRAPHS!$Q$32*_xlfn.STDEV.S($R$2:$R$779)</f>
        <v>-1.8891286530904723E-2</v>
      </c>
      <c r="V339" s="2">
        <f t="shared" si="116"/>
        <v>-267.2857087345534</v>
      </c>
      <c r="W339" s="1">
        <f t="shared" si="117"/>
        <v>-2.3544651973312299E-3</v>
      </c>
      <c r="X339" s="1">
        <f t="shared" si="118"/>
        <v>-2.3104673629596091E-3</v>
      </c>
      <c r="Y339" s="1">
        <f t="shared" si="119"/>
        <v>-4.3997834371620886E-5</v>
      </c>
      <c r="Z339" s="1">
        <f t="shared" si="110"/>
        <v>-3.2310590462182717E-4</v>
      </c>
      <c r="AA339" s="1" t="e">
        <f>Z339+#REF!*_xlfn.STDEV.S($Y$2:$Y$779)</f>
        <v>#REF!</v>
      </c>
      <c r="AB339" s="1">
        <f>Z339-GRAPHS!$S$32*_xlfn.STDEV.S($Y$2:$Y$779)</f>
        <v>-3.5832089975028217E-3</v>
      </c>
      <c r="AC339" s="24">
        <f t="shared" si="111"/>
        <v>-43.330000000001746</v>
      </c>
      <c r="AD339" s="24">
        <f t="shared" si="120"/>
        <v>-1.7100000000000364</v>
      </c>
      <c r="AE339" s="1">
        <f t="shared" si="121"/>
        <v>-4.3997834371620886E-5</v>
      </c>
      <c r="AF339" s="1">
        <f t="shared" si="122"/>
        <v>-3.2310590462182717E-4</v>
      </c>
      <c r="AG339" s="1">
        <f>$AF$2+GRAPHS!$U$32*_xlfn.STDEV.S('ONE_LAST_QUOTE (2)'!$AE$2:$AE$779)</f>
        <v>3.7520229614794163E-3</v>
      </c>
      <c r="AH339" s="1">
        <f>$AF$2-GRAPHS!$U$32*_xlfn.STDEV.S('ONE_LAST_QUOTE (2)'!$AE$2:$AE$779)</f>
        <v>-4.3982347707230704E-3</v>
      </c>
      <c r="AI339" s="27">
        <f t="shared" si="123"/>
        <v>25.33918128655019</v>
      </c>
      <c r="AJ339" s="24">
        <f t="shared" si="124"/>
        <v>-41.62000000000171</v>
      </c>
      <c r="AK339" s="27">
        <f t="shared" si="125"/>
        <v>-6.5702056555270953</v>
      </c>
      <c r="AL339" s="27">
        <f>$AK$2+GRAPHS!$W$32*_xlfn.STDEV.S('ONE_LAST_QUOTE (2)'!$AJ$2:$AJ$779)</f>
        <v>27.965047561412895</v>
      </c>
      <c r="AM339" s="27">
        <f>$AK$2-GRAPHS!$W$32*_xlfn.STDEV.S('ONE_LAST_QUOTE (2)'!$AJ$2:$AJ$779)</f>
        <v>-41.105458872467089</v>
      </c>
      <c r="AO339" s="24"/>
    </row>
    <row r="340" spans="1:41" x14ac:dyDescent="0.3">
      <c r="A340" s="5">
        <v>44578</v>
      </c>
      <c r="B340" s="25">
        <v>746.32</v>
      </c>
      <c r="C340" s="25">
        <v>0</v>
      </c>
      <c r="D340" s="25">
        <f t="shared" si="112"/>
        <v>746.32</v>
      </c>
      <c r="E340" s="25">
        <v>744.1</v>
      </c>
      <c r="F340" s="25">
        <f t="shared" si="109"/>
        <v>-2.2200000000000273</v>
      </c>
      <c r="G340" s="25">
        <v>18508</v>
      </c>
      <c r="H340" s="25">
        <v>18525.439999999999</v>
      </c>
      <c r="I340" s="25">
        <v>0</v>
      </c>
      <c r="J340" s="25">
        <f t="shared" si="113"/>
        <v>18525.439999999999</v>
      </c>
      <c r="K340" s="25">
        <f t="shared" si="114"/>
        <v>-17.43999999999869</v>
      </c>
      <c r="L340" s="27">
        <v>27.507999999999999</v>
      </c>
      <c r="M340" s="25">
        <v>683</v>
      </c>
      <c r="N340" s="2">
        <f t="shared" si="126"/>
        <v>153.13850586540408</v>
      </c>
      <c r="O340" s="2">
        <f t="shared" si="127"/>
        <v>150.49601561229446</v>
      </c>
      <c r="P340" s="2">
        <f t="shared" si="128"/>
        <v>93.586908447589536</v>
      </c>
      <c r="Q340" s="2">
        <f t="shared" si="128"/>
        <v>164.57831325301231</v>
      </c>
      <c r="R340" s="27">
        <f t="shared" si="129"/>
        <v>-1.7255557236741992E-2</v>
      </c>
      <c r="S340" s="1">
        <f t="shared" si="115"/>
        <v>8.778548817801362E-3</v>
      </c>
      <c r="T340" s="1">
        <f>S340+GRAPHS!$Q$32*_xlfn.STDEV.S($R$2:$R$779)</f>
        <v>3.6448384166507447E-2</v>
      </c>
      <c r="U340" s="1">
        <f>S340-GRAPHS!$Q$32*_xlfn.STDEV.S($R$2:$R$779)</f>
        <v>-1.8891286530904723E-2</v>
      </c>
      <c r="V340" s="2">
        <f t="shared" si="116"/>
        <v>-264.24902531096279</v>
      </c>
      <c r="W340" s="1">
        <f t="shared" si="117"/>
        <v>-9.4140813929378692E-4</v>
      </c>
      <c r="X340" s="1">
        <f t="shared" si="118"/>
        <v>-2.9745953478401048E-3</v>
      </c>
      <c r="Y340" s="1">
        <f t="shared" si="119"/>
        <v>2.0331872085463179E-3</v>
      </c>
      <c r="Z340" s="1">
        <f t="shared" si="110"/>
        <v>-3.2310590462182717E-4</v>
      </c>
      <c r="AA340" s="1" t="e">
        <f>Z340+#REF!*_xlfn.STDEV.S($Y$2:$Y$779)</f>
        <v>#REF!</v>
      </c>
      <c r="AB340" s="1">
        <f>Z340-GRAPHS!$S$32*_xlfn.STDEV.S($Y$2:$Y$779)</f>
        <v>-3.5832089975028217E-3</v>
      </c>
      <c r="AC340" s="24">
        <f t="shared" si="111"/>
        <v>-17.43999999999869</v>
      </c>
      <c r="AD340" s="24">
        <f t="shared" si="120"/>
        <v>-2.2200000000000273</v>
      </c>
      <c r="AE340" s="1">
        <f t="shared" si="121"/>
        <v>2.0331872085463179E-3</v>
      </c>
      <c r="AF340" s="1">
        <f t="shared" si="122"/>
        <v>-3.2310590462182717E-4</v>
      </c>
      <c r="AG340" s="1">
        <f>$AF$2+GRAPHS!$U$32*_xlfn.STDEV.S('ONE_LAST_QUOTE (2)'!$AE$2:$AE$779)</f>
        <v>3.7520229614794163E-3</v>
      </c>
      <c r="AH340" s="1">
        <f>$AF$2-GRAPHS!$U$32*_xlfn.STDEV.S('ONE_LAST_QUOTE (2)'!$AE$2:$AE$779)</f>
        <v>-4.3982347707230704E-3</v>
      </c>
      <c r="AI340" s="27">
        <f t="shared" si="123"/>
        <v>7.855855855855169</v>
      </c>
      <c r="AJ340" s="24">
        <f t="shared" si="124"/>
        <v>-15.219999999998663</v>
      </c>
      <c r="AK340" s="27">
        <f t="shared" si="125"/>
        <v>-6.5702056555270953</v>
      </c>
      <c r="AL340" s="27">
        <f>$AK$2+GRAPHS!$W$32*_xlfn.STDEV.S('ONE_LAST_QUOTE (2)'!$AJ$2:$AJ$779)</f>
        <v>27.965047561412895</v>
      </c>
      <c r="AM340" s="27">
        <f>$AK$2-GRAPHS!$W$32*_xlfn.STDEV.S('ONE_LAST_QUOTE (2)'!$AJ$2:$AJ$779)</f>
        <v>-41.105458872467089</v>
      </c>
      <c r="AO340" s="24"/>
    </row>
    <row r="341" spans="1:41" x14ac:dyDescent="0.3">
      <c r="A341" s="5">
        <v>44579</v>
      </c>
      <c r="B341" s="25">
        <v>736.71</v>
      </c>
      <c r="C341" s="25">
        <v>0</v>
      </c>
      <c r="D341" s="25">
        <f t="shared" si="112"/>
        <v>736.71</v>
      </c>
      <c r="E341" s="25">
        <v>736.4</v>
      </c>
      <c r="F341" s="25">
        <f t="shared" si="109"/>
        <v>-0.31000000000005912</v>
      </c>
      <c r="G341" s="25">
        <v>18350</v>
      </c>
      <c r="H341" s="25">
        <v>18378.64</v>
      </c>
      <c r="I341" s="25">
        <v>0</v>
      </c>
      <c r="J341" s="25">
        <f t="shared" si="113"/>
        <v>18378.64</v>
      </c>
      <c r="K341" s="25">
        <f t="shared" si="114"/>
        <v>-28.639999999999418</v>
      </c>
      <c r="L341" s="27">
        <v>27.54</v>
      </c>
      <c r="M341" s="25">
        <v>662</v>
      </c>
      <c r="N341" s="2">
        <f t="shared" si="126"/>
        <v>151.55381765795397</v>
      </c>
      <c r="O341" s="2">
        <f t="shared" si="127"/>
        <v>149.21125386241644</v>
      </c>
      <c r="P341" s="2">
        <f t="shared" si="128"/>
        <v>93.695777906304201</v>
      </c>
      <c r="Q341" s="2">
        <f t="shared" si="128"/>
        <v>159.51807228915689</v>
      </c>
      <c r="R341" s="27">
        <f t="shared" si="129"/>
        <v>-1.5456976483591678E-2</v>
      </c>
      <c r="S341" s="1">
        <f t="shared" si="115"/>
        <v>8.778548817801362E-3</v>
      </c>
      <c r="T341" s="1">
        <f>S341+GRAPHS!$Q$32*_xlfn.STDEV.S($R$2:$R$779)</f>
        <v>3.6448384166507447E-2</v>
      </c>
      <c r="U341" s="1">
        <f>S341-GRAPHS!$Q$32*_xlfn.STDEV.S($R$2:$R$779)</f>
        <v>-1.8891286530904723E-2</v>
      </c>
      <c r="V341" s="2">
        <f t="shared" si="116"/>
        <v>-234.25637955375294</v>
      </c>
      <c r="W341" s="1">
        <f t="shared" si="117"/>
        <v>-1.558330757879768E-3</v>
      </c>
      <c r="X341" s="1">
        <f t="shared" si="118"/>
        <v>-4.2078972730118919E-4</v>
      </c>
      <c r="Y341" s="1">
        <f t="shared" si="119"/>
        <v>-1.1375410305785789E-3</v>
      </c>
      <c r="Z341" s="1">
        <f t="shared" si="110"/>
        <v>-3.2310590462182717E-4</v>
      </c>
      <c r="AA341" s="1" t="e">
        <f>Z341+#REF!*_xlfn.STDEV.S($Y$2:$Y$779)</f>
        <v>#REF!</v>
      </c>
      <c r="AB341" s="1">
        <f>Z341-GRAPHS!$S$32*_xlfn.STDEV.S($Y$2:$Y$779)</f>
        <v>-3.5832089975028217E-3</v>
      </c>
      <c r="AC341" s="24">
        <f t="shared" si="111"/>
        <v>-28.639999999999418</v>
      </c>
      <c r="AD341" s="24">
        <f t="shared" si="120"/>
        <v>-0.31000000000005912</v>
      </c>
      <c r="AE341" s="1">
        <f t="shared" si="121"/>
        <v>-1.1375410305785789E-3</v>
      </c>
      <c r="AF341" s="1">
        <f t="shared" si="122"/>
        <v>-3.2310590462182717E-4</v>
      </c>
      <c r="AG341" s="1">
        <f>$AF$2+GRAPHS!$U$32*_xlfn.STDEV.S('ONE_LAST_QUOTE (2)'!$AE$2:$AE$779)</f>
        <v>3.7520229614794163E-3</v>
      </c>
      <c r="AH341" s="1">
        <f>$AF$2-GRAPHS!$U$32*_xlfn.STDEV.S('ONE_LAST_QUOTE (2)'!$AE$2:$AE$779)</f>
        <v>-4.3982347707230704E-3</v>
      </c>
      <c r="AI341" s="27">
        <f t="shared" si="123"/>
        <v>92.387096774174054</v>
      </c>
      <c r="AJ341" s="24">
        <f t="shared" si="124"/>
        <v>-28.329999999999359</v>
      </c>
      <c r="AK341" s="27">
        <f t="shared" si="125"/>
        <v>-6.5702056555270953</v>
      </c>
      <c r="AL341" s="27">
        <f>$AK$2+GRAPHS!$W$32*_xlfn.STDEV.S('ONE_LAST_QUOTE (2)'!$AJ$2:$AJ$779)</f>
        <v>27.965047561412895</v>
      </c>
      <c r="AM341" s="27">
        <f>$AK$2-GRAPHS!$W$32*_xlfn.STDEV.S('ONE_LAST_QUOTE (2)'!$AJ$2:$AJ$779)</f>
        <v>-41.105458872467089</v>
      </c>
      <c r="AO341" s="24"/>
    </row>
    <row r="342" spans="1:41" x14ac:dyDescent="0.3">
      <c r="A342" s="5">
        <v>44580</v>
      </c>
      <c r="B342" s="25">
        <v>730.01</v>
      </c>
      <c r="C342" s="25">
        <v>0</v>
      </c>
      <c r="D342" s="25">
        <f t="shared" si="112"/>
        <v>730.01</v>
      </c>
      <c r="E342" s="25">
        <v>727.8</v>
      </c>
      <c r="F342" s="25">
        <f t="shared" si="109"/>
        <v>-2.2100000000000364</v>
      </c>
      <c r="G342" s="25">
        <v>18217</v>
      </c>
      <c r="H342" s="25">
        <v>18227.46</v>
      </c>
      <c r="I342" s="25">
        <v>0</v>
      </c>
      <c r="J342" s="25">
        <f t="shared" si="113"/>
        <v>18227.46</v>
      </c>
      <c r="K342" s="25">
        <f t="shared" si="114"/>
        <v>-10.459999999999127</v>
      </c>
      <c r="L342" s="27">
        <v>27.623000000000001</v>
      </c>
      <c r="M342" s="25">
        <v>654</v>
      </c>
      <c r="N342" s="2">
        <f t="shared" si="126"/>
        <v>149.78390615352919</v>
      </c>
      <c r="O342" s="2">
        <f t="shared" si="127"/>
        <v>148.12977719954444</v>
      </c>
      <c r="P342" s="2">
        <f t="shared" si="128"/>
        <v>93.97815806484536</v>
      </c>
      <c r="Q342" s="2">
        <f t="shared" si="128"/>
        <v>157.5903614457834</v>
      </c>
      <c r="R342" s="27">
        <f t="shared" si="129"/>
        <v>-1.104343581672429E-2</v>
      </c>
      <c r="S342" s="1">
        <f t="shared" si="115"/>
        <v>8.778548817801362E-3</v>
      </c>
      <c r="T342" s="1">
        <f>S342+GRAPHS!$Q$32*_xlfn.STDEV.S($R$2:$R$779)</f>
        <v>3.6448384166507447E-2</v>
      </c>
      <c r="U342" s="1">
        <f>S342-GRAPHS!$Q$32*_xlfn.STDEV.S($R$2:$R$779)</f>
        <v>-1.8891286530904723E-2</v>
      </c>
      <c r="V342" s="2">
        <f t="shared" si="116"/>
        <v>-165.41289539847526</v>
      </c>
      <c r="W342" s="1">
        <f t="shared" si="117"/>
        <v>-5.7385944064609808E-4</v>
      </c>
      <c r="X342" s="1">
        <f t="shared" si="118"/>
        <v>-3.027355789646767E-3</v>
      </c>
      <c r="Y342" s="1">
        <f t="shared" si="119"/>
        <v>2.453496349000669E-3</v>
      </c>
      <c r="Z342" s="1">
        <f t="shared" si="110"/>
        <v>-3.2310590462182717E-4</v>
      </c>
      <c r="AA342" s="1" t="e">
        <f>Z342+#REF!*_xlfn.STDEV.S($Y$2:$Y$779)</f>
        <v>#REF!</v>
      </c>
      <c r="AB342" s="1">
        <f>Z342-GRAPHS!$S$32*_xlfn.STDEV.S($Y$2:$Y$779)</f>
        <v>-3.5832089975028217E-3</v>
      </c>
      <c r="AC342" s="24">
        <f t="shared" si="111"/>
        <v>-10.459999999999127</v>
      </c>
      <c r="AD342" s="24">
        <f t="shared" si="120"/>
        <v>-2.2100000000000364</v>
      </c>
      <c r="AE342" s="1">
        <f t="shared" si="121"/>
        <v>2.453496349000669E-3</v>
      </c>
      <c r="AF342" s="1">
        <f t="shared" si="122"/>
        <v>-3.2310590462182717E-4</v>
      </c>
      <c r="AG342" s="1">
        <f>$AF$2+GRAPHS!$U$32*_xlfn.STDEV.S('ONE_LAST_QUOTE (2)'!$AE$2:$AE$779)</f>
        <v>3.7520229614794163E-3</v>
      </c>
      <c r="AH342" s="1">
        <f>$AF$2-GRAPHS!$U$32*_xlfn.STDEV.S('ONE_LAST_QUOTE (2)'!$AE$2:$AE$779)</f>
        <v>-4.3982347707230704E-3</v>
      </c>
      <c r="AI342" s="27">
        <f t="shared" si="123"/>
        <v>4.7330316742076715</v>
      </c>
      <c r="AJ342" s="24">
        <f t="shared" si="124"/>
        <v>-8.2499999999990905</v>
      </c>
      <c r="AK342" s="27">
        <f t="shared" si="125"/>
        <v>-6.5702056555270953</v>
      </c>
      <c r="AL342" s="27">
        <f>$AK$2+GRAPHS!$W$32*_xlfn.STDEV.S('ONE_LAST_QUOTE (2)'!$AJ$2:$AJ$779)</f>
        <v>27.965047561412895</v>
      </c>
      <c r="AM342" s="27">
        <f>$AK$2-GRAPHS!$W$32*_xlfn.STDEV.S('ONE_LAST_QUOTE (2)'!$AJ$2:$AJ$779)</f>
        <v>-41.105458872467089</v>
      </c>
      <c r="AO342" s="24"/>
    </row>
    <row r="343" spans="1:41" x14ac:dyDescent="0.3">
      <c r="A343" s="5">
        <v>44581</v>
      </c>
      <c r="B343" s="25">
        <v>728.23</v>
      </c>
      <c r="C343" s="25">
        <v>0</v>
      </c>
      <c r="D343" s="25">
        <f t="shared" si="112"/>
        <v>728.23</v>
      </c>
      <c r="E343" s="25">
        <v>730.4</v>
      </c>
      <c r="F343" s="25">
        <f t="shared" si="109"/>
        <v>2.1699999999999591</v>
      </c>
      <c r="G343" s="25">
        <v>18224</v>
      </c>
      <c r="H343" s="25">
        <v>18218.28</v>
      </c>
      <c r="I343" s="25">
        <v>0</v>
      </c>
      <c r="J343" s="25">
        <f t="shared" si="113"/>
        <v>18218.28</v>
      </c>
      <c r="K343" s="25">
        <f t="shared" si="114"/>
        <v>5.7200000000011642</v>
      </c>
      <c r="L343" s="27">
        <v>27.623000000000001</v>
      </c>
      <c r="M343" s="25">
        <v>651</v>
      </c>
      <c r="N343" s="2">
        <f t="shared" si="126"/>
        <v>150.31899567812275</v>
      </c>
      <c r="O343" s="2">
        <f t="shared" si="127"/>
        <v>148.18669702390611</v>
      </c>
      <c r="P343" s="2">
        <f t="shared" si="128"/>
        <v>93.97815806484536</v>
      </c>
      <c r="Q343" s="2">
        <f t="shared" si="128"/>
        <v>156.86746987951835</v>
      </c>
      <c r="R343" s="27">
        <f t="shared" si="129"/>
        <v>-1.418515766817996E-2</v>
      </c>
      <c r="S343" s="1">
        <f t="shared" si="115"/>
        <v>8.778548817801362E-3</v>
      </c>
      <c r="T343" s="1">
        <f>S343+GRAPHS!$Q$32*_xlfn.STDEV.S($R$2:$R$779)</f>
        <v>3.6448384166507447E-2</v>
      </c>
      <c r="U343" s="1">
        <f>S343-GRAPHS!$Q$32*_xlfn.STDEV.S($R$2:$R$779)</f>
        <v>-1.8891286530904723E-2</v>
      </c>
      <c r="V343" s="2">
        <f t="shared" si="116"/>
        <v>-213.22986542166404</v>
      </c>
      <c r="W343" s="1">
        <f t="shared" si="117"/>
        <v>3.1397036383243451E-4</v>
      </c>
      <c r="X343" s="1">
        <f t="shared" si="118"/>
        <v>2.9798278016560141E-3</v>
      </c>
      <c r="Y343" s="1">
        <f t="shared" si="119"/>
        <v>-2.6658574378235797E-3</v>
      </c>
      <c r="Z343" s="1">
        <f t="shared" si="110"/>
        <v>-3.2310590462182717E-4</v>
      </c>
      <c r="AA343" s="1" t="e">
        <f>Z343+#REF!*_xlfn.STDEV.S($Y$2:$Y$779)</f>
        <v>#REF!</v>
      </c>
      <c r="AB343" s="1">
        <f>Z343-GRAPHS!$S$32*_xlfn.STDEV.S($Y$2:$Y$779)</f>
        <v>-3.5832089975028217E-3</v>
      </c>
      <c r="AC343" s="24">
        <f t="shared" si="111"/>
        <v>5.7200000000011642</v>
      </c>
      <c r="AD343" s="24">
        <f t="shared" si="120"/>
        <v>2.1699999999999591</v>
      </c>
      <c r="AE343" s="1">
        <f t="shared" si="121"/>
        <v>-2.6658574378235797E-3</v>
      </c>
      <c r="AF343" s="1">
        <f t="shared" si="122"/>
        <v>-3.2310590462182717E-4</v>
      </c>
      <c r="AG343" s="1">
        <f>$AF$2+GRAPHS!$U$32*_xlfn.STDEV.S('ONE_LAST_QUOTE (2)'!$AE$2:$AE$779)</f>
        <v>3.7520229614794163E-3</v>
      </c>
      <c r="AH343" s="1">
        <f>$AF$2-GRAPHS!$U$32*_xlfn.STDEV.S('ONE_LAST_QUOTE (2)'!$AE$2:$AE$779)</f>
        <v>-4.3982347707230704E-3</v>
      </c>
      <c r="AI343" s="27">
        <f t="shared" si="123"/>
        <v>2.6359447004614158</v>
      </c>
      <c r="AJ343" s="24">
        <f t="shared" si="124"/>
        <v>3.5500000000012051</v>
      </c>
      <c r="AK343" s="27">
        <f t="shared" si="125"/>
        <v>-6.5702056555270953</v>
      </c>
      <c r="AL343" s="27">
        <f>$AK$2+GRAPHS!$W$32*_xlfn.STDEV.S('ONE_LAST_QUOTE (2)'!$AJ$2:$AJ$779)</f>
        <v>27.965047561412895</v>
      </c>
      <c r="AM343" s="27">
        <f>$AK$2-GRAPHS!$W$32*_xlfn.STDEV.S('ONE_LAST_QUOTE (2)'!$AJ$2:$AJ$779)</f>
        <v>-41.105458872467089</v>
      </c>
      <c r="AO343" s="24"/>
    </row>
    <row r="344" spans="1:41" x14ac:dyDescent="0.3">
      <c r="A344" s="5">
        <v>44582</v>
      </c>
      <c r="B344" s="25">
        <v>716.42</v>
      </c>
      <c r="C344" s="25">
        <v>0</v>
      </c>
      <c r="D344" s="25">
        <f t="shared" si="112"/>
        <v>716.42</v>
      </c>
      <c r="E344" s="25">
        <v>717.5</v>
      </c>
      <c r="F344" s="25">
        <f t="shared" si="109"/>
        <v>1.0800000000000409</v>
      </c>
      <c r="G344" s="25">
        <v>17896</v>
      </c>
      <c r="H344" s="25">
        <v>17899.3</v>
      </c>
      <c r="I344" s="25">
        <v>0</v>
      </c>
      <c r="J344" s="25">
        <f t="shared" si="113"/>
        <v>17899.3</v>
      </c>
      <c r="K344" s="25">
        <f t="shared" si="114"/>
        <v>-3.2999999999992724</v>
      </c>
      <c r="L344" s="27">
        <v>27.692</v>
      </c>
      <c r="M344" s="25">
        <v>641</v>
      </c>
      <c r="N344" s="2">
        <f t="shared" si="126"/>
        <v>147.66412842148557</v>
      </c>
      <c r="O344" s="2">
        <f t="shared" si="127"/>
        <v>145.51959668238715</v>
      </c>
      <c r="P344" s="2">
        <f t="shared" si="128"/>
        <v>94.212907835198848</v>
      </c>
      <c r="Q344" s="2">
        <f t="shared" si="128"/>
        <v>154.4578313253015</v>
      </c>
      <c r="R344" s="27">
        <f t="shared" si="129"/>
        <v>-1.4523037937671512E-2</v>
      </c>
      <c r="S344" s="1">
        <f t="shared" si="115"/>
        <v>8.778548817801362E-3</v>
      </c>
      <c r="T344" s="1">
        <f>S344+GRAPHS!$Q$32*_xlfn.STDEV.S($R$2:$R$779)</f>
        <v>3.6448384166507447E-2</v>
      </c>
      <c r="U344" s="1">
        <f>S344-GRAPHS!$Q$32*_xlfn.STDEV.S($R$2:$R$779)</f>
        <v>-1.8891286530904723E-2</v>
      </c>
      <c r="V344" s="2">
        <f t="shared" si="116"/>
        <v>-214.45317390984258</v>
      </c>
      <c r="W344" s="1">
        <f t="shared" si="117"/>
        <v>-1.843647516941597E-4</v>
      </c>
      <c r="X344" s="1">
        <f t="shared" si="118"/>
        <v>1.5074956031378814E-3</v>
      </c>
      <c r="Y344" s="1">
        <f t="shared" si="119"/>
        <v>-1.691860354832041E-3</v>
      </c>
      <c r="Z344" s="1">
        <f t="shared" si="110"/>
        <v>-3.2310590462182717E-4</v>
      </c>
      <c r="AA344" s="1" t="e">
        <f>Z344+#REF!*_xlfn.STDEV.S($Y$2:$Y$779)</f>
        <v>#REF!</v>
      </c>
      <c r="AB344" s="1">
        <f>Z344-GRAPHS!$S$32*_xlfn.STDEV.S($Y$2:$Y$779)</f>
        <v>-3.5832089975028217E-3</v>
      </c>
      <c r="AC344" s="24">
        <f t="shared" si="111"/>
        <v>-3.2999999999992724</v>
      </c>
      <c r="AD344" s="24">
        <f t="shared" si="120"/>
        <v>1.0800000000000409</v>
      </c>
      <c r="AE344" s="1">
        <f t="shared" si="121"/>
        <v>-1.691860354832041E-3</v>
      </c>
      <c r="AF344" s="1">
        <f t="shared" si="122"/>
        <v>-3.2310590462182717E-4</v>
      </c>
      <c r="AG344" s="1">
        <f>$AF$2+GRAPHS!$U$32*_xlfn.STDEV.S('ONE_LAST_QUOTE (2)'!$AE$2:$AE$779)</f>
        <v>3.7520229614794163E-3</v>
      </c>
      <c r="AH344" s="1">
        <f>$AF$2-GRAPHS!$U$32*_xlfn.STDEV.S('ONE_LAST_QUOTE (2)'!$AE$2:$AE$779)</f>
        <v>-4.3982347707230704E-3</v>
      </c>
      <c r="AI344" s="27">
        <f t="shared" si="123"/>
        <v>-3.0555555555547662</v>
      </c>
      <c r="AJ344" s="24">
        <f t="shared" si="124"/>
        <v>-4.3799999999993133</v>
      </c>
      <c r="AK344" s="27">
        <f t="shared" si="125"/>
        <v>-6.5702056555270953</v>
      </c>
      <c r="AL344" s="27">
        <f>$AK$2+GRAPHS!$W$32*_xlfn.STDEV.S('ONE_LAST_QUOTE (2)'!$AJ$2:$AJ$779)</f>
        <v>27.965047561412895</v>
      </c>
      <c r="AM344" s="27">
        <f>$AK$2-GRAPHS!$W$32*_xlfn.STDEV.S('ONE_LAST_QUOTE (2)'!$AJ$2:$AJ$779)</f>
        <v>-41.105458872467089</v>
      </c>
      <c r="AO344" s="24"/>
    </row>
    <row r="345" spans="1:41" x14ac:dyDescent="0.3">
      <c r="A345" s="5">
        <v>44585</v>
      </c>
      <c r="B345" s="25">
        <v>722.71</v>
      </c>
      <c r="C345" s="25">
        <v>0</v>
      </c>
      <c r="D345" s="25">
        <f t="shared" si="112"/>
        <v>722.71</v>
      </c>
      <c r="E345" s="25">
        <v>722.6</v>
      </c>
      <c r="F345" s="25">
        <f t="shared" si="109"/>
        <v>-0.11000000000001364</v>
      </c>
      <c r="G345" s="25">
        <v>17957</v>
      </c>
      <c r="H345" s="25">
        <v>17989.04</v>
      </c>
      <c r="I345" s="25">
        <v>0</v>
      </c>
      <c r="J345" s="25">
        <f t="shared" si="113"/>
        <v>17989.04</v>
      </c>
      <c r="K345" s="25">
        <f t="shared" si="114"/>
        <v>-32.040000000000873</v>
      </c>
      <c r="L345" s="27">
        <v>27.681000000000001</v>
      </c>
      <c r="M345" s="25">
        <v>653</v>
      </c>
      <c r="N345" s="2">
        <f t="shared" si="126"/>
        <v>148.71372710434213</v>
      </c>
      <c r="O345" s="2">
        <f t="shared" si="127"/>
        <v>146.01561229468183</v>
      </c>
      <c r="P345" s="2">
        <f t="shared" si="128"/>
        <v>94.175483958765682</v>
      </c>
      <c r="Q345" s="2">
        <f t="shared" si="128"/>
        <v>157.34939759036175</v>
      </c>
      <c r="R345" s="27">
        <f t="shared" si="129"/>
        <v>-1.8143011154358457E-2</v>
      </c>
      <c r="S345" s="1">
        <f t="shared" si="115"/>
        <v>8.778548817801362E-3</v>
      </c>
      <c r="T345" s="1">
        <f>S345+GRAPHS!$Q$32*_xlfn.STDEV.S($R$2:$R$779)</f>
        <v>3.6448384166507447E-2</v>
      </c>
      <c r="U345" s="1">
        <f>S345-GRAPHS!$Q$32*_xlfn.STDEV.S($R$2:$R$779)</f>
        <v>-1.8891286530904723E-2</v>
      </c>
      <c r="V345" s="2">
        <f t="shared" si="116"/>
        <v>-269.81148096602965</v>
      </c>
      <c r="W345" s="1">
        <f t="shared" si="117"/>
        <v>-1.7810844825516465E-3</v>
      </c>
      <c r="X345" s="1">
        <f t="shared" si="118"/>
        <v>-1.5220489546292931E-4</v>
      </c>
      <c r="Y345" s="1">
        <f t="shared" si="119"/>
        <v>-1.6288795870887172E-3</v>
      </c>
      <c r="Z345" s="1">
        <f t="shared" si="110"/>
        <v>-3.2310590462182717E-4</v>
      </c>
      <c r="AA345" s="1" t="e">
        <f>Z345+#REF!*_xlfn.STDEV.S($Y$2:$Y$779)</f>
        <v>#REF!</v>
      </c>
      <c r="AB345" s="1">
        <f>Z345-GRAPHS!$S$32*_xlfn.STDEV.S($Y$2:$Y$779)</f>
        <v>-3.5832089975028217E-3</v>
      </c>
      <c r="AC345" s="24">
        <f t="shared" si="111"/>
        <v>-32.040000000000873</v>
      </c>
      <c r="AD345" s="24">
        <f t="shared" si="120"/>
        <v>-0.11000000000001364</v>
      </c>
      <c r="AE345" s="1">
        <f t="shared" si="121"/>
        <v>-1.6288795870887172E-3</v>
      </c>
      <c r="AF345" s="1">
        <f t="shared" si="122"/>
        <v>-3.2310590462182717E-4</v>
      </c>
      <c r="AG345" s="1">
        <f>$AF$2+GRAPHS!$U$32*_xlfn.STDEV.S('ONE_LAST_QUOTE (2)'!$AE$2:$AE$779)</f>
        <v>3.7520229614794163E-3</v>
      </c>
      <c r="AH345" s="1">
        <f>$AF$2-GRAPHS!$U$32*_xlfn.STDEV.S('ONE_LAST_QUOTE (2)'!$AE$2:$AE$779)</f>
        <v>-4.3982347707230704E-3</v>
      </c>
      <c r="AI345" s="27">
        <f t="shared" si="123"/>
        <v>291.27272727269906</v>
      </c>
      <c r="AJ345" s="24">
        <f t="shared" si="124"/>
        <v>-31.930000000000859</v>
      </c>
      <c r="AK345" s="27">
        <f t="shared" si="125"/>
        <v>-6.5702056555270953</v>
      </c>
      <c r="AL345" s="27">
        <f>$AK$2+GRAPHS!$W$32*_xlfn.STDEV.S('ONE_LAST_QUOTE (2)'!$AJ$2:$AJ$779)</f>
        <v>27.965047561412895</v>
      </c>
      <c r="AM345" s="27">
        <f>$AK$2-GRAPHS!$W$32*_xlfn.STDEV.S('ONE_LAST_QUOTE (2)'!$AJ$2:$AJ$779)</f>
        <v>-41.105458872467089</v>
      </c>
      <c r="AO345" s="24"/>
    </row>
    <row r="346" spans="1:41" x14ac:dyDescent="0.3">
      <c r="A346" s="5">
        <v>44586</v>
      </c>
      <c r="B346" s="25">
        <v>711.86</v>
      </c>
      <c r="C346" s="25">
        <v>0.08</v>
      </c>
      <c r="D346" s="25">
        <f t="shared" si="112"/>
        <v>711.78</v>
      </c>
      <c r="E346" s="25">
        <v>712.3</v>
      </c>
      <c r="F346" s="25">
        <f t="shared" si="109"/>
        <v>0.51999999999998181</v>
      </c>
      <c r="G346" s="25">
        <v>17674</v>
      </c>
      <c r="H346" s="25">
        <v>17701.12</v>
      </c>
      <c r="I346" s="25">
        <v>0</v>
      </c>
      <c r="J346" s="25">
        <f t="shared" si="113"/>
        <v>17701.12</v>
      </c>
      <c r="K346" s="25">
        <f t="shared" si="114"/>
        <v>-27.119999999998981</v>
      </c>
      <c r="L346" s="27">
        <v>27.713000000000001</v>
      </c>
      <c r="M346" s="25">
        <v>641</v>
      </c>
      <c r="N346" s="2">
        <f t="shared" si="126"/>
        <v>146.59394937229848</v>
      </c>
      <c r="O346" s="2">
        <f t="shared" si="127"/>
        <v>143.71442510977371</v>
      </c>
      <c r="P346" s="2">
        <f t="shared" si="128"/>
        <v>94.284353417480347</v>
      </c>
      <c r="Q346" s="2">
        <f t="shared" si="128"/>
        <v>154.4578313253015</v>
      </c>
      <c r="R346" s="27">
        <f t="shared" si="129"/>
        <v>-1.964285889598183E-2</v>
      </c>
      <c r="S346" s="1">
        <f t="shared" si="115"/>
        <v>8.778548817801362E-3</v>
      </c>
      <c r="T346" s="1">
        <f>S346+GRAPHS!$Q$32*_xlfn.STDEV.S($R$2:$R$779)</f>
        <v>3.6448384166507447E-2</v>
      </c>
      <c r="U346" s="1">
        <f>S346-GRAPHS!$Q$32*_xlfn.STDEV.S($R$2:$R$779)</f>
        <v>-1.8891286530904723E-2</v>
      </c>
      <c r="V346" s="2">
        <f t="shared" si="116"/>
        <v>-287.95242625247681</v>
      </c>
      <c r="W346" s="1">
        <f t="shared" si="117"/>
        <v>-1.5321064429820814E-3</v>
      </c>
      <c r="X346" s="1">
        <f t="shared" si="118"/>
        <v>7.3056281435272396E-4</v>
      </c>
      <c r="Y346" s="1">
        <f t="shared" si="119"/>
        <v>-2.2626692573348055E-3</v>
      </c>
      <c r="Z346" s="1">
        <f t="shared" si="110"/>
        <v>-3.2310590462182717E-4</v>
      </c>
      <c r="AA346" s="1" t="e">
        <f>Z346+#REF!*_xlfn.STDEV.S($Y$2:$Y$779)</f>
        <v>#REF!</v>
      </c>
      <c r="AB346" s="1">
        <f>Z346-GRAPHS!$S$32*_xlfn.STDEV.S($Y$2:$Y$779)</f>
        <v>-3.5832089975028217E-3</v>
      </c>
      <c r="AC346" s="24">
        <f t="shared" si="111"/>
        <v>-27.119999999998981</v>
      </c>
      <c r="AD346" s="24">
        <f t="shared" si="120"/>
        <v>0.51999999999998181</v>
      </c>
      <c r="AE346" s="1">
        <f t="shared" si="121"/>
        <v>-2.2626692573348055E-3</v>
      </c>
      <c r="AF346" s="1">
        <f t="shared" si="122"/>
        <v>-3.2310590462182717E-4</v>
      </c>
      <c r="AG346" s="1">
        <f>$AF$2+GRAPHS!$U$32*_xlfn.STDEV.S('ONE_LAST_QUOTE (2)'!$AE$2:$AE$779)</f>
        <v>3.7520229614794163E-3</v>
      </c>
      <c r="AH346" s="1">
        <f>$AF$2-GRAPHS!$U$32*_xlfn.STDEV.S('ONE_LAST_QUOTE (2)'!$AE$2:$AE$779)</f>
        <v>-4.3982347707230704E-3</v>
      </c>
      <c r="AI346" s="27">
        <f t="shared" si="123"/>
        <v>-52.153846153846018</v>
      </c>
      <c r="AJ346" s="24">
        <f t="shared" si="124"/>
        <v>-27.639999999998963</v>
      </c>
      <c r="AK346" s="27">
        <f t="shared" si="125"/>
        <v>-6.5702056555270953</v>
      </c>
      <c r="AL346" s="27">
        <f>$AK$2+GRAPHS!$W$32*_xlfn.STDEV.S('ONE_LAST_QUOTE (2)'!$AJ$2:$AJ$779)</f>
        <v>27.965047561412895</v>
      </c>
      <c r="AM346" s="27">
        <f>$AK$2-GRAPHS!$W$32*_xlfn.STDEV.S('ONE_LAST_QUOTE (2)'!$AJ$2:$AJ$779)</f>
        <v>-41.105458872467089</v>
      </c>
      <c r="AO346" s="24"/>
    </row>
    <row r="347" spans="1:41" x14ac:dyDescent="0.3">
      <c r="A347" s="5">
        <v>44587</v>
      </c>
      <c r="B347" s="25">
        <v>708.77</v>
      </c>
      <c r="C347" s="25">
        <v>0.08</v>
      </c>
      <c r="D347" s="25">
        <f t="shared" si="112"/>
        <v>708.68999999999994</v>
      </c>
      <c r="E347" s="25">
        <v>710.6</v>
      </c>
      <c r="F347" s="25">
        <f t="shared" si="109"/>
        <v>1.9100000000000819</v>
      </c>
      <c r="G347" s="25">
        <v>17624</v>
      </c>
      <c r="H347" s="25">
        <v>17674.400000000001</v>
      </c>
      <c r="I347" s="25">
        <v>0</v>
      </c>
      <c r="J347" s="25">
        <f t="shared" si="113"/>
        <v>17674.400000000001</v>
      </c>
      <c r="K347" s="25">
        <f t="shared" si="114"/>
        <v>-50.400000000001455</v>
      </c>
      <c r="L347" s="27">
        <v>27.741</v>
      </c>
      <c r="M347" s="25">
        <v>636</v>
      </c>
      <c r="N347" s="2">
        <f t="shared" si="126"/>
        <v>146.24408314467965</v>
      </c>
      <c r="O347" s="2">
        <f t="shared" si="127"/>
        <v>143.30785493576167</v>
      </c>
      <c r="P347" s="2">
        <f t="shared" si="128"/>
        <v>94.379614193855673</v>
      </c>
      <c r="Q347" s="2">
        <f t="shared" si="128"/>
        <v>153.25301204819306</v>
      </c>
      <c r="R347" s="27">
        <f t="shared" si="129"/>
        <v>-2.0077586359600996E-2</v>
      </c>
      <c r="S347" s="1">
        <f t="shared" si="115"/>
        <v>8.778548817801362E-3</v>
      </c>
      <c r="T347" s="1">
        <f>S347+GRAPHS!$Q$32*_xlfn.STDEV.S($R$2:$R$779)</f>
        <v>3.6448384166507447E-2</v>
      </c>
      <c r="U347" s="1">
        <f>S347-GRAPHS!$Q$32*_xlfn.STDEV.S($R$2:$R$779)</f>
        <v>-1.8891286530904723E-2</v>
      </c>
      <c r="V347" s="2">
        <f t="shared" si="116"/>
        <v>-293.62282089179814</v>
      </c>
      <c r="W347" s="1">
        <f t="shared" si="117"/>
        <v>-2.8515819490337125E-3</v>
      </c>
      <c r="X347" s="1">
        <f t="shared" si="118"/>
        <v>2.6951135193103923E-3</v>
      </c>
      <c r="Y347" s="1">
        <f t="shared" si="119"/>
        <v>-5.5466954683441047E-3</v>
      </c>
      <c r="Z347" s="1">
        <f t="shared" si="110"/>
        <v>-3.2310590462182717E-4</v>
      </c>
      <c r="AA347" s="1" t="e">
        <f>Z347+#REF!*_xlfn.STDEV.S($Y$2:$Y$779)</f>
        <v>#REF!</v>
      </c>
      <c r="AB347" s="1">
        <f>Z347-GRAPHS!$S$32*_xlfn.STDEV.S($Y$2:$Y$779)</f>
        <v>-3.5832089975028217E-3</v>
      </c>
      <c r="AC347" s="24">
        <f t="shared" si="111"/>
        <v>-50.400000000001455</v>
      </c>
      <c r="AD347" s="24">
        <f t="shared" si="120"/>
        <v>1.9100000000000819</v>
      </c>
      <c r="AE347" s="1">
        <f t="shared" si="121"/>
        <v>-5.5466954683441047E-3</v>
      </c>
      <c r="AF347" s="1">
        <f t="shared" si="122"/>
        <v>-3.2310590462182717E-4</v>
      </c>
      <c r="AG347" s="1">
        <f>$AF$2+GRAPHS!$U$32*_xlfn.STDEV.S('ONE_LAST_QUOTE (2)'!$AE$2:$AE$779)</f>
        <v>3.7520229614794163E-3</v>
      </c>
      <c r="AH347" s="1">
        <f>$AF$2-GRAPHS!$U$32*_xlfn.STDEV.S('ONE_LAST_QUOTE (2)'!$AE$2:$AE$779)</f>
        <v>-4.3982347707230704E-3</v>
      </c>
      <c r="AI347" s="27">
        <f t="shared" si="123"/>
        <v>-26.387434554973453</v>
      </c>
      <c r="AJ347" s="24">
        <f t="shared" si="124"/>
        <v>-52.310000000001537</v>
      </c>
      <c r="AK347" s="27">
        <f t="shared" si="125"/>
        <v>-6.5702056555270953</v>
      </c>
      <c r="AL347" s="27">
        <f>$AK$2+GRAPHS!$W$32*_xlfn.STDEV.S('ONE_LAST_QUOTE (2)'!$AJ$2:$AJ$779)</f>
        <v>27.965047561412895</v>
      </c>
      <c r="AM347" s="27">
        <f>$AK$2-GRAPHS!$W$32*_xlfn.STDEV.S('ONE_LAST_QUOTE (2)'!$AJ$2:$AJ$779)</f>
        <v>-41.105458872467089</v>
      </c>
      <c r="AO347" s="24"/>
    </row>
    <row r="348" spans="1:41" x14ac:dyDescent="0.3">
      <c r="A348" s="5">
        <v>44599</v>
      </c>
      <c r="B348" s="25">
        <v>713.62</v>
      </c>
      <c r="C348" s="25">
        <v>0.08</v>
      </c>
      <c r="D348" s="25">
        <f t="shared" si="112"/>
        <v>713.54</v>
      </c>
      <c r="E348" s="25">
        <v>712.6</v>
      </c>
      <c r="F348" s="25">
        <f t="shared" si="109"/>
        <v>-0.93999999999994088</v>
      </c>
      <c r="G348" s="25">
        <v>17896</v>
      </c>
      <c r="H348" s="25">
        <v>17900.3</v>
      </c>
      <c r="I348" s="25">
        <v>0</v>
      </c>
      <c r="J348" s="25">
        <f t="shared" si="113"/>
        <v>17900.3</v>
      </c>
      <c r="K348" s="25">
        <f t="shared" si="114"/>
        <v>-4.2999999999992724</v>
      </c>
      <c r="L348" s="27">
        <v>27.844000000000001</v>
      </c>
      <c r="M348" s="25">
        <v>635</v>
      </c>
      <c r="N348" s="2">
        <f t="shared" si="126"/>
        <v>146.65569047129009</v>
      </c>
      <c r="O348" s="2">
        <f t="shared" si="127"/>
        <v>145.51959668238712</v>
      </c>
      <c r="P348" s="2">
        <f t="shared" si="128"/>
        <v>94.730037764093495</v>
      </c>
      <c r="Q348" s="2">
        <f t="shared" si="128"/>
        <v>153.01204819277137</v>
      </c>
      <c r="R348" s="27">
        <f t="shared" si="129"/>
        <v>-7.7466737584612755E-3</v>
      </c>
      <c r="S348" s="1">
        <f t="shared" si="115"/>
        <v>8.778548817801362E-3</v>
      </c>
      <c r="T348" s="1">
        <f>S348+GRAPHS!$Q$32*_xlfn.STDEV.S($R$2:$R$779)</f>
        <v>3.6448384166507447E-2</v>
      </c>
      <c r="U348" s="1">
        <f>S348-GRAPHS!$Q$32*_xlfn.STDEV.S($R$2:$R$779)</f>
        <v>-1.8891286530904723E-2</v>
      </c>
      <c r="V348" s="2">
        <f t="shared" si="116"/>
        <v>-113.60937889029685</v>
      </c>
      <c r="W348" s="1">
        <f t="shared" si="117"/>
        <v>-2.402194376630153E-4</v>
      </c>
      <c r="X348" s="1">
        <f t="shared" si="118"/>
        <v>-1.3173753398547257E-3</v>
      </c>
      <c r="Y348" s="1">
        <f t="shared" si="119"/>
        <v>1.0771559021917104E-3</v>
      </c>
      <c r="Z348" s="1">
        <f t="shared" si="110"/>
        <v>-3.2310590462182717E-4</v>
      </c>
      <c r="AA348" s="1" t="e">
        <f>Z348+#REF!*_xlfn.STDEV.S($Y$2:$Y$779)</f>
        <v>#REF!</v>
      </c>
      <c r="AB348" s="1">
        <f>Z348-GRAPHS!$S$32*_xlfn.STDEV.S($Y$2:$Y$779)</f>
        <v>-3.5832089975028217E-3</v>
      </c>
      <c r="AC348" s="24">
        <f t="shared" si="111"/>
        <v>-4.2999999999992724</v>
      </c>
      <c r="AD348" s="24">
        <f t="shared" si="120"/>
        <v>-0.93999999999994088</v>
      </c>
      <c r="AE348" s="1">
        <f t="shared" si="121"/>
        <v>1.0771559021917104E-3</v>
      </c>
      <c r="AF348" s="1">
        <f t="shared" si="122"/>
        <v>-3.2310590462182717E-4</v>
      </c>
      <c r="AG348" s="1">
        <f>$AF$2+GRAPHS!$U$32*_xlfn.STDEV.S('ONE_LAST_QUOTE (2)'!$AE$2:$AE$779)</f>
        <v>3.7520229614794163E-3</v>
      </c>
      <c r="AH348" s="1">
        <f>$AF$2-GRAPHS!$U$32*_xlfn.STDEV.S('ONE_LAST_QUOTE (2)'!$AE$2:$AE$779)</f>
        <v>-4.3982347707230704E-3</v>
      </c>
      <c r="AI348" s="27">
        <f t="shared" si="123"/>
        <v>4.574468085105897</v>
      </c>
      <c r="AJ348" s="24">
        <f t="shared" si="124"/>
        <v>-3.3599999999993315</v>
      </c>
      <c r="AK348" s="27">
        <f t="shared" si="125"/>
        <v>-6.5702056555270953</v>
      </c>
      <c r="AL348" s="27">
        <f>$AK$2+GRAPHS!$W$32*_xlfn.STDEV.S('ONE_LAST_QUOTE (2)'!$AJ$2:$AJ$779)</f>
        <v>27.965047561412895</v>
      </c>
      <c r="AM348" s="27">
        <f>$AK$2-GRAPHS!$W$32*_xlfn.STDEV.S('ONE_LAST_QUOTE (2)'!$AJ$2:$AJ$779)</f>
        <v>-41.105458872467089</v>
      </c>
      <c r="AO348" s="24"/>
    </row>
    <row r="349" spans="1:41" x14ac:dyDescent="0.3">
      <c r="A349" s="5">
        <v>44600</v>
      </c>
      <c r="B349" s="25">
        <v>713.31</v>
      </c>
      <c r="C349" s="25">
        <v>0.08</v>
      </c>
      <c r="D349" s="25">
        <f t="shared" si="112"/>
        <v>713.2299999999999</v>
      </c>
      <c r="E349" s="25">
        <v>712.2</v>
      </c>
      <c r="F349" s="25">
        <f t="shared" si="109"/>
        <v>-1.029999999999859</v>
      </c>
      <c r="G349" s="25">
        <v>17942</v>
      </c>
      <c r="H349" s="25">
        <v>17966.560000000001</v>
      </c>
      <c r="I349" s="25">
        <v>0</v>
      </c>
      <c r="J349" s="25">
        <f t="shared" si="113"/>
        <v>17966.560000000001</v>
      </c>
      <c r="K349" s="25">
        <f t="shared" si="114"/>
        <v>-24.56000000000131</v>
      </c>
      <c r="L349" s="27">
        <v>27.81</v>
      </c>
      <c r="M349" s="25">
        <v>628</v>
      </c>
      <c r="N349" s="2">
        <f t="shared" si="126"/>
        <v>146.573369005968</v>
      </c>
      <c r="O349" s="2">
        <f t="shared" si="127"/>
        <v>145.8936412424782</v>
      </c>
      <c r="P349" s="2">
        <f t="shared" si="128"/>
        <v>94.614363964209161</v>
      </c>
      <c r="Q349" s="2">
        <f t="shared" si="128"/>
        <v>151.32530120481957</v>
      </c>
      <c r="R349" s="27">
        <f t="shared" si="129"/>
        <v>-4.6374574596981244E-3</v>
      </c>
      <c r="S349" s="1">
        <f t="shared" si="115"/>
        <v>8.778548817801362E-3</v>
      </c>
      <c r="T349" s="1">
        <f>S349+GRAPHS!$Q$32*_xlfn.STDEV.S($R$2:$R$779)</f>
        <v>3.6448384166507447E-2</v>
      </c>
      <c r="U349" s="1">
        <f>S349-GRAPHS!$Q$32*_xlfn.STDEV.S($R$2:$R$779)</f>
        <v>-1.8891286530904723E-2</v>
      </c>
      <c r="V349" s="2">
        <f t="shared" si="116"/>
        <v>-67.972776348980801</v>
      </c>
      <c r="W349" s="1">
        <f t="shared" si="117"/>
        <v>-1.3669839969366038E-3</v>
      </c>
      <c r="X349" s="1">
        <f t="shared" si="118"/>
        <v>-1.4441344306883603E-3</v>
      </c>
      <c r="Y349" s="1">
        <f t="shared" si="119"/>
        <v>7.7150433751756523E-5</v>
      </c>
      <c r="Z349" s="1">
        <f t="shared" si="110"/>
        <v>-3.2310590462182717E-4</v>
      </c>
      <c r="AA349" s="1" t="e">
        <f>Z349+#REF!*_xlfn.STDEV.S($Y$2:$Y$779)</f>
        <v>#REF!</v>
      </c>
      <c r="AB349" s="1">
        <f>Z349-GRAPHS!$S$32*_xlfn.STDEV.S($Y$2:$Y$779)</f>
        <v>-3.5832089975028217E-3</v>
      </c>
      <c r="AC349" s="24">
        <f t="shared" si="111"/>
        <v>-24.56000000000131</v>
      </c>
      <c r="AD349" s="24">
        <f t="shared" si="120"/>
        <v>-1.029999999999859</v>
      </c>
      <c r="AE349" s="1">
        <f t="shared" si="121"/>
        <v>7.7150433751756523E-5</v>
      </c>
      <c r="AF349" s="1">
        <f t="shared" si="122"/>
        <v>-3.2310590462182717E-4</v>
      </c>
      <c r="AG349" s="1">
        <f>$AF$2+GRAPHS!$U$32*_xlfn.STDEV.S('ONE_LAST_QUOTE (2)'!$AE$2:$AE$779)</f>
        <v>3.7520229614794163E-3</v>
      </c>
      <c r="AH349" s="1">
        <f>$AF$2-GRAPHS!$U$32*_xlfn.STDEV.S('ONE_LAST_QUOTE (2)'!$AE$2:$AE$779)</f>
        <v>-4.3982347707230704E-3</v>
      </c>
      <c r="AI349" s="27">
        <f t="shared" si="123"/>
        <v>23.844660194179291</v>
      </c>
      <c r="AJ349" s="24">
        <f t="shared" si="124"/>
        <v>-23.530000000001451</v>
      </c>
      <c r="AK349" s="27">
        <f t="shared" si="125"/>
        <v>-6.5702056555270953</v>
      </c>
      <c r="AL349" s="27">
        <f>$AK$2+GRAPHS!$W$32*_xlfn.STDEV.S('ONE_LAST_QUOTE (2)'!$AJ$2:$AJ$779)</f>
        <v>27.965047561412895</v>
      </c>
      <c r="AM349" s="27">
        <f>$AK$2-GRAPHS!$W$32*_xlfn.STDEV.S('ONE_LAST_QUOTE (2)'!$AJ$2:$AJ$779)</f>
        <v>-41.105458872467089</v>
      </c>
      <c r="AO349" s="24"/>
    </row>
    <row r="350" spans="1:41" x14ac:dyDescent="0.3">
      <c r="A350" s="5">
        <v>44601</v>
      </c>
      <c r="B350" s="25">
        <v>720.45</v>
      </c>
      <c r="C350" s="25">
        <v>0.08</v>
      </c>
      <c r="D350" s="25">
        <f t="shared" si="112"/>
        <v>720.37</v>
      </c>
      <c r="E350" s="25">
        <v>720.5</v>
      </c>
      <c r="F350" s="25">
        <f t="shared" si="109"/>
        <v>0.12999999999999545</v>
      </c>
      <c r="G350" s="25">
        <v>18164</v>
      </c>
      <c r="H350" s="25">
        <v>18151.759999999998</v>
      </c>
      <c r="I350" s="25">
        <v>0</v>
      </c>
      <c r="J350" s="25">
        <f t="shared" si="113"/>
        <v>18151.759999999998</v>
      </c>
      <c r="K350" s="25">
        <f t="shared" si="114"/>
        <v>12.240000000001601</v>
      </c>
      <c r="L350" s="27">
        <v>27.782</v>
      </c>
      <c r="M350" s="25">
        <v>633</v>
      </c>
      <c r="N350" s="2">
        <f t="shared" si="126"/>
        <v>148.28153941140121</v>
      </c>
      <c r="O350" s="2">
        <f t="shared" si="127"/>
        <v>147.69881281509163</v>
      </c>
      <c r="P350" s="2">
        <f t="shared" si="128"/>
        <v>94.519103187833835</v>
      </c>
      <c r="Q350" s="2">
        <f t="shared" si="128"/>
        <v>152.53012048192801</v>
      </c>
      <c r="R350" s="27">
        <f t="shared" si="129"/>
        <v>-3.9298661089081088E-3</v>
      </c>
      <c r="S350" s="1">
        <f t="shared" si="115"/>
        <v>8.778548817801362E-3</v>
      </c>
      <c r="T350" s="1">
        <f>S350+GRAPHS!$Q$32*_xlfn.STDEV.S($R$2:$R$779)</f>
        <v>3.6448384166507447E-2</v>
      </c>
      <c r="U350" s="1">
        <f>S350-GRAPHS!$Q$32*_xlfn.STDEV.S($R$2:$R$779)</f>
        <v>-1.8891286530904723E-2</v>
      </c>
      <c r="V350" s="2">
        <f t="shared" si="116"/>
        <v>-58.272659630958401</v>
      </c>
      <c r="W350" s="1">
        <f t="shared" si="117"/>
        <v>6.7431477718973821E-4</v>
      </c>
      <c r="X350" s="1">
        <f t="shared" si="118"/>
        <v>1.8046281771866602E-4</v>
      </c>
      <c r="Y350" s="1">
        <f t="shared" si="119"/>
        <v>4.9385195947107216E-4</v>
      </c>
      <c r="Z350" s="1">
        <f t="shared" si="110"/>
        <v>-3.2310590462182717E-4</v>
      </c>
      <c r="AA350" s="1" t="e">
        <f>Z350+#REF!*_xlfn.STDEV.S($Y$2:$Y$779)</f>
        <v>#REF!</v>
      </c>
      <c r="AB350" s="1">
        <f>Z350-GRAPHS!$S$32*_xlfn.STDEV.S($Y$2:$Y$779)</f>
        <v>-3.5832089975028217E-3</v>
      </c>
      <c r="AC350" s="24">
        <f t="shared" si="111"/>
        <v>12.240000000001601</v>
      </c>
      <c r="AD350" s="24">
        <f t="shared" si="120"/>
        <v>0.12999999999999545</v>
      </c>
      <c r="AE350" s="1">
        <f t="shared" si="121"/>
        <v>4.9385195947107216E-4</v>
      </c>
      <c r="AF350" s="1">
        <f t="shared" si="122"/>
        <v>-3.2310590462182717E-4</v>
      </c>
      <c r="AG350" s="1">
        <f>$AF$2+GRAPHS!$U$32*_xlfn.STDEV.S('ONE_LAST_QUOTE (2)'!$AE$2:$AE$779)</f>
        <v>3.7520229614794163E-3</v>
      </c>
      <c r="AH350" s="1">
        <f>$AF$2-GRAPHS!$U$32*_xlfn.STDEV.S('ONE_LAST_QUOTE (2)'!$AE$2:$AE$779)</f>
        <v>-4.3982347707230704E-3</v>
      </c>
      <c r="AI350" s="27">
        <f t="shared" si="123"/>
        <v>94.153846153861764</v>
      </c>
      <c r="AJ350" s="24">
        <f t="shared" si="124"/>
        <v>12.110000000001605</v>
      </c>
      <c r="AK350" s="27">
        <f t="shared" si="125"/>
        <v>-6.5702056555270953</v>
      </c>
      <c r="AL350" s="27">
        <f>$AK$2+GRAPHS!$W$32*_xlfn.STDEV.S('ONE_LAST_QUOTE (2)'!$AJ$2:$AJ$779)</f>
        <v>27.965047561412895</v>
      </c>
      <c r="AM350" s="27">
        <f>$AK$2-GRAPHS!$W$32*_xlfn.STDEV.S('ONE_LAST_QUOTE (2)'!$AJ$2:$AJ$779)</f>
        <v>-41.105458872467089</v>
      </c>
      <c r="AO350" s="24"/>
    </row>
    <row r="351" spans="1:41" x14ac:dyDescent="0.3">
      <c r="A351" s="5">
        <v>44602</v>
      </c>
      <c r="B351" s="25">
        <v>731.35</v>
      </c>
      <c r="C351" s="25">
        <v>0.08</v>
      </c>
      <c r="D351" s="25">
        <f t="shared" si="112"/>
        <v>731.27</v>
      </c>
      <c r="E351" s="25">
        <v>731</v>
      </c>
      <c r="F351" s="25">
        <f t="shared" si="109"/>
        <v>-0.26999999999998181</v>
      </c>
      <c r="G351" s="25">
        <v>18334</v>
      </c>
      <c r="H351" s="25">
        <v>18338.05</v>
      </c>
      <c r="I351" s="25">
        <v>0</v>
      </c>
      <c r="J351" s="25">
        <f t="shared" si="113"/>
        <v>18338.05</v>
      </c>
      <c r="K351" s="25">
        <f t="shared" si="114"/>
        <v>-4.0499999999992724</v>
      </c>
      <c r="L351" s="27">
        <v>27.849</v>
      </c>
      <c r="M351" s="25">
        <v>649</v>
      </c>
      <c r="N351" s="2">
        <f t="shared" si="126"/>
        <v>150.44247787610587</v>
      </c>
      <c r="O351" s="2">
        <f t="shared" si="127"/>
        <v>149.08115140673254</v>
      </c>
      <c r="P351" s="2">
        <f t="shared" si="128"/>
        <v>94.747048617017654</v>
      </c>
      <c r="Q351" s="2">
        <f t="shared" si="128"/>
        <v>156.38554216867499</v>
      </c>
      <c r="R351" s="27">
        <f t="shared" si="129"/>
        <v>-9.0488171199520906E-3</v>
      </c>
      <c r="S351" s="1">
        <f t="shared" si="115"/>
        <v>8.778548817801362E-3</v>
      </c>
      <c r="T351" s="1">
        <f>S351+GRAPHS!$Q$32*_xlfn.STDEV.S($R$2:$R$779)</f>
        <v>3.6448384166507447E-2</v>
      </c>
      <c r="U351" s="1">
        <f>S351-GRAPHS!$Q$32*_xlfn.STDEV.S($R$2:$R$779)</f>
        <v>-1.8891286530904723E-2</v>
      </c>
      <c r="V351" s="2">
        <f t="shared" si="116"/>
        <v>-136.13264693733242</v>
      </c>
      <c r="W351" s="1">
        <f t="shared" si="117"/>
        <v>-2.208522716428013E-4</v>
      </c>
      <c r="X351" s="1">
        <f t="shared" si="118"/>
        <v>-3.6922067088760899E-4</v>
      </c>
      <c r="Y351" s="1">
        <f t="shared" si="119"/>
        <v>1.4836839924480769E-4</v>
      </c>
      <c r="Z351" s="1">
        <f t="shared" si="110"/>
        <v>-3.2310590462182717E-4</v>
      </c>
      <c r="AA351" s="1" t="e">
        <f>Z351+#REF!*_xlfn.STDEV.S($Y$2:$Y$779)</f>
        <v>#REF!</v>
      </c>
      <c r="AB351" s="1">
        <f>Z351-GRAPHS!$S$32*_xlfn.STDEV.S($Y$2:$Y$779)</f>
        <v>-3.5832089975028217E-3</v>
      </c>
      <c r="AC351" s="24">
        <f t="shared" si="111"/>
        <v>-4.0499999999992724</v>
      </c>
      <c r="AD351" s="24">
        <f t="shared" si="120"/>
        <v>-0.26999999999998181</v>
      </c>
      <c r="AE351" s="1">
        <f t="shared" si="121"/>
        <v>1.4836839924480769E-4</v>
      </c>
      <c r="AF351" s="1">
        <f t="shared" si="122"/>
        <v>-3.2310590462182717E-4</v>
      </c>
      <c r="AG351" s="1">
        <f>$AF$2+GRAPHS!$U$32*_xlfn.STDEV.S('ONE_LAST_QUOTE (2)'!$AE$2:$AE$779)</f>
        <v>3.7520229614794163E-3</v>
      </c>
      <c r="AH351" s="1">
        <f>$AF$2-GRAPHS!$U$32*_xlfn.STDEV.S('ONE_LAST_QUOTE (2)'!$AE$2:$AE$779)</f>
        <v>-4.3982347707230704E-3</v>
      </c>
      <c r="AI351" s="27">
        <f t="shared" si="123"/>
        <v>14.999999999998316</v>
      </c>
      <c r="AJ351" s="24">
        <f t="shared" si="124"/>
        <v>-3.7799999999992906</v>
      </c>
      <c r="AK351" s="27">
        <f t="shared" si="125"/>
        <v>-6.5702056555270953</v>
      </c>
      <c r="AL351" s="27">
        <f>$AK$2+GRAPHS!$W$32*_xlfn.STDEV.S('ONE_LAST_QUOTE (2)'!$AJ$2:$AJ$779)</f>
        <v>27.965047561412895</v>
      </c>
      <c r="AM351" s="27">
        <f>$AK$2-GRAPHS!$W$32*_xlfn.STDEV.S('ONE_LAST_QUOTE (2)'!$AJ$2:$AJ$779)</f>
        <v>-41.105458872467089</v>
      </c>
      <c r="AO351" s="24"/>
    </row>
    <row r="352" spans="1:41" x14ac:dyDescent="0.3">
      <c r="A352" s="5">
        <v>44603</v>
      </c>
      <c r="B352" s="25">
        <v>730.28</v>
      </c>
      <c r="C352" s="25">
        <v>0.08</v>
      </c>
      <c r="D352" s="25">
        <f t="shared" si="112"/>
        <v>730.19999999999993</v>
      </c>
      <c r="E352" s="25">
        <v>727.7</v>
      </c>
      <c r="F352" s="25">
        <f t="shared" si="109"/>
        <v>-2.4999999999998863</v>
      </c>
      <c r="G352" s="25">
        <v>18273</v>
      </c>
      <c r="H352" s="25">
        <v>18310.939999999999</v>
      </c>
      <c r="I352" s="25">
        <v>0</v>
      </c>
      <c r="J352" s="25">
        <f t="shared" si="113"/>
        <v>18310.939999999999</v>
      </c>
      <c r="K352" s="25">
        <f t="shared" si="114"/>
        <v>-37.93999999999869</v>
      </c>
      <c r="L352" s="27">
        <v>27.893000000000001</v>
      </c>
      <c r="M352" s="25">
        <v>650</v>
      </c>
      <c r="N352" s="2">
        <f t="shared" si="126"/>
        <v>149.76332578719871</v>
      </c>
      <c r="O352" s="2">
        <f t="shared" si="127"/>
        <v>148.58513579443786</v>
      </c>
      <c r="P352" s="2">
        <f t="shared" si="128"/>
        <v>94.896744122750306</v>
      </c>
      <c r="Q352" s="2">
        <f t="shared" si="128"/>
        <v>156.62650602409667</v>
      </c>
      <c r="R352" s="27">
        <f t="shared" si="129"/>
        <v>-7.8670127453964733E-3</v>
      </c>
      <c r="S352" s="1">
        <f t="shared" si="115"/>
        <v>8.778548817801362E-3</v>
      </c>
      <c r="T352" s="1">
        <f>S352+GRAPHS!$Q$32*_xlfn.STDEV.S($R$2:$R$779)</f>
        <v>3.6448384166507447E-2</v>
      </c>
      <c r="U352" s="1">
        <f>S352-GRAPHS!$Q$32*_xlfn.STDEV.S($R$2:$R$779)</f>
        <v>-1.8891286530904723E-2</v>
      </c>
      <c r="V352" s="2">
        <f t="shared" si="116"/>
        <v>-117.81899927608492</v>
      </c>
      <c r="W352" s="1">
        <f t="shared" si="117"/>
        <v>-2.0719853814167208E-3</v>
      </c>
      <c r="X352" s="1">
        <f t="shared" si="118"/>
        <v>-3.4237195288960376E-3</v>
      </c>
      <c r="Y352" s="1">
        <f t="shared" si="119"/>
        <v>1.3517341474793168E-3</v>
      </c>
      <c r="Z352" s="1">
        <f t="shared" si="110"/>
        <v>-3.2310590462182717E-4</v>
      </c>
      <c r="AA352" s="1" t="e">
        <f>Z352+#REF!*_xlfn.STDEV.S($Y$2:$Y$779)</f>
        <v>#REF!</v>
      </c>
      <c r="AB352" s="1">
        <f>Z352-GRAPHS!$S$32*_xlfn.STDEV.S($Y$2:$Y$779)</f>
        <v>-3.5832089975028217E-3</v>
      </c>
      <c r="AC352" s="24">
        <f t="shared" si="111"/>
        <v>-37.93999999999869</v>
      </c>
      <c r="AD352" s="24">
        <f t="shared" si="120"/>
        <v>-2.4999999999998863</v>
      </c>
      <c r="AE352" s="1">
        <f t="shared" si="121"/>
        <v>1.3517341474793168E-3</v>
      </c>
      <c r="AF352" s="1">
        <f t="shared" si="122"/>
        <v>-3.2310590462182717E-4</v>
      </c>
      <c r="AG352" s="1">
        <f>$AF$2+GRAPHS!$U$32*_xlfn.STDEV.S('ONE_LAST_QUOTE (2)'!$AE$2:$AE$779)</f>
        <v>3.7520229614794163E-3</v>
      </c>
      <c r="AH352" s="1">
        <f>$AF$2-GRAPHS!$U$32*_xlfn.STDEV.S('ONE_LAST_QUOTE (2)'!$AE$2:$AE$779)</f>
        <v>-4.3982347707230704E-3</v>
      </c>
      <c r="AI352" s="27">
        <f t="shared" si="123"/>
        <v>15.176000000000167</v>
      </c>
      <c r="AJ352" s="24">
        <f t="shared" si="124"/>
        <v>-35.439999999998804</v>
      </c>
      <c r="AK352" s="27">
        <f t="shared" si="125"/>
        <v>-6.5702056555270953</v>
      </c>
      <c r="AL352" s="27">
        <f>$AK$2+GRAPHS!$W$32*_xlfn.STDEV.S('ONE_LAST_QUOTE (2)'!$AJ$2:$AJ$779)</f>
        <v>27.965047561412895</v>
      </c>
      <c r="AM352" s="27">
        <f>$AK$2-GRAPHS!$W$32*_xlfn.STDEV.S('ONE_LAST_QUOTE (2)'!$AJ$2:$AJ$779)</f>
        <v>-41.105458872467089</v>
      </c>
      <c r="AO352" s="24"/>
    </row>
    <row r="353" spans="1:41" x14ac:dyDescent="0.3">
      <c r="A353" s="5">
        <v>44606</v>
      </c>
      <c r="B353" s="25">
        <v>716.44</v>
      </c>
      <c r="C353" s="25">
        <v>0.08</v>
      </c>
      <c r="D353" s="25">
        <f t="shared" si="112"/>
        <v>716.36</v>
      </c>
      <c r="E353" s="25">
        <v>715.4</v>
      </c>
      <c r="F353" s="25">
        <f t="shared" si="109"/>
        <v>-0.96000000000003638</v>
      </c>
      <c r="G353" s="25">
        <v>17977</v>
      </c>
      <c r="H353" s="25">
        <v>17997.669999999998</v>
      </c>
      <c r="I353" s="25">
        <v>0</v>
      </c>
      <c r="J353" s="25">
        <f t="shared" si="113"/>
        <v>17997.669999999998</v>
      </c>
      <c r="K353" s="25">
        <f t="shared" si="114"/>
        <v>-20.669999999998254</v>
      </c>
      <c r="L353" s="27">
        <v>27.866</v>
      </c>
      <c r="M353" s="25">
        <v>637</v>
      </c>
      <c r="N353" s="2">
        <f t="shared" si="126"/>
        <v>147.23194072854466</v>
      </c>
      <c r="O353" s="2">
        <f t="shared" si="127"/>
        <v>146.17824036428664</v>
      </c>
      <c r="P353" s="2">
        <f t="shared" si="128"/>
        <v>94.8048855169598</v>
      </c>
      <c r="Q353" s="2">
        <f t="shared" si="128"/>
        <v>153.49397590361474</v>
      </c>
      <c r="R353" s="27">
        <f t="shared" si="129"/>
        <v>-7.1567375872655381E-3</v>
      </c>
      <c r="S353" s="1">
        <f t="shared" si="115"/>
        <v>8.778548817801362E-3</v>
      </c>
      <c r="T353" s="1">
        <f>S353+GRAPHS!$Q$32*_xlfn.STDEV.S($R$2:$R$779)</f>
        <v>3.6448384166507447E-2</v>
      </c>
      <c r="U353" s="1">
        <f>S353-GRAPHS!$Q$32*_xlfn.STDEV.S($R$2:$R$779)</f>
        <v>-1.8891286530904723E-2</v>
      </c>
      <c r="V353" s="2">
        <f t="shared" si="116"/>
        <v>-105.37003642580203</v>
      </c>
      <c r="W353" s="1">
        <f t="shared" si="117"/>
        <v>-1.1484819979474153E-3</v>
      </c>
      <c r="X353" s="1">
        <f t="shared" si="118"/>
        <v>-1.3401083254230225E-3</v>
      </c>
      <c r="Y353" s="1">
        <f t="shared" si="119"/>
        <v>1.9162632747560726E-4</v>
      </c>
      <c r="Z353" s="1">
        <f t="shared" si="110"/>
        <v>-3.2310590462182717E-4</v>
      </c>
      <c r="AA353" s="1" t="e">
        <f>Z353+#REF!*_xlfn.STDEV.S($Y$2:$Y$779)</f>
        <v>#REF!</v>
      </c>
      <c r="AB353" s="1">
        <f>Z353-GRAPHS!$S$32*_xlfn.STDEV.S($Y$2:$Y$779)</f>
        <v>-3.5832089975028217E-3</v>
      </c>
      <c r="AC353" s="24">
        <f t="shared" si="111"/>
        <v>-20.669999999998254</v>
      </c>
      <c r="AD353" s="24">
        <f t="shared" si="120"/>
        <v>-0.96000000000003638</v>
      </c>
      <c r="AE353" s="1">
        <f t="shared" si="121"/>
        <v>1.9162632747560726E-4</v>
      </c>
      <c r="AF353" s="1">
        <f t="shared" si="122"/>
        <v>-3.2310590462182717E-4</v>
      </c>
      <c r="AG353" s="1">
        <f>$AF$2+GRAPHS!$U$32*_xlfn.STDEV.S('ONE_LAST_QUOTE (2)'!$AE$2:$AE$779)</f>
        <v>3.7520229614794163E-3</v>
      </c>
      <c r="AH353" s="1">
        <f>$AF$2-GRAPHS!$U$32*_xlfn.STDEV.S('ONE_LAST_QUOTE (2)'!$AE$2:$AE$779)</f>
        <v>-4.3982347707230704E-3</v>
      </c>
      <c r="AI353" s="27">
        <f t="shared" si="123"/>
        <v>21.531249999997364</v>
      </c>
      <c r="AJ353" s="24">
        <f t="shared" si="124"/>
        <v>-19.709999999998217</v>
      </c>
      <c r="AK353" s="27">
        <f t="shared" si="125"/>
        <v>-6.5702056555270953</v>
      </c>
      <c r="AL353" s="27">
        <f>$AK$2+GRAPHS!$W$32*_xlfn.STDEV.S('ONE_LAST_QUOTE (2)'!$AJ$2:$AJ$779)</f>
        <v>27.965047561412895</v>
      </c>
      <c r="AM353" s="27">
        <f>$AK$2-GRAPHS!$W$32*_xlfn.STDEV.S('ONE_LAST_QUOTE (2)'!$AJ$2:$AJ$779)</f>
        <v>-41.105458872467089</v>
      </c>
      <c r="AO353" s="24"/>
    </row>
    <row r="354" spans="1:41" x14ac:dyDescent="0.3">
      <c r="A354" s="5">
        <v>44607</v>
      </c>
      <c r="B354" s="25">
        <v>713.71</v>
      </c>
      <c r="C354" s="25">
        <v>0.08</v>
      </c>
      <c r="D354" s="25">
        <f t="shared" si="112"/>
        <v>713.63</v>
      </c>
      <c r="E354" s="25">
        <v>713.5</v>
      </c>
      <c r="F354" s="25">
        <f t="shared" si="109"/>
        <v>-0.12999999999999545</v>
      </c>
      <c r="G354" s="25">
        <v>17955</v>
      </c>
      <c r="H354" s="25">
        <v>17951.810000000001</v>
      </c>
      <c r="I354" s="25">
        <v>0</v>
      </c>
      <c r="J354" s="25">
        <f t="shared" si="113"/>
        <v>17951.810000000001</v>
      </c>
      <c r="K354" s="25">
        <f t="shared" si="114"/>
        <v>3.1899999999986903</v>
      </c>
      <c r="L354" s="27">
        <v>27.844000000000001</v>
      </c>
      <c r="M354" s="25">
        <v>633</v>
      </c>
      <c r="N354" s="2">
        <f t="shared" si="126"/>
        <v>146.84091376826476</v>
      </c>
      <c r="O354" s="2">
        <f t="shared" si="127"/>
        <v>145.99934948772136</v>
      </c>
      <c r="P354" s="2">
        <f t="shared" si="128"/>
        <v>94.730037764093481</v>
      </c>
      <c r="Q354" s="2">
        <f t="shared" si="128"/>
        <v>152.53012048192798</v>
      </c>
      <c r="R354" s="27">
        <f t="shared" si="129"/>
        <v>-5.7311294171834559E-3</v>
      </c>
      <c r="S354" s="1">
        <f t="shared" si="115"/>
        <v>8.778548817801362E-3</v>
      </c>
      <c r="T354" s="1">
        <f>S354+GRAPHS!$Q$32*_xlfn.STDEV.S($R$2:$R$779)</f>
        <v>3.6448384166507447E-2</v>
      </c>
      <c r="U354" s="1">
        <f>S354-GRAPHS!$Q$32*_xlfn.STDEV.S($R$2:$R$779)</f>
        <v>-1.8891286530904723E-2</v>
      </c>
      <c r="V354" s="2">
        <f t="shared" si="116"/>
        <v>-84.156428054339472</v>
      </c>
      <c r="W354" s="1">
        <f t="shared" si="117"/>
        <v>1.7769795914722192E-4</v>
      </c>
      <c r="X354" s="1">
        <f t="shared" si="118"/>
        <v>-1.8216722951668995E-4</v>
      </c>
      <c r="Y354" s="1">
        <f t="shared" si="119"/>
        <v>3.5986518866391187E-4</v>
      </c>
      <c r="Z354" s="1">
        <f t="shared" si="110"/>
        <v>-3.2310590462182717E-4</v>
      </c>
      <c r="AA354" s="1" t="e">
        <f>Z354+#REF!*_xlfn.STDEV.S($Y$2:$Y$779)</f>
        <v>#REF!</v>
      </c>
      <c r="AB354" s="1">
        <f>Z354-GRAPHS!$S$32*_xlfn.STDEV.S($Y$2:$Y$779)</f>
        <v>-3.5832089975028217E-3</v>
      </c>
      <c r="AC354" s="24">
        <f t="shared" si="111"/>
        <v>3.1899999999986903</v>
      </c>
      <c r="AD354" s="24">
        <f t="shared" si="120"/>
        <v>-0.12999999999999545</v>
      </c>
      <c r="AE354" s="1">
        <f t="shared" si="121"/>
        <v>3.5986518866391187E-4</v>
      </c>
      <c r="AF354" s="1">
        <f t="shared" si="122"/>
        <v>-3.2310590462182717E-4</v>
      </c>
      <c r="AG354" s="1">
        <f>$AF$2+GRAPHS!$U$32*_xlfn.STDEV.S('ONE_LAST_QUOTE (2)'!$AE$2:$AE$779)</f>
        <v>3.7520229614794163E-3</v>
      </c>
      <c r="AH354" s="1">
        <f>$AF$2-GRAPHS!$U$32*_xlfn.STDEV.S('ONE_LAST_QUOTE (2)'!$AE$2:$AE$779)</f>
        <v>-4.3982347707230704E-3</v>
      </c>
      <c r="AI354" s="27">
        <f t="shared" si="123"/>
        <v>-24.538461538452321</v>
      </c>
      <c r="AJ354" s="24">
        <f t="shared" si="124"/>
        <v>3.3199999999986858</v>
      </c>
      <c r="AK354" s="27">
        <f t="shared" si="125"/>
        <v>-6.5702056555270953</v>
      </c>
      <c r="AL354" s="27">
        <f>$AK$2+GRAPHS!$W$32*_xlfn.STDEV.S('ONE_LAST_QUOTE (2)'!$AJ$2:$AJ$779)</f>
        <v>27.965047561412895</v>
      </c>
      <c r="AM354" s="27">
        <f>$AK$2-GRAPHS!$W$32*_xlfn.STDEV.S('ONE_LAST_QUOTE (2)'!$AJ$2:$AJ$779)</f>
        <v>-41.105458872467089</v>
      </c>
      <c r="AO354" s="24"/>
    </row>
    <row r="355" spans="1:41" x14ac:dyDescent="0.3">
      <c r="A355" s="5">
        <v>44608</v>
      </c>
      <c r="B355" s="25">
        <v>725.95</v>
      </c>
      <c r="C355" s="25">
        <v>0.08</v>
      </c>
      <c r="D355" s="25">
        <f t="shared" si="112"/>
        <v>725.87</v>
      </c>
      <c r="E355" s="25">
        <v>725.3</v>
      </c>
      <c r="F355" s="25">
        <f t="shared" si="109"/>
        <v>-0.57000000000005002</v>
      </c>
      <c r="G355" s="25">
        <v>18206</v>
      </c>
      <c r="H355" s="25">
        <v>18231.47</v>
      </c>
      <c r="I355" s="25">
        <v>0</v>
      </c>
      <c r="J355" s="25">
        <f t="shared" si="113"/>
        <v>18231.47</v>
      </c>
      <c r="K355" s="25">
        <f t="shared" si="114"/>
        <v>-25.470000000001164</v>
      </c>
      <c r="L355" s="27">
        <v>27.827000000000002</v>
      </c>
      <c r="M355" s="25">
        <v>646</v>
      </c>
      <c r="N355" s="2">
        <f t="shared" si="126"/>
        <v>149.26939699526616</v>
      </c>
      <c r="O355" s="2">
        <f t="shared" si="127"/>
        <v>148.04033176126177</v>
      </c>
      <c r="P355" s="2">
        <f t="shared" si="128"/>
        <v>94.672200864151321</v>
      </c>
      <c r="Q355" s="2">
        <f t="shared" si="128"/>
        <v>155.66265060240991</v>
      </c>
      <c r="R355" s="27">
        <f t="shared" si="129"/>
        <v>-8.233872841620582E-3</v>
      </c>
      <c r="S355" s="1">
        <f t="shared" si="115"/>
        <v>8.778548817801362E-3</v>
      </c>
      <c r="T355" s="1">
        <f>S355+GRAPHS!$Q$32*_xlfn.STDEV.S($R$2:$R$779)</f>
        <v>3.6448384166507447E-2</v>
      </c>
      <c r="U355" s="1">
        <f>S355-GRAPHS!$Q$32*_xlfn.STDEV.S($R$2:$R$779)</f>
        <v>-1.8891286530904723E-2</v>
      </c>
      <c r="V355" s="2">
        <f t="shared" si="116"/>
        <v>-122.90652340043948</v>
      </c>
      <c r="W355" s="1">
        <f t="shared" si="117"/>
        <v>-1.3970349072236722E-3</v>
      </c>
      <c r="X355" s="1">
        <f t="shared" si="118"/>
        <v>-7.8526457905692484E-4</v>
      </c>
      <c r="Y355" s="1">
        <f t="shared" si="119"/>
        <v>-6.1177032816674734E-4</v>
      </c>
      <c r="Z355" s="1">
        <f t="shared" si="110"/>
        <v>-3.2310590462182717E-4</v>
      </c>
      <c r="AA355" s="1" t="e">
        <f>Z355+#REF!*_xlfn.STDEV.S($Y$2:$Y$779)</f>
        <v>#REF!</v>
      </c>
      <c r="AB355" s="1">
        <f>Z355-GRAPHS!$S$32*_xlfn.STDEV.S($Y$2:$Y$779)</f>
        <v>-3.5832089975028217E-3</v>
      </c>
      <c r="AC355" s="24">
        <f t="shared" si="111"/>
        <v>-25.470000000001164</v>
      </c>
      <c r="AD355" s="24">
        <f t="shared" si="120"/>
        <v>-0.57000000000005002</v>
      </c>
      <c r="AE355" s="1">
        <f t="shared" si="121"/>
        <v>-6.1177032816674734E-4</v>
      </c>
      <c r="AF355" s="1">
        <f t="shared" si="122"/>
        <v>-3.2310590462182717E-4</v>
      </c>
      <c r="AG355" s="1">
        <f>$AF$2+GRAPHS!$U$32*_xlfn.STDEV.S('ONE_LAST_QUOTE (2)'!$AE$2:$AE$779)</f>
        <v>3.7520229614794163E-3</v>
      </c>
      <c r="AH355" s="1">
        <f>$AF$2-GRAPHS!$U$32*_xlfn.STDEV.S('ONE_LAST_QUOTE (2)'!$AE$2:$AE$779)</f>
        <v>-4.3982347707230704E-3</v>
      </c>
      <c r="AI355" s="27">
        <f t="shared" si="123"/>
        <v>44.684210526313912</v>
      </c>
      <c r="AJ355" s="24">
        <f t="shared" si="124"/>
        <v>-24.900000000001114</v>
      </c>
      <c r="AK355" s="27">
        <f t="shared" si="125"/>
        <v>-6.5702056555270953</v>
      </c>
      <c r="AL355" s="27">
        <f>$AK$2+GRAPHS!$W$32*_xlfn.STDEV.S('ONE_LAST_QUOTE (2)'!$AJ$2:$AJ$779)</f>
        <v>27.965047561412895</v>
      </c>
      <c r="AM355" s="27">
        <f>$AK$2-GRAPHS!$W$32*_xlfn.STDEV.S('ONE_LAST_QUOTE (2)'!$AJ$2:$AJ$779)</f>
        <v>-41.105458872467089</v>
      </c>
      <c r="AO355" s="24"/>
    </row>
    <row r="356" spans="1:41" x14ac:dyDescent="0.3">
      <c r="A356" s="5">
        <v>44609</v>
      </c>
      <c r="B356" s="25">
        <v>726.53</v>
      </c>
      <c r="C356" s="25">
        <v>0.08</v>
      </c>
      <c r="D356" s="25">
        <f t="shared" si="112"/>
        <v>726.44999999999993</v>
      </c>
      <c r="E356" s="25">
        <v>726.8</v>
      </c>
      <c r="F356" s="25">
        <f t="shared" si="109"/>
        <v>0.35000000000002274</v>
      </c>
      <c r="G356" s="25">
        <v>18244</v>
      </c>
      <c r="H356" s="25">
        <v>18268.57</v>
      </c>
      <c r="I356" s="25">
        <v>26.21</v>
      </c>
      <c r="J356" s="25">
        <f t="shared" si="113"/>
        <v>18242.36</v>
      </c>
      <c r="K356" s="25">
        <f t="shared" si="114"/>
        <v>1.6399999999994179</v>
      </c>
      <c r="L356" s="27">
        <v>27.835000000000001</v>
      </c>
      <c r="M356" s="25">
        <v>645</v>
      </c>
      <c r="N356" s="2">
        <f t="shared" si="126"/>
        <v>149.57810249022398</v>
      </c>
      <c r="O356" s="2">
        <f t="shared" si="127"/>
        <v>148.34932509351091</v>
      </c>
      <c r="P356" s="2">
        <f t="shared" si="128"/>
        <v>94.699418228829998</v>
      </c>
      <c r="Q356" s="2">
        <f t="shared" si="128"/>
        <v>155.42168674698823</v>
      </c>
      <c r="R356" s="27">
        <f t="shared" si="129"/>
        <v>-8.2149551054331305E-3</v>
      </c>
      <c r="S356" s="1">
        <f t="shared" si="115"/>
        <v>8.778548817801362E-3</v>
      </c>
      <c r="T356" s="1">
        <f>S356+GRAPHS!$Q$32*_xlfn.STDEV.S($R$2:$R$779)</f>
        <v>3.6448384166507447E-2</v>
      </c>
      <c r="U356" s="1">
        <f>S356-GRAPHS!$Q$32*_xlfn.STDEV.S($R$2:$R$779)</f>
        <v>-1.8891286530904723E-2</v>
      </c>
      <c r="V356" s="2">
        <f t="shared" si="116"/>
        <v>-122.87773967130704</v>
      </c>
      <c r="W356" s="1">
        <f t="shared" si="117"/>
        <v>8.9900648819528719E-5</v>
      </c>
      <c r="X356" s="1">
        <f t="shared" si="118"/>
        <v>4.8179503062842973E-4</v>
      </c>
      <c r="Y356" s="1">
        <f t="shared" si="119"/>
        <v>-3.9189438180890101E-4</v>
      </c>
      <c r="Z356" s="1">
        <f t="shared" si="110"/>
        <v>-3.2310590462182717E-4</v>
      </c>
      <c r="AA356" s="1" t="e">
        <f>Z356+#REF!*_xlfn.STDEV.S($Y$2:$Y$779)</f>
        <v>#REF!</v>
      </c>
      <c r="AB356" s="1">
        <f>Z356-GRAPHS!$S$32*_xlfn.STDEV.S($Y$2:$Y$779)</f>
        <v>-3.5832089975028217E-3</v>
      </c>
      <c r="AC356" s="24">
        <f t="shared" si="111"/>
        <v>1.6399999999994179</v>
      </c>
      <c r="AD356" s="24">
        <f t="shared" si="120"/>
        <v>0.35000000000002274</v>
      </c>
      <c r="AE356" s="1">
        <f t="shared" si="121"/>
        <v>-3.9189438180890101E-4</v>
      </c>
      <c r="AF356" s="1">
        <f t="shared" si="122"/>
        <v>-3.2310590462182717E-4</v>
      </c>
      <c r="AG356" s="1">
        <f>$AF$2+GRAPHS!$U$32*_xlfn.STDEV.S('ONE_LAST_QUOTE (2)'!$AE$2:$AE$779)</f>
        <v>3.7520229614794163E-3</v>
      </c>
      <c r="AH356" s="1">
        <f>$AF$2-GRAPHS!$U$32*_xlfn.STDEV.S('ONE_LAST_QUOTE (2)'!$AE$2:$AE$779)</f>
        <v>-4.3982347707230704E-3</v>
      </c>
      <c r="AI356" s="27">
        <f t="shared" si="123"/>
        <v>4.6857142857123186</v>
      </c>
      <c r="AJ356" s="24">
        <f t="shared" si="124"/>
        <v>1.2899999999993952</v>
      </c>
      <c r="AK356" s="27">
        <f t="shared" si="125"/>
        <v>-6.5702056555270953</v>
      </c>
      <c r="AL356" s="27">
        <f>$AK$2+GRAPHS!$W$32*_xlfn.STDEV.S('ONE_LAST_QUOTE (2)'!$AJ$2:$AJ$779)</f>
        <v>27.965047561412895</v>
      </c>
      <c r="AM356" s="27">
        <f>$AK$2-GRAPHS!$W$32*_xlfn.STDEV.S('ONE_LAST_QUOTE (2)'!$AJ$2:$AJ$779)</f>
        <v>-41.105458872467089</v>
      </c>
      <c r="AO356" s="24"/>
    </row>
    <row r="357" spans="1:41" x14ac:dyDescent="0.3">
      <c r="A357" s="5">
        <v>44610</v>
      </c>
      <c r="B357" s="25">
        <v>722.58</v>
      </c>
      <c r="C357" s="25">
        <v>0.08</v>
      </c>
      <c r="D357" s="25">
        <f t="shared" si="112"/>
        <v>722.5</v>
      </c>
      <c r="E357" s="25">
        <v>724.3</v>
      </c>
      <c r="F357" s="25">
        <f t="shared" si="109"/>
        <v>1.7999999999999545</v>
      </c>
      <c r="G357" s="25">
        <v>18227</v>
      </c>
      <c r="H357" s="25">
        <v>18232.349999999999</v>
      </c>
      <c r="I357" s="25">
        <v>26.21</v>
      </c>
      <c r="J357" s="25">
        <f t="shared" si="113"/>
        <v>18206.14</v>
      </c>
      <c r="K357" s="25">
        <f t="shared" si="114"/>
        <v>20.860000000000582</v>
      </c>
      <c r="L357" s="27">
        <v>27.841000000000001</v>
      </c>
      <c r="M357" s="25">
        <v>637</v>
      </c>
      <c r="N357" s="2">
        <f t="shared" si="126"/>
        <v>149.06359333196096</v>
      </c>
      <c r="O357" s="2">
        <f t="shared" si="127"/>
        <v>148.21109123434681</v>
      </c>
      <c r="P357" s="2">
        <f t="shared" si="128"/>
        <v>94.719831252338992</v>
      </c>
      <c r="Q357" s="2">
        <f t="shared" si="128"/>
        <v>153.49397590361474</v>
      </c>
      <c r="R357" s="27">
        <f t="shared" si="129"/>
        <v>-5.7190496925405565E-3</v>
      </c>
      <c r="S357" s="1">
        <f t="shared" si="115"/>
        <v>8.778548817801362E-3</v>
      </c>
      <c r="T357" s="1">
        <f>S357+GRAPHS!$Q$32*_xlfn.STDEV.S($R$2:$R$779)</f>
        <v>3.6448384166507447E-2</v>
      </c>
      <c r="U357" s="1">
        <f>S357-GRAPHS!$Q$32*_xlfn.STDEV.S($R$2:$R$779)</f>
        <v>-1.8891286530904723E-2</v>
      </c>
      <c r="V357" s="2">
        <f t="shared" si="116"/>
        <v>-85.250209761414908</v>
      </c>
      <c r="W357" s="1">
        <f t="shared" si="117"/>
        <v>1.14576730707336E-3</v>
      </c>
      <c r="X357" s="1">
        <f t="shared" si="118"/>
        <v>2.4913494809687951E-3</v>
      </c>
      <c r="Y357" s="1">
        <f t="shared" si="119"/>
        <v>-1.3455821738954351E-3</v>
      </c>
      <c r="Z357" s="1">
        <f t="shared" si="110"/>
        <v>-3.2310590462182717E-4</v>
      </c>
      <c r="AA357" s="1" t="e">
        <f>Z357+#REF!*_xlfn.STDEV.S($Y$2:$Y$779)</f>
        <v>#REF!</v>
      </c>
      <c r="AB357" s="1">
        <f>Z357-GRAPHS!$S$32*_xlfn.STDEV.S($Y$2:$Y$779)</f>
        <v>-3.5832089975028217E-3</v>
      </c>
      <c r="AC357" s="24">
        <f t="shared" si="111"/>
        <v>20.860000000000582</v>
      </c>
      <c r="AD357" s="24">
        <f t="shared" si="120"/>
        <v>1.7999999999999545</v>
      </c>
      <c r="AE357" s="1">
        <f t="shared" si="121"/>
        <v>-1.3455821738954351E-3</v>
      </c>
      <c r="AF357" s="1">
        <f t="shared" si="122"/>
        <v>-3.2310590462182717E-4</v>
      </c>
      <c r="AG357" s="1">
        <f>$AF$2+GRAPHS!$U$32*_xlfn.STDEV.S('ONE_LAST_QUOTE (2)'!$AE$2:$AE$779)</f>
        <v>3.7520229614794163E-3</v>
      </c>
      <c r="AH357" s="1">
        <f>$AF$2-GRAPHS!$U$32*_xlfn.STDEV.S('ONE_LAST_QUOTE (2)'!$AE$2:$AE$779)</f>
        <v>-4.3982347707230704E-3</v>
      </c>
      <c r="AI357" s="27">
        <f t="shared" si="123"/>
        <v>11.588888888889505</v>
      </c>
      <c r="AJ357" s="24">
        <f t="shared" si="124"/>
        <v>19.060000000000628</v>
      </c>
      <c r="AK357" s="27">
        <f t="shared" si="125"/>
        <v>-6.5702056555270953</v>
      </c>
      <c r="AL357" s="27">
        <f>$AK$2+GRAPHS!$W$32*_xlfn.STDEV.S('ONE_LAST_QUOTE (2)'!$AJ$2:$AJ$779)</f>
        <v>27.965047561412895</v>
      </c>
      <c r="AM357" s="27">
        <f>$AK$2-GRAPHS!$W$32*_xlfn.STDEV.S('ONE_LAST_QUOTE (2)'!$AJ$2:$AJ$779)</f>
        <v>-41.105458872467089</v>
      </c>
      <c r="AO357" s="24"/>
    </row>
    <row r="358" spans="1:41" x14ac:dyDescent="0.3">
      <c r="A358" s="5">
        <v>44613</v>
      </c>
      <c r="B358" s="25">
        <v>721.27</v>
      </c>
      <c r="C358" s="25">
        <v>0.08</v>
      </c>
      <c r="D358" s="25">
        <f t="shared" si="112"/>
        <v>721.18999999999994</v>
      </c>
      <c r="E358" s="25">
        <v>722.3</v>
      </c>
      <c r="F358" s="25">
        <f t="shared" si="109"/>
        <v>1.1100000000000136</v>
      </c>
      <c r="G358" s="25">
        <v>18212</v>
      </c>
      <c r="H358" s="25">
        <v>18221.490000000002</v>
      </c>
      <c r="I358" s="25">
        <v>26.21</v>
      </c>
      <c r="J358" s="25">
        <f t="shared" si="113"/>
        <v>18195.280000000002</v>
      </c>
      <c r="K358" s="25">
        <f t="shared" si="114"/>
        <v>16.719999999997526</v>
      </c>
      <c r="L358" s="27">
        <v>27.837</v>
      </c>
      <c r="M358" s="25">
        <v>632</v>
      </c>
      <c r="N358" s="2">
        <f t="shared" si="126"/>
        <v>148.65198600535055</v>
      </c>
      <c r="O358" s="2">
        <f t="shared" si="127"/>
        <v>148.0891201821432</v>
      </c>
      <c r="P358" s="2">
        <f t="shared" si="128"/>
        <v>94.706222569999653</v>
      </c>
      <c r="Q358" s="2">
        <f t="shared" si="128"/>
        <v>152.2891566265063</v>
      </c>
      <c r="R358" s="27">
        <f t="shared" si="129"/>
        <v>-3.7864668904395993E-3</v>
      </c>
      <c r="S358" s="1">
        <f t="shared" si="115"/>
        <v>8.778548817801362E-3</v>
      </c>
      <c r="T358" s="1">
        <f>S358+GRAPHS!$Q$32*_xlfn.STDEV.S($R$2:$R$779)</f>
        <v>3.6448384166507447E-2</v>
      </c>
      <c r="U358" s="1">
        <f>S358-GRAPHS!$Q$32*_xlfn.STDEV.S($R$2:$R$779)</f>
        <v>-1.8891286530904723E-2</v>
      </c>
      <c r="V358" s="2">
        <f t="shared" si="116"/>
        <v>-56.286582320734624</v>
      </c>
      <c r="W358" s="1">
        <f t="shared" si="117"/>
        <v>9.1891963190440177E-4</v>
      </c>
      <c r="X358" s="1">
        <f t="shared" si="118"/>
        <v>1.5391228386417086E-3</v>
      </c>
      <c r="Y358" s="1">
        <f t="shared" si="119"/>
        <v>-6.202032067373068E-4</v>
      </c>
      <c r="Z358" s="1">
        <f t="shared" si="110"/>
        <v>-3.2310590462182717E-4</v>
      </c>
      <c r="AA358" s="1" t="e">
        <f>Z358+#REF!*_xlfn.STDEV.S($Y$2:$Y$779)</f>
        <v>#REF!</v>
      </c>
      <c r="AB358" s="1">
        <f>Z358-GRAPHS!$S$32*_xlfn.STDEV.S($Y$2:$Y$779)</f>
        <v>-3.5832089975028217E-3</v>
      </c>
      <c r="AC358" s="24">
        <f t="shared" si="111"/>
        <v>16.719999999997526</v>
      </c>
      <c r="AD358" s="24">
        <f t="shared" si="120"/>
        <v>1.1100000000000136</v>
      </c>
      <c r="AE358" s="1">
        <f t="shared" si="121"/>
        <v>-6.202032067373068E-4</v>
      </c>
      <c r="AF358" s="1">
        <f t="shared" si="122"/>
        <v>-3.2310590462182717E-4</v>
      </c>
      <c r="AG358" s="1">
        <f>$AF$2+GRAPHS!$U$32*_xlfn.STDEV.S('ONE_LAST_QUOTE (2)'!$AE$2:$AE$779)</f>
        <v>3.7520229614794163E-3</v>
      </c>
      <c r="AH358" s="1">
        <f>$AF$2-GRAPHS!$U$32*_xlfn.STDEV.S('ONE_LAST_QUOTE (2)'!$AE$2:$AE$779)</f>
        <v>-4.3982347707230704E-3</v>
      </c>
      <c r="AI358" s="27">
        <f t="shared" si="123"/>
        <v>15.06306306306065</v>
      </c>
      <c r="AJ358" s="24">
        <f t="shared" si="124"/>
        <v>15.609999999997513</v>
      </c>
      <c r="AK358" s="27">
        <f t="shared" si="125"/>
        <v>-6.5702056555270953</v>
      </c>
      <c r="AL358" s="27">
        <f>$AK$2+GRAPHS!$W$32*_xlfn.STDEV.S('ONE_LAST_QUOTE (2)'!$AJ$2:$AJ$779)</f>
        <v>27.965047561412895</v>
      </c>
      <c r="AM358" s="27">
        <f>$AK$2-GRAPHS!$W$32*_xlfn.STDEV.S('ONE_LAST_QUOTE (2)'!$AJ$2:$AJ$779)</f>
        <v>-41.105458872467089</v>
      </c>
      <c r="AO358" s="24"/>
    </row>
    <row r="359" spans="1:41" x14ac:dyDescent="0.3">
      <c r="A359" s="5">
        <v>44614</v>
      </c>
      <c r="B359" s="25">
        <v>712.9</v>
      </c>
      <c r="C359" s="25">
        <v>0.08</v>
      </c>
      <c r="D359" s="25">
        <f t="shared" si="112"/>
        <v>712.81999999999994</v>
      </c>
      <c r="E359" s="25">
        <v>710.7</v>
      </c>
      <c r="F359" s="25">
        <f t="shared" si="109"/>
        <v>-2.1199999999998909</v>
      </c>
      <c r="G359" s="25">
        <v>17880</v>
      </c>
      <c r="H359" s="25">
        <v>17969.29</v>
      </c>
      <c r="I359" s="25">
        <v>26.21</v>
      </c>
      <c r="J359" s="25">
        <f t="shared" si="113"/>
        <v>17943.080000000002</v>
      </c>
      <c r="K359" s="25">
        <f t="shared" si="114"/>
        <v>-63.080000000001746</v>
      </c>
      <c r="L359" s="27">
        <v>27.853999999999999</v>
      </c>
      <c r="M359" s="25">
        <v>627</v>
      </c>
      <c r="N359" s="2">
        <f t="shared" si="126"/>
        <v>146.26466351101018</v>
      </c>
      <c r="O359" s="2">
        <f t="shared" si="127"/>
        <v>145.38949422670331</v>
      </c>
      <c r="P359" s="2">
        <f t="shared" si="128"/>
        <v>94.764059469941799</v>
      </c>
      <c r="Q359" s="2">
        <f t="shared" si="128"/>
        <v>151.08433734939786</v>
      </c>
      <c r="R359" s="27">
        <f t="shared" si="129"/>
        <v>-5.9834635604997244E-3</v>
      </c>
      <c r="S359" s="1">
        <f t="shared" si="115"/>
        <v>8.778548817801362E-3</v>
      </c>
      <c r="T359" s="1">
        <f>S359+GRAPHS!$Q$32*_xlfn.STDEV.S($R$2:$R$779)</f>
        <v>3.6448384166507447E-2</v>
      </c>
      <c r="U359" s="1">
        <f>S359-GRAPHS!$Q$32*_xlfn.STDEV.S($R$2:$R$779)</f>
        <v>-1.8891286530904723E-2</v>
      </c>
      <c r="V359" s="2">
        <f t="shared" si="116"/>
        <v>-87.516928430687813</v>
      </c>
      <c r="W359" s="1">
        <f t="shared" si="117"/>
        <v>-3.5155614309249996E-3</v>
      </c>
      <c r="X359" s="1">
        <f t="shared" si="118"/>
        <v>-2.9741028590666522E-3</v>
      </c>
      <c r="Y359" s="1">
        <f t="shared" si="119"/>
        <v>-5.4145857185834744E-4</v>
      </c>
      <c r="Z359" s="1">
        <f t="shared" si="110"/>
        <v>-3.2310590462182717E-4</v>
      </c>
      <c r="AA359" s="1" t="e">
        <f>Z359+#REF!*_xlfn.STDEV.S($Y$2:$Y$779)</f>
        <v>#REF!</v>
      </c>
      <c r="AB359" s="1">
        <f>Z359-GRAPHS!$S$32*_xlfn.STDEV.S($Y$2:$Y$779)</f>
        <v>-3.5832089975028217E-3</v>
      </c>
      <c r="AC359" s="24">
        <f t="shared" si="111"/>
        <v>-63.080000000001746</v>
      </c>
      <c r="AD359" s="24">
        <f t="shared" si="120"/>
        <v>-2.1199999999998909</v>
      </c>
      <c r="AE359" s="1">
        <f t="shared" si="121"/>
        <v>-5.4145857185834744E-4</v>
      </c>
      <c r="AF359" s="1">
        <f t="shared" si="122"/>
        <v>-3.2310590462182717E-4</v>
      </c>
      <c r="AG359" s="1">
        <f>$AF$2+GRAPHS!$U$32*_xlfn.STDEV.S('ONE_LAST_QUOTE (2)'!$AE$2:$AE$779)</f>
        <v>3.7520229614794163E-3</v>
      </c>
      <c r="AH359" s="1">
        <f>$AF$2-GRAPHS!$U$32*_xlfn.STDEV.S('ONE_LAST_QUOTE (2)'!$AE$2:$AE$779)</f>
        <v>-4.3982347707230704E-3</v>
      </c>
      <c r="AI359" s="27">
        <f t="shared" si="123"/>
        <v>29.754716981134433</v>
      </c>
      <c r="AJ359" s="24">
        <f t="shared" si="124"/>
        <v>-60.960000000001855</v>
      </c>
      <c r="AK359" s="27">
        <f t="shared" si="125"/>
        <v>-6.5702056555270953</v>
      </c>
      <c r="AL359" s="27">
        <f>$AK$2+GRAPHS!$W$32*_xlfn.STDEV.S('ONE_LAST_QUOTE (2)'!$AJ$2:$AJ$779)</f>
        <v>27.965047561412895</v>
      </c>
      <c r="AM359" s="27">
        <f>$AK$2-GRAPHS!$W$32*_xlfn.STDEV.S('ONE_LAST_QUOTE (2)'!$AJ$2:$AJ$779)</f>
        <v>-41.105458872467089</v>
      </c>
      <c r="AO359" s="24"/>
    </row>
    <row r="360" spans="1:41" x14ac:dyDescent="0.3">
      <c r="A360" s="5">
        <v>44615</v>
      </c>
      <c r="B360" s="25">
        <v>714.04</v>
      </c>
      <c r="C360" s="25">
        <v>0.08</v>
      </c>
      <c r="D360" s="25">
        <f t="shared" si="112"/>
        <v>713.95999999999992</v>
      </c>
      <c r="E360" s="25">
        <v>715.4</v>
      </c>
      <c r="F360" s="25">
        <f t="shared" si="109"/>
        <v>1.4400000000000546</v>
      </c>
      <c r="G360" s="25">
        <v>18042</v>
      </c>
      <c r="H360" s="25">
        <v>18055.73</v>
      </c>
      <c r="I360" s="25">
        <v>26.21</v>
      </c>
      <c r="J360" s="25">
        <f t="shared" si="113"/>
        <v>18029.52</v>
      </c>
      <c r="K360" s="25">
        <f t="shared" si="114"/>
        <v>12.479999999999563</v>
      </c>
      <c r="L360" s="27">
        <v>27.884</v>
      </c>
      <c r="M360" s="25">
        <v>625</v>
      </c>
      <c r="N360" s="2">
        <f t="shared" si="126"/>
        <v>147.23194072854466</v>
      </c>
      <c r="O360" s="2">
        <f t="shared" si="127"/>
        <v>146.70678159050229</v>
      </c>
      <c r="P360" s="2">
        <f t="shared" si="128"/>
        <v>94.866124587486794</v>
      </c>
      <c r="Q360" s="2">
        <f t="shared" si="128"/>
        <v>150.60240963855449</v>
      </c>
      <c r="R360" s="27">
        <f t="shared" si="129"/>
        <v>-3.5668832146321661E-3</v>
      </c>
      <c r="S360" s="1">
        <f t="shared" si="115"/>
        <v>8.778548817801362E-3</v>
      </c>
      <c r="T360" s="1">
        <f>S360+GRAPHS!$Q$32*_xlfn.STDEV.S($R$2:$R$779)</f>
        <v>3.6448384166507447E-2</v>
      </c>
      <c r="U360" s="1">
        <f>S360-GRAPHS!$Q$32*_xlfn.STDEV.S($R$2:$R$779)</f>
        <v>-1.8891286530904723E-2</v>
      </c>
      <c r="V360" s="2">
        <f t="shared" si="116"/>
        <v>-52.515913804236902</v>
      </c>
      <c r="W360" s="1">
        <f t="shared" si="117"/>
        <v>6.9219812840272854E-4</v>
      </c>
      <c r="X360" s="1">
        <f t="shared" si="118"/>
        <v>2.0169197153902946E-3</v>
      </c>
      <c r="Y360" s="1">
        <f t="shared" si="119"/>
        <v>-1.324721586987566E-3</v>
      </c>
      <c r="Z360" s="1">
        <f t="shared" si="110"/>
        <v>-3.2310590462182717E-4</v>
      </c>
      <c r="AA360" s="1" t="e">
        <f>Z360+#REF!*_xlfn.STDEV.S($Y$2:$Y$779)</f>
        <v>#REF!</v>
      </c>
      <c r="AB360" s="1">
        <f>Z360-GRAPHS!$S$32*_xlfn.STDEV.S($Y$2:$Y$779)</f>
        <v>-3.5832089975028217E-3</v>
      </c>
      <c r="AC360" s="24">
        <f t="shared" si="111"/>
        <v>12.479999999999563</v>
      </c>
      <c r="AD360" s="24">
        <f t="shared" si="120"/>
        <v>1.4400000000000546</v>
      </c>
      <c r="AE360" s="1">
        <f t="shared" si="121"/>
        <v>-1.324721586987566E-3</v>
      </c>
      <c r="AF360" s="1">
        <f t="shared" si="122"/>
        <v>-3.2310590462182717E-4</v>
      </c>
      <c r="AG360" s="1">
        <f>$AF$2+GRAPHS!$U$32*_xlfn.STDEV.S('ONE_LAST_QUOTE (2)'!$AE$2:$AE$779)</f>
        <v>3.7520229614794163E-3</v>
      </c>
      <c r="AH360" s="1">
        <f>$AF$2-GRAPHS!$U$32*_xlfn.STDEV.S('ONE_LAST_QUOTE (2)'!$AE$2:$AE$779)</f>
        <v>-4.3982347707230704E-3</v>
      </c>
      <c r="AI360" s="27">
        <f t="shared" si="123"/>
        <v>8.6666666666660355</v>
      </c>
      <c r="AJ360" s="24">
        <f t="shared" si="124"/>
        <v>11.039999999999509</v>
      </c>
      <c r="AK360" s="27">
        <f t="shared" si="125"/>
        <v>-6.5702056555270953</v>
      </c>
      <c r="AL360" s="27">
        <f>$AK$2+GRAPHS!$W$32*_xlfn.STDEV.S('ONE_LAST_QUOTE (2)'!$AJ$2:$AJ$779)</f>
        <v>27.965047561412895</v>
      </c>
      <c r="AM360" s="27">
        <f>$AK$2-GRAPHS!$W$32*_xlfn.STDEV.S('ONE_LAST_QUOTE (2)'!$AJ$2:$AJ$779)</f>
        <v>-41.105458872467089</v>
      </c>
      <c r="AO360" s="24"/>
    </row>
    <row r="361" spans="1:41" x14ac:dyDescent="0.3">
      <c r="A361" s="5">
        <v>44616</v>
      </c>
      <c r="B361" s="25">
        <v>694.76</v>
      </c>
      <c r="C361" s="25">
        <v>0.08</v>
      </c>
      <c r="D361" s="25">
        <f t="shared" si="112"/>
        <v>694.68</v>
      </c>
      <c r="E361" s="25">
        <v>694.2</v>
      </c>
      <c r="F361" s="25">
        <f t="shared" si="109"/>
        <v>-0.4799999999999045</v>
      </c>
      <c r="G361" s="25">
        <v>17513</v>
      </c>
      <c r="H361" s="25">
        <v>17594.55</v>
      </c>
      <c r="I361" s="25">
        <v>26.21</v>
      </c>
      <c r="J361" s="25">
        <f t="shared" si="113"/>
        <v>17568.34</v>
      </c>
      <c r="K361" s="25">
        <f t="shared" si="114"/>
        <v>-55.340000000000146</v>
      </c>
      <c r="L361" s="27">
        <v>28.053999999999998</v>
      </c>
      <c r="M361" s="25">
        <v>604</v>
      </c>
      <c r="N361" s="2">
        <f t="shared" si="126"/>
        <v>142.8689030664743</v>
      </c>
      <c r="O361" s="2">
        <f t="shared" si="127"/>
        <v>142.40526914945497</v>
      </c>
      <c r="P361" s="2">
        <f t="shared" si="128"/>
        <v>95.444493586908408</v>
      </c>
      <c r="Q361" s="2">
        <f t="shared" si="128"/>
        <v>145.54216867469907</v>
      </c>
      <c r="R361" s="27">
        <f t="shared" si="129"/>
        <v>-3.2451702719633602E-3</v>
      </c>
      <c r="S361" s="1">
        <f t="shared" si="115"/>
        <v>8.778548817801362E-3</v>
      </c>
      <c r="T361" s="1">
        <f>S361+GRAPHS!$Q$32*_xlfn.STDEV.S($R$2:$R$779)</f>
        <v>3.6448384166507447E-2</v>
      </c>
      <c r="U361" s="1">
        <f>S361-GRAPHS!$Q$32*_xlfn.STDEV.S($R$2:$R$779)</f>
        <v>-1.8891286530904723E-2</v>
      </c>
      <c r="V361" s="2">
        <f t="shared" si="116"/>
        <v>-46.363391701933665</v>
      </c>
      <c r="W361" s="1">
        <f t="shared" si="117"/>
        <v>-3.1499845745244083E-3</v>
      </c>
      <c r="X361" s="1">
        <f t="shared" si="118"/>
        <v>-6.9096562446004572E-4</v>
      </c>
      <c r="Y361" s="1">
        <f t="shared" si="119"/>
        <v>-2.4590189500643626E-3</v>
      </c>
      <c r="Z361" s="1">
        <f t="shared" si="110"/>
        <v>-3.2310590462182717E-4</v>
      </c>
      <c r="AA361" s="1" t="e">
        <f>Z361+#REF!*_xlfn.STDEV.S($Y$2:$Y$779)</f>
        <v>#REF!</v>
      </c>
      <c r="AB361" s="1">
        <f>Z361-GRAPHS!$S$32*_xlfn.STDEV.S($Y$2:$Y$779)</f>
        <v>-3.5832089975028217E-3</v>
      </c>
      <c r="AC361" s="24">
        <f t="shared" si="111"/>
        <v>-55.340000000000146</v>
      </c>
      <c r="AD361" s="24">
        <f t="shared" si="120"/>
        <v>-0.4799999999999045</v>
      </c>
      <c r="AE361" s="1">
        <f t="shared" si="121"/>
        <v>-2.4590189500643626E-3</v>
      </c>
      <c r="AF361" s="1">
        <f t="shared" si="122"/>
        <v>-3.2310590462182717E-4</v>
      </c>
      <c r="AG361" s="1">
        <f>$AF$2+GRAPHS!$U$32*_xlfn.STDEV.S('ONE_LAST_QUOTE (2)'!$AE$2:$AE$779)</f>
        <v>3.7520229614794163E-3</v>
      </c>
      <c r="AH361" s="1">
        <f>$AF$2-GRAPHS!$U$32*_xlfn.STDEV.S('ONE_LAST_QUOTE (2)'!$AE$2:$AE$779)</f>
        <v>-4.3982347707230704E-3</v>
      </c>
      <c r="AI361" s="27">
        <f t="shared" si="123"/>
        <v>115.29166666668991</v>
      </c>
      <c r="AJ361" s="24">
        <f t="shared" si="124"/>
        <v>-54.860000000000241</v>
      </c>
      <c r="AK361" s="27">
        <f t="shared" si="125"/>
        <v>-6.5702056555270953</v>
      </c>
      <c r="AL361" s="27">
        <f>$AK$2+GRAPHS!$W$32*_xlfn.STDEV.S('ONE_LAST_QUOTE (2)'!$AJ$2:$AJ$779)</f>
        <v>27.965047561412895</v>
      </c>
      <c r="AM361" s="27">
        <f>$AK$2-GRAPHS!$W$32*_xlfn.STDEV.S('ONE_LAST_QUOTE (2)'!$AJ$2:$AJ$779)</f>
        <v>-41.105458872467089</v>
      </c>
      <c r="AO361" s="24"/>
    </row>
    <row r="362" spans="1:41" x14ac:dyDescent="0.3">
      <c r="A362" s="5">
        <v>44617</v>
      </c>
      <c r="B362" s="25">
        <v>696.21</v>
      </c>
      <c r="C362" s="25">
        <v>0.08</v>
      </c>
      <c r="D362" s="25">
        <f t="shared" si="112"/>
        <v>696.13</v>
      </c>
      <c r="E362" s="25">
        <v>697.6</v>
      </c>
      <c r="F362" s="25">
        <f t="shared" si="109"/>
        <v>1.4700000000000273</v>
      </c>
      <c r="G362" s="25">
        <v>17610</v>
      </c>
      <c r="H362" s="25">
        <v>17652.18</v>
      </c>
      <c r="I362" s="25">
        <v>26.21</v>
      </c>
      <c r="J362" s="25">
        <f t="shared" si="113"/>
        <v>17625.97</v>
      </c>
      <c r="K362" s="25">
        <f t="shared" si="114"/>
        <v>-15.970000000001164</v>
      </c>
      <c r="L362" s="27">
        <v>27.963999999999999</v>
      </c>
      <c r="M362" s="25">
        <v>604</v>
      </c>
      <c r="N362" s="2">
        <f t="shared" si="126"/>
        <v>143.568635521712</v>
      </c>
      <c r="O362" s="2">
        <f t="shared" si="127"/>
        <v>143.19401528703833</v>
      </c>
      <c r="P362" s="2">
        <f t="shared" si="128"/>
        <v>95.138298234273421</v>
      </c>
      <c r="Q362" s="2">
        <f t="shared" si="128"/>
        <v>145.54216867469907</v>
      </c>
      <c r="R362" s="27">
        <f t="shared" si="129"/>
        <v>-2.6093459292995114E-3</v>
      </c>
      <c r="S362" s="1">
        <f t="shared" si="115"/>
        <v>8.778548817801362E-3</v>
      </c>
      <c r="T362" s="1">
        <f>S362+GRAPHS!$Q$32*_xlfn.STDEV.S($R$2:$R$779)</f>
        <v>3.6448384166507447E-2</v>
      </c>
      <c r="U362" s="1">
        <f>S362-GRAPHS!$Q$32*_xlfn.STDEV.S($R$2:$R$779)</f>
        <v>-1.8891286530904723E-2</v>
      </c>
      <c r="V362" s="2">
        <f t="shared" si="116"/>
        <v>-37.462023467367089</v>
      </c>
      <c r="W362" s="1">
        <f t="shared" si="117"/>
        <v>-9.0604942593236926E-4</v>
      </c>
      <c r="X362" s="1">
        <f t="shared" si="118"/>
        <v>2.1116745435479397E-3</v>
      </c>
      <c r="Y362" s="1">
        <f t="shared" si="119"/>
        <v>-3.0177239694803089E-3</v>
      </c>
      <c r="Z362" s="1">
        <f t="shared" si="110"/>
        <v>-3.2310590462182717E-4</v>
      </c>
      <c r="AA362" s="1" t="e">
        <f>Z362+#REF!*_xlfn.STDEV.S($Y$2:$Y$779)</f>
        <v>#REF!</v>
      </c>
      <c r="AB362" s="1">
        <f>Z362-GRAPHS!$S$32*_xlfn.STDEV.S($Y$2:$Y$779)</f>
        <v>-3.5832089975028217E-3</v>
      </c>
      <c r="AC362" s="24">
        <f t="shared" si="111"/>
        <v>-15.970000000001164</v>
      </c>
      <c r="AD362" s="24">
        <f t="shared" si="120"/>
        <v>1.4700000000000273</v>
      </c>
      <c r="AE362" s="1">
        <f t="shared" si="121"/>
        <v>-3.0177239694803089E-3</v>
      </c>
      <c r="AF362" s="1">
        <f t="shared" si="122"/>
        <v>-3.2310590462182717E-4</v>
      </c>
      <c r="AG362" s="1">
        <f>$AF$2+GRAPHS!$U$32*_xlfn.STDEV.S('ONE_LAST_QUOTE (2)'!$AE$2:$AE$779)</f>
        <v>3.7520229614794163E-3</v>
      </c>
      <c r="AH362" s="1">
        <f>$AF$2-GRAPHS!$U$32*_xlfn.STDEV.S('ONE_LAST_QUOTE (2)'!$AE$2:$AE$779)</f>
        <v>-4.3982347707230704E-3</v>
      </c>
      <c r="AI362" s="27">
        <f t="shared" si="123"/>
        <v>-10.863945578231883</v>
      </c>
      <c r="AJ362" s="24">
        <f t="shared" si="124"/>
        <v>-17.440000000001191</v>
      </c>
      <c r="AK362" s="27">
        <f t="shared" si="125"/>
        <v>-6.5702056555270953</v>
      </c>
      <c r="AL362" s="27">
        <f>$AK$2+GRAPHS!$W$32*_xlfn.STDEV.S('ONE_LAST_QUOTE (2)'!$AJ$2:$AJ$779)</f>
        <v>27.965047561412895</v>
      </c>
      <c r="AM362" s="27">
        <f>$AK$2-GRAPHS!$W$32*_xlfn.STDEV.S('ONE_LAST_QUOTE (2)'!$AJ$2:$AJ$779)</f>
        <v>-41.105458872467089</v>
      </c>
      <c r="AO362" s="24"/>
    </row>
    <row r="363" spans="1:41" x14ac:dyDescent="0.3">
      <c r="A363" s="5">
        <v>44621</v>
      </c>
      <c r="B363" s="25">
        <v>704.19</v>
      </c>
      <c r="C363" s="25">
        <v>0.08</v>
      </c>
      <c r="D363" s="25">
        <f t="shared" si="112"/>
        <v>704.11</v>
      </c>
      <c r="E363" s="25">
        <v>704</v>
      </c>
      <c r="F363" s="25">
        <f t="shared" si="109"/>
        <v>-0.11000000000001364</v>
      </c>
      <c r="G363" s="25">
        <v>17912</v>
      </c>
      <c r="H363" s="25">
        <v>17898.25</v>
      </c>
      <c r="I363" s="25">
        <v>26.21</v>
      </c>
      <c r="J363" s="25">
        <f t="shared" si="113"/>
        <v>17872.04</v>
      </c>
      <c r="K363" s="25">
        <f t="shared" si="114"/>
        <v>39.959999999999127</v>
      </c>
      <c r="L363" s="27">
        <v>28.065000000000001</v>
      </c>
      <c r="M363" s="25">
        <v>604</v>
      </c>
      <c r="N363" s="2">
        <f t="shared" si="126"/>
        <v>144.8857789668653</v>
      </c>
      <c r="O363" s="2">
        <f t="shared" si="127"/>
        <v>145.64969913807101</v>
      </c>
      <c r="P363" s="2">
        <f t="shared" si="128"/>
        <v>95.481917463341588</v>
      </c>
      <c r="Q363" s="2">
        <f t="shared" si="128"/>
        <v>145.54216867469907</v>
      </c>
      <c r="R363" s="27">
        <f t="shared" si="129"/>
        <v>5.2725683407508495E-3</v>
      </c>
      <c r="S363" s="1">
        <f t="shared" si="115"/>
        <v>8.778548817801362E-3</v>
      </c>
      <c r="T363" s="1">
        <f>S363+GRAPHS!$Q$32*_xlfn.STDEV.S($R$2:$R$779)</f>
        <v>3.6448384166507447E-2</v>
      </c>
      <c r="U363" s="1">
        <f>S363-GRAPHS!$Q$32*_xlfn.STDEV.S($R$2:$R$779)</f>
        <v>-1.8891286530904723E-2</v>
      </c>
      <c r="V363" s="2">
        <f t="shared" si="116"/>
        <v>76.392017120571154</v>
      </c>
      <c r="W363" s="1">
        <f t="shared" si="117"/>
        <v>2.2358947271827459E-3</v>
      </c>
      <c r="X363" s="1">
        <f t="shared" si="118"/>
        <v>-1.5622558975162068E-4</v>
      </c>
      <c r="Y363" s="1">
        <f t="shared" si="119"/>
        <v>2.3921203169343665E-3</v>
      </c>
      <c r="Z363" s="1">
        <f t="shared" si="110"/>
        <v>-3.2310590462182717E-4</v>
      </c>
      <c r="AA363" s="1" t="e">
        <f>Z363+#REF!*_xlfn.STDEV.S($Y$2:$Y$779)</f>
        <v>#REF!</v>
      </c>
      <c r="AB363" s="1">
        <f>Z363-GRAPHS!$S$32*_xlfn.STDEV.S($Y$2:$Y$779)</f>
        <v>-3.5832089975028217E-3</v>
      </c>
      <c r="AC363" s="24">
        <f t="shared" si="111"/>
        <v>39.959999999999127</v>
      </c>
      <c r="AD363" s="24">
        <f t="shared" si="120"/>
        <v>-0.11000000000001364</v>
      </c>
      <c r="AE363" s="1">
        <f t="shared" si="121"/>
        <v>2.3921203169343665E-3</v>
      </c>
      <c r="AF363" s="1">
        <f t="shared" si="122"/>
        <v>-3.2310590462182717E-4</v>
      </c>
      <c r="AG363" s="1">
        <f>$AF$2+GRAPHS!$U$32*_xlfn.STDEV.S('ONE_LAST_QUOTE (2)'!$AE$2:$AE$779)</f>
        <v>3.7520229614794163E-3</v>
      </c>
      <c r="AH363" s="1">
        <f>$AF$2-GRAPHS!$U$32*_xlfn.STDEV.S('ONE_LAST_QUOTE (2)'!$AE$2:$AE$779)</f>
        <v>-4.3982347707230704E-3</v>
      </c>
      <c r="AI363" s="27">
        <f t="shared" si="123"/>
        <v>-363.27272727267427</v>
      </c>
      <c r="AJ363" s="24">
        <f t="shared" si="124"/>
        <v>40.069999999999141</v>
      </c>
      <c r="AK363" s="27">
        <f t="shared" si="125"/>
        <v>-6.5702056555270953</v>
      </c>
      <c r="AL363" s="27">
        <f>$AK$2+GRAPHS!$W$32*_xlfn.STDEV.S('ONE_LAST_QUOTE (2)'!$AJ$2:$AJ$779)</f>
        <v>27.965047561412895</v>
      </c>
      <c r="AM363" s="27">
        <f>$AK$2-GRAPHS!$W$32*_xlfn.STDEV.S('ONE_LAST_QUOTE (2)'!$AJ$2:$AJ$779)</f>
        <v>-41.105458872467089</v>
      </c>
      <c r="AO363" s="24"/>
    </row>
    <row r="364" spans="1:41" x14ac:dyDescent="0.3">
      <c r="A364" s="5">
        <v>44622</v>
      </c>
      <c r="B364" s="25">
        <v>701.72</v>
      </c>
      <c r="C364" s="25">
        <v>0.08</v>
      </c>
      <c r="D364" s="25">
        <f t="shared" si="112"/>
        <v>701.64</v>
      </c>
      <c r="E364" s="25">
        <v>700.3</v>
      </c>
      <c r="F364" s="25">
        <f t="shared" si="109"/>
        <v>-1.3400000000000318</v>
      </c>
      <c r="G364" s="25">
        <v>17838</v>
      </c>
      <c r="H364" s="25">
        <v>17867.599999999999</v>
      </c>
      <c r="I364" s="25">
        <v>26.21</v>
      </c>
      <c r="J364" s="25">
        <f t="shared" si="113"/>
        <v>17841.39</v>
      </c>
      <c r="K364" s="25">
        <f t="shared" si="114"/>
        <v>-3.3899999999994179</v>
      </c>
      <c r="L364" s="27">
        <v>28.013999999999999</v>
      </c>
      <c r="M364" s="25">
        <v>601</v>
      </c>
      <c r="N364" s="2">
        <f t="shared" si="126"/>
        <v>144.12430541263603</v>
      </c>
      <c r="O364" s="2">
        <f t="shared" si="127"/>
        <v>145.04797528053319</v>
      </c>
      <c r="P364" s="2">
        <f t="shared" si="128"/>
        <v>95.308406763515094</v>
      </c>
      <c r="Q364" s="2">
        <f t="shared" si="128"/>
        <v>144.81927710843402</v>
      </c>
      <c r="R364" s="27">
        <f t="shared" si="129"/>
        <v>6.408841765118245E-3</v>
      </c>
      <c r="S364" s="1">
        <f t="shared" si="115"/>
        <v>8.778548817801362E-3</v>
      </c>
      <c r="T364" s="1">
        <f>S364+GRAPHS!$Q$32*_xlfn.STDEV.S($R$2:$R$779)</f>
        <v>3.6448384166507447E-2</v>
      </c>
      <c r="U364" s="1">
        <f>S364-GRAPHS!$Q$32*_xlfn.STDEV.S($R$2:$R$779)</f>
        <v>-1.8891286530904723E-2</v>
      </c>
      <c r="V364" s="2">
        <f t="shared" si="116"/>
        <v>92.366986789716066</v>
      </c>
      <c r="W364" s="1">
        <f t="shared" si="117"/>
        <v>-1.9000761711948554E-4</v>
      </c>
      <c r="X364" s="1">
        <f t="shared" si="118"/>
        <v>-1.9098112992418218E-3</v>
      </c>
      <c r="Y364" s="1">
        <f t="shared" si="119"/>
        <v>1.7198036821223363E-3</v>
      </c>
      <c r="Z364" s="1">
        <f t="shared" si="110"/>
        <v>-3.2310590462182717E-4</v>
      </c>
      <c r="AA364" s="1" t="e">
        <f>Z364+#REF!*_xlfn.STDEV.S($Y$2:$Y$779)</f>
        <v>#REF!</v>
      </c>
      <c r="AB364" s="1">
        <f>Z364-GRAPHS!$S$32*_xlfn.STDEV.S($Y$2:$Y$779)</f>
        <v>-3.5832089975028217E-3</v>
      </c>
      <c r="AC364" s="24">
        <f t="shared" si="111"/>
        <v>-3.3899999999994179</v>
      </c>
      <c r="AD364" s="24">
        <f t="shared" si="120"/>
        <v>-1.3400000000000318</v>
      </c>
      <c r="AE364" s="1">
        <f t="shared" si="121"/>
        <v>1.7198036821223363E-3</v>
      </c>
      <c r="AF364" s="1">
        <f t="shared" si="122"/>
        <v>-3.2310590462182717E-4</v>
      </c>
      <c r="AG364" s="1">
        <f>$AF$2+GRAPHS!$U$32*_xlfn.STDEV.S('ONE_LAST_QUOTE (2)'!$AE$2:$AE$779)</f>
        <v>3.7520229614794163E-3</v>
      </c>
      <c r="AH364" s="1">
        <f>$AF$2-GRAPHS!$U$32*_xlfn.STDEV.S('ONE_LAST_QUOTE (2)'!$AE$2:$AE$779)</f>
        <v>-4.3982347707230704E-3</v>
      </c>
      <c r="AI364" s="27">
        <f t="shared" si="123"/>
        <v>2.5298507462681621</v>
      </c>
      <c r="AJ364" s="24">
        <f t="shared" si="124"/>
        <v>-2.0499999999993861</v>
      </c>
      <c r="AK364" s="27">
        <f t="shared" si="125"/>
        <v>-6.5702056555270953</v>
      </c>
      <c r="AL364" s="27">
        <f>$AK$2+GRAPHS!$W$32*_xlfn.STDEV.S('ONE_LAST_QUOTE (2)'!$AJ$2:$AJ$779)</f>
        <v>27.965047561412895</v>
      </c>
      <c r="AM364" s="27">
        <f>$AK$2-GRAPHS!$W$32*_xlfn.STDEV.S('ONE_LAST_QUOTE (2)'!$AJ$2:$AJ$779)</f>
        <v>-41.105458872467089</v>
      </c>
      <c r="AO364" s="24"/>
    </row>
    <row r="365" spans="1:41" x14ac:dyDescent="0.3">
      <c r="A365" s="5">
        <v>44623</v>
      </c>
      <c r="B365" s="25">
        <v>703.6</v>
      </c>
      <c r="C365" s="25">
        <v>1.2400000000000002</v>
      </c>
      <c r="D365" s="25">
        <f t="shared" si="112"/>
        <v>702.36</v>
      </c>
      <c r="E365" s="25">
        <v>703</v>
      </c>
      <c r="F365" s="25">
        <f t="shared" si="109"/>
        <v>0.63999999999998636</v>
      </c>
      <c r="G365" s="25">
        <v>17929</v>
      </c>
      <c r="H365" s="25">
        <v>17934.400000000001</v>
      </c>
      <c r="I365" s="25">
        <v>26.21</v>
      </c>
      <c r="J365" s="25">
        <f t="shared" si="113"/>
        <v>17908.190000000002</v>
      </c>
      <c r="K365" s="25">
        <f t="shared" si="114"/>
        <v>20.809999999997672</v>
      </c>
      <c r="L365" s="27">
        <v>28.06</v>
      </c>
      <c r="M365" s="25">
        <v>602</v>
      </c>
      <c r="N365" s="2">
        <f t="shared" si="126"/>
        <v>144.6799753035601</v>
      </c>
      <c r="O365" s="2">
        <f t="shared" si="127"/>
        <v>145.78793299723509</v>
      </c>
      <c r="P365" s="2">
        <f t="shared" si="128"/>
        <v>95.464906610417401</v>
      </c>
      <c r="Q365" s="2">
        <f t="shared" si="128"/>
        <v>145.0602409638557</v>
      </c>
      <c r="R365" s="27">
        <f t="shared" si="129"/>
        <v>7.6579892369370572E-3</v>
      </c>
      <c r="S365" s="1">
        <f t="shared" si="115"/>
        <v>8.778548817801362E-3</v>
      </c>
      <c r="T365" s="1">
        <f>S365+GRAPHS!$Q$32*_xlfn.STDEV.S($R$2:$R$779)</f>
        <v>3.6448384166507447E-2</v>
      </c>
      <c r="U365" s="1">
        <f>S365-GRAPHS!$Q$32*_xlfn.STDEV.S($R$2:$R$779)</f>
        <v>-1.8891286530904723E-2</v>
      </c>
      <c r="V365" s="2">
        <f t="shared" si="116"/>
        <v>110.79576936749902</v>
      </c>
      <c r="W365" s="1">
        <f t="shared" si="117"/>
        <v>1.1620381512591541E-3</v>
      </c>
      <c r="X365" s="1">
        <f t="shared" si="118"/>
        <v>9.1121362264363903E-4</v>
      </c>
      <c r="Y365" s="1">
        <f t="shared" si="119"/>
        <v>2.5082452861551504E-4</v>
      </c>
      <c r="Z365" s="1">
        <f t="shared" si="110"/>
        <v>-3.2310590462182717E-4</v>
      </c>
      <c r="AA365" s="1" t="e">
        <f>Z365+#REF!*_xlfn.STDEV.S($Y$2:$Y$779)</f>
        <v>#REF!</v>
      </c>
      <c r="AB365" s="1">
        <f>Z365-GRAPHS!$S$32*_xlfn.STDEV.S($Y$2:$Y$779)</f>
        <v>-3.5832089975028217E-3</v>
      </c>
      <c r="AC365" s="24">
        <f t="shared" si="111"/>
        <v>20.809999999997672</v>
      </c>
      <c r="AD365" s="24">
        <f t="shared" si="120"/>
        <v>0.63999999999998636</v>
      </c>
      <c r="AE365" s="1">
        <f t="shared" si="121"/>
        <v>2.5082452861551504E-4</v>
      </c>
      <c r="AF365" s="1">
        <f t="shared" si="122"/>
        <v>-3.2310590462182717E-4</v>
      </c>
      <c r="AG365" s="1">
        <f>$AF$2+GRAPHS!$U$32*_xlfn.STDEV.S('ONE_LAST_QUOTE (2)'!$AE$2:$AE$779)</f>
        <v>3.7520229614794163E-3</v>
      </c>
      <c r="AH365" s="1">
        <f>$AF$2-GRAPHS!$U$32*_xlfn.STDEV.S('ONE_LAST_QUOTE (2)'!$AE$2:$AE$779)</f>
        <v>-4.3982347707230704E-3</v>
      </c>
      <c r="AI365" s="27">
        <f t="shared" si="123"/>
        <v>32.515624999997058</v>
      </c>
      <c r="AJ365" s="24">
        <f t="shared" si="124"/>
        <v>20.169999999997685</v>
      </c>
      <c r="AK365" s="27">
        <f t="shared" si="125"/>
        <v>-6.5702056555270953</v>
      </c>
      <c r="AL365" s="27">
        <f>$AK$2+GRAPHS!$W$32*_xlfn.STDEV.S('ONE_LAST_QUOTE (2)'!$AJ$2:$AJ$779)</f>
        <v>27.965047561412895</v>
      </c>
      <c r="AM365" s="27">
        <f>$AK$2-GRAPHS!$W$32*_xlfn.STDEV.S('ONE_LAST_QUOTE (2)'!$AJ$2:$AJ$779)</f>
        <v>-41.105458872467089</v>
      </c>
      <c r="AO365" s="24"/>
    </row>
    <row r="366" spans="1:41" x14ac:dyDescent="0.3">
      <c r="A366" s="5">
        <v>44624</v>
      </c>
      <c r="B366" s="25">
        <v>694.51</v>
      </c>
      <c r="C366" s="25">
        <v>1.2400000000000002</v>
      </c>
      <c r="D366" s="25">
        <f t="shared" si="112"/>
        <v>693.27</v>
      </c>
      <c r="E366" s="25">
        <v>691.9</v>
      </c>
      <c r="F366" s="25">
        <f t="shared" si="109"/>
        <v>-1.3700000000000045</v>
      </c>
      <c r="G366" s="25">
        <v>17668</v>
      </c>
      <c r="H366" s="25">
        <v>17736.52</v>
      </c>
      <c r="I366" s="25">
        <v>26.21</v>
      </c>
      <c r="J366" s="25">
        <f t="shared" si="113"/>
        <v>17710.310000000001</v>
      </c>
      <c r="K366" s="25">
        <f t="shared" si="114"/>
        <v>-42.31000000000131</v>
      </c>
      <c r="L366" s="27">
        <v>28.123000000000001</v>
      </c>
      <c r="M366" s="25">
        <v>595</v>
      </c>
      <c r="N366" s="2">
        <f t="shared" si="126"/>
        <v>142.39555464087229</v>
      </c>
      <c r="O366" s="2">
        <f t="shared" si="127"/>
        <v>143.66563668889228</v>
      </c>
      <c r="P366" s="2">
        <f t="shared" si="128"/>
        <v>95.679243357261882</v>
      </c>
      <c r="Q366" s="2">
        <f t="shared" si="128"/>
        <v>143.3734939759039</v>
      </c>
      <c r="R366" s="27">
        <f t="shared" si="129"/>
        <v>8.9193939461325034E-3</v>
      </c>
      <c r="S366" s="1">
        <f t="shared" si="115"/>
        <v>8.778548817801362E-3</v>
      </c>
      <c r="T366" s="1">
        <f>S366+GRAPHS!$Q$32*_xlfn.STDEV.S($R$2:$R$779)</f>
        <v>3.6448384166507447E-2</v>
      </c>
      <c r="U366" s="1">
        <f>S366-GRAPHS!$Q$32*_xlfn.STDEV.S($R$2:$R$779)</f>
        <v>-1.8891286530904723E-2</v>
      </c>
      <c r="V366" s="2">
        <f t="shared" si="116"/>
        <v>127.00820480199866</v>
      </c>
      <c r="W366" s="1">
        <f t="shared" si="117"/>
        <v>-2.3890039191861298E-3</v>
      </c>
      <c r="X366" s="1">
        <f t="shared" si="118"/>
        <v>-1.9761420514373975E-3</v>
      </c>
      <c r="Y366" s="1">
        <f t="shared" si="119"/>
        <v>-4.1286186774873229E-4</v>
      </c>
      <c r="Z366" s="1">
        <f t="shared" si="110"/>
        <v>-3.2310590462182717E-4</v>
      </c>
      <c r="AA366" s="1" t="e">
        <f>Z366+#REF!*_xlfn.STDEV.S($Y$2:$Y$779)</f>
        <v>#REF!</v>
      </c>
      <c r="AB366" s="1">
        <f>Z366-GRAPHS!$S$32*_xlfn.STDEV.S($Y$2:$Y$779)</f>
        <v>-3.5832089975028217E-3</v>
      </c>
      <c r="AC366" s="24">
        <f t="shared" si="111"/>
        <v>-42.31000000000131</v>
      </c>
      <c r="AD366" s="24">
        <f t="shared" si="120"/>
        <v>-1.3700000000000045</v>
      </c>
      <c r="AE366" s="1">
        <f t="shared" si="121"/>
        <v>-4.1286186774873229E-4</v>
      </c>
      <c r="AF366" s="1">
        <f t="shared" si="122"/>
        <v>-3.2310590462182717E-4</v>
      </c>
      <c r="AG366" s="1">
        <f>$AF$2+GRAPHS!$U$32*_xlfn.STDEV.S('ONE_LAST_QUOTE (2)'!$AE$2:$AE$779)</f>
        <v>3.7520229614794163E-3</v>
      </c>
      <c r="AH366" s="1">
        <f>$AF$2-GRAPHS!$U$32*_xlfn.STDEV.S('ONE_LAST_QUOTE (2)'!$AE$2:$AE$779)</f>
        <v>-4.3982347707230704E-3</v>
      </c>
      <c r="AI366" s="27">
        <f t="shared" si="123"/>
        <v>30.883211678832971</v>
      </c>
      <c r="AJ366" s="24">
        <f t="shared" si="124"/>
        <v>-40.940000000001305</v>
      </c>
      <c r="AK366" s="27">
        <f t="shared" si="125"/>
        <v>-6.5702056555270953</v>
      </c>
      <c r="AL366" s="27">
        <f>$AK$2+GRAPHS!$W$32*_xlfn.STDEV.S('ONE_LAST_QUOTE (2)'!$AJ$2:$AJ$779)</f>
        <v>27.965047561412895</v>
      </c>
      <c r="AM366" s="27">
        <f>$AK$2-GRAPHS!$W$32*_xlfn.STDEV.S('ONE_LAST_QUOTE (2)'!$AJ$2:$AJ$779)</f>
        <v>-41.105458872467089</v>
      </c>
      <c r="AO366" s="24"/>
    </row>
    <row r="367" spans="1:41" x14ac:dyDescent="0.3">
      <c r="A367" s="5">
        <v>44627</v>
      </c>
      <c r="B367" s="25">
        <v>671.75</v>
      </c>
      <c r="C367" s="25">
        <v>0.12000000000000011</v>
      </c>
      <c r="D367" s="25">
        <f t="shared" si="112"/>
        <v>671.63</v>
      </c>
      <c r="E367" s="25">
        <v>666.6</v>
      </c>
      <c r="F367" s="25">
        <f t="shared" si="109"/>
        <v>-5.0299999999999727</v>
      </c>
      <c r="G367" s="25">
        <v>17058</v>
      </c>
      <c r="H367" s="25">
        <v>17178.689999999999</v>
      </c>
      <c r="I367" s="25">
        <v>26.21</v>
      </c>
      <c r="J367" s="25">
        <f t="shared" si="113"/>
        <v>17152.48</v>
      </c>
      <c r="K367" s="25">
        <f t="shared" si="114"/>
        <v>-94.479999999999563</v>
      </c>
      <c r="L367" s="27">
        <v>28.283999999999999</v>
      </c>
      <c r="M367" s="25">
        <v>576</v>
      </c>
      <c r="N367" s="2">
        <f t="shared" si="126"/>
        <v>137.18872195925059</v>
      </c>
      <c r="O367" s="2">
        <f t="shared" si="127"/>
        <v>138.70548056594546</v>
      </c>
      <c r="P367" s="2">
        <f t="shared" si="128"/>
        <v>96.226992821419998</v>
      </c>
      <c r="Q367" s="2">
        <f t="shared" si="128"/>
        <v>138.79518072289184</v>
      </c>
      <c r="R367" s="27">
        <f t="shared" si="129"/>
        <v>1.105600070496604E-2</v>
      </c>
      <c r="S367" s="1">
        <f t="shared" si="115"/>
        <v>8.778548817801362E-3</v>
      </c>
      <c r="T367" s="1">
        <f>S367+GRAPHS!$Q$32*_xlfn.STDEV.S($R$2:$R$779)</f>
        <v>3.6448384166507447E-2</v>
      </c>
      <c r="U367" s="1">
        <f>S367-GRAPHS!$Q$32*_xlfn.STDEV.S($R$2:$R$779)</f>
        <v>-1.8891286530904723E-2</v>
      </c>
      <c r="V367" s="2">
        <f t="shared" si="116"/>
        <v>151.67586066948786</v>
      </c>
      <c r="W367" s="1">
        <f t="shared" si="117"/>
        <v>-5.5082413738421244E-3</v>
      </c>
      <c r="X367" s="1">
        <f t="shared" si="118"/>
        <v>-7.4892425889254094E-3</v>
      </c>
      <c r="Y367" s="1">
        <f t="shared" si="119"/>
        <v>1.981001215083285E-3</v>
      </c>
      <c r="Z367" s="1">
        <f t="shared" si="110"/>
        <v>-3.2310590462182717E-4</v>
      </c>
      <c r="AA367" s="1" t="e">
        <f>Z367+#REF!*_xlfn.STDEV.S($Y$2:$Y$779)</f>
        <v>#REF!</v>
      </c>
      <c r="AB367" s="1">
        <f>Z367-GRAPHS!$S$32*_xlfn.STDEV.S($Y$2:$Y$779)</f>
        <v>-3.5832089975028217E-3</v>
      </c>
      <c r="AC367" s="24">
        <f t="shared" si="111"/>
        <v>-94.479999999999563</v>
      </c>
      <c r="AD367" s="24">
        <f t="shared" si="120"/>
        <v>-5.0299999999999727</v>
      </c>
      <c r="AE367" s="1">
        <f t="shared" si="121"/>
        <v>1.981001215083285E-3</v>
      </c>
      <c r="AF367" s="1">
        <f t="shared" si="122"/>
        <v>-3.2310590462182717E-4</v>
      </c>
      <c r="AG367" s="1">
        <f>$AF$2+GRAPHS!$U$32*_xlfn.STDEV.S('ONE_LAST_QUOTE (2)'!$AE$2:$AE$779)</f>
        <v>3.7520229614794163E-3</v>
      </c>
      <c r="AH367" s="1">
        <f>$AF$2-GRAPHS!$U$32*_xlfn.STDEV.S('ONE_LAST_QUOTE (2)'!$AE$2:$AE$779)</f>
        <v>-4.3982347707230704E-3</v>
      </c>
      <c r="AI367" s="27">
        <f t="shared" si="123"/>
        <v>18.783300198807172</v>
      </c>
      <c r="AJ367" s="24">
        <f t="shared" si="124"/>
        <v>-89.449999999999591</v>
      </c>
      <c r="AK367" s="27">
        <f t="shared" si="125"/>
        <v>-6.5702056555270953</v>
      </c>
      <c r="AL367" s="27">
        <f>$AK$2+GRAPHS!$W$32*_xlfn.STDEV.S('ONE_LAST_QUOTE (2)'!$AJ$2:$AJ$779)</f>
        <v>27.965047561412895</v>
      </c>
      <c r="AM367" s="27">
        <f>$AK$2-GRAPHS!$W$32*_xlfn.STDEV.S('ONE_LAST_QUOTE (2)'!$AJ$2:$AJ$779)</f>
        <v>-41.105458872467089</v>
      </c>
      <c r="AO367" s="24"/>
    </row>
    <row r="368" spans="1:41" x14ac:dyDescent="0.3">
      <c r="A368" s="5">
        <v>44628</v>
      </c>
      <c r="B368" s="25">
        <v>658.44</v>
      </c>
      <c r="C368" s="25">
        <v>0.12000000000000011</v>
      </c>
      <c r="D368" s="25">
        <f t="shared" si="112"/>
        <v>658.32</v>
      </c>
      <c r="E368" s="25">
        <v>653.9</v>
      </c>
      <c r="F368" s="25">
        <f t="shared" si="109"/>
        <v>-4.4200000000000728</v>
      </c>
      <c r="G368" s="25">
        <v>16707</v>
      </c>
      <c r="H368" s="25">
        <v>16825.25</v>
      </c>
      <c r="I368" s="25">
        <v>26.21</v>
      </c>
      <c r="J368" s="25">
        <f t="shared" si="113"/>
        <v>16799.04</v>
      </c>
      <c r="K368" s="25">
        <f t="shared" si="114"/>
        <v>-92.040000000000873</v>
      </c>
      <c r="L368" s="27">
        <v>28.318999999999999</v>
      </c>
      <c r="M368" s="25">
        <v>563</v>
      </c>
      <c r="N368" s="2">
        <f t="shared" si="126"/>
        <v>134.57501543527445</v>
      </c>
      <c r="O368" s="2">
        <f t="shared" si="127"/>
        <v>135.85135794438099</v>
      </c>
      <c r="P368" s="2">
        <f t="shared" si="128"/>
        <v>96.346068791889167</v>
      </c>
      <c r="Q368" s="2">
        <f t="shared" si="128"/>
        <v>135.66265060240991</v>
      </c>
      <c r="R368" s="27">
        <f t="shared" si="129"/>
        <v>9.484245682441772E-3</v>
      </c>
      <c r="S368" s="1">
        <f t="shared" si="115"/>
        <v>8.778548817801362E-3</v>
      </c>
      <c r="T368" s="1">
        <f>S368+GRAPHS!$Q$32*_xlfn.STDEV.S($R$2:$R$779)</f>
        <v>3.6448384166507447E-2</v>
      </c>
      <c r="U368" s="1">
        <f>S368-GRAPHS!$Q$32*_xlfn.STDEV.S($R$2:$R$779)</f>
        <v>-1.8891286530904723E-2</v>
      </c>
      <c r="V368" s="2">
        <f t="shared" si="116"/>
        <v>127.63425091065415</v>
      </c>
      <c r="W368" s="1">
        <f t="shared" si="117"/>
        <v>-5.4788845076862054E-3</v>
      </c>
      <c r="X368" s="1">
        <f t="shared" si="118"/>
        <v>-6.714060031595687E-3</v>
      </c>
      <c r="Y368" s="1">
        <f t="shared" si="119"/>
        <v>1.2351755239094816E-3</v>
      </c>
      <c r="Z368" s="1">
        <f t="shared" si="110"/>
        <v>-3.2310590462182717E-4</v>
      </c>
      <c r="AA368" s="1" t="e">
        <f>Z368+#REF!*_xlfn.STDEV.S($Y$2:$Y$779)</f>
        <v>#REF!</v>
      </c>
      <c r="AB368" s="1">
        <f>Z368-GRAPHS!$S$32*_xlfn.STDEV.S($Y$2:$Y$779)</f>
        <v>-3.5832089975028217E-3</v>
      </c>
      <c r="AC368" s="24">
        <f t="shared" si="111"/>
        <v>-92.040000000000873</v>
      </c>
      <c r="AD368" s="24">
        <f t="shared" si="120"/>
        <v>-4.4200000000000728</v>
      </c>
      <c r="AE368" s="1">
        <f t="shared" si="121"/>
        <v>1.2351755239094816E-3</v>
      </c>
      <c r="AF368" s="1">
        <f t="shared" si="122"/>
        <v>-3.2310590462182717E-4</v>
      </c>
      <c r="AG368" s="1">
        <f>$AF$2+GRAPHS!$U$32*_xlfn.STDEV.S('ONE_LAST_QUOTE (2)'!$AE$2:$AE$779)</f>
        <v>3.7520229614794163E-3</v>
      </c>
      <c r="AH368" s="1">
        <f>$AF$2-GRAPHS!$U$32*_xlfn.STDEV.S('ONE_LAST_QUOTE (2)'!$AE$2:$AE$779)</f>
        <v>-4.3982347707230704E-3</v>
      </c>
      <c r="AI368" s="27">
        <f t="shared" si="123"/>
        <v>20.823529411764561</v>
      </c>
      <c r="AJ368" s="24">
        <f t="shared" si="124"/>
        <v>-87.6200000000008</v>
      </c>
      <c r="AK368" s="27">
        <f t="shared" si="125"/>
        <v>-6.5702056555270953</v>
      </c>
      <c r="AL368" s="27">
        <f>$AK$2+GRAPHS!$W$32*_xlfn.STDEV.S('ONE_LAST_QUOTE (2)'!$AJ$2:$AJ$779)</f>
        <v>27.965047561412895</v>
      </c>
      <c r="AM368" s="27">
        <f>$AK$2-GRAPHS!$W$32*_xlfn.STDEV.S('ONE_LAST_QUOTE (2)'!$AJ$2:$AJ$779)</f>
        <v>-41.105458872467089</v>
      </c>
      <c r="AO368" s="24"/>
    </row>
    <row r="369" spans="1:41" x14ac:dyDescent="0.3">
      <c r="A369" s="5">
        <v>44629</v>
      </c>
      <c r="B369" s="25">
        <v>665.07</v>
      </c>
      <c r="C369" s="25">
        <v>0.12000000000000011</v>
      </c>
      <c r="D369" s="25">
        <f t="shared" si="112"/>
        <v>664.95</v>
      </c>
      <c r="E369" s="25">
        <v>662.4</v>
      </c>
      <c r="F369" s="25">
        <f t="shared" si="109"/>
        <v>-2.5500000000000682</v>
      </c>
      <c r="G369" s="25">
        <v>16949</v>
      </c>
      <c r="H369" s="25">
        <v>17015.36</v>
      </c>
      <c r="I369" s="25">
        <v>26.21</v>
      </c>
      <c r="J369" s="25">
        <f t="shared" si="113"/>
        <v>16989.150000000001</v>
      </c>
      <c r="K369" s="25">
        <f t="shared" si="114"/>
        <v>-40.150000000001455</v>
      </c>
      <c r="L369" s="27">
        <v>28.295000000000002</v>
      </c>
      <c r="M369" s="25">
        <v>568</v>
      </c>
      <c r="N369" s="2">
        <f t="shared" si="126"/>
        <v>136.3243465733687</v>
      </c>
      <c r="O369" s="2">
        <f t="shared" si="127"/>
        <v>137.81915758659926</v>
      </c>
      <c r="P369" s="2">
        <f t="shared" si="128"/>
        <v>96.264416697853179</v>
      </c>
      <c r="Q369" s="2">
        <f t="shared" si="128"/>
        <v>136.86746987951835</v>
      </c>
      <c r="R369" s="27">
        <f t="shared" si="129"/>
        <v>1.0965106753151099E-2</v>
      </c>
      <c r="S369" s="1">
        <f t="shared" si="115"/>
        <v>8.778548817801362E-3</v>
      </c>
      <c r="T369" s="1">
        <f>S369+GRAPHS!$Q$32*_xlfn.STDEV.S($R$2:$R$779)</f>
        <v>3.6448384166507447E-2</v>
      </c>
      <c r="U369" s="1">
        <f>S369-GRAPHS!$Q$32*_xlfn.STDEV.S($R$2:$R$779)</f>
        <v>-1.8891286530904723E-2</v>
      </c>
      <c r="V369" s="2">
        <f t="shared" si="116"/>
        <v>149.48110132305601</v>
      </c>
      <c r="W369" s="1">
        <f t="shared" si="117"/>
        <v>-2.36327303013991E-3</v>
      </c>
      <c r="X369" s="1">
        <f t="shared" si="118"/>
        <v>-3.8348748026168404E-3</v>
      </c>
      <c r="Y369" s="1">
        <f t="shared" si="119"/>
        <v>1.4716017724769304E-3</v>
      </c>
      <c r="Z369" s="1">
        <f t="shared" si="110"/>
        <v>-3.2310590462182717E-4</v>
      </c>
      <c r="AA369" s="1" t="e">
        <f>Z369+#REF!*_xlfn.STDEV.S($Y$2:$Y$779)</f>
        <v>#REF!</v>
      </c>
      <c r="AB369" s="1">
        <f>Z369-GRAPHS!$S$32*_xlfn.STDEV.S($Y$2:$Y$779)</f>
        <v>-3.5832089975028217E-3</v>
      </c>
      <c r="AC369" s="24">
        <f t="shared" si="111"/>
        <v>-40.150000000001455</v>
      </c>
      <c r="AD369" s="24">
        <f t="shared" si="120"/>
        <v>-2.5500000000000682</v>
      </c>
      <c r="AE369" s="1">
        <f t="shared" si="121"/>
        <v>1.4716017724769304E-3</v>
      </c>
      <c r="AF369" s="1">
        <f t="shared" si="122"/>
        <v>-3.2310590462182717E-4</v>
      </c>
      <c r="AG369" s="1">
        <f>$AF$2+GRAPHS!$U$32*_xlfn.STDEV.S('ONE_LAST_QUOTE (2)'!$AE$2:$AE$779)</f>
        <v>3.7520229614794163E-3</v>
      </c>
      <c r="AH369" s="1">
        <f>$AF$2-GRAPHS!$U$32*_xlfn.STDEV.S('ONE_LAST_QUOTE (2)'!$AE$2:$AE$779)</f>
        <v>-4.3982347707230704E-3</v>
      </c>
      <c r="AI369" s="27">
        <f t="shared" si="123"/>
        <v>15.745098039215836</v>
      </c>
      <c r="AJ369" s="24">
        <f t="shared" si="124"/>
        <v>-37.600000000001387</v>
      </c>
      <c r="AK369" s="27">
        <f t="shared" si="125"/>
        <v>-6.5702056555270953</v>
      </c>
      <c r="AL369" s="27">
        <f>$AK$2+GRAPHS!$W$32*_xlfn.STDEV.S('ONE_LAST_QUOTE (2)'!$AJ$2:$AJ$779)</f>
        <v>27.965047561412895</v>
      </c>
      <c r="AM369" s="27">
        <f>$AK$2-GRAPHS!$W$32*_xlfn.STDEV.S('ONE_LAST_QUOTE (2)'!$AJ$2:$AJ$779)</f>
        <v>-41.105458872467089</v>
      </c>
      <c r="AO369" s="24"/>
    </row>
    <row r="370" spans="1:41" x14ac:dyDescent="0.3">
      <c r="A370" s="5">
        <v>44630</v>
      </c>
      <c r="B370" s="25">
        <v>683.65</v>
      </c>
      <c r="C370" s="25">
        <v>0.12000000000000011</v>
      </c>
      <c r="D370" s="25">
        <f t="shared" si="112"/>
        <v>683.53</v>
      </c>
      <c r="E370" s="25">
        <v>684.2</v>
      </c>
      <c r="F370" s="25">
        <f t="shared" si="109"/>
        <v>0.67000000000007276</v>
      </c>
      <c r="G370" s="25">
        <v>17436</v>
      </c>
      <c r="H370" s="25">
        <v>17433.2</v>
      </c>
      <c r="I370" s="25">
        <v>26.21</v>
      </c>
      <c r="J370" s="25">
        <f t="shared" si="113"/>
        <v>17406.990000000002</v>
      </c>
      <c r="K370" s="25">
        <f t="shared" si="114"/>
        <v>29.009999999998399</v>
      </c>
      <c r="L370" s="27">
        <v>28.349</v>
      </c>
      <c r="M370" s="25">
        <v>587</v>
      </c>
      <c r="N370" s="2">
        <f t="shared" si="126"/>
        <v>140.81086643342223</v>
      </c>
      <c r="O370" s="2">
        <f t="shared" si="127"/>
        <v>141.77915108147647</v>
      </c>
      <c r="P370" s="2">
        <f t="shared" si="128"/>
        <v>96.448133909434162</v>
      </c>
      <c r="Q370" s="2">
        <f t="shared" si="128"/>
        <v>141.44578313253041</v>
      </c>
      <c r="R370" s="27">
        <f t="shared" si="129"/>
        <v>6.8764909454772649E-3</v>
      </c>
      <c r="S370" s="1">
        <f t="shared" si="115"/>
        <v>8.778548817801362E-3</v>
      </c>
      <c r="T370" s="1">
        <f>S370+GRAPHS!$Q$32*_xlfn.STDEV.S($R$2:$R$779)</f>
        <v>3.6448384166507447E-2</v>
      </c>
      <c r="U370" s="1">
        <f>S370-GRAPHS!$Q$32*_xlfn.STDEV.S($R$2:$R$779)</f>
        <v>-1.8891286530904723E-2</v>
      </c>
      <c r="V370" s="2">
        <f t="shared" si="116"/>
        <v>96.828464805423664</v>
      </c>
      <c r="W370" s="1">
        <f t="shared" si="117"/>
        <v>1.6665718771596005E-3</v>
      </c>
      <c r="X370" s="1">
        <f t="shared" si="118"/>
        <v>9.8020569689709716E-4</v>
      </c>
      <c r="Y370" s="1">
        <f t="shared" si="119"/>
        <v>6.8636618026250338E-4</v>
      </c>
      <c r="Z370" s="1">
        <f t="shared" si="110"/>
        <v>-3.2310590462182717E-4</v>
      </c>
      <c r="AA370" s="1" t="e">
        <f>Z370+#REF!*_xlfn.STDEV.S($Y$2:$Y$779)</f>
        <v>#REF!</v>
      </c>
      <c r="AB370" s="1">
        <f>Z370-GRAPHS!$S$32*_xlfn.STDEV.S($Y$2:$Y$779)</f>
        <v>-3.5832089975028217E-3</v>
      </c>
      <c r="AC370" s="24">
        <f t="shared" si="111"/>
        <v>29.009999999998399</v>
      </c>
      <c r="AD370" s="24">
        <f t="shared" si="120"/>
        <v>0.67000000000007276</v>
      </c>
      <c r="AE370" s="1">
        <f t="shared" si="121"/>
        <v>6.8636618026250338E-4</v>
      </c>
      <c r="AF370" s="1">
        <f t="shared" si="122"/>
        <v>-3.2310590462182717E-4</v>
      </c>
      <c r="AG370" s="1">
        <f>$AF$2+GRAPHS!$U$32*_xlfn.STDEV.S('ONE_LAST_QUOTE (2)'!$AE$2:$AE$779)</f>
        <v>3.7520229614794163E-3</v>
      </c>
      <c r="AH370" s="1">
        <f>$AF$2-GRAPHS!$U$32*_xlfn.STDEV.S('ONE_LAST_QUOTE (2)'!$AE$2:$AE$779)</f>
        <v>-4.3982347707230704E-3</v>
      </c>
      <c r="AI370" s="27">
        <f t="shared" si="123"/>
        <v>43.298507462679474</v>
      </c>
      <c r="AJ370" s="24">
        <f t="shared" si="124"/>
        <v>28.339999999998327</v>
      </c>
      <c r="AK370" s="27">
        <f t="shared" si="125"/>
        <v>-6.5702056555270953</v>
      </c>
      <c r="AL370" s="27">
        <f>$AK$2+GRAPHS!$W$32*_xlfn.STDEV.S('ONE_LAST_QUOTE (2)'!$AJ$2:$AJ$779)</f>
        <v>27.965047561412895</v>
      </c>
      <c r="AM370" s="27">
        <f>$AK$2-GRAPHS!$W$32*_xlfn.STDEV.S('ONE_LAST_QUOTE (2)'!$AJ$2:$AJ$779)</f>
        <v>-41.105458872467089</v>
      </c>
      <c r="AO370" s="24"/>
    </row>
    <row r="371" spans="1:41" x14ac:dyDescent="0.3">
      <c r="A371" s="5">
        <v>44631</v>
      </c>
      <c r="B371" s="25">
        <v>675.37</v>
      </c>
      <c r="C371" s="25">
        <v>0.12000000000000011</v>
      </c>
      <c r="D371" s="25">
        <f t="shared" si="112"/>
        <v>675.25</v>
      </c>
      <c r="E371" s="25">
        <v>674.9</v>
      </c>
      <c r="F371" s="25">
        <f t="shared" si="109"/>
        <v>-0.35000000000002274</v>
      </c>
      <c r="G371" s="25">
        <v>17226</v>
      </c>
      <c r="H371" s="25">
        <v>17264.740000000002</v>
      </c>
      <c r="I371" s="25">
        <v>26.21</v>
      </c>
      <c r="J371" s="25">
        <f t="shared" si="113"/>
        <v>17238.530000000002</v>
      </c>
      <c r="K371" s="25">
        <f t="shared" si="114"/>
        <v>-12.530000000002474</v>
      </c>
      <c r="L371" s="27">
        <v>28.402000000000001</v>
      </c>
      <c r="M371" s="25">
        <v>575</v>
      </c>
      <c r="N371" s="2">
        <f t="shared" si="126"/>
        <v>138.89689236468379</v>
      </c>
      <c r="O371" s="2">
        <f t="shared" si="127"/>
        <v>140.07155635062594</v>
      </c>
      <c r="P371" s="2">
        <f t="shared" si="128"/>
        <v>96.628448950430325</v>
      </c>
      <c r="Q371" s="2">
        <f t="shared" si="128"/>
        <v>138.55421686747016</v>
      </c>
      <c r="R371" s="27">
        <f t="shared" si="129"/>
        <v>8.4570933585610408E-3</v>
      </c>
      <c r="S371" s="1">
        <f t="shared" si="115"/>
        <v>8.778548817801362E-3</v>
      </c>
      <c r="T371" s="1">
        <f>S371+GRAPHS!$Q$32*_xlfn.STDEV.S($R$2:$R$779)</f>
        <v>3.6448384166507447E-2</v>
      </c>
      <c r="U371" s="1">
        <f>S371-GRAPHS!$Q$32*_xlfn.STDEV.S($R$2:$R$779)</f>
        <v>-1.8891286530904723E-2</v>
      </c>
      <c r="V371" s="2">
        <f t="shared" si="116"/>
        <v>117.46639859421464</v>
      </c>
      <c r="W371" s="1">
        <f t="shared" si="117"/>
        <v>-7.2686012090372395E-4</v>
      </c>
      <c r="X371" s="1">
        <f t="shared" si="118"/>
        <v>-5.1832654572383965E-4</v>
      </c>
      <c r="Y371" s="1">
        <f t="shared" si="119"/>
        <v>-2.085335751798843E-4</v>
      </c>
      <c r="Z371" s="1">
        <f t="shared" si="110"/>
        <v>-3.2310590462182717E-4</v>
      </c>
      <c r="AA371" s="1" t="e">
        <f>Z371+#REF!*_xlfn.STDEV.S($Y$2:$Y$779)</f>
        <v>#REF!</v>
      </c>
      <c r="AB371" s="1">
        <f>Z371-GRAPHS!$S$32*_xlfn.STDEV.S($Y$2:$Y$779)</f>
        <v>-3.5832089975028217E-3</v>
      </c>
      <c r="AC371" s="24">
        <f t="shared" si="111"/>
        <v>-12.530000000002474</v>
      </c>
      <c r="AD371" s="24">
        <f t="shared" si="120"/>
        <v>-0.35000000000002274</v>
      </c>
      <c r="AE371" s="1">
        <f t="shared" si="121"/>
        <v>-2.085335751798843E-4</v>
      </c>
      <c r="AF371" s="1">
        <f t="shared" si="122"/>
        <v>-3.2310590462182717E-4</v>
      </c>
      <c r="AG371" s="1">
        <f>$AF$2+GRAPHS!$U$32*_xlfn.STDEV.S('ONE_LAST_QUOTE (2)'!$AE$2:$AE$779)</f>
        <v>3.7520229614794163E-3</v>
      </c>
      <c r="AH371" s="1">
        <f>$AF$2-GRAPHS!$U$32*_xlfn.STDEV.S('ONE_LAST_QUOTE (2)'!$AE$2:$AE$779)</f>
        <v>-4.3982347707230704E-3</v>
      </c>
      <c r="AI371" s="27">
        <f t="shared" si="123"/>
        <v>35.800000000004744</v>
      </c>
      <c r="AJ371" s="24">
        <f t="shared" si="124"/>
        <v>-12.180000000002451</v>
      </c>
      <c r="AK371" s="27">
        <f t="shared" si="125"/>
        <v>-6.5702056555270953</v>
      </c>
      <c r="AL371" s="27">
        <f>$AK$2+GRAPHS!$W$32*_xlfn.STDEV.S('ONE_LAST_QUOTE (2)'!$AJ$2:$AJ$779)</f>
        <v>27.965047561412895</v>
      </c>
      <c r="AM371" s="27">
        <f>$AK$2-GRAPHS!$W$32*_xlfn.STDEV.S('ONE_LAST_QUOTE (2)'!$AJ$2:$AJ$779)</f>
        <v>-41.105458872467089</v>
      </c>
      <c r="AO371" s="24"/>
    </row>
    <row r="372" spans="1:41" x14ac:dyDescent="0.3">
      <c r="A372" s="5">
        <v>44634</v>
      </c>
      <c r="B372" s="25">
        <v>673.62</v>
      </c>
      <c r="C372" s="25">
        <v>0.12000000000000011</v>
      </c>
      <c r="D372" s="25">
        <f t="shared" si="112"/>
        <v>673.5</v>
      </c>
      <c r="E372" s="25">
        <v>672.9</v>
      </c>
      <c r="F372" s="25">
        <f t="shared" si="109"/>
        <v>-0.60000000000002274</v>
      </c>
      <c r="G372" s="25">
        <v>17240</v>
      </c>
      <c r="H372" s="25">
        <v>17263.04</v>
      </c>
      <c r="I372" s="25">
        <v>26.150000000000002</v>
      </c>
      <c r="J372" s="25">
        <f t="shared" si="113"/>
        <v>17236.89</v>
      </c>
      <c r="K372" s="25">
        <f t="shared" si="114"/>
        <v>3.1100000000005821</v>
      </c>
      <c r="L372" s="27">
        <v>28.54</v>
      </c>
      <c r="M372" s="25">
        <v>572</v>
      </c>
      <c r="N372" s="2">
        <f t="shared" si="126"/>
        <v>138.48528503807339</v>
      </c>
      <c r="O372" s="2">
        <f t="shared" si="127"/>
        <v>140.18539599934931</v>
      </c>
      <c r="P372" s="2">
        <f t="shared" si="128"/>
        <v>97.097948491137288</v>
      </c>
      <c r="Q372" s="2">
        <f t="shared" si="128"/>
        <v>137.83132530120508</v>
      </c>
      <c r="R372" s="27">
        <f t="shared" si="129"/>
        <v>1.2276473712051983E-2</v>
      </c>
      <c r="S372" s="1">
        <f t="shared" si="115"/>
        <v>8.778548817801362E-3</v>
      </c>
      <c r="T372" s="1">
        <f>S372+GRAPHS!$Q$32*_xlfn.STDEV.S($R$2:$R$779)</f>
        <v>3.6448384166507447E-2</v>
      </c>
      <c r="U372" s="1">
        <f>S372-GRAPHS!$Q$32*_xlfn.STDEV.S($R$2:$R$779)</f>
        <v>-1.8891286530904723E-2</v>
      </c>
      <c r="V372" s="2">
        <f t="shared" si="116"/>
        <v>170.01109612759251</v>
      </c>
      <c r="W372" s="1">
        <f t="shared" si="117"/>
        <v>1.8042697957697601E-4</v>
      </c>
      <c r="X372" s="1">
        <f t="shared" si="118"/>
        <v>-8.9086859688199366E-4</v>
      </c>
      <c r="Y372" s="1">
        <f t="shared" si="119"/>
        <v>1.0712955764589696E-3</v>
      </c>
      <c r="Z372" s="1">
        <f t="shared" si="110"/>
        <v>-3.2310590462182717E-4</v>
      </c>
      <c r="AA372" s="1" t="e">
        <f>Z372+#REF!*_xlfn.STDEV.S($Y$2:$Y$779)</f>
        <v>#REF!</v>
      </c>
      <c r="AB372" s="1">
        <f>Z372-GRAPHS!$S$32*_xlfn.STDEV.S($Y$2:$Y$779)</f>
        <v>-3.5832089975028217E-3</v>
      </c>
      <c r="AC372" s="24">
        <f t="shared" si="111"/>
        <v>3.1100000000005821</v>
      </c>
      <c r="AD372" s="24">
        <f t="shared" si="120"/>
        <v>-0.60000000000002274</v>
      </c>
      <c r="AE372" s="1">
        <f t="shared" si="121"/>
        <v>1.0712955764589696E-3</v>
      </c>
      <c r="AF372" s="1">
        <f t="shared" si="122"/>
        <v>-3.2310590462182717E-4</v>
      </c>
      <c r="AG372" s="1">
        <f>$AF$2+GRAPHS!$U$32*_xlfn.STDEV.S('ONE_LAST_QUOTE (2)'!$AE$2:$AE$779)</f>
        <v>3.7520229614794163E-3</v>
      </c>
      <c r="AH372" s="1">
        <f>$AF$2-GRAPHS!$U$32*_xlfn.STDEV.S('ONE_LAST_QUOTE (2)'!$AE$2:$AE$779)</f>
        <v>-4.3982347707230704E-3</v>
      </c>
      <c r="AI372" s="27">
        <f t="shared" si="123"/>
        <v>-5.1833333333341072</v>
      </c>
      <c r="AJ372" s="24">
        <f t="shared" si="124"/>
        <v>3.7100000000006048</v>
      </c>
      <c r="AK372" s="27">
        <f t="shared" si="125"/>
        <v>-6.5702056555270953</v>
      </c>
      <c r="AL372" s="27">
        <f>$AK$2+GRAPHS!$W$32*_xlfn.STDEV.S('ONE_LAST_QUOTE (2)'!$AJ$2:$AJ$779)</f>
        <v>27.965047561412895</v>
      </c>
      <c r="AM372" s="27">
        <f>$AK$2-GRAPHS!$W$32*_xlfn.STDEV.S('ONE_LAST_QUOTE (2)'!$AJ$2:$AJ$779)</f>
        <v>-41.105458872467089</v>
      </c>
      <c r="AO372" s="24"/>
    </row>
    <row r="373" spans="1:41" x14ac:dyDescent="0.3">
      <c r="A373" s="5">
        <v>44635</v>
      </c>
      <c r="B373" s="25">
        <v>659.75</v>
      </c>
      <c r="C373" s="25">
        <v>3.000000000000011E-2</v>
      </c>
      <c r="D373" s="25">
        <f t="shared" si="112"/>
        <v>659.72</v>
      </c>
      <c r="E373" s="25">
        <v>658</v>
      </c>
      <c r="F373" s="25">
        <f t="shared" si="109"/>
        <v>-1.7200000000000273</v>
      </c>
      <c r="G373" s="25">
        <v>16885</v>
      </c>
      <c r="H373" s="25">
        <v>16926.060000000001</v>
      </c>
      <c r="I373" s="25">
        <v>26.150000000000002</v>
      </c>
      <c r="J373" s="25">
        <f t="shared" si="113"/>
        <v>16899.91</v>
      </c>
      <c r="K373" s="25">
        <f t="shared" si="114"/>
        <v>-14.909999999999854</v>
      </c>
      <c r="L373" s="27">
        <v>28.555</v>
      </c>
      <c r="M373" s="25">
        <v>558</v>
      </c>
      <c r="N373" s="2">
        <f t="shared" si="126"/>
        <v>135.41881045482583</v>
      </c>
      <c r="O373" s="2">
        <f t="shared" si="127"/>
        <v>137.29874776386387</v>
      </c>
      <c r="P373" s="2">
        <f t="shared" si="128"/>
        <v>97.148981049909793</v>
      </c>
      <c r="Q373" s="2">
        <f t="shared" si="128"/>
        <v>134.45783132530147</v>
      </c>
      <c r="R373" s="27">
        <f t="shared" si="129"/>
        <v>1.3882394201543802E-2</v>
      </c>
      <c r="S373" s="1">
        <f t="shared" si="115"/>
        <v>8.778548817801362E-3</v>
      </c>
      <c r="T373" s="1">
        <f>S373+GRAPHS!$Q$32*_xlfn.STDEV.S($R$2:$R$779)</f>
        <v>3.6448384166507447E-2</v>
      </c>
      <c r="U373" s="1">
        <f>S373-GRAPHS!$Q$32*_xlfn.STDEV.S($R$2:$R$779)</f>
        <v>-1.8891286530904723E-2</v>
      </c>
      <c r="V373" s="2">
        <f t="shared" si="116"/>
        <v>187.99373090380413</v>
      </c>
      <c r="W373" s="1">
        <f t="shared" si="117"/>
        <v>-8.8225321909997476E-4</v>
      </c>
      <c r="X373" s="1">
        <f t="shared" si="118"/>
        <v>-2.6071666767720049E-3</v>
      </c>
      <c r="Y373" s="1">
        <f t="shared" si="119"/>
        <v>1.7249134576720303E-3</v>
      </c>
      <c r="Z373" s="1">
        <f t="shared" si="110"/>
        <v>-3.2310590462182717E-4</v>
      </c>
      <c r="AA373" s="1" t="e">
        <f>Z373+#REF!*_xlfn.STDEV.S($Y$2:$Y$779)</f>
        <v>#REF!</v>
      </c>
      <c r="AB373" s="1">
        <f>Z373-GRAPHS!$S$32*_xlfn.STDEV.S($Y$2:$Y$779)</f>
        <v>-3.5832089975028217E-3</v>
      </c>
      <c r="AC373" s="24">
        <f t="shared" si="111"/>
        <v>-14.909999999999854</v>
      </c>
      <c r="AD373" s="24">
        <f t="shared" si="120"/>
        <v>-1.7200000000000273</v>
      </c>
      <c r="AE373" s="1">
        <f t="shared" si="121"/>
        <v>1.7249134576720303E-3</v>
      </c>
      <c r="AF373" s="1">
        <f t="shared" si="122"/>
        <v>-3.2310590462182717E-4</v>
      </c>
      <c r="AG373" s="1">
        <f>$AF$2+GRAPHS!$U$32*_xlfn.STDEV.S('ONE_LAST_QUOTE (2)'!$AE$2:$AE$779)</f>
        <v>3.7520229614794163E-3</v>
      </c>
      <c r="AH373" s="1">
        <f>$AF$2-GRAPHS!$U$32*_xlfn.STDEV.S('ONE_LAST_QUOTE (2)'!$AE$2:$AE$779)</f>
        <v>-4.3982347707230704E-3</v>
      </c>
      <c r="AI373" s="27">
        <f t="shared" si="123"/>
        <v>8.6686046511625694</v>
      </c>
      <c r="AJ373" s="24">
        <f t="shared" si="124"/>
        <v>-13.189999999999827</v>
      </c>
      <c r="AK373" s="27">
        <f t="shared" si="125"/>
        <v>-6.5702056555270953</v>
      </c>
      <c r="AL373" s="27">
        <f>$AK$2+GRAPHS!$W$32*_xlfn.STDEV.S('ONE_LAST_QUOTE (2)'!$AJ$2:$AJ$779)</f>
        <v>27.965047561412895</v>
      </c>
      <c r="AM373" s="27">
        <f>$AK$2-GRAPHS!$W$32*_xlfn.STDEV.S('ONE_LAST_QUOTE (2)'!$AJ$2:$AJ$779)</f>
        <v>-41.105458872467089</v>
      </c>
      <c r="AO373" s="24"/>
    </row>
    <row r="374" spans="1:41" x14ac:dyDescent="0.3">
      <c r="A374" s="5">
        <v>44636</v>
      </c>
      <c r="B374" s="25">
        <v>660.79</v>
      </c>
      <c r="C374" s="25">
        <v>3.000000000000011E-2</v>
      </c>
      <c r="D374" s="25">
        <f t="shared" si="112"/>
        <v>660.76</v>
      </c>
      <c r="E374" s="25">
        <v>663.6</v>
      </c>
      <c r="F374" s="25">
        <f t="shared" si="109"/>
        <v>2.8400000000000318</v>
      </c>
      <c r="G374" s="25">
        <v>16937</v>
      </c>
      <c r="H374" s="25">
        <v>16940.830000000002</v>
      </c>
      <c r="I374" s="25">
        <v>24.400000000000002</v>
      </c>
      <c r="J374" s="25">
        <f t="shared" si="113"/>
        <v>16916.43</v>
      </c>
      <c r="K374" s="25">
        <f t="shared" si="114"/>
        <v>20.569999999999709</v>
      </c>
      <c r="L374" s="27">
        <v>28.478999999999999</v>
      </c>
      <c r="M374" s="25">
        <v>558</v>
      </c>
      <c r="N374" s="2">
        <f t="shared" si="126"/>
        <v>136.571310969335</v>
      </c>
      <c r="O374" s="2">
        <f t="shared" si="127"/>
        <v>137.72158074483639</v>
      </c>
      <c r="P374" s="2">
        <f t="shared" si="128"/>
        <v>96.890416085462476</v>
      </c>
      <c r="Q374" s="2">
        <f t="shared" si="128"/>
        <v>134.45783132530147</v>
      </c>
      <c r="R374" s="27">
        <f t="shared" si="129"/>
        <v>8.4224846883080851E-3</v>
      </c>
      <c r="S374" s="1">
        <f t="shared" si="115"/>
        <v>8.778548817801362E-3</v>
      </c>
      <c r="T374" s="1">
        <f>S374+GRAPHS!$Q$32*_xlfn.STDEV.S($R$2:$R$779)</f>
        <v>3.6448384166507447E-2</v>
      </c>
      <c r="U374" s="1">
        <f>S374-GRAPHS!$Q$32*_xlfn.STDEV.S($R$2:$R$779)</f>
        <v>-1.8891286530904723E-2</v>
      </c>
      <c r="V374" s="2">
        <f t="shared" si="116"/>
        <v>115.02697755013855</v>
      </c>
      <c r="W374" s="1">
        <f t="shared" si="117"/>
        <v>1.2159776028393525E-3</v>
      </c>
      <c r="X374" s="1">
        <f t="shared" si="118"/>
        <v>4.2980809976391303E-3</v>
      </c>
      <c r="Y374" s="1">
        <f t="shared" si="119"/>
        <v>-3.082103394799778E-3</v>
      </c>
      <c r="Z374" s="1">
        <f t="shared" si="110"/>
        <v>-3.2310590462182717E-4</v>
      </c>
      <c r="AA374" s="1" t="e">
        <f>Z374+#REF!*_xlfn.STDEV.S($Y$2:$Y$779)</f>
        <v>#REF!</v>
      </c>
      <c r="AB374" s="1">
        <f>Z374-GRAPHS!$S$32*_xlfn.STDEV.S($Y$2:$Y$779)</f>
        <v>-3.5832089975028217E-3</v>
      </c>
      <c r="AC374" s="24">
        <f t="shared" si="111"/>
        <v>20.569999999999709</v>
      </c>
      <c r="AD374" s="24">
        <f t="shared" si="120"/>
        <v>2.8400000000000318</v>
      </c>
      <c r="AE374" s="1">
        <f t="shared" si="121"/>
        <v>-3.082103394799778E-3</v>
      </c>
      <c r="AF374" s="1">
        <f t="shared" si="122"/>
        <v>-3.2310590462182717E-4</v>
      </c>
      <c r="AG374" s="1">
        <f>$AF$2+GRAPHS!$U$32*_xlfn.STDEV.S('ONE_LAST_QUOTE (2)'!$AE$2:$AE$779)</f>
        <v>3.7520229614794163E-3</v>
      </c>
      <c r="AH374" s="1">
        <f>$AF$2-GRAPHS!$U$32*_xlfn.STDEV.S('ONE_LAST_QUOTE (2)'!$AE$2:$AE$779)</f>
        <v>-4.3982347707230704E-3</v>
      </c>
      <c r="AI374" s="27">
        <f t="shared" si="123"/>
        <v>7.2429577464786892</v>
      </c>
      <c r="AJ374" s="24">
        <f t="shared" si="124"/>
        <v>17.729999999999677</v>
      </c>
      <c r="AK374" s="27">
        <f t="shared" si="125"/>
        <v>-6.5702056555270953</v>
      </c>
      <c r="AL374" s="27">
        <f>$AK$2+GRAPHS!$W$32*_xlfn.STDEV.S('ONE_LAST_QUOTE (2)'!$AJ$2:$AJ$779)</f>
        <v>27.965047561412895</v>
      </c>
      <c r="AM374" s="27">
        <f>$AK$2-GRAPHS!$W$32*_xlfn.STDEV.S('ONE_LAST_QUOTE (2)'!$AJ$2:$AJ$779)</f>
        <v>-41.105458872467089</v>
      </c>
      <c r="AO374" s="24"/>
    </row>
    <row r="375" spans="1:41" x14ac:dyDescent="0.3">
      <c r="A375" s="5">
        <v>44637</v>
      </c>
      <c r="B375" s="25">
        <v>683.35</v>
      </c>
      <c r="C375" s="25">
        <v>3.000000000000011E-2</v>
      </c>
      <c r="D375" s="25">
        <f t="shared" si="112"/>
        <v>683.32</v>
      </c>
      <c r="E375" s="25">
        <v>683.5</v>
      </c>
      <c r="F375" s="25">
        <f t="shared" si="109"/>
        <v>0.17999999999994998</v>
      </c>
      <c r="G375" s="25">
        <v>17444</v>
      </c>
      <c r="H375" s="25">
        <v>17448.22</v>
      </c>
      <c r="I375" s="25">
        <v>13.04</v>
      </c>
      <c r="J375" s="25">
        <f t="shared" si="113"/>
        <v>17435.18</v>
      </c>
      <c r="K375" s="25">
        <f t="shared" si="114"/>
        <v>8.819999999999709</v>
      </c>
      <c r="L375" s="27">
        <v>28.216000000000001</v>
      </c>
      <c r="M375" s="25">
        <v>582</v>
      </c>
      <c r="N375" s="2">
        <f t="shared" si="126"/>
        <v>140.66680386910861</v>
      </c>
      <c r="O375" s="2">
        <f t="shared" si="127"/>
        <v>141.84420230931843</v>
      </c>
      <c r="P375" s="2">
        <f t="shared" si="128"/>
        <v>95.995645221651372</v>
      </c>
      <c r="Q375" s="2">
        <f t="shared" si="128"/>
        <v>140.24096385542197</v>
      </c>
      <c r="R375" s="27">
        <f t="shared" si="129"/>
        <v>8.3701229275487954E-3</v>
      </c>
      <c r="S375" s="1">
        <f t="shared" si="115"/>
        <v>8.778548817801362E-3</v>
      </c>
      <c r="T375" s="1">
        <f>S375+GRAPHS!$Q$32*_xlfn.STDEV.S($R$2:$R$779)</f>
        <v>3.6448384166507447E-2</v>
      </c>
      <c r="U375" s="1">
        <f>S375-GRAPHS!$Q$32*_xlfn.STDEV.S($R$2:$R$779)</f>
        <v>-1.8891286530904723E-2</v>
      </c>
      <c r="V375" s="2">
        <f t="shared" si="116"/>
        <v>117.73984402098279</v>
      </c>
      <c r="W375" s="1">
        <f t="shared" si="117"/>
        <v>5.0587375639366548E-4</v>
      </c>
      <c r="X375" s="1">
        <f t="shared" si="118"/>
        <v>2.6341977404429836E-4</v>
      </c>
      <c r="Y375" s="1">
        <f t="shared" si="119"/>
        <v>2.4245398234936711E-4</v>
      </c>
      <c r="Z375" s="1">
        <f t="shared" si="110"/>
        <v>-3.2310590462182717E-4</v>
      </c>
      <c r="AA375" s="1" t="e">
        <f>Z375+#REF!*_xlfn.STDEV.S($Y$2:$Y$779)</f>
        <v>#REF!</v>
      </c>
      <c r="AB375" s="1">
        <f>Z375-GRAPHS!$S$32*_xlfn.STDEV.S($Y$2:$Y$779)</f>
        <v>-3.5832089975028217E-3</v>
      </c>
      <c r="AC375" s="24">
        <f t="shared" si="111"/>
        <v>8.819999999999709</v>
      </c>
      <c r="AD375" s="24">
        <f t="shared" si="120"/>
        <v>0.17999999999994998</v>
      </c>
      <c r="AE375" s="1">
        <f t="shared" si="121"/>
        <v>2.4245398234936711E-4</v>
      </c>
      <c r="AF375" s="1">
        <f t="shared" si="122"/>
        <v>-3.2310590462182717E-4</v>
      </c>
      <c r="AG375" s="1">
        <f>$AF$2+GRAPHS!$U$32*_xlfn.STDEV.S('ONE_LAST_QUOTE (2)'!$AE$2:$AE$779)</f>
        <v>3.7520229614794163E-3</v>
      </c>
      <c r="AH375" s="1">
        <f>$AF$2-GRAPHS!$U$32*_xlfn.STDEV.S('ONE_LAST_QUOTE (2)'!$AE$2:$AE$779)</f>
        <v>-4.3982347707230704E-3</v>
      </c>
      <c r="AI375" s="27">
        <f t="shared" si="123"/>
        <v>49.000000000012001</v>
      </c>
      <c r="AJ375" s="24">
        <f t="shared" si="124"/>
        <v>8.639999999999759</v>
      </c>
      <c r="AK375" s="27">
        <f t="shared" si="125"/>
        <v>-6.5702056555270953</v>
      </c>
      <c r="AL375" s="27">
        <f>$AK$2+GRAPHS!$W$32*_xlfn.STDEV.S('ONE_LAST_QUOTE (2)'!$AJ$2:$AJ$779)</f>
        <v>27.965047561412895</v>
      </c>
      <c r="AM375" s="27">
        <f>$AK$2-GRAPHS!$W$32*_xlfn.STDEV.S('ONE_LAST_QUOTE (2)'!$AJ$2:$AJ$779)</f>
        <v>-41.105458872467089</v>
      </c>
      <c r="AO375" s="24"/>
    </row>
    <row r="376" spans="1:41" x14ac:dyDescent="0.3">
      <c r="A376" s="5">
        <v>44638</v>
      </c>
      <c r="B376" s="25">
        <v>683.61</v>
      </c>
      <c r="C376" s="25">
        <v>0</v>
      </c>
      <c r="D376" s="25">
        <f t="shared" si="112"/>
        <v>683.61</v>
      </c>
      <c r="E376" s="25">
        <v>681.9</v>
      </c>
      <c r="F376" s="25">
        <f t="shared" si="109"/>
        <v>-1.7100000000000364</v>
      </c>
      <c r="G376" s="25">
        <v>17393</v>
      </c>
      <c r="H376" s="25">
        <v>17456.52</v>
      </c>
      <c r="I376" s="25">
        <v>12.95</v>
      </c>
      <c r="J376" s="25">
        <f t="shared" si="113"/>
        <v>17443.57</v>
      </c>
      <c r="K376" s="25">
        <f t="shared" si="114"/>
        <v>-50.569999999999709</v>
      </c>
      <c r="L376" s="27">
        <v>28.356000000000002</v>
      </c>
      <c r="M376" s="25">
        <v>581</v>
      </c>
      <c r="N376" s="2">
        <f t="shared" si="126"/>
        <v>140.33751800782028</v>
      </c>
      <c r="O376" s="2">
        <f t="shared" si="127"/>
        <v>141.42950073182615</v>
      </c>
      <c r="P376" s="2">
        <f t="shared" si="128"/>
        <v>96.471949103528004</v>
      </c>
      <c r="Q376" s="2">
        <f t="shared" si="128"/>
        <v>140.00000000000028</v>
      </c>
      <c r="R376" s="27">
        <f t="shared" si="129"/>
        <v>7.7811175479463035E-3</v>
      </c>
      <c r="S376" s="1">
        <f t="shared" si="115"/>
        <v>8.778548817801362E-3</v>
      </c>
      <c r="T376" s="1">
        <f>S376+GRAPHS!$Q$32*_xlfn.STDEV.S($R$2:$R$779)</f>
        <v>3.6448384166507447E-2</v>
      </c>
      <c r="U376" s="1">
        <f>S376-GRAPHS!$Q$32*_xlfn.STDEV.S($R$2:$R$779)</f>
        <v>-1.8891286530904723E-2</v>
      </c>
      <c r="V376" s="2">
        <f t="shared" si="116"/>
        <v>109.19827240058737</v>
      </c>
      <c r="W376" s="1">
        <f t="shared" si="117"/>
        <v>-2.8990625198855344E-3</v>
      </c>
      <c r="X376" s="1">
        <f t="shared" si="118"/>
        <v>-2.5014262518102959E-3</v>
      </c>
      <c r="Y376" s="1">
        <f t="shared" si="119"/>
        <v>-3.9763626807523848E-4</v>
      </c>
      <c r="Z376" s="1">
        <f t="shared" si="110"/>
        <v>-3.2310590462182717E-4</v>
      </c>
      <c r="AA376" s="1" t="e">
        <f>Z376+#REF!*_xlfn.STDEV.S($Y$2:$Y$779)</f>
        <v>#REF!</v>
      </c>
      <c r="AB376" s="1">
        <f>Z376-GRAPHS!$S$32*_xlfn.STDEV.S($Y$2:$Y$779)</f>
        <v>-3.5832089975028217E-3</v>
      </c>
      <c r="AC376" s="24">
        <f t="shared" si="111"/>
        <v>-50.569999999999709</v>
      </c>
      <c r="AD376" s="24">
        <f t="shared" si="120"/>
        <v>-1.7100000000000364</v>
      </c>
      <c r="AE376" s="1">
        <f t="shared" si="121"/>
        <v>-3.9763626807523848E-4</v>
      </c>
      <c r="AF376" s="1">
        <f t="shared" si="122"/>
        <v>-3.2310590462182717E-4</v>
      </c>
      <c r="AG376" s="1">
        <f>$AF$2+GRAPHS!$U$32*_xlfn.STDEV.S('ONE_LAST_QUOTE (2)'!$AE$2:$AE$779)</f>
        <v>3.7520229614794163E-3</v>
      </c>
      <c r="AH376" s="1">
        <f>$AF$2-GRAPHS!$U$32*_xlfn.STDEV.S('ONE_LAST_QUOTE (2)'!$AE$2:$AE$779)</f>
        <v>-4.3982347707230704E-3</v>
      </c>
      <c r="AI376" s="27">
        <f t="shared" si="123"/>
        <v>29.573099415203878</v>
      </c>
      <c r="AJ376" s="24">
        <f t="shared" si="124"/>
        <v>-48.859999999999673</v>
      </c>
      <c r="AK376" s="27">
        <f t="shared" si="125"/>
        <v>-6.5702056555270953</v>
      </c>
      <c r="AL376" s="27">
        <f>$AK$2+GRAPHS!$W$32*_xlfn.STDEV.S('ONE_LAST_QUOTE (2)'!$AJ$2:$AJ$779)</f>
        <v>27.965047561412895</v>
      </c>
      <c r="AM376" s="27">
        <f>$AK$2-GRAPHS!$W$32*_xlfn.STDEV.S('ONE_LAST_QUOTE (2)'!$AJ$2:$AJ$779)</f>
        <v>-41.105458872467089</v>
      </c>
      <c r="AO376" s="24"/>
    </row>
    <row r="377" spans="1:41" x14ac:dyDescent="0.3">
      <c r="A377" s="5">
        <v>44641</v>
      </c>
      <c r="B377" s="25">
        <v>687.46</v>
      </c>
      <c r="C377" s="25">
        <v>0</v>
      </c>
      <c r="D377" s="25">
        <f t="shared" si="112"/>
        <v>687.46</v>
      </c>
      <c r="E377" s="25">
        <v>686.5</v>
      </c>
      <c r="F377" s="25">
        <f t="shared" si="109"/>
        <v>-0.96000000000003638</v>
      </c>
      <c r="G377" s="25">
        <v>17491</v>
      </c>
      <c r="H377" s="25">
        <v>17560.36</v>
      </c>
      <c r="I377" s="25">
        <v>11.129999999999999</v>
      </c>
      <c r="J377" s="25">
        <f t="shared" si="113"/>
        <v>17549.23</v>
      </c>
      <c r="K377" s="25">
        <f t="shared" si="114"/>
        <v>-58.229999999999563</v>
      </c>
      <c r="L377" s="27">
        <v>28.497</v>
      </c>
      <c r="M377" s="25">
        <v>586</v>
      </c>
      <c r="N377" s="2">
        <f t="shared" si="126"/>
        <v>141.28421485902425</v>
      </c>
      <c r="O377" s="2">
        <f t="shared" si="127"/>
        <v>142.22637827288975</v>
      </c>
      <c r="P377" s="2">
        <f t="shared" si="128"/>
        <v>96.951655155989471</v>
      </c>
      <c r="Q377" s="2">
        <f t="shared" si="128"/>
        <v>141.20481927710873</v>
      </c>
      <c r="R377" s="27">
        <f t="shared" si="129"/>
        <v>6.6685681397997687E-3</v>
      </c>
      <c r="S377" s="1">
        <f t="shared" si="115"/>
        <v>8.778548817801362E-3</v>
      </c>
      <c r="T377" s="1">
        <f>S377+GRAPHS!$Q$32*_xlfn.STDEV.S($R$2:$R$779)</f>
        <v>3.6448384166507447E-2</v>
      </c>
      <c r="U377" s="1">
        <f>S377-GRAPHS!$Q$32*_xlfn.STDEV.S($R$2:$R$779)</f>
        <v>-1.8891286530904723E-2</v>
      </c>
      <c r="V377" s="2">
        <f t="shared" si="116"/>
        <v>94.216341386550084</v>
      </c>
      <c r="W377" s="1">
        <f t="shared" si="117"/>
        <v>-3.3180942981543672E-3</v>
      </c>
      <c r="X377" s="1">
        <f t="shared" si="118"/>
        <v>-1.3964448840660349E-3</v>
      </c>
      <c r="Y377" s="1">
        <f t="shared" si="119"/>
        <v>-1.9216494140883323E-3</v>
      </c>
      <c r="Z377" s="1">
        <f t="shared" si="110"/>
        <v>-3.2310590462182717E-4</v>
      </c>
      <c r="AA377" s="1" t="e">
        <f>Z377+#REF!*_xlfn.STDEV.S($Y$2:$Y$779)</f>
        <v>#REF!</v>
      </c>
      <c r="AB377" s="1">
        <f>Z377-GRAPHS!$S$32*_xlfn.STDEV.S($Y$2:$Y$779)</f>
        <v>-3.5832089975028217E-3</v>
      </c>
      <c r="AC377" s="24">
        <f t="shared" si="111"/>
        <v>-58.229999999999563</v>
      </c>
      <c r="AD377" s="24">
        <f t="shared" si="120"/>
        <v>-0.96000000000003638</v>
      </c>
      <c r="AE377" s="1">
        <f t="shared" si="121"/>
        <v>-1.9216494140883323E-3</v>
      </c>
      <c r="AF377" s="1">
        <f t="shared" si="122"/>
        <v>-3.2310590462182717E-4</v>
      </c>
      <c r="AG377" s="1">
        <f>$AF$2+GRAPHS!$U$32*_xlfn.STDEV.S('ONE_LAST_QUOTE (2)'!$AE$2:$AE$779)</f>
        <v>3.7520229614794163E-3</v>
      </c>
      <c r="AH377" s="1">
        <f>$AF$2-GRAPHS!$U$32*_xlfn.STDEV.S('ONE_LAST_QUOTE (2)'!$AE$2:$AE$779)</f>
        <v>-4.3982347707230704E-3</v>
      </c>
      <c r="AI377" s="27">
        <f t="shared" si="123"/>
        <v>60.656249999997243</v>
      </c>
      <c r="AJ377" s="24">
        <f t="shared" si="124"/>
        <v>-57.269999999999527</v>
      </c>
      <c r="AK377" s="27">
        <f t="shared" si="125"/>
        <v>-6.5702056555270953</v>
      </c>
      <c r="AL377" s="27">
        <f>$AK$2+GRAPHS!$W$32*_xlfn.STDEV.S('ONE_LAST_QUOTE (2)'!$AJ$2:$AJ$779)</f>
        <v>27.965047561412895</v>
      </c>
      <c r="AM377" s="27">
        <f>$AK$2-GRAPHS!$W$32*_xlfn.STDEV.S('ONE_LAST_QUOTE (2)'!$AJ$2:$AJ$779)</f>
        <v>-41.105458872467089</v>
      </c>
      <c r="AO377" s="24"/>
    </row>
    <row r="378" spans="1:41" x14ac:dyDescent="0.3">
      <c r="A378" s="5">
        <v>44642</v>
      </c>
      <c r="B378" s="25">
        <v>686.23</v>
      </c>
      <c r="C378" s="25">
        <v>0</v>
      </c>
      <c r="D378" s="25">
        <f t="shared" si="112"/>
        <v>686.23</v>
      </c>
      <c r="E378" s="25">
        <v>686.5</v>
      </c>
      <c r="F378" s="25">
        <f t="shared" si="109"/>
        <v>0.26999999999998181</v>
      </c>
      <c r="G378" s="25">
        <v>17522</v>
      </c>
      <c r="H378" s="25">
        <v>17559.71</v>
      </c>
      <c r="I378" s="25">
        <v>11.129999999999999</v>
      </c>
      <c r="J378" s="25">
        <f t="shared" si="113"/>
        <v>17548.579999999998</v>
      </c>
      <c r="K378" s="25">
        <f t="shared" si="114"/>
        <v>-26.579999999998108</v>
      </c>
      <c r="L378" s="27">
        <v>28.483000000000001</v>
      </c>
      <c r="M378" s="25">
        <v>583</v>
      </c>
      <c r="N378" s="2">
        <f t="shared" si="126"/>
        <v>141.28421485902425</v>
      </c>
      <c r="O378" s="2">
        <f t="shared" si="127"/>
        <v>142.47845178077722</v>
      </c>
      <c r="P378" s="2">
        <f t="shared" si="128"/>
        <v>96.904024767801801</v>
      </c>
      <c r="Q378" s="2">
        <f t="shared" si="128"/>
        <v>140.48192771084368</v>
      </c>
      <c r="R378" s="27">
        <f t="shared" si="129"/>
        <v>8.4527271708634277E-3</v>
      </c>
      <c r="S378" s="1">
        <f t="shared" si="115"/>
        <v>8.778548817801362E-3</v>
      </c>
      <c r="T378" s="1">
        <f>S378+GRAPHS!$Q$32*_xlfn.STDEV.S($R$2:$R$779)</f>
        <v>3.6448384166507447E-2</v>
      </c>
      <c r="U378" s="1">
        <f>S378-GRAPHS!$Q$32*_xlfn.STDEV.S($R$2:$R$779)</f>
        <v>-1.8891286530904723E-2</v>
      </c>
      <c r="V378" s="2">
        <f t="shared" si="116"/>
        <v>119.42369217529745</v>
      </c>
      <c r="W378" s="1">
        <f t="shared" si="117"/>
        <v>-1.5146524676069579E-3</v>
      </c>
      <c r="X378" s="1">
        <f t="shared" si="118"/>
        <v>3.9345408973665068E-4</v>
      </c>
      <c r="Y378" s="1">
        <f t="shared" si="119"/>
        <v>-1.9081065573436087E-3</v>
      </c>
      <c r="Z378" s="1">
        <f t="shared" si="110"/>
        <v>-3.2310590462182717E-4</v>
      </c>
      <c r="AA378" s="1" t="e">
        <f>Z378+#REF!*_xlfn.STDEV.S($Y$2:$Y$779)</f>
        <v>#REF!</v>
      </c>
      <c r="AB378" s="1">
        <f>Z378-GRAPHS!$S$32*_xlfn.STDEV.S($Y$2:$Y$779)</f>
        <v>-3.5832089975028217E-3</v>
      </c>
      <c r="AC378" s="24">
        <f t="shared" si="111"/>
        <v>-26.579999999998108</v>
      </c>
      <c r="AD378" s="24">
        <f t="shared" si="120"/>
        <v>0.26999999999998181</v>
      </c>
      <c r="AE378" s="1">
        <f t="shared" si="121"/>
        <v>-1.9081065573436087E-3</v>
      </c>
      <c r="AF378" s="1">
        <f t="shared" si="122"/>
        <v>-3.2310590462182717E-4</v>
      </c>
      <c r="AG378" s="1">
        <f>$AF$2+GRAPHS!$U$32*_xlfn.STDEV.S('ONE_LAST_QUOTE (2)'!$AE$2:$AE$779)</f>
        <v>3.7520229614794163E-3</v>
      </c>
      <c r="AH378" s="1">
        <f>$AF$2-GRAPHS!$U$32*_xlfn.STDEV.S('ONE_LAST_QUOTE (2)'!$AE$2:$AE$779)</f>
        <v>-4.3982347707230704E-3</v>
      </c>
      <c r="AI378" s="27">
        <f t="shared" si="123"/>
        <v>-98.444444444444073</v>
      </c>
      <c r="AJ378" s="24">
        <f t="shared" si="124"/>
        <v>-26.84999999999809</v>
      </c>
      <c r="AK378" s="27">
        <f t="shared" si="125"/>
        <v>-6.5702056555270953</v>
      </c>
      <c r="AL378" s="27">
        <f>$AK$2+GRAPHS!$W$32*_xlfn.STDEV.S('ONE_LAST_QUOTE (2)'!$AJ$2:$AJ$779)</f>
        <v>27.965047561412895</v>
      </c>
      <c r="AM378" s="27">
        <f>$AK$2-GRAPHS!$W$32*_xlfn.STDEV.S('ONE_LAST_QUOTE (2)'!$AJ$2:$AJ$779)</f>
        <v>-41.105458872467089</v>
      </c>
      <c r="AO378" s="24"/>
    </row>
    <row r="379" spans="1:41" x14ac:dyDescent="0.3">
      <c r="A379" s="5">
        <v>44643</v>
      </c>
      <c r="B379" s="25">
        <v>693.88</v>
      </c>
      <c r="C379" s="25">
        <v>0</v>
      </c>
      <c r="D379" s="25">
        <f t="shared" si="112"/>
        <v>693.88</v>
      </c>
      <c r="E379" s="25">
        <v>694.1</v>
      </c>
      <c r="F379" s="25">
        <f t="shared" si="109"/>
        <v>0.22000000000002728</v>
      </c>
      <c r="G379" s="25">
        <v>17699</v>
      </c>
      <c r="H379" s="25">
        <v>17731.37</v>
      </c>
      <c r="I379" s="25">
        <v>11.12</v>
      </c>
      <c r="J379" s="25">
        <f t="shared" si="113"/>
        <v>17720.25</v>
      </c>
      <c r="K379" s="25">
        <f t="shared" si="114"/>
        <v>-21.25</v>
      </c>
      <c r="L379" s="27">
        <v>28.594999999999999</v>
      </c>
      <c r="M379" s="25">
        <v>590</v>
      </c>
      <c r="N379" s="2">
        <f t="shared" si="126"/>
        <v>142.8483227001438</v>
      </c>
      <c r="O379" s="2">
        <f t="shared" si="127"/>
        <v>143.91771019677981</v>
      </c>
      <c r="P379" s="2">
        <f t="shared" si="128"/>
        <v>97.285067873303106</v>
      </c>
      <c r="Q379" s="2">
        <f t="shared" si="128"/>
        <v>142.16867469879551</v>
      </c>
      <c r="R379" s="27">
        <f t="shared" si="129"/>
        <v>7.4861746811041296E-3</v>
      </c>
      <c r="S379" s="1">
        <f t="shared" si="115"/>
        <v>8.778548817801362E-3</v>
      </c>
      <c r="T379" s="1">
        <f>S379+GRAPHS!$Q$32*_xlfn.STDEV.S($R$2:$R$779)</f>
        <v>3.6448384166507447E-2</v>
      </c>
      <c r="U379" s="1">
        <f>S379-GRAPHS!$Q$32*_xlfn.STDEV.S($R$2:$R$779)</f>
        <v>-1.8891286530904723E-2</v>
      </c>
      <c r="V379" s="2">
        <f t="shared" si="116"/>
        <v>106.93874966360113</v>
      </c>
      <c r="W379" s="1">
        <f t="shared" si="117"/>
        <v>-1.1991930136425841E-3</v>
      </c>
      <c r="X379" s="1">
        <f t="shared" si="118"/>
        <v>3.1705770450225871E-4</v>
      </c>
      <c r="Y379" s="1">
        <f t="shared" si="119"/>
        <v>-1.5162507181448429E-3</v>
      </c>
      <c r="Z379" s="1">
        <f t="shared" si="110"/>
        <v>-3.2310590462182717E-4</v>
      </c>
      <c r="AA379" s="1" t="e">
        <f>Z379+#REF!*_xlfn.STDEV.S($Y$2:$Y$779)</f>
        <v>#REF!</v>
      </c>
      <c r="AB379" s="1">
        <f>Z379-GRAPHS!$S$32*_xlfn.STDEV.S($Y$2:$Y$779)</f>
        <v>-3.5832089975028217E-3</v>
      </c>
      <c r="AC379" s="24">
        <f t="shared" si="111"/>
        <v>-21.25</v>
      </c>
      <c r="AD379" s="24">
        <f t="shared" si="120"/>
        <v>0.22000000000002728</v>
      </c>
      <c r="AE379" s="1">
        <f t="shared" si="121"/>
        <v>-1.5162507181448429E-3</v>
      </c>
      <c r="AF379" s="1">
        <f t="shared" si="122"/>
        <v>-3.2310590462182717E-4</v>
      </c>
      <c r="AG379" s="1">
        <f>$AF$2+GRAPHS!$U$32*_xlfn.STDEV.S('ONE_LAST_QUOTE (2)'!$AE$2:$AE$779)</f>
        <v>3.7520229614794163E-3</v>
      </c>
      <c r="AH379" s="1">
        <f>$AF$2-GRAPHS!$U$32*_xlfn.STDEV.S('ONE_LAST_QUOTE (2)'!$AE$2:$AE$779)</f>
        <v>-4.3982347707230704E-3</v>
      </c>
      <c r="AI379" s="27">
        <f t="shared" si="123"/>
        <v>-96.590909090897114</v>
      </c>
      <c r="AJ379" s="24">
        <f t="shared" si="124"/>
        <v>-21.470000000000027</v>
      </c>
      <c r="AK379" s="27">
        <f t="shared" si="125"/>
        <v>-6.5702056555270953</v>
      </c>
      <c r="AL379" s="27">
        <f>$AK$2+GRAPHS!$W$32*_xlfn.STDEV.S('ONE_LAST_QUOTE (2)'!$AJ$2:$AJ$779)</f>
        <v>27.965047561412895</v>
      </c>
      <c r="AM379" s="27">
        <f>$AK$2-GRAPHS!$W$32*_xlfn.STDEV.S('ONE_LAST_QUOTE (2)'!$AJ$2:$AJ$779)</f>
        <v>-41.105458872467089</v>
      </c>
      <c r="AO379" s="24"/>
    </row>
    <row r="380" spans="1:41" x14ac:dyDescent="0.3">
      <c r="A380" s="5">
        <v>44644</v>
      </c>
      <c r="B380" s="25">
        <v>693.03</v>
      </c>
      <c r="C380" s="25">
        <v>0</v>
      </c>
      <c r="D380" s="25">
        <f t="shared" si="112"/>
        <v>693.03</v>
      </c>
      <c r="E380" s="25">
        <v>693.8</v>
      </c>
      <c r="F380" s="25">
        <f t="shared" si="109"/>
        <v>0.76999999999998181</v>
      </c>
      <c r="G380" s="25">
        <v>17669</v>
      </c>
      <c r="H380" s="25">
        <v>17699.060000000001</v>
      </c>
      <c r="I380" s="25">
        <v>11.12</v>
      </c>
      <c r="J380" s="25">
        <f t="shared" si="113"/>
        <v>17687.940000000002</v>
      </c>
      <c r="K380" s="25">
        <f t="shared" si="114"/>
        <v>-18.940000000002328</v>
      </c>
      <c r="L380" s="27">
        <v>28.663</v>
      </c>
      <c r="M380" s="25">
        <v>591</v>
      </c>
      <c r="N380" s="2">
        <f t="shared" si="126"/>
        <v>142.78658160115222</v>
      </c>
      <c r="O380" s="2">
        <f t="shared" si="127"/>
        <v>143.6737680923726</v>
      </c>
      <c r="P380" s="2">
        <f t="shared" si="128"/>
        <v>97.516415473071774</v>
      </c>
      <c r="Q380" s="2">
        <f t="shared" si="128"/>
        <v>142.40963855421722</v>
      </c>
      <c r="R380" s="27">
        <f t="shared" si="129"/>
        <v>6.2133744030554716E-3</v>
      </c>
      <c r="S380" s="1">
        <f t="shared" si="115"/>
        <v>8.778548817801362E-3</v>
      </c>
      <c r="T380" s="1">
        <f>S380+GRAPHS!$Q$32*_xlfn.STDEV.S($R$2:$R$779)</f>
        <v>3.6448384166507447E-2</v>
      </c>
      <c r="U380" s="1">
        <f>S380-GRAPHS!$Q$32*_xlfn.STDEV.S($R$2:$R$779)</f>
        <v>-1.8891286530904723E-2</v>
      </c>
      <c r="V380" s="2">
        <f t="shared" si="116"/>
        <v>88.718649122037618</v>
      </c>
      <c r="W380" s="1">
        <f t="shared" si="117"/>
        <v>-1.0707860836254718E-3</v>
      </c>
      <c r="X380" s="1">
        <f t="shared" si="118"/>
        <v>1.111063013145148E-3</v>
      </c>
      <c r="Y380" s="1">
        <f t="shared" si="119"/>
        <v>-2.1818490967706198E-3</v>
      </c>
      <c r="Z380" s="1">
        <f t="shared" si="110"/>
        <v>-3.2310590462182717E-4</v>
      </c>
      <c r="AA380" s="1" t="e">
        <f>Z380+#REF!*_xlfn.STDEV.S($Y$2:$Y$779)</f>
        <v>#REF!</v>
      </c>
      <c r="AB380" s="1">
        <f>Z380-GRAPHS!$S$32*_xlfn.STDEV.S($Y$2:$Y$779)</f>
        <v>-3.5832089975028217E-3</v>
      </c>
      <c r="AC380" s="24">
        <f t="shared" si="111"/>
        <v>-18.940000000002328</v>
      </c>
      <c r="AD380" s="24">
        <f t="shared" si="120"/>
        <v>0.76999999999998181</v>
      </c>
      <c r="AE380" s="1">
        <f t="shared" si="121"/>
        <v>-2.1818490967706198E-3</v>
      </c>
      <c r="AF380" s="1">
        <f t="shared" si="122"/>
        <v>-3.2310590462182717E-4</v>
      </c>
      <c r="AG380" s="1">
        <f>$AF$2+GRAPHS!$U$32*_xlfn.STDEV.S('ONE_LAST_QUOTE (2)'!$AE$2:$AE$779)</f>
        <v>3.7520229614794163E-3</v>
      </c>
      <c r="AH380" s="1">
        <f>$AF$2-GRAPHS!$U$32*_xlfn.STDEV.S('ONE_LAST_QUOTE (2)'!$AE$2:$AE$779)</f>
        <v>-4.3982347707230704E-3</v>
      </c>
      <c r="AI380" s="27">
        <f t="shared" si="123"/>
        <v>-24.597402597406202</v>
      </c>
      <c r="AJ380" s="24">
        <f t="shared" si="124"/>
        <v>-19.71000000000231</v>
      </c>
      <c r="AK380" s="27">
        <f t="shared" si="125"/>
        <v>-6.5702056555270953</v>
      </c>
      <c r="AL380" s="27">
        <f>$AK$2+GRAPHS!$W$32*_xlfn.STDEV.S('ONE_LAST_QUOTE (2)'!$AJ$2:$AJ$779)</f>
        <v>27.965047561412895</v>
      </c>
      <c r="AM380" s="27">
        <f>$AK$2-GRAPHS!$W$32*_xlfn.STDEV.S('ONE_LAST_QUOTE (2)'!$AJ$2:$AJ$779)</f>
        <v>-41.105458872467089</v>
      </c>
      <c r="AO380" s="24"/>
    </row>
    <row r="381" spans="1:41" x14ac:dyDescent="0.3">
      <c r="A381" s="5">
        <v>44645</v>
      </c>
      <c r="B381" s="25">
        <v>694.33</v>
      </c>
      <c r="C381" s="25">
        <v>0</v>
      </c>
      <c r="D381" s="25">
        <f t="shared" si="112"/>
        <v>694.33</v>
      </c>
      <c r="E381" s="25">
        <v>692.4</v>
      </c>
      <c r="F381" s="25">
        <f t="shared" si="109"/>
        <v>-1.9300000000000637</v>
      </c>
      <c r="G381" s="25">
        <v>17621</v>
      </c>
      <c r="H381" s="25">
        <v>17676.95</v>
      </c>
      <c r="I381" s="25">
        <v>9.3699999999999992</v>
      </c>
      <c r="J381" s="25">
        <f t="shared" si="113"/>
        <v>17667.580000000002</v>
      </c>
      <c r="K381" s="25">
        <f t="shared" si="114"/>
        <v>-46.580000000001746</v>
      </c>
      <c r="L381" s="27">
        <v>28.669</v>
      </c>
      <c r="M381" s="25">
        <v>598</v>
      </c>
      <c r="N381" s="2">
        <f t="shared" si="126"/>
        <v>142.49845647252494</v>
      </c>
      <c r="O381" s="2">
        <f t="shared" si="127"/>
        <v>143.28346072532105</v>
      </c>
      <c r="P381" s="2">
        <f t="shared" si="128"/>
        <v>97.536828496580782</v>
      </c>
      <c r="Q381" s="2">
        <f t="shared" si="128"/>
        <v>144.09638554216903</v>
      </c>
      <c r="R381" s="27">
        <f t="shared" si="129"/>
        <v>5.5088614447376116E-3</v>
      </c>
      <c r="S381" s="1">
        <f t="shared" si="115"/>
        <v>8.778548817801362E-3</v>
      </c>
      <c r="T381" s="1">
        <f>S381+GRAPHS!$Q$32*_xlfn.STDEV.S($R$2:$R$779)</f>
        <v>3.6448384166507447E-2</v>
      </c>
      <c r="U381" s="1">
        <f>S381-GRAPHS!$Q$32*_xlfn.STDEV.S($R$2:$R$779)</f>
        <v>-1.8891286530904723E-2</v>
      </c>
      <c r="V381" s="2">
        <f t="shared" si="116"/>
        <v>78.500425279611363</v>
      </c>
      <c r="W381" s="1">
        <f t="shared" si="117"/>
        <v>-2.6364674731911074E-3</v>
      </c>
      <c r="X381" s="1">
        <f t="shared" si="118"/>
        <v>-2.7796580876529365E-3</v>
      </c>
      <c r="Y381" s="1">
        <f t="shared" si="119"/>
        <v>1.4319061446182915E-4</v>
      </c>
      <c r="Z381" s="1">
        <f t="shared" si="110"/>
        <v>-3.2310590462182717E-4</v>
      </c>
      <c r="AA381" s="1" t="e">
        <f>Z381+#REF!*_xlfn.STDEV.S($Y$2:$Y$779)</f>
        <v>#REF!</v>
      </c>
      <c r="AB381" s="1">
        <f>Z381-GRAPHS!$S$32*_xlfn.STDEV.S($Y$2:$Y$779)</f>
        <v>-3.5832089975028217E-3</v>
      </c>
      <c r="AC381" s="24">
        <f t="shared" si="111"/>
        <v>-46.580000000001746</v>
      </c>
      <c r="AD381" s="24">
        <f t="shared" si="120"/>
        <v>-1.9300000000000637</v>
      </c>
      <c r="AE381" s="1">
        <f t="shared" si="121"/>
        <v>1.4319061446182915E-4</v>
      </c>
      <c r="AF381" s="1">
        <f t="shared" si="122"/>
        <v>-3.2310590462182717E-4</v>
      </c>
      <c r="AG381" s="1">
        <f>$AF$2+GRAPHS!$U$32*_xlfn.STDEV.S('ONE_LAST_QUOTE (2)'!$AE$2:$AE$779)</f>
        <v>3.7520229614794163E-3</v>
      </c>
      <c r="AH381" s="1">
        <f>$AF$2-GRAPHS!$U$32*_xlfn.STDEV.S('ONE_LAST_QUOTE (2)'!$AE$2:$AE$779)</f>
        <v>-4.3982347707230704E-3</v>
      </c>
      <c r="AI381" s="27">
        <f t="shared" si="123"/>
        <v>24.134715025906843</v>
      </c>
      <c r="AJ381" s="24">
        <f t="shared" si="124"/>
        <v>-44.650000000001683</v>
      </c>
      <c r="AK381" s="27">
        <f t="shared" si="125"/>
        <v>-6.5702056555270953</v>
      </c>
      <c r="AL381" s="27">
        <f>$AK$2+GRAPHS!$W$32*_xlfn.STDEV.S('ONE_LAST_QUOTE (2)'!$AJ$2:$AJ$779)</f>
        <v>27.965047561412895</v>
      </c>
      <c r="AM381" s="27">
        <f>$AK$2-GRAPHS!$W$32*_xlfn.STDEV.S('ONE_LAST_QUOTE (2)'!$AJ$2:$AJ$779)</f>
        <v>-41.105458872467089</v>
      </c>
      <c r="AO381" s="24"/>
    </row>
    <row r="382" spans="1:41" x14ac:dyDescent="0.3">
      <c r="A382" s="5">
        <v>44648</v>
      </c>
      <c r="B382" s="25">
        <v>685.98</v>
      </c>
      <c r="C382" s="25">
        <v>0</v>
      </c>
      <c r="D382" s="25">
        <f t="shared" si="112"/>
        <v>685.98</v>
      </c>
      <c r="E382" s="25">
        <v>683.1</v>
      </c>
      <c r="F382" s="25">
        <f t="shared" si="109"/>
        <v>-2.8799999999999955</v>
      </c>
      <c r="G382" s="25">
        <v>17437</v>
      </c>
      <c r="H382" s="25">
        <v>17520.009999999998</v>
      </c>
      <c r="I382" s="25">
        <v>6.7399999999999993</v>
      </c>
      <c r="J382" s="25">
        <f t="shared" si="113"/>
        <v>17513.269999999997</v>
      </c>
      <c r="K382" s="25">
        <f t="shared" si="114"/>
        <v>-76.269999999996799</v>
      </c>
      <c r="L382" s="27">
        <v>28.757999999999999</v>
      </c>
      <c r="M382" s="25">
        <v>584</v>
      </c>
      <c r="N382" s="2">
        <f t="shared" si="126"/>
        <v>140.58448240378652</v>
      </c>
      <c r="O382" s="2">
        <f t="shared" si="127"/>
        <v>141.78728248495676</v>
      </c>
      <c r="P382" s="2">
        <f t="shared" si="128"/>
        <v>97.83962167863092</v>
      </c>
      <c r="Q382" s="2">
        <f t="shared" si="128"/>
        <v>140.72289156626542</v>
      </c>
      <c r="R382" s="27">
        <f t="shared" si="129"/>
        <v>8.5557101367386146E-3</v>
      </c>
      <c r="S382" s="1">
        <f t="shared" si="115"/>
        <v>8.778548817801362E-3</v>
      </c>
      <c r="T382" s="1">
        <f>S382+GRAPHS!$Q$32*_xlfn.STDEV.S($R$2:$R$779)</f>
        <v>3.6448384166507447E-2</v>
      </c>
      <c r="U382" s="1">
        <f>S382-GRAPHS!$Q$32*_xlfn.STDEV.S($R$2:$R$779)</f>
        <v>-1.8891286530904723E-2</v>
      </c>
      <c r="V382" s="2">
        <f t="shared" si="116"/>
        <v>120.28000811702384</v>
      </c>
      <c r="W382" s="1">
        <f t="shared" si="117"/>
        <v>-4.354983392592977E-3</v>
      </c>
      <c r="X382" s="1">
        <f t="shared" si="118"/>
        <v>-4.198373130411959E-3</v>
      </c>
      <c r="Y382" s="1">
        <f t="shared" si="119"/>
        <v>-1.5661026218101795E-4</v>
      </c>
      <c r="Z382" s="1">
        <f t="shared" si="110"/>
        <v>-3.2310590462182717E-4</v>
      </c>
      <c r="AA382" s="1" t="e">
        <f>Z382+#REF!*_xlfn.STDEV.S($Y$2:$Y$779)</f>
        <v>#REF!</v>
      </c>
      <c r="AB382" s="1">
        <f>Z382-GRAPHS!$S$32*_xlfn.STDEV.S($Y$2:$Y$779)</f>
        <v>-3.5832089975028217E-3</v>
      </c>
      <c r="AC382" s="24">
        <f t="shared" si="111"/>
        <v>-76.269999999996799</v>
      </c>
      <c r="AD382" s="24">
        <f t="shared" si="120"/>
        <v>-2.8799999999999955</v>
      </c>
      <c r="AE382" s="1">
        <f t="shared" si="121"/>
        <v>-1.5661026218101795E-4</v>
      </c>
      <c r="AF382" s="1">
        <f t="shared" si="122"/>
        <v>-3.2310590462182717E-4</v>
      </c>
      <c r="AG382" s="1">
        <f>$AF$2+GRAPHS!$U$32*_xlfn.STDEV.S('ONE_LAST_QUOTE (2)'!$AE$2:$AE$779)</f>
        <v>3.7520229614794163E-3</v>
      </c>
      <c r="AH382" s="1">
        <f>$AF$2-GRAPHS!$U$32*_xlfn.STDEV.S('ONE_LAST_QUOTE (2)'!$AE$2:$AE$779)</f>
        <v>-4.3982347707230704E-3</v>
      </c>
      <c r="AI382" s="27">
        <f t="shared" si="123"/>
        <v>26.48263888888782</v>
      </c>
      <c r="AJ382" s="24">
        <f t="shared" si="124"/>
        <v>-73.389999999996803</v>
      </c>
      <c r="AK382" s="27">
        <f t="shared" si="125"/>
        <v>-6.5702056555270953</v>
      </c>
      <c r="AL382" s="27">
        <f>$AK$2+GRAPHS!$W$32*_xlfn.STDEV.S('ONE_LAST_QUOTE (2)'!$AJ$2:$AJ$779)</f>
        <v>27.965047561412895</v>
      </c>
      <c r="AM382" s="27">
        <f>$AK$2-GRAPHS!$W$32*_xlfn.STDEV.S('ONE_LAST_QUOTE (2)'!$AJ$2:$AJ$779)</f>
        <v>-41.105458872467089</v>
      </c>
      <c r="AO382" s="24"/>
    </row>
    <row r="383" spans="1:41" x14ac:dyDescent="0.3">
      <c r="A383" s="5">
        <v>44649</v>
      </c>
      <c r="B383" s="25">
        <v>687.19</v>
      </c>
      <c r="C383" s="25">
        <v>0</v>
      </c>
      <c r="D383" s="25">
        <f t="shared" si="112"/>
        <v>687.19</v>
      </c>
      <c r="E383" s="25">
        <v>688.7</v>
      </c>
      <c r="F383" s="25">
        <f t="shared" si="109"/>
        <v>1.5099999999999909</v>
      </c>
      <c r="G383" s="25">
        <v>17546</v>
      </c>
      <c r="H383" s="25">
        <v>17548.66</v>
      </c>
      <c r="I383" s="25">
        <v>6.6499999999999995</v>
      </c>
      <c r="J383" s="25">
        <f t="shared" si="113"/>
        <v>17542.009999999998</v>
      </c>
      <c r="K383" s="25">
        <f t="shared" si="114"/>
        <v>3.9900000000016007</v>
      </c>
      <c r="L383" s="27">
        <v>28.689</v>
      </c>
      <c r="M383" s="25">
        <v>589</v>
      </c>
      <c r="N383" s="2">
        <f t="shared" si="126"/>
        <v>141.73698291829569</v>
      </c>
      <c r="O383" s="2">
        <f t="shared" si="127"/>
        <v>142.67360546430299</v>
      </c>
      <c r="P383" s="2">
        <f t="shared" si="128"/>
        <v>97.604871908277445</v>
      </c>
      <c r="Q383" s="2">
        <f t="shared" si="128"/>
        <v>141.92771084337386</v>
      </c>
      <c r="R383" s="27">
        <f t="shared" si="129"/>
        <v>6.6081732990408426E-3</v>
      </c>
      <c r="S383" s="1">
        <f t="shared" si="115"/>
        <v>8.778548817801362E-3</v>
      </c>
      <c r="T383" s="1">
        <f>S383+GRAPHS!$Q$32*_xlfn.STDEV.S($R$2:$R$779)</f>
        <v>3.6448384166507447E-2</v>
      </c>
      <c r="U383" s="1">
        <f>S383-GRAPHS!$Q$32*_xlfn.STDEV.S($R$2:$R$779)</f>
        <v>-1.8891286530904723E-2</v>
      </c>
      <c r="V383" s="2">
        <f t="shared" si="116"/>
        <v>93.662254600729966</v>
      </c>
      <c r="W383" s="1">
        <f t="shared" si="117"/>
        <v>2.2745398047325255E-4</v>
      </c>
      <c r="X383" s="1">
        <f t="shared" si="118"/>
        <v>2.1973544434581277E-3</v>
      </c>
      <c r="Y383" s="1">
        <f t="shared" si="119"/>
        <v>-1.9699004629848754E-3</v>
      </c>
      <c r="Z383" s="1">
        <f t="shared" si="110"/>
        <v>-3.2310590462182717E-4</v>
      </c>
      <c r="AA383" s="1" t="e">
        <f>Z383+#REF!*_xlfn.STDEV.S($Y$2:$Y$779)</f>
        <v>#REF!</v>
      </c>
      <c r="AB383" s="1">
        <f>Z383-GRAPHS!$S$32*_xlfn.STDEV.S($Y$2:$Y$779)</f>
        <v>-3.5832089975028217E-3</v>
      </c>
      <c r="AC383" s="24">
        <f t="shared" si="111"/>
        <v>3.9900000000016007</v>
      </c>
      <c r="AD383" s="24">
        <f t="shared" si="120"/>
        <v>1.5099999999999909</v>
      </c>
      <c r="AE383" s="1">
        <f t="shared" si="121"/>
        <v>-1.9699004629848754E-3</v>
      </c>
      <c r="AF383" s="1">
        <f t="shared" si="122"/>
        <v>-3.2310590462182717E-4</v>
      </c>
      <c r="AG383" s="1">
        <f>$AF$2+GRAPHS!$U$32*_xlfn.STDEV.S('ONE_LAST_QUOTE (2)'!$AE$2:$AE$779)</f>
        <v>3.7520229614794163E-3</v>
      </c>
      <c r="AH383" s="1">
        <f>$AF$2-GRAPHS!$U$32*_xlfn.STDEV.S('ONE_LAST_QUOTE (2)'!$AE$2:$AE$779)</f>
        <v>-4.3982347707230704E-3</v>
      </c>
      <c r="AI383" s="27">
        <f t="shared" si="123"/>
        <v>2.6423841059613409</v>
      </c>
      <c r="AJ383" s="24">
        <f t="shared" si="124"/>
        <v>2.4800000000016098</v>
      </c>
      <c r="AK383" s="27">
        <f t="shared" si="125"/>
        <v>-6.5702056555270953</v>
      </c>
      <c r="AL383" s="27">
        <f>$AK$2+GRAPHS!$W$32*_xlfn.STDEV.S('ONE_LAST_QUOTE (2)'!$AJ$2:$AJ$779)</f>
        <v>27.965047561412895</v>
      </c>
      <c r="AM383" s="27">
        <f>$AK$2-GRAPHS!$W$32*_xlfn.STDEV.S('ONE_LAST_QUOTE (2)'!$AJ$2:$AJ$779)</f>
        <v>-41.105458872467089</v>
      </c>
      <c r="AO383" s="24"/>
    </row>
    <row r="384" spans="1:41" x14ac:dyDescent="0.3">
      <c r="A384" s="5">
        <v>44650</v>
      </c>
      <c r="B384" s="25">
        <v>695.92</v>
      </c>
      <c r="C384" s="25">
        <v>0</v>
      </c>
      <c r="D384" s="25">
        <f t="shared" si="112"/>
        <v>695.92</v>
      </c>
      <c r="E384" s="25">
        <v>695.7</v>
      </c>
      <c r="F384" s="25">
        <f t="shared" si="109"/>
        <v>-0.2199999999999136</v>
      </c>
      <c r="G384" s="25">
        <v>17740</v>
      </c>
      <c r="H384" s="25">
        <v>17740.560000000001</v>
      </c>
      <c r="I384" s="25">
        <v>6.6499999999999995</v>
      </c>
      <c r="J384" s="25">
        <f t="shared" si="113"/>
        <v>17733.91</v>
      </c>
      <c r="K384" s="25">
        <f t="shared" si="114"/>
        <v>6.0900000000001455</v>
      </c>
      <c r="L384" s="27">
        <v>28.567</v>
      </c>
      <c r="M384" s="25">
        <v>600</v>
      </c>
      <c r="N384" s="2">
        <f t="shared" si="126"/>
        <v>143.17760856143215</v>
      </c>
      <c r="O384" s="2">
        <f t="shared" si="127"/>
        <v>144.25109773946969</v>
      </c>
      <c r="P384" s="2">
        <f t="shared" si="128"/>
        <v>97.189807096927808</v>
      </c>
      <c r="Q384" s="2">
        <f t="shared" si="128"/>
        <v>144.57831325301242</v>
      </c>
      <c r="R384" s="27">
        <f t="shared" si="129"/>
        <v>7.4976051690158751E-3</v>
      </c>
      <c r="S384" s="1">
        <f t="shared" si="115"/>
        <v>8.778548817801362E-3</v>
      </c>
      <c r="T384" s="1">
        <f>S384+GRAPHS!$Q$32*_xlfn.STDEV.S($R$2:$R$779)</f>
        <v>3.6448384166507447E-2</v>
      </c>
      <c r="U384" s="1">
        <f>S384-GRAPHS!$Q$32*_xlfn.STDEV.S($R$2:$R$779)</f>
        <v>-1.8891286530904723E-2</v>
      </c>
      <c r="V384" s="2">
        <f t="shared" si="116"/>
        <v>107.34891780375335</v>
      </c>
      <c r="W384" s="1">
        <f t="shared" si="117"/>
        <v>3.4340988535524005E-4</v>
      </c>
      <c r="X384" s="1">
        <f t="shared" si="118"/>
        <v>-3.1612829060799177E-4</v>
      </c>
      <c r="Y384" s="1">
        <f t="shared" si="119"/>
        <v>6.5953817596323182E-4</v>
      </c>
      <c r="Z384" s="1">
        <f t="shared" si="110"/>
        <v>-3.2310590462182717E-4</v>
      </c>
      <c r="AA384" s="1" t="e">
        <f>Z384+#REF!*_xlfn.STDEV.S($Y$2:$Y$779)</f>
        <v>#REF!</v>
      </c>
      <c r="AB384" s="1">
        <f>Z384-GRAPHS!$S$32*_xlfn.STDEV.S($Y$2:$Y$779)</f>
        <v>-3.5832089975028217E-3</v>
      </c>
      <c r="AC384" s="24">
        <f t="shared" si="111"/>
        <v>6.0900000000001455</v>
      </c>
      <c r="AD384" s="24">
        <f t="shared" si="120"/>
        <v>-0.2199999999999136</v>
      </c>
      <c r="AE384" s="1">
        <f t="shared" si="121"/>
        <v>6.5953817596323182E-4</v>
      </c>
      <c r="AF384" s="1">
        <f t="shared" si="122"/>
        <v>-3.2310590462182717E-4</v>
      </c>
      <c r="AG384" s="1">
        <f>$AF$2+GRAPHS!$U$32*_xlfn.STDEV.S('ONE_LAST_QUOTE (2)'!$AE$2:$AE$779)</f>
        <v>3.7520229614794163E-3</v>
      </c>
      <c r="AH384" s="1">
        <f>$AF$2-GRAPHS!$U$32*_xlfn.STDEV.S('ONE_LAST_QUOTE (2)'!$AE$2:$AE$779)</f>
        <v>-4.3982347707230704E-3</v>
      </c>
      <c r="AI384" s="27">
        <f t="shared" si="123"/>
        <v>-27.681818181829716</v>
      </c>
      <c r="AJ384" s="24">
        <f t="shared" si="124"/>
        <v>6.3100000000000591</v>
      </c>
      <c r="AK384" s="27">
        <f t="shared" si="125"/>
        <v>-6.5702056555270953</v>
      </c>
      <c r="AL384" s="27">
        <f>$AK$2+GRAPHS!$W$32*_xlfn.STDEV.S('ONE_LAST_QUOTE (2)'!$AJ$2:$AJ$779)</f>
        <v>27.965047561412895</v>
      </c>
      <c r="AM384" s="27">
        <f>$AK$2-GRAPHS!$W$32*_xlfn.STDEV.S('ONE_LAST_QUOTE (2)'!$AJ$2:$AJ$779)</f>
        <v>-41.105458872467089</v>
      </c>
      <c r="AO384" s="24"/>
    </row>
    <row r="385" spans="1:41" x14ac:dyDescent="0.3">
      <c r="A385" s="5">
        <v>44651</v>
      </c>
      <c r="B385" s="25">
        <v>694.43</v>
      </c>
      <c r="C385" s="25">
        <v>0.13</v>
      </c>
      <c r="D385" s="25">
        <f t="shared" si="112"/>
        <v>694.3</v>
      </c>
      <c r="E385" s="25">
        <v>691.8</v>
      </c>
      <c r="F385" s="25">
        <f t="shared" si="109"/>
        <v>-2.5</v>
      </c>
      <c r="G385" s="25">
        <v>17634</v>
      </c>
      <c r="H385" s="25">
        <v>17693.47</v>
      </c>
      <c r="I385" s="25">
        <v>6.4799999999999995</v>
      </c>
      <c r="J385" s="25">
        <f t="shared" si="113"/>
        <v>17686.990000000002</v>
      </c>
      <c r="K385" s="25">
        <f t="shared" si="114"/>
        <v>-52.990000000001601</v>
      </c>
      <c r="L385" s="27">
        <v>28.629000000000001</v>
      </c>
      <c r="M385" s="25">
        <v>597</v>
      </c>
      <c r="N385" s="2">
        <f t="shared" si="126"/>
        <v>142.37497427454181</v>
      </c>
      <c r="O385" s="2">
        <f t="shared" si="127"/>
        <v>143.38916897056416</v>
      </c>
      <c r="P385" s="2">
        <f t="shared" si="128"/>
        <v>97.400741673187468</v>
      </c>
      <c r="Q385" s="2">
        <f t="shared" si="128"/>
        <v>143.85542168674735</v>
      </c>
      <c r="R385" s="27">
        <f t="shared" si="129"/>
        <v>7.1234056489919428E-3</v>
      </c>
      <c r="S385" s="1">
        <f t="shared" si="115"/>
        <v>8.778548817801362E-3</v>
      </c>
      <c r="T385" s="1">
        <f>S385+GRAPHS!$Q$32*_xlfn.STDEV.S($R$2:$R$779)</f>
        <v>3.6448384166507447E-2</v>
      </c>
      <c r="U385" s="1">
        <f>S385-GRAPHS!$Q$32*_xlfn.STDEV.S($R$2:$R$779)</f>
        <v>-1.8891286530904723E-2</v>
      </c>
      <c r="V385" s="2">
        <f t="shared" si="116"/>
        <v>101.41946960223436</v>
      </c>
      <c r="W385" s="1">
        <f t="shared" si="117"/>
        <v>-2.9959874461398801E-3</v>
      </c>
      <c r="X385" s="1">
        <f t="shared" si="118"/>
        <v>-3.6007489557828031E-3</v>
      </c>
      <c r="Y385" s="1">
        <f t="shared" si="119"/>
        <v>6.0476150964292302E-4</v>
      </c>
      <c r="Z385" s="1">
        <f t="shared" si="110"/>
        <v>-3.2310590462182717E-4</v>
      </c>
      <c r="AA385" s="1" t="e">
        <f>Z385+#REF!*_xlfn.STDEV.S($Y$2:$Y$779)</f>
        <v>#REF!</v>
      </c>
      <c r="AB385" s="1">
        <f>Z385-GRAPHS!$S$32*_xlfn.STDEV.S($Y$2:$Y$779)</f>
        <v>-3.5832089975028217E-3</v>
      </c>
      <c r="AC385" s="24">
        <f t="shared" si="111"/>
        <v>-52.990000000001601</v>
      </c>
      <c r="AD385" s="24">
        <f t="shared" si="120"/>
        <v>-2.5</v>
      </c>
      <c r="AE385" s="1">
        <f t="shared" si="121"/>
        <v>6.0476150964292302E-4</v>
      </c>
      <c r="AF385" s="1">
        <f t="shared" si="122"/>
        <v>-3.2310590462182717E-4</v>
      </c>
      <c r="AG385" s="1">
        <f>$AF$2+GRAPHS!$U$32*_xlfn.STDEV.S('ONE_LAST_QUOTE (2)'!$AE$2:$AE$779)</f>
        <v>3.7520229614794163E-3</v>
      </c>
      <c r="AH385" s="1">
        <f>$AF$2-GRAPHS!$U$32*_xlfn.STDEV.S('ONE_LAST_QUOTE (2)'!$AE$2:$AE$779)</f>
        <v>-4.3982347707230704E-3</v>
      </c>
      <c r="AI385" s="27">
        <f t="shared" si="123"/>
        <v>21.196000000000641</v>
      </c>
      <c r="AJ385" s="24">
        <f t="shared" si="124"/>
        <v>-50.490000000001601</v>
      </c>
      <c r="AK385" s="27">
        <f t="shared" si="125"/>
        <v>-6.5702056555270953</v>
      </c>
      <c r="AL385" s="27">
        <f>$AK$2+GRAPHS!$W$32*_xlfn.STDEV.S('ONE_LAST_QUOTE (2)'!$AJ$2:$AJ$779)</f>
        <v>27.965047561412895</v>
      </c>
      <c r="AM385" s="27">
        <f>$AK$2-GRAPHS!$W$32*_xlfn.STDEV.S('ONE_LAST_QUOTE (2)'!$AJ$2:$AJ$779)</f>
        <v>-41.105458872467089</v>
      </c>
      <c r="AO385" s="24"/>
    </row>
    <row r="386" spans="1:41" x14ac:dyDescent="0.3">
      <c r="A386" s="5">
        <v>44652</v>
      </c>
      <c r="B386" s="25">
        <v>689.57</v>
      </c>
      <c r="C386" s="25">
        <v>0.13</v>
      </c>
      <c r="D386" s="25">
        <f t="shared" si="112"/>
        <v>689.44</v>
      </c>
      <c r="E386" s="25">
        <v>687.6</v>
      </c>
      <c r="F386" s="25">
        <f t="shared" ref="F386:F449" si="130">E386-D386</f>
        <v>-1.8400000000000318</v>
      </c>
      <c r="G386" s="25">
        <v>17557</v>
      </c>
      <c r="H386" s="25">
        <v>17625.59</v>
      </c>
      <c r="I386" s="25">
        <v>5.2299999999999995</v>
      </c>
      <c r="J386" s="25">
        <f t="shared" si="113"/>
        <v>17620.36</v>
      </c>
      <c r="K386" s="25">
        <f t="shared" si="114"/>
        <v>-63.360000000000582</v>
      </c>
      <c r="L386" s="27">
        <v>28.667999999999999</v>
      </c>
      <c r="M386" s="25">
        <v>589</v>
      </c>
      <c r="N386" s="2">
        <f t="shared" si="126"/>
        <v>141.51059888865996</v>
      </c>
      <c r="O386" s="2">
        <f t="shared" si="127"/>
        <v>142.76305090258563</v>
      </c>
      <c r="P386" s="2">
        <f t="shared" si="128"/>
        <v>97.533426325995947</v>
      </c>
      <c r="Q386" s="2">
        <f t="shared" si="128"/>
        <v>141.92771084337386</v>
      </c>
      <c r="R386" s="27">
        <f t="shared" si="129"/>
        <v>8.8505880390705727E-3</v>
      </c>
      <c r="S386" s="1">
        <f t="shared" si="115"/>
        <v>8.778548817801362E-3</v>
      </c>
      <c r="T386" s="1">
        <f>S386+GRAPHS!$Q$32*_xlfn.STDEV.S($R$2:$R$779)</f>
        <v>3.6448384166507447E-2</v>
      </c>
      <c r="U386" s="1">
        <f>S386-GRAPHS!$Q$32*_xlfn.STDEV.S($R$2:$R$779)</f>
        <v>-1.8891286530904723E-2</v>
      </c>
      <c r="V386" s="2">
        <f t="shared" si="116"/>
        <v>125.24520139256765</v>
      </c>
      <c r="W386" s="1">
        <f t="shared" si="117"/>
        <v>-3.5958402666007153E-3</v>
      </c>
      <c r="X386" s="1">
        <f t="shared" si="118"/>
        <v>-2.6688326757948939E-3</v>
      </c>
      <c r="Y386" s="1">
        <f t="shared" si="119"/>
        <v>-9.2700759080582146E-4</v>
      </c>
      <c r="Z386" s="1">
        <f t="shared" ref="Z386:Z449" si="131">AVERAGEIF($Y$2:$Y$779,"&lt;&gt;#N/A")</f>
        <v>-3.2310590462182717E-4</v>
      </c>
      <c r="AA386" s="1" t="e">
        <f>Z386+#REF!*_xlfn.STDEV.S($Y$2:$Y$779)</f>
        <v>#REF!</v>
      </c>
      <c r="AB386" s="1">
        <f>Z386-GRAPHS!$S$32*_xlfn.STDEV.S($Y$2:$Y$779)</f>
        <v>-3.5832089975028217E-3</v>
      </c>
      <c r="AC386" s="24">
        <f t="shared" ref="AC386:AC449" si="132">G386-J386</f>
        <v>-63.360000000000582</v>
      </c>
      <c r="AD386" s="24">
        <f t="shared" si="120"/>
        <v>-1.8400000000000318</v>
      </c>
      <c r="AE386" s="1">
        <f t="shared" si="121"/>
        <v>-9.2700759080582146E-4</v>
      </c>
      <c r="AF386" s="1">
        <f t="shared" si="122"/>
        <v>-3.2310590462182717E-4</v>
      </c>
      <c r="AG386" s="1">
        <f>$AF$2+GRAPHS!$U$32*_xlfn.STDEV.S('ONE_LAST_QUOTE (2)'!$AE$2:$AE$779)</f>
        <v>3.7520229614794163E-3</v>
      </c>
      <c r="AH386" s="1">
        <f>$AF$2-GRAPHS!$U$32*_xlfn.STDEV.S('ONE_LAST_QUOTE (2)'!$AE$2:$AE$779)</f>
        <v>-4.3982347707230704E-3</v>
      </c>
      <c r="AI386" s="27">
        <f t="shared" si="123"/>
        <v>34.434782608695372</v>
      </c>
      <c r="AJ386" s="24">
        <f t="shared" si="124"/>
        <v>-61.52000000000055</v>
      </c>
      <c r="AK386" s="27">
        <f t="shared" si="125"/>
        <v>-6.5702056555270953</v>
      </c>
      <c r="AL386" s="27">
        <f>$AK$2+GRAPHS!$W$32*_xlfn.STDEV.S('ONE_LAST_QUOTE (2)'!$AJ$2:$AJ$779)</f>
        <v>27.965047561412895</v>
      </c>
      <c r="AM386" s="27">
        <f>$AK$2-GRAPHS!$W$32*_xlfn.STDEV.S('ONE_LAST_QUOTE (2)'!$AJ$2:$AJ$779)</f>
        <v>-41.105458872467089</v>
      </c>
      <c r="AO386" s="24"/>
    </row>
    <row r="387" spans="1:41" x14ac:dyDescent="0.3">
      <c r="A387" s="5">
        <v>44657</v>
      </c>
      <c r="B387" s="25">
        <v>683.21</v>
      </c>
      <c r="C387" s="25">
        <v>0.13</v>
      </c>
      <c r="D387" s="25">
        <f t="shared" ref="D387:D450" si="133">B387-C387</f>
        <v>683.08</v>
      </c>
      <c r="E387" s="25">
        <v>683.7</v>
      </c>
      <c r="F387" s="25">
        <f t="shared" si="130"/>
        <v>0.62000000000000455</v>
      </c>
      <c r="G387" s="25">
        <v>17505</v>
      </c>
      <c r="H387" s="25">
        <v>17522.5</v>
      </c>
      <c r="I387" s="25">
        <v>5.1499999999999995</v>
      </c>
      <c r="J387" s="25">
        <f t="shared" ref="J387:J450" si="134">H387-I387</f>
        <v>17517.349999999999</v>
      </c>
      <c r="K387" s="25">
        <f t="shared" ref="K387:K450" si="135">G387-J387</f>
        <v>-12.349999999998545</v>
      </c>
      <c r="L387" s="27">
        <v>28.713000000000001</v>
      </c>
      <c r="M387" s="25">
        <v>578</v>
      </c>
      <c r="N387" s="2">
        <f t="shared" si="126"/>
        <v>140.70796460176965</v>
      </c>
      <c r="O387" s="2">
        <f t="shared" si="127"/>
        <v>142.34021792161312</v>
      </c>
      <c r="P387" s="2">
        <f t="shared" si="128"/>
        <v>97.686524002313448</v>
      </c>
      <c r="Q387" s="2">
        <f t="shared" si="128"/>
        <v>139.27710843373529</v>
      </c>
      <c r="R387" s="27">
        <f t="shared" si="129"/>
        <v>1.160029088945369E-2</v>
      </c>
      <c r="S387" s="1">
        <f t="shared" ref="S387:S450" si="136">AVERAGEIF($R$2:$R$779,"&lt;&gt;#N/A")</f>
        <v>8.778548817801362E-3</v>
      </c>
      <c r="T387" s="1">
        <f>S387+GRAPHS!$Q$32*_xlfn.STDEV.S($R$2:$R$779)</f>
        <v>3.6448384166507447E-2</v>
      </c>
      <c r="U387" s="1">
        <f>S387-GRAPHS!$Q$32*_xlfn.STDEV.S($R$2:$R$779)</f>
        <v>-1.8891286530904723E-2</v>
      </c>
      <c r="V387" s="2">
        <f t="shared" ref="V387:V450" si="137">(O387-N387)*100</f>
        <v>163.22533198434712</v>
      </c>
      <c r="W387" s="1">
        <f t="shared" ref="W387:W450" si="138">((G387-J387)/J387)</f>
        <v>-7.0501531338921391E-4</v>
      </c>
      <c r="X387" s="1">
        <f t="shared" ref="X387:X450" si="139">((E387-D387)/D387)</f>
        <v>9.0765356912807357E-4</v>
      </c>
      <c r="Y387" s="1">
        <f t="shared" ref="Y387:Y450" si="140">W387-X387</f>
        <v>-1.6126688825172874E-3</v>
      </c>
      <c r="Z387" s="1">
        <f t="shared" si="131"/>
        <v>-3.2310590462182717E-4</v>
      </c>
      <c r="AA387" s="1" t="e">
        <f>Z387+#REF!*_xlfn.STDEV.S($Y$2:$Y$779)</f>
        <v>#REF!</v>
      </c>
      <c r="AB387" s="1">
        <f>Z387-GRAPHS!$S$32*_xlfn.STDEV.S($Y$2:$Y$779)</f>
        <v>-3.5832089975028217E-3</v>
      </c>
      <c r="AC387" s="24">
        <f t="shared" si="132"/>
        <v>-12.349999999998545</v>
      </c>
      <c r="AD387" s="24">
        <f t="shared" ref="AD387:AD450" si="141">F387</f>
        <v>0.62000000000000455</v>
      </c>
      <c r="AE387" s="1">
        <f t="shared" ref="AE387:AE450" si="142">((G387-J387)/J387)-((E387-D387)/D387)</f>
        <v>-1.6126688825172874E-3</v>
      </c>
      <c r="AF387" s="1">
        <f t="shared" ref="AF387:AF450" si="143">AVERAGE($AE$2:$AE$779)</f>
        <v>-3.2310590462182717E-4</v>
      </c>
      <c r="AG387" s="1">
        <f>$AF$2+GRAPHS!$U$32*_xlfn.STDEV.S('ONE_LAST_QUOTE (2)'!$AE$2:$AE$779)</f>
        <v>3.7520229614794163E-3</v>
      </c>
      <c r="AH387" s="1">
        <f>$AF$2-GRAPHS!$U$32*_xlfn.STDEV.S('ONE_LAST_QUOTE (2)'!$AE$2:$AE$779)</f>
        <v>-4.3982347707230704E-3</v>
      </c>
      <c r="AI387" s="27">
        <f t="shared" ref="AI387:AI450" si="144">AC387/AD387</f>
        <v>-19.919354838707186</v>
      </c>
      <c r="AJ387" s="24">
        <f t="shared" ref="AJ387:AJ450" si="145">AC387-AD387</f>
        <v>-12.969999999998549</v>
      </c>
      <c r="AK387" s="27">
        <f t="shared" ref="AK387:AK450" si="146">AVERAGE($AJ$2:$AJ$779)</f>
        <v>-6.5702056555270953</v>
      </c>
      <c r="AL387" s="27">
        <f>$AK$2+GRAPHS!$W$32*_xlfn.STDEV.S('ONE_LAST_QUOTE (2)'!$AJ$2:$AJ$779)</f>
        <v>27.965047561412895</v>
      </c>
      <c r="AM387" s="27">
        <f>$AK$2-GRAPHS!$W$32*_xlfn.STDEV.S('ONE_LAST_QUOTE (2)'!$AJ$2:$AJ$779)</f>
        <v>-41.105458872467089</v>
      </c>
      <c r="AO387" s="24"/>
    </row>
    <row r="388" spans="1:41" x14ac:dyDescent="0.3">
      <c r="A388" s="5">
        <v>44658</v>
      </c>
      <c r="B388" s="25">
        <v>669.84</v>
      </c>
      <c r="C388" s="25">
        <v>0.13</v>
      </c>
      <c r="D388" s="25">
        <f t="shared" si="133"/>
        <v>669.71</v>
      </c>
      <c r="E388" s="25">
        <v>668.9</v>
      </c>
      <c r="F388" s="25">
        <f t="shared" si="130"/>
        <v>-0.81000000000005912</v>
      </c>
      <c r="G388" s="25">
        <v>17142</v>
      </c>
      <c r="H388" s="25">
        <v>17178.63</v>
      </c>
      <c r="I388" s="25">
        <v>5.1499999999999995</v>
      </c>
      <c r="J388" s="25">
        <f t="shared" si="134"/>
        <v>17173.48</v>
      </c>
      <c r="K388" s="25">
        <f t="shared" si="135"/>
        <v>-31.479999999999563</v>
      </c>
      <c r="L388" s="27">
        <v>28.832000000000001</v>
      </c>
      <c r="M388" s="25">
        <v>566</v>
      </c>
      <c r="N388" s="2">
        <f t="shared" ref="N388:N451" si="147">E388/E387*N387</f>
        <v>137.6620703848526</v>
      </c>
      <c r="O388" s="2">
        <f t="shared" ref="O388:O451" si="148">G388/G387*O387</f>
        <v>139.38851845828574</v>
      </c>
      <c r="P388" s="2">
        <f t="shared" ref="P388:Q451" si="149">L388/L387*P387</f>
        <v>98.091382301908595</v>
      </c>
      <c r="Q388" s="2">
        <f t="shared" si="149"/>
        <v>136.38554216867504</v>
      </c>
      <c r="R388" s="27">
        <f t="shared" ref="R388:R451" si="150">(O388/N388-1)</f>
        <v>1.2541203750652929E-2</v>
      </c>
      <c r="S388" s="1">
        <f t="shared" si="136"/>
        <v>8.778548817801362E-3</v>
      </c>
      <c r="T388" s="1">
        <f>S388+GRAPHS!$Q$32*_xlfn.STDEV.S($R$2:$R$779)</f>
        <v>3.6448384166507447E-2</v>
      </c>
      <c r="U388" s="1">
        <f>S388-GRAPHS!$Q$32*_xlfn.STDEV.S($R$2:$R$779)</f>
        <v>-1.8891286530904723E-2</v>
      </c>
      <c r="V388" s="2">
        <f t="shared" si="137"/>
        <v>172.64480734331471</v>
      </c>
      <c r="W388" s="1">
        <f t="shared" si="138"/>
        <v>-1.8330588791555097E-3</v>
      </c>
      <c r="X388" s="1">
        <f t="shared" si="139"/>
        <v>-1.2094787295994669E-3</v>
      </c>
      <c r="Y388" s="1">
        <f t="shared" si="140"/>
        <v>-6.2358014955604278E-4</v>
      </c>
      <c r="Z388" s="1">
        <f t="shared" si="131"/>
        <v>-3.2310590462182717E-4</v>
      </c>
      <c r="AA388" s="1" t="e">
        <f>Z388+#REF!*_xlfn.STDEV.S($Y$2:$Y$779)</f>
        <v>#REF!</v>
      </c>
      <c r="AB388" s="1">
        <f>Z388-GRAPHS!$S$32*_xlfn.STDEV.S($Y$2:$Y$779)</f>
        <v>-3.5832089975028217E-3</v>
      </c>
      <c r="AC388" s="24">
        <f t="shared" si="132"/>
        <v>-31.479999999999563</v>
      </c>
      <c r="AD388" s="24">
        <f t="shared" si="141"/>
        <v>-0.81000000000005912</v>
      </c>
      <c r="AE388" s="1">
        <f t="shared" si="142"/>
        <v>-6.2358014955604278E-4</v>
      </c>
      <c r="AF388" s="1">
        <f t="shared" si="143"/>
        <v>-3.2310590462182717E-4</v>
      </c>
      <c r="AG388" s="1">
        <f>$AF$2+GRAPHS!$U$32*_xlfn.STDEV.S('ONE_LAST_QUOTE (2)'!$AE$2:$AE$779)</f>
        <v>3.7520229614794163E-3</v>
      </c>
      <c r="AH388" s="1">
        <f>$AF$2-GRAPHS!$U$32*_xlfn.STDEV.S('ONE_LAST_QUOTE (2)'!$AE$2:$AE$779)</f>
        <v>-4.3982347707230704E-3</v>
      </c>
      <c r="AI388" s="27">
        <f t="shared" si="144"/>
        <v>38.864197530860821</v>
      </c>
      <c r="AJ388" s="24">
        <f t="shared" si="145"/>
        <v>-30.669999999999504</v>
      </c>
      <c r="AK388" s="27">
        <f t="shared" si="146"/>
        <v>-6.5702056555270953</v>
      </c>
      <c r="AL388" s="27">
        <f>$AK$2+GRAPHS!$W$32*_xlfn.STDEV.S('ONE_LAST_QUOTE (2)'!$AJ$2:$AJ$779)</f>
        <v>27.965047561412895</v>
      </c>
      <c r="AM388" s="27">
        <f>$AK$2-GRAPHS!$W$32*_xlfn.STDEV.S('ONE_LAST_QUOTE (2)'!$AJ$2:$AJ$779)</f>
        <v>-41.105458872467089</v>
      </c>
      <c r="AO388" s="24"/>
    </row>
    <row r="389" spans="1:41" x14ac:dyDescent="0.3">
      <c r="A389" s="5">
        <v>44659</v>
      </c>
      <c r="B389" s="25">
        <v>672.3</v>
      </c>
      <c r="C389" s="25">
        <v>0.13</v>
      </c>
      <c r="D389" s="25">
        <f t="shared" si="133"/>
        <v>672.17</v>
      </c>
      <c r="E389" s="25">
        <v>673.8</v>
      </c>
      <c r="F389" s="25">
        <f t="shared" si="130"/>
        <v>1.6299999999999955</v>
      </c>
      <c r="G389" s="25">
        <v>17304</v>
      </c>
      <c r="H389" s="25">
        <v>17284.54</v>
      </c>
      <c r="I389" s="25">
        <v>2.0199999999999996</v>
      </c>
      <c r="J389" s="25">
        <f t="shared" si="134"/>
        <v>17282.52</v>
      </c>
      <c r="K389" s="25">
        <f t="shared" si="135"/>
        <v>21.479999999999563</v>
      </c>
      <c r="L389" s="27">
        <v>28.890999999999998</v>
      </c>
      <c r="M389" s="25">
        <v>567</v>
      </c>
      <c r="N389" s="2">
        <f t="shared" si="147"/>
        <v>138.67050833504811</v>
      </c>
      <c r="O389" s="2">
        <f t="shared" si="148"/>
        <v>140.70580582208473</v>
      </c>
      <c r="P389" s="2">
        <f t="shared" si="149"/>
        <v>98.292110366413738</v>
      </c>
      <c r="Q389" s="2">
        <f t="shared" si="149"/>
        <v>136.62650602409673</v>
      </c>
      <c r="R389" s="27">
        <f t="shared" si="150"/>
        <v>1.4677219485768722E-2</v>
      </c>
      <c r="S389" s="1">
        <f t="shared" si="136"/>
        <v>8.778548817801362E-3</v>
      </c>
      <c r="T389" s="1">
        <f>S389+GRAPHS!$Q$32*_xlfn.STDEV.S($R$2:$R$779)</f>
        <v>3.6448384166507447E-2</v>
      </c>
      <c r="U389" s="1">
        <f>S389-GRAPHS!$Q$32*_xlfn.STDEV.S($R$2:$R$779)</f>
        <v>-1.8891286530904723E-2</v>
      </c>
      <c r="V389" s="2">
        <f t="shared" si="137"/>
        <v>203.52974870366154</v>
      </c>
      <c r="W389" s="1">
        <f t="shared" si="138"/>
        <v>1.2428743030530017E-3</v>
      </c>
      <c r="X389" s="1">
        <f t="shared" si="139"/>
        <v>2.4249817754437054E-3</v>
      </c>
      <c r="Y389" s="1">
        <f t="shared" si="140"/>
        <v>-1.1821074723907038E-3</v>
      </c>
      <c r="Z389" s="1">
        <f t="shared" si="131"/>
        <v>-3.2310590462182717E-4</v>
      </c>
      <c r="AA389" s="1" t="e">
        <f>Z389+#REF!*_xlfn.STDEV.S($Y$2:$Y$779)</f>
        <v>#REF!</v>
      </c>
      <c r="AB389" s="1">
        <f>Z389-GRAPHS!$S$32*_xlfn.STDEV.S($Y$2:$Y$779)</f>
        <v>-3.5832089975028217E-3</v>
      </c>
      <c r="AC389" s="24">
        <f t="shared" si="132"/>
        <v>21.479999999999563</v>
      </c>
      <c r="AD389" s="24">
        <f t="shared" si="141"/>
        <v>1.6299999999999955</v>
      </c>
      <c r="AE389" s="1">
        <f t="shared" si="142"/>
        <v>-1.1821074723907038E-3</v>
      </c>
      <c r="AF389" s="1">
        <f t="shared" si="143"/>
        <v>-3.2310590462182717E-4</v>
      </c>
      <c r="AG389" s="1">
        <f>$AF$2+GRAPHS!$U$32*_xlfn.STDEV.S('ONE_LAST_QUOTE (2)'!$AE$2:$AE$779)</f>
        <v>3.7520229614794163E-3</v>
      </c>
      <c r="AH389" s="1">
        <f>$AF$2-GRAPHS!$U$32*_xlfn.STDEV.S('ONE_LAST_QUOTE (2)'!$AE$2:$AE$779)</f>
        <v>-4.3982347707230704E-3</v>
      </c>
      <c r="AI389" s="27">
        <f t="shared" si="144"/>
        <v>13.177914110429217</v>
      </c>
      <c r="AJ389" s="24">
        <f t="shared" si="145"/>
        <v>19.849999999999568</v>
      </c>
      <c r="AK389" s="27">
        <f t="shared" si="146"/>
        <v>-6.5702056555270953</v>
      </c>
      <c r="AL389" s="27">
        <f>$AK$2+GRAPHS!$W$32*_xlfn.STDEV.S('ONE_LAST_QUOTE (2)'!$AJ$2:$AJ$779)</f>
        <v>27.965047561412895</v>
      </c>
      <c r="AM389" s="27">
        <f>$AK$2-GRAPHS!$W$32*_xlfn.STDEV.S('ONE_LAST_QUOTE (2)'!$AJ$2:$AJ$779)</f>
        <v>-41.105458872467089</v>
      </c>
      <c r="AO389" s="24"/>
    </row>
    <row r="390" spans="1:41" x14ac:dyDescent="0.3">
      <c r="A390" s="5">
        <v>44662</v>
      </c>
      <c r="B390" s="25">
        <v>663.04</v>
      </c>
      <c r="C390" s="25">
        <v>0.13</v>
      </c>
      <c r="D390" s="25">
        <f t="shared" si="133"/>
        <v>662.91</v>
      </c>
      <c r="E390" s="25">
        <v>662.6</v>
      </c>
      <c r="F390" s="25">
        <f t="shared" si="130"/>
        <v>-0.30999999999994543</v>
      </c>
      <c r="G390" s="25">
        <v>17037</v>
      </c>
      <c r="H390" s="25">
        <v>17048.37</v>
      </c>
      <c r="I390" s="25">
        <v>1.5599999999999996</v>
      </c>
      <c r="J390" s="25">
        <f t="shared" si="134"/>
        <v>17046.809999999998</v>
      </c>
      <c r="K390" s="25">
        <f t="shared" si="135"/>
        <v>-9.8099999999976717</v>
      </c>
      <c r="L390" s="27">
        <v>29.032</v>
      </c>
      <c r="M390" s="25">
        <v>558</v>
      </c>
      <c r="N390" s="2">
        <f t="shared" si="147"/>
        <v>136.36550730602983</v>
      </c>
      <c r="O390" s="2">
        <f t="shared" si="148"/>
        <v>138.53472109286045</v>
      </c>
      <c r="P390" s="2">
        <f t="shared" si="149"/>
        <v>98.771816418875218</v>
      </c>
      <c r="Q390" s="2">
        <f t="shared" si="149"/>
        <v>134.45783132530153</v>
      </c>
      <c r="R390" s="27">
        <f t="shared" si="150"/>
        <v>1.5907349517370939E-2</v>
      </c>
      <c r="S390" s="1">
        <f t="shared" si="136"/>
        <v>8.778548817801362E-3</v>
      </c>
      <c r="T390" s="1">
        <f>S390+GRAPHS!$Q$32*_xlfn.STDEV.S($R$2:$R$779)</f>
        <v>3.6448384166507447E-2</v>
      </c>
      <c r="U390" s="1">
        <f>S390-GRAPHS!$Q$32*_xlfn.STDEV.S($R$2:$R$779)</f>
        <v>-1.8891286530904723E-2</v>
      </c>
      <c r="V390" s="2">
        <f t="shared" si="137"/>
        <v>216.92137868306247</v>
      </c>
      <c r="W390" s="1">
        <f t="shared" si="138"/>
        <v>-5.7547423828843475E-4</v>
      </c>
      <c r="X390" s="1">
        <f t="shared" si="139"/>
        <v>-4.6763512392322557E-4</v>
      </c>
      <c r="Y390" s="1">
        <f t="shared" si="140"/>
        <v>-1.0783911436520918E-4</v>
      </c>
      <c r="Z390" s="1">
        <f t="shared" si="131"/>
        <v>-3.2310590462182717E-4</v>
      </c>
      <c r="AA390" s="1" t="e">
        <f>Z390+#REF!*_xlfn.STDEV.S($Y$2:$Y$779)</f>
        <v>#REF!</v>
      </c>
      <c r="AB390" s="1">
        <f>Z390-GRAPHS!$S$32*_xlfn.STDEV.S($Y$2:$Y$779)</f>
        <v>-3.5832089975028217E-3</v>
      </c>
      <c r="AC390" s="24">
        <f t="shared" si="132"/>
        <v>-9.8099999999976717</v>
      </c>
      <c r="AD390" s="24">
        <f t="shared" si="141"/>
        <v>-0.30999999999994543</v>
      </c>
      <c r="AE390" s="1">
        <f t="shared" si="142"/>
        <v>-1.0783911436520918E-4</v>
      </c>
      <c r="AF390" s="1">
        <f t="shared" si="143"/>
        <v>-3.2310590462182717E-4</v>
      </c>
      <c r="AG390" s="1">
        <f>$AF$2+GRAPHS!$U$32*_xlfn.STDEV.S('ONE_LAST_QUOTE (2)'!$AE$2:$AE$779)</f>
        <v>3.7520229614794163E-3</v>
      </c>
      <c r="AH390" s="1">
        <f>$AF$2-GRAPHS!$U$32*_xlfn.STDEV.S('ONE_LAST_QUOTE (2)'!$AE$2:$AE$779)</f>
        <v>-4.3982347707230704E-3</v>
      </c>
      <c r="AI390" s="27">
        <f t="shared" si="144"/>
        <v>31.64516129032064</v>
      </c>
      <c r="AJ390" s="24">
        <f t="shared" si="145"/>
        <v>-9.4999999999977263</v>
      </c>
      <c r="AK390" s="27">
        <f t="shared" si="146"/>
        <v>-6.5702056555270953</v>
      </c>
      <c r="AL390" s="27">
        <f>$AK$2+GRAPHS!$W$32*_xlfn.STDEV.S('ONE_LAST_QUOTE (2)'!$AJ$2:$AJ$779)</f>
        <v>27.965047561412895</v>
      </c>
      <c r="AM390" s="27">
        <f>$AK$2-GRAPHS!$W$32*_xlfn.STDEV.S('ONE_LAST_QUOTE (2)'!$AJ$2:$AJ$779)</f>
        <v>-41.105458872467089</v>
      </c>
      <c r="AO390" s="24"/>
    </row>
    <row r="391" spans="1:41" x14ac:dyDescent="0.3">
      <c r="A391" s="5">
        <v>44663</v>
      </c>
      <c r="B391" s="25">
        <v>661</v>
      </c>
      <c r="C391" s="25">
        <v>0.13</v>
      </c>
      <c r="D391" s="25">
        <f t="shared" si="133"/>
        <v>660.87</v>
      </c>
      <c r="E391" s="25">
        <v>661.2</v>
      </c>
      <c r="F391" s="25">
        <f t="shared" si="130"/>
        <v>0.33000000000004093</v>
      </c>
      <c r="G391" s="25">
        <v>17000</v>
      </c>
      <c r="H391" s="25">
        <v>16990.91</v>
      </c>
      <c r="I391" s="25">
        <v>1.5599999999999996</v>
      </c>
      <c r="J391" s="25">
        <f t="shared" si="134"/>
        <v>16989.349999999999</v>
      </c>
      <c r="K391" s="25">
        <f t="shared" si="135"/>
        <v>10.650000000001455</v>
      </c>
      <c r="L391" s="27">
        <v>29.073</v>
      </c>
      <c r="M391" s="25">
        <v>557</v>
      </c>
      <c r="N391" s="2">
        <f t="shared" si="147"/>
        <v>136.07738217740254</v>
      </c>
      <c r="O391" s="2">
        <f t="shared" si="148"/>
        <v>138.23385916409154</v>
      </c>
      <c r="P391" s="2">
        <f t="shared" si="149"/>
        <v>98.911305412853366</v>
      </c>
      <c r="Q391" s="2">
        <f t="shared" si="149"/>
        <v>134.21686746987984</v>
      </c>
      <c r="R391" s="27">
        <f t="shared" si="150"/>
        <v>1.5847431455417116E-2</v>
      </c>
      <c r="S391" s="1">
        <f t="shared" si="136"/>
        <v>8.778548817801362E-3</v>
      </c>
      <c r="T391" s="1">
        <f>S391+GRAPHS!$Q$32*_xlfn.STDEV.S($R$2:$R$779)</f>
        <v>3.6448384166507447E-2</v>
      </c>
      <c r="U391" s="1">
        <f>S391-GRAPHS!$Q$32*_xlfn.STDEV.S($R$2:$R$779)</f>
        <v>-1.8891286530904723E-2</v>
      </c>
      <c r="V391" s="2">
        <f t="shared" si="137"/>
        <v>215.64769866890003</v>
      </c>
      <c r="W391" s="1">
        <f t="shared" si="138"/>
        <v>6.2686329965545807E-4</v>
      </c>
      <c r="X391" s="1">
        <f t="shared" si="139"/>
        <v>4.99341776748893E-4</v>
      </c>
      <c r="Y391" s="1">
        <f t="shared" si="140"/>
        <v>1.2752152290656507E-4</v>
      </c>
      <c r="Z391" s="1">
        <f t="shared" si="131"/>
        <v>-3.2310590462182717E-4</v>
      </c>
      <c r="AA391" s="1" t="e">
        <f>Z391+#REF!*_xlfn.STDEV.S($Y$2:$Y$779)</f>
        <v>#REF!</v>
      </c>
      <c r="AB391" s="1">
        <f>Z391-GRAPHS!$S$32*_xlfn.STDEV.S($Y$2:$Y$779)</f>
        <v>-3.5832089975028217E-3</v>
      </c>
      <c r="AC391" s="24">
        <f t="shared" si="132"/>
        <v>10.650000000001455</v>
      </c>
      <c r="AD391" s="24">
        <f t="shared" si="141"/>
        <v>0.33000000000004093</v>
      </c>
      <c r="AE391" s="1">
        <f t="shared" si="142"/>
        <v>1.2752152290656507E-4</v>
      </c>
      <c r="AF391" s="1">
        <f t="shared" si="143"/>
        <v>-3.2310590462182717E-4</v>
      </c>
      <c r="AG391" s="1">
        <f>$AF$2+GRAPHS!$U$32*_xlfn.STDEV.S('ONE_LAST_QUOTE (2)'!$AE$2:$AE$779)</f>
        <v>3.7520229614794163E-3</v>
      </c>
      <c r="AH391" s="1">
        <f>$AF$2-GRAPHS!$U$32*_xlfn.STDEV.S('ONE_LAST_QUOTE (2)'!$AE$2:$AE$779)</f>
        <v>-4.3982347707230704E-3</v>
      </c>
      <c r="AI391" s="27">
        <f t="shared" si="144"/>
        <v>32.272727272727678</v>
      </c>
      <c r="AJ391" s="24">
        <f t="shared" si="145"/>
        <v>10.320000000001414</v>
      </c>
      <c r="AK391" s="27">
        <f t="shared" si="146"/>
        <v>-6.5702056555270953</v>
      </c>
      <c r="AL391" s="27">
        <f>$AK$2+GRAPHS!$W$32*_xlfn.STDEV.S('ONE_LAST_QUOTE (2)'!$AJ$2:$AJ$779)</f>
        <v>27.965047561412895</v>
      </c>
      <c r="AM391" s="27">
        <f>$AK$2-GRAPHS!$W$32*_xlfn.STDEV.S('ONE_LAST_QUOTE (2)'!$AJ$2:$AJ$779)</f>
        <v>-41.105458872467089</v>
      </c>
      <c r="AO391" s="24"/>
    </row>
    <row r="392" spans="1:41" x14ac:dyDescent="0.3">
      <c r="A392" s="5">
        <v>44664</v>
      </c>
      <c r="B392" s="25">
        <v>674.69</v>
      </c>
      <c r="C392" s="25">
        <v>0.13</v>
      </c>
      <c r="D392" s="25">
        <f t="shared" si="133"/>
        <v>674.56000000000006</v>
      </c>
      <c r="E392" s="25">
        <v>674.3</v>
      </c>
      <c r="F392" s="25">
        <f t="shared" si="130"/>
        <v>-0.26000000000010459</v>
      </c>
      <c r="G392" s="25">
        <v>17316</v>
      </c>
      <c r="H392" s="25">
        <v>17301.650000000001</v>
      </c>
      <c r="I392" s="25">
        <v>1.5599999999999996</v>
      </c>
      <c r="J392" s="25">
        <f t="shared" si="134"/>
        <v>17300.09</v>
      </c>
      <c r="K392" s="25">
        <f t="shared" si="135"/>
        <v>15.909999999999854</v>
      </c>
      <c r="L392" s="27">
        <v>28.995000000000001</v>
      </c>
      <c r="M392" s="25">
        <v>573</v>
      </c>
      <c r="N392" s="2">
        <f t="shared" si="147"/>
        <v>138.77341016670073</v>
      </c>
      <c r="O392" s="2">
        <f t="shared" si="148"/>
        <v>140.80338266384757</v>
      </c>
      <c r="P392" s="2">
        <f t="shared" si="149"/>
        <v>98.645936107236381</v>
      </c>
      <c r="Q392" s="2">
        <f t="shared" si="149"/>
        <v>138.07228915662685</v>
      </c>
      <c r="R392" s="27">
        <f t="shared" si="150"/>
        <v>1.4627964353606027E-2</v>
      </c>
      <c r="S392" s="1">
        <f t="shared" si="136"/>
        <v>8.778548817801362E-3</v>
      </c>
      <c r="T392" s="1">
        <f>S392+GRAPHS!$Q$32*_xlfn.STDEV.S($R$2:$R$779)</f>
        <v>3.6448384166507447E-2</v>
      </c>
      <c r="U392" s="1">
        <f>S392-GRAPHS!$Q$32*_xlfn.STDEV.S($R$2:$R$779)</f>
        <v>-1.8891286530904723E-2</v>
      </c>
      <c r="V392" s="2">
        <f t="shared" si="137"/>
        <v>202.99724971468436</v>
      </c>
      <c r="W392" s="1">
        <f t="shared" si="138"/>
        <v>9.1964839489273495E-4</v>
      </c>
      <c r="X392" s="1">
        <f t="shared" si="139"/>
        <v>-3.8543643263772617E-4</v>
      </c>
      <c r="Y392" s="1">
        <f t="shared" si="140"/>
        <v>1.305084827530461E-3</v>
      </c>
      <c r="Z392" s="1">
        <f t="shared" si="131"/>
        <v>-3.2310590462182717E-4</v>
      </c>
      <c r="AA392" s="1" t="e">
        <f>Z392+#REF!*_xlfn.STDEV.S($Y$2:$Y$779)</f>
        <v>#REF!</v>
      </c>
      <c r="AB392" s="1">
        <f>Z392-GRAPHS!$S$32*_xlfn.STDEV.S($Y$2:$Y$779)</f>
        <v>-3.5832089975028217E-3</v>
      </c>
      <c r="AC392" s="24">
        <f t="shared" si="132"/>
        <v>15.909999999999854</v>
      </c>
      <c r="AD392" s="24">
        <f t="shared" si="141"/>
        <v>-0.26000000000010459</v>
      </c>
      <c r="AE392" s="1">
        <f t="shared" si="142"/>
        <v>1.305084827530461E-3</v>
      </c>
      <c r="AF392" s="1">
        <f t="shared" si="143"/>
        <v>-3.2310590462182717E-4</v>
      </c>
      <c r="AG392" s="1">
        <f>$AF$2+GRAPHS!$U$32*_xlfn.STDEV.S('ONE_LAST_QUOTE (2)'!$AE$2:$AE$779)</f>
        <v>3.7520229614794163E-3</v>
      </c>
      <c r="AH392" s="1">
        <f>$AF$2-GRAPHS!$U$32*_xlfn.STDEV.S('ONE_LAST_QUOTE (2)'!$AE$2:$AE$779)</f>
        <v>-4.3982347707230704E-3</v>
      </c>
      <c r="AI392" s="27">
        <f t="shared" si="144"/>
        <v>-61.192307692282519</v>
      </c>
      <c r="AJ392" s="24">
        <f t="shared" si="145"/>
        <v>16.169999999999959</v>
      </c>
      <c r="AK392" s="27">
        <f t="shared" si="146"/>
        <v>-6.5702056555270953</v>
      </c>
      <c r="AL392" s="27">
        <f>$AK$2+GRAPHS!$W$32*_xlfn.STDEV.S('ONE_LAST_QUOTE (2)'!$AJ$2:$AJ$779)</f>
        <v>27.965047561412895</v>
      </c>
      <c r="AM392" s="27">
        <f>$AK$2-GRAPHS!$W$32*_xlfn.STDEV.S('ONE_LAST_QUOTE (2)'!$AJ$2:$AJ$779)</f>
        <v>-41.105458872467089</v>
      </c>
      <c r="AO392" s="24"/>
    </row>
    <row r="393" spans="1:41" x14ac:dyDescent="0.3">
      <c r="A393" s="5">
        <v>44665</v>
      </c>
      <c r="B393" s="25">
        <v>671.53</v>
      </c>
      <c r="C393" s="25">
        <v>0</v>
      </c>
      <c r="D393" s="25">
        <f t="shared" si="133"/>
        <v>671.53</v>
      </c>
      <c r="E393" s="25">
        <v>673.4</v>
      </c>
      <c r="F393" s="25">
        <f t="shared" si="130"/>
        <v>1.8700000000000045</v>
      </c>
      <c r="G393" s="25">
        <v>17295</v>
      </c>
      <c r="H393" s="25">
        <v>17245.650000000001</v>
      </c>
      <c r="I393" s="25">
        <v>1.3899999999999997</v>
      </c>
      <c r="J393" s="25">
        <f t="shared" si="134"/>
        <v>17244.260000000002</v>
      </c>
      <c r="K393" s="25">
        <f t="shared" si="135"/>
        <v>50.739999999997963</v>
      </c>
      <c r="L393" s="27">
        <v>29.042000000000002</v>
      </c>
      <c r="M393" s="25">
        <v>573</v>
      </c>
      <c r="N393" s="2">
        <f t="shared" si="147"/>
        <v>138.58818686972606</v>
      </c>
      <c r="O393" s="2">
        <f t="shared" si="148"/>
        <v>140.63262319076253</v>
      </c>
      <c r="P393" s="2">
        <f t="shared" si="149"/>
        <v>98.805838124723536</v>
      </c>
      <c r="Q393" s="2">
        <f t="shared" si="149"/>
        <v>138.07228915662685</v>
      </c>
      <c r="R393" s="27">
        <f t="shared" si="150"/>
        <v>1.4751880136495643E-2</v>
      </c>
      <c r="S393" s="1">
        <f t="shared" si="136"/>
        <v>8.778548817801362E-3</v>
      </c>
      <c r="T393" s="1">
        <f>S393+GRAPHS!$Q$32*_xlfn.STDEV.S($R$2:$R$779)</f>
        <v>3.6448384166507447E-2</v>
      </c>
      <c r="U393" s="1">
        <f>S393-GRAPHS!$Q$32*_xlfn.STDEV.S($R$2:$R$779)</f>
        <v>-1.8891286530904723E-2</v>
      </c>
      <c r="V393" s="2">
        <f t="shared" si="137"/>
        <v>204.44363210364713</v>
      </c>
      <c r="W393" s="1">
        <f t="shared" si="138"/>
        <v>2.942428379066307E-3</v>
      </c>
      <c r="X393" s="1">
        <f t="shared" si="139"/>
        <v>2.7846857176894624E-3</v>
      </c>
      <c r="Y393" s="1">
        <f t="shared" si="140"/>
        <v>1.5774266137684456E-4</v>
      </c>
      <c r="Z393" s="1">
        <f t="shared" si="131"/>
        <v>-3.2310590462182717E-4</v>
      </c>
      <c r="AA393" s="1" t="e">
        <f>Z393+#REF!*_xlfn.STDEV.S($Y$2:$Y$779)</f>
        <v>#REF!</v>
      </c>
      <c r="AB393" s="1">
        <f>Z393-GRAPHS!$S$32*_xlfn.STDEV.S($Y$2:$Y$779)</f>
        <v>-3.5832089975028217E-3</v>
      </c>
      <c r="AC393" s="24">
        <f t="shared" si="132"/>
        <v>50.739999999997963</v>
      </c>
      <c r="AD393" s="24">
        <f t="shared" si="141"/>
        <v>1.8700000000000045</v>
      </c>
      <c r="AE393" s="1">
        <f t="shared" si="142"/>
        <v>1.5774266137684456E-4</v>
      </c>
      <c r="AF393" s="1">
        <f t="shared" si="143"/>
        <v>-3.2310590462182717E-4</v>
      </c>
      <c r="AG393" s="1">
        <f>$AF$2+GRAPHS!$U$32*_xlfn.STDEV.S('ONE_LAST_QUOTE (2)'!$AE$2:$AE$779)</f>
        <v>3.7520229614794163E-3</v>
      </c>
      <c r="AH393" s="1">
        <f>$AF$2-GRAPHS!$U$32*_xlfn.STDEV.S('ONE_LAST_QUOTE (2)'!$AE$2:$AE$779)</f>
        <v>-4.3982347707230704E-3</v>
      </c>
      <c r="AI393" s="27">
        <f t="shared" si="144"/>
        <v>27.133689839571037</v>
      </c>
      <c r="AJ393" s="24">
        <f t="shared" si="145"/>
        <v>48.869999999997958</v>
      </c>
      <c r="AK393" s="27">
        <f t="shared" si="146"/>
        <v>-6.5702056555270953</v>
      </c>
      <c r="AL393" s="27">
        <f>$AK$2+GRAPHS!$W$32*_xlfn.STDEV.S('ONE_LAST_QUOTE (2)'!$AJ$2:$AJ$779)</f>
        <v>27.965047561412895</v>
      </c>
      <c r="AM393" s="27">
        <f>$AK$2-GRAPHS!$W$32*_xlfn.STDEV.S('ONE_LAST_QUOTE (2)'!$AJ$2:$AJ$779)</f>
        <v>-41.105458872467089</v>
      </c>
      <c r="AO393" s="24"/>
    </row>
    <row r="394" spans="1:41" x14ac:dyDescent="0.3">
      <c r="A394" s="5">
        <v>44670</v>
      </c>
      <c r="B394" s="25">
        <v>659.92</v>
      </c>
      <c r="C394" s="25">
        <v>0</v>
      </c>
      <c r="D394" s="25">
        <f t="shared" si="133"/>
        <v>659.92</v>
      </c>
      <c r="E394" s="25">
        <v>658.9</v>
      </c>
      <c r="F394" s="25">
        <f t="shared" si="130"/>
        <v>-1.0199999999999818</v>
      </c>
      <c r="G394" s="25">
        <v>17004</v>
      </c>
      <c r="H394" s="25">
        <v>16993.400000000001</v>
      </c>
      <c r="I394" s="25">
        <v>0</v>
      </c>
      <c r="J394" s="25">
        <f t="shared" si="134"/>
        <v>16993.400000000001</v>
      </c>
      <c r="K394" s="25">
        <f t="shared" si="135"/>
        <v>10.599999999998545</v>
      </c>
      <c r="L394" s="27">
        <v>29.297999999999998</v>
      </c>
      <c r="M394" s="25">
        <v>565</v>
      </c>
      <c r="N394" s="2">
        <f t="shared" si="147"/>
        <v>135.60403375180056</v>
      </c>
      <c r="O394" s="2">
        <f t="shared" si="148"/>
        <v>138.26638477801248</v>
      </c>
      <c r="P394" s="2">
        <f t="shared" si="149"/>
        <v>99.676793794440812</v>
      </c>
      <c r="Q394" s="2">
        <f t="shared" si="149"/>
        <v>136.14457831325336</v>
      </c>
      <c r="R394" s="27">
        <f t="shared" si="150"/>
        <v>1.9633273085997605E-2</v>
      </c>
      <c r="S394" s="1">
        <f t="shared" si="136"/>
        <v>8.778548817801362E-3</v>
      </c>
      <c r="T394" s="1">
        <f>S394+GRAPHS!$Q$32*_xlfn.STDEV.S($R$2:$R$779)</f>
        <v>3.6448384166507447E-2</v>
      </c>
      <c r="U394" s="1">
        <f>S394-GRAPHS!$Q$32*_xlfn.STDEV.S($R$2:$R$779)</f>
        <v>-1.8891286530904723E-2</v>
      </c>
      <c r="V394" s="2">
        <f t="shared" si="137"/>
        <v>266.23510262119225</v>
      </c>
      <c r="W394" s="1">
        <f t="shared" si="138"/>
        <v>6.2377158190818458E-4</v>
      </c>
      <c r="X394" s="1">
        <f t="shared" si="139"/>
        <v>-1.545641895987365E-3</v>
      </c>
      <c r="Y394" s="1">
        <f t="shared" si="140"/>
        <v>2.1694134778955498E-3</v>
      </c>
      <c r="Z394" s="1">
        <f t="shared" si="131"/>
        <v>-3.2310590462182717E-4</v>
      </c>
      <c r="AA394" s="1" t="e">
        <f>Z394+#REF!*_xlfn.STDEV.S($Y$2:$Y$779)</f>
        <v>#REF!</v>
      </c>
      <c r="AB394" s="1">
        <f>Z394-GRAPHS!$S$32*_xlfn.STDEV.S($Y$2:$Y$779)</f>
        <v>-3.5832089975028217E-3</v>
      </c>
      <c r="AC394" s="24">
        <f t="shared" si="132"/>
        <v>10.599999999998545</v>
      </c>
      <c r="AD394" s="24">
        <f t="shared" si="141"/>
        <v>-1.0199999999999818</v>
      </c>
      <c r="AE394" s="1">
        <f t="shared" si="142"/>
        <v>2.1694134778955498E-3</v>
      </c>
      <c r="AF394" s="1">
        <f t="shared" si="143"/>
        <v>-3.2310590462182717E-4</v>
      </c>
      <c r="AG394" s="1">
        <f>$AF$2+GRAPHS!$U$32*_xlfn.STDEV.S('ONE_LAST_QUOTE (2)'!$AE$2:$AE$779)</f>
        <v>3.7520229614794163E-3</v>
      </c>
      <c r="AH394" s="1">
        <f>$AF$2-GRAPHS!$U$32*_xlfn.STDEV.S('ONE_LAST_QUOTE (2)'!$AE$2:$AE$779)</f>
        <v>-4.3982347707230704E-3</v>
      </c>
      <c r="AI394" s="27">
        <f t="shared" si="144"/>
        <v>-10.392156862743857</v>
      </c>
      <c r="AJ394" s="24">
        <f t="shared" si="145"/>
        <v>11.619999999998527</v>
      </c>
      <c r="AK394" s="27">
        <f t="shared" si="146"/>
        <v>-6.5702056555270953</v>
      </c>
      <c r="AL394" s="27">
        <f>$AK$2+GRAPHS!$W$32*_xlfn.STDEV.S('ONE_LAST_QUOTE (2)'!$AJ$2:$AJ$779)</f>
        <v>27.965047561412895</v>
      </c>
      <c r="AM394" s="27">
        <f>$AK$2-GRAPHS!$W$32*_xlfn.STDEV.S('ONE_LAST_QUOTE (2)'!$AJ$2:$AJ$779)</f>
        <v>-41.105458872467089</v>
      </c>
      <c r="AO394" s="24"/>
    </row>
    <row r="395" spans="1:41" x14ac:dyDescent="0.3">
      <c r="A395" s="5">
        <v>44671</v>
      </c>
      <c r="B395" s="25">
        <v>666.31</v>
      </c>
      <c r="C395" s="25">
        <v>0</v>
      </c>
      <c r="D395" s="25">
        <f t="shared" si="133"/>
        <v>666.31</v>
      </c>
      <c r="E395" s="25">
        <v>662.7</v>
      </c>
      <c r="F395" s="25">
        <f t="shared" si="130"/>
        <v>-3.6099999999999</v>
      </c>
      <c r="G395" s="25">
        <v>17125</v>
      </c>
      <c r="H395" s="25">
        <v>17148.88</v>
      </c>
      <c r="I395" s="25">
        <v>0</v>
      </c>
      <c r="J395" s="25">
        <f t="shared" si="134"/>
        <v>17148.88</v>
      </c>
      <c r="K395" s="25">
        <f t="shared" si="135"/>
        <v>-23.880000000001019</v>
      </c>
      <c r="L395" s="27">
        <v>29.22</v>
      </c>
      <c r="M395" s="25">
        <v>570</v>
      </c>
      <c r="N395" s="2">
        <f t="shared" si="147"/>
        <v>136.38608767236036</v>
      </c>
      <c r="O395" s="2">
        <f t="shared" si="148"/>
        <v>139.25028459912158</v>
      </c>
      <c r="P395" s="2">
        <f t="shared" si="149"/>
        <v>99.411424488823826</v>
      </c>
      <c r="Q395" s="2">
        <f t="shared" si="149"/>
        <v>137.3493975903618</v>
      </c>
      <c r="R395" s="27">
        <f t="shared" si="150"/>
        <v>2.1000653187162932E-2</v>
      </c>
      <c r="S395" s="1">
        <f t="shared" si="136"/>
        <v>8.778548817801362E-3</v>
      </c>
      <c r="T395" s="1">
        <f>S395+GRAPHS!$Q$32*_xlfn.STDEV.S($R$2:$R$779)</f>
        <v>3.6448384166507447E-2</v>
      </c>
      <c r="U395" s="1">
        <f>S395-GRAPHS!$Q$32*_xlfn.STDEV.S($R$2:$R$779)</f>
        <v>-1.8891286530904723E-2</v>
      </c>
      <c r="V395" s="2">
        <f t="shared" si="137"/>
        <v>286.41969267612239</v>
      </c>
      <c r="W395" s="1">
        <f t="shared" si="138"/>
        <v>-1.3925107645514469E-3</v>
      </c>
      <c r="X395" s="1">
        <f t="shared" si="139"/>
        <v>-5.4178985757378706E-3</v>
      </c>
      <c r="Y395" s="1">
        <f t="shared" si="140"/>
        <v>4.0253878111864237E-3</v>
      </c>
      <c r="Z395" s="1">
        <f t="shared" si="131"/>
        <v>-3.2310590462182717E-4</v>
      </c>
      <c r="AA395" s="1" t="e">
        <f>Z395+#REF!*_xlfn.STDEV.S($Y$2:$Y$779)</f>
        <v>#REF!</v>
      </c>
      <c r="AB395" s="1">
        <f>Z395-GRAPHS!$S$32*_xlfn.STDEV.S($Y$2:$Y$779)</f>
        <v>-3.5832089975028217E-3</v>
      </c>
      <c r="AC395" s="24">
        <f t="shared" si="132"/>
        <v>-23.880000000001019</v>
      </c>
      <c r="AD395" s="24">
        <f t="shared" si="141"/>
        <v>-3.6099999999999</v>
      </c>
      <c r="AE395" s="1">
        <f t="shared" si="142"/>
        <v>4.0253878111864237E-3</v>
      </c>
      <c r="AF395" s="1">
        <f t="shared" si="143"/>
        <v>-3.2310590462182717E-4</v>
      </c>
      <c r="AG395" s="1">
        <f>$AF$2+GRAPHS!$U$32*_xlfn.STDEV.S('ONE_LAST_QUOTE (2)'!$AE$2:$AE$779)</f>
        <v>3.7520229614794163E-3</v>
      </c>
      <c r="AH395" s="1">
        <f>$AF$2-GRAPHS!$U$32*_xlfn.STDEV.S('ONE_LAST_QUOTE (2)'!$AE$2:$AE$779)</f>
        <v>-4.3982347707230704E-3</v>
      </c>
      <c r="AI395" s="27">
        <f t="shared" si="144"/>
        <v>6.6149584487539279</v>
      </c>
      <c r="AJ395" s="24">
        <f t="shared" si="145"/>
        <v>-20.270000000001119</v>
      </c>
      <c r="AK395" s="27">
        <f t="shared" si="146"/>
        <v>-6.5702056555270953</v>
      </c>
      <c r="AL395" s="27">
        <f>$AK$2+GRAPHS!$W$32*_xlfn.STDEV.S('ONE_LAST_QUOTE (2)'!$AJ$2:$AJ$779)</f>
        <v>27.965047561412895</v>
      </c>
      <c r="AM395" s="27">
        <f>$AK$2-GRAPHS!$W$32*_xlfn.STDEV.S('ONE_LAST_QUOTE (2)'!$AJ$2:$AJ$779)</f>
        <v>-41.105458872467089</v>
      </c>
      <c r="AO395" s="24"/>
    </row>
    <row r="396" spans="1:41" x14ac:dyDescent="0.3">
      <c r="A396" s="5">
        <v>44672</v>
      </c>
      <c r="B396" s="25">
        <v>664.25</v>
      </c>
      <c r="C396" s="25">
        <v>0</v>
      </c>
      <c r="D396" s="25">
        <f t="shared" si="133"/>
        <v>664.25</v>
      </c>
      <c r="E396" s="25">
        <v>664.3</v>
      </c>
      <c r="F396" s="25">
        <f t="shared" si="130"/>
        <v>4.9999999999954525E-2</v>
      </c>
      <c r="G396" s="25">
        <v>17126</v>
      </c>
      <c r="H396" s="25">
        <v>17127.95</v>
      </c>
      <c r="I396" s="25">
        <v>4.57</v>
      </c>
      <c r="J396" s="25">
        <f t="shared" si="134"/>
        <v>17123.38</v>
      </c>
      <c r="K396" s="25">
        <f t="shared" si="135"/>
        <v>2.6199999999989814</v>
      </c>
      <c r="L396" s="27">
        <v>29.274000000000001</v>
      </c>
      <c r="M396" s="25">
        <v>565</v>
      </c>
      <c r="N396" s="2">
        <f t="shared" si="147"/>
        <v>136.71537353364869</v>
      </c>
      <c r="O396" s="2">
        <f t="shared" si="148"/>
        <v>139.25841600260182</v>
      </c>
      <c r="P396" s="2">
        <f t="shared" si="149"/>
        <v>99.595141700404824</v>
      </c>
      <c r="Q396" s="2">
        <f t="shared" si="149"/>
        <v>136.14457831325336</v>
      </c>
      <c r="R396" s="27">
        <f t="shared" si="150"/>
        <v>1.8600998579923589E-2</v>
      </c>
      <c r="S396" s="1">
        <f t="shared" si="136"/>
        <v>8.778548817801362E-3</v>
      </c>
      <c r="T396" s="1">
        <f>S396+GRAPHS!$Q$32*_xlfn.STDEV.S($R$2:$R$779)</f>
        <v>3.6448384166507447E-2</v>
      </c>
      <c r="U396" s="1">
        <f>S396-GRAPHS!$Q$32*_xlfn.STDEV.S($R$2:$R$779)</f>
        <v>-1.8891286530904723E-2</v>
      </c>
      <c r="V396" s="2">
        <f t="shared" si="137"/>
        <v>254.30424689531321</v>
      </c>
      <c r="W396" s="1">
        <f t="shared" si="138"/>
        <v>1.5300717498525299E-4</v>
      </c>
      <c r="X396" s="1">
        <f t="shared" si="139"/>
        <v>7.5272864132411779E-5</v>
      </c>
      <c r="Y396" s="1">
        <f t="shared" si="140"/>
        <v>7.7734310852841214E-5</v>
      </c>
      <c r="Z396" s="1">
        <f t="shared" si="131"/>
        <v>-3.2310590462182717E-4</v>
      </c>
      <c r="AA396" s="1" t="e">
        <f>Z396+#REF!*_xlfn.STDEV.S($Y$2:$Y$779)</f>
        <v>#REF!</v>
      </c>
      <c r="AB396" s="1">
        <f>Z396-GRAPHS!$S$32*_xlfn.STDEV.S($Y$2:$Y$779)</f>
        <v>-3.5832089975028217E-3</v>
      </c>
      <c r="AC396" s="24">
        <f t="shared" si="132"/>
        <v>2.6199999999989814</v>
      </c>
      <c r="AD396" s="24">
        <f t="shared" si="141"/>
        <v>4.9999999999954525E-2</v>
      </c>
      <c r="AE396" s="1">
        <f t="shared" si="142"/>
        <v>7.7734310852841214E-5</v>
      </c>
      <c r="AF396" s="1">
        <f t="shared" si="143"/>
        <v>-3.2310590462182717E-4</v>
      </c>
      <c r="AG396" s="1">
        <f>$AF$2+GRAPHS!$U$32*_xlfn.STDEV.S('ONE_LAST_QUOTE (2)'!$AE$2:$AE$779)</f>
        <v>3.7520229614794163E-3</v>
      </c>
      <c r="AH396" s="1">
        <f>$AF$2-GRAPHS!$U$32*_xlfn.STDEV.S('ONE_LAST_QUOTE (2)'!$AE$2:$AE$779)</f>
        <v>-4.3982347707230704E-3</v>
      </c>
      <c r="AI396" s="27">
        <f t="shared" si="144"/>
        <v>52.400000000027283</v>
      </c>
      <c r="AJ396" s="24">
        <f t="shared" si="145"/>
        <v>2.5699999999990268</v>
      </c>
      <c r="AK396" s="27">
        <f t="shared" si="146"/>
        <v>-6.5702056555270953</v>
      </c>
      <c r="AL396" s="27">
        <f>$AK$2+GRAPHS!$W$32*_xlfn.STDEV.S('ONE_LAST_QUOTE (2)'!$AJ$2:$AJ$779)</f>
        <v>27.965047561412895</v>
      </c>
      <c r="AM396" s="27">
        <f>$AK$2-GRAPHS!$W$32*_xlfn.STDEV.S('ONE_LAST_QUOTE (2)'!$AJ$2:$AJ$779)</f>
        <v>-41.105458872467089</v>
      </c>
      <c r="AO396" s="24"/>
    </row>
    <row r="397" spans="1:41" x14ac:dyDescent="0.3">
      <c r="A397" s="5">
        <v>44673</v>
      </c>
      <c r="B397" s="25">
        <v>659.31</v>
      </c>
      <c r="C397" s="25">
        <v>0</v>
      </c>
      <c r="D397" s="25">
        <f t="shared" si="133"/>
        <v>659.31</v>
      </c>
      <c r="E397" s="25">
        <v>658.7</v>
      </c>
      <c r="F397" s="25">
        <f t="shared" si="130"/>
        <v>-0.60999999999989996</v>
      </c>
      <c r="G397" s="25">
        <v>16992</v>
      </c>
      <c r="H397" s="25">
        <v>17025.09</v>
      </c>
      <c r="I397" s="25">
        <v>3.0200000000000005</v>
      </c>
      <c r="J397" s="25">
        <f t="shared" si="134"/>
        <v>17022.07</v>
      </c>
      <c r="K397" s="25">
        <f t="shared" si="135"/>
        <v>-30.069999999999709</v>
      </c>
      <c r="L397" s="27">
        <v>29.273</v>
      </c>
      <c r="M397" s="25">
        <v>558</v>
      </c>
      <c r="N397" s="2">
        <f t="shared" si="147"/>
        <v>135.56287301913954</v>
      </c>
      <c r="O397" s="2">
        <f t="shared" si="148"/>
        <v>138.16880793624958</v>
      </c>
      <c r="P397" s="2">
        <f t="shared" si="149"/>
        <v>99.591739529819989</v>
      </c>
      <c r="Q397" s="2">
        <f t="shared" si="149"/>
        <v>134.45783132530156</v>
      </c>
      <c r="R397" s="27">
        <f t="shared" si="150"/>
        <v>1.9223072358035109E-2</v>
      </c>
      <c r="S397" s="1">
        <f t="shared" si="136"/>
        <v>8.778548817801362E-3</v>
      </c>
      <c r="T397" s="1">
        <f>S397+GRAPHS!$Q$32*_xlfn.STDEV.S($R$2:$R$779)</f>
        <v>3.6448384166507447E-2</v>
      </c>
      <c r="U397" s="1">
        <f>S397-GRAPHS!$Q$32*_xlfn.STDEV.S($R$2:$R$779)</f>
        <v>-1.8891286530904723E-2</v>
      </c>
      <c r="V397" s="2">
        <f t="shared" si="137"/>
        <v>260.59349171100337</v>
      </c>
      <c r="W397" s="1">
        <f t="shared" si="138"/>
        <v>-1.7665301576130113E-3</v>
      </c>
      <c r="X397" s="1">
        <f t="shared" si="139"/>
        <v>-9.2520968891704968E-4</v>
      </c>
      <c r="Y397" s="1">
        <f t="shared" si="140"/>
        <v>-8.413204686959616E-4</v>
      </c>
      <c r="Z397" s="1">
        <f t="shared" si="131"/>
        <v>-3.2310590462182717E-4</v>
      </c>
      <c r="AA397" s="1" t="e">
        <f>Z397+#REF!*_xlfn.STDEV.S($Y$2:$Y$779)</f>
        <v>#REF!</v>
      </c>
      <c r="AB397" s="1">
        <f>Z397-GRAPHS!$S$32*_xlfn.STDEV.S($Y$2:$Y$779)</f>
        <v>-3.5832089975028217E-3</v>
      </c>
      <c r="AC397" s="24">
        <f t="shared" si="132"/>
        <v>-30.069999999999709</v>
      </c>
      <c r="AD397" s="24">
        <f t="shared" si="141"/>
        <v>-0.60999999999989996</v>
      </c>
      <c r="AE397" s="1">
        <f t="shared" si="142"/>
        <v>-8.413204686959616E-4</v>
      </c>
      <c r="AF397" s="1">
        <f t="shared" si="143"/>
        <v>-3.2310590462182717E-4</v>
      </c>
      <c r="AG397" s="1">
        <f>$AF$2+GRAPHS!$U$32*_xlfn.STDEV.S('ONE_LAST_QUOTE (2)'!$AE$2:$AE$779)</f>
        <v>3.7520229614794163E-3</v>
      </c>
      <c r="AH397" s="1">
        <f>$AF$2-GRAPHS!$U$32*_xlfn.STDEV.S('ONE_LAST_QUOTE (2)'!$AE$2:$AE$779)</f>
        <v>-4.3982347707230704E-3</v>
      </c>
      <c r="AI397" s="27">
        <f t="shared" si="144"/>
        <v>49.295081967220725</v>
      </c>
      <c r="AJ397" s="24">
        <f t="shared" si="145"/>
        <v>-29.459999999999809</v>
      </c>
      <c r="AK397" s="27">
        <f t="shared" si="146"/>
        <v>-6.5702056555270953</v>
      </c>
      <c r="AL397" s="27">
        <f>$AK$2+GRAPHS!$W$32*_xlfn.STDEV.S('ONE_LAST_QUOTE (2)'!$AJ$2:$AJ$779)</f>
        <v>27.965047561412895</v>
      </c>
      <c r="AM397" s="27">
        <f>$AK$2-GRAPHS!$W$32*_xlfn.STDEV.S('ONE_LAST_QUOTE (2)'!$AJ$2:$AJ$779)</f>
        <v>-41.105458872467089</v>
      </c>
      <c r="AO397" s="24"/>
    </row>
    <row r="398" spans="1:41" x14ac:dyDescent="0.3">
      <c r="A398" s="5">
        <v>44677</v>
      </c>
      <c r="B398" s="25">
        <v>646.62</v>
      </c>
      <c r="C398" s="25">
        <v>0</v>
      </c>
      <c r="D398" s="25">
        <f t="shared" si="133"/>
        <v>646.62</v>
      </c>
      <c r="E398" s="25">
        <v>644.29999999999995</v>
      </c>
      <c r="F398" s="25">
        <f t="shared" si="130"/>
        <v>-2.32000000000005</v>
      </c>
      <c r="G398" s="25">
        <v>16585</v>
      </c>
      <c r="H398" s="25">
        <v>16644.79</v>
      </c>
      <c r="I398" s="25">
        <v>0.10000000000000053</v>
      </c>
      <c r="J398" s="25">
        <f t="shared" si="134"/>
        <v>16644.690000000002</v>
      </c>
      <c r="K398" s="25">
        <f t="shared" si="135"/>
        <v>-59.690000000002328</v>
      </c>
      <c r="L398" s="27">
        <v>29.376999999999999</v>
      </c>
      <c r="M398" s="25">
        <v>546</v>
      </c>
      <c r="N398" s="2">
        <f t="shared" si="147"/>
        <v>132.59930026754455</v>
      </c>
      <c r="O398" s="2">
        <f t="shared" si="148"/>
        <v>134.85932671979162</v>
      </c>
      <c r="P398" s="2">
        <f t="shared" si="149"/>
        <v>99.945565270642618</v>
      </c>
      <c r="Q398" s="2">
        <f t="shared" si="149"/>
        <v>131.56626506024131</v>
      </c>
      <c r="R398" s="27">
        <f t="shared" si="150"/>
        <v>1.7044030003831478E-2</v>
      </c>
      <c r="S398" s="1">
        <f t="shared" si="136"/>
        <v>8.778548817801362E-3</v>
      </c>
      <c r="T398" s="1">
        <f>S398+GRAPHS!$Q$32*_xlfn.STDEV.S($R$2:$R$779)</f>
        <v>3.6448384166507447E-2</v>
      </c>
      <c r="U398" s="1">
        <f>S398-GRAPHS!$Q$32*_xlfn.STDEV.S($R$2:$R$779)</f>
        <v>-1.8891286530904723E-2</v>
      </c>
      <c r="V398" s="2">
        <f t="shared" si="137"/>
        <v>226.00264522470752</v>
      </c>
      <c r="W398" s="1">
        <f t="shared" si="138"/>
        <v>-3.5861286692634299E-3</v>
      </c>
      <c r="X398" s="1">
        <f t="shared" si="139"/>
        <v>-3.5878877857165722E-3</v>
      </c>
      <c r="Y398" s="1">
        <f t="shared" si="140"/>
        <v>1.7591164531423169E-6</v>
      </c>
      <c r="Z398" s="1">
        <f t="shared" si="131"/>
        <v>-3.2310590462182717E-4</v>
      </c>
      <c r="AA398" s="1" t="e">
        <f>Z398+#REF!*_xlfn.STDEV.S($Y$2:$Y$779)</f>
        <v>#REF!</v>
      </c>
      <c r="AB398" s="1">
        <f>Z398-GRAPHS!$S$32*_xlfn.STDEV.S($Y$2:$Y$779)</f>
        <v>-3.5832089975028217E-3</v>
      </c>
      <c r="AC398" s="24">
        <f t="shared" si="132"/>
        <v>-59.690000000002328</v>
      </c>
      <c r="AD398" s="24">
        <f t="shared" si="141"/>
        <v>-2.32000000000005</v>
      </c>
      <c r="AE398" s="1">
        <f t="shared" si="142"/>
        <v>1.7591164531423169E-6</v>
      </c>
      <c r="AF398" s="1">
        <f t="shared" si="143"/>
        <v>-3.2310590462182717E-4</v>
      </c>
      <c r="AG398" s="1">
        <f>$AF$2+GRAPHS!$U$32*_xlfn.STDEV.S('ONE_LAST_QUOTE (2)'!$AE$2:$AE$779)</f>
        <v>3.7520229614794163E-3</v>
      </c>
      <c r="AH398" s="1">
        <f>$AF$2-GRAPHS!$U$32*_xlfn.STDEV.S('ONE_LAST_QUOTE (2)'!$AE$2:$AE$779)</f>
        <v>-4.3982347707230704E-3</v>
      </c>
      <c r="AI398" s="27">
        <f t="shared" si="144"/>
        <v>25.728448275862519</v>
      </c>
      <c r="AJ398" s="24">
        <f t="shared" si="145"/>
        <v>-57.370000000002278</v>
      </c>
      <c r="AK398" s="27">
        <f t="shared" si="146"/>
        <v>-6.5702056555270953</v>
      </c>
      <c r="AL398" s="27">
        <f>$AK$2+GRAPHS!$W$32*_xlfn.STDEV.S('ONE_LAST_QUOTE (2)'!$AJ$2:$AJ$779)</f>
        <v>27.965047561412895</v>
      </c>
      <c r="AM398" s="27">
        <f>$AK$2-GRAPHS!$W$32*_xlfn.STDEV.S('ONE_LAST_QUOTE (2)'!$AJ$2:$AJ$779)</f>
        <v>-41.105458872467089</v>
      </c>
      <c r="AO398" s="24"/>
    </row>
    <row r="399" spans="1:41" x14ac:dyDescent="0.3">
      <c r="A399" s="5">
        <v>44678</v>
      </c>
      <c r="B399" s="25">
        <v>630.86</v>
      </c>
      <c r="C399" s="25">
        <v>0</v>
      </c>
      <c r="D399" s="25">
        <f t="shared" si="133"/>
        <v>630.86</v>
      </c>
      <c r="E399" s="25">
        <v>631.79999999999995</v>
      </c>
      <c r="F399" s="25">
        <f t="shared" si="130"/>
        <v>0.93999999999994088</v>
      </c>
      <c r="G399" s="25">
        <v>16287</v>
      </c>
      <c r="H399" s="25">
        <v>16303.35</v>
      </c>
      <c r="I399" s="25">
        <v>0.10000000000000053</v>
      </c>
      <c r="J399" s="25">
        <f t="shared" si="134"/>
        <v>16303.25</v>
      </c>
      <c r="K399" s="25">
        <f t="shared" si="135"/>
        <v>-16.25</v>
      </c>
      <c r="L399" s="27">
        <v>29.428000000000001</v>
      </c>
      <c r="M399" s="25">
        <v>526</v>
      </c>
      <c r="N399" s="2">
        <f t="shared" si="147"/>
        <v>130.02675447622948</v>
      </c>
      <c r="O399" s="2">
        <f t="shared" si="148"/>
        <v>132.4361684826799</v>
      </c>
      <c r="P399" s="2">
        <f t="shared" si="149"/>
        <v>100.11907597046911</v>
      </c>
      <c r="Q399" s="2">
        <f t="shared" si="149"/>
        <v>126.74698795180757</v>
      </c>
      <c r="R399" s="27">
        <f t="shared" si="150"/>
        <v>1.853014032501199E-2</v>
      </c>
      <c r="S399" s="1">
        <f t="shared" si="136"/>
        <v>8.778548817801362E-3</v>
      </c>
      <c r="T399" s="1">
        <f>S399+GRAPHS!$Q$32*_xlfn.STDEV.S($R$2:$R$779)</f>
        <v>3.6448384166507447E-2</v>
      </c>
      <c r="U399" s="1">
        <f>S399-GRAPHS!$Q$32*_xlfn.STDEV.S($R$2:$R$779)</f>
        <v>-1.8891286530904723E-2</v>
      </c>
      <c r="V399" s="2">
        <f t="shared" si="137"/>
        <v>240.94140064504188</v>
      </c>
      <c r="W399" s="1">
        <f t="shared" si="138"/>
        <v>-9.9673378007452502E-4</v>
      </c>
      <c r="X399" s="1">
        <f t="shared" si="139"/>
        <v>1.4900294835620278E-3</v>
      </c>
      <c r="Y399" s="1">
        <f t="shared" si="140"/>
        <v>-2.486763263636553E-3</v>
      </c>
      <c r="Z399" s="1">
        <f t="shared" si="131"/>
        <v>-3.2310590462182717E-4</v>
      </c>
      <c r="AA399" s="1" t="e">
        <f>Z399+#REF!*_xlfn.STDEV.S($Y$2:$Y$779)</f>
        <v>#REF!</v>
      </c>
      <c r="AB399" s="1">
        <f>Z399-GRAPHS!$S$32*_xlfn.STDEV.S($Y$2:$Y$779)</f>
        <v>-3.5832089975028217E-3</v>
      </c>
      <c r="AC399" s="24">
        <f t="shared" si="132"/>
        <v>-16.25</v>
      </c>
      <c r="AD399" s="24">
        <f t="shared" si="141"/>
        <v>0.93999999999994088</v>
      </c>
      <c r="AE399" s="1">
        <f t="shared" si="142"/>
        <v>-2.486763263636553E-3</v>
      </c>
      <c r="AF399" s="1">
        <f t="shared" si="143"/>
        <v>-3.2310590462182717E-4</v>
      </c>
      <c r="AG399" s="1">
        <f>$AF$2+GRAPHS!$U$32*_xlfn.STDEV.S('ONE_LAST_QUOTE (2)'!$AE$2:$AE$779)</f>
        <v>3.7520229614794163E-3</v>
      </c>
      <c r="AH399" s="1">
        <f>$AF$2-GRAPHS!$U$32*_xlfn.STDEV.S('ONE_LAST_QUOTE (2)'!$AE$2:$AE$779)</f>
        <v>-4.3982347707230704E-3</v>
      </c>
      <c r="AI399" s="27">
        <f t="shared" si="144"/>
        <v>-17.287234042554278</v>
      </c>
      <c r="AJ399" s="24">
        <f t="shared" si="145"/>
        <v>-17.189999999999941</v>
      </c>
      <c r="AK399" s="27">
        <f t="shared" si="146"/>
        <v>-6.5702056555270953</v>
      </c>
      <c r="AL399" s="27">
        <f>$AK$2+GRAPHS!$W$32*_xlfn.STDEV.S('ONE_LAST_QUOTE (2)'!$AJ$2:$AJ$779)</f>
        <v>27.965047561412895</v>
      </c>
      <c r="AM399" s="27">
        <f>$AK$2-GRAPHS!$W$32*_xlfn.STDEV.S('ONE_LAST_QUOTE (2)'!$AJ$2:$AJ$779)</f>
        <v>-41.105458872467089</v>
      </c>
      <c r="AO399" s="24"/>
    </row>
    <row r="400" spans="1:41" x14ac:dyDescent="0.3">
      <c r="A400" s="5">
        <v>44680</v>
      </c>
      <c r="B400" s="25">
        <v>644.15</v>
      </c>
      <c r="C400" s="25">
        <v>0</v>
      </c>
      <c r="D400" s="25">
        <f t="shared" si="133"/>
        <v>644.15</v>
      </c>
      <c r="E400" s="25">
        <v>642.79999999999995</v>
      </c>
      <c r="F400" s="25">
        <f t="shared" si="130"/>
        <v>-1.3500000000000227</v>
      </c>
      <c r="G400" s="25">
        <v>16581</v>
      </c>
      <c r="H400" s="25">
        <v>16592.18</v>
      </c>
      <c r="I400" s="25">
        <v>0</v>
      </c>
      <c r="J400" s="25">
        <f t="shared" si="134"/>
        <v>16592.18</v>
      </c>
      <c r="K400" s="25">
        <f t="shared" si="135"/>
        <v>-11.180000000000291</v>
      </c>
      <c r="L400" s="27">
        <v>29.437999999999999</v>
      </c>
      <c r="M400" s="25">
        <v>538</v>
      </c>
      <c r="N400" s="2">
        <f t="shared" si="147"/>
        <v>132.29059477258676</v>
      </c>
      <c r="O400" s="2">
        <f t="shared" si="148"/>
        <v>134.82680110587066</v>
      </c>
      <c r="P400" s="2">
        <f t="shared" si="149"/>
        <v>100.15309767631743</v>
      </c>
      <c r="Q400" s="2">
        <f t="shared" si="149"/>
        <v>129.63855421686782</v>
      </c>
      <c r="R400" s="27">
        <f t="shared" si="150"/>
        <v>1.9171478801223607E-2</v>
      </c>
      <c r="S400" s="1">
        <f t="shared" si="136"/>
        <v>8.778548817801362E-3</v>
      </c>
      <c r="T400" s="1">
        <f>S400+GRAPHS!$Q$32*_xlfn.STDEV.S($R$2:$R$779)</f>
        <v>3.6448384166507447E-2</v>
      </c>
      <c r="U400" s="1">
        <f>S400-GRAPHS!$Q$32*_xlfn.STDEV.S($R$2:$R$779)</f>
        <v>-1.8891286530904723E-2</v>
      </c>
      <c r="V400" s="2">
        <f t="shared" si="137"/>
        <v>253.62063332839</v>
      </c>
      <c r="W400" s="1">
        <f t="shared" si="138"/>
        <v>-6.7381139789950996E-4</v>
      </c>
      <c r="X400" s="1">
        <f t="shared" si="139"/>
        <v>-2.0957851432120201E-3</v>
      </c>
      <c r="Y400" s="1">
        <f t="shared" si="140"/>
        <v>1.42197374531251E-3</v>
      </c>
      <c r="Z400" s="1">
        <f t="shared" si="131"/>
        <v>-3.2310590462182717E-4</v>
      </c>
      <c r="AA400" s="1" t="e">
        <f>Z400+#REF!*_xlfn.STDEV.S($Y$2:$Y$779)</f>
        <v>#REF!</v>
      </c>
      <c r="AB400" s="1">
        <f>Z400-GRAPHS!$S$32*_xlfn.STDEV.S($Y$2:$Y$779)</f>
        <v>-3.5832089975028217E-3</v>
      </c>
      <c r="AC400" s="24">
        <f t="shared" si="132"/>
        <v>-11.180000000000291</v>
      </c>
      <c r="AD400" s="24">
        <f t="shared" si="141"/>
        <v>-1.3500000000000227</v>
      </c>
      <c r="AE400" s="1">
        <f t="shared" si="142"/>
        <v>1.42197374531251E-3</v>
      </c>
      <c r="AF400" s="1">
        <f t="shared" si="143"/>
        <v>-3.2310590462182717E-4</v>
      </c>
      <c r="AG400" s="1">
        <f>$AF$2+GRAPHS!$U$32*_xlfn.STDEV.S('ONE_LAST_QUOTE (2)'!$AE$2:$AE$779)</f>
        <v>3.7520229614794163E-3</v>
      </c>
      <c r="AH400" s="1">
        <f>$AF$2-GRAPHS!$U$32*_xlfn.STDEV.S('ONE_LAST_QUOTE (2)'!$AE$2:$AE$779)</f>
        <v>-4.3982347707230704E-3</v>
      </c>
      <c r="AI400" s="27">
        <f t="shared" si="144"/>
        <v>8.281481481481558</v>
      </c>
      <c r="AJ400" s="24">
        <f t="shared" si="145"/>
        <v>-9.8300000000002683</v>
      </c>
      <c r="AK400" s="27">
        <f t="shared" si="146"/>
        <v>-6.5702056555270953</v>
      </c>
      <c r="AL400" s="27">
        <f>$AK$2+GRAPHS!$W$32*_xlfn.STDEV.S('ONE_LAST_QUOTE (2)'!$AJ$2:$AJ$779)</f>
        <v>27.965047561412895</v>
      </c>
      <c r="AM400" s="27">
        <f>$AK$2-GRAPHS!$W$32*_xlfn.STDEV.S('ONE_LAST_QUOTE (2)'!$AJ$2:$AJ$779)</f>
        <v>-41.105458872467089</v>
      </c>
      <c r="AO400" s="24"/>
    </row>
    <row r="401" spans="1:41" x14ac:dyDescent="0.3">
      <c r="A401" s="5">
        <v>44684</v>
      </c>
      <c r="B401" s="25">
        <v>639.21</v>
      </c>
      <c r="C401" s="25">
        <v>0</v>
      </c>
      <c r="D401" s="25">
        <f t="shared" si="133"/>
        <v>639.21</v>
      </c>
      <c r="E401" s="25">
        <v>638</v>
      </c>
      <c r="F401" s="25">
        <f t="shared" si="130"/>
        <v>-1.2100000000000364</v>
      </c>
      <c r="G401" s="25">
        <v>16472</v>
      </c>
      <c r="H401" s="25">
        <v>16498.900000000001</v>
      </c>
      <c r="I401" s="25">
        <v>0</v>
      </c>
      <c r="J401" s="25">
        <f t="shared" si="134"/>
        <v>16498.900000000001</v>
      </c>
      <c r="K401" s="25">
        <f t="shared" si="135"/>
        <v>-26.900000000001455</v>
      </c>
      <c r="L401" s="27">
        <v>29.484000000000002</v>
      </c>
      <c r="M401" s="25">
        <v>531</v>
      </c>
      <c r="N401" s="2">
        <f t="shared" si="147"/>
        <v>131.30273718872178</v>
      </c>
      <c r="O401" s="2">
        <f t="shared" si="148"/>
        <v>133.94047812652443</v>
      </c>
      <c r="P401" s="2">
        <f t="shared" si="149"/>
        <v>100.30959752321976</v>
      </c>
      <c r="Q401" s="2">
        <f t="shared" si="149"/>
        <v>127.95180722891601</v>
      </c>
      <c r="R401" s="27">
        <f t="shared" si="150"/>
        <v>2.0089001907183546E-2</v>
      </c>
      <c r="S401" s="1">
        <f t="shared" si="136"/>
        <v>8.778548817801362E-3</v>
      </c>
      <c r="T401" s="1">
        <f>S401+GRAPHS!$Q$32*_xlfn.STDEV.S($R$2:$R$779)</f>
        <v>3.6448384166507447E-2</v>
      </c>
      <c r="U401" s="1">
        <f>S401-GRAPHS!$Q$32*_xlfn.STDEV.S($R$2:$R$779)</f>
        <v>-1.8891286530904723E-2</v>
      </c>
      <c r="V401" s="2">
        <f t="shared" si="137"/>
        <v>263.77409378026471</v>
      </c>
      <c r="W401" s="1">
        <f t="shared" si="138"/>
        <v>-1.6304117244180796E-3</v>
      </c>
      <c r="X401" s="1">
        <f t="shared" si="139"/>
        <v>-1.8929616245053054E-3</v>
      </c>
      <c r="Y401" s="1">
        <f t="shared" si="140"/>
        <v>2.6254990008722583E-4</v>
      </c>
      <c r="Z401" s="1">
        <f t="shared" si="131"/>
        <v>-3.2310590462182717E-4</v>
      </c>
      <c r="AA401" s="1" t="e">
        <f>Z401+#REF!*_xlfn.STDEV.S($Y$2:$Y$779)</f>
        <v>#REF!</v>
      </c>
      <c r="AB401" s="1">
        <f>Z401-GRAPHS!$S$32*_xlfn.STDEV.S($Y$2:$Y$779)</f>
        <v>-3.5832089975028217E-3</v>
      </c>
      <c r="AC401" s="24">
        <f t="shared" si="132"/>
        <v>-26.900000000001455</v>
      </c>
      <c r="AD401" s="24">
        <f t="shared" si="141"/>
        <v>-1.2100000000000364</v>
      </c>
      <c r="AE401" s="1">
        <f t="shared" si="142"/>
        <v>2.6254990008722583E-4</v>
      </c>
      <c r="AF401" s="1">
        <f t="shared" si="143"/>
        <v>-3.2310590462182717E-4</v>
      </c>
      <c r="AG401" s="1">
        <f>$AF$2+GRAPHS!$U$32*_xlfn.STDEV.S('ONE_LAST_QUOTE (2)'!$AE$2:$AE$779)</f>
        <v>3.7520229614794163E-3</v>
      </c>
      <c r="AH401" s="1">
        <f>$AF$2-GRAPHS!$U$32*_xlfn.STDEV.S('ONE_LAST_QUOTE (2)'!$AE$2:$AE$779)</f>
        <v>-4.3982347707230704E-3</v>
      </c>
      <c r="AI401" s="27">
        <f t="shared" si="144"/>
        <v>22.231404958678219</v>
      </c>
      <c r="AJ401" s="24">
        <f t="shared" si="145"/>
        <v>-25.690000000001419</v>
      </c>
      <c r="AK401" s="27">
        <f t="shared" si="146"/>
        <v>-6.5702056555270953</v>
      </c>
      <c r="AL401" s="27">
        <f>$AK$2+GRAPHS!$W$32*_xlfn.STDEV.S('ONE_LAST_QUOTE (2)'!$AJ$2:$AJ$779)</f>
        <v>27.965047561412895</v>
      </c>
      <c r="AM401" s="27">
        <f>$AK$2-GRAPHS!$W$32*_xlfn.STDEV.S('ONE_LAST_QUOTE (2)'!$AJ$2:$AJ$779)</f>
        <v>-41.105458872467089</v>
      </c>
      <c r="AO401" s="24"/>
    </row>
    <row r="402" spans="1:41" x14ac:dyDescent="0.3">
      <c r="A402" s="5">
        <v>44685</v>
      </c>
      <c r="B402" s="25">
        <v>642.14</v>
      </c>
      <c r="C402" s="25">
        <v>0.01</v>
      </c>
      <c r="D402" s="25">
        <f t="shared" si="133"/>
        <v>642.13</v>
      </c>
      <c r="E402" s="25">
        <v>639.1</v>
      </c>
      <c r="F402" s="25">
        <f t="shared" si="130"/>
        <v>-3.0299999999999727</v>
      </c>
      <c r="G402" s="25">
        <v>16519</v>
      </c>
      <c r="H402" s="25">
        <v>16565.830000000002</v>
      </c>
      <c r="I402" s="25">
        <v>0</v>
      </c>
      <c r="J402" s="25">
        <f t="shared" si="134"/>
        <v>16565.830000000002</v>
      </c>
      <c r="K402" s="25">
        <f t="shared" si="135"/>
        <v>-46.830000000001746</v>
      </c>
      <c r="L402" s="27">
        <v>29.338000000000001</v>
      </c>
      <c r="M402" s="25">
        <v>534</v>
      </c>
      <c r="N402" s="2">
        <f t="shared" si="147"/>
        <v>131.52912121835749</v>
      </c>
      <c r="O402" s="2">
        <f t="shared" si="148"/>
        <v>134.32265409009574</v>
      </c>
      <c r="P402" s="2">
        <f t="shared" si="149"/>
        <v>99.812880617834125</v>
      </c>
      <c r="Q402" s="2">
        <f t="shared" si="149"/>
        <v>128.67469879518109</v>
      </c>
      <c r="R402" s="27">
        <f t="shared" si="150"/>
        <v>2.1238892542287946E-2</v>
      </c>
      <c r="S402" s="1">
        <f t="shared" si="136"/>
        <v>8.778548817801362E-3</v>
      </c>
      <c r="T402" s="1">
        <f>S402+GRAPHS!$Q$32*_xlfn.STDEV.S($R$2:$R$779)</f>
        <v>3.6448384166507447E-2</v>
      </c>
      <c r="U402" s="1">
        <f>S402-GRAPHS!$Q$32*_xlfn.STDEV.S($R$2:$R$779)</f>
        <v>-1.8891286530904723E-2</v>
      </c>
      <c r="V402" s="2">
        <f t="shared" si="137"/>
        <v>279.35328717382504</v>
      </c>
      <c r="W402" s="1">
        <f t="shared" si="138"/>
        <v>-2.8269033305304801E-3</v>
      </c>
      <c r="X402" s="1">
        <f t="shared" si="139"/>
        <v>-4.71867067416251E-3</v>
      </c>
      <c r="Y402" s="1">
        <f t="shared" si="140"/>
        <v>1.8917673436320299E-3</v>
      </c>
      <c r="Z402" s="1">
        <f t="shared" si="131"/>
        <v>-3.2310590462182717E-4</v>
      </c>
      <c r="AA402" s="1" t="e">
        <f>Z402+#REF!*_xlfn.STDEV.S($Y$2:$Y$779)</f>
        <v>#REF!</v>
      </c>
      <c r="AB402" s="1">
        <f>Z402-GRAPHS!$S$32*_xlfn.STDEV.S($Y$2:$Y$779)</f>
        <v>-3.5832089975028217E-3</v>
      </c>
      <c r="AC402" s="24">
        <f t="shared" si="132"/>
        <v>-46.830000000001746</v>
      </c>
      <c r="AD402" s="24">
        <f t="shared" si="141"/>
        <v>-3.0299999999999727</v>
      </c>
      <c r="AE402" s="1">
        <f t="shared" si="142"/>
        <v>1.8917673436320299E-3</v>
      </c>
      <c r="AF402" s="1">
        <f t="shared" si="143"/>
        <v>-3.2310590462182717E-4</v>
      </c>
      <c r="AG402" s="1">
        <f>$AF$2+GRAPHS!$U$32*_xlfn.STDEV.S('ONE_LAST_QUOTE (2)'!$AE$2:$AE$779)</f>
        <v>3.7520229614794163E-3</v>
      </c>
      <c r="AH402" s="1">
        <f>$AF$2-GRAPHS!$U$32*_xlfn.STDEV.S('ONE_LAST_QUOTE (2)'!$AE$2:$AE$779)</f>
        <v>-4.3982347707230704E-3</v>
      </c>
      <c r="AI402" s="27">
        <f t="shared" si="144"/>
        <v>15.455445544555172</v>
      </c>
      <c r="AJ402" s="24">
        <f t="shared" si="145"/>
        <v>-43.800000000001774</v>
      </c>
      <c r="AK402" s="27">
        <f t="shared" si="146"/>
        <v>-6.5702056555270953</v>
      </c>
      <c r="AL402" s="27">
        <f>$AK$2+GRAPHS!$W$32*_xlfn.STDEV.S('ONE_LAST_QUOTE (2)'!$AJ$2:$AJ$779)</f>
        <v>27.965047561412895</v>
      </c>
      <c r="AM402" s="27">
        <f>$AK$2-GRAPHS!$W$32*_xlfn.STDEV.S('ONE_LAST_QUOTE (2)'!$AJ$2:$AJ$779)</f>
        <v>-41.105458872467089</v>
      </c>
      <c r="AO402" s="24"/>
    </row>
    <row r="403" spans="1:41" x14ac:dyDescent="0.3">
      <c r="A403" s="5">
        <v>44686</v>
      </c>
      <c r="B403" s="25">
        <v>647.42999999999995</v>
      </c>
      <c r="C403" s="25">
        <v>0.01</v>
      </c>
      <c r="D403" s="25">
        <f t="shared" si="133"/>
        <v>647.41999999999996</v>
      </c>
      <c r="E403" s="25">
        <v>646.79999999999995</v>
      </c>
      <c r="F403" s="25">
        <f t="shared" si="130"/>
        <v>-0.62000000000000455</v>
      </c>
      <c r="G403" s="25">
        <v>16685</v>
      </c>
      <c r="H403" s="25">
        <v>16696.12</v>
      </c>
      <c r="I403" s="25">
        <v>0</v>
      </c>
      <c r="J403" s="25">
        <f t="shared" si="134"/>
        <v>16696.12</v>
      </c>
      <c r="K403" s="25">
        <f t="shared" si="135"/>
        <v>-11.119999999998981</v>
      </c>
      <c r="L403" s="27">
        <v>29.657</v>
      </c>
      <c r="M403" s="25">
        <v>542</v>
      </c>
      <c r="N403" s="2">
        <f t="shared" si="147"/>
        <v>133.11380942580757</v>
      </c>
      <c r="O403" s="2">
        <f t="shared" si="148"/>
        <v>135.67246706781569</v>
      </c>
      <c r="P403" s="2">
        <f t="shared" si="149"/>
        <v>100.8981730343959</v>
      </c>
      <c r="Q403" s="2">
        <f t="shared" si="149"/>
        <v>130.6024096385546</v>
      </c>
      <c r="R403" s="27">
        <f t="shared" si="150"/>
        <v>1.9221579286514245E-2</v>
      </c>
      <c r="S403" s="1">
        <f t="shared" si="136"/>
        <v>8.778548817801362E-3</v>
      </c>
      <c r="T403" s="1">
        <f>S403+GRAPHS!$Q$32*_xlfn.STDEV.S($R$2:$R$779)</f>
        <v>3.6448384166507447E-2</v>
      </c>
      <c r="U403" s="1">
        <f>S403-GRAPHS!$Q$32*_xlfn.STDEV.S($R$2:$R$779)</f>
        <v>-1.8891286530904723E-2</v>
      </c>
      <c r="V403" s="2">
        <f t="shared" si="137"/>
        <v>255.86576420081144</v>
      </c>
      <c r="W403" s="1">
        <f t="shared" si="138"/>
        <v>-6.6602300414701028E-4</v>
      </c>
      <c r="X403" s="1">
        <f t="shared" si="139"/>
        <v>-9.5764727688363749E-4</v>
      </c>
      <c r="Y403" s="1">
        <f t="shared" si="140"/>
        <v>2.9162427273662721E-4</v>
      </c>
      <c r="Z403" s="1">
        <f t="shared" si="131"/>
        <v>-3.2310590462182717E-4</v>
      </c>
      <c r="AA403" s="1" t="e">
        <f>Z403+#REF!*_xlfn.STDEV.S($Y$2:$Y$779)</f>
        <v>#REF!</v>
      </c>
      <c r="AB403" s="1">
        <f>Z403-GRAPHS!$S$32*_xlfn.STDEV.S($Y$2:$Y$779)</f>
        <v>-3.5832089975028217E-3</v>
      </c>
      <c r="AC403" s="24">
        <f t="shared" si="132"/>
        <v>-11.119999999998981</v>
      </c>
      <c r="AD403" s="24">
        <f t="shared" si="141"/>
        <v>-0.62000000000000455</v>
      </c>
      <c r="AE403" s="1">
        <f t="shared" si="142"/>
        <v>2.9162427273662721E-4</v>
      </c>
      <c r="AF403" s="1">
        <f t="shared" si="143"/>
        <v>-3.2310590462182717E-4</v>
      </c>
      <c r="AG403" s="1">
        <f>$AF$2+GRAPHS!$U$32*_xlfn.STDEV.S('ONE_LAST_QUOTE (2)'!$AE$2:$AE$779)</f>
        <v>3.7520229614794163E-3</v>
      </c>
      <c r="AH403" s="1">
        <f>$AF$2-GRAPHS!$U$32*_xlfn.STDEV.S('ONE_LAST_QUOTE (2)'!$AE$2:$AE$779)</f>
        <v>-4.3982347707230704E-3</v>
      </c>
      <c r="AI403" s="27">
        <f t="shared" si="144"/>
        <v>17.935483870965967</v>
      </c>
      <c r="AJ403" s="24">
        <f t="shared" si="145"/>
        <v>-10.499999999998977</v>
      </c>
      <c r="AK403" s="27">
        <f t="shared" si="146"/>
        <v>-6.5702056555270953</v>
      </c>
      <c r="AL403" s="27">
        <f>$AK$2+GRAPHS!$W$32*_xlfn.STDEV.S('ONE_LAST_QUOTE (2)'!$AJ$2:$AJ$779)</f>
        <v>27.965047561412895</v>
      </c>
      <c r="AM403" s="27">
        <f>$AK$2-GRAPHS!$W$32*_xlfn.STDEV.S('ONE_LAST_QUOTE (2)'!$AJ$2:$AJ$779)</f>
        <v>-41.105458872467089</v>
      </c>
      <c r="AO403" s="24"/>
    </row>
    <row r="404" spans="1:41" x14ac:dyDescent="0.3">
      <c r="A404" s="5">
        <v>44687</v>
      </c>
      <c r="B404" s="25">
        <v>635.14</v>
      </c>
      <c r="C404" s="25">
        <v>0.01</v>
      </c>
      <c r="D404" s="25">
        <f t="shared" si="133"/>
        <v>635.13</v>
      </c>
      <c r="E404" s="25">
        <v>633.20000000000005</v>
      </c>
      <c r="F404" s="25">
        <f t="shared" si="130"/>
        <v>-1.92999999999995</v>
      </c>
      <c r="G404" s="25">
        <v>16356</v>
      </c>
      <c r="H404" s="25">
        <v>16408.2</v>
      </c>
      <c r="I404" s="25">
        <v>0</v>
      </c>
      <c r="J404" s="25">
        <f t="shared" si="134"/>
        <v>16408.2</v>
      </c>
      <c r="K404" s="25">
        <f t="shared" si="135"/>
        <v>-52.200000000000728</v>
      </c>
      <c r="L404" s="27">
        <v>29.664999999999999</v>
      </c>
      <c r="M404" s="25">
        <v>528</v>
      </c>
      <c r="N404" s="2">
        <f t="shared" si="147"/>
        <v>130.3148796048568</v>
      </c>
      <c r="O404" s="2">
        <f t="shared" si="148"/>
        <v>132.99723532281652</v>
      </c>
      <c r="P404" s="2">
        <f t="shared" si="149"/>
        <v>100.92539039907456</v>
      </c>
      <c r="Q404" s="2">
        <f t="shared" si="149"/>
        <v>127.22891566265098</v>
      </c>
      <c r="R404" s="27">
        <f t="shared" si="150"/>
        <v>2.0583648821172362E-2</v>
      </c>
      <c r="S404" s="1">
        <f t="shared" si="136"/>
        <v>8.778548817801362E-3</v>
      </c>
      <c r="T404" s="1">
        <f>S404+GRAPHS!$Q$32*_xlfn.STDEV.S($R$2:$R$779)</f>
        <v>3.6448384166507447E-2</v>
      </c>
      <c r="U404" s="1">
        <f>S404-GRAPHS!$Q$32*_xlfn.STDEV.S($R$2:$R$779)</f>
        <v>-1.8891286530904723E-2</v>
      </c>
      <c r="V404" s="2">
        <f t="shared" si="137"/>
        <v>268.23557179597231</v>
      </c>
      <c r="W404" s="1">
        <f t="shared" si="138"/>
        <v>-3.1813361611877432E-3</v>
      </c>
      <c r="X404" s="1">
        <f t="shared" si="139"/>
        <v>-3.0387479728558719E-3</v>
      </c>
      <c r="Y404" s="1">
        <f t="shared" si="140"/>
        <v>-1.4258818833187128E-4</v>
      </c>
      <c r="Z404" s="1">
        <f t="shared" si="131"/>
        <v>-3.2310590462182717E-4</v>
      </c>
      <c r="AA404" s="1" t="e">
        <f>Z404+#REF!*_xlfn.STDEV.S($Y$2:$Y$779)</f>
        <v>#REF!</v>
      </c>
      <c r="AB404" s="1">
        <f>Z404-GRAPHS!$S$32*_xlfn.STDEV.S($Y$2:$Y$779)</f>
        <v>-3.5832089975028217E-3</v>
      </c>
      <c r="AC404" s="24">
        <f t="shared" si="132"/>
        <v>-52.200000000000728</v>
      </c>
      <c r="AD404" s="24">
        <f t="shared" si="141"/>
        <v>-1.92999999999995</v>
      </c>
      <c r="AE404" s="1">
        <f t="shared" si="142"/>
        <v>-1.4258818833187128E-4</v>
      </c>
      <c r="AF404" s="1">
        <f t="shared" si="143"/>
        <v>-3.2310590462182717E-4</v>
      </c>
      <c r="AG404" s="1">
        <f>$AF$2+GRAPHS!$U$32*_xlfn.STDEV.S('ONE_LAST_QUOTE (2)'!$AE$2:$AE$779)</f>
        <v>3.7520229614794163E-3</v>
      </c>
      <c r="AH404" s="1">
        <f>$AF$2-GRAPHS!$U$32*_xlfn.STDEV.S('ONE_LAST_QUOTE (2)'!$AE$2:$AE$779)</f>
        <v>-4.3982347707230704E-3</v>
      </c>
      <c r="AI404" s="27">
        <f t="shared" si="144"/>
        <v>27.046632124353408</v>
      </c>
      <c r="AJ404" s="24">
        <f t="shared" si="145"/>
        <v>-50.270000000000778</v>
      </c>
      <c r="AK404" s="27">
        <f t="shared" si="146"/>
        <v>-6.5702056555270953</v>
      </c>
      <c r="AL404" s="27">
        <f>$AK$2+GRAPHS!$W$32*_xlfn.STDEV.S('ONE_LAST_QUOTE (2)'!$AJ$2:$AJ$779)</f>
        <v>27.965047561412895</v>
      </c>
      <c r="AM404" s="27">
        <f>$AK$2-GRAPHS!$W$32*_xlfn.STDEV.S('ONE_LAST_QUOTE (2)'!$AJ$2:$AJ$779)</f>
        <v>-41.105458872467089</v>
      </c>
      <c r="AO404" s="24"/>
    </row>
    <row r="405" spans="1:41" x14ac:dyDescent="0.3">
      <c r="A405" s="5">
        <v>44690</v>
      </c>
      <c r="B405" s="25">
        <v>622.86</v>
      </c>
      <c r="C405" s="25">
        <v>0.01</v>
      </c>
      <c r="D405" s="25">
        <f t="shared" si="133"/>
        <v>622.85</v>
      </c>
      <c r="E405" s="25">
        <v>622.20000000000005</v>
      </c>
      <c r="F405" s="25">
        <f t="shared" si="130"/>
        <v>-0.64999999999997726</v>
      </c>
      <c r="G405" s="25">
        <v>16027</v>
      </c>
      <c r="H405" s="25">
        <v>16048.92</v>
      </c>
      <c r="I405" s="25">
        <v>0</v>
      </c>
      <c r="J405" s="25">
        <f t="shared" si="134"/>
        <v>16048.92</v>
      </c>
      <c r="K405" s="25">
        <f t="shared" si="135"/>
        <v>-21.920000000000073</v>
      </c>
      <c r="L405" s="27">
        <v>29.745000000000001</v>
      </c>
      <c r="M405" s="25">
        <v>520</v>
      </c>
      <c r="N405" s="2">
        <f t="shared" si="147"/>
        <v>128.05103930849953</v>
      </c>
      <c r="O405" s="2">
        <f t="shared" si="148"/>
        <v>130.32200357781736</v>
      </c>
      <c r="P405" s="2">
        <f t="shared" si="149"/>
        <v>101.1975640458612</v>
      </c>
      <c r="Q405" s="2">
        <f t="shared" si="149"/>
        <v>125.30120481927747</v>
      </c>
      <c r="R405" s="27">
        <f t="shared" si="150"/>
        <v>1.7734836683727551E-2</v>
      </c>
      <c r="S405" s="1">
        <f t="shared" si="136"/>
        <v>8.778548817801362E-3</v>
      </c>
      <c r="T405" s="1">
        <f>S405+GRAPHS!$Q$32*_xlfn.STDEV.S($R$2:$R$779)</f>
        <v>3.6448384166507447E-2</v>
      </c>
      <c r="U405" s="1">
        <f>S405-GRAPHS!$Q$32*_xlfn.STDEV.S($R$2:$R$779)</f>
        <v>-1.8891286530904723E-2</v>
      </c>
      <c r="V405" s="2">
        <f t="shared" si="137"/>
        <v>227.09642693178296</v>
      </c>
      <c r="W405" s="1">
        <f t="shared" si="138"/>
        <v>-1.3658239931409761E-3</v>
      </c>
      <c r="X405" s="1">
        <f t="shared" si="139"/>
        <v>-1.0435899494259889E-3</v>
      </c>
      <c r="Y405" s="1">
        <f t="shared" si="140"/>
        <v>-3.2223404371498716E-4</v>
      </c>
      <c r="Z405" s="1">
        <f t="shared" si="131"/>
        <v>-3.2310590462182717E-4</v>
      </c>
      <c r="AA405" s="1" t="e">
        <f>Z405+#REF!*_xlfn.STDEV.S($Y$2:$Y$779)</f>
        <v>#REF!</v>
      </c>
      <c r="AB405" s="1">
        <f>Z405-GRAPHS!$S$32*_xlfn.STDEV.S($Y$2:$Y$779)</f>
        <v>-3.5832089975028217E-3</v>
      </c>
      <c r="AC405" s="24">
        <f t="shared" si="132"/>
        <v>-21.920000000000073</v>
      </c>
      <c r="AD405" s="24">
        <f t="shared" si="141"/>
        <v>-0.64999999999997726</v>
      </c>
      <c r="AE405" s="1">
        <f t="shared" si="142"/>
        <v>-3.2223404371498716E-4</v>
      </c>
      <c r="AF405" s="1">
        <f t="shared" si="143"/>
        <v>-3.2310590462182717E-4</v>
      </c>
      <c r="AG405" s="1">
        <f>$AF$2+GRAPHS!$U$32*_xlfn.STDEV.S('ONE_LAST_QUOTE (2)'!$AE$2:$AE$779)</f>
        <v>3.7520229614794163E-3</v>
      </c>
      <c r="AH405" s="1">
        <f>$AF$2-GRAPHS!$U$32*_xlfn.STDEV.S('ONE_LAST_QUOTE (2)'!$AE$2:$AE$779)</f>
        <v>-4.3982347707230704E-3</v>
      </c>
      <c r="AI405" s="27">
        <f t="shared" si="144"/>
        <v>33.723076923078217</v>
      </c>
      <c r="AJ405" s="24">
        <f t="shared" si="145"/>
        <v>-21.270000000000095</v>
      </c>
      <c r="AK405" s="27">
        <f t="shared" si="146"/>
        <v>-6.5702056555270953</v>
      </c>
      <c r="AL405" s="27">
        <f>$AK$2+GRAPHS!$W$32*_xlfn.STDEV.S('ONE_LAST_QUOTE (2)'!$AJ$2:$AJ$779)</f>
        <v>27.965047561412895</v>
      </c>
      <c r="AM405" s="27">
        <f>$AK$2-GRAPHS!$W$32*_xlfn.STDEV.S('ONE_LAST_QUOTE (2)'!$AJ$2:$AJ$779)</f>
        <v>-41.105458872467089</v>
      </c>
      <c r="AO405" s="24"/>
    </row>
    <row r="406" spans="1:41" x14ac:dyDescent="0.3">
      <c r="A406" s="5">
        <v>44691</v>
      </c>
      <c r="B406" s="25">
        <v>622.47</v>
      </c>
      <c r="C406" s="25">
        <v>0.01</v>
      </c>
      <c r="D406" s="25">
        <f t="shared" si="133"/>
        <v>622.46</v>
      </c>
      <c r="E406" s="25">
        <v>622</v>
      </c>
      <c r="F406" s="25">
        <f t="shared" si="130"/>
        <v>-0.46000000000003638</v>
      </c>
      <c r="G406" s="25">
        <v>16038</v>
      </c>
      <c r="H406" s="25">
        <v>16061.7</v>
      </c>
      <c r="I406" s="25">
        <v>0</v>
      </c>
      <c r="J406" s="25">
        <f t="shared" si="134"/>
        <v>16061.7</v>
      </c>
      <c r="K406" s="25">
        <f t="shared" si="135"/>
        <v>-23.700000000000728</v>
      </c>
      <c r="L406" s="27">
        <v>29.707000000000001</v>
      </c>
      <c r="M406" s="25">
        <v>518</v>
      </c>
      <c r="N406" s="2">
        <f t="shared" si="147"/>
        <v>128.00987857583846</v>
      </c>
      <c r="O406" s="2">
        <f t="shared" si="148"/>
        <v>130.41144901609999</v>
      </c>
      <c r="P406" s="2">
        <f t="shared" si="149"/>
        <v>101.06828156363754</v>
      </c>
      <c r="Q406" s="2">
        <f t="shared" si="149"/>
        <v>124.81927710843409</v>
      </c>
      <c r="R406" s="27">
        <f t="shared" si="150"/>
        <v>1.8760821172396858E-2</v>
      </c>
      <c r="S406" s="1">
        <f t="shared" si="136"/>
        <v>8.778548817801362E-3</v>
      </c>
      <c r="T406" s="1">
        <f>S406+GRAPHS!$Q$32*_xlfn.STDEV.S($R$2:$R$779)</f>
        <v>3.6448384166507447E-2</v>
      </c>
      <c r="U406" s="1">
        <f>S406-GRAPHS!$Q$32*_xlfn.STDEV.S($R$2:$R$779)</f>
        <v>-1.8891286530904723E-2</v>
      </c>
      <c r="V406" s="2">
        <f t="shared" si="137"/>
        <v>240.1570440261537</v>
      </c>
      <c r="W406" s="1">
        <f t="shared" si="138"/>
        <v>-1.4755598722427095E-3</v>
      </c>
      <c r="X406" s="1">
        <f t="shared" si="139"/>
        <v>-7.3900330944966155E-4</v>
      </c>
      <c r="Y406" s="1">
        <f t="shared" si="140"/>
        <v>-7.3655656279304792E-4</v>
      </c>
      <c r="Z406" s="1">
        <f t="shared" si="131"/>
        <v>-3.2310590462182717E-4</v>
      </c>
      <c r="AA406" s="1" t="e">
        <f>Z406+#REF!*_xlfn.STDEV.S($Y$2:$Y$779)</f>
        <v>#REF!</v>
      </c>
      <c r="AB406" s="1">
        <f>Z406-GRAPHS!$S$32*_xlfn.STDEV.S($Y$2:$Y$779)</f>
        <v>-3.5832089975028217E-3</v>
      </c>
      <c r="AC406" s="24">
        <f t="shared" si="132"/>
        <v>-23.700000000000728</v>
      </c>
      <c r="AD406" s="24">
        <f t="shared" si="141"/>
        <v>-0.46000000000003638</v>
      </c>
      <c r="AE406" s="1">
        <f t="shared" si="142"/>
        <v>-7.3655656279304792E-4</v>
      </c>
      <c r="AF406" s="1">
        <f t="shared" si="143"/>
        <v>-3.2310590462182717E-4</v>
      </c>
      <c r="AG406" s="1">
        <f>$AF$2+GRAPHS!$U$32*_xlfn.STDEV.S('ONE_LAST_QUOTE (2)'!$AE$2:$AE$779)</f>
        <v>3.7520229614794163E-3</v>
      </c>
      <c r="AH406" s="1">
        <f>$AF$2-GRAPHS!$U$32*_xlfn.STDEV.S('ONE_LAST_QUOTE (2)'!$AE$2:$AE$779)</f>
        <v>-4.3982347707230704E-3</v>
      </c>
      <c r="AI406" s="27">
        <f t="shared" si="144"/>
        <v>51.521739130432287</v>
      </c>
      <c r="AJ406" s="24">
        <f t="shared" si="145"/>
        <v>-23.240000000000691</v>
      </c>
      <c r="AK406" s="27">
        <f t="shared" si="146"/>
        <v>-6.5702056555270953</v>
      </c>
      <c r="AL406" s="27">
        <f>$AK$2+GRAPHS!$W$32*_xlfn.STDEV.S('ONE_LAST_QUOTE (2)'!$AJ$2:$AJ$779)</f>
        <v>27.965047561412895</v>
      </c>
      <c r="AM406" s="27">
        <f>$AK$2-GRAPHS!$W$32*_xlfn.STDEV.S('ONE_LAST_QUOTE (2)'!$AJ$2:$AJ$779)</f>
        <v>-41.105458872467089</v>
      </c>
      <c r="AO406" s="24"/>
    </row>
    <row r="407" spans="1:41" x14ac:dyDescent="0.3">
      <c r="A407" s="5">
        <v>44692</v>
      </c>
      <c r="B407" s="25">
        <v>622.14</v>
      </c>
      <c r="C407" s="25">
        <v>0.01</v>
      </c>
      <c r="D407" s="25">
        <f t="shared" si="133"/>
        <v>622.13</v>
      </c>
      <c r="E407" s="25">
        <v>621.1</v>
      </c>
      <c r="F407" s="25">
        <f t="shared" si="130"/>
        <v>-1.0299999999999727</v>
      </c>
      <c r="G407" s="25">
        <v>16007</v>
      </c>
      <c r="H407" s="25">
        <v>16006.25</v>
      </c>
      <c r="I407" s="25">
        <v>0</v>
      </c>
      <c r="J407" s="25">
        <f t="shared" si="134"/>
        <v>16006.25</v>
      </c>
      <c r="K407" s="25">
        <f t="shared" si="135"/>
        <v>0.75</v>
      </c>
      <c r="L407" s="27">
        <v>29.742000000000001</v>
      </c>
      <c r="M407" s="25">
        <v>521</v>
      </c>
      <c r="N407" s="2">
        <f t="shared" si="147"/>
        <v>127.82465527886377</v>
      </c>
      <c r="O407" s="2">
        <f t="shared" si="148"/>
        <v>130.15937550821252</v>
      </c>
      <c r="P407" s="2">
        <f t="shared" si="149"/>
        <v>101.18735753410671</v>
      </c>
      <c r="Q407" s="2">
        <f t="shared" si="149"/>
        <v>125.54216867469917</v>
      </c>
      <c r="R407" s="27">
        <f t="shared" si="150"/>
        <v>1.8265022692651067E-2</v>
      </c>
      <c r="S407" s="1">
        <f t="shared" si="136"/>
        <v>8.778548817801362E-3</v>
      </c>
      <c r="T407" s="1">
        <f>S407+GRAPHS!$Q$32*_xlfn.STDEV.S($R$2:$R$779)</f>
        <v>3.6448384166507447E-2</v>
      </c>
      <c r="U407" s="1">
        <f>S407-GRAPHS!$Q$32*_xlfn.STDEV.S($R$2:$R$779)</f>
        <v>-1.8891286530904723E-2</v>
      </c>
      <c r="V407" s="2">
        <f t="shared" si="137"/>
        <v>233.4720229348747</v>
      </c>
      <c r="W407" s="1">
        <f t="shared" si="138"/>
        <v>4.6856696602889494E-5</v>
      </c>
      <c r="X407" s="1">
        <f t="shared" si="139"/>
        <v>-1.6556025268030358E-3</v>
      </c>
      <c r="Y407" s="1">
        <f t="shared" si="140"/>
        <v>1.7024592234059254E-3</v>
      </c>
      <c r="Z407" s="1">
        <f t="shared" si="131"/>
        <v>-3.2310590462182717E-4</v>
      </c>
      <c r="AA407" s="1" t="e">
        <f>Z407+#REF!*_xlfn.STDEV.S($Y$2:$Y$779)</f>
        <v>#REF!</v>
      </c>
      <c r="AB407" s="1">
        <f>Z407-GRAPHS!$S$32*_xlfn.STDEV.S($Y$2:$Y$779)</f>
        <v>-3.5832089975028217E-3</v>
      </c>
      <c r="AC407" s="24">
        <f t="shared" si="132"/>
        <v>0.75</v>
      </c>
      <c r="AD407" s="24">
        <f t="shared" si="141"/>
        <v>-1.0299999999999727</v>
      </c>
      <c r="AE407" s="1">
        <f t="shared" si="142"/>
        <v>1.7024592234059254E-3</v>
      </c>
      <c r="AF407" s="1">
        <f t="shared" si="143"/>
        <v>-3.2310590462182717E-4</v>
      </c>
      <c r="AG407" s="1">
        <f>$AF$2+GRAPHS!$U$32*_xlfn.STDEV.S('ONE_LAST_QUOTE (2)'!$AE$2:$AE$779)</f>
        <v>3.7520229614794163E-3</v>
      </c>
      <c r="AH407" s="1">
        <f>$AF$2-GRAPHS!$U$32*_xlfn.STDEV.S('ONE_LAST_QUOTE (2)'!$AE$2:$AE$779)</f>
        <v>-4.3982347707230704E-3</v>
      </c>
      <c r="AI407" s="27">
        <f t="shared" si="144"/>
        <v>-0.72815533980584457</v>
      </c>
      <c r="AJ407" s="24">
        <f t="shared" si="145"/>
        <v>1.7799999999999727</v>
      </c>
      <c r="AK407" s="27">
        <f t="shared" si="146"/>
        <v>-6.5702056555270953</v>
      </c>
      <c r="AL407" s="27">
        <f>$AK$2+GRAPHS!$W$32*_xlfn.STDEV.S('ONE_LAST_QUOTE (2)'!$AJ$2:$AJ$779)</f>
        <v>27.965047561412895</v>
      </c>
      <c r="AM407" s="27">
        <f>$AK$2-GRAPHS!$W$32*_xlfn.STDEV.S('ONE_LAST_QUOTE (2)'!$AJ$2:$AJ$779)</f>
        <v>-41.105458872467089</v>
      </c>
      <c r="AO407" s="24"/>
    </row>
    <row r="408" spans="1:41" x14ac:dyDescent="0.3">
      <c r="A408" s="5">
        <v>44693</v>
      </c>
      <c r="B408" s="25">
        <v>606.24</v>
      </c>
      <c r="C408" s="25">
        <v>0.01</v>
      </c>
      <c r="D408" s="25">
        <f t="shared" si="133"/>
        <v>606.23</v>
      </c>
      <c r="E408" s="25">
        <v>607.1</v>
      </c>
      <c r="F408" s="25">
        <f t="shared" si="130"/>
        <v>0.87000000000000455</v>
      </c>
      <c r="G408" s="25">
        <v>15630</v>
      </c>
      <c r="H408" s="25">
        <v>15616.68</v>
      </c>
      <c r="I408" s="25">
        <v>0</v>
      </c>
      <c r="J408" s="25">
        <f t="shared" si="134"/>
        <v>15616.68</v>
      </c>
      <c r="K408" s="25">
        <f t="shared" si="135"/>
        <v>13.319999999999709</v>
      </c>
      <c r="L408" s="27">
        <v>29.866</v>
      </c>
      <c r="M408" s="25">
        <v>505</v>
      </c>
      <c r="N408" s="2">
        <f t="shared" si="147"/>
        <v>124.94340399259089</v>
      </c>
      <c r="O408" s="2">
        <f t="shared" si="148"/>
        <v>127.09383639616179</v>
      </c>
      <c r="P408" s="2">
        <f t="shared" si="149"/>
        <v>101.609226686626</v>
      </c>
      <c r="Q408" s="2">
        <f t="shared" si="149"/>
        <v>121.68674698795218</v>
      </c>
      <c r="R408" s="27">
        <f t="shared" si="150"/>
        <v>1.7211251933702876E-2</v>
      </c>
      <c r="S408" s="1">
        <f t="shared" si="136"/>
        <v>8.778548817801362E-3</v>
      </c>
      <c r="T408" s="1">
        <f>S408+GRAPHS!$Q$32*_xlfn.STDEV.S($R$2:$R$779)</f>
        <v>3.6448384166507447E-2</v>
      </c>
      <c r="U408" s="1">
        <f>S408-GRAPHS!$Q$32*_xlfn.STDEV.S($R$2:$R$779)</f>
        <v>-1.8891286530904723E-2</v>
      </c>
      <c r="V408" s="2">
        <f t="shared" si="137"/>
        <v>215.04324035709033</v>
      </c>
      <c r="W408" s="1">
        <f t="shared" si="138"/>
        <v>8.5293417038702899E-4</v>
      </c>
      <c r="X408" s="1">
        <f t="shared" si="139"/>
        <v>1.4350988898602915E-3</v>
      </c>
      <c r="Y408" s="1">
        <f t="shared" si="140"/>
        <v>-5.8216471947326247E-4</v>
      </c>
      <c r="Z408" s="1">
        <f t="shared" si="131"/>
        <v>-3.2310590462182717E-4</v>
      </c>
      <c r="AA408" s="1" t="e">
        <f>Z408+#REF!*_xlfn.STDEV.S($Y$2:$Y$779)</f>
        <v>#REF!</v>
      </c>
      <c r="AB408" s="1">
        <f>Z408-GRAPHS!$S$32*_xlfn.STDEV.S($Y$2:$Y$779)</f>
        <v>-3.5832089975028217E-3</v>
      </c>
      <c r="AC408" s="24">
        <f t="shared" si="132"/>
        <v>13.319999999999709</v>
      </c>
      <c r="AD408" s="24">
        <f t="shared" si="141"/>
        <v>0.87000000000000455</v>
      </c>
      <c r="AE408" s="1">
        <f t="shared" si="142"/>
        <v>-5.8216471947326247E-4</v>
      </c>
      <c r="AF408" s="1">
        <f t="shared" si="143"/>
        <v>-3.2310590462182717E-4</v>
      </c>
      <c r="AG408" s="1">
        <f>$AF$2+GRAPHS!$U$32*_xlfn.STDEV.S('ONE_LAST_QUOTE (2)'!$AE$2:$AE$779)</f>
        <v>3.7520229614794163E-3</v>
      </c>
      <c r="AH408" s="1">
        <f>$AF$2-GRAPHS!$U$32*_xlfn.STDEV.S('ONE_LAST_QUOTE (2)'!$AE$2:$AE$779)</f>
        <v>-4.3982347707230704E-3</v>
      </c>
      <c r="AI408" s="27">
        <f t="shared" si="144"/>
        <v>15.310344827585793</v>
      </c>
      <c r="AJ408" s="24">
        <f t="shared" si="145"/>
        <v>12.449999999999704</v>
      </c>
      <c r="AK408" s="27">
        <f t="shared" si="146"/>
        <v>-6.5702056555270953</v>
      </c>
      <c r="AL408" s="27">
        <f>$AK$2+GRAPHS!$W$32*_xlfn.STDEV.S('ONE_LAST_QUOTE (2)'!$AJ$2:$AJ$779)</f>
        <v>27.965047561412895</v>
      </c>
      <c r="AM408" s="27">
        <f>$AK$2-GRAPHS!$W$32*_xlfn.STDEV.S('ONE_LAST_QUOTE (2)'!$AJ$2:$AJ$779)</f>
        <v>-41.105458872467089</v>
      </c>
      <c r="AO408" s="24"/>
    </row>
    <row r="409" spans="1:41" x14ac:dyDescent="0.3">
      <c r="A409" s="5">
        <v>44694</v>
      </c>
      <c r="B409" s="25">
        <v>613.47</v>
      </c>
      <c r="C409" s="25">
        <v>0.01</v>
      </c>
      <c r="D409" s="25">
        <f t="shared" si="133"/>
        <v>613.46</v>
      </c>
      <c r="E409" s="25">
        <v>613.70000000000005</v>
      </c>
      <c r="F409" s="25">
        <f t="shared" si="130"/>
        <v>0.24000000000000909</v>
      </c>
      <c r="G409" s="25">
        <v>15849</v>
      </c>
      <c r="H409" s="25">
        <v>15832.54</v>
      </c>
      <c r="I409" s="25">
        <v>0</v>
      </c>
      <c r="J409" s="25">
        <f t="shared" si="134"/>
        <v>15832.54</v>
      </c>
      <c r="K409" s="25">
        <f t="shared" si="135"/>
        <v>16.459999999999127</v>
      </c>
      <c r="L409" s="27">
        <v>29.782</v>
      </c>
      <c r="M409" s="25">
        <v>511</v>
      </c>
      <c r="N409" s="2">
        <f t="shared" si="147"/>
        <v>126.30170817040526</v>
      </c>
      <c r="O409" s="2">
        <f t="shared" si="148"/>
        <v>128.8746137583345</v>
      </c>
      <c r="P409" s="2">
        <f t="shared" si="149"/>
        <v>101.32344435750002</v>
      </c>
      <c r="Q409" s="2">
        <f t="shared" si="149"/>
        <v>123.1325301204823</v>
      </c>
      <c r="R409" s="27">
        <f t="shared" si="150"/>
        <v>2.0371106813994233E-2</v>
      </c>
      <c r="S409" s="1">
        <f t="shared" si="136"/>
        <v>8.778548817801362E-3</v>
      </c>
      <c r="T409" s="1">
        <f>S409+GRAPHS!$Q$32*_xlfn.STDEV.S($R$2:$R$779)</f>
        <v>3.6448384166507447E-2</v>
      </c>
      <c r="U409" s="1">
        <f>S409-GRAPHS!$Q$32*_xlfn.STDEV.S($R$2:$R$779)</f>
        <v>-1.8891286530904723E-2</v>
      </c>
      <c r="V409" s="2">
        <f t="shared" si="137"/>
        <v>257.29055879292417</v>
      </c>
      <c r="W409" s="1">
        <f t="shared" si="138"/>
        <v>1.0396310383551297E-3</v>
      </c>
      <c r="X409" s="1">
        <f t="shared" si="139"/>
        <v>3.9122355165782462E-4</v>
      </c>
      <c r="Y409" s="1">
        <f t="shared" si="140"/>
        <v>6.48407486697305E-4</v>
      </c>
      <c r="Z409" s="1">
        <f t="shared" si="131"/>
        <v>-3.2310590462182717E-4</v>
      </c>
      <c r="AA409" s="1" t="e">
        <f>Z409+#REF!*_xlfn.STDEV.S($Y$2:$Y$779)</f>
        <v>#REF!</v>
      </c>
      <c r="AB409" s="1">
        <f>Z409-GRAPHS!$S$32*_xlfn.STDEV.S($Y$2:$Y$779)</f>
        <v>-3.5832089975028217E-3</v>
      </c>
      <c r="AC409" s="24">
        <f t="shared" si="132"/>
        <v>16.459999999999127</v>
      </c>
      <c r="AD409" s="24">
        <f t="shared" si="141"/>
        <v>0.24000000000000909</v>
      </c>
      <c r="AE409" s="1">
        <f t="shared" si="142"/>
        <v>6.48407486697305E-4</v>
      </c>
      <c r="AF409" s="1">
        <f t="shared" si="143"/>
        <v>-3.2310590462182717E-4</v>
      </c>
      <c r="AG409" s="1">
        <f>$AF$2+GRAPHS!$U$32*_xlfn.STDEV.S('ONE_LAST_QUOTE (2)'!$AE$2:$AE$779)</f>
        <v>3.7520229614794163E-3</v>
      </c>
      <c r="AH409" s="1">
        <f>$AF$2-GRAPHS!$U$32*_xlfn.STDEV.S('ONE_LAST_QUOTE (2)'!$AE$2:$AE$779)</f>
        <v>-4.3982347707230704E-3</v>
      </c>
      <c r="AI409" s="27">
        <f t="shared" si="144"/>
        <v>68.58333333332709</v>
      </c>
      <c r="AJ409" s="24">
        <f t="shared" si="145"/>
        <v>16.219999999999118</v>
      </c>
      <c r="AK409" s="27">
        <f t="shared" si="146"/>
        <v>-6.5702056555270953</v>
      </c>
      <c r="AL409" s="27">
        <f>$AK$2+GRAPHS!$W$32*_xlfn.STDEV.S('ONE_LAST_QUOTE (2)'!$AJ$2:$AJ$779)</f>
        <v>27.965047561412895</v>
      </c>
      <c r="AM409" s="27">
        <f>$AK$2-GRAPHS!$W$32*_xlfn.STDEV.S('ONE_LAST_QUOTE (2)'!$AJ$2:$AJ$779)</f>
        <v>-41.105458872467089</v>
      </c>
      <c r="AO409" s="24"/>
    </row>
    <row r="410" spans="1:41" x14ac:dyDescent="0.3">
      <c r="A410" s="5">
        <v>44697</v>
      </c>
      <c r="B410" s="25">
        <v>617.36</v>
      </c>
      <c r="C410" s="25">
        <v>0.01</v>
      </c>
      <c r="D410" s="25">
        <f t="shared" si="133"/>
        <v>617.35</v>
      </c>
      <c r="E410" s="25">
        <v>617.9</v>
      </c>
      <c r="F410" s="25">
        <f t="shared" si="130"/>
        <v>0.54999999999995453</v>
      </c>
      <c r="G410" s="25">
        <v>15922</v>
      </c>
      <c r="H410" s="25">
        <v>15901.04</v>
      </c>
      <c r="I410" s="25">
        <v>0</v>
      </c>
      <c r="J410" s="25">
        <f t="shared" si="134"/>
        <v>15901.04</v>
      </c>
      <c r="K410" s="25">
        <f t="shared" si="135"/>
        <v>20.959999999999127</v>
      </c>
      <c r="L410" s="27">
        <v>29.76</v>
      </c>
      <c r="M410" s="25">
        <v>520</v>
      </c>
      <c r="N410" s="2">
        <f t="shared" si="147"/>
        <v>127.16608355628713</v>
      </c>
      <c r="O410" s="2">
        <f t="shared" si="148"/>
        <v>129.46820621239209</v>
      </c>
      <c r="P410" s="2">
        <f t="shared" si="149"/>
        <v>101.2485966046337</v>
      </c>
      <c r="Q410" s="2">
        <f t="shared" si="149"/>
        <v>125.30120481927749</v>
      </c>
      <c r="R410" s="27">
        <f t="shared" si="150"/>
        <v>1.810327558830549E-2</v>
      </c>
      <c r="S410" s="1">
        <f t="shared" si="136"/>
        <v>8.778548817801362E-3</v>
      </c>
      <c r="T410" s="1">
        <f>S410+GRAPHS!$Q$32*_xlfn.STDEV.S($R$2:$R$779)</f>
        <v>3.6448384166507447E-2</v>
      </c>
      <c r="U410" s="1">
        <f>S410-GRAPHS!$Q$32*_xlfn.STDEV.S($R$2:$R$779)</f>
        <v>-1.8891286530904723E-2</v>
      </c>
      <c r="V410" s="2">
        <f t="shared" si="137"/>
        <v>230.21226561049559</v>
      </c>
      <c r="W410" s="1">
        <f t="shared" si="138"/>
        <v>1.3181527749127808E-3</v>
      </c>
      <c r="X410" s="1">
        <f t="shared" si="139"/>
        <v>8.9090467319989392E-4</v>
      </c>
      <c r="Y410" s="1">
        <f t="shared" si="140"/>
        <v>4.2724810171288689E-4</v>
      </c>
      <c r="Z410" s="1">
        <f t="shared" si="131"/>
        <v>-3.2310590462182717E-4</v>
      </c>
      <c r="AA410" s="1" t="e">
        <f>Z410+#REF!*_xlfn.STDEV.S($Y$2:$Y$779)</f>
        <v>#REF!</v>
      </c>
      <c r="AB410" s="1">
        <f>Z410-GRAPHS!$S$32*_xlfn.STDEV.S($Y$2:$Y$779)</f>
        <v>-3.5832089975028217E-3</v>
      </c>
      <c r="AC410" s="24">
        <f t="shared" si="132"/>
        <v>20.959999999999127</v>
      </c>
      <c r="AD410" s="24">
        <f t="shared" si="141"/>
        <v>0.54999999999995453</v>
      </c>
      <c r="AE410" s="1">
        <f t="shared" si="142"/>
        <v>4.2724810171288689E-4</v>
      </c>
      <c r="AF410" s="1">
        <f t="shared" si="143"/>
        <v>-3.2310590462182717E-4</v>
      </c>
      <c r="AG410" s="1">
        <f>$AF$2+GRAPHS!$U$32*_xlfn.STDEV.S('ONE_LAST_QUOTE (2)'!$AE$2:$AE$779)</f>
        <v>3.7520229614794163E-3</v>
      </c>
      <c r="AH410" s="1">
        <f>$AF$2-GRAPHS!$U$32*_xlfn.STDEV.S('ONE_LAST_QUOTE (2)'!$AE$2:$AE$779)</f>
        <v>-4.3982347707230704E-3</v>
      </c>
      <c r="AI410" s="27">
        <f t="shared" si="144"/>
        <v>38.109090909092473</v>
      </c>
      <c r="AJ410" s="24">
        <f t="shared" si="145"/>
        <v>20.409999999999172</v>
      </c>
      <c r="AK410" s="27">
        <f t="shared" si="146"/>
        <v>-6.5702056555270953</v>
      </c>
      <c r="AL410" s="27">
        <f>$AK$2+GRAPHS!$W$32*_xlfn.STDEV.S('ONE_LAST_QUOTE (2)'!$AJ$2:$AJ$779)</f>
        <v>27.965047561412895</v>
      </c>
      <c r="AM410" s="27">
        <f>$AK$2-GRAPHS!$W$32*_xlfn.STDEV.S('ONE_LAST_QUOTE (2)'!$AJ$2:$AJ$779)</f>
        <v>-41.105458872467089</v>
      </c>
      <c r="AO410" s="24"/>
    </row>
    <row r="411" spans="1:41" x14ac:dyDescent="0.3">
      <c r="A411" s="5">
        <v>44698</v>
      </c>
      <c r="B411" s="25">
        <v>624.26</v>
      </c>
      <c r="C411" s="25">
        <v>0.01</v>
      </c>
      <c r="D411" s="25">
        <f t="shared" si="133"/>
        <v>624.25</v>
      </c>
      <c r="E411" s="25">
        <v>624</v>
      </c>
      <c r="F411" s="25">
        <f t="shared" si="130"/>
        <v>-0.25</v>
      </c>
      <c r="G411" s="25">
        <v>16075</v>
      </c>
      <c r="H411" s="25">
        <v>16056.09</v>
      </c>
      <c r="I411" s="25">
        <v>0</v>
      </c>
      <c r="J411" s="25">
        <f t="shared" si="134"/>
        <v>16056.09</v>
      </c>
      <c r="K411" s="25">
        <f t="shared" si="135"/>
        <v>18.909999999999854</v>
      </c>
      <c r="L411" s="27">
        <v>29.61</v>
      </c>
      <c r="M411" s="25">
        <v>530</v>
      </c>
      <c r="N411" s="2">
        <f t="shared" si="147"/>
        <v>128.42148590244889</v>
      </c>
      <c r="O411" s="2">
        <f t="shared" si="148"/>
        <v>130.71231094486893</v>
      </c>
      <c r="P411" s="2">
        <f t="shared" si="149"/>
        <v>100.73827101690873</v>
      </c>
      <c r="Q411" s="2">
        <f t="shared" si="149"/>
        <v>127.71084337349436</v>
      </c>
      <c r="R411" s="27">
        <f t="shared" si="150"/>
        <v>1.7838331540254826E-2</v>
      </c>
      <c r="S411" s="1">
        <f t="shared" si="136"/>
        <v>8.778548817801362E-3</v>
      </c>
      <c r="T411" s="1">
        <f>S411+GRAPHS!$Q$32*_xlfn.STDEV.S($R$2:$R$779)</f>
        <v>3.6448384166507447E-2</v>
      </c>
      <c r="U411" s="1">
        <f>S411-GRAPHS!$Q$32*_xlfn.STDEV.S($R$2:$R$779)</f>
        <v>-1.8891286530904723E-2</v>
      </c>
      <c r="V411" s="2">
        <f t="shared" si="137"/>
        <v>229.08250424200389</v>
      </c>
      <c r="W411" s="1">
        <f t="shared" si="138"/>
        <v>1.1777462632558645E-3</v>
      </c>
      <c r="X411" s="1">
        <f t="shared" si="139"/>
        <v>-4.0048057669203043E-4</v>
      </c>
      <c r="Y411" s="1">
        <f t="shared" si="140"/>
        <v>1.5782268399478949E-3</v>
      </c>
      <c r="Z411" s="1">
        <f t="shared" si="131"/>
        <v>-3.2310590462182717E-4</v>
      </c>
      <c r="AA411" s="1" t="e">
        <f>Z411+#REF!*_xlfn.STDEV.S($Y$2:$Y$779)</f>
        <v>#REF!</v>
      </c>
      <c r="AB411" s="1">
        <f>Z411-GRAPHS!$S$32*_xlfn.STDEV.S($Y$2:$Y$779)</f>
        <v>-3.5832089975028217E-3</v>
      </c>
      <c r="AC411" s="24">
        <f t="shared" si="132"/>
        <v>18.909999999999854</v>
      </c>
      <c r="AD411" s="24">
        <f t="shared" si="141"/>
        <v>-0.25</v>
      </c>
      <c r="AE411" s="1">
        <f t="shared" si="142"/>
        <v>1.5782268399478949E-3</v>
      </c>
      <c r="AF411" s="1">
        <f t="shared" si="143"/>
        <v>-3.2310590462182717E-4</v>
      </c>
      <c r="AG411" s="1">
        <f>$AF$2+GRAPHS!$U$32*_xlfn.STDEV.S('ONE_LAST_QUOTE (2)'!$AE$2:$AE$779)</f>
        <v>3.7520229614794163E-3</v>
      </c>
      <c r="AH411" s="1">
        <f>$AF$2-GRAPHS!$U$32*_xlfn.STDEV.S('ONE_LAST_QUOTE (2)'!$AE$2:$AE$779)</f>
        <v>-4.3982347707230704E-3</v>
      </c>
      <c r="AI411" s="27">
        <f t="shared" si="144"/>
        <v>-75.639999999999418</v>
      </c>
      <c r="AJ411" s="24">
        <f t="shared" si="145"/>
        <v>19.159999999999854</v>
      </c>
      <c r="AK411" s="27">
        <f t="shared" si="146"/>
        <v>-6.5702056555270953</v>
      </c>
      <c r="AL411" s="27">
        <f>$AK$2+GRAPHS!$W$32*_xlfn.STDEV.S('ONE_LAST_QUOTE (2)'!$AJ$2:$AJ$779)</f>
        <v>27.965047561412895</v>
      </c>
      <c r="AM411" s="27">
        <f>$AK$2-GRAPHS!$W$32*_xlfn.STDEV.S('ONE_LAST_QUOTE (2)'!$AJ$2:$AJ$779)</f>
        <v>-41.105458872467089</v>
      </c>
      <c r="AO411" s="24"/>
    </row>
    <row r="412" spans="1:41" x14ac:dyDescent="0.3">
      <c r="A412" s="5">
        <v>44699</v>
      </c>
      <c r="B412" s="25">
        <v>634.66999999999996</v>
      </c>
      <c r="C412" s="25">
        <v>0.01</v>
      </c>
      <c r="D412" s="25">
        <f t="shared" si="133"/>
        <v>634.66</v>
      </c>
      <c r="E412" s="25">
        <v>632.6</v>
      </c>
      <c r="F412" s="25">
        <f t="shared" si="130"/>
        <v>-2.0599999999999454</v>
      </c>
      <c r="G412" s="25">
        <v>16302</v>
      </c>
      <c r="H412" s="25">
        <v>16296.86</v>
      </c>
      <c r="I412" s="25">
        <v>0</v>
      </c>
      <c r="J412" s="25">
        <f t="shared" si="134"/>
        <v>16296.86</v>
      </c>
      <c r="K412" s="25">
        <f t="shared" si="135"/>
        <v>5.1399999999994179</v>
      </c>
      <c r="L412" s="27">
        <v>29.814</v>
      </c>
      <c r="M412" s="25">
        <v>538</v>
      </c>
      <c r="N412" s="2">
        <f t="shared" si="147"/>
        <v>130.19139740687368</v>
      </c>
      <c r="O412" s="2">
        <f t="shared" si="148"/>
        <v>132.55813953488357</v>
      </c>
      <c r="P412" s="2">
        <f t="shared" si="149"/>
        <v>101.43231381621469</v>
      </c>
      <c r="Q412" s="2">
        <f t="shared" si="149"/>
        <v>129.63855421686785</v>
      </c>
      <c r="R412" s="27">
        <f t="shared" si="150"/>
        <v>1.8178944040468048E-2</v>
      </c>
      <c r="S412" s="1">
        <f t="shared" si="136"/>
        <v>8.778548817801362E-3</v>
      </c>
      <c r="T412" s="1">
        <f>S412+GRAPHS!$Q$32*_xlfn.STDEV.S($R$2:$R$779)</f>
        <v>3.6448384166507447E-2</v>
      </c>
      <c r="U412" s="1">
        <f>S412-GRAPHS!$Q$32*_xlfn.STDEV.S($R$2:$R$779)</f>
        <v>-1.8891286530904723E-2</v>
      </c>
      <c r="V412" s="2">
        <f t="shared" si="137"/>
        <v>236.67421280098893</v>
      </c>
      <c r="W412" s="1">
        <f t="shared" si="138"/>
        <v>3.1539818099924878E-4</v>
      </c>
      <c r="X412" s="1">
        <f t="shared" si="139"/>
        <v>-3.2458324142059457E-3</v>
      </c>
      <c r="Y412" s="1">
        <f t="shared" si="140"/>
        <v>3.5612305952051945E-3</v>
      </c>
      <c r="Z412" s="1">
        <f t="shared" si="131"/>
        <v>-3.2310590462182717E-4</v>
      </c>
      <c r="AA412" s="1" t="e">
        <f>Z412+#REF!*_xlfn.STDEV.S($Y$2:$Y$779)</f>
        <v>#REF!</v>
      </c>
      <c r="AB412" s="1">
        <f>Z412-GRAPHS!$S$32*_xlfn.STDEV.S($Y$2:$Y$779)</f>
        <v>-3.5832089975028217E-3</v>
      </c>
      <c r="AC412" s="24">
        <f t="shared" si="132"/>
        <v>5.1399999999994179</v>
      </c>
      <c r="AD412" s="24">
        <f t="shared" si="141"/>
        <v>-2.0599999999999454</v>
      </c>
      <c r="AE412" s="1">
        <f t="shared" si="142"/>
        <v>3.5612305952051945E-3</v>
      </c>
      <c r="AF412" s="1">
        <f t="shared" si="143"/>
        <v>-3.2310590462182717E-4</v>
      </c>
      <c r="AG412" s="1">
        <f>$AF$2+GRAPHS!$U$32*_xlfn.STDEV.S('ONE_LAST_QUOTE (2)'!$AE$2:$AE$779)</f>
        <v>3.7520229614794163E-3</v>
      </c>
      <c r="AH412" s="1">
        <f>$AF$2-GRAPHS!$U$32*_xlfn.STDEV.S('ONE_LAST_QUOTE (2)'!$AE$2:$AE$779)</f>
        <v>-4.3982347707230704E-3</v>
      </c>
      <c r="AI412" s="27">
        <f t="shared" si="144"/>
        <v>-2.4951456310677447</v>
      </c>
      <c r="AJ412" s="24">
        <f t="shared" si="145"/>
        <v>7.1999999999993634</v>
      </c>
      <c r="AK412" s="27">
        <f t="shared" si="146"/>
        <v>-6.5702056555270953</v>
      </c>
      <c r="AL412" s="27">
        <f>$AK$2+GRAPHS!$W$32*_xlfn.STDEV.S('ONE_LAST_QUOTE (2)'!$AJ$2:$AJ$779)</f>
        <v>27.965047561412895</v>
      </c>
      <c r="AM412" s="27">
        <f>$AK$2-GRAPHS!$W$32*_xlfn.STDEV.S('ONE_LAST_QUOTE (2)'!$AJ$2:$AJ$779)</f>
        <v>-41.105458872467089</v>
      </c>
      <c r="AO412" s="24"/>
    </row>
    <row r="413" spans="1:41" x14ac:dyDescent="0.3">
      <c r="A413" s="5">
        <v>44700</v>
      </c>
      <c r="B413" s="25">
        <v>621.63</v>
      </c>
      <c r="C413" s="25">
        <v>0.01</v>
      </c>
      <c r="D413" s="25">
        <f t="shared" si="133"/>
        <v>621.62</v>
      </c>
      <c r="E413" s="25">
        <v>618.1</v>
      </c>
      <c r="F413" s="25">
        <f t="shared" si="130"/>
        <v>-3.5199999999999818</v>
      </c>
      <c r="G413" s="25">
        <v>15911</v>
      </c>
      <c r="H413" s="25">
        <v>16020.32</v>
      </c>
      <c r="I413" s="25">
        <v>12</v>
      </c>
      <c r="J413" s="25">
        <f t="shared" si="134"/>
        <v>16008.32</v>
      </c>
      <c r="K413" s="25">
        <f t="shared" si="135"/>
        <v>-97.319999999999709</v>
      </c>
      <c r="L413" s="27">
        <v>29.687000000000001</v>
      </c>
      <c r="M413" s="25">
        <v>522</v>
      </c>
      <c r="N413" s="2">
        <f t="shared" si="147"/>
        <v>127.20724428894817</v>
      </c>
      <c r="O413" s="2">
        <f t="shared" si="148"/>
        <v>129.37876077410945</v>
      </c>
      <c r="P413" s="2">
        <f t="shared" si="149"/>
        <v>101.00023815194088</v>
      </c>
      <c r="Q413" s="2">
        <f t="shared" si="149"/>
        <v>125.78313253012085</v>
      </c>
      <c r="R413" s="27">
        <f t="shared" si="150"/>
        <v>1.7070698271151263E-2</v>
      </c>
      <c r="S413" s="1">
        <f t="shared" si="136"/>
        <v>8.778548817801362E-3</v>
      </c>
      <c r="T413" s="1">
        <f>S413+GRAPHS!$Q$32*_xlfn.STDEV.S($R$2:$R$779)</f>
        <v>3.6448384166507447E-2</v>
      </c>
      <c r="U413" s="1">
        <f>S413-GRAPHS!$Q$32*_xlfn.STDEV.S($R$2:$R$779)</f>
        <v>-1.8891286530904723E-2</v>
      </c>
      <c r="V413" s="2">
        <f t="shared" si="137"/>
        <v>217.15164851612769</v>
      </c>
      <c r="W413" s="1">
        <f t="shared" si="138"/>
        <v>-6.0793387438531779E-3</v>
      </c>
      <c r="X413" s="1">
        <f t="shared" si="139"/>
        <v>-5.6626234677133649E-3</v>
      </c>
      <c r="Y413" s="1">
        <f t="shared" si="140"/>
        <v>-4.1671527613981307E-4</v>
      </c>
      <c r="Z413" s="1">
        <f t="shared" si="131"/>
        <v>-3.2310590462182717E-4</v>
      </c>
      <c r="AA413" s="1" t="e">
        <f>Z413+#REF!*_xlfn.STDEV.S($Y$2:$Y$779)</f>
        <v>#REF!</v>
      </c>
      <c r="AB413" s="1">
        <f>Z413-GRAPHS!$S$32*_xlfn.STDEV.S($Y$2:$Y$779)</f>
        <v>-3.5832089975028217E-3</v>
      </c>
      <c r="AC413" s="24">
        <f t="shared" si="132"/>
        <v>-97.319999999999709</v>
      </c>
      <c r="AD413" s="24">
        <f t="shared" si="141"/>
        <v>-3.5199999999999818</v>
      </c>
      <c r="AE413" s="1">
        <f t="shared" si="142"/>
        <v>-4.1671527613981307E-4</v>
      </c>
      <c r="AF413" s="1">
        <f t="shared" si="143"/>
        <v>-3.2310590462182717E-4</v>
      </c>
      <c r="AG413" s="1">
        <f>$AF$2+GRAPHS!$U$32*_xlfn.STDEV.S('ONE_LAST_QUOTE (2)'!$AE$2:$AE$779)</f>
        <v>3.7520229614794163E-3</v>
      </c>
      <c r="AH413" s="1">
        <f>$AF$2-GRAPHS!$U$32*_xlfn.STDEV.S('ONE_LAST_QUOTE (2)'!$AE$2:$AE$779)</f>
        <v>-4.3982347707230704E-3</v>
      </c>
      <c r="AI413" s="27">
        <f t="shared" si="144"/>
        <v>27.647727272727334</v>
      </c>
      <c r="AJ413" s="24">
        <f t="shared" si="145"/>
        <v>-93.799999999999727</v>
      </c>
      <c r="AK413" s="27">
        <f t="shared" si="146"/>
        <v>-6.5702056555270953</v>
      </c>
      <c r="AL413" s="27">
        <f>$AK$2+GRAPHS!$W$32*_xlfn.STDEV.S('ONE_LAST_QUOTE (2)'!$AJ$2:$AJ$779)</f>
        <v>27.965047561412895</v>
      </c>
      <c r="AM413" s="27">
        <f>$AK$2-GRAPHS!$W$32*_xlfn.STDEV.S('ONE_LAST_QUOTE (2)'!$AJ$2:$AJ$779)</f>
        <v>-41.105458872467089</v>
      </c>
      <c r="AO413" s="24"/>
    </row>
    <row r="414" spans="1:41" x14ac:dyDescent="0.3">
      <c r="A414" s="5">
        <v>44701</v>
      </c>
      <c r="B414" s="25">
        <v>627.24</v>
      </c>
      <c r="C414" s="25">
        <v>0.01</v>
      </c>
      <c r="D414" s="25">
        <f t="shared" si="133"/>
        <v>627.23</v>
      </c>
      <c r="E414" s="25">
        <v>626.6</v>
      </c>
      <c r="F414" s="25">
        <f t="shared" si="130"/>
        <v>-0.62999999999999545</v>
      </c>
      <c r="G414" s="25">
        <v>16136</v>
      </c>
      <c r="H414" s="25">
        <v>16144.85</v>
      </c>
      <c r="I414" s="25">
        <v>12</v>
      </c>
      <c r="J414" s="25">
        <f t="shared" si="134"/>
        <v>16132.85</v>
      </c>
      <c r="K414" s="25">
        <f t="shared" si="135"/>
        <v>3.1499999999996362</v>
      </c>
      <c r="L414" s="27">
        <v>29.713000000000001</v>
      </c>
      <c r="M414" s="25">
        <v>530</v>
      </c>
      <c r="N414" s="2">
        <f t="shared" si="147"/>
        <v>128.95657542704245</v>
      </c>
      <c r="O414" s="2">
        <f t="shared" si="148"/>
        <v>131.20832655716362</v>
      </c>
      <c r="P414" s="2">
        <f t="shared" si="149"/>
        <v>101.08869458714653</v>
      </c>
      <c r="Q414" s="2">
        <f t="shared" si="149"/>
        <v>127.71084337349434</v>
      </c>
      <c r="R414" s="27">
        <f t="shared" si="150"/>
        <v>1.7461313024670799E-2</v>
      </c>
      <c r="S414" s="1">
        <f t="shared" si="136"/>
        <v>8.778548817801362E-3</v>
      </c>
      <c r="T414" s="1">
        <f>S414+GRAPHS!$Q$32*_xlfn.STDEV.S($R$2:$R$779)</f>
        <v>3.6448384166507447E-2</v>
      </c>
      <c r="U414" s="1">
        <f>S414-GRAPHS!$Q$32*_xlfn.STDEV.S($R$2:$R$779)</f>
        <v>-1.8891286530904723E-2</v>
      </c>
      <c r="V414" s="2">
        <f t="shared" si="137"/>
        <v>225.17511301211641</v>
      </c>
      <c r="W414" s="1">
        <f t="shared" si="138"/>
        <v>1.952537834294397E-4</v>
      </c>
      <c r="X414" s="1">
        <f t="shared" si="139"/>
        <v>-1.0044162428455199E-3</v>
      </c>
      <c r="Y414" s="1">
        <f t="shared" si="140"/>
        <v>1.1996700262749595E-3</v>
      </c>
      <c r="Z414" s="1">
        <f t="shared" si="131"/>
        <v>-3.2310590462182717E-4</v>
      </c>
      <c r="AA414" s="1" t="e">
        <f>Z414+#REF!*_xlfn.STDEV.S($Y$2:$Y$779)</f>
        <v>#REF!</v>
      </c>
      <c r="AB414" s="1">
        <f>Z414-GRAPHS!$S$32*_xlfn.STDEV.S($Y$2:$Y$779)</f>
        <v>-3.5832089975028217E-3</v>
      </c>
      <c r="AC414" s="24">
        <f t="shared" si="132"/>
        <v>3.1499999999996362</v>
      </c>
      <c r="AD414" s="24">
        <f t="shared" si="141"/>
        <v>-0.62999999999999545</v>
      </c>
      <c r="AE414" s="1">
        <f t="shared" si="142"/>
        <v>1.1996700262749595E-3</v>
      </c>
      <c r="AF414" s="1">
        <f t="shared" si="143"/>
        <v>-3.2310590462182717E-4</v>
      </c>
      <c r="AG414" s="1">
        <f>$AF$2+GRAPHS!$U$32*_xlfn.STDEV.S('ONE_LAST_QUOTE (2)'!$AE$2:$AE$779)</f>
        <v>3.7520229614794163E-3</v>
      </c>
      <c r="AH414" s="1">
        <f>$AF$2-GRAPHS!$U$32*_xlfn.STDEV.S('ONE_LAST_QUOTE (2)'!$AE$2:$AE$779)</f>
        <v>-4.3982347707230704E-3</v>
      </c>
      <c r="AI414" s="27">
        <f t="shared" si="144"/>
        <v>-4.9999999999994582</v>
      </c>
      <c r="AJ414" s="24">
        <f t="shared" si="145"/>
        <v>3.7799999999996317</v>
      </c>
      <c r="AK414" s="27">
        <f t="shared" si="146"/>
        <v>-6.5702056555270953</v>
      </c>
      <c r="AL414" s="27">
        <f>$AK$2+GRAPHS!$W$32*_xlfn.STDEV.S('ONE_LAST_QUOTE (2)'!$AJ$2:$AJ$779)</f>
        <v>27.965047561412895</v>
      </c>
      <c r="AM414" s="27">
        <f>$AK$2-GRAPHS!$W$32*_xlfn.STDEV.S('ONE_LAST_QUOTE (2)'!$AJ$2:$AJ$779)</f>
        <v>-41.105458872467089</v>
      </c>
      <c r="AO414" s="24"/>
    </row>
    <row r="415" spans="1:41" x14ac:dyDescent="0.3">
      <c r="A415" s="5">
        <v>44704</v>
      </c>
      <c r="B415" s="25">
        <v>626.47</v>
      </c>
      <c r="C415" s="25">
        <v>0.01</v>
      </c>
      <c r="D415" s="25">
        <f t="shared" si="133"/>
        <v>626.46</v>
      </c>
      <c r="E415" s="25">
        <v>627.20000000000005</v>
      </c>
      <c r="F415" s="25">
        <f t="shared" si="130"/>
        <v>0.74000000000000909</v>
      </c>
      <c r="G415" s="25">
        <v>16143</v>
      </c>
      <c r="H415" s="25">
        <v>16156.41</v>
      </c>
      <c r="I415" s="25">
        <v>12</v>
      </c>
      <c r="J415" s="25">
        <f t="shared" si="134"/>
        <v>16144.41</v>
      </c>
      <c r="K415" s="25">
        <f t="shared" si="135"/>
        <v>-1.4099999999998545</v>
      </c>
      <c r="L415" s="27">
        <v>29.58</v>
      </c>
      <c r="M415" s="25">
        <v>528</v>
      </c>
      <c r="N415" s="2">
        <f t="shared" si="147"/>
        <v>129.08005762502557</v>
      </c>
      <c r="O415" s="2">
        <f t="shared" si="148"/>
        <v>131.26524638152532</v>
      </c>
      <c r="P415" s="2">
        <f t="shared" si="149"/>
        <v>100.63620589936372</v>
      </c>
      <c r="Q415" s="2">
        <f t="shared" si="149"/>
        <v>127.22891566265096</v>
      </c>
      <c r="R415" s="27">
        <f t="shared" si="150"/>
        <v>1.6928941594120284E-2</v>
      </c>
      <c r="S415" s="1">
        <f t="shared" si="136"/>
        <v>8.778548817801362E-3</v>
      </c>
      <c r="T415" s="1">
        <f>S415+GRAPHS!$Q$32*_xlfn.STDEV.S($R$2:$R$779)</f>
        <v>3.6448384166507447E-2</v>
      </c>
      <c r="U415" s="1">
        <f>S415-GRAPHS!$Q$32*_xlfn.STDEV.S($R$2:$R$779)</f>
        <v>-1.8891286530904723E-2</v>
      </c>
      <c r="V415" s="2">
        <f t="shared" si="137"/>
        <v>218.51887564997412</v>
      </c>
      <c r="W415" s="1">
        <f t="shared" si="138"/>
        <v>-8.7336731413526687E-5</v>
      </c>
      <c r="X415" s="1">
        <f t="shared" si="139"/>
        <v>1.1812406219072391E-3</v>
      </c>
      <c r="Y415" s="1">
        <f t="shared" si="140"/>
        <v>-1.2685773533207658E-3</v>
      </c>
      <c r="Z415" s="1">
        <f t="shared" si="131"/>
        <v>-3.2310590462182717E-4</v>
      </c>
      <c r="AA415" s="1" t="e">
        <f>Z415+#REF!*_xlfn.STDEV.S($Y$2:$Y$779)</f>
        <v>#REF!</v>
      </c>
      <c r="AB415" s="1">
        <f>Z415-GRAPHS!$S$32*_xlfn.STDEV.S($Y$2:$Y$779)</f>
        <v>-3.5832089975028217E-3</v>
      </c>
      <c r="AC415" s="24">
        <f t="shared" si="132"/>
        <v>-1.4099999999998545</v>
      </c>
      <c r="AD415" s="24">
        <f t="shared" si="141"/>
        <v>0.74000000000000909</v>
      </c>
      <c r="AE415" s="1">
        <f t="shared" si="142"/>
        <v>-1.2685773533207658E-3</v>
      </c>
      <c r="AF415" s="1">
        <f t="shared" si="143"/>
        <v>-3.2310590462182717E-4</v>
      </c>
      <c r="AG415" s="1">
        <f>$AF$2+GRAPHS!$U$32*_xlfn.STDEV.S('ONE_LAST_QUOTE (2)'!$AE$2:$AE$779)</f>
        <v>3.7520229614794163E-3</v>
      </c>
      <c r="AH415" s="1">
        <f>$AF$2-GRAPHS!$U$32*_xlfn.STDEV.S('ONE_LAST_QUOTE (2)'!$AE$2:$AE$779)</f>
        <v>-4.3982347707230704E-3</v>
      </c>
      <c r="AI415" s="27">
        <f t="shared" si="144"/>
        <v>-1.9054054054051854</v>
      </c>
      <c r="AJ415" s="24">
        <f t="shared" si="145"/>
        <v>-2.1499999999998636</v>
      </c>
      <c r="AK415" s="27">
        <f t="shared" si="146"/>
        <v>-6.5702056555270953</v>
      </c>
      <c r="AL415" s="27">
        <f>$AK$2+GRAPHS!$W$32*_xlfn.STDEV.S('ONE_LAST_QUOTE (2)'!$AJ$2:$AJ$779)</f>
        <v>27.965047561412895</v>
      </c>
      <c r="AM415" s="27">
        <f>$AK$2-GRAPHS!$W$32*_xlfn.STDEV.S('ONE_LAST_QUOTE (2)'!$AJ$2:$AJ$779)</f>
        <v>-41.105458872467089</v>
      </c>
      <c r="AO415" s="24"/>
    </row>
    <row r="416" spans="1:41" x14ac:dyDescent="0.3">
      <c r="A416" s="5">
        <v>44705</v>
      </c>
      <c r="B416" s="25">
        <v>618.51</v>
      </c>
      <c r="C416" s="25">
        <v>0.01</v>
      </c>
      <c r="D416" s="25">
        <f t="shared" si="133"/>
        <v>618.5</v>
      </c>
      <c r="E416" s="25">
        <v>618.70000000000005</v>
      </c>
      <c r="F416" s="25">
        <f t="shared" si="130"/>
        <v>0.20000000000004547</v>
      </c>
      <c r="G416" s="25">
        <v>15926</v>
      </c>
      <c r="H416" s="25">
        <v>15963.63</v>
      </c>
      <c r="I416" s="25">
        <v>12</v>
      </c>
      <c r="J416" s="25">
        <f t="shared" si="134"/>
        <v>15951.63</v>
      </c>
      <c r="K416" s="25">
        <f t="shared" si="135"/>
        <v>-25.6299999999992</v>
      </c>
      <c r="L416" s="27">
        <v>29.58</v>
      </c>
      <c r="M416" s="25">
        <v>520</v>
      </c>
      <c r="N416" s="2">
        <f t="shared" si="147"/>
        <v>127.33072648693131</v>
      </c>
      <c r="O416" s="2">
        <f t="shared" si="148"/>
        <v>129.50073182631309</v>
      </c>
      <c r="P416" s="2">
        <f t="shared" si="149"/>
        <v>100.63620589936372</v>
      </c>
      <c r="Q416" s="2">
        <f t="shared" si="149"/>
        <v>125.30120481927746</v>
      </c>
      <c r="R416" s="27">
        <f t="shared" si="150"/>
        <v>1.7042275649031824E-2</v>
      </c>
      <c r="S416" s="1">
        <f t="shared" si="136"/>
        <v>8.778548817801362E-3</v>
      </c>
      <c r="T416" s="1">
        <f>S416+GRAPHS!$Q$32*_xlfn.STDEV.S($R$2:$R$779)</f>
        <v>3.6448384166507447E-2</v>
      </c>
      <c r="U416" s="1">
        <f>S416-GRAPHS!$Q$32*_xlfn.STDEV.S($R$2:$R$779)</f>
        <v>-1.8891286530904723E-2</v>
      </c>
      <c r="V416" s="2">
        <f t="shared" si="137"/>
        <v>217.0005339381774</v>
      </c>
      <c r="W416" s="1">
        <f t="shared" si="138"/>
        <v>-1.6067323527438387E-3</v>
      </c>
      <c r="X416" s="1">
        <f t="shared" si="139"/>
        <v>3.2336297493944298E-4</v>
      </c>
      <c r="Y416" s="1">
        <f t="shared" si="140"/>
        <v>-1.9300953276832817E-3</v>
      </c>
      <c r="Z416" s="1">
        <f t="shared" si="131"/>
        <v>-3.2310590462182717E-4</v>
      </c>
      <c r="AA416" s="1" t="e">
        <f>Z416+#REF!*_xlfn.STDEV.S($Y$2:$Y$779)</f>
        <v>#REF!</v>
      </c>
      <c r="AB416" s="1">
        <f>Z416-GRAPHS!$S$32*_xlfn.STDEV.S($Y$2:$Y$779)</f>
        <v>-3.5832089975028217E-3</v>
      </c>
      <c r="AC416" s="24">
        <f t="shared" si="132"/>
        <v>-25.6299999999992</v>
      </c>
      <c r="AD416" s="24">
        <f t="shared" si="141"/>
        <v>0.20000000000004547</v>
      </c>
      <c r="AE416" s="1">
        <f t="shared" si="142"/>
        <v>-1.9300953276832817E-3</v>
      </c>
      <c r="AF416" s="1">
        <f t="shared" si="143"/>
        <v>-3.2310590462182717E-4</v>
      </c>
      <c r="AG416" s="1">
        <f>$AF$2+GRAPHS!$U$32*_xlfn.STDEV.S('ONE_LAST_QUOTE (2)'!$AE$2:$AE$779)</f>
        <v>3.7520229614794163E-3</v>
      </c>
      <c r="AH416" s="1">
        <f>$AF$2-GRAPHS!$U$32*_xlfn.STDEV.S('ONE_LAST_QUOTE (2)'!$AE$2:$AE$779)</f>
        <v>-4.3982347707230704E-3</v>
      </c>
      <c r="AI416" s="27">
        <f t="shared" si="144"/>
        <v>-128.14999999996687</v>
      </c>
      <c r="AJ416" s="24">
        <f t="shared" si="145"/>
        <v>-25.829999999999245</v>
      </c>
      <c r="AK416" s="27">
        <f t="shared" si="146"/>
        <v>-6.5702056555270953</v>
      </c>
      <c r="AL416" s="27">
        <f>$AK$2+GRAPHS!$W$32*_xlfn.STDEV.S('ONE_LAST_QUOTE (2)'!$AJ$2:$AJ$779)</f>
        <v>27.965047561412895</v>
      </c>
      <c r="AM416" s="27">
        <f>$AK$2-GRAPHS!$W$32*_xlfn.STDEV.S('ONE_LAST_QUOTE (2)'!$AJ$2:$AJ$779)</f>
        <v>-41.105458872467089</v>
      </c>
      <c r="AO416" s="24"/>
    </row>
    <row r="417" spans="1:41" x14ac:dyDescent="0.3">
      <c r="A417" s="5">
        <v>44706</v>
      </c>
      <c r="B417" s="25">
        <v>623.45000000000005</v>
      </c>
      <c r="C417" s="25">
        <v>0.01</v>
      </c>
      <c r="D417" s="25">
        <f t="shared" si="133"/>
        <v>623.44000000000005</v>
      </c>
      <c r="E417" s="25">
        <v>622.6</v>
      </c>
      <c r="F417" s="25">
        <f t="shared" si="130"/>
        <v>-0.84000000000003183</v>
      </c>
      <c r="G417" s="25">
        <v>16061</v>
      </c>
      <c r="H417" s="25">
        <v>16104.03</v>
      </c>
      <c r="I417" s="25">
        <v>11.24</v>
      </c>
      <c r="J417" s="25">
        <f t="shared" si="134"/>
        <v>16092.79</v>
      </c>
      <c r="K417" s="25">
        <f t="shared" si="135"/>
        <v>-31.790000000000873</v>
      </c>
      <c r="L417" s="27">
        <v>29.510999999999999</v>
      </c>
      <c r="M417" s="25">
        <v>524</v>
      </c>
      <c r="N417" s="2">
        <f t="shared" si="147"/>
        <v>128.13336077382164</v>
      </c>
      <c r="O417" s="2">
        <f t="shared" si="148"/>
        <v>130.59847129614556</v>
      </c>
      <c r="P417" s="2">
        <f t="shared" si="149"/>
        <v>100.40145612901023</v>
      </c>
      <c r="Q417" s="2">
        <f t="shared" si="149"/>
        <v>126.2650602409642</v>
      </c>
      <c r="R417" s="27">
        <f t="shared" si="150"/>
        <v>1.9238631590061006E-2</v>
      </c>
      <c r="S417" s="1">
        <f t="shared" si="136"/>
        <v>8.778548817801362E-3</v>
      </c>
      <c r="T417" s="1">
        <f>S417+GRAPHS!$Q$32*_xlfn.STDEV.S($R$2:$R$779)</f>
        <v>3.6448384166507447E-2</v>
      </c>
      <c r="U417" s="1">
        <f>S417-GRAPHS!$Q$32*_xlfn.STDEV.S($R$2:$R$779)</f>
        <v>-1.8891286530904723E-2</v>
      </c>
      <c r="V417" s="2">
        <f t="shared" si="137"/>
        <v>246.51105223239256</v>
      </c>
      <c r="W417" s="1">
        <f t="shared" si="138"/>
        <v>-1.9754188055645335E-3</v>
      </c>
      <c r="X417" s="1">
        <f t="shared" si="139"/>
        <v>-1.3473630180932115E-3</v>
      </c>
      <c r="Y417" s="1">
        <f t="shared" si="140"/>
        <v>-6.2805578747132207E-4</v>
      </c>
      <c r="Z417" s="1">
        <f t="shared" si="131"/>
        <v>-3.2310590462182717E-4</v>
      </c>
      <c r="AA417" s="1" t="e">
        <f>Z417+#REF!*_xlfn.STDEV.S($Y$2:$Y$779)</f>
        <v>#REF!</v>
      </c>
      <c r="AB417" s="1">
        <f>Z417-GRAPHS!$S$32*_xlfn.STDEV.S($Y$2:$Y$779)</f>
        <v>-3.5832089975028217E-3</v>
      </c>
      <c r="AC417" s="24">
        <f t="shared" si="132"/>
        <v>-31.790000000000873</v>
      </c>
      <c r="AD417" s="24">
        <f t="shared" si="141"/>
        <v>-0.84000000000003183</v>
      </c>
      <c r="AE417" s="1">
        <f t="shared" si="142"/>
        <v>-6.2805578747132207E-4</v>
      </c>
      <c r="AF417" s="1">
        <f t="shared" si="143"/>
        <v>-3.2310590462182717E-4</v>
      </c>
      <c r="AG417" s="1">
        <f>$AF$2+GRAPHS!$U$32*_xlfn.STDEV.S('ONE_LAST_QUOTE (2)'!$AE$2:$AE$779)</f>
        <v>3.7520229614794163E-3</v>
      </c>
      <c r="AH417" s="1">
        <f>$AF$2-GRAPHS!$U$32*_xlfn.STDEV.S('ONE_LAST_QUOTE (2)'!$AE$2:$AE$779)</f>
        <v>-4.3982347707230704E-3</v>
      </c>
      <c r="AI417" s="27">
        <f t="shared" si="144"/>
        <v>37.845238095237697</v>
      </c>
      <c r="AJ417" s="24">
        <f t="shared" si="145"/>
        <v>-30.950000000000841</v>
      </c>
      <c r="AK417" s="27">
        <f t="shared" si="146"/>
        <v>-6.5702056555270953</v>
      </c>
      <c r="AL417" s="27">
        <f>$AK$2+GRAPHS!$W$32*_xlfn.STDEV.S('ONE_LAST_QUOTE (2)'!$AJ$2:$AJ$779)</f>
        <v>27.965047561412895</v>
      </c>
      <c r="AM417" s="27">
        <f>$AK$2-GRAPHS!$W$32*_xlfn.STDEV.S('ONE_LAST_QUOTE (2)'!$AJ$2:$AJ$779)</f>
        <v>-41.105458872467089</v>
      </c>
      <c r="AO417" s="24"/>
    </row>
    <row r="418" spans="1:41" x14ac:dyDescent="0.3">
      <c r="A418" s="5">
        <v>44707</v>
      </c>
      <c r="B418" s="25">
        <v>616.85</v>
      </c>
      <c r="C418" s="25">
        <v>0.01</v>
      </c>
      <c r="D418" s="25">
        <f t="shared" si="133"/>
        <v>616.84</v>
      </c>
      <c r="E418" s="25">
        <v>617.6</v>
      </c>
      <c r="F418" s="25">
        <f t="shared" si="130"/>
        <v>0.75999999999999091</v>
      </c>
      <c r="G418" s="25">
        <v>15950</v>
      </c>
      <c r="H418" s="25">
        <v>15968.83</v>
      </c>
      <c r="I418" s="25">
        <v>11.24</v>
      </c>
      <c r="J418" s="25">
        <f t="shared" si="134"/>
        <v>15957.59</v>
      </c>
      <c r="K418" s="25">
        <f t="shared" si="135"/>
        <v>-7.5900000000001455</v>
      </c>
      <c r="L418" s="27">
        <v>29.381</v>
      </c>
      <c r="M418" s="25">
        <v>514</v>
      </c>
      <c r="N418" s="2">
        <f t="shared" si="147"/>
        <v>127.1043424572956</v>
      </c>
      <c r="O418" s="2">
        <f t="shared" si="148"/>
        <v>129.69588550983883</v>
      </c>
      <c r="P418" s="2">
        <f t="shared" si="149"/>
        <v>99.959173952981928</v>
      </c>
      <c r="Q418" s="2">
        <f t="shared" si="149"/>
        <v>123.85542168674733</v>
      </c>
      <c r="R418" s="27">
        <f t="shared" si="150"/>
        <v>2.0389099242726028E-2</v>
      </c>
      <c r="S418" s="1">
        <f t="shared" si="136"/>
        <v>8.778548817801362E-3</v>
      </c>
      <c r="T418" s="1">
        <f>S418+GRAPHS!$Q$32*_xlfn.STDEV.S($R$2:$R$779)</f>
        <v>3.6448384166507447E-2</v>
      </c>
      <c r="U418" s="1">
        <f>S418-GRAPHS!$Q$32*_xlfn.STDEV.S($R$2:$R$779)</f>
        <v>-1.8891286530904723E-2</v>
      </c>
      <c r="V418" s="2">
        <f t="shared" si="137"/>
        <v>259.15430525432299</v>
      </c>
      <c r="W418" s="1">
        <f t="shared" si="138"/>
        <v>-4.7563573196204097E-4</v>
      </c>
      <c r="X418" s="1">
        <f t="shared" si="139"/>
        <v>1.2320861163348533E-3</v>
      </c>
      <c r="Y418" s="1">
        <f t="shared" si="140"/>
        <v>-1.7077218482968943E-3</v>
      </c>
      <c r="Z418" s="1">
        <f t="shared" si="131"/>
        <v>-3.2310590462182717E-4</v>
      </c>
      <c r="AA418" s="1" t="e">
        <f>Z418+#REF!*_xlfn.STDEV.S($Y$2:$Y$779)</f>
        <v>#REF!</v>
      </c>
      <c r="AB418" s="1">
        <f>Z418-GRAPHS!$S$32*_xlfn.STDEV.S($Y$2:$Y$779)</f>
        <v>-3.5832089975028217E-3</v>
      </c>
      <c r="AC418" s="24">
        <f t="shared" si="132"/>
        <v>-7.5900000000001455</v>
      </c>
      <c r="AD418" s="24">
        <f t="shared" si="141"/>
        <v>0.75999999999999091</v>
      </c>
      <c r="AE418" s="1">
        <f t="shared" si="142"/>
        <v>-1.7077218482968943E-3</v>
      </c>
      <c r="AF418" s="1">
        <f t="shared" si="143"/>
        <v>-3.2310590462182717E-4</v>
      </c>
      <c r="AG418" s="1">
        <f>$AF$2+GRAPHS!$U$32*_xlfn.STDEV.S('ONE_LAST_QUOTE (2)'!$AE$2:$AE$779)</f>
        <v>3.7520229614794163E-3</v>
      </c>
      <c r="AH418" s="1">
        <f>$AF$2-GRAPHS!$U$32*_xlfn.STDEV.S('ONE_LAST_QUOTE (2)'!$AE$2:$AE$779)</f>
        <v>-4.3982347707230704E-3</v>
      </c>
      <c r="AI418" s="27">
        <f t="shared" si="144"/>
        <v>-9.9868421052634684</v>
      </c>
      <c r="AJ418" s="24">
        <f t="shared" si="145"/>
        <v>-8.3500000000001364</v>
      </c>
      <c r="AK418" s="27">
        <f t="shared" si="146"/>
        <v>-6.5702056555270953</v>
      </c>
      <c r="AL418" s="27">
        <f>$AK$2+GRAPHS!$W$32*_xlfn.STDEV.S('ONE_LAST_QUOTE (2)'!$AJ$2:$AJ$779)</f>
        <v>27.965047561412895</v>
      </c>
      <c r="AM418" s="27">
        <f>$AK$2-GRAPHS!$W$32*_xlfn.STDEV.S('ONE_LAST_QUOTE (2)'!$AJ$2:$AJ$779)</f>
        <v>-41.105458872467089</v>
      </c>
      <c r="AO418" s="24"/>
    </row>
    <row r="419" spans="1:41" x14ac:dyDescent="0.3">
      <c r="A419" s="5">
        <v>44708</v>
      </c>
      <c r="B419" s="25">
        <v>631.52</v>
      </c>
      <c r="C419" s="25">
        <v>0</v>
      </c>
      <c r="D419" s="25">
        <f t="shared" si="133"/>
        <v>631.52</v>
      </c>
      <c r="E419" s="25">
        <v>631.79999999999995</v>
      </c>
      <c r="F419" s="25">
        <f t="shared" si="130"/>
        <v>0.27999999999997272</v>
      </c>
      <c r="G419" s="25">
        <v>16229</v>
      </c>
      <c r="H419" s="25">
        <v>16266.22</v>
      </c>
      <c r="I419" s="25">
        <v>11.08</v>
      </c>
      <c r="J419" s="25">
        <f t="shared" si="134"/>
        <v>16255.14</v>
      </c>
      <c r="K419" s="25">
        <f t="shared" si="135"/>
        <v>-26.139999999999418</v>
      </c>
      <c r="L419" s="27">
        <v>29.303000000000001</v>
      </c>
      <c r="M419" s="25">
        <v>530</v>
      </c>
      <c r="N419" s="2">
        <f t="shared" si="147"/>
        <v>130.02675447622951</v>
      </c>
      <c r="O419" s="2">
        <f t="shared" si="148"/>
        <v>131.96454708082598</v>
      </c>
      <c r="P419" s="2">
        <f t="shared" si="149"/>
        <v>99.693804647364942</v>
      </c>
      <c r="Q419" s="2">
        <f t="shared" si="149"/>
        <v>127.71084337349431</v>
      </c>
      <c r="R419" s="27">
        <f t="shared" si="150"/>
        <v>1.4903029860294792E-2</v>
      </c>
      <c r="S419" s="1">
        <f t="shared" si="136"/>
        <v>8.778548817801362E-3</v>
      </c>
      <c r="T419" s="1">
        <f>S419+GRAPHS!$Q$32*_xlfn.STDEV.S($R$2:$R$779)</f>
        <v>3.6448384166507447E-2</v>
      </c>
      <c r="U419" s="1">
        <f>S419-GRAPHS!$Q$32*_xlfn.STDEV.S($R$2:$R$779)</f>
        <v>-1.8891286530904723E-2</v>
      </c>
      <c r="V419" s="2">
        <f t="shared" si="137"/>
        <v>193.77926045964671</v>
      </c>
      <c r="W419" s="1">
        <f t="shared" si="138"/>
        <v>-1.6081067280872031E-3</v>
      </c>
      <c r="X419" s="1">
        <f t="shared" si="139"/>
        <v>4.433747149733543E-4</v>
      </c>
      <c r="Y419" s="1">
        <f t="shared" si="140"/>
        <v>-2.0514814430605574E-3</v>
      </c>
      <c r="Z419" s="1">
        <f t="shared" si="131"/>
        <v>-3.2310590462182717E-4</v>
      </c>
      <c r="AA419" s="1" t="e">
        <f>Z419+#REF!*_xlfn.STDEV.S($Y$2:$Y$779)</f>
        <v>#REF!</v>
      </c>
      <c r="AB419" s="1">
        <f>Z419-GRAPHS!$S$32*_xlfn.STDEV.S($Y$2:$Y$779)</f>
        <v>-3.5832089975028217E-3</v>
      </c>
      <c r="AC419" s="24">
        <f t="shared" si="132"/>
        <v>-26.139999999999418</v>
      </c>
      <c r="AD419" s="24">
        <f t="shared" si="141"/>
        <v>0.27999999999997272</v>
      </c>
      <c r="AE419" s="1">
        <f t="shared" si="142"/>
        <v>-2.0514814430605574E-3</v>
      </c>
      <c r="AF419" s="1">
        <f t="shared" si="143"/>
        <v>-3.2310590462182717E-4</v>
      </c>
      <c r="AG419" s="1">
        <f>$AF$2+GRAPHS!$U$32*_xlfn.STDEV.S('ONE_LAST_QUOTE (2)'!$AE$2:$AE$779)</f>
        <v>3.7520229614794163E-3</v>
      </c>
      <c r="AH419" s="1">
        <f>$AF$2-GRAPHS!$U$32*_xlfn.STDEV.S('ONE_LAST_QUOTE (2)'!$AE$2:$AE$779)</f>
        <v>-4.3982347707230704E-3</v>
      </c>
      <c r="AI419" s="27">
        <f t="shared" si="144"/>
        <v>-93.357142857149881</v>
      </c>
      <c r="AJ419" s="24">
        <f t="shared" si="145"/>
        <v>-26.419999999999391</v>
      </c>
      <c r="AK419" s="27">
        <f t="shared" si="146"/>
        <v>-6.5702056555270953</v>
      </c>
      <c r="AL419" s="27">
        <f>$AK$2+GRAPHS!$W$32*_xlfn.STDEV.S('ONE_LAST_QUOTE (2)'!$AJ$2:$AJ$779)</f>
        <v>27.965047561412895</v>
      </c>
      <c r="AM419" s="27">
        <f>$AK$2-GRAPHS!$W$32*_xlfn.STDEV.S('ONE_LAST_QUOTE (2)'!$AJ$2:$AJ$779)</f>
        <v>-41.105458872467089</v>
      </c>
      <c r="AO419" s="24"/>
    </row>
    <row r="420" spans="1:41" x14ac:dyDescent="0.3">
      <c r="A420" s="5">
        <v>44711</v>
      </c>
      <c r="B420" s="25">
        <v>646.63</v>
      </c>
      <c r="C420" s="25">
        <v>0</v>
      </c>
      <c r="D420" s="25">
        <f t="shared" si="133"/>
        <v>646.63</v>
      </c>
      <c r="E420" s="25">
        <v>645.29999999999995</v>
      </c>
      <c r="F420" s="25">
        <f t="shared" si="130"/>
        <v>-1.3300000000000409</v>
      </c>
      <c r="G420" s="25">
        <v>16559</v>
      </c>
      <c r="H420" s="25">
        <v>16610.62</v>
      </c>
      <c r="I420" s="25">
        <v>10.96</v>
      </c>
      <c r="J420" s="25">
        <f t="shared" si="134"/>
        <v>16599.66</v>
      </c>
      <c r="K420" s="25">
        <f t="shared" si="135"/>
        <v>-40.659999999999854</v>
      </c>
      <c r="L420" s="27">
        <v>28.975000000000001</v>
      </c>
      <c r="M420" s="25">
        <v>547</v>
      </c>
      <c r="N420" s="2">
        <f t="shared" si="147"/>
        <v>132.80510393084978</v>
      </c>
      <c r="O420" s="2">
        <f t="shared" si="148"/>
        <v>134.64791022930541</v>
      </c>
      <c r="P420" s="2">
        <f t="shared" si="149"/>
        <v>98.577892695539688</v>
      </c>
      <c r="Q420" s="2">
        <f t="shared" si="149"/>
        <v>131.80722891566302</v>
      </c>
      <c r="R420" s="27">
        <f t="shared" si="150"/>
        <v>1.3876020152171042E-2</v>
      </c>
      <c r="S420" s="1">
        <f t="shared" si="136"/>
        <v>8.778548817801362E-3</v>
      </c>
      <c r="T420" s="1">
        <f>S420+GRAPHS!$Q$32*_xlfn.STDEV.S($R$2:$R$779)</f>
        <v>3.6448384166507447E-2</v>
      </c>
      <c r="U420" s="1">
        <f>S420-GRAPHS!$Q$32*_xlfn.STDEV.S($R$2:$R$779)</f>
        <v>-1.8891286530904723E-2</v>
      </c>
      <c r="V420" s="2">
        <f t="shared" si="137"/>
        <v>184.28062984556277</v>
      </c>
      <c r="W420" s="1">
        <f t="shared" si="138"/>
        <v>-2.4494477597733844E-3</v>
      </c>
      <c r="X420" s="1">
        <f t="shared" si="139"/>
        <v>-2.0568176546093453E-3</v>
      </c>
      <c r="Y420" s="1">
        <f t="shared" si="140"/>
        <v>-3.9263010516403908E-4</v>
      </c>
      <c r="Z420" s="1">
        <f t="shared" si="131"/>
        <v>-3.2310590462182717E-4</v>
      </c>
      <c r="AA420" s="1" t="e">
        <f>Z420+#REF!*_xlfn.STDEV.S($Y$2:$Y$779)</f>
        <v>#REF!</v>
      </c>
      <c r="AB420" s="1">
        <f>Z420-GRAPHS!$S$32*_xlfn.STDEV.S($Y$2:$Y$779)</f>
        <v>-3.5832089975028217E-3</v>
      </c>
      <c r="AC420" s="24">
        <f t="shared" si="132"/>
        <v>-40.659999999999854</v>
      </c>
      <c r="AD420" s="24">
        <f t="shared" si="141"/>
        <v>-1.3300000000000409</v>
      </c>
      <c r="AE420" s="1">
        <f t="shared" si="142"/>
        <v>-3.9263010516403908E-4</v>
      </c>
      <c r="AF420" s="1">
        <f t="shared" si="143"/>
        <v>-3.2310590462182717E-4</v>
      </c>
      <c r="AG420" s="1">
        <f>$AF$2+GRAPHS!$U$32*_xlfn.STDEV.S('ONE_LAST_QUOTE (2)'!$AE$2:$AE$779)</f>
        <v>3.7520229614794163E-3</v>
      </c>
      <c r="AH420" s="1">
        <f>$AF$2-GRAPHS!$U$32*_xlfn.STDEV.S('ONE_LAST_QUOTE (2)'!$AE$2:$AE$779)</f>
        <v>-4.3982347707230704E-3</v>
      </c>
      <c r="AI420" s="27">
        <f t="shared" si="144"/>
        <v>30.571428571427521</v>
      </c>
      <c r="AJ420" s="24">
        <f t="shared" si="145"/>
        <v>-39.329999999999814</v>
      </c>
      <c r="AK420" s="27">
        <f t="shared" si="146"/>
        <v>-6.5702056555270953</v>
      </c>
      <c r="AL420" s="27">
        <f>$AK$2+GRAPHS!$W$32*_xlfn.STDEV.S('ONE_LAST_QUOTE (2)'!$AJ$2:$AJ$779)</f>
        <v>27.965047561412895</v>
      </c>
      <c r="AM420" s="27">
        <f>$AK$2-GRAPHS!$W$32*_xlfn.STDEV.S('ONE_LAST_QUOTE (2)'!$AJ$2:$AJ$779)</f>
        <v>-41.105458872467089</v>
      </c>
      <c r="AO420" s="24"/>
    </row>
    <row r="421" spans="1:41" x14ac:dyDescent="0.3">
      <c r="A421" s="5">
        <v>44712</v>
      </c>
      <c r="B421" s="25">
        <v>657.27</v>
      </c>
      <c r="C421" s="25">
        <v>12</v>
      </c>
      <c r="D421" s="25">
        <f t="shared" si="133"/>
        <v>645.27</v>
      </c>
      <c r="E421" s="25">
        <v>644.29999999999995</v>
      </c>
      <c r="F421" s="25">
        <f t="shared" si="130"/>
        <v>-0.97000000000002728</v>
      </c>
      <c r="G421" s="25">
        <v>16681</v>
      </c>
      <c r="H421" s="25">
        <v>16807.77</v>
      </c>
      <c r="I421" s="25">
        <v>10.96</v>
      </c>
      <c r="J421" s="25">
        <f t="shared" si="134"/>
        <v>16796.810000000001</v>
      </c>
      <c r="K421" s="25">
        <f t="shared" si="135"/>
        <v>-115.81000000000131</v>
      </c>
      <c r="L421" s="27">
        <v>29.026</v>
      </c>
      <c r="M421" s="25">
        <v>560</v>
      </c>
      <c r="N421" s="2">
        <f t="shared" si="147"/>
        <v>132.59930026754458</v>
      </c>
      <c r="O421" s="2">
        <f t="shared" si="148"/>
        <v>135.63994145389475</v>
      </c>
      <c r="P421" s="2">
        <f t="shared" si="149"/>
        <v>98.751403395366182</v>
      </c>
      <c r="Q421" s="2">
        <f t="shared" si="149"/>
        <v>134.93975903614495</v>
      </c>
      <c r="R421" s="27">
        <f t="shared" si="150"/>
        <v>2.2931050014706633E-2</v>
      </c>
      <c r="S421" s="1">
        <f t="shared" si="136"/>
        <v>8.778548817801362E-3</v>
      </c>
      <c r="T421" s="1">
        <f>S421+GRAPHS!$Q$32*_xlfn.STDEV.S($R$2:$R$779)</f>
        <v>3.6448384166507447E-2</v>
      </c>
      <c r="U421" s="1">
        <f>S421-GRAPHS!$Q$32*_xlfn.STDEV.S($R$2:$R$779)</f>
        <v>-1.8891286530904723E-2</v>
      </c>
      <c r="V421" s="2">
        <f t="shared" si="137"/>
        <v>304.06411863501717</v>
      </c>
      <c r="W421" s="1">
        <f t="shared" si="138"/>
        <v>-6.8947615648448307E-3</v>
      </c>
      <c r="X421" s="1">
        <f t="shared" si="139"/>
        <v>-1.5032467029305985E-3</v>
      </c>
      <c r="Y421" s="1">
        <f t="shared" si="140"/>
        <v>-5.3915148619142327E-3</v>
      </c>
      <c r="Z421" s="1">
        <f t="shared" si="131"/>
        <v>-3.2310590462182717E-4</v>
      </c>
      <c r="AA421" s="1" t="e">
        <f>Z421+#REF!*_xlfn.STDEV.S($Y$2:$Y$779)</f>
        <v>#REF!</v>
      </c>
      <c r="AB421" s="1">
        <f>Z421-GRAPHS!$S$32*_xlfn.STDEV.S($Y$2:$Y$779)</f>
        <v>-3.5832089975028217E-3</v>
      </c>
      <c r="AC421" s="24">
        <f t="shared" si="132"/>
        <v>-115.81000000000131</v>
      </c>
      <c r="AD421" s="24">
        <f t="shared" si="141"/>
        <v>-0.97000000000002728</v>
      </c>
      <c r="AE421" s="1">
        <f t="shared" si="142"/>
        <v>-5.3915148619142327E-3</v>
      </c>
      <c r="AF421" s="1">
        <f t="shared" si="143"/>
        <v>-3.2310590462182717E-4</v>
      </c>
      <c r="AG421" s="1">
        <f>$AF$2+GRAPHS!$U$32*_xlfn.STDEV.S('ONE_LAST_QUOTE (2)'!$AE$2:$AE$779)</f>
        <v>3.7520229614794163E-3</v>
      </c>
      <c r="AH421" s="1">
        <f>$AF$2-GRAPHS!$U$32*_xlfn.STDEV.S('ONE_LAST_QUOTE (2)'!$AE$2:$AE$779)</f>
        <v>-4.3982347707230704E-3</v>
      </c>
      <c r="AI421" s="27">
        <f t="shared" si="144"/>
        <v>119.39175257731758</v>
      </c>
      <c r="AJ421" s="24">
        <f t="shared" si="145"/>
        <v>-114.84000000000128</v>
      </c>
      <c r="AK421" s="27">
        <f t="shared" si="146"/>
        <v>-6.5702056555270953</v>
      </c>
      <c r="AL421" s="27">
        <f>$AK$2+GRAPHS!$W$32*_xlfn.STDEV.S('ONE_LAST_QUOTE (2)'!$AJ$2:$AJ$779)</f>
        <v>27.965047561412895</v>
      </c>
      <c r="AM421" s="27">
        <f>$AK$2-GRAPHS!$W$32*_xlfn.STDEV.S('ONE_LAST_QUOTE (2)'!$AJ$2:$AJ$779)</f>
        <v>-41.105458872467089</v>
      </c>
      <c r="AO421" s="24"/>
    </row>
    <row r="422" spans="1:41" x14ac:dyDescent="0.3">
      <c r="A422" s="5">
        <v>44713</v>
      </c>
      <c r="B422" s="25">
        <v>649.73</v>
      </c>
      <c r="C422" s="25">
        <v>12</v>
      </c>
      <c r="D422" s="25">
        <f t="shared" si="133"/>
        <v>637.73</v>
      </c>
      <c r="E422" s="25">
        <v>640.4</v>
      </c>
      <c r="F422" s="25">
        <f t="shared" si="130"/>
        <v>2.6699999999999591</v>
      </c>
      <c r="G422" s="25">
        <v>16608</v>
      </c>
      <c r="H422" s="25">
        <v>16675.09</v>
      </c>
      <c r="I422" s="25">
        <v>10.420000000000002</v>
      </c>
      <c r="J422" s="25">
        <f t="shared" si="134"/>
        <v>16664.670000000002</v>
      </c>
      <c r="K422" s="25">
        <f t="shared" si="135"/>
        <v>-56.670000000001892</v>
      </c>
      <c r="L422" s="27">
        <v>29.219000000000001</v>
      </c>
      <c r="M422" s="25">
        <v>549</v>
      </c>
      <c r="N422" s="2">
        <f t="shared" si="147"/>
        <v>131.79666598065427</v>
      </c>
      <c r="O422" s="2">
        <f t="shared" si="148"/>
        <v>135.04634899983716</v>
      </c>
      <c r="P422" s="2">
        <f t="shared" si="149"/>
        <v>99.408022318238977</v>
      </c>
      <c r="Q422" s="2">
        <f t="shared" si="149"/>
        <v>132.28915662650638</v>
      </c>
      <c r="R422" s="27">
        <f t="shared" si="150"/>
        <v>2.4656792302014008E-2</v>
      </c>
      <c r="S422" s="1">
        <f t="shared" si="136"/>
        <v>8.778548817801362E-3</v>
      </c>
      <c r="T422" s="1">
        <f>S422+GRAPHS!$Q$32*_xlfn.STDEV.S($R$2:$R$779)</f>
        <v>3.6448384166507447E-2</v>
      </c>
      <c r="U422" s="1">
        <f>S422-GRAPHS!$Q$32*_xlfn.STDEV.S($R$2:$R$779)</f>
        <v>-1.8891286530904723E-2</v>
      </c>
      <c r="V422" s="2">
        <f t="shared" si="137"/>
        <v>324.96830191828963</v>
      </c>
      <c r="W422" s="1">
        <f t="shared" si="138"/>
        <v>-3.4006073927657665E-3</v>
      </c>
      <c r="X422" s="1">
        <f t="shared" si="139"/>
        <v>4.1867247894876499E-3</v>
      </c>
      <c r="Y422" s="1">
        <f t="shared" si="140"/>
        <v>-7.5873321822534159E-3</v>
      </c>
      <c r="Z422" s="1">
        <f t="shared" si="131"/>
        <v>-3.2310590462182717E-4</v>
      </c>
      <c r="AA422" s="1" t="e">
        <f>Z422+#REF!*_xlfn.STDEV.S($Y$2:$Y$779)</f>
        <v>#REF!</v>
      </c>
      <c r="AB422" s="1">
        <f>Z422-GRAPHS!$S$32*_xlfn.STDEV.S($Y$2:$Y$779)</f>
        <v>-3.5832089975028217E-3</v>
      </c>
      <c r="AC422" s="24">
        <f t="shared" si="132"/>
        <v>-56.670000000001892</v>
      </c>
      <c r="AD422" s="24">
        <f t="shared" si="141"/>
        <v>2.6699999999999591</v>
      </c>
      <c r="AE422" s="1">
        <f t="shared" si="142"/>
        <v>-7.5873321822534159E-3</v>
      </c>
      <c r="AF422" s="1">
        <f t="shared" si="143"/>
        <v>-3.2310590462182717E-4</v>
      </c>
      <c r="AG422" s="1">
        <f>$AF$2+GRAPHS!$U$32*_xlfn.STDEV.S('ONE_LAST_QUOTE (2)'!$AE$2:$AE$779)</f>
        <v>3.7520229614794163E-3</v>
      </c>
      <c r="AH422" s="1">
        <f>$AF$2-GRAPHS!$U$32*_xlfn.STDEV.S('ONE_LAST_QUOTE (2)'!$AE$2:$AE$779)</f>
        <v>-4.3982347707230704E-3</v>
      </c>
      <c r="AI422" s="27">
        <f t="shared" si="144"/>
        <v>-21.224719101124631</v>
      </c>
      <c r="AJ422" s="24">
        <f t="shared" si="145"/>
        <v>-59.340000000001851</v>
      </c>
      <c r="AK422" s="27">
        <f t="shared" si="146"/>
        <v>-6.5702056555270953</v>
      </c>
      <c r="AL422" s="27">
        <f>$AK$2+GRAPHS!$W$32*_xlfn.STDEV.S('ONE_LAST_QUOTE (2)'!$AJ$2:$AJ$779)</f>
        <v>27.965047561412895</v>
      </c>
      <c r="AM422" s="27">
        <f>$AK$2-GRAPHS!$W$32*_xlfn.STDEV.S('ONE_LAST_QUOTE (2)'!$AJ$2:$AJ$779)</f>
        <v>-41.105458872467089</v>
      </c>
      <c r="AO422" s="24"/>
    </row>
    <row r="423" spans="1:41" x14ac:dyDescent="0.3">
      <c r="A423" s="5">
        <v>44714</v>
      </c>
      <c r="B423" s="25">
        <v>643.46</v>
      </c>
      <c r="C423" s="25">
        <v>11.88</v>
      </c>
      <c r="D423" s="25">
        <f t="shared" si="133"/>
        <v>631.58000000000004</v>
      </c>
      <c r="E423" s="25">
        <v>634.6</v>
      </c>
      <c r="F423" s="25">
        <f t="shared" si="130"/>
        <v>3.0199999999999818</v>
      </c>
      <c r="G423" s="25">
        <v>16533</v>
      </c>
      <c r="H423" s="25">
        <v>16552.57</v>
      </c>
      <c r="I423" s="25">
        <v>9.8500000000000014</v>
      </c>
      <c r="J423" s="25">
        <f t="shared" si="134"/>
        <v>16542.72</v>
      </c>
      <c r="K423" s="25">
        <f t="shared" si="135"/>
        <v>-9.7200000000011642</v>
      </c>
      <c r="L423" s="27">
        <v>29.2</v>
      </c>
      <c r="M423" s="25">
        <v>540</v>
      </c>
      <c r="N423" s="2">
        <f t="shared" si="147"/>
        <v>130.60300473348408</v>
      </c>
      <c r="O423" s="2">
        <f t="shared" si="148"/>
        <v>134.43649373881911</v>
      </c>
      <c r="P423" s="2">
        <f t="shared" si="149"/>
        <v>99.343381077127148</v>
      </c>
      <c r="Q423" s="2">
        <f t="shared" si="149"/>
        <v>130.12048192771118</v>
      </c>
      <c r="R423" s="27">
        <f t="shared" si="150"/>
        <v>2.9352226720647412E-2</v>
      </c>
      <c r="S423" s="1">
        <f t="shared" si="136"/>
        <v>8.778548817801362E-3</v>
      </c>
      <c r="T423" s="1">
        <f>S423+GRAPHS!$Q$32*_xlfn.STDEV.S($R$2:$R$779)</f>
        <v>3.6448384166507447E-2</v>
      </c>
      <c r="U423" s="1">
        <f>S423-GRAPHS!$Q$32*_xlfn.STDEV.S($R$2:$R$779)</f>
        <v>-1.8891286530904723E-2</v>
      </c>
      <c r="V423" s="2">
        <f t="shared" si="137"/>
        <v>383.3489005335025</v>
      </c>
      <c r="W423" s="1">
        <f t="shared" si="138"/>
        <v>-5.8756963788307874E-4</v>
      </c>
      <c r="X423" s="1">
        <f t="shared" si="139"/>
        <v>4.7816586972354753E-3</v>
      </c>
      <c r="Y423" s="1">
        <f t="shared" si="140"/>
        <v>-5.3692283351185538E-3</v>
      </c>
      <c r="Z423" s="1">
        <f t="shared" si="131"/>
        <v>-3.2310590462182717E-4</v>
      </c>
      <c r="AA423" s="1" t="e">
        <f>Z423+#REF!*_xlfn.STDEV.S($Y$2:$Y$779)</f>
        <v>#REF!</v>
      </c>
      <c r="AB423" s="1">
        <f>Z423-GRAPHS!$S$32*_xlfn.STDEV.S($Y$2:$Y$779)</f>
        <v>-3.5832089975028217E-3</v>
      </c>
      <c r="AC423" s="24">
        <f t="shared" si="132"/>
        <v>-9.7200000000011642</v>
      </c>
      <c r="AD423" s="24">
        <f t="shared" si="141"/>
        <v>3.0199999999999818</v>
      </c>
      <c r="AE423" s="1">
        <f t="shared" si="142"/>
        <v>-5.3692283351185538E-3</v>
      </c>
      <c r="AF423" s="1">
        <f t="shared" si="143"/>
        <v>-3.2310590462182717E-4</v>
      </c>
      <c r="AG423" s="1">
        <f>$AF$2+GRAPHS!$U$32*_xlfn.STDEV.S('ONE_LAST_QUOTE (2)'!$AE$2:$AE$779)</f>
        <v>3.7520229614794163E-3</v>
      </c>
      <c r="AH423" s="1">
        <f>$AF$2-GRAPHS!$U$32*_xlfn.STDEV.S('ONE_LAST_QUOTE (2)'!$AE$2:$AE$779)</f>
        <v>-4.3982347707230704E-3</v>
      </c>
      <c r="AI423" s="27">
        <f t="shared" si="144"/>
        <v>-3.2185430463580209</v>
      </c>
      <c r="AJ423" s="24">
        <f t="shared" si="145"/>
        <v>-12.740000000001146</v>
      </c>
      <c r="AK423" s="27">
        <f t="shared" si="146"/>
        <v>-6.5702056555270953</v>
      </c>
      <c r="AL423" s="27">
        <f>$AK$2+GRAPHS!$W$32*_xlfn.STDEV.S('ONE_LAST_QUOTE (2)'!$AJ$2:$AJ$779)</f>
        <v>27.965047561412895</v>
      </c>
      <c r="AM423" s="27">
        <f>$AK$2-GRAPHS!$W$32*_xlfn.STDEV.S('ONE_LAST_QUOTE (2)'!$AJ$2:$AJ$779)</f>
        <v>-41.105458872467089</v>
      </c>
      <c r="AO423" s="24"/>
    </row>
    <row r="424" spans="1:41" x14ac:dyDescent="0.3">
      <c r="A424" s="5">
        <v>44718</v>
      </c>
      <c r="B424" s="25">
        <v>645.96</v>
      </c>
      <c r="C424" s="25">
        <v>11.88</v>
      </c>
      <c r="D424" s="25">
        <f t="shared" si="133"/>
        <v>634.08000000000004</v>
      </c>
      <c r="E424" s="25">
        <v>638.29999999999995</v>
      </c>
      <c r="F424" s="25">
        <f t="shared" si="130"/>
        <v>4.2199999999999136</v>
      </c>
      <c r="G424" s="25">
        <v>16600</v>
      </c>
      <c r="H424" s="25">
        <v>16605.96</v>
      </c>
      <c r="I424" s="25">
        <v>9.1800000000000015</v>
      </c>
      <c r="J424" s="25">
        <f t="shared" si="134"/>
        <v>16596.78</v>
      </c>
      <c r="K424" s="25">
        <f t="shared" si="135"/>
        <v>3.2200000000011642</v>
      </c>
      <c r="L424" s="27">
        <v>29.381</v>
      </c>
      <c r="M424" s="25">
        <v>540</v>
      </c>
      <c r="N424" s="2">
        <f t="shared" si="147"/>
        <v>131.36447828771335</v>
      </c>
      <c r="O424" s="2">
        <f t="shared" si="148"/>
        <v>134.98129777199523</v>
      </c>
      <c r="P424" s="2">
        <f t="shared" si="149"/>
        <v>99.959173952981942</v>
      </c>
      <c r="Q424" s="2">
        <f t="shared" si="149"/>
        <v>130.12048192771118</v>
      </c>
      <c r="R424" s="27">
        <f t="shared" si="150"/>
        <v>2.753270542711217E-2</v>
      </c>
      <c r="S424" s="1">
        <f t="shared" si="136"/>
        <v>8.778548817801362E-3</v>
      </c>
      <c r="T424" s="1">
        <f>S424+GRAPHS!$Q$32*_xlfn.STDEV.S($R$2:$R$779)</f>
        <v>3.6448384166507447E-2</v>
      </c>
      <c r="U424" s="1">
        <f>S424-GRAPHS!$Q$32*_xlfn.STDEV.S($R$2:$R$779)</f>
        <v>-1.8891286530904723E-2</v>
      </c>
      <c r="V424" s="2">
        <f t="shared" si="137"/>
        <v>361.68194842818764</v>
      </c>
      <c r="W424" s="1">
        <f t="shared" si="138"/>
        <v>1.9401353756579072E-4</v>
      </c>
      <c r="X424" s="1">
        <f t="shared" si="139"/>
        <v>6.6553116326014275E-3</v>
      </c>
      <c r="Y424" s="1">
        <f t="shared" si="140"/>
        <v>-6.4612980950356372E-3</v>
      </c>
      <c r="Z424" s="1">
        <f t="shared" si="131"/>
        <v>-3.2310590462182717E-4</v>
      </c>
      <c r="AA424" s="1" t="e">
        <f>Z424+#REF!*_xlfn.STDEV.S($Y$2:$Y$779)</f>
        <v>#REF!</v>
      </c>
      <c r="AB424" s="1">
        <f>Z424-GRAPHS!$S$32*_xlfn.STDEV.S($Y$2:$Y$779)</f>
        <v>-3.5832089975028217E-3</v>
      </c>
      <c r="AC424" s="24">
        <f t="shared" si="132"/>
        <v>3.2200000000011642</v>
      </c>
      <c r="AD424" s="24">
        <f t="shared" si="141"/>
        <v>4.2199999999999136</v>
      </c>
      <c r="AE424" s="1">
        <f t="shared" si="142"/>
        <v>-6.4612980950356372E-3</v>
      </c>
      <c r="AF424" s="1">
        <f t="shared" si="143"/>
        <v>-3.2310590462182717E-4</v>
      </c>
      <c r="AG424" s="1">
        <f>$AF$2+GRAPHS!$U$32*_xlfn.STDEV.S('ONE_LAST_QUOTE (2)'!$AE$2:$AE$779)</f>
        <v>3.7520229614794163E-3</v>
      </c>
      <c r="AH424" s="1">
        <f>$AF$2-GRAPHS!$U$32*_xlfn.STDEV.S('ONE_LAST_QUOTE (2)'!$AE$2:$AE$779)</f>
        <v>-4.3982347707230704E-3</v>
      </c>
      <c r="AI424" s="27">
        <f t="shared" si="144"/>
        <v>0.76303317535574178</v>
      </c>
      <c r="AJ424" s="24">
        <f t="shared" si="145"/>
        <v>-0.99999999999874944</v>
      </c>
      <c r="AK424" s="27">
        <f t="shared" si="146"/>
        <v>-6.5702056555270953</v>
      </c>
      <c r="AL424" s="27">
        <f>$AK$2+GRAPHS!$W$32*_xlfn.STDEV.S('ONE_LAST_QUOTE (2)'!$AJ$2:$AJ$779)</f>
        <v>27.965047561412895</v>
      </c>
      <c r="AM424" s="27">
        <f>$AK$2-GRAPHS!$W$32*_xlfn.STDEV.S('ONE_LAST_QUOTE (2)'!$AJ$2:$AJ$779)</f>
        <v>-41.105458872467089</v>
      </c>
      <c r="AO424" s="24"/>
    </row>
    <row r="425" spans="1:41" x14ac:dyDescent="0.3">
      <c r="A425" s="5">
        <v>44719</v>
      </c>
      <c r="B425" s="25">
        <v>640.70000000000005</v>
      </c>
      <c r="C425" s="25">
        <v>11.88</v>
      </c>
      <c r="D425" s="25">
        <f t="shared" si="133"/>
        <v>628.82000000000005</v>
      </c>
      <c r="E425" s="25">
        <v>630.6</v>
      </c>
      <c r="F425" s="25">
        <f t="shared" si="130"/>
        <v>1.7799999999999727</v>
      </c>
      <c r="G425" s="25">
        <v>16461</v>
      </c>
      <c r="H425" s="25">
        <v>16512.88</v>
      </c>
      <c r="I425" s="25">
        <v>8.7600000000000016</v>
      </c>
      <c r="J425" s="25">
        <f t="shared" si="134"/>
        <v>16504.120000000003</v>
      </c>
      <c r="K425" s="25">
        <f t="shared" si="135"/>
        <v>-43.120000000002619</v>
      </c>
      <c r="L425" s="27">
        <v>29.491</v>
      </c>
      <c r="M425" s="25">
        <v>535</v>
      </c>
      <c r="N425" s="2">
        <f t="shared" si="147"/>
        <v>129.7797900802633</v>
      </c>
      <c r="O425" s="2">
        <f t="shared" si="148"/>
        <v>133.85103268824179</v>
      </c>
      <c r="P425" s="2">
        <f t="shared" si="149"/>
        <v>100.33341271731358</v>
      </c>
      <c r="Q425" s="2">
        <f t="shared" si="149"/>
        <v>128.91566265060274</v>
      </c>
      <c r="R425" s="27">
        <f t="shared" si="150"/>
        <v>3.1370389838514923E-2</v>
      </c>
      <c r="S425" s="1">
        <f t="shared" si="136"/>
        <v>8.778548817801362E-3</v>
      </c>
      <c r="T425" s="1">
        <f>S425+GRAPHS!$Q$32*_xlfn.STDEV.S($R$2:$R$779)</f>
        <v>3.6448384166507447E-2</v>
      </c>
      <c r="U425" s="1">
        <f>S425-GRAPHS!$Q$32*_xlfn.STDEV.S($R$2:$R$779)</f>
        <v>-1.8891286530904723E-2</v>
      </c>
      <c r="V425" s="2">
        <f t="shared" si="137"/>
        <v>407.12426079784905</v>
      </c>
      <c r="W425" s="1">
        <f t="shared" si="138"/>
        <v>-2.612680954816289E-3</v>
      </c>
      <c r="X425" s="1">
        <f t="shared" si="139"/>
        <v>2.830698769123076E-3</v>
      </c>
      <c r="Y425" s="1">
        <f t="shared" si="140"/>
        <v>-5.443379723939365E-3</v>
      </c>
      <c r="Z425" s="1">
        <f t="shared" si="131"/>
        <v>-3.2310590462182717E-4</v>
      </c>
      <c r="AA425" s="1" t="e">
        <f>Z425+#REF!*_xlfn.STDEV.S($Y$2:$Y$779)</f>
        <v>#REF!</v>
      </c>
      <c r="AB425" s="1">
        <f>Z425-GRAPHS!$S$32*_xlfn.STDEV.S($Y$2:$Y$779)</f>
        <v>-3.5832089975028217E-3</v>
      </c>
      <c r="AC425" s="24">
        <f t="shared" si="132"/>
        <v>-43.120000000002619</v>
      </c>
      <c r="AD425" s="24">
        <f t="shared" si="141"/>
        <v>1.7799999999999727</v>
      </c>
      <c r="AE425" s="1">
        <f t="shared" si="142"/>
        <v>-5.443379723939365E-3</v>
      </c>
      <c r="AF425" s="1">
        <f t="shared" si="143"/>
        <v>-3.2310590462182717E-4</v>
      </c>
      <c r="AG425" s="1">
        <f>$AF$2+GRAPHS!$U$32*_xlfn.STDEV.S('ONE_LAST_QUOTE (2)'!$AE$2:$AE$779)</f>
        <v>3.7520229614794163E-3</v>
      </c>
      <c r="AH425" s="1">
        <f>$AF$2-GRAPHS!$U$32*_xlfn.STDEV.S('ONE_LAST_QUOTE (2)'!$AE$2:$AE$779)</f>
        <v>-4.3982347707230704E-3</v>
      </c>
      <c r="AI425" s="27">
        <f t="shared" si="144"/>
        <v>-24.224719101125437</v>
      </c>
      <c r="AJ425" s="24">
        <f t="shared" si="145"/>
        <v>-44.900000000002592</v>
      </c>
      <c r="AK425" s="27">
        <f t="shared" si="146"/>
        <v>-6.5702056555270953</v>
      </c>
      <c r="AL425" s="27">
        <f>$AK$2+GRAPHS!$W$32*_xlfn.STDEV.S('ONE_LAST_QUOTE (2)'!$AJ$2:$AJ$779)</f>
        <v>27.965047561412895</v>
      </c>
      <c r="AM425" s="27">
        <f>$AK$2-GRAPHS!$W$32*_xlfn.STDEV.S('ONE_LAST_QUOTE (2)'!$AJ$2:$AJ$779)</f>
        <v>-41.105458872467089</v>
      </c>
      <c r="AO425" s="24"/>
    </row>
    <row r="426" spans="1:41" x14ac:dyDescent="0.3">
      <c r="A426" s="5">
        <v>44720</v>
      </c>
      <c r="B426" s="25">
        <v>648.55999999999995</v>
      </c>
      <c r="C426" s="25">
        <v>11.88</v>
      </c>
      <c r="D426" s="25">
        <f t="shared" si="133"/>
        <v>636.67999999999995</v>
      </c>
      <c r="E426" s="25">
        <v>637.20000000000005</v>
      </c>
      <c r="F426" s="25">
        <f t="shared" si="130"/>
        <v>0.5200000000000955</v>
      </c>
      <c r="G426" s="25">
        <v>16641</v>
      </c>
      <c r="H426" s="25">
        <v>16670.509999999998</v>
      </c>
      <c r="I426" s="25">
        <v>8.7600000000000016</v>
      </c>
      <c r="J426" s="25">
        <f t="shared" si="134"/>
        <v>16661.75</v>
      </c>
      <c r="K426" s="25">
        <f t="shared" si="135"/>
        <v>-20.75</v>
      </c>
      <c r="L426" s="27">
        <v>29.5</v>
      </c>
      <c r="M426" s="25">
        <v>544</v>
      </c>
      <c r="N426" s="2">
        <f t="shared" si="147"/>
        <v>131.13809425807767</v>
      </c>
      <c r="O426" s="2">
        <f t="shared" si="148"/>
        <v>135.31468531468514</v>
      </c>
      <c r="P426" s="2">
        <f t="shared" si="149"/>
        <v>100.36403225257708</v>
      </c>
      <c r="Q426" s="2">
        <f t="shared" si="149"/>
        <v>131.08433734939791</v>
      </c>
      <c r="R426" s="27">
        <f t="shared" si="150"/>
        <v>3.1848800916597142E-2</v>
      </c>
      <c r="S426" s="1">
        <f t="shared" si="136"/>
        <v>8.778548817801362E-3</v>
      </c>
      <c r="T426" s="1">
        <f>S426+GRAPHS!$Q$32*_xlfn.STDEV.S($R$2:$R$779)</f>
        <v>3.6448384166507447E-2</v>
      </c>
      <c r="U426" s="1">
        <f>S426-GRAPHS!$Q$32*_xlfn.STDEV.S($R$2:$R$779)</f>
        <v>-1.8891286530904723E-2</v>
      </c>
      <c r="V426" s="2">
        <f t="shared" si="137"/>
        <v>417.65910566074638</v>
      </c>
      <c r="W426" s="1">
        <f t="shared" si="138"/>
        <v>-1.2453673833780965E-3</v>
      </c>
      <c r="X426" s="1">
        <f t="shared" si="139"/>
        <v>8.1673682226565236E-4</v>
      </c>
      <c r="Y426" s="1">
        <f t="shared" si="140"/>
        <v>-2.0621042056437489E-3</v>
      </c>
      <c r="Z426" s="1">
        <f t="shared" si="131"/>
        <v>-3.2310590462182717E-4</v>
      </c>
      <c r="AA426" s="1" t="e">
        <f>Z426+#REF!*_xlfn.STDEV.S($Y$2:$Y$779)</f>
        <v>#REF!</v>
      </c>
      <c r="AB426" s="1">
        <f>Z426-GRAPHS!$S$32*_xlfn.STDEV.S($Y$2:$Y$779)</f>
        <v>-3.5832089975028217E-3</v>
      </c>
      <c r="AC426" s="24">
        <f t="shared" si="132"/>
        <v>-20.75</v>
      </c>
      <c r="AD426" s="24">
        <f t="shared" si="141"/>
        <v>0.5200000000000955</v>
      </c>
      <c r="AE426" s="1">
        <f t="shared" si="142"/>
        <v>-2.0621042056437489E-3</v>
      </c>
      <c r="AF426" s="1">
        <f t="shared" si="143"/>
        <v>-3.2310590462182717E-4</v>
      </c>
      <c r="AG426" s="1">
        <f>$AF$2+GRAPHS!$U$32*_xlfn.STDEV.S('ONE_LAST_QUOTE (2)'!$AE$2:$AE$779)</f>
        <v>3.7520229614794163E-3</v>
      </c>
      <c r="AH426" s="1">
        <f>$AF$2-GRAPHS!$U$32*_xlfn.STDEV.S('ONE_LAST_QUOTE (2)'!$AE$2:$AE$779)</f>
        <v>-4.3982347707230704E-3</v>
      </c>
      <c r="AI426" s="27">
        <f t="shared" si="144"/>
        <v>-39.903846153838828</v>
      </c>
      <c r="AJ426" s="24">
        <f t="shared" si="145"/>
        <v>-21.270000000000095</v>
      </c>
      <c r="AK426" s="27">
        <f t="shared" si="146"/>
        <v>-6.5702056555270953</v>
      </c>
      <c r="AL426" s="27">
        <f>$AK$2+GRAPHS!$W$32*_xlfn.STDEV.S('ONE_LAST_QUOTE (2)'!$AJ$2:$AJ$779)</f>
        <v>27.965047561412895</v>
      </c>
      <c r="AM426" s="27">
        <f>$AK$2-GRAPHS!$W$32*_xlfn.STDEV.S('ONE_LAST_QUOTE (2)'!$AJ$2:$AJ$779)</f>
        <v>-41.105458872467089</v>
      </c>
      <c r="AO426" s="24"/>
    </row>
    <row r="427" spans="1:41" x14ac:dyDescent="0.3">
      <c r="A427" s="5">
        <v>44721</v>
      </c>
      <c r="B427" s="25">
        <v>646.03</v>
      </c>
      <c r="C427" s="25">
        <v>11.88</v>
      </c>
      <c r="D427" s="25">
        <f t="shared" si="133"/>
        <v>634.15</v>
      </c>
      <c r="E427" s="25">
        <v>635.79999999999995</v>
      </c>
      <c r="F427" s="25">
        <f t="shared" si="130"/>
        <v>1.6499999999999773</v>
      </c>
      <c r="G427" s="25">
        <v>16577</v>
      </c>
      <c r="H427" s="25">
        <v>16621.34</v>
      </c>
      <c r="I427" s="25">
        <v>6.8400000000000016</v>
      </c>
      <c r="J427" s="25">
        <f t="shared" si="134"/>
        <v>16614.5</v>
      </c>
      <c r="K427" s="25">
        <f t="shared" si="135"/>
        <v>-37.5</v>
      </c>
      <c r="L427" s="27">
        <v>29.608000000000001</v>
      </c>
      <c r="M427" s="25">
        <v>541</v>
      </c>
      <c r="N427" s="2">
        <f t="shared" si="147"/>
        <v>130.84996912945036</v>
      </c>
      <c r="O427" s="2">
        <f t="shared" si="148"/>
        <v>134.79427549194972</v>
      </c>
      <c r="P427" s="2">
        <f t="shared" si="149"/>
        <v>100.73146667573907</v>
      </c>
      <c r="Q427" s="2">
        <f t="shared" si="149"/>
        <v>130.36144578313287</v>
      </c>
      <c r="R427" s="27">
        <f t="shared" si="150"/>
        <v>3.014373170082485E-2</v>
      </c>
      <c r="S427" s="1">
        <f t="shared" si="136"/>
        <v>8.778548817801362E-3</v>
      </c>
      <c r="T427" s="1">
        <f>S427+GRAPHS!$Q$32*_xlfn.STDEV.S($R$2:$R$779)</f>
        <v>3.6448384166507447E-2</v>
      </c>
      <c r="U427" s="1">
        <f>S427-GRAPHS!$Q$32*_xlfn.STDEV.S($R$2:$R$779)</f>
        <v>-1.8891286530904723E-2</v>
      </c>
      <c r="V427" s="2">
        <f t="shared" si="137"/>
        <v>394.43063624993613</v>
      </c>
      <c r="W427" s="1">
        <f t="shared" si="138"/>
        <v>-2.2570646122362995E-3</v>
      </c>
      <c r="X427" s="1">
        <f t="shared" si="139"/>
        <v>2.6019080659149684E-3</v>
      </c>
      <c r="Y427" s="1">
        <f t="shared" si="140"/>
        <v>-4.8589726781512674E-3</v>
      </c>
      <c r="Z427" s="1">
        <f t="shared" si="131"/>
        <v>-3.2310590462182717E-4</v>
      </c>
      <c r="AA427" s="1" t="e">
        <f>Z427+#REF!*_xlfn.STDEV.S($Y$2:$Y$779)</f>
        <v>#REF!</v>
      </c>
      <c r="AB427" s="1">
        <f>Z427-GRAPHS!$S$32*_xlfn.STDEV.S($Y$2:$Y$779)</f>
        <v>-3.5832089975028217E-3</v>
      </c>
      <c r="AC427" s="24">
        <f t="shared" si="132"/>
        <v>-37.5</v>
      </c>
      <c r="AD427" s="24">
        <f t="shared" si="141"/>
        <v>1.6499999999999773</v>
      </c>
      <c r="AE427" s="1">
        <f t="shared" si="142"/>
        <v>-4.8589726781512674E-3</v>
      </c>
      <c r="AF427" s="1">
        <f t="shared" si="143"/>
        <v>-3.2310590462182717E-4</v>
      </c>
      <c r="AG427" s="1">
        <f>$AF$2+GRAPHS!$U$32*_xlfn.STDEV.S('ONE_LAST_QUOTE (2)'!$AE$2:$AE$779)</f>
        <v>3.7520229614794163E-3</v>
      </c>
      <c r="AH427" s="1">
        <f>$AF$2-GRAPHS!$U$32*_xlfn.STDEV.S('ONE_LAST_QUOTE (2)'!$AE$2:$AE$779)</f>
        <v>-4.3982347707230704E-3</v>
      </c>
      <c r="AI427" s="27">
        <f t="shared" si="144"/>
        <v>-22.727272727273039</v>
      </c>
      <c r="AJ427" s="24">
        <f t="shared" si="145"/>
        <v>-39.149999999999977</v>
      </c>
      <c r="AK427" s="27">
        <f t="shared" si="146"/>
        <v>-6.5702056555270953</v>
      </c>
      <c r="AL427" s="27">
        <f>$AK$2+GRAPHS!$W$32*_xlfn.STDEV.S('ONE_LAST_QUOTE (2)'!$AJ$2:$AJ$779)</f>
        <v>27.965047561412895</v>
      </c>
      <c r="AM427" s="27">
        <f>$AK$2-GRAPHS!$W$32*_xlfn.STDEV.S('ONE_LAST_QUOTE (2)'!$AJ$2:$AJ$779)</f>
        <v>-41.105458872467089</v>
      </c>
      <c r="AO427" s="24"/>
    </row>
    <row r="428" spans="1:41" x14ac:dyDescent="0.3">
      <c r="A428" s="5">
        <v>44722</v>
      </c>
      <c r="B428" s="25">
        <v>638.22</v>
      </c>
      <c r="C428" s="25">
        <v>11.88</v>
      </c>
      <c r="D428" s="25">
        <f t="shared" si="133"/>
        <v>626.34</v>
      </c>
      <c r="E428" s="25">
        <v>631.29999999999995</v>
      </c>
      <c r="F428" s="25">
        <f t="shared" si="130"/>
        <v>4.9599999999999227</v>
      </c>
      <c r="G428" s="25">
        <v>16474</v>
      </c>
      <c r="H428" s="25">
        <v>16460.12</v>
      </c>
      <c r="I428" s="25">
        <v>3.0400000000000018</v>
      </c>
      <c r="J428" s="25">
        <f t="shared" si="134"/>
        <v>16457.079999999998</v>
      </c>
      <c r="K428" s="25">
        <f t="shared" si="135"/>
        <v>16.920000000001892</v>
      </c>
      <c r="L428" s="27">
        <v>29.657</v>
      </c>
      <c r="M428" s="25">
        <v>530</v>
      </c>
      <c r="N428" s="2">
        <f t="shared" si="147"/>
        <v>129.92385264457693</v>
      </c>
      <c r="O428" s="2">
        <f t="shared" si="148"/>
        <v>133.95674093348492</v>
      </c>
      <c r="P428" s="2">
        <f t="shared" si="149"/>
        <v>100.8981730343959</v>
      </c>
      <c r="Q428" s="2">
        <f t="shared" si="149"/>
        <v>127.7108433734943</v>
      </c>
      <c r="R428" s="27">
        <f t="shared" si="150"/>
        <v>3.1040399486462755E-2</v>
      </c>
      <c r="S428" s="1">
        <f t="shared" si="136"/>
        <v>8.778548817801362E-3</v>
      </c>
      <c r="T428" s="1">
        <f>S428+GRAPHS!$Q$32*_xlfn.STDEV.S($R$2:$R$779)</f>
        <v>3.6448384166507447E-2</v>
      </c>
      <c r="U428" s="1">
        <f>S428-GRAPHS!$Q$32*_xlfn.STDEV.S($R$2:$R$779)</f>
        <v>-1.8891286530904723E-2</v>
      </c>
      <c r="V428" s="2">
        <f t="shared" si="137"/>
        <v>403.28882889079978</v>
      </c>
      <c r="W428" s="1">
        <f t="shared" si="138"/>
        <v>1.028128926881433E-3</v>
      </c>
      <c r="X428" s="1">
        <f t="shared" si="139"/>
        <v>7.9190216176516313E-3</v>
      </c>
      <c r="Y428" s="1">
        <f t="shared" si="140"/>
        <v>-6.890892690770198E-3</v>
      </c>
      <c r="Z428" s="1">
        <f t="shared" si="131"/>
        <v>-3.2310590462182717E-4</v>
      </c>
      <c r="AA428" s="1" t="e">
        <f>Z428+#REF!*_xlfn.STDEV.S($Y$2:$Y$779)</f>
        <v>#REF!</v>
      </c>
      <c r="AB428" s="1">
        <f>Z428-GRAPHS!$S$32*_xlfn.STDEV.S($Y$2:$Y$779)</f>
        <v>-3.5832089975028217E-3</v>
      </c>
      <c r="AC428" s="24">
        <f t="shared" si="132"/>
        <v>16.920000000001892</v>
      </c>
      <c r="AD428" s="24">
        <f t="shared" si="141"/>
        <v>4.9599999999999227</v>
      </c>
      <c r="AE428" s="1">
        <f t="shared" si="142"/>
        <v>-6.890892690770198E-3</v>
      </c>
      <c r="AF428" s="1">
        <f t="shared" si="143"/>
        <v>-3.2310590462182717E-4</v>
      </c>
      <c r="AG428" s="1">
        <f>$AF$2+GRAPHS!$U$32*_xlfn.STDEV.S('ONE_LAST_QUOTE (2)'!$AE$2:$AE$779)</f>
        <v>3.7520229614794163E-3</v>
      </c>
      <c r="AH428" s="1">
        <f>$AF$2-GRAPHS!$U$32*_xlfn.STDEV.S('ONE_LAST_QUOTE (2)'!$AE$2:$AE$779)</f>
        <v>-4.3982347707230704E-3</v>
      </c>
      <c r="AI428" s="27">
        <f t="shared" si="144"/>
        <v>3.4112903225810798</v>
      </c>
      <c r="AJ428" s="24">
        <f t="shared" si="145"/>
        <v>11.960000000001969</v>
      </c>
      <c r="AK428" s="27">
        <f t="shared" si="146"/>
        <v>-6.5702056555270953</v>
      </c>
      <c r="AL428" s="27">
        <f>$AK$2+GRAPHS!$W$32*_xlfn.STDEV.S('ONE_LAST_QUOTE (2)'!$AJ$2:$AJ$779)</f>
        <v>27.965047561412895</v>
      </c>
      <c r="AM428" s="27">
        <f>$AK$2-GRAPHS!$W$32*_xlfn.STDEV.S('ONE_LAST_QUOTE (2)'!$AJ$2:$AJ$779)</f>
        <v>-41.105458872467089</v>
      </c>
      <c r="AO428" s="24"/>
    </row>
    <row r="429" spans="1:41" x14ac:dyDescent="0.3">
      <c r="A429" s="5">
        <v>44725</v>
      </c>
      <c r="B429" s="25">
        <v>622.12</v>
      </c>
      <c r="C429" s="25">
        <v>10.700000000000001</v>
      </c>
      <c r="D429" s="25">
        <f t="shared" si="133"/>
        <v>611.41999999999996</v>
      </c>
      <c r="E429" s="25">
        <v>613.5</v>
      </c>
      <c r="F429" s="25">
        <f t="shared" si="130"/>
        <v>2.0800000000000409</v>
      </c>
      <c r="G429" s="25">
        <v>16050</v>
      </c>
      <c r="H429" s="25">
        <v>16070.98</v>
      </c>
      <c r="I429" s="25">
        <v>2.1100000000000017</v>
      </c>
      <c r="J429" s="25">
        <f t="shared" si="134"/>
        <v>16068.869999999999</v>
      </c>
      <c r="K429" s="25">
        <f t="shared" si="135"/>
        <v>-18.869999999998981</v>
      </c>
      <c r="L429" s="27">
        <v>29.766999999999999</v>
      </c>
      <c r="M429" s="25">
        <v>516</v>
      </c>
      <c r="N429" s="2">
        <f t="shared" si="147"/>
        <v>126.26054743774426</v>
      </c>
      <c r="O429" s="2">
        <f t="shared" si="148"/>
        <v>130.50902585786287</v>
      </c>
      <c r="P429" s="2">
        <f t="shared" si="149"/>
        <v>101.27241179872755</v>
      </c>
      <c r="Q429" s="2">
        <f t="shared" si="149"/>
        <v>124.33734939759067</v>
      </c>
      <c r="R429" s="27">
        <f t="shared" si="150"/>
        <v>3.3648503086155301E-2</v>
      </c>
      <c r="S429" s="1">
        <f t="shared" si="136"/>
        <v>8.778548817801362E-3</v>
      </c>
      <c r="T429" s="1">
        <f>S429+GRAPHS!$Q$32*_xlfn.STDEV.S($R$2:$R$779)</f>
        <v>3.6448384166507447E-2</v>
      </c>
      <c r="U429" s="1">
        <f>S429-GRAPHS!$Q$32*_xlfn.STDEV.S($R$2:$R$779)</f>
        <v>-1.8891286530904723E-2</v>
      </c>
      <c r="V429" s="2">
        <f t="shared" si="137"/>
        <v>424.84784201186017</v>
      </c>
      <c r="W429" s="1">
        <f t="shared" si="138"/>
        <v>-1.1743202851226616E-3</v>
      </c>
      <c r="X429" s="1">
        <f t="shared" si="139"/>
        <v>3.4019168493016928E-3</v>
      </c>
      <c r="Y429" s="1">
        <f t="shared" si="140"/>
        <v>-4.576237134424354E-3</v>
      </c>
      <c r="Z429" s="1">
        <f t="shared" si="131"/>
        <v>-3.2310590462182717E-4</v>
      </c>
      <c r="AA429" s="1" t="e">
        <f>Z429+#REF!*_xlfn.STDEV.S($Y$2:$Y$779)</f>
        <v>#REF!</v>
      </c>
      <c r="AB429" s="1">
        <f>Z429-GRAPHS!$S$32*_xlfn.STDEV.S($Y$2:$Y$779)</f>
        <v>-3.5832089975028217E-3</v>
      </c>
      <c r="AC429" s="24">
        <f t="shared" si="132"/>
        <v>-18.869999999998981</v>
      </c>
      <c r="AD429" s="24">
        <f t="shared" si="141"/>
        <v>2.0800000000000409</v>
      </c>
      <c r="AE429" s="1">
        <f t="shared" si="142"/>
        <v>-4.576237134424354E-3</v>
      </c>
      <c r="AF429" s="1">
        <f t="shared" si="143"/>
        <v>-3.2310590462182717E-4</v>
      </c>
      <c r="AG429" s="1">
        <f>$AF$2+GRAPHS!$U$32*_xlfn.STDEV.S('ONE_LAST_QUOTE (2)'!$AE$2:$AE$779)</f>
        <v>3.7520229614794163E-3</v>
      </c>
      <c r="AH429" s="1">
        <f>$AF$2-GRAPHS!$U$32*_xlfn.STDEV.S('ONE_LAST_QUOTE (2)'!$AE$2:$AE$779)</f>
        <v>-4.3982347707230704E-3</v>
      </c>
      <c r="AI429" s="27">
        <f t="shared" si="144"/>
        <v>-9.0721153846147171</v>
      </c>
      <c r="AJ429" s="24">
        <f t="shared" si="145"/>
        <v>-20.949999999999022</v>
      </c>
      <c r="AK429" s="27">
        <f t="shared" si="146"/>
        <v>-6.5702056555270953</v>
      </c>
      <c r="AL429" s="27">
        <f>$AK$2+GRAPHS!$W$32*_xlfn.STDEV.S('ONE_LAST_QUOTE (2)'!$AJ$2:$AJ$779)</f>
        <v>27.965047561412895</v>
      </c>
      <c r="AM429" s="27">
        <f>$AK$2-GRAPHS!$W$32*_xlfn.STDEV.S('ONE_LAST_QUOTE (2)'!$AJ$2:$AJ$779)</f>
        <v>-41.105458872467089</v>
      </c>
      <c r="AO429" s="24"/>
    </row>
    <row r="430" spans="1:41" x14ac:dyDescent="0.3">
      <c r="A430" s="5">
        <v>44726</v>
      </c>
      <c r="B430" s="25">
        <v>620.82000000000005</v>
      </c>
      <c r="C430" s="25">
        <v>10.64</v>
      </c>
      <c r="D430" s="25">
        <f t="shared" si="133"/>
        <v>610.18000000000006</v>
      </c>
      <c r="E430" s="25">
        <v>612.20000000000005</v>
      </c>
      <c r="F430" s="25">
        <f t="shared" si="130"/>
        <v>2.0199999999999818</v>
      </c>
      <c r="G430" s="25">
        <v>16052</v>
      </c>
      <c r="H430" s="25">
        <v>16047.37</v>
      </c>
      <c r="I430" s="25">
        <v>2.1100000000000017</v>
      </c>
      <c r="J430" s="25">
        <f t="shared" si="134"/>
        <v>16045.26</v>
      </c>
      <c r="K430" s="25">
        <f t="shared" si="135"/>
        <v>6.7399999999997817</v>
      </c>
      <c r="L430" s="27">
        <v>29.68</v>
      </c>
      <c r="M430" s="25">
        <v>513</v>
      </c>
      <c r="N430" s="2">
        <f t="shared" si="147"/>
        <v>125.9930026754475</v>
      </c>
      <c r="O430" s="2">
        <f t="shared" si="148"/>
        <v>130.52528866482336</v>
      </c>
      <c r="P430" s="2">
        <f t="shared" si="149"/>
        <v>100.97642295784706</v>
      </c>
      <c r="Q430" s="2">
        <f t="shared" si="149"/>
        <v>123.61445783132561</v>
      </c>
      <c r="R430" s="27">
        <f t="shared" si="150"/>
        <v>3.5972521434788129E-2</v>
      </c>
      <c r="S430" s="1">
        <f t="shared" si="136"/>
        <v>8.778548817801362E-3</v>
      </c>
      <c r="T430" s="1">
        <f>S430+GRAPHS!$Q$32*_xlfn.STDEV.S($R$2:$R$779)</f>
        <v>3.6448384166507447E-2</v>
      </c>
      <c r="U430" s="1">
        <f>S430-GRAPHS!$Q$32*_xlfn.STDEV.S($R$2:$R$779)</f>
        <v>-1.8891286530904723E-2</v>
      </c>
      <c r="V430" s="2">
        <f t="shared" si="137"/>
        <v>453.22859893758647</v>
      </c>
      <c r="W430" s="1">
        <f t="shared" si="138"/>
        <v>4.2006175032375804E-4</v>
      </c>
      <c r="X430" s="1">
        <f t="shared" si="139"/>
        <v>3.310498541413979E-3</v>
      </c>
      <c r="Y430" s="1">
        <f t="shared" si="140"/>
        <v>-2.8904367910902208E-3</v>
      </c>
      <c r="Z430" s="1">
        <f t="shared" si="131"/>
        <v>-3.2310590462182717E-4</v>
      </c>
      <c r="AA430" s="1" t="e">
        <f>Z430+#REF!*_xlfn.STDEV.S($Y$2:$Y$779)</f>
        <v>#REF!</v>
      </c>
      <c r="AB430" s="1">
        <f>Z430-GRAPHS!$S$32*_xlfn.STDEV.S($Y$2:$Y$779)</f>
        <v>-3.5832089975028217E-3</v>
      </c>
      <c r="AC430" s="24">
        <f t="shared" si="132"/>
        <v>6.7399999999997817</v>
      </c>
      <c r="AD430" s="24">
        <f t="shared" si="141"/>
        <v>2.0199999999999818</v>
      </c>
      <c r="AE430" s="1">
        <f t="shared" si="142"/>
        <v>-2.8904367910902208E-3</v>
      </c>
      <c r="AF430" s="1">
        <f t="shared" si="143"/>
        <v>-3.2310590462182717E-4</v>
      </c>
      <c r="AG430" s="1">
        <f>$AF$2+GRAPHS!$U$32*_xlfn.STDEV.S('ONE_LAST_QUOTE (2)'!$AE$2:$AE$779)</f>
        <v>3.7520229614794163E-3</v>
      </c>
      <c r="AH430" s="1">
        <f>$AF$2-GRAPHS!$U$32*_xlfn.STDEV.S('ONE_LAST_QUOTE (2)'!$AE$2:$AE$779)</f>
        <v>-4.3982347707230704E-3</v>
      </c>
      <c r="AI430" s="27">
        <f t="shared" si="144"/>
        <v>3.3366336633662588</v>
      </c>
      <c r="AJ430" s="24">
        <f t="shared" si="145"/>
        <v>4.7199999999997999</v>
      </c>
      <c r="AK430" s="27">
        <f t="shared" si="146"/>
        <v>-6.5702056555270953</v>
      </c>
      <c r="AL430" s="27">
        <f>$AK$2+GRAPHS!$W$32*_xlfn.STDEV.S('ONE_LAST_QUOTE (2)'!$AJ$2:$AJ$779)</f>
        <v>27.965047561412895</v>
      </c>
      <c r="AM430" s="27">
        <f>$AK$2-GRAPHS!$W$32*_xlfn.STDEV.S('ONE_LAST_QUOTE (2)'!$AJ$2:$AJ$779)</f>
        <v>-41.105458872467089</v>
      </c>
      <c r="AO430" s="24"/>
    </row>
    <row r="431" spans="1:41" x14ac:dyDescent="0.3">
      <c r="A431" s="5">
        <v>44727</v>
      </c>
      <c r="B431" s="25">
        <v>617.65</v>
      </c>
      <c r="C431" s="25">
        <v>10.57</v>
      </c>
      <c r="D431" s="25">
        <f t="shared" si="133"/>
        <v>607.07999999999993</v>
      </c>
      <c r="E431" s="25">
        <v>609.70000000000005</v>
      </c>
      <c r="F431" s="25">
        <f t="shared" si="130"/>
        <v>2.6200000000001182</v>
      </c>
      <c r="G431" s="25">
        <v>16061</v>
      </c>
      <c r="H431" s="25">
        <v>15999.25</v>
      </c>
      <c r="I431" s="25">
        <v>1.5600000000000016</v>
      </c>
      <c r="J431" s="25">
        <f t="shared" si="134"/>
        <v>15997.69</v>
      </c>
      <c r="K431" s="25">
        <f t="shared" si="135"/>
        <v>63.309999999999491</v>
      </c>
      <c r="L431" s="27">
        <v>29.611000000000001</v>
      </c>
      <c r="M431" s="25">
        <v>509</v>
      </c>
      <c r="N431" s="2">
        <f t="shared" si="147"/>
        <v>125.47849351718448</v>
      </c>
      <c r="O431" s="2">
        <f t="shared" si="148"/>
        <v>130.59847129614553</v>
      </c>
      <c r="P431" s="2">
        <f t="shared" si="149"/>
        <v>100.74167318749359</v>
      </c>
      <c r="Q431" s="2">
        <f t="shared" si="149"/>
        <v>122.65060240963886</v>
      </c>
      <c r="R431" s="27">
        <f t="shared" si="150"/>
        <v>4.0803628059655317E-2</v>
      </c>
      <c r="S431" s="1">
        <f t="shared" si="136"/>
        <v>8.778548817801362E-3</v>
      </c>
      <c r="T431" s="1">
        <f>S431+GRAPHS!$Q$32*_xlfn.STDEV.S($R$2:$R$779)</f>
        <v>3.6448384166507447E-2</v>
      </c>
      <c r="U431" s="1">
        <f>S431-GRAPHS!$Q$32*_xlfn.STDEV.S($R$2:$R$779)</f>
        <v>-1.8891286530904723E-2</v>
      </c>
      <c r="V431" s="2">
        <f t="shared" si="137"/>
        <v>511.99777789610579</v>
      </c>
      <c r="W431" s="1">
        <f t="shared" si="138"/>
        <v>3.957446356317661E-3</v>
      </c>
      <c r="X431" s="1">
        <f t="shared" si="139"/>
        <v>4.3157409237664203E-3</v>
      </c>
      <c r="Y431" s="1">
        <f t="shared" si="140"/>
        <v>-3.5829456744875931E-4</v>
      </c>
      <c r="Z431" s="1">
        <f t="shared" si="131"/>
        <v>-3.2310590462182717E-4</v>
      </c>
      <c r="AA431" s="1" t="e">
        <f>Z431+#REF!*_xlfn.STDEV.S($Y$2:$Y$779)</f>
        <v>#REF!</v>
      </c>
      <c r="AB431" s="1">
        <f>Z431-GRAPHS!$S$32*_xlfn.STDEV.S($Y$2:$Y$779)</f>
        <v>-3.5832089975028217E-3</v>
      </c>
      <c r="AC431" s="24">
        <f t="shared" si="132"/>
        <v>63.309999999999491</v>
      </c>
      <c r="AD431" s="24">
        <f t="shared" si="141"/>
        <v>2.6200000000001182</v>
      </c>
      <c r="AE431" s="1">
        <f t="shared" si="142"/>
        <v>-3.5829456744875931E-4</v>
      </c>
      <c r="AF431" s="1">
        <f t="shared" si="143"/>
        <v>-3.2310590462182717E-4</v>
      </c>
      <c r="AG431" s="1">
        <f>$AF$2+GRAPHS!$U$32*_xlfn.STDEV.S('ONE_LAST_QUOTE (2)'!$AE$2:$AE$779)</f>
        <v>3.7520229614794163E-3</v>
      </c>
      <c r="AH431" s="1">
        <f>$AF$2-GRAPHS!$U$32*_xlfn.STDEV.S('ONE_LAST_QUOTE (2)'!$AE$2:$AE$779)</f>
        <v>-4.3982347707230704E-3</v>
      </c>
      <c r="AI431" s="27">
        <f t="shared" si="144"/>
        <v>24.164122137403297</v>
      </c>
      <c r="AJ431" s="24">
        <f t="shared" si="145"/>
        <v>60.689999999999372</v>
      </c>
      <c r="AK431" s="27">
        <f t="shared" si="146"/>
        <v>-6.5702056555270953</v>
      </c>
      <c r="AL431" s="27">
        <f>$AK$2+GRAPHS!$W$32*_xlfn.STDEV.S('ONE_LAST_QUOTE (2)'!$AJ$2:$AJ$779)</f>
        <v>27.965047561412895</v>
      </c>
      <c r="AM431" s="27">
        <f>$AK$2-GRAPHS!$W$32*_xlfn.STDEV.S('ONE_LAST_QUOTE (2)'!$AJ$2:$AJ$779)</f>
        <v>-41.105458872467089</v>
      </c>
      <c r="AO431" s="24"/>
    </row>
    <row r="432" spans="1:41" x14ac:dyDescent="0.3">
      <c r="A432" s="5">
        <v>44728</v>
      </c>
      <c r="B432" s="25">
        <v>613.9</v>
      </c>
      <c r="C432" s="25">
        <v>9.93</v>
      </c>
      <c r="D432" s="25">
        <f t="shared" si="133"/>
        <v>603.97</v>
      </c>
      <c r="E432" s="25">
        <v>605.9</v>
      </c>
      <c r="F432" s="25">
        <f t="shared" si="130"/>
        <v>1.92999999999995</v>
      </c>
      <c r="G432" s="25">
        <v>15411</v>
      </c>
      <c r="H432" s="25">
        <v>15838.61</v>
      </c>
      <c r="I432" s="25">
        <v>434.15</v>
      </c>
      <c r="J432" s="25">
        <f t="shared" si="134"/>
        <v>15404.460000000001</v>
      </c>
      <c r="K432" s="25">
        <f t="shared" si="135"/>
        <v>6.5399999999990541</v>
      </c>
      <c r="L432" s="27">
        <v>29.71</v>
      </c>
      <c r="M432" s="25">
        <v>508</v>
      </c>
      <c r="N432" s="2">
        <f t="shared" si="147"/>
        <v>124.69643959662467</v>
      </c>
      <c r="O432" s="2">
        <f t="shared" si="148"/>
        <v>125.31305903398911</v>
      </c>
      <c r="P432" s="2">
        <f t="shared" si="149"/>
        <v>101.07848807539206</v>
      </c>
      <c r="Q432" s="2">
        <f t="shared" si="149"/>
        <v>122.40963855421718</v>
      </c>
      <c r="R432" s="27">
        <f t="shared" si="150"/>
        <v>4.9449642616830047E-3</v>
      </c>
      <c r="S432" s="1">
        <f t="shared" si="136"/>
        <v>8.778548817801362E-3</v>
      </c>
      <c r="T432" s="1">
        <f>S432+GRAPHS!$Q$32*_xlfn.STDEV.S($R$2:$R$779)</f>
        <v>3.6448384166507447E-2</v>
      </c>
      <c r="U432" s="1">
        <f>S432-GRAPHS!$Q$32*_xlfn.STDEV.S($R$2:$R$779)</f>
        <v>-1.8891286530904723E-2</v>
      </c>
      <c r="V432" s="2">
        <f t="shared" si="137"/>
        <v>61.661943736443448</v>
      </c>
      <c r="W432" s="1">
        <f t="shared" si="138"/>
        <v>4.2455236989800705E-4</v>
      </c>
      <c r="X432" s="1">
        <f t="shared" si="139"/>
        <v>3.1955229564381506E-3</v>
      </c>
      <c r="Y432" s="1">
        <f t="shared" si="140"/>
        <v>-2.7709705865401435E-3</v>
      </c>
      <c r="Z432" s="1">
        <f t="shared" si="131"/>
        <v>-3.2310590462182717E-4</v>
      </c>
      <c r="AA432" s="1" t="e">
        <f>Z432+#REF!*_xlfn.STDEV.S($Y$2:$Y$779)</f>
        <v>#REF!</v>
      </c>
      <c r="AB432" s="1">
        <f>Z432-GRAPHS!$S$32*_xlfn.STDEV.S($Y$2:$Y$779)</f>
        <v>-3.5832089975028217E-3</v>
      </c>
      <c r="AC432" s="24">
        <f t="shared" si="132"/>
        <v>6.5399999999990541</v>
      </c>
      <c r="AD432" s="24">
        <f t="shared" si="141"/>
        <v>1.92999999999995</v>
      </c>
      <c r="AE432" s="1">
        <f t="shared" si="142"/>
        <v>-2.7709705865401435E-3</v>
      </c>
      <c r="AF432" s="1">
        <f t="shared" si="143"/>
        <v>-3.2310590462182717E-4</v>
      </c>
      <c r="AG432" s="1">
        <f>$AF$2+GRAPHS!$U$32*_xlfn.STDEV.S('ONE_LAST_QUOTE (2)'!$AE$2:$AE$779)</f>
        <v>3.7520229614794163E-3</v>
      </c>
      <c r="AH432" s="1">
        <f>$AF$2-GRAPHS!$U$32*_xlfn.STDEV.S('ONE_LAST_QUOTE (2)'!$AE$2:$AE$779)</f>
        <v>-4.3982347707230704E-3</v>
      </c>
      <c r="AI432" s="27">
        <f t="shared" si="144"/>
        <v>3.3886010362690278</v>
      </c>
      <c r="AJ432" s="24">
        <f t="shared" si="145"/>
        <v>4.6099999999991041</v>
      </c>
      <c r="AK432" s="27">
        <f t="shared" si="146"/>
        <v>-6.5702056555270953</v>
      </c>
      <c r="AL432" s="27">
        <f>$AK$2+GRAPHS!$W$32*_xlfn.STDEV.S('ONE_LAST_QUOTE (2)'!$AJ$2:$AJ$779)</f>
        <v>27.965047561412895</v>
      </c>
      <c r="AM432" s="27">
        <f>$AK$2-GRAPHS!$W$32*_xlfn.STDEV.S('ONE_LAST_QUOTE (2)'!$AJ$2:$AJ$779)</f>
        <v>-41.105458872467089</v>
      </c>
      <c r="AO432" s="24"/>
    </row>
    <row r="433" spans="1:41" x14ac:dyDescent="0.3">
      <c r="A433" s="5">
        <v>44729</v>
      </c>
      <c r="B433" s="25">
        <v>604.70000000000005</v>
      </c>
      <c r="C433" s="25">
        <v>9.25</v>
      </c>
      <c r="D433" s="25">
        <f t="shared" si="133"/>
        <v>595.45000000000005</v>
      </c>
      <c r="E433" s="25">
        <v>595.79999999999995</v>
      </c>
      <c r="F433" s="25">
        <f t="shared" si="130"/>
        <v>0.34999999999990905</v>
      </c>
      <c r="G433" s="25">
        <v>15202</v>
      </c>
      <c r="H433" s="25">
        <v>15641.26</v>
      </c>
      <c r="I433" s="25">
        <v>403</v>
      </c>
      <c r="J433" s="25">
        <f t="shared" si="134"/>
        <v>15238.26</v>
      </c>
      <c r="K433" s="25">
        <f t="shared" si="135"/>
        <v>-36.260000000000218</v>
      </c>
      <c r="L433" s="27">
        <v>29.702000000000002</v>
      </c>
      <c r="M433" s="25">
        <v>501</v>
      </c>
      <c r="N433" s="2">
        <f t="shared" si="147"/>
        <v>122.61782259724208</v>
      </c>
      <c r="O433" s="2">
        <f t="shared" si="148"/>
        <v>123.6135957066188</v>
      </c>
      <c r="P433" s="2">
        <f t="shared" si="149"/>
        <v>101.0512707107134</v>
      </c>
      <c r="Q433" s="2">
        <f t="shared" si="149"/>
        <v>120.72289156626537</v>
      </c>
      <c r="R433" s="27">
        <f t="shared" si="150"/>
        <v>8.1209492085623225E-3</v>
      </c>
      <c r="S433" s="1">
        <f t="shared" si="136"/>
        <v>8.778548817801362E-3</v>
      </c>
      <c r="T433" s="1">
        <f>S433+GRAPHS!$Q$32*_xlfn.STDEV.S($R$2:$R$779)</f>
        <v>3.6448384166507447E-2</v>
      </c>
      <c r="U433" s="1">
        <f>S433-GRAPHS!$Q$32*_xlfn.STDEV.S($R$2:$R$779)</f>
        <v>-1.8891286530904723E-2</v>
      </c>
      <c r="V433" s="2">
        <f t="shared" si="137"/>
        <v>99.577310937671371</v>
      </c>
      <c r="W433" s="1">
        <f t="shared" si="138"/>
        <v>-2.3795367712586752E-3</v>
      </c>
      <c r="X433" s="1">
        <f t="shared" si="139"/>
        <v>5.8779074649409531E-4</v>
      </c>
      <c r="Y433" s="1">
        <f t="shared" si="140"/>
        <v>-2.9673275177527704E-3</v>
      </c>
      <c r="Z433" s="1">
        <f t="shared" si="131"/>
        <v>-3.2310590462182717E-4</v>
      </c>
      <c r="AA433" s="1" t="e">
        <f>Z433+#REF!*_xlfn.STDEV.S($Y$2:$Y$779)</f>
        <v>#REF!</v>
      </c>
      <c r="AB433" s="1">
        <f>Z433-GRAPHS!$S$32*_xlfn.STDEV.S($Y$2:$Y$779)</f>
        <v>-3.5832089975028217E-3</v>
      </c>
      <c r="AC433" s="24">
        <f t="shared" si="132"/>
        <v>-36.260000000000218</v>
      </c>
      <c r="AD433" s="24">
        <f t="shared" si="141"/>
        <v>0.34999999999990905</v>
      </c>
      <c r="AE433" s="1">
        <f t="shared" si="142"/>
        <v>-2.9673275177527704E-3</v>
      </c>
      <c r="AF433" s="1">
        <f t="shared" si="143"/>
        <v>-3.2310590462182717E-4</v>
      </c>
      <c r="AG433" s="1">
        <f>$AF$2+GRAPHS!$U$32*_xlfn.STDEV.S('ONE_LAST_QUOTE (2)'!$AE$2:$AE$779)</f>
        <v>3.7520229614794163E-3</v>
      </c>
      <c r="AH433" s="1">
        <f>$AF$2-GRAPHS!$U$32*_xlfn.STDEV.S('ONE_LAST_QUOTE (2)'!$AE$2:$AE$779)</f>
        <v>-4.3982347707230704E-3</v>
      </c>
      <c r="AI433" s="27">
        <f t="shared" si="144"/>
        <v>-103.60000000002755</v>
      </c>
      <c r="AJ433" s="24">
        <f t="shared" si="145"/>
        <v>-36.610000000000127</v>
      </c>
      <c r="AK433" s="27">
        <f t="shared" si="146"/>
        <v>-6.5702056555270953</v>
      </c>
      <c r="AL433" s="27">
        <f>$AK$2+GRAPHS!$W$32*_xlfn.STDEV.S('ONE_LAST_QUOTE (2)'!$AJ$2:$AJ$779)</f>
        <v>27.965047561412895</v>
      </c>
      <c r="AM433" s="27">
        <f>$AK$2-GRAPHS!$W$32*_xlfn.STDEV.S('ONE_LAST_QUOTE (2)'!$AJ$2:$AJ$779)</f>
        <v>-41.105458872467089</v>
      </c>
      <c r="AO433" s="24"/>
    </row>
    <row r="434" spans="1:41" x14ac:dyDescent="0.3">
      <c r="A434" s="5">
        <v>44732</v>
      </c>
      <c r="B434" s="25">
        <v>597.77</v>
      </c>
      <c r="C434" s="25">
        <v>7.67</v>
      </c>
      <c r="D434" s="25">
        <f t="shared" si="133"/>
        <v>590.1</v>
      </c>
      <c r="E434" s="25">
        <v>593.1</v>
      </c>
      <c r="F434" s="25">
        <f t="shared" si="130"/>
        <v>3</v>
      </c>
      <c r="G434" s="25">
        <v>15031</v>
      </c>
      <c r="H434" s="25">
        <v>15367.58</v>
      </c>
      <c r="I434" s="25">
        <v>400.75</v>
      </c>
      <c r="J434" s="25">
        <f t="shared" si="134"/>
        <v>14966.83</v>
      </c>
      <c r="K434" s="25">
        <f t="shared" si="135"/>
        <v>64.170000000000073</v>
      </c>
      <c r="L434" s="27">
        <v>29.704000000000001</v>
      </c>
      <c r="M434" s="25">
        <v>498</v>
      </c>
      <c r="N434" s="2">
        <f t="shared" si="147"/>
        <v>122.06215270631803</v>
      </c>
      <c r="O434" s="2">
        <f t="shared" si="148"/>
        <v>122.22312571149764</v>
      </c>
      <c r="P434" s="2">
        <f t="shared" si="149"/>
        <v>101.05807505188307</v>
      </c>
      <c r="Q434" s="2">
        <f t="shared" si="149"/>
        <v>120.00000000000031</v>
      </c>
      <c r="R434" s="27">
        <f t="shared" si="150"/>
        <v>1.3187790122537457E-3</v>
      </c>
      <c r="S434" s="1">
        <f t="shared" si="136"/>
        <v>8.778548817801362E-3</v>
      </c>
      <c r="T434" s="1">
        <f>S434+GRAPHS!$Q$32*_xlfn.STDEV.S($R$2:$R$779)</f>
        <v>3.6448384166507447E-2</v>
      </c>
      <c r="U434" s="1">
        <f>S434-GRAPHS!$Q$32*_xlfn.STDEV.S($R$2:$R$779)</f>
        <v>-1.8891286530904723E-2</v>
      </c>
      <c r="V434" s="2">
        <f t="shared" si="137"/>
        <v>16.097300517961344</v>
      </c>
      <c r="W434" s="1">
        <f t="shared" si="138"/>
        <v>4.2874810497613774E-3</v>
      </c>
      <c r="X434" s="1">
        <f t="shared" si="139"/>
        <v>5.0838840874428059E-3</v>
      </c>
      <c r="Y434" s="1">
        <f t="shared" si="140"/>
        <v>-7.9640303768142851E-4</v>
      </c>
      <c r="Z434" s="1">
        <f t="shared" si="131"/>
        <v>-3.2310590462182717E-4</v>
      </c>
      <c r="AA434" s="1" t="e">
        <f>Z434+#REF!*_xlfn.STDEV.S($Y$2:$Y$779)</f>
        <v>#REF!</v>
      </c>
      <c r="AB434" s="1">
        <f>Z434-GRAPHS!$S$32*_xlfn.STDEV.S($Y$2:$Y$779)</f>
        <v>-3.5832089975028217E-3</v>
      </c>
      <c r="AC434" s="24">
        <f t="shared" si="132"/>
        <v>64.170000000000073</v>
      </c>
      <c r="AD434" s="24">
        <f t="shared" si="141"/>
        <v>3</v>
      </c>
      <c r="AE434" s="1">
        <f t="shared" si="142"/>
        <v>-7.9640303768142851E-4</v>
      </c>
      <c r="AF434" s="1">
        <f t="shared" si="143"/>
        <v>-3.2310590462182717E-4</v>
      </c>
      <c r="AG434" s="1">
        <f>$AF$2+GRAPHS!$U$32*_xlfn.STDEV.S('ONE_LAST_QUOTE (2)'!$AE$2:$AE$779)</f>
        <v>3.7520229614794163E-3</v>
      </c>
      <c r="AH434" s="1">
        <f>$AF$2-GRAPHS!$U$32*_xlfn.STDEV.S('ONE_LAST_QUOTE (2)'!$AE$2:$AE$779)</f>
        <v>-4.3982347707230704E-3</v>
      </c>
      <c r="AI434" s="27">
        <f t="shared" si="144"/>
        <v>21.390000000000025</v>
      </c>
      <c r="AJ434" s="24">
        <f t="shared" si="145"/>
        <v>61.170000000000073</v>
      </c>
      <c r="AK434" s="27">
        <f t="shared" si="146"/>
        <v>-6.5702056555270953</v>
      </c>
      <c r="AL434" s="27">
        <f>$AK$2+GRAPHS!$W$32*_xlfn.STDEV.S('ONE_LAST_QUOTE (2)'!$AJ$2:$AJ$779)</f>
        <v>27.965047561412895</v>
      </c>
      <c r="AM434" s="27">
        <f>$AK$2-GRAPHS!$W$32*_xlfn.STDEV.S('ONE_LAST_QUOTE (2)'!$AJ$2:$AJ$779)</f>
        <v>-41.105458872467089</v>
      </c>
      <c r="AO434" s="24"/>
    </row>
    <row r="435" spans="1:41" x14ac:dyDescent="0.3">
      <c r="A435" s="5">
        <v>44733</v>
      </c>
      <c r="B435" s="25">
        <v>610.79</v>
      </c>
      <c r="C435" s="25">
        <v>7.67</v>
      </c>
      <c r="D435" s="25">
        <f t="shared" si="133"/>
        <v>603.12</v>
      </c>
      <c r="E435" s="25">
        <v>603.9</v>
      </c>
      <c r="F435" s="25">
        <f t="shared" si="130"/>
        <v>0.77999999999997272</v>
      </c>
      <c r="G435" s="25">
        <v>15346</v>
      </c>
      <c r="H435" s="25">
        <v>15728.64</v>
      </c>
      <c r="I435" s="25">
        <v>396.97</v>
      </c>
      <c r="J435" s="25">
        <f t="shared" si="134"/>
        <v>15331.67</v>
      </c>
      <c r="K435" s="25">
        <f t="shared" si="135"/>
        <v>14.329999999999927</v>
      </c>
      <c r="L435" s="27">
        <v>29.739000000000001</v>
      </c>
      <c r="M435" s="25">
        <v>505</v>
      </c>
      <c r="N435" s="2">
        <f t="shared" si="147"/>
        <v>124.28483227001426</v>
      </c>
      <c r="O435" s="2">
        <f t="shared" si="148"/>
        <v>124.78451780777347</v>
      </c>
      <c r="P435" s="2">
        <f t="shared" si="149"/>
        <v>101.17715102235223</v>
      </c>
      <c r="Q435" s="2">
        <f t="shared" si="149"/>
        <v>121.68674698795212</v>
      </c>
      <c r="R435" s="27">
        <f t="shared" si="150"/>
        <v>4.0204868818876083E-3</v>
      </c>
      <c r="S435" s="1">
        <f t="shared" si="136"/>
        <v>8.778548817801362E-3</v>
      </c>
      <c r="T435" s="1">
        <f>S435+GRAPHS!$Q$32*_xlfn.STDEV.S($R$2:$R$779)</f>
        <v>3.6448384166507447E-2</v>
      </c>
      <c r="U435" s="1">
        <f>S435-GRAPHS!$Q$32*_xlfn.STDEV.S($R$2:$R$779)</f>
        <v>-1.8891286530904723E-2</v>
      </c>
      <c r="V435" s="2">
        <f t="shared" si="137"/>
        <v>49.968553775920554</v>
      </c>
      <c r="W435" s="1">
        <f t="shared" si="138"/>
        <v>9.3466660839947166E-4</v>
      </c>
      <c r="X435" s="1">
        <f t="shared" si="139"/>
        <v>1.2932749701551477E-3</v>
      </c>
      <c r="Y435" s="1">
        <f t="shared" si="140"/>
        <v>-3.5860836175567604E-4</v>
      </c>
      <c r="Z435" s="1">
        <f t="shared" si="131"/>
        <v>-3.2310590462182717E-4</v>
      </c>
      <c r="AA435" s="1" t="e">
        <f>Z435+#REF!*_xlfn.STDEV.S($Y$2:$Y$779)</f>
        <v>#REF!</v>
      </c>
      <c r="AB435" s="1">
        <f>Z435-GRAPHS!$S$32*_xlfn.STDEV.S($Y$2:$Y$779)</f>
        <v>-3.5832089975028217E-3</v>
      </c>
      <c r="AC435" s="24">
        <f t="shared" si="132"/>
        <v>14.329999999999927</v>
      </c>
      <c r="AD435" s="24">
        <f t="shared" si="141"/>
        <v>0.77999999999997272</v>
      </c>
      <c r="AE435" s="1">
        <f t="shared" si="142"/>
        <v>-3.5860836175567604E-4</v>
      </c>
      <c r="AF435" s="1">
        <f t="shared" si="143"/>
        <v>-3.2310590462182717E-4</v>
      </c>
      <c r="AG435" s="1">
        <f>$AF$2+GRAPHS!$U$32*_xlfn.STDEV.S('ONE_LAST_QUOTE (2)'!$AE$2:$AE$779)</f>
        <v>3.7520229614794163E-3</v>
      </c>
      <c r="AH435" s="1">
        <f>$AF$2-GRAPHS!$U$32*_xlfn.STDEV.S('ONE_LAST_QUOTE (2)'!$AE$2:$AE$779)</f>
        <v>-4.3982347707230704E-3</v>
      </c>
      <c r="AI435" s="27">
        <f t="shared" si="144"/>
        <v>18.371794871795423</v>
      </c>
      <c r="AJ435" s="24">
        <f t="shared" si="145"/>
        <v>13.549999999999955</v>
      </c>
      <c r="AK435" s="27">
        <f t="shared" si="146"/>
        <v>-6.5702056555270953</v>
      </c>
      <c r="AL435" s="27">
        <f>$AK$2+GRAPHS!$W$32*_xlfn.STDEV.S('ONE_LAST_QUOTE (2)'!$AJ$2:$AJ$779)</f>
        <v>27.965047561412895</v>
      </c>
      <c r="AM435" s="27">
        <f>$AK$2-GRAPHS!$W$32*_xlfn.STDEV.S('ONE_LAST_QUOTE (2)'!$AJ$2:$AJ$779)</f>
        <v>-41.105458872467089</v>
      </c>
      <c r="AO435" s="24"/>
    </row>
    <row r="436" spans="1:41" x14ac:dyDescent="0.3">
      <c r="A436" s="5">
        <v>44734</v>
      </c>
      <c r="B436" s="25">
        <v>595.33000000000004</v>
      </c>
      <c r="C436" s="25">
        <v>6.73</v>
      </c>
      <c r="D436" s="25">
        <f t="shared" si="133"/>
        <v>588.6</v>
      </c>
      <c r="E436" s="25">
        <v>590.4</v>
      </c>
      <c r="F436" s="25">
        <f t="shared" si="130"/>
        <v>1.7999999999999545</v>
      </c>
      <c r="G436" s="25">
        <v>15015</v>
      </c>
      <c r="H436" s="25">
        <v>15347.75</v>
      </c>
      <c r="I436" s="25">
        <v>383.52000000000004</v>
      </c>
      <c r="J436" s="25">
        <f t="shared" si="134"/>
        <v>14964.23</v>
      </c>
      <c r="K436" s="25">
        <f t="shared" si="135"/>
        <v>50.770000000000437</v>
      </c>
      <c r="L436" s="27">
        <v>29.763999999999999</v>
      </c>
      <c r="M436" s="25">
        <v>494.5</v>
      </c>
      <c r="N436" s="2">
        <f t="shared" si="147"/>
        <v>121.50648281539397</v>
      </c>
      <c r="O436" s="2">
        <f t="shared" si="148"/>
        <v>122.0930232558138</v>
      </c>
      <c r="P436" s="2">
        <f t="shared" si="149"/>
        <v>101.26220528697306</v>
      </c>
      <c r="Q436" s="2">
        <f t="shared" si="149"/>
        <v>119.15662650602439</v>
      </c>
      <c r="R436" s="27">
        <f t="shared" si="150"/>
        <v>4.8272357723577741E-3</v>
      </c>
      <c r="S436" s="1">
        <f t="shared" si="136"/>
        <v>8.778548817801362E-3</v>
      </c>
      <c r="T436" s="1">
        <f>S436+GRAPHS!$Q$32*_xlfn.STDEV.S($R$2:$R$779)</f>
        <v>3.6448384166507447E-2</v>
      </c>
      <c r="U436" s="1">
        <f>S436-GRAPHS!$Q$32*_xlfn.STDEV.S($R$2:$R$779)</f>
        <v>-1.8891286530904723E-2</v>
      </c>
      <c r="V436" s="2">
        <f t="shared" si="137"/>
        <v>58.654044041983866</v>
      </c>
      <c r="W436" s="1">
        <f t="shared" si="138"/>
        <v>3.3927572618170422E-3</v>
      </c>
      <c r="X436" s="1">
        <f t="shared" si="139"/>
        <v>3.058103975535091E-3</v>
      </c>
      <c r="Y436" s="1">
        <f t="shared" si="140"/>
        <v>3.3465328628195113E-4</v>
      </c>
      <c r="Z436" s="1">
        <f t="shared" si="131"/>
        <v>-3.2310590462182717E-4</v>
      </c>
      <c r="AA436" s="1" t="e">
        <f>Z436+#REF!*_xlfn.STDEV.S($Y$2:$Y$779)</f>
        <v>#REF!</v>
      </c>
      <c r="AB436" s="1">
        <f>Z436-GRAPHS!$S$32*_xlfn.STDEV.S($Y$2:$Y$779)</f>
        <v>-3.5832089975028217E-3</v>
      </c>
      <c r="AC436" s="24">
        <f t="shared" si="132"/>
        <v>50.770000000000437</v>
      </c>
      <c r="AD436" s="24">
        <f t="shared" si="141"/>
        <v>1.7999999999999545</v>
      </c>
      <c r="AE436" s="1">
        <f t="shared" si="142"/>
        <v>3.3465328628195113E-4</v>
      </c>
      <c r="AF436" s="1">
        <f t="shared" si="143"/>
        <v>-3.2310590462182717E-4</v>
      </c>
      <c r="AG436" s="1">
        <f>$AF$2+GRAPHS!$U$32*_xlfn.STDEV.S('ONE_LAST_QUOTE (2)'!$AE$2:$AE$779)</f>
        <v>3.7520229614794163E-3</v>
      </c>
      <c r="AH436" s="1">
        <f>$AF$2-GRAPHS!$U$32*_xlfn.STDEV.S('ONE_LAST_QUOTE (2)'!$AE$2:$AE$779)</f>
        <v>-4.3982347707230704E-3</v>
      </c>
      <c r="AI436" s="27">
        <f t="shared" si="144"/>
        <v>28.205555555556511</v>
      </c>
      <c r="AJ436" s="24">
        <f t="shared" si="145"/>
        <v>48.970000000000482</v>
      </c>
      <c r="AK436" s="27">
        <f t="shared" si="146"/>
        <v>-6.5702056555270953</v>
      </c>
      <c r="AL436" s="27">
        <f>$AK$2+GRAPHS!$W$32*_xlfn.STDEV.S('ONE_LAST_QUOTE (2)'!$AJ$2:$AJ$779)</f>
        <v>27.965047561412895</v>
      </c>
      <c r="AM436" s="27">
        <f>$AK$2-GRAPHS!$W$32*_xlfn.STDEV.S('ONE_LAST_QUOTE (2)'!$AJ$2:$AJ$779)</f>
        <v>-41.105458872467089</v>
      </c>
      <c r="AO436" s="24"/>
    </row>
    <row r="437" spans="1:41" x14ac:dyDescent="0.3">
      <c r="A437" s="5">
        <v>44735</v>
      </c>
      <c r="B437" s="25">
        <v>585.73</v>
      </c>
      <c r="C437" s="25">
        <v>5.9600000000000009</v>
      </c>
      <c r="D437" s="25">
        <f t="shared" si="133"/>
        <v>579.77</v>
      </c>
      <c r="E437" s="25">
        <v>585.1</v>
      </c>
      <c r="F437" s="25">
        <f t="shared" si="130"/>
        <v>5.3300000000000409</v>
      </c>
      <c r="G437" s="25">
        <v>14939</v>
      </c>
      <c r="H437" s="25">
        <v>15176.44</v>
      </c>
      <c r="I437" s="25">
        <v>367.31000000000006</v>
      </c>
      <c r="J437" s="25">
        <f t="shared" si="134"/>
        <v>14809.130000000001</v>
      </c>
      <c r="K437" s="25">
        <f t="shared" si="135"/>
        <v>129.86999999999898</v>
      </c>
      <c r="L437" s="27">
        <v>29.722000000000001</v>
      </c>
      <c r="M437" s="25">
        <v>485.5</v>
      </c>
      <c r="N437" s="2">
        <f t="shared" si="147"/>
        <v>120.41572339987638</v>
      </c>
      <c r="O437" s="2">
        <f t="shared" si="148"/>
        <v>121.47503659131552</v>
      </c>
      <c r="P437" s="2">
        <f t="shared" si="149"/>
        <v>101.11931412241007</v>
      </c>
      <c r="Q437" s="2">
        <f t="shared" si="149"/>
        <v>116.98795180722921</v>
      </c>
      <c r="R437" s="27">
        <f t="shared" si="150"/>
        <v>8.7971334766754339E-3</v>
      </c>
      <c r="S437" s="1">
        <f t="shared" si="136"/>
        <v>8.778548817801362E-3</v>
      </c>
      <c r="T437" s="1">
        <f>S437+GRAPHS!$Q$32*_xlfn.STDEV.S($R$2:$R$779)</f>
        <v>3.6448384166507447E-2</v>
      </c>
      <c r="U437" s="1">
        <f>S437-GRAPHS!$Q$32*_xlfn.STDEV.S($R$2:$R$779)</f>
        <v>-1.8891286530904723E-2</v>
      </c>
      <c r="V437" s="2">
        <f t="shared" si="137"/>
        <v>105.93131914391307</v>
      </c>
      <c r="W437" s="1">
        <f t="shared" si="138"/>
        <v>8.7695901109652603E-3</v>
      </c>
      <c r="X437" s="1">
        <f t="shared" si="139"/>
        <v>9.1933007916933287E-3</v>
      </c>
      <c r="Y437" s="1">
        <f t="shared" si="140"/>
        <v>-4.2371068072806842E-4</v>
      </c>
      <c r="Z437" s="1">
        <f t="shared" si="131"/>
        <v>-3.2310590462182717E-4</v>
      </c>
      <c r="AA437" s="1" t="e">
        <f>Z437+#REF!*_xlfn.STDEV.S($Y$2:$Y$779)</f>
        <v>#REF!</v>
      </c>
      <c r="AB437" s="1">
        <f>Z437-GRAPHS!$S$32*_xlfn.STDEV.S($Y$2:$Y$779)</f>
        <v>-3.5832089975028217E-3</v>
      </c>
      <c r="AC437" s="24">
        <f t="shared" si="132"/>
        <v>129.86999999999898</v>
      </c>
      <c r="AD437" s="24">
        <f t="shared" si="141"/>
        <v>5.3300000000000409</v>
      </c>
      <c r="AE437" s="1">
        <f t="shared" si="142"/>
        <v>-4.2371068072806842E-4</v>
      </c>
      <c r="AF437" s="1">
        <f t="shared" si="143"/>
        <v>-3.2310590462182717E-4</v>
      </c>
      <c r="AG437" s="1">
        <f>$AF$2+GRAPHS!$U$32*_xlfn.STDEV.S('ONE_LAST_QUOTE (2)'!$AE$2:$AE$779)</f>
        <v>3.7520229614794163E-3</v>
      </c>
      <c r="AH437" s="1">
        <f>$AF$2-GRAPHS!$U$32*_xlfn.STDEV.S('ONE_LAST_QUOTE (2)'!$AE$2:$AE$779)</f>
        <v>-4.3982347707230704E-3</v>
      </c>
      <c r="AI437" s="27">
        <f t="shared" si="144"/>
        <v>24.365853658536206</v>
      </c>
      <c r="AJ437" s="24">
        <f t="shared" si="145"/>
        <v>124.53999999999894</v>
      </c>
      <c r="AK437" s="27">
        <f t="shared" si="146"/>
        <v>-6.5702056555270953</v>
      </c>
      <c r="AL437" s="27">
        <f>$AK$2+GRAPHS!$W$32*_xlfn.STDEV.S('ONE_LAST_QUOTE (2)'!$AJ$2:$AJ$779)</f>
        <v>27.965047561412895</v>
      </c>
      <c r="AM437" s="27">
        <f>$AK$2-GRAPHS!$W$32*_xlfn.STDEV.S('ONE_LAST_QUOTE (2)'!$AJ$2:$AJ$779)</f>
        <v>-41.105458872467089</v>
      </c>
      <c r="AO437" s="24"/>
    </row>
    <row r="438" spans="1:41" x14ac:dyDescent="0.3">
      <c r="A438" s="5">
        <v>44736</v>
      </c>
      <c r="B438" s="25">
        <v>588.85</v>
      </c>
      <c r="C438" s="25">
        <v>3.9900000000000011</v>
      </c>
      <c r="D438" s="25">
        <f t="shared" si="133"/>
        <v>584.86</v>
      </c>
      <c r="E438" s="25">
        <v>587.6</v>
      </c>
      <c r="F438" s="25">
        <f t="shared" si="130"/>
        <v>2.7400000000000091</v>
      </c>
      <c r="G438" s="25">
        <v>15053</v>
      </c>
      <c r="H438" s="25">
        <v>15303.32</v>
      </c>
      <c r="I438" s="25">
        <v>324.54000000000008</v>
      </c>
      <c r="J438" s="25">
        <f t="shared" si="134"/>
        <v>14978.779999999999</v>
      </c>
      <c r="K438" s="25">
        <f t="shared" si="135"/>
        <v>74.220000000001164</v>
      </c>
      <c r="L438" s="27">
        <v>29.695</v>
      </c>
      <c r="M438" s="25">
        <v>486.5</v>
      </c>
      <c r="N438" s="2">
        <f t="shared" si="147"/>
        <v>120.93023255813941</v>
      </c>
      <c r="O438" s="2">
        <f t="shared" si="148"/>
        <v>122.40201658806295</v>
      </c>
      <c r="P438" s="2">
        <f t="shared" si="149"/>
        <v>101.02745551661958</v>
      </c>
      <c r="Q438" s="2">
        <f t="shared" si="149"/>
        <v>117.22891566265089</v>
      </c>
      <c r="R438" s="27">
        <f t="shared" si="150"/>
        <v>1.2170521785906274E-2</v>
      </c>
      <c r="S438" s="1">
        <f t="shared" si="136"/>
        <v>8.778548817801362E-3</v>
      </c>
      <c r="T438" s="1">
        <f>S438+GRAPHS!$Q$32*_xlfn.STDEV.S($R$2:$R$779)</f>
        <v>3.6448384166507447E-2</v>
      </c>
      <c r="U438" s="1">
        <f>S438-GRAPHS!$Q$32*_xlfn.STDEV.S($R$2:$R$779)</f>
        <v>-1.8891286530904723E-2</v>
      </c>
      <c r="V438" s="2">
        <f t="shared" si="137"/>
        <v>147.17840299235405</v>
      </c>
      <c r="W438" s="1">
        <f t="shared" si="138"/>
        <v>4.95500968703734E-3</v>
      </c>
      <c r="X438" s="1">
        <f t="shared" si="139"/>
        <v>4.6848818520671765E-3</v>
      </c>
      <c r="Y438" s="1">
        <f t="shared" si="140"/>
        <v>2.7012783497016354E-4</v>
      </c>
      <c r="Z438" s="1">
        <f t="shared" si="131"/>
        <v>-3.2310590462182717E-4</v>
      </c>
      <c r="AA438" s="1" t="e">
        <f>Z438+#REF!*_xlfn.STDEV.S($Y$2:$Y$779)</f>
        <v>#REF!</v>
      </c>
      <c r="AB438" s="1">
        <f>Z438-GRAPHS!$S$32*_xlfn.STDEV.S($Y$2:$Y$779)</f>
        <v>-3.5832089975028217E-3</v>
      </c>
      <c r="AC438" s="24">
        <f t="shared" si="132"/>
        <v>74.220000000001164</v>
      </c>
      <c r="AD438" s="24">
        <f t="shared" si="141"/>
        <v>2.7400000000000091</v>
      </c>
      <c r="AE438" s="1">
        <f t="shared" si="142"/>
        <v>2.7012783497016354E-4</v>
      </c>
      <c r="AF438" s="1">
        <f t="shared" si="143"/>
        <v>-3.2310590462182717E-4</v>
      </c>
      <c r="AG438" s="1">
        <f>$AF$2+GRAPHS!$U$32*_xlfn.STDEV.S('ONE_LAST_QUOTE (2)'!$AE$2:$AE$779)</f>
        <v>3.7520229614794163E-3</v>
      </c>
      <c r="AH438" s="1">
        <f>$AF$2-GRAPHS!$U$32*_xlfn.STDEV.S('ONE_LAST_QUOTE (2)'!$AE$2:$AE$779)</f>
        <v>-4.3982347707230704E-3</v>
      </c>
      <c r="AI438" s="27">
        <f t="shared" si="144"/>
        <v>27.087591240876247</v>
      </c>
      <c r="AJ438" s="24">
        <f t="shared" si="145"/>
        <v>71.480000000001155</v>
      </c>
      <c r="AK438" s="27">
        <f t="shared" si="146"/>
        <v>-6.5702056555270953</v>
      </c>
      <c r="AL438" s="27">
        <f>$AK$2+GRAPHS!$W$32*_xlfn.STDEV.S('ONE_LAST_QUOTE (2)'!$AJ$2:$AJ$779)</f>
        <v>27.965047561412895</v>
      </c>
      <c r="AM438" s="27">
        <f>$AK$2-GRAPHS!$W$32*_xlfn.STDEV.S('ONE_LAST_QUOTE (2)'!$AJ$2:$AJ$779)</f>
        <v>-41.105458872467089</v>
      </c>
      <c r="AO438" s="24"/>
    </row>
    <row r="439" spans="1:41" x14ac:dyDescent="0.3">
      <c r="A439" s="5">
        <v>44739</v>
      </c>
      <c r="B439" s="25">
        <v>598.85</v>
      </c>
      <c r="C439" s="25">
        <v>2.9600000000000009</v>
      </c>
      <c r="D439" s="25">
        <f t="shared" si="133"/>
        <v>595.89</v>
      </c>
      <c r="E439" s="25">
        <v>598.20000000000005</v>
      </c>
      <c r="F439" s="25">
        <f t="shared" si="130"/>
        <v>2.3100000000000591</v>
      </c>
      <c r="G439" s="25">
        <v>15277</v>
      </c>
      <c r="H439" s="25">
        <v>15548.01</v>
      </c>
      <c r="I439" s="25">
        <v>322.53000000000009</v>
      </c>
      <c r="J439" s="25">
        <f t="shared" si="134"/>
        <v>15225.48</v>
      </c>
      <c r="K439" s="25">
        <f t="shared" si="135"/>
        <v>51.520000000000437</v>
      </c>
      <c r="L439" s="27">
        <v>29.623999999999999</v>
      </c>
      <c r="M439" s="25">
        <v>498.5</v>
      </c>
      <c r="N439" s="2">
        <f t="shared" si="147"/>
        <v>123.11175138917461</v>
      </c>
      <c r="O439" s="2">
        <f t="shared" si="148"/>
        <v>124.22345096763688</v>
      </c>
      <c r="P439" s="2">
        <f t="shared" si="149"/>
        <v>100.78590140509642</v>
      </c>
      <c r="Q439" s="2">
        <f t="shared" si="149"/>
        <v>120.12048192771114</v>
      </c>
      <c r="R439" s="27">
        <f t="shared" si="150"/>
        <v>9.0300037642061515E-3</v>
      </c>
      <c r="S439" s="1">
        <f t="shared" si="136"/>
        <v>8.778548817801362E-3</v>
      </c>
      <c r="T439" s="1">
        <f>S439+GRAPHS!$Q$32*_xlfn.STDEV.S($R$2:$R$779)</f>
        <v>3.6448384166507447E-2</v>
      </c>
      <c r="U439" s="1">
        <f>S439-GRAPHS!$Q$32*_xlfn.STDEV.S($R$2:$R$779)</f>
        <v>-1.8891286530904723E-2</v>
      </c>
      <c r="V439" s="2">
        <f t="shared" si="137"/>
        <v>111.16995784622645</v>
      </c>
      <c r="W439" s="1">
        <f t="shared" si="138"/>
        <v>3.3838013645547094E-3</v>
      </c>
      <c r="X439" s="1">
        <f t="shared" si="139"/>
        <v>3.8765543976238218E-3</v>
      </c>
      <c r="Y439" s="1">
        <f t="shared" si="140"/>
        <v>-4.9275303306911241E-4</v>
      </c>
      <c r="Z439" s="1">
        <f t="shared" si="131"/>
        <v>-3.2310590462182717E-4</v>
      </c>
      <c r="AA439" s="1" t="e">
        <f>Z439+#REF!*_xlfn.STDEV.S($Y$2:$Y$779)</f>
        <v>#REF!</v>
      </c>
      <c r="AB439" s="1">
        <f>Z439-GRAPHS!$S$32*_xlfn.STDEV.S($Y$2:$Y$779)</f>
        <v>-3.5832089975028217E-3</v>
      </c>
      <c r="AC439" s="24">
        <f t="shared" si="132"/>
        <v>51.520000000000437</v>
      </c>
      <c r="AD439" s="24">
        <f t="shared" si="141"/>
        <v>2.3100000000000591</v>
      </c>
      <c r="AE439" s="1">
        <f t="shared" si="142"/>
        <v>-4.9275303306911241E-4</v>
      </c>
      <c r="AF439" s="1">
        <f t="shared" si="143"/>
        <v>-3.2310590462182717E-4</v>
      </c>
      <c r="AG439" s="1">
        <f>$AF$2+GRAPHS!$U$32*_xlfn.STDEV.S('ONE_LAST_QUOTE (2)'!$AE$2:$AE$779)</f>
        <v>3.7520229614794163E-3</v>
      </c>
      <c r="AH439" s="1">
        <f>$AF$2-GRAPHS!$U$32*_xlfn.STDEV.S('ONE_LAST_QUOTE (2)'!$AE$2:$AE$779)</f>
        <v>-4.3982347707230704E-3</v>
      </c>
      <c r="AI439" s="27">
        <f t="shared" si="144"/>
        <v>22.303030303029921</v>
      </c>
      <c r="AJ439" s="24">
        <f t="shared" si="145"/>
        <v>49.210000000000377</v>
      </c>
      <c r="AK439" s="27">
        <f t="shared" si="146"/>
        <v>-6.5702056555270953</v>
      </c>
      <c r="AL439" s="27">
        <f>$AK$2+GRAPHS!$W$32*_xlfn.STDEV.S('ONE_LAST_QUOTE (2)'!$AJ$2:$AJ$779)</f>
        <v>27.965047561412895</v>
      </c>
      <c r="AM439" s="27">
        <f>$AK$2-GRAPHS!$W$32*_xlfn.STDEV.S('ONE_LAST_QUOTE (2)'!$AJ$2:$AJ$779)</f>
        <v>-41.105458872467089</v>
      </c>
      <c r="AO439" s="24"/>
    </row>
    <row r="440" spans="1:41" x14ac:dyDescent="0.3">
      <c r="A440" s="5">
        <v>44740</v>
      </c>
      <c r="B440" s="25">
        <v>595.07000000000005</v>
      </c>
      <c r="C440" s="25">
        <v>2.9600000000000009</v>
      </c>
      <c r="D440" s="25">
        <f t="shared" si="133"/>
        <v>592.11</v>
      </c>
      <c r="E440" s="25">
        <v>594.5</v>
      </c>
      <c r="F440" s="25">
        <f t="shared" si="130"/>
        <v>2.3899999999999864</v>
      </c>
      <c r="G440" s="25">
        <v>15194</v>
      </c>
      <c r="H440" s="25">
        <v>15439.92</v>
      </c>
      <c r="I440" s="25">
        <v>293.21000000000009</v>
      </c>
      <c r="J440" s="25">
        <f t="shared" si="134"/>
        <v>15146.71</v>
      </c>
      <c r="K440" s="25">
        <f t="shared" si="135"/>
        <v>47.290000000000873</v>
      </c>
      <c r="L440" s="27">
        <v>29.706</v>
      </c>
      <c r="M440" s="25">
        <v>497.5</v>
      </c>
      <c r="N440" s="2">
        <f t="shared" si="147"/>
        <v>122.35027783494535</v>
      </c>
      <c r="O440" s="2">
        <f t="shared" si="148"/>
        <v>123.54854447877689</v>
      </c>
      <c r="P440" s="2">
        <f t="shared" si="149"/>
        <v>101.06487939305275</v>
      </c>
      <c r="Q440" s="2">
        <f t="shared" si="149"/>
        <v>119.87951807228946</v>
      </c>
      <c r="R440" s="27">
        <f t="shared" si="150"/>
        <v>9.793738641509675E-3</v>
      </c>
      <c r="S440" s="1">
        <f t="shared" si="136"/>
        <v>8.778548817801362E-3</v>
      </c>
      <c r="T440" s="1">
        <f>S440+GRAPHS!$Q$32*_xlfn.STDEV.S($R$2:$R$779)</f>
        <v>3.6448384166507447E-2</v>
      </c>
      <c r="U440" s="1">
        <f>S440-GRAPHS!$Q$32*_xlfn.STDEV.S($R$2:$R$779)</f>
        <v>-1.8891286530904723E-2</v>
      </c>
      <c r="V440" s="2">
        <f t="shared" si="137"/>
        <v>119.82666438315448</v>
      </c>
      <c r="W440" s="1">
        <f t="shared" si="138"/>
        <v>3.122130152356576E-3</v>
      </c>
      <c r="X440" s="1">
        <f t="shared" si="139"/>
        <v>4.036412153147196E-3</v>
      </c>
      <c r="Y440" s="1">
        <f t="shared" si="140"/>
        <v>-9.1428200079061994E-4</v>
      </c>
      <c r="Z440" s="1">
        <f t="shared" si="131"/>
        <v>-3.2310590462182717E-4</v>
      </c>
      <c r="AA440" s="1" t="e">
        <f>Z440+#REF!*_xlfn.STDEV.S($Y$2:$Y$779)</f>
        <v>#REF!</v>
      </c>
      <c r="AB440" s="1">
        <f>Z440-GRAPHS!$S$32*_xlfn.STDEV.S($Y$2:$Y$779)</f>
        <v>-3.5832089975028217E-3</v>
      </c>
      <c r="AC440" s="24">
        <f t="shared" si="132"/>
        <v>47.290000000000873</v>
      </c>
      <c r="AD440" s="24">
        <f t="shared" si="141"/>
        <v>2.3899999999999864</v>
      </c>
      <c r="AE440" s="1">
        <f t="shared" si="142"/>
        <v>-9.1428200079061994E-4</v>
      </c>
      <c r="AF440" s="1">
        <f t="shared" si="143"/>
        <v>-3.2310590462182717E-4</v>
      </c>
      <c r="AG440" s="1">
        <f>$AF$2+GRAPHS!$U$32*_xlfn.STDEV.S('ONE_LAST_QUOTE (2)'!$AE$2:$AE$779)</f>
        <v>3.7520229614794163E-3</v>
      </c>
      <c r="AH440" s="1">
        <f>$AF$2-GRAPHS!$U$32*_xlfn.STDEV.S('ONE_LAST_QUOTE (2)'!$AE$2:$AE$779)</f>
        <v>-4.3982347707230704E-3</v>
      </c>
      <c r="AI440" s="27">
        <f t="shared" si="144"/>
        <v>19.786610878661566</v>
      </c>
      <c r="AJ440" s="24">
        <f t="shared" si="145"/>
        <v>44.900000000000887</v>
      </c>
      <c r="AK440" s="27">
        <f t="shared" si="146"/>
        <v>-6.5702056555270953</v>
      </c>
      <c r="AL440" s="27">
        <f>$AK$2+GRAPHS!$W$32*_xlfn.STDEV.S('ONE_LAST_QUOTE (2)'!$AJ$2:$AJ$779)</f>
        <v>27.965047561412895</v>
      </c>
      <c r="AM440" s="27">
        <f>$AK$2-GRAPHS!$W$32*_xlfn.STDEV.S('ONE_LAST_QUOTE (2)'!$AJ$2:$AJ$779)</f>
        <v>-41.105458872467089</v>
      </c>
      <c r="AO440" s="24"/>
    </row>
    <row r="441" spans="1:41" x14ac:dyDescent="0.3">
      <c r="A441" s="5">
        <v>44741</v>
      </c>
      <c r="B441" s="25">
        <v>587.22</v>
      </c>
      <c r="C441" s="25">
        <v>0.81000000000000094</v>
      </c>
      <c r="D441" s="25">
        <f t="shared" si="133"/>
        <v>586.41000000000008</v>
      </c>
      <c r="E441" s="25">
        <v>588.29999999999995</v>
      </c>
      <c r="F441" s="25">
        <f t="shared" si="130"/>
        <v>1.8899999999998727</v>
      </c>
      <c r="G441" s="25">
        <v>15016</v>
      </c>
      <c r="H441" s="25">
        <v>15240.13</v>
      </c>
      <c r="I441" s="25">
        <v>273.34000000000009</v>
      </c>
      <c r="J441" s="25">
        <f t="shared" si="134"/>
        <v>14966.789999999999</v>
      </c>
      <c r="K441" s="25">
        <f t="shared" si="135"/>
        <v>49.210000000000946</v>
      </c>
      <c r="L441" s="27">
        <v>29.734000000000002</v>
      </c>
      <c r="M441" s="25">
        <v>491</v>
      </c>
      <c r="N441" s="2">
        <f t="shared" si="147"/>
        <v>121.07429512245305</v>
      </c>
      <c r="O441" s="2">
        <f t="shared" si="148"/>
        <v>122.10115465929404</v>
      </c>
      <c r="P441" s="2">
        <f t="shared" si="149"/>
        <v>101.16014016942808</v>
      </c>
      <c r="Q441" s="2">
        <f t="shared" si="149"/>
        <v>118.31325301204849</v>
      </c>
      <c r="R441" s="27">
        <f t="shared" si="150"/>
        <v>8.4812348963290152E-3</v>
      </c>
      <c r="S441" s="1">
        <f t="shared" si="136"/>
        <v>8.778548817801362E-3</v>
      </c>
      <c r="T441" s="1">
        <f>S441+GRAPHS!$Q$32*_xlfn.STDEV.S($R$2:$R$779)</f>
        <v>3.6448384166507447E-2</v>
      </c>
      <c r="U441" s="1">
        <f>S441-GRAPHS!$Q$32*_xlfn.STDEV.S($R$2:$R$779)</f>
        <v>-1.8891286530904723E-2</v>
      </c>
      <c r="V441" s="2">
        <f t="shared" si="137"/>
        <v>102.68595368409876</v>
      </c>
      <c r="W441" s="1">
        <f t="shared" si="138"/>
        <v>3.2879461795081609E-3</v>
      </c>
      <c r="X441" s="1">
        <f t="shared" si="139"/>
        <v>3.2230009720159484E-3</v>
      </c>
      <c r="Y441" s="1">
        <f t="shared" si="140"/>
        <v>6.4945207492212494E-5</v>
      </c>
      <c r="Z441" s="1">
        <f t="shared" si="131"/>
        <v>-3.2310590462182717E-4</v>
      </c>
      <c r="AA441" s="1" t="e">
        <f>Z441+#REF!*_xlfn.STDEV.S($Y$2:$Y$779)</f>
        <v>#REF!</v>
      </c>
      <c r="AB441" s="1">
        <f>Z441-GRAPHS!$S$32*_xlfn.STDEV.S($Y$2:$Y$779)</f>
        <v>-3.5832089975028217E-3</v>
      </c>
      <c r="AC441" s="24">
        <f t="shared" si="132"/>
        <v>49.210000000000946</v>
      </c>
      <c r="AD441" s="24">
        <f t="shared" si="141"/>
        <v>1.8899999999998727</v>
      </c>
      <c r="AE441" s="1">
        <f t="shared" si="142"/>
        <v>6.4945207492212494E-5</v>
      </c>
      <c r="AF441" s="1">
        <f t="shared" si="143"/>
        <v>-3.2310590462182717E-4</v>
      </c>
      <c r="AG441" s="1">
        <f>$AF$2+GRAPHS!$U$32*_xlfn.STDEV.S('ONE_LAST_QUOTE (2)'!$AE$2:$AE$779)</f>
        <v>3.7520229614794163E-3</v>
      </c>
      <c r="AH441" s="1">
        <f>$AF$2-GRAPHS!$U$32*_xlfn.STDEV.S('ONE_LAST_QUOTE (2)'!$AE$2:$AE$779)</f>
        <v>-4.3982347707230704E-3</v>
      </c>
      <c r="AI441" s="27">
        <f t="shared" si="144"/>
        <v>26.037037037039291</v>
      </c>
      <c r="AJ441" s="24">
        <f t="shared" si="145"/>
        <v>47.320000000001073</v>
      </c>
      <c r="AK441" s="27">
        <f t="shared" si="146"/>
        <v>-6.5702056555270953</v>
      </c>
      <c r="AL441" s="27">
        <f>$AK$2+GRAPHS!$W$32*_xlfn.STDEV.S('ONE_LAST_QUOTE (2)'!$AJ$2:$AJ$779)</f>
        <v>27.965047561412895</v>
      </c>
      <c r="AM441" s="27">
        <f>$AK$2-GRAPHS!$W$32*_xlfn.STDEV.S('ONE_LAST_QUOTE (2)'!$AJ$2:$AJ$779)</f>
        <v>-41.105458872467089</v>
      </c>
      <c r="AO441" s="24"/>
    </row>
    <row r="442" spans="1:41" x14ac:dyDescent="0.3">
      <c r="A442" s="5">
        <v>44742</v>
      </c>
      <c r="B442" s="25">
        <v>570.65</v>
      </c>
      <c r="C442" s="25">
        <v>6.7499999999999982</v>
      </c>
      <c r="D442" s="25">
        <f t="shared" si="133"/>
        <v>563.9</v>
      </c>
      <c r="E442" s="25">
        <v>561.5</v>
      </c>
      <c r="F442" s="25">
        <f t="shared" si="130"/>
        <v>-2.3999999999999773</v>
      </c>
      <c r="G442" s="25">
        <v>14624</v>
      </c>
      <c r="H442" s="25">
        <v>14825.73</v>
      </c>
      <c r="I442" s="25">
        <v>216.63000000000008</v>
      </c>
      <c r="J442" s="25">
        <f t="shared" si="134"/>
        <v>14609.1</v>
      </c>
      <c r="K442" s="25">
        <f t="shared" si="135"/>
        <v>14.899999999999636</v>
      </c>
      <c r="L442" s="27">
        <v>29.712</v>
      </c>
      <c r="M442" s="25">
        <v>476</v>
      </c>
      <c r="N442" s="2">
        <f t="shared" si="147"/>
        <v>115.55875694587351</v>
      </c>
      <c r="O442" s="2">
        <f t="shared" si="148"/>
        <v>118.91364449503969</v>
      </c>
      <c r="P442" s="2">
        <f t="shared" si="149"/>
        <v>101.08529241656174</v>
      </c>
      <c r="Q442" s="2">
        <f t="shared" si="149"/>
        <v>114.69879518072318</v>
      </c>
      <c r="R442" s="27">
        <f t="shared" si="150"/>
        <v>2.9031876404983947E-2</v>
      </c>
      <c r="S442" s="1">
        <f t="shared" si="136"/>
        <v>8.778548817801362E-3</v>
      </c>
      <c r="T442" s="1">
        <f>S442+GRAPHS!$Q$32*_xlfn.STDEV.S($R$2:$R$779)</f>
        <v>3.6448384166507447E-2</v>
      </c>
      <c r="U442" s="1">
        <f>S442-GRAPHS!$Q$32*_xlfn.STDEV.S($R$2:$R$779)</f>
        <v>-1.8891286530904723E-2</v>
      </c>
      <c r="V442" s="2">
        <f t="shared" si="137"/>
        <v>335.48875491661789</v>
      </c>
      <c r="W442" s="1">
        <f t="shared" si="138"/>
        <v>1.0199122464764863E-3</v>
      </c>
      <c r="X442" s="1">
        <f t="shared" si="139"/>
        <v>-4.2560737719453401E-3</v>
      </c>
      <c r="Y442" s="1">
        <f t="shared" si="140"/>
        <v>5.2759860184218264E-3</v>
      </c>
      <c r="Z442" s="1">
        <f t="shared" si="131"/>
        <v>-3.2310590462182717E-4</v>
      </c>
      <c r="AA442" s="1" t="e">
        <f>Z442+#REF!*_xlfn.STDEV.S($Y$2:$Y$779)</f>
        <v>#REF!</v>
      </c>
      <c r="AB442" s="1">
        <f>Z442-GRAPHS!$S$32*_xlfn.STDEV.S($Y$2:$Y$779)</f>
        <v>-3.5832089975028217E-3</v>
      </c>
      <c r="AC442" s="24">
        <f t="shared" si="132"/>
        <v>14.899999999999636</v>
      </c>
      <c r="AD442" s="24">
        <f t="shared" si="141"/>
        <v>-2.3999999999999773</v>
      </c>
      <c r="AE442" s="1">
        <f t="shared" si="142"/>
        <v>5.2759860184218264E-3</v>
      </c>
      <c r="AF442" s="1">
        <f t="shared" si="143"/>
        <v>-3.2310590462182717E-4</v>
      </c>
      <c r="AG442" s="1">
        <f>$AF$2+GRAPHS!$U$32*_xlfn.STDEV.S('ONE_LAST_QUOTE (2)'!$AE$2:$AE$779)</f>
        <v>3.7520229614794163E-3</v>
      </c>
      <c r="AH442" s="1">
        <f>$AF$2-GRAPHS!$U$32*_xlfn.STDEV.S('ONE_LAST_QUOTE (2)'!$AE$2:$AE$779)</f>
        <v>-4.3982347707230704E-3</v>
      </c>
      <c r="AI442" s="27">
        <f t="shared" si="144"/>
        <v>-6.2083333333332407</v>
      </c>
      <c r="AJ442" s="24">
        <f t="shared" si="145"/>
        <v>17.299999999999613</v>
      </c>
      <c r="AK442" s="27">
        <f t="shared" si="146"/>
        <v>-6.5702056555270953</v>
      </c>
      <c r="AL442" s="27">
        <f>$AK$2+GRAPHS!$W$32*_xlfn.STDEV.S('ONE_LAST_QUOTE (2)'!$AJ$2:$AJ$779)</f>
        <v>27.965047561412895</v>
      </c>
      <c r="AM442" s="27">
        <f>$AK$2-GRAPHS!$W$32*_xlfn.STDEV.S('ONE_LAST_QUOTE (2)'!$AJ$2:$AJ$779)</f>
        <v>-41.105458872467089</v>
      </c>
      <c r="AO442" s="24"/>
    </row>
    <row r="443" spans="1:41" x14ac:dyDescent="0.3">
      <c r="A443" s="5">
        <v>44743</v>
      </c>
      <c r="B443" s="25">
        <v>551</v>
      </c>
      <c r="C443" s="25">
        <v>5.4399999999999977</v>
      </c>
      <c r="D443" s="25">
        <f t="shared" si="133"/>
        <v>545.55999999999995</v>
      </c>
      <c r="E443" s="25">
        <v>542.9</v>
      </c>
      <c r="F443" s="25">
        <f t="shared" si="130"/>
        <v>-2.6599999999999682</v>
      </c>
      <c r="G443" s="25">
        <v>14175</v>
      </c>
      <c r="H443" s="25">
        <v>14343.08</v>
      </c>
      <c r="I443" s="25">
        <v>193.14000000000007</v>
      </c>
      <c r="J443" s="25">
        <f t="shared" si="134"/>
        <v>14149.94</v>
      </c>
      <c r="K443" s="25">
        <f t="shared" si="135"/>
        <v>25.059999999999491</v>
      </c>
      <c r="L443" s="27">
        <v>29.795999999999999</v>
      </c>
      <c r="M443" s="25">
        <v>453.5</v>
      </c>
      <c r="N443" s="2">
        <f t="shared" si="147"/>
        <v>111.73080880839667</v>
      </c>
      <c r="O443" s="2">
        <f t="shared" si="148"/>
        <v>115.26264433241163</v>
      </c>
      <c r="P443" s="2">
        <f t="shared" si="149"/>
        <v>101.37107474568772</v>
      </c>
      <c r="Q443" s="2">
        <f t="shared" si="149"/>
        <v>109.27710843373521</v>
      </c>
      <c r="R443" s="27">
        <f t="shared" si="150"/>
        <v>3.1610220687398494E-2</v>
      </c>
      <c r="S443" s="1">
        <f t="shared" si="136"/>
        <v>8.778548817801362E-3</v>
      </c>
      <c r="T443" s="1">
        <f>S443+GRAPHS!$Q$32*_xlfn.STDEV.S($R$2:$R$779)</f>
        <v>3.6448384166507447E-2</v>
      </c>
      <c r="U443" s="1">
        <f>S443-GRAPHS!$Q$32*_xlfn.STDEV.S($R$2:$R$779)</f>
        <v>-1.8891286530904723E-2</v>
      </c>
      <c r="V443" s="2">
        <f t="shared" si="137"/>
        <v>353.18355240149515</v>
      </c>
      <c r="W443" s="1">
        <f t="shared" si="138"/>
        <v>1.7710322446596587E-3</v>
      </c>
      <c r="X443" s="1">
        <f t="shared" si="139"/>
        <v>-4.8757240266881158E-3</v>
      </c>
      <c r="Y443" s="1">
        <f t="shared" si="140"/>
        <v>6.6467562713477743E-3</v>
      </c>
      <c r="Z443" s="1">
        <f t="shared" si="131"/>
        <v>-3.2310590462182717E-4</v>
      </c>
      <c r="AA443" s="1" t="e">
        <f>Z443+#REF!*_xlfn.STDEV.S($Y$2:$Y$779)</f>
        <v>#REF!</v>
      </c>
      <c r="AB443" s="1">
        <f>Z443-GRAPHS!$S$32*_xlfn.STDEV.S($Y$2:$Y$779)</f>
        <v>-3.5832089975028217E-3</v>
      </c>
      <c r="AC443" s="24">
        <f t="shared" si="132"/>
        <v>25.059999999999491</v>
      </c>
      <c r="AD443" s="24">
        <f t="shared" si="141"/>
        <v>-2.6599999999999682</v>
      </c>
      <c r="AE443" s="1">
        <f t="shared" si="142"/>
        <v>6.6467562713477743E-3</v>
      </c>
      <c r="AF443" s="1">
        <f t="shared" si="143"/>
        <v>-3.2310590462182717E-4</v>
      </c>
      <c r="AG443" s="1">
        <f>$AF$2+GRAPHS!$U$32*_xlfn.STDEV.S('ONE_LAST_QUOTE (2)'!$AE$2:$AE$779)</f>
        <v>3.7520229614794163E-3</v>
      </c>
      <c r="AH443" s="1">
        <f>$AF$2-GRAPHS!$U$32*_xlfn.STDEV.S('ONE_LAST_QUOTE (2)'!$AE$2:$AE$779)</f>
        <v>-4.3982347707230704E-3</v>
      </c>
      <c r="AI443" s="27">
        <f t="shared" si="144"/>
        <v>-9.4210526315788687</v>
      </c>
      <c r="AJ443" s="24">
        <f t="shared" si="145"/>
        <v>27.719999999999459</v>
      </c>
      <c r="AK443" s="27">
        <f t="shared" si="146"/>
        <v>-6.5702056555270953</v>
      </c>
      <c r="AL443" s="27">
        <f>$AK$2+GRAPHS!$W$32*_xlfn.STDEV.S('ONE_LAST_QUOTE (2)'!$AJ$2:$AJ$779)</f>
        <v>27.965047561412895</v>
      </c>
      <c r="AM443" s="27">
        <f>$AK$2-GRAPHS!$W$32*_xlfn.STDEV.S('ONE_LAST_QUOTE (2)'!$AJ$2:$AJ$779)</f>
        <v>-41.105458872467089</v>
      </c>
      <c r="AO443" s="24"/>
    </row>
    <row r="444" spans="1:41" x14ac:dyDescent="0.3">
      <c r="A444" s="5">
        <v>44746</v>
      </c>
      <c r="B444" s="25">
        <v>542.30999999999995</v>
      </c>
      <c r="C444" s="25">
        <v>5.2299999999999978</v>
      </c>
      <c r="D444" s="25">
        <f t="shared" si="133"/>
        <v>537.07999999999993</v>
      </c>
      <c r="E444" s="25">
        <v>539.29999999999995</v>
      </c>
      <c r="F444" s="25">
        <f t="shared" si="130"/>
        <v>2.2200000000000273</v>
      </c>
      <c r="G444" s="25">
        <v>14152</v>
      </c>
      <c r="H444" s="25">
        <v>14217.06</v>
      </c>
      <c r="I444" s="25">
        <v>191.12000000000006</v>
      </c>
      <c r="J444" s="25">
        <f t="shared" si="134"/>
        <v>14025.939999999999</v>
      </c>
      <c r="K444" s="25">
        <f t="shared" si="135"/>
        <v>126.06000000000131</v>
      </c>
      <c r="L444" s="27">
        <v>29.713000000000001</v>
      </c>
      <c r="M444" s="25">
        <v>440</v>
      </c>
      <c r="N444" s="2">
        <f t="shared" si="147"/>
        <v>110.98991562049792</v>
      </c>
      <c r="O444" s="2">
        <f t="shared" si="148"/>
        <v>115.07562205236609</v>
      </c>
      <c r="P444" s="2">
        <f t="shared" si="149"/>
        <v>101.08869458714658</v>
      </c>
      <c r="Q444" s="2">
        <f t="shared" si="149"/>
        <v>106.02409638554244</v>
      </c>
      <c r="R444" s="27">
        <f t="shared" si="150"/>
        <v>3.6811510388369051E-2</v>
      </c>
      <c r="S444" s="1">
        <f t="shared" si="136"/>
        <v>8.778548817801362E-3</v>
      </c>
      <c r="T444" s="1">
        <f>S444+GRAPHS!$Q$32*_xlfn.STDEV.S($R$2:$R$779)</f>
        <v>3.6448384166507447E-2</v>
      </c>
      <c r="U444" s="1">
        <f>S444-GRAPHS!$Q$32*_xlfn.STDEV.S($R$2:$R$779)</f>
        <v>-1.8891286530904723E-2</v>
      </c>
      <c r="V444" s="2">
        <f t="shared" si="137"/>
        <v>408.57064318681608</v>
      </c>
      <c r="W444" s="1">
        <f t="shared" si="138"/>
        <v>8.9876329144429057E-3</v>
      </c>
      <c r="X444" s="1">
        <f t="shared" si="139"/>
        <v>4.1334624264542106E-3</v>
      </c>
      <c r="Y444" s="1">
        <f t="shared" si="140"/>
        <v>4.8541704879886951E-3</v>
      </c>
      <c r="Z444" s="1">
        <f t="shared" si="131"/>
        <v>-3.2310590462182717E-4</v>
      </c>
      <c r="AA444" s="1" t="e">
        <f>Z444+#REF!*_xlfn.STDEV.S($Y$2:$Y$779)</f>
        <v>#REF!</v>
      </c>
      <c r="AB444" s="1">
        <f>Z444-GRAPHS!$S$32*_xlfn.STDEV.S($Y$2:$Y$779)</f>
        <v>-3.5832089975028217E-3</v>
      </c>
      <c r="AC444" s="24">
        <f t="shared" si="132"/>
        <v>126.06000000000131</v>
      </c>
      <c r="AD444" s="24">
        <f t="shared" si="141"/>
        <v>2.2200000000000273</v>
      </c>
      <c r="AE444" s="1">
        <f t="shared" si="142"/>
        <v>4.8541704879886951E-3</v>
      </c>
      <c r="AF444" s="1">
        <f t="shared" si="143"/>
        <v>-3.2310590462182717E-4</v>
      </c>
      <c r="AG444" s="1">
        <f>$AF$2+GRAPHS!$U$32*_xlfn.STDEV.S('ONE_LAST_QUOTE (2)'!$AE$2:$AE$779)</f>
        <v>3.7520229614794163E-3</v>
      </c>
      <c r="AH444" s="1">
        <f>$AF$2-GRAPHS!$U$32*_xlfn.STDEV.S('ONE_LAST_QUOTE (2)'!$AE$2:$AE$779)</f>
        <v>-4.3982347707230704E-3</v>
      </c>
      <c r="AI444" s="27">
        <f t="shared" si="144"/>
        <v>56.783783783783676</v>
      </c>
      <c r="AJ444" s="24">
        <f t="shared" si="145"/>
        <v>123.84000000000128</v>
      </c>
      <c r="AK444" s="27">
        <f t="shared" si="146"/>
        <v>-6.5702056555270953</v>
      </c>
      <c r="AL444" s="27">
        <f>$AK$2+GRAPHS!$W$32*_xlfn.STDEV.S('ONE_LAST_QUOTE (2)'!$AJ$2:$AJ$779)</f>
        <v>27.965047561412895</v>
      </c>
      <c r="AM444" s="27">
        <f>$AK$2-GRAPHS!$W$32*_xlfn.STDEV.S('ONE_LAST_QUOTE (2)'!$AJ$2:$AJ$779)</f>
        <v>-41.105458872467089</v>
      </c>
      <c r="AO444" s="24"/>
    </row>
    <row r="445" spans="1:41" x14ac:dyDescent="0.3">
      <c r="A445" s="5">
        <v>44747</v>
      </c>
      <c r="B445" s="25">
        <v>547.1</v>
      </c>
      <c r="C445" s="25">
        <v>4.7899999999999974</v>
      </c>
      <c r="D445" s="25">
        <f t="shared" si="133"/>
        <v>542.31000000000006</v>
      </c>
      <c r="E445" s="25">
        <v>541.79999999999995</v>
      </c>
      <c r="F445" s="25">
        <f t="shared" si="130"/>
        <v>-0.51000000000010459</v>
      </c>
      <c r="G445" s="25">
        <v>14209</v>
      </c>
      <c r="H445" s="25">
        <v>14349.2</v>
      </c>
      <c r="I445" s="25">
        <v>141.63000000000005</v>
      </c>
      <c r="J445" s="25">
        <f t="shared" si="134"/>
        <v>14207.570000000002</v>
      </c>
      <c r="K445" s="25">
        <f t="shared" si="135"/>
        <v>1.429999999998472</v>
      </c>
      <c r="L445" s="27">
        <v>29.806000000000001</v>
      </c>
      <c r="M445" s="25">
        <v>446</v>
      </c>
      <c r="N445" s="2">
        <f t="shared" si="147"/>
        <v>111.50442477876094</v>
      </c>
      <c r="O445" s="2">
        <f t="shared" si="148"/>
        <v>115.53911205073982</v>
      </c>
      <c r="P445" s="2">
        <f t="shared" si="149"/>
        <v>101.40509645153605</v>
      </c>
      <c r="Q445" s="2">
        <f t="shared" si="149"/>
        <v>107.46987951807256</v>
      </c>
      <c r="R445" s="27">
        <f t="shared" si="150"/>
        <v>3.6184100137588437E-2</v>
      </c>
      <c r="S445" s="1">
        <f t="shared" si="136"/>
        <v>8.778548817801362E-3</v>
      </c>
      <c r="T445" s="1">
        <f>S445+GRAPHS!$Q$32*_xlfn.STDEV.S($R$2:$R$779)</f>
        <v>3.6448384166507447E-2</v>
      </c>
      <c r="U445" s="1">
        <f>S445-GRAPHS!$Q$32*_xlfn.STDEV.S($R$2:$R$779)</f>
        <v>-1.8891286530904723E-2</v>
      </c>
      <c r="V445" s="2">
        <f t="shared" si="137"/>
        <v>403.4687271978882</v>
      </c>
      <c r="W445" s="1">
        <f t="shared" si="138"/>
        <v>1.0065056867560546E-4</v>
      </c>
      <c r="X445" s="1">
        <f t="shared" si="139"/>
        <v>-9.4042153012134123E-4</v>
      </c>
      <c r="Y445" s="1">
        <f t="shared" si="140"/>
        <v>1.0410720987969466E-3</v>
      </c>
      <c r="Z445" s="1">
        <f t="shared" si="131"/>
        <v>-3.2310590462182717E-4</v>
      </c>
      <c r="AA445" s="1" t="e">
        <f>Z445+#REF!*_xlfn.STDEV.S($Y$2:$Y$779)</f>
        <v>#REF!</v>
      </c>
      <c r="AB445" s="1">
        <f>Z445-GRAPHS!$S$32*_xlfn.STDEV.S($Y$2:$Y$779)</f>
        <v>-3.5832089975028217E-3</v>
      </c>
      <c r="AC445" s="24">
        <f t="shared" si="132"/>
        <v>1.429999999998472</v>
      </c>
      <c r="AD445" s="24">
        <f t="shared" si="141"/>
        <v>-0.51000000000010459</v>
      </c>
      <c r="AE445" s="1">
        <f t="shared" si="142"/>
        <v>1.0410720987969466E-3</v>
      </c>
      <c r="AF445" s="1">
        <f t="shared" si="143"/>
        <v>-3.2310590462182717E-4</v>
      </c>
      <c r="AG445" s="1">
        <f>$AF$2+GRAPHS!$U$32*_xlfn.STDEV.S('ONE_LAST_QUOTE (2)'!$AE$2:$AE$779)</f>
        <v>3.7520229614794163E-3</v>
      </c>
      <c r="AH445" s="1">
        <f>$AF$2-GRAPHS!$U$32*_xlfn.STDEV.S('ONE_LAST_QUOTE (2)'!$AE$2:$AE$779)</f>
        <v>-4.3982347707230704E-3</v>
      </c>
      <c r="AI445" s="27">
        <f t="shared" si="144"/>
        <v>-2.8039215686238799</v>
      </c>
      <c r="AJ445" s="24">
        <f t="shared" si="145"/>
        <v>1.9399999999985766</v>
      </c>
      <c r="AK445" s="27">
        <f t="shared" si="146"/>
        <v>-6.5702056555270953</v>
      </c>
      <c r="AL445" s="27">
        <f>$AK$2+GRAPHS!$W$32*_xlfn.STDEV.S('ONE_LAST_QUOTE (2)'!$AJ$2:$AJ$779)</f>
        <v>27.965047561412895</v>
      </c>
      <c r="AM445" s="27">
        <f>$AK$2-GRAPHS!$W$32*_xlfn.STDEV.S('ONE_LAST_QUOTE (2)'!$AJ$2:$AJ$779)</f>
        <v>-41.105458872467089</v>
      </c>
      <c r="AO445" s="24"/>
    </row>
    <row r="446" spans="1:41" x14ac:dyDescent="0.3">
      <c r="A446" s="5">
        <v>44748</v>
      </c>
      <c r="B446" s="25">
        <v>533.26</v>
      </c>
      <c r="C446" s="25">
        <v>4.5599999999999969</v>
      </c>
      <c r="D446" s="25">
        <f t="shared" si="133"/>
        <v>528.70000000000005</v>
      </c>
      <c r="E446" s="25">
        <v>528.20000000000005</v>
      </c>
      <c r="F446" s="25">
        <f t="shared" si="130"/>
        <v>-0.5</v>
      </c>
      <c r="G446" s="25">
        <v>13879</v>
      </c>
      <c r="H446" s="25">
        <v>13985.51</v>
      </c>
      <c r="I446" s="25">
        <v>120.22000000000006</v>
      </c>
      <c r="J446" s="25">
        <f t="shared" si="134"/>
        <v>13865.29</v>
      </c>
      <c r="K446" s="25">
        <f t="shared" si="135"/>
        <v>13.709999999999127</v>
      </c>
      <c r="L446" s="27">
        <v>29.817</v>
      </c>
      <c r="M446" s="25">
        <v>435.5</v>
      </c>
      <c r="N446" s="2">
        <f t="shared" si="147"/>
        <v>108.70549495781015</v>
      </c>
      <c r="O446" s="2">
        <f t="shared" si="148"/>
        <v>112.85574890226039</v>
      </c>
      <c r="P446" s="2">
        <f t="shared" si="149"/>
        <v>101.44252032796922</v>
      </c>
      <c r="Q446" s="2">
        <f t="shared" si="149"/>
        <v>104.93975903614484</v>
      </c>
      <c r="R446" s="27">
        <f t="shared" si="150"/>
        <v>3.8178879053547332E-2</v>
      </c>
      <c r="S446" s="1">
        <f t="shared" si="136"/>
        <v>8.778548817801362E-3</v>
      </c>
      <c r="T446" s="1">
        <f>S446+GRAPHS!$Q$32*_xlfn.STDEV.S($R$2:$R$779)</f>
        <v>3.6448384166507447E-2</v>
      </c>
      <c r="U446" s="1">
        <f>S446-GRAPHS!$Q$32*_xlfn.STDEV.S($R$2:$R$779)</f>
        <v>-1.8891286530904723E-2</v>
      </c>
      <c r="V446" s="2">
        <f t="shared" si="137"/>
        <v>415.02539444502418</v>
      </c>
      <c r="W446" s="1">
        <f t="shared" si="138"/>
        <v>9.8880009000887293E-4</v>
      </c>
      <c r="X446" s="1">
        <f t="shared" si="139"/>
        <v>-9.457159069415547E-4</v>
      </c>
      <c r="Y446" s="1">
        <f t="shared" si="140"/>
        <v>1.9345159969504275E-3</v>
      </c>
      <c r="Z446" s="1">
        <f t="shared" si="131"/>
        <v>-3.2310590462182717E-4</v>
      </c>
      <c r="AA446" s="1" t="e">
        <f>Z446+#REF!*_xlfn.STDEV.S($Y$2:$Y$779)</f>
        <v>#REF!</v>
      </c>
      <c r="AB446" s="1">
        <f>Z446-GRAPHS!$S$32*_xlfn.STDEV.S($Y$2:$Y$779)</f>
        <v>-3.5832089975028217E-3</v>
      </c>
      <c r="AC446" s="24">
        <f t="shared" si="132"/>
        <v>13.709999999999127</v>
      </c>
      <c r="AD446" s="24">
        <f t="shared" si="141"/>
        <v>-0.5</v>
      </c>
      <c r="AE446" s="1">
        <f t="shared" si="142"/>
        <v>1.9345159969504275E-3</v>
      </c>
      <c r="AF446" s="1">
        <f t="shared" si="143"/>
        <v>-3.2310590462182717E-4</v>
      </c>
      <c r="AG446" s="1">
        <f>$AF$2+GRAPHS!$U$32*_xlfn.STDEV.S('ONE_LAST_QUOTE (2)'!$AE$2:$AE$779)</f>
        <v>3.7520229614794163E-3</v>
      </c>
      <c r="AH446" s="1">
        <f>$AF$2-GRAPHS!$U$32*_xlfn.STDEV.S('ONE_LAST_QUOTE (2)'!$AE$2:$AE$779)</f>
        <v>-4.3982347707230704E-3</v>
      </c>
      <c r="AI446" s="27">
        <f t="shared" si="144"/>
        <v>-27.419999999998254</v>
      </c>
      <c r="AJ446" s="24">
        <f t="shared" si="145"/>
        <v>14.209999999999127</v>
      </c>
      <c r="AK446" s="27">
        <f t="shared" si="146"/>
        <v>-6.5702056555270953</v>
      </c>
      <c r="AL446" s="27">
        <f>$AK$2+GRAPHS!$W$32*_xlfn.STDEV.S('ONE_LAST_QUOTE (2)'!$AJ$2:$AJ$779)</f>
        <v>27.965047561412895</v>
      </c>
      <c r="AM446" s="27">
        <f>$AK$2-GRAPHS!$W$32*_xlfn.STDEV.S('ONE_LAST_QUOTE (2)'!$AJ$2:$AJ$779)</f>
        <v>-41.105458872467089</v>
      </c>
      <c r="AO446" s="24"/>
    </row>
    <row r="447" spans="1:41" x14ac:dyDescent="0.3">
      <c r="A447" s="5">
        <v>44749</v>
      </c>
      <c r="B447" s="25">
        <v>550.32000000000005</v>
      </c>
      <c r="C447" s="25">
        <v>4.1099999999999968</v>
      </c>
      <c r="D447" s="25">
        <f t="shared" si="133"/>
        <v>546.21</v>
      </c>
      <c r="E447" s="25">
        <v>543.79999999999995</v>
      </c>
      <c r="F447" s="25">
        <f t="shared" si="130"/>
        <v>-2.4100000000000819</v>
      </c>
      <c r="G447" s="25">
        <v>14187</v>
      </c>
      <c r="H447" s="25">
        <v>14336.27</v>
      </c>
      <c r="I447" s="25">
        <v>88.900000000000063</v>
      </c>
      <c r="J447" s="25">
        <f t="shared" si="134"/>
        <v>14247.37</v>
      </c>
      <c r="K447" s="25">
        <f t="shared" si="135"/>
        <v>-60.3700000000008</v>
      </c>
      <c r="L447" s="27">
        <v>29.748000000000001</v>
      </c>
      <c r="M447" s="25">
        <v>457.5</v>
      </c>
      <c r="N447" s="2">
        <f t="shared" si="147"/>
        <v>111.91603210537134</v>
      </c>
      <c r="O447" s="2">
        <f t="shared" si="148"/>
        <v>115.36022117417451</v>
      </c>
      <c r="P447" s="2">
        <f t="shared" si="149"/>
        <v>101.20777055761573</v>
      </c>
      <c r="Q447" s="2">
        <f t="shared" si="149"/>
        <v>110.24096385542195</v>
      </c>
      <c r="R447" s="27">
        <f t="shared" si="150"/>
        <v>3.07747603628441E-2</v>
      </c>
      <c r="S447" s="1">
        <f t="shared" si="136"/>
        <v>8.778548817801362E-3</v>
      </c>
      <c r="T447" s="1">
        <f>S447+GRAPHS!$Q$32*_xlfn.STDEV.S($R$2:$R$779)</f>
        <v>3.6448384166507447E-2</v>
      </c>
      <c r="U447" s="1">
        <f>S447-GRAPHS!$Q$32*_xlfn.STDEV.S($R$2:$R$779)</f>
        <v>-1.8891286530904723E-2</v>
      </c>
      <c r="V447" s="2">
        <f t="shared" si="137"/>
        <v>344.41890688031691</v>
      </c>
      <c r="W447" s="1">
        <f t="shared" si="138"/>
        <v>-4.2372732651711018E-3</v>
      </c>
      <c r="X447" s="1">
        <f t="shared" si="139"/>
        <v>-4.4122224053021394E-3</v>
      </c>
      <c r="Y447" s="1">
        <f t="shared" si="140"/>
        <v>1.7494914013103761E-4</v>
      </c>
      <c r="Z447" s="1">
        <f t="shared" si="131"/>
        <v>-3.2310590462182717E-4</v>
      </c>
      <c r="AA447" s="1" t="e">
        <f>Z447+#REF!*_xlfn.STDEV.S($Y$2:$Y$779)</f>
        <v>#REF!</v>
      </c>
      <c r="AB447" s="1">
        <f>Z447-GRAPHS!$S$32*_xlfn.STDEV.S($Y$2:$Y$779)</f>
        <v>-3.5832089975028217E-3</v>
      </c>
      <c r="AC447" s="24">
        <f t="shared" si="132"/>
        <v>-60.3700000000008</v>
      </c>
      <c r="AD447" s="24">
        <f t="shared" si="141"/>
        <v>-2.4100000000000819</v>
      </c>
      <c r="AE447" s="1">
        <f t="shared" si="142"/>
        <v>1.7494914013103761E-4</v>
      </c>
      <c r="AF447" s="1">
        <f t="shared" si="143"/>
        <v>-3.2310590462182717E-4</v>
      </c>
      <c r="AG447" s="1">
        <f>$AF$2+GRAPHS!$U$32*_xlfn.STDEV.S('ONE_LAST_QUOTE (2)'!$AE$2:$AE$779)</f>
        <v>3.7520229614794163E-3</v>
      </c>
      <c r="AH447" s="1">
        <f>$AF$2-GRAPHS!$U$32*_xlfn.STDEV.S('ONE_LAST_QUOTE (2)'!$AE$2:$AE$779)</f>
        <v>-4.3982347707230704E-3</v>
      </c>
      <c r="AI447" s="27">
        <f t="shared" si="144"/>
        <v>25.049792531119813</v>
      </c>
      <c r="AJ447" s="24">
        <f t="shared" si="145"/>
        <v>-57.960000000000719</v>
      </c>
      <c r="AK447" s="27">
        <f t="shared" si="146"/>
        <v>-6.5702056555270953</v>
      </c>
      <c r="AL447" s="27">
        <f>$AK$2+GRAPHS!$W$32*_xlfn.STDEV.S('ONE_LAST_QUOTE (2)'!$AJ$2:$AJ$779)</f>
        <v>27.965047561412895</v>
      </c>
      <c r="AM447" s="27">
        <f>$AK$2-GRAPHS!$W$32*_xlfn.STDEV.S('ONE_LAST_QUOTE (2)'!$AJ$2:$AJ$779)</f>
        <v>-41.105458872467089</v>
      </c>
      <c r="AO447" s="24"/>
    </row>
    <row r="448" spans="1:41" x14ac:dyDescent="0.3">
      <c r="A448" s="5">
        <v>44750</v>
      </c>
      <c r="B448" s="25">
        <v>556.32000000000005</v>
      </c>
      <c r="C448" s="25">
        <v>4.1099999999999968</v>
      </c>
      <c r="D448" s="25">
        <f t="shared" si="133"/>
        <v>552.21</v>
      </c>
      <c r="E448" s="25">
        <v>550</v>
      </c>
      <c r="F448" s="25">
        <f t="shared" si="130"/>
        <v>-2.2100000000000364</v>
      </c>
      <c r="G448" s="25">
        <v>14332</v>
      </c>
      <c r="H448" s="25">
        <v>14464.53</v>
      </c>
      <c r="I448" s="25">
        <v>80.580000000000069</v>
      </c>
      <c r="J448" s="25">
        <f t="shared" si="134"/>
        <v>14383.95</v>
      </c>
      <c r="K448" s="25">
        <f t="shared" si="135"/>
        <v>-51.950000000000728</v>
      </c>
      <c r="L448" s="27">
        <v>29.75</v>
      </c>
      <c r="M448" s="25">
        <v>467</v>
      </c>
      <c r="N448" s="2">
        <f t="shared" si="147"/>
        <v>113.19201481786362</v>
      </c>
      <c r="O448" s="2">
        <f t="shared" si="148"/>
        <v>116.53927467880942</v>
      </c>
      <c r="P448" s="2">
        <f t="shared" si="149"/>
        <v>101.2145748987854</v>
      </c>
      <c r="Q448" s="2">
        <f t="shared" si="149"/>
        <v>112.53012048192797</v>
      </c>
      <c r="R448" s="27">
        <f t="shared" si="150"/>
        <v>2.9571519389701262E-2</v>
      </c>
      <c r="S448" s="1">
        <f t="shared" si="136"/>
        <v>8.778548817801362E-3</v>
      </c>
      <c r="T448" s="1">
        <f>S448+GRAPHS!$Q$32*_xlfn.STDEV.S($R$2:$R$779)</f>
        <v>3.6448384166507447E-2</v>
      </c>
      <c r="U448" s="1">
        <f>S448-GRAPHS!$Q$32*_xlfn.STDEV.S($R$2:$R$779)</f>
        <v>-1.8891286530904723E-2</v>
      </c>
      <c r="V448" s="2">
        <f t="shared" si="137"/>
        <v>334.72598609457975</v>
      </c>
      <c r="W448" s="1">
        <f t="shared" si="138"/>
        <v>-3.6116643898234297E-3</v>
      </c>
      <c r="X448" s="1">
        <f t="shared" si="139"/>
        <v>-4.0021006501150579E-3</v>
      </c>
      <c r="Y448" s="1">
        <f t="shared" si="140"/>
        <v>3.9043626029162818E-4</v>
      </c>
      <c r="Z448" s="1">
        <f t="shared" si="131"/>
        <v>-3.2310590462182717E-4</v>
      </c>
      <c r="AA448" s="1" t="e">
        <f>Z448+#REF!*_xlfn.STDEV.S($Y$2:$Y$779)</f>
        <v>#REF!</v>
      </c>
      <c r="AB448" s="1">
        <f>Z448-GRAPHS!$S$32*_xlfn.STDEV.S($Y$2:$Y$779)</f>
        <v>-3.5832089975028217E-3</v>
      </c>
      <c r="AC448" s="24">
        <f t="shared" si="132"/>
        <v>-51.950000000000728</v>
      </c>
      <c r="AD448" s="24">
        <f t="shared" si="141"/>
        <v>-2.2100000000000364</v>
      </c>
      <c r="AE448" s="1">
        <f t="shared" si="142"/>
        <v>3.9043626029162818E-4</v>
      </c>
      <c r="AF448" s="1">
        <f t="shared" si="143"/>
        <v>-3.2310590462182717E-4</v>
      </c>
      <c r="AG448" s="1">
        <f>$AF$2+GRAPHS!$U$32*_xlfn.STDEV.S('ONE_LAST_QUOTE (2)'!$AE$2:$AE$779)</f>
        <v>3.7520229614794163E-3</v>
      </c>
      <c r="AH448" s="1">
        <f>$AF$2-GRAPHS!$U$32*_xlfn.STDEV.S('ONE_LAST_QUOTE (2)'!$AE$2:$AE$779)</f>
        <v>-4.3982347707230704E-3</v>
      </c>
      <c r="AI448" s="27">
        <f t="shared" si="144"/>
        <v>23.506787330316683</v>
      </c>
      <c r="AJ448" s="24">
        <f t="shared" si="145"/>
        <v>-49.740000000000691</v>
      </c>
      <c r="AK448" s="27">
        <f t="shared" si="146"/>
        <v>-6.5702056555270953</v>
      </c>
      <c r="AL448" s="27">
        <f>$AK$2+GRAPHS!$W$32*_xlfn.STDEV.S('ONE_LAST_QUOTE (2)'!$AJ$2:$AJ$779)</f>
        <v>27.965047561412895</v>
      </c>
      <c r="AM448" s="27">
        <f>$AK$2-GRAPHS!$W$32*_xlfn.STDEV.S('ONE_LAST_QUOTE (2)'!$AJ$2:$AJ$779)</f>
        <v>-41.105458872467089</v>
      </c>
      <c r="AO448" s="24"/>
    </row>
    <row r="449" spans="1:41" x14ac:dyDescent="0.3">
      <c r="A449" s="5">
        <v>44753</v>
      </c>
      <c r="B449" s="25">
        <v>550.65</v>
      </c>
      <c r="C449" s="25">
        <v>3.5099999999999967</v>
      </c>
      <c r="D449" s="25">
        <f t="shared" si="133"/>
        <v>547.14</v>
      </c>
      <c r="E449" s="25">
        <v>547.70000000000005</v>
      </c>
      <c r="F449" s="25">
        <f t="shared" si="130"/>
        <v>0.56000000000005912</v>
      </c>
      <c r="G449" s="25">
        <v>14278</v>
      </c>
      <c r="H449" s="25">
        <v>14340.53</v>
      </c>
      <c r="I449" s="25">
        <v>70.350000000000065</v>
      </c>
      <c r="J449" s="25">
        <f t="shared" si="134"/>
        <v>14270.18</v>
      </c>
      <c r="K449" s="25">
        <f t="shared" si="135"/>
        <v>7.819999999999709</v>
      </c>
      <c r="L449" s="27">
        <v>29.872</v>
      </c>
      <c r="M449" s="25">
        <v>462</v>
      </c>
      <c r="N449" s="2">
        <f t="shared" si="147"/>
        <v>112.71866639226167</v>
      </c>
      <c r="O449" s="2">
        <f t="shared" si="148"/>
        <v>116.10017889087642</v>
      </c>
      <c r="P449" s="2">
        <f t="shared" si="149"/>
        <v>101.62963971013504</v>
      </c>
      <c r="Q449" s="2">
        <f t="shared" si="149"/>
        <v>111.32530120481954</v>
      </c>
      <c r="R449" s="27">
        <f t="shared" si="150"/>
        <v>2.9999578657602832E-2</v>
      </c>
      <c r="S449" s="1">
        <f t="shared" si="136"/>
        <v>8.778548817801362E-3</v>
      </c>
      <c r="T449" s="1">
        <f>S449+GRAPHS!$Q$32*_xlfn.STDEV.S($R$2:$R$779)</f>
        <v>3.6448384166507447E-2</v>
      </c>
      <c r="U449" s="1">
        <f>S449-GRAPHS!$Q$32*_xlfn.STDEV.S($R$2:$R$779)</f>
        <v>-1.8891286530904723E-2</v>
      </c>
      <c r="V449" s="2">
        <f t="shared" si="137"/>
        <v>338.15124986147538</v>
      </c>
      <c r="W449" s="1">
        <f t="shared" si="138"/>
        <v>5.4799589073156111E-4</v>
      </c>
      <c r="X449" s="1">
        <f t="shared" si="139"/>
        <v>1.0235040391856913E-3</v>
      </c>
      <c r="Y449" s="1">
        <f t="shared" si="140"/>
        <v>-4.755081484541302E-4</v>
      </c>
      <c r="Z449" s="1">
        <f t="shared" si="131"/>
        <v>-3.2310590462182717E-4</v>
      </c>
      <c r="AA449" s="1" t="e">
        <f>Z449+#REF!*_xlfn.STDEV.S($Y$2:$Y$779)</f>
        <v>#REF!</v>
      </c>
      <c r="AB449" s="1">
        <f>Z449-GRAPHS!$S$32*_xlfn.STDEV.S($Y$2:$Y$779)</f>
        <v>-3.5832089975028217E-3</v>
      </c>
      <c r="AC449" s="24">
        <f t="shared" si="132"/>
        <v>7.819999999999709</v>
      </c>
      <c r="AD449" s="24">
        <f t="shared" si="141"/>
        <v>0.56000000000005912</v>
      </c>
      <c r="AE449" s="1">
        <f t="shared" si="142"/>
        <v>-4.755081484541302E-4</v>
      </c>
      <c r="AF449" s="1">
        <f t="shared" si="143"/>
        <v>-3.2310590462182717E-4</v>
      </c>
      <c r="AG449" s="1">
        <f>$AF$2+GRAPHS!$U$32*_xlfn.STDEV.S('ONE_LAST_QUOTE (2)'!$AE$2:$AE$779)</f>
        <v>3.7520229614794163E-3</v>
      </c>
      <c r="AH449" s="1">
        <f>$AF$2-GRAPHS!$U$32*_xlfn.STDEV.S('ONE_LAST_QUOTE (2)'!$AE$2:$AE$779)</f>
        <v>-4.3982347707230704E-3</v>
      </c>
      <c r="AI449" s="27">
        <f t="shared" si="144"/>
        <v>13.96428571428372</v>
      </c>
      <c r="AJ449" s="24">
        <f t="shared" si="145"/>
        <v>7.2599999999996498</v>
      </c>
      <c r="AK449" s="27">
        <f t="shared" si="146"/>
        <v>-6.5702056555270953</v>
      </c>
      <c r="AL449" s="27">
        <f>$AK$2+GRAPHS!$W$32*_xlfn.STDEV.S('ONE_LAST_QUOTE (2)'!$AJ$2:$AJ$779)</f>
        <v>27.965047561412895</v>
      </c>
      <c r="AM449" s="27">
        <f>$AK$2-GRAPHS!$W$32*_xlfn.STDEV.S('ONE_LAST_QUOTE (2)'!$AJ$2:$AJ$779)</f>
        <v>-41.105458872467089</v>
      </c>
      <c r="AO449" s="24"/>
    </row>
    <row r="450" spans="1:41" x14ac:dyDescent="0.3">
      <c r="A450" s="5">
        <v>44754</v>
      </c>
      <c r="B450" s="25">
        <v>536.24</v>
      </c>
      <c r="C450" s="25">
        <v>3.4299999999999966</v>
      </c>
      <c r="D450" s="25">
        <f t="shared" si="133"/>
        <v>532.81000000000006</v>
      </c>
      <c r="E450" s="25">
        <v>534.1</v>
      </c>
      <c r="F450" s="25">
        <f t="shared" ref="F450:F513" si="151">E450-D450</f>
        <v>1.2899999999999636</v>
      </c>
      <c r="G450" s="25">
        <v>13914</v>
      </c>
      <c r="H450" s="25">
        <v>13950.62</v>
      </c>
      <c r="I450" s="25">
        <v>64.330000000000069</v>
      </c>
      <c r="J450" s="25">
        <f t="shared" si="134"/>
        <v>13886.29</v>
      </c>
      <c r="K450" s="25">
        <f t="shared" si="135"/>
        <v>27.709999999999127</v>
      </c>
      <c r="L450" s="27">
        <v>29.879000000000001</v>
      </c>
      <c r="M450" s="25">
        <v>449.5</v>
      </c>
      <c r="N450" s="2">
        <f t="shared" si="147"/>
        <v>109.91973657131086</v>
      </c>
      <c r="O450" s="2">
        <f t="shared" si="148"/>
        <v>113.14034802406881</v>
      </c>
      <c r="P450" s="2">
        <f t="shared" si="149"/>
        <v>101.65345490422888</v>
      </c>
      <c r="Q450" s="2">
        <f t="shared" si="149"/>
        <v>108.31325301204843</v>
      </c>
      <c r="R450" s="27">
        <f t="shared" si="150"/>
        <v>2.9299664948419624E-2</v>
      </c>
      <c r="S450" s="1">
        <f t="shared" si="136"/>
        <v>8.778548817801362E-3</v>
      </c>
      <c r="T450" s="1">
        <f>S450+GRAPHS!$Q$32*_xlfn.STDEV.S($R$2:$R$779)</f>
        <v>3.6448384166507447E-2</v>
      </c>
      <c r="U450" s="1">
        <f>S450-GRAPHS!$Q$32*_xlfn.STDEV.S($R$2:$R$779)</f>
        <v>-1.8891286530904723E-2</v>
      </c>
      <c r="V450" s="2">
        <f t="shared" si="137"/>
        <v>322.06114527579501</v>
      </c>
      <c r="W450" s="1">
        <f t="shared" si="138"/>
        <v>1.9954933967243319E-3</v>
      </c>
      <c r="X450" s="1">
        <f t="shared" si="139"/>
        <v>2.4211257296221232E-3</v>
      </c>
      <c r="Y450" s="1">
        <f t="shared" si="140"/>
        <v>-4.2563233289779137E-4</v>
      </c>
      <c r="Z450" s="1">
        <f t="shared" ref="Z450:Z513" si="152">AVERAGEIF($Y$2:$Y$779,"&lt;&gt;#N/A")</f>
        <v>-3.2310590462182717E-4</v>
      </c>
      <c r="AA450" s="1" t="e">
        <f>Z450+#REF!*_xlfn.STDEV.S($Y$2:$Y$779)</f>
        <v>#REF!</v>
      </c>
      <c r="AB450" s="1">
        <f>Z450-GRAPHS!$S$32*_xlfn.STDEV.S($Y$2:$Y$779)</f>
        <v>-3.5832089975028217E-3</v>
      </c>
      <c r="AC450" s="24">
        <f t="shared" ref="AC450:AC513" si="153">G450-J450</f>
        <v>27.709999999999127</v>
      </c>
      <c r="AD450" s="24">
        <f t="shared" si="141"/>
        <v>1.2899999999999636</v>
      </c>
      <c r="AE450" s="1">
        <f t="shared" si="142"/>
        <v>-4.2563233289779137E-4</v>
      </c>
      <c r="AF450" s="1">
        <f t="shared" si="143"/>
        <v>-3.2310590462182717E-4</v>
      </c>
      <c r="AG450" s="1">
        <f>$AF$2+GRAPHS!$U$32*_xlfn.STDEV.S('ONE_LAST_QUOTE (2)'!$AE$2:$AE$779)</f>
        <v>3.7520229614794163E-3</v>
      </c>
      <c r="AH450" s="1">
        <f>$AF$2-GRAPHS!$U$32*_xlfn.STDEV.S('ONE_LAST_QUOTE (2)'!$AE$2:$AE$779)</f>
        <v>-4.3982347707230704E-3</v>
      </c>
      <c r="AI450" s="27">
        <f t="shared" si="144"/>
        <v>21.480620155038689</v>
      </c>
      <c r="AJ450" s="24">
        <f t="shared" si="145"/>
        <v>26.419999999999163</v>
      </c>
      <c r="AK450" s="27">
        <f t="shared" si="146"/>
        <v>-6.5702056555270953</v>
      </c>
      <c r="AL450" s="27">
        <f>$AK$2+GRAPHS!$W$32*_xlfn.STDEV.S('ONE_LAST_QUOTE (2)'!$AJ$2:$AJ$779)</f>
        <v>27.965047561412895</v>
      </c>
      <c r="AM450" s="27">
        <f>$AK$2-GRAPHS!$W$32*_xlfn.STDEV.S('ONE_LAST_QUOTE (2)'!$AJ$2:$AJ$779)</f>
        <v>-41.105458872467089</v>
      </c>
      <c r="AO450" s="24"/>
    </row>
    <row r="451" spans="1:41" x14ac:dyDescent="0.3">
      <c r="A451" s="5">
        <v>44755</v>
      </c>
      <c r="B451" s="25">
        <v>553.11</v>
      </c>
      <c r="C451" s="25">
        <v>3.4299999999999966</v>
      </c>
      <c r="D451" s="25">
        <f t="shared" ref="D451:D514" si="154">B451-C451</f>
        <v>549.68000000000006</v>
      </c>
      <c r="E451" s="25">
        <v>551</v>
      </c>
      <c r="F451" s="25">
        <f t="shared" si="151"/>
        <v>1.3199999999999363</v>
      </c>
      <c r="G451" s="25">
        <v>14281</v>
      </c>
      <c r="H451" s="25">
        <v>14324.68</v>
      </c>
      <c r="I451" s="25">
        <v>50.200000000000067</v>
      </c>
      <c r="J451" s="25">
        <f t="shared" ref="J451:J514" si="155">H451-I451</f>
        <v>14274.48</v>
      </c>
      <c r="K451" s="25">
        <f t="shared" ref="K451:K514" si="156">G451-J451</f>
        <v>6.5200000000004366</v>
      </c>
      <c r="L451" s="27">
        <v>29.805</v>
      </c>
      <c r="M451" s="25">
        <v>470.5</v>
      </c>
      <c r="N451" s="2">
        <f t="shared" si="147"/>
        <v>113.39781848116884</v>
      </c>
      <c r="O451" s="2">
        <f t="shared" si="148"/>
        <v>116.12457310131715</v>
      </c>
      <c r="P451" s="2">
        <f t="shared" si="149"/>
        <v>101.40169428095123</v>
      </c>
      <c r="Q451" s="2">
        <f t="shared" si="149"/>
        <v>113.37349397590387</v>
      </c>
      <c r="R451" s="27">
        <f t="shared" si="150"/>
        <v>2.4045917784574655E-2</v>
      </c>
      <c r="S451" s="1">
        <f t="shared" ref="S451:S514" si="157">AVERAGEIF($R$2:$R$779,"&lt;&gt;#N/A")</f>
        <v>8.778548817801362E-3</v>
      </c>
      <c r="T451" s="1">
        <f>S451+GRAPHS!$Q$32*_xlfn.STDEV.S($R$2:$R$779)</f>
        <v>3.6448384166507447E-2</v>
      </c>
      <c r="U451" s="1">
        <f>S451-GRAPHS!$Q$32*_xlfn.STDEV.S($R$2:$R$779)</f>
        <v>-1.8891286530904723E-2</v>
      </c>
      <c r="V451" s="2">
        <f t="shared" ref="V451:V514" si="158">(O451-N451)*100</f>
        <v>272.67546201483128</v>
      </c>
      <c r="W451" s="1">
        <f t="shared" ref="W451:W514" si="159">((G451-J451)/J451)</f>
        <v>4.5675919543131777E-4</v>
      </c>
      <c r="X451" s="1">
        <f t="shared" ref="X451:X514" si="160">((E451-D451)/D451)</f>
        <v>2.4013971765389614E-3</v>
      </c>
      <c r="Y451" s="1">
        <f t="shared" ref="Y451:Y514" si="161">W451-X451</f>
        <v>-1.9446379811076436E-3</v>
      </c>
      <c r="Z451" s="1">
        <f t="shared" si="152"/>
        <v>-3.2310590462182717E-4</v>
      </c>
      <c r="AA451" s="1" t="e">
        <f>Z451+#REF!*_xlfn.STDEV.S($Y$2:$Y$779)</f>
        <v>#REF!</v>
      </c>
      <c r="AB451" s="1">
        <f>Z451-GRAPHS!$S$32*_xlfn.STDEV.S($Y$2:$Y$779)</f>
        <v>-3.5832089975028217E-3</v>
      </c>
      <c r="AC451" s="24">
        <f t="shared" si="153"/>
        <v>6.5200000000004366</v>
      </c>
      <c r="AD451" s="24">
        <f t="shared" ref="AD451:AD514" si="162">F451</f>
        <v>1.3199999999999363</v>
      </c>
      <c r="AE451" s="1">
        <f t="shared" ref="AE451:AE514" si="163">((G451-J451)/J451)-((E451-D451)/D451)</f>
        <v>-1.9446379811076436E-3</v>
      </c>
      <c r="AF451" s="1">
        <f t="shared" ref="AF451:AF514" si="164">AVERAGE($AE$2:$AE$779)</f>
        <v>-3.2310590462182717E-4</v>
      </c>
      <c r="AG451" s="1">
        <f>$AF$2+GRAPHS!$U$32*_xlfn.STDEV.S('ONE_LAST_QUOTE (2)'!$AE$2:$AE$779)</f>
        <v>3.7520229614794163E-3</v>
      </c>
      <c r="AH451" s="1">
        <f>$AF$2-GRAPHS!$U$32*_xlfn.STDEV.S('ONE_LAST_QUOTE (2)'!$AE$2:$AE$779)</f>
        <v>-4.3982347707230704E-3</v>
      </c>
      <c r="AI451" s="27">
        <f t="shared" ref="AI451:AI514" si="165">AC451/AD451</f>
        <v>4.9393939393945088</v>
      </c>
      <c r="AJ451" s="24">
        <f t="shared" ref="AJ451:AJ514" si="166">AC451-AD451</f>
        <v>5.2000000000005002</v>
      </c>
      <c r="AK451" s="27">
        <f t="shared" ref="AK451:AK514" si="167">AVERAGE($AJ$2:$AJ$779)</f>
        <v>-6.5702056555270953</v>
      </c>
      <c r="AL451" s="27">
        <f>$AK$2+GRAPHS!$W$32*_xlfn.STDEV.S('ONE_LAST_QUOTE (2)'!$AJ$2:$AJ$779)</f>
        <v>27.965047561412895</v>
      </c>
      <c r="AM451" s="27">
        <f>$AK$2-GRAPHS!$W$32*_xlfn.STDEV.S('ONE_LAST_QUOTE (2)'!$AJ$2:$AJ$779)</f>
        <v>-41.105458872467089</v>
      </c>
      <c r="AO451" s="24"/>
    </row>
    <row r="452" spans="1:41" x14ac:dyDescent="0.3">
      <c r="A452" s="5">
        <v>44756</v>
      </c>
      <c r="B452" s="25">
        <v>557.78</v>
      </c>
      <c r="C452" s="25">
        <v>3.3299999999999965</v>
      </c>
      <c r="D452" s="25">
        <f t="shared" si="154"/>
        <v>554.44999999999993</v>
      </c>
      <c r="E452" s="25">
        <v>554.9</v>
      </c>
      <c r="F452" s="25">
        <f t="shared" si="151"/>
        <v>0.45000000000004547</v>
      </c>
      <c r="G452" s="25">
        <v>14386</v>
      </c>
      <c r="H452" s="25">
        <v>14438.52</v>
      </c>
      <c r="I452" s="25">
        <v>46.840000000000067</v>
      </c>
      <c r="J452" s="25">
        <f t="shared" si="155"/>
        <v>14391.68</v>
      </c>
      <c r="K452" s="25">
        <f t="shared" si="156"/>
        <v>-5.680000000000291</v>
      </c>
      <c r="L452" s="27">
        <v>29.939</v>
      </c>
      <c r="M452" s="25">
        <v>475</v>
      </c>
      <c r="N452" s="2">
        <f t="shared" ref="N452:N515" si="168">E452/E451*N451</f>
        <v>114.20045276805914</v>
      </c>
      <c r="O452" s="2">
        <f t="shared" ref="O452:O515" si="169">G452/G451*O451</f>
        <v>116.97837046674242</v>
      </c>
      <c r="P452" s="2">
        <f t="shared" ref="P452:Q515" si="170">L452/L451*P451</f>
        <v>101.85758513931889</v>
      </c>
      <c r="Q452" s="2">
        <f t="shared" si="170"/>
        <v>114.45783132530146</v>
      </c>
      <c r="R452" s="27">
        <f t="shared" ref="R452:R515" si="171">(O452/N452-1)</f>
        <v>2.4324927190308321E-2</v>
      </c>
      <c r="S452" s="1">
        <f t="shared" si="157"/>
        <v>8.778548817801362E-3</v>
      </c>
      <c r="T452" s="1">
        <f>S452+GRAPHS!$Q$32*_xlfn.STDEV.S($R$2:$R$779)</f>
        <v>3.6448384166507447E-2</v>
      </c>
      <c r="U452" s="1">
        <f>S452-GRAPHS!$Q$32*_xlfn.STDEV.S($R$2:$R$779)</f>
        <v>-1.8891286530904723E-2</v>
      </c>
      <c r="V452" s="2">
        <f t="shared" si="158"/>
        <v>277.79176986832823</v>
      </c>
      <c r="W452" s="1">
        <f t="shared" si="159"/>
        <v>-3.9467247743142501E-4</v>
      </c>
      <c r="X452" s="1">
        <f t="shared" si="160"/>
        <v>8.1161511407709533E-4</v>
      </c>
      <c r="Y452" s="1">
        <f t="shared" si="161"/>
        <v>-1.2062875915085204E-3</v>
      </c>
      <c r="Z452" s="1">
        <f t="shared" si="152"/>
        <v>-3.2310590462182717E-4</v>
      </c>
      <c r="AA452" s="1" t="e">
        <f>Z452+#REF!*_xlfn.STDEV.S($Y$2:$Y$779)</f>
        <v>#REF!</v>
      </c>
      <c r="AB452" s="1">
        <f>Z452-GRAPHS!$S$32*_xlfn.STDEV.S($Y$2:$Y$779)</f>
        <v>-3.5832089975028217E-3</v>
      </c>
      <c r="AC452" s="24">
        <f t="shared" si="153"/>
        <v>-5.680000000000291</v>
      </c>
      <c r="AD452" s="24">
        <f t="shared" si="162"/>
        <v>0.45000000000004547</v>
      </c>
      <c r="AE452" s="1">
        <f t="shared" si="163"/>
        <v>-1.2062875915085204E-3</v>
      </c>
      <c r="AF452" s="1">
        <f t="shared" si="164"/>
        <v>-3.2310590462182717E-4</v>
      </c>
      <c r="AG452" s="1">
        <f>$AF$2+GRAPHS!$U$32*_xlfn.STDEV.S('ONE_LAST_QUOTE (2)'!$AE$2:$AE$779)</f>
        <v>3.7520229614794163E-3</v>
      </c>
      <c r="AH452" s="1">
        <f>$AF$2-GRAPHS!$U$32*_xlfn.STDEV.S('ONE_LAST_QUOTE (2)'!$AE$2:$AE$779)</f>
        <v>-4.3982347707230704E-3</v>
      </c>
      <c r="AI452" s="27">
        <f t="shared" si="165"/>
        <v>-12.622222222221593</v>
      </c>
      <c r="AJ452" s="24">
        <f t="shared" si="166"/>
        <v>-6.1300000000003365</v>
      </c>
      <c r="AK452" s="27">
        <f t="shared" si="167"/>
        <v>-6.5702056555270953</v>
      </c>
      <c r="AL452" s="27">
        <f>$AK$2+GRAPHS!$W$32*_xlfn.STDEV.S('ONE_LAST_QUOTE (2)'!$AJ$2:$AJ$779)</f>
        <v>27.965047561412895</v>
      </c>
      <c r="AM452" s="27">
        <f>$AK$2-GRAPHS!$W$32*_xlfn.STDEV.S('ONE_LAST_QUOTE (2)'!$AJ$2:$AJ$779)</f>
        <v>-41.105458872467089</v>
      </c>
      <c r="AO452" s="24"/>
    </row>
    <row r="453" spans="1:41" x14ac:dyDescent="0.3">
      <c r="A453" s="5">
        <v>44757</v>
      </c>
      <c r="B453" s="25">
        <v>565.35</v>
      </c>
      <c r="C453" s="25">
        <v>2.9699999999999966</v>
      </c>
      <c r="D453" s="25">
        <f t="shared" si="154"/>
        <v>562.38</v>
      </c>
      <c r="E453" s="25">
        <v>561</v>
      </c>
      <c r="F453" s="25">
        <f t="shared" si="151"/>
        <v>-1.3799999999999955</v>
      </c>
      <c r="G453" s="25">
        <v>14479</v>
      </c>
      <c r="H453" s="25">
        <v>14550.62</v>
      </c>
      <c r="I453" s="25">
        <v>21.100000000000069</v>
      </c>
      <c r="J453" s="25">
        <f t="shared" si="155"/>
        <v>14529.52</v>
      </c>
      <c r="K453" s="25">
        <f t="shared" si="156"/>
        <v>-50.520000000000437</v>
      </c>
      <c r="L453" s="27">
        <v>29.923999999999999</v>
      </c>
      <c r="M453" s="25">
        <v>492.5</v>
      </c>
      <c r="N453" s="2">
        <f t="shared" si="168"/>
        <v>115.45585511422091</v>
      </c>
      <c r="O453" s="2">
        <f t="shared" si="169"/>
        <v>117.73459099040481</v>
      </c>
      <c r="P453" s="2">
        <f t="shared" si="170"/>
        <v>101.80655258054638</v>
      </c>
      <c r="Q453" s="2">
        <f t="shared" si="170"/>
        <v>118.67469879518097</v>
      </c>
      <c r="R453" s="27">
        <f t="shared" si="171"/>
        <v>1.9736858506911981E-2</v>
      </c>
      <c r="S453" s="1">
        <f t="shared" si="157"/>
        <v>8.778548817801362E-3</v>
      </c>
      <c r="T453" s="1">
        <f>S453+GRAPHS!$Q$32*_xlfn.STDEV.S($R$2:$R$779)</f>
        <v>3.6448384166507447E-2</v>
      </c>
      <c r="U453" s="1">
        <f>S453-GRAPHS!$Q$32*_xlfn.STDEV.S($R$2:$R$779)</f>
        <v>-1.8891286530904723E-2</v>
      </c>
      <c r="V453" s="2">
        <f t="shared" si="158"/>
        <v>227.87358761839016</v>
      </c>
      <c r="W453" s="1">
        <f t="shared" si="159"/>
        <v>-3.4770591182640884E-3</v>
      </c>
      <c r="X453" s="1">
        <f t="shared" si="160"/>
        <v>-2.4538568227888535E-3</v>
      </c>
      <c r="Y453" s="1">
        <f t="shared" si="161"/>
        <v>-1.023202295475235E-3</v>
      </c>
      <c r="Z453" s="1">
        <f t="shared" si="152"/>
        <v>-3.2310590462182717E-4</v>
      </c>
      <c r="AA453" s="1" t="e">
        <f>Z453+#REF!*_xlfn.STDEV.S($Y$2:$Y$779)</f>
        <v>#REF!</v>
      </c>
      <c r="AB453" s="1">
        <f>Z453-GRAPHS!$S$32*_xlfn.STDEV.S($Y$2:$Y$779)</f>
        <v>-3.5832089975028217E-3</v>
      </c>
      <c r="AC453" s="24">
        <f t="shared" si="153"/>
        <v>-50.520000000000437</v>
      </c>
      <c r="AD453" s="24">
        <f t="shared" si="162"/>
        <v>-1.3799999999999955</v>
      </c>
      <c r="AE453" s="1">
        <f t="shared" si="163"/>
        <v>-1.023202295475235E-3</v>
      </c>
      <c r="AF453" s="1">
        <f t="shared" si="164"/>
        <v>-3.2310590462182717E-4</v>
      </c>
      <c r="AG453" s="1">
        <f>$AF$2+GRAPHS!$U$32*_xlfn.STDEV.S('ONE_LAST_QUOTE (2)'!$AE$2:$AE$779)</f>
        <v>3.7520229614794163E-3</v>
      </c>
      <c r="AH453" s="1">
        <f>$AF$2-GRAPHS!$U$32*_xlfn.STDEV.S('ONE_LAST_QUOTE (2)'!$AE$2:$AE$779)</f>
        <v>-4.3982347707230704E-3</v>
      </c>
      <c r="AI453" s="27">
        <f t="shared" si="165"/>
        <v>36.608695652174347</v>
      </c>
      <c r="AJ453" s="24">
        <f t="shared" si="166"/>
        <v>-49.140000000000441</v>
      </c>
      <c r="AK453" s="27">
        <f t="shared" si="167"/>
        <v>-6.5702056555270953</v>
      </c>
      <c r="AL453" s="27">
        <f>$AK$2+GRAPHS!$W$32*_xlfn.STDEV.S('ONE_LAST_QUOTE (2)'!$AJ$2:$AJ$779)</f>
        <v>27.965047561412895</v>
      </c>
      <c r="AM453" s="27">
        <f>$AK$2-GRAPHS!$W$32*_xlfn.STDEV.S('ONE_LAST_QUOTE (2)'!$AJ$2:$AJ$779)</f>
        <v>-41.105458872467089</v>
      </c>
      <c r="AO453" s="24"/>
    </row>
    <row r="454" spans="1:41" x14ac:dyDescent="0.3">
      <c r="A454" s="5">
        <v>44760</v>
      </c>
      <c r="B454" s="25">
        <v>571.42999999999995</v>
      </c>
      <c r="C454" s="25">
        <v>2.8699999999999966</v>
      </c>
      <c r="D454" s="25">
        <f t="shared" si="154"/>
        <v>568.55999999999995</v>
      </c>
      <c r="E454" s="25">
        <v>567.29999999999995</v>
      </c>
      <c r="F454" s="25">
        <f t="shared" si="151"/>
        <v>-1.2599999999999909</v>
      </c>
      <c r="G454" s="25">
        <v>14647</v>
      </c>
      <c r="H454" s="25">
        <v>14719.64</v>
      </c>
      <c r="I454" s="25">
        <v>16.940000000000069</v>
      </c>
      <c r="J454" s="25">
        <f t="shared" si="155"/>
        <v>14702.699999999999</v>
      </c>
      <c r="K454" s="25">
        <f t="shared" si="156"/>
        <v>-55.699999999998909</v>
      </c>
      <c r="L454" s="27">
        <v>29.901</v>
      </c>
      <c r="M454" s="25">
        <v>495.5</v>
      </c>
      <c r="N454" s="2">
        <f t="shared" si="168"/>
        <v>116.75241819304371</v>
      </c>
      <c r="O454" s="2">
        <f t="shared" si="169"/>
        <v>119.10066677508524</v>
      </c>
      <c r="P454" s="2">
        <f t="shared" si="170"/>
        <v>101.72830265709521</v>
      </c>
      <c r="Q454" s="2">
        <f t="shared" si="170"/>
        <v>119.39759036144603</v>
      </c>
      <c r="R454" s="27">
        <f t="shared" si="171"/>
        <v>2.011306162548876E-2</v>
      </c>
      <c r="S454" s="1">
        <f t="shared" si="157"/>
        <v>8.778548817801362E-3</v>
      </c>
      <c r="T454" s="1">
        <f>S454+GRAPHS!$Q$32*_xlfn.STDEV.S($R$2:$R$779)</f>
        <v>3.6448384166507447E-2</v>
      </c>
      <c r="U454" s="1">
        <f>S454-GRAPHS!$Q$32*_xlfn.STDEV.S($R$2:$R$779)</f>
        <v>-1.8891286530904723E-2</v>
      </c>
      <c r="V454" s="2">
        <f t="shared" si="158"/>
        <v>234.82485820415349</v>
      </c>
      <c r="W454" s="1">
        <f t="shared" si="159"/>
        <v>-3.7884198140476859E-3</v>
      </c>
      <c r="X454" s="1">
        <f t="shared" si="160"/>
        <v>-2.2161249472351045E-3</v>
      </c>
      <c r="Y454" s="1">
        <f t="shared" si="161"/>
        <v>-1.5722948668125815E-3</v>
      </c>
      <c r="Z454" s="1">
        <f t="shared" si="152"/>
        <v>-3.2310590462182717E-4</v>
      </c>
      <c r="AA454" s="1" t="e">
        <f>Z454+#REF!*_xlfn.STDEV.S($Y$2:$Y$779)</f>
        <v>#REF!</v>
      </c>
      <c r="AB454" s="1">
        <f>Z454-GRAPHS!$S$32*_xlfn.STDEV.S($Y$2:$Y$779)</f>
        <v>-3.5832089975028217E-3</v>
      </c>
      <c r="AC454" s="24">
        <f t="shared" si="153"/>
        <v>-55.699999999998909</v>
      </c>
      <c r="AD454" s="24">
        <f t="shared" si="162"/>
        <v>-1.2599999999999909</v>
      </c>
      <c r="AE454" s="1">
        <f t="shared" si="163"/>
        <v>-1.5722948668125815E-3</v>
      </c>
      <c r="AF454" s="1">
        <f t="shared" si="164"/>
        <v>-3.2310590462182717E-4</v>
      </c>
      <c r="AG454" s="1">
        <f>$AF$2+GRAPHS!$U$32*_xlfn.STDEV.S('ONE_LAST_QUOTE (2)'!$AE$2:$AE$779)</f>
        <v>3.7520229614794163E-3</v>
      </c>
      <c r="AH454" s="1">
        <f>$AF$2-GRAPHS!$U$32*_xlfn.STDEV.S('ONE_LAST_QUOTE (2)'!$AE$2:$AE$779)</f>
        <v>-4.3982347707230704E-3</v>
      </c>
      <c r="AI454" s="27">
        <f t="shared" si="165"/>
        <v>44.206349206348662</v>
      </c>
      <c r="AJ454" s="24">
        <f t="shared" si="166"/>
        <v>-54.439999999998918</v>
      </c>
      <c r="AK454" s="27">
        <f t="shared" si="167"/>
        <v>-6.5702056555270953</v>
      </c>
      <c r="AL454" s="27">
        <f>$AK$2+GRAPHS!$W$32*_xlfn.STDEV.S('ONE_LAST_QUOTE (2)'!$AJ$2:$AJ$779)</f>
        <v>27.965047561412895</v>
      </c>
      <c r="AM454" s="27">
        <f>$AK$2-GRAPHS!$W$32*_xlfn.STDEV.S('ONE_LAST_QUOTE (2)'!$AJ$2:$AJ$779)</f>
        <v>-41.105458872467089</v>
      </c>
      <c r="AO454" s="24"/>
    </row>
    <row r="455" spans="1:41" x14ac:dyDescent="0.3">
      <c r="A455" s="5">
        <v>44761</v>
      </c>
      <c r="B455" s="25">
        <v>568.67999999999995</v>
      </c>
      <c r="C455" s="25">
        <v>2.8699999999999966</v>
      </c>
      <c r="D455" s="25">
        <f t="shared" si="154"/>
        <v>565.80999999999995</v>
      </c>
      <c r="E455" s="25">
        <v>566.1</v>
      </c>
      <c r="F455" s="25">
        <f t="shared" si="151"/>
        <v>0.29000000000007731</v>
      </c>
      <c r="G455" s="25">
        <v>14678</v>
      </c>
      <c r="H455" s="25">
        <v>14694.08</v>
      </c>
      <c r="I455" s="25">
        <v>15.820000000000068</v>
      </c>
      <c r="J455" s="25">
        <f t="shared" si="155"/>
        <v>14678.26</v>
      </c>
      <c r="K455" s="25">
        <f t="shared" si="156"/>
        <v>-0.26000000000021828</v>
      </c>
      <c r="L455" s="27">
        <v>29.843</v>
      </c>
      <c r="M455" s="25">
        <v>491</v>
      </c>
      <c r="N455" s="2">
        <f t="shared" si="168"/>
        <v>116.50545379707746</v>
      </c>
      <c r="O455" s="2">
        <f t="shared" si="169"/>
        <v>119.3527402829727</v>
      </c>
      <c r="P455" s="2">
        <f t="shared" si="170"/>
        <v>101.53097676317489</v>
      </c>
      <c r="Q455" s="2">
        <f t="shared" si="170"/>
        <v>118.31325301204845</v>
      </c>
      <c r="R455" s="27">
        <f t="shared" si="171"/>
        <v>2.4439083262612682E-2</v>
      </c>
      <c r="S455" s="1">
        <f t="shared" si="157"/>
        <v>8.778548817801362E-3</v>
      </c>
      <c r="T455" s="1">
        <f>S455+GRAPHS!$Q$32*_xlfn.STDEV.S($R$2:$R$779)</f>
        <v>3.6448384166507447E-2</v>
      </c>
      <c r="U455" s="1">
        <f>S455-GRAPHS!$Q$32*_xlfn.STDEV.S($R$2:$R$779)</f>
        <v>-1.8891286530904723E-2</v>
      </c>
      <c r="V455" s="2">
        <f t="shared" si="158"/>
        <v>284.72864858952391</v>
      </c>
      <c r="W455" s="1">
        <f t="shared" si="159"/>
        <v>-1.7713271191559373E-5</v>
      </c>
      <c r="X455" s="1">
        <f t="shared" si="160"/>
        <v>5.1253954507710596E-4</v>
      </c>
      <c r="Y455" s="1">
        <f t="shared" si="161"/>
        <v>-5.3025281626866534E-4</v>
      </c>
      <c r="Z455" s="1">
        <f t="shared" si="152"/>
        <v>-3.2310590462182717E-4</v>
      </c>
      <c r="AA455" s="1" t="e">
        <f>Z455+#REF!*_xlfn.STDEV.S($Y$2:$Y$779)</f>
        <v>#REF!</v>
      </c>
      <c r="AB455" s="1">
        <f>Z455-GRAPHS!$S$32*_xlfn.STDEV.S($Y$2:$Y$779)</f>
        <v>-3.5832089975028217E-3</v>
      </c>
      <c r="AC455" s="24">
        <f t="shared" si="153"/>
        <v>-0.26000000000021828</v>
      </c>
      <c r="AD455" s="24">
        <f t="shared" si="162"/>
        <v>0.29000000000007731</v>
      </c>
      <c r="AE455" s="1">
        <f t="shared" si="163"/>
        <v>-5.3025281626866534E-4</v>
      </c>
      <c r="AF455" s="1">
        <f t="shared" si="164"/>
        <v>-3.2310590462182717E-4</v>
      </c>
      <c r="AG455" s="1">
        <f>$AF$2+GRAPHS!$U$32*_xlfn.STDEV.S('ONE_LAST_QUOTE (2)'!$AE$2:$AE$779)</f>
        <v>3.7520229614794163E-3</v>
      </c>
      <c r="AH455" s="1">
        <f>$AF$2-GRAPHS!$U$32*_xlfn.STDEV.S('ONE_LAST_QUOTE (2)'!$AE$2:$AE$779)</f>
        <v>-4.3982347707230704E-3</v>
      </c>
      <c r="AI455" s="27">
        <f t="shared" si="165"/>
        <v>-0.89655172413844475</v>
      </c>
      <c r="AJ455" s="24">
        <f t="shared" si="166"/>
        <v>-0.55000000000029559</v>
      </c>
      <c r="AK455" s="27">
        <f t="shared" si="167"/>
        <v>-6.5702056555270953</v>
      </c>
      <c r="AL455" s="27">
        <f>$AK$2+GRAPHS!$W$32*_xlfn.STDEV.S('ONE_LAST_QUOTE (2)'!$AJ$2:$AJ$779)</f>
        <v>27.965047561412895</v>
      </c>
      <c r="AM455" s="27">
        <f>$AK$2-GRAPHS!$W$32*_xlfn.STDEV.S('ONE_LAST_QUOTE (2)'!$AJ$2:$AJ$779)</f>
        <v>-41.105458872467089</v>
      </c>
      <c r="AO455" s="24"/>
    </row>
    <row r="456" spans="1:41" x14ac:dyDescent="0.3">
      <c r="A456" s="5">
        <v>44762</v>
      </c>
      <c r="B456" s="25">
        <v>572.02</v>
      </c>
      <c r="C456" s="25">
        <v>2.7499999999999964</v>
      </c>
      <c r="D456" s="25">
        <f t="shared" si="154"/>
        <v>569.27</v>
      </c>
      <c r="E456" s="25">
        <v>570.1</v>
      </c>
      <c r="F456" s="25">
        <f t="shared" si="151"/>
        <v>0.83000000000004093</v>
      </c>
      <c r="G456" s="25">
        <v>14713</v>
      </c>
      <c r="H456" s="25">
        <v>14733.22</v>
      </c>
      <c r="I456" s="25">
        <v>10.440000000000069</v>
      </c>
      <c r="J456" s="25">
        <f t="shared" si="155"/>
        <v>14722.779999999999</v>
      </c>
      <c r="K456" s="25">
        <f t="shared" si="156"/>
        <v>-9.7799999999988358</v>
      </c>
      <c r="L456" s="27">
        <v>29.942</v>
      </c>
      <c r="M456" s="25">
        <v>495</v>
      </c>
      <c r="N456" s="2">
        <f t="shared" si="168"/>
        <v>117.3286684502983</v>
      </c>
      <c r="O456" s="2">
        <f t="shared" si="169"/>
        <v>119.63733940478113</v>
      </c>
      <c r="P456" s="2">
        <f t="shared" si="170"/>
        <v>101.86779165107338</v>
      </c>
      <c r="Q456" s="2">
        <f t="shared" si="170"/>
        <v>119.27710843373519</v>
      </c>
      <c r="R456" s="27">
        <f t="shared" si="171"/>
        <v>1.9676955214580127E-2</v>
      </c>
      <c r="S456" s="1">
        <f t="shared" si="157"/>
        <v>8.778548817801362E-3</v>
      </c>
      <c r="T456" s="1">
        <f>S456+GRAPHS!$Q$32*_xlfn.STDEV.S($R$2:$R$779)</f>
        <v>3.6448384166507447E-2</v>
      </c>
      <c r="U456" s="1">
        <f>S456-GRAPHS!$Q$32*_xlfn.STDEV.S($R$2:$R$779)</f>
        <v>-1.8891286530904723E-2</v>
      </c>
      <c r="V456" s="2">
        <f t="shared" si="158"/>
        <v>230.86709544828352</v>
      </c>
      <c r="W456" s="1">
        <f t="shared" si="159"/>
        <v>-6.642767194781717E-4</v>
      </c>
      <c r="X456" s="1">
        <f t="shared" si="160"/>
        <v>1.4580076237989722E-3</v>
      </c>
      <c r="Y456" s="1">
        <f t="shared" si="161"/>
        <v>-2.122284343277144E-3</v>
      </c>
      <c r="Z456" s="1">
        <f t="shared" si="152"/>
        <v>-3.2310590462182717E-4</v>
      </c>
      <c r="AA456" s="1" t="e">
        <f>Z456+#REF!*_xlfn.STDEV.S($Y$2:$Y$779)</f>
        <v>#REF!</v>
      </c>
      <c r="AB456" s="1">
        <f>Z456-GRAPHS!$S$32*_xlfn.STDEV.S($Y$2:$Y$779)</f>
        <v>-3.5832089975028217E-3</v>
      </c>
      <c r="AC456" s="24">
        <f t="shared" si="153"/>
        <v>-9.7799999999988358</v>
      </c>
      <c r="AD456" s="24">
        <f t="shared" si="162"/>
        <v>0.83000000000004093</v>
      </c>
      <c r="AE456" s="1">
        <f t="shared" si="163"/>
        <v>-2.122284343277144E-3</v>
      </c>
      <c r="AF456" s="1">
        <f t="shared" si="164"/>
        <v>-3.2310590462182717E-4</v>
      </c>
      <c r="AG456" s="1">
        <f>$AF$2+GRAPHS!$U$32*_xlfn.STDEV.S('ONE_LAST_QUOTE (2)'!$AE$2:$AE$779)</f>
        <v>3.7520229614794163E-3</v>
      </c>
      <c r="AH456" s="1">
        <f>$AF$2-GRAPHS!$U$32*_xlfn.STDEV.S('ONE_LAST_QUOTE (2)'!$AE$2:$AE$779)</f>
        <v>-4.3982347707230704E-3</v>
      </c>
      <c r="AI456" s="27">
        <f t="shared" si="165"/>
        <v>-11.783132530118499</v>
      </c>
      <c r="AJ456" s="24">
        <f t="shared" si="166"/>
        <v>-10.609999999998877</v>
      </c>
      <c r="AK456" s="27">
        <f t="shared" si="167"/>
        <v>-6.5702056555270953</v>
      </c>
      <c r="AL456" s="27">
        <f>$AK$2+GRAPHS!$W$32*_xlfn.STDEV.S('ONE_LAST_QUOTE (2)'!$AJ$2:$AJ$779)</f>
        <v>27.965047561412895</v>
      </c>
      <c r="AM456" s="27">
        <f>$AK$2-GRAPHS!$W$32*_xlfn.STDEV.S('ONE_LAST_QUOTE (2)'!$AJ$2:$AJ$779)</f>
        <v>-41.105458872467089</v>
      </c>
      <c r="AO456" s="24"/>
    </row>
    <row r="457" spans="1:41" x14ac:dyDescent="0.3">
      <c r="A457" s="5">
        <v>44763</v>
      </c>
      <c r="B457" s="25">
        <v>581.13</v>
      </c>
      <c r="C457" s="25">
        <v>2.0599999999999965</v>
      </c>
      <c r="D457" s="25">
        <f t="shared" si="154"/>
        <v>579.07000000000005</v>
      </c>
      <c r="E457" s="25">
        <v>576.79999999999995</v>
      </c>
      <c r="F457" s="25">
        <f t="shared" si="151"/>
        <v>-2.2700000000000955</v>
      </c>
      <c r="G457" s="25">
        <v>14747</v>
      </c>
      <c r="H457" s="25">
        <v>14937.7</v>
      </c>
      <c r="I457" s="25">
        <v>135.61000000000001</v>
      </c>
      <c r="J457" s="25">
        <f t="shared" si="155"/>
        <v>14802.09</v>
      </c>
      <c r="K457" s="25">
        <f t="shared" si="156"/>
        <v>-55.090000000000146</v>
      </c>
      <c r="L457" s="27">
        <v>29.902000000000001</v>
      </c>
      <c r="M457" s="25">
        <v>501</v>
      </c>
      <c r="N457" s="2">
        <f t="shared" si="168"/>
        <v>118.70755299444318</v>
      </c>
      <c r="O457" s="2">
        <f t="shared" si="169"/>
        <v>119.91380712310932</v>
      </c>
      <c r="P457" s="2">
        <f t="shared" si="170"/>
        <v>101.73170482768006</v>
      </c>
      <c r="Q457" s="2">
        <f t="shared" si="170"/>
        <v>120.72289156626533</v>
      </c>
      <c r="R457" s="27">
        <f t="shared" si="171"/>
        <v>1.0161561739231662E-2</v>
      </c>
      <c r="S457" s="1">
        <f t="shared" si="157"/>
        <v>8.778548817801362E-3</v>
      </c>
      <c r="T457" s="1">
        <f>S457+GRAPHS!$Q$32*_xlfn.STDEV.S($R$2:$R$779)</f>
        <v>3.6448384166507447E-2</v>
      </c>
      <c r="U457" s="1">
        <f>S457-GRAPHS!$Q$32*_xlfn.STDEV.S($R$2:$R$779)</f>
        <v>-1.8891286530904723E-2</v>
      </c>
      <c r="V457" s="2">
        <f t="shared" si="158"/>
        <v>120.62541286661457</v>
      </c>
      <c r="W457" s="1">
        <f t="shared" si="159"/>
        <v>-3.7217717227769958E-3</v>
      </c>
      <c r="X457" s="1">
        <f t="shared" si="160"/>
        <v>-3.920078746956491E-3</v>
      </c>
      <c r="Y457" s="1">
        <f t="shared" si="161"/>
        <v>1.9830702417949521E-4</v>
      </c>
      <c r="Z457" s="1">
        <f t="shared" si="152"/>
        <v>-3.2310590462182717E-4</v>
      </c>
      <c r="AA457" s="1" t="e">
        <f>Z457+#REF!*_xlfn.STDEV.S($Y$2:$Y$779)</f>
        <v>#REF!</v>
      </c>
      <c r="AB457" s="1">
        <f>Z457-GRAPHS!$S$32*_xlfn.STDEV.S($Y$2:$Y$779)</f>
        <v>-3.5832089975028217E-3</v>
      </c>
      <c r="AC457" s="24">
        <f t="shared" si="153"/>
        <v>-55.090000000000146</v>
      </c>
      <c r="AD457" s="24">
        <f t="shared" si="162"/>
        <v>-2.2700000000000955</v>
      </c>
      <c r="AE457" s="1">
        <f t="shared" si="163"/>
        <v>1.9830702417949521E-4</v>
      </c>
      <c r="AF457" s="1">
        <f t="shared" si="164"/>
        <v>-3.2310590462182717E-4</v>
      </c>
      <c r="AG457" s="1">
        <f>$AF$2+GRAPHS!$U$32*_xlfn.STDEV.S('ONE_LAST_QUOTE (2)'!$AE$2:$AE$779)</f>
        <v>3.7520229614794163E-3</v>
      </c>
      <c r="AH457" s="1">
        <f>$AF$2-GRAPHS!$U$32*_xlfn.STDEV.S('ONE_LAST_QUOTE (2)'!$AE$2:$AE$779)</f>
        <v>-4.3982347707230704E-3</v>
      </c>
      <c r="AI457" s="27">
        <f t="shared" si="165"/>
        <v>24.268722466959396</v>
      </c>
      <c r="AJ457" s="24">
        <f t="shared" si="166"/>
        <v>-52.82000000000005</v>
      </c>
      <c r="AK457" s="27">
        <f t="shared" si="167"/>
        <v>-6.5702056555270953</v>
      </c>
      <c r="AL457" s="27">
        <f>$AK$2+GRAPHS!$W$32*_xlfn.STDEV.S('ONE_LAST_QUOTE (2)'!$AJ$2:$AJ$779)</f>
        <v>27.965047561412895</v>
      </c>
      <c r="AM457" s="27">
        <f>$AK$2-GRAPHS!$W$32*_xlfn.STDEV.S('ONE_LAST_QUOTE (2)'!$AJ$2:$AJ$779)</f>
        <v>-41.105458872467089</v>
      </c>
      <c r="AO457" s="24"/>
    </row>
    <row r="458" spans="1:41" x14ac:dyDescent="0.3">
      <c r="A458" s="5">
        <v>44764</v>
      </c>
      <c r="B458" s="25">
        <v>581.97</v>
      </c>
      <c r="C458" s="25">
        <v>1.3799999999999963</v>
      </c>
      <c r="D458" s="25">
        <f t="shared" si="154"/>
        <v>580.59</v>
      </c>
      <c r="E458" s="25">
        <v>578.5</v>
      </c>
      <c r="F458" s="25">
        <f t="shared" si="151"/>
        <v>-2.0900000000000318</v>
      </c>
      <c r="G458" s="25">
        <v>14755</v>
      </c>
      <c r="H458" s="25">
        <v>14949.36</v>
      </c>
      <c r="I458" s="25">
        <v>128.35000000000002</v>
      </c>
      <c r="J458" s="25">
        <f t="shared" si="155"/>
        <v>14821.01</v>
      </c>
      <c r="K458" s="25">
        <f t="shared" si="156"/>
        <v>-66.010000000000218</v>
      </c>
      <c r="L458" s="27">
        <v>29.812000000000001</v>
      </c>
      <c r="M458" s="25">
        <v>503</v>
      </c>
      <c r="N458" s="2">
        <f t="shared" si="168"/>
        <v>119.05741922206204</v>
      </c>
      <c r="O458" s="2">
        <f t="shared" si="169"/>
        <v>119.97885835095124</v>
      </c>
      <c r="P458" s="2">
        <f t="shared" si="170"/>
        <v>101.42550947504508</v>
      </c>
      <c r="Q458" s="2">
        <f t="shared" si="170"/>
        <v>121.20481927710873</v>
      </c>
      <c r="R458" s="27">
        <f t="shared" si="171"/>
        <v>7.739451559676036E-3</v>
      </c>
      <c r="S458" s="1">
        <f t="shared" si="157"/>
        <v>8.778548817801362E-3</v>
      </c>
      <c r="T458" s="1">
        <f>S458+GRAPHS!$Q$32*_xlfn.STDEV.S($R$2:$R$779)</f>
        <v>3.6448384166507447E-2</v>
      </c>
      <c r="U458" s="1">
        <f>S458-GRAPHS!$Q$32*_xlfn.STDEV.S($R$2:$R$779)</f>
        <v>-1.8891286530904723E-2</v>
      </c>
      <c r="V458" s="2">
        <f t="shared" si="158"/>
        <v>92.143912888920454</v>
      </c>
      <c r="W458" s="1">
        <f t="shared" si="159"/>
        <v>-4.453812526946559E-3</v>
      </c>
      <c r="X458" s="1">
        <f t="shared" si="160"/>
        <v>-3.599786424154794E-3</v>
      </c>
      <c r="Y458" s="1">
        <f t="shared" si="161"/>
        <v>-8.5402610279176503E-4</v>
      </c>
      <c r="Z458" s="1">
        <f t="shared" si="152"/>
        <v>-3.2310590462182717E-4</v>
      </c>
      <c r="AA458" s="1" t="e">
        <f>Z458+#REF!*_xlfn.STDEV.S($Y$2:$Y$779)</f>
        <v>#REF!</v>
      </c>
      <c r="AB458" s="1">
        <f>Z458-GRAPHS!$S$32*_xlfn.STDEV.S($Y$2:$Y$779)</f>
        <v>-3.5832089975028217E-3</v>
      </c>
      <c r="AC458" s="24">
        <f t="shared" si="153"/>
        <v>-66.010000000000218</v>
      </c>
      <c r="AD458" s="24">
        <f t="shared" si="162"/>
        <v>-2.0900000000000318</v>
      </c>
      <c r="AE458" s="1">
        <f t="shared" si="163"/>
        <v>-8.5402610279176503E-4</v>
      </c>
      <c r="AF458" s="1">
        <f t="shared" si="164"/>
        <v>-3.2310590462182717E-4</v>
      </c>
      <c r="AG458" s="1">
        <f>$AF$2+GRAPHS!$U$32*_xlfn.STDEV.S('ONE_LAST_QUOTE (2)'!$AE$2:$AE$779)</f>
        <v>3.7520229614794163E-3</v>
      </c>
      <c r="AH458" s="1">
        <f>$AF$2-GRAPHS!$U$32*_xlfn.STDEV.S('ONE_LAST_QUOTE (2)'!$AE$2:$AE$779)</f>
        <v>-4.3982347707230704E-3</v>
      </c>
      <c r="AI458" s="27">
        <f t="shared" si="165"/>
        <v>31.58373205741589</v>
      </c>
      <c r="AJ458" s="24">
        <f t="shared" si="166"/>
        <v>-63.920000000000186</v>
      </c>
      <c r="AK458" s="27">
        <f t="shared" si="167"/>
        <v>-6.5702056555270953</v>
      </c>
      <c r="AL458" s="27">
        <f>$AK$2+GRAPHS!$W$32*_xlfn.STDEV.S('ONE_LAST_QUOTE (2)'!$AJ$2:$AJ$779)</f>
        <v>27.965047561412895</v>
      </c>
      <c r="AM458" s="27">
        <f>$AK$2-GRAPHS!$W$32*_xlfn.STDEV.S('ONE_LAST_QUOTE (2)'!$AJ$2:$AJ$779)</f>
        <v>-41.105458872467089</v>
      </c>
      <c r="AO458" s="24"/>
    </row>
    <row r="459" spans="1:41" x14ac:dyDescent="0.3">
      <c r="A459" s="5">
        <v>44767</v>
      </c>
      <c r="B459" s="25">
        <v>579.89</v>
      </c>
      <c r="C459" s="25">
        <v>0.9499999999999964</v>
      </c>
      <c r="D459" s="25">
        <f t="shared" si="154"/>
        <v>578.93999999999994</v>
      </c>
      <c r="E459" s="25">
        <v>578.29999999999995</v>
      </c>
      <c r="F459" s="25">
        <f t="shared" si="151"/>
        <v>-0.63999999999998636</v>
      </c>
      <c r="G459" s="25">
        <v>14793</v>
      </c>
      <c r="H459" s="25">
        <v>14936.33</v>
      </c>
      <c r="I459" s="25">
        <v>127.71000000000002</v>
      </c>
      <c r="J459" s="25">
        <f t="shared" si="155"/>
        <v>14808.62</v>
      </c>
      <c r="K459" s="25">
        <f t="shared" si="156"/>
        <v>-15.6200000000008</v>
      </c>
      <c r="L459" s="27">
        <v>29.898</v>
      </c>
      <c r="M459" s="25">
        <v>499.5</v>
      </c>
      <c r="N459" s="2">
        <f t="shared" si="168"/>
        <v>119.016258489401</v>
      </c>
      <c r="O459" s="2">
        <f t="shared" si="169"/>
        <v>120.28785168320039</v>
      </c>
      <c r="P459" s="2">
        <f t="shared" si="170"/>
        <v>101.71809614534072</v>
      </c>
      <c r="Q459" s="2">
        <f t="shared" si="170"/>
        <v>120.36144578313282</v>
      </c>
      <c r="R459" s="27">
        <f t="shared" si="171"/>
        <v>1.0684197352016644E-2</v>
      </c>
      <c r="S459" s="1">
        <f t="shared" si="157"/>
        <v>8.778548817801362E-3</v>
      </c>
      <c r="T459" s="1">
        <f>S459+GRAPHS!$Q$32*_xlfn.STDEV.S($R$2:$R$779)</f>
        <v>3.6448384166507447E-2</v>
      </c>
      <c r="U459" s="1">
        <f>S459-GRAPHS!$Q$32*_xlfn.STDEV.S($R$2:$R$779)</f>
        <v>-1.8891286530904723E-2</v>
      </c>
      <c r="V459" s="2">
        <f t="shared" si="158"/>
        <v>127.15931937993901</v>
      </c>
      <c r="W459" s="1">
        <f t="shared" si="159"/>
        <v>-1.0547910608821617E-3</v>
      </c>
      <c r="X459" s="1">
        <f t="shared" si="160"/>
        <v>-1.1054686150550773E-3</v>
      </c>
      <c r="Y459" s="1">
        <f t="shared" si="161"/>
        <v>5.0677554172915513E-5</v>
      </c>
      <c r="Z459" s="1">
        <f t="shared" si="152"/>
        <v>-3.2310590462182717E-4</v>
      </c>
      <c r="AA459" s="1" t="e">
        <f>Z459+#REF!*_xlfn.STDEV.S($Y$2:$Y$779)</f>
        <v>#REF!</v>
      </c>
      <c r="AB459" s="1">
        <f>Z459-GRAPHS!$S$32*_xlfn.STDEV.S($Y$2:$Y$779)</f>
        <v>-3.5832089975028217E-3</v>
      </c>
      <c r="AC459" s="24">
        <f t="shared" si="153"/>
        <v>-15.6200000000008</v>
      </c>
      <c r="AD459" s="24">
        <f t="shared" si="162"/>
        <v>-0.63999999999998636</v>
      </c>
      <c r="AE459" s="1">
        <f t="shared" si="163"/>
        <v>5.0677554172915513E-5</v>
      </c>
      <c r="AF459" s="1">
        <f t="shared" si="164"/>
        <v>-3.2310590462182717E-4</v>
      </c>
      <c r="AG459" s="1">
        <f>$AF$2+GRAPHS!$U$32*_xlfn.STDEV.S('ONE_LAST_QUOTE (2)'!$AE$2:$AE$779)</f>
        <v>3.7520229614794163E-3</v>
      </c>
      <c r="AH459" s="1">
        <f>$AF$2-GRAPHS!$U$32*_xlfn.STDEV.S('ONE_LAST_QUOTE (2)'!$AE$2:$AE$779)</f>
        <v>-4.3982347707230704E-3</v>
      </c>
      <c r="AI459" s="27">
        <f t="shared" si="165"/>
        <v>24.406250000001769</v>
      </c>
      <c r="AJ459" s="24">
        <f t="shared" si="166"/>
        <v>-14.980000000000814</v>
      </c>
      <c r="AK459" s="27">
        <f t="shared" si="167"/>
        <v>-6.5702056555270953</v>
      </c>
      <c r="AL459" s="27">
        <f>$AK$2+GRAPHS!$W$32*_xlfn.STDEV.S('ONE_LAST_QUOTE (2)'!$AJ$2:$AJ$779)</f>
        <v>27.965047561412895</v>
      </c>
      <c r="AM459" s="27">
        <f>$AK$2-GRAPHS!$W$32*_xlfn.STDEV.S('ONE_LAST_QUOTE (2)'!$AJ$2:$AJ$779)</f>
        <v>-41.105458872467089</v>
      </c>
      <c r="AO459" s="24"/>
    </row>
    <row r="460" spans="1:41" x14ac:dyDescent="0.3">
      <c r="A460" s="5">
        <v>44768</v>
      </c>
      <c r="B460" s="25">
        <v>574.91</v>
      </c>
      <c r="C460" s="25">
        <v>0.51999999999999647</v>
      </c>
      <c r="D460" s="25">
        <f t="shared" si="154"/>
        <v>574.39</v>
      </c>
      <c r="E460" s="25">
        <v>574.4</v>
      </c>
      <c r="F460" s="25">
        <f t="shared" si="151"/>
        <v>9.9999999999909051E-3</v>
      </c>
      <c r="G460" s="25">
        <v>14707</v>
      </c>
      <c r="H460" s="25">
        <v>14806.78</v>
      </c>
      <c r="I460" s="25">
        <v>124.03000000000002</v>
      </c>
      <c r="J460" s="25">
        <f t="shared" si="155"/>
        <v>14682.75</v>
      </c>
      <c r="K460" s="25">
        <f t="shared" si="156"/>
        <v>24.25</v>
      </c>
      <c r="L460" s="27">
        <v>29.968</v>
      </c>
      <c r="M460" s="25">
        <v>495</v>
      </c>
      <c r="N460" s="2">
        <f t="shared" si="168"/>
        <v>118.2136242025107</v>
      </c>
      <c r="O460" s="2">
        <f t="shared" si="169"/>
        <v>119.58855098389969</v>
      </c>
      <c r="P460" s="2">
        <f t="shared" si="170"/>
        <v>101.95624808627905</v>
      </c>
      <c r="Q460" s="2">
        <f t="shared" si="170"/>
        <v>119.27710843373522</v>
      </c>
      <c r="R460" s="27">
        <f t="shared" si="171"/>
        <v>1.1630865652453304E-2</v>
      </c>
      <c r="S460" s="1">
        <f t="shared" si="157"/>
        <v>8.778548817801362E-3</v>
      </c>
      <c r="T460" s="1">
        <f>S460+GRAPHS!$Q$32*_xlfn.STDEV.S($R$2:$R$779)</f>
        <v>3.6448384166507447E-2</v>
      </c>
      <c r="U460" s="1">
        <f>S460-GRAPHS!$Q$32*_xlfn.STDEV.S($R$2:$R$779)</f>
        <v>-1.8891286530904723E-2</v>
      </c>
      <c r="V460" s="2">
        <f t="shared" si="158"/>
        <v>137.49267813889929</v>
      </c>
      <c r="W460" s="1">
        <f t="shared" si="159"/>
        <v>1.6515979635967376E-3</v>
      </c>
      <c r="X460" s="1">
        <f t="shared" si="160"/>
        <v>1.7409773847021892E-5</v>
      </c>
      <c r="Y460" s="1">
        <f t="shared" si="161"/>
        <v>1.6341881897497157E-3</v>
      </c>
      <c r="Z460" s="1">
        <f t="shared" si="152"/>
        <v>-3.2310590462182717E-4</v>
      </c>
      <c r="AA460" s="1" t="e">
        <f>Z460+#REF!*_xlfn.STDEV.S($Y$2:$Y$779)</f>
        <v>#REF!</v>
      </c>
      <c r="AB460" s="1">
        <f>Z460-GRAPHS!$S$32*_xlfn.STDEV.S($Y$2:$Y$779)</f>
        <v>-3.5832089975028217E-3</v>
      </c>
      <c r="AC460" s="24">
        <f t="shared" si="153"/>
        <v>24.25</v>
      </c>
      <c r="AD460" s="24">
        <f t="shared" si="162"/>
        <v>9.9999999999909051E-3</v>
      </c>
      <c r="AE460" s="1">
        <f t="shared" si="163"/>
        <v>1.6341881897497157E-3</v>
      </c>
      <c r="AF460" s="1">
        <f t="shared" si="164"/>
        <v>-3.2310590462182717E-4</v>
      </c>
      <c r="AG460" s="1">
        <f>$AF$2+GRAPHS!$U$32*_xlfn.STDEV.S('ONE_LAST_QUOTE (2)'!$AE$2:$AE$779)</f>
        <v>3.7520229614794163E-3</v>
      </c>
      <c r="AH460" s="1">
        <f>$AF$2-GRAPHS!$U$32*_xlfn.STDEV.S('ONE_LAST_QUOTE (2)'!$AE$2:$AE$779)</f>
        <v>-4.3982347707230704E-3</v>
      </c>
      <c r="AI460" s="27">
        <f t="shared" si="165"/>
        <v>2425.0000000022055</v>
      </c>
      <c r="AJ460" s="24">
        <f t="shared" si="166"/>
        <v>24.240000000000009</v>
      </c>
      <c r="AK460" s="27">
        <f t="shared" si="167"/>
        <v>-6.5702056555270953</v>
      </c>
      <c r="AL460" s="27">
        <f>$AK$2+GRAPHS!$W$32*_xlfn.STDEV.S('ONE_LAST_QUOTE (2)'!$AJ$2:$AJ$779)</f>
        <v>27.965047561412895</v>
      </c>
      <c r="AM460" s="27">
        <f>$AK$2-GRAPHS!$W$32*_xlfn.STDEV.S('ONE_LAST_QUOTE (2)'!$AJ$2:$AJ$779)</f>
        <v>-41.105458872467089</v>
      </c>
      <c r="AO460" s="24"/>
    </row>
    <row r="461" spans="1:41" x14ac:dyDescent="0.3">
      <c r="A461" s="5">
        <v>44769</v>
      </c>
      <c r="B461" s="25">
        <v>579.86</v>
      </c>
      <c r="C461" s="25">
        <v>0.14999999999999647</v>
      </c>
      <c r="D461" s="25">
        <f t="shared" si="154"/>
        <v>579.71</v>
      </c>
      <c r="E461" s="25">
        <v>578.79999999999995</v>
      </c>
      <c r="F461" s="25">
        <f t="shared" si="151"/>
        <v>-0.91000000000008185</v>
      </c>
      <c r="G461" s="25">
        <v>14791</v>
      </c>
      <c r="H461" s="25">
        <v>14921.59</v>
      </c>
      <c r="I461" s="25">
        <v>105.76000000000002</v>
      </c>
      <c r="J461" s="25">
        <f t="shared" si="155"/>
        <v>14815.83</v>
      </c>
      <c r="K461" s="25">
        <f t="shared" si="156"/>
        <v>-24.829999999999927</v>
      </c>
      <c r="L461" s="27">
        <v>29.890999999999998</v>
      </c>
      <c r="M461" s="25">
        <v>502</v>
      </c>
      <c r="N461" s="2">
        <f t="shared" si="168"/>
        <v>119.1191603210536</v>
      </c>
      <c r="O461" s="2">
        <f t="shared" si="169"/>
        <v>120.27158887623992</v>
      </c>
      <c r="P461" s="2">
        <f t="shared" si="170"/>
        <v>101.69428095124688</v>
      </c>
      <c r="Q461" s="2">
        <f t="shared" si="170"/>
        <v>120.96385542168704</v>
      </c>
      <c r="R461" s="27">
        <f t="shared" si="171"/>
        <v>9.6745859530931178E-3</v>
      </c>
      <c r="S461" s="1">
        <f t="shared" si="157"/>
        <v>8.778548817801362E-3</v>
      </c>
      <c r="T461" s="1">
        <f>S461+GRAPHS!$Q$32*_xlfn.STDEV.S($R$2:$R$779)</f>
        <v>3.6448384166507447E-2</v>
      </c>
      <c r="U461" s="1">
        <f>S461-GRAPHS!$Q$32*_xlfn.STDEV.S($R$2:$R$779)</f>
        <v>-1.8891286530904723E-2</v>
      </c>
      <c r="V461" s="2">
        <f t="shared" si="158"/>
        <v>115.24285551863187</v>
      </c>
      <c r="W461" s="1">
        <f t="shared" si="159"/>
        <v>-1.6759101582564007E-3</v>
      </c>
      <c r="X461" s="1">
        <f t="shared" si="160"/>
        <v>-1.5697503924377392E-3</v>
      </c>
      <c r="Y461" s="1">
        <f t="shared" si="161"/>
        <v>-1.0615976581866151E-4</v>
      </c>
      <c r="Z461" s="1">
        <f t="shared" si="152"/>
        <v>-3.2310590462182717E-4</v>
      </c>
      <c r="AA461" s="1" t="e">
        <f>Z461+#REF!*_xlfn.STDEV.S($Y$2:$Y$779)</f>
        <v>#REF!</v>
      </c>
      <c r="AB461" s="1">
        <f>Z461-GRAPHS!$S$32*_xlfn.STDEV.S($Y$2:$Y$779)</f>
        <v>-3.5832089975028217E-3</v>
      </c>
      <c r="AC461" s="24">
        <f t="shared" si="153"/>
        <v>-24.829999999999927</v>
      </c>
      <c r="AD461" s="24">
        <f t="shared" si="162"/>
        <v>-0.91000000000008185</v>
      </c>
      <c r="AE461" s="1">
        <f t="shared" si="163"/>
        <v>-1.0615976581866151E-4</v>
      </c>
      <c r="AF461" s="1">
        <f t="shared" si="164"/>
        <v>-3.2310590462182717E-4</v>
      </c>
      <c r="AG461" s="1">
        <f>$AF$2+GRAPHS!$U$32*_xlfn.STDEV.S('ONE_LAST_QUOTE (2)'!$AE$2:$AE$779)</f>
        <v>3.7520229614794163E-3</v>
      </c>
      <c r="AH461" s="1">
        <f>$AF$2-GRAPHS!$U$32*_xlfn.STDEV.S('ONE_LAST_QUOTE (2)'!$AE$2:$AE$779)</f>
        <v>-4.3982347707230704E-3</v>
      </c>
      <c r="AI461" s="27">
        <f t="shared" si="165"/>
        <v>27.285714285711752</v>
      </c>
      <c r="AJ461" s="24">
        <f t="shared" si="166"/>
        <v>-23.919999999999845</v>
      </c>
      <c r="AK461" s="27">
        <f t="shared" si="167"/>
        <v>-6.5702056555270953</v>
      </c>
      <c r="AL461" s="27">
        <f>$AK$2+GRAPHS!$W$32*_xlfn.STDEV.S('ONE_LAST_QUOTE (2)'!$AJ$2:$AJ$779)</f>
        <v>27.965047561412895</v>
      </c>
      <c r="AM461" s="27">
        <f>$AK$2-GRAPHS!$W$32*_xlfn.STDEV.S('ONE_LAST_QUOTE (2)'!$AJ$2:$AJ$779)</f>
        <v>-41.105458872467089</v>
      </c>
      <c r="AO461" s="24"/>
    </row>
    <row r="462" spans="1:41" x14ac:dyDescent="0.3">
      <c r="A462" s="5">
        <v>44770</v>
      </c>
      <c r="B462" s="25">
        <v>579.58000000000004</v>
      </c>
      <c r="C462" s="25">
        <v>0.13999999999999646</v>
      </c>
      <c r="D462" s="25">
        <f t="shared" si="154"/>
        <v>579.44000000000005</v>
      </c>
      <c r="E462" s="25">
        <v>580.79999999999995</v>
      </c>
      <c r="F462" s="25">
        <f t="shared" si="151"/>
        <v>1.3599999999999</v>
      </c>
      <c r="G462" s="25">
        <v>14833</v>
      </c>
      <c r="H462" s="25">
        <v>14891.9</v>
      </c>
      <c r="I462" s="25">
        <v>90.820000000000022</v>
      </c>
      <c r="J462" s="25">
        <f t="shared" si="155"/>
        <v>14801.08</v>
      </c>
      <c r="K462" s="25">
        <f t="shared" si="156"/>
        <v>31.920000000000073</v>
      </c>
      <c r="L462" s="27">
        <v>29.89</v>
      </c>
      <c r="M462" s="25">
        <v>501</v>
      </c>
      <c r="N462" s="2">
        <f t="shared" si="168"/>
        <v>119.53076764766401</v>
      </c>
      <c r="O462" s="2">
        <f t="shared" si="169"/>
        <v>120.61310782241003</v>
      </c>
      <c r="P462" s="2">
        <f t="shared" si="170"/>
        <v>101.69087878066205</v>
      </c>
      <c r="Q462" s="2">
        <f t="shared" si="170"/>
        <v>120.72289156626536</v>
      </c>
      <c r="R462" s="27">
        <f t="shared" si="171"/>
        <v>9.054908590032662E-3</v>
      </c>
      <c r="S462" s="1">
        <f t="shared" si="157"/>
        <v>8.778548817801362E-3</v>
      </c>
      <c r="T462" s="1">
        <f>S462+GRAPHS!$Q$32*_xlfn.STDEV.S($R$2:$R$779)</f>
        <v>3.6448384166507447E-2</v>
      </c>
      <c r="U462" s="1">
        <f>S462-GRAPHS!$Q$32*_xlfn.STDEV.S($R$2:$R$779)</f>
        <v>-1.8891286530904723E-2</v>
      </c>
      <c r="V462" s="2">
        <f t="shared" si="158"/>
        <v>108.23401747460224</v>
      </c>
      <c r="W462" s="1">
        <f t="shared" si="159"/>
        <v>2.1565993832882513E-3</v>
      </c>
      <c r="X462" s="1">
        <f t="shared" si="160"/>
        <v>2.3470937456853166E-3</v>
      </c>
      <c r="Y462" s="1">
        <f t="shared" si="161"/>
        <v>-1.904943623970653E-4</v>
      </c>
      <c r="Z462" s="1">
        <f t="shared" si="152"/>
        <v>-3.2310590462182717E-4</v>
      </c>
      <c r="AA462" s="1" t="e">
        <f>Z462+#REF!*_xlfn.STDEV.S($Y$2:$Y$779)</f>
        <v>#REF!</v>
      </c>
      <c r="AB462" s="1">
        <f>Z462-GRAPHS!$S$32*_xlfn.STDEV.S($Y$2:$Y$779)</f>
        <v>-3.5832089975028217E-3</v>
      </c>
      <c r="AC462" s="24">
        <f t="shared" si="153"/>
        <v>31.920000000000073</v>
      </c>
      <c r="AD462" s="24">
        <f t="shared" si="162"/>
        <v>1.3599999999999</v>
      </c>
      <c r="AE462" s="1">
        <f t="shared" si="163"/>
        <v>-1.904943623970653E-4</v>
      </c>
      <c r="AF462" s="1">
        <f t="shared" si="164"/>
        <v>-3.2310590462182717E-4</v>
      </c>
      <c r="AG462" s="1">
        <f>$AF$2+GRAPHS!$U$32*_xlfn.STDEV.S('ONE_LAST_QUOTE (2)'!$AE$2:$AE$779)</f>
        <v>3.7520229614794163E-3</v>
      </c>
      <c r="AH462" s="1">
        <f>$AF$2-GRAPHS!$U$32*_xlfn.STDEV.S('ONE_LAST_QUOTE (2)'!$AE$2:$AE$779)</f>
        <v>-4.3982347707230704E-3</v>
      </c>
      <c r="AI462" s="27">
        <f t="shared" si="165"/>
        <v>23.470588235295899</v>
      </c>
      <c r="AJ462" s="24">
        <f t="shared" si="166"/>
        <v>30.560000000000173</v>
      </c>
      <c r="AK462" s="27">
        <f t="shared" si="167"/>
        <v>-6.5702056555270953</v>
      </c>
      <c r="AL462" s="27">
        <f>$AK$2+GRAPHS!$W$32*_xlfn.STDEV.S('ONE_LAST_QUOTE (2)'!$AJ$2:$AJ$779)</f>
        <v>27.965047561412895</v>
      </c>
      <c r="AM462" s="27">
        <f>$AK$2-GRAPHS!$W$32*_xlfn.STDEV.S('ONE_LAST_QUOTE (2)'!$AJ$2:$AJ$779)</f>
        <v>-41.105458872467089</v>
      </c>
      <c r="AO462" s="24"/>
    </row>
    <row r="463" spans="1:41" x14ac:dyDescent="0.3">
      <c r="A463" s="5">
        <v>44771</v>
      </c>
      <c r="B463" s="25">
        <v>584.08000000000004</v>
      </c>
      <c r="C463" s="25">
        <v>2.21</v>
      </c>
      <c r="D463" s="25">
        <f t="shared" si="154"/>
        <v>581.87</v>
      </c>
      <c r="E463" s="25">
        <v>581.5</v>
      </c>
      <c r="F463" s="25">
        <f t="shared" si="151"/>
        <v>-0.37000000000000455</v>
      </c>
      <c r="G463" s="25">
        <v>14940</v>
      </c>
      <c r="H463" s="25">
        <v>15000.07</v>
      </c>
      <c r="I463" s="25">
        <v>73.940000000000026</v>
      </c>
      <c r="J463" s="25">
        <f t="shared" si="155"/>
        <v>14926.13</v>
      </c>
      <c r="K463" s="25">
        <f t="shared" si="156"/>
        <v>13.8700000000008</v>
      </c>
      <c r="L463" s="27">
        <v>29.998000000000001</v>
      </c>
      <c r="M463" s="25">
        <v>509</v>
      </c>
      <c r="N463" s="2">
        <f t="shared" si="168"/>
        <v>119.67483021197766</v>
      </c>
      <c r="O463" s="2">
        <f t="shared" si="169"/>
        <v>121.48316799479578</v>
      </c>
      <c r="P463" s="2">
        <f t="shared" si="170"/>
        <v>102.05831320382401</v>
      </c>
      <c r="Q463" s="2">
        <f t="shared" si="170"/>
        <v>122.65060240963885</v>
      </c>
      <c r="R463" s="27">
        <f t="shared" si="171"/>
        <v>1.5110426976290947E-2</v>
      </c>
      <c r="S463" s="1">
        <f t="shared" si="157"/>
        <v>8.778548817801362E-3</v>
      </c>
      <c r="T463" s="1">
        <f>S463+GRAPHS!$Q$32*_xlfn.STDEV.S($R$2:$R$779)</f>
        <v>3.6448384166507447E-2</v>
      </c>
      <c r="U463" s="1">
        <f>S463-GRAPHS!$Q$32*_xlfn.STDEV.S($R$2:$R$779)</f>
        <v>-1.8891286530904723E-2</v>
      </c>
      <c r="V463" s="2">
        <f t="shared" si="158"/>
        <v>180.83377828181142</v>
      </c>
      <c r="W463" s="1">
        <f t="shared" si="159"/>
        <v>9.2924287809370554E-4</v>
      </c>
      <c r="X463" s="1">
        <f t="shared" si="160"/>
        <v>-6.3588086686030307E-4</v>
      </c>
      <c r="Y463" s="1">
        <f t="shared" si="161"/>
        <v>1.5651237449540085E-3</v>
      </c>
      <c r="Z463" s="1">
        <f t="shared" si="152"/>
        <v>-3.2310590462182717E-4</v>
      </c>
      <c r="AA463" s="1" t="e">
        <f>Z463+#REF!*_xlfn.STDEV.S($Y$2:$Y$779)</f>
        <v>#REF!</v>
      </c>
      <c r="AB463" s="1">
        <f>Z463-GRAPHS!$S$32*_xlfn.STDEV.S($Y$2:$Y$779)</f>
        <v>-3.5832089975028217E-3</v>
      </c>
      <c r="AC463" s="24">
        <f t="shared" si="153"/>
        <v>13.8700000000008</v>
      </c>
      <c r="AD463" s="24">
        <f t="shared" si="162"/>
        <v>-0.37000000000000455</v>
      </c>
      <c r="AE463" s="1">
        <f t="shared" si="163"/>
        <v>1.5651237449540085E-3</v>
      </c>
      <c r="AF463" s="1">
        <f t="shared" si="164"/>
        <v>-3.2310590462182717E-4</v>
      </c>
      <c r="AG463" s="1">
        <f>$AF$2+GRAPHS!$U$32*_xlfn.STDEV.S('ONE_LAST_QUOTE (2)'!$AE$2:$AE$779)</f>
        <v>3.7520229614794163E-3</v>
      </c>
      <c r="AH463" s="1">
        <f>$AF$2-GRAPHS!$U$32*_xlfn.STDEV.S('ONE_LAST_QUOTE (2)'!$AE$2:$AE$779)</f>
        <v>-4.3982347707230704E-3</v>
      </c>
      <c r="AI463" s="27">
        <f t="shared" si="165"/>
        <v>-37.486486486488189</v>
      </c>
      <c r="AJ463" s="24">
        <f t="shared" si="166"/>
        <v>14.240000000000805</v>
      </c>
      <c r="AK463" s="27">
        <f t="shared" si="167"/>
        <v>-6.5702056555270953</v>
      </c>
      <c r="AL463" s="27">
        <f>$AK$2+GRAPHS!$W$32*_xlfn.STDEV.S('ONE_LAST_QUOTE (2)'!$AJ$2:$AJ$779)</f>
        <v>27.965047561412895</v>
      </c>
      <c r="AM463" s="27">
        <f>$AK$2-GRAPHS!$W$32*_xlfn.STDEV.S('ONE_LAST_QUOTE (2)'!$AJ$2:$AJ$779)</f>
        <v>-41.105458872467089</v>
      </c>
      <c r="AO463" s="24"/>
    </row>
    <row r="464" spans="1:41" x14ac:dyDescent="0.3">
      <c r="A464" s="5">
        <v>44774</v>
      </c>
      <c r="B464" s="25">
        <v>582.16999999999996</v>
      </c>
      <c r="C464" s="25">
        <v>1.58</v>
      </c>
      <c r="D464" s="25">
        <f t="shared" si="154"/>
        <v>580.58999999999992</v>
      </c>
      <c r="E464" s="25">
        <v>579.4</v>
      </c>
      <c r="F464" s="25">
        <f t="shared" si="151"/>
        <v>-1.1899999999999409</v>
      </c>
      <c r="G464" s="25">
        <v>14870</v>
      </c>
      <c r="H464" s="25">
        <v>14981.69</v>
      </c>
      <c r="I464" s="25">
        <v>61.550000000000026</v>
      </c>
      <c r="J464" s="25">
        <f t="shared" si="155"/>
        <v>14920.140000000001</v>
      </c>
      <c r="K464" s="25">
        <f t="shared" si="156"/>
        <v>-50.140000000001237</v>
      </c>
      <c r="L464" s="27">
        <v>30.141999999999999</v>
      </c>
      <c r="M464" s="25">
        <v>504</v>
      </c>
      <c r="N464" s="2">
        <f t="shared" si="168"/>
        <v>119.24264251903674</v>
      </c>
      <c r="O464" s="2">
        <f t="shared" si="169"/>
        <v>120.91396975117894</v>
      </c>
      <c r="P464" s="2">
        <f t="shared" si="170"/>
        <v>102.54822576803997</v>
      </c>
      <c r="Q464" s="2">
        <f t="shared" si="170"/>
        <v>121.44578313253041</v>
      </c>
      <c r="R464" s="27">
        <f t="shared" si="171"/>
        <v>1.4016187471485919E-2</v>
      </c>
      <c r="S464" s="1">
        <f t="shared" si="157"/>
        <v>8.778548817801362E-3</v>
      </c>
      <c r="T464" s="1">
        <f>S464+GRAPHS!$Q$32*_xlfn.STDEV.S($R$2:$R$779)</f>
        <v>3.6448384166507447E-2</v>
      </c>
      <c r="U464" s="1">
        <f>S464-GRAPHS!$Q$32*_xlfn.STDEV.S($R$2:$R$779)</f>
        <v>-1.8891286530904723E-2</v>
      </c>
      <c r="V464" s="2">
        <f t="shared" si="158"/>
        <v>167.13272321422039</v>
      </c>
      <c r="W464" s="1">
        <f t="shared" si="159"/>
        <v>-3.3605582789438459E-3</v>
      </c>
      <c r="X464" s="1">
        <f t="shared" si="160"/>
        <v>-2.0496391601645585E-3</v>
      </c>
      <c r="Y464" s="1">
        <f t="shared" si="161"/>
        <v>-1.3109191187792874E-3</v>
      </c>
      <c r="Z464" s="1">
        <f t="shared" si="152"/>
        <v>-3.2310590462182717E-4</v>
      </c>
      <c r="AA464" s="1" t="e">
        <f>Z464+#REF!*_xlfn.STDEV.S($Y$2:$Y$779)</f>
        <v>#REF!</v>
      </c>
      <c r="AB464" s="1">
        <f>Z464-GRAPHS!$S$32*_xlfn.STDEV.S($Y$2:$Y$779)</f>
        <v>-3.5832089975028217E-3</v>
      </c>
      <c r="AC464" s="24">
        <f t="shared" si="153"/>
        <v>-50.140000000001237</v>
      </c>
      <c r="AD464" s="24">
        <f t="shared" si="162"/>
        <v>-1.1899999999999409</v>
      </c>
      <c r="AE464" s="1">
        <f t="shared" si="163"/>
        <v>-1.3109191187792874E-3</v>
      </c>
      <c r="AF464" s="1">
        <f t="shared" si="164"/>
        <v>-3.2310590462182717E-4</v>
      </c>
      <c r="AG464" s="1">
        <f>$AF$2+GRAPHS!$U$32*_xlfn.STDEV.S('ONE_LAST_QUOTE (2)'!$AE$2:$AE$779)</f>
        <v>3.7520229614794163E-3</v>
      </c>
      <c r="AH464" s="1">
        <f>$AF$2-GRAPHS!$U$32*_xlfn.STDEV.S('ONE_LAST_QUOTE (2)'!$AE$2:$AE$779)</f>
        <v>-4.3982347707230704E-3</v>
      </c>
      <c r="AI464" s="27">
        <f t="shared" si="165"/>
        <v>42.134453781515738</v>
      </c>
      <c r="AJ464" s="24">
        <f t="shared" si="166"/>
        <v>-48.950000000001296</v>
      </c>
      <c r="AK464" s="27">
        <f t="shared" si="167"/>
        <v>-6.5702056555270953</v>
      </c>
      <c r="AL464" s="27">
        <f>$AK$2+GRAPHS!$W$32*_xlfn.STDEV.S('ONE_LAST_QUOTE (2)'!$AJ$2:$AJ$779)</f>
        <v>27.965047561412895</v>
      </c>
      <c r="AM464" s="27">
        <f>$AK$2-GRAPHS!$W$32*_xlfn.STDEV.S('ONE_LAST_QUOTE (2)'!$AJ$2:$AJ$779)</f>
        <v>-41.105458872467089</v>
      </c>
      <c r="AO464" s="24"/>
    </row>
    <row r="465" spans="1:41" x14ac:dyDescent="0.3">
      <c r="A465" s="5">
        <v>44775</v>
      </c>
      <c r="B465" s="25">
        <v>572.39</v>
      </c>
      <c r="C465" s="25">
        <v>1.58</v>
      </c>
      <c r="D465" s="25">
        <f t="shared" si="154"/>
        <v>570.80999999999995</v>
      </c>
      <c r="E465" s="25">
        <v>569.70000000000005</v>
      </c>
      <c r="F465" s="25">
        <f t="shared" si="151"/>
        <v>-1.1099999999999</v>
      </c>
      <c r="G465" s="25">
        <v>14645</v>
      </c>
      <c r="H465" s="25">
        <v>14747.23</v>
      </c>
      <c r="I465" s="25">
        <v>51.460000000000022</v>
      </c>
      <c r="J465" s="25">
        <f t="shared" si="155"/>
        <v>14695.77</v>
      </c>
      <c r="K465" s="25">
        <f t="shared" si="156"/>
        <v>-50.770000000000437</v>
      </c>
      <c r="L465" s="27">
        <v>29.956</v>
      </c>
      <c r="M465" s="25">
        <v>492</v>
      </c>
      <c r="N465" s="2">
        <f t="shared" si="168"/>
        <v>117.24634698497624</v>
      </c>
      <c r="O465" s="2">
        <f t="shared" si="169"/>
        <v>119.08440396812479</v>
      </c>
      <c r="P465" s="2">
        <f t="shared" si="170"/>
        <v>101.91542203926102</v>
      </c>
      <c r="Q465" s="2">
        <f t="shared" si="170"/>
        <v>118.55421686747016</v>
      </c>
      <c r="R465" s="27">
        <f t="shared" si="171"/>
        <v>1.5676880605790311E-2</v>
      </c>
      <c r="S465" s="1">
        <f t="shared" si="157"/>
        <v>8.778548817801362E-3</v>
      </c>
      <c r="T465" s="1">
        <f>S465+GRAPHS!$Q$32*_xlfn.STDEV.S($R$2:$R$779)</f>
        <v>3.6448384166507447E-2</v>
      </c>
      <c r="U465" s="1">
        <f>S465-GRAPHS!$Q$32*_xlfn.STDEV.S($R$2:$R$779)</f>
        <v>-1.8891286530904723E-2</v>
      </c>
      <c r="V465" s="2">
        <f t="shared" si="158"/>
        <v>183.80569831485474</v>
      </c>
      <c r="W465" s="1">
        <f t="shared" si="159"/>
        <v>-3.4547356143979141E-3</v>
      </c>
      <c r="X465" s="1">
        <f t="shared" si="160"/>
        <v>-1.9446050349501587E-3</v>
      </c>
      <c r="Y465" s="1">
        <f t="shared" si="161"/>
        <v>-1.5101305794477553E-3</v>
      </c>
      <c r="Z465" s="1">
        <f t="shared" si="152"/>
        <v>-3.2310590462182717E-4</v>
      </c>
      <c r="AA465" s="1" t="e">
        <f>Z465+#REF!*_xlfn.STDEV.S($Y$2:$Y$779)</f>
        <v>#REF!</v>
      </c>
      <c r="AB465" s="1">
        <f>Z465-GRAPHS!$S$32*_xlfn.STDEV.S($Y$2:$Y$779)</f>
        <v>-3.5832089975028217E-3</v>
      </c>
      <c r="AC465" s="24">
        <f t="shared" si="153"/>
        <v>-50.770000000000437</v>
      </c>
      <c r="AD465" s="24">
        <f t="shared" si="162"/>
        <v>-1.1099999999999</v>
      </c>
      <c r="AE465" s="1">
        <f t="shared" si="163"/>
        <v>-1.5101305794477553E-3</v>
      </c>
      <c r="AF465" s="1">
        <f t="shared" si="164"/>
        <v>-3.2310590462182717E-4</v>
      </c>
      <c r="AG465" s="1">
        <f>$AF$2+GRAPHS!$U$32*_xlfn.STDEV.S('ONE_LAST_QUOTE (2)'!$AE$2:$AE$779)</f>
        <v>3.7520229614794163E-3</v>
      </c>
      <c r="AH465" s="1">
        <f>$AF$2-GRAPHS!$U$32*_xlfn.STDEV.S('ONE_LAST_QUOTE (2)'!$AE$2:$AE$779)</f>
        <v>-4.3982347707230704E-3</v>
      </c>
      <c r="AI465" s="27">
        <f t="shared" si="165"/>
        <v>45.738738738743251</v>
      </c>
      <c r="AJ465" s="24">
        <f t="shared" si="166"/>
        <v>-49.660000000000537</v>
      </c>
      <c r="AK465" s="27">
        <f t="shared" si="167"/>
        <v>-6.5702056555270953</v>
      </c>
      <c r="AL465" s="27">
        <f>$AK$2+GRAPHS!$W$32*_xlfn.STDEV.S('ONE_LAST_QUOTE (2)'!$AJ$2:$AJ$779)</f>
        <v>27.965047561412895</v>
      </c>
      <c r="AM465" s="27">
        <f>$AK$2-GRAPHS!$W$32*_xlfn.STDEV.S('ONE_LAST_QUOTE (2)'!$AJ$2:$AJ$779)</f>
        <v>-41.105458872467089</v>
      </c>
      <c r="AO465" s="24"/>
    </row>
    <row r="466" spans="1:41" x14ac:dyDescent="0.3">
      <c r="A466" s="5">
        <v>44776</v>
      </c>
      <c r="B466" s="25">
        <v>576.63</v>
      </c>
      <c r="C466" s="25">
        <v>1.58</v>
      </c>
      <c r="D466" s="25">
        <f t="shared" si="154"/>
        <v>575.04999999999995</v>
      </c>
      <c r="E466" s="25">
        <v>574.20000000000005</v>
      </c>
      <c r="F466" s="25">
        <f t="shared" si="151"/>
        <v>-0.84999999999990905</v>
      </c>
      <c r="G466" s="25">
        <v>14672</v>
      </c>
      <c r="H466" s="25">
        <v>14777.02</v>
      </c>
      <c r="I466" s="25">
        <v>49.950000000000024</v>
      </c>
      <c r="J466" s="25">
        <f t="shared" si="155"/>
        <v>14727.07</v>
      </c>
      <c r="K466" s="25">
        <f t="shared" si="156"/>
        <v>-55.069999999999709</v>
      </c>
      <c r="L466" s="27">
        <v>29.952999999999999</v>
      </c>
      <c r="M466" s="25">
        <v>501</v>
      </c>
      <c r="N466" s="2">
        <f t="shared" si="168"/>
        <v>118.17246346984967</v>
      </c>
      <c r="O466" s="2">
        <f t="shared" si="169"/>
        <v>119.3039518620913</v>
      </c>
      <c r="P466" s="2">
        <f t="shared" si="170"/>
        <v>101.90521552750653</v>
      </c>
      <c r="Q466" s="2">
        <f t="shared" si="170"/>
        <v>120.72289156626535</v>
      </c>
      <c r="R466" s="27">
        <f t="shared" si="171"/>
        <v>9.5748904526333778E-3</v>
      </c>
      <c r="S466" s="1">
        <f t="shared" si="157"/>
        <v>8.778548817801362E-3</v>
      </c>
      <c r="T466" s="1">
        <f>S466+GRAPHS!$Q$32*_xlfn.STDEV.S($R$2:$R$779)</f>
        <v>3.6448384166507447E-2</v>
      </c>
      <c r="U466" s="1">
        <f>S466-GRAPHS!$Q$32*_xlfn.STDEV.S($R$2:$R$779)</f>
        <v>-1.8891286530904723E-2</v>
      </c>
      <c r="V466" s="2">
        <f t="shared" si="158"/>
        <v>113.14883922416215</v>
      </c>
      <c r="W466" s="1">
        <f t="shared" si="159"/>
        <v>-3.7393724617320154E-3</v>
      </c>
      <c r="X466" s="1">
        <f t="shared" si="160"/>
        <v>-1.478132336318423E-3</v>
      </c>
      <c r="Y466" s="1">
        <f t="shared" si="161"/>
        <v>-2.2612401254135921E-3</v>
      </c>
      <c r="Z466" s="1">
        <f t="shared" si="152"/>
        <v>-3.2310590462182717E-4</v>
      </c>
      <c r="AA466" s="1" t="e">
        <f>Z466+#REF!*_xlfn.STDEV.S($Y$2:$Y$779)</f>
        <v>#REF!</v>
      </c>
      <c r="AB466" s="1">
        <f>Z466-GRAPHS!$S$32*_xlfn.STDEV.S($Y$2:$Y$779)</f>
        <v>-3.5832089975028217E-3</v>
      </c>
      <c r="AC466" s="24">
        <f t="shared" si="153"/>
        <v>-55.069999999999709</v>
      </c>
      <c r="AD466" s="24">
        <f t="shared" si="162"/>
        <v>-0.84999999999990905</v>
      </c>
      <c r="AE466" s="1">
        <f t="shared" si="163"/>
        <v>-2.2612401254135921E-3</v>
      </c>
      <c r="AF466" s="1">
        <f t="shared" si="164"/>
        <v>-3.2310590462182717E-4</v>
      </c>
      <c r="AG466" s="1">
        <f>$AF$2+GRAPHS!$U$32*_xlfn.STDEV.S('ONE_LAST_QUOTE (2)'!$AE$2:$AE$779)</f>
        <v>3.7520229614794163E-3</v>
      </c>
      <c r="AH466" s="1">
        <f>$AF$2-GRAPHS!$U$32*_xlfn.STDEV.S('ONE_LAST_QUOTE (2)'!$AE$2:$AE$779)</f>
        <v>-4.3982347707230704E-3</v>
      </c>
      <c r="AI466" s="27">
        <f t="shared" si="165"/>
        <v>64.788235294124235</v>
      </c>
      <c r="AJ466" s="24">
        <f t="shared" si="166"/>
        <v>-54.2199999999998</v>
      </c>
      <c r="AK466" s="27">
        <f t="shared" si="167"/>
        <v>-6.5702056555270953</v>
      </c>
      <c r="AL466" s="27">
        <f>$AK$2+GRAPHS!$W$32*_xlfn.STDEV.S('ONE_LAST_QUOTE (2)'!$AJ$2:$AJ$779)</f>
        <v>27.965047561412895</v>
      </c>
      <c r="AM466" s="27">
        <f>$AK$2-GRAPHS!$W$32*_xlfn.STDEV.S('ONE_LAST_QUOTE (2)'!$AJ$2:$AJ$779)</f>
        <v>-41.105458872467089</v>
      </c>
      <c r="AO466" s="24"/>
    </row>
    <row r="467" spans="1:41" x14ac:dyDescent="0.3">
      <c r="A467" s="5">
        <v>44777</v>
      </c>
      <c r="B467" s="25">
        <v>574.34</v>
      </c>
      <c r="C467" s="25">
        <v>1.58</v>
      </c>
      <c r="D467" s="25">
        <f t="shared" si="154"/>
        <v>572.76</v>
      </c>
      <c r="E467" s="25">
        <v>574.1</v>
      </c>
      <c r="F467" s="25">
        <f t="shared" si="151"/>
        <v>1.3400000000000318</v>
      </c>
      <c r="G467" s="25">
        <v>14654</v>
      </c>
      <c r="H467" s="25">
        <v>14702.2</v>
      </c>
      <c r="I467" s="25">
        <v>45.310000000000024</v>
      </c>
      <c r="J467" s="25">
        <f t="shared" si="155"/>
        <v>14656.890000000001</v>
      </c>
      <c r="K467" s="25">
        <f t="shared" si="156"/>
        <v>-2.8900000000012369</v>
      </c>
      <c r="L467" s="27">
        <v>29.943999999999999</v>
      </c>
      <c r="M467" s="25">
        <v>500</v>
      </c>
      <c r="N467" s="2">
        <f t="shared" si="168"/>
        <v>118.15188310351915</v>
      </c>
      <c r="O467" s="2">
        <f t="shared" si="169"/>
        <v>119.15758659944696</v>
      </c>
      <c r="P467" s="2">
        <f t="shared" si="170"/>
        <v>101.87459599224303</v>
      </c>
      <c r="Q467" s="2">
        <f t="shared" si="170"/>
        <v>120.48192771084365</v>
      </c>
      <c r="R467" s="27">
        <f t="shared" si="171"/>
        <v>8.5119548627647923E-3</v>
      </c>
      <c r="S467" s="1">
        <f t="shared" si="157"/>
        <v>8.778548817801362E-3</v>
      </c>
      <c r="T467" s="1">
        <f>S467+GRAPHS!$Q$32*_xlfn.STDEV.S($R$2:$R$779)</f>
        <v>3.6448384166507447E-2</v>
      </c>
      <c r="U467" s="1">
        <f>S467-GRAPHS!$Q$32*_xlfn.STDEV.S($R$2:$R$779)</f>
        <v>-1.8891286530904723E-2</v>
      </c>
      <c r="V467" s="2">
        <f t="shared" si="158"/>
        <v>100.57034959278042</v>
      </c>
      <c r="W467" s="1">
        <f t="shared" si="159"/>
        <v>-1.9717689086847461E-4</v>
      </c>
      <c r="X467" s="1">
        <f t="shared" si="160"/>
        <v>2.3395488511768138E-3</v>
      </c>
      <c r="Y467" s="1">
        <f t="shared" si="161"/>
        <v>-2.5367257420452886E-3</v>
      </c>
      <c r="Z467" s="1">
        <f t="shared" si="152"/>
        <v>-3.2310590462182717E-4</v>
      </c>
      <c r="AA467" s="1" t="e">
        <f>Z467+#REF!*_xlfn.STDEV.S($Y$2:$Y$779)</f>
        <v>#REF!</v>
      </c>
      <c r="AB467" s="1">
        <f>Z467-GRAPHS!$S$32*_xlfn.STDEV.S($Y$2:$Y$779)</f>
        <v>-3.5832089975028217E-3</v>
      </c>
      <c r="AC467" s="24">
        <f t="shared" si="153"/>
        <v>-2.8900000000012369</v>
      </c>
      <c r="AD467" s="24">
        <f t="shared" si="162"/>
        <v>1.3400000000000318</v>
      </c>
      <c r="AE467" s="1">
        <f t="shared" si="163"/>
        <v>-2.5367257420452886E-3</v>
      </c>
      <c r="AF467" s="1">
        <f t="shared" si="164"/>
        <v>-3.2310590462182717E-4</v>
      </c>
      <c r="AG467" s="1">
        <f>$AF$2+GRAPHS!$U$32*_xlfn.STDEV.S('ONE_LAST_QUOTE (2)'!$AE$2:$AE$779)</f>
        <v>3.7520229614794163E-3</v>
      </c>
      <c r="AH467" s="1">
        <f>$AF$2-GRAPHS!$U$32*_xlfn.STDEV.S('ONE_LAST_QUOTE (2)'!$AE$2:$AE$779)</f>
        <v>-4.3982347707230704E-3</v>
      </c>
      <c r="AI467" s="27">
        <f t="shared" si="165"/>
        <v>-2.1567164179113196</v>
      </c>
      <c r="AJ467" s="24">
        <f t="shared" si="166"/>
        <v>-4.2300000000012687</v>
      </c>
      <c r="AK467" s="27">
        <f t="shared" si="167"/>
        <v>-6.5702056555270953</v>
      </c>
      <c r="AL467" s="27">
        <f>$AK$2+GRAPHS!$W$32*_xlfn.STDEV.S('ONE_LAST_QUOTE (2)'!$AJ$2:$AJ$779)</f>
        <v>27.965047561412895</v>
      </c>
      <c r="AM467" s="27">
        <f>$AK$2-GRAPHS!$W$32*_xlfn.STDEV.S('ONE_LAST_QUOTE (2)'!$AJ$2:$AJ$779)</f>
        <v>-41.105458872467089</v>
      </c>
      <c r="AO467" s="24"/>
    </row>
    <row r="468" spans="1:41" x14ac:dyDescent="0.3">
      <c r="A468" s="5">
        <v>44778</v>
      </c>
      <c r="B468" s="25">
        <v>588.79</v>
      </c>
      <c r="C468" s="25">
        <v>1.23</v>
      </c>
      <c r="D468" s="25">
        <f t="shared" si="154"/>
        <v>587.55999999999995</v>
      </c>
      <c r="E468" s="25">
        <v>588.5</v>
      </c>
      <c r="F468" s="25">
        <f t="shared" si="151"/>
        <v>0.94000000000005457</v>
      </c>
      <c r="G468" s="25">
        <v>15011</v>
      </c>
      <c r="H468" s="25">
        <v>15036.04</v>
      </c>
      <c r="I468" s="25">
        <v>29.000000000000025</v>
      </c>
      <c r="J468" s="25">
        <f t="shared" si="155"/>
        <v>15007.04</v>
      </c>
      <c r="K468" s="25">
        <f t="shared" si="156"/>
        <v>3.9599999999991269</v>
      </c>
      <c r="L468" s="27">
        <v>29.972999999999999</v>
      </c>
      <c r="M468" s="25">
        <v>516</v>
      </c>
      <c r="N468" s="2">
        <f t="shared" si="168"/>
        <v>121.11545585511413</v>
      </c>
      <c r="O468" s="2">
        <f t="shared" si="169"/>
        <v>122.06049764189287</v>
      </c>
      <c r="P468" s="2">
        <f t="shared" si="170"/>
        <v>101.97325893920318</v>
      </c>
      <c r="Q468" s="2">
        <f t="shared" si="170"/>
        <v>124.33734939759064</v>
      </c>
      <c r="R468" s="27">
        <f t="shared" si="171"/>
        <v>7.8028174034967535E-3</v>
      </c>
      <c r="S468" s="1">
        <f t="shared" si="157"/>
        <v>8.778548817801362E-3</v>
      </c>
      <c r="T468" s="1">
        <f>S468+GRAPHS!$Q$32*_xlfn.STDEV.S($R$2:$R$779)</f>
        <v>3.6448384166507447E-2</v>
      </c>
      <c r="U468" s="1">
        <f>S468-GRAPHS!$Q$32*_xlfn.STDEV.S($R$2:$R$779)</f>
        <v>-1.8891286530904723E-2</v>
      </c>
      <c r="V468" s="2">
        <f t="shared" si="158"/>
        <v>94.504178677873085</v>
      </c>
      <c r="W468" s="1">
        <f t="shared" si="159"/>
        <v>2.6387615412493912E-4</v>
      </c>
      <c r="X468" s="1">
        <f t="shared" si="160"/>
        <v>1.5998366124311638E-3</v>
      </c>
      <c r="Y468" s="1">
        <f t="shared" si="161"/>
        <v>-1.3359604583062248E-3</v>
      </c>
      <c r="Z468" s="1">
        <f t="shared" si="152"/>
        <v>-3.2310590462182717E-4</v>
      </c>
      <c r="AA468" s="1" t="e">
        <f>Z468+#REF!*_xlfn.STDEV.S($Y$2:$Y$779)</f>
        <v>#REF!</v>
      </c>
      <c r="AB468" s="1">
        <f>Z468-GRAPHS!$S$32*_xlfn.STDEV.S($Y$2:$Y$779)</f>
        <v>-3.5832089975028217E-3</v>
      </c>
      <c r="AC468" s="24">
        <f t="shared" si="153"/>
        <v>3.9599999999991269</v>
      </c>
      <c r="AD468" s="24">
        <f t="shared" si="162"/>
        <v>0.94000000000005457</v>
      </c>
      <c r="AE468" s="1">
        <f t="shared" si="163"/>
        <v>-1.3359604583062248E-3</v>
      </c>
      <c r="AF468" s="1">
        <f t="shared" si="164"/>
        <v>-3.2310590462182717E-4</v>
      </c>
      <c r="AG468" s="1">
        <f>$AF$2+GRAPHS!$U$32*_xlfn.STDEV.S('ONE_LAST_QUOTE (2)'!$AE$2:$AE$779)</f>
        <v>3.7520229614794163E-3</v>
      </c>
      <c r="AH468" s="1">
        <f>$AF$2-GRAPHS!$U$32*_xlfn.STDEV.S('ONE_LAST_QUOTE (2)'!$AE$2:$AE$779)</f>
        <v>-4.3982347707230704E-3</v>
      </c>
      <c r="AI468" s="27">
        <f t="shared" si="165"/>
        <v>4.2127659574456349</v>
      </c>
      <c r="AJ468" s="24">
        <f t="shared" si="166"/>
        <v>3.0199999999990723</v>
      </c>
      <c r="AK468" s="27">
        <f t="shared" si="167"/>
        <v>-6.5702056555270953</v>
      </c>
      <c r="AL468" s="27">
        <f>$AK$2+GRAPHS!$W$32*_xlfn.STDEV.S('ONE_LAST_QUOTE (2)'!$AJ$2:$AJ$779)</f>
        <v>27.965047561412895</v>
      </c>
      <c r="AM468" s="27">
        <f>$AK$2-GRAPHS!$W$32*_xlfn.STDEV.S('ONE_LAST_QUOTE (2)'!$AJ$2:$AJ$779)</f>
        <v>-41.105458872467089</v>
      </c>
      <c r="AO468" s="24"/>
    </row>
    <row r="469" spans="1:41" x14ac:dyDescent="0.3">
      <c r="A469" s="5">
        <v>44781</v>
      </c>
      <c r="B469" s="25">
        <v>587.71</v>
      </c>
      <c r="C469" s="25">
        <v>0.7</v>
      </c>
      <c r="D469" s="25">
        <f t="shared" si="154"/>
        <v>587.01</v>
      </c>
      <c r="E469" s="25">
        <v>585.9</v>
      </c>
      <c r="F469" s="25">
        <f t="shared" si="151"/>
        <v>-1.1100000000000136</v>
      </c>
      <c r="G469" s="25">
        <v>14961</v>
      </c>
      <c r="H469" s="25">
        <v>15020.41</v>
      </c>
      <c r="I469" s="25">
        <v>28.950000000000024</v>
      </c>
      <c r="J469" s="25">
        <f t="shared" si="155"/>
        <v>14991.46</v>
      </c>
      <c r="K469" s="25">
        <f t="shared" si="156"/>
        <v>-30.459999999999127</v>
      </c>
      <c r="L469" s="27">
        <v>30.021999999999998</v>
      </c>
      <c r="M469" s="25">
        <v>512</v>
      </c>
      <c r="N469" s="2">
        <f t="shared" si="168"/>
        <v>120.58036633052059</v>
      </c>
      <c r="O469" s="2">
        <f t="shared" si="169"/>
        <v>121.65392746788083</v>
      </c>
      <c r="P469" s="2">
        <f t="shared" si="170"/>
        <v>102.13996529786</v>
      </c>
      <c r="Q469" s="2">
        <f t="shared" si="170"/>
        <v>123.3734939759039</v>
      </c>
      <c r="R469" s="27">
        <f t="shared" si="171"/>
        <v>8.9032830968311938E-3</v>
      </c>
      <c r="S469" s="1">
        <f t="shared" si="157"/>
        <v>8.778548817801362E-3</v>
      </c>
      <c r="T469" s="1">
        <f>S469+GRAPHS!$Q$32*_xlfn.STDEV.S($R$2:$R$779)</f>
        <v>3.6448384166507447E-2</v>
      </c>
      <c r="U469" s="1">
        <f>S469-GRAPHS!$Q$32*_xlfn.STDEV.S($R$2:$R$779)</f>
        <v>-1.8891286530904723E-2</v>
      </c>
      <c r="V469" s="2">
        <f t="shared" si="158"/>
        <v>107.35611373602438</v>
      </c>
      <c r="W469" s="1">
        <f t="shared" si="159"/>
        <v>-2.0318234514849873E-3</v>
      </c>
      <c r="X469" s="1">
        <f t="shared" si="160"/>
        <v>-1.8909388255736932E-3</v>
      </c>
      <c r="Y469" s="1">
        <f t="shared" si="161"/>
        <v>-1.4088462591129412E-4</v>
      </c>
      <c r="Z469" s="1">
        <f t="shared" si="152"/>
        <v>-3.2310590462182717E-4</v>
      </c>
      <c r="AA469" s="1" t="e">
        <f>Z469+#REF!*_xlfn.STDEV.S($Y$2:$Y$779)</f>
        <v>#REF!</v>
      </c>
      <c r="AB469" s="1">
        <f>Z469-GRAPHS!$S$32*_xlfn.STDEV.S($Y$2:$Y$779)</f>
        <v>-3.5832089975028217E-3</v>
      </c>
      <c r="AC469" s="24">
        <f t="shared" si="153"/>
        <v>-30.459999999999127</v>
      </c>
      <c r="AD469" s="24">
        <f t="shared" si="162"/>
        <v>-1.1100000000000136</v>
      </c>
      <c r="AE469" s="1">
        <f t="shared" si="163"/>
        <v>-1.4088462591129412E-4</v>
      </c>
      <c r="AF469" s="1">
        <f t="shared" si="164"/>
        <v>-3.2310590462182717E-4</v>
      </c>
      <c r="AG469" s="1">
        <f>$AF$2+GRAPHS!$U$32*_xlfn.STDEV.S('ONE_LAST_QUOTE (2)'!$AE$2:$AE$779)</f>
        <v>3.7520229614794163E-3</v>
      </c>
      <c r="AH469" s="1">
        <f>$AF$2-GRAPHS!$U$32*_xlfn.STDEV.S('ONE_LAST_QUOTE (2)'!$AE$2:$AE$779)</f>
        <v>-4.3982347707230704E-3</v>
      </c>
      <c r="AI469" s="27">
        <f t="shared" si="165"/>
        <v>27.441441441440318</v>
      </c>
      <c r="AJ469" s="24">
        <f t="shared" si="166"/>
        <v>-29.349999999999113</v>
      </c>
      <c r="AK469" s="27">
        <f t="shared" si="167"/>
        <v>-6.5702056555270953</v>
      </c>
      <c r="AL469" s="27">
        <f>$AK$2+GRAPHS!$W$32*_xlfn.STDEV.S('ONE_LAST_QUOTE (2)'!$AJ$2:$AJ$779)</f>
        <v>27.965047561412895</v>
      </c>
      <c r="AM469" s="27">
        <f>$AK$2-GRAPHS!$W$32*_xlfn.STDEV.S('ONE_LAST_QUOTE (2)'!$AJ$2:$AJ$779)</f>
        <v>-41.105458872467089</v>
      </c>
      <c r="AO469" s="24"/>
    </row>
    <row r="470" spans="1:41" x14ac:dyDescent="0.3">
      <c r="A470" s="5">
        <v>44782</v>
      </c>
      <c r="B470" s="25">
        <v>588</v>
      </c>
      <c r="C470" s="25">
        <v>0.6399999999999999</v>
      </c>
      <c r="D470" s="25">
        <f t="shared" si="154"/>
        <v>587.36</v>
      </c>
      <c r="E470" s="25">
        <v>586.20000000000005</v>
      </c>
      <c r="F470" s="25">
        <f t="shared" si="151"/>
        <v>-1.1599999999999682</v>
      </c>
      <c r="G470" s="25">
        <v>15016</v>
      </c>
      <c r="H470" s="25">
        <v>15050.28</v>
      </c>
      <c r="I470" s="25">
        <v>28.500000000000025</v>
      </c>
      <c r="J470" s="25">
        <f t="shared" si="155"/>
        <v>15021.78</v>
      </c>
      <c r="K470" s="25">
        <f t="shared" si="156"/>
        <v>-5.7800000000006548</v>
      </c>
      <c r="L470" s="27">
        <v>30.033000000000001</v>
      </c>
      <c r="M470" s="25">
        <v>510</v>
      </c>
      <c r="N470" s="2">
        <f t="shared" si="168"/>
        <v>120.64210742951217</v>
      </c>
      <c r="O470" s="2">
        <f t="shared" si="169"/>
        <v>122.10115465929408</v>
      </c>
      <c r="P470" s="2">
        <f t="shared" si="170"/>
        <v>102.17738917429317</v>
      </c>
      <c r="Q470" s="2">
        <f t="shared" si="170"/>
        <v>122.89156626506052</v>
      </c>
      <c r="R470" s="27">
        <f t="shared" si="171"/>
        <v>1.2094013117554203E-2</v>
      </c>
      <c r="S470" s="1">
        <f t="shared" si="157"/>
        <v>8.778548817801362E-3</v>
      </c>
      <c r="T470" s="1">
        <f>S470+GRAPHS!$Q$32*_xlfn.STDEV.S($R$2:$R$779)</f>
        <v>3.6448384166507447E-2</v>
      </c>
      <c r="U470" s="1">
        <f>S470-GRAPHS!$Q$32*_xlfn.STDEV.S($R$2:$R$779)</f>
        <v>-1.8891286530904723E-2</v>
      </c>
      <c r="V470" s="2">
        <f t="shared" si="158"/>
        <v>145.90472297819161</v>
      </c>
      <c r="W470" s="1">
        <f t="shared" si="159"/>
        <v>-3.8477464055529067E-4</v>
      </c>
      <c r="X470" s="1">
        <f t="shared" si="160"/>
        <v>-1.9749387087986381E-3</v>
      </c>
      <c r="Y470" s="1">
        <f t="shared" si="161"/>
        <v>1.5901640682433474E-3</v>
      </c>
      <c r="Z470" s="1">
        <f t="shared" si="152"/>
        <v>-3.2310590462182717E-4</v>
      </c>
      <c r="AA470" s="1" t="e">
        <f>Z470+#REF!*_xlfn.STDEV.S($Y$2:$Y$779)</f>
        <v>#REF!</v>
      </c>
      <c r="AB470" s="1">
        <f>Z470-GRAPHS!$S$32*_xlfn.STDEV.S($Y$2:$Y$779)</f>
        <v>-3.5832089975028217E-3</v>
      </c>
      <c r="AC470" s="24">
        <f t="shared" si="153"/>
        <v>-5.7800000000006548</v>
      </c>
      <c r="AD470" s="24">
        <f t="shared" si="162"/>
        <v>-1.1599999999999682</v>
      </c>
      <c r="AE470" s="1">
        <f t="shared" si="163"/>
        <v>1.5901640682433474E-3</v>
      </c>
      <c r="AF470" s="1">
        <f t="shared" si="164"/>
        <v>-3.2310590462182717E-4</v>
      </c>
      <c r="AG470" s="1">
        <f>$AF$2+GRAPHS!$U$32*_xlfn.STDEV.S('ONE_LAST_QUOTE (2)'!$AE$2:$AE$779)</f>
        <v>3.7520229614794163E-3</v>
      </c>
      <c r="AH470" s="1">
        <f>$AF$2-GRAPHS!$U$32*_xlfn.STDEV.S('ONE_LAST_QUOTE (2)'!$AE$2:$AE$779)</f>
        <v>-4.3982347707230704E-3</v>
      </c>
      <c r="AI470" s="27">
        <f t="shared" si="165"/>
        <v>4.9827586206903565</v>
      </c>
      <c r="AJ470" s="24">
        <f t="shared" si="166"/>
        <v>-4.6200000000006867</v>
      </c>
      <c r="AK470" s="27">
        <f t="shared" si="167"/>
        <v>-6.5702056555270953</v>
      </c>
      <c r="AL470" s="27">
        <f>$AK$2+GRAPHS!$W$32*_xlfn.STDEV.S('ONE_LAST_QUOTE (2)'!$AJ$2:$AJ$779)</f>
        <v>27.965047561412895</v>
      </c>
      <c r="AM470" s="27">
        <f>$AK$2-GRAPHS!$W$32*_xlfn.STDEV.S('ONE_LAST_QUOTE (2)'!$AJ$2:$AJ$779)</f>
        <v>-41.105458872467089</v>
      </c>
      <c r="AO470" s="24"/>
    </row>
    <row r="471" spans="1:41" x14ac:dyDescent="0.3">
      <c r="A471" s="5">
        <v>44783</v>
      </c>
      <c r="B471" s="25">
        <v>581.51</v>
      </c>
      <c r="C471" s="25">
        <v>0.6399999999999999</v>
      </c>
      <c r="D471" s="25">
        <f t="shared" si="154"/>
        <v>580.87</v>
      </c>
      <c r="E471" s="25">
        <v>579.9</v>
      </c>
      <c r="F471" s="25">
        <f t="shared" si="151"/>
        <v>-0.97000000000002728</v>
      </c>
      <c r="G471" s="25">
        <v>14878</v>
      </c>
      <c r="H471" s="25">
        <v>14939.02</v>
      </c>
      <c r="I471" s="25">
        <v>25.480000000000025</v>
      </c>
      <c r="J471" s="25">
        <f t="shared" si="155"/>
        <v>14913.54</v>
      </c>
      <c r="K471" s="25">
        <f t="shared" si="156"/>
        <v>-35.540000000000873</v>
      </c>
      <c r="L471" s="27">
        <v>29.901</v>
      </c>
      <c r="M471" s="25">
        <v>500</v>
      </c>
      <c r="N471" s="2">
        <f t="shared" si="168"/>
        <v>119.34554435068935</v>
      </c>
      <c r="O471" s="2">
        <f t="shared" si="169"/>
        <v>120.97902097902087</v>
      </c>
      <c r="P471" s="2">
        <f t="shared" si="170"/>
        <v>101.72830265709518</v>
      </c>
      <c r="Q471" s="2">
        <f t="shared" si="170"/>
        <v>120.48192771084364</v>
      </c>
      <c r="R471" s="27">
        <f t="shared" si="171"/>
        <v>1.3686951089951549E-2</v>
      </c>
      <c r="S471" s="1">
        <f t="shared" si="157"/>
        <v>8.778548817801362E-3</v>
      </c>
      <c r="T471" s="1">
        <f>S471+GRAPHS!$Q$32*_xlfn.STDEV.S($R$2:$R$779)</f>
        <v>3.6448384166507447E-2</v>
      </c>
      <c r="U471" s="1">
        <f>S471-GRAPHS!$Q$32*_xlfn.STDEV.S($R$2:$R$779)</f>
        <v>-1.8891286530904723E-2</v>
      </c>
      <c r="V471" s="2">
        <f t="shared" si="158"/>
        <v>163.34766283315219</v>
      </c>
      <c r="W471" s="1">
        <f t="shared" si="159"/>
        <v>-2.3830693450381914E-3</v>
      </c>
      <c r="X471" s="1">
        <f t="shared" si="160"/>
        <v>-1.6699089297089319E-3</v>
      </c>
      <c r="Y471" s="1">
        <f t="shared" si="161"/>
        <v>-7.1316041532925949E-4</v>
      </c>
      <c r="Z471" s="1">
        <f t="shared" si="152"/>
        <v>-3.2310590462182717E-4</v>
      </c>
      <c r="AA471" s="1" t="e">
        <f>Z471+#REF!*_xlfn.STDEV.S($Y$2:$Y$779)</f>
        <v>#REF!</v>
      </c>
      <c r="AB471" s="1">
        <f>Z471-GRAPHS!$S$32*_xlfn.STDEV.S($Y$2:$Y$779)</f>
        <v>-3.5832089975028217E-3</v>
      </c>
      <c r="AC471" s="24">
        <f t="shared" si="153"/>
        <v>-35.540000000000873</v>
      </c>
      <c r="AD471" s="24">
        <f t="shared" si="162"/>
        <v>-0.97000000000002728</v>
      </c>
      <c r="AE471" s="1">
        <f t="shared" si="163"/>
        <v>-7.1316041532925949E-4</v>
      </c>
      <c r="AF471" s="1">
        <f t="shared" si="164"/>
        <v>-3.2310590462182717E-4</v>
      </c>
      <c r="AG471" s="1">
        <f>$AF$2+GRAPHS!$U$32*_xlfn.STDEV.S('ONE_LAST_QUOTE (2)'!$AE$2:$AE$779)</f>
        <v>3.7520229614794163E-3</v>
      </c>
      <c r="AH471" s="1">
        <f>$AF$2-GRAPHS!$U$32*_xlfn.STDEV.S('ONE_LAST_QUOTE (2)'!$AE$2:$AE$779)</f>
        <v>-4.3982347707230704E-3</v>
      </c>
      <c r="AI471" s="27">
        <f t="shared" si="165"/>
        <v>36.639175257731829</v>
      </c>
      <c r="AJ471" s="24">
        <f t="shared" si="166"/>
        <v>-34.570000000000846</v>
      </c>
      <c r="AK471" s="27">
        <f t="shared" si="167"/>
        <v>-6.5702056555270953</v>
      </c>
      <c r="AL471" s="27">
        <f>$AK$2+GRAPHS!$W$32*_xlfn.STDEV.S('ONE_LAST_QUOTE (2)'!$AJ$2:$AJ$779)</f>
        <v>27.965047561412895</v>
      </c>
      <c r="AM471" s="27">
        <f>$AK$2-GRAPHS!$W$32*_xlfn.STDEV.S('ONE_LAST_QUOTE (2)'!$AJ$2:$AJ$779)</f>
        <v>-41.105458872467089</v>
      </c>
      <c r="AO471" s="24"/>
    </row>
    <row r="472" spans="1:41" x14ac:dyDescent="0.3">
      <c r="A472" s="5">
        <v>44784</v>
      </c>
      <c r="B472" s="25">
        <v>593.74</v>
      </c>
      <c r="C472" s="25">
        <v>0.58999999999999986</v>
      </c>
      <c r="D472" s="25">
        <f t="shared" si="154"/>
        <v>593.15</v>
      </c>
      <c r="E472" s="25">
        <v>592.79999999999995</v>
      </c>
      <c r="F472" s="25">
        <f t="shared" si="151"/>
        <v>-0.35000000000002274</v>
      </c>
      <c r="G472" s="25">
        <v>15184</v>
      </c>
      <c r="H472" s="25">
        <v>15197.85</v>
      </c>
      <c r="I472" s="25">
        <v>17.610000000000024</v>
      </c>
      <c r="J472" s="25">
        <f t="shared" si="155"/>
        <v>15180.24</v>
      </c>
      <c r="K472" s="25">
        <f t="shared" si="156"/>
        <v>3.7600000000002183</v>
      </c>
      <c r="L472" s="27">
        <v>29.997</v>
      </c>
      <c r="M472" s="25">
        <v>514</v>
      </c>
      <c r="N472" s="2">
        <f t="shared" si="168"/>
        <v>122.00041160732651</v>
      </c>
      <c r="O472" s="2">
        <f t="shared" si="169"/>
        <v>123.46723044397453</v>
      </c>
      <c r="P472" s="2">
        <f t="shared" si="170"/>
        <v>102.05491103323916</v>
      </c>
      <c r="Q472" s="2">
        <f t="shared" si="170"/>
        <v>123.85542168674726</v>
      </c>
      <c r="R472" s="27">
        <f t="shared" si="171"/>
        <v>1.2023064654643534E-2</v>
      </c>
      <c r="S472" s="1">
        <f t="shared" si="157"/>
        <v>8.778548817801362E-3</v>
      </c>
      <c r="T472" s="1">
        <f>S472+GRAPHS!$Q$32*_xlfn.STDEV.S($R$2:$R$779)</f>
        <v>3.6448384166507447E-2</v>
      </c>
      <c r="U472" s="1">
        <f>S472-GRAPHS!$Q$32*_xlfn.STDEV.S($R$2:$R$779)</f>
        <v>-1.8891286530904723E-2</v>
      </c>
      <c r="V472" s="2">
        <f t="shared" si="158"/>
        <v>146.68188366480166</v>
      </c>
      <c r="W472" s="1">
        <f t="shared" si="159"/>
        <v>2.4769041859682182E-4</v>
      </c>
      <c r="X472" s="1">
        <f t="shared" si="160"/>
        <v>-5.9006996543879751E-4</v>
      </c>
      <c r="Y472" s="1">
        <f t="shared" si="161"/>
        <v>8.3776038403561939E-4</v>
      </c>
      <c r="Z472" s="1">
        <f t="shared" si="152"/>
        <v>-3.2310590462182717E-4</v>
      </c>
      <c r="AA472" s="1" t="e">
        <f>Z472+#REF!*_xlfn.STDEV.S($Y$2:$Y$779)</f>
        <v>#REF!</v>
      </c>
      <c r="AB472" s="1">
        <f>Z472-GRAPHS!$S$32*_xlfn.STDEV.S($Y$2:$Y$779)</f>
        <v>-3.5832089975028217E-3</v>
      </c>
      <c r="AC472" s="24">
        <f t="shared" si="153"/>
        <v>3.7600000000002183</v>
      </c>
      <c r="AD472" s="24">
        <f t="shared" si="162"/>
        <v>-0.35000000000002274</v>
      </c>
      <c r="AE472" s="1">
        <f t="shared" si="163"/>
        <v>8.3776038403561939E-4</v>
      </c>
      <c r="AF472" s="1">
        <f t="shared" si="164"/>
        <v>-3.2310590462182717E-4</v>
      </c>
      <c r="AG472" s="1">
        <f>$AF$2+GRAPHS!$U$32*_xlfn.STDEV.S('ONE_LAST_QUOTE (2)'!$AE$2:$AE$779)</f>
        <v>3.7520229614794163E-3</v>
      </c>
      <c r="AH472" s="1">
        <f>$AF$2-GRAPHS!$U$32*_xlfn.STDEV.S('ONE_LAST_QUOTE (2)'!$AE$2:$AE$779)</f>
        <v>-4.3982347707230704E-3</v>
      </c>
      <c r="AI472" s="27">
        <f t="shared" si="165"/>
        <v>-10.742857142857069</v>
      </c>
      <c r="AJ472" s="24">
        <f t="shared" si="166"/>
        <v>4.110000000000241</v>
      </c>
      <c r="AK472" s="27">
        <f t="shared" si="167"/>
        <v>-6.5702056555270953</v>
      </c>
      <c r="AL472" s="27">
        <f>$AK$2+GRAPHS!$W$32*_xlfn.STDEV.S('ONE_LAST_QUOTE (2)'!$AJ$2:$AJ$779)</f>
        <v>27.965047561412895</v>
      </c>
      <c r="AM472" s="27">
        <f>$AK$2-GRAPHS!$W$32*_xlfn.STDEV.S('ONE_LAST_QUOTE (2)'!$AJ$2:$AJ$779)</f>
        <v>-41.105458872467089</v>
      </c>
      <c r="AO472" s="24"/>
    </row>
    <row r="473" spans="1:41" x14ac:dyDescent="0.3">
      <c r="A473" s="5">
        <v>44785</v>
      </c>
      <c r="B473" s="25">
        <v>596.78</v>
      </c>
      <c r="C473" s="25">
        <v>0.45999999999999985</v>
      </c>
      <c r="D473" s="25">
        <f t="shared" si="154"/>
        <v>596.31999999999994</v>
      </c>
      <c r="E473" s="25">
        <v>596.6</v>
      </c>
      <c r="F473" s="25">
        <f t="shared" si="151"/>
        <v>0.2800000000000864</v>
      </c>
      <c r="G473" s="25">
        <v>15274</v>
      </c>
      <c r="H473" s="25">
        <v>15288.97</v>
      </c>
      <c r="I473" s="25">
        <v>5.5300000000000242</v>
      </c>
      <c r="J473" s="25">
        <f t="shared" si="155"/>
        <v>15283.439999999999</v>
      </c>
      <c r="K473" s="25">
        <f t="shared" si="156"/>
        <v>-9.4399999999986903</v>
      </c>
      <c r="L473" s="27">
        <v>29.911000000000001</v>
      </c>
      <c r="M473" s="25">
        <v>517</v>
      </c>
      <c r="N473" s="2">
        <f t="shared" si="168"/>
        <v>122.78246552788632</v>
      </c>
      <c r="O473" s="2">
        <f t="shared" si="169"/>
        <v>124.19905675719617</v>
      </c>
      <c r="P473" s="2">
        <f t="shared" si="170"/>
        <v>101.76232436294352</v>
      </c>
      <c r="Q473" s="2">
        <f t="shared" si="170"/>
        <v>124.57831325301233</v>
      </c>
      <c r="R473" s="27">
        <f t="shared" si="171"/>
        <v>1.1537406609481327E-2</v>
      </c>
      <c r="S473" s="1">
        <f t="shared" si="157"/>
        <v>8.778548817801362E-3</v>
      </c>
      <c r="T473" s="1">
        <f>S473+GRAPHS!$Q$32*_xlfn.STDEV.S($R$2:$R$779)</f>
        <v>3.6448384166507447E-2</v>
      </c>
      <c r="U473" s="1">
        <f>S473-GRAPHS!$Q$32*_xlfn.STDEV.S($R$2:$R$779)</f>
        <v>-1.8891286530904723E-2</v>
      </c>
      <c r="V473" s="2">
        <f t="shared" si="158"/>
        <v>141.65912293098586</v>
      </c>
      <c r="W473" s="1">
        <f t="shared" si="159"/>
        <v>-6.1766199232624931E-4</v>
      </c>
      <c r="X473" s="1">
        <f t="shared" si="160"/>
        <v>4.6954655218689034E-4</v>
      </c>
      <c r="Y473" s="1">
        <f t="shared" si="161"/>
        <v>-1.0872085445131395E-3</v>
      </c>
      <c r="Z473" s="1">
        <f t="shared" si="152"/>
        <v>-3.2310590462182717E-4</v>
      </c>
      <c r="AA473" s="1" t="e">
        <f>Z473+#REF!*_xlfn.STDEV.S($Y$2:$Y$779)</f>
        <v>#REF!</v>
      </c>
      <c r="AB473" s="1">
        <f>Z473-GRAPHS!$S$32*_xlfn.STDEV.S($Y$2:$Y$779)</f>
        <v>-3.5832089975028217E-3</v>
      </c>
      <c r="AC473" s="24">
        <f t="shared" si="153"/>
        <v>-9.4399999999986903</v>
      </c>
      <c r="AD473" s="24">
        <f t="shared" si="162"/>
        <v>0.2800000000000864</v>
      </c>
      <c r="AE473" s="1">
        <f t="shared" si="163"/>
        <v>-1.0872085445131395E-3</v>
      </c>
      <c r="AF473" s="1">
        <f t="shared" si="164"/>
        <v>-3.2310590462182717E-4</v>
      </c>
      <c r="AG473" s="1">
        <f>$AF$2+GRAPHS!$U$32*_xlfn.STDEV.S('ONE_LAST_QUOTE (2)'!$AE$2:$AE$779)</f>
        <v>3.7520229614794163E-3</v>
      </c>
      <c r="AH473" s="1">
        <f>$AF$2-GRAPHS!$U$32*_xlfn.STDEV.S('ONE_LAST_QUOTE (2)'!$AE$2:$AE$779)</f>
        <v>-4.3982347707230704E-3</v>
      </c>
      <c r="AI473" s="27">
        <f t="shared" si="165"/>
        <v>-33.71428571427063</v>
      </c>
      <c r="AJ473" s="24">
        <f t="shared" si="166"/>
        <v>-9.7199999999987767</v>
      </c>
      <c r="AK473" s="27">
        <f t="shared" si="167"/>
        <v>-6.5702056555270953</v>
      </c>
      <c r="AL473" s="27">
        <f>$AK$2+GRAPHS!$W$32*_xlfn.STDEV.S('ONE_LAST_QUOTE (2)'!$AJ$2:$AJ$779)</f>
        <v>27.965047561412895</v>
      </c>
      <c r="AM473" s="27">
        <f>$AK$2-GRAPHS!$W$32*_xlfn.STDEV.S('ONE_LAST_QUOTE (2)'!$AJ$2:$AJ$779)</f>
        <v>-41.105458872467089</v>
      </c>
      <c r="AO473" s="24"/>
    </row>
    <row r="474" spans="1:41" x14ac:dyDescent="0.3">
      <c r="A474" s="5">
        <v>44788</v>
      </c>
      <c r="B474" s="25">
        <v>602.23</v>
      </c>
      <c r="C474" s="25">
        <v>0.37999999999999984</v>
      </c>
      <c r="D474" s="25">
        <f t="shared" si="154"/>
        <v>601.85</v>
      </c>
      <c r="E474" s="25">
        <v>602</v>
      </c>
      <c r="F474" s="25">
        <f t="shared" si="151"/>
        <v>0.14999999999997726</v>
      </c>
      <c r="G474" s="25">
        <v>15385</v>
      </c>
      <c r="H474" s="25">
        <v>15417.35</v>
      </c>
      <c r="I474" s="25">
        <v>4.3500000000000245</v>
      </c>
      <c r="J474" s="25">
        <f t="shared" si="155"/>
        <v>15413</v>
      </c>
      <c r="K474" s="25">
        <f t="shared" si="156"/>
        <v>-28</v>
      </c>
      <c r="L474" s="27">
        <v>29.984999999999999</v>
      </c>
      <c r="M474" s="25">
        <v>523</v>
      </c>
      <c r="N474" s="2">
        <f t="shared" si="168"/>
        <v>123.89380530973443</v>
      </c>
      <c r="O474" s="2">
        <f t="shared" si="169"/>
        <v>125.1016425435029</v>
      </c>
      <c r="P474" s="2">
        <f t="shared" si="170"/>
        <v>102.01408498622116</v>
      </c>
      <c r="Q474" s="2">
        <f t="shared" si="170"/>
        <v>126.02409638554245</v>
      </c>
      <c r="R474" s="27">
        <f t="shared" si="171"/>
        <v>9.7489719582741774E-3</v>
      </c>
      <c r="S474" s="1">
        <f t="shared" si="157"/>
        <v>8.778548817801362E-3</v>
      </c>
      <c r="T474" s="1">
        <f>S474+GRAPHS!$Q$32*_xlfn.STDEV.S($R$2:$R$779)</f>
        <v>3.6448384166507447E-2</v>
      </c>
      <c r="U474" s="1">
        <f>S474-GRAPHS!$Q$32*_xlfn.STDEV.S($R$2:$R$779)</f>
        <v>-1.8891286530904723E-2</v>
      </c>
      <c r="V474" s="2">
        <f t="shared" si="158"/>
        <v>120.78372337684726</v>
      </c>
      <c r="W474" s="1">
        <f t="shared" si="159"/>
        <v>-1.8166482839161746E-3</v>
      </c>
      <c r="X474" s="1">
        <f t="shared" si="160"/>
        <v>2.4923153609699637E-4</v>
      </c>
      <c r="Y474" s="1">
        <f t="shared" si="161"/>
        <v>-2.0658798200131707E-3</v>
      </c>
      <c r="Z474" s="1">
        <f t="shared" si="152"/>
        <v>-3.2310590462182717E-4</v>
      </c>
      <c r="AA474" s="1" t="e">
        <f>Z474+#REF!*_xlfn.STDEV.S($Y$2:$Y$779)</f>
        <v>#REF!</v>
      </c>
      <c r="AB474" s="1">
        <f>Z474-GRAPHS!$S$32*_xlfn.STDEV.S($Y$2:$Y$779)</f>
        <v>-3.5832089975028217E-3</v>
      </c>
      <c r="AC474" s="24">
        <f t="shared" si="153"/>
        <v>-28</v>
      </c>
      <c r="AD474" s="24">
        <f t="shared" si="162"/>
        <v>0.14999999999997726</v>
      </c>
      <c r="AE474" s="1">
        <f t="shared" si="163"/>
        <v>-2.0658798200131707E-3</v>
      </c>
      <c r="AF474" s="1">
        <f t="shared" si="164"/>
        <v>-3.2310590462182717E-4</v>
      </c>
      <c r="AG474" s="1">
        <f>$AF$2+GRAPHS!$U$32*_xlfn.STDEV.S('ONE_LAST_QUOTE (2)'!$AE$2:$AE$779)</f>
        <v>3.7520229614794163E-3</v>
      </c>
      <c r="AH474" s="1">
        <f>$AF$2-GRAPHS!$U$32*_xlfn.STDEV.S('ONE_LAST_QUOTE (2)'!$AE$2:$AE$779)</f>
        <v>-4.3982347707230704E-3</v>
      </c>
      <c r="AI474" s="27">
        <f t="shared" si="165"/>
        <v>-186.66666666669497</v>
      </c>
      <c r="AJ474" s="24">
        <f t="shared" si="166"/>
        <v>-28.149999999999977</v>
      </c>
      <c r="AK474" s="27">
        <f t="shared" si="167"/>
        <v>-6.5702056555270953</v>
      </c>
      <c r="AL474" s="27">
        <f>$AK$2+GRAPHS!$W$32*_xlfn.STDEV.S('ONE_LAST_QUOTE (2)'!$AJ$2:$AJ$779)</f>
        <v>27.965047561412895</v>
      </c>
      <c r="AM474" s="27">
        <f>$AK$2-GRAPHS!$W$32*_xlfn.STDEV.S('ONE_LAST_QUOTE (2)'!$AJ$2:$AJ$779)</f>
        <v>-41.105458872467089</v>
      </c>
      <c r="AO474" s="24"/>
    </row>
    <row r="475" spans="1:41" x14ac:dyDescent="0.3">
      <c r="A475" s="5">
        <v>44789</v>
      </c>
      <c r="B475" s="25">
        <v>603.04999999999995</v>
      </c>
      <c r="C475" s="25">
        <v>0.31999999999999984</v>
      </c>
      <c r="D475" s="25">
        <f t="shared" si="154"/>
        <v>602.7299999999999</v>
      </c>
      <c r="E475" s="25">
        <v>603.29999999999995</v>
      </c>
      <c r="F475" s="25">
        <f t="shared" si="151"/>
        <v>0.57000000000005002</v>
      </c>
      <c r="G475" s="25">
        <v>15425</v>
      </c>
      <c r="H475" s="25">
        <v>15420.57</v>
      </c>
      <c r="I475" s="25">
        <v>4.3100000000000245</v>
      </c>
      <c r="J475" s="25">
        <f t="shared" si="155"/>
        <v>15416.26</v>
      </c>
      <c r="K475" s="25">
        <f t="shared" si="156"/>
        <v>8.7399999999997817</v>
      </c>
      <c r="L475" s="27">
        <v>29.978999999999999</v>
      </c>
      <c r="M475" s="25">
        <v>525</v>
      </c>
      <c r="N475" s="2">
        <f t="shared" si="168"/>
        <v>124.1613500720312</v>
      </c>
      <c r="O475" s="2">
        <f t="shared" si="169"/>
        <v>125.42689868271255</v>
      </c>
      <c r="P475" s="2">
        <f t="shared" si="170"/>
        <v>101.99367196271217</v>
      </c>
      <c r="Q475" s="2">
        <f t="shared" si="170"/>
        <v>126.50602409638581</v>
      </c>
      <c r="R475" s="27">
        <f t="shared" si="171"/>
        <v>1.0192774240511682E-2</v>
      </c>
      <c r="S475" s="1">
        <f t="shared" si="157"/>
        <v>8.778548817801362E-3</v>
      </c>
      <c r="T475" s="1">
        <f>S475+GRAPHS!$Q$32*_xlfn.STDEV.S($R$2:$R$779)</f>
        <v>3.6448384166507447E-2</v>
      </c>
      <c r="U475" s="1">
        <f>S475-GRAPHS!$Q$32*_xlfn.STDEV.S($R$2:$R$779)</f>
        <v>-1.8891286530904723E-2</v>
      </c>
      <c r="V475" s="2">
        <f t="shared" si="158"/>
        <v>126.55486106813498</v>
      </c>
      <c r="W475" s="1">
        <f t="shared" si="159"/>
        <v>5.6693387371514108E-4</v>
      </c>
      <c r="X475" s="1">
        <f t="shared" si="160"/>
        <v>9.4569707829384657E-4</v>
      </c>
      <c r="Y475" s="1">
        <f t="shared" si="161"/>
        <v>-3.7876320457870549E-4</v>
      </c>
      <c r="Z475" s="1">
        <f t="shared" si="152"/>
        <v>-3.2310590462182717E-4</v>
      </c>
      <c r="AA475" s="1" t="e">
        <f>Z475+#REF!*_xlfn.STDEV.S($Y$2:$Y$779)</f>
        <v>#REF!</v>
      </c>
      <c r="AB475" s="1">
        <f>Z475-GRAPHS!$S$32*_xlfn.STDEV.S($Y$2:$Y$779)</f>
        <v>-3.5832089975028217E-3</v>
      </c>
      <c r="AC475" s="24">
        <f t="shared" si="153"/>
        <v>8.7399999999997817</v>
      </c>
      <c r="AD475" s="24">
        <f t="shared" si="162"/>
        <v>0.57000000000005002</v>
      </c>
      <c r="AE475" s="1">
        <f t="shared" si="163"/>
        <v>-3.7876320457870549E-4</v>
      </c>
      <c r="AF475" s="1">
        <f t="shared" si="164"/>
        <v>-3.2310590462182717E-4</v>
      </c>
      <c r="AG475" s="1">
        <f>$AF$2+GRAPHS!$U$32*_xlfn.STDEV.S('ONE_LAST_QUOTE (2)'!$AE$2:$AE$779)</f>
        <v>3.7520229614794163E-3</v>
      </c>
      <c r="AH475" s="1">
        <f>$AF$2-GRAPHS!$U$32*_xlfn.STDEV.S('ONE_LAST_QUOTE (2)'!$AE$2:$AE$779)</f>
        <v>-4.3982347707230704E-3</v>
      </c>
      <c r="AI475" s="27">
        <f t="shared" si="165"/>
        <v>15.333333333331606</v>
      </c>
      <c r="AJ475" s="24">
        <f t="shared" si="166"/>
        <v>8.1699999999997317</v>
      </c>
      <c r="AK475" s="27">
        <f t="shared" si="167"/>
        <v>-6.5702056555270953</v>
      </c>
      <c r="AL475" s="27">
        <f>$AK$2+GRAPHS!$W$32*_xlfn.STDEV.S('ONE_LAST_QUOTE (2)'!$AJ$2:$AJ$779)</f>
        <v>27.965047561412895</v>
      </c>
      <c r="AM475" s="27">
        <f>$AK$2-GRAPHS!$W$32*_xlfn.STDEV.S('ONE_LAST_QUOTE (2)'!$AJ$2:$AJ$779)</f>
        <v>-41.105458872467089</v>
      </c>
      <c r="AO475" s="24"/>
    </row>
    <row r="476" spans="1:41" x14ac:dyDescent="0.3">
      <c r="A476" s="5">
        <v>44790</v>
      </c>
      <c r="B476" s="25">
        <v>605.15</v>
      </c>
      <c r="C476" s="25">
        <v>0.31999999999999984</v>
      </c>
      <c r="D476" s="25">
        <f t="shared" si="154"/>
        <v>604.82999999999993</v>
      </c>
      <c r="E476" s="25">
        <v>603.79999999999995</v>
      </c>
      <c r="F476" s="25">
        <f t="shared" si="151"/>
        <v>-1.0299999999999727</v>
      </c>
      <c r="G476" s="25">
        <v>15452</v>
      </c>
      <c r="H476" s="25">
        <v>15465.45</v>
      </c>
      <c r="I476" s="25">
        <v>3.1000000000000245</v>
      </c>
      <c r="J476" s="25">
        <f t="shared" si="155"/>
        <v>15462.35</v>
      </c>
      <c r="K476" s="25">
        <f t="shared" si="156"/>
        <v>-10.350000000000364</v>
      </c>
      <c r="L476" s="27">
        <v>29.978000000000002</v>
      </c>
      <c r="M476" s="25">
        <v>527</v>
      </c>
      <c r="N476" s="2">
        <f t="shared" si="168"/>
        <v>124.2642519036838</v>
      </c>
      <c r="O476" s="2">
        <f t="shared" si="169"/>
        <v>125.64644657667904</v>
      </c>
      <c r="P476" s="2">
        <f t="shared" si="170"/>
        <v>101.99026979212734</v>
      </c>
      <c r="Q476" s="2">
        <f t="shared" si="170"/>
        <v>126.98795180722918</v>
      </c>
      <c r="R476" s="27">
        <f t="shared" si="171"/>
        <v>1.1123027353567183E-2</v>
      </c>
      <c r="S476" s="1">
        <f t="shared" si="157"/>
        <v>8.778548817801362E-3</v>
      </c>
      <c r="T476" s="1">
        <f>S476+GRAPHS!$Q$32*_xlfn.STDEV.S($R$2:$R$779)</f>
        <v>3.6448384166507447E-2</v>
      </c>
      <c r="U476" s="1">
        <f>S476-GRAPHS!$Q$32*_xlfn.STDEV.S($R$2:$R$779)</f>
        <v>-1.8891286530904723E-2</v>
      </c>
      <c r="V476" s="2">
        <f t="shared" si="158"/>
        <v>138.21946729952401</v>
      </c>
      <c r="W476" s="1">
        <f t="shared" si="159"/>
        <v>-6.6936785158791285E-4</v>
      </c>
      <c r="X476" s="1">
        <f t="shared" si="160"/>
        <v>-1.7029578559264137E-3</v>
      </c>
      <c r="Y476" s="1">
        <f t="shared" si="161"/>
        <v>1.0335900043385009E-3</v>
      </c>
      <c r="Z476" s="1">
        <f t="shared" si="152"/>
        <v>-3.2310590462182717E-4</v>
      </c>
      <c r="AA476" s="1" t="e">
        <f>Z476+#REF!*_xlfn.STDEV.S($Y$2:$Y$779)</f>
        <v>#REF!</v>
      </c>
      <c r="AB476" s="1">
        <f>Z476-GRAPHS!$S$32*_xlfn.STDEV.S($Y$2:$Y$779)</f>
        <v>-3.5832089975028217E-3</v>
      </c>
      <c r="AC476" s="24">
        <f t="shared" si="153"/>
        <v>-10.350000000000364</v>
      </c>
      <c r="AD476" s="24">
        <f t="shared" si="162"/>
        <v>-1.0299999999999727</v>
      </c>
      <c r="AE476" s="1">
        <f t="shared" si="163"/>
        <v>1.0335900043385009E-3</v>
      </c>
      <c r="AF476" s="1">
        <f t="shared" si="164"/>
        <v>-3.2310590462182717E-4</v>
      </c>
      <c r="AG476" s="1">
        <f>$AF$2+GRAPHS!$U$32*_xlfn.STDEV.S('ONE_LAST_QUOTE (2)'!$AE$2:$AE$779)</f>
        <v>3.7520229614794163E-3</v>
      </c>
      <c r="AH476" s="1">
        <f>$AF$2-GRAPHS!$U$32*_xlfn.STDEV.S('ONE_LAST_QUOTE (2)'!$AE$2:$AE$779)</f>
        <v>-4.3982347707230704E-3</v>
      </c>
      <c r="AI476" s="27">
        <f t="shared" si="165"/>
        <v>10.048543689321008</v>
      </c>
      <c r="AJ476" s="24">
        <f t="shared" si="166"/>
        <v>-9.3200000000003911</v>
      </c>
      <c r="AK476" s="27">
        <f t="shared" si="167"/>
        <v>-6.5702056555270953</v>
      </c>
      <c r="AL476" s="27">
        <f>$AK$2+GRAPHS!$W$32*_xlfn.STDEV.S('ONE_LAST_QUOTE (2)'!$AJ$2:$AJ$779)</f>
        <v>27.965047561412895</v>
      </c>
      <c r="AM476" s="27">
        <f>$AK$2-GRAPHS!$W$32*_xlfn.STDEV.S('ONE_LAST_QUOTE (2)'!$AJ$2:$AJ$779)</f>
        <v>-41.105458872467089</v>
      </c>
      <c r="AO476" s="24"/>
    </row>
    <row r="477" spans="1:41" x14ac:dyDescent="0.3">
      <c r="A477" s="5">
        <v>44791</v>
      </c>
      <c r="B477" s="25">
        <v>600.70000000000005</v>
      </c>
      <c r="C477" s="25">
        <v>0.24999999999999983</v>
      </c>
      <c r="D477" s="25">
        <f t="shared" si="154"/>
        <v>600.45000000000005</v>
      </c>
      <c r="E477" s="25">
        <v>599.5</v>
      </c>
      <c r="F477" s="25">
        <f t="shared" si="151"/>
        <v>-0.95000000000004547</v>
      </c>
      <c r="G477" s="25">
        <v>15317</v>
      </c>
      <c r="H477" s="25">
        <v>15396.76</v>
      </c>
      <c r="I477" s="25">
        <v>54.28</v>
      </c>
      <c r="J477" s="25">
        <f t="shared" si="155"/>
        <v>15342.48</v>
      </c>
      <c r="K477" s="25">
        <f t="shared" si="156"/>
        <v>-25.479999999999563</v>
      </c>
      <c r="L477" s="27">
        <v>29.981000000000002</v>
      </c>
      <c r="M477" s="25">
        <v>520</v>
      </c>
      <c r="N477" s="2">
        <f t="shared" si="168"/>
        <v>123.37929615147142</v>
      </c>
      <c r="O477" s="2">
        <f t="shared" si="169"/>
        <v>124.54870710684654</v>
      </c>
      <c r="P477" s="2">
        <f t="shared" si="170"/>
        <v>102.00047630388184</v>
      </c>
      <c r="Q477" s="2">
        <f t="shared" si="170"/>
        <v>125.30120481927737</v>
      </c>
      <c r="R477" s="27">
        <f t="shared" si="171"/>
        <v>9.4781782021144956E-3</v>
      </c>
      <c r="S477" s="1">
        <f t="shared" si="157"/>
        <v>8.778548817801362E-3</v>
      </c>
      <c r="T477" s="1">
        <f>S477+GRAPHS!$Q$32*_xlfn.STDEV.S($R$2:$R$779)</f>
        <v>3.6448384166507447E-2</v>
      </c>
      <c r="U477" s="1">
        <f>S477-GRAPHS!$Q$32*_xlfn.STDEV.S($R$2:$R$779)</f>
        <v>-1.8891286530904723E-2</v>
      </c>
      <c r="V477" s="2">
        <f t="shared" si="158"/>
        <v>116.94109553751133</v>
      </c>
      <c r="W477" s="1">
        <f t="shared" si="159"/>
        <v>-1.6607484578764035E-3</v>
      </c>
      <c r="X477" s="1">
        <f t="shared" si="160"/>
        <v>-1.5821467232909408E-3</v>
      </c>
      <c r="Y477" s="1">
        <f t="shared" si="161"/>
        <v>-7.8601734585462745E-5</v>
      </c>
      <c r="Z477" s="1">
        <f t="shared" si="152"/>
        <v>-3.2310590462182717E-4</v>
      </c>
      <c r="AA477" s="1" t="e">
        <f>Z477+#REF!*_xlfn.STDEV.S($Y$2:$Y$779)</f>
        <v>#REF!</v>
      </c>
      <c r="AB477" s="1">
        <f>Z477-GRAPHS!$S$32*_xlfn.STDEV.S($Y$2:$Y$779)</f>
        <v>-3.5832089975028217E-3</v>
      </c>
      <c r="AC477" s="24">
        <f t="shared" si="153"/>
        <v>-25.479999999999563</v>
      </c>
      <c r="AD477" s="24">
        <f t="shared" si="162"/>
        <v>-0.95000000000004547</v>
      </c>
      <c r="AE477" s="1">
        <f t="shared" si="163"/>
        <v>-7.8601734585462745E-5</v>
      </c>
      <c r="AF477" s="1">
        <f t="shared" si="164"/>
        <v>-3.2310590462182717E-4</v>
      </c>
      <c r="AG477" s="1">
        <f>$AF$2+GRAPHS!$U$32*_xlfn.STDEV.S('ONE_LAST_QUOTE (2)'!$AE$2:$AE$779)</f>
        <v>3.7520229614794163E-3</v>
      </c>
      <c r="AH477" s="1">
        <f>$AF$2-GRAPHS!$U$32*_xlfn.STDEV.S('ONE_LAST_QUOTE (2)'!$AE$2:$AE$779)</f>
        <v>-4.3982347707230704E-3</v>
      </c>
      <c r="AI477" s="27">
        <f t="shared" si="165"/>
        <v>26.821052631577203</v>
      </c>
      <c r="AJ477" s="24">
        <f t="shared" si="166"/>
        <v>-24.529999999999518</v>
      </c>
      <c r="AK477" s="27">
        <f t="shared" si="167"/>
        <v>-6.5702056555270953</v>
      </c>
      <c r="AL477" s="27">
        <f>$AK$2+GRAPHS!$W$32*_xlfn.STDEV.S('ONE_LAST_QUOTE (2)'!$AJ$2:$AJ$779)</f>
        <v>27.965047561412895</v>
      </c>
      <c r="AM477" s="27">
        <f>$AK$2-GRAPHS!$W$32*_xlfn.STDEV.S('ONE_LAST_QUOTE (2)'!$AJ$2:$AJ$779)</f>
        <v>-41.105458872467089</v>
      </c>
      <c r="AO477" s="24"/>
    </row>
    <row r="478" spans="1:41" x14ac:dyDescent="0.3">
      <c r="A478" s="5">
        <v>44792</v>
      </c>
      <c r="B478" s="25">
        <v>600.5</v>
      </c>
      <c r="C478" s="25">
        <v>0.10999999999999982</v>
      </c>
      <c r="D478" s="25">
        <f t="shared" si="154"/>
        <v>600.39</v>
      </c>
      <c r="E478" s="25">
        <v>600.5</v>
      </c>
      <c r="F478" s="25">
        <f t="shared" si="151"/>
        <v>0.11000000000001364</v>
      </c>
      <c r="G478" s="25">
        <v>15354</v>
      </c>
      <c r="H478" s="25">
        <v>15408.78</v>
      </c>
      <c r="I478" s="25">
        <v>52.27</v>
      </c>
      <c r="J478" s="25">
        <f t="shared" si="155"/>
        <v>15356.51</v>
      </c>
      <c r="K478" s="25">
        <f t="shared" si="156"/>
        <v>-2.5100000000002183</v>
      </c>
      <c r="L478" s="27">
        <v>30.102</v>
      </c>
      <c r="M478" s="25">
        <v>519</v>
      </c>
      <c r="N478" s="2">
        <f t="shared" si="168"/>
        <v>123.58509981477663</v>
      </c>
      <c r="O478" s="2">
        <f t="shared" si="169"/>
        <v>124.84956903561543</v>
      </c>
      <c r="P478" s="2">
        <f t="shared" si="170"/>
        <v>102.41213894464666</v>
      </c>
      <c r="Q478" s="2">
        <f t="shared" si="170"/>
        <v>125.06024096385569</v>
      </c>
      <c r="R478" s="27">
        <f t="shared" si="171"/>
        <v>1.0231566934314262E-2</v>
      </c>
      <c r="S478" s="1">
        <f t="shared" si="157"/>
        <v>8.778548817801362E-3</v>
      </c>
      <c r="T478" s="1">
        <f>S478+GRAPHS!$Q$32*_xlfn.STDEV.S($R$2:$R$779)</f>
        <v>3.6448384166507447E-2</v>
      </c>
      <c r="U478" s="1">
        <f>S478-GRAPHS!$Q$32*_xlfn.STDEV.S($R$2:$R$779)</f>
        <v>-1.8891286530904723E-2</v>
      </c>
      <c r="V478" s="2">
        <f t="shared" si="158"/>
        <v>126.44692208388051</v>
      </c>
      <c r="W478" s="1">
        <f t="shared" si="159"/>
        <v>-1.6344859606774053E-4</v>
      </c>
      <c r="X478" s="1">
        <f t="shared" si="160"/>
        <v>1.832142440747075E-4</v>
      </c>
      <c r="Y478" s="1">
        <f t="shared" si="161"/>
        <v>-3.4666284014244804E-4</v>
      </c>
      <c r="Z478" s="1">
        <f t="shared" si="152"/>
        <v>-3.2310590462182717E-4</v>
      </c>
      <c r="AA478" s="1" t="e">
        <f>Z478+#REF!*_xlfn.STDEV.S($Y$2:$Y$779)</f>
        <v>#REF!</v>
      </c>
      <c r="AB478" s="1">
        <f>Z478-GRAPHS!$S$32*_xlfn.STDEV.S($Y$2:$Y$779)</f>
        <v>-3.5832089975028217E-3</v>
      </c>
      <c r="AC478" s="24">
        <f t="shared" si="153"/>
        <v>-2.5100000000002183</v>
      </c>
      <c r="AD478" s="24">
        <f t="shared" si="162"/>
        <v>0.11000000000001364</v>
      </c>
      <c r="AE478" s="1">
        <f t="shared" si="163"/>
        <v>-3.4666284014244804E-4</v>
      </c>
      <c r="AF478" s="1">
        <f t="shared" si="164"/>
        <v>-3.2310590462182717E-4</v>
      </c>
      <c r="AG478" s="1">
        <f>$AF$2+GRAPHS!$U$32*_xlfn.STDEV.S('ONE_LAST_QUOTE (2)'!$AE$2:$AE$779)</f>
        <v>3.7520229614794163E-3</v>
      </c>
      <c r="AH478" s="1">
        <f>$AF$2-GRAPHS!$U$32*_xlfn.STDEV.S('ONE_LAST_QUOTE (2)'!$AE$2:$AE$779)</f>
        <v>-4.3982347707230704E-3</v>
      </c>
      <c r="AI478" s="27">
        <f t="shared" si="165"/>
        <v>-22.818181818180971</v>
      </c>
      <c r="AJ478" s="24">
        <f t="shared" si="166"/>
        <v>-2.6200000000002319</v>
      </c>
      <c r="AK478" s="27">
        <f t="shared" si="167"/>
        <v>-6.5702056555270953</v>
      </c>
      <c r="AL478" s="27">
        <f>$AK$2+GRAPHS!$W$32*_xlfn.STDEV.S('ONE_LAST_QUOTE (2)'!$AJ$2:$AJ$779)</f>
        <v>27.965047561412895</v>
      </c>
      <c r="AM478" s="27">
        <f>$AK$2-GRAPHS!$W$32*_xlfn.STDEV.S('ONE_LAST_QUOTE (2)'!$AJ$2:$AJ$779)</f>
        <v>-41.105458872467089</v>
      </c>
      <c r="AO478" s="24"/>
    </row>
    <row r="479" spans="1:41" x14ac:dyDescent="0.3">
      <c r="A479" s="5">
        <v>44795</v>
      </c>
      <c r="B479" s="25">
        <v>592.80999999999995</v>
      </c>
      <c r="C479" s="25">
        <v>0.10999999999999982</v>
      </c>
      <c r="D479" s="25">
        <f t="shared" si="154"/>
        <v>592.69999999999993</v>
      </c>
      <c r="E479" s="25">
        <v>592.4</v>
      </c>
      <c r="F479" s="25">
        <f t="shared" si="151"/>
        <v>-0.29999999999995453</v>
      </c>
      <c r="G479" s="25">
        <v>15179</v>
      </c>
      <c r="H479" s="25">
        <v>15245.14</v>
      </c>
      <c r="I479" s="25">
        <v>50.59</v>
      </c>
      <c r="J479" s="25">
        <f t="shared" si="155"/>
        <v>15194.55</v>
      </c>
      <c r="K479" s="25">
        <f t="shared" si="156"/>
        <v>-15.549999999999272</v>
      </c>
      <c r="L479" s="27">
        <v>30.140999999999998</v>
      </c>
      <c r="M479" s="25">
        <v>510</v>
      </c>
      <c r="N479" s="2">
        <f t="shared" si="168"/>
        <v>121.91809014200444</v>
      </c>
      <c r="O479" s="2">
        <f t="shared" si="169"/>
        <v>123.42657342657331</v>
      </c>
      <c r="P479" s="2">
        <f t="shared" si="170"/>
        <v>102.54482359745514</v>
      </c>
      <c r="Q479" s="2">
        <f t="shared" si="170"/>
        <v>122.8915662650605</v>
      </c>
      <c r="R479" s="27">
        <f t="shared" si="171"/>
        <v>1.2372924172383781E-2</v>
      </c>
      <c r="S479" s="1">
        <f t="shared" si="157"/>
        <v>8.778548817801362E-3</v>
      </c>
      <c r="T479" s="1">
        <f>S479+GRAPHS!$Q$32*_xlfn.STDEV.S($R$2:$R$779)</f>
        <v>3.6448384166507447E-2</v>
      </c>
      <c r="U479" s="1">
        <f>S479-GRAPHS!$Q$32*_xlfn.STDEV.S($R$2:$R$779)</f>
        <v>-1.8891286530904723E-2</v>
      </c>
      <c r="V479" s="2">
        <f t="shared" si="158"/>
        <v>150.8483284568868</v>
      </c>
      <c r="W479" s="1">
        <f t="shared" si="159"/>
        <v>-1.0233932561345531E-3</v>
      </c>
      <c r="X479" s="1">
        <f t="shared" si="160"/>
        <v>-5.0615825881551301E-4</v>
      </c>
      <c r="Y479" s="1">
        <f t="shared" si="161"/>
        <v>-5.1723499731904006E-4</v>
      </c>
      <c r="Z479" s="1">
        <f t="shared" si="152"/>
        <v>-3.2310590462182717E-4</v>
      </c>
      <c r="AA479" s="1" t="e">
        <f>Z479+#REF!*_xlfn.STDEV.S($Y$2:$Y$779)</f>
        <v>#REF!</v>
      </c>
      <c r="AB479" s="1">
        <f>Z479-GRAPHS!$S$32*_xlfn.STDEV.S($Y$2:$Y$779)</f>
        <v>-3.5832089975028217E-3</v>
      </c>
      <c r="AC479" s="24">
        <f t="shared" si="153"/>
        <v>-15.549999999999272</v>
      </c>
      <c r="AD479" s="24">
        <f t="shared" si="162"/>
        <v>-0.29999999999995453</v>
      </c>
      <c r="AE479" s="1">
        <f t="shared" si="163"/>
        <v>-5.1723499731904006E-4</v>
      </c>
      <c r="AF479" s="1">
        <f t="shared" si="164"/>
        <v>-3.2310590462182717E-4</v>
      </c>
      <c r="AG479" s="1">
        <f>$AF$2+GRAPHS!$U$32*_xlfn.STDEV.S('ONE_LAST_QUOTE (2)'!$AE$2:$AE$779)</f>
        <v>3.7520229614794163E-3</v>
      </c>
      <c r="AH479" s="1">
        <f>$AF$2-GRAPHS!$U$32*_xlfn.STDEV.S('ONE_LAST_QUOTE (2)'!$AE$2:$AE$779)</f>
        <v>-4.3982347707230704E-3</v>
      </c>
      <c r="AI479" s="27">
        <f t="shared" si="165"/>
        <v>51.833333333338764</v>
      </c>
      <c r="AJ479" s="24">
        <f t="shared" si="166"/>
        <v>-15.249999999999318</v>
      </c>
      <c r="AK479" s="27">
        <f t="shared" si="167"/>
        <v>-6.5702056555270953</v>
      </c>
      <c r="AL479" s="27">
        <f>$AK$2+GRAPHS!$W$32*_xlfn.STDEV.S('ONE_LAST_QUOTE (2)'!$AJ$2:$AJ$779)</f>
        <v>27.965047561412895</v>
      </c>
      <c r="AM479" s="27">
        <f>$AK$2-GRAPHS!$W$32*_xlfn.STDEV.S('ONE_LAST_QUOTE (2)'!$AJ$2:$AJ$779)</f>
        <v>-41.105458872467089</v>
      </c>
      <c r="AO479" s="24"/>
    </row>
    <row r="480" spans="1:41" x14ac:dyDescent="0.3">
      <c r="A480" s="5">
        <v>44796</v>
      </c>
      <c r="B480" s="25">
        <v>585.88</v>
      </c>
      <c r="C480" s="25">
        <v>0.10999999999999982</v>
      </c>
      <c r="D480" s="25">
        <f t="shared" si="154"/>
        <v>585.77</v>
      </c>
      <c r="E480" s="25">
        <v>585.4</v>
      </c>
      <c r="F480" s="25">
        <f t="shared" si="151"/>
        <v>-0.37000000000000455</v>
      </c>
      <c r="G480" s="25">
        <v>15028</v>
      </c>
      <c r="H480" s="25">
        <v>15095.89</v>
      </c>
      <c r="I480" s="25">
        <v>50.220000000000006</v>
      </c>
      <c r="J480" s="25">
        <f t="shared" si="155"/>
        <v>15045.67</v>
      </c>
      <c r="K480" s="25">
        <f t="shared" si="156"/>
        <v>-17.670000000000073</v>
      </c>
      <c r="L480" s="27">
        <v>30.192</v>
      </c>
      <c r="M480" s="25">
        <v>504</v>
      </c>
      <c r="N480" s="2">
        <f t="shared" si="168"/>
        <v>120.47746449886799</v>
      </c>
      <c r="O480" s="2">
        <f t="shared" si="169"/>
        <v>122.19873150105697</v>
      </c>
      <c r="P480" s="2">
        <f t="shared" si="170"/>
        <v>102.71833429728161</v>
      </c>
      <c r="Q480" s="2">
        <f t="shared" si="170"/>
        <v>121.44578313253038</v>
      </c>
      <c r="R480" s="27">
        <f t="shared" si="171"/>
        <v>1.42870453768984E-2</v>
      </c>
      <c r="S480" s="1">
        <f t="shared" si="157"/>
        <v>8.778548817801362E-3</v>
      </c>
      <c r="T480" s="1">
        <f>S480+GRAPHS!$Q$32*_xlfn.STDEV.S($R$2:$R$779)</f>
        <v>3.6448384166507447E-2</v>
      </c>
      <c r="U480" s="1">
        <f>S480-GRAPHS!$Q$32*_xlfn.STDEV.S($R$2:$R$779)</f>
        <v>-1.8891286530904723E-2</v>
      </c>
      <c r="V480" s="2">
        <f t="shared" si="158"/>
        <v>172.12670021889807</v>
      </c>
      <c r="W480" s="1">
        <f t="shared" si="159"/>
        <v>-1.1744242695739089E-3</v>
      </c>
      <c r="X480" s="1">
        <f t="shared" si="160"/>
        <v>-6.316472335558403E-4</v>
      </c>
      <c r="Y480" s="1">
        <f t="shared" si="161"/>
        <v>-5.4277703601806856E-4</v>
      </c>
      <c r="Z480" s="1">
        <f t="shared" si="152"/>
        <v>-3.2310590462182717E-4</v>
      </c>
      <c r="AA480" s="1" t="e">
        <f>Z480+#REF!*_xlfn.STDEV.S($Y$2:$Y$779)</f>
        <v>#REF!</v>
      </c>
      <c r="AB480" s="1">
        <f>Z480-GRAPHS!$S$32*_xlfn.STDEV.S($Y$2:$Y$779)</f>
        <v>-3.5832089975028217E-3</v>
      </c>
      <c r="AC480" s="24">
        <f t="shared" si="153"/>
        <v>-17.670000000000073</v>
      </c>
      <c r="AD480" s="24">
        <f t="shared" si="162"/>
        <v>-0.37000000000000455</v>
      </c>
      <c r="AE480" s="1">
        <f t="shared" si="163"/>
        <v>-5.4277703601806856E-4</v>
      </c>
      <c r="AF480" s="1">
        <f t="shared" si="164"/>
        <v>-3.2310590462182717E-4</v>
      </c>
      <c r="AG480" s="1">
        <f>$AF$2+GRAPHS!$U$32*_xlfn.STDEV.S('ONE_LAST_QUOTE (2)'!$AE$2:$AE$779)</f>
        <v>3.7520229614794163E-3</v>
      </c>
      <c r="AH480" s="1">
        <f>$AF$2-GRAPHS!$U$32*_xlfn.STDEV.S('ONE_LAST_QUOTE (2)'!$AE$2:$AE$779)</f>
        <v>-4.3982347707230704E-3</v>
      </c>
      <c r="AI480" s="27">
        <f t="shared" si="165"/>
        <v>47.756756756756367</v>
      </c>
      <c r="AJ480" s="24">
        <f t="shared" si="166"/>
        <v>-17.300000000000068</v>
      </c>
      <c r="AK480" s="27">
        <f t="shared" si="167"/>
        <v>-6.5702056555270953</v>
      </c>
      <c r="AL480" s="27">
        <f>$AK$2+GRAPHS!$W$32*_xlfn.STDEV.S('ONE_LAST_QUOTE (2)'!$AJ$2:$AJ$779)</f>
        <v>27.965047561412895</v>
      </c>
      <c r="AM480" s="27">
        <f>$AK$2-GRAPHS!$W$32*_xlfn.STDEV.S('ONE_LAST_QUOTE (2)'!$AJ$2:$AJ$779)</f>
        <v>-41.105458872467089</v>
      </c>
      <c r="AO480" s="24"/>
    </row>
    <row r="481" spans="1:41" x14ac:dyDescent="0.3">
      <c r="A481" s="5">
        <v>44797</v>
      </c>
      <c r="B481" s="25">
        <v>583.84</v>
      </c>
      <c r="C481" s="25">
        <v>0.10999999999999982</v>
      </c>
      <c r="D481" s="25">
        <f t="shared" si="154"/>
        <v>583.73</v>
      </c>
      <c r="E481" s="25">
        <v>584</v>
      </c>
      <c r="F481" s="25">
        <f t="shared" si="151"/>
        <v>0.26999999999998181</v>
      </c>
      <c r="G481" s="25">
        <v>15035</v>
      </c>
      <c r="H481" s="25">
        <v>15069.19</v>
      </c>
      <c r="I481" s="25">
        <v>49.240000000000009</v>
      </c>
      <c r="J481" s="25">
        <f t="shared" si="155"/>
        <v>15019.95</v>
      </c>
      <c r="K481" s="25">
        <f t="shared" si="156"/>
        <v>15.049999999999272</v>
      </c>
      <c r="L481" s="27">
        <v>30.234000000000002</v>
      </c>
      <c r="M481" s="25">
        <v>503</v>
      </c>
      <c r="N481" s="2">
        <f t="shared" si="168"/>
        <v>120.1893393702407</v>
      </c>
      <c r="O481" s="2">
        <f t="shared" si="169"/>
        <v>122.25565132541865</v>
      </c>
      <c r="P481" s="2">
        <f t="shared" si="170"/>
        <v>102.86122546184461</v>
      </c>
      <c r="Q481" s="2">
        <f t="shared" si="170"/>
        <v>121.2048192771087</v>
      </c>
      <c r="R481" s="27">
        <f t="shared" si="171"/>
        <v>1.7192140051728977E-2</v>
      </c>
      <c r="S481" s="1">
        <f t="shared" si="157"/>
        <v>8.778548817801362E-3</v>
      </c>
      <c r="T481" s="1">
        <f>S481+GRAPHS!$Q$32*_xlfn.STDEV.S($R$2:$R$779)</f>
        <v>3.6448384166507447E-2</v>
      </c>
      <c r="U481" s="1">
        <f>S481-GRAPHS!$Q$32*_xlfn.STDEV.S($R$2:$R$779)</f>
        <v>-1.8891286530904723E-2</v>
      </c>
      <c r="V481" s="2">
        <f t="shared" si="158"/>
        <v>206.63119551779516</v>
      </c>
      <c r="W481" s="1">
        <f t="shared" si="159"/>
        <v>1.002000672438941E-3</v>
      </c>
      <c r="X481" s="1">
        <f t="shared" si="160"/>
        <v>4.6254261387967347E-4</v>
      </c>
      <c r="Y481" s="1">
        <f t="shared" si="161"/>
        <v>5.394580585592675E-4</v>
      </c>
      <c r="Z481" s="1">
        <f t="shared" si="152"/>
        <v>-3.2310590462182717E-4</v>
      </c>
      <c r="AA481" s="1" t="e">
        <f>Z481+#REF!*_xlfn.STDEV.S($Y$2:$Y$779)</f>
        <v>#REF!</v>
      </c>
      <c r="AB481" s="1">
        <f>Z481-GRAPHS!$S$32*_xlfn.STDEV.S($Y$2:$Y$779)</f>
        <v>-3.5832089975028217E-3</v>
      </c>
      <c r="AC481" s="24">
        <f t="shared" si="153"/>
        <v>15.049999999999272</v>
      </c>
      <c r="AD481" s="24">
        <f t="shared" si="162"/>
        <v>0.26999999999998181</v>
      </c>
      <c r="AE481" s="1">
        <f t="shared" si="163"/>
        <v>5.394580585592675E-4</v>
      </c>
      <c r="AF481" s="1">
        <f t="shared" si="164"/>
        <v>-3.2310590462182717E-4</v>
      </c>
      <c r="AG481" s="1">
        <f>$AF$2+GRAPHS!$U$32*_xlfn.STDEV.S('ONE_LAST_QUOTE (2)'!$AE$2:$AE$779)</f>
        <v>3.7520229614794163E-3</v>
      </c>
      <c r="AH481" s="1">
        <f>$AF$2-GRAPHS!$U$32*_xlfn.STDEV.S('ONE_LAST_QUOTE (2)'!$AE$2:$AE$779)</f>
        <v>-4.3982347707230704E-3</v>
      </c>
      <c r="AI481" s="27">
        <f t="shared" si="165"/>
        <v>55.740740740741799</v>
      </c>
      <c r="AJ481" s="24">
        <f t="shared" si="166"/>
        <v>14.779999999999291</v>
      </c>
      <c r="AK481" s="27">
        <f t="shared" si="167"/>
        <v>-6.5702056555270953</v>
      </c>
      <c r="AL481" s="27">
        <f>$AK$2+GRAPHS!$W$32*_xlfn.STDEV.S('ONE_LAST_QUOTE (2)'!$AJ$2:$AJ$779)</f>
        <v>27.965047561412895</v>
      </c>
      <c r="AM481" s="27">
        <f>$AK$2-GRAPHS!$W$32*_xlfn.STDEV.S('ONE_LAST_QUOTE (2)'!$AJ$2:$AJ$779)</f>
        <v>-41.105458872467089</v>
      </c>
      <c r="AO481" s="24"/>
    </row>
    <row r="482" spans="1:41" x14ac:dyDescent="0.3">
      <c r="A482" s="5">
        <v>44798</v>
      </c>
      <c r="B482" s="25">
        <v>589.15</v>
      </c>
      <c r="C482" s="25">
        <v>0.10999999999999982</v>
      </c>
      <c r="D482" s="25">
        <f t="shared" si="154"/>
        <v>589.04</v>
      </c>
      <c r="E482" s="25">
        <v>590.20000000000005</v>
      </c>
      <c r="F482" s="25">
        <f t="shared" si="151"/>
        <v>1.1600000000000819</v>
      </c>
      <c r="G482" s="25">
        <v>15170</v>
      </c>
      <c r="H482" s="25">
        <v>15200.04</v>
      </c>
      <c r="I482" s="25">
        <v>45.63000000000001</v>
      </c>
      <c r="J482" s="25">
        <f t="shared" si="155"/>
        <v>15154.410000000002</v>
      </c>
      <c r="K482" s="25">
        <f t="shared" si="156"/>
        <v>15.589999999998327</v>
      </c>
      <c r="L482" s="27">
        <v>30.207000000000001</v>
      </c>
      <c r="M482" s="25">
        <v>508</v>
      </c>
      <c r="N482" s="2">
        <f t="shared" si="168"/>
        <v>121.465322082733</v>
      </c>
      <c r="O482" s="2">
        <f t="shared" si="169"/>
        <v>123.35339079525116</v>
      </c>
      <c r="P482" s="2">
        <f t="shared" si="170"/>
        <v>102.76936685605412</v>
      </c>
      <c r="Q482" s="2">
        <f t="shared" si="170"/>
        <v>122.40963855421714</v>
      </c>
      <c r="R482" s="27">
        <f t="shared" si="171"/>
        <v>1.5544096703025589E-2</v>
      </c>
      <c r="S482" s="1">
        <f t="shared" si="157"/>
        <v>8.778548817801362E-3</v>
      </c>
      <c r="T482" s="1">
        <f>S482+GRAPHS!$Q$32*_xlfn.STDEV.S($R$2:$R$779)</f>
        <v>3.6448384166507447E-2</v>
      </c>
      <c r="U482" s="1">
        <f>S482-GRAPHS!$Q$32*_xlfn.STDEV.S($R$2:$R$779)</f>
        <v>-1.8891286530904723E-2</v>
      </c>
      <c r="V482" s="2">
        <f t="shared" si="158"/>
        <v>188.80687125181623</v>
      </c>
      <c r="W482" s="1">
        <f t="shared" si="159"/>
        <v>1.0287434482766616E-3</v>
      </c>
      <c r="X482" s="1">
        <f t="shared" si="160"/>
        <v>1.969305989406631E-3</v>
      </c>
      <c r="Y482" s="1">
        <f t="shared" si="161"/>
        <v>-9.4056254112996943E-4</v>
      </c>
      <c r="Z482" s="1">
        <f t="shared" si="152"/>
        <v>-3.2310590462182717E-4</v>
      </c>
      <c r="AA482" s="1" t="e">
        <f>Z482+#REF!*_xlfn.STDEV.S($Y$2:$Y$779)</f>
        <v>#REF!</v>
      </c>
      <c r="AB482" s="1">
        <f>Z482-GRAPHS!$S$32*_xlfn.STDEV.S($Y$2:$Y$779)</f>
        <v>-3.5832089975028217E-3</v>
      </c>
      <c r="AC482" s="24">
        <f t="shared" si="153"/>
        <v>15.589999999998327</v>
      </c>
      <c r="AD482" s="24">
        <f t="shared" si="162"/>
        <v>1.1600000000000819</v>
      </c>
      <c r="AE482" s="1">
        <f t="shared" si="163"/>
        <v>-9.4056254112996943E-4</v>
      </c>
      <c r="AF482" s="1">
        <f t="shared" si="164"/>
        <v>-3.2310590462182717E-4</v>
      </c>
      <c r="AG482" s="1">
        <f>$AF$2+GRAPHS!$U$32*_xlfn.STDEV.S('ONE_LAST_QUOTE (2)'!$AE$2:$AE$779)</f>
        <v>3.7520229614794163E-3</v>
      </c>
      <c r="AH482" s="1">
        <f>$AF$2-GRAPHS!$U$32*_xlfn.STDEV.S('ONE_LAST_QUOTE (2)'!$AE$2:$AE$779)</f>
        <v>-4.3982347707230704E-3</v>
      </c>
      <c r="AI482" s="27">
        <f t="shared" si="165"/>
        <v>13.439655172411403</v>
      </c>
      <c r="AJ482" s="24">
        <f t="shared" si="166"/>
        <v>14.429999999998245</v>
      </c>
      <c r="AK482" s="27">
        <f t="shared" si="167"/>
        <v>-6.5702056555270953</v>
      </c>
      <c r="AL482" s="27">
        <f>$AK$2+GRAPHS!$W$32*_xlfn.STDEV.S('ONE_LAST_QUOTE (2)'!$AJ$2:$AJ$779)</f>
        <v>27.965047561412895</v>
      </c>
      <c r="AM482" s="27">
        <f>$AK$2-GRAPHS!$W$32*_xlfn.STDEV.S('ONE_LAST_QUOTE (2)'!$AJ$2:$AJ$779)</f>
        <v>-41.105458872467089</v>
      </c>
      <c r="AO482" s="24"/>
    </row>
    <row r="483" spans="1:41" x14ac:dyDescent="0.3">
      <c r="A483" s="5">
        <v>44799</v>
      </c>
      <c r="B483" s="25">
        <v>592.44000000000005</v>
      </c>
      <c r="C483" s="25">
        <v>0.10999999999999982</v>
      </c>
      <c r="D483" s="25">
        <f t="shared" si="154"/>
        <v>592.33000000000004</v>
      </c>
      <c r="E483" s="25">
        <v>592.79999999999995</v>
      </c>
      <c r="F483" s="25">
        <f t="shared" si="151"/>
        <v>0.4699999999999136</v>
      </c>
      <c r="G483" s="25">
        <v>15241</v>
      </c>
      <c r="H483" s="25">
        <v>15278.44</v>
      </c>
      <c r="I483" s="25">
        <v>39.88000000000001</v>
      </c>
      <c r="J483" s="25">
        <f t="shared" si="155"/>
        <v>15238.560000000001</v>
      </c>
      <c r="K483" s="25">
        <f t="shared" si="156"/>
        <v>2.4399999999986903</v>
      </c>
      <c r="L483" s="27">
        <v>30.280999999999999</v>
      </c>
      <c r="M483" s="25">
        <v>512</v>
      </c>
      <c r="N483" s="2">
        <f t="shared" si="168"/>
        <v>122.00041160732651</v>
      </c>
      <c r="O483" s="2">
        <f t="shared" si="169"/>
        <v>123.93072044234826</v>
      </c>
      <c r="P483" s="2">
        <f t="shared" si="170"/>
        <v>103.02112747933175</v>
      </c>
      <c r="Q483" s="2">
        <f t="shared" si="170"/>
        <v>123.37349397590388</v>
      </c>
      <c r="R483" s="27">
        <f t="shared" si="171"/>
        <v>1.5822150184498396E-2</v>
      </c>
      <c r="S483" s="1">
        <f t="shared" si="157"/>
        <v>8.778548817801362E-3</v>
      </c>
      <c r="T483" s="1">
        <f>S483+GRAPHS!$Q$32*_xlfn.STDEV.S($R$2:$R$779)</f>
        <v>3.6448384166507447E-2</v>
      </c>
      <c r="U483" s="1">
        <f>S483-GRAPHS!$Q$32*_xlfn.STDEV.S($R$2:$R$779)</f>
        <v>-1.8891286530904723E-2</v>
      </c>
      <c r="V483" s="2">
        <f t="shared" si="158"/>
        <v>193.03088350217479</v>
      </c>
      <c r="W483" s="1">
        <f t="shared" si="159"/>
        <v>1.6012011633636578E-4</v>
      </c>
      <c r="X483" s="1">
        <f t="shared" si="160"/>
        <v>7.9347660932236014E-4</v>
      </c>
      <c r="Y483" s="1">
        <f t="shared" si="161"/>
        <v>-6.3335649298599432E-4</v>
      </c>
      <c r="Z483" s="1">
        <f t="shared" si="152"/>
        <v>-3.2310590462182717E-4</v>
      </c>
      <c r="AA483" s="1" t="e">
        <f>Z483+#REF!*_xlfn.STDEV.S($Y$2:$Y$779)</f>
        <v>#REF!</v>
      </c>
      <c r="AB483" s="1">
        <f>Z483-GRAPHS!$S$32*_xlfn.STDEV.S($Y$2:$Y$779)</f>
        <v>-3.5832089975028217E-3</v>
      </c>
      <c r="AC483" s="24">
        <f t="shared" si="153"/>
        <v>2.4399999999986903</v>
      </c>
      <c r="AD483" s="24">
        <f t="shared" si="162"/>
        <v>0.4699999999999136</v>
      </c>
      <c r="AE483" s="1">
        <f t="shared" si="163"/>
        <v>-6.3335649298599432E-4</v>
      </c>
      <c r="AF483" s="1">
        <f t="shared" si="164"/>
        <v>-3.2310590462182717E-4</v>
      </c>
      <c r="AG483" s="1">
        <f>$AF$2+GRAPHS!$U$32*_xlfn.STDEV.S('ONE_LAST_QUOTE (2)'!$AE$2:$AE$779)</f>
        <v>3.7520229614794163E-3</v>
      </c>
      <c r="AH483" s="1">
        <f>$AF$2-GRAPHS!$U$32*_xlfn.STDEV.S('ONE_LAST_QUOTE (2)'!$AE$2:$AE$779)</f>
        <v>-4.3982347707230704E-3</v>
      </c>
      <c r="AI483" s="27">
        <f t="shared" si="165"/>
        <v>5.1914893617002953</v>
      </c>
      <c r="AJ483" s="24">
        <f t="shared" si="166"/>
        <v>1.9699999999987767</v>
      </c>
      <c r="AK483" s="27">
        <f t="shared" si="167"/>
        <v>-6.5702056555270953</v>
      </c>
      <c r="AL483" s="27">
        <f>$AK$2+GRAPHS!$W$32*_xlfn.STDEV.S('ONE_LAST_QUOTE (2)'!$AJ$2:$AJ$779)</f>
        <v>27.965047561412895</v>
      </c>
      <c r="AM483" s="27">
        <f>$AK$2-GRAPHS!$W$32*_xlfn.STDEV.S('ONE_LAST_QUOTE (2)'!$AJ$2:$AJ$779)</f>
        <v>-41.105458872467089</v>
      </c>
      <c r="AO483" s="24"/>
    </row>
    <row r="484" spans="1:41" x14ac:dyDescent="0.3">
      <c r="A484" s="5">
        <v>44802</v>
      </c>
      <c r="B484" s="25">
        <v>578.01</v>
      </c>
      <c r="C484" s="25">
        <v>0.10999999999999982</v>
      </c>
      <c r="D484" s="25">
        <f t="shared" si="154"/>
        <v>577.9</v>
      </c>
      <c r="E484" s="25">
        <v>576.4</v>
      </c>
      <c r="F484" s="25">
        <f t="shared" si="151"/>
        <v>-1.5</v>
      </c>
      <c r="G484" s="25">
        <v>14820</v>
      </c>
      <c r="H484" s="25">
        <v>14926.19</v>
      </c>
      <c r="I484" s="25">
        <v>38.100000000000009</v>
      </c>
      <c r="J484" s="25">
        <f t="shared" si="155"/>
        <v>14888.09</v>
      </c>
      <c r="K484" s="25">
        <f t="shared" si="156"/>
        <v>-68.090000000000146</v>
      </c>
      <c r="L484" s="27">
        <v>30.370999999999999</v>
      </c>
      <c r="M484" s="25">
        <v>498.5</v>
      </c>
      <c r="N484" s="2">
        <f t="shared" si="168"/>
        <v>118.62523152912112</v>
      </c>
      <c r="O484" s="2">
        <f t="shared" si="169"/>
        <v>120.50739957716692</v>
      </c>
      <c r="P484" s="2">
        <f t="shared" si="170"/>
        <v>103.32732283196674</v>
      </c>
      <c r="Q484" s="2">
        <f t="shared" si="170"/>
        <v>120.12048192771111</v>
      </c>
      <c r="R484" s="27">
        <f t="shared" si="171"/>
        <v>1.5866506844993911E-2</v>
      </c>
      <c r="S484" s="1">
        <f t="shared" si="157"/>
        <v>8.778548817801362E-3</v>
      </c>
      <c r="T484" s="1">
        <f>S484+GRAPHS!$Q$32*_xlfn.STDEV.S($R$2:$R$779)</f>
        <v>3.6448384166507447E-2</v>
      </c>
      <c r="U484" s="1">
        <f>S484-GRAPHS!$Q$32*_xlfn.STDEV.S($R$2:$R$779)</f>
        <v>-1.8891286530904723E-2</v>
      </c>
      <c r="V484" s="2">
        <f t="shared" si="158"/>
        <v>188.21680480457985</v>
      </c>
      <c r="W484" s="1">
        <f t="shared" si="159"/>
        <v>-4.5734543517670931E-3</v>
      </c>
      <c r="X484" s="1">
        <f t="shared" si="160"/>
        <v>-2.5956047759127876E-3</v>
      </c>
      <c r="Y484" s="1">
        <f t="shared" si="161"/>
        <v>-1.9778495758543055E-3</v>
      </c>
      <c r="Z484" s="1">
        <f t="shared" si="152"/>
        <v>-3.2310590462182717E-4</v>
      </c>
      <c r="AA484" s="1" t="e">
        <f>Z484+#REF!*_xlfn.STDEV.S($Y$2:$Y$779)</f>
        <v>#REF!</v>
      </c>
      <c r="AB484" s="1">
        <f>Z484-GRAPHS!$S$32*_xlfn.STDEV.S($Y$2:$Y$779)</f>
        <v>-3.5832089975028217E-3</v>
      </c>
      <c r="AC484" s="24">
        <f t="shared" si="153"/>
        <v>-68.090000000000146</v>
      </c>
      <c r="AD484" s="24">
        <f t="shared" si="162"/>
        <v>-1.5</v>
      </c>
      <c r="AE484" s="1">
        <f t="shared" si="163"/>
        <v>-1.9778495758543055E-3</v>
      </c>
      <c r="AF484" s="1">
        <f t="shared" si="164"/>
        <v>-3.2310590462182717E-4</v>
      </c>
      <c r="AG484" s="1">
        <f>$AF$2+GRAPHS!$U$32*_xlfn.STDEV.S('ONE_LAST_QUOTE (2)'!$AE$2:$AE$779)</f>
        <v>3.7520229614794163E-3</v>
      </c>
      <c r="AH484" s="1">
        <f>$AF$2-GRAPHS!$U$32*_xlfn.STDEV.S('ONE_LAST_QUOTE (2)'!$AE$2:$AE$779)</f>
        <v>-4.3982347707230704E-3</v>
      </c>
      <c r="AI484" s="27">
        <f t="shared" si="165"/>
        <v>45.39333333333343</v>
      </c>
      <c r="AJ484" s="24">
        <f t="shared" si="166"/>
        <v>-66.590000000000146</v>
      </c>
      <c r="AK484" s="27">
        <f t="shared" si="167"/>
        <v>-6.5702056555270953</v>
      </c>
      <c r="AL484" s="27">
        <f>$AK$2+GRAPHS!$W$32*_xlfn.STDEV.S('ONE_LAST_QUOTE (2)'!$AJ$2:$AJ$779)</f>
        <v>27.965047561412895</v>
      </c>
      <c r="AM484" s="27">
        <f>$AK$2-GRAPHS!$W$32*_xlfn.STDEV.S('ONE_LAST_QUOTE (2)'!$AJ$2:$AJ$779)</f>
        <v>-41.105458872467089</v>
      </c>
      <c r="AO484" s="24"/>
    </row>
    <row r="485" spans="1:41" x14ac:dyDescent="0.3">
      <c r="A485" s="5">
        <v>44803</v>
      </c>
      <c r="B485" s="25">
        <v>577.79999999999995</v>
      </c>
      <c r="C485" s="25">
        <v>0.10999999999999982</v>
      </c>
      <c r="D485" s="25">
        <f t="shared" si="154"/>
        <v>577.68999999999994</v>
      </c>
      <c r="E485" s="25">
        <v>579.29999999999995</v>
      </c>
      <c r="F485" s="25">
        <f t="shared" si="151"/>
        <v>1.6100000000000136</v>
      </c>
      <c r="G485" s="25">
        <v>14949</v>
      </c>
      <c r="H485" s="25">
        <v>14953.63</v>
      </c>
      <c r="I485" s="25">
        <v>37.280000000000008</v>
      </c>
      <c r="J485" s="25">
        <f t="shared" si="155"/>
        <v>14916.349999999999</v>
      </c>
      <c r="K485" s="25">
        <f t="shared" si="156"/>
        <v>32.650000000001455</v>
      </c>
      <c r="L485" s="27">
        <v>30.483000000000001</v>
      </c>
      <c r="M485" s="25">
        <v>496</v>
      </c>
      <c r="N485" s="2">
        <f t="shared" si="168"/>
        <v>119.22206215270623</v>
      </c>
      <c r="O485" s="2">
        <f t="shared" si="169"/>
        <v>121.55635062611796</v>
      </c>
      <c r="P485" s="2">
        <f t="shared" si="170"/>
        <v>103.70836593746805</v>
      </c>
      <c r="Q485" s="2">
        <f t="shared" si="170"/>
        <v>119.51807228915689</v>
      </c>
      <c r="R485" s="27">
        <f t="shared" si="171"/>
        <v>1.9579333147432543E-2</v>
      </c>
      <c r="S485" s="1">
        <f t="shared" si="157"/>
        <v>8.778548817801362E-3</v>
      </c>
      <c r="T485" s="1">
        <f>S485+GRAPHS!$Q$32*_xlfn.STDEV.S($R$2:$R$779)</f>
        <v>3.6448384166507447E-2</v>
      </c>
      <c r="U485" s="1">
        <f>S485-GRAPHS!$Q$32*_xlfn.STDEV.S($R$2:$R$779)</f>
        <v>-1.8891286530904723E-2</v>
      </c>
      <c r="V485" s="2">
        <f t="shared" si="158"/>
        <v>233.4288473411732</v>
      </c>
      <c r="W485" s="1">
        <f t="shared" si="159"/>
        <v>2.1888732833435431E-3</v>
      </c>
      <c r="X485" s="1">
        <f t="shared" si="160"/>
        <v>2.7869618653603382E-3</v>
      </c>
      <c r="Y485" s="1">
        <f t="shared" si="161"/>
        <v>-5.9808858201679509E-4</v>
      </c>
      <c r="Z485" s="1">
        <f t="shared" si="152"/>
        <v>-3.2310590462182717E-4</v>
      </c>
      <c r="AA485" s="1" t="e">
        <f>Z485+#REF!*_xlfn.STDEV.S($Y$2:$Y$779)</f>
        <v>#REF!</v>
      </c>
      <c r="AB485" s="1">
        <f>Z485-GRAPHS!$S$32*_xlfn.STDEV.S($Y$2:$Y$779)</f>
        <v>-3.5832089975028217E-3</v>
      </c>
      <c r="AC485" s="24">
        <f t="shared" si="153"/>
        <v>32.650000000001455</v>
      </c>
      <c r="AD485" s="24">
        <f t="shared" si="162"/>
        <v>1.6100000000000136</v>
      </c>
      <c r="AE485" s="1">
        <f t="shared" si="163"/>
        <v>-5.9808858201679509E-4</v>
      </c>
      <c r="AF485" s="1">
        <f t="shared" si="164"/>
        <v>-3.2310590462182717E-4</v>
      </c>
      <c r="AG485" s="1">
        <f>$AF$2+GRAPHS!$U$32*_xlfn.STDEV.S('ONE_LAST_QUOTE (2)'!$AE$2:$AE$779)</f>
        <v>3.7520229614794163E-3</v>
      </c>
      <c r="AH485" s="1">
        <f>$AF$2-GRAPHS!$U$32*_xlfn.STDEV.S('ONE_LAST_QUOTE (2)'!$AE$2:$AE$779)</f>
        <v>-4.3982347707230704E-3</v>
      </c>
      <c r="AI485" s="27">
        <f t="shared" si="165"/>
        <v>20.279503105590795</v>
      </c>
      <c r="AJ485" s="24">
        <f t="shared" si="166"/>
        <v>31.040000000001442</v>
      </c>
      <c r="AK485" s="27">
        <f t="shared" si="167"/>
        <v>-6.5702056555270953</v>
      </c>
      <c r="AL485" s="27">
        <f>$AK$2+GRAPHS!$W$32*_xlfn.STDEV.S('ONE_LAST_QUOTE (2)'!$AJ$2:$AJ$779)</f>
        <v>27.965047561412895</v>
      </c>
      <c r="AM485" s="27">
        <f>$AK$2-GRAPHS!$W$32*_xlfn.STDEV.S('ONE_LAST_QUOTE (2)'!$AJ$2:$AJ$779)</f>
        <v>-41.105458872467089</v>
      </c>
      <c r="AO485" s="24"/>
    </row>
    <row r="486" spans="1:41" x14ac:dyDescent="0.3">
      <c r="A486" s="5">
        <v>44804</v>
      </c>
      <c r="B486" s="25">
        <v>584.15</v>
      </c>
      <c r="C486" s="25">
        <v>1.36</v>
      </c>
      <c r="D486" s="25">
        <f t="shared" si="154"/>
        <v>582.79</v>
      </c>
      <c r="E486" s="25">
        <v>580.29999999999995</v>
      </c>
      <c r="F486" s="25">
        <f t="shared" si="151"/>
        <v>-2.4900000000000091</v>
      </c>
      <c r="G486" s="25">
        <v>15042</v>
      </c>
      <c r="H486" s="25">
        <v>15095.44</v>
      </c>
      <c r="I486" s="25">
        <v>35.77000000000001</v>
      </c>
      <c r="J486" s="25">
        <f t="shared" si="155"/>
        <v>15059.67</v>
      </c>
      <c r="K486" s="25">
        <f t="shared" si="156"/>
        <v>-17.670000000000073</v>
      </c>
      <c r="L486" s="27">
        <v>30.388999999999999</v>
      </c>
      <c r="M486" s="25">
        <v>505</v>
      </c>
      <c r="N486" s="2">
        <f t="shared" si="168"/>
        <v>119.42786581601145</v>
      </c>
      <c r="O486" s="2">
        <f t="shared" si="169"/>
        <v>122.31257114978034</v>
      </c>
      <c r="P486" s="2">
        <f t="shared" si="170"/>
        <v>103.38856190249373</v>
      </c>
      <c r="Q486" s="2">
        <f t="shared" si="170"/>
        <v>121.68674698795206</v>
      </c>
      <c r="R486" s="27">
        <f t="shared" si="171"/>
        <v>2.4154373973432897E-2</v>
      </c>
      <c r="S486" s="1">
        <f t="shared" si="157"/>
        <v>8.778548817801362E-3</v>
      </c>
      <c r="T486" s="1">
        <f>S486+GRAPHS!$Q$32*_xlfn.STDEV.S($R$2:$R$779)</f>
        <v>3.6448384166507447E-2</v>
      </c>
      <c r="U486" s="1">
        <f>S486-GRAPHS!$Q$32*_xlfn.STDEV.S($R$2:$R$779)</f>
        <v>-1.8891286530904723E-2</v>
      </c>
      <c r="V486" s="2">
        <f t="shared" si="158"/>
        <v>288.47053337688919</v>
      </c>
      <c r="W486" s="1">
        <f t="shared" si="159"/>
        <v>-1.1733324833811147E-3</v>
      </c>
      <c r="X486" s="1">
        <f t="shared" si="160"/>
        <v>-4.272551004650061E-3</v>
      </c>
      <c r="Y486" s="1">
        <f t="shared" si="161"/>
        <v>3.0992185212689463E-3</v>
      </c>
      <c r="Z486" s="1">
        <f t="shared" si="152"/>
        <v>-3.2310590462182717E-4</v>
      </c>
      <c r="AA486" s="1" t="e">
        <f>Z486+#REF!*_xlfn.STDEV.S($Y$2:$Y$779)</f>
        <v>#REF!</v>
      </c>
      <c r="AB486" s="1">
        <f>Z486-GRAPHS!$S$32*_xlfn.STDEV.S($Y$2:$Y$779)</f>
        <v>-3.5832089975028217E-3</v>
      </c>
      <c r="AC486" s="24">
        <f t="shared" si="153"/>
        <v>-17.670000000000073</v>
      </c>
      <c r="AD486" s="24">
        <f t="shared" si="162"/>
        <v>-2.4900000000000091</v>
      </c>
      <c r="AE486" s="1">
        <f t="shared" si="163"/>
        <v>3.0992185212689463E-3</v>
      </c>
      <c r="AF486" s="1">
        <f t="shared" si="164"/>
        <v>-3.2310590462182717E-4</v>
      </c>
      <c r="AG486" s="1">
        <f>$AF$2+GRAPHS!$U$32*_xlfn.STDEV.S('ONE_LAST_QUOTE (2)'!$AE$2:$AE$779)</f>
        <v>3.7520229614794163E-3</v>
      </c>
      <c r="AH486" s="1">
        <f>$AF$2-GRAPHS!$U$32*_xlfn.STDEV.S('ONE_LAST_QUOTE (2)'!$AE$2:$AE$779)</f>
        <v>-4.3982347707230704E-3</v>
      </c>
      <c r="AI486" s="27">
        <f t="shared" si="165"/>
        <v>7.0963855421686777</v>
      </c>
      <c r="AJ486" s="24">
        <f t="shared" si="166"/>
        <v>-15.180000000000064</v>
      </c>
      <c r="AK486" s="27">
        <f t="shared" si="167"/>
        <v>-6.5702056555270953</v>
      </c>
      <c r="AL486" s="27">
        <f>$AK$2+GRAPHS!$W$32*_xlfn.STDEV.S('ONE_LAST_QUOTE (2)'!$AJ$2:$AJ$779)</f>
        <v>27.965047561412895</v>
      </c>
      <c r="AM486" s="27">
        <f>$AK$2-GRAPHS!$W$32*_xlfn.STDEV.S('ONE_LAST_QUOTE (2)'!$AJ$2:$AJ$779)</f>
        <v>-41.105458872467089</v>
      </c>
      <c r="AO486" s="24"/>
    </row>
    <row r="487" spans="1:41" x14ac:dyDescent="0.3">
      <c r="A487" s="5">
        <v>44805</v>
      </c>
      <c r="B487" s="25">
        <v>571.01</v>
      </c>
      <c r="C487" s="25">
        <v>1.36</v>
      </c>
      <c r="D487" s="25">
        <f t="shared" si="154"/>
        <v>569.65</v>
      </c>
      <c r="E487" s="25">
        <v>568.4</v>
      </c>
      <c r="F487" s="25">
        <f t="shared" si="151"/>
        <v>-1.25</v>
      </c>
      <c r="G487" s="25">
        <v>14737</v>
      </c>
      <c r="H487" s="25">
        <v>14801.86</v>
      </c>
      <c r="I487" s="25">
        <v>35.670000000000009</v>
      </c>
      <c r="J487" s="25">
        <f t="shared" si="155"/>
        <v>14766.19</v>
      </c>
      <c r="K487" s="25">
        <f t="shared" si="156"/>
        <v>-29.190000000000509</v>
      </c>
      <c r="L487" s="27">
        <v>30.584</v>
      </c>
      <c r="M487" s="25">
        <v>490.5</v>
      </c>
      <c r="N487" s="2">
        <f t="shared" si="168"/>
        <v>116.97880222267949</v>
      </c>
      <c r="O487" s="2">
        <f t="shared" si="169"/>
        <v>119.83249308830693</v>
      </c>
      <c r="P487" s="2">
        <f t="shared" si="170"/>
        <v>104.05198516653618</v>
      </c>
      <c r="Q487" s="2">
        <f t="shared" si="170"/>
        <v>118.19277108433759</v>
      </c>
      <c r="R487" s="27">
        <f t="shared" si="171"/>
        <v>2.4394940035333823E-2</v>
      </c>
      <c r="S487" s="1">
        <f t="shared" si="157"/>
        <v>8.778548817801362E-3</v>
      </c>
      <c r="T487" s="1">
        <f>S487+GRAPHS!$Q$32*_xlfn.STDEV.S($R$2:$R$779)</f>
        <v>3.6448384166507447E-2</v>
      </c>
      <c r="U487" s="1">
        <f>S487-GRAPHS!$Q$32*_xlfn.STDEV.S($R$2:$R$779)</f>
        <v>-1.8891286530904723E-2</v>
      </c>
      <c r="V487" s="2">
        <f t="shared" si="158"/>
        <v>285.3690865627442</v>
      </c>
      <c r="W487" s="1">
        <f t="shared" si="159"/>
        <v>-1.9768132470190693E-3</v>
      </c>
      <c r="X487" s="1">
        <f t="shared" si="160"/>
        <v>-2.194329851663302E-3</v>
      </c>
      <c r="Y487" s="1">
        <f t="shared" si="161"/>
        <v>2.1751660464423275E-4</v>
      </c>
      <c r="Z487" s="1">
        <f t="shared" si="152"/>
        <v>-3.2310590462182717E-4</v>
      </c>
      <c r="AA487" s="1" t="e">
        <f>Z487+#REF!*_xlfn.STDEV.S($Y$2:$Y$779)</f>
        <v>#REF!</v>
      </c>
      <c r="AB487" s="1">
        <f>Z487-GRAPHS!$S$32*_xlfn.STDEV.S($Y$2:$Y$779)</f>
        <v>-3.5832089975028217E-3</v>
      </c>
      <c r="AC487" s="24">
        <f t="shared" si="153"/>
        <v>-29.190000000000509</v>
      </c>
      <c r="AD487" s="24">
        <f t="shared" si="162"/>
        <v>-1.25</v>
      </c>
      <c r="AE487" s="1">
        <f t="shared" si="163"/>
        <v>2.1751660464423275E-4</v>
      </c>
      <c r="AF487" s="1">
        <f t="shared" si="164"/>
        <v>-3.2310590462182717E-4</v>
      </c>
      <c r="AG487" s="1">
        <f>$AF$2+GRAPHS!$U$32*_xlfn.STDEV.S('ONE_LAST_QUOTE (2)'!$AE$2:$AE$779)</f>
        <v>3.7520229614794163E-3</v>
      </c>
      <c r="AH487" s="1">
        <f>$AF$2-GRAPHS!$U$32*_xlfn.STDEV.S('ONE_LAST_QUOTE (2)'!$AE$2:$AE$779)</f>
        <v>-4.3982347707230704E-3</v>
      </c>
      <c r="AI487" s="27">
        <f t="shared" si="165"/>
        <v>23.352000000000409</v>
      </c>
      <c r="AJ487" s="24">
        <f t="shared" si="166"/>
        <v>-27.940000000000509</v>
      </c>
      <c r="AK487" s="27">
        <f t="shared" si="167"/>
        <v>-6.5702056555270953</v>
      </c>
      <c r="AL487" s="27">
        <f>$AK$2+GRAPHS!$W$32*_xlfn.STDEV.S('ONE_LAST_QUOTE (2)'!$AJ$2:$AJ$779)</f>
        <v>27.965047561412895</v>
      </c>
      <c r="AM487" s="27">
        <f>$AK$2-GRAPHS!$W$32*_xlfn.STDEV.S('ONE_LAST_QUOTE (2)'!$AJ$2:$AJ$779)</f>
        <v>-41.105458872467089</v>
      </c>
      <c r="AO487" s="24"/>
    </row>
    <row r="488" spans="1:41" x14ac:dyDescent="0.3">
      <c r="A488" s="5">
        <v>44806</v>
      </c>
      <c r="B488" s="25">
        <v>564.85</v>
      </c>
      <c r="C488" s="25">
        <v>1.32</v>
      </c>
      <c r="D488" s="25">
        <f t="shared" si="154"/>
        <v>563.53</v>
      </c>
      <c r="E488" s="25">
        <v>562.29999999999995</v>
      </c>
      <c r="F488" s="25">
        <f t="shared" si="151"/>
        <v>-1.2300000000000182</v>
      </c>
      <c r="G488" s="25">
        <v>14598</v>
      </c>
      <c r="H488" s="25">
        <v>14673.04</v>
      </c>
      <c r="I488" s="25">
        <v>35.120000000000012</v>
      </c>
      <c r="J488" s="25">
        <f t="shared" si="155"/>
        <v>14637.92</v>
      </c>
      <c r="K488" s="25">
        <f t="shared" si="156"/>
        <v>-39.920000000000073</v>
      </c>
      <c r="L488" s="27">
        <v>30.611000000000001</v>
      </c>
      <c r="M488" s="25">
        <v>485</v>
      </c>
      <c r="N488" s="2">
        <f t="shared" si="168"/>
        <v>115.72339987651773</v>
      </c>
      <c r="O488" s="2">
        <f t="shared" si="169"/>
        <v>118.70222800455348</v>
      </c>
      <c r="P488" s="2">
        <f t="shared" si="170"/>
        <v>104.14384377232668</v>
      </c>
      <c r="Q488" s="2">
        <f t="shared" si="170"/>
        <v>116.86746987951831</v>
      </c>
      <c r="R488" s="27">
        <f t="shared" si="171"/>
        <v>2.5740931663037037E-2</v>
      </c>
      <c r="S488" s="1">
        <f t="shared" si="157"/>
        <v>8.778548817801362E-3</v>
      </c>
      <c r="T488" s="1">
        <f>S488+GRAPHS!$Q$32*_xlfn.STDEV.S($R$2:$R$779)</f>
        <v>3.6448384166507447E-2</v>
      </c>
      <c r="U488" s="1">
        <f>S488-GRAPHS!$Q$32*_xlfn.STDEV.S($R$2:$R$779)</f>
        <v>-1.8891286530904723E-2</v>
      </c>
      <c r="V488" s="2">
        <f t="shared" si="158"/>
        <v>297.88281280357438</v>
      </c>
      <c r="W488" s="1">
        <f t="shared" si="159"/>
        <v>-2.7271634221255527E-3</v>
      </c>
      <c r="X488" s="1">
        <f t="shared" si="160"/>
        <v>-2.1826699554593691E-3</v>
      </c>
      <c r="Y488" s="1">
        <f t="shared" si="161"/>
        <v>-5.4449346666618362E-4</v>
      </c>
      <c r="Z488" s="1">
        <f t="shared" si="152"/>
        <v>-3.2310590462182717E-4</v>
      </c>
      <c r="AA488" s="1" t="e">
        <f>Z488+#REF!*_xlfn.STDEV.S($Y$2:$Y$779)</f>
        <v>#REF!</v>
      </c>
      <c r="AB488" s="1">
        <f>Z488-GRAPHS!$S$32*_xlfn.STDEV.S($Y$2:$Y$779)</f>
        <v>-3.5832089975028217E-3</v>
      </c>
      <c r="AC488" s="24">
        <f t="shared" si="153"/>
        <v>-39.920000000000073</v>
      </c>
      <c r="AD488" s="24">
        <f t="shared" si="162"/>
        <v>-1.2300000000000182</v>
      </c>
      <c r="AE488" s="1">
        <f t="shared" si="163"/>
        <v>-5.4449346666618362E-4</v>
      </c>
      <c r="AF488" s="1">
        <f t="shared" si="164"/>
        <v>-3.2310590462182717E-4</v>
      </c>
      <c r="AG488" s="1">
        <f>$AF$2+GRAPHS!$U$32*_xlfn.STDEV.S('ONE_LAST_QUOTE (2)'!$AE$2:$AE$779)</f>
        <v>3.7520229614794163E-3</v>
      </c>
      <c r="AH488" s="1">
        <f>$AF$2-GRAPHS!$U$32*_xlfn.STDEV.S('ONE_LAST_QUOTE (2)'!$AE$2:$AE$779)</f>
        <v>-4.3982347707230704E-3</v>
      </c>
      <c r="AI488" s="27">
        <f t="shared" si="165"/>
        <v>32.455284552845107</v>
      </c>
      <c r="AJ488" s="24">
        <f t="shared" si="166"/>
        <v>-38.690000000000055</v>
      </c>
      <c r="AK488" s="27">
        <f t="shared" si="167"/>
        <v>-6.5702056555270953</v>
      </c>
      <c r="AL488" s="27">
        <f>$AK$2+GRAPHS!$W$32*_xlfn.STDEV.S('ONE_LAST_QUOTE (2)'!$AJ$2:$AJ$779)</f>
        <v>27.965047561412895</v>
      </c>
      <c r="AM488" s="27">
        <f>$AK$2-GRAPHS!$W$32*_xlfn.STDEV.S('ONE_LAST_QUOTE (2)'!$AJ$2:$AJ$779)</f>
        <v>-41.105458872467089</v>
      </c>
      <c r="AO488" s="24"/>
    </row>
    <row r="489" spans="1:41" x14ac:dyDescent="0.3">
      <c r="A489" s="5">
        <v>44809</v>
      </c>
      <c r="B489" s="25">
        <v>566.25</v>
      </c>
      <c r="C489" s="25">
        <v>1.32</v>
      </c>
      <c r="D489" s="25">
        <f t="shared" si="154"/>
        <v>564.92999999999995</v>
      </c>
      <c r="E489" s="25">
        <v>564</v>
      </c>
      <c r="F489" s="25">
        <f t="shared" si="151"/>
        <v>-0.92999999999994998</v>
      </c>
      <c r="G489" s="25">
        <v>14613</v>
      </c>
      <c r="H489" s="25">
        <v>14661.1</v>
      </c>
      <c r="I489" s="25">
        <v>35.030000000000008</v>
      </c>
      <c r="J489" s="25">
        <f t="shared" si="155"/>
        <v>14626.07</v>
      </c>
      <c r="K489" s="25">
        <f t="shared" si="156"/>
        <v>-13.069999999999709</v>
      </c>
      <c r="L489" s="27">
        <v>30.702999999999999</v>
      </c>
      <c r="M489" s="25">
        <v>486</v>
      </c>
      <c r="N489" s="2">
        <f t="shared" si="168"/>
        <v>116.07326610413659</v>
      </c>
      <c r="O489" s="2">
        <f t="shared" si="169"/>
        <v>118.82419905675708</v>
      </c>
      <c r="P489" s="2">
        <f t="shared" si="170"/>
        <v>104.45684346613133</v>
      </c>
      <c r="Q489" s="2">
        <f t="shared" si="170"/>
        <v>117.10843373493999</v>
      </c>
      <c r="R489" s="27">
        <f t="shared" si="171"/>
        <v>2.3699970242522905E-2</v>
      </c>
      <c r="S489" s="1">
        <f t="shared" si="157"/>
        <v>8.778548817801362E-3</v>
      </c>
      <c r="T489" s="1">
        <f>S489+GRAPHS!$Q$32*_xlfn.STDEV.S($R$2:$R$779)</f>
        <v>3.6448384166507447E-2</v>
      </c>
      <c r="U489" s="1">
        <f>S489-GRAPHS!$Q$32*_xlfn.STDEV.S($R$2:$R$779)</f>
        <v>-1.8891286530904723E-2</v>
      </c>
      <c r="V489" s="2">
        <f t="shared" si="158"/>
        <v>275.0932952620488</v>
      </c>
      <c r="W489" s="1">
        <f t="shared" si="159"/>
        <v>-8.936098350411087E-4</v>
      </c>
      <c r="X489" s="1">
        <f t="shared" si="160"/>
        <v>-1.6462216557802738E-3</v>
      </c>
      <c r="Y489" s="1">
        <f t="shared" si="161"/>
        <v>7.5261182073916514E-4</v>
      </c>
      <c r="Z489" s="1">
        <f t="shared" si="152"/>
        <v>-3.2310590462182717E-4</v>
      </c>
      <c r="AA489" s="1" t="e">
        <f>Z489+#REF!*_xlfn.STDEV.S($Y$2:$Y$779)</f>
        <v>#REF!</v>
      </c>
      <c r="AB489" s="1">
        <f>Z489-GRAPHS!$S$32*_xlfn.STDEV.S($Y$2:$Y$779)</f>
        <v>-3.5832089975028217E-3</v>
      </c>
      <c r="AC489" s="24">
        <f t="shared" si="153"/>
        <v>-13.069999999999709</v>
      </c>
      <c r="AD489" s="24">
        <f t="shared" si="162"/>
        <v>-0.92999999999994998</v>
      </c>
      <c r="AE489" s="1">
        <f t="shared" si="163"/>
        <v>7.5261182073916514E-4</v>
      </c>
      <c r="AF489" s="1">
        <f t="shared" si="164"/>
        <v>-3.2310590462182717E-4</v>
      </c>
      <c r="AG489" s="1">
        <f>$AF$2+GRAPHS!$U$32*_xlfn.STDEV.S('ONE_LAST_QUOTE (2)'!$AE$2:$AE$779)</f>
        <v>3.7520229614794163E-3</v>
      </c>
      <c r="AH489" s="1">
        <f>$AF$2-GRAPHS!$U$32*_xlfn.STDEV.S('ONE_LAST_QUOTE (2)'!$AE$2:$AE$779)</f>
        <v>-4.3982347707230704E-3</v>
      </c>
      <c r="AI489" s="27">
        <f t="shared" si="165"/>
        <v>14.053763440860658</v>
      </c>
      <c r="AJ489" s="24">
        <f t="shared" si="166"/>
        <v>-12.139999999999759</v>
      </c>
      <c r="AK489" s="27">
        <f t="shared" si="167"/>
        <v>-6.5702056555270953</v>
      </c>
      <c r="AL489" s="27">
        <f>$AK$2+GRAPHS!$W$32*_xlfn.STDEV.S('ONE_LAST_QUOTE (2)'!$AJ$2:$AJ$779)</f>
        <v>27.965047561412895</v>
      </c>
      <c r="AM489" s="27">
        <f>$AK$2-GRAPHS!$W$32*_xlfn.STDEV.S('ONE_LAST_QUOTE (2)'!$AJ$2:$AJ$779)</f>
        <v>-41.105458872467089</v>
      </c>
      <c r="AO489" s="24"/>
    </row>
    <row r="490" spans="1:41" x14ac:dyDescent="0.3">
      <c r="A490" s="5">
        <v>44810</v>
      </c>
      <c r="B490" s="25">
        <v>568.86</v>
      </c>
      <c r="C490" s="25">
        <v>1.1200000000000001</v>
      </c>
      <c r="D490" s="25">
        <f t="shared" si="154"/>
        <v>567.74</v>
      </c>
      <c r="E490" s="25">
        <v>566.6</v>
      </c>
      <c r="F490" s="25">
        <f t="shared" si="151"/>
        <v>-1.1399999999999864</v>
      </c>
      <c r="G490" s="25">
        <v>14635</v>
      </c>
      <c r="H490" s="25">
        <v>14677.2</v>
      </c>
      <c r="I490" s="25">
        <v>32.20000000000001</v>
      </c>
      <c r="J490" s="25">
        <f t="shared" si="155"/>
        <v>14645</v>
      </c>
      <c r="K490" s="25">
        <f t="shared" si="156"/>
        <v>-10</v>
      </c>
      <c r="L490" s="27">
        <v>30.815000000000001</v>
      </c>
      <c r="M490" s="25">
        <v>489</v>
      </c>
      <c r="N490" s="2">
        <f t="shared" si="168"/>
        <v>116.60835562873012</v>
      </c>
      <c r="O490" s="2">
        <f t="shared" si="169"/>
        <v>119.00308993332239</v>
      </c>
      <c r="P490" s="2">
        <f t="shared" si="170"/>
        <v>104.83788657163265</v>
      </c>
      <c r="Q490" s="2">
        <f t="shared" si="170"/>
        <v>117.83132530120506</v>
      </c>
      <c r="R490" s="27">
        <f t="shared" si="171"/>
        <v>2.0536558393952964E-2</v>
      </c>
      <c r="S490" s="1">
        <f t="shared" si="157"/>
        <v>8.778548817801362E-3</v>
      </c>
      <c r="T490" s="1">
        <f>S490+GRAPHS!$Q$32*_xlfn.STDEV.S($R$2:$R$779)</f>
        <v>3.6448384166507447E-2</v>
      </c>
      <c r="U490" s="1">
        <f>S490-GRAPHS!$Q$32*_xlfn.STDEV.S($R$2:$R$779)</f>
        <v>-1.8891286530904723E-2</v>
      </c>
      <c r="V490" s="2">
        <f t="shared" si="158"/>
        <v>239.47343045922622</v>
      </c>
      <c r="W490" s="1">
        <f t="shared" si="159"/>
        <v>-6.8282690337999319E-4</v>
      </c>
      <c r="X490" s="1">
        <f t="shared" si="160"/>
        <v>-2.0079613907774446E-3</v>
      </c>
      <c r="Y490" s="1">
        <f t="shared" si="161"/>
        <v>1.3251344873974513E-3</v>
      </c>
      <c r="Z490" s="1">
        <f t="shared" si="152"/>
        <v>-3.2310590462182717E-4</v>
      </c>
      <c r="AA490" s="1" t="e">
        <f>Z490+#REF!*_xlfn.STDEV.S($Y$2:$Y$779)</f>
        <v>#REF!</v>
      </c>
      <c r="AB490" s="1">
        <f>Z490-GRAPHS!$S$32*_xlfn.STDEV.S($Y$2:$Y$779)</f>
        <v>-3.5832089975028217E-3</v>
      </c>
      <c r="AC490" s="24">
        <f t="shared" si="153"/>
        <v>-10</v>
      </c>
      <c r="AD490" s="24">
        <f t="shared" si="162"/>
        <v>-1.1399999999999864</v>
      </c>
      <c r="AE490" s="1">
        <f t="shared" si="163"/>
        <v>1.3251344873974513E-3</v>
      </c>
      <c r="AF490" s="1">
        <f t="shared" si="164"/>
        <v>-3.2310590462182717E-4</v>
      </c>
      <c r="AG490" s="1">
        <f>$AF$2+GRAPHS!$U$32*_xlfn.STDEV.S('ONE_LAST_QUOTE (2)'!$AE$2:$AE$779)</f>
        <v>3.7520229614794163E-3</v>
      </c>
      <c r="AH490" s="1">
        <f>$AF$2-GRAPHS!$U$32*_xlfn.STDEV.S('ONE_LAST_QUOTE (2)'!$AE$2:$AE$779)</f>
        <v>-4.3982347707230704E-3</v>
      </c>
      <c r="AI490" s="27">
        <f t="shared" si="165"/>
        <v>8.7719298245615089</v>
      </c>
      <c r="AJ490" s="24">
        <f t="shared" si="166"/>
        <v>-8.8600000000000136</v>
      </c>
      <c r="AK490" s="27">
        <f t="shared" si="167"/>
        <v>-6.5702056555270953</v>
      </c>
      <c r="AL490" s="27">
        <f>$AK$2+GRAPHS!$W$32*_xlfn.STDEV.S('ONE_LAST_QUOTE (2)'!$AJ$2:$AJ$779)</f>
        <v>27.965047561412895</v>
      </c>
      <c r="AM490" s="27">
        <f>$AK$2-GRAPHS!$W$32*_xlfn.STDEV.S('ONE_LAST_QUOTE (2)'!$AJ$2:$AJ$779)</f>
        <v>-41.105458872467089</v>
      </c>
      <c r="AO490" s="24"/>
    </row>
    <row r="491" spans="1:41" x14ac:dyDescent="0.3">
      <c r="A491" s="5">
        <v>44811</v>
      </c>
      <c r="B491" s="25">
        <v>556</v>
      </c>
      <c r="C491" s="25">
        <v>1.1200000000000001</v>
      </c>
      <c r="D491" s="25">
        <f t="shared" si="154"/>
        <v>554.88</v>
      </c>
      <c r="E491" s="25">
        <v>554.4</v>
      </c>
      <c r="F491" s="25">
        <f t="shared" si="151"/>
        <v>-0.48000000000001819</v>
      </c>
      <c r="G491" s="25">
        <v>14357</v>
      </c>
      <c r="H491" s="25">
        <v>14410.05</v>
      </c>
      <c r="I491" s="25">
        <v>31.210000000000012</v>
      </c>
      <c r="J491" s="25">
        <f t="shared" si="155"/>
        <v>14378.84</v>
      </c>
      <c r="K491" s="25">
        <f t="shared" si="156"/>
        <v>-21.840000000000146</v>
      </c>
      <c r="L491" s="27">
        <v>30.821000000000002</v>
      </c>
      <c r="M491" s="25">
        <v>472.5</v>
      </c>
      <c r="N491" s="2">
        <f t="shared" si="168"/>
        <v>114.09755093640659</v>
      </c>
      <c r="O491" s="2">
        <f t="shared" si="169"/>
        <v>116.74255976581549</v>
      </c>
      <c r="P491" s="2">
        <f t="shared" si="170"/>
        <v>104.85829959514164</v>
      </c>
      <c r="Q491" s="2">
        <f t="shared" si="170"/>
        <v>113.85542168674721</v>
      </c>
      <c r="R491" s="27">
        <f t="shared" si="171"/>
        <v>2.3181994772903725E-2</v>
      </c>
      <c r="S491" s="1">
        <f t="shared" si="157"/>
        <v>8.778548817801362E-3</v>
      </c>
      <c r="T491" s="1">
        <f>S491+GRAPHS!$Q$32*_xlfn.STDEV.S($R$2:$R$779)</f>
        <v>3.6448384166507447E-2</v>
      </c>
      <c r="U491" s="1">
        <f>S491-GRAPHS!$Q$32*_xlfn.STDEV.S($R$2:$R$779)</f>
        <v>-1.8891286530904723E-2</v>
      </c>
      <c r="V491" s="2">
        <f t="shared" si="158"/>
        <v>264.50088294088943</v>
      </c>
      <c r="W491" s="1">
        <f t="shared" si="159"/>
        <v>-1.5188986037816782E-3</v>
      </c>
      <c r="X491" s="1">
        <f t="shared" si="160"/>
        <v>-8.6505190311421962E-4</v>
      </c>
      <c r="Y491" s="1">
        <f t="shared" si="161"/>
        <v>-6.5384670066745854E-4</v>
      </c>
      <c r="Z491" s="1">
        <f t="shared" si="152"/>
        <v>-3.2310590462182717E-4</v>
      </c>
      <c r="AA491" s="1" t="e">
        <f>Z491+#REF!*_xlfn.STDEV.S($Y$2:$Y$779)</f>
        <v>#REF!</v>
      </c>
      <c r="AB491" s="1">
        <f>Z491-GRAPHS!$S$32*_xlfn.STDEV.S($Y$2:$Y$779)</f>
        <v>-3.5832089975028217E-3</v>
      </c>
      <c r="AC491" s="24">
        <f t="shared" si="153"/>
        <v>-21.840000000000146</v>
      </c>
      <c r="AD491" s="24">
        <f t="shared" si="162"/>
        <v>-0.48000000000001819</v>
      </c>
      <c r="AE491" s="1">
        <f t="shared" si="163"/>
        <v>-6.5384670066745854E-4</v>
      </c>
      <c r="AF491" s="1">
        <f t="shared" si="164"/>
        <v>-3.2310590462182717E-4</v>
      </c>
      <c r="AG491" s="1">
        <f>$AF$2+GRAPHS!$U$32*_xlfn.STDEV.S('ONE_LAST_QUOTE (2)'!$AE$2:$AE$779)</f>
        <v>3.7520229614794163E-3</v>
      </c>
      <c r="AH491" s="1">
        <f>$AF$2-GRAPHS!$U$32*_xlfn.STDEV.S('ONE_LAST_QUOTE (2)'!$AE$2:$AE$779)</f>
        <v>-4.3982347707230704E-3</v>
      </c>
      <c r="AI491" s="27">
        <f t="shared" si="165"/>
        <v>45.499999999998579</v>
      </c>
      <c r="AJ491" s="24">
        <f t="shared" si="166"/>
        <v>-21.360000000000127</v>
      </c>
      <c r="AK491" s="27">
        <f t="shared" si="167"/>
        <v>-6.5702056555270953</v>
      </c>
      <c r="AL491" s="27">
        <f>$AK$2+GRAPHS!$W$32*_xlfn.STDEV.S('ONE_LAST_QUOTE (2)'!$AJ$2:$AJ$779)</f>
        <v>27.965047561412895</v>
      </c>
      <c r="AM491" s="27">
        <f>$AK$2-GRAPHS!$W$32*_xlfn.STDEV.S('ONE_LAST_QUOTE (2)'!$AJ$2:$AJ$779)</f>
        <v>-41.105458872467089</v>
      </c>
      <c r="AO491" s="24"/>
    </row>
    <row r="492" spans="1:41" x14ac:dyDescent="0.3">
      <c r="A492" s="5">
        <v>44812</v>
      </c>
      <c r="B492" s="25">
        <v>561.83000000000004</v>
      </c>
      <c r="C492" s="25">
        <v>1.1200000000000001</v>
      </c>
      <c r="D492" s="25">
        <f t="shared" si="154"/>
        <v>560.71</v>
      </c>
      <c r="E492" s="25">
        <v>561.20000000000005</v>
      </c>
      <c r="F492" s="25">
        <f t="shared" si="151"/>
        <v>0.49000000000000909</v>
      </c>
      <c r="G492" s="25">
        <v>14545</v>
      </c>
      <c r="H492" s="25">
        <v>14583.42</v>
      </c>
      <c r="I492" s="25">
        <v>30.260000000000012</v>
      </c>
      <c r="J492" s="25">
        <f t="shared" si="155"/>
        <v>14553.16</v>
      </c>
      <c r="K492" s="25">
        <f t="shared" si="156"/>
        <v>-8.1599999999998545</v>
      </c>
      <c r="L492" s="27">
        <v>30.904</v>
      </c>
      <c r="M492" s="25">
        <v>475</v>
      </c>
      <c r="N492" s="2">
        <f t="shared" si="168"/>
        <v>115.49701584688202</v>
      </c>
      <c r="O492" s="2">
        <f t="shared" si="169"/>
        <v>118.27126362010073</v>
      </c>
      <c r="P492" s="2">
        <f t="shared" si="170"/>
        <v>105.14067975368279</v>
      </c>
      <c r="Q492" s="2">
        <f t="shared" si="170"/>
        <v>114.45783132530143</v>
      </c>
      <c r="R492" s="27">
        <f t="shared" si="171"/>
        <v>2.4020081842604624E-2</v>
      </c>
      <c r="S492" s="1">
        <f t="shared" si="157"/>
        <v>8.778548817801362E-3</v>
      </c>
      <c r="T492" s="1">
        <f>S492+GRAPHS!$Q$32*_xlfn.STDEV.S($R$2:$R$779)</f>
        <v>3.6448384166507447E-2</v>
      </c>
      <c r="U492" s="1">
        <f>S492-GRAPHS!$Q$32*_xlfn.STDEV.S($R$2:$R$779)</f>
        <v>-1.8891286530904723E-2</v>
      </c>
      <c r="V492" s="2">
        <f t="shared" si="158"/>
        <v>277.42477732187041</v>
      </c>
      <c r="W492" s="1">
        <f t="shared" si="159"/>
        <v>-5.6070296760290237E-4</v>
      </c>
      <c r="X492" s="1">
        <f t="shared" si="160"/>
        <v>8.7389202974801419E-4</v>
      </c>
      <c r="Y492" s="1">
        <f t="shared" si="161"/>
        <v>-1.4345949973509167E-3</v>
      </c>
      <c r="Z492" s="1">
        <f t="shared" si="152"/>
        <v>-3.2310590462182717E-4</v>
      </c>
      <c r="AA492" s="1" t="e">
        <f>Z492+#REF!*_xlfn.STDEV.S($Y$2:$Y$779)</f>
        <v>#REF!</v>
      </c>
      <c r="AB492" s="1">
        <f>Z492-GRAPHS!$S$32*_xlfn.STDEV.S($Y$2:$Y$779)</f>
        <v>-3.5832089975028217E-3</v>
      </c>
      <c r="AC492" s="24">
        <f t="shared" si="153"/>
        <v>-8.1599999999998545</v>
      </c>
      <c r="AD492" s="24">
        <f t="shared" si="162"/>
        <v>0.49000000000000909</v>
      </c>
      <c r="AE492" s="1">
        <f t="shared" si="163"/>
        <v>-1.4345949973509167E-3</v>
      </c>
      <c r="AF492" s="1">
        <f t="shared" si="164"/>
        <v>-3.2310590462182717E-4</v>
      </c>
      <c r="AG492" s="1">
        <f>$AF$2+GRAPHS!$U$32*_xlfn.STDEV.S('ONE_LAST_QUOTE (2)'!$AE$2:$AE$779)</f>
        <v>3.7520229614794163E-3</v>
      </c>
      <c r="AH492" s="1">
        <f>$AF$2-GRAPHS!$U$32*_xlfn.STDEV.S('ONE_LAST_QUOTE (2)'!$AE$2:$AE$779)</f>
        <v>-4.3982347707230704E-3</v>
      </c>
      <c r="AI492" s="27">
        <f t="shared" si="165"/>
        <v>-16.653061224489189</v>
      </c>
      <c r="AJ492" s="24">
        <f t="shared" si="166"/>
        <v>-8.6499999999998636</v>
      </c>
      <c r="AK492" s="27">
        <f t="shared" si="167"/>
        <v>-6.5702056555270953</v>
      </c>
      <c r="AL492" s="27">
        <f>$AK$2+GRAPHS!$W$32*_xlfn.STDEV.S('ONE_LAST_QUOTE (2)'!$AJ$2:$AJ$779)</f>
        <v>27.965047561412895</v>
      </c>
      <c r="AM492" s="27">
        <f>$AK$2-GRAPHS!$W$32*_xlfn.STDEV.S('ONE_LAST_QUOTE (2)'!$AJ$2:$AJ$779)</f>
        <v>-41.105458872467089</v>
      </c>
      <c r="AO492" s="24"/>
    </row>
    <row r="493" spans="1:41" x14ac:dyDescent="0.3">
      <c r="A493" s="5">
        <v>44816</v>
      </c>
      <c r="B493" s="25">
        <v>571.5</v>
      </c>
      <c r="C493" s="25">
        <v>0</v>
      </c>
      <c r="D493" s="25">
        <f t="shared" si="154"/>
        <v>571.5</v>
      </c>
      <c r="E493" s="25">
        <v>571.79999999999995</v>
      </c>
      <c r="F493" s="25">
        <f t="shared" si="151"/>
        <v>0.29999999999995453</v>
      </c>
      <c r="G493" s="25">
        <v>14797</v>
      </c>
      <c r="H493" s="25">
        <v>14807.43</v>
      </c>
      <c r="I493" s="25">
        <v>29.920000000000012</v>
      </c>
      <c r="J493" s="25">
        <f t="shared" si="155"/>
        <v>14777.51</v>
      </c>
      <c r="K493" s="25">
        <f t="shared" si="156"/>
        <v>19.489999999999782</v>
      </c>
      <c r="L493" s="27">
        <v>30.882999999999999</v>
      </c>
      <c r="M493" s="25">
        <v>486.5</v>
      </c>
      <c r="N493" s="2">
        <f t="shared" si="168"/>
        <v>117.6785346779172</v>
      </c>
      <c r="O493" s="2">
        <f t="shared" si="169"/>
        <v>120.32037729712137</v>
      </c>
      <c r="P493" s="2">
        <f t="shared" si="170"/>
        <v>105.06923417140129</v>
      </c>
      <c r="Q493" s="2">
        <f t="shared" si="170"/>
        <v>117.22891566265083</v>
      </c>
      <c r="R493" s="27">
        <f t="shared" si="171"/>
        <v>2.2449655975363969E-2</v>
      </c>
      <c r="S493" s="1">
        <f t="shared" si="157"/>
        <v>8.778548817801362E-3</v>
      </c>
      <c r="T493" s="1">
        <f>S493+GRAPHS!$Q$32*_xlfn.STDEV.S($R$2:$R$779)</f>
        <v>3.6448384166507447E-2</v>
      </c>
      <c r="U493" s="1">
        <f>S493-GRAPHS!$Q$32*_xlfn.STDEV.S($R$2:$R$779)</f>
        <v>-1.8891286530904723E-2</v>
      </c>
      <c r="V493" s="2">
        <f t="shared" si="158"/>
        <v>264.18426192041693</v>
      </c>
      <c r="W493" s="1">
        <f t="shared" si="159"/>
        <v>1.3188960792447294E-3</v>
      </c>
      <c r="X493" s="1">
        <f t="shared" si="160"/>
        <v>5.2493438320202015E-4</v>
      </c>
      <c r="Y493" s="1">
        <f t="shared" si="161"/>
        <v>7.9396169604270929E-4</v>
      </c>
      <c r="Z493" s="1">
        <f t="shared" si="152"/>
        <v>-3.2310590462182717E-4</v>
      </c>
      <c r="AA493" s="1" t="e">
        <f>Z493+#REF!*_xlfn.STDEV.S($Y$2:$Y$779)</f>
        <v>#REF!</v>
      </c>
      <c r="AB493" s="1">
        <f>Z493-GRAPHS!$S$32*_xlfn.STDEV.S($Y$2:$Y$779)</f>
        <v>-3.5832089975028217E-3</v>
      </c>
      <c r="AC493" s="24">
        <f t="shared" si="153"/>
        <v>19.489999999999782</v>
      </c>
      <c r="AD493" s="24">
        <f t="shared" si="162"/>
        <v>0.29999999999995453</v>
      </c>
      <c r="AE493" s="1">
        <f t="shared" si="163"/>
        <v>7.9396169604270929E-4</v>
      </c>
      <c r="AF493" s="1">
        <f t="shared" si="164"/>
        <v>-3.2310590462182717E-4</v>
      </c>
      <c r="AG493" s="1">
        <f>$AF$2+GRAPHS!$U$32*_xlfn.STDEV.S('ONE_LAST_QUOTE (2)'!$AE$2:$AE$779)</f>
        <v>3.7520229614794163E-3</v>
      </c>
      <c r="AH493" s="1">
        <f>$AF$2-GRAPHS!$U$32*_xlfn.STDEV.S('ONE_LAST_QUOTE (2)'!$AE$2:$AE$779)</f>
        <v>-4.3982347707230704E-3</v>
      </c>
      <c r="AI493" s="27">
        <f t="shared" si="165"/>
        <v>64.966666666675792</v>
      </c>
      <c r="AJ493" s="24">
        <f t="shared" si="166"/>
        <v>19.189999999999827</v>
      </c>
      <c r="AK493" s="27">
        <f t="shared" si="167"/>
        <v>-6.5702056555270953</v>
      </c>
      <c r="AL493" s="27">
        <f>$AK$2+GRAPHS!$W$32*_xlfn.STDEV.S('ONE_LAST_QUOTE (2)'!$AJ$2:$AJ$779)</f>
        <v>27.965047561412895</v>
      </c>
      <c r="AM493" s="27">
        <f>$AK$2-GRAPHS!$W$32*_xlfn.STDEV.S('ONE_LAST_QUOTE (2)'!$AJ$2:$AJ$779)</f>
        <v>-41.105458872467089</v>
      </c>
      <c r="AO493" s="24"/>
    </row>
    <row r="494" spans="1:41" x14ac:dyDescent="0.3">
      <c r="A494" s="5">
        <v>44817</v>
      </c>
      <c r="B494" s="25">
        <v>576.05999999999995</v>
      </c>
      <c r="C494" s="25">
        <v>0</v>
      </c>
      <c r="D494" s="25">
        <f t="shared" si="154"/>
        <v>576.05999999999995</v>
      </c>
      <c r="E494" s="25">
        <v>574.6</v>
      </c>
      <c r="F494" s="25">
        <f t="shared" si="151"/>
        <v>-1.4599999999999227</v>
      </c>
      <c r="G494" s="25">
        <v>14875</v>
      </c>
      <c r="H494" s="25">
        <v>14894.41</v>
      </c>
      <c r="I494" s="25">
        <v>24.760000000000012</v>
      </c>
      <c r="J494" s="25">
        <f t="shared" si="155"/>
        <v>14869.65</v>
      </c>
      <c r="K494" s="25">
        <f t="shared" si="156"/>
        <v>5.3500000000003638</v>
      </c>
      <c r="L494" s="27">
        <v>31.152999999999999</v>
      </c>
      <c r="M494" s="25">
        <v>493</v>
      </c>
      <c r="N494" s="2">
        <f t="shared" si="168"/>
        <v>118.2547849351718</v>
      </c>
      <c r="O494" s="2">
        <f t="shared" si="169"/>
        <v>120.95462676858014</v>
      </c>
      <c r="P494" s="2">
        <f t="shared" si="170"/>
        <v>105.98782022930622</v>
      </c>
      <c r="Q494" s="2">
        <f t="shared" si="170"/>
        <v>118.79518072289181</v>
      </c>
      <c r="R494" s="27">
        <f t="shared" si="171"/>
        <v>2.2830719576281133E-2</v>
      </c>
      <c r="S494" s="1">
        <f t="shared" si="157"/>
        <v>8.778548817801362E-3</v>
      </c>
      <c r="T494" s="1">
        <f>S494+GRAPHS!$Q$32*_xlfn.STDEV.S($R$2:$R$779)</f>
        <v>3.6448384166507447E-2</v>
      </c>
      <c r="U494" s="1">
        <f>S494-GRAPHS!$Q$32*_xlfn.STDEV.S($R$2:$R$779)</f>
        <v>-1.8891286530904723E-2</v>
      </c>
      <c r="V494" s="2">
        <f t="shared" si="158"/>
        <v>269.98418334083425</v>
      </c>
      <c r="W494" s="1">
        <f t="shared" si="159"/>
        <v>3.5979327018459504E-4</v>
      </c>
      <c r="X494" s="1">
        <f t="shared" si="160"/>
        <v>-2.5344582161579052E-3</v>
      </c>
      <c r="Y494" s="1">
        <f t="shared" si="161"/>
        <v>2.8942514863425002E-3</v>
      </c>
      <c r="Z494" s="1">
        <f t="shared" si="152"/>
        <v>-3.2310590462182717E-4</v>
      </c>
      <c r="AA494" s="1" t="e">
        <f>Z494+#REF!*_xlfn.STDEV.S($Y$2:$Y$779)</f>
        <v>#REF!</v>
      </c>
      <c r="AB494" s="1">
        <f>Z494-GRAPHS!$S$32*_xlfn.STDEV.S($Y$2:$Y$779)</f>
        <v>-3.5832089975028217E-3</v>
      </c>
      <c r="AC494" s="24">
        <f t="shared" si="153"/>
        <v>5.3500000000003638</v>
      </c>
      <c r="AD494" s="24">
        <f t="shared" si="162"/>
        <v>-1.4599999999999227</v>
      </c>
      <c r="AE494" s="1">
        <f t="shared" si="163"/>
        <v>2.8942514863425002E-3</v>
      </c>
      <c r="AF494" s="1">
        <f t="shared" si="164"/>
        <v>-3.2310590462182717E-4</v>
      </c>
      <c r="AG494" s="1">
        <f>$AF$2+GRAPHS!$U$32*_xlfn.STDEV.S('ONE_LAST_QUOTE (2)'!$AE$2:$AE$779)</f>
        <v>3.7520229614794163E-3</v>
      </c>
      <c r="AH494" s="1">
        <f>$AF$2-GRAPHS!$U$32*_xlfn.STDEV.S('ONE_LAST_QUOTE (2)'!$AE$2:$AE$779)</f>
        <v>-4.3982347707230704E-3</v>
      </c>
      <c r="AI494" s="27">
        <f t="shared" si="165"/>
        <v>-3.664383561644279</v>
      </c>
      <c r="AJ494" s="24">
        <f t="shared" si="166"/>
        <v>6.8100000000002865</v>
      </c>
      <c r="AK494" s="27">
        <f t="shared" si="167"/>
        <v>-6.5702056555270953</v>
      </c>
      <c r="AL494" s="27">
        <f>$AK$2+GRAPHS!$W$32*_xlfn.STDEV.S('ONE_LAST_QUOTE (2)'!$AJ$2:$AJ$779)</f>
        <v>27.965047561412895</v>
      </c>
      <c r="AM494" s="27">
        <f>$AK$2-GRAPHS!$W$32*_xlfn.STDEV.S('ONE_LAST_QUOTE (2)'!$AJ$2:$AJ$779)</f>
        <v>-41.105458872467089</v>
      </c>
      <c r="AO494" s="24"/>
    </row>
    <row r="495" spans="1:41" x14ac:dyDescent="0.3">
      <c r="A495" s="5">
        <v>44818</v>
      </c>
      <c r="B495" s="25">
        <v>564.46</v>
      </c>
      <c r="C495" s="25">
        <v>0</v>
      </c>
      <c r="D495" s="25">
        <f t="shared" si="154"/>
        <v>564.46</v>
      </c>
      <c r="E495" s="25">
        <v>562.29999999999995</v>
      </c>
      <c r="F495" s="25">
        <f t="shared" si="151"/>
        <v>-2.1600000000000819</v>
      </c>
      <c r="G495" s="25">
        <v>14578</v>
      </c>
      <c r="H495" s="25">
        <v>14658.31</v>
      </c>
      <c r="I495" s="25">
        <v>24.730000000000011</v>
      </c>
      <c r="J495" s="25">
        <f t="shared" si="155"/>
        <v>14633.58</v>
      </c>
      <c r="K495" s="25">
        <f t="shared" si="156"/>
        <v>-55.579999999999927</v>
      </c>
      <c r="L495" s="27">
        <v>31.074999999999999</v>
      </c>
      <c r="M495" s="25">
        <v>480</v>
      </c>
      <c r="N495" s="2">
        <f t="shared" si="168"/>
        <v>115.72339987651775</v>
      </c>
      <c r="O495" s="2">
        <f t="shared" si="169"/>
        <v>118.53959993494867</v>
      </c>
      <c r="P495" s="2">
        <f t="shared" si="170"/>
        <v>105.72245092368924</v>
      </c>
      <c r="Q495" s="2">
        <f t="shared" si="170"/>
        <v>115.66265060240988</v>
      </c>
      <c r="R495" s="27">
        <f t="shared" si="171"/>
        <v>2.4335614589926946E-2</v>
      </c>
      <c r="S495" s="1">
        <f t="shared" si="157"/>
        <v>8.778548817801362E-3</v>
      </c>
      <c r="T495" s="1">
        <f>S495+GRAPHS!$Q$32*_xlfn.STDEV.S($R$2:$R$779)</f>
        <v>3.6448384166507447E-2</v>
      </c>
      <c r="U495" s="1">
        <f>S495-GRAPHS!$Q$32*_xlfn.STDEV.S($R$2:$R$779)</f>
        <v>-1.8891286530904723E-2</v>
      </c>
      <c r="V495" s="2">
        <f t="shared" si="158"/>
        <v>281.62000584309226</v>
      </c>
      <c r="W495" s="1">
        <f t="shared" si="159"/>
        <v>-3.7981136536650584E-3</v>
      </c>
      <c r="X495" s="1">
        <f t="shared" si="160"/>
        <v>-3.8266661942388861E-3</v>
      </c>
      <c r="Y495" s="1">
        <f t="shared" si="161"/>
        <v>2.8552540573827719E-5</v>
      </c>
      <c r="Z495" s="1">
        <f t="shared" si="152"/>
        <v>-3.2310590462182717E-4</v>
      </c>
      <c r="AA495" s="1" t="e">
        <f>Z495+#REF!*_xlfn.STDEV.S($Y$2:$Y$779)</f>
        <v>#REF!</v>
      </c>
      <c r="AB495" s="1">
        <f>Z495-GRAPHS!$S$32*_xlfn.STDEV.S($Y$2:$Y$779)</f>
        <v>-3.5832089975028217E-3</v>
      </c>
      <c r="AC495" s="24">
        <f t="shared" si="153"/>
        <v>-55.579999999999927</v>
      </c>
      <c r="AD495" s="24">
        <f t="shared" si="162"/>
        <v>-2.1600000000000819</v>
      </c>
      <c r="AE495" s="1">
        <f t="shared" si="163"/>
        <v>2.8552540573827719E-5</v>
      </c>
      <c r="AF495" s="1">
        <f t="shared" si="164"/>
        <v>-3.2310590462182717E-4</v>
      </c>
      <c r="AG495" s="1">
        <f>$AF$2+GRAPHS!$U$32*_xlfn.STDEV.S('ONE_LAST_QUOTE (2)'!$AE$2:$AE$779)</f>
        <v>3.7520229614794163E-3</v>
      </c>
      <c r="AH495" s="1">
        <f>$AF$2-GRAPHS!$U$32*_xlfn.STDEV.S('ONE_LAST_QUOTE (2)'!$AE$2:$AE$779)</f>
        <v>-4.3982347707230704E-3</v>
      </c>
      <c r="AI495" s="27">
        <f t="shared" si="165"/>
        <v>25.731481481480472</v>
      </c>
      <c r="AJ495" s="24">
        <f t="shared" si="166"/>
        <v>-53.419999999999845</v>
      </c>
      <c r="AK495" s="27">
        <f t="shared" si="167"/>
        <v>-6.5702056555270953</v>
      </c>
      <c r="AL495" s="27">
        <f>$AK$2+GRAPHS!$W$32*_xlfn.STDEV.S('ONE_LAST_QUOTE (2)'!$AJ$2:$AJ$779)</f>
        <v>27.965047561412895</v>
      </c>
      <c r="AM495" s="27">
        <f>$AK$2-GRAPHS!$W$32*_xlfn.STDEV.S('ONE_LAST_QUOTE (2)'!$AJ$2:$AJ$779)</f>
        <v>-41.105458872467089</v>
      </c>
      <c r="AO495" s="24"/>
    </row>
    <row r="496" spans="1:41" x14ac:dyDescent="0.3">
      <c r="A496" s="5">
        <v>44819</v>
      </c>
      <c r="B496" s="25">
        <v>564.20000000000005</v>
      </c>
      <c r="C496" s="25">
        <v>0</v>
      </c>
      <c r="D496" s="25">
        <f t="shared" si="154"/>
        <v>564.20000000000005</v>
      </c>
      <c r="E496" s="25">
        <v>564.1</v>
      </c>
      <c r="F496" s="25">
        <f t="shared" si="151"/>
        <v>-0.10000000000002274</v>
      </c>
      <c r="G496" s="25">
        <v>14642</v>
      </c>
      <c r="H496" s="25">
        <v>14670.04</v>
      </c>
      <c r="I496" s="25">
        <v>24.660000000000011</v>
      </c>
      <c r="J496" s="25">
        <f t="shared" si="155"/>
        <v>14645.380000000001</v>
      </c>
      <c r="K496" s="25">
        <f t="shared" si="156"/>
        <v>-3.3800000000010186</v>
      </c>
      <c r="L496" s="27">
        <v>31.245999999999999</v>
      </c>
      <c r="M496" s="25">
        <v>476.5</v>
      </c>
      <c r="N496" s="2">
        <f t="shared" si="168"/>
        <v>116.09384647046714</v>
      </c>
      <c r="O496" s="2">
        <f t="shared" si="169"/>
        <v>119.06000975768409</v>
      </c>
      <c r="P496" s="2">
        <f t="shared" si="170"/>
        <v>106.30422209369571</v>
      </c>
      <c r="Q496" s="2">
        <f t="shared" si="170"/>
        <v>114.81927710843398</v>
      </c>
      <c r="R496" s="27">
        <f t="shared" si="171"/>
        <v>2.5549702911872307E-2</v>
      </c>
      <c r="S496" s="1">
        <f t="shared" si="157"/>
        <v>8.778548817801362E-3</v>
      </c>
      <c r="T496" s="1">
        <f>S496+GRAPHS!$Q$32*_xlfn.STDEV.S($R$2:$R$779)</f>
        <v>3.6448384166507447E-2</v>
      </c>
      <c r="U496" s="1">
        <f>S496-GRAPHS!$Q$32*_xlfn.STDEV.S($R$2:$R$779)</f>
        <v>-1.8891286530904723E-2</v>
      </c>
      <c r="V496" s="2">
        <f t="shared" si="158"/>
        <v>296.61632872169434</v>
      </c>
      <c r="W496" s="1">
        <f t="shared" si="159"/>
        <v>-2.3078950494975333E-4</v>
      </c>
      <c r="X496" s="1">
        <f t="shared" si="160"/>
        <v>-1.7724211272602397E-4</v>
      </c>
      <c r="Y496" s="1">
        <f t="shared" si="161"/>
        <v>-5.354739222372936E-5</v>
      </c>
      <c r="Z496" s="1">
        <f t="shared" si="152"/>
        <v>-3.2310590462182717E-4</v>
      </c>
      <c r="AA496" s="1" t="e">
        <f>Z496+#REF!*_xlfn.STDEV.S($Y$2:$Y$779)</f>
        <v>#REF!</v>
      </c>
      <c r="AB496" s="1">
        <f>Z496-GRAPHS!$S$32*_xlfn.STDEV.S($Y$2:$Y$779)</f>
        <v>-3.5832089975028217E-3</v>
      </c>
      <c r="AC496" s="24">
        <f t="shared" si="153"/>
        <v>-3.3800000000010186</v>
      </c>
      <c r="AD496" s="24">
        <f t="shared" si="162"/>
        <v>-0.10000000000002274</v>
      </c>
      <c r="AE496" s="1">
        <f t="shared" si="163"/>
        <v>-5.354739222372936E-5</v>
      </c>
      <c r="AF496" s="1">
        <f t="shared" si="164"/>
        <v>-3.2310590462182717E-4</v>
      </c>
      <c r="AG496" s="1">
        <f>$AF$2+GRAPHS!$U$32*_xlfn.STDEV.S('ONE_LAST_QUOTE (2)'!$AE$2:$AE$779)</f>
        <v>3.7520229614794163E-3</v>
      </c>
      <c r="AH496" s="1">
        <f>$AF$2-GRAPHS!$U$32*_xlfn.STDEV.S('ONE_LAST_QUOTE (2)'!$AE$2:$AE$779)</f>
        <v>-4.3982347707230704E-3</v>
      </c>
      <c r="AI496" s="27">
        <f t="shared" si="165"/>
        <v>33.800000000002498</v>
      </c>
      <c r="AJ496" s="24">
        <f t="shared" si="166"/>
        <v>-3.2800000000009959</v>
      </c>
      <c r="AK496" s="27">
        <f t="shared" si="167"/>
        <v>-6.5702056555270953</v>
      </c>
      <c r="AL496" s="27">
        <f>$AK$2+GRAPHS!$W$32*_xlfn.STDEV.S('ONE_LAST_QUOTE (2)'!$AJ$2:$AJ$779)</f>
        <v>27.965047561412895</v>
      </c>
      <c r="AM496" s="27">
        <f>$AK$2-GRAPHS!$W$32*_xlfn.STDEV.S('ONE_LAST_QUOTE (2)'!$AJ$2:$AJ$779)</f>
        <v>-41.105458872467089</v>
      </c>
      <c r="AO496" s="24"/>
    </row>
    <row r="497" spans="1:41" x14ac:dyDescent="0.3">
      <c r="A497" s="5">
        <v>44820</v>
      </c>
      <c r="B497" s="25">
        <v>559.16999999999996</v>
      </c>
      <c r="C497" s="25">
        <v>0</v>
      </c>
      <c r="D497" s="25">
        <f t="shared" si="154"/>
        <v>559.16999999999996</v>
      </c>
      <c r="E497" s="25">
        <v>557.6</v>
      </c>
      <c r="F497" s="25">
        <f t="shared" si="151"/>
        <v>-1.5699999999999363</v>
      </c>
      <c r="G497" s="25">
        <v>14485</v>
      </c>
      <c r="H497" s="25">
        <v>14561.76</v>
      </c>
      <c r="I497" s="25">
        <v>0.93000000000001037</v>
      </c>
      <c r="J497" s="25">
        <f t="shared" si="155"/>
        <v>14560.83</v>
      </c>
      <c r="K497" s="25">
        <f t="shared" si="156"/>
        <v>-75.829999999999927</v>
      </c>
      <c r="L497" s="27">
        <v>31.289000000000001</v>
      </c>
      <c r="M497" s="25">
        <v>472</v>
      </c>
      <c r="N497" s="2">
        <f t="shared" si="168"/>
        <v>114.7561226589833</v>
      </c>
      <c r="O497" s="2">
        <f t="shared" si="169"/>
        <v>117.7833794112863</v>
      </c>
      <c r="P497" s="2">
        <f t="shared" si="170"/>
        <v>106.45051542884354</v>
      </c>
      <c r="Q497" s="2">
        <f t="shared" si="170"/>
        <v>113.73493975903638</v>
      </c>
      <c r="R497" s="27">
        <f t="shared" si="171"/>
        <v>2.6379914920086511E-2</v>
      </c>
      <c r="S497" s="1">
        <f t="shared" si="157"/>
        <v>8.778548817801362E-3</v>
      </c>
      <c r="T497" s="1">
        <f>S497+GRAPHS!$Q$32*_xlfn.STDEV.S($R$2:$R$779)</f>
        <v>3.6448384166507447E-2</v>
      </c>
      <c r="U497" s="1">
        <f>S497-GRAPHS!$Q$32*_xlfn.STDEV.S($R$2:$R$779)</f>
        <v>-1.8891286530904723E-2</v>
      </c>
      <c r="V497" s="2">
        <f t="shared" si="158"/>
        <v>302.72567523030034</v>
      </c>
      <c r="W497" s="1">
        <f t="shared" si="159"/>
        <v>-5.2078075219613119E-3</v>
      </c>
      <c r="X497" s="1">
        <f t="shared" si="160"/>
        <v>-2.8077328898187251E-3</v>
      </c>
      <c r="Y497" s="1">
        <f t="shared" si="161"/>
        <v>-2.4000746321425868E-3</v>
      </c>
      <c r="Z497" s="1">
        <f t="shared" si="152"/>
        <v>-3.2310590462182717E-4</v>
      </c>
      <c r="AA497" s="1" t="e">
        <f>Z497+#REF!*_xlfn.STDEV.S($Y$2:$Y$779)</f>
        <v>#REF!</v>
      </c>
      <c r="AB497" s="1">
        <f>Z497-GRAPHS!$S$32*_xlfn.STDEV.S($Y$2:$Y$779)</f>
        <v>-3.5832089975028217E-3</v>
      </c>
      <c r="AC497" s="24">
        <f t="shared" si="153"/>
        <v>-75.829999999999927</v>
      </c>
      <c r="AD497" s="24">
        <f t="shared" si="162"/>
        <v>-1.5699999999999363</v>
      </c>
      <c r="AE497" s="1">
        <f t="shared" si="163"/>
        <v>-2.4000746321425868E-3</v>
      </c>
      <c r="AF497" s="1">
        <f t="shared" si="164"/>
        <v>-3.2310590462182717E-4</v>
      </c>
      <c r="AG497" s="1">
        <f>$AF$2+GRAPHS!$U$32*_xlfn.STDEV.S('ONE_LAST_QUOTE (2)'!$AE$2:$AE$779)</f>
        <v>3.7520229614794163E-3</v>
      </c>
      <c r="AH497" s="1">
        <f>$AF$2-GRAPHS!$U$32*_xlfn.STDEV.S('ONE_LAST_QUOTE (2)'!$AE$2:$AE$779)</f>
        <v>-4.3982347707230704E-3</v>
      </c>
      <c r="AI497" s="27">
        <f t="shared" si="165"/>
        <v>48.299363057326751</v>
      </c>
      <c r="AJ497" s="24">
        <f t="shared" si="166"/>
        <v>-74.259999999999991</v>
      </c>
      <c r="AK497" s="27">
        <f t="shared" si="167"/>
        <v>-6.5702056555270953</v>
      </c>
      <c r="AL497" s="27">
        <f>$AK$2+GRAPHS!$W$32*_xlfn.STDEV.S('ONE_LAST_QUOTE (2)'!$AJ$2:$AJ$779)</f>
        <v>27.965047561412895</v>
      </c>
      <c r="AM497" s="27">
        <f>$AK$2-GRAPHS!$W$32*_xlfn.STDEV.S('ONE_LAST_QUOTE (2)'!$AJ$2:$AJ$779)</f>
        <v>-41.105458872467089</v>
      </c>
      <c r="AO497" s="24"/>
    </row>
    <row r="498" spans="1:41" x14ac:dyDescent="0.3">
      <c r="A498" s="5">
        <v>44823</v>
      </c>
      <c r="B498" s="25">
        <v>554.95000000000005</v>
      </c>
      <c r="C498" s="25">
        <v>0</v>
      </c>
      <c r="D498" s="25">
        <f t="shared" si="154"/>
        <v>554.95000000000005</v>
      </c>
      <c r="E498" s="25">
        <v>554.79999999999995</v>
      </c>
      <c r="F498" s="25">
        <f t="shared" si="151"/>
        <v>-0.15000000000009095</v>
      </c>
      <c r="G498" s="25">
        <v>14420</v>
      </c>
      <c r="H498" s="25">
        <v>14425.68</v>
      </c>
      <c r="I498" s="25">
        <v>0.69000000000001038</v>
      </c>
      <c r="J498" s="25">
        <f t="shared" si="155"/>
        <v>14424.99</v>
      </c>
      <c r="K498" s="25">
        <f t="shared" si="156"/>
        <v>-4.9899999999997817</v>
      </c>
      <c r="L498" s="27">
        <v>31.33</v>
      </c>
      <c r="M498" s="25">
        <v>467</v>
      </c>
      <c r="N498" s="2">
        <f t="shared" si="168"/>
        <v>114.17987240172872</v>
      </c>
      <c r="O498" s="2">
        <f t="shared" si="169"/>
        <v>117.25483818507067</v>
      </c>
      <c r="P498" s="2">
        <f t="shared" si="170"/>
        <v>106.59000442282171</v>
      </c>
      <c r="Q498" s="2">
        <f t="shared" si="170"/>
        <v>112.53012048192795</v>
      </c>
      <c r="R498" s="27">
        <f t="shared" si="171"/>
        <v>2.6930891747041441E-2</v>
      </c>
      <c r="S498" s="1">
        <f t="shared" si="157"/>
        <v>8.778548817801362E-3</v>
      </c>
      <c r="T498" s="1">
        <f>S498+GRAPHS!$Q$32*_xlfn.STDEV.S($R$2:$R$779)</f>
        <v>3.6448384166507447E-2</v>
      </c>
      <c r="U498" s="1">
        <f>S498-GRAPHS!$Q$32*_xlfn.STDEV.S($R$2:$R$779)</f>
        <v>-1.8891286530904723E-2</v>
      </c>
      <c r="V498" s="2">
        <f t="shared" si="158"/>
        <v>307.49657833419519</v>
      </c>
      <c r="W498" s="1">
        <f t="shared" si="159"/>
        <v>-3.4592744951641432E-4</v>
      </c>
      <c r="X498" s="1">
        <f t="shared" si="160"/>
        <v>-2.7029462113720322E-4</v>
      </c>
      <c r="Y498" s="1">
        <f t="shared" si="161"/>
        <v>-7.5632828379211103E-5</v>
      </c>
      <c r="Z498" s="1">
        <f t="shared" si="152"/>
        <v>-3.2310590462182717E-4</v>
      </c>
      <c r="AA498" s="1" t="e">
        <f>Z498+#REF!*_xlfn.STDEV.S($Y$2:$Y$779)</f>
        <v>#REF!</v>
      </c>
      <c r="AB498" s="1">
        <f>Z498-GRAPHS!$S$32*_xlfn.STDEV.S($Y$2:$Y$779)</f>
        <v>-3.5832089975028217E-3</v>
      </c>
      <c r="AC498" s="24">
        <f t="shared" si="153"/>
        <v>-4.9899999999997817</v>
      </c>
      <c r="AD498" s="24">
        <f t="shared" si="162"/>
        <v>-0.15000000000009095</v>
      </c>
      <c r="AE498" s="1">
        <f t="shared" si="163"/>
        <v>-7.5632828379211103E-5</v>
      </c>
      <c r="AF498" s="1">
        <f t="shared" si="164"/>
        <v>-3.2310590462182717E-4</v>
      </c>
      <c r="AG498" s="1">
        <f>$AF$2+GRAPHS!$U$32*_xlfn.STDEV.S('ONE_LAST_QUOTE (2)'!$AE$2:$AE$779)</f>
        <v>3.7520229614794163E-3</v>
      </c>
      <c r="AH498" s="1">
        <f>$AF$2-GRAPHS!$U$32*_xlfn.STDEV.S('ONE_LAST_QUOTE (2)'!$AE$2:$AE$779)</f>
        <v>-4.3982347707230704E-3</v>
      </c>
      <c r="AI498" s="27">
        <f t="shared" si="165"/>
        <v>33.266666666645044</v>
      </c>
      <c r="AJ498" s="24">
        <f t="shared" si="166"/>
        <v>-4.8399999999996908</v>
      </c>
      <c r="AK498" s="27">
        <f t="shared" si="167"/>
        <v>-6.5702056555270953</v>
      </c>
      <c r="AL498" s="27">
        <f>$AK$2+GRAPHS!$W$32*_xlfn.STDEV.S('ONE_LAST_QUOTE (2)'!$AJ$2:$AJ$779)</f>
        <v>27.965047561412895</v>
      </c>
      <c r="AM498" s="27">
        <f>$AK$2-GRAPHS!$W$32*_xlfn.STDEV.S('ONE_LAST_QUOTE (2)'!$AJ$2:$AJ$779)</f>
        <v>-41.105458872467089</v>
      </c>
      <c r="AO498" s="24"/>
    </row>
    <row r="499" spans="1:41" x14ac:dyDescent="0.3">
      <c r="A499" s="5">
        <v>44824</v>
      </c>
      <c r="B499" s="25">
        <v>560.80999999999995</v>
      </c>
      <c r="C499" s="25">
        <v>0</v>
      </c>
      <c r="D499" s="25">
        <f t="shared" si="154"/>
        <v>560.80999999999995</v>
      </c>
      <c r="E499" s="25">
        <v>560.4</v>
      </c>
      <c r="F499" s="25">
        <f t="shared" si="151"/>
        <v>-0.40999999999996817</v>
      </c>
      <c r="G499" s="25">
        <v>14558</v>
      </c>
      <c r="H499" s="25">
        <v>14549.3</v>
      </c>
      <c r="I499" s="25">
        <v>0.45000000000001039</v>
      </c>
      <c r="J499" s="25">
        <f t="shared" si="155"/>
        <v>14548.849999999999</v>
      </c>
      <c r="K499" s="25">
        <f t="shared" si="156"/>
        <v>9.1500000000014552</v>
      </c>
      <c r="L499" s="27">
        <v>31.353999999999999</v>
      </c>
      <c r="M499" s="25">
        <v>476.5</v>
      </c>
      <c r="N499" s="2">
        <f t="shared" si="168"/>
        <v>115.33237291623789</v>
      </c>
      <c r="O499" s="2">
        <f t="shared" si="169"/>
        <v>118.37697186534389</v>
      </c>
      <c r="P499" s="2">
        <f t="shared" si="170"/>
        <v>106.67165651685769</v>
      </c>
      <c r="Q499" s="2">
        <f t="shared" si="170"/>
        <v>114.81927710843398</v>
      </c>
      <c r="R499" s="27">
        <f t="shared" si="171"/>
        <v>2.6398476612609079E-2</v>
      </c>
      <c r="S499" s="1">
        <f t="shared" si="157"/>
        <v>8.778548817801362E-3</v>
      </c>
      <c r="T499" s="1">
        <f>S499+GRAPHS!$Q$32*_xlfn.STDEV.S($R$2:$R$779)</f>
        <v>3.6448384166507447E-2</v>
      </c>
      <c r="U499" s="1">
        <f>S499-GRAPHS!$Q$32*_xlfn.STDEV.S($R$2:$R$779)</f>
        <v>-1.8891286530904723E-2</v>
      </c>
      <c r="V499" s="2">
        <f t="shared" si="158"/>
        <v>304.45989491060033</v>
      </c>
      <c r="W499" s="1">
        <f t="shared" si="159"/>
        <v>6.289156874943006E-4</v>
      </c>
      <c r="X499" s="1">
        <f t="shared" si="160"/>
        <v>-7.3108539434027248E-4</v>
      </c>
      <c r="Y499" s="1">
        <f t="shared" si="161"/>
        <v>1.360001081834573E-3</v>
      </c>
      <c r="Z499" s="1">
        <f t="shared" si="152"/>
        <v>-3.2310590462182717E-4</v>
      </c>
      <c r="AA499" s="1" t="e">
        <f>Z499+#REF!*_xlfn.STDEV.S($Y$2:$Y$779)</f>
        <v>#REF!</v>
      </c>
      <c r="AB499" s="1">
        <f>Z499-GRAPHS!$S$32*_xlfn.STDEV.S($Y$2:$Y$779)</f>
        <v>-3.5832089975028217E-3</v>
      </c>
      <c r="AC499" s="24">
        <f t="shared" si="153"/>
        <v>9.1500000000014552</v>
      </c>
      <c r="AD499" s="24">
        <f t="shared" si="162"/>
        <v>-0.40999999999996817</v>
      </c>
      <c r="AE499" s="1">
        <f t="shared" si="163"/>
        <v>1.360001081834573E-3</v>
      </c>
      <c r="AF499" s="1">
        <f t="shared" si="164"/>
        <v>-3.2310590462182717E-4</v>
      </c>
      <c r="AG499" s="1">
        <f>$AF$2+GRAPHS!$U$32*_xlfn.STDEV.S('ONE_LAST_QUOTE (2)'!$AE$2:$AE$779)</f>
        <v>3.7520229614794163E-3</v>
      </c>
      <c r="AH499" s="1">
        <f>$AF$2-GRAPHS!$U$32*_xlfn.STDEV.S('ONE_LAST_QUOTE (2)'!$AE$2:$AE$779)</f>
        <v>-4.3982347707230704E-3</v>
      </c>
      <c r="AI499" s="27">
        <f t="shared" si="165"/>
        <v>-22.31707317073699</v>
      </c>
      <c r="AJ499" s="24">
        <f t="shared" si="166"/>
        <v>9.5600000000014234</v>
      </c>
      <c r="AK499" s="27">
        <f t="shared" si="167"/>
        <v>-6.5702056555270953</v>
      </c>
      <c r="AL499" s="27">
        <f>$AK$2+GRAPHS!$W$32*_xlfn.STDEV.S('ONE_LAST_QUOTE (2)'!$AJ$2:$AJ$779)</f>
        <v>27.965047561412895</v>
      </c>
      <c r="AM499" s="27">
        <f>$AK$2-GRAPHS!$W$32*_xlfn.STDEV.S('ONE_LAST_QUOTE (2)'!$AJ$2:$AJ$779)</f>
        <v>-41.105458872467089</v>
      </c>
      <c r="AO499" s="24"/>
    </row>
    <row r="500" spans="1:41" x14ac:dyDescent="0.3">
      <c r="A500" s="5">
        <v>44825</v>
      </c>
      <c r="B500" s="25">
        <v>555.61</v>
      </c>
      <c r="C500" s="25">
        <v>0</v>
      </c>
      <c r="D500" s="25">
        <f t="shared" si="154"/>
        <v>555.61</v>
      </c>
      <c r="E500" s="25">
        <v>555.20000000000005</v>
      </c>
      <c r="F500" s="25">
        <f t="shared" si="151"/>
        <v>-0.40999999999996817</v>
      </c>
      <c r="G500" s="25">
        <v>14402</v>
      </c>
      <c r="H500" s="25">
        <v>14424.52</v>
      </c>
      <c r="I500" s="25">
        <v>0.16000000000001041</v>
      </c>
      <c r="J500" s="25">
        <f t="shared" si="155"/>
        <v>14424.36</v>
      </c>
      <c r="K500" s="25">
        <f t="shared" si="156"/>
        <v>-22.360000000000582</v>
      </c>
      <c r="L500" s="27">
        <v>31.457000000000001</v>
      </c>
      <c r="M500" s="25">
        <v>471</v>
      </c>
      <c r="N500" s="2">
        <f t="shared" si="168"/>
        <v>114.26219386705083</v>
      </c>
      <c r="O500" s="2">
        <f t="shared" si="169"/>
        <v>117.10847292242634</v>
      </c>
      <c r="P500" s="2">
        <f t="shared" si="170"/>
        <v>107.0220800870955</v>
      </c>
      <c r="Q500" s="2">
        <f t="shared" si="170"/>
        <v>113.49397590361471</v>
      </c>
      <c r="R500" s="27">
        <f t="shared" si="171"/>
        <v>2.4910068317848699E-2</v>
      </c>
      <c r="S500" s="1">
        <f t="shared" si="157"/>
        <v>8.778548817801362E-3</v>
      </c>
      <c r="T500" s="1">
        <f>S500+GRAPHS!$Q$32*_xlfn.STDEV.S($R$2:$R$779)</f>
        <v>3.6448384166507447E-2</v>
      </c>
      <c r="U500" s="1">
        <f>S500-GRAPHS!$Q$32*_xlfn.STDEV.S($R$2:$R$779)</f>
        <v>-1.8891286530904723E-2</v>
      </c>
      <c r="V500" s="2">
        <f t="shared" si="158"/>
        <v>284.62790553755184</v>
      </c>
      <c r="W500" s="1">
        <f t="shared" si="159"/>
        <v>-1.5501554315061868E-3</v>
      </c>
      <c r="X500" s="1">
        <f t="shared" si="160"/>
        <v>-7.3792768308700014E-4</v>
      </c>
      <c r="Y500" s="1">
        <f t="shared" si="161"/>
        <v>-8.1222774841918665E-4</v>
      </c>
      <c r="Z500" s="1">
        <f t="shared" si="152"/>
        <v>-3.2310590462182717E-4</v>
      </c>
      <c r="AA500" s="1" t="e">
        <f>Z500+#REF!*_xlfn.STDEV.S($Y$2:$Y$779)</f>
        <v>#REF!</v>
      </c>
      <c r="AB500" s="1">
        <f>Z500-GRAPHS!$S$32*_xlfn.STDEV.S($Y$2:$Y$779)</f>
        <v>-3.5832089975028217E-3</v>
      </c>
      <c r="AC500" s="24">
        <f t="shared" si="153"/>
        <v>-22.360000000000582</v>
      </c>
      <c r="AD500" s="24">
        <f t="shared" si="162"/>
        <v>-0.40999999999996817</v>
      </c>
      <c r="AE500" s="1">
        <f t="shared" si="163"/>
        <v>-8.1222774841918665E-4</v>
      </c>
      <c r="AF500" s="1">
        <f t="shared" si="164"/>
        <v>-3.2310590462182717E-4</v>
      </c>
      <c r="AG500" s="1">
        <f>$AF$2+GRAPHS!$U$32*_xlfn.STDEV.S('ONE_LAST_QUOTE (2)'!$AE$2:$AE$779)</f>
        <v>3.7520229614794163E-3</v>
      </c>
      <c r="AH500" s="1">
        <f>$AF$2-GRAPHS!$U$32*_xlfn.STDEV.S('ONE_LAST_QUOTE (2)'!$AE$2:$AE$779)</f>
        <v>-4.3982347707230704E-3</v>
      </c>
      <c r="AI500" s="27">
        <f t="shared" si="165"/>
        <v>54.53658536585931</v>
      </c>
      <c r="AJ500" s="24">
        <f t="shared" si="166"/>
        <v>-21.950000000000614</v>
      </c>
      <c r="AK500" s="27">
        <f t="shared" si="167"/>
        <v>-6.5702056555270953</v>
      </c>
      <c r="AL500" s="27">
        <f>$AK$2+GRAPHS!$W$32*_xlfn.STDEV.S('ONE_LAST_QUOTE (2)'!$AJ$2:$AJ$779)</f>
        <v>27.965047561412895</v>
      </c>
      <c r="AM500" s="27">
        <f>$AK$2-GRAPHS!$W$32*_xlfn.STDEV.S('ONE_LAST_QUOTE (2)'!$AJ$2:$AJ$779)</f>
        <v>-41.105458872467089</v>
      </c>
      <c r="AO500" s="24"/>
    </row>
    <row r="501" spans="1:41" x14ac:dyDescent="0.3">
      <c r="A501" s="5">
        <v>44826</v>
      </c>
      <c r="B501" s="25">
        <v>548.63</v>
      </c>
      <c r="C501" s="25">
        <v>0</v>
      </c>
      <c r="D501" s="25">
        <f t="shared" si="154"/>
        <v>548.63</v>
      </c>
      <c r="E501" s="25">
        <v>548.29999999999995</v>
      </c>
      <c r="F501" s="25">
        <f t="shared" si="151"/>
        <v>-0.33000000000004093</v>
      </c>
      <c r="G501" s="25">
        <v>14239</v>
      </c>
      <c r="H501" s="25">
        <v>14284.63</v>
      </c>
      <c r="I501" s="25">
        <v>3.14</v>
      </c>
      <c r="J501" s="25">
        <f t="shared" si="155"/>
        <v>14281.49</v>
      </c>
      <c r="K501" s="25">
        <f t="shared" si="156"/>
        <v>-42.489999999999782</v>
      </c>
      <c r="L501" s="27">
        <v>31.582000000000001</v>
      </c>
      <c r="M501" s="25">
        <v>464.5</v>
      </c>
      <c r="N501" s="2">
        <f t="shared" si="168"/>
        <v>112.84214859024488</v>
      </c>
      <c r="O501" s="2">
        <f t="shared" si="169"/>
        <v>115.78305415514711</v>
      </c>
      <c r="P501" s="2">
        <f t="shared" si="170"/>
        <v>107.44735141019963</v>
      </c>
      <c r="Q501" s="2">
        <f t="shared" si="170"/>
        <v>111.92771084337375</v>
      </c>
      <c r="R501" s="27">
        <f t="shared" si="171"/>
        <v>2.6062119532846983E-2</v>
      </c>
      <c r="S501" s="1">
        <f t="shared" si="157"/>
        <v>8.778548817801362E-3</v>
      </c>
      <c r="T501" s="1">
        <f>S501+GRAPHS!$Q$32*_xlfn.STDEV.S($R$2:$R$779)</f>
        <v>3.6448384166507447E-2</v>
      </c>
      <c r="U501" s="1">
        <f>S501-GRAPHS!$Q$32*_xlfn.STDEV.S($R$2:$R$779)</f>
        <v>-1.8891286530904723E-2</v>
      </c>
      <c r="V501" s="2">
        <f t="shared" si="158"/>
        <v>294.09055649022378</v>
      </c>
      <c r="W501" s="1">
        <f t="shared" si="159"/>
        <v>-2.9751797606552104E-3</v>
      </c>
      <c r="X501" s="1">
        <f t="shared" si="160"/>
        <v>-6.0149827752773442E-4</v>
      </c>
      <c r="Y501" s="1">
        <f t="shared" si="161"/>
        <v>-2.3736814831274758E-3</v>
      </c>
      <c r="Z501" s="1">
        <f t="shared" si="152"/>
        <v>-3.2310590462182717E-4</v>
      </c>
      <c r="AA501" s="1" t="e">
        <f>Z501+#REF!*_xlfn.STDEV.S($Y$2:$Y$779)</f>
        <v>#REF!</v>
      </c>
      <c r="AB501" s="1">
        <f>Z501-GRAPHS!$S$32*_xlfn.STDEV.S($Y$2:$Y$779)</f>
        <v>-3.5832089975028217E-3</v>
      </c>
      <c r="AC501" s="24">
        <f t="shared" si="153"/>
        <v>-42.489999999999782</v>
      </c>
      <c r="AD501" s="24">
        <f t="shared" si="162"/>
        <v>-0.33000000000004093</v>
      </c>
      <c r="AE501" s="1">
        <f t="shared" si="163"/>
        <v>-2.3736814831274758E-3</v>
      </c>
      <c r="AF501" s="1">
        <f t="shared" si="164"/>
        <v>-3.2310590462182717E-4</v>
      </c>
      <c r="AG501" s="1">
        <f>$AF$2+GRAPHS!$U$32*_xlfn.STDEV.S('ONE_LAST_QUOTE (2)'!$AE$2:$AE$779)</f>
        <v>3.7520229614794163E-3</v>
      </c>
      <c r="AH501" s="1">
        <f>$AF$2-GRAPHS!$U$32*_xlfn.STDEV.S('ONE_LAST_QUOTE (2)'!$AE$2:$AE$779)</f>
        <v>-4.3982347707230704E-3</v>
      </c>
      <c r="AI501" s="27">
        <f t="shared" si="165"/>
        <v>128.75757575755912</v>
      </c>
      <c r="AJ501" s="24">
        <f t="shared" si="166"/>
        <v>-42.159999999999741</v>
      </c>
      <c r="AK501" s="27">
        <f t="shared" si="167"/>
        <v>-6.5702056555270953</v>
      </c>
      <c r="AL501" s="27">
        <f>$AK$2+GRAPHS!$W$32*_xlfn.STDEV.S('ONE_LAST_QUOTE (2)'!$AJ$2:$AJ$779)</f>
        <v>27.965047561412895</v>
      </c>
      <c r="AM501" s="27">
        <f>$AK$2-GRAPHS!$W$32*_xlfn.STDEV.S('ONE_LAST_QUOTE (2)'!$AJ$2:$AJ$779)</f>
        <v>-41.105458872467089</v>
      </c>
      <c r="AO501" s="24"/>
    </row>
    <row r="502" spans="1:41" x14ac:dyDescent="0.3">
      <c r="A502" s="5">
        <v>44827</v>
      </c>
      <c r="B502" s="25">
        <v>541.25</v>
      </c>
      <c r="C502" s="25">
        <v>0</v>
      </c>
      <c r="D502" s="25">
        <f t="shared" si="154"/>
        <v>541.25</v>
      </c>
      <c r="E502" s="25">
        <v>541.5</v>
      </c>
      <c r="F502" s="25">
        <f t="shared" si="151"/>
        <v>0.25</v>
      </c>
      <c r="G502" s="25">
        <v>14118</v>
      </c>
      <c r="H502" s="25">
        <v>14118.38</v>
      </c>
      <c r="I502" s="25">
        <v>2.88</v>
      </c>
      <c r="J502" s="25">
        <f t="shared" si="155"/>
        <v>14115.5</v>
      </c>
      <c r="K502" s="25">
        <f t="shared" si="156"/>
        <v>2.5</v>
      </c>
      <c r="L502" s="27">
        <v>31.803000000000001</v>
      </c>
      <c r="M502" s="25">
        <v>455</v>
      </c>
      <c r="N502" s="2">
        <f t="shared" si="168"/>
        <v>111.44268367976947</v>
      </c>
      <c r="O502" s="2">
        <f t="shared" si="169"/>
        <v>114.79915433403798</v>
      </c>
      <c r="P502" s="2">
        <f t="shared" si="170"/>
        <v>108.19923110944774</v>
      </c>
      <c r="Q502" s="2">
        <f t="shared" si="170"/>
        <v>109.63855421686772</v>
      </c>
      <c r="R502" s="27">
        <f t="shared" si="171"/>
        <v>3.0118358096197007E-2</v>
      </c>
      <c r="S502" s="1">
        <f t="shared" si="157"/>
        <v>8.778548817801362E-3</v>
      </c>
      <c r="T502" s="1">
        <f>S502+GRAPHS!$Q$32*_xlfn.STDEV.S($R$2:$R$779)</f>
        <v>3.6448384166507447E-2</v>
      </c>
      <c r="U502" s="1">
        <f>S502-GRAPHS!$Q$32*_xlfn.STDEV.S($R$2:$R$779)</f>
        <v>-1.8891286530904723E-2</v>
      </c>
      <c r="V502" s="2">
        <f t="shared" si="158"/>
        <v>335.64706542685059</v>
      </c>
      <c r="W502" s="1">
        <f t="shared" si="159"/>
        <v>1.7711026885338811E-4</v>
      </c>
      <c r="X502" s="1">
        <f t="shared" si="160"/>
        <v>4.6189376443418013E-4</v>
      </c>
      <c r="Y502" s="1">
        <f t="shared" si="161"/>
        <v>-2.8478349558079205E-4</v>
      </c>
      <c r="Z502" s="1">
        <f t="shared" si="152"/>
        <v>-3.2310590462182717E-4</v>
      </c>
      <c r="AA502" s="1" t="e">
        <f>Z502+#REF!*_xlfn.STDEV.S($Y$2:$Y$779)</f>
        <v>#REF!</v>
      </c>
      <c r="AB502" s="1">
        <f>Z502-GRAPHS!$S$32*_xlfn.STDEV.S($Y$2:$Y$779)</f>
        <v>-3.5832089975028217E-3</v>
      </c>
      <c r="AC502" s="24">
        <f t="shared" si="153"/>
        <v>2.5</v>
      </c>
      <c r="AD502" s="24">
        <f t="shared" si="162"/>
        <v>0.25</v>
      </c>
      <c r="AE502" s="1">
        <f t="shared" si="163"/>
        <v>-2.8478349558079205E-4</v>
      </c>
      <c r="AF502" s="1">
        <f t="shared" si="164"/>
        <v>-3.2310590462182717E-4</v>
      </c>
      <c r="AG502" s="1">
        <f>$AF$2+GRAPHS!$U$32*_xlfn.STDEV.S('ONE_LAST_QUOTE (2)'!$AE$2:$AE$779)</f>
        <v>3.7520229614794163E-3</v>
      </c>
      <c r="AH502" s="1">
        <f>$AF$2-GRAPHS!$U$32*_xlfn.STDEV.S('ONE_LAST_QUOTE (2)'!$AE$2:$AE$779)</f>
        <v>-4.3982347707230704E-3</v>
      </c>
      <c r="AI502" s="27">
        <f t="shared" si="165"/>
        <v>10</v>
      </c>
      <c r="AJ502" s="24">
        <f t="shared" si="166"/>
        <v>2.25</v>
      </c>
      <c r="AK502" s="27">
        <f t="shared" si="167"/>
        <v>-6.5702056555270953</v>
      </c>
      <c r="AL502" s="27">
        <f>$AK$2+GRAPHS!$W$32*_xlfn.STDEV.S('ONE_LAST_QUOTE (2)'!$AJ$2:$AJ$779)</f>
        <v>27.965047561412895</v>
      </c>
      <c r="AM502" s="27">
        <f>$AK$2-GRAPHS!$W$32*_xlfn.STDEV.S('ONE_LAST_QUOTE (2)'!$AJ$2:$AJ$779)</f>
        <v>-41.105458872467089</v>
      </c>
      <c r="AO502" s="24"/>
    </row>
    <row r="503" spans="1:41" x14ac:dyDescent="0.3">
      <c r="A503" s="5">
        <v>44830</v>
      </c>
      <c r="B503" s="25">
        <v>529.70000000000005</v>
      </c>
      <c r="C503" s="25">
        <v>0</v>
      </c>
      <c r="D503" s="25">
        <f t="shared" si="154"/>
        <v>529.70000000000005</v>
      </c>
      <c r="E503" s="25">
        <v>529.6</v>
      </c>
      <c r="F503" s="25">
        <f t="shared" si="151"/>
        <v>-0.10000000000002274</v>
      </c>
      <c r="G503" s="25">
        <v>13762</v>
      </c>
      <c r="H503" s="25">
        <v>13778.19</v>
      </c>
      <c r="I503" s="25">
        <v>2.88</v>
      </c>
      <c r="J503" s="25">
        <f t="shared" si="155"/>
        <v>13775.310000000001</v>
      </c>
      <c r="K503" s="25">
        <f t="shared" si="156"/>
        <v>-13.31000000000131</v>
      </c>
      <c r="L503" s="27">
        <v>31.823</v>
      </c>
      <c r="M503" s="25">
        <v>446.5</v>
      </c>
      <c r="N503" s="2">
        <f t="shared" si="168"/>
        <v>108.99362008643752</v>
      </c>
      <c r="O503" s="2">
        <f t="shared" si="169"/>
        <v>111.90437469507229</v>
      </c>
      <c r="P503" s="2">
        <f t="shared" si="170"/>
        <v>108.2672745211444</v>
      </c>
      <c r="Q503" s="2">
        <f t="shared" si="170"/>
        <v>107.59036144578337</v>
      </c>
      <c r="R503" s="27">
        <f t="shared" si="171"/>
        <v>2.6705733843195523E-2</v>
      </c>
      <c r="S503" s="1">
        <f t="shared" si="157"/>
        <v>8.778548817801362E-3</v>
      </c>
      <c r="T503" s="1">
        <f>S503+GRAPHS!$Q$32*_xlfn.STDEV.S($R$2:$R$779)</f>
        <v>3.6448384166507447E-2</v>
      </c>
      <c r="U503" s="1">
        <f>S503-GRAPHS!$Q$32*_xlfn.STDEV.S($R$2:$R$779)</f>
        <v>-1.8891286530904723E-2</v>
      </c>
      <c r="V503" s="2">
        <f t="shared" si="158"/>
        <v>291.07546086347753</v>
      </c>
      <c r="W503" s="1">
        <f t="shared" si="159"/>
        <v>-9.6622144982590652E-4</v>
      </c>
      <c r="X503" s="1">
        <f t="shared" si="160"/>
        <v>-1.8878610534268968E-4</v>
      </c>
      <c r="Y503" s="1">
        <f t="shared" si="161"/>
        <v>-7.7743534448321684E-4</v>
      </c>
      <c r="Z503" s="1">
        <f t="shared" si="152"/>
        <v>-3.2310590462182717E-4</v>
      </c>
      <c r="AA503" s="1" t="e">
        <f>Z503+#REF!*_xlfn.STDEV.S($Y$2:$Y$779)</f>
        <v>#REF!</v>
      </c>
      <c r="AB503" s="1">
        <f>Z503-GRAPHS!$S$32*_xlfn.STDEV.S($Y$2:$Y$779)</f>
        <v>-3.5832089975028217E-3</v>
      </c>
      <c r="AC503" s="24">
        <f t="shared" si="153"/>
        <v>-13.31000000000131</v>
      </c>
      <c r="AD503" s="24">
        <f t="shared" si="162"/>
        <v>-0.10000000000002274</v>
      </c>
      <c r="AE503" s="1">
        <f t="shared" si="163"/>
        <v>-7.7743534448321684E-4</v>
      </c>
      <c r="AF503" s="1">
        <f t="shared" si="164"/>
        <v>-3.2310590462182717E-4</v>
      </c>
      <c r="AG503" s="1">
        <f>$AF$2+GRAPHS!$U$32*_xlfn.STDEV.S('ONE_LAST_QUOTE (2)'!$AE$2:$AE$779)</f>
        <v>3.7520229614794163E-3</v>
      </c>
      <c r="AH503" s="1">
        <f>$AF$2-GRAPHS!$U$32*_xlfn.STDEV.S('ONE_LAST_QUOTE (2)'!$AE$2:$AE$779)</f>
        <v>-4.3982347707230704E-3</v>
      </c>
      <c r="AI503" s="27">
        <f t="shared" si="165"/>
        <v>133.09999999998283</v>
      </c>
      <c r="AJ503" s="24">
        <f t="shared" si="166"/>
        <v>-13.210000000001287</v>
      </c>
      <c r="AK503" s="27">
        <f t="shared" si="167"/>
        <v>-6.5702056555270953</v>
      </c>
      <c r="AL503" s="27">
        <f>$AK$2+GRAPHS!$W$32*_xlfn.STDEV.S('ONE_LAST_QUOTE (2)'!$AJ$2:$AJ$779)</f>
        <v>27.965047561412895</v>
      </c>
      <c r="AM503" s="27">
        <f>$AK$2-GRAPHS!$W$32*_xlfn.STDEV.S('ONE_LAST_QUOTE (2)'!$AJ$2:$AJ$779)</f>
        <v>-41.105458872467089</v>
      </c>
      <c r="AO503" s="24"/>
    </row>
    <row r="504" spans="1:41" x14ac:dyDescent="0.3">
      <c r="A504" s="5">
        <v>44831</v>
      </c>
      <c r="B504" s="25">
        <v>530.74</v>
      </c>
      <c r="C504" s="25">
        <v>0</v>
      </c>
      <c r="D504" s="25">
        <f t="shared" si="154"/>
        <v>530.74</v>
      </c>
      <c r="E504" s="25">
        <v>532.29999999999995</v>
      </c>
      <c r="F504" s="25">
        <f t="shared" si="151"/>
        <v>1.5599999999999454</v>
      </c>
      <c r="G504" s="25">
        <v>13815</v>
      </c>
      <c r="H504" s="25">
        <v>13826.59</v>
      </c>
      <c r="I504" s="25">
        <v>0.73</v>
      </c>
      <c r="J504" s="25">
        <f t="shared" si="155"/>
        <v>13825.86</v>
      </c>
      <c r="K504" s="25">
        <f t="shared" si="156"/>
        <v>-10.860000000000582</v>
      </c>
      <c r="L504" s="27">
        <v>31.748000000000001</v>
      </c>
      <c r="M504" s="25">
        <v>448</v>
      </c>
      <c r="N504" s="2">
        <f t="shared" si="168"/>
        <v>109.54928997736157</v>
      </c>
      <c r="O504" s="2">
        <f t="shared" si="169"/>
        <v>112.33533907952506</v>
      </c>
      <c r="P504" s="2">
        <f t="shared" si="170"/>
        <v>108.01211172728192</v>
      </c>
      <c r="Q504" s="2">
        <f t="shared" si="170"/>
        <v>107.95180722891591</v>
      </c>
      <c r="R504" s="27">
        <f t="shared" si="171"/>
        <v>2.5431922952118047E-2</v>
      </c>
      <c r="S504" s="1">
        <f t="shared" si="157"/>
        <v>8.778548817801362E-3</v>
      </c>
      <c r="T504" s="1">
        <f>S504+GRAPHS!$Q$32*_xlfn.STDEV.S($R$2:$R$779)</f>
        <v>3.6448384166507447E-2</v>
      </c>
      <c r="U504" s="1">
        <f>S504-GRAPHS!$Q$32*_xlfn.STDEV.S($R$2:$R$779)</f>
        <v>-1.8891286530904723E-2</v>
      </c>
      <c r="V504" s="2">
        <f t="shared" si="158"/>
        <v>278.60491021634886</v>
      </c>
      <c r="W504" s="1">
        <f t="shared" si="159"/>
        <v>-7.8548459191692826E-4</v>
      </c>
      <c r="X504" s="1">
        <f t="shared" si="160"/>
        <v>2.939292308851689E-3</v>
      </c>
      <c r="Y504" s="1">
        <f t="shared" si="161"/>
        <v>-3.7247769007686172E-3</v>
      </c>
      <c r="Z504" s="1">
        <f t="shared" si="152"/>
        <v>-3.2310590462182717E-4</v>
      </c>
      <c r="AA504" s="1" t="e">
        <f>Z504+#REF!*_xlfn.STDEV.S($Y$2:$Y$779)</f>
        <v>#REF!</v>
      </c>
      <c r="AB504" s="1">
        <f>Z504-GRAPHS!$S$32*_xlfn.STDEV.S($Y$2:$Y$779)</f>
        <v>-3.5832089975028217E-3</v>
      </c>
      <c r="AC504" s="24">
        <f t="shared" si="153"/>
        <v>-10.860000000000582</v>
      </c>
      <c r="AD504" s="24">
        <f t="shared" si="162"/>
        <v>1.5599999999999454</v>
      </c>
      <c r="AE504" s="1">
        <f t="shared" si="163"/>
        <v>-3.7247769007686172E-3</v>
      </c>
      <c r="AF504" s="1">
        <f t="shared" si="164"/>
        <v>-3.2310590462182717E-4</v>
      </c>
      <c r="AG504" s="1">
        <f>$AF$2+GRAPHS!$U$32*_xlfn.STDEV.S('ONE_LAST_QUOTE (2)'!$AE$2:$AE$779)</f>
        <v>3.7520229614794163E-3</v>
      </c>
      <c r="AH504" s="1">
        <f>$AF$2-GRAPHS!$U$32*_xlfn.STDEV.S('ONE_LAST_QUOTE (2)'!$AE$2:$AE$779)</f>
        <v>-4.3982347707230704E-3</v>
      </c>
      <c r="AI504" s="27">
        <f t="shared" si="165"/>
        <v>-6.9615384615390781</v>
      </c>
      <c r="AJ504" s="24">
        <f t="shared" si="166"/>
        <v>-12.420000000000528</v>
      </c>
      <c r="AK504" s="27">
        <f t="shared" si="167"/>
        <v>-6.5702056555270953</v>
      </c>
      <c r="AL504" s="27">
        <f>$AK$2+GRAPHS!$W$32*_xlfn.STDEV.S('ONE_LAST_QUOTE (2)'!$AJ$2:$AJ$779)</f>
        <v>27.965047561412895</v>
      </c>
      <c r="AM504" s="27">
        <f>$AK$2-GRAPHS!$W$32*_xlfn.STDEV.S('ONE_LAST_QUOTE (2)'!$AJ$2:$AJ$779)</f>
        <v>-41.105458872467089</v>
      </c>
      <c r="AO504" s="24"/>
    </row>
    <row r="505" spans="1:41" x14ac:dyDescent="0.3">
      <c r="A505" s="5">
        <v>44832</v>
      </c>
      <c r="B505" s="25">
        <v>518.13</v>
      </c>
      <c r="C505" s="25">
        <v>0</v>
      </c>
      <c r="D505" s="25">
        <f t="shared" si="154"/>
        <v>518.13</v>
      </c>
      <c r="E505" s="25">
        <v>520.70000000000005</v>
      </c>
      <c r="F505" s="25">
        <f t="shared" si="151"/>
        <v>2.57000000000005</v>
      </c>
      <c r="G505" s="25">
        <v>13515</v>
      </c>
      <c r="H505" s="25">
        <v>13466.07</v>
      </c>
      <c r="I505" s="25">
        <v>0.71</v>
      </c>
      <c r="J505" s="25">
        <f t="shared" si="155"/>
        <v>13465.36</v>
      </c>
      <c r="K505" s="25">
        <f t="shared" si="156"/>
        <v>49.639999999999418</v>
      </c>
      <c r="L505" s="27">
        <v>31.710999999999999</v>
      </c>
      <c r="M505" s="25">
        <v>438</v>
      </c>
      <c r="N505" s="2">
        <f t="shared" si="168"/>
        <v>107.16196748302119</v>
      </c>
      <c r="O505" s="2">
        <f t="shared" si="169"/>
        <v>109.89591803545285</v>
      </c>
      <c r="P505" s="2">
        <f t="shared" si="170"/>
        <v>107.8862314156431</v>
      </c>
      <c r="Q505" s="2">
        <f t="shared" si="170"/>
        <v>105.54216867469903</v>
      </c>
      <c r="R505" s="27">
        <f t="shared" si="171"/>
        <v>2.5512321364058899E-2</v>
      </c>
      <c r="S505" s="1">
        <f t="shared" si="157"/>
        <v>8.778548817801362E-3</v>
      </c>
      <c r="T505" s="1">
        <f>S505+GRAPHS!$Q$32*_xlfn.STDEV.S($R$2:$R$779)</f>
        <v>3.6448384166507447E-2</v>
      </c>
      <c r="U505" s="1">
        <f>S505-GRAPHS!$Q$32*_xlfn.STDEV.S($R$2:$R$779)</f>
        <v>-1.8891286530904723E-2</v>
      </c>
      <c r="V505" s="2">
        <f t="shared" si="158"/>
        <v>273.3950552431665</v>
      </c>
      <c r="W505" s="1">
        <f t="shared" si="159"/>
        <v>3.6864963135036432E-3</v>
      </c>
      <c r="X505" s="1">
        <f t="shared" si="160"/>
        <v>4.9601451373208465E-3</v>
      </c>
      <c r="Y505" s="1">
        <f t="shared" si="161"/>
        <v>-1.2736488238172033E-3</v>
      </c>
      <c r="Z505" s="1">
        <f t="shared" si="152"/>
        <v>-3.2310590462182717E-4</v>
      </c>
      <c r="AA505" s="1" t="e">
        <f>Z505+#REF!*_xlfn.STDEV.S($Y$2:$Y$779)</f>
        <v>#REF!</v>
      </c>
      <c r="AB505" s="1">
        <f>Z505-GRAPHS!$S$32*_xlfn.STDEV.S($Y$2:$Y$779)</f>
        <v>-3.5832089975028217E-3</v>
      </c>
      <c r="AC505" s="24">
        <f t="shared" si="153"/>
        <v>49.639999999999418</v>
      </c>
      <c r="AD505" s="24">
        <f t="shared" si="162"/>
        <v>2.57000000000005</v>
      </c>
      <c r="AE505" s="1">
        <f t="shared" si="163"/>
        <v>-1.2736488238172033E-3</v>
      </c>
      <c r="AF505" s="1">
        <f t="shared" si="164"/>
        <v>-3.2310590462182717E-4</v>
      </c>
      <c r="AG505" s="1">
        <f>$AF$2+GRAPHS!$U$32*_xlfn.STDEV.S('ONE_LAST_QUOTE (2)'!$AE$2:$AE$779)</f>
        <v>3.7520229614794163E-3</v>
      </c>
      <c r="AH505" s="1">
        <f>$AF$2-GRAPHS!$U$32*_xlfn.STDEV.S('ONE_LAST_QUOTE (2)'!$AE$2:$AE$779)</f>
        <v>-4.3982347707230704E-3</v>
      </c>
      <c r="AI505" s="27">
        <f t="shared" si="165"/>
        <v>19.315175097275663</v>
      </c>
      <c r="AJ505" s="24">
        <f t="shared" si="166"/>
        <v>47.069999999999368</v>
      </c>
      <c r="AK505" s="27">
        <f t="shared" si="167"/>
        <v>-6.5702056555270953</v>
      </c>
      <c r="AL505" s="27">
        <f>$AK$2+GRAPHS!$W$32*_xlfn.STDEV.S('ONE_LAST_QUOTE (2)'!$AJ$2:$AJ$779)</f>
        <v>27.965047561412895</v>
      </c>
      <c r="AM505" s="27">
        <f>$AK$2-GRAPHS!$W$32*_xlfn.STDEV.S('ONE_LAST_QUOTE (2)'!$AJ$2:$AJ$779)</f>
        <v>-41.105458872467089</v>
      </c>
      <c r="AO505" s="24"/>
    </row>
    <row r="506" spans="1:41" x14ac:dyDescent="0.3">
      <c r="A506" s="5">
        <v>44833</v>
      </c>
      <c r="B506" s="25">
        <v>518.71</v>
      </c>
      <c r="C506" s="25">
        <v>0</v>
      </c>
      <c r="D506" s="25">
        <f t="shared" si="154"/>
        <v>518.71</v>
      </c>
      <c r="E506" s="25">
        <v>518.20000000000005</v>
      </c>
      <c r="F506" s="25">
        <f t="shared" si="151"/>
        <v>-0.50999999999999091</v>
      </c>
      <c r="G506" s="25">
        <v>13523</v>
      </c>
      <c r="H506" s="25">
        <v>13534.26</v>
      </c>
      <c r="I506" s="25">
        <v>0.71</v>
      </c>
      <c r="J506" s="25">
        <f t="shared" si="155"/>
        <v>13533.550000000001</v>
      </c>
      <c r="K506" s="25">
        <f t="shared" si="156"/>
        <v>-10.550000000001091</v>
      </c>
      <c r="L506" s="27">
        <v>31.683</v>
      </c>
      <c r="M506" s="25">
        <v>435</v>
      </c>
      <c r="N506" s="2">
        <f t="shared" si="168"/>
        <v>106.64745832475818</v>
      </c>
      <c r="O506" s="2">
        <f t="shared" si="169"/>
        <v>109.96096926329477</v>
      </c>
      <c r="P506" s="2">
        <f t="shared" si="170"/>
        <v>107.79097063926777</v>
      </c>
      <c r="Q506" s="2">
        <f t="shared" si="170"/>
        <v>104.81927710843397</v>
      </c>
      <c r="R506" s="27">
        <f t="shared" si="171"/>
        <v>3.1069760035409733E-2</v>
      </c>
      <c r="S506" s="1">
        <f t="shared" si="157"/>
        <v>8.778548817801362E-3</v>
      </c>
      <c r="T506" s="1">
        <f>S506+GRAPHS!$Q$32*_xlfn.STDEV.S($R$2:$R$779)</f>
        <v>3.6448384166507447E-2</v>
      </c>
      <c r="U506" s="1">
        <f>S506-GRAPHS!$Q$32*_xlfn.STDEV.S($R$2:$R$779)</f>
        <v>-1.8891286530904723E-2</v>
      </c>
      <c r="V506" s="2">
        <f t="shared" si="158"/>
        <v>331.35109385365951</v>
      </c>
      <c r="W506" s="1">
        <f t="shared" si="159"/>
        <v>-7.7954416985943009E-4</v>
      </c>
      <c r="X506" s="1">
        <f t="shared" si="160"/>
        <v>-9.8320834377588792E-4</v>
      </c>
      <c r="Y506" s="1">
        <f t="shared" si="161"/>
        <v>2.0366417391645783E-4</v>
      </c>
      <c r="Z506" s="1">
        <f t="shared" si="152"/>
        <v>-3.2310590462182717E-4</v>
      </c>
      <c r="AA506" s="1" t="e">
        <f>Z506+#REF!*_xlfn.STDEV.S($Y$2:$Y$779)</f>
        <v>#REF!</v>
      </c>
      <c r="AB506" s="1">
        <f>Z506-GRAPHS!$S$32*_xlfn.STDEV.S($Y$2:$Y$779)</f>
        <v>-3.5832089975028217E-3</v>
      </c>
      <c r="AC506" s="24">
        <f t="shared" si="153"/>
        <v>-10.550000000001091</v>
      </c>
      <c r="AD506" s="24">
        <f t="shared" si="162"/>
        <v>-0.50999999999999091</v>
      </c>
      <c r="AE506" s="1">
        <f t="shared" si="163"/>
        <v>2.0366417391645783E-4</v>
      </c>
      <c r="AF506" s="1">
        <f t="shared" si="164"/>
        <v>-3.2310590462182717E-4</v>
      </c>
      <c r="AG506" s="1">
        <f>$AF$2+GRAPHS!$U$32*_xlfn.STDEV.S('ONE_LAST_QUOTE (2)'!$AE$2:$AE$779)</f>
        <v>3.7520229614794163E-3</v>
      </c>
      <c r="AH506" s="1">
        <f>$AF$2-GRAPHS!$U$32*_xlfn.STDEV.S('ONE_LAST_QUOTE (2)'!$AE$2:$AE$779)</f>
        <v>-4.3982347707230704E-3</v>
      </c>
      <c r="AI506" s="27">
        <f t="shared" si="165"/>
        <v>20.686274509806431</v>
      </c>
      <c r="AJ506" s="24">
        <f t="shared" si="166"/>
        <v>-10.0400000000011</v>
      </c>
      <c r="AK506" s="27">
        <f t="shared" si="167"/>
        <v>-6.5702056555270953</v>
      </c>
      <c r="AL506" s="27">
        <f>$AK$2+GRAPHS!$W$32*_xlfn.STDEV.S('ONE_LAST_QUOTE (2)'!$AJ$2:$AJ$779)</f>
        <v>27.965047561412895</v>
      </c>
      <c r="AM506" s="27">
        <f>$AK$2-GRAPHS!$W$32*_xlfn.STDEV.S('ONE_LAST_QUOTE (2)'!$AJ$2:$AJ$779)</f>
        <v>-41.105458872467089</v>
      </c>
      <c r="AO506" s="24"/>
    </row>
    <row r="507" spans="1:41" x14ac:dyDescent="0.3">
      <c r="A507" s="5">
        <v>44834</v>
      </c>
      <c r="B507" s="25">
        <v>511.53</v>
      </c>
      <c r="C507" s="25">
        <v>0</v>
      </c>
      <c r="D507" s="25">
        <f t="shared" si="154"/>
        <v>511.53</v>
      </c>
      <c r="E507" s="25">
        <v>511.3</v>
      </c>
      <c r="F507" s="25">
        <f t="shared" si="151"/>
        <v>-0.22999999999996135</v>
      </c>
      <c r="G507" s="25">
        <v>13394</v>
      </c>
      <c r="H507" s="25">
        <v>13424.58</v>
      </c>
      <c r="I507" s="25">
        <v>0.6</v>
      </c>
      <c r="J507" s="25">
        <f t="shared" si="155"/>
        <v>13423.98</v>
      </c>
      <c r="K507" s="25">
        <f t="shared" si="156"/>
        <v>-29.979999999999563</v>
      </c>
      <c r="L507" s="27">
        <v>31.803000000000001</v>
      </c>
      <c r="M507" s="25">
        <v>422</v>
      </c>
      <c r="N507" s="2">
        <f t="shared" si="168"/>
        <v>105.22741304795224</v>
      </c>
      <c r="O507" s="2">
        <f t="shared" si="169"/>
        <v>108.91201821434372</v>
      </c>
      <c r="P507" s="2">
        <f t="shared" si="170"/>
        <v>108.19923110944775</v>
      </c>
      <c r="Q507" s="2">
        <f t="shared" si="170"/>
        <v>101.68674698795203</v>
      </c>
      <c r="R507" s="27">
        <f t="shared" si="171"/>
        <v>3.5015639553092504E-2</v>
      </c>
      <c r="S507" s="1">
        <f t="shared" si="157"/>
        <v>8.778548817801362E-3</v>
      </c>
      <c r="T507" s="1">
        <f>S507+GRAPHS!$Q$32*_xlfn.STDEV.S($R$2:$R$779)</f>
        <v>3.6448384166507447E-2</v>
      </c>
      <c r="U507" s="1">
        <f>S507-GRAPHS!$Q$32*_xlfn.STDEV.S($R$2:$R$779)</f>
        <v>-1.8891286530904723E-2</v>
      </c>
      <c r="V507" s="2">
        <f t="shared" si="158"/>
        <v>368.46051663914778</v>
      </c>
      <c r="W507" s="1">
        <f t="shared" si="159"/>
        <v>-2.233316795763966E-3</v>
      </c>
      <c r="X507" s="1">
        <f t="shared" si="160"/>
        <v>-4.4963149766379557E-4</v>
      </c>
      <c r="Y507" s="1">
        <f t="shared" si="161"/>
        <v>-1.7836852981001703E-3</v>
      </c>
      <c r="Z507" s="1">
        <f t="shared" si="152"/>
        <v>-3.2310590462182717E-4</v>
      </c>
      <c r="AA507" s="1" t="e">
        <f>Z507+#REF!*_xlfn.STDEV.S($Y$2:$Y$779)</f>
        <v>#REF!</v>
      </c>
      <c r="AB507" s="1">
        <f>Z507-GRAPHS!$S$32*_xlfn.STDEV.S($Y$2:$Y$779)</f>
        <v>-3.5832089975028217E-3</v>
      </c>
      <c r="AC507" s="24">
        <f t="shared" si="153"/>
        <v>-29.979999999999563</v>
      </c>
      <c r="AD507" s="24">
        <f t="shared" si="162"/>
        <v>-0.22999999999996135</v>
      </c>
      <c r="AE507" s="1">
        <f t="shared" si="163"/>
        <v>-1.7836852981001703E-3</v>
      </c>
      <c r="AF507" s="1">
        <f t="shared" si="164"/>
        <v>-3.2310590462182717E-4</v>
      </c>
      <c r="AG507" s="1">
        <f>$AF$2+GRAPHS!$U$32*_xlfn.STDEV.S('ONE_LAST_QUOTE (2)'!$AE$2:$AE$779)</f>
        <v>3.7520229614794163E-3</v>
      </c>
      <c r="AH507" s="1">
        <f>$AF$2-GRAPHS!$U$32*_xlfn.STDEV.S('ONE_LAST_QUOTE (2)'!$AE$2:$AE$779)</f>
        <v>-4.3982347707230704E-3</v>
      </c>
      <c r="AI507" s="27">
        <f t="shared" si="165"/>
        <v>130.34782608697654</v>
      </c>
      <c r="AJ507" s="24">
        <f t="shared" si="166"/>
        <v>-29.749999999999602</v>
      </c>
      <c r="AK507" s="27">
        <f t="shared" si="167"/>
        <v>-6.5702056555270953</v>
      </c>
      <c r="AL507" s="27">
        <f>$AK$2+GRAPHS!$W$32*_xlfn.STDEV.S('ONE_LAST_QUOTE (2)'!$AJ$2:$AJ$779)</f>
        <v>27.965047561412895</v>
      </c>
      <c r="AM507" s="27">
        <f>$AK$2-GRAPHS!$W$32*_xlfn.STDEV.S('ONE_LAST_QUOTE (2)'!$AJ$2:$AJ$779)</f>
        <v>-41.105458872467089</v>
      </c>
      <c r="AO507" s="24"/>
    </row>
    <row r="508" spans="1:41" x14ac:dyDescent="0.3">
      <c r="A508" s="5">
        <v>44837</v>
      </c>
      <c r="B508" s="25">
        <v>506.01</v>
      </c>
      <c r="C508" s="25">
        <v>0</v>
      </c>
      <c r="D508" s="25">
        <f t="shared" si="154"/>
        <v>506.01</v>
      </c>
      <c r="E508" s="25">
        <v>507</v>
      </c>
      <c r="F508" s="25">
        <f t="shared" si="151"/>
        <v>0.99000000000000909</v>
      </c>
      <c r="G508" s="25">
        <v>13303</v>
      </c>
      <c r="H508" s="25">
        <v>13300.48</v>
      </c>
      <c r="I508" s="25">
        <v>0.6</v>
      </c>
      <c r="J508" s="25">
        <f t="shared" si="155"/>
        <v>13299.88</v>
      </c>
      <c r="K508" s="25">
        <f t="shared" si="156"/>
        <v>3.1200000000008004</v>
      </c>
      <c r="L508" s="27">
        <v>31.795000000000002</v>
      </c>
      <c r="M508" s="25">
        <v>417</v>
      </c>
      <c r="N508" s="2">
        <f t="shared" si="168"/>
        <v>104.34245729573985</v>
      </c>
      <c r="O508" s="2">
        <f t="shared" si="169"/>
        <v>108.17206049764181</v>
      </c>
      <c r="P508" s="2">
        <f t="shared" si="170"/>
        <v>108.17201374476909</v>
      </c>
      <c r="Q508" s="2">
        <f t="shared" si="170"/>
        <v>100.48192771084361</v>
      </c>
      <c r="R508" s="27">
        <f t="shared" si="171"/>
        <v>3.6702252382725176E-2</v>
      </c>
      <c r="S508" s="1">
        <f t="shared" si="157"/>
        <v>8.778548817801362E-3</v>
      </c>
      <c r="T508" s="1">
        <f>S508+GRAPHS!$Q$32*_xlfn.STDEV.S($R$2:$R$779)</f>
        <v>3.6448384166507447E-2</v>
      </c>
      <c r="U508" s="1">
        <f>S508-GRAPHS!$Q$32*_xlfn.STDEV.S($R$2:$R$779)</f>
        <v>-1.8891286530904723E-2</v>
      </c>
      <c r="V508" s="2">
        <f t="shared" si="158"/>
        <v>382.96032019019606</v>
      </c>
      <c r="W508" s="1">
        <f t="shared" si="159"/>
        <v>2.3458858275419029E-4</v>
      </c>
      <c r="X508" s="1">
        <f t="shared" si="160"/>
        <v>1.9564830734570644E-3</v>
      </c>
      <c r="Y508" s="1">
        <f t="shared" si="161"/>
        <v>-1.721894490702874E-3</v>
      </c>
      <c r="Z508" s="1">
        <f t="shared" si="152"/>
        <v>-3.2310590462182717E-4</v>
      </c>
      <c r="AA508" s="1" t="e">
        <f>Z508+#REF!*_xlfn.STDEV.S($Y$2:$Y$779)</f>
        <v>#REF!</v>
      </c>
      <c r="AB508" s="1">
        <f>Z508-GRAPHS!$S$32*_xlfn.STDEV.S($Y$2:$Y$779)</f>
        <v>-3.5832089975028217E-3</v>
      </c>
      <c r="AC508" s="24">
        <f t="shared" si="153"/>
        <v>3.1200000000008004</v>
      </c>
      <c r="AD508" s="24">
        <f t="shared" si="162"/>
        <v>0.99000000000000909</v>
      </c>
      <c r="AE508" s="1">
        <f t="shared" si="163"/>
        <v>-1.721894490702874E-3</v>
      </c>
      <c r="AF508" s="1">
        <f t="shared" si="164"/>
        <v>-3.2310590462182717E-4</v>
      </c>
      <c r="AG508" s="1">
        <f>$AF$2+GRAPHS!$U$32*_xlfn.STDEV.S('ONE_LAST_QUOTE (2)'!$AE$2:$AE$779)</f>
        <v>3.7520229614794163E-3</v>
      </c>
      <c r="AH508" s="1">
        <f>$AF$2-GRAPHS!$U$32*_xlfn.STDEV.S('ONE_LAST_QUOTE (2)'!$AE$2:$AE$779)</f>
        <v>-4.3982347707230704E-3</v>
      </c>
      <c r="AI508" s="27">
        <f t="shared" si="165"/>
        <v>3.1515151515159312</v>
      </c>
      <c r="AJ508" s="24">
        <f t="shared" si="166"/>
        <v>2.1300000000007913</v>
      </c>
      <c r="AK508" s="27">
        <f t="shared" si="167"/>
        <v>-6.5702056555270953</v>
      </c>
      <c r="AL508" s="27">
        <f>$AK$2+GRAPHS!$W$32*_xlfn.STDEV.S('ONE_LAST_QUOTE (2)'!$AJ$2:$AJ$779)</f>
        <v>27.965047561412895</v>
      </c>
      <c r="AM508" s="27">
        <f>$AK$2-GRAPHS!$W$32*_xlfn.STDEV.S('ONE_LAST_QUOTE (2)'!$AJ$2:$AJ$779)</f>
        <v>-41.105458872467089</v>
      </c>
      <c r="AO508" s="24"/>
    </row>
    <row r="509" spans="1:41" x14ac:dyDescent="0.3">
      <c r="A509" s="5">
        <v>44838</v>
      </c>
      <c r="B509" s="25">
        <v>517.95000000000005</v>
      </c>
      <c r="C509" s="25">
        <v>0</v>
      </c>
      <c r="D509" s="25">
        <f t="shared" si="154"/>
        <v>517.95000000000005</v>
      </c>
      <c r="E509" s="25">
        <v>519.1</v>
      </c>
      <c r="F509" s="25">
        <f t="shared" si="151"/>
        <v>1.1499999999999773</v>
      </c>
      <c r="G509" s="25">
        <v>13593</v>
      </c>
      <c r="H509" s="25">
        <v>13576.52</v>
      </c>
      <c r="I509" s="25">
        <v>0.6</v>
      </c>
      <c r="J509" s="25">
        <f t="shared" si="155"/>
        <v>13575.92</v>
      </c>
      <c r="K509" s="25">
        <f t="shared" si="156"/>
        <v>17.079999999999927</v>
      </c>
      <c r="L509" s="27">
        <v>31.640999999999998</v>
      </c>
      <c r="M509" s="25">
        <v>429</v>
      </c>
      <c r="N509" s="2">
        <f t="shared" si="168"/>
        <v>106.83268162173285</v>
      </c>
      <c r="O509" s="2">
        <f t="shared" si="169"/>
        <v>110.53016750691161</v>
      </c>
      <c r="P509" s="2">
        <f t="shared" si="170"/>
        <v>107.64807947470479</v>
      </c>
      <c r="Q509" s="2">
        <f t="shared" si="170"/>
        <v>103.37349397590386</v>
      </c>
      <c r="R509" s="27">
        <f t="shared" si="171"/>
        <v>3.4610063409908687E-2</v>
      </c>
      <c r="S509" s="1">
        <f t="shared" si="157"/>
        <v>8.778548817801362E-3</v>
      </c>
      <c r="T509" s="1">
        <f>S509+GRAPHS!$Q$32*_xlfn.STDEV.S($R$2:$R$779)</f>
        <v>3.6448384166507447E-2</v>
      </c>
      <c r="U509" s="1">
        <f>S509-GRAPHS!$Q$32*_xlfn.STDEV.S($R$2:$R$779)</f>
        <v>-1.8891286530904723E-2</v>
      </c>
      <c r="V509" s="2">
        <f t="shared" si="158"/>
        <v>369.74858851787644</v>
      </c>
      <c r="W509" s="1">
        <f t="shared" si="159"/>
        <v>1.2581099476131213E-3</v>
      </c>
      <c r="X509" s="1">
        <f t="shared" si="160"/>
        <v>2.2202915339318025E-3</v>
      </c>
      <c r="Y509" s="1">
        <f t="shared" si="161"/>
        <v>-9.6218158631868121E-4</v>
      </c>
      <c r="Z509" s="1">
        <f t="shared" si="152"/>
        <v>-3.2310590462182717E-4</v>
      </c>
      <c r="AA509" s="1" t="e">
        <f>Z509+#REF!*_xlfn.STDEV.S($Y$2:$Y$779)</f>
        <v>#REF!</v>
      </c>
      <c r="AB509" s="1">
        <f>Z509-GRAPHS!$S$32*_xlfn.STDEV.S($Y$2:$Y$779)</f>
        <v>-3.5832089975028217E-3</v>
      </c>
      <c r="AC509" s="24">
        <f t="shared" si="153"/>
        <v>17.079999999999927</v>
      </c>
      <c r="AD509" s="24">
        <f t="shared" si="162"/>
        <v>1.1499999999999773</v>
      </c>
      <c r="AE509" s="1">
        <f t="shared" si="163"/>
        <v>-9.6218158631868121E-4</v>
      </c>
      <c r="AF509" s="1">
        <f t="shared" si="164"/>
        <v>-3.2310590462182717E-4</v>
      </c>
      <c r="AG509" s="1">
        <f>$AF$2+GRAPHS!$U$32*_xlfn.STDEV.S('ONE_LAST_QUOTE (2)'!$AE$2:$AE$779)</f>
        <v>3.7520229614794163E-3</v>
      </c>
      <c r="AH509" s="1">
        <f>$AF$2-GRAPHS!$U$32*_xlfn.STDEV.S('ONE_LAST_QUOTE (2)'!$AE$2:$AE$779)</f>
        <v>-4.3982347707230704E-3</v>
      </c>
      <c r="AI509" s="27">
        <f t="shared" si="165"/>
        <v>14.852173913043709</v>
      </c>
      <c r="AJ509" s="24">
        <f t="shared" si="166"/>
        <v>15.92999999999995</v>
      </c>
      <c r="AK509" s="27">
        <f t="shared" si="167"/>
        <v>-6.5702056555270953</v>
      </c>
      <c r="AL509" s="27">
        <f>$AK$2+GRAPHS!$W$32*_xlfn.STDEV.S('ONE_LAST_QUOTE (2)'!$AJ$2:$AJ$779)</f>
        <v>27.965047561412895</v>
      </c>
      <c r="AM509" s="27">
        <f>$AK$2-GRAPHS!$W$32*_xlfn.STDEV.S('ONE_LAST_QUOTE (2)'!$AJ$2:$AJ$779)</f>
        <v>-41.105458872467089</v>
      </c>
      <c r="AO509" s="24"/>
    </row>
    <row r="510" spans="1:41" x14ac:dyDescent="0.3">
      <c r="A510" s="5">
        <v>44839</v>
      </c>
      <c r="B510" s="25">
        <v>530.55999999999995</v>
      </c>
      <c r="C510" s="25">
        <v>0</v>
      </c>
      <c r="D510" s="25">
        <f t="shared" si="154"/>
        <v>530.55999999999995</v>
      </c>
      <c r="E510" s="25">
        <v>531.6</v>
      </c>
      <c r="F510" s="25">
        <f t="shared" si="151"/>
        <v>1.0400000000000773</v>
      </c>
      <c r="G510" s="25">
        <v>13814</v>
      </c>
      <c r="H510" s="25">
        <v>13801.43</v>
      </c>
      <c r="I510" s="25">
        <v>0.55999999999999994</v>
      </c>
      <c r="J510" s="25">
        <f t="shared" si="155"/>
        <v>13800.87</v>
      </c>
      <c r="K510" s="25">
        <f t="shared" si="156"/>
        <v>13.1299999999992</v>
      </c>
      <c r="L510" s="27">
        <v>31.56</v>
      </c>
      <c r="M510" s="25">
        <v>445</v>
      </c>
      <c r="N510" s="2">
        <f t="shared" si="168"/>
        <v>109.40522741304794</v>
      </c>
      <c r="O510" s="2">
        <f t="shared" si="169"/>
        <v>112.32720767604481</v>
      </c>
      <c r="P510" s="2">
        <f t="shared" si="170"/>
        <v>107.37250365733331</v>
      </c>
      <c r="Q510" s="2">
        <f t="shared" si="170"/>
        <v>107.22891566265086</v>
      </c>
      <c r="R510" s="27">
        <f t="shared" si="171"/>
        <v>2.6707867001320107E-2</v>
      </c>
      <c r="S510" s="1">
        <f t="shared" si="157"/>
        <v>8.778548817801362E-3</v>
      </c>
      <c r="T510" s="1">
        <f>S510+GRAPHS!$Q$32*_xlfn.STDEV.S($R$2:$R$779)</f>
        <v>3.6448384166507447E-2</v>
      </c>
      <c r="U510" s="1">
        <f>S510-GRAPHS!$Q$32*_xlfn.STDEV.S($R$2:$R$779)</f>
        <v>-1.8891286530904723E-2</v>
      </c>
      <c r="V510" s="2">
        <f t="shared" si="158"/>
        <v>292.19802629968683</v>
      </c>
      <c r="W510" s="1">
        <f t="shared" si="159"/>
        <v>9.5138929647183099E-4</v>
      </c>
      <c r="X510" s="1">
        <f t="shared" si="160"/>
        <v>1.9601930036189639E-3</v>
      </c>
      <c r="Y510" s="1">
        <f t="shared" si="161"/>
        <v>-1.0088037071471329E-3</v>
      </c>
      <c r="Z510" s="1">
        <f t="shared" si="152"/>
        <v>-3.2310590462182717E-4</v>
      </c>
      <c r="AA510" s="1" t="e">
        <f>Z510+#REF!*_xlfn.STDEV.S($Y$2:$Y$779)</f>
        <v>#REF!</v>
      </c>
      <c r="AB510" s="1">
        <f>Z510-GRAPHS!$S$32*_xlfn.STDEV.S($Y$2:$Y$779)</f>
        <v>-3.5832089975028217E-3</v>
      </c>
      <c r="AC510" s="24">
        <f t="shared" si="153"/>
        <v>13.1299999999992</v>
      </c>
      <c r="AD510" s="24">
        <f t="shared" si="162"/>
        <v>1.0400000000000773</v>
      </c>
      <c r="AE510" s="1">
        <f t="shared" si="163"/>
        <v>-1.0088037071471329E-3</v>
      </c>
      <c r="AF510" s="1">
        <f t="shared" si="164"/>
        <v>-3.2310590462182717E-4</v>
      </c>
      <c r="AG510" s="1">
        <f>$AF$2+GRAPHS!$U$32*_xlfn.STDEV.S('ONE_LAST_QUOTE (2)'!$AE$2:$AE$779)</f>
        <v>3.7520229614794163E-3</v>
      </c>
      <c r="AH510" s="1">
        <f>$AF$2-GRAPHS!$U$32*_xlfn.STDEV.S('ONE_LAST_QUOTE (2)'!$AE$2:$AE$779)</f>
        <v>-4.3982347707230704E-3</v>
      </c>
      <c r="AI510" s="27">
        <f t="shared" si="165"/>
        <v>12.624999999998291</v>
      </c>
      <c r="AJ510" s="24">
        <f t="shared" si="166"/>
        <v>12.089999999999122</v>
      </c>
      <c r="AK510" s="27">
        <f t="shared" si="167"/>
        <v>-6.5702056555270953</v>
      </c>
      <c r="AL510" s="27">
        <f>$AK$2+GRAPHS!$W$32*_xlfn.STDEV.S('ONE_LAST_QUOTE (2)'!$AJ$2:$AJ$779)</f>
        <v>27.965047561412895</v>
      </c>
      <c r="AM510" s="27">
        <f>$AK$2-GRAPHS!$W$32*_xlfn.STDEV.S('ONE_LAST_QUOTE (2)'!$AJ$2:$AJ$779)</f>
        <v>-41.105458872467089</v>
      </c>
      <c r="AO510" s="24"/>
    </row>
    <row r="511" spans="1:41" x14ac:dyDescent="0.3">
      <c r="A511" s="5">
        <v>44840</v>
      </c>
      <c r="B511" s="25">
        <v>534.76</v>
      </c>
      <c r="C511" s="25">
        <v>0</v>
      </c>
      <c r="D511" s="25">
        <f t="shared" si="154"/>
        <v>534.76</v>
      </c>
      <c r="E511" s="25">
        <v>534.1</v>
      </c>
      <c r="F511" s="25">
        <f t="shared" si="151"/>
        <v>-0.65999999999996817</v>
      </c>
      <c r="G511" s="25">
        <v>13871</v>
      </c>
      <c r="H511" s="25">
        <v>13892.05</v>
      </c>
      <c r="I511" s="25">
        <v>0.55999999999999994</v>
      </c>
      <c r="J511" s="25">
        <f t="shared" si="155"/>
        <v>13891.49</v>
      </c>
      <c r="K511" s="25">
        <f t="shared" si="156"/>
        <v>-20.489999999999782</v>
      </c>
      <c r="L511" s="27">
        <v>31.539000000000001</v>
      </c>
      <c r="M511" s="25">
        <v>451</v>
      </c>
      <c r="N511" s="2">
        <f t="shared" si="168"/>
        <v>109.91973657131096</v>
      </c>
      <c r="O511" s="2">
        <f t="shared" si="169"/>
        <v>112.79069767441852</v>
      </c>
      <c r="P511" s="2">
        <f t="shared" si="170"/>
        <v>107.30105807505183</v>
      </c>
      <c r="Q511" s="2">
        <f t="shared" si="170"/>
        <v>108.67469879518097</v>
      </c>
      <c r="R511" s="27">
        <f t="shared" si="171"/>
        <v>2.6118704362478207E-2</v>
      </c>
      <c r="S511" s="1">
        <f t="shared" si="157"/>
        <v>8.778548817801362E-3</v>
      </c>
      <c r="T511" s="1">
        <f>S511+GRAPHS!$Q$32*_xlfn.STDEV.S($R$2:$R$779)</f>
        <v>3.6448384166507447E-2</v>
      </c>
      <c r="U511" s="1">
        <f>S511-GRAPHS!$Q$32*_xlfn.STDEV.S($R$2:$R$779)</f>
        <v>-1.8891286530904723E-2</v>
      </c>
      <c r="V511" s="2">
        <f t="shared" si="158"/>
        <v>287.0961103107561</v>
      </c>
      <c r="W511" s="1">
        <f t="shared" si="159"/>
        <v>-1.4750037612955688E-3</v>
      </c>
      <c r="X511" s="1">
        <f t="shared" si="160"/>
        <v>-1.2341985189617177E-3</v>
      </c>
      <c r="Y511" s="1">
        <f t="shared" si="161"/>
        <v>-2.4080524233385109E-4</v>
      </c>
      <c r="Z511" s="1">
        <f t="shared" si="152"/>
        <v>-3.2310590462182717E-4</v>
      </c>
      <c r="AA511" s="1" t="e">
        <f>Z511+#REF!*_xlfn.STDEV.S($Y$2:$Y$779)</f>
        <v>#REF!</v>
      </c>
      <c r="AB511" s="1">
        <f>Z511-GRAPHS!$S$32*_xlfn.STDEV.S($Y$2:$Y$779)</f>
        <v>-3.5832089975028217E-3</v>
      </c>
      <c r="AC511" s="24">
        <f t="shared" si="153"/>
        <v>-20.489999999999782</v>
      </c>
      <c r="AD511" s="24">
        <f t="shared" si="162"/>
        <v>-0.65999999999996817</v>
      </c>
      <c r="AE511" s="1">
        <f t="shared" si="163"/>
        <v>-2.4080524233385109E-4</v>
      </c>
      <c r="AF511" s="1">
        <f t="shared" si="164"/>
        <v>-3.2310590462182717E-4</v>
      </c>
      <c r="AG511" s="1">
        <f>$AF$2+GRAPHS!$U$32*_xlfn.STDEV.S('ONE_LAST_QUOTE (2)'!$AE$2:$AE$779)</f>
        <v>3.7520229614794163E-3</v>
      </c>
      <c r="AH511" s="1">
        <f>$AF$2-GRAPHS!$U$32*_xlfn.STDEV.S('ONE_LAST_QUOTE (2)'!$AE$2:$AE$779)</f>
        <v>-4.3982347707230704E-3</v>
      </c>
      <c r="AI511" s="27">
        <f t="shared" si="165"/>
        <v>31.045454545455712</v>
      </c>
      <c r="AJ511" s="24">
        <f t="shared" si="166"/>
        <v>-19.829999999999814</v>
      </c>
      <c r="AK511" s="27">
        <f t="shared" si="167"/>
        <v>-6.5702056555270953</v>
      </c>
      <c r="AL511" s="27">
        <f>$AK$2+GRAPHS!$W$32*_xlfn.STDEV.S('ONE_LAST_QUOTE (2)'!$AJ$2:$AJ$779)</f>
        <v>27.965047561412895</v>
      </c>
      <c r="AM511" s="27">
        <f>$AK$2-GRAPHS!$W$32*_xlfn.STDEV.S('ONE_LAST_QUOTE (2)'!$AJ$2:$AJ$779)</f>
        <v>-41.105458872467089</v>
      </c>
      <c r="AO511" s="24"/>
    </row>
    <row r="512" spans="1:41" x14ac:dyDescent="0.3">
      <c r="A512" s="5">
        <v>44841</v>
      </c>
      <c r="B512" s="25">
        <v>524.9</v>
      </c>
      <c r="C512" s="25">
        <v>0</v>
      </c>
      <c r="D512" s="25">
        <f t="shared" si="154"/>
        <v>524.9</v>
      </c>
      <c r="E512" s="25">
        <v>524.79999999999995</v>
      </c>
      <c r="F512" s="25">
        <f t="shared" si="151"/>
        <v>-0.10000000000002274</v>
      </c>
      <c r="G512" s="25">
        <v>13688</v>
      </c>
      <c r="H512" s="25">
        <v>13702.28</v>
      </c>
      <c r="I512" s="25">
        <v>0.55999999999999994</v>
      </c>
      <c r="J512" s="25">
        <f t="shared" si="155"/>
        <v>13701.720000000001</v>
      </c>
      <c r="K512" s="25">
        <f t="shared" si="156"/>
        <v>-13.720000000001164</v>
      </c>
      <c r="L512" s="27">
        <v>31.721</v>
      </c>
      <c r="M512" s="25">
        <v>438</v>
      </c>
      <c r="N512" s="2">
        <f t="shared" si="168"/>
        <v>108.00576250257252</v>
      </c>
      <c r="O512" s="2">
        <f t="shared" si="169"/>
        <v>111.30265083753449</v>
      </c>
      <c r="P512" s="2">
        <f t="shared" si="170"/>
        <v>107.92025312149146</v>
      </c>
      <c r="Q512" s="2">
        <f t="shared" si="170"/>
        <v>105.54216867469904</v>
      </c>
      <c r="R512" s="27">
        <f t="shared" si="171"/>
        <v>3.0525115128773317E-2</v>
      </c>
      <c r="S512" s="1">
        <f t="shared" si="157"/>
        <v>8.778548817801362E-3</v>
      </c>
      <c r="T512" s="1">
        <f>S512+GRAPHS!$Q$32*_xlfn.STDEV.S($R$2:$R$779)</f>
        <v>3.6448384166507447E-2</v>
      </c>
      <c r="U512" s="1">
        <f>S512-GRAPHS!$Q$32*_xlfn.STDEV.S($R$2:$R$779)</f>
        <v>-1.8891286530904723E-2</v>
      </c>
      <c r="V512" s="2">
        <f t="shared" si="158"/>
        <v>329.68883349619631</v>
      </c>
      <c r="W512" s="1">
        <f t="shared" si="159"/>
        <v>-1.0013341390716758E-3</v>
      </c>
      <c r="X512" s="1">
        <f t="shared" si="160"/>
        <v>-1.9051247856738949E-4</v>
      </c>
      <c r="Y512" s="1">
        <f t="shared" si="161"/>
        <v>-8.1082166050428634E-4</v>
      </c>
      <c r="Z512" s="1">
        <f t="shared" si="152"/>
        <v>-3.2310590462182717E-4</v>
      </c>
      <c r="AA512" s="1" t="e">
        <f>Z512+#REF!*_xlfn.STDEV.S($Y$2:$Y$779)</f>
        <v>#REF!</v>
      </c>
      <c r="AB512" s="1">
        <f>Z512-GRAPHS!$S$32*_xlfn.STDEV.S($Y$2:$Y$779)</f>
        <v>-3.5832089975028217E-3</v>
      </c>
      <c r="AC512" s="24">
        <f t="shared" si="153"/>
        <v>-13.720000000001164</v>
      </c>
      <c r="AD512" s="24">
        <f t="shared" si="162"/>
        <v>-0.10000000000002274</v>
      </c>
      <c r="AE512" s="1">
        <f t="shared" si="163"/>
        <v>-8.1082166050428634E-4</v>
      </c>
      <c r="AF512" s="1">
        <f t="shared" si="164"/>
        <v>-3.2310590462182717E-4</v>
      </c>
      <c r="AG512" s="1">
        <f>$AF$2+GRAPHS!$U$32*_xlfn.STDEV.S('ONE_LAST_QUOTE (2)'!$AE$2:$AE$779)</f>
        <v>3.7520229614794163E-3</v>
      </c>
      <c r="AH512" s="1">
        <f>$AF$2-GRAPHS!$U$32*_xlfn.STDEV.S('ONE_LAST_QUOTE (2)'!$AE$2:$AE$779)</f>
        <v>-4.3982347707230704E-3</v>
      </c>
      <c r="AI512" s="27">
        <f t="shared" si="165"/>
        <v>137.19999999998043</v>
      </c>
      <c r="AJ512" s="24">
        <f t="shared" si="166"/>
        <v>-13.620000000001141</v>
      </c>
      <c r="AK512" s="27">
        <f t="shared" si="167"/>
        <v>-6.5702056555270953</v>
      </c>
      <c r="AL512" s="27">
        <f>$AK$2+GRAPHS!$W$32*_xlfn.STDEV.S('ONE_LAST_QUOTE (2)'!$AJ$2:$AJ$779)</f>
        <v>27.965047561412895</v>
      </c>
      <c r="AM512" s="27">
        <f>$AK$2-GRAPHS!$W$32*_xlfn.STDEV.S('ONE_LAST_QUOTE (2)'!$AJ$2:$AJ$779)</f>
        <v>-41.105458872467089</v>
      </c>
      <c r="AO512" s="24"/>
    </row>
    <row r="513" spans="1:41" x14ac:dyDescent="0.3">
      <c r="A513" s="5">
        <v>44845</v>
      </c>
      <c r="B513" s="25">
        <v>497.66</v>
      </c>
      <c r="C513" s="25">
        <v>0</v>
      </c>
      <c r="D513" s="25">
        <f t="shared" si="154"/>
        <v>497.66</v>
      </c>
      <c r="E513" s="25">
        <v>498.6</v>
      </c>
      <c r="F513" s="25">
        <f t="shared" si="151"/>
        <v>0.93999999999999773</v>
      </c>
      <c r="G513" s="25">
        <v>13090</v>
      </c>
      <c r="H513" s="25">
        <v>13106.03</v>
      </c>
      <c r="I513" s="25">
        <v>0.55999999999999994</v>
      </c>
      <c r="J513" s="25">
        <f t="shared" si="155"/>
        <v>13105.470000000001</v>
      </c>
      <c r="K513" s="25">
        <f t="shared" si="156"/>
        <v>-15.470000000001164</v>
      </c>
      <c r="L513" s="27">
        <v>31.838999999999999</v>
      </c>
      <c r="M513" s="25">
        <v>401.5</v>
      </c>
      <c r="N513" s="2">
        <f t="shared" si="168"/>
        <v>102.61370652397612</v>
      </c>
      <c r="O513" s="2">
        <f t="shared" si="169"/>
        <v>106.44007155635056</v>
      </c>
      <c r="P513" s="2">
        <f t="shared" si="170"/>
        <v>108.32170925050175</v>
      </c>
      <c r="Q513" s="2">
        <f t="shared" si="170"/>
        <v>96.746987951807455</v>
      </c>
      <c r="R513" s="27">
        <f t="shared" si="171"/>
        <v>3.7289024653645031E-2</v>
      </c>
      <c r="S513" s="1">
        <f t="shared" si="157"/>
        <v>8.778548817801362E-3</v>
      </c>
      <c r="T513" s="1">
        <f>S513+GRAPHS!$Q$32*_xlfn.STDEV.S($R$2:$R$779)</f>
        <v>3.6448384166507447E-2</v>
      </c>
      <c r="U513" s="1">
        <f>S513-GRAPHS!$Q$32*_xlfn.STDEV.S($R$2:$R$779)</f>
        <v>-1.8891286530904723E-2</v>
      </c>
      <c r="V513" s="2">
        <f t="shared" si="158"/>
        <v>382.636503237444</v>
      </c>
      <c r="W513" s="1">
        <f t="shared" si="159"/>
        <v>-1.1804231362935601E-3</v>
      </c>
      <c r="X513" s="1">
        <f t="shared" si="160"/>
        <v>1.8888397701241765E-3</v>
      </c>
      <c r="Y513" s="1">
        <f t="shared" si="161"/>
        <v>-3.0692629064177366E-3</v>
      </c>
      <c r="Z513" s="1">
        <f t="shared" si="152"/>
        <v>-3.2310590462182717E-4</v>
      </c>
      <c r="AA513" s="1" t="e">
        <f>Z513+#REF!*_xlfn.STDEV.S($Y$2:$Y$779)</f>
        <v>#REF!</v>
      </c>
      <c r="AB513" s="1">
        <f>Z513-GRAPHS!$S$32*_xlfn.STDEV.S($Y$2:$Y$779)</f>
        <v>-3.5832089975028217E-3</v>
      </c>
      <c r="AC513" s="24">
        <f t="shared" si="153"/>
        <v>-15.470000000001164</v>
      </c>
      <c r="AD513" s="24">
        <f t="shared" si="162"/>
        <v>0.93999999999999773</v>
      </c>
      <c r="AE513" s="1">
        <f t="shared" si="163"/>
        <v>-3.0692629064177366E-3</v>
      </c>
      <c r="AF513" s="1">
        <f t="shared" si="164"/>
        <v>-3.2310590462182717E-4</v>
      </c>
      <c r="AG513" s="1">
        <f>$AF$2+GRAPHS!$U$32*_xlfn.STDEV.S('ONE_LAST_QUOTE (2)'!$AE$2:$AE$779)</f>
        <v>3.7520229614794163E-3</v>
      </c>
      <c r="AH513" s="1">
        <f>$AF$2-GRAPHS!$U$32*_xlfn.STDEV.S('ONE_LAST_QUOTE (2)'!$AE$2:$AE$779)</f>
        <v>-4.3982347707230704E-3</v>
      </c>
      <c r="AI513" s="27">
        <f t="shared" si="165"/>
        <v>-16.457446808511918</v>
      </c>
      <c r="AJ513" s="24">
        <f t="shared" si="166"/>
        <v>-16.410000000001162</v>
      </c>
      <c r="AK513" s="27">
        <f t="shared" si="167"/>
        <v>-6.5702056555270953</v>
      </c>
      <c r="AL513" s="27">
        <f>$AK$2+GRAPHS!$W$32*_xlfn.STDEV.S('ONE_LAST_QUOTE (2)'!$AJ$2:$AJ$779)</f>
        <v>27.965047561412895</v>
      </c>
      <c r="AM513" s="27">
        <f>$AK$2-GRAPHS!$W$32*_xlfn.STDEV.S('ONE_LAST_QUOTE (2)'!$AJ$2:$AJ$779)</f>
        <v>-41.105458872467089</v>
      </c>
      <c r="AO513" s="24"/>
    </row>
    <row r="514" spans="1:41" x14ac:dyDescent="0.3">
      <c r="A514" s="5">
        <v>44846</v>
      </c>
      <c r="B514" s="25">
        <v>496.59</v>
      </c>
      <c r="C514" s="25">
        <v>0</v>
      </c>
      <c r="D514" s="25">
        <f t="shared" si="154"/>
        <v>496.59</v>
      </c>
      <c r="E514" s="25">
        <v>497.4</v>
      </c>
      <c r="F514" s="25">
        <f t="shared" ref="F514:F577" si="172">E514-D514</f>
        <v>0.81000000000000227</v>
      </c>
      <c r="G514" s="25">
        <v>13072</v>
      </c>
      <c r="H514" s="25">
        <v>13081.24</v>
      </c>
      <c r="I514" s="25">
        <v>0.55999999999999994</v>
      </c>
      <c r="J514" s="25">
        <f t="shared" si="155"/>
        <v>13080.68</v>
      </c>
      <c r="K514" s="25">
        <f t="shared" si="156"/>
        <v>-8.680000000000291</v>
      </c>
      <c r="L514" s="27">
        <v>31.818000000000001</v>
      </c>
      <c r="M514" s="25">
        <v>397.5</v>
      </c>
      <c r="N514" s="2">
        <f t="shared" si="168"/>
        <v>102.36674212800986</v>
      </c>
      <c r="O514" s="2">
        <f t="shared" si="169"/>
        <v>106.29370629370624</v>
      </c>
      <c r="P514" s="2">
        <f t="shared" si="170"/>
        <v>108.25026366822027</v>
      </c>
      <c r="Q514" s="2">
        <f t="shared" si="170"/>
        <v>95.783132530120696</v>
      </c>
      <c r="R514" s="27">
        <f t="shared" si="171"/>
        <v>3.8361718699474689E-2</v>
      </c>
      <c r="S514" s="1">
        <f t="shared" si="157"/>
        <v>8.778548817801362E-3</v>
      </c>
      <c r="T514" s="1">
        <f>S514+GRAPHS!$Q$32*_xlfn.STDEV.S($R$2:$R$779)</f>
        <v>3.6448384166507447E-2</v>
      </c>
      <c r="U514" s="1">
        <f>S514-GRAPHS!$Q$32*_xlfn.STDEV.S($R$2:$R$779)</f>
        <v>-1.8891286530904723E-2</v>
      </c>
      <c r="V514" s="2">
        <f t="shared" si="158"/>
        <v>392.69641656963756</v>
      </c>
      <c r="W514" s="1">
        <f t="shared" si="159"/>
        <v>-6.6357406495688991E-4</v>
      </c>
      <c r="X514" s="1">
        <f t="shared" si="160"/>
        <v>1.6311242675043846E-3</v>
      </c>
      <c r="Y514" s="1">
        <f t="shared" si="161"/>
        <v>-2.2946983324612746E-3</v>
      </c>
      <c r="Z514" s="1">
        <f t="shared" ref="Z514:Z577" si="173">AVERAGEIF($Y$2:$Y$779,"&lt;&gt;#N/A")</f>
        <v>-3.2310590462182717E-4</v>
      </c>
      <c r="AA514" s="1" t="e">
        <f>Z514+#REF!*_xlfn.STDEV.S($Y$2:$Y$779)</f>
        <v>#REF!</v>
      </c>
      <c r="AB514" s="1">
        <f>Z514-GRAPHS!$S$32*_xlfn.STDEV.S($Y$2:$Y$779)</f>
        <v>-3.5832089975028217E-3</v>
      </c>
      <c r="AC514" s="24">
        <f t="shared" ref="AC514:AC577" si="174">G514-J514</f>
        <v>-8.680000000000291</v>
      </c>
      <c r="AD514" s="24">
        <f t="shared" si="162"/>
        <v>0.81000000000000227</v>
      </c>
      <c r="AE514" s="1">
        <f t="shared" si="163"/>
        <v>-2.2946983324612746E-3</v>
      </c>
      <c r="AF514" s="1">
        <f t="shared" si="164"/>
        <v>-3.2310590462182717E-4</v>
      </c>
      <c r="AG514" s="1">
        <f>$AF$2+GRAPHS!$U$32*_xlfn.STDEV.S('ONE_LAST_QUOTE (2)'!$AE$2:$AE$779)</f>
        <v>3.7520229614794163E-3</v>
      </c>
      <c r="AH514" s="1">
        <f>$AF$2-GRAPHS!$U$32*_xlfn.STDEV.S('ONE_LAST_QUOTE (2)'!$AE$2:$AE$779)</f>
        <v>-4.3982347707230704E-3</v>
      </c>
      <c r="AI514" s="27">
        <f t="shared" si="165"/>
        <v>-10.716049382716379</v>
      </c>
      <c r="AJ514" s="24">
        <f t="shared" si="166"/>
        <v>-9.4900000000002933</v>
      </c>
      <c r="AK514" s="27">
        <f t="shared" si="167"/>
        <v>-6.5702056555270953</v>
      </c>
      <c r="AL514" s="27">
        <f>$AK$2+GRAPHS!$W$32*_xlfn.STDEV.S('ONE_LAST_QUOTE (2)'!$AJ$2:$AJ$779)</f>
        <v>27.965047561412895</v>
      </c>
      <c r="AM514" s="27">
        <f>$AK$2-GRAPHS!$W$32*_xlfn.STDEV.S('ONE_LAST_QUOTE (2)'!$AJ$2:$AJ$779)</f>
        <v>-41.105458872467089</v>
      </c>
      <c r="AO514" s="24"/>
    </row>
    <row r="515" spans="1:41" x14ac:dyDescent="0.3">
      <c r="A515" s="5">
        <v>44847</v>
      </c>
      <c r="B515" s="25">
        <v>489.65</v>
      </c>
      <c r="C515" s="25">
        <v>0</v>
      </c>
      <c r="D515" s="25">
        <f t="shared" ref="D515:D578" si="175">B515-C515</f>
        <v>489.65</v>
      </c>
      <c r="E515" s="25">
        <v>493.2</v>
      </c>
      <c r="F515" s="25">
        <f t="shared" si="172"/>
        <v>3.5500000000000114</v>
      </c>
      <c r="G515" s="25">
        <v>12869</v>
      </c>
      <c r="H515" s="25">
        <v>12810.73</v>
      </c>
      <c r="I515" s="25">
        <v>0.55999999999999994</v>
      </c>
      <c r="J515" s="25">
        <f t="shared" ref="J515:J578" si="176">H515-I515</f>
        <v>12810.17</v>
      </c>
      <c r="K515" s="25">
        <f t="shared" ref="K515:K578" si="177">G515-J515</f>
        <v>58.829999999999927</v>
      </c>
      <c r="L515" s="27">
        <v>31.873000000000001</v>
      </c>
      <c r="M515" s="25">
        <v>395</v>
      </c>
      <c r="N515" s="2">
        <f t="shared" si="168"/>
        <v>101.502366742128</v>
      </c>
      <c r="O515" s="2">
        <f t="shared" si="169"/>
        <v>104.64303138721738</v>
      </c>
      <c r="P515" s="2">
        <f t="shared" si="170"/>
        <v>108.43738305038609</v>
      </c>
      <c r="Q515" s="2">
        <f t="shared" si="170"/>
        <v>95.180722891566475</v>
      </c>
      <c r="R515" s="27">
        <f t="shared" si="171"/>
        <v>3.0941787328648163E-2</v>
      </c>
      <c r="S515" s="1">
        <f t="shared" ref="S515:S578" si="178">AVERAGEIF($R$2:$R$779,"&lt;&gt;#N/A")</f>
        <v>8.778548817801362E-3</v>
      </c>
      <c r="T515" s="1">
        <f>S515+GRAPHS!$Q$32*_xlfn.STDEV.S($R$2:$R$779)</f>
        <v>3.6448384166507447E-2</v>
      </c>
      <c r="U515" s="1">
        <f>S515-GRAPHS!$Q$32*_xlfn.STDEV.S($R$2:$R$779)</f>
        <v>-1.8891286530904723E-2</v>
      </c>
      <c r="V515" s="2">
        <f t="shared" ref="V515:V578" si="179">(O515-N515)*100</f>
        <v>314.06646450893732</v>
      </c>
      <c r="W515" s="1">
        <f t="shared" ref="W515:W578" si="180">((G515-J515)/J515)</f>
        <v>4.5924449090058855E-3</v>
      </c>
      <c r="X515" s="1">
        <f t="shared" ref="X515:X578" si="181">((E515-D515)/D515)</f>
        <v>7.2500765853160658E-3</v>
      </c>
      <c r="Y515" s="1">
        <f t="shared" ref="Y515:Y578" si="182">W515-X515</f>
        <v>-2.6576316763101803E-3</v>
      </c>
      <c r="Z515" s="1">
        <f t="shared" si="173"/>
        <v>-3.2310590462182717E-4</v>
      </c>
      <c r="AA515" s="1" t="e">
        <f>Z515+#REF!*_xlfn.STDEV.S($Y$2:$Y$779)</f>
        <v>#REF!</v>
      </c>
      <c r="AB515" s="1">
        <f>Z515-GRAPHS!$S$32*_xlfn.STDEV.S($Y$2:$Y$779)</f>
        <v>-3.5832089975028217E-3</v>
      </c>
      <c r="AC515" s="24">
        <f t="shared" si="174"/>
        <v>58.829999999999927</v>
      </c>
      <c r="AD515" s="24">
        <f t="shared" ref="AD515:AD578" si="183">F515</f>
        <v>3.5500000000000114</v>
      </c>
      <c r="AE515" s="1">
        <f t="shared" ref="AE515:AE578" si="184">((G515-J515)/J515)-((E515-D515)/D515)</f>
        <v>-2.6576316763101803E-3</v>
      </c>
      <c r="AF515" s="1">
        <f t="shared" ref="AF515:AF578" si="185">AVERAGE($AE$2:$AE$779)</f>
        <v>-3.2310590462182717E-4</v>
      </c>
      <c r="AG515" s="1">
        <f>$AF$2+GRAPHS!$U$32*_xlfn.STDEV.S('ONE_LAST_QUOTE (2)'!$AE$2:$AE$779)</f>
        <v>3.7520229614794163E-3</v>
      </c>
      <c r="AH515" s="1">
        <f>$AF$2-GRAPHS!$U$32*_xlfn.STDEV.S('ONE_LAST_QUOTE (2)'!$AE$2:$AE$779)</f>
        <v>-4.3982347707230704E-3</v>
      </c>
      <c r="AI515" s="27">
        <f t="shared" ref="AI515:AI578" si="186">AC515/AD515</f>
        <v>16.571830985915419</v>
      </c>
      <c r="AJ515" s="24">
        <f t="shared" ref="AJ515:AJ578" si="187">AC515-AD515</f>
        <v>55.279999999999916</v>
      </c>
      <c r="AK515" s="27">
        <f t="shared" ref="AK515:AK578" si="188">AVERAGE($AJ$2:$AJ$779)</f>
        <v>-6.5702056555270953</v>
      </c>
      <c r="AL515" s="27">
        <f>$AK$2+GRAPHS!$W$32*_xlfn.STDEV.S('ONE_LAST_QUOTE (2)'!$AJ$2:$AJ$779)</f>
        <v>27.965047561412895</v>
      </c>
      <c r="AM515" s="27">
        <f>$AK$2-GRAPHS!$W$32*_xlfn.STDEV.S('ONE_LAST_QUOTE (2)'!$AJ$2:$AJ$779)</f>
        <v>-41.105458872467089</v>
      </c>
      <c r="AO515" s="24"/>
    </row>
    <row r="516" spans="1:41" x14ac:dyDescent="0.3">
      <c r="A516" s="5">
        <v>44848</v>
      </c>
      <c r="B516" s="25">
        <v>502.87</v>
      </c>
      <c r="C516" s="25">
        <v>0</v>
      </c>
      <c r="D516" s="25">
        <f t="shared" si="175"/>
        <v>502.87</v>
      </c>
      <c r="E516" s="25">
        <v>504.1</v>
      </c>
      <c r="F516" s="25">
        <f t="shared" si="172"/>
        <v>1.2300000000000182</v>
      </c>
      <c r="G516" s="25">
        <v>13168</v>
      </c>
      <c r="H516" s="25">
        <v>13128.12</v>
      </c>
      <c r="I516" s="25">
        <v>0.55999999999999994</v>
      </c>
      <c r="J516" s="25">
        <f t="shared" si="176"/>
        <v>13127.560000000001</v>
      </c>
      <c r="K516" s="25">
        <f t="shared" si="177"/>
        <v>40.43999999999869</v>
      </c>
      <c r="L516" s="27">
        <v>31.972000000000001</v>
      </c>
      <c r="M516" s="25">
        <v>412</v>
      </c>
      <c r="N516" s="2">
        <f t="shared" ref="N516:N579" si="189">E516/E515*N515</f>
        <v>103.74562667215477</v>
      </c>
      <c r="O516" s="2">
        <f t="shared" ref="O516:O579" si="190">G516/G515*O515</f>
        <v>107.07432102780935</v>
      </c>
      <c r="P516" s="2">
        <f t="shared" ref="P516:Q579" si="191">L516/L515*P515</f>
        <v>108.77419793828456</v>
      </c>
      <c r="Q516" s="2">
        <f t="shared" si="191"/>
        <v>99.277108433735165</v>
      </c>
      <c r="R516" s="27">
        <f t="shared" ref="R516:R579" si="192">(O516/N516-1)</f>
        <v>3.2085153489636253E-2</v>
      </c>
      <c r="S516" s="1">
        <f t="shared" si="178"/>
        <v>8.778548817801362E-3</v>
      </c>
      <c r="T516" s="1">
        <f>S516+GRAPHS!$Q$32*_xlfn.STDEV.S($R$2:$R$779)</f>
        <v>3.6448384166507447E-2</v>
      </c>
      <c r="U516" s="1">
        <f>S516-GRAPHS!$Q$32*_xlfn.STDEV.S($R$2:$R$779)</f>
        <v>-1.8891286530904723E-2</v>
      </c>
      <c r="V516" s="2">
        <f t="shared" si="179"/>
        <v>332.86943556545765</v>
      </c>
      <c r="W516" s="1">
        <f t="shared" si="180"/>
        <v>3.0805420047593525E-3</v>
      </c>
      <c r="X516" s="1">
        <f t="shared" si="181"/>
        <v>2.4459601885179435E-3</v>
      </c>
      <c r="Y516" s="1">
        <f t="shared" si="182"/>
        <v>6.3458181624140905E-4</v>
      </c>
      <c r="Z516" s="1">
        <f t="shared" si="173"/>
        <v>-3.2310590462182717E-4</v>
      </c>
      <c r="AA516" s="1" t="e">
        <f>Z516+#REF!*_xlfn.STDEV.S($Y$2:$Y$779)</f>
        <v>#REF!</v>
      </c>
      <c r="AB516" s="1">
        <f>Z516-GRAPHS!$S$32*_xlfn.STDEV.S($Y$2:$Y$779)</f>
        <v>-3.5832089975028217E-3</v>
      </c>
      <c r="AC516" s="24">
        <f t="shared" si="174"/>
        <v>40.43999999999869</v>
      </c>
      <c r="AD516" s="24">
        <f t="shared" si="183"/>
        <v>1.2300000000000182</v>
      </c>
      <c r="AE516" s="1">
        <f t="shared" si="184"/>
        <v>6.3458181624140905E-4</v>
      </c>
      <c r="AF516" s="1">
        <f t="shared" si="185"/>
        <v>-3.2310590462182717E-4</v>
      </c>
      <c r="AG516" s="1">
        <f>$AF$2+GRAPHS!$U$32*_xlfn.STDEV.S('ONE_LAST_QUOTE (2)'!$AE$2:$AE$779)</f>
        <v>3.7520229614794163E-3</v>
      </c>
      <c r="AH516" s="1">
        <f>$AF$2-GRAPHS!$U$32*_xlfn.STDEV.S('ONE_LAST_QUOTE (2)'!$AE$2:$AE$779)</f>
        <v>-4.3982347707230704E-3</v>
      </c>
      <c r="AI516" s="27">
        <f t="shared" si="186"/>
        <v>32.878048780486253</v>
      </c>
      <c r="AJ516" s="24">
        <f t="shared" si="187"/>
        <v>39.209999999998672</v>
      </c>
      <c r="AK516" s="27">
        <f t="shared" si="188"/>
        <v>-6.5702056555270953</v>
      </c>
      <c r="AL516" s="27">
        <f>$AK$2+GRAPHS!$W$32*_xlfn.STDEV.S('ONE_LAST_QUOTE (2)'!$AJ$2:$AJ$779)</f>
        <v>27.965047561412895</v>
      </c>
      <c r="AM516" s="27">
        <f>$AK$2-GRAPHS!$W$32*_xlfn.STDEV.S('ONE_LAST_QUOTE (2)'!$AJ$2:$AJ$779)</f>
        <v>-41.105458872467089</v>
      </c>
      <c r="AO516" s="24"/>
    </row>
    <row r="517" spans="1:41" x14ac:dyDescent="0.3">
      <c r="A517" s="5">
        <v>44851</v>
      </c>
      <c r="B517" s="25">
        <v>494.36</v>
      </c>
      <c r="C517" s="25">
        <v>0</v>
      </c>
      <c r="D517" s="25">
        <f t="shared" si="175"/>
        <v>494.36</v>
      </c>
      <c r="E517" s="25">
        <v>495.5</v>
      </c>
      <c r="F517" s="25">
        <f t="shared" si="172"/>
        <v>1.1399999999999864</v>
      </c>
      <c r="G517" s="25">
        <v>12978</v>
      </c>
      <c r="H517" s="25">
        <v>12966.05</v>
      </c>
      <c r="I517" s="25">
        <v>0.51999999999999991</v>
      </c>
      <c r="J517" s="25">
        <f t="shared" si="176"/>
        <v>12965.529999999999</v>
      </c>
      <c r="K517" s="25">
        <f t="shared" si="177"/>
        <v>12.470000000001164</v>
      </c>
      <c r="L517" s="27">
        <v>31.975999999999999</v>
      </c>
      <c r="M517" s="25">
        <v>397</v>
      </c>
      <c r="N517" s="2">
        <f t="shared" si="189"/>
        <v>101.97571516772999</v>
      </c>
      <c r="O517" s="2">
        <f t="shared" si="190"/>
        <v>105.52935436656361</v>
      </c>
      <c r="P517" s="2">
        <f t="shared" si="191"/>
        <v>108.78780662062388</v>
      </c>
      <c r="Q517" s="2">
        <f t="shared" si="191"/>
        <v>95.662650602409855</v>
      </c>
      <c r="R517" s="27">
        <f t="shared" si="192"/>
        <v>3.4847896805514811E-2</v>
      </c>
      <c r="S517" s="1">
        <f t="shared" si="178"/>
        <v>8.778548817801362E-3</v>
      </c>
      <c r="T517" s="1">
        <f>S517+GRAPHS!$Q$32*_xlfn.STDEV.S($R$2:$R$779)</f>
        <v>3.6448384166507447E-2</v>
      </c>
      <c r="U517" s="1">
        <f>S517-GRAPHS!$Q$32*_xlfn.STDEV.S($R$2:$R$779)</f>
        <v>-1.8891286530904723E-2</v>
      </c>
      <c r="V517" s="2">
        <f t="shared" si="179"/>
        <v>355.3639198833622</v>
      </c>
      <c r="W517" s="1">
        <f t="shared" si="180"/>
        <v>9.6178096846030704E-4</v>
      </c>
      <c r="X517" s="1">
        <f t="shared" si="181"/>
        <v>2.3060118132534717E-3</v>
      </c>
      <c r="Y517" s="1">
        <f t="shared" si="182"/>
        <v>-1.3442308447931648E-3</v>
      </c>
      <c r="Z517" s="1">
        <f t="shared" si="173"/>
        <v>-3.2310590462182717E-4</v>
      </c>
      <c r="AA517" s="1" t="e">
        <f>Z517+#REF!*_xlfn.STDEV.S($Y$2:$Y$779)</f>
        <v>#REF!</v>
      </c>
      <c r="AB517" s="1">
        <f>Z517-GRAPHS!$S$32*_xlfn.STDEV.S($Y$2:$Y$779)</f>
        <v>-3.5832089975028217E-3</v>
      </c>
      <c r="AC517" s="24">
        <f t="shared" si="174"/>
        <v>12.470000000001164</v>
      </c>
      <c r="AD517" s="24">
        <f t="shared" si="183"/>
        <v>1.1399999999999864</v>
      </c>
      <c r="AE517" s="1">
        <f t="shared" si="184"/>
        <v>-1.3442308447931648E-3</v>
      </c>
      <c r="AF517" s="1">
        <f t="shared" si="185"/>
        <v>-3.2310590462182717E-4</v>
      </c>
      <c r="AG517" s="1">
        <f>$AF$2+GRAPHS!$U$32*_xlfn.STDEV.S('ONE_LAST_QUOTE (2)'!$AE$2:$AE$779)</f>
        <v>3.7520229614794163E-3</v>
      </c>
      <c r="AH517" s="1">
        <f>$AF$2-GRAPHS!$U$32*_xlfn.STDEV.S('ONE_LAST_QUOTE (2)'!$AE$2:$AE$779)</f>
        <v>-4.3982347707230704E-3</v>
      </c>
      <c r="AI517" s="27">
        <f t="shared" si="186"/>
        <v>10.938596491229223</v>
      </c>
      <c r="AJ517" s="24">
        <f t="shared" si="187"/>
        <v>11.330000000001178</v>
      </c>
      <c r="AK517" s="27">
        <f t="shared" si="188"/>
        <v>-6.5702056555270953</v>
      </c>
      <c r="AL517" s="27">
        <f>$AK$2+GRAPHS!$W$32*_xlfn.STDEV.S('ONE_LAST_QUOTE (2)'!$AJ$2:$AJ$779)</f>
        <v>27.965047561412895</v>
      </c>
      <c r="AM517" s="27">
        <f>$AK$2-GRAPHS!$W$32*_xlfn.STDEV.S('ONE_LAST_QUOTE (2)'!$AJ$2:$AJ$779)</f>
        <v>-41.105458872467089</v>
      </c>
      <c r="AO517" s="24"/>
    </row>
    <row r="518" spans="1:41" x14ac:dyDescent="0.3">
      <c r="A518" s="5">
        <v>44852</v>
      </c>
      <c r="B518" s="25">
        <v>501.43</v>
      </c>
      <c r="C518" s="25">
        <v>0</v>
      </c>
      <c r="D518" s="25">
        <f t="shared" si="175"/>
        <v>501.43</v>
      </c>
      <c r="E518" s="25">
        <v>500.5</v>
      </c>
      <c r="F518" s="25">
        <f t="shared" si="172"/>
        <v>-0.93000000000000682</v>
      </c>
      <c r="G518" s="25">
        <v>13100</v>
      </c>
      <c r="H518" s="25">
        <v>13124.68</v>
      </c>
      <c r="I518" s="25">
        <v>0.5099999999999999</v>
      </c>
      <c r="J518" s="25">
        <f t="shared" si="176"/>
        <v>13124.17</v>
      </c>
      <c r="K518" s="25">
        <f t="shared" si="177"/>
        <v>-24.170000000000073</v>
      </c>
      <c r="L518" s="27">
        <v>32.021000000000001</v>
      </c>
      <c r="M518" s="25">
        <v>407</v>
      </c>
      <c r="N518" s="2">
        <f t="shared" si="189"/>
        <v>103.00473348425601</v>
      </c>
      <c r="O518" s="2">
        <f t="shared" si="190"/>
        <v>106.52138559115298</v>
      </c>
      <c r="P518" s="2">
        <f t="shared" si="191"/>
        <v>108.94090429694137</v>
      </c>
      <c r="Q518" s="2">
        <f t="shared" si="191"/>
        <v>98.072289156626724</v>
      </c>
      <c r="R518" s="27">
        <f t="shared" si="192"/>
        <v>3.4140684490334472E-2</v>
      </c>
      <c r="S518" s="1">
        <f t="shared" si="178"/>
        <v>8.778548817801362E-3</v>
      </c>
      <c r="T518" s="1">
        <f>S518+GRAPHS!$Q$32*_xlfn.STDEV.S($R$2:$R$779)</f>
        <v>3.6448384166507447E-2</v>
      </c>
      <c r="U518" s="1">
        <f>S518-GRAPHS!$Q$32*_xlfn.STDEV.S($R$2:$R$779)</f>
        <v>-1.8891286530904723E-2</v>
      </c>
      <c r="V518" s="2">
        <f t="shared" si="179"/>
        <v>351.66521068969701</v>
      </c>
      <c r="W518" s="1">
        <f t="shared" si="180"/>
        <v>-1.8416402713466889E-3</v>
      </c>
      <c r="X518" s="1">
        <f t="shared" si="181"/>
        <v>-1.8546955706679035E-3</v>
      </c>
      <c r="Y518" s="1">
        <f t="shared" si="182"/>
        <v>1.3055299321214613E-5</v>
      </c>
      <c r="Z518" s="1">
        <f t="shared" si="173"/>
        <v>-3.2310590462182717E-4</v>
      </c>
      <c r="AA518" s="1" t="e">
        <f>Z518+#REF!*_xlfn.STDEV.S($Y$2:$Y$779)</f>
        <v>#REF!</v>
      </c>
      <c r="AB518" s="1">
        <f>Z518-GRAPHS!$S$32*_xlfn.STDEV.S($Y$2:$Y$779)</f>
        <v>-3.5832089975028217E-3</v>
      </c>
      <c r="AC518" s="24">
        <f t="shared" si="174"/>
        <v>-24.170000000000073</v>
      </c>
      <c r="AD518" s="24">
        <f t="shared" si="183"/>
        <v>-0.93000000000000682</v>
      </c>
      <c r="AE518" s="1">
        <f t="shared" si="184"/>
        <v>1.3055299321214613E-5</v>
      </c>
      <c r="AF518" s="1">
        <f t="shared" si="185"/>
        <v>-3.2310590462182717E-4</v>
      </c>
      <c r="AG518" s="1">
        <f>$AF$2+GRAPHS!$U$32*_xlfn.STDEV.S('ONE_LAST_QUOTE (2)'!$AE$2:$AE$779)</f>
        <v>3.7520229614794163E-3</v>
      </c>
      <c r="AH518" s="1">
        <f>$AF$2-GRAPHS!$U$32*_xlfn.STDEV.S('ONE_LAST_QUOTE (2)'!$AE$2:$AE$779)</f>
        <v>-4.3982347707230704E-3</v>
      </c>
      <c r="AI518" s="27">
        <f t="shared" si="186"/>
        <v>25.989247311827846</v>
      </c>
      <c r="AJ518" s="24">
        <f t="shared" si="187"/>
        <v>-23.240000000000066</v>
      </c>
      <c r="AK518" s="27">
        <f t="shared" si="188"/>
        <v>-6.5702056555270953</v>
      </c>
      <c r="AL518" s="27">
        <f>$AK$2+GRAPHS!$W$32*_xlfn.STDEV.S('ONE_LAST_QUOTE (2)'!$AJ$2:$AJ$779)</f>
        <v>27.965047561412895</v>
      </c>
      <c r="AM518" s="27">
        <f>$AK$2-GRAPHS!$W$32*_xlfn.STDEV.S('ONE_LAST_QUOTE (2)'!$AJ$2:$AJ$779)</f>
        <v>-41.105458872467089</v>
      </c>
      <c r="AO518" s="24"/>
    </row>
    <row r="519" spans="1:41" x14ac:dyDescent="0.3">
      <c r="A519" s="5">
        <v>44853</v>
      </c>
      <c r="B519" s="25">
        <v>493.71</v>
      </c>
      <c r="C519" s="25">
        <v>0</v>
      </c>
      <c r="D519" s="25">
        <f t="shared" si="175"/>
        <v>493.71</v>
      </c>
      <c r="E519" s="25">
        <v>493.7</v>
      </c>
      <c r="F519" s="25">
        <f t="shared" si="172"/>
        <v>-9.9999999999909051E-3</v>
      </c>
      <c r="G519" s="25">
        <v>12999</v>
      </c>
      <c r="H519" s="25">
        <v>12976.76</v>
      </c>
      <c r="I519" s="25">
        <v>0</v>
      </c>
      <c r="J519" s="25">
        <f t="shared" si="176"/>
        <v>12976.76</v>
      </c>
      <c r="K519" s="25">
        <f t="shared" si="177"/>
        <v>22.239999999999782</v>
      </c>
      <c r="L519" s="27">
        <v>32.104999999999997</v>
      </c>
      <c r="M519" s="25">
        <v>395.5</v>
      </c>
      <c r="N519" s="2">
        <f t="shared" si="189"/>
        <v>101.60526857378059</v>
      </c>
      <c r="O519" s="2">
        <f t="shared" si="190"/>
        <v>105.70011383964867</v>
      </c>
      <c r="P519" s="2">
        <f t="shared" si="191"/>
        <v>109.22668662606733</v>
      </c>
      <c r="Q519" s="2">
        <f t="shared" si="191"/>
        <v>95.301204819277316</v>
      </c>
      <c r="R519" s="27">
        <f t="shared" si="192"/>
        <v>4.0301505259981774E-2</v>
      </c>
      <c r="S519" s="1">
        <f t="shared" si="178"/>
        <v>8.778548817801362E-3</v>
      </c>
      <c r="T519" s="1">
        <f>S519+GRAPHS!$Q$32*_xlfn.STDEV.S($R$2:$R$779)</f>
        <v>3.6448384166507447E-2</v>
      </c>
      <c r="U519" s="1">
        <f>S519-GRAPHS!$Q$32*_xlfn.STDEV.S($R$2:$R$779)</f>
        <v>-1.8891286530904723E-2</v>
      </c>
      <c r="V519" s="2">
        <f t="shared" si="179"/>
        <v>409.48452658680736</v>
      </c>
      <c r="W519" s="1">
        <f t="shared" si="180"/>
        <v>1.7138330369059597E-3</v>
      </c>
      <c r="X519" s="1">
        <f t="shared" si="181"/>
        <v>-2.0254805452575208E-5</v>
      </c>
      <c r="Y519" s="1">
        <f t="shared" si="182"/>
        <v>1.734087842358535E-3</v>
      </c>
      <c r="Z519" s="1">
        <f t="shared" si="173"/>
        <v>-3.2310590462182717E-4</v>
      </c>
      <c r="AA519" s="1" t="e">
        <f>Z519+#REF!*_xlfn.STDEV.S($Y$2:$Y$779)</f>
        <v>#REF!</v>
      </c>
      <c r="AB519" s="1">
        <f>Z519-GRAPHS!$S$32*_xlfn.STDEV.S($Y$2:$Y$779)</f>
        <v>-3.5832089975028217E-3</v>
      </c>
      <c r="AC519" s="24">
        <f t="shared" si="174"/>
        <v>22.239999999999782</v>
      </c>
      <c r="AD519" s="24">
        <f t="shared" si="183"/>
        <v>-9.9999999999909051E-3</v>
      </c>
      <c r="AE519" s="1">
        <f t="shared" si="184"/>
        <v>1.734087842358535E-3</v>
      </c>
      <c r="AF519" s="1">
        <f t="shared" si="185"/>
        <v>-3.2310590462182717E-4</v>
      </c>
      <c r="AG519" s="1">
        <f>$AF$2+GRAPHS!$U$32*_xlfn.STDEV.S('ONE_LAST_QUOTE (2)'!$AE$2:$AE$779)</f>
        <v>3.7520229614794163E-3</v>
      </c>
      <c r="AH519" s="1">
        <f>$AF$2-GRAPHS!$U$32*_xlfn.STDEV.S('ONE_LAST_QUOTE (2)'!$AE$2:$AE$779)</f>
        <v>-4.3982347707230704E-3</v>
      </c>
      <c r="AI519" s="27">
        <f t="shared" si="186"/>
        <v>-2224.0000000020009</v>
      </c>
      <c r="AJ519" s="24">
        <f t="shared" si="187"/>
        <v>22.249999999999773</v>
      </c>
      <c r="AK519" s="27">
        <f t="shared" si="188"/>
        <v>-6.5702056555270953</v>
      </c>
      <c r="AL519" s="27">
        <f>$AK$2+GRAPHS!$W$32*_xlfn.STDEV.S('ONE_LAST_QUOTE (2)'!$AJ$2:$AJ$779)</f>
        <v>27.965047561412895</v>
      </c>
      <c r="AM519" s="27">
        <f>$AK$2-GRAPHS!$W$32*_xlfn.STDEV.S('ONE_LAST_QUOTE (2)'!$AJ$2:$AJ$779)</f>
        <v>-41.105458872467089</v>
      </c>
      <c r="AO519" s="24"/>
    </row>
    <row r="520" spans="1:41" x14ac:dyDescent="0.3">
      <c r="A520" s="5">
        <v>44854</v>
      </c>
      <c r="B520" s="25">
        <v>493.91</v>
      </c>
      <c r="C520" s="25">
        <v>0</v>
      </c>
      <c r="D520" s="25">
        <f t="shared" si="175"/>
        <v>493.91</v>
      </c>
      <c r="E520" s="25">
        <v>492.5</v>
      </c>
      <c r="F520" s="25">
        <f t="shared" si="172"/>
        <v>-1.410000000000025</v>
      </c>
      <c r="G520" s="25">
        <v>12898</v>
      </c>
      <c r="H520" s="25">
        <v>12946.1</v>
      </c>
      <c r="I520" s="25">
        <v>0.19</v>
      </c>
      <c r="J520" s="25">
        <f t="shared" si="176"/>
        <v>12945.91</v>
      </c>
      <c r="K520" s="25">
        <f t="shared" si="177"/>
        <v>-47.909999999999854</v>
      </c>
      <c r="L520" s="27">
        <v>32.094000000000001</v>
      </c>
      <c r="M520" s="25">
        <v>397.5</v>
      </c>
      <c r="N520" s="2">
        <f t="shared" si="189"/>
        <v>101.35830417781435</v>
      </c>
      <c r="O520" s="2">
        <f t="shared" si="190"/>
        <v>104.87884208814435</v>
      </c>
      <c r="P520" s="2">
        <f t="shared" si="191"/>
        <v>109.18926274963418</v>
      </c>
      <c r="Q520" s="2">
        <f t="shared" si="191"/>
        <v>95.783132530120682</v>
      </c>
      <c r="R520" s="27">
        <f t="shared" si="192"/>
        <v>3.4733591281814302E-2</v>
      </c>
      <c r="S520" s="1">
        <f t="shared" si="178"/>
        <v>8.778548817801362E-3</v>
      </c>
      <c r="T520" s="1">
        <f>S520+GRAPHS!$Q$32*_xlfn.STDEV.S($R$2:$R$779)</f>
        <v>3.6448384166507447E-2</v>
      </c>
      <c r="U520" s="1">
        <f>S520-GRAPHS!$Q$32*_xlfn.STDEV.S($R$2:$R$779)</f>
        <v>-1.8891286530904723E-2</v>
      </c>
      <c r="V520" s="2">
        <f t="shared" si="179"/>
        <v>352.05379103300061</v>
      </c>
      <c r="W520" s="1">
        <f t="shared" si="180"/>
        <v>-3.7007827182484548E-3</v>
      </c>
      <c r="X520" s="1">
        <f t="shared" si="181"/>
        <v>-2.8547711121459881E-3</v>
      </c>
      <c r="Y520" s="1">
        <f t="shared" si="182"/>
        <v>-8.4601160610246664E-4</v>
      </c>
      <c r="Z520" s="1">
        <f t="shared" si="173"/>
        <v>-3.2310590462182717E-4</v>
      </c>
      <c r="AA520" s="1" t="e">
        <f>Z520+#REF!*_xlfn.STDEV.S($Y$2:$Y$779)</f>
        <v>#REF!</v>
      </c>
      <c r="AB520" s="1">
        <f>Z520-GRAPHS!$S$32*_xlfn.STDEV.S($Y$2:$Y$779)</f>
        <v>-3.5832089975028217E-3</v>
      </c>
      <c r="AC520" s="24">
        <f t="shared" si="174"/>
        <v>-47.909999999999854</v>
      </c>
      <c r="AD520" s="24">
        <f t="shared" si="183"/>
        <v>-1.410000000000025</v>
      </c>
      <c r="AE520" s="1">
        <f t="shared" si="184"/>
        <v>-8.4601160610246664E-4</v>
      </c>
      <c r="AF520" s="1">
        <f t="shared" si="185"/>
        <v>-3.2310590462182717E-4</v>
      </c>
      <c r="AG520" s="1">
        <f>$AF$2+GRAPHS!$U$32*_xlfn.STDEV.S('ONE_LAST_QUOTE (2)'!$AE$2:$AE$779)</f>
        <v>3.7520229614794163E-3</v>
      </c>
      <c r="AH520" s="1">
        <f>$AF$2-GRAPHS!$U$32*_xlfn.STDEV.S('ONE_LAST_QUOTE (2)'!$AE$2:$AE$779)</f>
        <v>-4.3982347707230704E-3</v>
      </c>
      <c r="AI520" s="27">
        <f t="shared" si="186"/>
        <v>33.978723404254616</v>
      </c>
      <c r="AJ520" s="24">
        <f t="shared" si="187"/>
        <v>-46.499999999999829</v>
      </c>
      <c r="AK520" s="27">
        <f t="shared" si="188"/>
        <v>-6.5702056555270953</v>
      </c>
      <c r="AL520" s="27">
        <f>$AK$2+GRAPHS!$W$32*_xlfn.STDEV.S('ONE_LAST_QUOTE (2)'!$AJ$2:$AJ$779)</f>
        <v>27.965047561412895</v>
      </c>
      <c r="AM520" s="27">
        <f>$AK$2-GRAPHS!$W$32*_xlfn.STDEV.S('ONE_LAST_QUOTE (2)'!$AJ$2:$AJ$779)</f>
        <v>-41.105458872467089</v>
      </c>
      <c r="AO520" s="24"/>
    </row>
    <row r="521" spans="1:41" x14ac:dyDescent="0.3">
      <c r="A521" s="5">
        <v>44855</v>
      </c>
      <c r="B521" s="25">
        <v>488.66</v>
      </c>
      <c r="C521" s="25">
        <v>0</v>
      </c>
      <c r="D521" s="25">
        <f t="shared" si="175"/>
        <v>488.66</v>
      </c>
      <c r="E521" s="25">
        <v>489.3</v>
      </c>
      <c r="F521" s="25">
        <f t="shared" si="172"/>
        <v>0.63999999999998636</v>
      </c>
      <c r="G521" s="25">
        <v>12805</v>
      </c>
      <c r="H521" s="25">
        <v>12819.2</v>
      </c>
      <c r="I521" s="25">
        <v>0.19</v>
      </c>
      <c r="J521" s="25">
        <f t="shared" si="176"/>
        <v>12819.01</v>
      </c>
      <c r="K521" s="25">
        <f t="shared" si="177"/>
        <v>-14.010000000000218</v>
      </c>
      <c r="L521" s="27">
        <v>32.076999999999998</v>
      </c>
      <c r="M521" s="25">
        <v>389.5</v>
      </c>
      <c r="N521" s="2">
        <f t="shared" si="189"/>
        <v>100.69973245523769</v>
      </c>
      <c r="O521" s="2">
        <f t="shared" si="190"/>
        <v>104.12262156448197</v>
      </c>
      <c r="P521" s="2">
        <f t="shared" si="191"/>
        <v>109.13142584969201</v>
      </c>
      <c r="Q521" s="2">
        <f t="shared" si="191"/>
        <v>93.855421686747178</v>
      </c>
      <c r="R521" s="27">
        <f t="shared" si="192"/>
        <v>3.3991044720657948E-2</v>
      </c>
      <c r="S521" s="1">
        <f t="shared" si="178"/>
        <v>8.778548817801362E-3</v>
      </c>
      <c r="T521" s="1">
        <f>S521+GRAPHS!$Q$32*_xlfn.STDEV.S($R$2:$R$779)</f>
        <v>3.6448384166507447E-2</v>
      </c>
      <c r="U521" s="1">
        <f>S521-GRAPHS!$Q$32*_xlfn.STDEV.S($R$2:$R$779)</f>
        <v>-1.8891286530904723E-2</v>
      </c>
      <c r="V521" s="2">
        <f t="shared" si="179"/>
        <v>342.28891092442808</v>
      </c>
      <c r="W521" s="1">
        <f t="shared" si="180"/>
        <v>-1.0929081106887519E-3</v>
      </c>
      <c r="X521" s="1">
        <f t="shared" si="181"/>
        <v>1.309704088732424E-3</v>
      </c>
      <c r="Y521" s="1">
        <f t="shared" si="182"/>
        <v>-2.4026121994211759E-3</v>
      </c>
      <c r="Z521" s="1">
        <f t="shared" si="173"/>
        <v>-3.2310590462182717E-4</v>
      </c>
      <c r="AA521" s="1" t="e">
        <f>Z521+#REF!*_xlfn.STDEV.S($Y$2:$Y$779)</f>
        <v>#REF!</v>
      </c>
      <c r="AB521" s="1">
        <f>Z521-GRAPHS!$S$32*_xlfn.STDEV.S($Y$2:$Y$779)</f>
        <v>-3.5832089975028217E-3</v>
      </c>
      <c r="AC521" s="24">
        <f t="shared" si="174"/>
        <v>-14.010000000000218</v>
      </c>
      <c r="AD521" s="24">
        <f t="shared" si="183"/>
        <v>0.63999999999998636</v>
      </c>
      <c r="AE521" s="1">
        <f t="shared" si="184"/>
        <v>-2.4026121994211759E-3</v>
      </c>
      <c r="AF521" s="1">
        <f t="shared" si="185"/>
        <v>-3.2310590462182717E-4</v>
      </c>
      <c r="AG521" s="1">
        <f>$AF$2+GRAPHS!$U$32*_xlfn.STDEV.S('ONE_LAST_QUOTE (2)'!$AE$2:$AE$779)</f>
        <v>3.7520229614794163E-3</v>
      </c>
      <c r="AH521" s="1">
        <f>$AF$2-GRAPHS!$U$32*_xlfn.STDEV.S('ONE_LAST_QUOTE (2)'!$AE$2:$AE$779)</f>
        <v>-4.3982347707230704E-3</v>
      </c>
      <c r="AI521" s="27">
        <f t="shared" si="186"/>
        <v>-21.890625000000806</v>
      </c>
      <c r="AJ521" s="24">
        <f t="shared" si="187"/>
        <v>-14.650000000000205</v>
      </c>
      <c r="AK521" s="27">
        <f t="shared" si="188"/>
        <v>-6.5702056555270953</v>
      </c>
      <c r="AL521" s="27">
        <f>$AK$2+GRAPHS!$W$32*_xlfn.STDEV.S('ONE_LAST_QUOTE (2)'!$AJ$2:$AJ$779)</f>
        <v>27.965047561412895</v>
      </c>
      <c r="AM521" s="27">
        <f>$AK$2-GRAPHS!$W$32*_xlfn.STDEV.S('ONE_LAST_QUOTE (2)'!$AJ$2:$AJ$779)</f>
        <v>-41.105458872467089</v>
      </c>
      <c r="AO521" s="24"/>
    </row>
    <row r="522" spans="1:41" x14ac:dyDescent="0.3">
      <c r="A522" s="5">
        <v>44858</v>
      </c>
      <c r="B522" s="25">
        <v>488.87</v>
      </c>
      <c r="C522" s="25">
        <v>0</v>
      </c>
      <c r="D522" s="25">
        <f t="shared" si="175"/>
        <v>488.87</v>
      </c>
      <c r="E522" s="25">
        <v>490</v>
      </c>
      <c r="F522" s="25">
        <f t="shared" si="172"/>
        <v>1.1299999999999955</v>
      </c>
      <c r="G522" s="25">
        <v>12884</v>
      </c>
      <c r="H522" s="25">
        <v>12856.98</v>
      </c>
      <c r="I522" s="25">
        <v>0.17</v>
      </c>
      <c r="J522" s="25">
        <f t="shared" si="176"/>
        <v>12856.81</v>
      </c>
      <c r="K522" s="25">
        <f t="shared" si="177"/>
        <v>27.190000000000509</v>
      </c>
      <c r="L522" s="27">
        <v>32.308999999999997</v>
      </c>
      <c r="M522" s="25">
        <v>387</v>
      </c>
      <c r="N522" s="2">
        <f t="shared" si="189"/>
        <v>100.84379501955134</v>
      </c>
      <c r="O522" s="2">
        <f t="shared" si="190"/>
        <v>104.76500243942098</v>
      </c>
      <c r="P522" s="2">
        <f t="shared" si="191"/>
        <v>109.92072942537328</v>
      </c>
      <c r="Q522" s="2">
        <f t="shared" si="191"/>
        <v>93.253012048192957</v>
      </c>
      <c r="R522" s="27">
        <f t="shared" si="192"/>
        <v>3.8883973169687058E-2</v>
      </c>
      <c r="S522" s="1">
        <f t="shared" si="178"/>
        <v>8.778548817801362E-3</v>
      </c>
      <c r="T522" s="1">
        <f>S522+GRAPHS!$Q$32*_xlfn.STDEV.S($R$2:$R$779)</f>
        <v>3.6448384166507447E-2</v>
      </c>
      <c r="U522" s="1">
        <f>S522-GRAPHS!$Q$32*_xlfn.STDEV.S($R$2:$R$779)</f>
        <v>-1.8891286530904723E-2</v>
      </c>
      <c r="V522" s="2">
        <f t="shared" si="179"/>
        <v>392.12074198696456</v>
      </c>
      <c r="W522" s="1">
        <f t="shared" si="180"/>
        <v>2.1148325284421651E-3</v>
      </c>
      <c r="X522" s="1">
        <f t="shared" si="181"/>
        <v>2.3114529425000419E-3</v>
      </c>
      <c r="Y522" s="1">
        <f t="shared" si="182"/>
        <v>-1.9662041405787674E-4</v>
      </c>
      <c r="Z522" s="1">
        <f t="shared" si="173"/>
        <v>-3.2310590462182717E-4</v>
      </c>
      <c r="AA522" s="1" t="e">
        <f>Z522+#REF!*_xlfn.STDEV.S($Y$2:$Y$779)</f>
        <v>#REF!</v>
      </c>
      <c r="AB522" s="1">
        <f>Z522-GRAPHS!$S$32*_xlfn.STDEV.S($Y$2:$Y$779)</f>
        <v>-3.5832089975028217E-3</v>
      </c>
      <c r="AC522" s="24">
        <f t="shared" si="174"/>
        <v>27.190000000000509</v>
      </c>
      <c r="AD522" s="24">
        <f t="shared" si="183"/>
        <v>1.1299999999999955</v>
      </c>
      <c r="AE522" s="1">
        <f t="shared" si="184"/>
        <v>-1.9662041405787674E-4</v>
      </c>
      <c r="AF522" s="1">
        <f t="shared" si="185"/>
        <v>-3.2310590462182717E-4</v>
      </c>
      <c r="AG522" s="1">
        <f>$AF$2+GRAPHS!$U$32*_xlfn.STDEV.S('ONE_LAST_QUOTE (2)'!$AE$2:$AE$779)</f>
        <v>3.7520229614794163E-3</v>
      </c>
      <c r="AH522" s="1">
        <f>$AF$2-GRAPHS!$U$32*_xlfn.STDEV.S('ONE_LAST_QUOTE (2)'!$AE$2:$AE$779)</f>
        <v>-4.3982347707230704E-3</v>
      </c>
      <c r="AI522" s="27">
        <f t="shared" si="186"/>
        <v>24.061946902655414</v>
      </c>
      <c r="AJ522" s="24">
        <f t="shared" si="187"/>
        <v>26.060000000000514</v>
      </c>
      <c r="AK522" s="27">
        <f t="shared" si="188"/>
        <v>-6.5702056555270953</v>
      </c>
      <c r="AL522" s="27">
        <f>$AK$2+GRAPHS!$W$32*_xlfn.STDEV.S('ONE_LAST_QUOTE (2)'!$AJ$2:$AJ$779)</f>
        <v>27.965047561412895</v>
      </c>
      <c r="AM522" s="27">
        <f>$AK$2-GRAPHS!$W$32*_xlfn.STDEV.S('ONE_LAST_QUOTE (2)'!$AJ$2:$AJ$779)</f>
        <v>-41.105458872467089</v>
      </c>
      <c r="AO522" s="24"/>
    </row>
    <row r="523" spans="1:41" x14ac:dyDescent="0.3">
      <c r="A523" s="5">
        <v>44859</v>
      </c>
      <c r="B523" s="25">
        <v>478.87</v>
      </c>
      <c r="C523" s="25">
        <v>0</v>
      </c>
      <c r="D523" s="25">
        <f t="shared" si="175"/>
        <v>478.87</v>
      </c>
      <c r="E523" s="25">
        <v>479.9</v>
      </c>
      <c r="F523" s="25">
        <f t="shared" si="172"/>
        <v>1.0299999999999727</v>
      </c>
      <c r="G523" s="25">
        <v>12685</v>
      </c>
      <c r="H523" s="25">
        <v>12666.12</v>
      </c>
      <c r="I523" s="25">
        <v>0.17</v>
      </c>
      <c r="J523" s="25">
        <f t="shared" si="176"/>
        <v>12665.95</v>
      </c>
      <c r="K523" s="25">
        <f t="shared" si="177"/>
        <v>19.049999999999272</v>
      </c>
      <c r="L523" s="27">
        <v>32.259</v>
      </c>
      <c r="M523" s="25">
        <v>371</v>
      </c>
      <c r="N523" s="2">
        <f t="shared" si="189"/>
        <v>98.765178020168747</v>
      </c>
      <c r="O523" s="2">
        <f t="shared" si="190"/>
        <v>103.14685314685309</v>
      </c>
      <c r="P523" s="2">
        <f t="shared" si="191"/>
        <v>109.75062089613164</v>
      </c>
      <c r="Q523" s="2">
        <f t="shared" si="191"/>
        <v>89.397590361445964</v>
      </c>
      <c r="R523" s="27">
        <f t="shared" si="192"/>
        <v>4.4364574787579159E-2</v>
      </c>
      <c r="S523" s="1">
        <f t="shared" si="178"/>
        <v>8.778548817801362E-3</v>
      </c>
      <c r="T523" s="1">
        <f>S523+GRAPHS!$Q$32*_xlfn.STDEV.S($R$2:$R$779)</f>
        <v>3.6448384166507447E-2</v>
      </c>
      <c r="U523" s="1">
        <f>S523-GRAPHS!$Q$32*_xlfn.STDEV.S($R$2:$R$779)</f>
        <v>-1.8891286530904723E-2</v>
      </c>
      <c r="V523" s="2">
        <f t="shared" si="179"/>
        <v>438.16751266843426</v>
      </c>
      <c r="W523" s="1">
        <f t="shared" si="180"/>
        <v>1.5040324649946725E-3</v>
      </c>
      <c r="X523" s="1">
        <f t="shared" si="181"/>
        <v>2.1508969031260525E-3</v>
      </c>
      <c r="Y523" s="1">
        <f t="shared" si="182"/>
        <v>-6.4686443813137995E-4</v>
      </c>
      <c r="Z523" s="1">
        <f t="shared" si="173"/>
        <v>-3.2310590462182717E-4</v>
      </c>
      <c r="AA523" s="1" t="e">
        <f>Z523+#REF!*_xlfn.STDEV.S($Y$2:$Y$779)</f>
        <v>#REF!</v>
      </c>
      <c r="AB523" s="1">
        <f>Z523-GRAPHS!$S$32*_xlfn.STDEV.S($Y$2:$Y$779)</f>
        <v>-3.5832089975028217E-3</v>
      </c>
      <c r="AC523" s="24">
        <f t="shared" si="174"/>
        <v>19.049999999999272</v>
      </c>
      <c r="AD523" s="24">
        <f t="shared" si="183"/>
        <v>1.0299999999999727</v>
      </c>
      <c r="AE523" s="1">
        <f t="shared" si="184"/>
        <v>-6.4686443813137995E-4</v>
      </c>
      <c r="AF523" s="1">
        <f t="shared" si="185"/>
        <v>-3.2310590462182717E-4</v>
      </c>
      <c r="AG523" s="1">
        <f>$AF$2+GRAPHS!$U$32*_xlfn.STDEV.S('ONE_LAST_QUOTE (2)'!$AE$2:$AE$779)</f>
        <v>3.7520229614794163E-3</v>
      </c>
      <c r="AH523" s="1">
        <f>$AF$2-GRAPHS!$U$32*_xlfn.STDEV.S('ONE_LAST_QUOTE (2)'!$AE$2:$AE$779)</f>
        <v>-4.3982347707230704E-3</v>
      </c>
      <c r="AI523" s="27">
        <f t="shared" si="186"/>
        <v>18.495145631067746</v>
      </c>
      <c r="AJ523" s="24">
        <f t="shared" si="187"/>
        <v>18.0199999999993</v>
      </c>
      <c r="AK523" s="27">
        <f t="shared" si="188"/>
        <v>-6.5702056555270953</v>
      </c>
      <c r="AL523" s="27">
        <f>$AK$2+GRAPHS!$W$32*_xlfn.STDEV.S('ONE_LAST_QUOTE (2)'!$AJ$2:$AJ$779)</f>
        <v>27.965047561412895</v>
      </c>
      <c r="AM523" s="27">
        <f>$AK$2-GRAPHS!$W$32*_xlfn.STDEV.S('ONE_LAST_QUOTE (2)'!$AJ$2:$AJ$779)</f>
        <v>-41.105458872467089</v>
      </c>
      <c r="AO523" s="24"/>
    </row>
    <row r="524" spans="1:41" x14ac:dyDescent="0.3">
      <c r="A524" s="5">
        <v>44860</v>
      </c>
      <c r="B524" s="25">
        <v>482.79</v>
      </c>
      <c r="C524" s="25">
        <v>0</v>
      </c>
      <c r="D524" s="25">
        <f t="shared" si="175"/>
        <v>482.79</v>
      </c>
      <c r="E524" s="25">
        <v>483.8</v>
      </c>
      <c r="F524" s="25">
        <f t="shared" si="172"/>
        <v>1.0099999999999909</v>
      </c>
      <c r="G524" s="25">
        <v>12741</v>
      </c>
      <c r="H524" s="25">
        <v>12729.05</v>
      </c>
      <c r="I524" s="25">
        <v>0.17</v>
      </c>
      <c r="J524" s="25">
        <f t="shared" si="176"/>
        <v>12728.88</v>
      </c>
      <c r="K524" s="25">
        <f t="shared" si="177"/>
        <v>12.1200000000008</v>
      </c>
      <c r="L524" s="27">
        <v>32.052999999999997</v>
      </c>
      <c r="M524" s="25">
        <v>376</v>
      </c>
      <c r="N524" s="2">
        <f t="shared" si="189"/>
        <v>99.567812307059057</v>
      </c>
      <c r="O524" s="2">
        <f t="shared" si="190"/>
        <v>103.60221174174657</v>
      </c>
      <c r="P524" s="2">
        <f t="shared" si="191"/>
        <v>109.04977375565601</v>
      </c>
      <c r="Q524" s="2">
        <f t="shared" si="191"/>
        <v>90.602409638554391</v>
      </c>
      <c r="R524" s="27">
        <f t="shared" si="192"/>
        <v>4.0519112966404869E-2</v>
      </c>
      <c r="S524" s="1">
        <f t="shared" si="178"/>
        <v>8.778548817801362E-3</v>
      </c>
      <c r="T524" s="1">
        <f>S524+GRAPHS!$Q$32*_xlfn.STDEV.S($R$2:$R$779)</f>
        <v>3.6448384166507447E-2</v>
      </c>
      <c r="U524" s="1">
        <f>S524-GRAPHS!$Q$32*_xlfn.STDEV.S($R$2:$R$779)</f>
        <v>-1.8891286530904723E-2</v>
      </c>
      <c r="V524" s="2">
        <f t="shared" si="179"/>
        <v>403.43994346875149</v>
      </c>
      <c r="W524" s="1">
        <f t="shared" si="180"/>
        <v>9.5216546938935718E-4</v>
      </c>
      <c r="X524" s="1">
        <f t="shared" si="181"/>
        <v>2.0920068766958531E-3</v>
      </c>
      <c r="Y524" s="1">
        <f t="shared" si="182"/>
        <v>-1.1398414073064958E-3</v>
      </c>
      <c r="Z524" s="1">
        <f t="shared" si="173"/>
        <v>-3.2310590462182717E-4</v>
      </c>
      <c r="AA524" s="1" t="e">
        <f>Z524+#REF!*_xlfn.STDEV.S($Y$2:$Y$779)</f>
        <v>#REF!</v>
      </c>
      <c r="AB524" s="1">
        <f>Z524-GRAPHS!$S$32*_xlfn.STDEV.S($Y$2:$Y$779)</f>
        <v>-3.5832089975028217E-3</v>
      </c>
      <c r="AC524" s="24">
        <f t="shared" si="174"/>
        <v>12.1200000000008</v>
      </c>
      <c r="AD524" s="24">
        <f t="shared" si="183"/>
        <v>1.0099999999999909</v>
      </c>
      <c r="AE524" s="1">
        <f t="shared" si="184"/>
        <v>-1.1398414073064958E-3</v>
      </c>
      <c r="AF524" s="1">
        <f t="shared" si="185"/>
        <v>-3.2310590462182717E-4</v>
      </c>
      <c r="AG524" s="1">
        <f>$AF$2+GRAPHS!$U$32*_xlfn.STDEV.S('ONE_LAST_QUOTE (2)'!$AE$2:$AE$779)</f>
        <v>3.7520229614794163E-3</v>
      </c>
      <c r="AH524" s="1">
        <f>$AF$2-GRAPHS!$U$32*_xlfn.STDEV.S('ONE_LAST_QUOTE (2)'!$AE$2:$AE$779)</f>
        <v>-4.3982347707230704E-3</v>
      </c>
      <c r="AI524" s="27">
        <f t="shared" si="186"/>
        <v>12.000000000000901</v>
      </c>
      <c r="AJ524" s="24">
        <f t="shared" si="187"/>
        <v>11.110000000000809</v>
      </c>
      <c r="AK524" s="27">
        <f t="shared" si="188"/>
        <v>-6.5702056555270953</v>
      </c>
      <c r="AL524" s="27">
        <f>$AK$2+GRAPHS!$W$32*_xlfn.STDEV.S('ONE_LAST_QUOTE (2)'!$AJ$2:$AJ$779)</f>
        <v>27.965047561412895</v>
      </c>
      <c r="AM524" s="27">
        <f>$AK$2-GRAPHS!$W$32*_xlfn.STDEV.S('ONE_LAST_QUOTE (2)'!$AJ$2:$AJ$779)</f>
        <v>-41.105458872467089</v>
      </c>
      <c r="AO524" s="24"/>
    </row>
    <row r="525" spans="1:41" x14ac:dyDescent="0.3">
      <c r="A525" s="5">
        <v>44861</v>
      </c>
      <c r="B525" s="25">
        <v>490.32</v>
      </c>
      <c r="C525" s="25">
        <v>0</v>
      </c>
      <c r="D525" s="25">
        <f t="shared" si="175"/>
        <v>490.32</v>
      </c>
      <c r="E525" s="25">
        <v>491.4</v>
      </c>
      <c r="F525" s="25">
        <f t="shared" si="172"/>
        <v>1.0799999999999841</v>
      </c>
      <c r="G525" s="25">
        <v>12956</v>
      </c>
      <c r="H525" s="25">
        <v>12926.37</v>
      </c>
      <c r="I525" s="25">
        <v>0.17</v>
      </c>
      <c r="J525" s="25">
        <f t="shared" si="176"/>
        <v>12926.2</v>
      </c>
      <c r="K525" s="25">
        <f t="shared" si="177"/>
        <v>29.799999999999272</v>
      </c>
      <c r="L525" s="27">
        <v>32.119999999999997</v>
      </c>
      <c r="M525" s="25">
        <v>385.5</v>
      </c>
      <c r="N525" s="2">
        <f t="shared" si="189"/>
        <v>101.13192014817864</v>
      </c>
      <c r="O525" s="2">
        <f t="shared" si="190"/>
        <v>105.35046348999832</v>
      </c>
      <c r="P525" s="2">
        <f t="shared" si="191"/>
        <v>109.27771918483982</v>
      </c>
      <c r="Q525" s="2">
        <f t="shared" si="191"/>
        <v>92.891566265060433</v>
      </c>
      <c r="R525" s="27">
        <f t="shared" si="192"/>
        <v>4.1713272482502672E-2</v>
      </c>
      <c r="S525" s="1">
        <f t="shared" si="178"/>
        <v>8.778548817801362E-3</v>
      </c>
      <c r="T525" s="1">
        <f>S525+GRAPHS!$Q$32*_xlfn.STDEV.S($R$2:$R$779)</f>
        <v>3.6448384166507447E-2</v>
      </c>
      <c r="U525" s="1">
        <f>S525-GRAPHS!$Q$32*_xlfn.STDEV.S($R$2:$R$779)</f>
        <v>-1.8891286530904723E-2</v>
      </c>
      <c r="V525" s="2">
        <f t="shared" si="179"/>
        <v>421.85433418196823</v>
      </c>
      <c r="W525" s="1">
        <f t="shared" si="180"/>
        <v>2.3053952437684139E-3</v>
      </c>
      <c r="X525" s="1">
        <f t="shared" si="181"/>
        <v>2.2026431718061351E-3</v>
      </c>
      <c r="Y525" s="1">
        <f t="shared" si="182"/>
        <v>1.0275207196227881E-4</v>
      </c>
      <c r="Z525" s="1">
        <f t="shared" si="173"/>
        <v>-3.2310590462182717E-4</v>
      </c>
      <c r="AA525" s="1" t="e">
        <f>Z525+#REF!*_xlfn.STDEV.S($Y$2:$Y$779)</f>
        <v>#REF!</v>
      </c>
      <c r="AB525" s="1">
        <f>Z525-GRAPHS!$S$32*_xlfn.STDEV.S($Y$2:$Y$779)</f>
        <v>-3.5832089975028217E-3</v>
      </c>
      <c r="AC525" s="24">
        <f t="shared" si="174"/>
        <v>29.799999999999272</v>
      </c>
      <c r="AD525" s="24">
        <f t="shared" si="183"/>
        <v>1.0799999999999841</v>
      </c>
      <c r="AE525" s="1">
        <f t="shared" si="184"/>
        <v>1.0275207196227881E-4</v>
      </c>
      <c r="AF525" s="1">
        <f t="shared" si="185"/>
        <v>-3.2310590462182717E-4</v>
      </c>
      <c r="AG525" s="1">
        <f>$AF$2+GRAPHS!$U$32*_xlfn.STDEV.S('ONE_LAST_QUOTE (2)'!$AE$2:$AE$779)</f>
        <v>3.7520229614794163E-3</v>
      </c>
      <c r="AH525" s="1">
        <f>$AF$2-GRAPHS!$U$32*_xlfn.STDEV.S('ONE_LAST_QUOTE (2)'!$AE$2:$AE$779)</f>
        <v>-4.3982347707230704E-3</v>
      </c>
      <c r="AI525" s="27">
        <f t="shared" si="186"/>
        <v>27.592592592592325</v>
      </c>
      <c r="AJ525" s="24">
        <f t="shared" si="187"/>
        <v>28.719999999999288</v>
      </c>
      <c r="AK525" s="27">
        <f t="shared" si="188"/>
        <v>-6.5702056555270953</v>
      </c>
      <c r="AL525" s="27">
        <f>$AK$2+GRAPHS!$W$32*_xlfn.STDEV.S('ONE_LAST_QUOTE (2)'!$AJ$2:$AJ$779)</f>
        <v>27.965047561412895</v>
      </c>
      <c r="AM525" s="27">
        <f>$AK$2-GRAPHS!$W$32*_xlfn.STDEV.S('ONE_LAST_QUOTE (2)'!$AJ$2:$AJ$779)</f>
        <v>-41.105458872467089</v>
      </c>
      <c r="AO525" s="24"/>
    </row>
    <row r="526" spans="1:41" x14ac:dyDescent="0.3">
      <c r="A526" s="5">
        <v>44862</v>
      </c>
      <c r="B526" s="25">
        <v>485.6</v>
      </c>
      <c r="C526" s="25">
        <v>0</v>
      </c>
      <c r="D526" s="25">
        <f t="shared" si="175"/>
        <v>485.6</v>
      </c>
      <c r="E526" s="25">
        <v>482.9</v>
      </c>
      <c r="F526" s="25">
        <f t="shared" si="172"/>
        <v>-2.7000000000000455</v>
      </c>
      <c r="G526" s="25">
        <v>12767</v>
      </c>
      <c r="H526" s="25">
        <v>12788.42</v>
      </c>
      <c r="I526" s="25">
        <v>0.17</v>
      </c>
      <c r="J526" s="25">
        <f t="shared" si="176"/>
        <v>12788.25</v>
      </c>
      <c r="K526" s="25">
        <f t="shared" si="177"/>
        <v>-21.25</v>
      </c>
      <c r="L526" s="27">
        <v>32.1</v>
      </c>
      <c r="M526" s="25">
        <v>379.5</v>
      </c>
      <c r="N526" s="2">
        <f t="shared" si="189"/>
        <v>99.382589010084388</v>
      </c>
      <c r="O526" s="2">
        <f t="shared" si="190"/>
        <v>103.81362823223283</v>
      </c>
      <c r="P526" s="2">
        <f t="shared" si="191"/>
        <v>109.20967577314318</v>
      </c>
      <c r="Q526" s="2">
        <f t="shared" si="191"/>
        <v>91.445783132530309</v>
      </c>
      <c r="R526" s="27">
        <f t="shared" si="192"/>
        <v>4.4585669042077614E-2</v>
      </c>
      <c r="S526" s="1">
        <f t="shared" si="178"/>
        <v>8.778548817801362E-3</v>
      </c>
      <c r="T526" s="1">
        <f>S526+GRAPHS!$Q$32*_xlfn.STDEV.S($R$2:$R$779)</f>
        <v>3.6448384166507447E-2</v>
      </c>
      <c r="U526" s="1">
        <f>S526-GRAPHS!$Q$32*_xlfn.STDEV.S($R$2:$R$779)</f>
        <v>-1.8891286530904723E-2</v>
      </c>
      <c r="V526" s="2">
        <f t="shared" si="179"/>
        <v>443.1039222148442</v>
      </c>
      <c r="W526" s="1">
        <f t="shared" si="180"/>
        <v>-1.661681621801263E-3</v>
      </c>
      <c r="X526" s="1">
        <f t="shared" si="181"/>
        <v>-5.5601317957167324E-3</v>
      </c>
      <c r="Y526" s="1">
        <f t="shared" si="182"/>
        <v>3.8984501739154692E-3</v>
      </c>
      <c r="Z526" s="1">
        <f t="shared" si="173"/>
        <v>-3.2310590462182717E-4</v>
      </c>
      <c r="AA526" s="1" t="e">
        <f>Z526+#REF!*_xlfn.STDEV.S($Y$2:$Y$779)</f>
        <v>#REF!</v>
      </c>
      <c r="AB526" s="1">
        <f>Z526-GRAPHS!$S$32*_xlfn.STDEV.S($Y$2:$Y$779)</f>
        <v>-3.5832089975028217E-3</v>
      </c>
      <c r="AC526" s="24">
        <f t="shared" si="174"/>
        <v>-21.25</v>
      </c>
      <c r="AD526" s="24">
        <f t="shared" si="183"/>
        <v>-2.7000000000000455</v>
      </c>
      <c r="AE526" s="1">
        <f t="shared" si="184"/>
        <v>3.8984501739154692E-3</v>
      </c>
      <c r="AF526" s="1">
        <f t="shared" si="185"/>
        <v>-3.2310590462182717E-4</v>
      </c>
      <c r="AG526" s="1">
        <f>$AF$2+GRAPHS!$U$32*_xlfn.STDEV.S('ONE_LAST_QUOTE (2)'!$AE$2:$AE$779)</f>
        <v>3.7520229614794163E-3</v>
      </c>
      <c r="AH526" s="1">
        <f>$AF$2-GRAPHS!$U$32*_xlfn.STDEV.S('ONE_LAST_QUOTE (2)'!$AE$2:$AE$779)</f>
        <v>-4.3982347707230704E-3</v>
      </c>
      <c r="AI526" s="27">
        <f t="shared" si="186"/>
        <v>7.8703703703702379</v>
      </c>
      <c r="AJ526" s="24">
        <f t="shared" si="187"/>
        <v>-18.549999999999955</v>
      </c>
      <c r="AK526" s="27">
        <f t="shared" si="188"/>
        <v>-6.5702056555270953</v>
      </c>
      <c r="AL526" s="27">
        <f>$AK$2+GRAPHS!$W$32*_xlfn.STDEV.S('ONE_LAST_QUOTE (2)'!$AJ$2:$AJ$779)</f>
        <v>27.965047561412895</v>
      </c>
      <c r="AM526" s="27">
        <f>$AK$2-GRAPHS!$W$32*_xlfn.STDEV.S('ONE_LAST_QUOTE (2)'!$AJ$2:$AJ$779)</f>
        <v>-41.105458872467089</v>
      </c>
      <c r="AO526" s="24"/>
    </row>
    <row r="527" spans="1:41" x14ac:dyDescent="0.3">
      <c r="A527" s="5">
        <v>44865</v>
      </c>
      <c r="B527" s="25">
        <v>492.6</v>
      </c>
      <c r="C527" s="25">
        <v>0</v>
      </c>
      <c r="D527" s="25">
        <f t="shared" si="175"/>
        <v>492.6</v>
      </c>
      <c r="E527" s="25">
        <v>492.9</v>
      </c>
      <c r="F527" s="25">
        <f t="shared" si="172"/>
        <v>0.29999999999995453</v>
      </c>
      <c r="G527" s="25">
        <v>12943</v>
      </c>
      <c r="H527" s="25">
        <v>12949.75</v>
      </c>
      <c r="I527" s="25">
        <v>0.17</v>
      </c>
      <c r="J527" s="25">
        <f t="shared" si="176"/>
        <v>12949.58</v>
      </c>
      <c r="K527" s="25">
        <f t="shared" si="177"/>
        <v>-6.5799999999999272</v>
      </c>
      <c r="L527" s="27">
        <v>32.24</v>
      </c>
      <c r="M527" s="25">
        <v>390</v>
      </c>
      <c r="N527" s="2">
        <f t="shared" si="189"/>
        <v>101.44062564313647</v>
      </c>
      <c r="O527" s="2">
        <f t="shared" si="190"/>
        <v>105.24475524475518</v>
      </c>
      <c r="P527" s="2">
        <f t="shared" si="191"/>
        <v>109.68597965501981</v>
      </c>
      <c r="Q527" s="2">
        <f t="shared" si="191"/>
        <v>93.975903614458034</v>
      </c>
      <c r="R527" s="27">
        <f t="shared" si="192"/>
        <v>3.7501046326364973E-2</v>
      </c>
      <c r="S527" s="1">
        <f t="shared" si="178"/>
        <v>8.778548817801362E-3</v>
      </c>
      <c r="T527" s="1">
        <f>S527+GRAPHS!$Q$32*_xlfn.STDEV.S($R$2:$R$779)</f>
        <v>3.6448384166507447E-2</v>
      </c>
      <c r="U527" s="1">
        <f>S527-GRAPHS!$Q$32*_xlfn.STDEV.S($R$2:$R$779)</f>
        <v>-1.8891286530904723E-2</v>
      </c>
      <c r="V527" s="2">
        <f t="shared" si="179"/>
        <v>380.41296016187118</v>
      </c>
      <c r="W527" s="1">
        <f t="shared" si="180"/>
        <v>-5.0812458782446433E-4</v>
      </c>
      <c r="X527" s="1">
        <f t="shared" si="181"/>
        <v>6.0901339829467019E-4</v>
      </c>
      <c r="Y527" s="1">
        <f t="shared" si="182"/>
        <v>-1.1171379861191345E-3</v>
      </c>
      <c r="Z527" s="1">
        <f t="shared" si="173"/>
        <v>-3.2310590462182717E-4</v>
      </c>
      <c r="AA527" s="1" t="e">
        <f>Z527+#REF!*_xlfn.STDEV.S($Y$2:$Y$779)</f>
        <v>#REF!</v>
      </c>
      <c r="AB527" s="1">
        <f>Z527-GRAPHS!$S$32*_xlfn.STDEV.S($Y$2:$Y$779)</f>
        <v>-3.5832089975028217E-3</v>
      </c>
      <c r="AC527" s="24">
        <f t="shared" si="174"/>
        <v>-6.5799999999999272</v>
      </c>
      <c r="AD527" s="24">
        <f t="shared" si="183"/>
        <v>0.29999999999995453</v>
      </c>
      <c r="AE527" s="1">
        <f t="shared" si="184"/>
        <v>-1.1171379861191345E-3</v>
      </c>
      <c r="AF527" s="1">
        <f t="shared" si="185"/>
        <v>-3.2310590462182717E-4</v>
      </c>
      <c r="AG527" s="1">
        <f>$AF$2+GRAPHS!$U$32*_xlfn.STDEV.S('ONE_LAST_QUOTE (2)'!$AE$2:$AE$779)</f>
        <v>3.7520229614794163E-3</v>
      </c>
      <c r="AH527" s="1">
        <f>$AF$2-GRAPHS!$U$32*_xlfn.STDEV.S('ONE_LAST_QUOTE (2)'!$AE$2:$AE$779)</f>
        <v>-4.3982347707230704E-3</v>
      </c>
      <c r="AI527" s="27">
        <f t="shared" si="186"/>
        <v>-21.933333333336414</v>
      </c>
      <c r="AJ527" s="24">
        <f t="shared" si="187"/>
        <v>-6.8799999999998818</v>
      </c>
      <c r="AK527" s="27">
        <f t="shared" si="188"/>
        <v>-6.5702056555270953</v>
      </c>
      <c r="AL527" s="27">
        <f>$AK$2+GRAPHS!$W$32*_xlfn.STDEV.S('ONE_LAST_QUOTE (2)'!$AJ$2:$AJ$779)</f>
        <v>27.965047561412895</v>
      </c>
      <c r="AM527" s="27">
        <f>$AK$2-GRAPHS!$W$32*_xlfn.STDEV.S('ONE_LAST_QUOTE (2)'!$AJ$2:$AJ$779)</f>
        <v>-41.105458872467089</v>
      </c>
      <c r="AO527" s="24"/>
    </row>
    <row r="528" spans="1:41" x14ac:dyDescent="0.3">
      <c r="A528" s="5">
        <v>44866</v>
      </c>
      <c r="B528" s="25">
        <v>495.67</v>
      </c>
      <c r="C528" s="25">
        <v>0</v>
      </c>
      <c r="D528" s="25">
        <f t="shared" si="175"/>
        <v>495.67</v>
      </c>
      <c r="E528" s="25">
        <v>496</v>
      </c>
      <c r="F528" s="25">
        <f t="shared" si="172"/>
        <v>0.32999999999998408</v>
      </c>
      <c r="G528" s="25">
        <v>13033</v>
      </c>
      <c r="H528" s="25">
        <v>13037.21</v>
      </c>
      <c r="I528" s="25">
        <v>0.17</v>
      </c>
      <c r="J528" s="25">
        <f t="shared" si="176"/>
        <v>13037.039999999999</v>
      </c>
      <c r="K528" s="25">
        <f t="shared" si="177"/>
        <v>-4.0399999999990541</v>
      </c>
      <c r="L528" s="27">
        <v>32.161999999999999</v>
      </c>
      <c r="M528" s="25">
        <v>391.5</v>
      </c>
      <c r="N528" s="2">
        <f t="shared" si="189"/>
        <v>102.07861699938262</v>
      </c>
      <c r="O528" s="2">
        <f t="shared" si="190"/>
        <v>105.97658155797686</v>
      </c>
      <c r="P528" s="2">
        <f t="shared" si="191"/>
        <v>109.42061034940281</v>
      </c>
      <c r="Q528" s="2">
        <f t="shared" si="191"/>
        <v>94.337349397590557</v>
      </c>
      <c r="R528" s="27">
        <f t="shared" si="192"/>
        <v>3.8185906835099592E-2</v>
      </c>
      <c r="S528" s="1">
        <f t="shared" si="178"/>
        <v>8.778548817801362E-3</v>
      </c>
      <c r="T528" s="1">
        <f>S528+GRAPHS!$Q$32*_xlfn.STDEV.S($R$2:$R$779)</f>
        <v>3.6448384166507447E-2</v>
      </c>
      <c r="U528" s="1">
        <f>S528-GRAPHS!$Q$32*_xlfn.STDEV.S($R$2:$R$779)</f>
        <v>-1.8891286530904723E-2</v>
      </c>
      <c r="V528" s="2">
        <f t="shared" si="179"/>
        <v>389.79645585942393</v>
      </c>
      <c r="W528" s="1">
        <f t="shared" si="180"/>
        <v>-3.0988629320758809E-4</v>
      </c>
      <c r="X528" s="1">
        <f t="shared" si="181"/>
        <v>6.6576552948531098E-4</v>
      </c>
      <c r="Y528" s="1">
        <f t="shared" si="182"/>
        <v>-9.7565182269289906E-4</v>
      </c>
      <c r="Z528" s="1">
        <f t="shared" si="173"/>
        <v>-3.2310590462182717E-4</v>
      </c>
      <c r="AA528" s="1" t="e">
        <f>Z528+#REF!*_xlfn.STDEV.S($Y$2:$Y$779)</f>
        <v>#REF!</v>
      </c>
      <c r="AB528" s="1">
        <f>Z528-GRAPHS!$S$32*_xlfn.STDEV.S($Y$2:$Y$779)</f>
        <v>-3.5832089975028217E-3</v>
      </c>
      <c r="AC528" s="24">
        <f t="shared" si="174"/>
        <v>-4.0399999999990541</v>
      </c>
      <c r="AD528" s="24">
        <f t="shared" si="183"/>
        <v>0.32999999999998408</v>
      </c>
      <c r="AE528" s="1">
        <f t="shared" si="184"/>
        <v>-9.7565182269289906E-4</v>
      </c>
      <c r="AF528" s="1">
        <f t="shared" si="185"/>
        <v>-3.2310590462182717E-4</v>
      </c>
      <c r="AG528" s="1">
        <f>$AF$2+GRAPHS!$U$32*_xlfn.STDEV.S('ONE_LAST_QUOTE (2)'!$AE$2:$AE$779)</f>
        <v>3.7520229614794163E-3</v>
      </c>
      <c r="AH528" s="1">
        <f>$AF$2-GRAPHS!$U$32*_xlfn.STDEV.S('ONE_LAST_QUOTE (2)'!$AE$2:$AE$779)</f>
        <v>-4.3982347707230704E-3</v>
      </c>
      <c r="AI528" s="27">
        <f t="shared" si="186"/>
        <v>-12.242424242421967</v>
      </c>
      <c r="AJ528" s="24">
        <f t="shared" si="187"/>
        <v>-4.3699999999990382</v>
      </c>
      <c r="AK528" s="27">
        <f t="shared" si="188"/>
        <v>-6.5702056555270953</v>
      </c>
      <c r="AL528" s="27">
        <f>$AK$2+GRAPHS!$W$32*_xlfn.STDEV.S('ONE_LAST_QUOTE (2)'!$AJ$2:$AJ$779)</f>
        <v>27.965047561412895</v>
      </c>
      <c r="AM528" s="27">
        <f>$AK$2-GRAPHS!$W$32*_xlfn.STDEV.S('ONE_LAST_QUOTE (2)'!$AJ$2:$AJ$779)</f>
        <v>-41.105458872467089</v>
      </c>
      <c r="AO528" s="24"/>
    </row>
    <row r="529" spans="1:41" x14ac:dyDescent="0.3">
      <c r="A529" s="5">
        <v>44867</v>
      </c>
      <c r="B529" s="25">
        <v>497.97</v>
      </c>
      <c r="C529" s="25">
        <v>0</v>
      </c>
      <c r="D529" s="25">
        <f t="shared" si="175"/>
        <v>497.97</v>
      </c>
      <c r="E529" s="25">
        <v>497.7</v>
      </c>
      <c r="F529" s="25">
        <f t="shared" si="172"/>
        <v>-0.27000000000003865</v>
      </c>
      <c r="G529" s="25">
        <v>13084</v>
      </c>
      <c r="H529" s="25">
        <v>13100.17</v>
      </c>
      <c r="I529" s="25">
        <v>0.17</v>
      </c>
      <c r="J529" s="25">
        <f t="shared" si="176"/>
        <v>13100</v>
      </c>
      <c r="K529" s="25">
        <f t="shared" si="177"/>
        <v>-16</v>
      </c>
      <c r="L529" s="27">
        <v>32.281999999999996</v>
      </c>
      <c r="M529" s="25">
        <v>395</v>
      </c>
      <c r="N529" s="2">
        <f t="shared" si="189"/>
        <v>102.42848322700146</v>
      </c>
      <c r="O529" s="2">
        <f t="shared" si="190"/>
        <v>106.39128313546914</v>
      </c>
      <c r="P529" s="2">
        <f t="shared" si="191"/>
        <v>109.82887081958278</v>
      </c>
      <c r="Q529" s="2">
        <f t="shared" si="191"/>
        <v>95.180722891566461</v>
      </c>
      <c r="R529" s="27">
        <f t="shared" si="192"/>
        <v>3.8688456409974759E-2</v>
      </c>
      <c r="S529" s="1">
        <f t="shared" si="178"/>
        <v>8.778548817801362E-3</v>
      </c>
      <c r="T529" s="1">
        <f>S529+GRAPHS!$Q$32*_xlfn.STDEV.S($R$2:$R$779)</f>
        <v>3.6448384166507447E-2</v>
      </c>
      <c r="U529" s="1">
        <f>S529-GRAPHS!$Q$32*_xlfn.STDEV.S($R$2:$R$779)</f>
        <v>-1.8891286530904723E-2</v>
      </c>
      <c r="V529" s="2">
        <f t="shared" si="179"/>
        <v>396.2799908467673</v>
      </c>
      <c r="W529" s="1">
        <f t="shared" si="180"/>
        <v>-1.2213740458015267E-3</v>
      </c>
      <c r="X529" s="1">
        <f t="shared" si="181"/>
        <v>-5.4220133743004329E-4</v>
      </c>
      <c r="Y529" s="1">
        <f t="shared" si="182"/>
        <v>-6.7917270837148346E-4</v>
      </c>
      <c r="Z529" s="1">
        <f t="shared" si="173"/>
        <v>-3.2310590462182717E-4</v>
      </c>
      <c r="AA529" s="1" t="e">
        <f>Z529+#REF!*_xlfn.STDEV.S($Y$2:$Y$779)</f>
        <v>#REF!</v>
      </c>
      <c r="AB529" s="1">
        <f>Z529-GRAPHS!$S$32*_xlfn.STDEV.S($Y$2:$Y$779)</f>
        <v>-3.5832089975028217E-3</v>
      </c>
      <c r="AC529" s="24">
        <f t="shared" si="174"/>
        <v>-16</v>
      </c>
      <c r="AD529" s="24">
        <f t="shared" si="183"/>
        <v>-0.27000000000003865</v>
      </c>
      <c r="AE529" s="1">
        <f t="shared" si="184"/>
        <v>-6.7917270837148346E-4</v>
      </c>
      <c r="AF529" s="1">
        <f t="shared" si="185"/>
        <v>-3.2310590462182717E-4</v>
      </c>
      <c r="AG529" s="1">
        <f>$AF$2+GRAPHS!$U$32*_xlfn.STDEV.S('ONE_LAST_QUOTE (2)'!$AE$2:$AE$779)</f>
        <v>3.7520229614794163E-3</v>
      </c>
      <c r="AH529" s="1">
        <f>$AF$2-GRAPHS!$U$32*_xlfn.STDEV.S('ONE_LAST_QUOTE (2)'!$AE$2:$AE$779)</f>
        <v>-4.3982347707230704E-3</v>
      </c>
      <c r="AI529" s="27">
        <f t="shared" si="186"/>
        <v>59.259259259250776</v>
      </c>
      <c r="AJ529" s="24">
        <f t="shared" si="187"/>
        <v>-15.729999999999961</v>
      </c>
      <c r="AK529" s="27">
        <f t="shared" si="188"/>
        <v>-6.5702056555270953</v>
      </c>
      <c r="AL529" s="27">
        <f>$AK$2+GRAPHS!$W$32*_xlfn.STDEV.S('ONE_LAST_QUOTE (2)'!$AJ$2:$AJ$779)</f>
        <v>27.965047561412895</v>
      </c>
      <c r="AM529" s="27">
        <f>$AK$2-GRAPHS!$W$32*_xlfn.STDEV.S('ONE_LAST_QUOTE (2)'!$AJ$2:$AJ$779)</f>
        <v>-41.105458872467089</v>
      </c>
      <c r="AO529" s="24"/>
    </row>
    <row r="530" spans="1:41" x14ac:dyDescent="0.3">
      <c r="A530" s="5">
        <v>44868</v>
      </c>
      <c r="B530" s="25">
        <v>491.25</v>
      </c>
      <c r="C530" s="25">
        <v>0</v>
      </c>
      <c r="D530" s="25">
        <f t="shared" si="175"/>
        <v>491.25</v>
      </c>
      <c r="E530" s="25">
        <v>490.9</v>
      </c>
      <c r="F530" s="25">
        <f t="shared" si="172"/>
        <v>-0.35000000000002274</v>
      </c>
      <c r="G530" s="25">
        <v>12957</v>
      </c>
      <c r="H530" s="25">
        <v>12986.6</v>
      </c>
      <c r="I530" s="25">
        <v>0.17</v>
      </c>
      <c r="J530" s="25">
        <f t="shared" si="176"/>
        <v>12986.43</v>
      </c>
      <c r="K530" s="25">
        <f t="shared" si="177"/>
        <v>-29.430000000000291</v>
      </c>
      <c r="L530" s="27">
        <v>32.192999999999998</v>
      </c>
      <c r="M530" s="25">
        <v>384</v>
      </c>
      <c r="N530" s="2">
        <f t="shared" si="189"/>
        <v>101.02901831652605</v>
      </c>
      <c r="O530" s="2">
        <f t="shared" si="190"/>
        <v>105.35859489347858</v>
      </c>
      <c r="P530" s="2">
        <f t="shared" si="191"/>
        <v>109.52607763753264</v>
      </c>
      <c r="Q530" s="2">
        <f t="shared" si="191"/>
        <v>92.530120481927895</v>
      </c>
      <c r="R530" s="27">
        <f t="shared" si="192"/>
        <v>4.2854782211066089E-2</v>
      </c>
      <c r="S530" s="1">
        <f t="shared" si="178"/>
        <v>8.778548817801362E-3</v>
      </c>
      <c r="T530" s="1">
        <f>S530+GRAPHS!$Q$32*_xlfn.STDEV.S($R$2:$R$779)</f>
        <v>3.6448384166507447E-2</v>
      </c>
      <c r="U530" s="1">
        <f>S530-GRAPHS!$Q$32*_xlfn.STDEV.S($R$2:$R$779)</f>
        <v>-1.8891286530904723E-2</v>
      </c>
      <c r="V530" s="2">
        <f t="shared" si="179"/>
        <v>432.95765769525332</v>
      </c>
      <c r="W530" s="1">
        <f t="shared" si="180"/>
        <v>-2.2662117302445928E-3</v>
      </c>
      <c r="X530" s="1">
        <f t="shared" si="181"/>
        <v>-7.1246819338427025E-4</v>
      </c>
      <c r="Y530" s="1">
        <f t="shared" si="182"/>
        <v>-1.5537435368603225E-3</v>
      </c>
      <c r="Z530" s="1">
        <f t="shared" si="173"/>
        <v>-3.2310590462182717E-4</v>
      </c>
      <c r="AA530" s="1" t="e">
        <f>Z530+#REF!*_xlfn.STDEV.S($Y$2:$Y$779)</f>
        <v>#REF!</v>
      </c>
      <c r="AB530" s="1">
        <f>Z530-GRAPHS!$S$32*_xlfn.STDEV.S($Y$2:$Y$779)</f>
        <v>-3.5832089975028217E-3</v>
      </c>
      <c r="AC530" s="24">
        <f t="shared" si="174"/>
        <v>-29.430000000000291</v>
      </c>
      <c r="AD530" s="24">
        <f t="shared" si="183"/>
        <v>-0.35000000000002274</v>
      </c>
      <c r="AE530" s="1">
        <f t="shared" si="184"/>
        <v>-1.5537435368603225E-3</v>
      </c>
      <c r="AF530" s="1">
        <f t="shared" si="185"/>
        <v>-3.2310590462182717E-4</v>
      </c>
      <c r="AG530" s="1">
        <f>$AF$2+GRAPHS!$U$32*_xlfn.STDEV.S('ONE_LAST_QUOTE (2)'!$AE$2:$AE$779)</f>
        <v>3.7520229614794163E-3</v>
      </c>
      <c r="AH530" s="1">
        <f>$AF$2-GRAPHS!$U$32*_xlfn.STDEV.S('ONE_LAST_QUOTE (2)'!$AE$2:$AE$779)</f>
        <v>-4.3982347707230704E-3</v>
      </c>
      <c r="AI530" s="27">
        <f t="shared" si="186"/>
        <v>84.085714285709656</v>
      </c>
      <c r="AJ530" s="24">
        <f t="shared" si="187"/>
        <v>-29.080000000000268</v>
      </c>
      <c r="AK530" s="27">
        <f t="shared" si="188"/>
        <v>-6.5702056555270953</v>
      </c>
      <c r="AL530" s="27">
        <f>$AK$2+GRAPHS!$W$32*_xlfn.STDEV.S('ONE_LAST_QUOTE (2)'!$AJ$2:$AJ$779)</f>
        <v>27.965047561412895</v>
      </c>
      <c r="AM530" s="27">
        <f>$AK$2-GRAPHS!$W$32*_xlfn.STDEV.S('ONE_LAST_QUOTE (2)'!$AJ$2:$AJ$779)</f>
        <v>-41.105458872467089</v>
      </c>
      <c r="AO530" s="24"/>
    </row>
    <row r="531" spans="1:41" x14ac:dyDescent="0.3">
      <c r="A531" s="5">
        <v>44869</v>
      </c>
      <c r="B531" s="25">
        <v>491.81</v>
      </c>
      <c r="C531" s="25">
        <v>0</v>
      </c>
      <c r="D531" s="25">
        <f t="shared" si="175"/>
        <v>491.81</v>
      </c>
      <c r="E531" s="25">
        <v>491.9</v>
      </c>
      <c r="F531" s="25">
        <f t="shared" si="172"/>
        <v>8.9999999999974989E-2</v>
      </c>
      <c r="G531" s="25">
        <v>13029</v>
      </c>
      <c r="H531" s="25">
        <v>13026.71</v>
      </c>
      <c r="I531" s="25">
        <v>0.17</v>
      </c>
      <c r="J531" s="25">
        <f t="shared" si="176"/>
        <v>13026.539999999999</v>
      </c>
      <c r="K531" s="25">
        <f t="shared" si="177"/>
        <v>2.4600000000009459</v>
      </c>
      <c r="L531" s="27">
        <v>31.998999999999999</v>
      </c>
      <c r="M531" s="25">
        <v>382</v>
      </c>
      <c r="N531" s="2">
        <f t="shared" si="189"/>
        <v>101.23482197983125</v>
      </c>
      <c r="O531" s="2">
        <f t="shared" si="190"/>
        <v>105.9440559440559</v>
      </c>
      <c r="P531" s="2">
        <f t="shared" si="191"/>
        <v>108.86605654407502</v>
      </c>
      <c r="Q531" s="2">
        <f t="shared" si="191"/>
        <v>92.048192771084516</v>
      </c>
      <c r="R531" s="27">
        <f t="shared" si="192"/>
        <v>4.6517926066614201E-2</v>
      </c>
      <c r="S531" s="1">
        <f t="shared" si="178"/>
        <v>8.778548817801362E-3</v>
      </c>
      <c r="T531" s="1">
        <f>S531+GRAPHS!$Q$32*_xlfn.STDEV.S($R$2:$R$779)</f>
        <v>3.6448384166507447E-2</v>
      </c>
      <c r="U531" s="1">
        <f>S531-GRAPHS!$Q$32*_xlfn.STDEV.S($R$2:$R$779)</f>
        <v>-1.8891286530904723E-2</v>
      </c>
      <c r="V531" s="2">
        <f t="shared" si="179"/>
        <v>470.92339642246515</v>
      </c>
      <c r="W531" s="1">
        <f t="shared" si="180"/>
        <v>1.8884523442149229E-4</v>
      </c>
      <c r="X531" s="1">
        <f t="shared" si="181"/>
        <v>1.82997499034129E-4</v>
      </c>
      <c r="Y531" s="1">
        <f t="shared" si="182"/>
        <v>5.8477353873632955E-6</v>
      </c>
      <c r="Z531" s="1">
        <f t="shared" si="173"/>
        <v>-3.2310590462182717E-4</v>
      </c>
      <c r="AA531" s="1" t="e">
        <f>Z531+#REF!*_xlfn.STDEV.S($Y$2:$Y$779)</f>
        <v>#REF!</v>
      </c>
      <c r="AB531" s="1">
        <f>Z531-GRAPHS!$S$32*_xlfn.STDEV.S($Y$2:$Y$779)</f>
        <v>-3.5832089975028217E-3</v>
      </c>
      <c r="AC531" s="24">
        <f t="shared" si="174"/>
        <v>2.4600000000009459</v>
      </c>
      <c r="AD531" s="24">
        <f t="shared" si="183"/>
        <v>8.9999999999974989E-2</v>
      </c>
      <c r="AE531" s="1">
        <f t="shared" si="184"/>
        <v>5.8477353873632955E-6</v>
      </c>
      <c r="AF531" s="1">
        <f t="shared" si="185"/>
        <v>-3.2310590462182717E-4</v>
      </c>
      <c r="AG531" s="1">
        <f>$AF$2+GRAPHS!$U$32*_xlfn.STDEV.S('ONE_LAST_QUOTE (2)'!$AE$2:$AE$779)</f>
        <v>3.7520229614794163E-3</v>
      </c>
      <c r="AH531" s="1">
        <f>$AF$2-GRAPHS!$U$32*_xlfn.STDEV.S('ONE_LAST_QUOTE (2)'!$AE$2:$AE$779)</f>
        <v>-4.3982347707230704E-3</v>
      </c>
      <c r="AI531" s="27">
        <f t="shared" si="186"/>
        <v>27.33333333335144</v>
      </c>
      <c r="AJ531" s="24">
        <f t="shared" si="187"/>
        <v>2.3700000000009709</v>
      </c>
      <c r="AK531" s="27">
        <f t="shared" si="188"/>
        <v>-6.5702056555270953</v>
      </c>
      <c r="AL531" s="27">
        <f>$AK$2+GRAPHS!$W$32*_xlfn.STDEV.S('ONE_LAST_QUOTE (2)'!$AJ$2:$AJ$779)</f>
        <v>27.965047561412895</v>
      </c>
      <c r="AM531" s="27">
        <f>$AK$2-GRAPHS!$W$32*_xlfn.STDEV.S('ONE_LAST_QUOTE (2)'!$AJ$2:$AJ$779)</f>
        <v>-41.105458872467089</v>
      </c>
      <c r="AO531" s="24"/>
    </row>
    <row r="532" spans="1:41" x14ac:dyDescent="0.3">
      <c r="A532" s="5">
        <v>44872</v>
      </c>
      <c r="B532" s="25">
        <v>500.06</v>
      </c>
      <c r="C532" s="25">
        <v>0</v>
      </c>
      <c r="D532" s="25">
        <f t="shared" si="175"/>
        <v>500.06</v>
      </c>
      <c r="E532" s="25">
        <v>499.8</v>
      </c>
      <c r="F532" s="25">
        <f t="shared" si="172"/>
        <v>-0.25999999999999091</v>
      </c>
      <c r="G532" s="25">
        <v>13225</v>
      </c>
      <c r="H532" s="25">
        <v>13223.73</v>
      </c>
      <c r="I532" s="25">
        <v>0.17</v>
      </c>
      <c r="J532" s="25">
        <f t="shared" si="176"/>
        <v>13223.56</v>
      </c>
      <c r="K532" s="25">
        <f t="shared" si="177"/>
        <v>1.4400000000005093</v>
      </c>
      <c r="L532" s="27">
        <v>31.966999999999999</v>
      </c>
      <c r="M532" s="25">
        <v>390</v>
      </c>
      <c r="N532" s="2">
        <f t="shared" si="189"/>
        <v>102.86067091994239</v>
      </c>
      <c r="O532" s="2">
        <f t="shared" si="190"/>
        <v>107.53781102618308</v>
      </c>
      <c r="P532" s="2">
        <f t="shared" si="191"/>
        <v>108.75718708536036</v>
      </c>
      <c r="Q532" s="2">
        <f t="shared" si="191"/>
        <v>93.975903614458019</v>
      </c>
      <c r="R532" s="27">
        <f t="shared" si="192"/>
        <v>4.5470635806769577E-2</v>
      </c>
      <c r="S532" s="1">
        <f t="shared" si="178"/>
        <v>8.778548817801362E-3</v>
      </c>
      <c r="T532" s="1">
        <f>S532+GRAPHS!$Q$32*_xlfn.STDEV.S($R$2:$R$779)</f>
        <v>3.6448384166507447E-2</v>
      </c>
      <c r="U532" s="1">
        <f>S532-GRAPHS!$Q$32*_xlfn.STDEV.S($R$2:$R$779)</f>
        <v>-1.8891286530904723E-2</v>
      </c>
      <c r="V532" s="2">
        <f t="shared" si="179"/>
        <v>467.71401062406852</v>
      </c>
      <c r="W532" s="1">
        <f t="shared" si="180"/>
        <v>1.0889654525714024E-4</v>
      </c>
      <c r="X532" s="1">
        <f t="shared" si="181"/>
        <v>-5.1993760748708336E-4</v>
      </c>
      <c r="Y532" s="1">
        <f t="shared" si="182"/>
        <v>6.2883415274422362E-4</v>
      </c>
      <c r="Z532" s="1">
        <f t="shared" si="173"/>
        <v>-3.2310590462182717E-4</v>
      </c>
      <c r="AA532" s="1" t="e">
        <f>Z532+#REF!*_xlfn.STDEV.S($Y$2:$Y$779)</f>
        <v>#REF!</v>
      </c>
      <c r="AB532" s="1">
        <f>Z532-GRAPHS!$S$32*_xlfn.STDEV.S($Y$2:$Y$779)</f>
        <v>-3.5832089975028217E-3</v>
      </c>
      <c r="AC532" s="24">
        <f t="shared" si="174"/>
        <v>1.4400000000005093</v>
      </c>
      <c r="AD532" s="24">
        <f t="shared" si="183"/>
        <v>-0.25999999999999091</v>
      </c>
      <c r="AE532" s="1">
        <f t="shared" si="184"/>
        <v>6.2883415274422362E-4</v>
      </c>
      <c r="AF532" s="1">
        <f t="shared" si="185"/>
        <v>-3.2310590462182717E-4</v>
      </c>
      <c r="AG532" s="1">
        <f>$AF$2+GRAPHS!$U$32*_xlfn.STDEV.S('ONE_LAST_QUOTE (2)'!$AE$2:$AE$779)</f>
        <v>3.7520229614794163E-3</v>
      </c>
      <c r="AH532" s="1">
        <f>$AF$2-GRAPHS!$U$32*_xlfn.STDEV.S('ONE_LAST_QUOTE (2)'!$AE$2:$AE$779)</f>
        <v>-4.3982347707230704E-3</v>
      </c>
      <c r="AI532" s="27">
        <f t="shared" si="186"/>
        <v>-5.5384615384636913</v>
      </c>
      <c r="AJ532" s="24">
        <f t="shared" si="187"/>
        <v>1.7000000000005002</v>
      </c>
      <c r="AK532" s="27">
        <f t="shared" si="188"/>
        <v>-6.5702056555270953</v>
      </c>
      <c r="AL532" s="27">
        <f>$AK$2+GRAPHS!$W$32*_xlfn.STDEV.S('ONE_LAST_QUOTE (2)'!$AJ$2:$AJ$779)</f>
        <v>27.965047561412895</v>
      </c>
      <c r="AM532" s="27">
        <f>$AK$2-GRAPHS!$W$32*_xlfn.STDEV.S('ONE_LAST_QUOTE (2)'!$AJ$2:$AJ$779)</f>
        <v>-41.105458872467089</v>
      </c>
      <c r="AO532" s="24"/>
    </row>
    <row r="533" spans="1:41" x14ac:dyDescent="0.3">
      <c r="A533" s="5">
        <v>44873</v>
      </c>
      <c r="B533" s="25">
        <v>506.36</v>
      </c>
      <c r="C533" s="25">
        <v>0</v>
      </c>
      <c r="D533" s="25">
        <f t="shared" si="175"/>
        <v>506.36</v>
      </c>
      <c r="E533" s="25">
        <v>506</v>
      </c>
      <c r="F533" s="25">
        <f t="shared" si="172"/>
        <v>-0.36000000000001364</v>
      </c>
      <c r="G533" s="25">
        <v>13333</v>
      </c>
      <c r="H533" s="25">
        <v>13347.76</v>
      </c>
      <c r="I533" s="25">
        <v>0.17</v>
      </c>
      <c r="J533" s="25">
        <f t="shared" si="176"/>
        <v>13347.59</v>
      </c>
      <c r="K533" s="25">
        <f t="shared" si="177"/>
        <v>-14.590000000000146</v>
      </c>
      <c r="L533" s="27">
        <v>31.852</v>
      </c>
      <c r="M533" s="25">
        <v>399</v>
      </c>
      <c r="N533" s="2">
        <f t="shared" si="189"/>
        <v>104.13665363243467</v>
      </c>
      <c r="O533" s="2">
        <f t="shared" si="190"/>
        <v>108.41600260204908</v>
      </c>
      <c r="P533" s="2">
        <f t="shared" si="191"/>
        <v>108.36593746810455</v>
      </c>
      <c r="Q533" s="2">
        <f t="shared" si="191"/>
        <v>96.144578313253191</v>
      </c>
      <c r="R533" s="27">
        <f t="shared" si="192"/>
        <v>4.1093590204261732E-2</v>
      </c>
      <c r="S533" s="1">
        <f t="shared" si="178"/>
        <v>8.778548817801362E-3</v>
      </c>
      <c r="T533" s="1">
        <f>S533+GRAPHS!$Q$32*_xlfn.STDEV.S($R$2:$R$779)</f>
        <v>3.6448384166507447E-2</v>
      </c>
      <c r="U533" s="1">
        <f>S533-GRAPHS!$Q$32*_xlfn.STDEV.S($R$2:$R$779)</f>
        <v>-1.8891286530904723E-2</v>
      </c>
      <c r="V533" s="2">
        <f t="shared" si="179"/>
        <v>427.93489696144036</v>
      </c>
      <c r="W533" s="1">
        <f t="shared" si="180"/>
        <v>-1.0930812229024225E-3</v>
      </c>
      <c r="X533" s="1">
        <f t="shared" si="181"/>
        <v>-7.1095663164549654E-4</v>
      </c>
      <c r="Y533" s="1">
        <f t="shared" si="182"/>
        <v>-3.8212459125692598E-4</v>
      </c>
      <c r="Z533" s="1">
        <f t="shared" si="173"/>
        <v>-3.2310590462182717E-4</v>
      </c>
      <c r="AA533" s="1" t="e">
        <f>Z533+#REF!*_xlfn.STDEV.S($Y$2:$Y$779)</f>
        <v>#REF!</v>
      </c>
      <c r="AB533" s="1">
        <f>Z533-GRAPHS!$S$32*_xlfn.STDEV.S($Y$2:$Y$779)</f>
        <v>-3.5832089975028217E-3</v>
      </c>
      <c r="AC533" s="24">
        <f t="shared" si="174"/>
        <v>-14.590000000000146</v>
      </c>
      <c r="AD533" s="24">
        <f t="shared" si="183"/>
        <v>-0.36000000000001364</v>
      </c>
      <c r="AE533" s="1">
        <f t="shared" si="184"/>
        <v>-3.8212459125692598E-4</v>
      </c>
      <c r="AF533" s="1">
        <f t="shared" si="185"/>
        <v>-3.2310590462182717E-4</v>
      </c>
      <c r="AG533" s="1">
        <f>$AF$2+GRAPHS!$U$32*_xlfn.STDEV.S('ONE_LAST_QUOTE (2)'!$AE$2:$AE$779)</f>
        <v>3.7520229614794163E-3</v>
      </c>
      <c r="AH533" s="1">
        <f>$AF$2-GRAPHS!$U$32*_xlfn.STDEV.S('ONE_LAST_QUOTE (2)'!$AE$2:$AE$779)</f>
        <v>-4.3982347707230704E-3</v>
      </c>
      <c r="AI533" s="27">
        <f t="shared" si="186"/>
        <v>40.527777777776649</v>
      </c>
      <c r="AJ533" s="24">
        <f t="shared" si="187"/>
        <v>-14.230000000000132</v>
      </c>
      <c r="AK533" s="27">
        <f t="shared" si="188"/>
        <v>-6.5702056555270953</v>
      </c>
      <c r="AL533" s="27">
        <f>$AK$2+GRAPHS!$W$32*_xlfn.STDEV.S('ONE_LAST_QUOTE (2)'!$AJ$2:$AJ$779)</f>
        <v>27.965047561412895</v>
      </c>
      <c r="AM533" s="27">
        <f>$AK$2-GRAPHS!$W$32*_xlfn.STDEV.S('ONE_LAST_QUOTE (2)'!$AJ$2:$AJ$779)</f>
        <v>-41.105458872467089</v>
      </c>
      <c r="AO533" s="24"/>
    </row>
    <row r="534" spans="1:41" x14ac:dyDescent="0.3">
      <c r="A534" s="5">
        <v>44874</v>
      </c>
      <c r="B534" s="25">
        <v>520.54999999999995</v>
      </c>
      <c r="C534" s="25">
        <v>0</v>
      </c>
      <c r="D534" s="25">
        <f t="shared" si="175"/>
        <v>520.54999999999995</v>
      </c>
      <c r="E534" s="25">
        <v>518.20000000000005</v>
      </c>
      <c r="F534" s="25">
        <f t="shared" si="172"/>
        <v>-2.3499999999999091</v>
      </c>
      <c r="G534" s="25">
        <v>13593</v>
      </c>
      <c r="H534" s="25">
        <v>13638.81</v>
      </c>
      <c r="I534" s="25">
        <v>4.0000000000000008E-2</v>
      </c>
      <c r="J534" s="25">
        <f t="shared" si="176"/>
        <v>13638.769999999999</v>
      </c>
      <c r="K534" s="25">
        <f t="shared" si="177"/>
        <v>-45.769999999998618</v>
      </c>
      <c r="L534" s="27">
        <v>31.931999999999999</v>
      </c>
      <c r="M534" s="25">
        <v>417</v>
      </c>
      <c r="N534" s="2">
        <f t="shared" si="189"/>
        <v>106.6474583247582</v>
      </c>
      <c r="O534" s="2">
        <f t="shared" si="190"/>
        <v>110.53016750691165</v>
      </c>
      <c r="P534" s="2">
        <f t="shared" si="191"/>
        <v>108.63811111489119</v>
      </c>
      <c r="Q534" s="2">
        <f t="shared" si="191"/>
        <v>100.48192771084358</v>
      </c>
      <c r="R534" s="27">
        <f t="shared" si="192"/>
        <v>3.6406954681751369E-2</v>
      </c>
      <c r="S534" s="1">
        <f t="shared" si="178"/>
        <v>8.778548817801362E-3</v>
      </c>
      <c r="T534" s="1">
        <f>S534+GRAPHS!$Q$32*_xlfn.STDEV.S($R$2:$R$779)</f>
        <v>3.6448384166507447E-2</v>
      </c>
      <c r="U534" s="1">
        <f>S534-GRAPHS!$Q$32*_xlfn.STDEV.S($R$2:$R$779)</f>
        <v>-1.8891286530904723E-2</v>
      </c>
      <c r="V534" s="2">
        <f t="shared" si="179"/>
        <v>388.27091821534481</v>
      </c>
      <c r="W534" s="1">
        <f t="shared" si="180"/>
        <v>-3.355874466685678E-3</v>
      </c>
      <c r="X534" s="1">
        <f t="shared" si="181"/>
        <v>-4.514455863989836E-3</v>
      </c>
      <c r="Y534" s="1">
        <f t="shared" si="182"/>
        <v>1.158581397304158E-3</v>
      </c>
      <c r="Z534" s="1">
        <f t="shared" si="173"/>
        <v>-3.2310590462182717E-4</v>
      </c>
      <c r="AA534" s="1" t="e">
        <f>Z534+#REF!*_xlfn.STDEV.S($Y$2:$Y$779)</f>
        <v>#REF!</v>
      </c>
      <c r="AB534" s="1">
        <f>Z534-GRAPHS!$S$32*_xlfn.STDEV.S($Y$2:$Y$779)</f>
        <v>-3.5832089975028217E-3</v>
      </c>
      <c r="AC534" s="24">
        <f t="shared" si="174"/>
        <v>-45.769999999998618</v>
      </c>
      <c r="AD534" s="24">
        <f t="shared" si="183"/>
        <v>-2.3499999999999091</v>
      </c>
      <c r="AE534" s="1">
        <f t="shared" si="184"/>
        <v>1.158581397304158E-3</v>
      </c>
      <c r="AF534" s="1">
        <f t="shared" si="185"/>
        <v>-3.2310590462182717E-4</v>
      </c>
      <c r="AG534" s="1">
        <f>$AF$2+GRAPHS!$U$32*_xlfn.STDEV.S('ONE_LAST_QUOTE (2)'!$AE$2:$AE$779)</f>
        <v>3.7520229614794163E-3</v>
      </c>
      <c r="AH534" s="1">
        <f>$AF$2-GRAPHS!$U$32*_xlfn.STDEV.S('ONE_LAST_QUOTE (2)'!$AE$2:$AE$779)</f>
        <v>-4.3982347707230704E-3</v>
      </c>
      <c r="AI534" s="27">
        <f t="shared" si="186"/>
        <v>19.476595744681017</v>
      </c>
      <c r="AJ534" s="24">
        <f t="shared" si="187"/>
        <v>-43.419999999998709</v>
      </c>
      <c r="AK534" s="27">
        <f t="shared" si="188"/>
        <v>-6.5702056555270953</v>
      </c>
      <c r="AL534" s="27">
        <f>$AK$2+GRAPHS!$W$32*_xlfn.STDEV.S('ONE_LAST_QUOTE (2)'!$AJ$2:$AJ$779)</f>
        <v>27.965047561412895</v>
      </c>
      <c r="AM534" s="27">
        <f>$AK$2-GRAPHS!$W$32*_xlfn.STDEV.S('ONE_LAST_QUOTE (2)'!$AJ$2:$AJ$779)</f>
        <v>-41.105458872467089</v>
      </c>
      <c r="AO534" s="24"/>
    </row>
    <row r="535" spans="1:41" x14ac:dyDescent="0.3">
      <c r="A535" s="5">
        <v>44875</v>
      </c>
      <c r="B535" s="25">
        <v>514.09</v>
      </c>
      <c r="C535" s="25">
        <v>0</v>
      </c>
      <c r="D535" s="25">
        <f t="shared" si="175"/>
        <v>514.09</v>
      </c>
      <c r="E535" s="25">
        <v>512.70000000000005</v>
      </c>
      <c r="F535" s="25">
        <f t="shared" si="172"/>
        <v>-1.3899999999999864</v>
      </c>
      <c r="G535" s="25">
        <v>13486</v>
      </c>
      <c r="H535" s="25">
        <v>13503.76</v>
      </c>
      <c r="I535" s="25">
        <v>4.0000000000000008E-2</v>
      </c>
      <c r="J535" s="25">
        <f t="shared" si="176"/>
        <v>13503.72</v>
      </c>
      <c r="K535" s="25">
        <f t="shared" si="177"/>
        <v>-17.719999999999345</v>
      </c>
      <c r="L535" s="27">
        <v>31.366</v>
      </c>
      <c r="M535" s="25">
        <v>407.5</v>
      </c>
      <c r="N535" s="2">
        <f t="shared" si="189"/>
        <v>105.51553817657957</v>
      </c>
      <c r="O535" s="2">
        <f t="shared" si="190"/>
        <v>109.6601073345259</v>
      </c>
      <c r="P535" s="2">
        <f t="shared" si="191"/>
        <v>106.71248256387565</v>
      </c>
      <c r="Q535" s="2">
        <f t="shared" si="191"/>
        <v>98.192771084337551</v>
      </c>
      <c r="R535" s="27">
        <f t="shared" si="192"/>
        <v>3.9279230619194916E-2</v>
      </c>
      <c r="S535" s="1">
        <f t="shared" si="178"/>
        <v>8.778548817801362E-3</v>
      </c>
      <c r="T535" s="1">
        <f>S535+GRAPHS!$Q$32*_xlfn.STDEV.S($R$2:$R$779)</f>
        <v>3.6448384166507447E-2</v>
      </c>
      <c r="U535" s="1">
        <f>S535-GRAPHS!$Q$32*_xlfn.STDEV.S($R$2:$R$779)</f>
        <v>-1.8891286530904723E-2</v>
      </c>
      <c r="V535" s="2">
        <f t="shared" si="179"/>
        <v>414.45691579463357</v>
      </c>
      <c r="W535" s="1">
        <f t="shared" si="180"/>
        <v>-1.3122310000503081E-3</v>
      </c>
      <c r="X535" s="1">
        <f t="shared" si="181"/>
        <v>-2.7038067264486495E-3</v>
      </c>
      <c r="Y535" s="1">
        <f t="shared" si="182"/>
        <v>1.3915757263983414E-3</v>
      </c>
      <c r="Z535" s="1">
        <f t="shared" si="173"/>
        <v>-3.2310590462182717E-4</v>
      </c>
      <c r="AA535" s="1" t="e">
        <f>Z535+#REF!*_xlfn.STDEV.S($Y$2:$Y$779)</f>
        <v>#REF!</v>
      </c>
      <c r="AB535" s="1">
        <f>Z535-GRAPHS!$S$32*_xlfn.STDEV.S($Y$2:$Y$779)</f>
        <v>-3.5832089975028217E-3</v>
      </c>
      <c r="AC535" s="24">
        <f t="shared" si="174"/>
        <v>-17.719999999999345</v>
      </c>
      <c r="AD535" s="24">
        <f t="shared" si="183"/>
        <v>-1.3899999999999864</v>
      </c>
      <c r="AE535" s="1">
        <f t="shared" si="184"/>
        <v>1.3915757263983414E-3</v>
      </c>
      <c r="AF535" s="1">
        <f t="shared" si="185"/>
        <v>-3.2310590462182717E-4</v>
      </c>
      <c r="AG535" s="1">
        <f>$AF$2+GRAPHS!$U$32*_xlfn.STDEV.S('ONE_LAST_QUOTE (2)'!$AE$2:$AE$779)</f>
        <v>3.7520229614794163E-3</v>
      </c>
      <c r="AH535" s="1">
        <f>$AF$2-GRAPHS!$U$32*_xlfn.STDEV.S('ONE_LAST_QUOTE (2)'!$AE$2:$AE$779)</f>
        <v>-4.3982347707230704E-3</v>
      </c>
      <c r="AI535" s="27">
        <f t="shared" si="186"/>
        <v>12.748201438848575</v>
      </c>
      <c r="AJ535" s="24">
        <f t="shared" si="187"/>
        <v>-16.329999999999359</v>
      </c>
      <c r="AK535" s="27">
        <f t="shared" si="188"/>
        <v>-6.5702056555270953</v>
      </c>
      <c r="AL535" s="27">
        <f>$AK$2+GRAPHS!$W$32*_xlfn.STDEV.S('ONE_LAST_QUOTE (2)'!$AJ$2:$AJ$779)</f>
        <v>27.965047561412895</v>
      </c>
      <c r="AM535" s="27">
        <f>$AK$2-GRAPHS!$W$32*_xlfn.STDEV.S('ONE_LAST_QUOTE (2)'!$AJ$2:$AJ$779)</f>
        <v>-41.105458872467089</v>
      </c>
      <c r="AO535" s="24"/>
    </row>
    <row r="536" spans="1:41" x14ac:dyDescent="0.3">
      <c r="A536" s="5">
        <v>44876</v>
      </c>
      <c r="B536" s="25">
        <v>540.46</v>
      </c>
      <c r="C536" s="25">
        <v>0</v>
      </c>
      <c r="D536" s="25">
        <f t="shared" si="175"/>
        <v>540.46</v>
      </c>
      <c r="E536" s="25">
        <v>540.6</v>
      </c>
      <c r="F536" s="25">
        <f t="shared" si="172"/>
        <v>0.13999999999998636</v>
      </c>
      <c r="G536" s="25">
        <v>14054</v>
      </c>
      <c r="H536" s="25">
        <v>14007.56</v>
      </c>
      <c r="I536" s="25">
        <v>4.0000000000000008E-2</v>
      </c>
      <c r="J536" s="25">
        <f t="shared" si="176"/>
        <v>14007.519999999999</v>
      </c>
      <c r="K536" s="25">
        <f t="shared" si="177"/>
        <v>46.480000000001382</v>
      </c>
      <c r="L536" s="27">
        <v>31.097000000000001</v>
      </c>
      <c r="M536" s="25">
        <v>441.5</v>
      </c>
      <c r="N536" s="2">
        <f t="shared" si="189"/>
        <v>111.25746038279485</v>
      </c>
      <c r="O536" s="2">
        <f t="shared" si="190"/>
        <v>114.27874451130261</v>
      </c>
      <c r="P536" s="2">
        <f t="shared" si="191"/>
        <v>105.79729867655556</v>
      </c>
      <c r="Q536" s="2">
        <f t="shared" si="191"/>
        <v>106.38554216867492</v>
      </c>
      <c r="R536" s="27">
        <f t="shared" si="192"/>
        <v>2.7155789086976023E-2</v>
      </c>
      <c r="S536" s="1">
        <f t="shared" si="178"/>
        <v>8.778548817801362E-3</v>
      </c>
      <c r="T536" s="1">
        <f>S536+GRAPHS!$Q$32*_xlfn.STDEV.S($R$2:$R$779)</f>
        <v>3.6448384166507447E-2</v>
      </c>
      <c r="U536" s="1">
        <f>S536-GRAPHS!$Q$32*_xlfn.STDEV.S($R$2:$R$779)</f>
        <v>-1.8891286530904723E-2</v>
      </c>
      <c r="V536" s="2">
        <f t="shared" si="179"/>
        <v>302.12841285077587</v>
      </c>
      <c r="W536" s="1">
        <f t="shared" si="180"/>
        <v>3.3182176430946652E-3</v>
      </c>
      <c r="X536" s="1">
        <f t="shared" si="181"/>
        <v>2.5903859675089063E-4</v>
      </c>
      <c r="Y536" s="1">
        <f t="shared" si="182"/>
        <v>3.0591790463437747E-3</v>
      </c>
      <c r="Z536" s="1">
        <f t="shared" si="173"/>
        <v>-3.2310590462182717E-4</v>
      </c>
      <c r="AA536" s="1" t="e">
        <f>Z536+#REF!*_xlfn.STDEV.S($Y$2:$Y$779)</f>
        <v>#REF!</v>
      </c>
      <c r="AB536" s="1">
        <f>Z536-GRAPHS!$S$32*_xlfn.STDEV.S($Y$2:$Y$779)</f>
        <v>-3.5832089975028217E-3</v>
      </c>
      <c r="AC536" s="24">
        <f t="shared" si="174"/>
        <v>46.480000000001382</v>
      </c>
      <c r="AD536" s="24">
        <f t="shared" si="183"/>
        <v>0.13999999999998636</v>
      </c>
      <c r="AE536" s="1">
        <f t="shared" si="184"/>
        <v>3.0591790463437747E-3</v>
      </c>
      <c r="AF536" s="1">
        <f t="shared" si="185"/>
        <v>-3.2310590462182717E-4</v>
      </c>
      <c r="AG536" s="1">
        <f>$AF$2+GRAPHS!$U$32*_xlfn.STDEV.S('ONE_LAST_QUOTE (2)'!$AE$2:$AE$779)</f>
        <v>3.7520229614794163E-3</v>
      </c>
      <c r="AH536" s="1">
        <f>$AF$2-GRAPHS!$U$32*_xlfn.STDEV.S('ONE_LAST_QUOTE (2)'!$AE$2:$AE$779)</f>
        <v>-4.3982347707230704E-3</v>
      </c>
      <c r="AI536" s="27">
        <f t="shared" si="186"/>
        <v>332.00000000004223</v>
      </c>
      <c r="AJ536" s="24">
        <f t="shared" si="187"/>
        <v>46.340000000001396</v>
      </c>
      <c r="AK536" s="27">
        <f t="shared" si="188"/>
        <v>-6.5702056555270953</v>
      </c>
      <c r="AL536" s="27">
        <f>$AK$2+GRAPHS!$W$32*_xlfn.STDEV.S('ONE_LAST_QUOTE (2)'!$AJ$2:$AJ$779)</f>
        <v>27.965047561412895</v>
      </c>
      <c r="AM536" s="27">
        <f>$AK$2-GRAPHS!$W$32*_xlfn.STDEV.S('ONE_LAST_QUOTE (2)'!$AJ$2:$AJ$779)</f>
        <v>-41.105458872467089</v>
      </c>
      <c r="AO536" s="24"/>
    </row>
    <row r="537" spans="1:41" x14ac:dyDescent="0.3">
      <c r="A537" s="5">
        <v>44879</v>
      </c>
      <c r="B537" s="25">
        <v>546.64</v>
      </c>
      <c r="C537" s="25">
        <v>0</v>
      </c>
      <c r="D537" s="25">
        <f t="shared" si="175"/>
        <v>546.64</v>
      </c>
      <c r="E537" s="25">
        <v>542.1</v>
      </c>
      <c r="F537" s="25">
        <f t="shared" si="172"/>
        <v>-4.5399999999999636</v>
      </c>
      <c r="G537" s="25">
        <v>14125</v>
      </c>
      <c r="H537" s="25">
        <v>14174.9</v>
      </c>
      <c r="I537" s="25">
        <v>4.0000000000000008E-2</v>
      </c>
      <c r="J537" s="25">
        <f t="shared" si="176"/>
        <v>14174.859999999999</v>
      </c>
      <c r="K537" s="25">
        <f t="shared" si="177"/>
        <v>-49.859999999998763</v>
      </c>
      <c r="L537" s="27">
        <v>30.887</v>
      </c>
      <c r="M537" s="25">
        <v>445</v>
      </c>
      <c r="N537" s="2">
        <f t="shared" si="189"/>
        <v>111.56616587775267</v>
      </c>
      <c r="O537" s="2">
        <f t="shared" si="190"/>
        <v>114.85607415839968</v>
      </c>
      <c r="P537" s="2">
        <f t="shared" si="191"/>
        <v>105.0828428537406</v>
      </c>
      <c r="Q537" s="2">
        <f t="shared" si="191"/>
        <v>107.22891566265082</v>
      </c>
      <c r="R537" s="27">
        <f t="shared" si="192"/>
        <v>2.9488404972632054E-2</v>
      </c>
      <c r="S537" s="1">
        <f t="shared" si="178"/>
        <v>8.778548817801362E-3</v>
      </c>
      <c r="T537" s="1">
        <f>S537+GRAPHS!$Q$32*_xlfn.STDEV.S($R$2:$R$779)</f>
        <v>3.6448384166507447E-2</v>
      </c>
      <c r="U537" s="1">
        <f>S537-GRAPHS!$Q$32*_xlfn.STDEV.S($R$2:$R$779)</f>
        <v>-1.8891286530904723E-2</v>
      </c>
      <c r="V537" s="2">
        <f t="shared" si="179"/>
        <v>328.99082806470119</v>
      </c>
      <c r="W537" s="1">
        <f t="shared" si="180"/>
        <v>-3.517495058152163E-3</v>
      </c>
      <c r="X537" s="1">
        <f t="shared" si="181"/>
        <v>-8.3052831845455213E-3</v>
      </c>
      <c r="Y537" s="1">
        <f t="shared" si="182"/>
        <v>4.7877881263933587E-3</v>
      </c>
      <c r="Z537" s="1">
        <f t="shared" si="173"/>
        <v>-3.2310590462182717E-4</v>
      </c>
      <c r="AA537" s="1" t="e">
        <f>Z537+#REF!*_xlfn.STDEV.S($Y$2:$Y$779)</f>
        <v>#REF!</v>
      </c>
      <c r="AB537" s="1">
        <f>Z537-GRAPHS!$S$32*_xlfn.STDEV.S($Y$2:$Y$779)</f>
        <v>-3.5832089975028217E-3</v>
      </c>
      <c r="AC537" s="24">
        <f t="shared" si="174"/>
        <v>-49.859999999998763</v>
      </c>
      <c r="AD537" s="24">
        <f t="shared" si="183"/>
        <v>-4.5399999999999636</v>
      </c>
      <c r="AE537" s="1">
        <f t="shared" si="184"/>
        <v>4.7877881263933587E-3</v>
      </c>
      <c r="AF537" s="1">
        <f t="shared" si="185"/>
        <v>-3.2310590462182717E-4</v>
      </c>
      <c r="AG537" s="1">
        <f>$AF$2+GRAPHS!$U$32*_xlfn.STDEV.S('ONE_LAST_QUOTE (2)'!$AE$2:$AE$779)</f>
        <v>3.7520229614794163E-3</v>
      </c>
      <c r="AH537" s="1">
        <f>$AF$2-GRAPHS!$U$32*_xlfn.STDEV.S('ONE_LAST_QUOTE (2)'!$AE$2:$AE$779)</f>
        <v>-4.3982347707230704E-3</v>
      </c>
      <c r="AI537" s="27">
        <f t="shared" si="186"/>
        <v>10.982378854625367</v>
      </c>
      <c r="AJ537" s="24">
        <f t="shared" si="187"/>
        <v>-45.319999999998799</v>
      </c>
      <c r="AK537" s="27">
        <f t="shared" si="188"/>
        <v>-6.5702056555270953</v>
      </c>
      <c r="AL537" s="27">
        <f>$AK$2+GRAPHS!$W$32*_xlfn.STDEV.S('ONE_LAST_QUOTE (2)'!$AJ$2:$AJ$779)</f>
        <v>27.965047561412895</v>
      </c>
      <c r="AM537" s="27">
        <f>$AK$2-GRAPHS!$W$32*_xlfn.STDEV.S('ONE_LAST_QUOTE (2)'!$AJ$2:$AJ$779)</f>
        <v>-41.105458872467089</v>
      </c>
      <c r="AO537" s="24"/>
    </row>
    <row r="538" spans="1:41" x14ac:dyDescent="0.3">
      <c r="A538" s="5">
        <v>44880</v>
      </c>
      <c r="B538" s="25">
        <v>567.26</v>
      </c>
      <c r="C538" s="25">
        <v>0</v>
      </c>
      <c r="D538" s="25">
        <f t="shared" si="175"/>
        <v>567.26</v>
      </c>
      <c r="E538" s="25">
        <v>564.6</v>
      </c>
      <c r="F538" s="25">
        <f t="shared" si="172"/>
        <v>-2.6599999999999682</v>
      </c>
      <c r="G538" s="25">
        <v>14524</v>
      </c>
      <c r="H538" s="25">
        <v>14546.31</v>
      </c>
      <c r="I538" s="25">
        <v>4.0000000000000008E-2</v>
      </c>
      <c r="J538" s="25">
        <f t="shared" si="176"/>
        <v>14546.269999999999</v>
      </c>
      <c r="K538" s="25">
        <f t="shared" si="177"/>
        <v>-22.269999999998618</v>
      </c>
      <c r="L538" s="27">
        <v>31.116</v>
      </c>
      <c r="M538" s="25">
        <v>480</v>
      </c>
      <c r="N538" s="2">
        <f t="shared" si="189"/>
        <v>116.19674830211981</v>
      </c>
      <c r="O538" s="2">
        <f t="shared" si="190"/>
        <v>118.10050414701571</v>
      </c>
      <c r="P538" s="2">
        <f t="shared" si="191"/>
        <v>105.86193991766739</v>
      </c>
      <c r="Q538" s="2">
        <f t="shared" si="191"/>
        <v>115.66265060240987</v>
      </c>
      <c r="R538" s="27">
        <f t="shared" si="192"/>
        <v>1.6383899486980491E-2</v>
      </c>
      <c r="S538" s="1">
        <f t="shared" si="178"/>
        <v>8.778548817801362E-3</v>
      </c>
      <c r="T538" s="1">
        <f>S538+GRAPHS!$Q$32*_xlfn.STDEV.S($R$2:$R$779)</f>
        <v>3.6448384166507447E-2</v>
      </c>
      <c r="U538" s="1">
        <f>S538-GRAPHS!$Q$32*_xlfn.STDEV.S($R$2:$R$779)</f>
        <v>-1.8891286530904723E-2</v>
      </c>
      <c r="V538" s="2">
        <f t="shared" si="179"/>
        <v>190.37558448958976</v>
      </c>
      <c r="W538" s="1">
        <f t="shared" si="180"/>
        <v>-1.5309766696203644E-3</v>
      </c>
      <c r="X538" s="1">
        <f t="shared" si="181"/>
        <v>-4.6892077706871069E-3</v>
      </c>
      <c r="Y538" s="1">
        <f t="shared" si="182"/>
        <v>3.1582311010667427E-3</v>
      </c>
      <c r="Z538" s="1">
        <f t="shared" si="173"/>
        <v>-3.2310590462182717E-4</v>
      </c>
      <c r="AA538" s="1" t="e">
        <f>Z538+#REF!*_xlfn.STDEV.S($Y$2:$Y$779)</f>
        <v>#REF!</v>
      </c>
      <c r="AB538" s="1">
        <f>Z538-GRAPHS!$S$32*_xlfn.STDEV.S($Y$2:$Y$779)</f>
        <v>-3.5832089975028217E-3</v>
      </c>
      <c r="AC538" s="24">
        <f t="shared" si="174"/>
        <v>-22.269999999998618</v>
      </c>
      <c r="AD538" s="24">
        <f t="shared" si="183"/>
        <v>-2.6599999999999682</v>
      </c>
      <c r="AE538" s="1">
        <f t="shared" si="184"/>
        <v>3.1582311010667427E-3</v>
      </c>
      <c r="AF538" s="1">
        <f t="shared" si="185"/>
        <v>-3.2310590462182717E-4</v>
      </c>
      <c r="AG538" s="1">
        <f>$AF$2+GRAPHS!$U$32*_xlfn.STDEV.S('ONE_LAST_QUOTE (2)'!$AE$2:$AE$779)</f>
        <v>3.7520229614794163E-3</v>
      </c>
      <c r="AH538" s="1">
        <f>$AF$2-GRAPHS!$U$32*_xlfn.STDEV.S('ONE_LAST_QUOTE (2)'!$AE$2:$AE$779)</f>
        <v>-4.3982347707230704E-3</v>
      </c>
      <c r="AI538" s="27">
        <f t="shared" si="186"/>
        <v>8.3721804511274005</v>
      </c>
      <c r="AJ538" s="24">
        <f t="shared" si="187"/>
        <v>-19.609999999998649</v>
      </c>
      <c r="AK538" s="27">
        <f t="shared" si="188"/>
        <v>-6.5702056555270953</v>
      </c>
      <c r="AL538" s="27">
        <f>$AK$2+GRAPHS!$W$32*_xlfn.STDEV.S('ONE_LAST_QUOTE (2)'!$AJ$2:$AJ$779)</f>
        <v>27.965047561412895</v>
      </c>
      <c r="AM538" s="27">
        <f>$AK$2-GRAPHS!$W$32*_xlfn.STDEV.S('ONE_LAST_QUOTE (2)'!$AJ$2:$AJ$779)</f>
        <v>-41.105458872467089</v>
      </c>
      <c r="AO538" s="24"/>
    </row>
    <row r="539" spans="1:41" x14ac:dyDescent="0.3">
      <c r="A539" s="5">
        <v>44881</v>
      </c>
      <c r="B539" s="25">
        <v>568.83000000000004</v>
      </c>
      <c r="C539" s="25">
        <v>0</v>
      </c>
      <c r="D539" s="25">
        <f t="shared" si="175"/>
        <v>568.83000000000004</v>
      </c>
      <c r="E539" s="25">
        <v>568.20000000000005</v>
      </c>
      <c r="F539" s="25">
        <f t="shared" si="172"/>
        <v>-0.62999999999999545</v>
      </c>
      <c r="G539" s="25">
        <v>14499</v>
      </c>
      <c r="H539" s="25">
        <v>14537.35</v>
      </c>
      <c r="I539" s="25">
        <v>0</v>
      </c>
      <c r="J539" s="25">
        <f t="shared" si="176"/>
        <v>14537.35</v>
      </c>
      <c r="K539" s="25">
        <f t="shared" si="177"/>
        <v>-38.350000000000364</v>
      </c>
      <c r="L539" s="27">
        <v>31.05</v>
      </c>
      <c r="M539" s="25">
        <v>487</v>
      </c>
      <c r="N539" s="2">
        <f t="shared" si="189"/>
        <v>116.93764149001858</v>
      </c>
      <c r="O539" s="2">
        <f t="shared" si="190"/>
        <v>117.89721906000969</v>
      </c>
      <c r="P539" s="2">
        <f t="shared" si="191"/>
        <v>105.6373966590684</v>
      </c>
      <c r="Q539" s="2">
        <f t="shared" si="191"/>
        <v>117.34939759036169</v>
      </c>
      <c r="R539" s="27">
        <f t="shared" si="192"/>
        <v>8.2058912576326026E-3</v>
      </c>
      <c r="S539" s="1">
        <f t="shared" si="178"/>
        <v>8.778548817801362E-3</v>
      </c>
      <c r="T539" s="1">
        <f>S539+GRAPHS!$Q$32*_xlfn.STDEV.S($R$2:$R$779)</f>
        <v>3.6448384166507447E-2</v>
      </c>
      <c r="U539" s="1">
        <f>S539-GRAPHS!$Q$32*_xlfn.STDEV.S($R$2:$R$779)</f>
        <v>-1.8891286530904723E-2</v>
      </c>
      <c r="V539" s="2">
        <f t="shared" si="179"/>
        <v>95.957756999111155</v>
      </c>
      <c r="W539" s="1">
        <f t="shared" si="180"/>
        <v>-2.6380323786660128E-3</v>
      </c>
      <c r="X539" s="1">
        <f t="shared" si="181"/>
        <v>-1.1075365223353118E-3</v>
      </c>
      <c r="Y539" s="1">
        <f t="shared" si="182"/>
        <v>-1.530495856330701E-3</v>
      </c>
      <c r="Z539" s="1">
        <f t="shared" si="173"/>
        <v>-3.2310590462182717E-4</v>
      </c>
      <c r="AA539" s="1" t="e">
        <f>Z539+#REF!*_xlfn.STDEV.S($Y$2:$Y$779)</f>
        <v>#REF!</v>
      </c>
      <c r="AB539" s="1">
        <f>Z539-GRAPHS!$S$32*_xlfn.STDEV.S($Y$2:$Y$779)</f>
        <v>-3.5832089975028217E-3</v>
      </c>
      <c r="AC539" s="24">
        <f t="shared" si="174"/>
        <v>-38.350000000000364</v>
      </c>
      <c r="AD539" s="24">
        <f t="shared" si="183"/>
        <v>-0.62999999999999545</v>
      </c>
      <c r="AE539" s="1">
        <f t="shared" si="184"/>
        <v>-1.530495856330701E-3</v>
      </c>
      <c r="AF539" s="1">
        <f t="shared" si="185"/>
        <v>-3.2310590462182717E-4</v>
      </c>
      <c r="AG539" s="1">
        <f>$AF$2+GRAPHS!$U$32*_xlfn.STDEV.S('ONE_LAST_QUOTE (2)'!$AE$2:$AE$779)</f>
        <v>3.7520229614794163E-3</v>
      </c>
      <c r="AH539" s="1">
        <f>$AF$2-GRAPHS!$U$32*_xlfn.STDEV.S('ONE_LAST_QUOTE (2)'!$AE$2:$AE$779)</f>
        <v>-4.3982347707230704E-3</v>
      </c>
      <c r="AI539" s="27">
        <f t="shared" si="186"/>
        <v>60.87301587301689</v>
      </c>
      <c r="AJ539" s="24">
        <f t="shared" si="187"/>
        <v>-37.720000000000368</v>
      </c>
      <c r="AK539" s="27">
        <f t="shared" si="188"/>
        <v>-6.5702056555270953</v>
      </c>
      <c r="AL539" s="27">
        <f>$AK$2+GRAPHS!$W$32*_xlfn.STDEV.S('ONE_LAST_QUOTE (2)'!$AJ$2:$AJ$779)</f>
        <v>27.965047561412895</v>
      </c>
      <c r="AM539" s="27">
        <f>$AK$2-GRAPHS!$W$32*_xlfn.STDEV.S('ONE_LAST_QUOTE (2)'!$AJ$2:$AJ$779)</f>
        <v>-41.105458872467089</v>
      </c>
      <c r="AO539" s="24"/>
    </row>
    <row r="540" spans="1:41" x14ac:dyDescent="0.3">
      <c r="A540" s="5">
        <v>44882</v>
      </c>
      <c r="B540" s="25">
        <v>567.33000000000004</v>
      </c>
      <c r="C540" s="25">
        <v>0</v>
      </c>
      <c r="D540" s="25">
        <f t="shared" si="175"/>
        <v>567.33000000000004</v>
      </c>
      <c r="E540" s="25">
        <v>567.9</v>
      </c>
      <c r="F540" s="25">
        <f t="shared" si="172"/>
        <v>0.56999999999993634</v>
      </c>
      <c r="G540" s="25">
        <v>14511</v>
      </c>
      <c r="H540" s="25">
        <v>14535.23</v>
      </c>
      <c r="I540" s="25">
        <v>24.05</v>
      </c>
      <c r="J540" s="25">
        <f t="shared" si="176"/>
        <v>14511.18</v>
      </c>
      <c r="K540" s="25">
        <f t="shared" si="177"/>
        <v>-0.18000000000029104</v>
      </c>
      <c r="L540" s="27">
        <v>31.114999999999998</v>
      </c>
      <c r="M540" s="25">
        <v>485</v>
      </c>
      <c r="N540" s="2">
        <f t="shared" si="189"/>
        <v>116.87590039102699</v>
      </c>
      <c r="O540" s="2">
        <f t="shared" si="190"/>
        <v>117.99479590177259</v>
      </c>
      <c r="P540" s="2">
        <f t="shared" si="191"/>
        <v>105.85853774708254</v>
      </c>
      <c r="Q540" s="2">
        <f t="shared" si="191"/>
        <v>116.86746987951832</v>
      </c>
      <c r="R540" s="27">
        <f t="shared" si="192"/>
        <v>9.573363773046184E-3</v>
      </c>
      <c r="S540" s="1">
        <f t="shared" si="178"/>
        <v>8.778548817801362E-3</v>
      </c>
      <c r="T540" s="1">
        <f>S540+GRAPHS!$Q$32*_xlfn.STDEV.S($R$2:$R$779)</f>
        <v>3.6448384166507447E-2</v>
      </c>
      <c r="U540" s="1">
        <f>S540-GRAPHS!$Q$32*_xlfn.STDEV.S($R$2:$R$779)</f>
        <v>-1.8891286530904723E-2</v>
      </c>
      <c r="V540" s="2">
        <f t="shared" si="179"/>
        <v>111.88955107456025</v>
      </c>
      <c r="W540" s="1">
        <f t="shared" si="180"/>
        <v>-1.240422901516562E-5</v>
      </c>
      <c r="X540" s="1">
        <f t="shared" si="181"/>
        <v>1.0047062556183108E-3</v>
      </c>
      <c r="Y540" s="1">
        <f t="shared" si="182"/>
        <v>-1.0171104846334765E-3</v>
      </c>
      <c r="Z540" s="1">
        <f t="shared" si="173"/>
        <v>-3.2310590462182717E-4</v>
      </c>
      <c r="AA540" s="1" t="e">
        <f>Z540+#REF!*_xlfn.STDEV.S($Y$2:$Y$779)</f>
        <v>#REF!</v>
      </c>
      <c r="AB540" s="1">
        <f>Z540-GRAPHS!$S$32*_xlfn.STDEV.S($Y$2:$Y$779)</f>
        <v>-3.5832089975028217E-3</v>
      </c>
      <c r="AC540" s="24">
        <f t="shared" si="174"/>
        <v>-0.18000000000029104</v>
      </c>
      <c r="AD540" s="24">
        <f t="shared" si="183"/>
        <v>0.56999999999993634</v>
      </c>
      <c r="AE540" s="1">
        <f t="shared" si="184"/>
        <v>-1.0171104846334765E-3</v>
      </c>
      <c r="AF540" s="1">
        <f t="shared" si="185"/>
        <v>-3.2310590462182717E-4</v>
      </c>
      <c r="AG540" s="1">
        <f>$AF$2+GRAPHS!$U$32*_xlfn.STDEV.S('ONE_LAST_QUOTE (2)'!$AE$2:$AE$779)</f>
        <v>3.7520229614794163E-3</v>
      </c>
      <c r="AH540" s="1">
        <f>$AF$2-GRAPHS!$U$32*_xlfn.STDEV.S('ONE_LAST_QUOTE (2)'!$AE$2:$AE$779)</f>
        <v>-4.3982347707230704E-3</v>
      </c>
      <c r="AI540" s="27">
        <f t="shared" si="186"/>
        <v>-0.31578947368475641</v>
      </c>
      <c r="AJ540" s="24">
        <f t="shared" si="187"/>
        <v>-0.75000000000022737</v>
      </c>
      <c r="AK540" s="27">
        <f t="shared" si="188"/>
        <v>-6.5702056555270953</v>
      </c>
      <c r="AL540" s="27">
        <f>$AK$2+GRAPHS!$W$32*_xlfn.STDEV.S('ONE_LAST_QUOTE (2)'!$AJ$2:$AJ$779)</f>
        <v>27.965047561412895</v>
      </c>
      <c r="AM540" s="27">
        <f>$AK$2-GRAPHS!$W$32*_xlfn.STDEV.S('ONE_LAST_QUOTE (2)'!$AJ$2:$AJ$779)</f>
        <v>-41.105458872467089</v>
      </c>
      <c r="AO540" s="24"/>
    </row>
    <row r="541" spans="1:41" x14ac:dyDescent="0.3">
      <c r="A541" s="5">
        <v>44883</v>
      </c>
      <c r="B541" s="25">
        <v>566.36</v>
      </c>
      <c r="C541" s="25">
        <v>0</v>
      </c>
      <c r="D541" s="25">
        <f t="shared" si="175"/>
        <v>566.36</v>
      </c>
      <c r="E541" s="25">
        <v>566.4</v>
      </c>
      <c r="F541" s="25">
        <f t="shared" si="172"/>
        <v>3.999999999996362E-2</v>
      </c>
      <c r="G541" s="25">
        <v>14465</v>
      </c>
      <c r="H541" s="25">
        <v>14504.99</v>
      </c>
      <c r="I541" s="25">
        <v>23.900000000000002</v>
      </c>
      <c r="J541" s="25">
        <f t="shared" si="176"/>
        <v>14481.09</v>
      </c>
      <c r="K541" s="25">
        <f t="shared" si="177"/>
        <v>-16.090000000000146</v>
      </c>
      <c r="L541" s="27">
        <v>31.111000000000001</v>
      </c>
      <c r="M541" s="25">
        <v>487</v>
      </c>
      <c r="N541" s="2">
        <f t="shared" si="189"/>
        <v>116.56719489606918</v>
      </c>
      <c r="O541" s="2">
        <f t="shared" si="190"/>
        <v>117.62075134168151</v>
      </c>
      <c r="P541" s="2">
        <f t="shared" si="191"/>
        <v>105.84492906474321</v>
      </c>
      <c r="Q541" s="2">
        <f t="shared" si="191"/>
        <v>117.3493975903617</v>
      </c>
      <c r="R541" s="27">
        <f t="shared" si="192"/>
        <v>9.0381899174263314E-3</v>
      </c>
      <c r="S541" s="1">
        <f t="shared" si="178"/>
        <v>8.778548817801362E-3</v>
      </c>
      <c r="T541" s="1">
        <f>S541+GRAPHS!$Q$32*_xlfn.STDEV.S($R$2:$R$779)</f>
        <v>3.6448384166507447E-2</v>
      </c>
      <c r="U541" s="1">
        <f>S541-GRAPHS!$Q$32*_xlfn.STDEV.S($R$2:$R$779)</f>
        <v>-1.8891286530904723E-2</v>
      </c>
      <c r="V541" s="2">
        <f t="shared" si="179"/>
        <v>105.35564456123296</v>
      </c>
      <c r="W541" s="1">
        <f t="shared" si="180"/>
        <v>-1.1111042055535975E-3</v>
      </c>
      <c r="X541" s="1">
        <f t="shared" si="181"/>
        <v>7.0626456670604595E-5</v>
      </c>
      <c r="Y541" s="1">
        <f t="shared" si="182"/>
        <v>-1.1817306622242021E-3</v>
      </c>
      <c r="Z541" s="1">
        <f t="shared" si="173"/>
        <v>-3.2310590462182717E-4</v>
      </c>
      <c r="AA541" s="1" t="e">
        <f>Z541+#REF!*_xlfn.STDEV.S($Y$2:$Y$779)</f>
        <v>#REF!</v>
      </c>
      <c r="AB541" s="1">
        <f>Z541-GRAPHS!$S$32*_xlfn.STDEV.S($Y$2:$Y$779)</f>
        <v>-3.5832089975028217E-3</v>
      </c>
      <c r="AC541" s="24">
        <f t="shared" si="174"/>
        <v>-16.090000000000146</v>
      </c>
      <c r="AD541" s="24">
        <f t="shared" si="183"/>
        <v>3.999999999996362E-2</v>
      </c>
      <c r="AE541" s="1">
        <f t="shared" si="184"/>
        <v>-1.1817306622242021E-3</v>
      </c>
      <c r="AF541" s="1">
        <f t="shared" si="185"/>
        <v>-3.2310590462182717E-4</v>
      </c>
      <c r="AG541" s="1">
        <f>$AF$2+GRAPHS!$U$32*_xlfn.STDEV.S('ONE_LAST_QUOTE (2)'!$AE$2:$AE$779)</f>
        <v>3.7520229614794163E-3</v>
      </c>
      <c r="AH541" s="1">
        <f>$AF$2-GRAPHS!$U$32*_xlfn.STDEV.S('ONE_LAST_QUOTE (2)'!$AE$2:$AE$779)</f>
        <v>-4.3982347707230704E-3</v>
      </c>
      <c r="AI541" s="27">
        <f t="shared" si="186"/>
        <v>-402.25000000036948</v>
      </c>
      <c r="AJ541" s="24">
        <f t="shared" si="187"/>
        <v>-16.130000000000109</v>
      </c>
      <c r="AK541" s="27">
        <f t="shared" si="188"/>
        <v>-6.5702056555270953</v>
      </c>
      <c r="AL541" s="27">
        <f>$AK$2+GRAPHS!$W$32*_xlfn.STDEV.S('ONE_LAST_QUOTE (2)'!$AJ$2:$AJ$779)</f>
        <v>27.965047561412895</v>
      </c>
      <c r="AM541" s="27">
        <f>$AK$2-GRAPHS!$W$32*_xlfn.STDEV.S('ONE_LAST_QUOTE (2)'!$AJ$2:$AJ$779)</f>
        <v>-41.105458872467089</v>
      </c>
      <c r="AO541" s="24"/>
    </row>
    <row r="542" spans="1:41" x14ac:dyDescent="0.3">
      <c r="A542" s="5">
        <v>44886</v>
      </c>
      <c r="B542" s="25">
        <v>563.02</v>
      </c>
      <c r="C542" s="25">
        <v>0</v>
      </c>
      <c r="D542" s="25">
        <f t="shared" si="175"/>
        <v>563.02</v>
      </c>
      <c r="E542" s="25">
        <v>563.9</v>
      </c>
      <c r="F542" s="25">
        <f t="shared" si="172"/>
        <v>0.87999999999999545</v>
      </c>
      <c r="G542" s="25">
        <v>14431</v>
      </c>
      <c r="H542" s="25">
        <v>14449.39</v>
      </c>
      <c r="I542" s="25">
        <v>23.900000000000002</v>
      </c>
      <c r="J542" s="25">
        <f t="shared" si="176"/>
        <v>14425.49</v>
      </c>
      <c r="K542" s="25">
        <f t="shared" si="177"/>
        <v>5.5100000000002183</v>
      </c>
      <c r="L542" s="27">
        <v>31.234000000000002</v>
      </c>
      <c r="M542" s="25">
        <v>482</v>
      </c>
      <c r="N542" s="2">
        <f t="shared" si="189"/>
        <v>116.05268573780617</v>
      </c>
      <c r="O542" s="2">
        <f t="shared" si="190"/>
        <v>117.34428362335332</v>
      </c>
      <c r="P542" s="2">
        <f t="shared" si="191"/>
        <v>106.26339604667768</v>
      </c>
      <c r="Q542" s="2">
        <f t="shared" si="191"/>
        <v>116.14457831325326</v>
      </c>
      <c r="R542" s="27">
        <f t="shared" si="192"/>
        <v>1.1129409692983927E-2</v>
      </c>
      <c r="S542" s="1">
        <f t="shared" si="178"/>
        <v>8.778548817801362E-3</v>
      </c>
      <c r="T542" s="1">
        <f>S542+GRAPHS!$Q$32*_xlfn.STDEV.S($R$2:$R$779)</f>
        <v>3.6448384166507447E-2</v>
      </c>
      <c r="U542" s="1">
        <f>S542-GRAPHS!$Q$32*_xlfn.STDEV.S($R$2:$R$779)</f>
        <v>-1.8891286530904723E-2</v>
      </c>
      <c r="V542" s="2">
        <f t="shared" si="179"/>
        <v>129.15978855471479</v>
      </c>
      <c r="W542" s="1">
        <f t="shared" si="180"/>
        <v>3.8196276175022259E-4</v>
      </c>
      <c r="X542" s="1">
        <f t="shared" si="181"/>
        <v>1.5629995382046738E-3</v>
      </c>
      <c r="Y542" s="1">
        <f t="shared" si="182"/>
        <v>-1.1810367764544512E-3</v>
      </c>
      <c r="Z542" s="1">
        <f t="shared" si="173"/>
        <v>-3.2310590462182717E-4</v>
      </c>
      <c r="AA542" s="1" t="e">
        <f>Z542+#REF!*_xlfn.STDEV.S($Y$2:$Y$779)</f>
        <v>#REF!</v>
      </c>
      <c r="AB542" s="1">
        <f>Z542-GRAPHS!$S$32*_xlfn.STDEV.S($Y$2:$Y$779)</f>
        <v>-3.5832089975028217E-3</v>
      </c>
      <c r="AC542" s="24">
        <f t="shared" si="174"/>
        <v>5.5100000000002183</v>
      </c>
      <c r="AD542" s="24">
        <f t="shared" si="183"/>
        <v>0.87999999999999545</v>
      </c>
      <c r="AE542" s="1">
        <f t="shared" si="184"/>
        <v>-1.1810367764544512E-3</v>
      </c>
      <c r="AF542" s="1">
        <f t="shared" si="185"/>
        <v>-3.2310590462182717E-4</v>
      </c>
      <c r="AG542" s="1">
        <f>$AF$2+GRAPHS!$U$32*_xlfn.STDEV.S('ONE_LAST_QUOTE (2)'!$AE$2:$AE$779)</f>
        <v>3.7520229614794163E-3</v>
      </c>
      <c r="AH542" s="1">
        <f>$AF$2-GRAPHS!$U$32*_xlfn.STDEV.S('ONE_LAST_QUOTE (2)'!$AE$2:$AE$779)</f>
        <v>-4.3982347707230704E-3</v>
      </c>
      <c r="AI542" s="27">
        <f t="shared" si="186"/>
        <v>6.2613636363639165</v>
      </c>
      <c r="AJ542" s="24">
        <f t="shared" si="187"/>
        <v>4.6300000000002228</v>
      </c>
      <c r="AK542" s="27">
        <f t="shared" si="188"/>
        <v>-6.5702056555270953</v>
      </c>
      <c r="AL542" s="27">
        <f>$AK$2+GRAPHS!$W$32*_xlfn.STDEV.S('ONE_LAST_QUOTE (2)'!$AJ$2:$AJ$779)</f>
        <v>27.965047561412895</v>
      </c>
      <c r="AM542" s="27">
        <f>$AK$2-GRAPHS!$W$32*_xlfn.STDEV.S('ONE_LAST_QUOTE (2)'!$AJ$2:$AJ$779)</f>
        <v>-41.105458872467089</v>
      </c>
      <c r="AO542" s="24"/>
    </row>
    <row r="543" spans="1:41" x14ac:dyDescent="0.3">
      <c r="A543" s="5">
        <v>44887</v>
      </c>
      <c r="B543" s="25">
        <v>568.14</v>
      </c>
      <c r="C543" s="25">
        <v>0</v>
      </c>
      <c r="D543" s="25">
        <f t="shared" si="175"/>
        <v>568.14</v>
      </c>
      <c r="E543" s="25">
        <v>567.1</v>
      </c>
      <c r="F543" s="25">
        <f t="shared" si="172"/>
        <v>-1.0399999999999636</v>
      </c>
      <c r="G543" s="25">
        <v>14504</v>
      </c>
      <c r="H543" s="25">
        <v>14542.2</v>
      </c>
      <c r="I543" s="25">
        <v>23.860000000000003</v>
      </c>
      <c r="J543" s="25">
        <f t="shared" si="176"/>
        <v>14518.34</v>
      </c>
      <c r="K543" s="25">
        <f t="shared" si="177"/>
        <v>-14.340000000000146</v>
      </c>
      <c r="L543" s="27">
        <v>31.097999999999999</v>
      </c>
      <c r="M543" s="25">
        <v>491</v>
      </c>
      <c r="N543" s="2">
        <f t="shared" si="189"/>
        <v>116.71125746038284</v>
      </c>
      <c r="O543" s="2">
        <f t="shared" si="190"/>
        <v>117.93787607741089</v>
      </c>
      <c r="P543" s="2">
        <f t="shared" si="191"/>
        <v>105.80070084714038</v>
      </c>
      <c r="Q543" s="2">
        <f t="shared" si="191"/>
        <v>118.31325301204843</v>
      </c>
      <c r="R543" s="27">
        <f t="shared" si="192"/>
        <v>1.0509856921423477E-2</v>
      </c>
      <c r="S543" s="1">
        <f t="shared" si="178"/>
        <v>8.778548817801362E-3</v>
      </c>
      <c r="T543" s="1">
        <f>S543+GRAPHS!$Q$32*_xlfn.STDEV.S($R$2:$R$779)</f>
        <v>3.6448384166507447E-2</v>
      </c>
      <c r="U543" s="1">
        <f>S543-GRAPHS!$Q$32*_xlfn.STDEV.S($R$2:$R$779)</f>
        <v>-1.8891286530904723E-2</v>
      </c>
      <c r="V543" s="2">
        <f t="shared" si="179"/>
        <v>122.6618617028052</v>
      </c>
      <c r="W543" s="1">
        <f t="shared" si="180"/>
        <v>-9.8771622651075441E-4</v>
      </c>
      <c r="X543" s="1">
        <f t="shared" si="181"/>
        <v>-1.8305347273558693E-3</v>
      </c>
      <c r="Y543" s="1">
        <f t="shared" si="182"/>
        <v>8.428185008451149E-4</v>
      </c>
      <c r="Z543" s="1">
        <f t="shared" si="173"/>
        <v>-3.2310590462182717E-4</v>
      </c>
      <c r="AA543" s="1" t="e">
        <f>Z543+#REF!*_xlfn.STDEV.S($Y$2:$Y$779)</f>
        <v>#REF!</v>
      </c>
      <c r="AB543" s="1">
        <f>Z543-GRAPHS!$S$32*_xlfn.STDEV.S($Y$2:$Y$779)</f>
        <v>-3.5832089975028217E-3</v>
      </c>
      <c r="AC543" s="24">
        <f t="shared" si="174"/>
        <v>-14.340000000000146</v>
      </c>
      <c r="AD543" s="24">
        <f t="shared" si="183"/>
        <v>-1.0399999999999636</v>
      </c>
      <c r="AE543" s="1">
        <f t="shared" si="184"/>
        <v>8.428185008451149E-4</v>
      </c>
      <c r="AF543" s="1">
        <f t="shared" si="185"/>
        <v>-3.2310590462182717E-4</v>
      </c>
      <c r="AG543" s="1">
        <f>$AF$2+GRAPHS!$U$32*_xlfn.STDEV.S('ONE_LAST_QUOTE (2)'!$AE$2:$AE$779)</f>
        <v>3.7520229614794163E-3</v>
      </c>
      <c r="AH543" s="1">
        <f>$AF$2-GRAPHS!$U$32*_xlfn.STDEV.S('ONE_LAST_QUOTE (2)'!$AE$2:$AE$779)</f>
        <v>-4.3982347707230704E-3</v>
      </c>
      <c r="AI543" s="27">
        <f t="shared" si="186"/>
        <v>13.78846153846216</v>
      </c>
      <c r="AJ543" s="24">
        <f t="shared" si="187"/>
        <v>-13.300000000000182</v>
      </c>
      <c r="AK543" s="27">
        <f t="shared" si="188"/>
        <v>-6.5702056555270953</v>
      </c>
      <c r="AL543" s="27">
        <f>$AK$2+GRAPHS!$W$32*_xlfn.STDEV.S('ONE_LAST_QUOTE (2)'!$AJ$2:$AJ$779)</f>
        <v>27.965047561412895</v>
      </c>
      <c r="AM543" s="27">
        <f>$AK$2-GRAPHS!$W$32*_xlfn.STDEV.S('ONE_LAST_QUOTE (2)'!$AJ$2:$AJ$779)</f>
        <v>-41.105458872467089</v>
      </c>
      <c r="AO543" s="24"/>
    </row>
    <row r="544" spans="1:41" x14ac:dyDescent="0.3">
      <c r="A544" s="5">
        <v>44888</v>
      </c>
      <c r="B544" s="25">
        <v>570.27</v>
      </c>
      <c r="C544" s="25">
        <v>0</v>
      </c>
      <c r="D544" s="25">
        <f t="shared" si="175"/>
        <v>570.27</v>
      </c>
      <c r="E544" s="25">
        <v>571.6</v>
      </c>
      <c r="F544" s="25">
        <f t="shared" si="172"/>
        <v>1.3300000000000409</v>
      </c>
      <c r="G544" s="25">
        <v>14599</v>
      </c>
      <c r="H544" s="25">
        <v>14608.54</v>
      </c>
      <c r="I544" s="25">
        <v>23.820000000000004</v>
      </c>
      <c r="J544" s="25">
        <f t="shared" si="176"/>
        <v>14584.720000000001</v>
      </c>
      <c r="K544" s="25">
        <f t="shared" si="177"/>
        <v>14.279999999998836</v>
      </c>
      <c r="L544" s="27">
        <v>31.113</v>
      </c>
      <c r="M544" s="25">
        <v>492</v>
      </c>
      <c r="N544" s="2">
        <f t="shared" si="189"/>
        <v>117.63737394525626</v>
      </c>
      <c r="O544" s="2">
        <f t="shared" si="190"/>
        <v>118.71035940803375</v>
      </c>
      <c r="P544" s="2">
        <f t="shared" si="191"/>
        <v>105.85173340591287</v>
      </c>
      <c r="Q544" s="2">
        <f t="shared" si="191"/>
        <v>118.55421686747012</v>
      </c>
      <c r="R544" s="27">
        <f t="shared" si="192"/>
        <v>9.1211272981732705E-3</v>
      </c>
      <c r="S544" s="1">
        <f t="shared" si="178"/>
        <v>8.778548817801362E-3</v>
      </c>
      <c r="T544" s="1">
        <f>S544+GRAPHS!$Q$32*_xlfn.STDEV.S($R$2:$R$779)</f>
        <v>3.6448384166507447E-2</v>
      </c>
      <c r="U544" s="1">
        <f>S544-GRAPHS!$Q$32*_xlfn.STDEV.S($R$2:$R$779)</f>
        <v>-1.8891286530904723E-2</v>
      </c>
      <c r="V544" s="2">
        <f t="shared" si="179"/>
        <v>107.29854627774955</v>
      </c>
      <c r="W544" s="1">
        <f t="shared" si="180"/>
        <v>9.7910690092088389E-4</v>
      </c>
      <c r="X544" s="1">
        <f t="shared" si="181"/>
        <v>2.332228593473339E-3</v>
      </c>
      <c r="Y544" s="1">
        <f t="shared" si="182"/>
        <v>-1.3531216925524552E-3</v>
      </c>
      <c r="Z544" s="1">
        <f t="shared" si="173"/>
        <v>-3.2310590462182717E-4</v>
      </c>
      <c r="AA544" s="1" t="e">
        <f>Z544+#REF!*_xlfn.STDEV.S($Y$2:$Y$779)</f>
        <v>#REF!</v>
      </c>
      <c r="AB544" s="1">
        <f>Z544-GRAPHS!$S$32*_xlfn.STDEV.S($Y$2:$Y$779)</f>
        <v>-3.5832089975028217E-3</v>
      </c>
      <c r="AC544" s="24">
        <f t="shared" si="174"/>
        <v>14.279999999998836</v>
      </c>
      <c r="AD544" s="24">
        <f t="shared" si="183"/>
        <v>1.3300000000000409</v>
      </c>
      <c r="AE544" s="1">
        <f t="shared" si="184"/>
        <v>-1.3531216925524552E-3</v>
      </c>
      <c r="AF544" s="1">
        <f t="shared" si="185"/>
        <v>-3.2310590462182717E-4</v>
      </c>
      <c r="AG544" s="1">
        <f>$AF$2+GRAPHS!$U$32*_xlfn.STDEV.S('ONE_LAST_QUOTE (2)'!$AE$2:$AE$779)</f>
        <v>3.7520229614794163E-3</v>
      </c>
      <c r="AH544" s="1">
        <f>$AF$2-GRAPHS!$U$32*_xlfn.STDEV.S('ONE_LAST_QUOTE (2)'!$AE$2:$AE$779)</f>
        <v>-4.3982347707230704E-3</v>
      </c>
      <c r="AI544" s="27">
        <f t="shared" si="186"/>
        <v>10.736842105261951</v>
      </c>
      <c r="AJ544" s="24">
        <f t="shared" si="187"/>
        <v>12.949999999998795</v>
      </c>
      <c r="AK544" s="27">
        <f t="shared" si="188"/>
        <v>-6.5702056555270953</v>
      </c>
      <c r="AL544" s="27">
        <f>$AK$2+GRAPHS!$W$32*_xlfn.STDEV.S('ONE_LAST_QUOTE (2)'!$AJ$2:$AJ$779)</f>
        <v>27.965047561412895</v>
      </c>
      <c r="AM544" s="27">
        <f>$AK$2-GRAPHS!$W$32*_xlfn.STDEV.S('ONE_LAST_QUOTE (2)'!$AJ$2:$AJ$779)</f>
        <v>-41.105458872467089</v>
      </c>
      <c r="AO544" s="24"/>
    </row>
    <row r="545" spans="1:41" x14ac:dyDescent="0.3">
      <c r="A545" s="5">
        <v>44889</v>
      </c>
      <c r="B545" s="25">
        <v>576.94000000000005</v>
      </c>
      <c r="C545" s="25">
        <v>0</v>
      </c>
      <c r="D545" s="25">
        <f t="shared" si="175"/>
        <v>576.94000000000005</v>
      </c>
      <c r="E545" s="25">
        <v>577</v>
      </c>
      <c r="F545" s="25">
        <f t="shared" si="172"/>
        <v>5.999999999994543E-2</v>
      </c>
      <c r="G545" s="25">
        <v>14774</v>
      </c>
      <c r="H545" s="25">
        <v>14784</v>
      </c>
      <c r="I545" s="25">
        <v>23.820000000000004</v>
      </c>
      <c r="J545" s="25">
        <f t="shared" si="176"/>
        <v>14760.18</v>
      </c>
      <c r="K545" s="25">
        <f t="shared" si="177"/>
        <v>13.819999999999709</v>
      </c>
      <c r="L545" s="27">
        <v>30.898</v>
      </c>
      <c r="M545" s="25">
        <v>496</v>
      </c>
      <c r="N545" s="2">
        <f t="shared" si="189"/>
        <v>118.74871372710436</v>
      </c>
      <c r="O545" s="2">
        <f t="shared" si="190"/>
        <v>120.13335501707587</v>
      </c>
      <c r="P545" s="2">
        <f t="shared" si="191"/>
        <v>105.12026673017374</v>
      </c>
      <c r="Q545" s="2">
        <f t="shared" si="191"/>
        <v>119.51807228915686</v>
      </c>
      <c r="R545" s="27">
        <f t="shared" si="192"/>
        <v>1.1660263480020028E-2</v>
      </c>
      <c r="S545" s="1">
        <f t="shared" si="178"/>
        <v>8.778548817801362E-3</v>
      </c>
      <c r="T545" s="1">
        <f>S545+GRAPHS!$Q$32*_xlfn.STDEV.S($R$2:$R$779)</f>
        <v>3.6448384166507447E-2</v>
      </c>
      <c r="U545" s="1">
        <f>S545-GRAPHS!$Q$32*_xlfn.STDEV.S($R$2:$R$779)</f>
        <v>-1.8891286530904723E-2</v>
      </c>
      <c r="V545" s="2">
        <f t="shared" si="179"/>
        <v>138.46412899715119</v>
      </c>
      <c r="W545" s="1">
        <f t="shared" si="180"/>
        <v>9.3630294481501645E-4</v>
      </c>
      <c r="X545" s="1">
        <f t="shared" si="181"/>
        <v>1.0399694942272234E-4</v>
      </c>
      <c r="Y545" s="1">
        <f t="shared" si="182"/>
        <v>8.3230599539229407E-4</v>
      </c>
      <c r="Z545" s="1">
        <f t="shared" si="173"/>
        <v>-3.2310590462182717E-4</v>
      </c>
      <c r="AA545" s="1" t="e">
        <f>Z545+#REF!*_xlfn.STDEV.S($Y$2:$Y$779)</f>
        <v>#REF!</v>
      </c>
      <c r="AB545" s="1">
        <f>Z545-GRAPHS!$S$32*_xlfn.STDEV.S($Y$2:$Y$779)</f>
        <v>-3.5832089975028217E-3</v>
      </c>
      <c r="AC545" s="24">
        <f t="shared" si="174"/>
        <v>13.819999999999709</v>
      </c>
      <c r="AD545" s="24">
        <f t="shared" si="183"/>
        <v>5.999999999994543E-2</v>
      </c>
      <c r="AE545" s="1">
        <f t="shared" si="184"/>
        <v>8.3230599539229407E-4</v>
      </c>
      <c r="AF545" s="1">
        <f t="shared" si="185"/>
        <v>-3.2310590462182717E-4</v>
      </c>
      <c r="AG545" s="1">
        <f>$AF$2+GRAPHS!$U$32*_xlfn.STDEV.S('ONE_LAST_QUOTE (2)'!$AE$2:$AE$779)</f>
        <v>3.7520229614794163E-3</v>
      </c>
      <c r="AH545" s="1">
        <f>$AF$2-GRAPHS!$U$32*_xlfn.STDEV.S('ONE_LAST_QUOTE (2)'!$AE$2:$AE$779)</f>
        <v>-4.3982347707230704E-3</v>
      </c>
      <c r="AI545" s="27">
        <f t="shared" si="186"/>
        <v>230.33333333353798</v>
      </c>
      <c r="AJ545" s="24">
        <f t="shared" si="187"/>
        <v>13.759999999999764</v>
      </c>
      <c r="AK545" s="27">
        <f t="shared" si="188"/>
        <v>-6.5702056555270953</v>
      </c>
      <c r="AL545" s="27">
        <f>$AK$2+GRAPHS!$W$32*_xlfn.STDEV.S('ONE_LAST_QUOTE (2)'!$AJ$2:$AJ$779)</f>
        <v>27.965047561412895</v>
      </c>
      <c r="AM545" s="27">
        <f>$AK$2-GRAPHS!$W$32*_xlfn.STDEV.S('ONE_LAST_QUOTE (2)'!$AJ$2:$AJ$779)</f>
        <v>-41.105458872467089</v>
      </c>
      <c r="AO545" s="24"/>
    </row>
    <row r="546" spans="1:41" x14ac:dyDescent="0.3">
      <c r="A546" s="5">
        <v>44890</v>
      </c>
      <c r="B546" s="25">
        <v>577.08000000000004</v>
      </c>
      <c r="C546" s="25">
        <v>0</v>
      </c>
      <c r="D546" s="25">
        <f t="shared" si="175"/>
        <v>577.08000000000004</v>
      </c>
      <c r="E546" s="25">
        <v>576.20000000000005</v>
      </c>
      <c r="F546" s="25">
        <f t="shared" si="172"/>
        <v>-0.87999999999999545</v>
      </c>
      <c r="G546" s="25">
        <v>14710</v>
      </c>
      <c r="H546" s="25">
        <v>14778.51</v>
      </c>
      <c r="I546" s="25">
        <v>23.820000000000004</v>
      </c>
      <c r="J546" s="25">
        <f t="shared" si="176"/>
        <v>14754.69</v>
      </c>
      <c r="K546" s="25">
        <f t="shared" si="177"/>
        <v>-44.690000000000509</v>
      </c>
      <c r="L546" s="27">
        <v>30.939</v>
      </c>
      <c r="M546" s="25">
        <v>498</v>
      </c>
      <c r="N546" s="2">
        <f t="shared" si="189"/>
        <v>118.5840707964602</v>
      </c>
      <c r="O546" s="2">
        <f t="shared" si="190"/>
        <v>119.61294519434047</v>
      </c>
      <c r="P546" s="2">
        <f t="shared" si="191"/>
        <v>105.2597557241519</v>
      </c>
      <c r="Q546" s="2">
        <f t="shared" si="191"/>
        <v>120.00000000000026</v>
      </c>
      <c r="R546" s="27">
        <f t="shared" si="192"/>
        <v>8.6763288776470215E-3</v>
      </c>
      <c r="S546" s="1">
        <f t="shared" si="178"/>
        <v>8.778548817801362E-3</v>
      </c>
      <c r="T546" s="1">
        <f>S546+GRAPHS!$Q$32*_xlfn.STDEV.S($R$2:$R$779)</f>
        <v>3.6448384166507447E-2</v>
      </c>
      <c r="U546" s="1">
        <f>S546-GRAPHS!$Q$32*_xlfn.STDEV.S($R$2:$R$779)</f>
        <v>-1.8891286530904723E-2</v>
      </c>
      <c r="V546" s="2">
        <f t="shared" si="179"/>
        <v>102.88743978802728</v>
      </c>
      <c r="W546" s="1">
        <f t="shared" si="180"/>
        <v>-3.0288674313049282E-3</v>
      </c>
      <c r="X546" s="1">
        <f t="shared" si="181"/>
        <v>-1.5249185554862331E-3</v>
      </c>
      <c r="Y546" s="1">
        <f t="shared" si="182"/>
        <v>-1.5039488758186951E-3</v>
      </c>
      <c r="Z546" s="1">
        <f t="shared" si="173"/>
        <v>-3.2310590462182717E-4</v>
      </c>
      <c r="AA546" s="1" t="e">
        <f>Z546+#REF!*_xlfn.STDEV.S($Y$2:$Y$779)</f>
        <v>#REF!</v>
      </c>
      <c r="AB546" s="1">
        <f>Z546-GRAPHS!$S$32*_xlfn.STDEV.S($Y$2:$Y$779)</f>
        <v>-3.5832089975028217E-3</v>
      </c>
      <c r="AC546" s="24">
        <f t="shared" si="174"/>
        <v>-44.690000000000509</v>
      </c>
      <c r="AD546" s="24">
        <f t="shared" si="183"/>
        <v>-0.87999999999999545</v>
      </c>
      <c r="AE546" s="1">
        <f t="shared" si="184"/>
        <v>-1.5039488758186951E-3</v>
      </c>
      <c r="AF546" s="1">
        <f t="shared" si="185"/>
        <v>-3.2310590462182717E-4</v>
      </c>
      <c r="AG546" s="1">
        <f>$AF$2+GRAPHS!$U$32*_xlfn.STDEV.S('ONE_LAST_QUOTE (2)'!$AE$2:$AE$779)</f>
        <v>3.7520229614794163E-3</v>
      </c>
      <c r="AH546" s="1">
        <f>$AF$2-GRAPHS!$U$32*_xlfn.STDEV.S('ONE_LAST_QUOTE (2)'!$AE$2:$AE$779)</f>
        <v>-4.3982347707230704E-3</v>
      </c>
      <c r="AI546" s="27">
        <f t="shared" si="186"/>
        <v>50.784090909091752</v>
      </c>
      <c r="AJ546" s="24">
        <f t="shared" si="187"/>
        <v>-43.810000000000514</v>
      </c>
      <c r="AK546" s="27">
        <f t="shared" si="188"/>
        <v>-6.5702056555270953</v>
      </c>
      <c r="AL546" s="27">
        <f>$AK$2+GRAPHS!$W$32*_xlfn.STDEV.S('ONE_LAST_QUOTE (2)'!$AJ$2:$AJ$779)</f>
        <v>27.965047561412895</v>
      </c>
      <c r="AM546" s="27">
        <f>$AK$2-GRAPHS!$W$32*_xlfn.STDEV.S('ONE_LAST_QUOTE (2)'!$AJ$2:$AJ$779)</f>
        <v>-41.105458872467089</v>
      </c>
      <c r="AO546" s="24"/>
    </row>
    <row r="547" spans="1:41" x14ac:dyDescent="0.3">
      <c r="A547" s="5">
        <v>44893</v>
      </c>
      <c r="B547" s="25">
        <v>564.71</v>
      </c>
      <c r="C547" s="25">
        <v>0</v>
      </c>
      <c r="D547" s="25">
        <f t="shared" si="175"/>
        <v>564.71</v>
      </c>
      <c r="E547" s="25">
        <v>564</v>
      </c>
      <c r="F547" s="25">
        <f t="shared" si="172"/>
        <v>-0.71000000000003638</v>
      </c>
      <c r="G547" s="25">
        <v>14474</v>
      </c>
      <c r="H547" s="25">
        <v>14556.87</v>
      </c>
      <c r="I547" s="25">
        <v>23.820000000000004</v>
      </c>
      <c r="J547" s="25">
        <f t="shared" si="176"/>
        <v>14533.050000000001</v>
      </c>
      <c r="K547" s="25">
        <f t="shared" si="177"/>
        <v>-59.050000000001091</v>
      </c>
      <c r="L547" s="27">
        <v>30.981000000000002</v>
      </c>
      <c r="M547" s="25">
        <v>480.5</v>
      </c>
      <c r="N547" s="2">
        <f t="shared" si="189"/>
        <v>116.07326610413666</v>
      </c>
      <c r="O547" s="2">
        <f t="shared" si="190"/>
        <v>117.69393397300367</v>
      </c>
      <c r="P547" s="2">
        <f t="shared" si="191"/>
        <v>105.40264688871488</v>
      </c>
      <c r="Q547" s="2">
        <f t="shared" si="191"/>
        <v>115.78313253012072</v>
      </c>
      <c r="R547" s="27">
        <f t="shared" si="192"/>
        <v>1.3962455983731914E-2</v>
      </c>
      <c r="S547" s="1">
        <f t="shared" si="178"/>
        <v>8.778548817801362E-3</v>
      </c>
      <c r="T547" s="1">
        <f>S547+GRAPHS!$Q$32*_xlfn.STDEV.S($R$2:$R$779)</f>
        <v>3.6448384166507447E-2</v>
      </c>
      <c r="U547" s="1">
        <f>S547-GRAPHS!$Q$32*_xlfn.STDEV.S($R$2:$R$779)</f>
        <v>-1.8891286530904723E-2</v>
      </c>
      <c r="V547" s="2">
        <f t="shared" si="179"/>
        <v>162.06678688670024</v>
      </c>
      <c r="W547" s="1">
        <f t="shared" si="180"/>
        <v>-4.0631526073330159E-3</v>
      </c>
      <c r="X547" s="1">
        <f t="shared" si="181"/>
        <v>-1.2572824989818426E-3</v>
      </c>
      <c r="Y547" s="1">
        <f t="shared" si="182"/>
        <v>-2.8058701083511733E-3</v>
      </c>
      <c r="Z547" s="1">
        <f t="shared" si="173"/>
        <v>-3.2310590462182717E-4</v>
      </c>
      <c r="AA547" s="1" t="e">
        <f>Z547+#REF!*_xlfn.STDEV.S($Y$2:$Y$779)</f>
        <v>#REF!</v>
      </c>
      <c r="AB547" s="1">
        <f>Z547-GRAPHS!$S$32*_xlfn.STDEV.S($Y$2:$Y$779)</f>
        <v>-3.5832089975028217E-3</v>
      </c>
      <c r="AC547" s="24">
        <f t="shared" si="174"/>
        <v>-59.050000000001091</v>
      </c>
      <c r="AD547" s="24">
        <f t="shared" si="183"/>
        <v>-0.71000000000003638</v>
      </c>
      <c r="AE547" s="1">
        <f t="shared" si="184"/>
        <v>-2.8058701083511733E-3</v>
      </c>
      <c r="AF547" s="1">
        <f t="shared" si="185"/>
        <v>-3.2310590462182717E-4</v>
      </c>
      <c r="AG547" s="1">
        <f>$AF$2+GRAPHS!$U$32*_xlfn.STDEV.S('ONE_LAST_QUOTE (2)'!$AE$2:$AE$779)</f>
        <v>3.7520229614794163E-3</v>
      </c>
      <c r="AH547" s="1">
        <f>$AF$2-GRAPHS!$U$32*_xlfn.STDEV.S('ONE_LAST_QUOTE (2)'!$AE$2:$AE$779)</f>
        <v>-4.3982347707230704E-3</v>
      </c>
      <c r="AI547" s="27">
        <f t="shared" si="186"/>
        <v>83.169014084504312</v>
      </c>
      <c r="AJ547" s="24">
        <f t="shared" si="187"/>
        <v>-58.340000000001055</v>
      </c>
      <c r="AK547" s="27">
        <f t="shared" si="188"/>
        <v>-6.5702056555270953</v>
      </c>
      <c r="AL547" s="27">
        <f>$AK$2+GRAPHS!$W$32*_xlfn.STDEV.S('ONE_LAST_QUOTE (2)'!$AJ$2:$AJ$779)</f>
        <v>27.965047561412895</v>
      </c>
      <c r="AM547" s="27">
        <f>$AK$2-GRAPHS!$W$32*_xlfn.STDEV.S('ONE_LAST_QUOTE (2)'!$AJ$2:$AJ$779)</f>
        <v>-41.105458872467089</v>
      </c>
      <c r="AO547" s="24"/>
    </row>
    <row r="548" spans="1:41" x14ac:dyDescent="0.3">
      <c r="A548" s="5">
        <v>44894</v>
      </c>
      <c r="B548" s="25">
        <v>571.30999999999995</v>
      </c>
      <c r="C548" s="25">
        <v>0</v>
      </c>
      <c r="D548" s="25">
        <f t="shared" si="175"/>
        <v>571.30999999999995</v>
      </c>
      <c r="E548" s="25">
        <v>571.20000000000005</v>
      </c>
      <c r="F548" s="25">
        <f t="shared" si="172"/>
        <v>-0.10999999999989996</v>
      </c>
      <c r="G548" s="25">
        <v>14660</v>
      </c>
      <c r="H548" s="25">
        <v>14709.64</v>
      </c>
      <c r="I548" s="25">
        <v>23.750000000000004</v>
      </c>
      <c r="J548" s="25">
        <f t="shared" si="176"/>
        <v>14685.89</v>
      </c>
      <c r="K548" s="25">
        <f t="shared" si="177"/>
        <v>-25.889999999999418</v>
      </c>
      <c r="L548" s="27">
        <v>30.954000000000001</v>
      </c>
      <c r="M548" s="25">
        <v>487</v>
      </c>
      <c r="N548" s="2">
        <f t="shared" si="189"/>
        <v>117.55505247993416</v>
      </c>
      <c r="O548" s="2">
        <f t="shared" si="190"/>
        <v>119.20637502032842</v>
      </c>
      <c r="P548" s="2">
        <f t="shared" si="191"/>
        <v>105.31078828292439</v>
      </c>
      <c r="Q548" s="2">
        <f t="shared" si="191"/>
        <v>117.34939759036169</v>
      </c>
      <c r="R548" s="27">
        <f t="shared" si="192"/>
        <v>1.4047227282520502E-2</v>
      </c>
      <c r="S548" s="1">
        <f t="shared" si="178"/>
        <v>8.778548817801362E-3</v>
      </c>
      <c r="T548" s="1">
        <f>S548+GRAPHS!$Q$32*_xlfn.STDEV.S($R$2:$R$779)</f>
        <v>3.6448384166507447E-2</v>
      </c>
      <c r="U548" s="1">
        <f>S548-GRAPHS!$Q$32*_xlfn.STDEV.S($R$2:$R$779)</f>
        <v>-1.8891286530904723E-2</v>
      </c>
      <c r="V548" s="2">
        <f t="shared" si="179"/>
        <v>165.13225403942613</v>
      </c>
      <c r="W548" s="1">
        <f t="shared" si="180"/>
        <v>-1.7629166499272034E-3</v>
      </c>
      <c r="X548" s="1">
        <f t="shared" si="181"/>
        <v>-1.9253995203987321E-4</v>
      </c>
      <c r="Y548" s="1">
        <f t="shared" si="182"/>
        <v>-1.5703766978873302E-3</v>
      </c>
      <c r="Z548" s="1">
        <f t="shared" si="173"/>
        <v>-3.2310590462182717E-4</v>
      </c>
      <c r="AA548" s="1" t="e">
        <f>Z548+#REF!*_xlfn.STDEV.S($Y$2:$Y$779)</f>
        <v>#REF!</v>
      </c>
      <c r="AB548" s="1">
        <f>Z548-GRAPHS!$S$32*_xlfn.STDEV.S($Y$2:$Y$779)</f>
        <v>-3.5832089975028217E-3</v>
      </c>
      <c r="AC548" s="24">
        <f t="shared" si="174"/>
        <v>-25.889999999999418</v>
      </c>
      <c r="AD548" s="24">
        <f t="shared" si="183"/>
        <v>-0.10999999999989996</v>
      </c>
      <c r="AE548" s="1">
        <f t="shared" si="184"/>
        <v>-1.5703766978873302E-3</v>
      </c>
      <c r="AF548" s="1">
        <f t="shared" si="185"/>
        <v>-3.2310590462182717E-4</v>
      </c>
      <c r="AG548" s="1">
        <f>$AF$2+GRAPHS!$U$32*_xlfn.STDEV.S('ONE_LAST_QUOTE (2)'!$AE$2:$AE$779)</f>
        <v>3.7520229614794163E-3</v>
      </c>
      <c r="AH548" s="1">
        <f>$AF$2-GRAPHS!$U$32*_xlfn.STDEV.S('ONE_LAST_QUOTE (2)'!$AE$2:$AE$779)</f>
        <v>-4.3982347707230704E-3</v>
      </c>
      <c r="AI548" s="27">
        <f t="shared" si="186"/>
        <v>235.36363636384513</v>
      </c>
      <c r="AJ548" s="24">
        <f t="shared" si="187"/>
        <v>-25.779999999999518</v>
      </c>
      <c r="AK548" s="27">
        <f t="shared" si="188"/>
        <v>-6.5702056555270953</v>
      </c>
      <c r="AL548" s="27">
        <f>$AK$2+GRAPHS!$W$32*_xlfn.STDEV.S('ONE_LAST_QUOTE (2)'!$AJ$2:$AJ$779)</f>
        <v>27.965047561412895</v>
      </c>
      <c r="AM548" s="27">
        <f>$AK$2-GRAPHS!$W$32*_xlfn.STDEV.S('ONE_LAST_QUOTE (2)'!$AJ$2:$AJ$779)</f>
        <v>-41.105458872467089</v>
      </c>
      <c r="AO548" s="24"/>
    </row>
    <row r="549" spans="1:41" x14ac:dyDescent="0.3">
      <c r="A549" s="5">
        <v>44895</v>
      </c>
      <c r="B549" s="25">
        <v>577.41</v>
      </c>
      <c r="C549" s="25">
        <v>0</v>
      </c>
      <c r="D549" s="25">
        <f t="shared" si="175"/>
        <v>577.41</v>
      </c>
      <c r="E549" s="25">
        <v>572.6</v>
      </c>
      <c r="F549" s="25">
        <f t="shared" si="172"/>
        <v>-4.8099999999999454</v>
      </c>
      <c r="G549" s="25">
        <v>14802</v>
      </c>
      <c r="H549" s="25">
        <v>14879.55</v>
      </c>
      <c r="I549" s="25">
        <v>23.750000000000004</v>
      </c>
      <c r="J549" s="25">
        <f t="shared" si="176"/>
        <v>14855.8</v>
      </c>
      <c r="K549" s="25">
        <f t="shared" si="177"/>
        <v>-53.799999999999272</v>
      </c>
      <c r="L549" s="27">
        <v>30.803999999999998</v>
      </c>
      <c r="M549" s="25">
        <v>490</v>
      </c>
      <c r="N549" s="2">
        <f t="shared" si="189"/>
        <v>117.84317760856145</v>
      </c>
      <c r="O549" s="2">
        <f t="shared" si="190"/>
        <v>120.36103431452261</v>
      </c>
      <c r="P549" s="2">
        <f t="shared" si="191"/>
        <v>104.80046269519941</v>
      </c>
      <c r="Q549" s="2">
        <f t="shared" si="191"/>
        <v>118.07228915662674</v>
      </c>
      <c r="R549" s="27">
        <f t="shared" si="192"/>
        <v>2.1366164397948584E-2</v>
      </c>
      <c r="S549" s="1">
        <f t="shared" si="178"/>
        <v>8.778548817801362E-3</v>
      </c>
      <c r="T549" s="1">
        <f>S549+GRAPHS!$Q$32*_xlfn.STDEV.S($R$2:$R$779)</f>
        <v>3.6448384166507447E-2</v>
      </c>
      <c r="U549" s="1">
        <f>S549-GRAPHS!$Q$32*_xlfn.STDEV.S($R$2:$R$779)</f>
        <v>-1.8891286530904723E-2</v>
      </c>
      <c r="V549" s="2">
        <f t="shared" si="179"/>
        <v>251.78567059611652</v>
      </c>
      <c r="W549" s="1">
        <f t="shared" si="180"/>
        <v>-3.6214811723366816E-3</v>
      </c>
      <c r="X549" s="1">
        <f t="shared" si="181"/>
        <v>-8.3303025579743086E-3</v>
      </c>
      <c r="Y549" s="1">
        <f t="shared" si="182"/>
        <v>4.7088213856376271E-3</v>
      </c>
      <c r="Z549" s="1">
        <f t="shared" si="173"/>
        <v>-3.2310590462182717E-4</v>
      </c>
      <c r="AA549" s="1" t="e">
        <f>Z549+#REF!*_xlfn.STDEV.S($Y$2:$Y$779)</f>
        <v>#REF!</v>
      </c>
      <c r="AB549" s="1">
        <f>Z549-GRAPHS!$S$32*_xlfn.STDEV.S($Y$2:$Y$779)</f>
        <v>-3.5832089975028217E-3</v>
      </c>
      <c r="AC549" s="24">
        <f t="shared" si="174"/>
        <v>-53.799999999999272</v>
      </c>
      <c r="AD549" s="24">
        <f t="shared" si="183"/>
        <v>-4.8099999999999454</v>
      </c>
      <c r="AE549" s="1">
        <f t="shared" si="184"/>
        <v>4.7088213856376271E-3</v>
      </c>
      <c r="AF549" s="1">
        <f t="shared" si="185"/>
        <v>-3.2310590462182717E-4</v>
      </c>
      <c r="AG549" s="1">
        <f>$AF$2+GRAPHS!$U$32*_xlfn.STDEV.S('ONE_LAST_QUOTE (2)'!$AE$2:$AE$779)</f>
        <v>3.7520229614794163E-3</v>
      </c>
      <c r="AH549" s="1">
        <f>$AF$2-GRAPHS!$U$32*_xlfn.STDEV.S('ONE_LAST_QUOTE (2)'!$AE$2:$AE$779)</f>
        <v>-4.3982347707230704E-3</v>
      </c>
      <c r="AI549" s="27">
        <f t="shared" si="186"/>
        <v>11.185031185031161</v>
      </c>
      <c r="AJ549" s="24">
        <f t="shared" si="187"/>
        <v>-48.989999999999327</v>
      </c>
      <c r="AK549" s="27">
        <f t="shared" si="188"/>
        <v>-6.5702056555270953</v>
      </c>
      <c r="AL549" s="27">
        <f>$AK$2+GRAPHS!$W$32*_xlfn.STDEV.S('ONE_LAST_QUOTE (2)'!$AJ$2:$AJ$779)</f>
        <v>27.965047561412895</v>
      </c>
      <c r="AM549" s="27">
        <f>$AK$2-GRAPHS!$W$32*_xlfn.STDEV.S('ONE_LAST_QUOTE (2)'!$AJ$2:$AJ$779)</f>
        <v>-41.105458872467089</v>
      </c>
      <c r="AO549" s="24"/>
    </row>
    <row r="550" spans="1:41" x14ac:dyDescent="0.3">
      <c r="A550" s="5">
        <v>44896</v>
      </c>
      <c r="B550" s="25">
        <v>583.45000000000005</v>
      </c>
      <c r="C550" s="25">
        <v>1.1599999999999999</v>
      </c>
      <c r="D550" s="25">
        <f t="shared" si="175"/>
        <v>582.29000000000008</v>
      </c>
      <c r="E550" s="25">
        <v>580.5</v>
      </c>
      <c r="F550" s="25">
        <f t="shared" si="172"/>
        <v>-1.7900000000000773</v>
      </c>
      <c r="G550" s="25">
        <v>14980</v>
      </c>
      <c r="H550" s="25">
        <v>15012.8</v>
      </c>
      <c r="I550" s="25">
        <v>23.750000000000004</v>
      </c>
      <c r="J550" s="25">
        <f t="shared" si="176"/>
        <v>14989.05</v>
      </c>
      <c r="K550" s="25">
        <f t="shared" si="177"/>
        <v>-9.0499999999992724</v>
      </c>
      <c r="L550" s="27">
        <v>30.567</v>
      </c>
      <c r="M550" s="25">
        <v>498.5</v>
      </c>
      <c r="N550" s="2">
        <f t="shared" si="189"/>
        <v>119.46902654867257</v>
      </c>
      <c r="O550" s="2">
        <f t="shared" si="190"/>
        <v>121.80842413400546</v>
      </c>
      <c r="P550" s="2">
        <f t="shared" si="191"/>
        <v>103.99414826659397</v>
      </c>
      <c r="Q550" s="2">
        <f t="shared" si="191"/>
        <v>120.1204819277111</v>
      </c>
      <c r="R550" s="27">
        <f t="shared" si="192"/>
        <v>1.9581624232786421E-2</v>
      </c>
      <c r="S550" s="1">
        <f t="shared" si="178"/>
        <v>8.778548817801362E-3</v>
      </c>
      <c r="T550" s="1">
        <f>S550+GRAPHS!$Q$32*_xlfn.STDEV.S($R$2:$R$779)</f>
        <v>3.6448384166507447E-2</v>
      </c>
      <c r="U550" s="1">
        <f>S550-GRAPHS!$Q$32*_xlfn.STDEV.S($R$2:$R$779)</f>
        <v>-1.8891286530904723E-2</v>
      </c>
      <c r="V550" s="2">
        <f t="shared" si="179"/>
        <v>233.93975853328897</v>
      </c>
      <c r="W550" s="1">
        <f t="shared" si="180"/>
        <v>-6.0377408841782987E-4</v>
      </c>
      <c r="X550" s="1">
        <f t="shared" si="181"/>
        <v>-3.0740696216663126E-3</v>
      </c>
      <c r="Y550" s="1">
        <f t="shared" si="182"/>
        <v>2.4702955332484827E-3</v>
      </c>
      <c r="Z550" s="1">
        <f t="shared" si="173"/>
        <v>-3.2310590462182717E-4</v>
      </c>
      <c r="AA550" s="1" t="e">
        <f>Z550+#REF!*_xlfn.STDEV.S($Y$2:$Y$779)</f>
        <v>#REF!</v>
      </c>
      <c r="AB550" s="1">
        <f>Z550-GRAPHS!$S$32*_xlfn.STDEV.S($Y$2:$Y$779)</f>
        <v>-3.5832089975028217E-3</v>
      </c>
      <c r="AC550" s="24">
        <f t="shared" si="174"/>
        <v>-9.0499999999992724</v>
      </c>
      <c r="AD550" s="24">
        <f t="shared" si="183"/>
        <v>-1.7900000000000773</v>
      </c>
      <c r="AE550" s="1">
        <f t="shared" si="184"/>
        <v>2.4702955332484827E-3</v>
      </c>
      <c r="AF550" s="1">
        <f t="shared" si="185"/>
        <v>-3.2310590462182717E-4</v>
      </c>
      <c r="AG550" s="1">
        <f>$AF$2+GRAPHS!$U$32*_xlfn.STDEV.S('ONE_LAST_QUOTE (2)'!$AE$2:$AE$779)</f>
        <v>3.7520229614794163E-3</v>
      </c>
      <c r="AH550" s="1">
        <f>$AF$2-GRAPHS!$U$32*_xlfn.STDEV.S('ONE_LAST_QUOTE (2)'!$AE$2:$AE$779)</f>
        <v>-4.3982347707230704E-3</v>
      </c>
      <c r="AI550" s="27">
        <f t="shared" si="186"/>
        <v>5.0558659217870847</v>
      </c>
      <c r="AJ550" s="24">
        <f t="shared" si="187"/>
        <v>-7.2599999999991951</v>
      </c>
      <c r="AK550" s="27">
        <f t="shared" si="188"/>
        <v>-6.5702056555270953</v>
      </c>
      <c r="AL550" s="27">
        <f>$AK$2+GRAPHS!$W$32*_xlfn.STDEV.S('ONE_LAST_QUOTE (2)'!$AJ$2:$AJ$779)</f>
        <v>27.965047561412895</v>
      </c>
      <c r="AM550" s="27">
        <f>$AK$2-GRAPHS!$W$32*_xlfn.STDEV.S('ONE_LAST_QUOTE (2)'!$AJ$2:$AJ$779)</f>
        <v>-41.105458872467089</v>
      </c>
      <c r="AO550" s="24"/>
    </row>
    <row r="551" spans="1:41" x14ac:dyDescent="0.3">
      <c r="A551" s="5">
        <v>44897</v>
      </c>
      <c r="B551" s="25">
        <v>580.6</v>
      </c>
      <c r="C551" s="25">
        <v>1.1599999999999999</v>
      </c>
      <c r="D551" s="25">
        <f t="shared" si="175"/>
        <v>579.44000000000005</v>
      </c>
      <c r="E551" s="25">
        <v>575.6</v>
      </c>
      <c r="F551" s="25">
        <f t="shared" si="172"/>
        <v>-3.8400000000000318</v>
      </c>
      <c r="G551" s="25">
        <v>14884</v>
      </c>
      <c r="H551" s="25">
        <v>14970.68</v>
      </c>
      <c r="I551" s="25">
        <v>23.750000000000004</v>
      </c>
      <c r="J551" s="25">
        <f t="shared" si="176"/>
        <v>14946.93</v>
      </c>
      <c r="K551" s="25">
        <f t="shared" si="177"/>
        <v>-62.930000000000291</v>
      </c>
      <c r="L551" s="27">
        <v>30.538</v>
      </c>
      <c r="M551" s="25">
        <v>492.5</v>
      </c>
      <c r="N551" s="2">
        <f t="shared" si="189"/>
        <v>118.46058859847707</v>
      </c>
      <c r="O551" s="2">
        <f t="shared" si="190"/>
        <v>121.02780939990237</v>
      </c>
      <c r="P551" s="2">
        <f t="shared" si="191"/>
        <v>103.89548531963381</v>
      </c>
      <c r="Q551" s="2">
        <f t="shared" si="191"/>
        <v>118.67469879518097</v>
      </c>
      <c r="R551" s="27">
        <f t="shared" si="192"/>
        <v>2.1671518196882289E-2</v>
      </c>
      <c r="S551" s="1">
        <f t="shared" si="178"/>
        <v>8.778548817801362E-3</v>
      </c>
      <c r="T551" s="1">
        <f>S551+GRAPHS!$Q$32*_xlfn.STDEV.S($R$2:$R$779)</f>
        <v>3.6448384166507447E-2</v>
      </c>
      <c r="U551" s="1">
        <f>S551-GRAPHS!$Q$32*_xlfn.STDEV.S($R$2:$R$779)</f>
        <v>-1.8891286530904723E-2</v>
      </c>
      <c r="V551" s="2">
        <f t="shared" si="179"/>
        <v>256.72208014252931</v>
      </c>
      <c r="W551" s="1">
        <f t="shared" si="180"/>
        <v>-4.2102291239739728E-3</v>
      </c>
      <c r="X551" s="1">
        <f t="shared" si="181"/>
        <v>-6.6270882231120242E-3</v>
      </c>
      <c r="Y551" s="1">
        <f t="shared" si="182"/>
        <v>2.4168590991380514E-3</v>
      </c>
      <c r="Z551" s="1">
        <f t="shared" si="173"/>
        <v>-3.2310590462182717E-4</v>
      </c>
      <c r="AA551" s="1" t="e">
        <f>Z551+#REF!*_xlfn.STDEV.S($Y$2:$Y$779)</f>
        <v>#REF!</v>
      </c>
      <c r="AB551" s="1">
        <f>Z551-GRAPHS!$S$32*_xlfn.STDEV.S($Y$2:$Y$779)</f>
        <v>-3.5832089975028217E-3</v>
      </c>
      <c r="AC551" s="24">
        <f t="shared" si="174"/>
        <v>-62.930000000000291</v>
      </c>
      <c r="AD551" s="24">
        <f t="shared" si="183"/>
        <v>-3.8400000000000318</v>
      </c>
      <c r="AE551" s="1">
        <f t="shared" si="184"/>
        <v>2.4168590991380514E-3</v>
      </c>
      <c r="AF551" s="1">
        <f t="shared" si="185"/>
        <v>-3.2310590462182717E-4</v>
      </c>
      <c r="AG551" s="1">
        <f>$AF$2+GRAPHS!$U$32*_xlfn.STDEV.S('ONE_LAST_QUOTE (2)'!$AE$2:$AE$779)</f>
        <v>3.7520229614794163E-3</v>
      </c>
      <c r="AH551" s="1">
        <f>$AF$2-GRAPHS!$U$32*_xlfn.STDEV.S('ONE_LAST_QUOTE (2)'!$AE$2:$AE$779)</f>
        <v>-4.3982347707230704E-3</v>
      </c>
      <c r="AI551" s="27">
        <f t="shared" si="186"/>
        <v>16.388020833333272</v>
      </c>
      <c r="AJ551" s="24">
        <f t="shared" si="187"/>
        <v>-59.090000000000259</v>
      </c>
      <c r="AK551" s="27">
        <f t="shared" si="188"/>
        <v>-6.5702056555270953</v>
      </c>
      <c r="AL551" s="27">
        <f>$AK$2+GRAPHS!$W$32*_xlfn.STDEV.S('ONE_LAST_QUOTE (2)'!$AJ$2:$AJ$779)</f>
        <v>27.965047561412895</v>
      </c>
      <c r="AM551" s="27">
        <f>$AK$2-GRAPHS!$W$32*_xlfn.STDEV.S('ONE_LAST_QUOTE (2)'!$AJ$2:$AJ$779)</f>
        <v>-41.105458872467089</v>
      </c>
      <c r="AO551" s="24"/>
    </row>
    <row r="552" spans="1:41" x14ac:dyDescent="0.3">
      <c r="A552" s="5">
        <v>44900</v>
      </c>
      <c r="B552" s="25">
        <v>579.54999999999995</v>
      </c>
      <c r="C552" s="25">
        <v>1.1599999999999999</v>
      </c>
      <c r="D552" s="25">
        <f t="shared" si="175"/>
        <v>578.39</v>
      </c>
      <c r="E552" s="25">
        <v>576.70000000000005</v>
      </c>
      <c r="F552" s="25">
        <f t="shared" si="172"/>
        <v>-1.6899999999999409</v>
      </c>
      <c r="G552" s="25">
        <v>14930</v>
      </c>
      <c r="H552" s="25">
        <v>14980.74</v>
      </c>
      <c r="I552" s="25">
        <v>23.700000000000003</v>
      </c>
      <c r="J552" s="25">
        <f t="shared" si="176"/>
        <v>14957.039999999999</v>
      </c>
      <c r="K552" s="25">
        <f t="shared" si="177"/>
        <v>-27.039999999999054</v>
      </c>
      <c r="L552" s="27">
        <v>30.588000000000001</v>
      </c>
      <c r="M552" s="25">
        <v>489</v>
      </c>
      <c r="N552" s="2">
        <f t="shared" si="189"/>
        <v>118.6869726281128</v>
      </c>
      <c r="O552" s="2">
        <f t="shared" si="190"/>
        <v>121.40185395999343</v>
      </c>
      <c r="P552" s="2">
        <f t="shared" si="191"/>
        <v>104.06559384887547</v>
      </c>
      <c r="Q552" s="2">
        <f t="shared" si="191"/>
        <v>117.83132530120506</v>
      </c>
      <c r="R552" s="27">
        <f t="shared" si="192"/>
        <v>2.2874299274506571E-2</v>
      </c>
      <c r="S552" s="1">
        <f t="shared" si="178"/>
        <v>8.778548817801362E-3</v>
      </c>
      <c r="T552" s="1">
        <f>S552+GRAPHS!$Q$32*_xlfn.STDEV.S($R$2:$R$779)</f>
        <v>3.6448384166507447E-2</v>
      </c>
      <c r="U552" s="1">
        <f>S552-GRAPHS!$Q$32*_xlfn.STDEV.S($R$2:$R$779)</f>
        <v>-1.8891286530904723E-2</v>
      </c>
      <c r="V552" s="2">
        <f t="shared" si="179"/>
        <v>271.48813318806333</v>
      </c>
      <c r="W552" s="1">
        <f t="shared" si="180"/>
        <v>-1.8078443328358455E-3</v>
      </c>
      <c r="X552" s="1">
        <f t="shared" si="181"/>
        <v>-2.9219039056690831E-3</v>
      </c>
      <c r="Y552" s="1">
        <f t="shared" si="182"/>
        <v>1.1140595728332376E-3</v>
      </c>
      <c r="Z552" s="1">
        <f t="shared" si="173"/>
        <v>-3.2310590462182717E-4</v>
      </c>
      <c r="AA552" s="1" t="e">
        <f>Z552+#REF!*_xlfn.STDEV.S($Y$2:$Y$779)</f>
        <v>#REF!</v>
      </c>
      <c r="AB552" s="1">
        <f>Z552-GRAPHS!$S$32*_xlfn.STDEV.S($Y$2:$Y$779)</f>
        <v>-3.5832089975028217E-3</v>
      </c>
      <c r="AC552" s="24">
        <f t="shared" si="174"/>
        <v>-27.039999999999054</v>
      </c>
      <c r="AD552" s="24">
        <f t="shared" si="183"/>
        <v>-1.6899999999999409</v>
      </c>
      <c r="AE552" s="1">
        <f t="shared" si="184"/>
        <v>1.1140595728332376E-3</v>
      </c>
      <c r="AF552" s="1">
        <f t="shared" si="185"/>
        <v>-3.2310590462182717E-4</v>
      </c>
      <c r="AG552" s="1">
        <f>$AF$2+GRAPHS!$U$32*_xlfn.STDEV.S('ONE_LAST_QUOTE (2)'!$AE$2:$AE$779)</f>
        <v>3.7520229614794163E-3</v>
      </c>
      <c r="AH552" s="1">
        <f>$AF$2-GRAPHS!$U$32*_xlfn.STDEV.S('ONE_LAST_QUOTE (2)'!$AE$2:$AE$779)</f>
        <v>-4.3982347707230704E-3</v>
      </c>
      <c r="AI552" s="27">
        <f t="shared" si="186"/>
        <v>16</v>
      </c>
      <c r="AJ552" s="24">
        <f t="shared" si="187"/>
        <v>-25.349999999999113</v>
      </c>
      <c r="AK552" s="27">
        <f t="shared" si="188"/>
        <v>-6.5702056555270953</v>
      </c>
      <c r="AL552" s="27">
        <f>$AK$2+GRAPHS!$W$32*_xlfn.STDEV.S('ONE_LAST_QUOTE (2)'!$AJ$2:$AJ$779)</f>
        <v>27.965047561412895</v>
      </c>
      <c r="AM552" s="27">
        <f>$AK$2-GRAPHS!$W$32*_xlfn.STDEV.S('ONE_LAST_QUOTE (2)'!$AJ$2:$AJ$779)</f>
        <v>-41.105458872467089</v>
      </c>
      <c r="AO552" s="24"/>
    </row>
    <row r="553" spans="1:41" x14ac:dyDescent="0.3">
      <c r="A553" s="5">
        <v>44901</v>
      </c>
      <c r="B553" s="25">
        <v>569.23</v>
      </c>
      <c r="C553" s="25">
        <v>1.1599999999999999</v>
      </c>
      <c r="D553" s="25">
        <f t="shared" si="175"/>
        <v>568.07000000000005</v>
      </c>
      <c r="E553" s="25">
        <v>566.6</v>
      </c>
      <c r="F553" s="25">
        <f t="shared" si="172"/>
        <v>-1.4700000000000273</v>
      </c>
      <c r="G553" s="25">
        <v>14679</v>
      </c>
      <c r="H553" s="25">
        <v>14728.88</v>
      </c>
      <c r="I553" s="25">
        <v>23.700000000000003</v>
      </c>
      <c r="J553" s="25">
        <f t="shared" si="176"/>
        <v>14705.179999999998</v>
      </c>
      <c r="K553" s="25">
        <f t="shared" si="177"/>
        <v>-26.179999999998472</v>
      </c>
      <c r="L553" s="27">
        <v>30.635999999999999</v>
      </c>
      <c r="M553" s="25">
        <v>478</v>
      </c>
      <c r="N553" s="2">
        <f t="shared" si="189"/>
        <v>116.60835562873021</v>
      </c>
      <c r="O553" s="2">
        <f t="shared" si="190"/>
        <v>119.36087168645302</v>
      </c>
      <c r="P553" s="2">
        <f t="shared" si="191"/>
        <v>104.22889803694746</v>
      </c>
      <c r="Q553" s="2">
        <f t="shared" si="191"/>
        <v>115.18072289156649</v>
      </c>
      <c r="R553" s="27">
        <f t="shared" si="192"/>
        <v>2.3604792665858021E-2</v>
      </c>
      <c r="S553" s="1">
        <f t="shared" si="178"/>
        <v>8.778548817801362E-3</v>
      </c>
      <c r="T553" s="1">
        <f>S553+GRAPHS!$Q$32*_xlfn.STDEV.S($R$2:$R$779)</f>
        <v>3.6448384166507447E-2</v>
      </c>
      <c r="U553" s="1">
        <f>S553-GRAPHS!$Q$32*_xlfn.STDEV.S($R$2:$R$779)</f>
        <v>-1.8891286530904723E-2</v>
      </c>
      <c r="V553" s="2">
        <f t="shared" si="179"/>
        <v>275.25160577228149</v>
      </c>
      <c r="W553" s="1">
        <f t="shared" si="180"/>
        <v>-1.780325028323249E-3</v>
      </c>
      <c r="X553" s="1">
        <f t="shared" si="181"/>
        <v>-2.5877092611826485E-3</v>
      </c>
      <c r="Y553" s="1">
        <f t="shared" si="182"/>
        <v>8.0738423285939948E-4</v>
      </c>
      <c r="Z553" s="1">
        <f t="shared" si="173"/>
        <v>-3.2310590462182717E-4</v>
      </c>
      <c r="AA553" s="1" t="e">
        <f>Z553+#REF!*_xlfn.STDEV.S($Y$2:$Y$779)</f>
        <v>#REF!</v>
      </c>
      <c r="AB553" s="1">
        <f>Z553-GRAPHS!$S$32*_xlfn.STDEV.S($Y$2:$Y$779)</f>
        <v>-3.5832089975028217E-3</v>
      </c>
      <c r="AC553" s="24">
        <f t="shared" si="174"/>
        <v>-26.179999999998472</v>
      </c>
      <c r="AD553" s="24">
        <f t="shared" si="183"/>
        <v>-1.4700000000000273</v>
      </c>
      <c r="AE553" s="1">
        <f t="shared" si="184"/>
        <v>8.0738423285939948E-4</v>
      </c>
      <c r="AF553" s="1">
        <f t="shared" si="185"/>
        <v>-3.2310590462182717E-4</v>
      </c>
      <c r="AG553" s="1">
        <f>$AF$2+GRAPHS!$U$32*_xlfn.STDEV.S('ONE_LAST_QUOTE (2)'!$AE$2:$AE$779)</f>
        <v>3.7520229614794163E-3</v>
      </c>
      <c r="AH553" s="1">
        <f>$AF$2-GRAPHS!$U$32*_xlfn.STDEV.S('ONE_LAST_QUOTE (2)'!$AE$2:$AE$779)</f>
        <v>-4.3982347707230704E-3</v>
      </c>
      <c r="AI553" s="27">
        <f t="shared" si="186"/>
        <v>17.809523809522439</v>
      </c>
      <c r="AJ553" s="24">
        <f t="shared" si="187"/>
        <v>-24.709999999998445</v>
      </c>
      <c r="AK553" s="27">
        <f t="shared" si="188"/>
        <v>-6.5702056555270953</v>
      </c>
      <c r="AL553" s="27">
        <f>$AK$2+GRAPHS!$W$32*_xlfn.STDEV.S('ONE_LAST_QUOTE (2)'!$AJ$2:$AJ$779)</f>
        <v>27.965047561412895</v>
      </c>
      <c r="AM553" s="27">
        <f>$AK$2-GRAPHS!$W$32*_xlfn.STDEV.S('ONE_LAST_QUOTE (2)'!$AJ$2:$AJ$779)</f>
        <v>-41.105458872467089</v>
      </c>
      <c r="AO553" s="24"/>
    </row>
    <row r="554" spans="1:41" x14ac:dyDescent="0.3">
      <c r="A554" s="5">
        <v>44902</v>
      </c>
      <c r="B554" s="25">
        <v>565.58000000000004</v>
      </c>
      <c r="C554" s="25">
        <v>0.04</v>
      </c>
      <c r="D554" s="25">
        <f t="shared" si="175"/>
        <v>565.54000000000008</v>
      </c>
      <c r="E554" s="25">
        <v>564.29999999999995</v>
      </c>
      <c r="F554" s="25">
        <f t="shared" si="172"/>
        <v>-1.2400000000001228</v>
      </c>
      <c r="G554" s="25">
        <v>14625</v>
      </c>
      <c r="H554" s="25">
        <v>14630.01</v>
      </c>
      <c r="I554" s="25">
        <v>23.680000000000003</v>
      </c>
      <c r="J554" s="25">
        <f t="shared" si="176"/>
        <v>14606.33</v>
      </c>
      <c r="K554" s="25">
        <f t="shared" si="177"/>
        <v>18.670000000000073</v>
      </c>
      <c r="L554" s="27">
        <v>30.614999999999998</v>
      </c>
      <c r="M554" s="25">
        <v>475</v>
      </c>
      <c r="N554" s="2">
        <f t="shared" si="189"/>
        <v>116.13500720312823</v>
      </c>
      <c r="O554" s="2">
        <f t="shared" si="190"/>
        <v>118.92177589852002</v>
      </c>
      <c r="P554" s="2">
        <f t="shared" si="191"/>
        <v>104.15745245466596</v>
      </c>
      <c r="Q554" s="2">
        <f t="shared" si="191"/>
        <v>114.45783132530143</v>
      </c>
      <c r="R554" s="27">
        <f t="shared" si="192"/>
        <v>2.3995940263882298E-2</v>
      </c>
      <c r="S554" s="1">
        <f t="shared" si="178"/>
        <v>8.778548817801362E-3</v>
      </c>
      <c r="T554" s="1">
        <f>S554+GRAPHS!$Q$32*_xlfn.STDEV.S($R$2:$R$779)</f>
        <v>3.6448384166507447E-2</v>
      </c>
      <c r="U554" s="1">
        <f>S554-GRAPHS!$Q$32*_xlfn.STDEV.S($R$2:$R$779)</f>
        <v>-1.8891286530904723E-2</v>
      </c>
      <c r="V554" s="2">
        <f t="shared" si="179"/>
        <v>278.67686953917996</v>
      </c>
      <c r="W554" s="1">
        <f t="shared" si="180"/>
        <v>1.2782129391845914E-3</v>
      </c>
      <c r="X554" s="1">
        <f t="shared" si="181"/>
        <v>-2.1925946882627623E-3</v>
      </c>
      <c r="Y554" s="1">
        <f t="shared" si="182"/>
        <v>3.4708076274473539E-3</v>
      </c>
      <c r="Z554" s="1">
        <f t="shared" si="173"/>
        <v>-3.2310590462182717E-4</v>
      </c>
      <c r="AA554" s="1" t="e">
        <f>Z554+#REF!*_xlfn.STDEV.S($Y$2:$Y$779)</f>
        <v>#REF!</v>
      </c>
      <c r="AB554" s="1">
        <f>Z554-GRAPHS!$S$32*_xlfn.STDEV.S($Y$2:$Y$779)</f>
        <v>-3.5832089975028217E-3</v>
      </c>
      <c r="AC554" s="24">
        <f t="shared" si="174"/>
        <v>18.670000000000073</v>
      </c>
      <c r="AD554" s="24">
        <f t="shared" si="183"/>
        <v>-1.2400000000001228</v>
      </c>
      <c r="AE554" s="1">
        <f t="shared" si="184"/>
        <v>3.4708076274473539E-3</v>
      </c>
      <c r="AF554" s="1">
        <f t="shared" si="185"/>
        <v>-3.2310590462182717E-4</v>
      </c>
      <c r="AG554" s="1">
        <f>$AF$2+GRAPHS!$U$32*_xlfn.STDEV.S('ONE_LAST_QUOTE (2)'!$AE$2:$AE$779)</f>
        <v>3.7520229614794163E-3</v>
      </c>
      <c r="AH554" s="1">
        <f>$AF$2-GRAPHS!$U$32*_xlfn.STDEV.S('ONE_LAST_QUOTE (2)'!$AE$2:$AE$779)</f>
        <v>-4.3982347707230704E-3</v>
      </c>
      <c r="AI554" s="27">
        <f t="shared" si="186"/>
        <v>-15.056451612901794</v>
      </c>
      <c r="AJ554" s="24">
        <f t="shared" si="187"/>
        <v>19.910000000000196</v>
      </c>
      <c r="AK554" s="27">
        <f t="shared" si="188"/>
        <v>-6.5702056555270953</v>
      </c>
      <c r="AL554" s="27">
        <f>$AK$2+GRAPHS!$W$32*_xlfn.STDEV.S('ONE_LAST_QUOTE (2)'!$AJ$2:$AJ$779)</f>
        <v>27.965047561412895</v>
      </c>
      <c r="AM554" s="27">
        <f>$AK$2-GRAPHS!$W$32*_xlfn.STDEV.S('ONE_LAST_QUOTE (2)'!$AJ$2:$AJ$779)</f>
        <v>-41.105458872467089</v>
      </c>
      <c r="AO554" s="24"/>
    </row>
    <row r="555" spans="1:41" x14ac:dyDescent="0.3">
      <c r="A555" s="5">
        <v>44903</v>
      </c>
      <c r="B555" s="25">
        <v>561.26</v>
      </c>
      <c r="C555" s="25">
        <v>0.04</v>
      </c>
      <c r="D555" s="25">
        <f t="shared" si="175"/>
        <v>561.22</v>
      </c>
      <c r="E555" s="25">
        <v>559.1</v>
      </c>
      <c r="F555" s="25">
        <f t="shared" si="172"/>
        <v>-2.1200000000000045</v>
      </c>
      <c r="G555" s="25">
        <v>14495</v>
      </c>
      <c r="H555" s="25">
        <v>14553.04</v>
      </c>
      <c r="I555" s="25">
        <v>23.630000000000003</v>
      </c>
      <c r="J555" s="25">
        <f t="shared" si="176"/>
        <v>14529.410000000002</v>
      </c>
      <c r="K555" s="25">
        <f t="shared" si="177"/>
        <v>-34.410000000001673</v>
      </c>
      <c r="L555" s="27">
        <v>30.623999999999999</v>
      </c>
      <c r="M555" s="25">
        <v>471.5</v>
      </c>
      <c r="N555" s="2">
        <f t="shared" si="189"/>
        <v>115.06482815394116</v>
      </c>
      <c r="O555" s="2">
        <f t="shared" si="190"/>
        <v>117.86469344608874</v>
      </c>
      <c r="P555" s="2">
        <f t="shared" si="191"/>
        <v>104.18807198992947</v>
      </c>
      <c r="Q555" s="2">
        <f t="shared" si="191"/>
        <v>113.61445783132552</v>
      </c>
      <c r="R555" s="27">
        <f t="shared" si="192"/>
        <v>2.4332937675809463E-2</v>
      </c>
      <c r="S555" s="1">
        <f t="shared" si="178"/>
        <v>8.778548817801362E-3</v>
      </c>
      <c r="T555" s="1">
        <f>S555+GRAPHS!$Q$32*_xlfn.STDEV.S($R$2:$R$779)</f>
        <v>3.6448384166507447E-2</v>
      </c>
      <c r="U555" s="1">
        <f>S555-GRAPHS!$Q$32*_xlfn.STDEV.S($R$2:$R$779)</f>
        <v>-1.8891286530904723E-2</v>
      </c>
      <c r="V555" s="2">
        <f t="shared" si="179"/>
        <v>279.98652921475724</v>
      </c>
      <c r="W555" s="1">
        <f t="shared" si="180"/>
        <v>-2.3682998827895744E-3</v>
      </c>
      <c r="X555" s="1">
        <f t="shared" si="181"/>
        <v>-3.7774847653326759E-3</v>
      </c>
      <c r="Y555" s="1">
        <f t="shared" si="182"/>
        <v>1.4091848825431015E-3</v>
      </c>
      <c r="Z555" s="1">
        <f t="shared" si="173"/>
        <v>-3.2310590462182717E-4</v>
      </c>
      <c r="AA555" s="1" t="e">
        <f>Z555+#REF!*_xlfn.STDEV.S($Y$2:$Y$779)</f>
        <v>#REF!</v>
      </c>
      <c r="AB555" s="1">
        <f>Z555-GRAPHS!$S$32*_xlfn.STDEV.S($Y$2:$Y$779)</f>
        <v>-3.5832089975028217E-3</v>
      </c>
      <c r="AC555" s="24">
        <f t="shared" si="174"/>
        <v>-34.410000000001673</v>
      </c>
      <c r="AD555" s="24">
        <f t="shared" si="183"/>
        <v>-2.1200000000000045</v>
      </c>
      <c r="AE555" s="1">
        <f t="shared" si="184"/>
        <v>1.4091848825431015E-3</v>
      </c>
      <c r="AF555" s="1">
        <f t="shared" si="185"/>
        <v>-3.2310590462182717E-4</v>
      </c>
      <c r="AG555" s="1">
        <f>$AF$2+GRAPHS!$U$32*_xlfn.STDEV.S('ONE_LAST_QUOTE (2)'!$AE$2:$AE$779)</f>
        <v>3.7520229614794163E-3</v>
      </c>
      <c r="AH555" s="1">
        <f>$AF$2-GRAPHS!$U$32*_xlfn.STDEV.S('ONE_LAST_QUOTE (2)'!$AE$2:$AE$779)</f>
        <v>-4.3982347707230704E-3</v>
      </c>
      <c r="AI555" s="27">
        <f t="shared" si="186"/>
        <v>16.231132075472452</v>
      </c>
      <c r="AJ555" s="24">
        <f t="shared" si="187"/>
        <v>-32.290000000001669</v>
      </c>
      <c r="AK555" s="27">
        <f t="shared" si="188"/>
        <v>-6.5702056555270953</v>
      </c>
      <c r="AL555" s="27">
        <f>$AK$2+GRAPHS!$W$32*_xlfn.STDEV.S('ONE_LAST_QUOTE (2)'!$AJ$2:$AJ$779)</f>
        <v>27.965047561412895</v>
      </c>
      <c r="AM555" s="27">
        <f>$AK$2-GRAPHS!$W$32*_xlfn.STDEV.S('ONE_LAST_QUOTE (2)'!$AJ$2:$AJ$779)</f>
        <v>-41.105458872467089</v>
      </c>
      <c r="AO555" s="24"/>
    </row>
    <row r="556" spans="1:41" x14ac:dyDescent="0.3">
      <c r="A556" s="5">
        <v>44904</v>
      </c>
      <c r="B556" s="25">
        <v>568.98</v>
      </c>
      <c r="C556" s="25">
        <v>0.04</v>
      </c>
      <c r="D556" s="25">
        <f t="shared" si="175"/>
        <v>568.94000000000005</v>
      </c>
      <c r="E556" s="25">
        <v>568.5</v>
      </c>
      <c r="F556" s="25">
        <f t="shared" si="172"/>
        <v>-0.44000000000005457</v>
      </c>
      <c r="G556" s="25">
        <v>14709</v>
      </c>
      <c r="H556" s="25">
        <v>14705.43</v>
      </c>
      <c r="I556" s="25">
        <v>23.630000000000003</v>
      </c>
      <c r="J556" s="25">
        <f t="shared" si="176"/>
        <v>14681.800000000001</v>
      </c>
      <c r="K556" s="25">
        <f t="shared" si="177"/>
        <v>27.199999999998909</v>
      </c>
      <c r="L556" s="27">
        <v>30.702999999999999</v>
      </c>
      <c r="M556" s="25">
        <v>481.5</v>
      </c>
      <c r="N556" s="2">
        <f t="shared" si="189"/>
        <v>116.9993825890101</v>
      </c>
      <c r="O556" s="2">
        <f t="shared" si="190"/>
        <v>119.60481379086023</v>
      </c>
      <c r="P556" s="2">
        <f t="shared" si="191"/>
        <v>104.45684346613129</v>
      </c>
      <c r="Q556" s="2">
        <f t="shared" si="191"/>
        <v>116.02409638554241</v>
      </c>
      <c r="R556" s="27">
        <f t="shared" si="192"/>
        <v>2.2268760263482568E-2</v>
      </c>
      <c r="S556" s="1">
        <f t="shared" si="178"/>
        <v>8.778548817801362E-3</v>
      </c>
      <c r="T556" s="1">
        <f>S556+GRAPHS!$Q$32*_xlfn.STDEV.S($R$2:$R$779)</f>
        <v>3.6448384166507447E-2</v>
      </c>
      <c r="U556" s="1">
        <f>S556-GRAPHS!$Q$32*_xlfn.STDEV.S($R$2:$R$779)</f>
        <v>-1.8891286530904723E-2</v>
      </c>
      <c r="V556" s="2">
        <f t="shared" si="179"/>
        <v>260.54312018501378</v>
      </c>
      <c r="W556" s="1">
        <f t="shared" si="180"/>
        <v>1.8526338732307282E-3</v>
      </c>
      <c r="X556" s="1">
        <f t="shared" si="181"/>
        <v>-7.7336801771725407E-4</v>
      </c>
      <c r="Y556" s="1">
        <f t="shared" si="182"/>
        <v>2.6260018909479823E-3</v>
      </c>
      <c r="Z556" s="1">
        <f t="shared" si="173"/>
        <v>-3.2310590462182717E-4</v>
      </c>
      <c r="AA556" s="1" t="e">
        <f>Z556+#REF!*_xlfn.STDEV.S($Y$2:$Y$779)</f>
        <v>#REF!</v>
      </c>
      <c r="AB556" s="1">
        <f>Z556-GRAPHS!$S$32*_xlfn.STDEV.S($Y$2:$Y$779)</f>
        <v>-3.5832089975028217E-3</v>
      </c>
      <c r="AC556" s="24">
        <f t="shared" si="174"/>
        <v>27.199999999998909</v>
      </c>
      <c r="AD556" s="24">
        <f t="shared" si="183"/>
        <v>-0.44000000000005457</v>
      </c>
      <c r="AE556" s="1">
        <f t="shared" si="184"/>
        <v>2.6260018909479823E-3</v>
      </c>
      <c r="AF556" s="1">
        <f t="shared" si="185"/>
        <v>-3.2310590462182717E-4</v>
      </c>
      <c r="AG556" s="1">
        <f>$AF$2+GRAPHS!$U$32*_xlfn.STDEV.S('ONE_LAST_QUOTE (2)'!$AE$2:$AE$779)</f>
        <v>3.7520229614794163E-3</v>
      </c>
      <c r="AH556" s="1">
        <f>$AF$2-GRAPHS!$U$32*_xlfn.STDEV.S('ONE_LAST_QUOTE (2)'!$AE$2:$AE$779)</f>
        <v>-4.3982347707230704E-3</v>
      </c>
      <c r="AI556" s="27">
        <f t="shared" si="186"/>
        <v>-61.818181818171674</v>
      </c>
      <c r="AJ556" s="24">
        <f t="shared" si="187"/>
        <v>27.639999999998963</v>
      </c>
      <c r="AK556" s="27">
        <f t="shared" si="188"/>
        <v>-6.5702056555270953</v>
      </c>
      <c r="AL556" s="27">
        <f>$AK$2+GRAPHS!$W$32*_xlfn.STDEV.S('ONE_LAST_QUOTE (2)'!$AJ$2:$AJ$779)</f>
        <v>27.965047561412895</v>
      </c>
      <c r="AM556" s="27">
        <f>$AK$2-GRAPHS!$W$32*_xlfn.STDEV.S('ONE_LAST_QUOTE (2)'!$AJ$2:$AJ$779)</f>
        <v>-41.105458872467089</v>
      </c>
      <c r="AO556" s="24"/>
    </row>
    <row r="557" spans="1:41" x14ac:dyDescent="0.3">
      <c r="A557" s="5">
        <v>44907</v>
      </c>
      <c r="B557" s="25">
        <v>564.52</v>
      </c>
      <c r="C557" s="25">
        <v>0.04</v>
      </c>
      <c r="D557" s="25">
        <f t="shared" si="175"/>
        <v>564.48</v>
      </c>
      <c r="E557" s="25">
        <v>562.79999999999995</v>
      </c>
      <c r="F557" s="25">
        <f t="shared" si="172"/>
        <v>-1.6800000000000637</v>
      </c>
      <c r="G557" s="25">
        <v>14583</v>
      </c>
      <c r="H557" s="25">
        <v>14612.59</v>
      </c>
      <c r="I557" s="25">
        <v>23.630000000000003</v>
      </c>
      <c r="J557" s="25">
        <f t="shared" si="176"/>
        <v>14588.960000000001</v>
      </c>
      <c r="K557" s="25">
        <f t="shared" si="177"/>
        <v>-5.9600000000009459</v>
      </c>
      <c r="L557" s="27">
        <v>30.702000000000002</v>
      </c>
      <c r="M557" s="25">
        <v>475</v>
      </c>
      <c r="N557" s="2">
        <f t="shared" si="189"/>
        <v>115.8263017081704</v>
      </c>
      <c r="O557" s="2">
        <f t="shared" si="190"/>
        <v>118.58025695234991</v>
      </c>
      <c r="P557" s="2">
        <f t="shared" si="191"/>
        <v>104.45344129554645</v>
      </c>
      <c r="Q557" s="2">
        <f t="shared" si="191"/>
        <v>114.45783132530144</v>
      </c>
      <c r="R557" s="27">
        <f t="shared" si="192"/>
        <v>2.3776596537790073E-2</v>
      </c>
      <c r="S557" s="1">
        <f t="shared" si="178"/>
        <v>8.778548817801362E-3</v>
      </c>
      <c r="T557" s="1">
        <f>S557+GRAPHS!$Q$32*_xlfn.STDEV.S($R$2:$R$779)</f>
        <v>3.6448384166507447E-2</v>
      </c>
      <c r="U557" s="1">
        <f>S557-GRAPHS!$Q$32*_xlfn.STDEV.S($R$2:$R$779)</f>
        <v>-1.8891286530904723E-2</v>
      </c>
      <c r="V557" s="2">
        <f t="shared" si="179"/>
        <v>275.39552441795081</v>
      </c>
      <c r="W557" s="1">
        <f t="shared" si="180"/>
        <v>-4.0852809247547087E-4</v>
      </c>
      <c r="X557" s="1">
        <f t="shared" si="181"/>
        <v>-2.9761904761905888E-3</v>
      </c>
      <c r="Y557" s="1">
        <f t="shared" si="182"/>
        <v>2.5676623837151179E-3</v>
      </c>
      <c r="Z557" s="1">
        <f t="shared" si="173"/>
        <v>-3.2310590462182717E-4</v>
      </c>
      <c r="AA557" s="1" t="e">
        <f>Z557+#REF!*_xlfn.STDEV.S($Y$2:$Y$779)</f>
        <v>#REF!</v>
      </c>
      <c r="AB557" s="1">
        <f>Z557-GRAPHS!$S$32*_xlfn.STDEV.S($Y$2:$Y$779)</f>
        <v>-3.5832089975028217E-3</v>
      </c>
      <c r="AC557" s="24">
        <f t="shared" si="174"/>
        <v>-5.9600000000009459</v>
      </c>
      <c r="AD557" s="24">
        <f t="shared" si="183"/>
        <v>-1.6800000000000637</v>
      </c>
      <c r="AE557" s="1">
        <f t="shared" si="184"/>
        <v>2.5676623837151179E-3</v>
      </c>
      <c r="AF557" s="1">
        <f t="shared" si="185"/>
        <v>-3.2310590462182717E-4</v>
      </c>
      <c r="AG557" s="1">
        <f>$AF$2+GRAPHS!$U$32*_xlfn.STDEV.S('ONE_LAST_QUOTE (2)'!$AE$2:$AE$779)</f>
        <v>3.7520229614794163E-3</v>
      </c>
      <c r="AH557" s="1">
        <f>$AF$2-GRAPHS!$U$32*_xlfn.STDEV.S('ONE_LAST_QUOTE (2)'!$AE$2:$AE$779)</f>
        <v>-4.3982347707230704E-3</v>
      </c>
      <c r="AI557" s="27">
        <f t="shared" si="186"/>
        <v>3.547619047619476</v>
      </c>
      <c r="AJ557" s="24">
        <f t="shared" si="187"/>
        <v>-4.2800000000008822</v>
      </c>
      <c r="AK557" s="27">
        <f t="shared" si="188"/>
        <v>-6.5702056555270953</v>
      </c>
      <c r="AL557" s="27">
        <f>$AK$2+GRAPHS!$W$32*_xlfn.STDEV.S('ONE_LAST_QUOTE (2)'!$AJ$2:$AJ$779)</f>
        <v>27.965047561412895</v>
      </c>
      <c r="AM557" s="27">
        <f>$AK$2-GRAPHS!$W$32*_xlfn.STDEV.S('ONE_LAST_QUOTE (2)'!$AJ$2:$AJ$779)</f>
        <v>-41.105458872467089</v>
      </c>
      <c r="AO557" s="24"/>
    </row>
    <row r="558" spans="1:41" x14ac:dyDescent="0.3">
      <c r="A558" s="5">
        <v>44908</v>
      </c>
      <c r="B558" s="25">
        <v>560</v>
      </c>
      <c r="C558" s="25">
        <v>0.04</v>
      </c>
      <c r="D558" s="25">
        <f t="shared" si="175"/>
        <v>559.96</v>
      </c>
      <c r="E558" s="25">
        <v>559.29999999999995</v>
      </c>
      <c r="F558" s="25">
        <f t="shared" si="172"/>
        <v>-0.66000000000008185</v>
      </c>
      <c r="G558" s="25">
        <v>14518</v>
      </c>
      <c r="H558" s="25">
        <v>14522.96</v>
      </c>
      <c r="I558" s="25">
        <v>23.630000000000003</v>
      </c>
      <c r="J558" s="25">
        <f t="shared" si="176"/>
        <v>14499.33</v>
      </c>
      <c r="K558" s="25">
        <f t="shared" si="177"/>
        <v>18.670000000000073</v>
      </c>
      <c r="L558" s="27">
        <v>30.616</v>
      </c>
      <c r="M558" s="25">
        <v>471.5</v>
      </c>
      <c r="N558" s="2">
        <f t="shared" si="189"/>
        <v>115.10598888660218</v>
      </c>
      <c r="O558" s="2">
        <f t="shared" si="190"/>
        <v>118.05171572613426</v>
      </c>
      <c r="P558" s="2">
        <f t="shared" si="191"/>
        <v>104.16085462525079</v>
      </c>
      <c r="Q558" s="2">
        <f t="shared" si="191"/>
        <v>113.61445783132554</v>
      </c>
      <c r="R558" s="27">
        <f t="shared" si="192"/>
        <v>2.5591429846748337E-2</v>
      </c>
      <c r="S558" s="1">
        <f t="shared" si="178"/>
        <v>8.778548817801362E-3</v>
      </c>
      <c r="T558" s="1">
        <f>S558+GRAPHS!$Q$32*_xlfn.STDEV.S($R$2:$R$779)</f>
        <v>3.6448384166507447E-2</v>
      </c>
      <c r="U558" s="1">
        <f>S558-GRAPHS!$Q$32*_xlfn.STDEV.S($R$2:$R$779)</f>
        <v>-1.8891286530904723E-2</v>
      </c>
      <c r="V558" s="2">
        <f t="shared" si="179"/>
        <v>294.57268395320853</v>
      </c>
      <c r="W558" s="1">
        <f t="shared" si="180"/>
        <v>1.2876457050084434E-3</v>
      </c>
      <c r="X558" s="1">
        <f t="shared" si="181"/>
        <v>-1.1786556182585932E-3</v>
      </c>
      <c r="Y558" s="1">
        <f t="shared" si="182"/>
        <v>2.4663013232670366E-3</v>
      </c>
      <c r="Z558" s="1">
        <f t="shared" si="173"/>
        <v>-3.2310590462182717E-4</v>
      </c>
      <c r="AA558" s="1" t="e">
        <f>Z558+#REF!*_xlfn.STDEV.S($Y$2:$Y$779)</f>
        <v>#REF!</v>
      </c>
      <c r="AB558" s="1">
        <f>Z558-GRAPHS!$S$32*_xlfn.STDEV.S($Y$2:$Y$779)</f>
        <v>-3.5832089975028217E-3</v>
      </c>
      <c r="AC558" s="24">
        <f t="shared" si="174"/>
        <v>18.670000000000073</v>
      </c>
      <c r="AD558" s="24">
        <f t="shared" si="183"/>
        <v>-0.66000000000008185</v>
      </c>
      <c r="AE558" s="1">
        <f t="shared" si="184"/>
        <v>2.4663013232670366E-3</v>
      </c>
      <c r="AF558" s="1">
        <f t="shared" si="185"/>
        <v>-3.2310590462182717E-4</v>
      </c>
      <c r="AG558" s="1">
        <f>$AF$2+GRAPHS!$U$32*_xlfn.STDEV.S('ONE_LAST_QUOTE (2)'!$AE$2:$AE$779)</f>
        <v>3.7520229614794163E-3</v>
      </c>
      <c r="AH558" s="1">
        <f>$AF$2-GRAPHS!$U$32*_xlfn.STDEV.S('ONE_LAST_QUOTE (2)'!$AE$2:$AE$779)</f>
        <v>-4.3982347707230704E-3</v>
      </c>
      <c r="AI558" s="27">
        <f t="shared" si="186"/>
        <v>-28.287878787875389</v>
      </c>
      <c r="AJ558" s="24">
        <f t="shared" si="187"/>
        <v>19.330000000000155</v>
      </c>
      <c r="AK558" s="27">
        <f t="shared" si="188"/>
        <v>-6.5702056555270953</v>
      </c>
      <c r="AL558" s="27">
        <f>$AK$2+GRAPHS!$W$32*_xlfn.STDEV.S('ONE_LAST_QUOTE (2)'!$AJ$2:$AJ$779)</f>
        <v>27.965047561412895</v>
      </c>
      <c r="AM558" s="27">
        <f>$AK$2-GRAPHS!$W$32*_xlfn.STDEV.S('ONE_LAST_QUOTE (2)'!$AJ$2:$AJ$779)</f>
        <v>-41.105458872467089</v>
      </c>
      <c r="AO558" s="24"/>
    </row>
    <row r="559" spans="1:41" x14ac:dyDescent="0.3">
      <c r="A559" s="5">
        <v>44909</v>
      </c>
      <c r="B559" s="25">
        <v>569.57000000000005</v>
      </c>
      <c r="C559" s="25">
        <v>0.04</v>
      </c>
      <c r="D559" s="25">
        <f t="shared" si="175"/>
        <v>569.53000000000009</v>
      </c>
      <c r="E559" s="25">
        <v>566.29999999999995</v>
      </c>
      <c r="F559" s="25">
        <f t="shared" si="172"/>
        <v>-3.2300000000001319</v>
      </c>
      <c r="G559" s="25">
        <v>14710</v>
      </c>
      <c r="H559" s="25">
        <v>14739.36</v>
      </c>
      <c r="I559" s="25">
        <v>23.630000000000003</v>
      </c>
      <c r="J559" s="25">
        <f t="shared" si="176"/>
        <v>14715.730000000001</v>
      </c>
      <c r="K559" s="25">
        <f t="shared" si="177"/>
        <v>-5.7300000000013824</v>
      </c>
      <c r="L559" s="27">
        <v>30.456</v>
      </c>
      <c r="M559" s="25">
        <v>480.5</v>
      </c>
      <c r="N559" s="2">
        <f t="shared" si="189"/>
        <v>116.54661452973863</v>
      </c>
      <c r="O559" s="2">
        <f t="shared" si="190"/>
        <v>119.61294519434047</v>
      </c>
      <c r="P559" s="2">
        <f t="shared" si="191"/>
        <v>103.6165073316775</v>
      </c>
      <c r="Q559" s="2">
        <f t="shared" si="191"/>
        <v>115.78313253012072</v>
      </c>
      <c r="R559" s="27">
        <f t="shared" si="192"/>
        <v>2.6309907644888497E-2</v>
      </c>
      <c r="S559" s="1">
        <f t="shared" si="178"/>
        <v>8.778548817801362E-3</v>
      </c>
      <c r="T559" s="1">
        <f>S559+GRAPHS!$Q$32*_xlfn.STDEV.S($R$2:$R$779)</f>
        <v>3.6448384166507447E-2</v>
      </c>
      <c r="U559" s="1">
        <f>S559-GRAPHS!$Q$32*_xlfn.STDEV.S($R$2:$R$779)</f>
        <v>-1.8891286530904723E-2</v>
      </c>
      <c r="V559" s="2">
        <f t="shared" si="179"/>
        <v>306.63306646018356</v>
      </c>
      <c r="W559" s="1">
        <f t="shared" si="180"/>
        <v>-3.8937925607505588E-4</v>
      </c>
      <c r="X559" s="1">
        <f t="shared" si="181"/>
        <v>-5.6713430372414648E-3</v>
      </c>
      <c r="Y559" s="1">
        <f t="shared" si="182"/>
        <v>5.2819637811664091E-3</v>
      </c>
      <c r="Z559" s="1">
        <f t="shared" si="173"/>
        <v>-3.2310590462182717E-4</v>
      </c>
      <c r="AA559" s="1" t="e">
        <f>Z559+#REF!*_xlfn.STDEV.S($Y$2:$Y$779)</f>
        <v>#REF!</v>
      </c>
      <c r="AB559" s="1">
        <f>Z559-GRAPHS!$S$32*_xlfn.STDEV.S($Y$2:$Y$779)</f>
        <v>-3.5832089975028217E-3</v>
      </c>
      <c r="AC559" s="24">
        <f t="shared" si="174"/>
        <v>-5.7300000000013824</v>
      </c>
      <c r="AD559" s="24">
        <f t="shared" si="183"/>
        <v>-3.2300000000001319</v>
      </c>
      <c r="AE559" s="1">
        <f t="shared" si="184"/>
        <v>5.2819637811664091E-3</v>
      </c>
      <c r="AF559" s="1">
        <f t="shared" si="185"/>
        <v>-3.2310590462182717E-4</v>
      </c>
      <c r="AG559" s="1">
        <f>$AF$2+GRAPHS!$U$32*_xlfn.STDEV.S('ONE_LAST_QUOTE (2)'!$AE$2:$AE$779)</f>
        <v>3.7520229614794163E-3</v>
      </c>
      <c r="AH559" s="1">
        <f>$AF$2-GRAPHS!$U$32*_xlfn.STDEV.S('ONE_LAST_QUOTE (2)'!$AE$2:$AE$779)</f>
        <v>-4.3982347707230704E-3</v>
      </c>
      <c r="AI559" s="27">
        <f t="shared" si="186"/>
        <v>1.7739938080498912</v>
      </c>
      <c r="AJ559" s="24">
        <f t="shared" si="187"/>
        <v>-2.5000000000012506</v>
      </c>
      <c r="AK559" s="27">
        <f t="shared" si="188"/>
        <v>-6.5702056555270953</v>
      </c>
      <c r="AL559" s="27">
        <f>$AK$2+GRAPHS!$W$32*_xlfn.STDEV.S('ONE_LAST_QUOTE (2)'!$AJ$2:$AJ$779)</f>
        <v>27.965047561412895</v>
      </c>
      <c r="AM559" s="27">
        <f>$AK$2-GRAPHS!$W$32*_xlfn.STDEV.S('ONE_LAST_QUOTE (2)'!$AJ$2:$AJ$779)</f>
        <v>-41.105458872467089</v>
      </c>
      <c r="AO559" s="24"/>
    </row>
    <row r="560" spans="1:41" x14ac:dyDescent="0.3">
      <c r="A560" s="5">
        <v>44910</v>
      </c>
      <c r="B560" s="25">
        <v>568.54</v>
      </c>
      <c r="C560" s="25">
        <v>0.04</v>
      </c>
      <c r="D560" s="25">
        <f t="shared" si="175"/>
        <v>568.5</v>
      </c>
      <c r="E560" s="25">
        <v>567</v>
      </c>
      <c r="F560" s="25">
        <f t="shared" si="172"/>
        <v>-1.5</v>
      </c>
      <c r="G560" s="25">
        <v>14713</v>
      </c>
      <c r="H560" s="25">
        <v>14734.13</v>
      </c>
      <c r="I560" s="25">
        <v>23.630000000000003</v>
      </c>
      <c r="J560" s="25">
        <f t="shared" si="176"/>
        <v>14710.5</v>
      </c>
      <c r="K560" s="25">
        <f t="shared" si="177"/>
        <v>2.5</v>
      </c>
      <c r="L560" s="27">
        <v>30.766999999999999</v>
      </c>
      <c r="M560" s="25">
        <v>480.5</v>
      </c>
      <c r="N560" s="2">
        <f t="shared" si="189"/>
        <v>116.69067709405229</v>
      </c>
      <c r="O560" s="2">
        <f t="shared" si="190"/>
        <v>119.63733940478117</v>
      </c>
      <c r="P560" s="2">
        <f t="shared" si="191"/>
        <v>104.6745823835606</v>
      </c>
      <c r="Q560" s="2">
        <f t="shared" si="191"/>
        <v>115.78313253012072</v>
      </c>
      <c r="R560" s="27">
        <f t="shared" si="192"/>
        <v>2.5251908585240956E-2</v>
      </c>
      <c r="S560" s="1">
        <f t="shared" si="178"/>
        <v>8.778548817801362E-3</v>
      </c>
      <c r="T560" s="1">
        <f>S560+GRAPHS!$Q$32*_xlfn.STDEV.S($R$2:$R$779)</f>
        <v>3.6448384166507447E-2</v>
      </c>
      <c r="U560" s="1">
        <f>S560-GRAPHS!$Q$32*_xlfn.STDEV.S($R$2:$R$779)</f>
        <v>-1.8891286530904723E-2</v>
      </c>
      <c r="V560" s="2">
        <f t="shared" si="179"/>
        <v>294.66623107288825</v>
      </c>
      <c r="W560" s="1">
        <f t="shared" si="180"/>
        <v>1.6994663675605861E-4</v>
      </c>
      <c r="X560" s="1">
        <f t="shared" si="181"/>
        <v>-2.6385224274406332E-3</v>
      </c>
      <c r="Y560" s="1">
        <f t="shared" si="182"/>
        <v>2.8084690641966919E-3</v>
      </c>
      <c r="Z560" s="1">
        <f t="shared" si="173"/>
        <v>-3.2310590462182717E-4</v>
      </c>
      <c r="AA560" s="1" t="e">
        <f>Z560+#REF!*_xlfn.STDEV.S($Y$2:$Y$779)</f>
        <v>#REF!</v>
      </c>
      <c r="AB560" s="1">
        <f>Z560-GRAPHS!$S$32*_xlfn.STDEV.S($Y$2:$Y$779)</f>
        <v>-3.5832089975028217E-3</v>
      </c>
      <c r="AC560" s="24">
        <f t="shared" si="174"/>
        <v>2.5</v>
      </c>
      <c r="AD560" s="24">
        <f t="shared" si="183"/>
        <v>-1.5</v>
      </c>
      <c r="AE560" s="1">
        <f t="shared" si="184"/>
        <v>2.8084690641966919E-3</v>
      </c>
      <c r="AF560" s="1">
        <f t="shared" si="185"/>
        <v>-3.2310590462182717E-4</v>
      </c>
      <c r="AG560" s="1">
        <f>$AF$2+GRAPHS!$U$32*_xlfn.STDEV.S('ONE_LAST_QUOTE (2)'!$AE$2:$AE$779)</f>
        <v>3.7520229614794163E-3</v>
      </c>
      <c r="AH560" s="1">
        <f>$AF$2-GRAPHS!$U$32*_xlfn.STDEV.S('ONE_LAST_QUOTE (2)'!$AE$2:$AE$779)</f>
        <v>-4.3982347707230704E-3</v>
      </c>
      <c r="AI560" s="27">
        <f t="shared" si="186"/>
        <v>-1.6666666666666667</v>
      </c>
      <c r="AJ560" s="24">
        <f t="shared" si="187"/>
        <v>4</v>
      </c>
      <c r="AK560" s="27">
        <f t="shared" si="188"/>
        <v>-6.5702056555270953</v>
      </c>
      <c r="AL560" s="27">
        <f>$AK$2+GRAPHS!$W$32*_xlfn.STDEV.S('ONE_LAST_QUOTE (2)'!$AJ$2:$AJ$779)</f>
        <v>27.965047561412895</v>
      </c>
      <c r="AM560" s="27">
        <f>$AK$2-GRAPHS!$W$32*_xlfn.STDEV.S('ONE_LAST_QUOTE (2)'!$AJ$2:$AJ$779)</f>
        <v>-41.105458872467089</v>
      </c>
      <c r="AO560" s="24"/>
    </row>
    <row r="561" spans="1:41" x14ac:dyDescent="0.3">
      <c r="A561" s="5">
        <v>44911</v>
      </c>
      <c r="B561" s="25">
        <v>559.79999999999995</v>
      </c>
      <c r="C561" s="25">
        <v>0.04</v>
      </c>
      <c r="D561" s="25">
        <f t="shared" si="175"/>
        <v>559.76</v>
      </c>
      <c r="E561" s="25">
        <v>557.9</v>
      </c>
      <c r="F561" s="25">
        <f t="shared" si="172"/>
        <v>-1.8600000000000136</v>
      </c>
      <c r="G561" s="25">
        <v>14463</v>
      </c>
      <c r="H561" s="25">
        <v>14528.55</v>
      </c>
      <c r="I561" s="25">
        <v>0.17000000000000171</v>
      </c>
      <c r="J561" s="25">
        <f t="shared" si="176"/>
        <v>14528.38</v>
      </c>
      <c r="K561" s="25">
        <f t="shared" si="177"/>
        <v>-65.3799999999992</v>
      </c>
      <c r="L561" s="27">
        <v>30.771000000000001</v>
      </c>
      <c r="M561" s="25">
        <v>471</v>
      </c>
      <c r="N561" s="2">
        <f t="shared" si="189"/>
        <v>114.81786375797491</v>
      </c>
      <c r="O561" s="2">
        <f t="shared" si="190"/>
        <v>117.604488534721</v>
      </c>
      <c r="P561" s="2">
        <f t="shared" si="191"/>
        <v>104.68819106589993</v>
      </c>
      <c r="Q561" s="2">
        <f t="shared" si="191"/>
        <v>113.4939759036147</v>
      </c>
      <c r="R561" s="27">
        <f t="shared" si="192"/>
        <v>2.426995839793733E-2</v>
      </c>
      <c r="S561" s="1">
        <f t="shared" si="178"/>
        <v>8.778548817801362E-3</v>
      </c>
      <c r="T561" s="1">
        <f>S561+GRAPHS!$Q$32*_xlfn.STDEV.S($R$2:$R$779)</f>
        <v>3.6448384166507447E-2</v>
      </c>
      <c r="U561" s="1">
        <f>S561-GRAPHS!$Q$32*_xlfn.STDEV.S($R$2:$R$779)</f>
        <v>-1.8891286530904723E-2</v>
      </c>
      <c r="V561" s="2">
        <f t="shared" si="179"/>
        <v>278.66247767460948</v>
      </c>
      <c r="W561" s="1">
        <f t="shared" si="180"/>
        <v>-4.5001576225290919E-3</v>
      </c>
      <c r="X561" s="1">
        <f t="shared" si="181"/>
        <v>-3.3228526511362255E-3</v>
      </c>
      <c r="Y561" s="1">
        <f t="shared" si="182"/>
        <v>-1.1773049713928664E-3</v>
      </c>
      <c r="Z561" s="1">
        <f t="shared" si="173"/>
        <v>-3.2310590462182717E-4</v>
      </c>
      <c r="AA561" s="1" t="e">
        <f>Z561+#REF!*_xlfn.STDEV.S($Y$2:$Y$779)</f>
        <v>#REF!</v>
      </c>
      <c r="AB561" s="1">
        <f>Z561-GRAPHS!$S$32*_xlfn.STDEV.S($Y$2:$Y$779)</f>
        <v>-3.5832089975028217E-3</v>
      </c>
      <c r="AC561" s="24">
        <f t="shared" si="174"/>
        <v>-65.3799999999992</v>
      </c>
      <c r="AD561" s="24">
        <f t="shared" si="183"/>
        <v>-1.8600000000000136</v>
      </c>
      <c r="AE561" s="1">
        <f t="shared" si="184"/>
        <v>-1.1773049713928664E-3</v>
      </c>
      <c r="AF561" s="1">
        <f t="shared" si="185"/>
        <v>-3.2310590462182717E-4</v>
      </c>
      <c r="AG561" s="1">
        <f>$AF$2+GRAPHS!$U$32*_xlfn.STDEV.S('ONE_LAST_QUOTE (2)'!$AE$2:$AE$779)</f>
        <v>3.7520229614794163E-3</v>
      </c>
      <c r="AH561" s="1">
        <f>$AF$2-GRAPHS!$U$32*_xlfn.STDEV.S('ONE_LAST_QUOTE (2)'!$AE$2:$AE$779)</f>
        <v>-4.3982347707230704E-3</v>
      </c>
      <c r="AI561" s="27">
        <f t="shared" si="186"/>
        <v>35.150537634407911</v>
      </c>
      <c r="AJ561" s="24">
        <f t="shared" si="187"/>
        <v>-63.519999999999186</v>
      </c>
      <c r="AK561" s="27">
        <f t="shared" si="188"/>
        <v>-6.5702056555270953</v>
      </c>
      <c r="AL561" s="27">
        <f>$AK$2+GRAPHS!$W$32*_xlfn.STDEV.S('ONE_LAST_QUOTE (2)'!$AJ$2:$AJ$779)</f>
        <v>27.965047561412895</v>
      </c>
      <c r="AM561" s="27">
        <f>$AK$2-GRAPHS!$W$32*_xlfn.STDEV.S('ONE_LAST_QUOTE (2)'!$AJ$2:$AJ$779)</f>
        <v>-41.105458872467089</v>
      </c>
      <c r="AO561" s="24"/>
    </row>
    <row r="562" spans="1:41" x14ac:dyDescent="0.3">
      <c r="A562" s="5">
        <v>44914</v>
      </c>
      <c r="B562" s="25">
        <v>555.95000000000005</v>
      </c>
      <c r="C562" s="25">
        <v>0.04</v>
      </c>
      <c r="D562" s="25">
        <f t="shared" si="175"/>
        <v>555.91000000000008</v>
      </c>
      <c r="E562" s="25">
        <v>554.70000000000005</v>
      </c>
      <c r="F562" s="25">
        <f t="shared" si="172"/>
        <v>-1.2100000000000364</v>
      </c>
      <c r="G562" s="25">
        <v>14407</v>
      </c>
      <c r="H562" s="25">
        <v>14433.32</v>
      </c>
      <c r="I562" s="25">
        <v>0.17000000000000171</v>
      </c>
      <c r="J562" s="25">
        <f t="shared" si="176"/>
        <v>14433.15</v>
      </c>
      <c r="K562" s="25">
        <f t="shared" si="177"/>
        <v>-26.149999999999636</v>
      </c>
      <c r="L562" s="27">
        <v>30.768000000000001</v>
      </c>
      <c r="M562" s="25">
        <v>466.5</v>
      </c>
      <c r="N562" s="2">
        <f t="shared" si="189"/>
        <v>114.15929203539825</v>
      </c>
      <c r="O562" s="2">
        <f t="shared" si="190"/>
        <v>117.14912993982752</v>
      </c>
      <c r="P562" s="2">
        <f t="shared" si="191"/>
        <v>104.67798455414543</v>
      </c>
      <c r="Q562" s="2">
        <f t="shared" si="191"/>
        <v>112.40963855421711</v>
      </c>
      <c r="R562" s="27">
        <f t="shared" si="192"/>
        <v>2.619005296127952E-2</v>
      </c>
      <c r="S562" s="1">
        <f t="shared" si="178"/>
        <v>8.778548817801362E-3</v>
      </c>
      <c r="T562" s="1">
        <f>S562+GRAPHS!$Q$32*_xlfn.STDEV.S($R$2:$R$779)</f>
        <v>3.6448384166507447E-2</v>
      </c>
      <c r="U562" s="1">
        <f>S562-GRAPHS!$Q$32*_xlfn.STDEV.S($R$2:$R$779)</f>
        <v>-1.8891286530904723E-2</v>
      </c>
      <c r="V562" s="2">
        <f t="shared" si="179"/>
        <v>298.98379044292653</v>
      </c>
      <c r="W562" s="1">
        <f t="shared" si="180"/>
        <v>-1.811801304635484E-3</v>
      </c>
      <c r="X562" s="1">
        <f t="shared" si="181"/>
        <v>-2.1766113219766439E-3</v>
      </c>
      <c r="Y562" s="1">
        <f t="shared" si="182"/>
        <v>3.6481001734115989E-4</v>
      </c>
      <c r="Z562" s="1">
        <f t="shared" si="173"/>
        <v>-3.2310590462182717E-4</v>
      </c>
      <c r="AA562" s="1" t="e">
        <f>Z562+#REF!*_xlfn.STDEV.S($Y$2:$Y$779)</f>
        <v>#REF!</v>
      </c>
      <c r="AB562" s="1">
        <f>Z562-GRAPHS!$S$32*_xlfn.STDEV.S($Y$2:$Y$779)</f>
        <v>-3.5832089975028217E-3</v>
      </c>
      <c r="AC562" s="24">
        <f t="shared" si="174"/>
        <v>-26.149999999999636</v>
      </c>
      <c r="AD562" s="24">
        <f t="shared" si="183"/>
        <v>-1.2100000000000364</v>
      </c>
      <c r="AE562" s="1">
        <f t="shared" si="184"/>
        <v>3.6481001734115989E-4</v>
      </c>
      <c r="AF562" s="1">
        <f t="shared" si="185"/>
        <v>-3.2310590462182717E-4</v>
      </c>
      <c r="AG562" s="1">
        <f>$AF$2+GRAPHS!$U$32*_xlfn.STDEV.S('ONE_LAST_QUOTE (2)'!$AE$2:$AE$779)</f>
        <v>3.7520229614794163E-3</v>
      </c>
      <c r="AH562" s="1">
        <f>$AF$2-GRAPHS!$U$32*_xlfn.STDEV.S('ONE_LAST_QUOTE (2)'!$AE$2:$AE$779)</f>
        <v>-4.3982347707230704E-3</v>
      </c>
      <c r="AI562" s="27">
        <f t="shared" si="186"/>
        <v>21.611570247932935</v>
      </c>
      <c r="AJ562" s="24">
        <f t="shared" si="187"/>
        <v>-24.9399999999996</v>
      </c>
      <c r="AK562" s="27">
        <f t="shared" si="188"/>
        <v>-6.5702056555270953</v>
      </c>
      <c r="AL562" s="27">
        <f>$AK$2+GRAPHS!$W$32*_xlfn.STDEV.S('ONE_LAST_QUOTE (2)'!$AJ$2:$AJ$779)</f>
        <v>27.965047561412895</v>
      </c>
      <c r="AM562" s="27">
        <f>$AK$2-GRAPHS!$W$32*_xlfn.STDEV.S('ONE_LAST_QUOTE (2)'!$AJ$2:$AJ$779)</f>
        <v>-41.105458872467089</v>
      </c>
      <c r="AO562" s="24"/>
    </row>
    <row r="563" spans="1:41" x14ac:dyDescent="0.3">
      <c r="A563" s="5">
        <v>44915</v>
      </c>
      <c r="B563" s="25">
        <v>545.98</v>
      </c>
      <c r="C563" s="25">
        <v>0.04</v>
      </c>
      <c r="D563" s="25">
        <f t="shared" si="175"/>
        <v>545.94000000000005</v>
      </c>
      <c r="E563" s="25">
        <v>546.5</v>
      </c>
      <c r="F563" s="25">
        <f t="shared" si="172"/>
        <v>0.55999999999994543</v>
      </c>
      <c r="G563" s="25">
        <v>14153</v>
      </c>
      <c r="H563" s="25">
        <v>14170.03</v>
      </c>
      <c r="I563" s="25">
        <v>0</v>
      </c>
      <c r="J563" s="25">
        <f t="shared" si="176"/>
        <v>14170.03</v>
      </c>
      <c r="K563" s="25">
        <f t="shared" si="177"/>
        <v>-17.030000000000655</v>
      </c>
      <c r="L563" s="27">
        <v>30.727</v>
      </c>
      <c r="M563" s="25">
        <v>457.5</v>
      </c>
      <c r="N563" s="2">
        <f t="shared" si="189"/>
        <v>112.47170199629555</v>
      </c>
      <c r="O563" s="2">
        <f t="shared" si="190"/>
        <v>115.08375345584639</v>
      </c>
      <c r="P563" s="2">
        <f t="shared" si="191"/>
        <v>104.53849556016726</v>
      </c>
      <c r="Q563" s="2">
        <f t="shared" si="191"/>
        <v>110.24096385542192</v>
      </c>
      <c r="R563" s="27">
        <f t="shared" si="192"/>
        <v>2.3224076929474036E-2</v>
      </c>
      <c r="S563" s="1">
        <f t="shared" si="178"/>
        <v>8.778548817801362E-3</v>
      </c>
      <c r="T563" s="1">
        <f>S563+GRAPHS!$Q$32*_xlfn.STDEV.S($R$2:$R$779)</f>
        <v>3.6448384166507447E-2</v>
      </c>
      <c r="U563" s="1">
        <f>S563-GRAPHS!$Q$32*_xlfn.STDEV.S($R$2:$R$779)</f>
        <v>-1.8891286530904723E-2</v>
      </c>
      <c r="V563" s="2">
        <f t="shared" si="179"/>
        <v>261.20514595508411</v>
      </c>
      <c r="W563" s="1">
        <f t="shared" si="180"/>
        <v>-1.20183231792739E-3</v>
      </c>
      <c r="X563" s="1">
        <f t="shared" si="181"/>
        <v>1.0257537458327754E-3</v>
      </c>
      <c r="Y563" s="1">
        <f t="shared" si="182"/>
        <v>-2.2275860637601657E-3</v>
      </c>
      <c r="Z563" s="1">
        <f t="shared" si="173"/>
        <v>-3.2310590462182717E-4</v>
      </c>
      <c r="AA563" s="1" t="e">
        <f>Z563+#REF!*_xlfn.STDEV.S($Y$2:$Y$779)</f>
        <v>#REF!</v>
      </c>
      <c r="AB563" s="1">
        <f>Z563-GRAPHS!$S$32*_xlfn.STDEV.S($Y$2:$Y$779)</f>
        <v>-3.5832089975028217E-3</v>
      </c>
      <c r="AC563" s="24">
        <f t="shared" si="174"/>
        <v>-17.030000000000655</v>
      </c>
      <c r="AD563" s="24">
        <f t="shared" si="183"/>
        <v>0.55999999999994543</v>
      </c>
      <c r="AE563" s="1">
        <f t="shared" si="184"/>
        <v>-2.2275860637601657E-3</v>
      </c>
      <c r="AF563" s="1">
        <f t="shared" si="185"/>
        <v>-3.2310590462182717E-4</v>
      </c>
      <c r="AG563" s="1">
        <f>$AF$2+GRAPHS!$U$32*_xlfn.STDEV.S('ONE_LAST_QUOTE (2)'!$AE$2:$AE$779)</f>
        <v>3.7520229614794163E-3</v>
      </c>
      <c r="AH563" s="1">
        <f>$AF$2-GRAPHS!$U$32*_xlfn.STDEV.S('ONE_LAST_QUOTE (2)'!$AE$2:$AE$779)</f>
        <v>-4.3982347707230704E-3</v>
      </c>
      <c r="AI563" s="27">
        <f t="shared" si="186"/>
        <v>-30.41071428571842</v>
      </c>
      <c r="AJ563" s="24">
        <f t="shared" si="187"/>
        <v>-17.5900000000006</v>
      </c>
      <c r="AK563" s="27">
        <f t="shared" si="188"/>
        <v>-6.5702056555270953</v>
      </c>
      <c r="AL563" s="27">
        <f>$AK$2+GRAPHS!$W$32*_xlfn.STDEV.S('ONE_LAST_QUOTE (2)'!$AJ$2:$AJ$779)</f>
        <v>27.965047561412895</v>
      </c>
      <c r="AM563" s="27">
        <f>$AK$2-GRAPHS!$W$32*_xlfn.STDEV.S('ONE_LAST_QUOTE (2)'!$AJ$2:$AJ$779)</f>
        <v>-41.105458872467089</v>
      </c>
      <c r="AO563" s="24"/>
    </row>
    <row r="564" spans="1:41" x14ac:dyDescent="0.3">
      <c r="A564" s="5">
        <v>44916</v>
      </c>
      <c r="B564" s="25">
        <v>548.12</v>
      </c>
      <c r="C564" s="25">
        <v>0.04</v>
      </c>
      <c r="D564" s="25">
        <f t="shared" si="175"/>
        <v>548.08000000000004</v>
      </c>
      <c r="E564" s="25">
        <v>547.5</v>
      </c>
      <c r="F564" s="25">
        <f t="shared" si="172"/>
        <v>-0.58000000000004093</v>
      </c>
      <c r="G564" s="25">
        <v>14219</v>
      </c>
      <c r="H564" s="25">
        <v>14234.4</v>
      </c>
      <c r="I564" s="25">
        <v>0</v>
      </c>
      <c r="J564" s="25">
        <f t="shared" si="176"/>
        <v>14234.4</v>
      </c>
      <c r="K564" s="25">
        <f t="shared" si="177"/>
        <v>-15.399999999999636</v>
      </c>
      <c r="L564" s="27">
        <v>30.670999999999999</v>
      </c>
      <c r="M564" s="25">
        <v>459</v>
      </c>
      <c r="N564" s="2">
        <f t="shared" si="189"/>
        <v>112.67750565960075</v>
      </c>
      <c r="O564" s="2">
        <f t="shared" si="190"/>
        <v>115.62042608554228</v>
      </c>
      <c r="P564" s="2">
        <f t="shared" si="191"/>
        <v>104.3479740074166</v>
      </c>
      <c r="Q564" s="2">
        <f t="shared" si="191"/>
        <v>110.60240963855445</v>
      </c>
      <c r="R564" s="27">
        <f t="shared" si="192"/>
        <v>2.6118082830410616E-2</v>
      </c>
      <c r="S564" s="1">
        <f t="shared" si="178"/>
        <v>8.778548817801362E-3</v>
      </c>
      <c r="T564" s="1">
        <f>S564+GRAPHS!$Q$32*_xlfn.STDEV.S($R$2:$R$779)</f>
        <v>3.6448384166507447E-2</v>
      </c>
      <c r="U564" s="1">
        <f>S564-GRAPHS!$Q$32*_xlfn.STDEV.S($R$2:$R$779)</f>
        <v>-1.8891286530904723E-2</v>
      </c>
      <c r="V564" s="2">
        <f t="shared" si="179"/>
        <v>294.29204259415229</v>
      </c>
      <c r="W564" s="1">
        <f t="shared" si="180"/>
        <v>-1.0818861349968835E-3</v>
      </c>
      <c r="X564" s="1">
        <f t="shared" si="181"/>
        <v>-1.0582396730405067E-3</v>
      </c>
      <c r="Y564" s="1">
        <f t="shared" si="182"/>
        <v>-2.3646461956376794E-5</v>
      </c>
      <c r="Z564" s="1">
        <f t="shared" si="173"/>
        <v>-3.2310590462182717E-4</v>
      </c>
      <c r="AA564" s="1" t="e">
        <f>Z564+#REF!*_xlfn.STDEV.S($Y$2:$Y$779)</f>
        <v>#REF!</v>
      </c>
      <c r="AB564" s="1">
        <f>Z564-GRAPHS!$S$32*_xlfn.STDEV.S($Y$2:$Y$779)</f>
        <v>-3.5832089975028217E-3</v>
      </c>
      <c r="AC564" s="24">
        <f t="shared" si="174"/>
        <v>-15.399999999999636</v>
      </c>
      <c r="AD564" s="24">
        <f t="shared" si="183"/>
        <v>-0.58000000000004093</v>
      </c>
      <c r="AE564" s="1">
        <f t="shared" si="184"/>
        <v>-2.3646461956376794E-5</v>
      </c>
      <c r="AF564" s="1">
        <f t="shared" si="185"/>
        <v>-3.2310590462182717E-4</v>
      </c>
      <c r="AG564" s="1">
        <f>$AF$2+GRAPHS!$U$32*_xlfn.STDEV.S('ONE_LAST_QUOTE (2)'!$AE$2:$AE$779)</f>
        <v>3.7520229614794163E-3</v>
      </c>
      <c r="AH564" s="1">
        <f>$AF$2-GRAPHS!$U$32*_xlfn.STDEV.S('ONE_LAST_QUOTE (2)'!$AE$2:$AE$779)</f>
        <v>-4.3982347707230704E-3</v>
      </c>
      <c r="AI564" s="27">
        <f t="shared" si="186"/>
        <v>26.551724137928534</v>
      </c>
      <c r="AJ564" s="24">
        <f t="shared" si="187"/>
        <v>-14.819999999999595</v>
      </c>
      <c r="AK564" s="27">
        <f t="shared" si="188"/>
        <v>-6.5702056555270953</v>
      </c>
      <c r="AL564" s="27">
        <f>$AK$2+GRAPHS!$W$32*_xlfn.STDEV.S('ONE_LAST_QUOTE (2)'!$AJ$2:$AJ$779)</f>
        <v>27.965047561412895</v>
      </c>
      <c r="AM564" s="27">
        <f>$AK$2-GRAPHS!$W$32*_xlfn.STDEV.S('ONE_LAST_QUOTE (2)'!$AJ$2:$AJ$779)</f>
        <v>-41.105458872467089</v>
      </c>
      <c r="AO564" s="24"/>
    </row>
    <row r="565" spans="1:41" x14ac:dyDescent="0.3">
      <c r="A565" s="5">
        <v>44917</v>
      </c>
      <c r="B565" s="25">
        <v>556.84</v>
      </c>
      <c r="C565" s="25">
        <v>0.04</v>
      </c>
      <c r="D565" s="25">
        <f t="shared" si="175"/>
        <v>556.80000000000007</v>
      </c>
      <c r="E565" s="25">
        <v>556.20000000000005</v>
      </c>
      <c r="F565" s="25">
        <f t="shared" si="172"/>
        <v>-0.60000000000002274</v>
      </c>
      <c r="G565" s="25">
        <v>14374</v>
      </c>
      <c r="H565" s="25">
        <v>14442.94</v>
      </c>
      <c r="I565" s="25">
        <v>0.36</v>
      </c>
      <c r="J565" s="25">
        <f t="shared" si="176"/>
        <v>14442.58</v>
      </c>
      <c r="K565" s="25">
        <f t="shared" si="177"/>
        <v>-68.579999999999927</v>
      </c>
      <c r="L565" s="27">
        <v>30.744</v>
      </c>
      <c r="M565" s="25">
        <v>468</v>
      </c>
      <c r="N565" s="2">
        <f t="shared" si="189"/>
        <v>114.46799753035606</v>
      </c>
      <c r="O565" s="2">
        <f t="shared" si="190"/>
        <v>116.88079362497957</v>
      </c>
      <c r="P565" s="2">
        <f t="shared" si="191"/>
        <v>104.59633246010941</v>
      </c>
      <c r="Q565" s="2">
        <f t="shared" si="191"/>
        <v>112.77108433734962</v>
      </c>
      <c r="R565" s="27">
        <f t="shared" si="192"/>
        <v>2.1078346321063757E-2</v>
      </c>
      <c r="S565" s="1">
        <f t="shared" si="178"/>
        <v>8.778548817801362E-3</v>
      </c>
      <c r="T565" s="1">
        <f>S565+GRAPHS!$Q$32*_xlfn.STDEV.S($R$2:$R$779)</f>
        <v>3.6448384166507447E-2</v>
      </c>
      <c r="U565" s="1">
        <f>S565-GRAPHS!$Q$32*_xlfn.STDEV.S($R$2:$R$779)</f>
        <v>-1.8891286530904723E-2</v>
      </c>
      <c r="V565" s="2">
        <f t="shared" si="179"/>
        <v>241.27960946235163</v>
      </c>
      <c r="W565" s="1">
        <f t="shared" si="180"/>
        <v>-4.7484590703323042E-3</v>
      </c>
      <c r="X565" s="1">
        <f t="shared" si="181"/>
        <v>-1.0775862068965925E-3</v>
      </c>
      <c r="Y565" s="1">
        <f t="shared" si="182"/>
        <v>-3.6708728634357118E-3</v>
      </c>
      <c r="Z565" s="1">
        <f t="shared" si="173"/>
        <v>-3.2310590462182717E-4</v>
      </c>
      <c r="AA565" s="1" t="e">
        <f>Z565+#REF!*_xlfn.STDEV.S($Y$2:$Y$779)</f>
        <v>#REF!</v>
      </c>
      <c r="AB565" s="1">
        <f>Z565-GRAPHS!$S$32*_xlfn.STDEV.S($Y$2:$Y$779)</f>
        <v>-3.5832089975028217E-3</v>
      </c>
      <c r="AC565" s="24">
        <f t="shared" si="174"/>
        <v>-68.579999999999927</v>
      </c>
      <c r="AD565" s="24">
        <f t="shared" si="183"/>
        <v>-0.60000000000002274</v>
      </c>
      <c r="AE565" s="1">
        <f t="shared" si="184"/>
        <v>-3.6708728634357118E-3</v>
      </c>
      <c r="AF565" s="1">
        <f t="shared" si="185"/>
        <v>-3.2310590462182717E-4</v>
      </c>
      <c r="AG565" s="1">
        <f>$AF$2+GRAPHS!$U$32*_xlfn.STDEV.S('ONE_LAST_QUOTE (2)'!$AE$2:$AE$779)</f>
        <v>3.7520229614794163E-3</v>
      </c>
      <c r="AH565" s="1">
        <f>$AF$2-GRAPHS!$U$32*_xlfn.STDEV.S('ONE_LAST_QUOTE (2)'!$AE$2:$AE$779)</f>
        <v>-4.3982347707230704E-3</v>
      </c>
      <c r="AI565" s="27">
        <f t="shared" si="186"/>
        <v>114.29999999999555</v>
      </c>
      <c r="AJ565" s="24">
        <f t="shared" si="187"/>
        <v>-67.979999999999905</v>
      </c>
      <c r="AK565" s="27">
        <f t="shared" si="188"/>
        <v>-6.5702056555270953</v>
      </c>
      <c r="AL565" s="27">
        <f>$AK$2+GRAPHS!$W$32*_xlfn.STDEV.S('ONE_LAST_QUOTE (2)'!$AJ$2:$AJ$779)</f>
        <v>27.965047561412895</v>
      </c>
      <c r="AM565" s="27">
        <f>$AK$2-GRAPHS!$W$32*_xlfn.STDEV.S('ONE_LAST_QUOTE (2)'!$AJ$2:$AJ$779)</f>
        <v>-41.105458872467089</v>
      </c>
      <c r="AO565" s="24"/>
    </row>
    <row r="566" spans="1:41" x14ac:dyDescent="0.3">
      <c r="A566" s="5">
        <v>44918</v>
      </c>
      <c r="B566" s="25">
        <v>548.03</v>
      </c>
      <c r="C566" s="25">
        <v>0.04</v>
      </c>
      <c r="D566" s="25">
        <f t="shared" si="175"/>
        <v>547.99</v>
      </c>
      <c r="E566" s="25">
        <v>547.20000000000005</v>
      </c>
      <c r="F566" s="25">
        <f t="shared" si="172"/>
        <v>-0.78999999999996362</v>
      </c>
      <c r="G566" s="25">
        <v>14189</v>
      </c>
      <c r="H566" s="25">
        <v>14271.63</v>
      </c>
      <c r="I566" s="25">
        <v>0.32</v>
      </c>
      <c r="J566" s="25">
        <f t="shared" si="176"/>
        <v>14271.31</v>
      </c>
      <c r="K566" s="25">
        <f t="shared" si="177"/>
        <v>-82.309999999999491</v>
      </c>
      <c r="L566" s="27">
        <v>30.745000000000001</v>
      </c>
      <c r="M566" s="25">
        <v>455</v>
      </c>
      <c r="N566" s="2">
        <f t="shared" si="189"/>
        <v>112.61576456060919</v>
      </c>
      <c r="O566" s="2">
        <f t="shared" si="190"/>
        <v>115.37648398113505</v>
      </c>
      <c r="P566" s="2">
        <f t="shared" si="191"/>
        <v>104.59973463069426</v>
      </c>
      <c r="Q566" s="2">
        <f t="shared" si="191"/>
        <v>109.63855421686769</v>
      </c>
      <c r="R566" s="27">
        <f t="shared" si="192"/>
        <v>2.4514502310553965E-2</v>
      </c>
      <c r="S566" s="1">
        <f t="shared" si="178"/>
        <v>8.778548817801362E-3</v>
      </c>
      <c r="T566" s="1">
        <f>S566+GRAPHS!$Q$32*_xlfn.STDEV.S($R$2:$R$779)</f>
        <v>3.6448384166507447E-2</v>
      </c>
      <c r="U566" s="1">
        <f>S566-GRAPHS!$Q$32*_xlfn.STDEV.S($R$2:$R$779)</f>
        <v>-1.8891286530904723E-2</v>
      </c>
      <c r="V566" s="2">
        <f t="shared" si="179"/>
        <v>276.07194205258594</v>
      </c>
      <c r="W566" s="1">
        <f t="shared" si="180"/>
        <v>-5.7675153857634298E-3</v>
      </c>
      <c r="X566" s="1">
        <f t="shared" si="181"/>
        <v>-1.4416321465719514E-3</v>
      </c>
      <c r="Y566" s="1">
        <f t="shared" si="182"/>
        <v>-4.3258832391914782E-3</v>
      </c>
      <c r="Z566" s="1">
        <f t="shared" si="173"/>
        <v>-3.2310590462182717E-4</v>
      </c>
      <c r="AA566" s="1" t="e">
        <f>Z566+#REF!*_xlfn.STDEV.S($Y$2:$Y$779)</f>
        <v>#REF!</v>
      </c>
      <c r="AB566" s="1">
        <f>Z566-GRAPHS!$S$32*_xlfn.STDEV.S($Y$2:$Y$779)</f>
        <v>-3.5832089975028217E-3</v>
      </c>
      <c r="AC566" s="24">
        <f t="shared" si="174"/>
        <v>-82.309999999999491</v>
      </c>
      <c r="AD566" s="24">
        <f t="shared" si="183"/>
        <v>-0.78999999999996362</v>
      </c>
      <c r="AE566" s="1">
        <f t="shared" si="184"/>
        <v>-4.3258832391914782E-3</v>
      </c>
      <c r="AF566" s="1">
        <f t="shared" si="185"/>
        <v>-3.2310590462182717E-4</v>
      </c>
      <c r="AG566" s="1">
        <f>$AF$2+GRAPHS!$U$32*_xlfn.STDEV.S('ONE_LAST_QUOTE (2)'!$AE$2:$AE$779)</f>
        <v>3.7520229614794163E-3</v>
      </c>
      <c r="AH566" s="1">
        <f>$AF$2-GRAPHS!$U$32*_xlfn.STDEV.S('ONE_LAST_QUOTE (2)'!$AE$2:$AE$779)</f>
        <v>-4.3982347707230704E-3</v>
      </c>
      <c r="AI566" s="27">
        <f t="shared" si="186"/>
        <v>104.18987341772568</v>
      </c>
      <c r="AJ566" s="24">
        <f t="shared" si="187"/>
        <v>-81.519999999999527</v>
      </c>
      <c r="AK566" s="27">
        <f t="shared" si="188"/>
        <v>-6.5702056555270953</v>
      </c>
      <c r="AL566" s="27">
        <f>$AK$2+GRAPHS!$W$32*_xlfn.STDEV.S('ONE_LAST_QUOTE (2)'!$AJ$2:$AJ$779)</f>
        <v>27.965047561412895</v>
      </c>
      <c r="AM566" s="27">
        <f>$AK$2-GRAPHS!$W$32*_xlfn.STDEV.S('ONE_LAST_QUOTE (2)'!$AJ$2:$AJ$779)</f>
        <v>-41.105458872467089</v>
      </c>
      <c r="AO566" s="24"/>
    </row>
    <row r="567" spans="1:41" x14ac:dyDescent="0.3">
      <c r="A567" s="5">
        <v>44921</v>
      </c>
      <c r="B567" s="25">
        <v>548.77</v>
      </c>
      <c r="C567" s="25">
        <v>0</v>
      </c>
      <c r="D567" s="25">
        <f t="shared" si="175"/>
        <v>548.77</v>
      </c>
      <c r="E567" s="25">
        <v>548.1</v>
      </c>
      <c r="F567" s="25">
        <f t="shared" si="172"/>
        <v>-0.66999999999995907</v>
      </c>
      <c r="G567" s="25">
        <v>14243</v>
      </c>
      <c r="H567" s="25">
        <v>14285.13</v>
      </c>
      <c r="I567" s="25">
        <v>0.32</v>
      </c>
      <c r="J567" s="25">
        <f t="shared" si="176"/>
        <v>14284.81</v>
      </c>
      <c r="K567" s="25">
        <f t="shared" si="177"/>
        <v>-41.809999999999491</v>
      </c>
      <c r="L567" s="27">
        <v>30.7</v>
      </c>
      <c r="M567" s="25">
        <v>456.5</v>
      </c>
      <c r="N567" s="2">
        <f t="shared" si="189"/>
        <v>112.80098785758389</v>
      </c>
      <c r="O567" s="2">
        <f t="shared" si="190"/>
        <v>115.81557976906805</v>
      </c>
      <c r="P567" s="2">
        <f t="shared" si="191"/>
        <v>104.44663695437676</v>
      </c>
      <c r="Q567" s="2">
        <f t="shared" si="191"/>
        <v>110.00000000000021</v>
      </c>
      <c r="R567" s="27">
        <f t="shared" si="192"/>
        <v>2.6724871552456619E-2</v>
      </c>
      <c r="S567" s="1">
        <f t="shared" si="178"/>
        <v>8.778548817801362E-3</v>
      </c>
      <c r="T567" s="1">
        <f>S567+GRAPHS!$Q$32*_xlfn.STDEV.S($R$2:$R$779)</f>
        <v>3.6448384166507447E-2</v>
      </c>
      <c r="U567" s="1">
        <f>S567-GRAPHS!$Q$32*_xlfn.STDEV.S($R$2:$R$779)</f>
        <v>-1.8891286530904723E-2</v>
      </c>
      <c r="V567" s="2">
        <f t="shared" si="179"/>
        <v>301.45919114841604</v>
      </c>
      <c r="W567" s="1">
        <f t="shared" si="180"/>
        <v>-2.9268852718376719E-3</v>
      </c>
      <c r="X567" s="1">
        <f t="shared" si="181"/>
        <v>-1.2209122218779435E-3</v>
      </c>
      <c r="Y567" s="1">
        <f t="shared" si="182"/>
        <v>-1.7059730499597284E-3</v>
      </c>
      <c r="Z567" s="1">
        <f t="shared" si="173"/>
        <v>-3.2310590462182717E-4</v>
      </c>
      <c r="AA567" s="1" t="e">
        <f>Z567+#REF!*_xlfn.STDEV.S($Y$2:$Y$779)</f>
        <v>#REF!</v>
      </c>
      <c r="AB567" s="1">
        <f>Z567-GRAPHS!$S$32*_xlfn.STDEV.S($Y$2:$Y$779)</f>
        <v>-3.5832089975028217E-3</v>
      </c>
      <c r="AC567" s="24">
        <f t="shared" si="174"/>
        <v>-41.809999999999491</v>
      </c>
      <c r="AD567" s="24">
        <f t="shared" si="183"/>
        <v>-0.66999999999995907</v>
      </c>
      <c r="AE567" s="1">
        <f t="shared" si="184"/>
        <v>-1.7059730499597284E-3</v>
      </c>
      <c r="AF567" s="1">
        <f t="shared" si="185"/>
        <v>-3.2310590462182717E-4</v>
      </c>
      <c r="AG567" s="1">
        <f>$AF$2+GRAPHS!$U$32*_xlfn.STDEV.S('ONE_LAST_QUOTE (2)'!$AE$2:$AE$779)</f>
        <v>3.7520229614794163E-3</v>
      </c>
      <c r="AH567" s="1">
        <f>$AF$2-GRAPHS!$U$32*_xlfn.STDEV.S('ONE_LAST_QUOTE (2)'!$AE$2:$AE$779)</f>
        <v>-4.3982347707230704E-3</v>
      </c>
      <c r="AI567" s="27">
        <f t="shared" si="186"/>
        <v>62.402985074629918</v>
      </c>
      <c r="AJ567" s="24">
        <f t="shared" si="187"/>
        <v>-41.139999999999532</v>
      </c>
      <c r="AK567" s="27">
        <f t="shared" si="188"/>
        <v>-6.5702056555270953</v>
      </c>
      <c r="AL567" s="27">
        <f>$AK$2+GRAPHS!$W$32*_xlfn.STDEV.S('ONE_LAST_QUOTE (2)'!$AJ$2:$AJ$779)</f>
        <v>27.965047561412895</v>
      </c>
      <c r="AM567" s="27">
        <f>$AK$2-GRAPHS!$W$32*_xlfn.STDEV.S('ONE_LAST_QUOTE (2)'!$AJ$2:$AJ$779)</f>
        <v>-41.105458872467089</v>
      </c>
      <c r="AO567" s="24"/>
    </row>
    <row r="568" spans="1:41" x14ac:dyDescent="0.3">
      <c r="A568" s="5">
        <v>44922</v>
      </c>
      <c r="B568" s="25">
        <v>550.16</v>
      </c>
      <c r="C568" s="25">
        <v>0</v>
      </c>
      <c r="D568" s="25">
        <f t="shared" si="175"/>
        <v>550.16</v>
      </c>
      <c r="E568" s="25">
        <v>551.20000000000005</v>
      </c>
      <c r="F568" s="25">
        <f t="shared" si="172"/>
        <v>1.0400000000000773</v>
      </c>
      <c r="G568" s="25">
        <v>14305</v>
      </c>
      <c r="H568" s="25">
        <v>14328.43</v>
      </c>
      <c r="I568" s="25">
        <v>0.25</v>
      </c>
      <c r="J568" s="25">
        <f t="shared" si="176"/>
        <v>14328.18</v>
      </c>
      <c r="K568" s="25">
        <f t="shared" si="177"/>
        <v>-23.180000000000291</v>
      </c>
      <c r="L568" s="27">
        <v>30.695</v>
      </c>
      <c r="M568" s="25">
        <v>457</v>
      </c>
      <c r="N568" s="2">
        <f t="shared" si="189"/>
        <v>113.43897921383004</v>
      </c>
      <c r="O568" s="2">
        <f t="shared" si="190"/>
        <v>116.31972678484297</v>
      </c>
      <c r="P568" s="2">
        <f t="shared" si="191"/>
        <v>104.4296261014526</v>
      </c>
      <c r="Q568" s="2">
        <f t="shared" si="191"/>
        <v>110.12048192771105</v>
      </c>
      <c r="R568" s="27">
        <f t="shared" si="192"/>
        <v>2.5394688765514983E-2</v>
      </c>
      <c r="S568" s="1">
        <f t="shared" si="178"/>
        <v>8.778548817801362E-3</v>
      </c>
      <c r="T568" s="1">
        <f>S568+GRAPHS!$Q$32*_xlfn.STDEV.S($R$2:$R$779)</f>
        <v>3.6448384166507447E-2</v>
      </c>
      <c r="U568" s="1">
        <f>S568-GRAPHS!$Q$32*_xlfn.STDEV.S($R$2:$R$779)</f>
        <v>-1.8891286530904723E-2</v>
      </c>
      <c r="V568" s="2">
        <f t="shared" si="179"/>
        <v>288.07475710129324</v>
      </c>
      <c r="W568" s="1">
        <f t="shared" si="180"/>
        <v>-1.6177909546083516E-3</v>
      </c>
      <c r="X568" s="1">
        <f t="shared" si="181"/>
        <v>1.8903591682421065E-3</v>
      </c>
      <c r="Y568" s="1">
        <f t="shared" si="182"/>
        <v>-3.5081501228504579E-3</v>
      </c>
      <c r="Z568" s="1">
        <f t="shared" si="173"/>
        <v>-3.2310590462182717E-4</v>
      </c>
      <c r="AA568" s="1" t="e">
        <f>Z568+#REF!*_xlfn.STDEV.S($Y$2:$Y$779)</f>
        <v>#REF!</v>
      </c>
      <c r="AB568" s="1">
        <f>Z568-GRAPHS!$S$32*_xlfn.STDEV.S($Y$2:$Y$779)</f>
        <v>-3.5832089975028217E-3</v>
      </c>
      <c r="AC568" s="24">
        <f t="shared" si="174"/>
        <v>-23.180000000000291</v>
      </c>
      <c r="AD568" s="24">
        <f t="shared" si="183"/>
        <v>1.0400000000000773</v>
      </c>
      <c r="AE568" s="1">
        <f t="shared" si="184"/>
        <v>-3.5081501228504579E-3</v>
      </c>
      <c r="AF568" s="1">
        <f t="shared" si="185"/>
        <v>-3.2310590462182717E-4</v>
      </c>
      <c r="AG568" s="1">
        <f>$AF$2+GRAPHS!$U$32*_xlfn.STDEV.S('ONE_LAST_QUOTE (2)'!$AE$2:$AE$779)</f>
        <v>3.7520229614794163E-3</v>
      </c>
      <c r="AH568" s="1">
        <f>$AF$2-GRAPHS!$U$32*_xlfn.STDEV.S('ONE_LAST_QUOTE (2)'!$AE$2:$AE$779)</f>
        <v>-4.3982347707230704E-3</v>
      </c>
      <c r="AI568" s="27">
        <f t="shared" si="186"/>
        <v>-22.288461538460162</v>
      </c>
      <c r="AJ568" s="24">
        <f t="shared" si="187"/>
        <v>-24.220000000000368</v>
      </c>
      <c r="AK568" s="27">
        <f t="shared" si="188"/>
        <v>-6.5702056555270953</v>
      </c>
      <c r="AL568" s="27">
        <f>$AK$2+GRAPHS!$W$32*_xlfn.STDEV.S('ONE_LAST_QUOTE (2)'!$AJ$2:$AJ$779)</f>
        <v>27.965047561412895</v>
      </c>
      <c r="AM568" s="27">
        <f>$AK$2-GRAPHS!$W$32*_xlfn.STDEV.S('ONE_LAST_QUOTE (2)'!$AJ$2:$AJ$779)</f>
        <v>-41.105458872467089</v>
      </c>
      <c r="AO568" s="24"/>
    </row>
    <row r="569" spans="1:41" x14ac:dyDescent="0.3">
      <c r="A569" s="5">
        <v>44923</v>
      </c>
      <c r="B569" s="25">
        <v>543.92999999999995</v>
      </c>
      <c r="C569" s="25">
        <v>0</v>
      </c>
      <c r="D569" s="25">
        <f t="shared" si="175"/>
        <v>543.92999999999995</v>
      </c>
      <c r="E569" s="25">
        <v>542.1</v>
      </c>
      <c r="F569" s="25">
        <f t="shared" si="172"/>
        <v>-1.8299999999999272</v>
      </c>
      <c r="G569" s="25">
        <v>14112</v>
      </c>
      <c r="H569" s="25">
        <v>14173.1</v>
      </c>
      <c r="I569" s="25">
        <v>0.25</v>
      </c>
      <c r="J569" s="25">
        <f t="shared" si="176"/>
        <v>14172.85</v>
      </c>
      <c r="K569" s="25">
        <f t="shared" si="177"/>
        <v>-60.850000000000364</v>
      </c>
      <c r="L569" s="27">
        <v>30.800999999999998</v>
      </c>
      <c r="M569" s="25">
        <v>451</v>
      </c>
      <c r="N569" s="2">
        <f t="shared" si="189"/>
        <v>111.56616587775265</v>
      </c>
      <c r="O569" s="2">
        <f t="shared" si="190"/>
        <v>114.75036591315653</v>
      </c>
      <c r="P569" s="2">
        <f t="shared" si="191"/>
        <v>104.7902561834449</v>
      </c>
      <c r="Q569" s="2">
        <f t="shared" si="191"/>
        <v>108.67469879518093</v>
      </c>
      <c r="R569" s="27">
        <f t="shared" si="192"/>
        <v>2.8540911219382847E-2</v>
      </c>
      <c r="S569" s="1">
        <f t="shared" si="178"/>
        <v>8.778548817801362E-3</v>
      </c>
      <c r="T569" s="1">
        <f>S569+GRAPHS!$Q$32*_xlfn.STDEV.S($R$2:$R$779)</f>
        <v>3.6448384166507447E-2</v>
      </c>
      <c r="U569" s="1">
        <f>S569-GRAPHS!$Q$32*_xlfn.STDEV.S($R$2:$R$779)</f>
        <v>-1.8891286530904723E-2</v>
      </c>
      <c r="V569" s="2">
        <f t="shared" si="179"/>
        <v>318.4200035403876</v>
      </c>
      <c r="W569" s="1">
        <f t="shared" si="180"/>
        <v>-4.29342016602168E-3</v>
      </c>
      <c r="X569" s="1">
        <f t="shared" si="181"/>
        <v>-3.3644035078041795E-3</v>
      </c>
      <c r="Y569" s="1">
        <f t="shared" si="182"/>
        <v>-9.2901665821750043E-4</v>
      </c>
      <c r="Z569" s="1">
        <f t="shared" si="173"/>
        <v>-3.2310590462182717E-4</v>
      </c>
      <c r="AA569" s="1" t="e">
        <f>Z569+#REF!*_xlfn.STDEV.S($Y$2:$Y$779)</f>
        <v>#REF!</v>
      </c>
      <c r="AB569" s="1">
        <f>Z569-GRAPHS!$S$32*_xlfn.STDEV.S($Y$2:$Y$779)</f>
        <v>-3.5832089975028217E-3</v>
      </c>
      <c r="AC569" s="24">
        <f t="shared" si="174"/>
        <v>-60.850000000000364</v>
      </c>
      <c r="AD569" s="24">
        <f t="shared" si="183"/>
        <v>-1.8299999999999272</v>
      </c>
      <c r="AE569" s="1">
        <f t="shared" si="184"/>
        <v>-9.2901665821750043E-4</v>
      </c>
      <c r="AF569" s="1">
        <f t="shared" si="185"/>
        <v>-3.2310590462182717E-4</v>
      </c>
      <c r="AG569" s="1">
        <f>$AF$2+GRAPHS!$U$32*_xlfn.STDEV.S('ONE_LAST_QUOTE (2)'!$AE$2:$AE$779)</f>
        <v>3.7520229614794163E-3</v>
      </c>
      <c r="AH569" s="1">
        <f>$AF$2-GRAPHS!$U$32*_xlfn.STDEV.S('ONE_LAST_QUOTE (2)'!$AE$2:$AE$779)</f>
        <v>-4.3982347707230704E-3</v>
      </c>
      <c r="AI569" s="27">
        <f t="shared" si="186"/>
        <v>33.251366120220098</v>
      </c>
      <c r="AJ569" s="24">
        <f t="shared" si="187"/>
        <v>-59.020000000000437</v>
      </c>
      <c r="AK569" s="27">
        <f t="shared" si="188"/>
        <v>-6.5702056555270953</v>
      </c>
      <c r="AL569" s="27">
        <f>$AK$2+GRAPHS!$W$32*_xlfn.STDEV.S('ONE_LAST_QUOTE (2)'!$AJ$2:$AJ$779)</f>
        <v>27.965047561412895</v>
      </c>
      <c r="AM569" s="27">
        <f>$AK$2-GRAPHS!$W$32*_xlfn.STDEV.S('ONE_LAST_QUOTE (2)'!$AJ$2:$AJ$779)</f>
        <v>-41.105458872467089</v>
      </c>
      <c r="AO569" s="24"/>
    </row>
    <row r="570" spans="1:41" x14ac:dyDescent="0.3">
      <c r="A570" s="5">
        <v>44924</v>
      </c>
      <c r="B570" s="25">
        <v>539.82000000000005</v>
      </c>
      <c r="C570" s="25">
        <v>0</v>
      </c>
      <c r="D570" s="25">
        <f t="shared" si="175"/>
        <v>539.82000000000005</v>
      </c>
      <c r="E570" s="25">
        <v>540.5</v>
      </c>
      <c r="F570" s="25">
        <f t="shared" si="172"/>
        <v>0.67999999999994998</v>
      </c>
      <c r="G570" s="25">
        <v>14034</v>
      </c>
      <c r="H570" s="25">
        <v>14085.02</v>
      </c>
      <c r="I570" s="25">
        <v>0.24</v>
      </c>
      <c r="J570" s="25">
        <f t="shared" si="176"/>
        <v>14084.78</v>
      </c>
      <c r="K570" s="25">
        <f t="shared" si="177"/>
        <v>-50.780000000000655</v>
      </c>
      <c r="L570" s="27">
        <v>30.675000000000001</v>
      </c>
      <c r="M570" s="25">
        <v>446</v>
      </c>
      <c r="N570" s="2">
        <f t="shared" si="189"/>
        <v>111.23688001646431</v>
      </c>
      <c r="O570" s="2">
        <f t="shared" si="190"/>
        <v>114.11611644169776</v>
      </c>
      <c r="P570" s="2">
        <f t="shared" si="191"/>
        <v>104.36158268975593</v>
      </c>
      <c r="Q570" s="2">
        <f t="shared" si="191"/>
        <v>107.46987951807249</v>
      </c>
      <c r="R570" s="27">
        <f t="shared" si="192"/>
        <v>2.5883829399092173E-2</v>
      </c>
      <c r="S570" s="1">
        <f t="shared" si="178"/>
        <v>8.778548817801362E-3</v>
      </c>
      <c r="T570" s="1">
        <f>S570+GRAPHS!$Q$32*_xlfn.STDEV.S($R$2:$R$779)</f>
        <v>3.6448384166507447E-2</v>
      </c>
      <c r="U570" s="1">
        <f>S570-GRAPHS!$Q$32*_xlfn.STDEV.S($R$2:$R$779)</f>
        <v>-1.8891286530904723E-2</v>
      </c>
      <c r="V570" s="2">
        <f t="shared" si="179"/>
        <v>287.92364252334437</v>
      </c>
      <c r="W570" s="1">
        <f t="shared" si="180"/>
        <v>-3.6053101290897446E-3</v>
      </c>
      <c r="X570" s="1">
        <f t="shared" si="181"/>
        <v>1.2596791523099365E-3</v>
      </c>
      <c r="Y570" s="1">
        <f t="shared" si="182"/>
        <v>-4.8649892813996815E-3</v>
      </c>
      <c r="Z570" s="1">
        <f t="shared" si="173"/>
        <v>-3.2310590462182717E-4</v>
      </c>
      <c r="AA570" s="1" t="e">
        <f>Z570+#REF!*_xlfn.STDEV.S($Y$2:$Y$779)</f>
        <v>#REF!</v>
      </c>
      <c r="AB570" s="1">
        <f>Z570-GRAPHS!$S$32*_xlfn.STDEV.S($Y$2:$Y$779)</f>
        <v>-3.5832089975028217E-3</v>
      </c>
      <c r="AC570" s="24">
        <f t="shared" si="174"/>
        <v>-50.780000000000655</v>
      </c>
      <c r="AD570" s="24">
        <f t="shared" si="183"/>
        <v>0.67999999999994998</v>
      </c>
      <c r="AE570" s="1">
        <f t="shared" si="184"/>
        <v>-4.8649892813996815E-3</v>
      </c>
      <c r="AF570" s="1">
        <f t="shared" si="185"/>
        <v>-3.2310590462182717E-4</v>
      </c>
      <c r="AG570" s="1">
        <f>$AF$2+GRAPHS!$U$32*_xlfn.STDEV.S('ONE_LAST_QUOTE (2)'!$AE$2:$AE$779)</f>
        <v>3.7520229614794163E-3</v>
      </c>
      <c r="AH570" s="1">
        <f>$AF$2-GRAPHS!$U$32*_xlfn.STDEV.S('ONE_LAST_QUOTE (2)'!$AE$2:$AE$779)</f>
        <v>-4.3982347707230704E-3</v>
      </c>
      <c r="AI570" s="27">
        <f t="shared" si="186"/>
        <v>-74.676470588241756</v>
      </c>
      <c r="AJ570" s="24">
        <f t="shared" si="187"/>
        <v>-51.460000000000605</v>
      </c>
      <c r="AK570" s="27">
        <f t="shared" si="188"/>
        <v>-6.5702056555270953</v>
      </c>
      <c r="AL570" s="27">
        <f>$AK$2+GRAPHS!$W$32*_xlfn.STDEV.S('ONE_LAST_QUOTE (2)'!$AJ$2:$AJ$779)</f>
        <v>27.965047561412895</v>
      </c>
      <c r="AM570" s="27">
        <f>$AK$2-GRAPHS!$W$32*_xlfn.STDEV.S('ONE_LAST_QUOTE (2)'!$AJ$2:$AJ$779)</f>
        <v>-41.105458872467089</v>
      </c>
      <c r="AO570" s="24"/>
    </row>
    <row r="571" spans="1:41" x14ac:dyDescent="0.3">
      <c r="A571" s="5">
        <v>44925</v>
      </c>
      <c r="B571" s="25">
        <v>541.87</v>
      </c>
      <c r="C571" s="25">
        <v>0</v>
      </c>
      <c r="D571" s="25">
        <f t="shared" si="175"/>
        <v>541.87</v>
      </c>
      <c r="E571" s="25">
        <v>542.5</v>
      </c>
      <c r="F571" s="25">
        <f t="shared" si="172"/>
        <v>0.62999999999999545</v>
      </c>
      <c r="G571" s="25">
        <v>14135</v>
      </c>
      <c r="H571" s="25">
        <v>14137.69</v>
      </c>
      <c r="I571" s="25">
        <v>0.24</v>
      </c>
      <c r="J571" s="25">
        <f t="shared" si="176"/>
        <v>14137.45</v>
      </c>
      <c r="K571" s="25">
        <f t="shared" si="177"/>
        <v>-2.4500000000007276</v>
      </c>
      <c r="L571" s="27">
        <v>30.577000000000002</v>
      </c>
      <c r="M571" s="25">
        <v>448.5</v>
      </c>
      <c r="N571" s="2">
        <f t="shared" si="189"/>
        <v>111.64848734307473</v>
      </c>
      <c r="O571" s="2">
        <f t="shared" si="190"/>
        <v>114.93738819320205</v>
      </c>
      <c r="P571" s="2">
        <f t="shared" si="191"/>
        <v>104.02816997244229</v>
      </c>
      <c r="Q571" s="2">
        <f t="shared" si="191"/>
        <v>108.07228915662671</v>
      </c>
      <c r="R571" s="27">
        <f t="shared" si="192"/>
        <v>2.945763913505739E-2</v>
      </c>
      <c r="S571" s="1">
        <f t="shared" si="178"/>
        <v>8.778548817801362E-3</v>
      </c>
      <c r="T571" s="1">
        <f>S571+GRAPHS!$Q$32*_xlfn.STDEV.S($R$2:$R$779)</f>
        <v>3.6448384166507447E-2</v>
      </c>
      <c r="U571" s="1">
        <f>S571-GRAPHS!$Q$32*_xlfn.STDEV.S($R$2:$R$779)</f>
        <v>-1.8891286530904723E-2</v>
      </c>
      <c r="V571" s="2">
        <f t="shared" si="179"/>
        <v>328.89008501273196</v>
      </c>
      <c r="W571" s="1">
        <f t="shared" si="180"/>
        <v>-1.7329857930537172E-4</v>
      </c>
      <c r="X571" s="1">
        <f t="shared" si="181"/>
        <v>1.1626404857253501E-3</v>
      </c>
      <c r="Y571" s="1">
        <f t="shared" si="182"/>
        <v>-1.3359390650307219E-3</v>
      </c>
      <c r="Z571" s="1">
        <f t="shared" si="173"/>
        <v>-3.2310590462182717E-4</v>
      </c>
      <c r="AA571" s="1" t="e">
        <f>Z571+#REF!*_xlfn.STDEV.S($Y$2:$Y$779)</f>
        <v>#REF!</v>
      </c>
      <c r="AB571" s="1">
        <f>Z571-GRAPHS!$S$32*_xlfn.STDEV.S($Y$2:$Y$779)</f>
        <v>-3.5832089975028217E-3</v>
      </c>
      <c r="AC571" s="24">
        <f t="shared" si="174"/>
        <v>-2.4500000000007276</v>
      </c>
      <c r="AD571" s="24">
        <f t="shared" si="183"/>
        <v>0.62999999999999545</v>
      </c>
      <c r="AE571" s="1">
        <f t="shared" si="184"/>
        <v>-1.3359390650307219E-3</v>
      </c>
      <c r="AF571" s="1">
        <f t="shared" si="185"/>
        <v>-3.2310590462182717E-4</v>
      </c>
      <c r="AG571" s="1">
        <f>$AF$2+GRAPHS!$U$32*_xlfn.STDEV.S('ONE_LAST_QUOTE (2)'!$AE$2:$AE$779)</f>
        <v>3.7520229614794163E-3</v>
      </c>
      <c r="AH571" s="1">
        <f>$AF$2-GRAPHS!$U$32*_xlfn.STDEV.S('ONE_LAST_QUOTE (2)'!$AE$2:$AE$779)</f>
        <v>-4.3982347707230704E-3</v>
      </c>
      <c r="AI571" s="27">
        <f t="shared" si="186"/>
        <v>-3.8888888888900719</v>
      </c>
      <c r="AJ571" s="24">
        <f t="shared" si="187"/>
        <v>-3.080000000000723</v>
      </c>
      <c r="AK571" s="27">
        <f t="shared" si="188"/>
        <v>-6.5702056555270953</v>
      </c>
      <c r="AL571" s="27">
        <f>$AK$2+GRAPHS!$W$32*_xlfn.STDEV.S('ONE_LAST_QUOTE (2)'!$AJ$2:$AJ$779)</f>
        <v>27.965047561412895</v>
      </c>
      <c r="AM571" s="27">
        <f>$AK$2-GRAPHS!$W$32*_xlfn.STDEV.S('ONE_LAST_QUOTE (2)'!$AJ$2:$AJ$779)</f>
        <v>-41.105458872467089</v>
      </c>
      <c r="AO571" s="24"/>
    </row>
    <row r="572" spans="1:41" x14ac:dyDescent="0.3">
      <c r="A572" s="5">
        <v>44929</v>
      </c>
      <c r="B572" s="25">
        <v>546.15</v>
      </c>
      <c r="C572" s="25">
        <v>0</v>
      </c>
      <c r="D572" s="25">
        <f t="shared" si="175"/>
        <v>546.15</v>
      </c>
      <c r="E572" s="25">
        <v>547.5</v>
      </c>
      <c r="F572" s="25">
        <f t="shared" si="172"/>
        <v>1.3500000000000227</v>
      </c>
      <c r="G572" s="25">
        <v>14230</v>
      </c>
      <c r="H572" s="25">
        <v>14224.12</v>
      </c>
      <c r="I572" s="25">
        <v>0.24</v>
      </c>
      <c r="J572" s="25">
        <f t="shared" si="176"/>
        <v>14223.880000000001</v>
      </c>
      <c r="K572" s="25">
        <f t="shared" si="177"/>
        <v>6.1199999999989814</v>
      </c>
      <c r="L572" s="27">
        <v>30.718</v>
      </c>
      <c r="M572" s="25">
        <v>453</v>
      </c>
      <c r="N572" s="2">
        <f t="shared" si="189"/>
        <v>112.67750565960077</v>
      </c>
      <c r="O572" s="2">
        <f t="shared" si="190"/>
        <v>115.70987152382492</v>
      </c>
      <c r="P572" s="2">
        <f t="shared" si="191"/>
        <v>104.50787602490375</v>
      </c>
      <c r="Q572" s="2">
        <f t="shared" si="191"/>
        <v>109.1566265060243</v>
      </c>
      <c r="R572" s="27">
        <f t="shared" si="192"/>
        <v>2.691190088450246E-2</v>
      </c>
      <c r="S572" s="1">
        <f t="shared" si="178"/>
        <v>8.778548817801362E-3</v>
      </c>
      <c r="T572" s="1">
        <f>S572+GRAPHS!$Q$32*_xlfn.STDEV.S($R$2:$R$779)</f>
        <v>3.6448384166507447E-2</v>
      </c>
      <c r="U572" s="1">
        <f>S572-GRAPHS!$Q$32*_xlfn.STDEV.S($R$2:$R$779)</f>
        <v>-1.8891286530904723E-2</v>
      </c>
      <c r="V572" s="2">
        <f t="shared" si="179"/>
        <v>303.23658642241469</v>
      </c>
      <c r="W572" s="1">
        <f t="shared" si="180"/>
        <v>4.3026234754504265E-4</v>
      </c>
      <c r="X572" s="1">
        <f t="shared" si="181"/>
        <v>2.471848393298586E-3</v>
      </c>
      <c r="Y572" s="1">
        <f t="shared" si="182"/>
        <v>-2.0415860457535435E-3</v>
      </c>
      <c r="Z572" s="1">
        <f t="shared" si="173"/>
        <v>-3.2310590462182717E-4</v>
      </c>
      <c r="AA572" s="1" t="e">
        <f>Z572+#REF!*_xlfn.STDEV.S($Y$2:$Y$779)</f>
        <v>#REF!</v>
      </c>
      <c r="AB572" s="1">
        <f>Z572-GRAPHS!$S$32*_xlfn.STDEV.S($Y$2:$Y$779)</f>
        <v>-3.5832089975028217E-3</v>
      </c>
      <c r="AC572" s="24">
        <f t="shared" si="174"/>
        <v>6.1199999999989814</v>
      </c>
      <c r="AD572" s="24">
        <f t="shared" si="183"/>
        <v>1.3500000000000227</v>
      </c>
      <c r="AE572" s="1">
        <f t="shared" si="184"/>
        <v>-2.0415860457535435E-3</v>
      </c>
      <c r="AF572" s="1">
        <f t="shared" si="185"/>
        <v>-3.2310590462182717E-4</v>
      </c>
      <c r="AG572" s="1">
        <f>$AF$2+GRAPHS!$U$32*_xlfn.STDEV.S('ONE_LAST_QUOTE (2)'!$AE$2:$AE$779)</f>
        <v>3.7520229614794163E-3</v>
      </c>
      <c r="AH572" s="1">
        <f>$AF$2-GRAPHS!$U$32*_xlfn.STDEV.S('ONE_LAST_QUOTE (2)'!$AE$2:$AE$779)</f>
        <v>-4.3982347707230704E-3</v>
      </c>
      <c r="AI572" s="27">
        <f t="shared" si="186"/>
        <v>4.5333333333325028</v>
      </c>
      <c r="AJ572" s="24">
        <f t="shared" si="187"/>
        <v>4.7699999999989586</v>
      </c>
      <c r="AK572" s="27">
        <f t="shared" si="188"/>
        <v>-6.5702056555270953</v>
      </c>
      <c r="AL572" s="27">
        <f>$AK$2+GRAPHS!$W$32*_xlfn.STDEV.S('ONE_LAST_QUOTE (2)'!$AJ$2:$AJ$779)</f>
        <v>27.965047561412895</v>
      </c>
      <c r="AM572" s="27">
        <f>$AK$2-GRAPHS!$W$32*_xlfn.STDEV.S('ONE_LAST_QUOTE (2)'!$AJ$2:$AJ$779)</f>
        <v>-41.105458872467089</v>
      </c>
      <c r="AO572" s="24"/>
    </row>
    <row r="573" spans="1:41" x14ac:dyDescent="0.3">
      <c r="A573" s="5">
        <v>44930</v>
      </c>
      <c r="B573" s="25">
        <v>544.08000000000004</v>
      </c>
      <c r="C573" s="25">
        <v>0</v>
      </c>
      <c r="D573" s="25">
        <f t="shared" si="175"/>
        <v>544.08000000000004</v>
      </c>
      <c r="E573" s="25">
        <v>544.9</v>
      </c>
      <c r="F573" s="25">
        <f t="shared" si="172"/>
        <v>0.81999999999993634</v>
      </c>
      <c r="G573" s="25">
        <v>14209</v>
      </c>
      <c r="H573" s="25">
        <v>14199.13</v>
      </c>
      <c r="I573" s="25">
        <v>0.24</v>
      </c>
      <c r="J573" s="25">
        <f t="shared" si="176"/>
        <v>14198.89</v>
      </c>
      <c r="K573" s="25">
        <f t="shared" si="177"/>
        <v>10.110000000000582</v>
      </c>
      <c r="L573" s="27">
        <v>30.675999999999998</v>
      </c>
      <c r="M573" s="25">
        <v>449.5</v>
      </c>
      <c r="N573" s="2">
        <f t="shared" si="189"/>
        <v>112.14241613500722</v>
      </c>
      <c r="O573" s="2">
        <f t="shared" si="190"/>
        <v>115.53911205073986</v>
      </c>
      <c r="P573" s="2">
        <f t="shared" si="191"/>
        <v>104.36498486034075</v>
      </c>
      <c r="Q573" s="2">
        <f t="shared" si="191"/>
        <v>108.31325301204839</v>
      </c>
      <c r="R573" s="27">
        <f t="shared" si="192"/>
        <v>3.0289127279399697E-2</v>
      </c>
      <c r="S573" s="1">
        <f t="shared" si="178"/>
        <v>8.778548817801362E-3</v>
      </c>
      <c r="T573" s="1">
        <f>S573+GRAPHS!$Q$32*_xlfn.STDEV.S($R$2:$R$779)</f>
        <v>3.6448384166507447E-2</v>
      </c>
      <c r="U573" s="1">
        <f>S573-GRAPHS!$Q$32*_xlfn.STDEV.S($R$2:$R$779)</f>
        <v>-1.8891286530904723E-2</v>
      </c>
      <c r="V573" s="2">
        <f t="shared" si="179"/>
        <v>339.66959157326357</v>
      </c>
      <c r="W573" s="1">
        <f t="shared" si="180"/>
        <v>7.1202748947280967E-4</v>
      </c>
      <c r="X573" s="1">
        <f t="shared" si="181"/>
        <v>1.5071313042198506E-3</v>
      </c>
      <c r="Y573" s="1">
        <f t="shared" si="182"/>
        <v>-7.951038147470409E-4</v>
      </c>
      <c r="Z573" s="1">
        <f t="shared" si="173"/>
        <v>-3.2310590462182717E-4</v>
      </c>
      <c r="AA573" s="1" t="e">
        <f>Z573+#REF!*_xlfn.STDEV.S($Y$2:$Y$779)</f>
        <v>#REF!</v>
      </c>
      <c r="AB573" s="1">
        <f>Z573-GRAPHS!$S$32*_xlfn.STDEV.S($Y$2:$Y$779)</f>
        <v>-3.5832089975028217E-3</v>
      </c>
      <c r="AC573" s="24">
        <f t="shared" si="174"/>
        <v>10.110000000000582</v>
      </c>
      <c r="AD573" s="24">
        <f t="shared" si="183"/>
        <v>0.81999999999993634</v>
      </c>
      <c r="AE573" s="1">
        <f t="shared" si="184"/>
        <v>-7.951038147470409E-4</v>
      </c>
      <c r="AF573" s="1">
        <f t="shared" si="185"/>
        <v>-3.2310590462182717E-4</v>
      </c>
      <c r="AG573" s="1">
        <f>$AF$2+GRAPHS!$U$32*_xlfn.STDEV.S('ONE_LAST_QUOTE (2)'!$AE$2:$AE$779)</f>
        <v>3.7520229614794163E-3</v>
      </c>
      <c r="AH573" s="1">
        <f>$AF$2-GRAPHS!$U$32*_xlfn.STDEV.S('ONE_LAST_QUOTE (2)'!$AE$2:$AE$779)</f>
        <v>-4.3982347707230704E-3</v>
      </c>
      <c r="AI573" s="27">
        <f t="shared" si="186"/>
        <v>12.329268292684594</v>
      </c>
      <c r="AJ573" s="24">
        <f t="shared" si="187"/>
        <v>9.2900000000006457</v>
      </c>
      <c r="AK573" s="27">
        <f t="shared" si="188"/>
        <v>-6.5702056555270953</v>
      </c>
      <c r="AL573" s="27">
        <f>$AK$2+GRAPHS!$W$32*_xlfn.STDEV.S('ONE_LAST_QUOTE (2)'!$AJ$2:$AJ$779)</f>
        <v>27.965047561412895</v>
      </c>
      <c r="AM573" s="27">
        <f>$AK$2-GRAPHS!$W$32*_xlfn.STDEV.S('ONE_LAST_QUOTE (2)'!$AJ$2:$AJ$779)</f>
        <v>-41.105458872467089</v>
      </c>
      <c r="AO573" s="24"/>
    </row>
    <row r="574" spans="1:41" x14ac:dyDescent="0.3">
      <c r="A574" s="5">
        <v>44931</v>
      </c>
      <c r="B574" s="25">
        <v>549.89</v>
      </c>
      <c r="C574" s="25">
        <v>0</v>
      </c>
      <c r="D574" s="25">
        <f t="shared" si="175"/>
        <v>549.89</v>
      </c>
      <c r="E574" s="25">
        <v>550.4</v>
      </c>
      <c r="F574" s="25">
        <f t="shared" si="172"/>
        <v>0.50999999999999091</v>
      </c>
      <c r="G574" s="25">
        <v>14289</v>
      </c>
      <c r="H574" s="25">
        <v>14301.05</v>
      </c>
      <c r="I574" s="25">
        <v>0</v>
      </c>
      <c r="J574" s="25">
        <f t="shared" si="176"/>
        <v>14301.05</v>
      </c>
      <c r="K574" s="25">
        <f t="shared" si="177"/>
        <v>-12.049999999999272</v>
      </c>
      <c r="L574" s="27">
        <v>30.702000000000002</v>
      </c>
      <c r="M574" s="25">
        <v>458.5</v>
      </c>
      <c r="N574" s="2">
        <f t="shared" si="189"/>
        <v>113.27433628318585</v>
      </c>
      <c r="O574" s="2">
        <f t="shared" si="190"/>
        <v>116.1896243291591</v>
      </c>
      <c r="P574" s="2">
        <f t="shared" si="191"/>
        <v>104.45344129554643</v>
      </c>
      <c r="Q574" s="2">
        <f t="shared" si="191"/>
        <v>110.48192771084358</v>
      </c>
      <c r="R574" s="27">
        <f t="shared" si="192"/>
        <v>2.5736527280857624E-2</v>
      </c>
      <c r="S574" s="1">
        <f t="shared" si="178"/>
        <v>8.778548817801362E-3</v>
      </c>
      <c r="T574" s="1">
        <f>S574+GRAPHS!$Q$32*_xlfn.STDEV.S($R$2:$R$779)</f>
        <v>3.6448384166507447E-2</v>
      </c>
      <c r="U574" s="1">
        <f>S574-GRAPHS!$Q$32*_xlfn.STDEV.S($R$2:$R$779)</f>
        <v>-1.8891286530904723E-2</v>
      </c>
      <c r="V574" s="2">
        <f t="shared" si="179"/>
        <v>291.52880459732557</v>
      </c>
      <c r="W574" s="1">
        <f t="shared" si="180"/>
        <v>-8.4259547375886896E-4</v>
      </c>
      <c r="X574" s="1">
        <f t="shared" si="181"/>
        <v>9.2745821891649402E-4</v>
      </c>
      <c r="Y574" s="1">
        <f t="shared" si="182"/>
        <v>-1.770053692675363E-3</v>
      </c>
      <c r="Z574" s="1">
        <f t="shared" si="173"/>
        <v>-3.2310590462182717E-4</v>
      </c>
      <c r="AA574" s="1" t="e">
        <f>Z574+#REF!*_xlfn.STDEV.S($Y$2:$Y$779)</f>
        <v>#REF!</v>
      </c>
      <c r="AB574" s="1">
        <f>Z574-GRAPHS!$S$32*_xlfn.STDEV.S($Y$2:$Y$779)</f>
        <v>-3.5832089975028217E-3</v>
      </c>
      <c r="AC574" s="24">
        <f t="shared" si="174"/>
        <v>-12.049999999999272</v>
      </c>
      <c r="AD574" s="24">
        <f t="shared" si="183"/>
        <v>0.50999999999999091</v>
      </c>
      <c r="AE574" s="1">
        <f t="shared" si="184"/>
        <v>-1.770053692675363E-3</v>
      </c>
      <c r="AF574" s="1">
        <f t="shared" si="185"/>
        <v>-3.2310590462182717E-4</v>
      </c>
      <c r="AG574" s="1">
        <f>$AF$2+GRAPHS!$U$32*_xlfn.STDEV.S('ONE_LAST_QUOTE (2)'!$AE$2:$AE$779)</f>
        <v>3.7520229614794163E-3</v>
      </c>
      <c r="AH574" s="1">
        <f>$AF$2-GRAPHS!$U$32*_xlfn.STDEV.S('ONE_LAST_QUOTE (2)'!$AE$2:$AE$779)</f>
        <v>-4.3982347707230704E-3</v>
      </c>
      <c r="AI574" s="27">
        <f t="shared" si="186"/>
        <v>-23.627450980391153</v>
      </c>
      <c r="AJ574" s="24">
        <f t="shared" si="187"/>
        <v>-12.559999999999263</v>
      </c>
      <c r="AK574" s="27">
        <f t="shared" si="188"/>
        <v>-6.5702056555270953</v>
      </c>
      <c r="AL574" s="27">
        <f>$AK$2+GRAPHS!$W$32*_xlfn.STDEV.S('ONE_LAST_QUOTE (2)'!$AJ$2:$AJ$779)</f>
        <v>27.965047561412895</v>
      </c>
      <c r="AM574" s="27">
        <f>$AK$2-GRAPHS!$W$32*_xlfn.STDEV.S('ONE_LAST_QUOTE (2)'!$AJ$2:$AJ$779)</f>
        <v>-41.105458872467089</v>
      </c>
      <c r="AO574" s="24"/>
    </row>
    <row r="575" spans="1:41" x14ac:dyDescent="0.3">
      <c r="A575" s="5">
        <v>44932</v>
      </c>
      <c r="B575" s="25">
        <v>553.09</v>
      </c>
      <c r="C575" s="25">
        <v>0</v>
      </c>
      <c r="D575" s="25">
        <f t="shared" si="175"/>
        <v>553.09</v>
      </c>
      <c r="E575" s="25">
        <v>552.5</v>
      </c>
      <c r="F575" s="25">
        <f t="shared" si="172"/>
        <v>-0.59000000000003183</v>
      </c>
      <c r="G575" s="25">
        <v>14366</v>
      </c>
      <c r="H575" s="25">
        <v>14373.34</v>
      </c>
      <c r="I575" s="25">
        <v>0</v>
      </c>
      <c r="J575" s="25">
        <f t="shared" si="176"/>
        <v>14373.34</v>
      </c>
      <c r="K575" s="25">
        <f t="shared" si="177"/>
        <v>-7.3400000000001455</v>
      </c>
      <c r="L575" s="27">
        <v>30.57</v>
      </c>
      <c r="M575" s="25">
        <v>458.5</v>
      </c>
      <c r="N575" s="2">
        <f t="shared" si="189"/>
        <v>113.70652397612679</v>
      </c>
      <c r="O575" s="2">
        <f t="shared" si="190"/>
        <v>116.81574239713764</v>
      </c>
      <c r="P575" s="2">
        <f t="shared" si="191"/>
        <v>104.00435477834844</v>
      </c>
      <c r="Q575" s="2">
        <f t="shared" si="191"/>
        <v>110.48192771084358</v>
      </c>
      <c r="R575" s="27">
        <f t="shared" si="192"/>
        <v>2.7344239470935339E-2</v>
      </c>
      <c r="S575" s="1">
        <f t="shared" si="178"/>
        <v>8.778548817801362E-3</v>
      </c>
      <c r="T575" s="1">
        <f>S575+GRAPHS!$Q$32*_xlfn.STDEV.S($R$2:$R$779)</f>
        <v>3.6448384166507447E-2</v>
      </c>
      <c r="U575" s="1">
        <f>S575-GRAPHS!$Q$32*_xlfn.STDEV.S($R$2:$R$779)</f>
        <v>-1.8891286530904723E-2</v>
      </c>
      <c r="V575" s="2">
        <f t="shared" si="179"/>
        <v>310.92184210108513</v>
      </c>
      <c r="W575" s="1">
        <f t="shared" si="180"/>
        <v>-5.1066766666621292E-4</v>
      </c>
      <c r="X575" s="1">
        <f t="shared" si="181"/>
        <v>-1.0667341662297851E-3</v>
      </c>
      <c r="Y575" s="1">
        <f t="shared" si="182"/>
        <v>5.5606649956357218E-4</v>
      </c>
      <c r="Z575" s="1">
        <f t="shared" si="173"/>
        <v>-3.2310590462182717E-4</v>
      </c>
      <c r="AA575" s="1" t="e">
        <f>Z575+#REF!*_xlfn.STDEV.S($Y$2:$Y$779)</f>
        <v>#REF!</v>
      </c>
      <c r="AB575" s="1">
        <f>Z575-GRAPHS!$S$32*_xlfn.STDEV.S($Y$2:$Y$779)</f>
        <v>-3.5832089975028217E-3</v>
      </c>
      <c r="AC575" s="24">
        <f t="shared" si="174"/>
        <v>-7.3400000000001455</v>
      </c>
      <c r="AD575" s="24">
        <f t="shared" si="183"/>
        <v>-0.59000000000003183</v>
      </c>
      <c r="AE575" s="1">
        <f t="shared" si="184"/>
        <v>5.5606649956357218E-4</v>
      </c>
      <c r="AF575" s="1">
        <f t="shared" si="185"/>
        <v>-3.2310590462182717E-4</v>
      </c>
      <c r="AG575" s="1">
        <f>$AF$2+GRAPHS!$U$32*_xlfn.STDEV.S('ONE_LAST_QUOTE (2)'!$AE$2:$AE$779)</f>
        <v>3.7520229614794163E-3</v>
      </c>
      <c r="AH575" s="1">
        <f>$AF$2-GRAPHS!$U$32*_xlfn.STDEV.S('ONE_LAST_QUOTE (2)'!$AE$2:$AE$779)</f>
        <v>-4.3982347707230704E-3</v>
      </c>
      <c r="AI575" s="27">
        <f t="shared" si="186"/>
        <v>12.440677966101271</v>
      </c>
      <c r="AJ575" s="24">
        <f t="shared" si="187"/>
        <v>-6.7500000000001137</v>
      </c>
      <c r="AK575" s="27">
        <f t="shared" si="188"/>
        <v>-6.5702056555270953</v>
      </c>
      <c r="AL575" s="27">
        <f>$AK$2+GRAPHS!$W$32*_xlfn.STDEV.S('ONE_LAST_QUOTE (2)'!$AJ$2:$AJ$779)</f>
        <v>27.965047561412895</v>
      </c>
      <c r="AM575" s="27">
        <f>$AK$2-GRAPHS!$W$32*_xlfn.STDEV.S('ONE_LAST_QUOTE (2)'!$AJ$2:$AJ$779)</f>
        <v>-41.105458872467089</v>
      </c>
      <c r="AO575" s="24"/>
    </row>
    <row r="576" spans="1:41" x14ac:dyDescent="0.3">
      <c r="A576" s="5">
        <v>44935</v>
      </c>
      <c r="B576" s="25">
        <v>571.5</v>
      </c>
      <c r="C576" s="25">
        <v>0</v>
      </c>
      <c r="D576" s="25">
        <f t="shared" si="175"/>
        <v>571.5</v>
      </c>
      <c r="E576" s="25">
        <v>571.5</v>
      </c>
      <c r="F576" s="25">
        <f t="shared" si="172"/>
        <v>0</v>
      </c>
      <c r="G576" s="25">
        <v>14765</v>
      </c>
      <c r="H576" s="25">
        <v>14752.21</v>
      </c>
      <c r="I576" s="25">
        <v>0</v>
      </c>
      <c r="J576" s="25">
        <f t="shared" si="176"/>
        <v>14752.21</v>
      </c>
      <c r="K576" s="25">
        <f t="shared" si="177"/>
        <v>12.790000000000873</v>
      </c>
      <c r="L576" s="27">
        <v>30.478000000000002</v>
      </c>
      <c r="M576" s="25">
        <v>481</v>
      </c>
      <c r="N576" s="2">
        <f t="shared" si="189"/>
        <v>117.61679357892574</v>
      </c>
      <c r="O576" s="2">
        <f t="shared" si="190"/>
        <v>120.06017238575367</v>
      </c>
      <c r="P576" s="2">
        <f t="shared" si="191"/>
        <v>103.6913550845438</v>
      </c>
      <c r="Q576" s="2">
        <f t="shared" si="191"/>
        <v>115.90361445783154</v>
      </c>
      <c r="R576" s="27">
        <f t="shared" si="192"/>
        <v>2.0774064081149568E-2</v>
      </c>
      <c r="S576" s="1">
        <f t="shared" si="178"/>
        <v>8.778548817801362E-3</v>
      </c>
      <c r="T576" s="1">
        <f>S576+GRAPHS!$Q$32*_xlfn.STDEV.S($R$2:$R$779)</f>
        <v>3.6448384166507447E-2</v>
      </c>
      <c r="U576" s="1">
        <f>S576-GRAPHS!$Q$32*_xlfn.STDEV.S($R$2:$R$779)</f>
        <v>-1.8891286530904723E-2</v>
      </c>
      <c r="V576" s="2">
        <f t="shared" si="179"/>
        <v>244.3378806827937</v>
      </c>
      <c r="W576" s="1">
        <f t="shared" si="180"/>
        <v>8.6698874270369484E-4</v>
      </c>
      <c r="X576" s="1">
        <f t="shared" si="181"/>
        <v>0</v>
      </c>
      <c r="Y576" s="1">
        <f t="shared" si="182"/>
        <v>8.6698874270369484E-4</v>
      </c>
      <c r="Z576" s="1">
        <f t="shared" si="173"/>
        <v>-3.2310590462182717E-4</v>
      </c>
      <c r="AA576" s="1" t="e">
        <f>Z576+#REF!*_xlfn.STDEV.S($Y$2:$Y$779)</f>
        <v>#REF!</v>
      </c>
      <c r="AB576" s="1">
        <f>Z576-GRAPHS!$S$32*_xlfn.STDEV.S($Y$2:$Y$779)</f>
        <v>-3.5832089975028217E-3</v>
      </c>
      <c r="AC576" s="24">
        <f t="shared" si="174"/>
        <v>12.790000000000873</v>
      </c>
      <c r="AD576" s="24">
        <f t="shared" si="183"/>
        <v>0</v>
      </c>
      <c r="AE576" s="1">
        <f t="shared" si="184"/>
        <v>8.6698874270369484E-4</v>
      </c>
      <c r="AF576" s="1">
        <f t="shared" si="185"/>
        <v>-3.2310590462182717E-4</v>
      </c>
      <c r="AG576" s="1">
        <f>$AF$2+GRAPHS!$U$32*_xlfn.STDEV.S('ONE_LAST_QUOTE (2)'!$AE$2:$AE$779)</f>
        <v>3.7520229614794163E-3</v>
      </c>
      <c r="AH576" s="1">
        <f>$AF$2-GRAPHS!$U$32*_xlfn.STDEV.S('ONE_LAST_QUOTE (2)'!$AE$2:$AE$779)</f>
        <v>-4.3982347707230704E-3</v>
      </c>
      <c r="AI576" s="27" t="e">
        <f t="shared" si="186"/>
        <v>#DIV/0!</v>
      </c>
      <c r="AJ576" s="24">
        <f t="shared" si="187"/>
        <v>12.790000000000873</v>
      </c>
      <c r="AK576" s="27">
        <f t="shared" si="188"/>
        <v>-6.5702056555270953</v>
      </c>
      <c r="AL576" s="27">
        <f>$AK$2+GRAPHS!$W$32*_xlfn.STDEV.S('ONE_LAST_QUOTE (2)'!$AJ$2:$AJ$779)</f>
        <v>27.965047561412895</v>
      </c>
      <c r="AM576" s="27">
        <f>$AK$2-GRAPHS!$W$32*_xlfn.STDEV.S('ONE_LAST_QUOTE (2)'!$AJ$2:$AJ$779)</f>
        <v>-41.105458872467089</v>
      </c>
      <c r="AO576" s="24"/>
    </row>
    <row r="577" spans="1:41" x14ac:dyDescent="0.3">
      <c r="A577" s="5">
        <v>44936</v>
      </c>
      <c r="B577" s="25">
        <v>574.63</v>
      </c>
      <c r="C577" s="25">
        <v>0</v>
      </c>
      <c r="D577" s="25">
        <f t="shared" si="175"/>
        <v>574.63</v>
      </c>
      <c r="E577" s="25">
        <v>574.5</v>
      </c>
      <c r="F577" s="25">
        <f t="shared" si="172"/>
        <v>-0.12999999999999545</v>
      </c>
      <c r="G577" s="25">
        <v>14810</v>
      </c>
      <c r="H577" s="25">
        <v>14802.96</v>
      </c>
      <c r="I577" s="25">
        <v>0</v>
      </c>
      <c r="J577" s="25">
        <f t="shared" si="176"/>
        <v>14802.96</v>
      </c>
      <c r="K577" s="25">
        <f t="shared" si="177"/>
        <v>7.0400000000008731</v>
      </c>
      <c r="L577" s="27">
        <v>30.436</v>
      </c>
      <c r="M577" s="25">
        <v>486</v>
      </c>
      <c r="N577" s="2">
        <f t="shared" si="189"/>
        <v>118.23420456884135</v>
      </c>
      <c r="O577" s="2">
        <f t="shared" si="190"/>
        <v>120.42608554236452</v>
      </c>
      <c r="P577" s="2">
        <f t="shared" si="191"/>
        <v>103.5484639199808</v>
      </c>
      <c r="Q577" s="2">
        <f t="shared" si="191"/>
        <v>117.10843373493996</v>
      </c>
      <c r="R577" s="27">
        <f t="shared" si="192"/>
        <v>1.8538467624628518E-2</v>
      </c>
      <c r="S577" s="1">
        <f t="shared" si="178"/>
        <v>8.778548817801362E-3</v>
      </c>
      <c r="T577" s="1">
        <f>S577+GRAPHS!$Q$32*_xlfn.STDEV.S($R$2:$R$779)</f>
        <v>3.6448384166507447E-2</v>
      </c>
      <c r="U577" s="1">
        <f>S577-GRAPHS!$Q$32*_xlfn.STDEV.S($R$2:$R$779)</f>
        <v>-1.8891286530904723E-2</v>
      </c>
      <c r="V577" s="2">
        <f t="shared" si="179"/>
        <v>219.1880973523169</v>
      </c>
      <c r="W577" s="1">
        <f t="shared" si="180"/>
        <v>4.7558055956382195E-4</v>
      </c>
      <c r="X577" s="1">
        <f t="shared" si="181"/>
        <v>-2.2623253223812793E-4</v>
      </c>
      <c r="Y577" s="1">
        <f t="shared" si="182"/>
        <v>7.0181309180194986E-4</v>
      </c>
      <c r="Z577" s="1">
        <f t="shared" si="173"/>
        <v>-3.2310590462182717E-4</v>
      </c>
      <c r="AA577" s="1" t="e">
        <f>Z577+#REF!*_xlfn.STDEV.S($Y$2:$Y$779)</f>
        <v>#REF!</v>
      </c>
      <c r="AB577" s="1">
        <f>Z577-GRAPHS!$S$32*_xlfn.STDEV.S($Y$2:$Y$779)</f>
        <v>-3.5832089975028217E-3</v>
      </c>
      <c r="AC577" s="24">
        <f t="shared" si="174"/>
        <v>7.0400000000008731</v>
      </c>
      <c r="AD577" s="24">
        <f t="shared" si="183"/>
        <v>-0.12999999999999545</v>
      </c>
      <c r="AE577" s="1">
        <f t="shared" si="184"/>
        <v>7.0181309180194986E-4</v>
      </c>
      <c r="AF577" s="1">
        <f t="shared" si="185"/>
        <v>-3.2310590462182717E-4</v>
      </c>
      <c r="AG577" s="1">
        <f>$AF$2+GRAPHS!$U$32*_xlfn.STDEV.S('ONE_LAST_QUOTE (2)'!$AE$2:$AE$779)</f>
        <v>3.7520229614794163E-3</v>
      </c>
      <c r="AH577" s="1">
        <f>$AF$2-GRAPHS!$U$32*_xlfn.STDEV.S('ONE_LAST_QUOTE (2)'!$AE$2:$AE$779)</f>
        <v>-4.3982347707230704E-3</v>
      </c>
      <c r="AI577" s="27">
        <f t="shared" si="186"/>
        <v>-54.153846153854765</v>
      </c>
      <c r="AJ577" s="24">
        <f t="shared" si="187"/>
        <v>7.1700000000008686</v>
      </c>
      <c r="AK577" s="27">
        <f t="shared" si="188"/>
        <v>-6.5702056555270953</v>
      </c>
      <c r="AL577" s="27">
        <f>$AK$2+GRAPHS!$W$32*_xlfn.STDEV.S('ONE_LAST_QUOTE (2)'!$AJ$2:$AJ$779)</f>
        <v>27.965047561412895</v>
      </c>
      <c r="AM577" s="27">
        <f>$AK$2-GRAPHS!$W$32*_xlfn.STDEV.S('ONE_LAST_QUOTE (2)'!$AJ$2:$AJ$779)</f>
        <v>-41.105458872467089</v>
      </c>
      <c r="AO577" s="24"/>
    </row>
    <row r="578" spans="1:41" x14ac:dyDescent="0.3">
      <c r="A578" s="5">
        <v>44937</v>
      </c>
      <c r="B578" s="25">
        <v>572.58000000000004</v>
      </c>
      <c r="C578" s="25">
        <v>0</v>
      </c>
      <c r="D578" s="25">
        <f t="shared" si="175"/>
        <v>572.58000000000004</v>
      </c>
      <c r="E578" s="25">
        <v>574.20000000000005</v>
      </c>
      <c r="F578" s="25">
        <f t="shared" ref="F578:F641" si="193">E578-D578</f>
        <v>1.6200000000000045</v>
      </c>
      <c r="G578" s="25">
        <v>14791</v>
      </c>
      <c r="H578" s="25">
        <v>14751.44</v>
      </c>
      <c r="I578" s="25">
        <v>0</v>
      </c>
      <c r="J578" s="25">
        <f t="shared" si="176"/>
        <v>14751.44</v>
      </c>
      <c r="K578" s="25">
        <f t="shared" si="177"/>
        <v>39.559999999999491</v>
      </c>
      <c r="L578" s="27">
        <v>30.423999999999999</v>
      </c>
      <c r="M578" s="25">
        <v>484.5</v>
      </c>
      <c r="N578" s="2">
        <f t="shared" si="189"/>
        <v>118.1724634698498</v>
      </c>
      <c r="O578" s="2">
        <f t="shared" si="190"/>
        <v>120.27158887623995</v>
      </c>
      <c r="P578" s="2">
        <f t="shared" si="191"/>
        <v>103.5076378729628</v>
      </c>
      <c r="Q578" s="2">
        <f t="shared" si="191"/>
        <v>116.74698795180743</v>
      </c>
      <c r="R578" s="27">
        <f t="shared" si="192"/>
        <v>1.7763236415272887E-2</v>
      </c>
      <c r="S578" s="1">
        <f t="shared" si="178"/>
        <v>8.778548817801362E-3</v>
      </c>
      <c r="T578" s="1">
        <f>S578+GRAPHS!$Q$32*_xlfn.STDEV.S($R$2:$R$779)</f>
        <v>3.6448384166507447E-2</v>
      </c>
      <c r="U578" s="1">
        <f>S578-GRAPHS!$Q$32*_xlfn.STDEV.S($R$2:$R$779)</f>
        <v>-1.8891286530904723E-2</v>
      </c>
      <c r="V578" s="2">
        <f t="shared" si="179"/>
        <v>209.91254063901437</v>
      </c>
      <c r="W578" s="1">
        <f t="shared" si="180"/>
        <v>2.6817720846235684E-3</v>
      </c>
      <c r="X578" s="1">
        <f t="shared" si="181"/>
        <v>2.8292989625903881E-3</v>
      </c>
      <c r="Y578" s="1">
        <f t="shared" si="182"/>
        <v>-1.4752687796681973E-4</v>
      </c>
      <c r="Z578" s="1">
        <f t="shared" ref="Z578:Z641" si="194">AVERAGEIF($Y$2:$Y$779,"&lt;&gt;#N/A")</f>
        <v>-3.2310590462182717E-4</v>
      </c>
      <c r="AA578" s="1" t="e">
        <f>Z578+#REF!*_xlfn.STDEV.S($Y$2:$Y$779)</f>
        <v>#REF!</v>
      </c>
      <c r="AB578" s="1">
        <f>Z578-GRAPHS!$S$32*_xlfn.STDEV.S($Y$2:$Y$779)</f>
        <v>-3.5832089975028217E-3</v>
      </c>
      <c r="AC578" s="24">
        <f t="shared" ref="AC578:AC641" si="195">G578-J578</f>
        <v>39.559999999999491</v>
      </c>
      <c r="AD578" s="24">
        <f t="shared" si="183"/>
        <v>1.6200000000000045</v>
      </c>
      <c r="AE578" s="1">
        <f t="shared" si="184"/>
        <v>-1.4752687796681973E-4</v>
      </c>
      <c r="AF578" s="1">
        <f t="shared" si="185"/>
        <v>-3.2310590462182717E-4</v>
      </c>
      <c r="AG578" s="1">
        <f>$AF$2+GRAPHS!$U$32*_xlfn.STDEV.S('ONE_LAST_QUOTE (2)'!$AE$2:$AE$779)</f>
        <v>3.7520229614794163E-3</v>
      </c>
      <c r="AH578" s="1">
        <f>$AF$2-GRAPHS!$U$32*_xlfn.STDEV.S('ONE_LAST_QUOTE (2)'!$AE$2:$AE$779)</f>
        <v>-4.3982347707230704E-3</v>
      </c>
      <c r="AI578" s="27">
        <f t="shared" si="186"/>
        <v>24.419753086419369</v>
      </c>
      <c r="AJ578" s="24">
        <f t="shared" si="187"/>
        <v>37.939999999999486</v>
      </c>
      <c r="AK578" s="27">
        <f t="shared" si="188"/>
        <v>-6.5702056555270953</v>
      </c>
      <c r="AL578" s="27">
        <f>$AK$2+GRAPHS!$W$32*_xlfn.STDEV.S('ONE_LAST_QUOTE (2)'!$AJ$2:$AJ$779)</f>
        <v>27.965047561412895</v>
      </c>
      <c r="AM578" s="27">
        <f>$AK$2-GRAPHS!$W$32*_xlfn.STDEV.S('ONE_LAST_QUOTE (2)'!$AJ$2:$AJ$779)</f>
        <v>-41.105458872467089</v>
      </c>
      <c r="AO578" s="24"/>
    </row>
    <row r="579" spans="1:41" x14ac:dyDescent="0.3">
      <c r="A579" s="5">
        <v>44938</v>
      </c>
      <c r="B579" s="25">
        <v>572.28</v>
      </c>
      <c r="C579" s="25">
        <v>0</v>
      </c>
      <c r="D579" s="25">
        <f t="shared" ref="D579:D642" si="196">B579-C579</f>
        <v>572.28</v>
      </c>
      <c r="E579" s="25">
        <v>573.20000000000005</v>
      </c>
      <c r="F579" s="25">
        <f t="shared" si="193"/>
        <v>0.92000000000007276</v>
      </c>
      <c r="G579" s="25">
        <v>14766</v>
      </c>
      <c r="H579" s="25">
        <v>14731.64</v>
      </c>
      <c r="I579" s="25">
        <v>0</v>
      </c>
      <c r="J579" s="25">
        <f t="shared" ref="J579:J642" si="197">H579-I579</f>
        <v>14731.64</v>
      </c>
      <c r="K579" s="25">
        <f t="shared" ref="K579:K642" si="198">G579-J579</f>
        <v>34.360000000000582</v>
      </c>
      <c r="L579" s="27">
        <v>30.33</v>
      </c>
      <c r="M579" s="25">
        <v>486.5</v>
      </c>
      <c r="N579" s="2">
        <f t="shared" si="189"/>
        <v>117.9666598065446</v>
      </c>
      <c r="O579" s="2">
        <f t="shared" si="190"/>
        <v>120.06830378923394</v>
      </c>
      <c r="P579" s="2">
        <f t="shared" si="191"/>
        <v>103.18783383798849</v>
      </c>
      <c r="Q579" s="2">
        <f t="shared" si="191"/>
        <v>117.22891566265079</v>
      </c>
      <c r="R579" s="27">
        <f t="shared" si="192"/>
        <v>1.7815575910480552E-2</v>
      </c>
      <c r="S579" s="1">
        <f t="shared" ref="S579:S642" si="199">AVERAGEIF($R$2:$R$779,"&lt;&gt;#N/A")</f>
        <v>8.778548817801362E-3</v>
      </c>
      <c r="T579" s="1">
        <f>S579+GRAPHS!$Q$32*_xlfn.STDEV.S($R$2:$R$779)</f>
        <v>3.6448384166507447E-2</v>
      </c>
      <c r="U579" s="1">
        <f>S579-GRAPHS!$Q$32*_xlfn.STDEV.S($R$2:$R$779)</f>
        <v>-1.8891286530904723E-2</v>
      </c>
      <c r="V579" s="2">
        <f t="shared" ref="V579:V642" si="200">(O579-N579)*100</f>
        <v>210.16439826893389</v>
      </c>
      <c r="W579" s="1">
        <f t="shared" ref="W579:W642" si="201">((G579-J579)/J579)</f>
        <v>2.3323947639231329E-3</v>
      </c>
      <c r="X579" s="1">
        <f t="shared" ref="X579:X642" si="202">((E579-D579)/D579)</f>
        <v>1.607604669043253E-3</v>
      </c>
      <c r="Y579" s="1">
        <f t="shared" ref="Y579:Y642" si="203">W579-X579</f>
        <v>7.2479009487987989E-4</v>
      </c>
      <c r="Z579" s="1">
        <f t="shared" si="194"/>
        <v>-3.2310590462182717E-4</v>
      </c>
      <c r="AA579" s="1" t="e">
        <f>Z579+#REF!*_xlfn.STDEV.S($Y$2:$Y$779)</f>
        <v>#REF!</v>
      </c>
      <c r="AB579" s="1">
        <f>Z579-GRAPHS!$S$32*_xlfn.STDEV.S($Y$2:$Y$779)</f>
        <v>-3.5832089975028217E-3</v>
      </c>
      <c r="AC579" s="24">
        <f t="shared" si="195"/>
        <v>34.360000000000582</v>
      </c>
      <c r="AD579" s="24">
        <f t="shared" ref="AD579:AD642" si="204">F579</f>
        <v>0.92000000000007276</v>
      </c>
      <c r="AE579" s="1">
        <f t="shared" ref="AE579:AE642" si="205">((G579-J579)/J579)-((E579-D579)/D579)</f>
        <v>7.2479009487987989E-4</v>
      </c>
      <c r="AF579" s="1">
        <f t="shared" ref="AF579:AF642" si="206">AVERAGE($AE$2:$AE$779)</f>
        <v>-3.2310590462182717E-4</v>
      </c>
      <c r="AG579" s="1">
        <f>$AF$2+GRAPHS!$U$32*_xlfn.STDEV.S('ONE_LAST_QUOTE (2)'!$AE$2:$AE$779)</f>
        <v>3.7520229614794163E-3</v>
      </c>
      <c r="AH579" s="1">
        <f>$AF$2-GRAPHS!$U$32*_xlfn.STDEV.S('ONE_LAST_QUOTE (2)'!$AE$2:$AE$779)</f>
        <v>-4.3982347707230704E-3</v>
      </c>
      <c r="AI579" s="27">
        <f t="shared" ref="AI579:AI642" si="207">AC579/AD579</f>
        <v>37.3478260869542</v>
      </c>
      <c r="AJ579" s="24">
        <f t="shared" ref="AJ579:AJ642" si="208">AC579-AD579</f>
        <v>33.440000000000509</v>
      </c>
      <c r="AK579" s="27">
        <f t="shared" ref="AK579:AK642" si="209">AVERAGE($AJ$2:$AJ$779)</f>
        <v>-6.5702056555270953</v>
      </c>
      <c r="AL579" s="27">
        <f>$AK$2+GRAPHS!$W$32*_xlfn.STDEV.S('ONE_LAST_QUOTE (2)'!$AJ$2:$AJ$779)</f>
        <v>27.965047561412895</v>
      </c>
      <c r="AM579" s="27">
        <f>$AK$2-GRAPHS!$W$32*_xlfn.STDEV.S('ONE_LAST_QUOTE (2)'!$AJ$2:$AJ$779)</f>
        <v>-41.105458872467089</v>
      </c>
      <c r="AO579" s="24"/>
    </row>
    <row r="580" spans="1:41" x14ac:dyDescent="0.3">
      <c r="A580" s="5">
        <v>44939</v>
      </c>
      <c r="B580" s="25">
        <v>578.5</v>
      </c>
      <c r="C580" s="25">
        <v>0</v>
      </c>
      <c r="D580" s="25">
        <f t="shared" si="196"/>
        <v>578.5</v>
      </c>
      <c r="E580" s="25">
        <v>578.5</v>
      </c>
      <c r="F580" s="25">
        <f t="shared" si="193"/>
        <v>0</v>
      </c>
      <c r="G580" s="25">
        <v>14834</v>
      </c>
      <c r="H580" s="25">
        <v>14824.13</v>
      </c>
      <c r="I580" s="25">
        <v>0</v>
      </c>
      <c r="J580" s="25">
        <f t="shared" si="197"/>
        <v>14824.13</v>
      </c>
      <c r="K580" s="25">
        <f t="shared" si="198"/>
        <v>9.8700000000008004</v>
      </c>
      <c r="L580" s="27">
        <v>30.29</v>
      </c>
      <c r="M580" s="25">
        <v>500</v>
      </c>
      <c r="N580" s="2">
        <f t="shared" ref="N580:N643" si="210">E580/E579*N579</f>
        <v>119.05741922206219</v>
      </c>
      <c r="O580" s="2">
        <f t="shared" ref="O580:O643" si="211">G580/G579*O579</f>
        <v>120.62123922589031</v>
      </c>
      <c r="P580" s="2">
        <f t="shared" ref="P580:Q643" si="212">L580/L579*P579</f>
        <v>103.05174701459518</v>
      </c>
      <c r="Q580" s="2">
        <f t="shared" si="212"/>
        <v>120.48192771084356</v>
      </c>
      <c r="R580" s="27">
        <f t="shared" ref="R580:R643" si="213">(O580/N580-1)</f>
        <v>1.3135006739154464E-2</v>
      </c>
      <c r="S580" s="1">
        <f t="shared" si="199"/>
        <v>8.778548817801362E-3</v>
      </c>
      <c r="T580" s="1">
        <f>S580+GRAPHS!$Q$32*_xlfn.STDEV.S($R$2:$R$779)</f>
        <v>3.6448384166507447E-2</v>
      </c>
      <c r="U580" s="1">
        <f>S580-GRAPHS!$Q$32*_xlfn.STDEV.S($R$2:$R$779)</f>
        <v>-1.8891286530904723E-2</v>
      </c>
      <c r="V580" s="2">
        <f t="shared" si="200"/>
        <v>156.38200038281127</v>
      </c>
      <c r="W580" s="1">
        <f t="shared" si="201"/>
        <v>6.6580635760754938E-4</v>
      </c>
      <c r="X580" s="1">
        <f t="shared" si="202"/>
        <v>0</v>
      </c>
      <c r="Y580" s="1">
        <f t="shared" si="203"/>
        <v>6.6580635760754938E-4</v>
      </c>
      <c r="Z580" s="1">
        <f t="shared" si="194"/>
        <v>-3.2310590462182717E-4</v>
      </c>
      <c r="AA580" s="1" t="e">
        <f>Z580+#REF!*_xlfn.STDEV.S($Y$2:$Y$779)</f>
        <v>#REF!</v>
      </c>
      <c r="AB580" s="1">
        <f>Z580-GRAPHS!$S$32*_xlfn.STDEV.S($Y$2:$Y$779)</f>
        <v>-3.5832089975028217E-3</v>
      </c>
      <c r="AC580" s="24">
        <f t="shared" si="195"/>
        <v>9.8700000000008004</v>
      </c>
      <c r="AD580" s="24">
        <f t="shared" si="204"/>
        <v>0</v>
      </c>
      <c r="AE580" s="1">
        <f t="shared" si="205"/>
        <v>6.6580635760754938E-4</v>
      </c>
      <c r="AF580" s="1">
        <f t="shared" si="206"/>
        <v>-3.2310590462182717E-4</v>
      </c>
      <c r="AG580" s="1">
        <f>$AF$2+GRAPHS!$U$32*_xlfn.STDEV.S('ONE_LAST_QUOTE (2)'!$AE$2:$AE$779)</f>
        <v>3.7520229614794163E-3</v>
      </c>
      <c r="AH580" s="1">
        <f>$AF$2-GRAPHS!$U$32*_xlfn.STDEV.S('ONE_LAST_QUOTE (2)'!$AE$2:$AE$779)</f>
        <v>-4.3982347707230704E-3</v>
      </c>
      <c r="AI580" s="27" t="e">
        <f t="shared" si="207"/>
        <v>#DIV/0!</v>
      </c>
      <c r="AJ580" s="24">
        <f t="shared" si="208"/>
        <v>9.8700000000008004</v>
      </c>
      <c r="AK580" s="27">
        <f t="shared" si="209"/>
        <v>-6.5702056555270953</v>
      </c>
      <c r="AL580" s="27">
        <f>$AK$2+GRAPHS!$W$32*_xlfn.STDEV.S('ONE_LAST_QUOTE (2)'!$AJ$2:$AJ$779)</f>
        <v>27.965047561412895</v>
      </c>
      <c r="AM580" s="27">
        <f>$AK$2-GRAPHS!$W$32*_xlfn.STDEV.S('ONE_LAST_QUOTE (2)'!$AJ$2:$AJ$779)</f>
        <v>-41.105458872467089</v>
      </c>
      <c r="AO580" s="24"/>
    </row>
    <row r="581" spans="1:41" x14ac:dyDescent="0.3">
      <c r="A581" s="5">
        <v>44942</v>
      </c>
      <c r="B581" s="25">
        <v>583.23</v>
      </c>
      <c r="C581" s="25">
        <v>0</v>
      </c>
      <c r="D581" s="25">
        <f t="shared" si="196"/>
        <v>583.23</v>
      </c>
      <c r="E581" s="25">
        <v>583.70000000000005</v>
      </c>
      <c r="F581" s="25">
        <f t="shared" si="193"/>
        <v>0.47000000000002728</v>
      </c>
      <c r="G581" s="25">
        <v>14938</v>
      </c>
      <c r="H581" s="25">
        <v>14927.01</v>
      </c>
      <c r="I581" s="25">
        <v>0</v>
      </c>
      <c r="J581" s="25">
        <f t="shared" si="197"/>
        <v>14927.01</v>
      </c>
      <c r="K581" s="25">
        <f t="shared" si="198"/>
        <v>10.989999999999782</v>
      </c>
      <c r="L581" s="27">
        <v>30.353000000000002</v>
      </c>
      <c r="M581" s="25">
        <v>505</v>
      </c>
      <c r="N581" s="2">
        <f t="shared" si="210"/>
        <v>120.12759827124928</v>
      </c>
      <c r="O581" s="2">
        <f t="shared" si="211"/>
        <v>121.46690518783534</v>
      </c>
      <c r="P581" s="2">
        <f t="shared" si="212"/>
        <v>103.26608376143967</v>
      </c>
      <c r="Q581" s="2">
        <f t="shared" si="212"/>
        <v>121.68674698795201</v>
      </c>
      <c r="R581" s="27">
        <f t="shared" si="213"/>
        <v>1.114903599056305E-2</v>
      </c>
      <c r="S581" s="1">
        <f t="shared" si="199"/>
        <v>8.778548817801362E-3</v>
      </c>
      <c r="T581" s="1">
        <f>S581+GRAPHS!$Q$32*_xlfn.STDEV.S($R$2:$R$779)</f>
        <v>3.6448384166507447E-2</v>
      </c>
      <c r="U581" s="1">
        <f>S581-GRAPHS!$Q$32*_xlfn.STDEV.S($R$2:$R$779)</f>
        <v>-1.8891286530904723E-2</v>
      </c>
      <c r="V581" s="2">
        <f t="shared" si="200"/>
        <v>133.93069165860538</v>
      </c>
      <c r="W581" s="1">
        <f t="shared" si="201"/>
        <v>7.3624925554412982E-4</v>
      </c>
      <c r="X581" s="1">
        <f t="shared" si="202"/>
        <v>8.0585703753240968E-4</v>
      </c>
      <c r="Y581" s="1">
        <f t="shared" si="203"/>
        <v>-6.9607781988279861E-5</v>
      </c>
      <c r="Z581" s="1">
        <f t="shared" si="194"/>
        <v>-3.2310590462182717E-4</v>
      </c>
      <c r="AA581" s="1" t="e">
        <f>Z581+#REF!*_xlfn.STDEV.S($Y$2:$Y$779)</f>
        <v>#REF!</v>
      </c>
      <c r="AB581" s="1">
        <f>Z581-GRAPHS!$S$32*_xlfn.STDEV.S($Y$2:$Y$779)</f>
        <v>-3.5832089975028217E-3</v>
      </c>
      <c r="AC581" s="24">
        <f t="shared" si="195"/>
        <v>10.989999999999782</v>
      </c>
      <c r="AD581" s="24">
        <f t="shared" si="204"/>
        <v>0.47000000000002728</v>
      </c>
      <c r="AE581" s="1">
        <f t="shared" si="205"/>
        <v>-6.9607781988279861E-5</v>
      </c>
      <c r="AF581" s="1">
        <f t="shared" si="206"/>
        <v>-3.2310590462182717E-4</v>
      </c>
      <c r="AG581" s="1">
        <f>$AF$2+GRAPHS!$U$32*_xlfn.STDEV.S('ONE_LAST_QUOTE (2)'!$AE$2:$AE$779)</f>
        <v>3.7520229614794163E-3</v>
      </c>
      <c r="AH581" s="1">
        <f>$AF$2-GRAPHS!$U$32*_xlfn.STDEV.S('ONE_LAST_QUOTE (2)'!$AE$2:$AE$779)</f>
        <v>-4.3982347707230704E-3</v>
      </c>
      <c r="AI581" s="27">
        <f t="shared" si="207"/>
        <v>23.382978723402434</v>
      </c>
      <c r="AJ581" s="24">
        <f t="shared" si="208"/>
        <v>10.519999999999754</v>
      </c>
      <c r="AK581" s="27">
        <f t="shared" si="209"/>
        <v>-6.5702056555270953</v>
      </c>
      <c r="AL581" s="27">
        <f>$AK$2+GRAPHS!$W$32*_xlfn.STDEV.S('ONE_LAST_QUOTE (2)'!$AJ$2:$AJ$779)</f>
        <v>27.965047561412895</v>
      </c>
      <c r="AM581" s="27">
        <f>$AK$2-GRAPHS!$W$32*_xlfn.STDEV.S('ONE_LAST_QUOTE (2)'!$AJ$2:$AJ$779)</f>
        <v>-41.105458872467089</v>
      </c>
      <c r="AO581" s="24"/>
    </row>
    <row r="582" spans="1:41" x14ac:dyDescent="0.3">
      <c r="A582" s="5">
        <v>44943</v>
      </c>
      <c r="B582" s="25">
        <v>582.67999999999995</v>
      </c>
      <c r="C582" s="25">
        <v>0</v>
      </c>
      <c r="D582" s="25">
        <f t="shared" si="196"/>
        <v>582.67999999999995</v>
      </c>
      <c r="E582" s="25">
        <v>582.4</v>
      </c>
      <c r="F582" s="25">
        <f t="shared" si="193"/>
        <v>-0.27999999999997272</v>
      </c>
      <c r="G582" s="25">
        <v>14925</v>
      </c>
      <c r="H582" s="25">
        <v>14932.93</v>
      </c>
      <c r="I582" s="25">
        <v>0</v>
      </c>
      <c r="J582" s="25">
        <f t="shared" si="197"/>
        <v>14932.93</v>
      </c>
      <c r="K582" s="25">
        <f t="shared" si="198"/>
        <v>-7.930000000000291</v>
      </c>
      <c r="L582" s="27">
        <v>30.253</v>
      </c>
      <c r="M582" s="25">
        <v>503</v>
      </c>
      <c r="N582" s="2">
        <f t="shared" si="210"/>
        <v>119.8600535089525</v>
      </c>
      <c r="O582" s="2">
        <f t="shared" si="211"/>
        <v>121.3611969425922</v>
      </c>
      <c r="P582" s="2">
        <f t="shared" si="212"/>
        <v>102.92586670295636</v>
      </c>
      <c r="Q582" s="2">
        <f t="shared" si="212"/>
        <v>121.20481927710863</v>
      </c>
      <c r="R582" s="27">
        <f t="shared" si="213"/>
        <v>1.2524134519325658E-2</v>
      </c>
      <c r="S582" s="1">
        <f t="shared" si="199"/>
        <v>8.778548817801362E-3</v>
      </c>
      <c r="T582" s="1">
        <f>S582+GRAPHS!$Q$32*_xlfn.STDEV.S($R$2:$R$779)</f>
        <v>3.6448384166507447E-2</v>
      </c>
      <c r="U582" s="1">
        <f>S582-GRAPHS!$Q$32*_xlfn.STDEV.S($R$2:$R$779)</f>
        <v>-1.8891286530904723E-2</v>
      </c>
      <c r="V582" s="2">
        <f t="shared" si="200"/>
        <v>150.11434336396974</v>
      </c>
      <c r="W582" s="1">
        <f t="shared" si="201"/>
        <v>-5.3104112856621518E-4</v>
      </c>
      <c r="X582" s="1">
        <f t="shared" si="202"/>
        <v>-4.8053820278707481E-4</v>
      </c>
      <c r="Y582" s="1">
        <f t="shared" si="203"/>
        <v>-5.0502925779140372E-5</v>
      </c>
      <c r="Z582" s="1">
        <f t="shared" si="194"/>
        <v>-3.2310590462182717E-4</v>
      </c>
      <c r="AA582" s="1" t="e">
        <f>Z582+#REF!*_xlfn.STDEV.S($Y$2:$Y$779)</f>
        <v>#REF!</v>
      </c>
      <c r="AB582" s="1">
        <f>Z582-GRAPHS!$S$32*_xlfn.STDEV.S($Y$2:$Y$779)</f>
        <v>-3.5832089975028217E-3</v>
      </c>
      <c r="AC582" s="24">
        <f t="shared" si="195"/>
        <v>-7.930000000000291</v>
      </c>
      <c r="AD582" s="24">
        <f t="shared" si="204"/>
        <v>-0.27999999999997272</v>
      </c>
      <c r="AE582" s="1">
        <f t="shared" si="205"/>
        <v>-5.0502925779140372E-5</v>
      </c>
      <c r="AF582" s="1">
        <f t="shared" si="206"/>
        <v>-3.2310590462182717E-4</v>
      </c>
      <c r="AG582" s="1">
        <f>$AF$2+GRAPHS!$U$32*_xlfn.STDEV.S('ONE_LAST_QUOTE (2)'!$AE$2:$AE$779)</f>
        <v>3.7520229614794163E-3</v>
      </c>
      <c r="AH582" s="1">
        <f>$AF$2-GRAPHS!$U$32*_xlfn.STDEV.S('ONE_LAST_QUOTE (2)'!$AE$2:$AE$779)</f>
        <v>-4.3982347707230704E-3</v>
      </c>
      <c r="AI582" s="27">
        <f t="shared" si="207"/>
        <v>28.321428571432371</v>
      </c>
      <c r="AJ582" s="24">
        <f t="shared" si="208"/>
        <v>-7.6500000000003183</v>
      </c>
      <c r="AK582" s="27">
        <f t="shared" si="209"/>
        <v>-6.5702056555270953</v>
      </c>
      <c r="AL582" s="27">
        <f>$AK$2+GRAPHS!$W$32*_xlfn.STDEV.S('ONE_LAST_QUOTE (2)'!$AJ$2:$AJ$779)</f>
        <v>27.965047561412895</v>
      </c>
      <c r="AM582" s="27">
        <f>$AK$2-GRAPHS!$W$32*_xlfn.STDEV.S('ONE_LAST_QUOTE (2)'!$AJ$2:$AJ$779)</f>
        <v>-41.105458872467089</v>
      </c>
      <c r="AO582" s="24"/>
    </row>
    <row r="583" spans="1:41" x14ac:dyDescent="0.3">
      <c r="A583" s="5">
        <v>44956</v>
      </c>
      <c r="B583" s="25">
        <v>610.95000000000005</v>
      </c>
      <c r="C583" s="25">
        <v>0</v>
      </c>
      <c r="D583" s="25">
        <f t="shared" si="196"/>
        <v>610.95000000000005</v>
      </c>
      <c r="E583" s="25">
        <v>608.4</v>
      </c>
      <c r="F583" s="25">
        <f t="shared" si="193"/>
        <v>-2.5500000000000682</v>
      </c>
      <c r="G583" s="25">
        <v>15450</v>
      </c>
      <c r="H583" s="25">
        <v>15493.82</v>
      </c>
      <c r="I583" s="25">
        <v>0</v>
      </c>
      <c r="J583" s="25">
        <f t="shared" si="197"/>
        <v>15493.82</v>
      </c>
      <c r="K583" s="25">
        <f t="shared" si="198"/>
        <v>-43.819999999999709</v>
      </c>
      <c r="L583" s="27">
        <v>30.096</v>
      </c>
      <c r="M583" s="25">
        <v>543</v>
      </c>
      <c r="N583" s="2">
        <f t="shared" si="210"/>
        <v>125.21094875488789</v>
      </c>
      <c r="O583" s="2">
        <f t="shared" si="211"/>
        <v>125.63018376971857</v>
      </c>
      <c r="P583" s="2">
        <f t="shared" si="212"/>
        <v>102.39172592113756</v>
      </c>
      <c r="Q583" s="2">
        <f t="shared" si="212"/>
        <v>130.84337349397609</v>
      </c>
      <c r="R583" s="27">
        <f t="shared" si="213"/>
        <v>3.3482296795894761E-3</v>
      </c>
      <c r="S583" s="1">
        <f t="shared" si="199"/>
        <v>8.778548817801362E-3</v>
      </c>
      <c r="T583" s="1">
        <f>S583+GRAPHS!$Q$32*_xlfn.STDEV.S($R$2:$R$779)</f>
        <v>3.6448384166507447E-2</v>
      </c>
      <c r="U583" s="1">
        <f>S583-GRAPHS!$Q$32*_xlfn.STDEV.S($R$2:$R$779)</f>
        <v>-1.8891286530904723E-2</v>
      </c>
      <c r="V583" s="2">
        <f t="shared" si="200"/>
        <v>41.923501483067582</v>
      </c>
      <c r="W583" s="1">
        <f t="shared" si="201"/>
        <v>-2.8282244146375594E-3</v>
      </c>
      <c r="X583" s="1">
        <f t="shared" si="202"/>
        <v>-4.1738276454702811E-3</v>
      </c>
      <c r="Y583" s="1">
        <f t="shared" si="203"/>
        <v>1.3456032308327218E-3</v>
      </c>
      <c r="Z583" s="1">
        <f t="shared" si="194"/>
        <v>-3.2310590462182717E-4</v>
      </c>
      <c r="AA583" s="1" t="e">
        <f>Z583+#REF!*_xlfn.STDEV.S($Y$2:$Y$779)</f>
        <v>#REF!</v>
      </c>
      <c r="AB583" s="1">
        <f>Z583-GRAPHS!$S$32*_xlfn.STDEV.S($Y$2:$Y$779)</f>
        <v>-3.5832089975028217E-3</v>
      </c>
      <c r="AC583" s="24">
        <f t="shared" si="195"/>
        <v>-43.819999999999709</v>
      </c>
      <c r="AD583" s="24">
        <f t="shared" si="204"/>
        <v>-2.5500000000000682</v>
      </c>
      <c r="AE583" s="1">
        <f t="shared" si="205"/>
        <v>1.3456032308327218E-3</v>
      </c>
      <c r="AF583" s="1">
        <f t="shared" si="206"/>
        <v>-3.2310590462182717E-4</v>
      </c>
      <c r="AG583" s="1">
        <f>$AF$2+GRAPHS!$U$32*_xlfn.STDEV.S('ONE_LAST_QUOTE (2)'!$AE$2:$AE$779)</f>
        <v>3.7520229614794163E-3</v>
      </c>
      <c r="AH583" s="1">
        <f>$AF$2-GRAPHS!$U$32*_xlfn.STDEV.S('ONE_LAST_QUOTE (2)'!$AE$2:$AE$779)</f>
        <v>-4.3982347707230704E-3</v>
      </c>
      <c r="AI583" s="27">
        <f t="shared" si="207"/>
        <v>17.184313725489623</v>
      </c>
      <c r="AJ583" s="24">
        <f t="shared" si="208"/>
        <v>-41.269999999999641</v>
      </c>
      <c r="AK583" s="27">
        <f t="shared" si="209"/>
        <v>-6.5702056555270953</v>
      </c>
      <c r="AL583" s="27">
        <f>$AK$2+GRAPHS!$W$32*_xlfn.STDEV.S('ONE_LAST_QUOTE (2)'!$AJ$2:$AJ$779)</f>
        <v>27.965047561412895</v>
      </c>
      <c r="AM583" s="27">
        <f>$AK$2-GRAPHS!$W$32*_xlfn.STDEV.S('ONE_LAST_QUOTE (2)'!$AJ$2:$AJ$779)</f>
        <v>-41.105458872467089</v>
      </c>
      <c r="AO583" s="24"/>
    </row>
    <row r="584" spans="1:41" x14ac:dyDescent="0.3">
      <c r="A584" s="5">
        <v>44957</v>
      </c>
      <c r="B584" s="25">
        <v>596.4</v>
      </c>
      <c r="C584" s="25">
        <v>0</v>
      </c>
      <c r="D584" s="25">
        <f t="shared" si="196"/>
        <v>596.4</v>
      </c>
      <c r="E584" s="25">
        <v>595.79999999999995</v>
      </c>
      <c r="F584" s="25">
        <f t="shared" si="193"/>
        <v>-0.60000000000002274</v>
      </c>
      <c r="G584" s="25">
        <v>15268</v>
      </c>
      <c r="H584" s="25">
        <v>15265.2</v>
      </c>
      <c r="I584" s="25">
        <v>0.05</v>
      </c>
      <c r="J584" s="25">
        <f t="shared" si="197"/>
        <v>15265.150000000001</v>
      </c>
      <c r="K584" s="25">
        <f t="shared" si="198"/>
        <v>2.8499999999985448</v>
      </c>
      <c r="L584" s="27">
        <v>29.994</v>
      </c>
      <c r="M584" s="25">
        <v>522</v>
      </c>
      <c r="N584" s="2">
        <f t="shared" si="210"/>
        <v>122.61782259724228</v>
      </c>
      <c r="O584" s="2">
        <f t="shared" si="211"/>
        <v>124.15026833631477</v>
      </c>
      <c r="P584" s="2">
        <f t="shared" si="212"/>
        <v>102.04470452148459</v>
      </c>
      <c r="Q584" s="2">
        <f t="shared" si="212"/>
        <v>125.78313253012065</v>
      </c>
      <c r="R584" s="27">
        <f t="shared" si="213"/>
        <v>1.2497740594416218E-2</v>
      </c>
      <c r="S584" s="1">
        <f t="shared" si="199"/>
        <v>8.778548817801362E-3</v>
      </c>
      <c r="T584" s="1">
        <f>S584+GRAPHS!$Q$32*_xlfn.STDEV.S($R$2:$R$779)</f>
        <v>3.6448384166507447E-2</v>
      </c>
      <c r="U584" s="1">
        <f>S584-GRAPHS!$Q$32*_xlfn.STDEV.S($R$2:$R$779)</f>
        <v>-1.8891286530904723E-2</v>
      </c>
      <c r="V584" s="2">
        <f t="shared" si="200"/>
        <v>153.24457390724859</v>
      </c>
      <c r="W584" s="1">
        <f t="shared" si="201"/>
        <v>1.8669977039194143E-4</v>
      </c>
      <c r="X584" s="1">
        <f t="shared" si="202"/>
        <v>-1.0060362173038612E-3</v>
      </c>
      <c r="Y584" s="1">
        <f t="shared" si="203"/>
        <v>1.1927359876958026E-3</v>
      </c>
      <c r="Z584" s="1">
        <f t="shared" si="194"/>
        <v>-3.2310590462182717E-4</v>
      </c>
      <c r="AA584" s="1" t="e">
        <f>Z584+#REF!*_xlfn.STDEV.S($Y$2:$Y$779)</f>
        <v>#REF!</v>
      </c>
      <c r="AB584" s="1">
        <f>Z584-GRAPHS!$S$32*_xlfn.STDEV.S($Y$2:$Y$779)</f>
        <v>-3.5832089975028217E-3</v>
      </c>
      <c r="AC584" s="24">
        <f t="shared" si="195"/>
        <v>2.8499999999985448</v>
      </c>
      <c r="AD584" s="24">
        <f t="shared" si="204"/>
        <v>-0.60000000000002274</v>
      </c>
      <c r="AE584" s="1">
        <f t="shared" si="205"/>
        <v>1.1927359876958026E-3</v>
      </c>
      <c r="AF584" s="1">
        <f t="shared" si="206"/>
        <v>-3.2310590462182717E-4</v>
      </c>
      <c r="AG584" s="1">
        <f>$AF$2+GRAPHS!$U$32*_xlfn.STDEV.S('ONE_LAST_QUOTE (2)'!$AE$2:$AE$779)</f>
        <v>3.7520229614794163E-3</v>
      </c>
      <c r="AH584" s="1">
        <f>$AF$2-GRAPHS!$U$32*_xlfn.STDEV.S('ONE_LAST_QUOTE (2)'!$AE$2:$AE$779)</f>
        <v>-4.3982347707230704E-3</v>
      </c>
      <c r="AI584" s="27">
        <f t="shared" si="207"/>
        <v>-4.749999999997395</v>
      </c>
      <c r="AJ584" s="24">
        <f t="shared" si="208"/>
        <v>3.4499999999985675</v>
      </c>
      <c r="AK584" s="27">
        <f t="shared" si="209"/>
        <v>-6.5702056555270953</v>
      </c>
      <c r="AL584" s="27">
        <f>$AK$2+GRAPHS!$W$32*_xlfn.STDEV.S('ONE_LAST_QUOTE (2)'!$AJ$2:$AJ$779)</f>
        <v>27.965047561412895</v>
      </c>
      <c r="AM584" s="27">
        <f>$AK$2-GRAPHS!$W$32*_xlfn.STDEV.S('ONE_LAST_QUOTE (2)'!$AJ$2:$AJ$779)</f>
        <v>-41.105458872467089</v>
      </c>
      <c r="AO584" s="24"/>
    </row>
    <row r="585" spans="1:41" x14ac:dyDescent="0.3">
      <c r="A585" s="5">
        <v>44958</v>
      </c>
      <c r="B585" s="25">
        <v>603.16</v>
      </c>
      <c r="C585" s="25">
        <v>0</v>
      </c>
      <c r="D585" s="25">
        <f t="shared" si="196"/>
        <v>603.16</v>
      </c>
      <c r="E585" s="25">
        <v>601.1</v>
      </c>
      <c r="F585" s="25">
        <f t="shared" si="193"/>
        <v>-2.0599999999999454</v>
      </c>
      <c r="G585" s="25">
        <v>15382</v>
      </c>
      <c r="H585" s="25">
        <v>15420.13</v>
      </c>
      <c r="I585" s="25">
        <v>0.05</v>
      </c>
      <c r="J585" s="25">
        <f t="shared" si="197"/>
        <v>15420.08</v>
      </c>
      <c r="K585" s="25">
        <f t="shared" si="198"/>
        <v>-38.079999999999927</v>
      </c>
      <c r="L585" s="27">
        <v>29.759</v>
      </c>
      <c r="M585" s="25">
        <v>530</v>
      </c>
      <c r="N585" s="2">
        <f t="shared" si="210"/>
        <v>123.70858201275988</v>
      </c>
      <c r="O585" s="2">
        <f t="shared" si="211"/>
        <v>125.0772483330622</v>
      </c>
      <c r="P585" s="2">
        <f t="shared" si="212"/>
        <v>101.24519443404881</v>
      </c>
      <c r="Q585" s="2">
        <f t="shared" si="212"/>
        <v>127.71084337349414</v>
      </c>
      <c r="R585" s="27">
        <f t="shared" si="213"/>
        <v>1.1063632757193353E-2</v>
      </c>
      <c r="S585" s="1">
        <f t="shared" si="199"/>
        <v>8.778548817801362E-3</v>
      </c>
      <c r="T585" s="1">
        <f>S585+GRAPHS!$Q$32*_xlfn.STDEV.S($R$2:$R$779)</f>
        <v>3.6448384166507447E-2</v>
      </c>
      <c r="U585" s="1">
        <f>S585-GRAPHS!$Q$32*_xlfn.STDEV.S($R$2:$R$779)</f>
        <v>-1.8891286530904723E-2</v>
      </c>
      <c r="V585" s="2">
        <f t="shared" si="200"/>
        <v>136.86663203023244</v>
      </c>
      <c r="W585" s="1">
        <f t="shared" si="201"/>
        <v>-2.4695072917909587E-3</v>
      </c>
      <c r="X585" s="1">
        <f t="shared" si="202"/>
        <v>-3.4153458452151095E-3</v>
      </c>
      <c r="Y585" s="1">
        <f t="shared" si="203"/>
        <v>9.4583855342415075E-4</v>
      </c>
      <c r="Z585" s="1">
        <f t="shared" si="194"/>
        <v>-3.2310590462182717E-4</v>
      </c>
      <c r="AA585" s="1" t="e">
        <f>Z585+#REF!*_xlfn.STDEV.S($Y$2:$Y$779)</f>
        <v>#REF!</v>
      </c>
      <c r="AB585" s="1">
        <f>Z585-GRAPHS!$S$32*_xlfn.STDEV.S($Y$2:$Y$779)</f>
        <v>-3.5832089975028217E-3</v>
      </c>
      <c r="AC585" s="24">
        <f t="shared" si="195"/>
        <v>-38.079999999999927</v>
      </c>
      <c r="AD585" s="24">
        <f t="shared" si="204"/>
        <v>-2.0599999999999454</v>
      </c>
      <c r="AE585" s="1">
        <f t="shared" si="205"/>
        <v>9.4583855342415075E-4</v>
      </c>
      <c r="AF585" s="1">
        <f t="shared" si="206"/>
        <v>-3.2310590462182717E-4</v>
      </c>
      <c r="AG585" s="1">
        <f>$AF$2+GRAPHS!$U$32*_xlfn.STDEV.S('ONE_LAST_QUOTE (2)'!$AE$2:$AE$779)</f>
        <v>3.7520229614794163E-3</v>
      </c>
      <c r="AH585" s="1">
        <f>$AF$2-GRAPHS!$U$32*_xlfn.STDEV.S('ONE_LAST_QUOTE (2)'!$AE$2:$AE$779)</f>
        <v>-4.3982347707230704E-3</v>
      </c>
      <c r="AI585" s="27">
        <f t="shared" si="207"/>
        <v>18.485436893204337</v>
      </c>
      <c r="AJ585" s="24">
        <f t="shared" si="208"/>
        <v>-36.019999999999982</v>
      </c>
      <c r="AK585" s="27">
        <f t="shared" si="209"/>
        <v>-6.5702056555270953</v>
      </c>
      <c r="AL585" s="27">
        <f>$AK$2+GRAPHS!$W$32*_xlfn.STDEV.S('ONE_LAST_QUOTE (2)'!$AJ$2:$AJ$779)</f>
        <v>27.965047561412895</v>
      </c>
      <c r="AM585" s="27">
        <f>$AK$2-GRAPHS!$W$32*_xlfn.STDEV.S('ONE_LAST_QUOTE (2)'!$AJ$2:$AJ$779)</f>
        <v>-41.105458872467089</v>
      </c>
      <c r="AO585" s="24"/>
    </row>
    <row r="586" spans="1:41" x14ac:dyDescent="0.3">
      <c r="A586" s="5">
        <v>44959</v>
      </c>
      <c r="B586" s="25">
        <v>610.86</v>
      </c>
      <c r="C586" s="25">
        <v>0.05</v>
      </c>
      <c r="D586" s="25">
        <f t="shared" si="196"/>
        <v>610.81000000000006</v>
      </c>
      <c r="E586" s="25">
        <v>610</v>
      </c>
      <c r="F586" s="25">
        <f t="shared" si="193"/>
        <v>-0.81000000000005912</v>
      </c>
      <c r="G586" s="25">
        <v>15580</v>
      </c>
      <c r="H586" s="25">
        <v>15595.16</v>
      </c>
      <c r="I586" s="25">
        <v>0.05</v>
      </c>
      <c r="J586" s="25">
        <f t="shared" si="197"/>
        <v>15595.11</v>
      </c>
      <c r="K586" s="25">
        <f t="shared" si="198"/>
        <v>-15.110000000000582</v>
      </c>
      <c r="L586" s="27">
        <v>29.681000000000001</v>
      </c>
      <c r="M586" s="25">
        <v>540</v>
      </c>
      <c r="N586" s="2">
        <f t="shared" si="210"/>
        <v>125.54023461617621</v>
      </c>
      <c r="O586" s="2">
        <f t="shared" si="211"/>
        <v>126.68726622214984</v>
      </c>
      <c r="P586" s="2">
        <f t="shared" si="212"/>
        <v>100.97982512843183</v>
      </c>
      <c r="Q586" s="2">
        <f t="shared" si="212"/>
        <v>130.12048192771101</v>
      </c>
      <c r="R586" s="27">
        <f t="shared" si="213"/>
        <v>9.1367648744686836E-3</v>
      </c>
      <c r="S586" s="1">
        <f t="shared" si="199"/>
        <v>8.778548817801362E-3</v>
      </c>
      <c r="T586" s="1">
        <f>S586+GRAPHS!$Q$32*_xlfn.STDEV.S($R$2:$R$779)</f>
        <v>3.6448384166507447E-2</v>
      </c>
      <c r="U586" s="1">
        <f>S586-GRAPHS!$Q$32*_xlfn.STDEV.S($R$2:$R$779)</f>
        <v>-1.8891286530904723E-2</v>
      </c>
      <c r="V586" s="2">
        <f t="shared" si="200"/>
        <v>114.70316059736376</v>
      </c>
      <c r="W586" s="1">
        <f t="shared" si="201"/>
        <v>-9.6889345442260954E-4</v>
      </c>
      <c r="X586" s="1">
        <f t="shared" si="202"/>
        <v>-1.3261079550106565E-3</v>
      </c>
      <c r="Y586" s="1">
        <f t="shared" si="203"/>
        <v>3.5721450058804694E-4</v>
      </c>
      <c r="Z586" s="1">
        <f t="shared" si="194"/>
        <v>-3.2310590462182717E-4</v>
      </c>
      <c r="AA586" s="1" t="e">
        <f>Z586+#REF!*_xlfn.STDEV.S($Y$2:$Y$779)</f>
        <v>#REF!</v>
      </c>
      <c r="AB586" s="1">
        <f>Z586-GRAPHS!$S$32*_xlfn.STDEV.S($Y$2:$Y$779)</f>
        <v>-3.5832089975028217E-3</v>
      </c>
      <c r="AC586" s="24">
        <f t="shared" si="195"/>
        <v>-15.110000000000582</v>
      </c>
      <c r="AD586" s="24">
        <f t="shared" si="204"/>
        <v>-0.81000000000005912</v>
      </c>
      <c r="AE586" s="1">
        <f t="shared" si="205"/>
        <v>3.5721450058804694E-4</v>
      </c>
      <c r="AF586" s="1">
        <f t="shared" si="206"/>
        <v>-3.2310590462182717E-4</v>
      </c>
      <c r="AG586" s="1">
        <f>$AF$2+GRAPHS!$U$32*_xlfn.STDEV.S('ONE_LAST_QUOTE (2)'!$AE$2:$AE$779)</f>
        <v>3.7520229614794163E-3</v>
      </c>
      <c r="AH586" s="1">
        <f>$AF$2-GRAPHS!$U$32*_xlfn.STDEV.S('ONE_LAST_QUOTE (2)'!$AE$2:$AE$779)</f>
        <v>-4.3982347707230704E-3</v>
      </c>
      <c r="AI586" s="27">
        <f t="shared" si="207"/>
        <v>18.654320987653676</v>
      </c>
      <c r="AJ586" s="24">
        <f t="shared" si="208"/>
        <v>-14.300000000000523</v>
      </c>
      <c r="AK586" s="27">
        <f t="shared" si="209"/>
        <v>-6.5702056555270953</v>
      </c>
      <c r="AL586" s="27">
        <f>$AK$2+GRAPHS!$W$32*_xlfn.STDEV.S('ONE_LAST_QUOTE (2)'!$AJ$2:$AJ$779)</f>
        <v>27.965047561412895</v>
      </c>
      <c r="AM586" s="27">
        <f>$AK$2-GRAPHS!$W$32*_xlfn.STDEV.S('ONE_LAST_QUOTE (2)'!$AJ$2:$AJ$779)</f>
        <v>-41.105458872467089</v>
      </c>
      <c r="AO586" s="24"/>
    </row>
    <row r="587" spans="1:41" x14ac:dyDescent="0.3">
      <c r="A587" s="5">
        <v>44960</v>
      </c>
      <c r="B587" s="25">
        <v>611.49</v>
      </c>
      <c r="C587" s="25">
        <v>0.05</v>
      </c>
      <c r="D587" s="25">
        <f t="shared" si="196"/>
        <v>611.44000000000005</v>
      </c>
      <c r="E587" s="25">
        <v>611.1</v>
      </c>
      <c r="F587" s="25">
        <f t="shared" si="193"/>
        <v>-0.34000000000003183</v>
      </c>
      <c r="G587" s="25">
        <v>15581</v>
      </c>
      <c r="H587" s="25">
        <v>15602.66</v>
      </c>
      <c r="I587" s="25">
        <v>0</v>
      </c>
      <c r="J587" s="25">
        <f t="shared" si="197"/>
        <v>15602.66</v>
      </c>
      <c r="K587" s="25">
        <f t="shared" si="198"/>
        <v>-21.659999999999854</v>
      </c>
      <c r="L587" s="27">
        <v>29.966000000000001</v>
      </c>
      <c r="M587" s="25">
        <v>542</v>
      </c>
      <c r="N587" s="2">
        <f t="shared" si="210"/>
        <v>125.76661864581195</v>
      </c>
      <c r="O587" s="2">
        <f t="shared" si="211"/>
        <v>126.69539762563008</v>
      </c>
      <c r="P587" s="2">
        <f t="shared" si="212"/>
        <v>101.94944374510926</v>
      </c>
      <c r="Q587" s="2">
        <f t="shared" si="212"/>
        <v>130.60240963855441</v>
      </c>
      <c r="R587" s="27">
        <f t="shared" si="213"/>
        <v>7.3849403746297781E-3</v>
      </c>
      <c r="S587" s="1">
        <f t="shared" si="199"/>
        <v>8.778548817801362E-3</v>
      </c>
      <c r="T587" s="1">
        <f>S587+GRAPHS!$Q$32*_xlfn.STDEV.S($R$2:$R$779)</f>
        <v>3.6448384166507447E-2</v>
      </c>
      <c r="U587" s="1">
        <f>S587-GRAPHS!$Q$32*_xlfn.STDEV.S($R$2:$R$779)</f>
        <v>-1.8891286530904723E-2</v>
      </c>
      <c r="V587" s="2">
        <f t="shared" si="200"/>
        <v>92.877897981813362</v>
      </c>
      <c r="W587" s="1">
        <f t="shared" si="201"/>
        <v>-1.3882248283305445E-3</v>
      </c>
      <c r="X587" s="1">
        <f t="shared" si="202"/>
        <v>-5.5606437262860104E-4</v>
      </c>
      <c r="Y587" s="1">
        <f t="shared" si="203"/>
        <v>-8.3216045570194349E-4</v>
      </c>
      <c r="Z587" s="1">
        <f t="shared" si="194"/>
        <v>-3.2310590462182717E-4</v>
      </c>
      <c r="AA587" s="1" t="e">
        <f>Z587+#REF!*_xlfn.STDEV.S($Y$2:$Y$779)</f>
        <v>#REF!</v>
      </c>
      <c r="AB587" s="1">
        <f>Z587-GRAPHS!$S$32*_xlfn.STDEV.S($Y$2:$Y$779)</f>
        <v>-3.5832089975028217E-3</v>
      </c>
      <c r="AC587" s="24">
        <f t="shared" si="195"/>
        <v>-21.659999999999854</v>
      </c>
      <c r="AD587" s="24">
        <f t="shared" si="204"/>
        <v>-0.34000000000003183</v>
      </c>
      <c r="AE587" s="1">
        <f t="shared" si="205"/>
        <v>-8.3216045570194349E-4</v>
      </c>
      <c r="AF587" s="1">
        <f t="shared" si="206"/>
        <v>-3.2310590462182717E-4</v>
      </c>
      <c r="AG587" s="1">
        <f>$AF$2+GRAPHS!$U$32*_xlfn.STDEV.S('ONE_LAST_QUOTE (2)'!$AE$2:$AE$779)</f>
        <v>3.7520229614794163E-3</v>
      </c>
      <c r="AH587" s="1">
        <f>$AF$2-GRAPHS!$U$32*_xlfn.STDEV.S('ONE_LAST_QUOTE (2)'!$AE$2:$AE$779)</f>
        <v>-4.3982347707230704E-3</v>
      </c>
      <c r="AI587" s="27">
        <f t="shared" si="207"/>
        <v>63.705882352934786</v>
      </c>
      <c r="AJ587" s="24">
        <f t="shared" si="208"/>
        <v>-21.319999999999823</v>
      </c>
      <c r="AK587" s="27">
        <f t="shared" si="209"/>
        <v>-6.5702056555270953</v>
      </c>
      <c r="AL587" s="27">
        <f>$AK$2+GRAPHS!$W$32*_xlfn.STDEV.S('ONE_LAST_QUOTE (2)'!$AJ$2:$AJ$779)</f>
        <v>27.965047561412895</v>
      </c>
      <c r="AM587" s="27">
        <f>$AK$2-GRAPHS!$W$32*_xlfn.STDEV.S('ONE_LAST_QUOTE (2)'!$AJ$2:$AJ$779)</f>
        <v>-41.105458872467089</v>
      </c>
      <c r="AO587" s="24"/>
    </row>
    <row r="588" spans="1:41" x14ac:dyDescent="0.3">
      <c r="A588" s="5">
        <v>44963</v>
      </c>
      <c r="B588" s="25">
        <v>600.48</v>
      </c>
      <c r="C588" s="25">
        <v>0.05</v>
      </c>
      <c r="D588" s="25">
        <f t="shared" si="196"/>
        <v>600.43000000000006</v>
      </c>
      <c r="E588" s="25">
        <v>600.9</v>
      </c>
      <c r="F588" s="25">
        <f t="shared" si="193"/>
        <v>0.4699999999999136</v>
      </c>
      <c r="G588" s="25">
        <v>15407</v>
      </c>
      <c r="H588" s="25">
        <v>15392.82</v>
      </c>
      <c r="I588" s="25">
        <v>0</v>
      </c>
      <c r="J588" s="25">
        <f t="shared" si="197"/>
        <v>15392.82</v>
      </c>
      <c r="K588" s="25">
        <f t="shared" si="198"/>
        <v>14.180000000000291</v>
      </c>
      <c r="L588" s="27">
        <v>30.036999999999999</v>
      </c>
      <c r="M588" s="25">
        <v>526</v>
      </c>
      <c r="N588" s="2">
        <f t="shared" si="210"/>
        <v>123.66742128009882</v>
      </c>
      <c r="O588" s="2">
        <f t="shared" si="211"/>
        <v>125.2805334200682</v>
      </c>
      <c r="P588" s="2">
        <f t="shared" si="212"/>
        <v>102.19099785663241</v>
      </c>
      <c r="Q588" s="2">
        <f t="shared" si="212"/>
        <v>126.74698795180741</v>
      </c>
      <c r="R588" s="27">
        <f t="shared" si="213"/>
        <v>1.3043953882694526E-2</v>
      </c>
      <c r="S588" s="1">
        <f t="shared" si="199"/>
        <v>8.778548817801362E-3</v>
      </c>
      <c r="T588" s="1">
        <f>S588+GRAPHS!$Q$32*_xlfn.STDEV.S($R$2:$R$779)</f>
        <v>3.6448384166507447E-2</v>
      </c>
      <c r="U588" s="1">
        <f>S588-GRAPHS!$Q$32*_xlfn.STDEV.S($R$2:$R$779)</f>
        <v>-1.8891286530904723E-2</v>
      </c>
      <c r="V588" s="2">
        <f t="shared" si="200"/>
        <v>161.3112139969374</v>
      </c>
      <c r="W588" s="1">
        <f t="shared" si="201"/>
        <v>9.2120871938996824E-4</v>
      </c>
      <c r="X588" s="1">
        <f t="shared" si="202"/>
        <v>7.8277234648487513E-4</v>
      </c>
      <c r="Y588" s="1">
        <f t="shared" si="203"/>
        <v>1.3843637290509312E-4</v>
      </c>
      <c r="Z588" s="1">
        <f t="shared" si="194"/>
        <v>-3.2310590462182717E-4</v>
      </c>
      <c r="AA588" s="1" t="e">
        <f>Z588+#REF!*_xlfn.STDEV.S($Y$2:$Y$779)</f>
        <v>#REF!</v>
      </c>
      <c r="AB588" s="1">
        <f>Z588-GRAPHS!$S$32*_xlfn.STDEV.S($Y$2:$Y$779)</f>
        <v>-3.5832089975028217E-3</v>
      </c>
      <c r="AC588" s="24">
        <f t="shared" si="195"/>
        <v>14.180000000000291</v>
      </c>
      <c r="AD588" s="24">
        <f t="shared" si="204"/>
        <v>0.4699999999999136</v>
      </c>
      <c r="AE588" s="1">
        <f t="shared" si="205"/>
        <v>1.3843637290509312E-4</v>
      </c>
      <c r="AF588" s="1">
        <f t="shared" si="206"/>
        <v>-3.2310590462182717E-4</v>
      </c>
      <c r="AG588" s="1">
        <f>$AF$2+GRAPHS!$U$32*_xlfn.STDEV.S('ONE_LAST_QUOTE (2)'!$AE$2:$AE$779)</f>
        <v>3.7520229614794163E-3</v>
      </c>
      <c r="AH588" s="1">
        <f>$AF$2-GRAPHS!$U$32*_xlfn.STDEV.S('ONE_LAST_QUOTE (2)'!$AE$2:$AE$779)</f>
        <v>-4.3982347707230704E-3</v>
      </c>
      <c r="AI588" s="27">
        <f t="shared" si="207"/>
        <v>30.170212765963612</v>
      </c>
      <c r="AJ588" s="24">
        <f t="shared" si="208"/>
        <v>13.710000000000377</v>
      </c>
      <c r="AK588" s="27">
        <f t="shared" si="209"/>
        <v>-6.5702056555270953</v>
      </c>
      <c r="AL588" s="27">
        <f>$AK$2+GRAPHS!$W$32*_xlfn.STDEV.S('ONE_LAST_QUOTE (2)'!$AJ$2:$AJ$779)</f>
        <v>27.965047561412895</v>
      </c>
      <c r="AM588" s="27">
        <f>$AK$2-GRAPHS!$W$32*_xlfn.STDEV.S('ONE_LAST_QUOTE (2)'!$AJ$2:$AJ$779)</f>
        <v>-41.105458872467089</v>
      </c>
      <c r="AO588" s="24"/>
    </row>
    <row r="589" spans="1:41" x14ac:dyDescent="0.3">
      <c r="A589" s="5">
        <v>44964</v>
      </c>
      <c r="B589" s="25">
        <v>599.59</v>
      </c>
      <c r="C589" s="25">
        <v>0.02</v>
      </c>
      <c r="D589" s="25">
        <f t="shared" si="196"/>
        <v>599.57000000000005</v>
      </c>
      <c r="E589" s="25">
        <v>600.70000000000005</v>
      </c>
      <c r="F589" s="25">
        <f t="shared" si="193"/>
        <v>1.1299999999999955</v>
      </c>
      <c r="G589" s="25">
        <v>15397</v>
      </c>
      <c r="H589" s="25">
        <v>15400.91</v>
      </c>
      <c r="I589" s="25">
        <v>0</v>
      </c>
      <c r="J589" s="25">
        <f t="shared" si="197"/>
        <v>15400.91</v>
      </c>
      <c r="K589" s="25">
        <f t="shared" si="198"/>
        <v>-3.9099999999998545</v>
      </c>
      <c r="L589" s="27">
        <v>30.030999999999999</v>
      </c>
      <c r="M589" s="25">
        <v>523</v>
      </c>
      <c r="N589" s="2">
        <f t="shared" si="210"/>
        <v>123.62626054743779</v>
      </c>
      <c r="O589" s="2">
        <f t="shared" si="211"/>
        <v>125.19921938526578</v>
      </c>
      <c r="P589" s="2">
        <f t="shared" si="212"/>
        <v>102.1705848331234</v>
      </c>
      <c r="Q589" s="2">
        <f t="shared" si="212"/>
        <v>126.02409638554235</v>
      </c>
      <c r="R589" s="27">
        <f t="shared" si="213"/>
        <v>1.2723500903955687E-2</v>
      </c>
      <c r="S589" s="1">
        <f t="shared" si="199"/>
        <v>8.778548817801362E-3</v>
      </c>
      <c r="T589" s="1">
        <f>S589+GRAPHS!$Q$32*_xlfn.STDEV.S($R$2:$R$779)</f>
        <v>3.6448384166507447E-2</v>
      </c>
      <c r="U589" s="1">
        <f>S589-GRAPHS!$Q$32*_xlfn.STDEV.S($R$2:$R$779)</f>
        <v>-1.8891286530904723E-2</v>
      </c>
      <c r="V589" s="2">
        <f t="shared" si="200"/>
        <v>157.29588378279828</v>
      </c>
      <c r="W589" s="1">
        <f t="shared" si="201"/>
        <v>-2.5388110183098626E-4</v>
      </c>
      <c r="X589" s="1">
        <f t="shared" si="202"/>
        <v>1.8846840235502032E-3</v>
      </c>
      <c r="Y589" s="1">
        <f t="shared" si="203"/>
        <v>-2.1385651253811896E-3</v>
      </c>
      <c r="Z589" s="1">
        <f t="shared" si="194"/>
        <v>-3.2310590462182717E-4</v>
      </c>
      <c r="AA589" s="1" t="e">
        <f>Z589+#REF!*_xlfn.STDEV.S($Y$2:$Y$779)</f>
        <v>#REF!</v>
      </c>
      <c r="AB589" s="1">
        <f>Z589-GRAPHS!$S$32*_xlfn.STDEV.S($Y$2:$Y$779)</f>
        <v>-3.5832089975028217E-3</v>
      </c>
      <c r="AC589" s="24">
        <f t="shared" si="195"/>
        <v>-3.9099999999998545</v>
      </c>
      <c r="AD589" s="24">
        <f t="shared" si="204"/>
        <v>1.1299999999999955</v>
      </c>
      <c r="AE589" s="1">
        <f t="shared" si="205"/>
        <v>-2.1385651253811896E-3</v>
      </c>
      <c r="AF589" s="1">
        <f t="shared" si="206"/>
        <v>-3.2310590462182717E-4</v>
      </c>
      <c r="AG589" s="1">
        <f>$AF$2+GRAPHS!$U$32*_xlfn.STDEV.S('ONE_LAST_QUOTE (2)'!$AE$2:$AE$779)</f>
        <v>3.7520229614794163E-3</v>
      </c>
      <c r="AH589" s="1">
        <f>$AF$2-GRAPHS!$U$32*_xlfn.STDEV.S('ONE_LAST_QUOTE (2)'!$AE$2:$AE$779)</f>
        <v>-4.3982347707230704E-3</v>
      </c>
      <c r="AI589" s="27">
        <f t="shared" si="207"/>
        <v>-3.4601769911503277</v>
      </c>
      <c r="AJ589" s="24">
        <f t="shared" si="208"/>
        <v>-5.0399999999998499</v>
      </c>
      <c r="AK589" s="27">
        <f t="shared" si="209"/>
        <v>-6.5702056555270953</v>
      </c>
      <c r="AL589" s="27">
        <f>$AK$2+GRAPHS!$W$32*_xlfn.STDEV.S('ONE_LAST_QUOTE (2)'!$AJ$2:$AJ$779)</f>
        <v>27.965047561412895</v>
      </c>
      <c r="AM589" s="27">
        <f>$AK$2-GRAPHS!$W$32*_xlfn.STDEV.S('ONE_LAST_QUOTE (2)'!$AJ$2:$AJ$779)</f>
        <v>-41.105458872467089</v>
      </c>
      <c r="AO589" s="24"/>
    </row>
    <row r="590" spans="1:41" x14ac:dyDescent="0.3">
      <c r="A590" s="5">
        <v>44965</v>
      </c>
      <c r="B590" s="25">
        <v>611.04</v>
      </c>
      <c r="C590" s="25">
        <v>0.02</v>
      </c>
      <c r="D590" s="25">
        <f t="shared" si="196"/>
        <v>611.02</v>
      </c>
      <c r="E590" s="25">
        <v>611.20000000000005</v>
      </c>
      <c r="F590" s="25">
        <f t="shared" si="193"/>
        <v>0.18000000000006366</v>
      </c>
      <c r="G590" s="25">
        <v>15604</v>
      </c>
      <c r="H590" s="25">
        <v>15618.17</v>
      </c>
      <c r="I590" s="25">
        <v>0</v>
      </c>
      <c r="J590" s="25">
        <f t="shared" si="197"/>
        <v>15618.17</v>
      </c>
      <c r="K590" s="25">
        <f t="shared" si="198"/>
        <v>-14.170000000000073</v>
      </c>
      <c r="L590" s="27">
        <v>30.058</v>
      </c>
      <c r="M590" s="25">
        <v>540</v>
      </c>
      <c r="N590" s="2">
        <f t="shared" si="210"/>
        <v>125.78719901214245</v>
      </c>
      <c r="O590" s="2">
        <f t="shared" si="211"/>
        <v>126.88241990567559</v>
      </c>
      <c r="P590" s="2">
        <f t="shared" si="212"/>
        <v>102.26244343891391</v>
      </c>
      <c r="Q590" s="2">
        <f t="shared" si="212"/>
        <v>130.12048192771101</v>
      </c>
      <c r="R590" s="27">
        <f t="shared" si="213"/>
        <v>8.706934426828461E-3</v>
      </c>
      <c r="S590" s="1">
        <f t="shared" si="199"/>
        <v>8.778548817801362E-3</v>
      </c>
      <c r="T590" s="1">
        <f>S590+GRAPHS!$Q$32*_xlfn.STDEV.S($R$2:$R$779)</f>
        <v>3.6448384166507447E-2</v>
      </c>
      <c r="U590" s="1">
        <f>S590-GRAPHS!$Q$32*_xlfn.STDEV.S($R$2:$R$779)</f>
        <v>-1.8891286530904723E-2</v>
      </c>
      <c r="V590" s="2">
        <f t="shared" si="200"/>
        <v>109.52208935331385</v>
      </c>
      <c r="W590" s="1">
        <f t="shared" si="201"/>
        <v>-9.0727658874247572E-4</v>
      </c>
      <c r="X590" s="1">
        <f t="shared" si="202"/>
        <v>2.9458937514330736E-4</v>
      </c>
      <c r="Y590" s="1">
        <f t="shared" si="203"/>
        <v>-1.2018659638857831E-3</v>
      </c>
      <c r="Z590" s="1">
        <f t="shared" si="194"/>
        <v>-3.2310590462182717E-4</v>
      </c>
      <c r="AA590" s="1" t="e">
        <f>Z590+#REF!*_xlfn.STDEV.S($Y$2:$Y$779)</f>
        <v>#REF!</v>
      </c>
      <c r="AB590" s="1">
        <f>Z590-GRAPHS!$S$32*_xlfn.STDEV.S($Y$2:$Y$779)</f>
        <v>-3.5832089975028217E-3</v>
      </c>
      <c r="AC590" s="24">
        <f t="shared" si="195"/>
        <v>-14.170000000000073</v>
      </c>
      <c r="AD590" s="24">
        <f t="shared" si="204"/>
        <v>0.18000000000006366</v>
      </c>
      <c r="AE590" s="1">
        <f t="shared" si="205"/>
        <v>-1.2018659638857831E-3</v>
      </c>
      <c r="AF590" s="1">
        <f t="shared" si="206"/>
        <v>-3.2310590462182717E-4</v>
      </c>
      <c r="AG590" s="1">
        <f>$AF$2+GRAPHS!$U$32*_xlfn.STDEV.S('ONE_LAST_QUOTE (2)'!$AE$2:$AE$779)</f>
        <v>3.7520229614794163E-3</v>
      </c>
      <c r="AH590" s="1">
        <f>$AF$2-GRAPHS!$U$32*_xlfn.STDEV.S('ONE_LAST_QUOTE (2)'!$AE$2:$AE$779)</f>
        <v>-4.3982347707230704E-3</v>
      </c>
      <c r="AI590" s="27">
        <f t="shared" si="207"/>
        <v>-78.722222222194787</v>
      </c>
      <c r="AJ590" s="24">
        <f t="shared" si="208"/>
        <v>-14.350000000000136</v>
      </c>
      <c r="AK590" s="27">
        <f t="shared" si="209"/>
        <v>-6.5702056555270953</v>
      </c>
      <c r="AL590" s="27">
        <f>$AK$2+GRAPHS!$W$32*_xlfn.STDEV.S('ONE_LAST_QUOTE (2)'!$AJ$2:$AJ$779)</f>
        <v>27.965047561412895</v>
      </c>
      <c r="AM590" s="27">
        <f>$AK$2-GRAPHS!$W$32*_xlfn.STDEV.S('ONE_LAST_QUOTE (2)'!$AJ$2:$AJ$779)</f>
        <v>-41.105458872467089</v>
      </c>
      <c r="AO590" s="24"/>
    </row>
    <row r="591" spans="1:41" x14ac:dyDescent="0.3">
      <c r="A591" s="5">
        <v>44966</v>
      </c>
      <c r="B591" s="25">
        <v>610.46</v>
      </c>
      <c r="C591" s="25">
        <v>0.02</v>
      </c>
      <c r="D591" s="25">
        <f t="shared" si="196"/>
        <v>610.44000000000005</v>
      </c>
      <c r="E591" s="25">
        <v>610.70000000000005</v>
      </c>
      <c r="F591" s="25">
        <f t="shared" si="193"/>
        <v>0.25999999999999091</v>
      </c>
      <c r="G591" s="25">
        <v>15600</v>
      </c>
      <c r="H591" s="25">
        <v>15598.71</v>
      </c>
      <c r="I591" s="25">
        <v>0</v>
      </c>
      <c r="J591" s="25">
        <f t="shared" si="197"/>
        <v>15598.71</v>
      </c>
      <c r="K591" s="25">
        <f t="shared" si="198"/>
        <v>1.2900000000008731</v>
      </c>
      <c r="L591" s="27">
        <v>30.105</v>
      </c>
      <c r="M591" s="25">
        <v>540</v>
      </c>
      <c r="N591" s="2">
        <f t="shared" si="210"/>
        <v>125.68429718048984</v>
      </c>
      <c r="O591" s="2">
        <f t="shared" si="211"/>
        <v>126.84989429175462</v>
      </c>
      <c r="P591" s="2">
        <f t="shared" si="212"/>
        <v>102.42234545640105</v>
      </c>
      <c r="Q591" s="2">
        <f t="shared" si="212"/>
        <v>130.12048192771101</v>
      </c>
      <c r="R591" s="27">
        <f t="shared" si="213"/>
        <v>9.2740074727946098E-3</v>
      </c>
      <c r="S591" s="1">
        <f t="shared" si="199"/>
        <v>8.778548817801362E-3</v>
      </c>
      <c r="T591" s="1">
        <f>S591+GRAPHS!$Q$32*_xlfn.STDEV.S($R$2:$R$779)</f>
        <v>3.6448384166507447E-2</v>
      </c>
      <c r="U591" s="1">
        <f>S591-GRAPHS!$Q$32*_xlfn.STDEV.S($R$2:$R$779)</f>
        <v>-1.8891286530904723E-2</v>
      </c>
      <c r="V591" s="2">
        <f t="shared" si="200"/>
        <v>116.55971112647876</v>
      </c>
      <c r="W591" s="1">
        <f t="shared" si="201"/>
        <v>8.2699146275613382E-5</v>
      </c>
      <c r="X591" s="1">
        <f t="shared" si="202"/>
        <v>4.259222855644959E-4</v>
      </c>
      <c r="Y591" s="1">
        <f t="shared" si="203"/>
        <v>-3.4322313928888254E-4</v>
      </c>
      <c r="Z591" s="1">
        <f t="shared" si="194"/>
        <v>-3.2310590462182717E-4</v>
      </c>
      <c r="AA591" s="1" t="e">
        <f>Z591+#REF!*_xlfn.STDEV.S($Y$2:$Y$779)</f>
        <v>#REF!</v>
      </c>
      <c r="AB591" s="1">
        <f>Z591-GRAPHS!$S$32*_xlfn.STDEV.S($Y$2:$Y$779)</f>
        <v>-3.5832089975028217E-3</v>
      </c>
      <c r="AC591" s="24">
        <f t="shared" si="195"/>
        <v>1.2900000000008731</v>
      </c>
      <c r="AD591" s="24">
        <f t="shared" si="204"/>
        <v>0.25999999999999091</v>
      </c>
      <c r="AE591" s="1">
        <f t="shared" si="205"/>
        <v>-3.4322313928888254E-4</v>
      </c>
      <c r="AF591" s="1">
        <f t="shared" si="206"/>
        <v>-3.2310590462182717E-4</v>
      </c>
      <c r="AG591" s="1">
        <f>$AF$2+GRAPHS!$U$32*_xlfn.STDEV.S('ONE_LAST_QUOTE (2)'!$AE$2:$AE$779)</f>
        <v>3.7520229614794163E-3</v>
      </c>
      <c r="AH591" s="1">
        <f>$AF$2-GRAPHS!$U$32*_xlfn.STDEV.S('ONE_LAST_QUOTE (2)'!$AE$2:$AE$779)</f>
        <v>-4.3982347707230704E-3</v>
      </c>
      <c r="AI591" s="27">
        <f t="shared" si="207"/>
        <v>4.9615384615419931</v>
      </c>
      <c r="AJ591" s="24">
        <f t="shared" si="208"/>
        <v>1.0300000000008822</v>
      </c>
      <c r="AK591" s="27">
        <f t="shared" si="209"/>
        <v>-6.5702056555270953</v>
      </c>
      <c r="AL591" s="27">
        <f>$AK$2+GRAPHS!$W$32*_xlfn.STDEV.S('ONE_LAST_QUOTE (2)'!$AJ$2:$AJ$779)</f>
        <v>27.965047561412895</v>
      </c>
      <c r="AM591" s="27">
        <f>$AK$2-GRAPHS!$W$32*_xlfn.STDEV.S('ONE_LAST_QUOTE (2)'!$AJ$2:$AJ$779)</f>
        <v>-41.105458872467089</v>
      </c>
      <c r="AO591" s="24"/>
    </row>
    <row r="592" spans="1:41" x14ac:dyDescent="0.3">
      <c r="A592" s="5">
        <v>44967</v>
      </c>
      <c r="B592" s="25">
        <v>612.04999999999995</v>
      </c>
      <c r="C592" s="25">
        <v>0.02</v>
      </c>
      <c r="D592" s="25">
        <f t="shared" si="196"/>
        <v>612.03</v>
      </c>
      <c r="E592" s="25">
        <v>612.1</v>
      </c>
      <c r="F592" s="25">
        <f t="shared" si="193"/>
        <v>7.0000000000050022E-2</v>
      </c>
      <c r="G592" s="25">
        <v>15577</v>
      </c>
      <c r="H592" s="25">
        <v>15586.65</v>
      </c>
      <c r="I592" s="25">
        <v>0</v>
      </c>
      <c r="J592" s="25">
        <f t="shared" si="197"/>
        <v>15586.65</v>
      </c>
      <c r="K592" s="25">
        <f t="shared" si="198"/>
        <v>-9.6499999999996362</v>
      </c>
      <c r="L592" s="27">
        <v>30.192</v>
      </c>
      <c r="M592" s="25">
        <v>545</v>
      </c>
      <c r="N592" s="2">
        <f t="shared" si="210"/>
        <v>125.97242230911712</v>
      </c>
      <c r="O592" s="2">
        <f t="shared" si="211"/>
        <v>126.66287201170908</v>
      </c>
      <c r="P592" s="2">
        <f t="shared" si="212"/>
        <v>102.71833429728153</v>
      </c>
      <c r="Q592" s="2">
        <f t="shared" si="212"/>
        <v>131.32530120481945</v>
      </c>
      <c r="R592" s="27">
        <f t="shared" si="213"/>
        <v>5.4809591649964684E-3</v>
      </c>
      <c r="S592" s="1">
        <f t="shared" si="199"/>
        <v>8.778548817801362E-3</v>
      </c>
      <c r="T592" s="1">
        <f>S592+GRAPHS!$Q$32*_xlfn.STDEV.S($R$2:$R$779)</f>
        <v>3.6448384166507447E-2</v>
      </c>
      <c r="U592" s="1">
        <f>S592-GRAPHS!$Q$32*_xlfn.STDEV.S($R$2:$R$779)</f>
        <v>-1.8891286530904723E-2</v>
      </c>
      <c r="V592" s="2">
        <f t="shared" si="200"/>
        <v>69.044970259196248</v>
      </c>
      <c r="W592" s="1">
        <f t="shared" si="201"/>
        <v>-6.1911956706538196E-4</v>
      </c>
      <c r="X592" s="1">
        <f t="shared" si="202"/>
        <v>1.1437347842434198E-4</v>
      </c>
      <c r="Y592" s="1">
        <f t="shared" si="203"/>
        <v>-7.3349304548972396E-4</v>
      </c>
      <c r="Z592" s="1">
        <f t="shared" si="194"/>
        <v>-3.2310590462182717E-4</v>
      </c>
      <c r="AA592" s="1" t="e">
        <f>Z592+#REF!*_xlfn.STDEV.S($Y$2:$Y$779)</f>
        <v>#REF!</v>
      </c>
      <c r="AB592" s="1">
        <f>Z592-GRAPHS!$S$32*_xlfn.STDEV.S($Y$2:$Y$779)</f>
        <v>-3.5832089975028217E-3</v>
      </c>
      <c r="AC592" s="24">
        <f t="shared" si="195"/>
        <v>-9.6499999999996362</v>
      </c>
      <c r="AD592" s="24">
        <f t="shared" si="204"/>
        <v>7.0000000000050022E-2</v>
      </c>
      <c r="AE592" s="1">
        <f t="shared" si="205"/>
        <v>-7.3349304548972396E-4</v>
      </c>
      <c r="AF592" s="1">
        <f t="shared" si="206"/>
        <v>-3.2310590462182717E-4</v>
      </c>
      <c r="AG592" s="1">
        <f>$AF$2+GRAPHS!$U$32*_xlfn.STDEV.S('ONE_LAST_QUOTE (2)'!$AE$2:$AE$779)</f>
        <v>3.7520229614794163E-3</v>
      </c>
      <c r="AH592" s="1">
        <f>$AF$2-GRAPHS!$U$32*_xlfn.STDEV.S('ONE_LAST_QUOTE (2)'!$AE$2:$AE$779)</f>
        <v>-4.3982347707230704E-3</v>
      </c>
      <c r="AI592" s="27">
        <f t="shared" si="207"/>
        <v>-137.85714285703915</v>
      </c>
      <c r="AJ592" s="24">
        <f t="shared" si="208"/>
        <v>-9.7199999999996862</v>
      </c>
      <c r="AK592" s="27">
        <f t="shared" si="209"/>
        <v>-6.5702056555270953</v>
      </c>
      <c r="AL592" s="27">
        <f>$AK$2+GRAPHS!$W$32*_xlfn.STDEV.S('ONE_LAST_QUOTE (2)'!$AJ$2:$AJ$779)</f>
        <v>27.965047561412895</v>
      </c>
      <c r="AM592" s="27">
        <f>$AK$2-GRAPHS!$W$32*_xlfn.STDEV.S('ONE_LAST_QUOTE (2)'!$AJ$2:$AJ$779)</f>
        <v>-41.105458872467089</v>
      </c>
      <c r="AO592" s="24"/>
    </row>
    <row r="593" spans="1:41" x14ac:dyDescent="0.3">
      <c r="A593" s="5">
        <v>44970</v>
      </c>
      <c r="B593" s="25">
        <v>609.61</v>
      </c>
      <c r="C593" s="25">
        <v>0.02</v>
      </c>
      <c r="D593" s="25">
        <f t="shared" si="196"/>
        <v>609.59</v>
      </c>
      <c r="E593" s="25">
        <v>609.29999999999995</v>
      </c>
      <c r="F593" s="25">
        <f t="shared" si="193"/>
        <v>-0.29000000000007731</v>
      </c>
      <c r="G593" s="25">
        <v>15532</v>
      </c>
      <c r="H593" s="25">
        <v>15544.28</v>
      </c>
      <c r="I593" s="25">
        <v>0</v>
      </c>
      <c r="J593" s="25">
        <f t="shared" si="197"/>
        <v>15544.28</v>
      </c>
      <c r="K593" s="25">
        <f t="shared" si="198"/>
        <v>-12.280000000000655</v>
      </c>
      <c r="L593" s="27">
        <v>30.196000000000002</v>
      </c>
      <c r="M593" s="25">
        <v>541</v>
      </c>
      <c r="N593" s="2">
        <f t="shared" si="210"/>
        <v>125.39617205186254</v>
      </c>
      <c r="O593" s="2">
        <f t="shared" si="211"/>
        <v>126.29695885509825</v>
      </c>
      <c r="P593" s="2">
        <f t="shared" si="212"/>
        <v>102.73194297962087</v>
      </c>
      <c r="Q593" s="2">
        <f t="shared" si="212"/>
        <v>130.36144578313269</v>
      </c>
      <c r="R593" s="27">
        <f t="shared" si="213"/>
        <v>7.1835271244418131E-3</v>
      </c>
      <c r="S593" s="1">
        <f t="shared" si="199"/>
        <v>8.778548817801362E-3</v>
      </c>
      <c r="T593" s="1">
        <f>S593+GRAPHS!$Q$32*_xlfn.STDEV.S($R$2:$R$779)</f>
        <v>3.6448384166507447E-2</v>
      </c>
      <c r="U593" s="1">
        <f>S593-GRAPHS!$Q$32*_xlfn.STDEV.S($R$2:$R$779)</f>
        <v>-1.8891286530904723E-2</v>
      </c>
      <c r="V593" s="2">
        <f t="shared" si="200"/>
        <v>90.078680323571803</v>
      </c>
      <c r="W593" s="1">
        <f t="shared" si="201"/>
        <v>-7.9000120944814776E-4</v>
      </c>
      <c r="X593" s="1">
        <f t="shared" si="202"/>
        <v>-4.7572958874009957E-4</v>
      </c>
      <c r="Y593" s="1">
        <f t="shared" si="203"/>
        <v>-3.1427162070804819E-4</v>
      </c>
      <c r="Z593" s="1">
        <f t="shared" si="194"/>
        <v>-3.2310590462182717E-4</v>
      </c>
      <c r="AA593" s="1" t="e">
        <f>Z593+#REF!*_xlfn.STDEV.S($Y$2:$Y$779)</f>
        <v>#REF!</v>
      </c>
      <c r="AB593" s="1">
        <f>Z593-GRAPHS!$S$32*_xlfn.STDEV.S($Y$2:$Y$779)</f>
        <v>-3.5832089975028217E-3</v>
      </c>
      <c r="AC593" s="24">
        <f t="shared" si="195"/>
        <v>-12.280000000000655</v>
      </c>
      <c r="AD593" s="24">
        <f t="shared" si="204"/>
        <v>-0.29000000000007731</v>
      </c>
      <c r="AE593" s="1">
        <f t="shared" si="205"/>
        <v>-3.1427162070804819E-4</v>
      </c>
      <c r="AF593" s="1">
        <f t="shared" si="206"/>
        <v>-3.2310590462182717E-4</v>
      </c>
      <c r="AG593" s="1">
        <f>$AF$2+GRAPHS!$U$32*_xlfn.STDEV.S('ONE_LAST_QUOTE (2)'!$AE$2:$AE$779)</f>
        <v>3.7520229614794163E-3</v>
      </c>
      <c r="AH593" s="1">
        <f>$AF$2-GRAPHS!$U$32*_xlfn.STDEV.S('ONE_LAST_QUOTE (2)'!$AE$2:$AE$779)</f>
        <v>-4.3982347707230704E-3</v>
      </c>
      <c r="AI593" s="27">
        <f t="shared" si="207"/>
        <v>42.344827586197866</v>
      </c>
      <c r="AJ593" s="24">
        <f t="shared" si="208"/>
        <v>-11.990000000000578</v>
      </c>
      <c r="AK593" s="27">
        <f t="shared" si="209"/>
        <v>-6.5702056555270953</v>
      </c>
      <c r="AL593" s="27">
        <f>$AK$2+GRAPHS!$W$32*_xlfn.STDEV.S('ONE_LAST_QUOTE (2)'!$AJ$2:$AJ$779)</f>
        <v>27.965047561412895</v>
      </c>
      <c r="AM593" s="27">
        <f>$AK$2-GRAPHS!$W$32*_xlfn.STDEV.S('ONE_LAST_QUOTE (2)'!$AJ$2:$AJ$779)</f>
        <v>-41.105458872467089</v>
      </c>
      <c r="AO593" s="24"/>
    </row>
    <row r="594" spans="1:41" x14ac:dyDescent="0.3">
      <c r="A594" s="5">
        <v>44971</v>
      </c>
      <c r="B594" s="25">
        <v>614.29999999999995</v>
      </c>
      <c r="C594" s="25">
        <v>0.02</v>
      </c>
      <c r="D594" s="25">
        <f t="shared" si="196"/>
        <v>614.28</v>
      </c>
      <c r="E594" s="25">
        <v>615</v>
      </c>
      <c r="F594" s="25">
        <f t="shared" si="193"/>
        <v>0.72000000000002728</v>
      </c>
      <c r="G594" s="25">
        <v>15658</v>
      </c>
      <c r="H594" s="25">
        <v>15654.48</v>
      </c>
      <c r="I594" s="25">
        <v>0</v>
      </c>
      <c r="J594" s="25">
        <f t="shared" si="197"/>
        <v>15654.48</v>
      </c>
      <c r="K594" s="25">
        <f t="shared" si="198"/>
        <v>3.5200000000004366</v>
      </c>
      <c r="L594" s="27">
        <v>30.26</v>
      </c>
      <c r="M594" s="25">
        <v>545</v>
      </c>
      <c r="N594" s="2">
        <f t="shared" si="210"/>
        <v>126.56925293270223</v>
      </c>
      <c r="O594" s="2">
        <f t="shared" si="211"/>
        <v>127.32151569360856</v>
      </c>
      <c r="P594" s="2">
        <f t="shared" si="212"/>
        <v>102.94968189705018</v>
      </c>
      <c r="Q594" s="2">
        <f t="shared" si="212"/>
        <v>131.32530120481945</v>
      </c>
      <c r="R594" s="27">
        <f t="shared" si="213"/>
        <v>5.9434874069006494E-3</v>
      </c>
      <c r="S594" s="1">
        <f t="shared" si="199"/>
        <v>8.778548817801362E-3</v>
      </c>
      <c r="T594" s="1">
        <f>S594+GRAPHS!$Q$32*_xlfn.STDEV.S($R$2:$R$779)</f>
        <v>3.6448384166507447E-2</v>
      </c>
      <c r="U594" s="1">
        <f>S594-GRAPHS!$Q$32*_xlfn.STDEV.S($R$2:$R$779)</f>
        <v>-1.8891286530904723E-2</v>
      </c>
      <c r="V594" s="2">
        <f t="shared" si="200"/>
        <v>75.226276090633348</v>
      </c>
      <c r="W594" s="1">
        <f t="shared" si="201"/>
        <v>2.2485576014025612E-4</v>
      </c>
      <c r="X594" s="1">
        <f t="shared" si="202"/>
        <v>1.1721039265481985E-3</v>
      </c>
      <c r="Y594" s="1">
        <f t="shared" si="203"/>
        <v>-9.4724816640794237E-4</v>
      </c>
      <c r="Z594" s="1">
        <f t="shared" si="194"/>
        <v>-3.2310590462182717E-4</v>
      </c>
      <c r="AA594" s="1" t="e">
        <f>Z594+#REF!*_xlfn.STDEV.S($Y$2:$Y$779)</f>
        <v>#REF!</v>
      </c>
      <c r="AB594" s="1">
        <f>Z594-GRAPHS!$S$32*_xlfn.STDEV.S($Y$2:$Y$779)</f>
        <v>-3.5832089975028217E-3</v>
      </c>
      <c r="AC594" s="24">
        <f t="shared" si="195"/>
        <v>3.5200000000004366</v>
      </c>
      <c r="AD594" s="24">
        <f t="shared" si="204"/>
        <v>0.72000000000002728</v>
      </c>
      <c r="AE594" s="1">
        <f t="shared" si="205"/>
        <v>-9.4724816640794237E-4</v>
      </c>
      <c r="AF594" s="1">
        <f t="shared" si="206"/>
        <v>-3.2310590462182717E-4</v>
      </c>
      <c r="AG594" s="1">
        <f>$AF$2+GRAPHS!$U$32*_xlfn.STDEV.S('ONE_LAST_QUOTE (2)'!$AE$2:$AE$779)</f>
        <v>3.7520229614794163E-3</v>
      </c>
      <c r="AH594" s="1">
        <f>$AF$2-GRAPHS!$U$32*_xlfn.STDEV.S('ONE_LAST_QUOTE (2)'!$AE$2:$AE$779)</f>
        <v>-4.3982347707230704E-3</v>
      </c>
      <c r="AI594" s="27">
        <f t="shared" si="207"/>
        <v>4.8888888888893103</v>
      </c>
      <c r="AJ594" s="24">
        <f t="shared" si="208"/>
        <v>2.8000000000004093</v>
      </c>
      <c r="AK594" s="27">
        <f t="shared" si="209"/>
        <v>-6.5702056555270953</v>
      </c>
      <c r="AL594" s="27">
        <f>$AK$2+GRAPHS!$W$32*_xlfn.STDEV.S('ONE_LAST_QUOTE (2)'!$AJ$2:$AJ$779)</f>
        <v>27.965047561412895</v>
      </c>
      <c r="AM594" s="27">
        <f>$AK$2-GRAPHS!$W$32*_xlfn.STDEV.S('ONE_LAST_QUOTE (2)'!$AJ$2:$AJ$779)</f>
        <v>-41.105458872467089</v>
      </c>
      <c r="AO594" s="24"/>
    </row>
    <row r="595" spans="1:41" x14ac:dyDescent="0.3">
      <c r="A595" s="5">
        <v>44972</v>
      </c>
      <c r="B595" s="25">
        <v>602.04999999999995</v>
      </c>
      <c r="C595" s="25">
        <v>0.02</v>
      </c>
      <c r="D595" s="25">
        <f t="shared" si="196"/>
        <v>602.03</v>
      </c>
      <c r="E595" s="25">
        <v>600.29999999999995</v>
      </c>
      <c r="F595" s="25">
        <f t="shared" si="193"/>
        <v>-1.7300000000000182</v>
      </c>
      <c r="G595" s="25">
        <v>15398</v>
      </c>
      <c r="H595" s="25">
        <v>15432.89</v>
      </c>
      <c r="I595" s="25">
        <v>0</v>
      </c>
      <c r="J595" s="25">
        <f t="shared" si="197"/>
        <v>15432.89</v>
      </c>
      <c r="K595" s="25">
        <f t="shared" si="198"/>
        <v>-34.889999999999418</v>
      </c>
      <c r="L595" s="27">
        <v>30.346</v>
      </c>
      <c r="M595" s="25">
        <v>525</v>
      </c>
      <c r="N595" s="2">
        <f t="shared" si="210"/>
        <v>123.54393908211568</v>
      </c>
      <c r="O595" s="2">
        <f t="shared" si="211"/>
        <v>125.20735078874598</v>
      </c>
      <c r="P595" s="2">
        <f t="shared" si="212"/>
        <v>103.24226856734582</v>
      </c>
      <c r="Q595" s="2">
        <f t="shared" si="212"/>
        <v>126.50602409638572</v>
      </c>
      <c r="R595" s="27">
        <f t="shared" si="213"/>
        <v>1.3464130405658192E-2</v>
      </c>
      <c r="S595" s="1">
        <f t="shared" si="199"/>
        <v>8.778548817801362E-3</v>
      </c>
      <c r="T595" s="1">
        <f>S595+GRAPHS!$Q$32*_xlfn.STDEV.S($R$2:$R$779)</f>
        <v>3.6448384166507447E-2</v>
      </c>
      <c r="U595" s="1">
        <f>S595-GRAPHS!$Q$32*_xlfn.STDEV.S($R$2:$R$779)</f>
        <v>-1.8891286530904723E-2</v>
      </c>
      <c r="V595" s="2">
        <f t="shared" si="200"/>
        <v>166.34117066302991</v>
      </c>
      <c r="W595" s="1">
        <f t="shared" si="201"/>
        <v>-2.2607560865138946E-3</v>
      </c>
      <c r="X595" s="1">
        <f t="shared" si="202"/>
        <v>-2.8736109496204812E-3</v>
      </c>
      <c r="Y595" s="1">
        <f t="shared" si="203"/>
        <v>6.1285486310658655E-4</v>
      </c>
      <c r="Z595" s="1">
        <f t="shared" si="194"/>
        <v>-3.2310590462182717E-4</v>
      </c>
      <c r="AA595" s="1" t="e">
        <f>Z595+#REF!*_xlfn.STDEV.S($Y$2:$Y$779)</f>
        <v>#REF!</v>
      </c>
      <c r="AB595" s="1">
        <f>Z595-GRAPHS!$S$32*_xlfn.STDEV.S($Y$2:$Y$779)</f>
        <v>-3.5832089975028217E-3</v>
      </c>
      <c r="AC595" s="24">
        <f t="shared" si="195"/>
        <v>-34.889999999999418</v>
      </c>
      <c r="AD595" s="24">
        <f t="shared" si="204"/>
        <v>-1.7300000000000182</v>
      </c>
      <c r="AE595" s="1">
        <f t="shared" si="205"/>
        <v>6.1285486310658655E-4</v>
      </c>
      <c r="AF595" s="1">
        <f t="shared" si="206"/>
        <v>-3.2310590462182717E-4</v>
      </c>
      <c r="AG595" s="1">
        <f>$AF$2+GRAPHS!$U$32*_xlfn.STDEV.S('ONE_LAST_QUOTE (2)'!$AE$2:$AE$779)</f>
        <v>3.7520229614794163E-3</v>
      </c>
      <c r="AH595" s="1">
        <f>$AF$2-GRAPHS!$U$32*_xlfn.STDEV.S('ONE_LAST_QUOTE (2)'!$AE$2:$AE$779)</f>
        <v>-4.3982347707230704E-3</v>
      </c>
      <c r="AI595" s="27">
        <f t="shared" si="207"/>
        <v>20.167630057802921</v>
      </c>
      <c r="AJ595" s="24">
        <f t="shared" si="208"/>
        <v>-33.1599999999994</v>
      </c>
      <c r="AK595" s="27">
        <f t="shared" si="209"/>
        <v>-6.5702056555270953</v>
      </c>
      <c r="AL595" s="27">
        <f>$AK$2+GRAPHS!$W$32*_xlfn.STDEV.S('ONE_LAST_QUOTE (2)'!$AJ$2:$AJ$779)</f>
        <v>27.965047561412895</v>
      </c>
      <c r="AM595" s="27">
        <f>$AK$2-GRAPHS!$W$32*_xlfn.STDEV.S('ONE_LAST_QUOTE (2)'!$AJ$2:$AJ$779)</f>
        <v>-41.105458872467089</v>
      </c>
      <c r="AO595" s="24"/>
    </row>
    <row r="596" spans="1:41" x14ac:dyDescent="0.3">
      <c r="A596" s="5">
        <v>44973</v>
      </c>
      <c r="B596" s="25">
        <v>606.1</v>
      </c>
      <c r="C596" s="25">
        <v>0.02</v>
      </c>
      <c r="D596" s="25">
        <f t="shared" si="196"/>
        <v>606.08000000000004</v>
      </c>
      <c r="E596" s="25">
        <v>607</v>
      </c>
      <c r="F596" s="25">
        <f t="shared" si="193"/>
        <v>0.91999999999995907</v>
      </c>
      <c r="G596" s="25">
        <v>15543</v>
      </c>
      <c r="H596" s="25">
        <v>15550.5</v>
      </c>
      <c r="I596" s="25">
        <v>0.51</v>
      </c>
      <c r="J596" s="25">
        <f t="shared" si="197"/>
        <v>15549.99</v>
      </c>
      <c r="K596" s="25">
        <f t="shared" si="198"/>
        <v>-6.9899999999997817</v>
      </c>
      <c r="L596" s="27">
        <v>30.341000000000001</v>
      </c>
      <c r="M596" s="25">
        <v>528</v>
      </c>
      <c r="N596" s="2">
        <f t="shared" si="210"/>
        <v>124.92282362626058</v>
      </c>
      <c r="O596" s="2">
        <f t="shared" si="211"/>
        <v>126.38640429338089</v>
      </c>
      <c r="P596" s="2">
        <f t="shared" si="212"/>
        <v>103.22525771442164</v>
      </c>
      <c r="Q596" s="2">
        <f t="shared" si="212"/>
        <v>127.22891566265079</v>
      </c>
      <c r="R596" s="27">
        <f t="shared" si="213"/>
        <v>1.1715878849320571E-2</v>
      </c>
      <c r="S596" s="1">
        <f t="shared" si="199"/>
        <v>8.778548817801362E-3</v>
      </c>
      <c r="T596" s="1">
        <f>S596+GRAPHS!$Q$32*_xlfn.STDEV.S($R$2:$R$779)</f>
        <v>3.6448384166507447E-2</v>
      </c>
      <c r="U596" s="1">
        <f>S596-GRAPHS!$Q$32*_xlfn.STDEV.S($R$2:$R$779)</f>
        <v>-1.8891286530904723E-2</v>
      </c>
      <c r="V596" s="2">
        <f t="shared" si="200"/>
        <v>146.35806671203113</v>
      </c>
      <c r="W596" s="1">
        <f t="shared" si="201"/>
        <v>-4.4951797396652871E-4</v>
      </c>
      <c r="X596" s="1">
        <f t="shared" si="202"/>
        <v>1.5179514255543147E-3</v>
      </c>
      <c r="Y596" s="1">
        <f t="shared" si="203"/>
        <v>-1.9674693995208434E-3</v>
      </c>
      <c r="Z596" s="1">
        <f t="shared" si="194"/>
        <v>-3.2310590462182717E-4</v>
      </c>
      <c r="AA596" s="1" t="e">
        <f>Z596+#REF!*_xlfn.STDEV.S($Y$2:$Y$779)</f>
        <v>#REF!</v>
      </c>
      <c r="AB596" s="1">
        <f>Z596-GRAPHS!$S$32*_xlfn.STDEV.S($Y$2:$Y$779)</f>
        <v>-3.5832089975028217E-3</v>
      </c>
      <c r="AC596" s="24">
        <f t="shared" si="195"/>
        <v>-6.9899999999997817</v>
      </c>
      <c r="AD596" s="24">
        <f t="shared" si="204"/>
        <v>0.91999999999995907</v>
      </c>
      <c r="AE596" s="1">
        <f t="shared" si="205"/>
        <v>-1.9674693995208434E-3</v>
      </c>
      <c r="AF596" s="1">
        <f t="shared" si="206"/>
        <v>-3.2310590462182717E-4</v>
      </c>
      <c r="AG596" s="1">
        <f>$AF$2+GRAPHS!$U$32*_xlfn.STDEV.S('ONE_LAST_QUOTE (2)'!$AE$2:$AE$779)</f>
        <v>3.7520229614794163E-3</v>
      </c>
      <c r="AH596" s="1">
        <f>$AF$2-GRAPHS!$U$32*_xlfn.STDEV.S('ONE_LAST_QUOTE (2)'!$AE$2:$AE$779)</f>
        <v>-4.3982347707230704E-3</v>
      </c>
      <c r="AI596" s="27">
        <f t="shared" si="207"/>
        <v>-7.5978260869566228</v>
      </c>
      <c r="AJ596" s="24">
        <f t="shared" si="208"/>
        <v>-7.9099999999997408</v>
      </c>
      <c r="AK596" s="27">
        <f t="shared" si="209"/>
        <v>-6.5702056555270953</v>
      </c>
      <c r="AL596" s="27">
        <f>$AK$2+GRAPHS!$W$32*_xlfn.STDEV.S('ONE_LAST_QUOTE (2)'!$AJ$2:$AJ$779)</f>
        <v>27.965047561412895</v>
      </c>
      <c r="AM596" s="27">
        <f>$AK$2-GRAPHS!$W$32*_xlfn.STDEV.S('ONE_LAST_QUOTE (2)'!$AJ$2:$AJ$779)</f>
        <v>-41.105458872467089</v>
      </c>
      <c r="AO596" s="24"/>
    </row>
    <row r="597" spans="1:41" x14ac:dyDescent="0.3">
      <c r="A597" s="5">
        <v>44974</v>
      </c>
      <c r="B597" s="25">
        <v>601.58000000000004</v>
      </c>
      <c r="C597" s="25">
        <v>0.02</v>
      </c>
      <c r="D597" s="25">
        <f t="shared" si="196"/>
        <v>601.56000000000006</v>
      </c>
      <c r="E597" s="25">
        <v>601.1</v>
      </c>
      <c r="F597" s="25">
        <f t="shared" si="193"/>
        <v>-0.46000000000003638</v>
      </c>
      <c r="G597" s="25">
        <v>15436</v>
      </c>
      <c r="H597" s="25">
        <v>15479.7</v>
      </c>
      <c r="I597" s="25">
        <v>0.51</v>
      </c>
      <c r="J597" s="25">
        <f t="shared" si="197"/>
        <v>15479.19</v>
      </c>
      <c r="K597" s="25">
        <f t="shared" si="198"/>
        <v>-43.190000000000509</v>
      </c>
      <c r="L597" s="27">
        <v>30.381</v>
      </c>
      <c r="M597" s="25">
        <v>518</v>
      </c>
      <c r="N597" s="2">
        <f t="shared" si="210"/>
        <v>123.70858201275986</v>
      </c>
      <c r="O597" s="2">
        <f t="shared" si="211"/>
        <v>125.51634412099513</v>
      </c>
      <c r="P597" s="2">
        <f t="shared" si="212"/>
        <v>103.36134453781497</v>
      </c>
      <c r="Q597" s="2">
        <f t="shared" si="212"/>
        <v>124.81927710843392</v>
      </c>
      <c r="R597" s="27">
        <f t="shared" si="213"/>
        <v>1.4613069512419141E-2</v>
      </c>
      <c r="S597" s="1">
        <f t="shared" si="199"/>
        <v>8.778548817801362E-3</v>
      </c>
      <c r="T597" s="1">
        <f>S597+GRAPHS!$Q$32*_xlfn.STDEV.S($R$2:$R$779)</f>
        <v>3.6448384166507447E-2</v>
      </c>
      <c r="U597" s="1">
        <f>S597-GRAPHS!$Q$32*_xlfn.STDEV.S($R$2:$R$779)</f>
        <v>-1.8891286530904723E-2</v>
      </c>
      <c r="V597" s="2">
        <f t="shared" si="200"/>
        <v>180.77621082352664</v>
      </c>
      <c r="W597" s="1">
        <f t="shared" si="201"/>
        <v>-2.7901976783023213E-3</v>
      </c>
      <c r="X597" s="1">
        <f t="shared" si="202"/>
        <v>-7.64678502560071E-4</v>
      </c>
      <c r="Y597" s="1">
        <f t="shared" si="203"/>
        <v>-2.0255191757422505E-3</v>
      </c>
      <c r="Z597" s="1">
        <f t="shared" si="194"/>
        <v>-3.2310590462182717E-4</v>
      </c>
      <c r="AA597" s="1" t="e">
        <f>Z597+#REF!*_xlfn.STDEV.S($Y$2:$Y$779)</f>
        <v>#REF!</v>
      </c>
      <c r="AB597" s="1">
        <f>Z597-GRAPHS!$S$32*_xlfn.STDEV.S($Y$2:$Y$779)</f>
        <v>-3.5832089975028217E-3</v>
      </c>
      <c r="AC597" s="24">
        <f t="shared" si="195"/>
        <v>-43.190000000000509</v>
      </c>
      <c r="AD597" s="24">
        <f t="shared" si="204"/>
        <v>-0.46000000000003638</v>
      </c>
      <c r="AE597" s="1">
        <f t="shared" si="205"/>
        <v>-2.0255191757422505E-3</v>
      </c>
      <c r="AF597" s="1">
        <f t="shared" si="206"/>
        <v>-3.2310590462182717E-4</v>
      </c>
      <c r="AG597" s="1">
        <f>$AF$2+GRAPHS!$U$32*_xlfn.STDEV.S('ONE_LAST_QUOTE (2)'!$AE$2:$AE$779)</f>
        <v>3.7520229614794163E-3</v>
      </c>
      <c r="AH597" s="1">
        <f>$AF$2-GRAPHS!$U$32*_xlfn.STDEV.S('ONE_LAST_QUOTE (2)'!$AE$2:$AE$779)</f>
        <v>-4.3982347707230704E-3</v>
      </c>
      <c r="AI597" s="27">
        <f t="shared" si="207"/>
        <v>93.891304347819769</v>
      </c>
      <c r="AJ597" s="24">
        <f t="shared" si="208"/>
        <v>-42.730000000000473</v>
      </c>
      <c r="AK597" s="27">
        <f t="shared" si="209"/>
        <v>-6.5702056555270953</v>
      </c>
      <c r="AL597" s="27">
        <f>$AK$2+GRAPHS!$W$32*_xlfn.STDEV.S('ONE_LAST_QUOTE (2)'!$AJ$2:$AJ$779)</f>
        <v>27.965047561412895</v>
      </c>
      <c r="AM597" s="27">
        <f>$AK$2-GRAPHS!$W$32*_xlfn.STDEV.S('ONE_LAST_QUOTE (2)'!$AJ$2:$AJ$779)</f>
        <v>-41.105458872467089</v>
      </c>
      <c r="AO597" s="24"/>
    </row>
    <row r="598" spans="1:41" x14ac:dyDescent="0.3">
      <c r="A598" s="5">
        <v>44977</v>
      </c>
      <c r="B598" s="25">
        <v>603.29999999999995</v>
      </c>
      <c r="C598" s="25">
        <v>0.02</v>
      </c>
      <c r="D598" s="25">
        <f t="shared" si="196"/>
        <v>603.28</v>
      </c>
      <c r="E598" s="25">
        <v>603.29999999999995</v>
      </c>
      <c r="F598" s="25">
        <f t="shared" si="193"/>
        <v>1.999999999998181E-2</v>
      </c>
      <c r="G598" s="25">
        <v>15524</v>
      </c>
      <c r="H598" s="25">
        <v>15551.23</v>
      </c>
      <c r="I598" s="25">
        <v>0.51</v>
      </c>
      <c r="J598" s="25">
        <f t="shared" si="197"/>
        <v>15550.72</v>
      </c>
      <c r="K598" s="25">
        <f t="shared" si="198"/>
        <v>-26.719999999999345</v>
      </c>
      <c r="L598" s="27">
        <v>30.384</v>
      </c>
      <c r="M598" s="25">
        <v>517</v>
      </c>
      <c r="N598" s="2">
        <f t="shared" si="210"/>
        <v>124.16135007203131</v>
      </c>
      <c r="O598" s="2">
        <f t="shared" si="211"/>
        <v>126.23190762725632</v>
      </c>
      <c r="P598" s="2">
        <f t="shared" si="212"/>
        <v>103.37155104956948</v>
      </c>
      <c r="Q598" s="2">
        <f t="shared" si="212"/>
        <v>124.57831325301224</v>
      </c>
      <c r="R598" s="27">
        <f t="shared" si="213"/>
        <v>1.6676345368536794E-2</v>
      </c>
      <c r="S598" s="1">
        <f t="shared" si="199"/>
        <v>8.778548817801362E-3</v>
      </c>
      <c r="T598" s="1">
        <f>S598+GRAPHS!$Q$32*_xlfn.STDEV.S($R$2:$R$779)</f>
        <v>3.6448384166507447E-2</v>
      </c>
      <c r="U598" s="1">
        <f>S598-GRAPHS!$Q$32*_xlfn.STDEV.S($R$2:$R$779)</f>
        <v>-1.8891286530904723E-2</v>
      </c>
      <c r="V598" s="2">
        <f t="shared" si="200"/>
        <v>207.05575552250082</v>
      </c>
      <c r="W598" s="1">
        <f t="shared" si="201"/>
        <v>-1.718248415507407E-3</v>
      </c>
      <c r="X598" s="1">
        <f t="shared" si="202"/>
        <v>3.3152101843226713E-5</v>
      </c>
      <c r="Y598" s="1">
        <f t="shared" si="203"/>
        <v>-1.7514005173506336E-3</v>
      </c>
      <c r="Z598" s="1">
        <f t="shared" si="194"/>
        <v>-3.2310590462182717E-4</v>
      </c>
      <c r="AA598" s="1" t="e">
        <f>Z598+#REF!*_xlfn.STDEV.S($Y$2:$Y$779)</f>
        <v>#REF!</v>
      </c>
      <c r="AB598" s="1">
        <f>Z598-GRAPHS!$S$32*_xlfn.STDEV.S($Y$2:$Y$779)</f>
        <v>-3.5832089975028217E-3</v>
      </c>
      <c r="AC598" s="24">
        <f t="shared" si="195"/>
        <v>-26.719999999999345</v>
      </c>
      <c r="AD598" s="24">
        <f t="shared" si="204"/>
        <v>1.999999999998181E-2</v>
      </c>
      <c r="AE598" s="1">
        <f t="shared" si="205"/>
        <v>-1.7514005173506336E-3</v>
      </c>
      <c r="AF598" s="1">
        <f t="shared" si="206"/>
        <v>-3.2310590462182717E-4</v>
      </c>
      <c r="AG598" s="1">
        <f>$AF$2+GRAPHS!$U$32*_xlfn.STDEV.S('ONE_LAST_QUOTE (2)'!$AE$2:$AE$779)</f>
        <v>3.7520229614794163E-3</v>
      </c>
      <c r="AH598" s="1">
        <f>$AF$2-GRAPHS!$U$32*_xlfn.STDEV.S('ONE_LAST_QUOTE (2)'!$AE$2:$AE$779)</f>
        <v>-4.3982347707230704E-3</v>
      </c>
      <c r="AI598" s="27">
        <f t="shared" si="207"/>
        <v>-1336.0000000011823</v>
      </c>
      <c r="AJ598" s="24">
        <f t="shared" si="208"/>
        <v>-26.739999999999327</v>
      </c>
      <c r="AK598" s="27">
        <f t="shared" si="209"/>
        <v>-6.5702056555270953</v>
      </c>
      <c r="AL598" s="27">
        <f>$AK$2+GRAPHS!$W$32*_xlfn.STDEV.S('ONE_LAST_QUOTE (2)'!$AJ$2:$AJ$779)</f>
        <v>27.965047561412895</v>
      </c>
      <c r="AM598" s="27">
        <f>$AK$2-GRAPHS!$W$32*_xlfn.STDEV.S('ONE_LAST_QUOTE (2)'!$AJ$2:$AJ$779)</f>
        <v>-41.105458872467089</v>
      </c>
      <c r="AO598" s="24"/>
    </row>
    <row r="599" spans="1:41" x14ac:dyDescent="0.3">
      <c r="A599" s="5">
        <v>44978</v>
      </c>
      <c r="B599" s="25">
        <v>602.87</v>
      </c>
      <c r="C599" s="25">
        <v>0.02</v>
      </c>
      <c r="D599" s="25">
        <f t="shared" si="196"/>
        <v>602.85</v>
      </c>
      <c r="E599" s="25">
        <v>602.1</v>
      </c>
      <c r="F599" s="25">
        <f t="shared" si="193"/>
        <v>-0.75</v>
      </c>
      <c r="G599" s="25">
        <v>15528</v>
      </c>
      <c r="H599" s="25">
        <v>15563</v>
      </c>
      <c r="I599" s="25">
        <v>0.51</v>
      </c>
      <c r="J599" s="25">
        <f t="shared" si="197"/>
        <v>15562.49</v>
      </c>
      <c r="K599" s="25">
        <f t="shared" si="198"/>
        <v>-34.489999999999782</v>
      </c>
      <c r="L599" s="27">
        <v>30.518000000000001</v>
      </c>
      <c r="M599" s="25">
        <v>516</v>
      </c>
      <c r="N599" s="2">
        <f t="shared" si="210"/>
        <v>123.91438567606508</v>
      </c>
      <c r="O599" s="2">
        <f t="shared" si="211"/>
        <v>126.26443324117727</v>
      </c>
      <c r="P599" s="2">
        <f t="shared" si="212"/>
        <v>103.82744190793713</v>
      </c>
      <c r="Q599" s="2">
        <f t="shared" si="212"/>
        <v>124.33734939759054</v>
      </c>
      <c r="R599" s="27">
        <f t="shared" si="213"/>
        <v>1.8965090713968014E-2</v>
      </c>
      <c r="S599" s="1">
        <f t="shared" si="199"/>
        <v>8.778548817801362E-3</v>
      </c>
      <c r="T599" s="1">
        <f>S599+GRAPHS!$Q$32*_xlfn.STDEV.S($R$2:$R$779)</f>
        <v>3.6448384166507447E-2</v>
      </c>
      <c r="U599" s="1">
        <f>S599-GRAPHS!$Q$32*_xlfn.STDEV.S($R$2:$R$779)</f>
        <v>-1.8891286530904723E-2</v>
      </c>
      <c r="V599" s="2">
        <f t="shared" si="200"/>
        <v>235.00475651121917</v>
      </c>
      <c r="W599" s="1">
        <f t="shared" si="201"/>
        <v>-2.2162263236795514E-3</v>
      </c>
      <c r="X599" s="1">
        <f t="shared" si="202"/>
        <v>-1.2440905697934808E-3</v>
      </c>
      <c r="Y599" s="1">
        <f t="shared" si="203"/>
        <v>-9.721357538860706E-4</v>
      </c>
      <c r="Z599" s="1">
        <f t="shared" si="194"/>
        <v>-3.2310590462182717E-4</v>
      </c>
      <c r="AA599" s="1" t="e">
        <f>Z599+#REF!*_xlfn.STDEV.S($Y$2:$Y$779)</f>
        <v>#REF!</v>
      </c>
      <c r="AB599" s="1">
        <f>Z599-GRAPHS!$S$32*_xlfn.STDEV.S($Y$2:$Y$779)</f>
        <v>-3.5832089975028217E-3</v>
      </c>
      <c r="AC599" s="24">
        <f t="shared" si="195"/>
        <v>-34.489999999999782</v>
      </c>
      <c r="AD599" s="24">
        <f t="shared" si="204"/>
        <v>-0.75</v>
      </c>
      <c r="AE599" s="1">
        <f t="shared" si="205"/>
        <v>-9.721357538860706E-4</v>
      </c>
      <c r="AF599" s="1">
        <f t="shared" si="206"/>
        <v>-3.2310590462182717E-4</v>
      </c>
      <c r="AG599" s="1">
        <f>$AF$2+GRAPHS!$U$32*_xlfn.STDEV.S('ONE_LAST_QUOTE (2)'!$AE$2:$AE$779)</f>
        <v>3.7520229614794163E-3</v>
      </c>
      <c r="AH599" s="1">
        <f>$AF$2-GRAPHS!$U$32*_xlfn.STDEV.S('ONE_LAST_QUOTE (2)'!$AE$2:$AE$779)</f>
        <v>-4.3982347707230704E-3</v>
      </c>
      <c r="AI599" s="27">
        <f t="shared" si="207"/>
        <v>45.986666666666373</v>
      </c>
      <c r="AJ599" s="24">
        <f t="shared" si="208"/>
        <v>-33.739999999999782</v>
      </c>
      <c r="AK599" s="27">
        <f t="shared" si="209"/>
        <v>-6.5702056555270953</v>
      </c>
      <c r="AL599" s="27">
        <f>$AK$2+GRAPHS!$W$32*_xlfn.STDEV.S('ONE_LAST_QUOTE (2)'!$AJ$2:$AJ$779)</f>
        <v>27.965047561412895</v>
      </c>
      <c r="AM599" s="27">
        <f>$AK$2-GRAPHS!$W$32*_xlfn.STDEV.S('ONE_LAST_QUOTE (2)'!$AJ$2:$AJ$779)</f>
        <v>-41.105458872467089</v>
      </c>
      <c r="AO599" s="24"/>
    </row>
    <row r="600" spans="1:41" x14ac:dyDescent="0.3">
      <c r="A600" s="5">
        <v>44979</v>
      </c>
      <c r="B600" s="25">
        <v>596</v>
      </c>
      <c r="C600" s="25">
        <v>0.02</v>
      </c>
      <c r="D600" s="25">
        <f t="shared" si="196"/>
        <v>595.98</v>
      </c>
      <c r="E600" s="25">
        <v>595.70000000000005</v>
      </c>
      <c r="F600" s="25">
        <f t="shared" si="193"/>
        <v>-0.27999999999997272</v>
      </c>
      <c r="G600" s="25">
        <v>15375</v>
      </c>
      <c r="H600" s="25">
        <v>15418.77</v>
      </c>
      <c r="I600" s="25">
        <v>0.51</v>
      </c>
      <c r="J600" s="25">
        <f t="shared" si="197"/>
        <v>15418.26</v>
      </c>
      <c r="K600" s="25">
        <f t="shared" si="198"/>
        <v>-43.260000000000218</v>
      </c>
      <c r="L600" s="27">
        <v>30.516999999999999</v>
      </c>
      <c r="M600" s="25">
        <v>507</v>
      </c>
      <c r="N600" s="2">
        <f t="shared" si="210"/>
        <v>122.59724223091176</v>
      </c>
      <c r="O600" s="2">
        <f t="shared" si="211"/>
        <v>125.02032850870044</v>
      </c>
      <c r="P600" s="2">
        <f t="shared" si="212"/>
        <v>103.82403973735229</v>
      </c>
      <c r="Q600" s="2">
        <f t="shared" si="212"/>
        <v>122.16867469879536</v>
      </c>
      <c r="R600" s="27">
        <f t="shared" si="213"/>
        <v>1.9764606721126787E-2</v>
      </c>
      <c r="S600" s="1">
        <f t="shared" si="199"/>
        <v>8.778548817801362E-3</v>
      </c>
      <c r="T600" s="1">
        <f>S600+GRAPHS!$Q$32*_xlfn.STDEV.S($R$2:$R$779)</f>
        <v>3.6448384166507447E-2</v>
      </c>
      <c r="U600" s="1">
        <f>S600-GRAPHS!$Q$32*_xlfn.STDEV.S($R$2:$R$779)</f>
        <v>-1.8891286530904723E-2</v>
      </c>
      <c r="V600" s="2">
        <f t="shared" si="200"/>
        <v>242.30862777886841</v>
      </c>
      <c r="W600" s="1">
        <f t="shared" si="201"/>
        <v>-2.8057640745453908E-3</v>
      </c>
      <c r="X600" s="1">
        <f t="shared" si="202"/>
        <v>-4.6981442330274961E-4</v>
      </c>
      <c r="Y600" s="1">
        <f t="shared" si="203"/>
        <v>-2.3359496512426413E-3</v>
      </c>
      <c r="Z600" s="1">
        <f t="shared" si="194"/>
        <v>-3.2310590462182717E-4</v>
      </c>
      <c r="AA600" s="1" t="e">
        <f>Z600+#REF!*_xlfn.STDEV.S($Y$2:$Y$779)</f>
        <v>#REF!</v>
      </c>
      <c r="AB600" s="1">
        <f>Z600-GRAPHS!$S$32*_xlfn.STDEV.S($Y$2:$Y$779)</f>
        <v>-3.5832089975028217E-3</v>
      </c>
      <c r="AC600" s="24">
        <f t="shared" si="195"/>
        <v>-43.260000000000218</v>
      </c>
      <c r="AD600" s="24">
        <f t="shared" si="204"/>
        <v>-0.27999999999997272</v>
      </c>
      <c r="AE600" s="1">
        <f t="shared" si="205"/>
        <v>-2.3359496512426413E-3</v>
      </c>
      <c r="AF600" s="1">
        <f t="shared" si="206"/>
        <v>-3.2310590462182717E-4</v>
      </c>
      <c r="AG600" s="1">
        <f>$AF$2+GRAPHS!$U$32*_xlfn.STDEV.S('ONE_LAST_QUOTE (2)'!$AE$2:$AE$779)</f>
        <v>3.7520229614794163E-3</v>
      </c>
      <c r="AH600" s="1">
        <f>$AF$2-GRAPHS!$U$32*_xlfn.STDEV.S('ONE_LAST_QUOTE (2)'!$AE$2:$AE$779)</f>
        <v>-4.3982347707230704E-3</v>
      </c>
      <c r="AI600" s="27">
        <f t="shared" si="207"/>
        <v>154.50000000001583</v>
      </c>
      <c r="AJ600" s="24">
        <f t="shared" si="208"/>
        <v>-42.980000000000246</v>
      </c>
      <c r="AK600" s="27">
        <f t="shared" si="209"/>
        <v>-6.5702056555270953</v>
      </c>
      <c r="AL600" s="27">
        <f>$AK$2+GRAPHS!$W$32*_xlfn.STDEV.S('ONE_LAST_QUOTE (2)'!$AJ$2:$AJ$779)</f>
        <v>27.965047561412895</v>
      </c>
      <c r="AM600" s="27">
        <f>$AK$2-GRAPHS!$W$32*_xlfn.STDEV.S('ONE_LAST_QUOTE (2)'!$AJ$2:$AJ$779)</f>
        <v>-41.105458872467089</v>
      </c>
      <c r="AO600" s="24"/>
    </row>
    <row r="601" spans="1:41" x14ac:dyDescent="0.3">
      <c r="A601" s="5">
        <v>44980</v>
      </c>
      <c r="B601" s="25">
        <v>604.47</v>
      </c>
      <c r="C601" s="25">
        <v>0</v>
      </c>
      <c r="D601" s="25">
        <f t="shared" si="196"/>
        <v>604.47</v>
      </c>
      <c r="E601" s="25">
        <v>604.79999999999995</v>
      </c>
      <c r="F601" s="25">
        <f t="shared" si="193"/>
        <v>0.32999999999992724</v>
      </c>
      <c r="G601" s="25">
        <v>15600</v>
      </c>
      <c r="H601" s="25">
        <v>15615.41</v>
      </c>
      <c r="I601" s="25">
        <v>0.51</v>
      </c>
      <c r="J601" s="25">
        <f t="shared" si="197"/>
        <v>15614.9</v>
      </c>
      <c r="K601" s="25">
        <f t="shared" si="198"/>
        <v>-14.899999999999636</v>
      </c>
      <c r="L601" s="27">
        <v>30.385999999999999</v>
      </c>
      <c r="M601" s="25">
        <v>518</v>
      </c>
      <c r="N601" s="2">
        <f t="shared" si="210"/>
        <v>124.47005556698912</v>
      </c>
      <c r="O601" s="2">
        <f t="shared" si="211"/>
        <v>126.84989429175459</v>
      </c>
      <c r="P601" s="2">
        <f t="shared" si="212"/>
        <v>103.37835539073916</v>
      </c>
      <c r="Q601" s="2">
        <f t="shared" si="212"/>
        <v>124.81927710843392</v>
      </c>
      <c r="R601" s="27">
        <f t="shared" si="213"/>
        <v>1.9119769119767538E-2</v>
      </c>
      <c r="S601" s="1">
        <f t="shared" si="199"/>
        <v>8.778548817801362E-3</v>
      </c>
      <c r="T601" s="1">
        <f>S601+GRAPHS!$Q$32*_xlfn.STDEV.S($R$2:$R$779)</f>
        <v>3.6448384166507447E-2</v>
      </c>
      <c r="U601" s="1">
        <f>S601-GRAPHS!$Q$32*_xlfn.STDEV.S($R$2:$R$779)</f>
        <v>-1.8891286530904723E-2</v>
      </c>
      <c r="V601" s="2">
        <f t="shared" si="200"/>
        <v>237.98387247654773</v>
      </c>
      <c r="W601" s="1">
        <f t="shared" si="201"/>
        <v>-9.5421680574320916E-4</v>
      </c>
      <c r="X601" s="1">
        <f t="shared" si="202"/>
        <v>5.4593280063514689E-4</v>
      </c>
      <c r="Y601" s="1">
        <f t="shared" si="203"/>
        <v>-1.500149606378356E-3</v>
      </c>
      <c r="Z601" s="1">
        <f t="shared" si="194"/>
        <v>-3.2310590462182717E-4</v>
      </c>
      <c r="AA601" s="1" t="e">
        <f>Z601+#REF!*_xlfn.STDEV.S($Y$2:$Y$779)</f>
        <v>#REF!</v>
      </c>
      <c r="AB601" s="1">
        <f>Z601-GRAPHS!$S$32*_xlfn.STDEV.S($Y$2:$Y$779)</f>
        <v>-3.5832089975028217E-3</v>
      </c>
      <c r="AC601" s="24">
        <f t="shared" si="195"/>
        <v>-14.899999999999636</v>
      </c>
      <c r="AD601" s="24">
        <f t="shared" si="204"/>
        <v>0.32999999999992724</v>
      </c>
      <c r="AE601" s="1">
        <f t="shared" si="205"/>
        <v>-1.500149606378356E-3</v>
      </c>
      <c r="AF601" s="1">
        <f t="shared" si="206"/>
        <v>-3.2310590462182717E-4</v>
      </c>
      <c r="AG601" s="1">
        <f>$AF$2+GRAPHS!$U$32*_xlfn.STDEV.S('ONE_LAST_QUOTE (2)'!$AE$2:$AE$779)</f>
        <v>3.7520229614794163E-3</v>
      </c>
      <c r="AH601" s="1">
        <f>$AF$2-GRAPHS!$U$32*_xlfn.STDEV.S('ONE_LAST_QUOTE (2)'!$AE$2:$AE$779)</f>
        <v>-4.3982347707230704E-3</v>
      </c>
      <c r="AI601" s="27">
        <f t="shared" si="207"/>
        <v>-45.151515151524002</v>
      </c>
      <c r="AJ601" s="24">
        <f t="shared" si="208"/>
        <v>-15.229999999999563</v>
      </c>
      <c r="AK601" s="27">
        <f t="shared" si="209"/>
        <v>-6.5702056555270953</v>
      </c>
      <c r="AL601" s="27">
        <f>$AK$2+GRAPHS!$W$32*_xlfn.STDEV.S('ONE_LAST_QUOTE (2)'!$AJ$2:$AJ$779)</f>
        <v>27.965047561412895</v>
      </c>
      <c r="AM601" s="27">
        <f>$AK$2-GRAPHS!$W$32*_xlfn.STDEV.S('ONE_LAST_QUOTE (2)'!$AJ$2:$AJ$779)</f>
        <v>-41.105458872467089</v>
      </c>
      <c r="AO601" s="24"/>
    </row>
    <row r="602" spans="1:41" x14ac:dyDescent="0.3">
      <c r="A602" s="5">
        <v>44981</v>
      </c>
      <c r="B602" s="25">
        <v>598.38</v>
      </c>
      <c r="C602" s="25">
        <v>0</v>
      </c>
      <c r="D602" s="25">
        <f t="shared" si="196"/>
        <v>598.38</v>
      </c>
      <c r="E602" s="25">
        <v>602.5</v>
      </c>
      <c r="F602" s="25">
        <f t="shared" si="193"/>
        <v>4.1200000000000045</v>
      </c>
      <c r="G602" s="25">
        <v>15541</v>
      </c>
      <c r="H602" s="25">
        <v>15503.79</v>
      </c>
      <c r="I602" s="25">
        <v>0.51</v>
      </c>
      <c r="J602" s="25">
        <f t="shared" si="197"/>
        <v>15503.28</v>
      </c>
      <c r="K602" s="25">
        <f t="shared" si="198"/>
        <v>37.719999999999345</v>
      </c>
      <c r="L602" s="27">
        <v>30.664000000000001</v>
      </c>
      <c r="M602" s="25">
        <v>511</v>
      </c>
      <c r="N602" s="2">
        <f t="shared" si="210"/>
        <v>123.99670714138715</v>
      </c>
      <c r="O602" s="2">
        <f t="shared" si="211"/>
        <v>126.37014148642039</v>
      </c>
      <c r="P602" s="2">
        <f t="shared" si="212"/>
        <v>104.32415881332277</v>
      </c>
      <c r="Q602" s="2">
        <f t="shared" si="212"/>
        <v>123.13253012048212</v>
      </c>
      <c r="R602" s="27">
        <f t="shared" si="213"/>
        <v>1.9141107854799166E-2</v>
      </c>
      <c r="S602" s="1">
        <f t="shared" si="199"/>
        <v>8.778548817801362E-3</v>
      </c>
      <c r="T602" s="1">
        <f>S602+GRAPHS!$Q$32*_xlfn.STDEV.S($R$2:$R$779)</f>
        <v>3.6448384166507447E-2</v>
      </c>
      <c r="U602" s="1">
        <f>S602-GRAPHS!$Q$32*_xlfn.STDEV.S($R$2:$R$779)</f>
        <v>-1.8891286530904723E-2</v>
      </c>
      <c r="V602" s="2">
        <f t="shared" si="200"/>
        <v>237.3434345033246</v>
      </c>
      <c r="W602" s="1">
        <f t="shared" si="201"/>
        <v>2.4330335258086898E-3</v>
      </c>
      <c r="X602" s="1">
        <f t="shared" si="202"/>
        <v>6.8852568601891848E-3</v>
      </c>
      <c r="Y602" s="1">
        <f t="shared" si="203"/>
        <v>-4.4522233343804955E-3</v>
      </c>
      <c r="Z602" s="1">
        <f t="shared" si="194"/>
        <v>-3.2310590462182717E-4</v>
      </c>
      <c r="AA602" s="1" t="e">
        <f>Z602+#REF!*_xlfn.STDEV.S($Y$2:$Y$779)</f>
        <v>#REF!</v>
      </c>
      <c r="AB602" s="1">
        <f>Z602-GRAPHS!$S$32*_xlfn.STDEV.S($Y$2:$Y$779)</f>
        <v>-3.5832089975028217E-3</v>
      </c>
      <c r="AC602" s="24">
        <f t="shared" si="195"/>
        <v>37.719999999999345</v>
      </c>
      <c r="AD602" s="24">
        <f t="shared" si="204"/>
        <v>4.1200000000000045</v>
      </c>
      <c r="AE602" s="1">
        <f t="shared" si="205"/>
        <v>-4.4522233343804955E-3</v>
      </c>
      <c r="AF602" s="1">
        <f t="shared" si="206"/>
        <v>-3.2310590462182717E-4</v>
      </c>
      <c r="AG602" s="1">
        <f>$AF$2+GRAPHS!$U$32*_xlfn.STDEV.S('ONE_LAST_QUOTE (2)'!$AE$2:$AE$779)</f>
        <v>3.7520229614794163E-3</v>
      </c>
      <c r="AH602" s="1">
        <f>$AF$2-GRAPHS!$U$32*_xlfn.STDEV.S('ONE_LAST_QUOTE (2)'!$AE$2:$AE$779)</f>
        <v>-4.3982347707230704E-3</v>
      </c>
      <c r="AI602" s="27">
        <f t="shared" si="207"/>
        <v>9.1553398058250739</v>
      </c>
      <c r="AJ602" s="24">
        <f t="shared" si="208"/>
        <v>33.599999999999341</v>
      </c>
      <c r="AK602" s="27">
        <f t="shared" si="209"/>
        <v>-6.5702056555270953</v>
      </c>
      <c r="AL602" s="27">
        <f>$AK$2+GRAPHS!$W$32*_xlfn.STDEV.S('ONE_LAST_QUOTE (2)'!$AJ$2:$AJ$779)</f>
        <v>27.965047561412895</v>
      </c>
      <c r="AM602" s="27">
        <f>$AK$2-GRAPHS!$W$32*_xlfn.STDEV.S('ONE_LAST_QUOTE (2)'!$AJ$2:$AJ$779)</f>
        <v>-41.105458872467089</v>
      </c>
      <c r="AO602" s="24"/>
    </row>
    <row r="603" spans="1:41" x14ac:dyDescent="0.3">
      <c r="A603" s="5">
        <v>44986</v>
      </c>
      <c r="B603" s="25">
        <v>605.49</v>
      </c>
      <c r="C603" s="25">
        <v>0</v>
      </c>
      <c r="D603" s="25">
        <f t="shared" si="196"/>
        <v>605.49</v>
      </c>
      <c r="E603" s="25">
        <v>603.79999999999995</v>
      </c>
      <c r="F603" s="25">
        <f t="shared" si="193"/>
        <v>-1.6900000000000546</v>
      </c>
      <c r="G603" s="25">
        <v>15546</v>
      </c>
      <c r="H603" s="25">
        <v>15598.49</v>
      </c>
      <c r="I603" s="25">
        <v>0.51</v>
      </c>
      <c r="J603" s="25">
        <f t="shared" si="197"/>
        <v>15597.98</v>
      </c>
      <c r="K603" s="25">
        <f t="shared" si="198"/>
        <v>-51.979999999999563</v>
      </c>
      <c r="L603" s="27">
        <v>30.571000000000002</v>
      </c>
      <c r="M603" s="25">
        <v>522</v>
      </c>
      <c r="N603" s="2">
        <f t="shared" si="210"/>
        <v>124.2642519036839</v>
      </c>
      <c r="O603" s="2">
        <f t="shared" si="211"/>
        <v>126.41079850382158</v>
      </c>
      <c r="P603" s="2">
        <f t="shared" si="212"/>
        <v>104.00775694893329</v>
      </c>
      <c r="Q603" s="2">
        <f t="shared" si="212"/>
        <v>125.78313253012068</v>
      </c>
      <c r="R603" s="27">
        <f t="shared" si="213"/>
        <v>1.7274047582095164E-2</v>
      </c>
      <c r="S603" s="1">
        <f t="shared" si="199"/>
        <v>8.778548817801362E-3</v>
      </c>
      <c r="T603" s="1">
        <f>S603+GRAPHS!$Q$32*_xlfn.STDEV.S($R$2:$R$779)</f>
        <v>3.6448384166507447E-2</v>
      </c>
      <c r="U603" s="1">
        <f>S603-GRAPHS!$Q$32*_xlfn.STDEV.S($R$2:$R$779)</f>
        <v>-1.8891286530904723E-2</v>
      </c>
      <c r="V603" s="2">
        <f t="shared" si="200"/>
        <v>214.65466001376825</v>
      </c>
      <c r="W603" s="1">
        <f t="shared" si="201"/>
        <v>-3.3324827958491781E-3</v>
      </c>
      <c r="X603" s="1">
        <f t="shared" si="202"/>
        <v>-2.7911278468679161E-3</v>
      </c>
      <c r="Y603" s="1">
        <f t="shared" si="203"/>
        <v>-5.4135494898126203E-4</v>
      </c>
      <c r="Z603" s="1">
        <f t="shared" si="194"/>
        <v>-3.2310590462182717E-4</v>
      </c>
      <c r="AA603" s="1" t="e">
        <f>Z603+#REF!*_xlfn.STDEV.S($Y$2:$Y$779)</f>
        <v>#REF!</v>
      </c>
      <c r="AB603" s="1">
        <f>Z603-GRAPHS!$S$32*_xlfn.STDEV.S($Y$2:$Y$779)</f>
        <v>-3.5832089975028217E-3</v>
      </c>
      <c r="AC603" s="24">
        <f t="shared" si="195"/>
        <v>-51.979999999999563</v>
      </c>
      <c r="AD603" s="24">
        <f t="shared" si="204"/>
        <v>-1.6900000000000546</v>
      </c>
      <c r="AE603" s="1">
        <f t="shared" si="205"/>
        <v>-5.4135494898126203E-4</v>
      </c>
      <c r="AF603" s="1">
        <f t="shared" si="206"/>
        <v>-3.2310590462182717E-4</v>
      </c>
      <c r="AG603" s="1">
        <f>$AF$2+GRAPHS!$U$32*_xlfn.STDEV.S('ONE_LAST_QUOTE (2)'!$AE$2:$AE$779)</f>
        <v>3.7520229614794163E-3</v>
      </c>
      <c r="AH603" s="1">
        <f>$AF$2-GRAPHS!$U$32*_xlfn.STDEV.S('ONE_LAST_QUOTE (2)'!$AE$2:$AE$779)</f>
        <v>-4.3982347707230704E-3</v>
      </c>
      <c r="AI603" s="27">
        <f t="shared" si="207"/>
        <v>30.757396449702892</v>
      </c>
      <c r="AJ603" s="24">
        <f t="shared" si="208"/>
        <v>-50.289999999999509</v>
      </c>
      <c r="AK603" s="27">
        <f t="shared" si="209"/>
        <v>-6.5702056555270953</v>
      </c>
      <c r="AL603" s="27">
        <f>$AK$2+GRAPHS!$W$32*_xlfn.STDEV.S('ONE_LAST_QUOTE (2)'!$AJ$2:$AJ$779)</f>
        <v>27.965047561412895</v>
      </c>
      <c r="AM603" s="27">
        <f>$AK$2-GRAPHS!$W$32*_xlfn.STDEV.S('ONE_LAST_QUOTE (2)'!$AJ$2:$AJ$779)</f>
        <v>-41.105458872467089</v>
      </c>
      <c r="AO603" s="24"/>
    </row>
    <row r="604" spans="1:41" x14ac:dyDescent="0.3">
      <c r="A604" s="5">
        <v>44987</v>
      </c>
      <c r="B604" s="25">
        <v>604.09</v>
      </c>
      <c r="C604" s="25">
        <v>0</v>
      </c>
      <c r="D604" s="25">
        <f t="shared" si="196"/>
        <v>604.09</v>
      </c>
      <c r="E604" s="25">
        <v>602.79999999999995</v>
      </c>
      <c r="F604" s="25">
        <f t="shared" si="193"/>
        <v>-1.2900000000000773</v>
      </c>
      <c r="G604" s="25">
        <v>15542</v>
      </c>
      <c r="H604" s="25">
        <v>15598.72</v>
      </c>
      <c r="I604" s="25">
        <v>0.51</v>
      </c>
      <c r="J604" s="25">
        <f t="shared" si="197"/>
        <v>15598.21</v>
      </c>
      <c r="K604" s="25">
        <f t="shared" si="198"/>
        <v>-56.209999999999127</v>
      </c>
      <c r="L604" s="27">
        <v>30.66</v>
      </c>
      <c r="M604" s="25">
        <v>519</v>
      </c>
      <c r="N604" s="2">
        <f t="shared" si="210"/>
        <v>124.05844824037868</v>
      </c>
      <c r="O604" s="2">
        <f t="shared" si="211"/>
        <v>126.37827288990061</v>
      </c>
      <c r="P604" s="2">
        <f t="shared" si="212"/>
        <v>104.31055013098344</v>
      </c>
      <c r="Q604" s="2">
        <f t="shared" si="212"/>
        <v>125.06024096385562</v>
      </c>
      <c r="R604" s="27">
        <f t="shared" si="213"/>
        <v>1.8699449190489492E-2</v>
      </c>
      <c r="S604" s="1">
        <f t="shared" si="199"/>
        <v>8.778548817801362E-3</v>
      </c>
      <c r="T604" s="1">
        <f>S604+GRAPHS!$Q$32*_xlfn.STDEV.S($R$2:$R$779)</f>
        <v>3.6448384166507447E-2</v>
      </c>
      <c r="U604" s="1">
        <f>S604-GRAPHS!$Q$32*_xlfn.STDEV.S($R$2:$R$779)</f>
        <v>-1.8891286530904723E-2</v>
      </c>
      <c r="V604" s="2">
        <f t="shared" si="200"/>
        <v>231.98246495219337</v>
      </c>
      <c r="W604" s="1">
        <f t="shared" si="201"/>
        <v>-3.6036186203416373E-3</v>
      </c>
      <c r="X604" s="1">
        <f t="shared" si="202"/>
        <v>-2.1354433941963569E-3</v>
      </c>
      <c r="Y604" s="1">
        <f t="shared" si="203"/>
        <v>-1.4681752261452804E-3</v>
      </c>
      <c r="Z604" s="1">
        <f t="shared" si="194"/>
        <v>-3.2310590462182717E-4</v>
      </c>
      <c r="AA604" s="1" t="e">
        <f>Z604+#REF!*_xlfn.STDEV.S($Y$2:$Y$779)</f>
        <v>#REF!</v>
      </c>
      <c r="AB604" s="1">
        <f>Z604-GRAPHS!$S$32*_xlfn.STDEV.S($Y$2:$Y$779)</f>
        <v>-3.5832089975028217E-3</v>
      </c>
      <c r="AC604" s="24">
        <f t="shared" si="195"/>
        <v>-56.209999999999127</v>
      </c>
      <c r="AD604" s="24">
        <f t="shared" si="204"/>
        <v>-1.2900000000000773</v>
      </c>
      <c r="AE604" s="1">
        <f t="shared" si="205"/>
        <v>-1.4681752261452804E-3</v>
      </c>
      <c r="AF604" s="1">
        <f t="shared" si="206"/>
        <v>-3.2310590462182717E-4</v>
      </c>
      <c r="AG604" s="1">
        <f>$AF$2+GRAPHS!$U$32*_xlfn.STDEV.S('ONE_LAST_QUOTE (2)'!$AE$2:$AE$779)</f>
        <v>3.7520229614794163E-3</v>
      </c>
      <c r="AH604" s="1">
        <f>$AF$2-GRAPHS!$U$32*_xlfn.STDEV.S('ONE_LAST_QUOTE (2)'!$AE$2:$AE$779)</f>
        <v>-4.3982347707230704E-3</v>
      </c>
      <c r="AI604" s="27">
        <f t="shared" si="207"/>
        <v>43.573643410849428</v>
      </c>
      <c r="AJ604" s="24">
        <f t="shared" si="208"/>
        <v>-54.91999999999905</v>
      </c>
      <c r="AK604" s="27">
        <f t="shared" si="209"/>
        <v>-6.5702056555270953</v>
      </c>
      <c r="AL604" s="27">
        <f>$AK$2+GRAPHS!$W$32*_xlfn.STDEV.S('ONE_LAST_QUOTE (2)'!$AJ$2:$AJ$779)</f>
        <v>27.965047561412895</v>
      </c>
      <c r="AM604" s="27">
        <f>$AK$2-GRAPHS!$W$32*_xlfn.STDEV.S('ONE_LAST_QUOTE (2)'!$AJ$2:$AJ$779)</f>
        <v>-41.105458872467089</v>
      </c>
      <c r="AO604" s="24"/>
    </row>
    <row r="605" spans="1:41" x14ac:dyDescent="0.3">
      <c r="A605" s="5">
        <v>44988</v>
      </c>
      <c r="B605" s="25">
        <v>603.45000000000005</v>
      </c>
      <c r="C605" s="25">
        <v>0</v>
      </c>
      <c r="D605" s="25">
        <f t="shared" si="196"/>
        <v>603.45000000000005</v>
      </c>
      <c r="E605" s="25">
        <v>604.4</v>
      </c>
      <c r="F605" s="25">
        <f t="shared" si="193"/>
        <v>0.94999999999993179</v>
      </c>
      <c r="G605" s="25">
        <v>15615</v>
      </c>
      <c r="H605" s="25">
        <v>15608.42</v>
      </c>
      <c r="I605" s="25">
        <v>0.51</v>
      </c>
      <c r="J605" s="25">
        <f t="shared" si="197"/>
        <v>15607.91</v>
      </c>
      <c r="K605" s="25">
        <f t="shared" si="198"/>
        <v>7.0900000000001455</v>
      </c>
      <c r="L605" s="27">
        <v>30.498000000000001</v>
      </c>
      <c r="M605" s="25">
        <v>516</v>
      </c>
      <c r="N605" s="2">
        <f t="shared" si="210"/>
        <v>124.38773410166701</v>
      </c>
      <c r="O605" s="2">
        <f t="shared" si="211"/>
        <v>126.97186534395819</v>
      </c>
      <c r="P605" s="2">
        <f t="shared" si="212"/>
        <v>103.75939849624048</v>
      </c>
      <c r="Q605" s="2">
        <f t="shared" si="212"/>
        <v>124.33734939759056</v>
      </c>
      <c r="R605" s="27">
        <f t="shared" si="213"/>
        <v>2.0774807588174848E-2</v>
      </c>
      <c r="S605" s="1">
        <f t="shared" si="199"/>
        <v>8.778548817801362E-3</v>
      </c>
      <c r="T605" s="1">
        <f>S605+GRAPHS!$Q$32*_xlfn.STDEV.S($R$2:$R$779)</f>
        <v>3.6448384166507447E-2</v>
      </c>
      <c r="U605" s="1">
        <f>S605-GRAPHS!$Q$32*_xlfn.STDEV.S($R$2:$R$779)</f>
        <v>-1.8891286530904723E-2</v>
      </c>
      <c r="V605" s="2">
        <f t="shared" si="200"/>
        <v>258.41312422911784</v>
      </c>
      <c r="W605" s="1">
        <f t="shared" si="201"/>
        <v>4.5425684797004503E-4</v>
      </c>
      <c r="X605" s="1">
        <f t="shared" si="202"/>
        <v>1.5742812163392688E-3</v>
      </c>
      <c r="Y605" s="1">
        <f t="shared" si="203"/>
        <v>-1.1200243683692239E-3</v>
      </c>
      <c r="Z605" s="1">
        <f t="shared" si="194"/>
        <v>-3.2310590462182717E-4</v>
      </c>
      <c r="AA605" s="1" t="e">
        <f>Z605+#REF!*_xlfn.STDEV.S($Y$2:$Y$779)</f>
        <v>#REF!</v>
      </c>
      <c r="AB605" s="1">
        <f>Z605-GRAPHS!$S$32*_xlfn.STDEV.S($Y$2:$Y$779)</f>
        <v>-3.5832089975028217E-3</v>
      </c>
      <c r="AC605" s="24">
        <f t="shared" si="195"/>
        <v>7.0900000000001455</v>
      </c>
      <c r="AD605" s="24">
        <f t="shared" si="204"/>
        <v>0.94999999999993179</v>
      </c>
      <c r="AE605" s="1">
        <f t="shared" si="205"/>
        <v>-1.1200243683692239E-3</v>
      </c>
      <c r="AF605" s="1">
        <f t="shared" si="206"/>
        <v>-3.2310590462182717E-4</v>
      </c>
      <c r="AG605" s="1">
        <f>$AF$2+GRAPHS!$U$32*_xlfn.STDEV.S('ONE_LAST_QUOTE (2)'!$AE$2:$AE$779)</f>
        <v>3.7520229614794163E-3</v>
      </c>
      <c r="AH605" s="1">
        <f>$AF$2-GRAPHS!$U$32*_xlfn.STDEV.S('ONE_LAST_QUOTE (2)'!$AE$2:$AE$779)</f>
        <v>-4.3982347707230704E-3</v>
      </c>
      <c r="AI605" s="27">
        <f t="shared" si="207"/>
        <v>7.463157894737531</v>
      </c>
      <c r="AJ605" s="24">
        <f t="shared" si="208"/>
        <v>6.1400000000002137</v>
      </c>
      <c r="AK605" s="27">
        <f t="shared" si="209"/>
        <v>-6.5702056555270953</v>
      </c>
      <c r="AL605" s="27">
        <f>$AK$2+GRAPHS!$W$32*_xlfn.STDEV.S('ONE_LAST_QUOTE (2)'!$AJ$2:$AJ$779)</f>
        <v>27.965047561412895</v>
      </c>
      <c r="AM605" s="27">
        <f>$AK$2-GRAPHS!$W$32*_xlfn.STDEV.S('ONE_LAST_QUOTE (2)'!$AJ$2:$AJ$779)</f>
        <v>-41.105458872467089</v>
      </c>
      <c r="AO605" s="24"/>
    </row>
    <row r="606" spans="1:41" x14ac:dyDescent="0.3">
      <c r="A606" s="5">
        <v>44991</v>
      </c>
      <c r="B606" s="25">
        <v>609.91</v>
      </c>
      <c r="C606" s="25">
        <v>0</v>
      </c>
      <c r="D606" s="25">
        <f t="shared" si="196"/>
        <v>609.91</v>
      </c>
      <c r="E606" s="25">
        <v>610</v>
      </c>
      <c r="F606" s="25">
        <f t="shared" si="193"/>
        <v>9.0000000000031832E-2</v>
      </c>
      <c r="G606" s="25">
        <v>15772</v>
      </c>
      <c r="H606" s="25">
        <v>15763.51</v>
      </c>
      <c r="I606" s="25">
        <v>0.51</v>
      </c>
      <c r="J606" s="25">
        <f t="shared" si="197"/>
        <v>15763</v>
      </c>
      <c r="K606" s="25">
        <f t="shared" si="198"/>
        <v>9</v>
      </c>
      <c r="L606" s="27">
        <v>30.637</v>
      </c>
      <c r="M606" s="25">
        <v>521</v>
      </c>
      <c r="N606" s="2">
        <f t="shared" si="210"/>
        <v>125.54023461617616</v>
      </c>
      <c r="O606" s="2">
        <f t="shared" si="211"/>
        <v>128.24849569035598</v>
      </c>
      <c r="P606" s="2">
        <f t="shared" si="212"/>
        <v>104.23230020753229</v>
      </c>
      <c r="Q606" s="2">
        <f t="shared" si="212"/>
        <v>125.542168674699</v>
      </c>
      <c r="R606" s="27">
        <f t="shared" si="213"/>
        <v>2.1572853376130796E-2</v>
      </c>
      <c r="S606" s="1">
        <f t="shared" si="199"/>
        <v>8.778548817801362E-3</v>
      </c>
      <c r="T606" s="1">
        <f>S606+GRAPHS!$Q$32*_xlfn.STDEV.S($R$2:$R$779)</f>
        <v>3.6448384166507447E-2</v>
      </c>
      <c r="U606" s="1">
        <f>S606-GRAPHS!$Q$32*_xlfn.STDEV.S($R$2:$R$779)</f>
        <v>-1.8891286530904723E-2</v>
      </c>
      <c r="V606" s="2">
        <f t="shared" si="200"/>
        <v>270.82610741798163</v>
      </c>
      <c r="W606" s="1">
        <f t="shared" si="201"/>
        <v>5.7095730508152003E-4</v>
      </c>
      <c r="X606" s="1">
        <f t="shared" si="202"/>
        <v>1.4756275516064968E-4</v>
      </c>
      <c r="Y606" s="1">
        <f t="shared" si="203"/>
        <v>4.2339454992087035E-4</v>
      </c>
      <c r="Z606" s="1">
        <f t="shared" si="194"/>
        <v>-3.2310590462182717E-4</v>
      </c>
      <c r="AA606" s="1" t="e">
        <f>Z606+#REF!*_xlfn.STDEV.S($Y$2:$Y$779)</f>
        <v>#REF!</v>
      </c>
      <c r="AB606" s="1">
        <f>Z606-GRAPHS!$S$32*_xlfn.STDEV.S($Y$2:$Y$779)</f>
        <v>-3.5832089975028217E-3</v>
      </c>
      <c r="AC606" s="24">
        <f t="shared" si="195"/>
        <v>9</v>
      </c>
      <c r="AD606" s="24">
        <f t="shared" si="204"/>
        <v>9.0000000000031832E-2</v>
      </c>
      <c r="AE606" s="1">
        <f t="shared" si="205"/>
        <v>4.2339454992087035E-4</v>
      </c>
      <c r="AF606" s="1">
        <f t="shared" si="206"/>
        <v>-3.2310590462182717E-4</v>
      </c>
      <c r="AG606" s="1">
        <f>$AF$2+GRAPHS!$U$32*_xlfn.STDEV.S('ONE_LAST_QUOTE (2)'!$AE$2:$AE$779)</f>
        <v>3.7520229614794163E-3</v>
      </c>
      <c r="AH606" s="1">
        <f>$AF$2-GRAPHS!$U$32*_xlfn.STDEV.S('ONE_LAST_QUOTE (2)'!$AE$2:$AE$779)</f>
        <v>-4.3982347707230704E-3</v>
      </c>
      <c r="AI606" s="27">
        <f t="shared" si="207"/>
        <v>99.999999999964629</v>
      </c>
      <c r="AJ606" s="24">
        <f t="shared" si="208"/>
        <v>8.9099999999999682</v>
      </c>
      <c r="AK606" s="27">
        <f t="shared" si="209"/>
        <v>-6.5702056555270953</v>
      </c>
      <c r="AL606" s="27">
        <f>$AK$2+GRAPHS!$W$32*_xlfn.STDEV.S('ONE_LAST_QUOTE (2)'!$AJ$2:$AJ$779)</f>
        <v>27.965047561412895</v>
      </c>
      <c r="AM606" s="27">
        <f>$AK$2-GRAPHS!$W$32*_xlfn.STDEV.S('ONE_LAST_QUOTE (2)'!$AJ$2:$AJ$779)</f>
        <v>-41.105458872467089</v>
      </c>
      <c r="AO606" s="24"/>
    </row>
    <row r="607" spans="1:41" x14ac:dyDescent="0.3">
      <c r="A607" s="5">
        <v>44992</v>
      </c>
      <c r="B607" s="25">
        <v>613.6</v>
      </c>
      <c r="C607" s="25">
        <v>1.35</v>
      </c>
      <c r="D607" s="25">
        <f t="shared" si="196"/>
        <v>612.25</v>
      </c>
      <c r="E607" s="25">
        <v>614.1</v>
      </c>
      <c r="F607" s="25">
        <f t="shared" si="193"/>
        <v>1.8500000000000227</v>
      </c>
      <c r="G607" s="25">
        <v>15873</v>
      </c>
      <c r="H607" s="25">
        <v>15857.89</v>
      </c>
      <c r="I607" s="25">
        <v>0.51</v>
      </c>
      <c r="J607" s="25">
        <f t="shared" si="197"/>
        <v>15857.38</v>
      </c>
      <c r="K607" s="25">
        <f t="shared" si="198"/>
        <v>15.6200000000008</v>
      </c>
      <c r="L607" s="27">
        <v>30.773</v>
      </c>
      <c r="M607" s="25">
        <v>524</v>
      </c>
      <c r="N607" s="2">
        <f t="shared" si="210"/>
        <v>126.38402963572752</v>
      </c>
      <c r="O607" s="2">
        <f t="shared" si="211"/>
        <v>129.06976744186031</v>
      </c>
      <c r="P607" s="2">
        <f t="shared" si="212"/>
        <v>104.69499540706958</v>
      </c>
      <c r="Q607" s="2">
        <f t="shared" si="212"/>
        <v>126.26506024096405</v>
      </c>
      <c r="R607" s="27">
        <f t="shared" si="213"/>
        <v>2.1250610649730106E-2</v>
      </c>
      <c r="S607" s="1">
        <f t="shared" si="199"/>
        <v>8.778548817801362E-3</v>
      </c>
      <c r="T607" s="1">
        <f>S607+GRAPHS!$Q$32*_xlfn.STDEV.S($R$2:$R$779)</f>
        <v>3.6448384166507447E-2</v>
      </c>
      <c r="U607" s="1">
        <f>S607-GRAPHS!$Q$32*_xlfn.STDEV.S($R$2:$R$779)</f>
        <v>-1.8891286530904723E-2</v>
      </c>
      <c r="V607" s="2">
        <f t="shared" si="200"/>
        <v>268.57378061327921</v>
      </c>
      <c r="W607" s="1">
        <f t="shared" si="201"/>
        <v>9.8503031396112101E-4</v>
      </c>
      <c r="X607" s="1">
        <f t="shared" si="202"/>
        <v>3.0216414863209846E-3</v>
      </c>
      <c r="Y607" s="1">
        <f t="shared" si="203"/>
        <v>-2.0366111723598636E-3</v>
      </c>
      <c r="Z607" s="1">
        <f t="shared" si="194"/>
        <v>-3.2310590462182717E-4</v>
      </c>
      <c r="AA607" s="1" t="e">
        <f>Z607+#REF!*_xlfn.STDEV.S($Y$2:$Y$779)</f>
        <v>#REF!</v>
      </c>
      <c r="AB607" s="1">
        <f>Z607-GRAPHS!$S$32*_xlfn.STDEV.S($Y$2:$Y$779)</f>
        <v>-3.5832089975028217E-3</v>
      </c>
      <c r="AC607" s="24">
        <f t="shared" si="195"/>
        <v>15.6200000000008</v>
      </c>
      <c r="AD607" s="24">
        <f t="shared" si="204"/>
        <v>1.8500000000000227</v>
      </c>
      <c r="AE607" s="1">
        <f t="shared" si="205"/>
        <v>-2.0366111723598636E-3</v>
      </c>
      <c r="AF607" s="1">
        <f t="shared" si="206"/>
        <v>-3.2310590462182717E-4</v>
      </c>
      <c r="AG607" s="1">
        <f>$AF$2+GRAPHS!$U$32*_xlfn.STDEV.S('ONE_LAST_QUOTE (2)'!$AE$2:$AE$779)</f>
        <v>3.7520229614794163E-3</v>
      </c>
      <c r="AH607" s="1">
        <f>$AF$2-GRAPHS!$U$32*_xlfn.STDEV.S('ONE_LAST_QUOTE (2)'!$AE$2:$AE$779)</f>
        <v>-4.3982347707230704E-3</v>
      </c>
      <c r="AI607" s="27">
        <f t="shared" si="207"/>
        <v>8.4432432432435718</v>
      </c>
      <c r="AJ607" s="24">
        <f t="shared" si="208"/>
        <v>13.770000000000778</v>
      </c>
      <c r="AK607" s="27">
        <f t="shared" si="209"/>
        <v>-6.5702056555270953</v>
      </c>
      <c r="AL607" s="27">
        <f>$AK$2+GRAPHS!$W$32*_xlfn.STDEV.S('ONE_LAST_QUOTE (2)'!$AJ$2:$AJ$779)</f>
        <v>27.965047561412895</v>
      </c>
      <c r="AM607" s="27">
        <f>$AK$2-GRAPHS!$W$32*_xlfn.STDEV.S('ONE_LAST_QUOTE (2)'!$AJ$2:$AJ$779)</f>
        <v>-41.105458872467089</v>
      </c>
      <c r="AO607" s="24"/>
    </row>
    <row r="608" spans="1:41" x14ac:dyDescent="0.3">
      <c r="A608" s="5">
        <v>44993</v>
      </c>
      <c r="B608" s="25">
        <v>610.79</v>
      </c>
      <c r="C608" s="25">
        <v>1.35</v>
      </c>
      <c r="D608" s="25">
        <f t="shared" si="196"/>
        <v>609.43999999999994</v>
      </c>
      <c r="E608" s="25">
        <v>609.6</v>
      </c>
      <c r="F608" s="25">
        <f t="shared" si="193"/>
        <v>0.16000000000008185</v>
      </c>
      <c r="G608" s="25">
        <v>15785</v>
      </c>
      <c r="H608" s="25">
        <v>15818.2</v>
      </c>
      <c r="I608" s="25">
        <v>0.51</v>
      </c>
      <c r="J608" s="25">
        <f t="shared" si="197"/>
        <v>15817.69</v>
      </c>
      <c r="K608" s="25">
        <f t="shared" si="198"/>
        <v>-32.690000000000509</v>
      </c>
      <c r="L608" s="27">
        <v>30.734000000000002</v>
      </c>
      <c r="M608" s="25">
        <v>521</v>
      </c>
      <c r="N608" s="2">
        <f t="shared" si="210"/>
        <v>125.45791315085408</v>
      </c>
      <c r="O608" s="2">
        <f t="shared" si="211"/>
        <v>128.35420393559912</v>
      </c>
      <c r="P608" s="2">
        <f t="shared" si="212"/>
        <v>104.56231075426111</v>
      </c>
      <c r="Q608" s="2">
        <f t="shared" si="212"/>
        <v>125.54216867469898</v>
      </c>
      <c r="R608" s="27">
        <f t="shared" si="213"/>
        <v>2.3085756107408262E-2</v>
      </c>
      <c r="S608" s="1">
        <f t="shared" si="199"/>
        <v>8.778548817801362E-3</v>
      </c>
      <c r="T608" s="1">
        <f>S608+GRAPHS!$Q$32*_xlfn.STDEV.S($R$2:$R$779)</f>
        <v>3.6448384166507447E-2</v>
      </c>
      <c r="U608" s="1">
        <f>S608-GRAPHS!$Q$32*_xlfn.STDEV.S($R$2:$R$779)</f>
        <v>-1.8891286530904723E-2</v>
      </c>
      <c r="V608" s="2">
        <f t="shared" si="200"/>
        <v>289.62907847450339</v>
      </c>
      <c r="W608" s="1">
        <f t="shared" si="201"/>
        <v>-2.0666734523182911E-3</v>
      </c>
      <c r="X608" s="1">
        <f t="shared" si="202"/>
        <v>2.6253609871370746E-4</v>
      </c>
      <c r="Y608" s="1">
        <f t="shared" si="203"/>
        <v>-2.3292095510319987E-3</v>
      </c>
      <c r="Z608" s="1">
        <f t="shared" si="194"/>
        <v>-3.2310590462182717E-4</v>
      </c>
      <c r="AA608" s="1" t="e">
        <f>Z608+#REF!*_xlfn.STDEV.S($Y$2:$Y$779)</f>
        <v>#REF!</v>
      </c>
      <c r="AB608" s="1">
        <f>Z608-GRAPHS!$S$32*_xlfn.STDEV.S($Y$2:$Y$779)</f>
        <v>-3.5832089975028217E-3</v>
      </c>
      <c r="AC608" s="24">
        <f t="shared" si="195"/>
        <v>-32.690000000000509</v>
      </c>
      <c r="AD608" s="24">
        <f t="shared" si="204"/>
        <v>0.16000000000008185</v>
      </c>
      <c r="AE608" s="1">
        <f t="shared" si="205"/>
        <v>-2.3292095510319987E-3</v>
      </c>
      <c r="AF608" s="1">
        <f t="shared" si="206"/>
        <v>-3.2310590462182717E-4</v>
      </c>
      <c r="AG608" s="1">
        <f>$AF$2+GRAPHS!$U$32*_xlfn.STDEV.S('ONE_LAST_QUOTE (2)'!$AE$2:$AE$779)</f>
        <v>3.7520229614794163E-3</v>
      </c>
      <c r="AH608" s="1">
        <f>$AF$2-GRAPHS!$U$32*_xlfn.STDEV.S('ONE_LAST_QUOTE (2)'!$AE$2:$AE$779)</f>
        <v>-4.3982347707230704E-3</v>
      </c>
      <c r="AI608" s="27">
        <f t="shared" si="207"/>
        <v>-204.31249999989865</v>
      </c>
      <c r="AJ608" s="24">
        <f t="shared" si="208"/>
        <v>-32.850000000000591</v>
      </c>
      <c r="AK608" s="27">
        <f t="shared" si="209"/>
        <v>-6.5702056555270953</v>
      </c>
      <c r="AL608" s="27">
        <f>$AK$2+GRAPHS!$W$32*_xlfn.STDEV.S('ONE_LAST_QUOTE (2)'!$AJ$2:$AJ$779)</f>
        <v>27.965047561412895</v>
      </c>
      <c r="AM608" s="27">
        <f>$AK$2-GRAPHS!$W$32*_xlfn.STDEV.S('ONE_LAST_QUOTE (2)'!$AJ$2:$AJ$779)</f>
        <v>-41.105458872467089</v>
      </c>
      <c r="AO608" s="24"/>
    </row>
    <row r="609" spans="1:41" x14ac:dyDescent="0.3">
      <c r="A609" s="5">
        <v>44994</v>
      </c>
      <c r="B609" s="25">
        <v>609.16999999999996</v>
      </c>
      <c r="C609" s="25">
        <v>0.03</v>
      </c>
      <c r="D609" s="25">
        <f t="shared" si="196"/>
        <v>609.14</v>
      </c>
      <c r="E609" s="25">
        <v>609.20000000000005</v>
      </c>
      <c r="F609" s="25">
        <f t="shared" si="193"/>
        <v>6.0000000000059117E-2</v>
      </c>
      <c r="G609" s="25">
        <v>15766</v>
      </c>
      <c r="H609" s="25">
        <v>15770.66</v>
      </c>
      <c r="I609" s="25">
        <v>0.51</v>
      </c>
      <c r="J609" s="25">
        <f t="shared" si="197"/>
        <v>15770.15</v>
      </c>
      <c r="K609" s="25">
        <f t="shared" si="198"/>
        <v>-4.1499999999996362</v>
      </c>
      <c r="L609" s="27">
        <v>30.84</v>
      </c>
      <c r="M609" s="25">
        <v>522</v>
      </c>
      <c r="N609" s="2">
        <f t="shared" si="210"/>
        <v>125.375591685532</v>
      </c>
      <c r="O609" s="2">
        <f t="shared" si="211"/>
        <v>128.19970726947454</v>
      </c>
      <c r="P609" s="2">
        <f t="shared" si="212"/>
        <v>104.9229408362534</v>
      </c>
      <c r="Q609" s="2">
        <f t="shared" si="212"/>
        <v>125.78313253012068</v>
      </c>
      <c r="R609" s="27">
        <f t="shared" si="213"/>
        <v>2.2525242321695282E-2</v>
      </c>
      <c r="S609" s="1">
        <f t="shared" si="199"/>
        <v>8.778548817801362E-3</v>
      </c>
      <c r="T609" s="1">
        <f>S609+GRAPHS!$Q$32*_xlfn.STDEV.S($R$2:$R$779)</f>
        <v>3.6448384166507447E-2</v>
      </c>
      <c r="U609" s="1">
        <f>S609-GRAPHS!$Q$32*_xlfn.STDEV.S($R$2:$R$779)</f>
        <v>-1.8891286530904723E-2</v>
      </c>
      <c r="V609" s="2">
        <f t="shared" si="200"/>
        <v>282.41155839425431</v>
      </c>
      <c r="W609" s="1">
        <f t="shared" si="201"/>
        <v>-2.6315539167348672E-4</v>
      </c>
      <c r="X609" s="1">
        <f t="shared" si="202"/>
        <v>9.8499523919064782E-5</v>
      </c>
      <c r="Y609" s="1">
        <f t="shared" si="203"/>
        <v>-3.6165491559255153E-4</v>
      </c>
      <c r="Z609" s="1">
        <f t="shared" si="194"/>
        <v>-3.2310590462182717E-4</v>
      </c>
      <c r="AA609" s="1" t="e">
        <f>Z609+#REF!*_xlfn.STDEV.S($Y$2:$Y$779)</f>
        <v>#REF!</v>
      </c>
      <c r="AB609" s="1">
        <f>Z609-GRAPHS!$S$32*_xlfn.STDEV.S($Y$2:$Y$779)</f>
        <v>-3.5832089975028217E-3</v>
      </c>
      <c r="AC609" s="24">
        <f t="shared" si="195"/>
        <v>-4.1499999999996362</v>
      </c>
      <c r="AD609" s="24">
        <f t="shared" si="204"/>
        <v>6.0000000000059117E-2</v>
      </c>
      <c r="AE609" s="1">
        <f t="shared" si="205"/>
        <v>-3.6165491559255153E-4</v>
      </c>
      <c r="AF609" s="1">
        <f t="shared" si="206"/>
        <v>-3.2310590462182717E-4</v>
      </c>
      <c r="AG609" s="1">
        <f>$AF$2+GRAPHS!$U$32*_xlfn.STDEV.S('ONE_LAST_QUOTE (2)'!$AE$2:$AE$779)</f>
        <v>3.7520229614794163E-3</v>
      </c>
      <c r="AH609" s="1">
        <f>$AF$2-GRAPHS!$U$32*_xlfn.STDEV.S('ONE_LAST_QUOTE (2)'!$AE$2:$AE$779)</f>
        <v>-4.3982347707230704E-3</v>
      </c>
      <c r="AI609" s="27">
        <f t="shared" si="207"/>
        <v>-69.166666666592448</v>
      </c>
      <c r="AJ609" s="24">
        <f t="shared" si="208"/>
        <v>-4.2099999999996953</v>
      </c>
      <c r="AK609" s="27">
        <f t="shared" si="209"/>
        <v>-6.5702056555270953</v>
      </c>
      <c r="AL609" s="27">
        <f>$AK$2+GRAPHS!$W$32*_xlfn.STDEV.S('ONE_LAST_QUOTE (2)'!$AJ$2:$AJ$779)</f>
        <v>27.965047561412895</v>
      </c>
      <c r="AM609" s="27">
        <f>$AK$2-GRAPHS!$W$32*_xlfn.STDEV.S('ONE_LAST_QUOTE (2)'!$AJ$2:$AJ$779)</f>
        <v>-41.105458872467089</v>
      </c>
      <c r="AO609" s="24"/>
    </row>
    <row r="610" spans="1:41" x14ac:dyDescent="0.3">
      <c r="A610" s="5">
        <v>44995</v>
      </c>
      <c r="B610" s="25">
        <v>599.63</v>
      </c>
      <c r="C610" s="25">
        <v>0.03</v>
      </c>
      <c r="D610" s="25">
        <f t="shared" si="196"/>
        <v>599.6</v>
      </c>
      <c r="E610" s="25">
        <v>597.9</v>
      </c>
      <c r="F610" s="25">
        <f t="shared" si="193"/>
        <v>-1.7000000000000455</v>
      </c>
      <c r="G610" s="25">
        <v>15481</v>
      </c>
      <c r="H610" s="25">
        <v>15526.2</v>
      </c>
      <c r="I610" s="25">
        <v>0.51</v>
      </c>
      <c r="J610" s="25">
        <f t="shared" si="197"/>
        <v>15525.69</v>
      </c>
      <c r="K610" s="25">
        <f t="shared" si="198"/>
        <v>-44.690000000000509</v>
      </c>
      <c r="L610" s="27">
        <v>30.744</v>
      </c>
      <c r="M610" s="25">
        <v>513</v>
      </c>
      <c r="N610" s="2">
        <f t="shared" si="210"/>
        <v>123.05001029018315</v>
      </c>
      <c r="O610" s="2">
        <f t="shared" si="211"/>
        <v>125.88225727760594</v>
      </c>
      <c r="P610" s="2">
        <f t="shared" si="212"/>
        <v>104.59633246010942</v>
      </c>
      <c r="Q610" s="2">
        <f t="shared" si="212"/>
        <v>123.6144578313255</v>
      </c>
      <c r="R610" s="27">
        <f t="shared" si="213"/>
        <v>2.3017039825869556E-2</v>
      </c>
      <c r="S610" s="1">
        <f t="shared" si="199"/>
        <v>8.778548817801362E-3</v>
      </c>
      <c r="T610" s="1">
        <f>S610+GRAPHS!$Q$32*_xlfn.STDEV.S($R$2:$R$779)</f>
        <v>3.6448384166507447E-2</v>
      </c>
      <c r="U610" s="1">
        <f>S610-GRAPHS!$Q$32*_xlfn.STDEV.S($R$2:$R$779)</f>
        <v>-1.8891286530904723E-2</v>
      </c>
      <c r="V610" s="2">
        <f t="shared" si="200"/>
        <v>283.2246987422792</v>
      </c>
      <c r="W610" s="1">
        <f t="shared" si="201"/>
        <v>-2.878454999423569E-3</v>
      </c>
      <c r="X610" s="1">
        <f t="shared" si="202"/>
        <v>-2.8352234823216236E-3</v>
      </c>
      <c r="Y610" s="1">
        <f t="shared" si="203"/>
        <v>-4.3231517101945376E-5</v>
      </c>
      <c r="Z610" s="1">
        <f t="shared" si="194"/>
        <v>-3.2310590462182717E-4</v>
      </c>
      <c r="AA610" s="1" t="e">
        <f>Z610+#REF!*_xlfn.STDEV.S($Y$2:$Y$779)</f>
        <v>#REF!</v>
      </c>
      <c r="AB610" s="1">
        <f>Z610-GRAPHS!$S$32*_xlfn.STDEV.S($Y$2:$Y$779)</f>
        <v>-3.5832089975028217E-3</v>
      </c>
      <c r="AC610" s="24">
        <f t="shared" si="195"/>
        <v>-44.690000000000509</v>
      </c>
      <c r="AD610" s="24">
        <f t="shared" si="204"/>
        <v>-1.7000000000000455</v>
      </c>
      <c r="AE610" s="1">
        <f t="shared" si="205"/>
        <v>-4.3231517101945376E-5</v>
      </c>
      <c r="AF610" s="1">
        <f t="shared" si="206"/>
        <v>-3.2310590462182717E-4</v>
      </c>
      <c r="AG610" s="1">
        <f>$AF$2+GRAPHS!$U$32*_xlfn.STDEV.S('ONE_LAST_QUOTE (2)'!$AE$2:$AE$779)</f>
        <v>3.7520229614794163E-3</v>
      </c>
      <c r="AH610" s="1">
        <f>$AF$2-GRAPHS!$U$32*_xlfn.STDEV.S('ONE_LAST_QUOTE (2)'!$AE$2:$AE$779)</f>
        <v>-4.3982347707230704E-3</v>
      </c>
      <c r="AI610" s="27">
        <f t="shared" si="207"/>
        <v>26.288235294117243</v>
      </c>
      <c r="AJ610" s="24">
        <f t="shared" si="208"/>
        <v>-42.990000000000464</v>
      </c>
      <c r="AK610" s="27">
        <f t="shared" si="209"/>
        <v>-6.5702056555270953</v>
      </c>
      <c r="AL610" s="27">
        <f>$AK$2+GRAPHS!$W$32*_xlfn.STDEV.S('ONE_LAST_QUOTE (2)'!$AJ$2:$AJ$779)</f>
        <v>27.965047561412895</v>
      </c>
      <c r="AM610" s="27">
        <f>$AK$2-GRAPHS!$W$32*_xlfn.STDEV.S('ONE_LAST_QUOTE (2)'!$AJ$2:$AJ$779)</f>
        <v>-41.105458872467089</v>
      </c>
      <c r="AO610" s="24"/>
    </row>
    <row r="611" spans="1:41" x14ac:dyDescent="0.3">
      <c r="A611" s="5">
        <v>44998</v>
      </c>
      <c r="B611" s="25">
        <v>601.88</v>
      </c>
      <c r="C611" s="25">
        <v>0.03</v>
      </c>
      <c r="D611" s="25">
        <f t="shared" si="196"/>
        <v>601.85</v>
      </c>
      <c r="E611" s="25">
        <v>599.9</v>
      </c>
      <c r="F611" s="25">
        <f t="shared" si="193"/>
        <v>-1.9500000000000455</v>
      </c>
      <c r="G611" s="25">
        <v>15519</v>
      </c>
      <c r="H611" s="25">
        <v>15560.49</v>
      </c>
      <c r="I611" s="25">
        <v>0.51</v>
      </c>
      <c r="J611" s="25">
        <f t="shared" si="197"/>
        <v>15559.98</v>
      </c>
      <c r="K611" s="25">
        <f t="shared" si="198"/>
        <v>-40.979999999999563</v>
      </c>
      <c r="L611" s="27">
        <v>30.428999999999998</v>
      </c>
      <c r="M611" s="25">
        <v>516</v>
      </c>
      <c r="N611" s="2">
        <f t="shared" si="210"/>
        <v>123.46161761679356</v>
      </c>
      <c r="O611" s="2">
        <f t="shared" si="211"/>
        <v>126.19125060985508</v>
      </c>
      <c r="P611" s="2">
        <f t="shared" si="212"/>
        <v>103.52464872588698</v>
      </c>
      <c r="Q611" s="2">
        <f t="shared" si="212"/>
        <v>124.33734939759054</v>
      </c>
      <c r="R611" s="27">
        <f t="shared" si="213"/>
        <v>2.2109162715929109E-2</v>
      </c>
      <c r="S611" s="1">
        <f t="shared" si="199"/>
        <v>8.778548817801362E-3</v>
      </c>
      <c r="T611" s="1">
        <f>S611+GRAPHS!$Q$32*_xlfn.STDEV.S($R$2:$R$779)</f>
        <v>3.6448384166507447E-2</v>
      </c>
      <c r="U611" s="1">
        <f>S611-GRAPHS!$Q$32*_xlfn.STDEV.S($R$2:$R$779)</f>
        <v>-1.8891286530904723E-2</v>
      </c>
      <c r="V611" s="2">
        <f t="shared" si="200"/>
        <v>272.96329930615144</v>
      </c>
      <c r="W611" s="1">
        <f t="shared" si="201"/>
        <v>-2.6336794777370898E-3</v>
      </c>
      <c r="X611" s="1">
        <f t="shared" si="202"/>
        <v>-3.2400099692615194E-3</v>
      </c>
      <c r="Y611" s="1">
        <f t="shared" si="203"/>
        <v>6.0633049152442964E-4</v>
      </c>
      <c r="Z611" s="1">
        <f t="shared" si="194"/>
        <v>-3.2310590462182717E-4</v>
      </c>
      <c r="AA611" s="1" t="e">
        <f>Z611+#REF!*_xlfn.STDEV.S($Y$2:$Y$779)</f>
        <v>#REF!</v>
      </c>
      <c r="AB611" s="1">
        <f>Z611-GRAPHS!$S$32*_xlfn.STDEV.S($Y$2:$Y$779)</f>
        <v>-3.5832089975028217E-3</v>
      </c>
      <c r="AC611" s="24">
        <f t="shared" si="195"/>
        <v>-40.979999999999563</v>
      </c>
      <c r="AD611" s="24">
        <f t="shared" si="204"/>
        <v>-1.9500000000000455</v>
      </c>
      <c r="AE611" s="1">
        <f t="shared" si="205"/>
        <v>6.0633049152442964E-4</v>
      </c>
      <c r="AF611" s="1">
        <f t="shared" si="206"/>
        <v>-3.2310590462182717E-4</v>
      </c>
      <c r="AG611" s="1">
        <f>$AF$2+GRAPHS!$U$32*_xlfn.STDEV.S('ONE_LAST_QUOTE (2)'!$AE$2:$AE$779)</f>
        <v>3.7520229614794163E-3</v>
      </c>
      <c r="AH611" s="1">
        <f>$AF$2-GRAPHS!$U$32*_xlfn.STDEV.S('ONE_LAST_QUOTE (2)'!$AE$2:$AE$779)</f>
        <v>-4.3982347707230704E-3</v>
      </c>
      <c r="AI611" s="27">
        <f t="shared" si="207"/>
        <v>21.015384615383901</v>
      </c>
      <c r="AJ611" s="24">
        <f t="shared" si="208"/>
        <v>-39.029999999999518</v>
      </c>
      <c r="AK611" s="27">
        <f t="shared" si="209"/>
        <v>-6.5702056555270953</v>
      </c>
      <c r="AL611" s="27">
        <f>$AK$2+GRAPHS!$W$32*_xlfn.STDEV.S('ONE_LAST_QUOTE (2)'!$AJ$2:$AJ$779)</f>
        <v>27.965047561412895</v>
      </c>
      <c r="AM611" s="27">
        <f>$AK$2-GRAPHS!$W$32*_xlfn.STDEV.S('ONE_LAST_QUOTE (2)'!$AJ$2:$AJ$779)</f>
        <v>-41.105458872467089</v>
      </c>
      <c r="AO611" s="24"/>
    </row>
    <row r="612" spans="1:41" x14ac:dyDescent="0.3">
      <c r="A612" s="5">
        <v>44999</v>
      </c>
      <c r="B612" s="25">
        <v>593.42999999999995</v>
      </c>
      <c r="C612" s="25">
        <v>0.03</v>
      </c>
      <c r="D612" s="25">
        <f t="shared" si="196"/>
        <v>593.4</v>
      </c>
      <c r="E612" s="25">
        <v>591.5</v>
      </c>
      <c r="F612" s="25">
        <f t="shared" si="193"/>
        <v>-1.8999999999999773</v>
      </c>
      <c r="G612" s="25">
        <v>15354</v>
      </c>
      <c r="H612" s="25">
        <v>15360.42</v>
      </c>
      <c r="I612" s="25">
        <v>9.0000000000000024E-2</v>
      </c>
      <c r="J612" s="25">
        <f t="shared" si="197"/>
        <v>15360.33</v>
      </c>
      <c r="K612" s="25">
        <f t="shared" si="198"/>
        <v>-6.3299999999999272</v>
      </c>
      <c r="L612" s="27">
        <v>30.492999999999999</v>
      </c>
      <c r="M612" s="25">
        <v>510</v>
      </c>
      <c r="N612" s="2">
        <f t="shared" si="210"/>
        <v>121.73286684502983</v>
      </c>
      <c r="O612" s="2">
        <f t="shared" si="211"/>
        <v>124.84956903561536</v>
      </c>
      <c r="P612" s="2">
        <f t="shared" si="212"/>
        <v>103.74238764331631</v>
      </c>
      <c r="Q612" s="2">
        <f t="shared" si="212"/>
        <v>122.89156626506042</v>
      </c>
      <c r="R612" s="27">
        <f t="shared" si="213"/>
        <v>2.5602799567295165E-2</v>
      </c>
      <c r="S612" s="1">
        <f t="shared" si="199"/>
        <v>8.778548817801362E-3</v>
      </c>
      <c r="T612" s="1">
        <f>S612+GRAPHS!$Q$32*_xlfn.STDEV.S($R$2:$R$779)</f>
        <v>3.6448384166507447E-2</v>
      </c>
      <c r="U612" s="1">
        <f>S612-GRAPHS!$Q$32*_xlfn.STDEV.S($R$2:$R$779)</f>
        <v>-1.8891286530904723E-2</v>
      </c>
      <c r="V612" s="2">
        <f t="shared" si="200"/>
        <v>311.67021905855279</v>
      </c>
      <c r="W612" s="1">
        <f t="shared" si="201"/>
        <v>-4.1210052127785843E-4</v>
      </c>
      <c r="X612" s="1">
        <f t="shared" si="202"/>
        <v>-3.2018874283787956E-3</v>
      </c>
      <c r="Y612" s="1">
        <f t="shared" si="203"/>
        <v>2.7897869071009372E-3</v>
      </c>
      <c r="Z612" s="1">
        <f t="shared" si="194"/>
        <v>-3.2310590462182717E-4</v>
      </c>
      <c r="AA612" s="1" t="e">
        <f>Z612+#REF!*_xlfn.STDEV.S($Y$2:$Y$779)</f>
        <v>#REF!</v>
      </c>
      <c r="AB612" s="1">
        <f>Z612-GRAPHS!$S$32*_xlfn.STDEV.S($Y$2:$Y$779)</f>
        <v>-3.5832089975028217E-3</v>
      </c>
      <c r="AC612" s="24">
        <f t="shared" si="195"/>
        <v>-6.3299999999999272</v>
      </c>
      <c r="AD612" s="24">
        <f t="shared" si="204"/>
        <v>-1.8999999999999773</v>
      </c>
      <c r="AE612" s="1">
        <f t="shared" si="205"/>
        <v>2.7897869071009372E-3</v>
      </c>
      <c r="AF612" s="1">
        <f t="shared" si="206"/>
        <v>-3.2310590462182717E-4</v>
      </c>
      <c r="AG612" s="1">
        <f>$AF$2+GRAPHS!$U$32*_xlfn.STDEV.S('ONE_LAST_QUOTE (2)'!$AE$2:$AE$779)</f>
        <v>3.7520229614794163E-3</v>
      </c>
      <c r="AH612" s="1">
        <f>$AF$2-GRAPHS!$U$32*_xlfn.STDEV.S('ONE_LAST_QUOTE (2)'!$AE$2:$AE$779)</f>
        <v>-4.3982347707230704E-3</v>
      </c>
      <c r="AI612" s="27">
        <f t="shared" si="207"/>
        <v>3.3315789473684227</v>
      </c>
      <c r="AJ612" s="24">
        <f t="shared" si="208"/>
        <v>-4.42999999999995</v>
      </c>
      <c r="AK612" s="27">
        <f t="shared" si="209"/>
        <v>-6.5702056555270953</v>
      </c>
      <c r="AL612" s="27">
        <f>$AK$2+GRAPHS!$W$32*_xlfn.STDEV.S('ONE_LAST_QUOTE (2)'!$AJ$2:$AJ$779)</f>
        <v>27.965047561412895</v>
      </c>
      <c r="AM612" s="27">
        <f>$AK$2-GRAPHS!$W$32*_xlfn.STDEV.S('ONE_LAST_QUOTE (2)'!$AJ$2:$AJ$779)</f>
        <v>-41.105458872467089</v>
      </c>
      <c r="AO612" s="24"/>
    </row>
    <row r="613" spans="1:41" x14ac:dyDescent="0.3">
      <c r="A613" s="5">
        <v>45000</v>
      </c>
      <c r="B613" s="25">
        <v>594.62</v>
      </c>
      <c r="C613" s="25">
        <v>0.03</v>
      </c>
      <c r="D613" s="25">
        <f t="shared" si="196"/>
        <v>594.59</v>
      </c>
      <c r="E613" s="25">
        <v>592.9</v>
      </c>
      <c r="F613" s="25">
        <f t="shared" si="193"/>
        <v>-1.6900000000000546</v>
      </c>
      <c r="G613" s="25">
        <v>15405</v>
      </c>
      <c r="H613" s="25">
        <v>15387.59</v>
      </c>
      <c r="I613" s="25">
        <v>9.0000000000000024E-2</v>
      </c>
      <c r="J613" s="25">
        <f t="shared" si="197"/>
        <v>15387.5</v>
      </c>
      <c r="K613" s="25">
        <f t="shared" si="198"/>
        <v>17.5</v>
      </c>
      <c r="L613" s="27">
        <v>30.591000000000001</v>
      </c>
      <c r="M613" s="25">
        <v>511</v>
      </c>
      <c r="N613" s="2">
        <f t="shared" si="210"/>
        <v>122.02099197365712</v>
      </c>
      <c r="O613" s="2">
        <f t="shared" si="211"/>
        <v>125.26427061310763</v>
      </c>
      <c r="P613" s="2">
        <f t="shared" si="212"/>
        <v>104.07580036062996</v>
      </c>
      <c r="Q613" s="2">
        <f t="shared" si="212"/>
        <v>123.1325301204821</v>
      </c>
      <c r="R613" s="27">
        <f t="shared" si="213"/>
        <v>2.657967770128189E-2</v>
      </c>
      <c r="S613" s="1">
        <f t="shared" si="199"/>
        <v>8.778548817801362E-3</v>
      </c>
      <c r="T613" s="1">
        <f>S613+GRAPHS!$Q$32*_xlfn.STDEV.S($R$2:$R$779)</f>
        <v>3.6448384166507447E-2</v>
      </c>
      <c r="U613" s="1">
        <f>S613-GRAPHS!$Q$32*_xlfn.STDEV.S($R$2:$R$779)</f>
        <v>-1.8891286530904723E-2</v>
      </c>
      <c r="V613" s="2">
        <f t="shared" si="200"/>
        <v>324.32786394505086</v>
      </c>
      <c r="W613" s="1">
        <f t="shared" si="201"/>
        <v>1.1372867587327376E-3</v>
      </c>
      <c r="X613" s="1">
        <f t="shared" si="202"/>
        <v>-2.8422946904590632E-3</v>
      </c>
      <c r="Y613" s="1">
        <f t="shared" si="203"/>
        <v>3.9795814491918012E-3</v>
      </c>
      <c r="Z613" s="1">
        <f t="shared" si="194"/>
        <v>-3.2310590462182717E-4</v>
      </c>
      <c r="AA613" s="1" t="e">
        <f>Z613+#REF!*_xlfn.STDEV.S($Y$2:$Y$779)</f>
        <v>#REF!</v>
      </c>
      <c r="AB613" s="1">
        <f>Z613-GRAPHS!$S$32*_xlfn.STDEV.S($Y$2:$Y$779)</f>
        <v>-3.5832089975028217E-3</v>
      </c>
      <c r="AC613" s="24">
        <f t="shared" si="195"/>
        <v>17.5</v>
      </c>
      <c r="AD613" s="24">
        <f t="shared" si="204"/>
        <v>-1.6900000000000546</v>
      </c>
      <c r="AE613" s="1">
        <f t="shared" si="205"/>
        <v>3.9795814491918012E-3</v>
      </c>
      <c r="AF613" s="1">
        <f t="shared" si="206"/>
        <v>-3.2310590462182717E-4</v>
      </c>
      <c r="AG613" s="1">
        <f>$AF$2+GRAPHS!$U$32*_xlfn.STDEV.S('ONE_LAST_QUOTE (2)'!$AE$2:$AE$779)</f>
        <v>3.7520229614794163E-3</v>
      </c>
      <c r="AH613" s="1">
        <f>$AF$2-GRAPHS!$U$32*_xlfn.STDEV.S('ONE_LAST_QUOTE (2)'!$AE$2:$AE$779)</f>
        <v>-4.3982347707230704E-3</v>
      </c>
      <c r="AI613" s="27">
        <f t="shared" si="207"/>
        <v>-10.355029585798482</v>
      </c>
      <c r="AJ613" s="24">
        <f t="shared" si="208"/>
        <v>19.190000000000055</v>
      </c>
      <c r="AK613" s="27">
        <f t="shared" si="209"/>
        <v>-6.5702056555270953</v>
      </c>
      <c r="AL613" s="27">
        <f>$AK$2+GRAPHS!$W$32*_xlfn.STDEV.S('ONE_LAST_QUOTE (2)'!$AJ$2:$AJ$779)</f>
        <v>27.965047561412895</v>
      </c>
      <c r="AM613" s="27">
        <f>$AK$2-GRAPHS!$W$32*_xlfn.STDEV.S('ONE_LAST_QUOTE (2)'!$AJ$2:$AJ$779)</f>
        <v>-41.105458872467089</v>
      </c>
      <c r="AO613" s="24"/>
    </row>
    <row r="614" spans="1:41" x14ac:dyDescent="0.3">
      <c r="A614" s="5">
        <v>45001</v>
      </c>
      <c r="B614" s="25">
        <v>589.15</v>
      </c>
      <c r="C614" s="25">
        <v>0</v>
      </c>
      <c r="D614" s="25">
        <f t="shared" si="196"/>
        <v>589.15</v>
      </c>
      <c r="E614" s="25">
        <v>590.20000000000005</v>
      </c>
      <c r="F614" s="25">
        <f t="shared" si="193"/>
        <v>1.0500000000000682</v>
      </c>
      <c r="G614" s="25">
        <v>15226</v>
      </c>
      <c r="H614" s="25">
        <v>15221.12</v>
      </c>
      <c r="I614" s="25">
        <v>46.04</v>
      </c>
      <c r="J614" s="25">
        <f t="shared" si="197"/>
        <v>15175.08</v>
      </c>
      <c r="K614" s="25">
        <f t="shared" si="198"/>
        <v>50.920000000000073</v>
      </c>
      <c r="L614" s="27">
        <v>30.529</v>
      </c>
      <c r="M614" s="25">
        <v>505</v>
      </c>
      <c r="N614" s="2">
        <f t="shared" si="210"/>
        <v>121.46532208273307</v>
      </c>
      <c r="O614" s="2">
        <f t="shared" si="211"/>
        <v>123.80874939014454</v>
      </c>
      <c r="P614" s="2">
        <f t="shared" si="212"/>
        <v>103.86486578437029</v>
      </c>
      <c r="Q614" s="2">
        <f t="shared" si="212"/>
        <v>121.68674698795198</v>
      </c>
      <c r="R614" s="27">
        <f t="shared" si="213"/>
        <v>1.9292974054070378E-2</v>
      </c>
      <c r="S614" s="1">
        <f t="shared" si="199"/>
        <v>8.778548817801362E-3</v>
      </c>
      <c r="T614" s="1">
        <f>S614+GRAPHS!$Q$32*_xlfn.STDEV.S($R$2:$R$779)</f>
        <v>3.6448384166507447E-2</v>
      </c>
      <c r="U614" s="1">
        <f>S614-GRAPHS!$Q$32*_xlfn.STDEV.S($R$2:$R$779)</f>
        <v>-1.8891286530904723E-2</v>
      </c>
      <c r="V614" s="2">
        <f t="shared" si="200"/>
        <v>234.34273074114742</v>
      </c>
      <c r="W614" s="1">
        <f t="shared" si="201"/>
        <v>3.3555012560065631E-3</v>
      </c>
      <c r="X614" s="1">
        <f t="shared" si="202"/>
        <v>1.7822286344735098E-3</v>
      </c>
      <c r="Y614" s="1">
        <f t="shared" si="203"/>
        <v>1.5732726215330532E-3</v>
      </c>
      <c r="Z614" s="1">
        <f t="shared" si="194"/>
        <v>-3.2310590462182717E-4</v>
      </c>
      <c r="AA614" s="1" t="e">
        <f>Z614+#REF!*_xlfn.STDEV.S($Y$2:$Y$779)</f>
        <v>#REF!</v>
      </c>
      <c r="AB614" s="1">
        <f>Z614-GRAPHS!$S$32*_xlfn.STDEV.S($Y$2:$Y$779)</f>
        <v>-3.5832089975028217E-3</v>
      </c>
      <c r="AC614" s="24">
        <f t="shared" si="195"/>
        <v>50.920000000000073</v>
      </c>
      <c r="AD614" s="24">
        <f t="shared" si="204"/>
        <v>1.0500000000000682</v>
      </c>
      <c r="AE614" s="1">
        <f t="shared" si="205"/>
        <v>1.5732726215330532E-3</v>
      </c>
      <c r="AF614" s="1">
        <f t="shared" si="206"/>
        <v>-3.2310590462182717E-4</v>
      </c>
      <c r="AG614" s="1">
        <f>$AF$2+GRAPHS!$U$32*_xlfn.STDEV.S('ONE_LAST_QUOTE (2)'!$AE$2:$AE$779)</f>
        <v>3.7520229614794163E-3</v>
      </c>
      <c r="AH614" s="1">
        <f>$AF$2-GRAPHS!$U$32*_xlfn.STDEV.S('ONE_LAST_QUOTE (2)'!$AE$2:$AE$779)</f>
        <v>-4.3982347707230704E-3</v>
      </c>
      <c r="AI614" s="27">
        <f t="shared" si="207"/>
        <v>48.495238095235017</v>
      </c>
      <c r="AJ614" s="24">
        <f t="shared" si="208"/>
        <v>49.870000000000005</v>
      </c>
      <c r="AK614" s="27">
        <f t="shared" si="209"/>
        <v>-6.5702056555270953</v>
      </c>
      <c r="AL614" s="27">
        <f>$AK$2+GRAPHS!$W$32*_xlfn.STDEV.S('ONE_LAST_QUOTE (2)'!$AJ$2:$AJ$779)</f>
        <v>27.965047561412895</v>
      </c>
      <c r="AM614" s="27">
        <f>$AK$2-GRAPHS!$W$32*_xlfn.STDEV.S('ONE_LAST_QUOTE (2)'!$AJ$2:$AJ$779)</f>
        <v>-41.105458872467089</v>
      </c>
      <c r="AO614" s="24"/>
    </row>
    <row r="615" spans="1:41" x14ac:dyDescent="0.3">
      <c r="A615" s="5">
        <v>45002</v>
      </c>
      <c r="B615" s="25">
        <v>599.42999999999995</v>
      </c>
      <c r="C615" s="25">
        <v>0</v>
      </c>
      <c r="D615" s="25">
        <f t="shared" si="196"/>
        <v>599.42999999999995</v>
      </c>
      <c r="E615" s="25">
        <v>598</v>
      </c>
      <c r="F615" s="25">
        <f t="shared" si="193"/>
        <v>-1.42999999999995</v>
      </c>
      <c r="G615" s="25">
        <v>15405</v>
      </c>
      <c r="H615" s="25">
        <v>15452.96</v>
      </c>
      <c r="I615" s="25">
        <v>18.61</v>
      </c>
      <c r="J615" s="25">
        <f t="shared" si="197"/>
        <v>15434.349999999999</v>
      </c>
      <c r="K615" s="25">
        <f t="shared" si="198"/>
        <v>-29.349999999998545</v>
      </c>
      <c r="L615" s="27">
        <v>30.617999999999999</v>
      </c>
      <c r="M615" s="25">
        <v>518</v>
      </c>
      <c r="N615" s="2">
        <f t="shared" si="210"/>
        <v>123.07059065651367</v>
      </c>
      <c r="O615" s="2">
        <f t="shared" si="211"/>
        <v>125.26427061310761</v>
      </c>
      <c r="P615" s="2">
        <f t="shared" si="212"/>
        <v>104.16765896642045</v>
      </c>
      <c r="Q615" s="2">
        <f t="shared" si="212"/>
        <v>124.81927710843391</v>
      </c>
      <c r="R615" s="27">
        <f t="shared" si="213"/>
        <v>1.7824566737608682E-2</v>
      </c>
      <c r="S615" s="1">
        <f t="shared" si="199"/>
        <v>8.778548817801362E-3</v>
      </c>
      <c r="T615" s="1">
        <f>S615+GRAPHS!$Q$32*_xlfn.STDEV.S($R$2:$R$779)</f>
        <v>3.6448384166507447E-2</v>
      </c>
      <c r="U615" s="1">
        <f>S615-GRAPHS!$Q$32*_xlfn.STDEV.S($R$2:$R$779)</f>
        <v>-1.8891286530904723E-2</v>
      </c>
      <c r="V615" s="2">
        <f t="shared" si="200"/>
        <v>219.36799565939396</v>
      </c>
      <c r="W615" s="1">
        <f t="shared" si="201"/>
        <v>-1.9016025942134619E-3</v>
      </c>
      <c r="X615" s="1">
        <f t="shared" si="202"/>
        <v>-2.3855996530036034E-3</v>
      </c>
      <c r="Y615" s="1">
        <f t="shared" si="203"/>
        <v>4.8399705879014149E-4</v>
      </c>
      <c r="Z615" s="1">
        <f t="shared" si="194"/>
        <v>-3.2310590462182717E-4</v>
      </c>
      <c r="AA615" s="1" t="e">
        <f>Z615+#REF!*_xlfn.STDEV.S($Y$2:$Y$779)</f>
        <v>#REF!</v>
      </c>
      <c r="AB615" s="1">
        <f>Z615-GRAPHS!$S$32*_xlfn.STDEV.S($Y$2:$Y$779)</f>
        <v>-3.5832089975028217E-3</v>
      </c>
      <c r="AC615" s="24">
        <f t="shared" si="195"/>
        <v>-29.349999999998545</v>
      </c>
      <c r="AD615" s="24">
        <f t="shared" si="204"/>
        <v>-1.42999999999995</v>
      </c>
      <c r="AE615" s="1">
        <f t="shared" si="205"/>
        <v>4.8399705879014149E-4</v>
      </c>
      <c r="AF615" s="1">
        <f t="shared" si="206"/>
        <v>-3.2310590462182717E-4</v>
      </c>
      <c r="AG615" s="1">
        <f>$AF$2+GRAPHS!$U$32*_xlfn.STDEV.S('ONE_LAST_QUOTE (2)'!$AE$2:$AE$779)</f>
        <v>3.7520229614794163E-3</v>
      </c>
      <c r="AH615" s="1">
        <f>$AF$2-GRAPHS!$U$32*_xlfn.STDEV.S('ONE_LAST_QUOTE (2)'!$AE$2:$AE$779)</f>
        <v>-4.3982347707230704E-3</v>
      </c>
      <c r="AI615" s="27">
        <f t="shared" si="207"/>
        <v>20.524475524475225</v>
      </c>
      <c r="AJ615" s="24">
        <f t="shared" si="208"/>
        <v>-27.919999999998595</v>
      </c>
      <c r="AK615" s="27">
        <f t="shared" si="209"/>
        <v>-6.5702056555270953</v>
      </c>
      <c r="AL615" s="27">
        <f>$AK$2+GRAPHS!$W$32*_xlfn.STDEV.S('ONE_LAST_QUOTE (2)'!$AJ$2:$AJ$779)</f>
        <v>27.965047561412895</v>
      </c>
      <c r="AM615" s="27">
        <f>$AK$2-GRAPHS!$W$32*_xlfn.STDEV.S('ONE_LAST_QUOTE (2)'!$AJ$2:$AJ$779)</f>
        <v>-41.105458872467089</v>
      </c>
      <c r="AO615" s="24"/>
    </row>
    <row r="616" spans="1:41" x14ac:dyDescent="0.3">
      <c r="A616" s="5">
        <v>45005</v>
      </c>
      <c r="B616" s="25">
        <v>595.79999999999995</v>
      </c>
      <c r="C616" s="25">
        <v>0</v>
      </c>
      <c r="D616" s="25">
        <f t="shared" si="196"/>
        <v>595.79999999999995</v>
      </c>
      <c r="E616" s="25">
        <v>595.70000000000005</v>
      </c>
      <c r="F616" s="25">
        <f t="shared" si="193"/>
        <v>-9.9999999999909051E-2</v>
      </c>
      <c r="G616" s="25">
        <v>15370</v>
      </c>
      <c r="H616" s="25">
        <v>15419.97</v>
      </c>
      <c r="I616" s="25">
        <v>18.46</v>
      </c>
      <c r="J616" s="25">
        <f t="shared" si="197"/>
        <v>15401.51</v>
      </c>
      <c r="K616" s="25">
        <f t="shared" si="198"/>
        <v>-31.510000000000218</v>
      </c>
      <c r="L616" s="27">
        <v>30.5</v>
      </c>
      <c r="M616" s="25">
        <v>512</v>
      </c>
      <c r="N616" s="2">
        <f t="shared" si="210"/>
        <v>122.59724223091172</v>
      </c>
      <c r="O616" s="2">
        <f t="shared" si="211"/>
        <v>124.97967149129919</v>
      </c>
      <c r="P616" s="2">
        <f t="shared" si="212"/>
        <v>103.76620283741015</v>
      </c>
      <c r="Q616" s="2">
        <f t="shared" si="212"/>
        <v>123.37349397590378</v>
      </c>
      <c r="R616" s="27">
        <f t="shared" si="213"/>
        <v>1.9432975954713383E-2</v>
      </c>
      <c r="S616" s="1">
        <f t="shared" si="199"/>
        <v>8.778548817801362E-3</v>
      </c>
      <c r="T616" s="1">
        <f>S616+GRAPHS!$Q$32*_xlfn.STDEV.S($R$2:$R$779)</f>
        <v>3.6448384166507447E-2</v>
      </c>
      <c r="U616" s="1">
        <f>S616-GRAPHS!$Q$32*_xlfn.STDEV.S($R$2:$R$779)</f>
        <v>-1.8891286530904723E-2</v>
      </c>
      <c r="V616" s="2">
        <f t="shared" si="200"/>
        <v>238.24292603874682</v>
      </c>
      <c r="W616" s="1">
        <f t="shared" si="201"/>
        <v>-2.0459032913006723E-3</v>
      </c>
      <c r="X616" s="1">
        <f t="shared" si="202"/>
        <v>-1.6784155756950162E-4</v>
      </c>
      <c r="Y616" s="1">
        <f t="shared" si="203"/>
        <v>-1.8780617337311708E-3</v>
      </c>
      <c r="Z616" s="1">
        <f t="shared" si="194"/>
        <v>-3.2310590462182717E-4</v>
      </c>
      <c r="AA616" s="1" t="e">
        <f>Z616+#REF!*_xlfn.STDEV.S($Y$2:$Y$779)</f>
        <v>#REF!</v>
      </c>
      <c r="AB616" s="1">
        <f>Z616-GRAPHS!$S$32*_xlfn.STDEV.S($Y$2:$Y$779)</f>
        <v>-3.5832089975028217E-3</v>
      </c>
      <c r="AC616" s="24">
        <f t="shared" si="195"/>
        <v>-31.510000000000218</v>
      </c>
      <c r="AD616" s="24">
        <f t="shared" si="204"/>
        <v>-9.9999999999909051E-2</v>
      </c>
      <c r="AE616" s="1">
        <f t="shared" si="205"/>
        <v>-1.8780617337311708E-3</v>
      </c>
      <c r="AF616" s="1">
        <f t="shared" si="206"/>
        <v>-3.2310590462182717E-4</v>
      </c>
      <c r="AG616" s="1">
        <f>$AF$2+GRAPHS!$U$32*_xlfn.STDEV.S('ONE_LAST_QUOTE (2)'!$AE$2:$AE$779)</f>
        <v>3.7520229614794163E-3</v>
      </c>
      <c r="AH616" s="1">
        <f>$AF$2-GRAPHS!$U$32*_xlfn.STDEV.S('ONE_LAST_QUOTE (2)'!$AE$2:$AE$779)</f>
        <v>-4.3982347707230704E-3</v>
      </c>
      <c r="AI616" s="27">
        <f t="shared" si="207"/>
        <v>315.10000000028879</v>
      </c>
      <c r="AJ616" s="24">
        <f t="shared" si="208"/>
        <v>-31.410000000000309</v>
      </c>
      <c r="AK616" s="27">
        <f t="shared" si="209"/>
        <v>-6.5702056555270953</v>
      </c>
      <c r="AL616" s="27">
        <f>$AK$2+GRAPHS!$W$32*_xlfn.STDEV.S('ONE_LAST_QUOTE (2)'!$AJ$2:$AJ$779)</f>
        <v>27.965047561412895</v>
      </c>
      <c r="AM616" s="27">
        <f>$AK$2-GRAPHS!$W$32*_xlfn.STDEV.S('ONE_LAST_QUOTE (2)'!$AJ$2:$AJ$779)</f>
        <v>-41.105458872467089</v>
      </c>
      <c r="AO616" s="24"/>
    </row>
    <row r="617" spans="1:41" x14ac:dyDescent="0.3">
      <c r="A617" s="5">
        <v>45006</v>
      </c>
      <c r="B617" s="25">
        <v>599.51</v>
      </c>
      <c r="C617" s="25">
        <v>0</v>
      </c>
      <c r="D617" s="25">
        <f t="shared" si="196"/>
        <v>599.51</v>
      </c>
      <c r="E617" s="25">
        <v>598.29999999999995</v>
      </c>
      <c r="F617" s="25">
        <f t="shared" si="193"/>
        <v>-1.2100000000000364</v>
      </c>
      <c r="G617" s="25">
        <v>15455</v>
      </c>
      <c r="H617" s="25">
        <v>15513.45</v>
      </c>
      <c r="I617" s="25">
        <v>18.46</v>
      </c>
      <c r="J617" s="25">
        <f t="shared" si="197"/>
        <v>15494.990000000002</v>
      </c>
      <c r="K617" s="25">
        <f t="shared" si="198"/>
        <v>-39.990000000001601</v>
      </c>
      <c r="L617" s="27">
        <v>30.433</v>
      </c>
      <c r="M617" s="25">
        <v>517</v>
      </c>
      <c r="N617" s="2">
        <f t="shared" si="210"/>
        <v>123.13233175550523</v>
      </c>
      <c r="O617" s="2">
        <f t="shared" si="211"/>
        <v>125.67084078711964</v>
      </c>
      <c r="P617" s="2">
        <f t="shared" si="212"/>
        <v>103.53825740822633</v>
      </c>
      <c r="Q617" s="2">
        <f t="shared" si="212"/>
        <v>124.57831325301223</v>
      </c>
      <c r="R617" s="27">
        <f t="shared" si="213"/>
        <v>2.061610460406893E-2</v>
      </c>
      <c r="S617" s="1">
        <f t="shared" si="199"/>
        <v>8.778548817801362E-3</v>
      </c>
      <c r="T617" s="1">
        <f>S617+GRAPHS!$Q$32*_xlfn.STDEV.S($R$2:$R$779)</f>
        <v>3.6448384166507447E-2</v>
      </c>
      <c r="U617" s="1">
        <f>S617-GRAPHS!$Q$32*_xlfn.STDEV.S($R$2:$R$779)</f>
        <v>-1.8891286530904723E-2</v>
      </c>
      <c r="V617" s="2">
        <f t="shared" si="200"/>
        <v>253.85090316144101</v>
      </c>
      <c r="W617" s="1">
        <f t="shared" si="201"/>
        <v>-2.5808341922131991E-3</v>
      </c>
      <c r="X617" s="1">
        <f t="shared" si="202"/>
        <v>-2.0183149572151199E-3</v>
      </c>
      <c r="Y617" s="1">
        <f t="shared" si="203"/>
        <v>-5.625192349980792E-4</v>
      </c>
      <c r="Z617" s="1">
        <f t="shared" si="194"/>
        <v>-3.2310590462182717E-4</v>
      </c>
      <c r="AA617" s="1" t="e">
        <f>Z617+#REF!*_xlfn.STDEV.S($Y$2:$Y$779)</f>
        <v>#REF!</v>
      </c>
      <c r="AB617" s="1">
        <f>Z617-GRAPHS!$S$32*_xlfn.STDEV.S($Y$2:$Y$779)</f>
        <v>-3.5832089975028217E-3</v>
      </c>
      <c r="AC617" s="24">
        <f t="shared" si="195"/>
        <v>-39.990000000001601</v>
      </c>
      <c r="AD617" s="24">
        <f t="shared" si="204"/>
        <v>-1.2100000000000364</v>
      </c>
      <c r="AE617" s="1">
        <f t="shared" si="205"/>
        <v>-5.625192349980792E-4</v>
      </c>
      <c r="AF617" s="1">
        <f t="shared" si="206"/>
        <v>-3.2310590462182717E-4</v>
      </c>
      <c r="AG617" s="1">
        <f>$AF$2+GRAPHS!$U$32*_xlfn.STDEV.S('ONE_LAST_QUOTE (2)'!$AE$2:$AE$779)</f>
        <v>3.7520229614794163E-3</v>
      </c>
      <c r="AH617" s="1">
        <f>$AF$2-GRAPHS!$U$32*_xlfn.STDEV.S('ONE_LAST_QUOTE (2)'!$AE$2:$AE$779)</f>
        <v>-4.3982347707230704E-3</v>
      </c>
      <c r="AI617" s="27">
        <f t="shared" si="207"/>
        <v>33.049586776859833</v>
      </c>
      <c r="AJ617" s="24">
        <f t="shared" si="208"/>
        <v>-38.780000000001564</v>
      </c>
      <c r="AK617" s="27">
        <f t="shared" si="209"/>
        <v>-6.5702056555270953</v>
      </c>
      <c r="AL617" s="27">
        <f>$AK$2+GRAPHS!$W$32*_xlfn.STDEV.S('ONE_LAST_QUOTE (2)'!$AJ$2:$AJ$779)</f>
        <v>27.965047561412895</v>
      </c>
      <c r="AM617" s="27">
        <f>$AK$2-GRAPHS!$W$32*_xlfn.STDEV.S('ONE_LAST_QUOTE (2)'!$AJ$2:$AJ$779)</f>
        <v>-41.105458872467089</v>
      </c>
      <c r="AO617" s="24"/>
    </row>
    <row r="618" spans="1:41" x14ac:dyDescent="0.3">
      <c r="A618" s="5">
        <v>45007</v>
      </c>
      <c r="B618" s="25">
        <v>611.32000000000005</v>
      </c>
      <c r="C618" s="25">
        <v>0</v>
      </c>
      <c r="D618" s="25">
        <f t="shared" si="196"/>
        <v>611.32000000000005</v>
      </c>
      <c r="E618" s="25">
        <v>610.1</v>
      </c>
      <c r="F618" s="25">
        <f t="shared" si="193"/>
        <v>-1.2200000000000273</v>
      </c>
      <c r="G618" s="25">
        <v>15715</v>
      </c>
      <c r="H618" s="25">
        <v>15760.46</v>
      </c>
      <c r="I618" s="25">
        <v>18.46</v>
      </c>
      <c r="J618" s="25">
        <f t="shared" si="197"/>
        <v>15742</v>
      </c>
      <c r="K618" s="25">
        <f t="shared" si="198"/>
        <v>-27</v>
      </c>
      <c r="L618" s="27">
        <v>30.326000000000001</v>
      </c>
      <c r="M618" s="25">
        <v>533</v>
      </c>
      <c r="N618" s="2">
        <f t="shared" si="210"/>
        <v>125.56081498250668</v>
      </c>
      <c r="O618" s="2">
        <f t="shared" si="211"/>
        <v>127.78500569198222</v>
      </c>
      <c r="P618" s="2">
        <f t="shared" si="212"/>
        <v>103.1742251556492</v>
      </c>
      <c r="Q618" s="2">
        <f t="shared" si="212"/>
        <v>128.43373493975923</v>
      </c>
      <c r="R618" s="27">
        <f t="shared" si="213"/>
        <v>1.7714051233144845E-2</v>
      </c>
      <c r="S618" s="1">
        <f t="shared" si="199"/>
        <v>8.778548817801362E-3</v>
      </c>
      <c r="T618" s="1">
        <f>S618+GRAPHS!$Q$32*_xlfn.STDEV.S($R$2:$R$779)</f>
        <v>3.6448384166507447E-2</v>
      </c>
      <c r="U618" s="1">
        <f>S618-GRAPHS!$Q$32*_xlfn.STDEV.S($R$2:$R$779)</f>
        <v>-1.8891286530904723E-2</v>
      </c>
      <c r="V618" s="2">
        <f t="shared" si="200"/>
        <v>222.41907094755362</v>
      </c>
      <c r="W618" s="1">
        <f t="shared" si="201"/>
        <v>-1.7151569050946512E-3</v>
      </c>
      <c r="X618" s="1">
        <f t="shared" si="202"/>
        <v>-1.9956814761500148E-3</v>
      </c>
      <c r="Y618" s="1">
        <f t="shared" si="203"/>
        <v>2.8052457105536368E-4</v>
      </c>
      <c r="Z618" s="1">
        <f t="shared" si="194"/>
        <v>-3.2310590462182717E-4</v>
      </c>
      <c r="AA618" s="1" t="e">
        <f>Z618+#REF!*_xlfn.STDEV.S($Y$2:$Y$779)</f>
        <v>#REF!</v>
      </c>
      <c r="AB618" s="1">
        <f>Z618-GRAPHS!$S$32*_xlfn.STDEV.S($Y$2:$Y$779)</f>
        <v>-3.5832089975028217E-3</v>
      </c>
      <c r="AC618" s="24">
        <f t="shared" si="195"/>
        <v>-27</v>
      </c>
      <c r="AD618" s="24">
        <f t="shared" si="204"/>
        <v>-1.2200000000000273</v>
      </c>
      <c r="AE618" s="1">
        <f t="shared" si="205"/>
        <v>2.8052457105536368E-4</v>
      </c>
      <c r="AF618" s="1">
        <f t="shared" si="206"/>
        <v>-3.2310590462182717E-4</v>
      </c>
      <c r="AG618" s="1">
        <f>$AF$2+GRAPHS!$U$32*_xlfn.STDEV.S('ONE_LAST_QUOTE (2)'!$AE$2:$AE$779)</f>
        <v>3.7520229614794163E-3</v>
      </c>
      <c r="AH618" s="1">
        <f>$AF$2-GRAPHS!$U$32*_xlfn.STDEV.S('ONE_LAST_QUOTE (2)'!$AE$2:$AE$779)</f>
        <v>-4.3982347707230704E-3</v>
      </c>
      <c r="AI618" s="27">
        <f t="shared" si="207"/>
        <v>22.131147540983111</v>
      </c>
      <c r="AJ618" s="24">
        <f t="shared" si="208"/>
        <v>-25.779999999999973</v>
      </c>
      <c r="AK618" s="27">
        <f t="shared" si="209"/>
        <v>-6.5702056555270953</v>
      </c>
      <c r="AL618" s="27">
        <f>$AK$2+GRAPHS!$W$32*_xlfn.STDEV.S('ONE_LAST_QUOTE (2)'!$AJ$2:$AJ$779)</f>
        <v>27.965047561412895</v>
      </c>
      <c r="AM618" s="27">
        <f>$AK$2-GRAPHS!$W$32*_xlfn.STDEV.S('ONE_LAST_QUOTE (2)'!$AJ$2:$AJ$779)</f>
        <v>-41.105458872467089</v>
      </c>
      <c r="AO618" s="24"/>
    </row>
    <row r="619" spans="1:41" x14ac:dyDescent="0.3">
      <c r="A619" s="5">
        <v>45008</v>
      </c>
      <c r="B619" s="25">
        <v>615.94000000000005</v>
      </c>
      <c r="C619" s="25">
        <v>0</v>
      </c>
      <c r="D619" s="25">
        <f t="shared" si="196"/>
        <v>615.94000000000005</v>
      </c>
      <c r="E619" s="25">
        <v>615.1</v>
      </c>
      <c r="F619" s="25">
        <f t="shared" si="193"/>
        <v>-0.84000000000003183</v>
      </c>
      <c r="G619" s="25">
        <v>15836</v>
      </c>
      <c r="H619" s="25">
        <v>15863.95</v>
      </c>
      <c r="I619" s="25">
        <v>18.46</v>
      </c>
      <c r="J619" s="25">
        <f t="shared" si="197"/>
        <v>15845.490000000002</v>
      </c>
      <c r="K619" s="25">
        <f t="shared" si="198"/>
        <v>-9.4900000000016007</v>
      </c>
      <c r="L619" s="27">
        <v>30.318000000000001</v>
      </c>
      <c r="M619" s="25">
        <v>538</v>
      </c>
      <c r="N619" s="2">
        <f t="shared" si="210"/>
        <v>126.5898332990327</v>
      </c>
      <c r="O619" s="2">
        <f t="shared" si="211"/>
        <v>128.76890551309134</v>
      </c>
      <c r="P619" s="2">
        <f t="shared" si="212"/>
        <v>103.14700779097053</v>
      </c>
      <c r="Q619" s="2">
        <f t="shared" si="212"/>
        <v>129.63855421686767</v>
      </c>
      <c r="R619" s="27">
        <f t="shared" si="213"/>
        <v>1.7213643128126899E-2</v>
      </c>
      <c r="S619" s="1">
        <f t="shared" si="199"/>
        <v>8.778548817801362E-3</v>
      </c>
      <c r="T619" s="1">
        <f>S619+GRAPHS!$Q$32*_xlfn.STDEV.S($R$2:$R$779)</f>
        <v>3.6448384166507447E-2</v>
      </c>
      <c r="U619" s="1">
        <f>S619-GRAPHS!$Q$32*_xlfn.STDEV.S($R$2:$R$779)</f>
        <v>-1.8891286530904723E-2</v>
      </c>
      <c r="V619" s="2">
        <f t="shared" si="200"/>
        <v>217.90722140586354</v>
      </c>
      <c r="W619" s="1">
        <f t="shared" si="201"/>
        <v>-5.9890858534520546E-4</v>
      </c>
      <c r="X619" s="1">
        <f t="shared" si="202"/>
        <v>-1.3637691982985871E-3</v>
      </c>
      <c r="Y619" s="1">
        <f t="shared" si="203"/>
        <v>7.6486061295338165E-4</v>
      </c>
      <c r="Z619" s="1">
        <f t="shared" si="194"/>
        <v>-3.2310590462182717E-4</v>
      </c>
      <c r="AA619" s="1" t="e">
        <f>Z619+#REF!*_xlfn.STDEV.S($Y$2:$Y$779)</f>
        <v>#REF!</v>
      </c>
      <c r="AB619" s="1">
        <f>Z619-GRAPHS!$S$32*_xlfn.STDEV.S($Y$2:$Y$779)</f>
        <v>-3.5832089975028217E-3</v>
      </c>
      <c r="AC619" s="24">
        <f t="shared" si="195"/>
        <v>-9.4900000000016007</v>
      </c>
      <c r="AD619" s="24">
        <f t="shared" si="204"/>
        <v>-0.84000000000003183</v>
      </c>
      <c r="AE619" s="1">
        <f t="shared" si="205"/>
        <v>7.6486061295338165E-4</v>
      </c>
      <c r="AF619" s="1">
        <f t="shared" si="206"/>
        <v>-3.2310590462182717E-4</v>
      </c>
      <c r="AG619" s="1">
        <f>$AF$2+GRAPHS!$U$32*_xlfn.STDEV.S('ONE_LAST_QUOTE (2)'!$AE$2:$AE$779)</f>
        <v>3.7520229614794163E-3</v>
      </c>
      <c r="AH619" s="1">
        <f>$AF$2-GRAPHS!$U$32*_xlfn.STDEV.S('ONE_LAST_QUOTE (2)'!$AE$2:$AE$779)</f>
        <v>-4.3982347707230704E-3</v>
      </c>
      <c r="AI619" s="27">
        <f t="shared" si="207"/>
        <v>11.297619047620525</v>
      </c>
      <c r="AJ619" s="24">
        <f t="shared" si="208"/>
        <v>-8.6500000000015689</v>
      </c>
      <c r="AK619" s="27">
        <f t="shared" si="209"/>
        <v>-6.5702056555270953</v>
      </c>
      <c r="AL619" s="27">
        <f>$AK$2+GRAPHS!$W$32*_xlfn.STDEV.S('ONE_LAST_QUOTE (2)'!$AJ$2:$AJ$779)</f>
        <v>27.965047561412895</v>
      </c>
      <c r="AM619" s="27">
        <f>$AK$2-GRAPHS!$W$32*_xlfn.STDEV.S('ONE_LAST_QUOTE (2)'!$AJ$2:$AJ$779)</f>
        <v>-41.105458872467089</v>
      </c>
      <c r="AO619" s="24"/>
    </row>
    <row r="620" spans="1:41" x14ac:dyDescent="0.3">
      <c r="A620" s="5">
        <v>45009</v>
      </c>
      <c r="B620" s="25">
        <v>617.82000000000005</v>
      </c>
      <c r="C620" s="25">
        <v>0</v>
      </c>
      <c r="D620" s="25">
        <f t="shared" si="196"/>
        <v>617.82000000000005</v>
      </c>
      <c r="E620" s="25">
        <v>618.29999999999995</v>
      </c>
      <c r="F620" s="25">
        <f t="shared" si="193"/>
        <v>0.4799999999999045</v>
      </c>
      <c r="G620" s="25">
        <v>15917</v>
      </c>
      <c r="H620" s="25">
        <v>15914.7</v>
      </c>
      <c r="I620" s="25">
        <v>18.330000000000002</v>
      </c>
      <c r="J620" s="25">
        <f t="shared" si="197"/>
        <v>15896.37</v>
      </c>
      <c r="K620" s="25">
        <f t="shared" si="198"/>
        <v>20.6299999999992</v>
      </c>
      <c r="L620" s="27">
        <v>30.332999999999998</v>
      </c>
      <c r="M620" s="25">
        <v>539</v>
      </c>
      <c r="N620" s="2">
        <f t="shared" si="210"/>
        <v>127.24840502160936</v>
      </c>
      <c r="O620" s="2">
        <f t="shared" si="211"/>
        <v>129.42754919499083</v>
      </c>
      <c r="P620" s="2">
        <f t="shared" si="212"/>
        <v>103.19804034974301</v>
      </c>
      <c r="Q620" s="2">
        <f t="shared" si="212"/>
        <v>129.87951807228936</v>
      </c>
      <c r="R620" s="27">
        <f t="shared" si="213"/>
        <v>1.7125119745205586E-2</v>
      </c>
      <c r="S620" s="1">
        <f t="shared" si="199"/>
        <v>8.778548817801362E-3</v>
      </c>
      <c r="T620" s="1">
        <f>S620+GRAPHS!$Q$32*_xlfn.STDEV.S($R$2:$R$779)</f>
        <v>3.6448384166507447E-2</v>
      </c>
      <c r="U620" s="1">
        <f>S620-GRAPHS!$Q$32*_xlfn.STDEV.S($R$2:$R$779)</f>
        <v>-1.8891286530904723E-2</v>
      </c>
      <c r="V620" s="2">
        <f t="shared" si="200"/>
        <v>217.91441733814736</v>
      </c>
      <c r="W620" s="1">
        <f t="shared" si="201"/>
        <v>1.2977805624805661E-3</v>
      </c>
      <c r="X620" s="1">
        <f t="shared" si="202"/>
        <v>7.7692531805364747E-4</v>
      </c>
      <c r="Y620" s="1">
        <f t="shared" si="203"/>
        <v>5.2085524442691867E-4</v>
      </c>
      <c r="Z620" s="1">
        <f t="shared" si="194"/>
        <v>-3.2310590462182717E-4</v>
      </c>
      <c r="AA620" s="1" t="e">
        <f>Z620+#REF!*_xlfn.STDEV.S($Y$2:$Y$779)</f>
        <v>#REF!</v>
      </c>
      <c r="AB620" s="1">
        <f>Z620-GRAPHS!$S$32*_xlfn.STDEV.S($Y$2:$Y$779)</f>
        <v>-3.5832089975028217E-3</v>
      </c>
      <c r="AC620" s="24">
        <f t="shared" si="195"/>
        <v>20.6299999999992</v>
      </c>
      <c r="AD620" s="24">
        <f t="shared" si="204"/>
        <v>0.4799999999999045</v>
      </c>
      <c r="AE620" s="1">
        <f t="shared" si="205"/>
        <v>5.2085524442691867E-4</v>
      </c>
      <c r="AF620" s="1">
        <f t="shared" si="206"/>
        <v>-3.2310590462182717E-4</v>
      </c>
      <c r="AG620" s="1">
        <f>$AF$2+GRAPHS!$U$32*_xlfn.STDEV.S('ONE_LAST_QUOTE (2)'!$AE$2:$AE$779)</f>
        <v>3.7520229614794163E-3</v>
      </c>
      <c r="AH620" s="1">
        <f>$AF$2-GRAPHS!$U$32*_xlfn.STDEV.S('ONE_LAST_QUOTE (2)'!$AE$2:$AE$779)</f>
        <v>-4.3982347707230704E-3</v>
      </c>
      <c r="AI620" s="27">
        <f t="shared" si="207"/>
        <v>42.979166666673549</v>
      </c>
      <c r="AJ620" s="24">
        <f t="shared" si="208"/>
        <v>20.149999999999295</v>
      </c>
      <c r="AK620" s="27">
        <f t="shared" si="209"/>
        <v>-6.5702056555270953</v>
      </c>
      <c r="AL620" s="27">
        <f>$AK$2+GRAPHS!$W$32*_xlfn.STDEV.S('ONE_LAST_QUOTE (2)'!$AJ$2:$AJ$779)</f>
        <v>27.965047561412895</v>
      </c>
      <c r="AM620" s="27">
        <f>$AK$2-GRAPHS!$W$32*_xlfn.STDEV.S('ONE_LAST_QUOTE (2)'!$AJ$2:$AJ$779)</f>
        <v>-41.105458872467089</v>
      </c>
      <c r="AO620" s="24"/>
    </row>
    <row r="621" spans="1:41" x14ac:dyDescent="0.3">
      <c r="A621" s="5">
        <v>45012</v>
      </c>
      <c r="B621" s="25">
        <v>612.58000000000004</v>
      </c>
      <c r="C621" s="25">
        <v>0</v>
      </c>
      <c r="D621" s="25">
        <f t="shared" si="196"/>
        <v>612.58000000000004</v>
      </c>
      <c r="E621" s="25">
        <v>613.79999999999995</v>
      </c>
      <c r="F621" s="25">
        <f t="shared" si="193"/>
        <v>1.2199999999999136</v>
      </c>
      <c r="G621" s="25">
        <v>15829</v>
      </c>
      <c r="H621" s="25">
        <v>15830.31</v>
      </c>
      <c r="I621" s="25">
        <v>16.840000000000003</v>
      </c>
      <c r="J621" s="25">
        <f t="shared" si="197"/>
        <v>15813.47</v>
      </c>
      <c r="K621" s="25">
        <f t="shared" si="198"/>
        <v>15.530000000000655</v>
      </c>
      <c r="L621" s="27">
        <v>30.337</v>
      </c>
      <c r="M621" s="25">
        <v>531</v>
      </c>
      <c r="N621" s="2">
        <f t="shared" si="210"/>
        <v>126.32228853673593</v>
      </c>
      <c r="O621" s="2">
        <f t="shared" si="211"/>
        <v>128.71198568872964</v>
      </c>
      <c r="P621" s="2">
        <f t="shared" si="212"/>
        <v>103.21164903208235</v>
      </c>
      <c r="Q621" s="2">
        <f t="shared" si="212"/>
        <v>127.95180722891585</v>
      </c>
      <c r="R621" s="27">
        <f t="shared" si="213"/>
        <v>1.8917462465847912E-2</v>
      </c>
      <c r="S621" s="1">
        <f t="shared" si="199"/>
        <v>8.778548817801362E-3</v>
      </c>
      <c r="T621" s="1">
        <f>S621+GRAPHS!$Q$32*_xlfn.STDEV.S($R$2:$R$779)</f>
        <v>3.6448384166507447E-2</v>
      </c>
      <c r="U621" s="1">
        <f>S621-GRAPHS!$Q$32*_xlfn.STDEV.S($R$2:$R$779)</f>
        <v>-1.8891286530904723E-2</v>
      </c>
      <c r="V621" s="2">
        <f t="shared" si="200"/>
        <v>238.96971519937154</v>
      </c>
      <c r="W621" s="1">
        <f t="shared" si="201"/>
        <v>9.8207414311979953E-4</v>
      </c>
      <c r="X621" s="1">
        <f t="shared" si="202"/>
        <v>1.9915766104017657E-3</v>
      </c>
      <c r="Y621" s="1">
        <f t="shared" si="203"/>
        <v>-1.0095024672819662E-3</v>
      </c>
      <c r="Z621" s="1">
        <f t="shared" si="194"/>
        <v>-3.2310590462182717E-4</v>
      </c>
      <c r="AA621" s="1" t="e">
        <f>Z621+#REF!*_xlfn.STDEV.S($Y$2:$Y$779)</f>
        <v>#REF!</v>
      </c>
      <c r="AB621" s="1">
        <f>Z621-GRAPHS!$S$32*_xlfn.STDEV.S($Y$2:$Y$779)</f>
        <v>-3.5832089975028217E-3</v>
      </c>
      <c r="AC621" s="24">
        <f t="shared" si="195"/>
        <v>15.530000000000655</v>
      </c>
      <c r="AD621" s="24">
        <f t="shared" si="204"/>
        <v>1.2199999999999136</v>
      </c>
      <c r="AE621" s="1">
        <f t="shared" si="205"/>
        <v>-1.0095024672819662E-3</v>
      </c>
      <c r="AF621" s="1">
        <f t="shared" si="206"/>
        <v>-3.2310590462182717E-4</v>
      </c>
      <c r="AG621" s="1">
        <f>$AF$2+GRAPHS!$U$32*_xlfn.STDEV.S('ONE_LAST_QUOTE (2)'!$AE$2:$AE$779)</f>
        <v>3.7520229614794163E-3</v>
      </c>
      <c r="AH621" s="1">
        <f>$AF$2-GRAPHS!$U$32*_xlfn.STDEV.S('ONE_LAST_QUOTE (2)'!$AE$2:$AE$779)</f>
        <v>-4.3982347707230704E-3</v>
      </c>
      <c r="AI621" s="27">
        <f t="shared" si="207"/>
        <v>12.729508196722749</v>
      </c>
      <c r="AJ621" s="24">
        <f t="shared" si="208"/>
        <v>14.310000000000741</v>
      </c>
      <c r="AK621" s="27">
        <f t="shared" si="209"/>
        <v>-6.5702056555270953</v>
      </c>
      <c r="AL621" s="27">
        <f>$AK$2+GRAPHS!$W$32*_xlfn.STDEV.S('ONE_LAST_QUOTE (2)'!$AJ$2:$AJ$779)</f>
        <v>27.965047561412895</v>
      </c>
      <c r="AM621" s="27">
        <f>$AK$2-GRAPHS!$W$32*_xlfn.STDEV.S('ONE_LAST_QUOTE (2)'!$AJ$2:$AJ$779)</f>
        <v>-41.105458872467089</v>
      </c>
      <c r="AO621" s="24"/>
    </row>
    <row r="622" spans="1:41" x14ac:dyDescent="0.3">
      <c r="A622" s="5">
        <v>45013</v>
      </c>
      <c r="B622" s="25">
        <v>607.46</v>
      </c>
      <c r="C622" s="25">
        <v>0</v>
      </c>
      <c r="D622" s="25">
        <f t="shared" si="196"/>
        <v>607.46</v>
      </c>
      <c r="E622" s="25">
        <v>607.9</v>
      </c>
      <c r="F622" s="25">
        <f t="shared" si="193"/>
        <v>0.43999999999994088</v>
      </c>
      <c r="G622" s="25">
        <v>15689</v>
      </c>
      <c r="H622" s="25">
        <v>15701.48</v>
      </c>
      <c r="I622" s="25">
        <v>16.840000000000003</v>
      </c>
      <c r="J622" s="25">
        <f t="shared" si="197"/>
        <v>15684.64</v>
      </c>
      <c r="K622" s="25">
        <f t="shared" si="198"/>
        <v>4.3600000000005821</v>
      </c>
      <c r="L622" s="27">
        <v>30.35</v>
      </c>
      <c r="M622" s="25">
        <v>525</v>
      </c>
      <c r="N622" s="2">
        <f t="shared" si="210"/>
        <v>125.10804692323521</v>
      </c>
      <c r="O622" s="2">
        <f t="shared" si="211"/>
        <v>127.57358920149593</v>
      </c>
      <c r="P622" s="2">
        <f t="shared" si="212"/>
        <v>103.25587724968517</v>
      </c>
      <c r="Q622" s="2">
        <f t="shared" si="212"/>
        <v>126.50602409638573</v>
      </c>
      <c r="R622" s="27">
        <f t="shared" si="213"/>
        <v>1.9707303717830138E-2</v>
      </c>
      <c r="S622" s="1">
        <f t="shared" si="199"/>
        <v>8.778548817801362E-3</v>
      </c>
      <c r="T622" s="1">
        <f>S622+GRAPHS!$Q$32*_xlfn.STDEV.S($R$2:$R$779)</f>
        <v>3.6448384166507447E-2</v>
      </c>
      <c r="U622" s="1">
        <f>S622-GRAPHS!$Q$32*_xlfn.STDEV.S($R$2:$R$779)</f>
        <v>-1.8891286530904723E-2</v>
      </c>
      <c r="V622" s="2">
        <f t="shared" si="200"/>
        <v>246.55422782607275</v>
      </c>
      <c r="W622" s="1">
        <f t="shared" si="201"/>
        <v>2.7797896540823265E-4</v>
      </c>
      <c r="X622" s="1">
        <f t="shared" si="202"/>
        <v>7.2432752773835451E-4</v>
      </c>
      <c r="Y622" s="1">
        <f t="shared" si="203"/>
        <v>-4.4634856233012187E-4</v>
      </c>
      <c r="Z622" s="1">
        <f t="shared" si="194"/>
        <v>-3.2310590462182717E-4</v>
      </c>
      <c r="AA622" s="1" t="e">
        <f>Z622+#REF!*_xlfn.STDEV.S($Y$2:$Y$779)</f>
        <v>#REF!</v>
      </c>
      <c r="AB622" s="1">
        <f>Z622-GRAPHS!$S$32*_xlfn.STDEV.S($Y$2:$Y$779)</f>
        <v>-3.5832089975028217E-3</v>
      </c>
      <c r="AC622" s="24">
        <f t="shared" si="195"/>
        <v>4.3600000000005821</v>
      </c>
      <c r="AD622" s="24">
        <f t="shared" si="204"/>
        <v>0.43999999999994088</v>
      </c>
      <c r="AE622" s="1">
        <f t="shared" si="205"/>
        <v>-4.4634856233012187E-4</v>
      </c>
      <c r="AF622" s="1">
        <f t="shared" si="206"/>
        <v>-3.2310590462182717E-4</v>
      </c>
      <c r="AG622" s="1">
        <f>$AF$2+GRAPHS!$U$32*_xlfn.STDEV.S('ONE_LAST_QUOTE (2)'!$AE$2:$AE$779)</f>
        <v>3.7520229614794163E-3</v>
      </c>
      <c r="AH622" s="1">
        <f>$AF$2-GRAPHS!$U$32*_xlfn.STDEV.S('ONE_LAST_QUOTE (2)'!$AE$2:$AE$779)</f>
        <v>-4.3982347707230704E-3</v>
      </c>
      <c r="AI622" s="27">
        <f t="shared" si="207"/>
        <v>9.9090909090935639</v>
      </c>
      <c r="AJ622" s="24">
        <f t="shared" si="208"/>
        <v>3.9200000000006412</v>
      </c>
      <c r="AK622" s="27">
        <f t="shared" si="209"/>
        <v>-6.5702056555270953</v>
      </c>
      <c r="AL622" s="27">
        <f>$AK$2+GRAPHS!$W$32*_xlfn.STDEV.S('ONE_LAST_QUOTE (2)'!$AJ$2:$AJ$779)</f>
        <v>27.965047561412895</v>
      </c>
      <c r="AM622" s="27">
        <f>$AK$2-GRAPHS!$W$32*_xlfn.STDEV.S('ONE_LAST_QUOTE (2)'!$AJ$2:$AJ$779)</f>
        <v>-41.105458872467089</v>
      </c>
      <c r="AO622" s="24"/>
    </row>
    <row r="623" spans="1:41" x14ac:dyDescent="0.3">
      <c r="A623" s="5">
        <v>45014</v>
      </c>
      <c r="B623" s="25">
        <v>610.64</v>
      </c>
      <c r="C623" s="25">
        <v>0</v>
      </c>
      <c r="D623" s="25">
        <f t="shared" si="196"/>
        <v>610.64</v>
      </c>
      <c r="E623" s="25">
        <v>610.70000000000005</v>
      </c>
      <c r="F623" s="25">
        <f t="shared" si="193"/>
        <v>6.0000000000059117E-2</v>
      </c>
      <c r="G623" s="25">
        <v>15738</v>
      </c>
      <c r="H623" s="25">
        <v>15769.76</v>
      </c>
      <c r="I623" s="25">
        <v>16.560000000000002</v>
      </c>
      <c r="J623" s="25">
        <f t="shared" si="197"/>
        <v>15753.2</v>
      </c>
      <c r="K623" s="25">
        <f t="shared" si="198"/>
        <v>-15.200000000000728</v>
      </c>
      <c r="L623" s="27">
        <v>30.486999999999998</v>
      </c>
      <c r="M623" s="25">
        <v>530</v>
      </c>
      <c r="N623" s="2">
        <f t="shared" si="210"/>
        <v>125.68429718048981</v>
      </c>
      <c r="O623" s="2">
        <f t="shared" si="211"/>
        <v>127.97202797202775</v>
      </c>
      <c r="P623" s="2">
        <f t="shared" si="212"/>
        <v>103.72197461980728</v>
      </c>
      <c r="Q623" s="2">
        <f t="shared" si="212"/>
        <v>127.71084337349416</v>
      </c>
      <c r="R623" s="27">
        <f t="shared" si="213"/>
        <v>1.8202200615822672E-2</v>
      </c>
      <c r="S623" s="1">
        <f t="shared" si="199"/>
        <v>8.778548817801362E-3</v>
      </c>
      <c r="T623" s="1">
        <f>S623+GRAPHS!$Q$32*_xlfn.STDEV.S($R$2:$R$779)</f>
        <v>3.6448384166507447E-2</v>
      </c>
      <c r="U623" s="1">
        <f>S623-GRAPHS!$Q$32*_xlfn.STDEV.S($R$2:$R$779)</f>
        <v>-1.8891286530904723E-2</v>
      </c>
      <c r="V623" s="2">
        <f t="shared" si="200"/>
        <v>228.7730791537939</v>
      </c>
      <c r="W623" s="1">
        <f t="shared" si="201"/>
        <v>-9.6488332529268508E-4</v>
      </c>
      <c r="X623" s="1">
        <f t="shared" si="202"/>
        <v>9.8257565832665924E-5</v>
      </c>
      <c r="Y623" s="1">
        <f t="shared" si="203"/>
        <v>-1.063140891125351E-3</v>
      </c>
      <c r="Z623" s="1">
        <f t="shared" si="194"/>
        <v>-3.2310590462182717E-4</v>
      </c>
      <c r="AA623" s="1" t="e">
        <f>Z623+#REF!*_xlfn.STDEV.S($Y$2:$Y$779)</f>
        <v>#REF!</v>
      </c>
      <c r="AB623" s="1">
        <f>Z623-GRAPHS!$S$32*_xlfn.STDEV.S($Y$2:$Y$779)</f>
        <v>-3.5832089975028217E-3</v>
      </c>
      <c r="AC623" s="24">
        <f t="shared" si="195"/>
        <v>-15.200000000000728</v>
      </c>
      <c r="AD623" s="24">
        <f t="shared" si="204"/>
        <v>6.0000000000059117E-2</v>
      </c>
      <c r="AE623" s="1">
        <f t="shared" si="205"/>
        <v>-1.063140891125351E-3</v>
      </c>
      <c r="AF623" s="1">
        <f t="shared" si="206"/>
        <v>-3.2310590462182717E-4</v>
      </c>
      <c r="AG623" s="1">
        <f>$AF$2+GRAPHS!$U$32*_xlfn.STDEV.S('ONE_LAST_QUOTE (2)'!$AE$2:$AE$779)</f>
        <v>3.7520229614794163E-3</v>
      </c>
      <c r="AH623" s="1">
        <f>$AF$2-GRAPHS!$U$32*_xlfn.STDEV.S('ONE_LAST_QUOTE (2)'!$AE$2:$AE$779)</f>
        <v>-4.3982347707230704E-3</v>
      </c>
      <c r="AI623" s="27">
        <f t="shared" si="207"/>
        <v>-253.33333333309585</v>
      </c>
      <c r="AJ623" s="24">
        <f t="shared" si="208"/>
        <v>-15.260000000000787</v>
      </c>
      <c r="AK623" s="27">
        <f t="shared" si="209"/>
        <v>-6.5702056555270953</v>
      </c>
      <c r="AL623" s="27">
        <f>$AK$2+GRAPHS!$W$32*_xlfn.STDEV.S('ONE_LAST_QUOTE (2)'!$AJ$2:$AJ$779)</f>
        <v>27.965047561412895</v>
      </c>
      <c r="AM623" s="27">
        <f>$AK$2-GRAPHS!$W$32*_xlfn.STDEV.S('ONE_LAST_QUOTE (2)'!$AJ$2:$AJ$779)</f>
        <v>-41.105458872467089</v>
      </c>
      <c r="AO623" s="24"/>
    </row>
    <row r="624" spans="1:41" x14ac:dyDescent="0.3">
      <c r="A624" s="5">
        <v>45015</v>
      </c>
      <c r="B624" s="25">
        <v>614.39</v>
      </c>
      <c r="C624" s="25">
        <v>0</v>
      </c>
      <c r="D624" s="25">
        <f t="shared" si="196"/>
        <v>614.39</v>
      </c>
      <c r="E624" s="25">
        <v>613.29999999999995</v>
      </c>
      <c r="F624" s="25">
        <f t="shared" si="193"/>
        <v>-1.0900000000000318</v>
      </c>
      <c r="G624" s="25">
        <v>15819</v>
      </c>
      <c r="H624" s="25">
        <v>15849.43</v>
      </c>
      <c r="I624" s="25">
        <v>14.150000000000002</v>
      </c>
      <c r="J624" s="25">
        <f t="shared" si="197"/>
        <v>15835.28</v>
      </c>
      <c r="K624" s="25">
        <f t="shared" si="198"/>
        <v>-16.280000000000655</v>
      </c>
      <c r="L624" s="27">
        <v>30.417000000000002</v>
      </c>
      <c r="M624" s="25">
        <v>535</v>
      </c>
      <c r="N624" s="2">
        <f t="shared" si="210"/>
        <v>126.21938670508334</v>
      </c>
      <c r="O624" s="2">
        <f t="shared" si="211"/>
        <v>128.63067165392724</v>
      </c>
      <c r="P624" s="2">
        <f t="shared" si="212"/>
        <v>103.48382267886898</v>
      </c>
      <c r="Q624" s="2">
        <f t="shared" si="212"/>
        <v>128.9156626506026</v>
      </c>
      <c r="R624" s="27">
        <f t="shared" si="213"/>
        <v>1.910391907130693E-2</v>
      </c>
      <c r="S624" s="1">
        <f t="shared" si="199"/>
        <v>8.778548817801362E-3</v>
      </c>
      <c r="T624" s="1">
        <f>S624+GRAPHS!$Q$32*_xlfn.STDEV.S($R$2:$R$779)</f>
        <v>3.6448384166507447E-2</v>
      </c>
      <c r="U624" s="1">
        <f>S624-GRAPHS!$Q$32*_xlfn.STDEV.S($R$2:$R$779)</f>
        <v>-1.8891286530904723E-2</v>
      </c>
      <c r="V624" s="2">
        <f t="shared" si="200"/>
        <v>241.12849488438997</v>
      </c>
      <c r="W624" s="1">
        <f t="shared" si="201"/>
        <v>-1.028084126078014E-3</v>
      </c>
      <c r="X624" s="1">
        <f t="shared" si="202"/>
        <v>-1.7741174172757237E-3</v>
      </c>
      <c r="Y624" s="1">
        <f t="shared" si="203"/>
        <v>7.4603329119770972E-4</v>
      </c>
      <c r="Z624" s="1">
        <f t="shared" si="194"/>
        <v>-3.2310590462182717E-4</v>
      </c>
      <c r="AA624" s="1" t="e">
        <f>Z624+#REF!*_xlfn.STDEV.S($Y$2:$Y$779)</f>
        <v>#REF!</v>
      </c>
      <c r="AB624" s="1">
        <f>Z624-GRAPHS!$S$32*_xlfn.STDEV.S($Y$2:$Y$779)</f>
        <v>-3.5832089975028217E-3</v>
      </c>
      <c r="AC624" s="24">
        <f t="shared" si="195"/>
        <v>-16.280000000000655</v>
      </c>
      <c r="AD624" s="24">
        <f t="shared" si="204"/>
        <v>-1.0900000000000318</v>
      </c>
      <c r="AE624" s="1">
        <f t="shared" si="205"/>
        <v>7.4603329119770972E-4</v>
      </c>
      <c r="AF624" s="1">
        <f t="shared" si="206"/>
        <v>-3.2310590462182717E-4</v>
      </c>
      <c r="AG624" s="1">
        <f>$AF$2+GRAPHS!$U$32*_xlfn.STDEV.S('ONE_LAST_QUOTE (2)'!$AE$2:$AE$779)</f>
        <v>3.7520229614794163E-3</v>
      </c>
      <c r="AH624" s="1">
        <f>$AF$2-GRAPHS!$U$32*_xlfn.STDEV.S('ONE_LAST_QUOTE (2)'!$AE$2:$AE$779)</f>
        <v>-4.3982347707230704E-3</v>
      </c>
      <c r="AI624" s="27">
        <f t="shared" si="207"/>
        <v>14.935779816513927</v>
      </c>
      <c r="AJ624" s="24">
        <f t="shared" si="208"/>
        <v>-15.190000000000623</v>
      </c>
      <c r="AK624" s="27">
        <f t="shared" si="209"/>
        <v>-6.5702056555270953</v>
      </c>
      <c r="AL624" s="27">
        <f>$AK$2+GRAPHS!$W$32*_xlfn.STDEV.S('ONE_LAST_QUOTE (2)'!$AJ$2:$AJ$779)</f>
        <v>27.965047561412895</v>
      </c>
      <c r="AM624" s="27">
        <f>$AK$2-GRAPHS!$W$32*_xlfn.STDEV.S('ONE_LAST_QUOTE (2)'!$AJ$2:$AJ$779)</f>
        <v>-41.105458872467089</v>
      </c>
      <c r="AO624" s="24"/>
    </row>
    <row r="625" spans="1:41" x14ac:dyDescent="0.3">
      <c r="A625" s="5">
        <v>45016</v>
      </c>
      <c r="B625" s="25">
        <v>614.58000000000004</v>
      </c>
      <c r="C625" s="25">
        <v>0.41</v>
      </c>
      <c r="D625" s="25">
        <f t="shared" si="196"/>
        <v>614.17000000000007</v>
      </c>
      <c r="E625" s="25">
        <v>615.79999999999995</v>
      </c>
      <c r="F625" s="25">
        <f t="shared" si="193"/>
        <v>1.6299999999998818</v>
      </c>
      <c r="G625" s="25">
        <v>15864</v>
      </c>
      <c r="H625" s="25">
        <v>15868.06</v>
      </c>
      <c r="I625" s="25">
        <v>10.130000000000003</v>
      </c>
      <c r="J625" s="25">
        <f t="shared" si="197"/>
        <v>15857.93</v>
      </c>
      <c r="K625" s="25">
        <f t="shared" si="198"/>
        <v>6.069999999999709</v>
      </c>
      <c r="L625" s="27">
        <v>30.535</v>
      </c>
      <c r="M625" s="25">
        <v>533</v>
      </c>
      <c r="N625" s="2">
        <f t="shared" si="210"/>
        <v>126.73389586334635</v>
      </c>
      <c r="O625" s="2">
        <f t="shared" si="211"/>
        <v>128.99658481053805</v>
      </c>
      <c r="P625" s="2">
        <f t="shared" si="212"/>
        <v>103.88527880787927</v>
      </c>
      <c r="Q625" s="2">
        <f t="shared" si="212"/>
        <v>128.4337349397592</v>
      </c>
      <c r="R625" s="27">
        <f t="shared" si="213"/>
        <v>1.7853857736934931E-2</v>
      </c>
      <c r="S625" s="1">
        <f t="shared" si="199"/>
        <v>8.778548817801362E-3</v>
      </c>
      <c r="T625" s="1">
        <f>S625+GRAPHS!$Q$32*_xlfn.STDEV.S($R$2:$R$779)</f>
        <v>3.6448384166507447E-2</v>
      </c>
      <c r="U625" s="1">
        <f>S625-GRAPHS!$Q$32*_xlfn.STDEV.S($R$2:$R$779)</f>
        <v>-1.8891286530904723E-2</v>
      </c>
      <c r="V625" s="2">
        <f t="shared" si="200"/>
        <v>226.26889471917053</v>
      </c>
      <c r="W625" s="1">
        <f t="shared" si="201"/>
        <v>3.8277379203967407E-4</v>
      </c>
      <c r="X625" s="1">
        <f t="shared" si="202"/>
        <v>2.6539883094255363E-3</v>
      </c>
      <c r="Y625" s="1">
        <f t="shared" si="203"/>
        <v>-2.2712145173858621E-3</v>
      </c>
      <c r="Z625" s="1">
        <f t="shared" si="194"/>
        <v>-3.2310590462182717E-4</v>
      </c>
      <c r="AA625" s="1" t="e">
        <f>Z625+#REF!*_xlfn.STDEV.S($Y$2:$Y$779)</f>
        <v>#REF!</v>
      </c>
      <c r="AB625" s="1">
        <f>Z625-GRAPHS!$S$32*_xlfn.STDEV.S($Y$2:$Y$779)</f>
        <v>-3.5832089975028217E-3</v>
      </c>
      <c r="AC625" s="24">
        <f t="shared" si="195"/>
        <v>6.069999999999709</v>
      </c>
      <c r="AD625" s="24">
        <f t="shared" si="204"/>
        <v>1.6299999999998818</v>
      </c>
      <c r="AE625" s="1">
        <f t="shared" si="205"/>
        <v>-2.2712145173858621E-3</v>
      </c>
      <c r="AF625" s="1">
        <f t="shared" si="206"/>
        <v>-3.2310590462182717E-4</v>
      </c>
      <c r="AG625" s="1">
        <f>$AF$2+GRAPHS!$U$32*_xlfn.STDEV.S('ONE_LAST_QUOTE (2)'!$AE$2:$AE$779)</f>
        <v>3.7520229614794163E-3</v>
      </c>
      <c r="AH625" s="1">
        <f>$AF$2-GRAPHS!$U$32*_xlfn.STDEV.S('ONE_LAST_QUOTE (2)'!$AE$2:$AE$779)</f>
        <v>-4.3982347707230704E-3</v>
      </c>
      <c r="AI625" s="27">
        <f t="shared" si="207"/>
        <v>3.7239263803681899</v>
      </c>
      <c r="AJ625" s="24">
        <f t="shared" si="208"/>
        <v>4.4399999999998272</v>
      </c>
      <c r="AK625" s="27">
        <f t="shared" si="209"/>
        <v>-6.5702056555270953</v>
      </c>
      <c r="AL625" s="27">
        <f>$AK$2+GRAPHS!$W$32*_xlfn.STDEV.S('ONE_LAST_QUOTE (2)'!$AJ$2:$AJ$779)</f>
        <v>27.965047561412895</v>
      </c>
      <c r="AM625" s="27">
        <f>$AK$2-GRAPHS!$W$32*_xlfn.STDEV.S('ONE_LAST_QUOTE (2)'!$AJ$2:$AJ$779)</f>
        <v>-41.105458872467089</v>
      </c>
      <c r="AO625" s="24"/>
    </row>
    <row r="626" spans="1:41" x14ac:dyDescent="0.3">
      <c r="A626" s="5">
        <v>45022</v>
      </c>
      <c r="B626" s="25">
        <v>610.77</v>
      </c>
      <c r="C626" s="25">
        <v>0.41</v>
      </c>
      <c r="D626" s="25">
        <f t="shared" si="196"/>
        <v>610.36</v>
      </c>
      <c r="E626" s="25">
        <v>610.29999999999995</v>
      </c>
      <c r="F626" s="25">
        <f t="shared" si="193"/>
        <v>-6.0000000000059117E-2</v>
      </c>
      <c r="G626" s="25">
        <v>15762</v>
      </c>
      <c r="H626" s="25">
        <v>15810.77</v>
      </c>
      <c r="I626" s="25">
        <v>10.130000000000003</v>
      </c>
      <c r="J626" s="25">
        <f t="shared" si="197"/>
        <v>15800.640000000001</v>
      </c>
      <c r="K626" s="25">
        <f t="shared" si="198"/>
        <v>-38.640000000001237</v>
      </c>
      <c r="L626" s="27">
        <v>30.524999999999999</v>
      </c>
      <c r="M626" s="25">
        <v>530</v>
      </c>
      <c r="N626" s="2">
        <f t="shared" si="210"/>
        <v>125.60197571516771</v>
      </c>
      <c r="O626" s="2">
        <f t="shared" si="211"/>
        <v>128.16718165555352</v>
      </c>
      <c r="P626" s="2">
        <f t="shared" si="212"/>
        <v>103.85125710203094</v>
      </c>
      <c r="Q626" s="2">
        <f t="shared" si="212"/>
        <v>127.71084337349414</v>
      </c>
      <c r="R626" s="27">
        <f t="shared" si="213"/>
        <v>2.0423292912231217E-2</v>
      </c>
      <c r="S626" s="1">
        <f t="shared" si="199"/>
        <v>8.778548817801362E-3</v>
      </c>
      <c r="T626" s="1">
        <f>S626+GRAPHS!$Q$32*_xlfn.STDEV.S($R$2:$R$779)</f>
        <v>3.6448384166507447E-2</v>
      </c>
      <c r="U626" s="1">
        <f>S626-GRAPHS!$Q$32*_xlfn.STDEV.S($R$2:$R$779)</f>
        <v>-1.8891286530904723E-2</v>
      </c>
      <c r="V626" s="2">
        <f t="shared" si="200"/>
        <v>256.5205940385809</v>
      </c>
      <c r="W626" s="1">
        <f t="shared" si="201"/>
        <v>-2.4454705632177705E-3</v>
      </c>
      <c r="X626" s="1">
        <f t="shared" si="202"/>
        <v>-9.8302641064386778E-5</v>
      </c>
      <c r="Y626" s="1">
        <f t="shared" si="203"/>
        <v>-2.3471679221533839E-3</v>
      </c>
      <c r="Z626" s="1">
        <f t="shared" si="194"/>
        <v>-3.2310590462182717E-4</v>
      </c>
      <c r="AA626" s="1" t="e">
        <f>Z626+#REF!*_xlfn.STDEV.S($Y$2:$Y$779)</f>
        <v>#REF!</v>
      </c>
      <c r="AB626" s="1">
        <f>Z626-GRAPHS!$S$32*_xlfn.STDEV.S($Y$2:$Y$779)</f>
        <v>-3.5832089975028217E-3</v>
      </c>
      <c r="AC626" s="24">
        <f t="shared" si="195"/>
        <v>-38.640000000001237</v>
      </c>
      <c r="AD626" s="24">
        <f t="shared" si="204"/>
        <v>-6.0000000000059117E-2</v>
      </c>
      <c r="AE626" s="1">
        <f t="shared" si="205"/>
        <v>-2.3471679221533839E-3</v>
      </c>
      <c r="AF626" s="1">
        <f t="shared" si="206"/>
        <v>-3.2310590462182717E-4</v>
      </c>
      <c r="AG626" s="1">
        <f>$AF$2+GRAPHS!$U$32*_xlfn.STDEV.S('ONE_LAST_QUOTE (2)'!$AE$2:$AE$779)</f>
        <v>3.7520229614794163E-3</v>
      </c>
      <c r="AH626" s="1">
        <f>$AF$2-GRAPHS!$U$32*_xlfn.STDEV.S('ONE_LAST_QUOTE (2)'!$AE$2:$AE$779)</f>
        <v>-4.3982347707230704E-3</v>
      </c>
      <c r="AI626" s="27">
        <f t="shared" si="207"/>
        <v>643.99999999938609</v>
      </c>
      <c r="AJ626" s="24">
        <f t="shared" si="208"/>
        <v>-38.580000000001178</v>
      </c>
      <c r="AK626" s="27">
        <f t="shared" si="209"/>
        <v>-6.5702056555270953</v>
      </c>
      <c r="AL626" s="27">
        <f>$AK$2+GRAPHS!$W$32*_xlfn.STDEV.S('ONE_LAST_QUOTE (2)'!$AJ$2:$AJ$779)</f>
        <v>27.965047561412895</v>
      </c>
      <c r="AM626" s="27">
        <f>$AK$2-GRAPHS!$W$32*_xlfn.STDEV.S('ONE_LAST_QUOTE (2)'!$AJ$2:$AJ$779)</f>
        <v>-41.105458872467089</v>
      </c>
      <c r="AO626" s="24"/>
    </row>
    <row r="627" spans="1:41" x14ac:dyDescent="0.3">
      <c r="A627" s="5">
        <v>45023</v>
      </c>
      <c r="B627" s="25">
        <v>610.99</v>
      </c>
      <c r="C627" s="25">
        <v>0.08</v>
      </c>
      <c r="D627" s="25">
        <f t="shared" si="196"/>
        <v>610.91</v>
      </c>
      <c r="E627" s="25">
        <v>610.79999999999995</v>
      </c>
      <c r="F627" s="25">
        <f t="shared" si="193"/>
        <v>-0.11000000000001364</v>
      </c>
      <c r="G627" s="25">
        <v>15818</v>
      </c>
      <c r="H627" s="25">
        <v>15836.5</v>
      </c>
      <c r="I627" s="25">
        <v>10.130000000000003</v>
      </c>
      <c r="J627" s="25">
        <f t="shared" si="197"/>
        <v>15826.37</v>
      </c>
      <c r="K627" s="25">
        <f t="shared" si="198"/>
        <v>-8.3700000000008004</v>
      </c>
      <c r="L627" s="27">
        <v>30.393000000000001</v>
      </c>
      <c r="M627" s="25">
        <v>531</v>
      </c>
      <c r="N627" s="2">
        <f t="shared" si="210"/>
        <v>125.7048775468203</v>
      </c>
      <c r="O627" s="2">
        <f t="shared" si="211"/>
        <v>128.622540250447</v>
      </c>
      <c r="P627" s="2">
        <f t="shared" si="212"/>
        <v>103.40217058483297</v>
      </c>
      <c r="Q627" s="2">
        <f t="shared" si="212"/>
        <v>127.95180722891584</v>
      </c>
      <c r="R627" s="27">
        <f t="shared" si="213"/>
        <v>2.3210417611202017E-2</v>
      </c>
      <c r="S627" s="1">
        <f t="shared" si="199"/>
        <v>8.778548817801362E-3</v>
      </c>
      <c r="T627" s="1">
        <f>S627+GRAPHS!$Q$32*_xlfn.STDEV.S($R$2:$R$779)</f>
        <v>3.6448384166507447E-2</v>
      </c>
      <c r="U627" s="1">
        <f>S627-GRAPHS!$Q$32*_xlfn.STDEV.S($R$2:$R$779)</f>
        <v>-1.8891286530904723E-2</v>
      </c>
      <c r="V627" s="2">
        <f t="shared" si="200"/>
        <v>291.76627036267035</v>
      </c>
      <c r="W627" s="1">
        <f t="shared" si="201"/>
        <v>-5.2886416784144439E-4</v>
      </c>
      <c r="X627" s="1">
        <f t="shared" si="202"/>
        <v>-1.8005925586422493E-4</v>
      </c>
      <c r="Y627" s="1">
        <f t="shared" si="203"/>
        <v>-3.4880491197721947E-4</v>
      </c>
      <c r="Z627" s="1">
        <f t="shared" si="194"/>
        <v>-3.2310590462182717E-4</v>
      </c>
      <c r="AA627" s="1" t="e">
        <f>Z627+#REF!*_xlfn.STDEV.S($Y$2:$Y$779)</f>
        <v>#REF!</v>
      </c>
      <c r="AB627" s="1">
        <f>Z627-GRAPHS!$S$32*_xlfn.STDEV.S($Y$2:$Y$779)</f>
        <v>-3.5832089975028217E-3</v>
      </c>
      <c r="AC627" s="24">
        <f t="shared" si="195"/>
        <v>-8.3700000000008004</v>
      </c>
      <c r="AD627" s="24">
        <f t="shared" si="204"/>
        <v>-0.11000000000001364</v>
      </c>
      <c r="AE627" s="1">
        <f t="shared" si="205"/>
        <v>-3.4880491197721947E-4</v>
      </c>
      <c r="AF627" s="1">
        <f t="shared" si="206"/>
        <v>-3.2310590462182717E-4</v>
      </c>
      <c r="AG627" s="1">
        <f>$AF$2+GRAPHS!$U$32*_xlfn.STDEV.S('ONE_LAST_QUOTE (2)'!$AE$2:$AE$779)</f>
        <v>3.7520229614794163E-3</v>
      </c>
      <c r="AH627" s="1">
        <f>$AF$2-GRAPHS!$U$32*_xlfn.STDEV.S('ONE_LAST_QUOTE (2)'!$AE$2:$AE$779)</f>
        <v>-4.3982347707230704E-3</v>
      </c>
      <c r="AI627" s="27">
        <f t="shared" si="207"/>
        <v>76.090909090906933</v>
      </c>
      <c r="AJ627" s="24">
        <f t="shared" si="208"/>
        <v>-8.2600000000007867</v>
      </c>
      <c r="AK627" s="27">
        <f t="shared" si="209"/>
        <v>-6.5702056555270953</v>
      </c>
      <c r="AL627" s="27">
        <f>$AK$2+GRAPHS!$W$32*_xlfn.STDEV.S('ONE_LAST_QUOTE (2)'!$AJ$2:$AJ$779)</f>
        <v>27.965047561412895</v>
      </c>
      <c r="AM627" s="27">
        <f>$AK$2-GRAPHS!$W$32*_xlfn.STDEV.S('ONE_LAST_QUOTE (2)'!$AJ$2:$AJ$779)</f>
        <v>-41.105458872467089</v>
      </c>
      <c r="AO627" s="24"/>
    </row>
    <row r="628" spans="1:41" x14ac:dyDescent="0.3">
      <c r="A628" s="5">
        <v>45026</v>
      </c>
      <c r="B628" s="25">
        <v>611.41</v>
      </c>
      <c r="C628" s="25">
        <v>0.08</v>
      </c>
      <c r="D628" s="25">
        <f t="shared" si="196"/>
        <v>611.32999999999993</v>
      </c>
      <c r="E628" s="25">
        <v>610</v>
      </c>
      <c r="F628" s="25">
        <f t="shared" si="193"/>
        <v>-1.3299999999999272</v>
      </c>
      <c r="G628" s="25">
        <v>15851</v>
      </c>
      <c r="H628" s="25">
        <v>15876.17</v>
      </c>
      <c r="I628" s="25">
        <v>9.9700000000000024</v>
      </c>
      <c r="J628" s="25">
        <f t="shared" si="197"/>
        <v>15866.2</v>
      </c>
      <c r="K628" s="25">
        <f t="shared" si="198"/>
        <v>-15.200000000000728</v>
      </c>
      <c r="L628" s="27">
        <v>30.498000000000001</v>
      </c>
      <c r="M628" s="25">
        <v>529</v>
      </c>
      <c r="N628" s="2">
        <f t="shared" si="210"/>
        <v>125.54023461617615</v>
      </c>
      <c r="O628" s="2">
        <f t="shared" si="211"/>
        <v>128.89087656529495</v>
      </c>
      <c r="P628" s="2">
        <f t="shared" si="212"/>
        <v>103.75939849624046</v>
      </c>
      <c r="Q628" s="2">
        <f t="shared" si="212"/>
        <v>127.46987951807246</v>
      </c>
      <c r="R628" s="27">
        <f t="shared" si="213"/>
        <v>2.6689785624210316E-2</v>
      </c>
      <c r="S628" s="1">
        <f t="shared" si="199"/>
        <v>8.778548817801362E-3</v>
      </c>
      <c r="T628" s="1">
        <f>S628+GRAPHS!$Q$32*_xlfn.STDEV.S($R$2:$R$779)</f>
        <v>3.6448384166507447E-2</v>
      </c>
      <c r="U628" s="1">
        <f>S628-GRAPHS!$Q$32*_xlfn.STDEV.S($R$2:$R$779)</f>
        <v>-1.8891286530904723E-2</v>
      </c>
      <c r="V628" s="2">
        <f t="shared" si="200"/>
        <v>335.06419491187955</v>
      </c>
      <c r="W628" s="1">
        <f t="shared" si="201"/>
        <v>-9.5801137008235911E-4</v>
      </c>
      <c r="X628" s="1">
        <f t="shared" si="202"/>
        <v>-2.1755843815941104E-3</v>
      </c>
      <c r="Y628" s="1">
        <f t="shared" si="203"/>
        <v>1.2175730115117512E-3</v>
      </c>
      <c r="Z628" s="1">
        <f t="shared" si="194"/>
        <v>-3.2310590462182717E-4</v>
      </c>
      <c r="AA628" s="1" t="e">
        <f>Z628+#REF!*_xlfn.STDEV.S($Y$2:$Y$779)</f>
        <v>#REF!</v>
      </c>
      <c r="AB628" s="1">
        <f>Z628-GRAPHS!$S$32*_xlfn.STDEV.S($Y$2:$Y$779)</f>
        <v>-3.5832089975028217E-3</v>
      </c>
      <c r="AC628" s="24">
        <f t="shared" si="195"/>
        <v>-15.200000000000728</v>
      </c>
      <c r="AD628" s="24">
        <f t="shared" si="204"/>
        <v>-1.3299999999999272</v>
      </c>
      <c r="AE628" s="1">
        <f t="shared" si="205"/>
        <v>1.2175730115117512E-3</v>
      </c>
      <c r="AF628" s="1">
        <f t="shared" si="206"/>
        <v>-3.2310590462182717E-4</v>
      </c>
      <c r="AG628" s="1">
        <f>$AF$2+GRAPHS!$U$32*_xlfn.STDEV.S('ONE_LAST_QUOTE (2)'!$AE$2:$AE$779)</f>
        <v>3.7520229614794163E-3</v>
      </c>
      <c r="AH628" s="1">
        <f>$AF$2-GRAPHS!$U$32*_xlfn.STDEV.S('ONE_LAST_QUOTE (2)'!$AE$2:$AE$779)</f>
        <v>-4.3982347707230704E-3</v>
      </c>
      <c r="AI628" s="27">
        <f t="shared" si="207"/>
        <v>11.428571428572601</v>
      </c>
      <c r="AJ628" s="24">
        <f t="shared" si="208"/>
        <v>-13.8700000000008</v>
      </c>
      <c r="AK628" s="27">
        <f t="shared" si="209"/>
        <v>-6.5702056555270953</v>
      </c>
      <c r="AL628" s="27">
        <f>$AK$2+GRAPHS!$W$32*_xlfn.STDEV.S('ONE_LAST_QUOTE (2)'!$AJ$2:$AJ$779)</f>
        <v>27.965047561412895</v>
      </c>
      <c r="AM628" s="27">
        <f>$AK$2-GRAPHS!$W$32*_xlfn.STDEV.S('ONE_LAST_QUOTE (2)'!$AJ$2:$AJ$779)</f>
        <v>-41.105458872467089</v>
      </c>
      <c r="AO628" s="24"/>
    </row>
    <row r="629" spans="1:41" x14ac:dyDescent="0.3">
      <c r="A629" s="5">
        <v>45027</v>
      </c>
      <c r="B629" s="25">
        <v>611.75</v>
      </c>
      <c r="C629" s="25">
        <v>0.08</v>
      </c>
      <c r="D629" s="25">
        <f t="shared" si="196"/>
        <v>611.66999999999996</v>
      </c>
      <c r="E629" s="25">
        <v>612.1</v>
      </c>
      <c r="F629" s="25">
        <f t="shared" si="193"/>
        <v>0.43000000000006366</v>
      </c>
      <c r="G629" s="25">
        <v>15924</v>
      </c>
      <c r="H629" s="25">
        <v>15913.88</v>
      </c>
      <c r="I629" s="25">
        <v>9.9700000000000024</v>
      </c>
      <c r="J629" s="25">
        <f t="shared" si="197"/>
        <v>15903.91</v>
      </c>
      <c r="K629" s="25">
        <f t="shared" si="198"/>
        <v>20.090000000000146</v>
      </c>
      <c r="L629" s="27">
        <v>30.507000000000001</v>
      </c>
      <c r="M629" s="25">
        <v>524</v>
      </c>
      <c r="N629" s="2">
        <f t="shared" si="210"/>
        <v>125.97242230911709</v>
      </c>
      <c r="O629" s="2">
        <f t="shared" si="211"/>
        <v>129.48446901935253</v>
      </c>
      <c r="P629" s="2">
        <f t="shared" si="212"/>
        <v>103.79001803150396</v>
      </c>
      <c r="Q629" s="2">
        <f t="shared" si="212"/>
        <v>126.26506024096403</v>
      </c>
      <c r="R629" s="27">
        <f t="shared" si="213"/>
        <v>2.7879488588521406E-2</v>
      </c>
      <c r="S629" s="1">
        <f t="shared" si="199"/>
        <v>8.778548817801362E-3</v>
      </c>
      <c r="T629" s="1">
        <f>S629+GRAPHS!$Q$32*_xlfn.STDEV.S($R$2:$R$779)</f>
        <v>3.6448384166507447E-2</v>
      </c>
      <c r="U629" s="1">
        <f>S629-GRAPHS!$Q$32*_xlfn.STDEV.S($R$2:$R$779)</f>
        <v>-1.8891286530904723E-2</v>
      </c>
      <c r="V629" s="2">
        <f t="shared" si="200"/>
        <v>351.20467102354382</v>
      </c>
      <c r="W629" s="1">
        <f t="shared" si="201"/>
        <v>1.2632113738068277E-3</v>
      </c>
      <c r="X629" s="1">
        <f t="shared" si="202"/>
        <v>7.0299344417752002E-4</v>
      </c>
      <c r="Y629" s="1">
        <f t="shared" si="203"/>
        <v>5.6021792962930768E-4</v>
      </c>
      <c r="Z629" s="1">
        <f t="shared" si="194"/>
        <v>-3.2310590462182717E-4</v>
      </c>
      <c r="AA629" s="1" t="e">
        <f>Z629+#REF!*_xlfn.STDEV.S($Y$2:$Y$779)</f>
        <v>#REF!</v>
      </c>
      <c r="AB629" s="1">
        <f>Z629-GRAPHS!$S$32*_xlfn.STDEV.S($Y$2:$Y$779)</f>
        <v>-3.5832089975028217E-3</v>
      </c>
      <c r="AC629" s="24">
        <f t="shared" si="195"/>
        <v>20.090000000000146</v>
      </c>
      <c r="AD629" s="24">
        <f t="shared" si="204"/>
        <v>0.43000000000006366</v>
      </c>
      <c r="AE629" s="1">
        <f t="shared" si="205"/>
        <v>5.6021792962930768E-4</v>
      </c>
      <c r="AF629" s="1">
        <f t="shared" si="206"/>
        <v>-3.2310590462182717E-4</v>
      </c>
      <c r="AG629" s="1">
        <f>$AF$2+GRAPHS!$U$32*_xlfn.STDEV.S('ONE_LAST_QUOTE (2)'!$AE$2:$AE$779)</f>
        <v>3.7520229614794163E-3</v>
      </c>
      <c r="AH629" s="1">
        <f>$AF$2-GRAPHS!$U$32*_xlfn.STDEV.S('ONE_LAST_QUOTE (2)'!$AE$2:$AE$779)</f>
        <v>-4.3982347707230704E-3</v>
      </c>
      <c r="AI629" s="27">
        <f t="shared" si="207"/>
        <v>46.720930232551559</v>
      </c>
      <c r="AJ629" s="24">
        <f t="shared" si="208"/>
        <v>19.660000000000082</v>
      </c>
      <c r="AK629" s="27">
        <f t="shared" si="209"/>
        <v>-6.5702056555270953</v>
      </c>
      <c r="AL629" s="27">
        <f>$AK$2+GRAPHS!$W$32*_xlfn.STDEV.S('ONE_LAST_QUOTE (2)'!$AJ$2:$AJ$779)</f>
        <v>27.965047561412895</v>
      </c>
      <c r="AM629" s="27">
        <f>$AK$2-GRAPHS!$W$32*_xlfn.STDEV.S('ONE_LAST_QUOTE (2)'!$AJ$2:$AJ$779)</f>
        <v>-41.105458872467089</v>
      </c>
      <c r="AO629" s="24"/>
    </row>
    <row r="630" spans="1:41" x14ac:dyDescent="0.3">
      <c r="A630" s="5">
        <v>45028</v>
      </c>
      <c r="B630" s="25">
        <v>610.51</v>
      </c>
      <c r="C630" s="25">
        <v>0.08</v>
      </c>
      <c r="D630" s="25">
        <f t="shared" si="196"/>
        <v>610.42999999999995</v>
      </c>
      <c r="E630" s="25">
        <v>610.9</v>
      </c>
      <c r="F630" s="25">
        <f t="shared" si="193"/>
        <v>0.47000000000002728</v>
      </c>
      <c r="G630" s="25">
        <v>15925</v>
      </c>
      <c r="H630" s="25">
        <v>15932.97</v>
      </c>
      <c r="I630" s="25">
        <v>9.9700000000000024</v>
      </c>
      <c r="J630" s="25">
        <f t="shared" si="197"/>
        <v>15923</v>
      </c>
      <c r="K630" s="25">
        <f t="shared" si="198"/>
        <v>2</v>
      </c>
      <c r="L630" s="27">
        <v>30.507999999999999</v>
      </c>
      <c r="M630" s="25">
        <v>520</v>
      </c>
      <c r="N630" s="2">
        <f t="shared" si="210"/>
        <v>125.72545791315083</v>
      </c>
      <c r="O630" s="2">
        <f t="shared" si="211"/>
        <v>129.49260042283277</v>
      </c>
      <c r="P630" s="2">
        <f t="shared" si="212"/>
        <v>103.79342020208878</v>
      </c>
      <c r="Q630" s="2">
        <f t="shared" si="212"/>
        <v>125.30120481927729</v>
      </c>
      <c r="R630" s="27">
        <f t="shared" si="213"/>
        <v>2.9963243500645831E-2</v>
      </c>
      <c r="S630" s="1">
        <f t="shared" si="199"/>
        <v>8.778548817801362E-3</v>
      </c>
      <c r="T630" s="1">
        <f>S630+GRAPHS!$Q$32*_xlfn.STDEV.S($R$2:$R$779)</f>
        <v>3.6448384166507447E-2</v>
      </c>
      <c r="U630" s="1">
        <f>S630-GRAPHS!$Q$32*_xlfn.STDEV.S($R$2:$R$779)</f>
        <v>-1.8891286530904723E-2</v>
      </c>
      <c r="V630" s="2">
        <f t="shared" si="200"/>
        <v>376.7142509681932</v>
      </c>
      <c r="W630" s="1">
        <f t="shared" si="201"/>
        <v>1.2560447151918608E-4</v>
      </c>
      <c r="X630" s="1">
        <f t="shared" si="202"/>
        <v>7.6994905230743467E-4</v>
      </c>
      <c r="Y630" s="1">
        <f t="shared" si="203"/>
        <v>-6.4434458078824859E-4</v>
      </c>
      <c r="Z630" s="1">
        <f t="shared" si="194"/>
        <v>-3.2310590462182717E-4</v>
      </c>
      <c r="AA630" s="1" t="e">
        <f>Z630+#REF!*_xlfn.STDEV.S($Y$2:$Y$779)</f>
        <v>#REF!</v>
      </c>
      <c r="AB630" s="1">
        <f>Z630-GRAPHS!$S$32*_xlfn.STDEV.S($Y$2:$Y$779)</f>
        <v>-3.5832089975028217E-3</v>
      </c>
      <c r="AC630" s="24">
        <f t="shared" si="195"/>
        <v>2</v>
      </c>
      <c r="AD630" s="24">
        <f t="shared" si="204"/>
        <v>0.47000000000002728</v>
      </c>
      <c r="AE630" s="1">
        <f t="shared" si="205"/>
        <v>-6.4434458078824859E-4</v>
      </c>
      <c r="AF630" s="1">
        <f t="shared" si="206"/>
        <v>-3.2310590462182717E-4</v>
      </c>
      <c r="AG630" s="1">
        <f>$AF$2+GRAPHS!$U$32*_xlfn.STDEV.S('ONE_LAST_QUOTE (2)'!$AE$2:$AE$779)</f>
        <v>3.7520229614794163E-3</v>
      </c>
      <c r="AH630" s="1">
        <f>$AF$2-GRAPHS!$U$32*_xlfn.STDEV.S('ONE_LAST_QUOTE (2)'!$AE$2:$AE$779)</f>
        <v>-4.3982347707230704E-3</v>
      </c>
      <c r="AI630" s="27">
        <f t="shared" si="207"/>
        <v>4.2553191489359232</v>
      </c>
      <c r="AJ630" s="24">
        <f t="shared" si="208"/>
        <v>1.5299999999999727</v>
      </c>
      <c r="AK630" s="27">
        <f t="shared" si="209"/>
        <v>-6.5702056555270953</v>
      </c>
      <c r="AL630" s="27">
        <f>$AK$2+GRAPHS!$W$32*_xlfn.STDEV.S('ONE_LAST_QUOTE (2)'!$AJ$2:$AJ$779)</f>
        <v>27.965047561412895</v>
      </c>
      <c r="AM630" s="27">
        <f>$AK$2-GRAPHS!$W$32*_xlfn.STDEV.S('ONE_LAST_QUOTE (2)'!$AJ$2:$AJ$779)</f>
        <v>-41.105458872467089</v>
      </c>
      <c r="AO630" s="24"/>
    </row>
    <row r="631" spans="1:41" x14ac:dyDescent="0.3">
      <c r="A631" s="5">
        <v>45029</v>
      </c>
      <c r="B631" s="25">
        <v>604.36</v>
      </c>
      <c r="C631" s="25">
        <v>0</v>
      </c>
      <c r="D631" s="25">
        <f t="shared" si="196"/>
        <v>604.36</v>
      </c>
      <c r="E631" s="25">
        <v>605.29999999999995</v>
      </c>
      <c r="F631" s="25">
        <f t="shared" si="193"/>
        <v>0.93999999999994088</v>
      </c>
      <c r="G631" s="25">
        <v>15816</v>
      </c>
      <c r="H631" s="25">
        <v>15804.76</v>
      </c>
      <c r="I631" s="25">
        <v>9.9700000000000024</v>
      </c>
      <c r="J631" s="25">
        <f t="shared" si="197"/>
        <v>15794.79</v>
      </c>
      <c r="K631" s="25">
        <f t="shared" si="198"/>
        <v>21.209999999999127</v>
      </c>
      <c r="L631" s="27">
        <v>30.459</v>
      </c>
      <c r="M631" s="25">
        <v>510</v>
      </c>
      <c r="N631" s="2">
        <f t="shared" si="210"/>
        <v>124.57295739864168</v>
      </c>
      <c r="O631" s="2">
        <f t="shared" si="211"/>
        <v>128.60627744348653</v>
      </c>
      <c r="P631" s="2">
        <f t="shared" si="212"/>
        <v>103.62671384343196</v>
      </c>
      <c r="Q631" s="2">
        <f t="shared" si="212"/>
        <v>122.8915662650604</v>
      </c>
      <c r="R631" s="27">
        <f t="shared" si="213"/>
        <v>3.2377171812161265E-2</v>
      </c>
      <c r="S631" s="1">
        <f t="shared" si="199"/>
        <v>8.778548817801362E-3</v>
      </c>
      <c r="T631" s="1">
        <f>S631+GRAPHS!$Q$32*_xlfn.STDEV.S($R$2:$R$779)</f>
        <v>3.6448384166507447E-2</v>
      </c>
      <c r="U631" s="1">
        <f>S631-GRAPHS!$Q$32*_xlfn.STDEV.S($R$2:$R$779)</f>
        <v>-1.8891286530904723E-2</v>
      </c>
      <c r="V631" s="2">
        <f t="shared" si="200"/>
        <v>403.33200448448565</v>
      </c>
      <c r="W631" s="1">
        <f t="shared" si="201"/>
        <v>1.3428478631244305E-3</v>
      </c>
      <c r="X631" s="1">
        <f t="shared" si="202"/>
        <v>1.5553643523726602E-3</v>
      </c>
      <c r="Y631" s="1">
        <f t="shared" si="203"/>
        <v>-2.1251648924822965E-4</v>
      </c>
      <c r="Z631" s="1">
        <f t="shared" si="194"/>
        <v>-3.2310590462182717E-4</v>
      </c>
      <c r="AA631" s="1" t="e">
        <f>Z631+#REF!*_xlfn.STDEV.S($Y$2:$Y$779)</f>
        <v>#REF!</v>
      </c>
      <c r="AB631" s="1">
        <f>Z631-GRAPHS!$S$32*_xlfn.STDEV.S($Y$2:$Y$779)</f>
        <v>-3.5832089975028217E-3</v>
      </c>
      <c r="AC631" s="24">
        <f t="shared" si="195"/>
        <v>21.209999999999127</v>
      </c>
      <c r="AD631" s="24">
        <f t="shared" si="204"/>
        <v>0.93999999999994088</v>
      </c>
      <c r="AE631" s="1">
        <f t="shared" si="205"/>
        <v>-2.1251648924822965E-4</v>
      </c>
      <c r="AF631" s="1">
        <f t="shared" si="206"/>
        <v>-3.2310590462182717E-4</v>
      </c>
      <c r="AG631" s="1">
        <f>$AF$2+GRAPHS!$U$32*_xlfn.STDEV.S('ONE_LAST_QUOTE (2)'!$AE$2:$AE$779)</f>
        <v>3.7520229614794163E-3</v>
      </c>
      <c r="AH631" s="1">
        <f>$AF$2-GRAPHS!$U$32*_xlfn.STDEV.S('ONE_LAST_QUOTE (2)'!$AE$2:$AE$779)</f>
        <v>-4.3982347707230704E-3</v>
      </c>
      <c r="AI631" s="27">
        <f t="shared" si="207"/>
        <v>22.563829787234532</v>
      </c>
      <c r="AJ631" s="24">
        <f t="shared" si="208"/>
        <v>20.269999999999186</v>
      </c>
      <c r="AK631" s="27">
        <f t="shared" si="209"/>
        <v>-6.5702056555270953</v>
      </c>
      <c r="AL631" s="27">
        <f>$AK$2+GRAPHS!$W$32*_xlfn.STDEV.S('ONE_LAST_QUOTE (2)'!$AJ$2:$AJ$779)</f>
        <v>27.965047561412895</v>
      </c>
      <c r="AM631" s="27">
        <f>$AK$2-GRAPHS!$W$32*_xlfn.STDEV.S('ONE_LAST_QUOTE (2)'!$AJ$2:$AJ$779)</f>
        <v>-41.105458872467089</v>
      </c>
      <c r="AO631" s="24"/>
    </row>
    <row r="632" spans="1:41" x14ac:dyDescent="0.3">
      <c r="A632" s="5">
        <v>45030</v>
      </c>
      <c r="B632" s="25">
        <v>609.41999999999996</v>
      </c>
      <c r="C632" s="25">
        <v>0</v>
      </c>
      <c r="D632" s="25">
        <f t="shared" si="196"/>
        <v>609.41999999999996</v>
      </c>
      <c r="E632" s="25">
        <v>610.20000000000005</v>
      </c>
      <c r="F632" s="25">
        <f t="shared" si="193"/>
        <v>0.7800000000000864</v>
      </c>
      <c r="G632" s="25">
        <v>15948</v>
      </c>
      <c r="H632" s="25">
        <v>15929.43</v>
      </c>
      <c r="I632" s="25">
        <v>7.740000000000002</v>
      </c>
      <c r="J632" s="25">
        <f t="shared" si="197"/>
        <v>15921.69</v>
      </c>
      <c r="K632" s="25">
        <f t="shared" si="198"/>
        <v>26.309999999999491</v>
      </c>
      <c r="L632" s="27">
        <v>30.504000000000001</v>
      </c>
      <c r="M632" s="25">
        <v>516</v>
      </c>
      <c r="N632" s="2">
        <f t="shared" si="210"/>
        <v>125.58139534883722</v>
      </c>
      <c r="O632" s="2">
        <f t="shared" si="211"/>
        <v>129.67962270287831</v>
      </c>
      <c r="P632" s="2">
        <f t="shared" si="212"/>
        <v>103.77981151974946</v>
      </c>
      <c r="Q632" s="2">
        <f t="shared" si="212"/>
        <v>124.33734939759053</v>
      </c>
      <c r="R632" s="27">
        <f t="shared" si="213"/>
        <v>3.2634032634030863E-2</v>
      </c>
      <c r="S632" s="1">
        <f t="shared" si="199"/>
        <v>8.778548817801362E-3</v>
      </c>
      <c r="T632" s="1">
        <f>S632+GRAPHS!$Q$32*_xlfn.STDEV.S($R$2:$R$779)</f>
        <v>3.6448384166507447E-2</v>
      </c>
      <c r="U632" s="1">
        <f>S632-GRAPHS!$Q$32*_xlfn.STDEV.S($R$2:$R$779)</f>
        <v>-1.8891286530904723E-2</v>
      </c>
      <c r="V632" s="2">
        <f t="shared" si="200"/>
        <v>409.82273540410858</v>
      </c>
      <c r="W632" s="1">
        <f t="shared" si="201"/>
        <v>1.6524627724820349E-3</v>
      </c>
      <c r="X632" s="1">
        <f t="shared" si="202"/>
        <v>1.279905483902869E-3</v>
      </c>
      <c r="Y632" s="1">
        <f t="shared" si="203"/>
        <v>3.7255728857916591E-4</v>
      </c>
      <c r="Z632" s="1">
        <f t="shared" si="194"/>
        <v>-3.2310590462182717E-4</v>
      </c>
      <c r="AA632" s="1" t="e">
        <f>Z632+#REF!*_xlfn.STDEV.S($Y$2:$Y$779)</f>
        <v>#REF!</v>
      </c>
      <c r="AB632" s="1">
        <f>Z632-GRAPHS!$S$32*_xlfn.STDEV.S($Y$2:$Y$779)</f>
        <v>-3.5832089975028217E-3</v>
      </c>
      <c r="AC632" s="24">
        <f t="shared" si="195"/>
        <v>26.309999999999491</v>
      </c>
      <c r="AD632" s="24">
        <f t="shared" si="204"/>
        <v>0.7800000000000864</v>
      </c>
      <c r="AE632" s="1">
        <f t="shared" si="205"/>
        <v>3.7255728857916591E-4</v>
      </c>
      <c r="AF632" s="1">
        <f t="shared" si="206"/>
        <v>-3.2310590462182717E-4</v>
      </c>
      <c r="AG632" s="1">
        <f>$AF$2+GRAPHS!$U$32*_xlfn.STDEV.S('ONE_LAST_QUOTE (2)'!$AE$2:$AE$779)</f>
        <v>3.7520229614794163E-3</v>
      </c>
      <c r="AH632" s="1">
        <f>$AF$2-GRAPHS!$U$32*_xlfn.STDEV.S('ONE_LAST_QUOTE (2)'!$AE$2:$AE$779)</f>
        <v>-4.3982347707230704E-3</v>
      </c>
      <c r="AI632" s="27">
        <f t="shared" si="207"/>
        <v>33.730769230764842</v>
      </c>
      <c r="AJ632" s="24">
        <f t="shared" si="208"/>
        <v>25.529999999999404</v>
      </c>
      <c r="AK632" s="27">
        <f t="shared" si="209"/>
        <v>-6.5702056555270953</v>
      </c>
      <c r="AL632" s="27">
        <f>$AK$2+GRAPHS!$W$32*_xlfn.STDEV.S('ONE_LAST_QUOTE (2)'!$AJ$2:$AJ$779)</f>
        <v>27.965047561412895</v>
      </c>
      <c r="AM632" s="27">
        <f>$AK$2-GRAPHS!$W$32*_xlfn.STDEV.S('ONE_LAST_QUOTE (2)'!$AJ$2:$AJ$779)</f>
        <v>-41.105458872467089</v>
      </c>
      <c r="AO632" s="24"/>
    </row>
    <row r="633" spans="1:41" x14ac:dyDescent="0.3">
      <c r="A633" s="5">
        <v>45033</v>
      </c>
      <c r="B633" s="25">
        <v>610.16999999999996</v>
      </c>
      <c r="C633" s="25">
        <v>0</v>
      </c>
      <c r="D633" s="25">
        <f t="shared" si="196"/>
        <v>610.16999999999996</v>
      </c>
      <c r="E633" s="25">
        <v>610.4</v>
      </c>
      <c r="F633" s="25">
        <f t="shared" si="193"/>
        <v>0.23000000000001819</v>
      </c>
      <c r="G633" s="25">
        <v>15970</v>
      </c>
      <c r="H633" s="25">
        <v>15963.55</v>
      </c>
      <c r="I633" s="25">
        <v>0</v>
      </c>
      <c r="J633" s="25">
        <f t="shared" si="197"/>
        <v>15963.55</v>
      </c>
      <c r="K633" s="25">
        <f t="shared" si="198"/>
        <v>6.4500000000007276</v>
      </c>
      <c r="L633" s="27">
        <v>30.535</v>
      </c>
      <c r="M633" s="25">
        <v>520</v>
      </c>
      <c r="N633" s="2">
        <f t="shared" si="210"/>
        <v>125.62255608149825</v>
      </c>
      <c r="O633" s="2">
        <f t="shared" si="211"/>
        <v>129.85851357944358</v>
      </c>
      <c r="P633" s="2">
        <f t="shared" si="212"/>
        <v>103.88527880787927</v>
      </c>
      <c r="Q633" s="2">
        <f t="shared" si="212"/>
        <v>125.30120481927727</v>
      </c>
      <c r="R633" s="27">
        <f t="shared" si="213"/>
        <v>3.3719720646324447E-2</v>
      </c>
      <c r="S633" s="1">
        <f t="shared" si="199"/>
        <v>8.778548817801362E-3</v>
      </c>
      <c r="T633" s="1">
        <f>S633+GRAPHS!$Q$32*_xlfn.STDEV.S($R$2:$R$779)</f>
        <v>3.6448384166507447E-2</v>
      </c>
      <c r="U633" s="1">
        <f>S633-GRAPHS!$Q$32*_xlfn.STDEV.S($R$2:$R$779)</f>
        <v>-1.8891286530904723E-2</v>
      </c>
      <c r="V633" s="2">
        <f t="shared" si="200"/>
        <v>423.59574979453356</v>
      </c>
      <c r="W633" s="1">
        <f t="shared" si="201"/>
        <v>4.0404546607745317E-4</v>
      </c>
      <c r="X633" s="1">
        <f t="shared" si="202"/>
        <v>3.7694413032436565E-4</v>
      </c>
      <c r="Y633" s="1">
        <f t="shared" si="203"/>
        <v>2.710133575308752E-5</v>
      </c>
      <c r="Z633" s="1">
        <f t="shared" si="194"/>
        <v>-3.2310590462182717E-4</v>
      </c>
      <c r="AA633" s="1" t="e">
        <f>Z633+#REF!*_xlfn.STDEV.S($Y$2:$Y$779)</f>
        <v>#REF!</v>
      </c>
      <c r="AB633" s="1">
        <f>Z633-GRAPHS!$S$32*_xlfn.STDEV.S($Y$2:$Y$779)</f>
        <v>-3.5832089975028217E-3</v>
      </c>
      <c r="AC633" s="24">
        <f t="shared" si="195"/>
        <v>6.4500000000007276</v>
      </c>
      <c r="AD633" s="24">
        <f t="shared" si="204"/>
        <v>0.23000000000001819</v>
      </c>
      <c r="AE633" s="1">
        <f t="shared" si="205"/>
        <v>2.710133575308752E-5</v>
      </c>
      <c r="AF633" s="1">
        <f t="shared" si="206"/>
        <v>-3.2310590462182717E-4</v>
      </c>
      <c r="AG633" s="1">
        <f>$AF$2+GRAPHS!$U$32*_xlfn.STDEV.S('ONE_LAST_QUOTE (2)'!$AE$2:$AE$779)</f>
        <v>3.7520229614794163E-3</v>
      </c>
      <c r="AH633" s="1">
        <f>$AF$2-GRAPHS!$U$32*_xlfn.STDEV.S('ONE_LAST_QUOTE (2)'!$AE$2:$AE$779)</f>
        <v>-4.3982347707230704E-3</v>
      </c>
      <c r="AI633" s="27">
        <f t="shared" si="207"/>
        <v>28.043478260870511</v>
      </c>
      <c r="AJ633" s="24">
        <f t="shared" si="208"/>
        <v>6.2200000000007094</v>
      </c>
      <c r="AK633" s="27">
        <f t="shared" si="209"/>
        <v>-6.5702056555270953</v>
      </c>
      <c r="AL633" s="27">
        <f>$AK$2+GRAPHS!$W$32*_xlfn.STDEV.S('ONE_LAST_QUOTE (2)'!$AJ$2:$AJ$779)</f>
        <v>27.965047561412895</v>
      </c>
      <c r="AM633" s="27">
        <f>$AK$2-GRAPHS!$W$32*_xlfn.STDEV.S('ONE_LAST_QUOTE (2)'!$AJ$2:$AJ$779)</f>
        <v>-41.105458872467089</v>
      </c>
      <c r="AO633" s="24"/>
    </row>
    <row r="634" spans="1:41" x14ac:dyDescent="0.3">
      <c r="A634" s="5">
        <v>45034</v>
      </c>
      <c r="B634" s="25">
        <v>605.85</v>
      </c>
      <c r="C634" s="25">
        <v>0</v>
      </c>
      <c r="D634" s="25">
        <f t="shared" si="196"/>
        <v>605.85</v>
      </c>
      <c r="E634" s="25">
        <v>607.4</v>
      </c>
      <c r="F634" s="25">
        <f t="shared" si="193"/>
        <v>1.5499999999999545</v>
      </c>
      <c r="G634" s="25">
        <v>15891</v>
      </c>
      <c r="H634" s="25">
        <v>15869.44</v>
      </c>
      <c r="I634" s="25">
        <v>0</v>
      </c>
      <c r="J634" s="25">
        <f t="shared" si="197"/>
        <v>15869.44</v>
      </c>
      <c r="K634" s="25">
        <f t="shared" si="198"/>
        <v>21.559999999999491</v>
      </c>
      <c r="L634" s="27">
        <v>30.484000000000002</v>
      </c>
      <c r="M634" s="25">
        <v>515</v>
      </c>
      <c r="N634" s="2">
        <f t="shared" si="210"/>
        <v>125.00514509158263</v>
      </c>
      <c r="O634" s="2">
        <f t="shared" si="211"/>
        <v>129.21613270450456</v>
      </c>
      <c r="P634" s="2">
        <f t="shared" si="212"/>
        <v>103.71176810805278</v>
      </c>
      <c r="Q634" s="2">
        <f t="shared" si="212"/>
        <v>124.09638554216885</v>
      </c>
      <c r="R634" s="27">
        <f t="shared" si="213"/>
        <v>3.3686514341764395E-2</v>
      </c>
      <c r="S634" s="1">
        <f t="shared" si="199"/>
        <v>8.778548817801362E-3</v>
      </c>
      <c r="T634" s="1">
        <f>S634+GRAPHS!$Q$32*_xlfn.STDEV.S($R$2:$R$779)</f>
        <v>3.6448384166507447E-2</v>
      </c>
      <c r="U634" s="1">
        <f>S634-GRAPHS!$Q$32*_xlfn.STDEV.S($R$2:$R$779)</f>
        <v>-1.8891286530904723E-2</v>
      </c>
      <c r="V634" s="2">
        <f t="shared" si="200"/>
        <v>421.09876129219259</v>
      </c>
      <c r="W634" s="1">
        <f t="shared" si="201"/>
        <v>1.3585860622680756E-3</v>
      </c>
      <c r="X634" s="1">
        <f t="shared" si="202"/>
        <v>2.5583890401913913E-3</v>
      </c>
      <c r="Y634" s="1">
        <f t="shared" si="203"/>
        <v>-1.1998029779233157E-3</v>
      </c>
      <c r="Z634" s="1">
        <f t="shared" si="194"/>
        <v>-3.2310590462182717E-4</v>
      </c>
      <c r="AA634" s="1" t="e">
        <f>Z634+#REF!*_xlfn.STDEV.S($Y$2:$Y$779)</f>
        <v>#REF!</v>
      </c>
      <c r="AB634" s="1">
        <f>Z634-GRAPHS!$S$32*_xlfn.STDEV.S($Y$2:$Y$779)</f>
        <v>-3.5832089975028217E-3</v>
      </c>
      <c r="AC634" s="24">
        <f t="shared" si="195"/>
        <v>21.559999999999491</v>
      </c>
      <c r="AD634" s="24">
        <f t="shared" si="204"/>
        <v>1.5499999999999545</v>
      </c>
      <c r="AE634" s="1">
        <f t="shared" si="205"/>
        <v>-1.1998029779233157E-3</v>
      </c>
      <c r="AF634" s="1">
        <f t="shared" si="206"/>
        <v>-3.2310590462182717E-4</v>
      </c>
      <c r="AG634" s="1">
        <f>$AF$2+GRAPHS!$U$32*_xlfn.STDEV.S('ONE_LAST_QUOTE (2)'!$AE$2:$AE$779)</f>
        <v>3.7520229614794163E-3</v>
      </c>
      <c r="AH634" s="1">
        <f>$AF$2-GRAPHS!$U$32*_xlfn.STDEV.S('ONE_LAST_QUOTE (2)'!$AE$2:$AE$779)</f>
        <v>-4.3982347707230704E-3</v>
      </c>
      <c r="AI634" s="27">
        <f t="shared" si="207"/>
        <v>13.909677419354919</v>
      </c>
      <c r="AJ634" s="24">
        <f t="shared" si="208"/>
        <v>20.009999999999536</v>
      </c>
      <c r="AK634" s="27">
        <f t="shared" si="209"/>
        <v>-6.5702056555270953</v>
      </c>
      <c r="AL634" s="27">
        <f>$AK$2+GRAPHS!$W$32*_xlfn.STDEV.S('ONE_LAST_QUOTE (2)'!$AJ$2:$AJ$779)</f>
        <v>27.965047561412895</v>
      </c>
      <c r="AM634" s="27">
        <f>$AK$2-GRAPHS!$W$32*_xlfn.STDEV.S('ONE_LAST_QUOTE (2)'!$AJ$2:$AJ$779)</f>
        <v>-41.105458872467089</v>
      </c>
      <c r="AO634" s="24"/>
    </row>
    <row r="635" spans="1:41" x14ac:dyDescent="0.3">
      <c r="A635" s="5">
        <v>45035</v>
      </c>
      <c r="B635" s="25">
        <v>601.1</v>
      </c>
      <c r="C635" s="25">
        <v>0</v>
      </c>
      <c r="D635" s="25">
        <f t="shared" si="196"/>
        <v>601.1</v>
      </c>
      <c r="E635" s="25">
        <v>601.4</v>
      </c>
      <c r="F635" s="25">
        <f t="shared" si="193"/>
        <v>0.29999999999995453</v>
      </c>
      <c r="G635" s="25">
        <v>15775</v>
      </c>
      <c r="H635" s="25">
        <v>15770.47</v>
      </c>
      <c r="I635" s="25">
        <v>0</v>
      </c>
      <c r="J635" s="25">
        <f t="shared" si="197"/>
        <v>15770.47</v>
      </c>
      <c r="K635" s="25">
        <f t="shared" si="198"/>
        <v>4.5300000000006548</v>
      </c>
      <c r="L635" s="27">
        <v>30.577000000000002</v>
      </c>
      <c r="M635" s="25">
        <v>510</v>
      </c>
      <c r="N635" s="2">
        <f t="shared" si="210"/>
        <v>123.7703231117514</v>
      </c>
      <c r="O635" s="2">
        <f t="shared" si="211"/>
        <v>128.27288990079666</v>
      </c>
      <c r="P635" s="2">
        <f t="shared" si="212"/>
        <v>104.02816997244226</v>
      </c>
      <c r="Q635" s="2">
        <f t="shared" si="212"/>
        <v>122.8915662650604</v>
      </c>
      <c r="R635" s="27">
        <f t="shared" si="213"/>
        <v>3.637840377115209E-2</v>
      </c>
      <c r="S635" s="1">
        <f t="shared" si="199"/>
        <v>8.778548817801362E-3</v>
      </c>
      <c r="T635" s="1">
        <f>S635+GRAPHS!$Q$32*_xlfn.STDEV.S($R$2:$R$779)</f>
        <v>3.6448384166507447E-2</v>
      </c>
      <c r="U635" s="1">
        <f>S635-GRAPHS!$Q$32*_xlfn.STDEV.S($R$2:$R$779)</f>
        <v>-1.8891286530904723E-2</v>
      </c>
      <c r="V635" s="2">
        <f t="shared" si="200"/>
        <v>450.2566789045261</v>
      </c>
      <c r="W635" s="1">
        <f t="shared" si="201"/>
        <v>2.8724571937302154E-4</v>
      </c>
      <c r="X635" s="1">
        <f t="shared" si="202"/>
        <v>4.9908501081343285E-4</v>
      </c>
      <c r="Y635" s="1">
        <f t="shared" si="203"/>
        <v>-2.1183929144041132E-4</v>
      </c>
      <c r="Z635" s="1">
        <f t="shared" si="194"/>
        <v>-3.2310590462182717E-4</v>
      </c>
      <c r="AA635" s="1" t="e">
        <f>Z635+#REF!*_xlfn.STDEV.S($Y$2:$Y$779)</f>
        <v>#REF!</v>
      </c>
      <c r="AB635" s="1">
        <f>Z635-GRAPHS!$S$32*_xlfn.STDEV.S($Y$2:$Y$779)</f>
        <v>-3.5832089975028217E-3</v>
      </c>
      <c r="AC635" s="24">
        <f t="shared" si="195"/>
        <v>4.5300000000006548</v>
      </c>
      <c r="AD635" s="24">
        <f t="shared" si="204"/>
        <v>0.29999999999995453</v>
      </c>
      <c r="AE635" s="1">
        <f t="shared" si="205"/>
        <v>-2.1183929144041132E-4</v>
      </c>
      <c r="AF635" s="1">
        <f t="shared" si="206"/>
        <v>-3.2310590462182717E-4</v>
      </c>
      <c r="AG635" s="1">
        <f>$AF$2+GRAPHS!$U$32*_xlfn.STDEV.S('ONE_LAST_QUOTE (2)'!$AE$2:$AE$779)</f>
        <v>3.7520229614794163E-3</v>
      </c>
      <c r="AH635" s="1">
        <f>$AF$2-GRAPHS!$U$32*_xlfn.STDEV.S('ONE_LAST_QUOTE (2)'!$AE$2:$AE$779)</f>
        <v>-4.3982347707230704E-3</v>
      </c>
      <c r="AI635" s="27">
        <f t="shared" si="207"/>
        <v>15.100000000004473</v>
      </c>
      <c r="AJ635" s="24">
        <f t="shared" si="208"/>
        <v>4.2300000000007003</v>
      </c>
      <c r="AK635" s="27">
        <f t="shared" si="209"/>
        <v>-6.5702056555270953</v>
      </c>
      <c r="AL635" s="27">
        <f>$AK$2+GRAPHS!$W$32*_xlfn.STDEV.S('ONE_LAST_QUOTE (2)'!$AJ$2:$AJ$779)</f>
        <v>27.965047561412895</v>
      </c>
      <c r="AM635" s="27">
        <f>$AK$2-GRAPHS!$W$32*_xlfn.STDEV.S('ONE_LAST_QUOTE (2)'!$AJ$2:$AJ$779)</f>
        <v>-41.105458872467089</v>
      </c>
      <c r="AO635" s="24"/>
    </row>
    <row r="636" spans="1:41" x14ac:dyDescent="0.3">
      <c r="A636" s="5">
        <v>45036</v>
      </c>
      <c r="B636" s="25">
        <v>600.39</v>
      </c>
      <c r="C636" s="25">
        <v>0</v>
      </c>
      <c r="D636" s="25">
        <f t="shared" si="196"/>
        <v>600.39</v>
      </c>
      <c r="E636" s="25">
        <v>602</v>
      </c>
      <c r="F636" s="25">
        <f t="shared" si="193"/>
        <v>1.6100000000000136</v>
      </c>
      <c r="G636" s="25">
        <v>15731</v>
      </c>
      <c r="H636" s="25">
        <v>15707.52</v>
      </c>
      <c r="I636" s="25">
        <v>2.46</v>
      </c>
      <c r="J636" s="25">
        <f t="shared" si="197"/>
        <v>15705.060000000001</v>
      </c>
      <c r="K636" s="25">
        <f t="shared" si="198"/>
        <v>25.93999999999869</v>
      </c>
      <c r="L636" s="27">
        <v>30.515999999999998</v>
      </c>
      <c r="M636" s="25">
        <v>513</v>
      </c>
      <c r="N636" s="2">
        <f t="shared" si="210"/>
        <v>123.89380530973453</v>
      </c>
      <c r="O636" s="2">
        <f t="shared" si="211"/>
        <v>127.91510814766607</v>
      </c>
      <c r="P636" s="2">
        <f t="shared" si="212"/>
        <v>103.82063756676742</v>
      </c>
      <c r="Q636" s="2">
        <f t="shared" si="212"/>
        <v>123.61445783132547</v>
      </c>
      <c r="R636" s="27">
        <f t="shared" si="213"/>
        <v>3.2457658620447472E-2</v>
      </c>
      <c r="S636" s="1">
        <f t="shared" si="199"/>
        <v>8.778548817801362E-3</v>
      </c>
      <c r="T636" s="1">
        <f>S636+GRAPHS!$Q$32*_xlfn.STDEV.S($R$2:$R$779)</f>
        <v>3.6448384166507447E-2</v>
      </c>
      <c r="U636" s="1">
        <f>S636-GRAPHS!$Q$32*_xlfn.STDEV.S($R$2:$R$779)</f>
        <v>-1.8891286530904723E-2</v>
      </c>
      <c r="V636" s="2">
        <f t="shared" si="200"/>
        <v>402.13028379315432</v>
      </c>
      <c r="W636" s="1">
        <f t="shared" si="201"/>
        <v>1.6516969690022634E-3</v>
      </c>
      <c r="X636" s="1">
        <f t="shared" si="202"/>
        <v>2.681590299638591E-3</v>
      </c>
      <c r="Y636" s="1">
        <f t="shared" si="203"/>
        <v>-1.0298933306363276E-3</v>
      </c>
      <c r="Z636" s="1">
        <f t="shared" si="194"/>
        <v>-3.2310590462182717E-4</v>
      </c>
      <c r="AA636" s="1" t="e">
        <f>Z636+#REF!*_xlfn.STDEV.S($Y$2:$Y$779)</f>
        <v>#REF!</v>
      </c>
      <c r="AB636" s="1">
        <f>Z636-GRAPHS!$S$32*_xlfn.STDEV.S($Y$2:$Y$779)</f>
        <v>-3.5832089975028217E-3</v>
      </c>
      <c r="AC636" s="24">
        <f t="shared" si="195"/>
        <v>25.93999999999869</v>
      </c>
      <c r="AD636" s="24">
        <f t="shared" si="204"/>
        <v>1.6100000000000136</v>
      </c>
      <c r="AE636" s="1">
        <f t="shared" si="205"/>
        <v>-1.0298933306363276E-3</v>
      </c>
      <c r="AF636" s="1">
        <f t="shared" si="206"/>
        <v>-3.2310590462182717E-4</v>
      </c>
      <c r="AG636" s="1">
        <f>$AF$2+GRAPHS!$U$32*_xlfn.STDEV.S('ONE_LAST_QUOTE (2)'!$AE$2:$AE$779)</f>
        <v>3.7520229614794163E-3</v>
      </c>
      <c r="AH636" s="1">
        <f>$AF$2-GRAPHS!$U$32*_xlfn.STDEV.S('ONE_LAST_QUOTE (2)'!$AE$2:$AE$779)</f>
        <v>-4.3982347707230704E-3</v>
      </c>
      <c r="AI636" s="27">
        <f t="shared" si="207"/>
        <v>16.111801242235074</v>
      </c>
      <c r="AJ636" s="24">
        <f t="shared" si="208"/>
        <v>24.329999999998677</v>
      </c>
      <c r="AK636" s="27">
        <f t="shared" si="209"/>
        <v>-6.5702056555270953</v>
      </c>
      <c r="AL636" s="27">
        <f>$AK$2+GRAPHS!$W$32*_xlfn.STDEV.S('ONE_LAST_QUOTE (2)'!$AJ$2:$AJ$779)</f>
        <v>27.965047561412895</v>
      </c>
      <c r="AM636" s="27">
        <f>$AK$2-GRAPHS!$W$32*_xlfn.STDEV.S('ONE_LAST_QUOTE (2)'!$AJ$2:$AJ$779)</f>
        <v>-41.105458872467089</v>
      </c>
      <c r="AO636" s="24"/>
    </row>
    <row r="637" spans="1:41" x14ac:dyDescent="0.3">
      <c r="A637" s="5">
        <v>45037</v>
      </c>
      <c r="B637" s="25">
        <v>597.91999999999996</v>
      </c>
      <c r="C637" s="25">
        <v>0</v>
      </c>
      <c r="D637" s="25">
        <f t="shared" si="196"/>
        <v>597.91999999999996</v>
      </c>
      <c r="E637" s="25">
        <v>598.4</v>
      </c>
      <c r="F637" s="25">
        <f t="shared" si="193"/>
        <v>0.48000000000001819</v>
      </c>
      <c r="G637" s="25">
        <v>15614</v>
      </c>
      <c r="H637" s="25">
        <v>15602.99</v>
      </c>
      <c r="I637" s="25">
        <v>0.49</v>
      </c>
      <c r="J637" s="25">
        <f t="shared" si="197"/>
        <v>15602.5</v>
      </c>
      <c r="K637" s="25">
        <f t="shared" si="198"/>
        <v>11.5</v>
      </c>
      <c r="L637" s="27">
        <v>30.625</v>
      </c>
      <c r="M637" s="25">
        <v>511</v>
      </c>
      <c r="N637" s="2">
        <f t="shared" si="210"/>
        <v>123.15291212183578</v>
      </c>
      <c r="O637" s="2">
        <f t="shared" si="211"/>
        <v>126.96373394047792</v>
      </c>
      <c r="P637" s="2">
        <f t="shared" si="212"/>
        <v>104.19147416051423</v>
      </c>
      <c r="Q637" s="2">
        <f t="shared" si="212"/>
        <v>123.13253012048209</v>
      </c>
      <c r="R637" s="27">
        <f t="shared" si="213"/>
        <v>3.094382222055847E-2</v>
      </c>
      <c r="S637" s="1">
        <f t="shared" si="199"/>
        <v>8.778548817801362E-3</v>
      </c>
      <c r="T637" s="1">
        <f>S637+GRAPHS!$Q$32*_xlfn.STDEV.S($R$2:$R$779)</f>
        <v>3.6448384166507447E-2</v>
      </c>
      <c r="U637" s="1">
        <f>S637-GRAPHS!$Q$32*_xlfn.STDEV.S($R$2:$R$779)</f>
        <v>-1.8891286530904723E-2</v>
      </c>
      <c r="V637" s="2">
        <f t="shared" si="200"/>
        <v>381.08218186421396</v>
      </c>
      <c r="W637" s="1">
        <f t="shared" si="201"/>
        <v>7.370613683704534E-4</v>
      </c>
      <c r="X637" s="1">
        <f t="shared" si="202"/>
        <v>8.0278298100083323E-4</v>
      </c>
      <c r="Y637" s="1">
        <f t="shared" si="203"/>
        <v>-6.5721612630379833E-5</v>
      </c>
      <c r="Z637" s="1">
        <f t="shared" si="194"/>
        <v>-3.2310590462182717E-4</v>
      </c>
      <c r="AA637" s="1" t="e">
        <f>Z637+#REF!*_xlfn.STDEV.S($Y$2:$Y$779)</f>
        <v>#REF!</v>
      </c>
      <c r="AB637" s="1">
        <f>Z637-GRAPHS!$S$32*_xlfn.STDEV.S($Y$2:$Y$779)</f>
        <v>-3.5832089975028217E-3</v>
      </c>
      <c r="AC637" s="24">
        <f t="shared" si="195"/>
        <v>11.5</v>
      </c>
      <c r="AD637" s="24">
        <f t="shared" si="204"/>
        <v>0.48000000000001819</v>
      </c>
      <c r="AE637" s="1">
        <f t="shared" si="205"/>
        <v>-6.5721612630379833E-5</v>
      </c>
      <c r="AF637" s="1">
        <f t="shared" si="206"/>
        <v>-3.2310590462182717E-4</v>
      </c>
      <c r="AG637" s="1">
        <f>$AF$2+GRAPHS!$U$32*_xlfn.STDEV.S('ONE_LAST_QUOTE (2)'!$AE$2:$AE$779)</f>
        <v>3.7520229614794163E-3</v>
      </c>
      <c r="AH637" s="1">
        <f>$AF$2-GRAPHS!$U$32*_xlfn.STDEV.S('ONE_LAST_QUOTE (2)'!$AE$2:$AE$779)</f>
        <v>-4.3982347707230704E-3</v>
      </c>
      <c r="AI637" s="27">
        <f t="shared" si="207"/>
        <v>23.958333333332426</v>
      </c>
      <c r="AJ637" s="24">
        <f t="shared" si="208"/>
        <v>11.019999999999982</v>
      </c>
      <c r="AK637" s="27">
        <f t="shared" si="209"/>
        <v>-6.5702056555270953</v>
      </c>
      <c r="AL637" s="27">
        <f>$AK$2+GRAPHS!$W$32*_xlfn.STDEV.S('ONE_LAST_QUOTE (2)'!$AJ$2:$AJ$779)</f>
        <v>27.965047561412895</v>
      </c>
      <c r="AM637" s="27">
        <f>$AK$2-GRAPHS!$W$32*_xlfn.STDEV.S('ONE_LAST_QUOTE (2)'!$AJ$2:$AJ$779)</f>
        <v>-41.105458872467089</v>
      </c>
      <c r="AO637" s="24"/>
    </row>
    <row r="638" spans="1:41" x14ac:dyDescent="0.3">
      <c r="A638" s="5">
        <v>45040</v>
      </c>
      <c r="B638" s="25">
        <v>597.11</v>
      </c>
      <c r="C638" s="25">
        <v>0</v>
      </c>
      <c r="D638" s="25">
        <f t="shared" si="196"/>
        <v>597.11</v>
      </c>
      <c r="E638" s="25">
        <v>597.4</v>
      </c>
      <c r="F638" s="25">
        <f t="shared" si="193"/>
        <v>0.28999999999996362</v>
      </c>
      <c r="G638" s="25">
        <v>15620</v>
      </c>
      <c r="H638" s="25">
        <v>15626.87</v>
      </c>
      <c r="I638" s="25">
        <v>0.49</v>
      </c>
      <c r="J638" s="25">
        <f t="shared" si="197"/>
        <v>15626.380000000001</v>
      </c>
      <c r="K638" s="25">
        <f t="shared" si="198"/>
        <v>-6.3800000000010186</v>
      </c>
      <c r="L638" s="27">
        <v>30.648</v>
      </c>
      <c r="M638" s="25">
        <v>507</v>
      </c>
      <c r="N638" s="2">
        <f t="shared" si="210"/>
        <v>122.94710845853058</v>
      </c>
      <c r="O638" s="2">
        <f t="shared" si="211"/>
        <v>127.01252236135936</v>
      </c>
      <c r="P638" s="2">
        <f t="shared" si="212"/>
        <v>104.2697240839654</v>
      </c>
      <c r="Q638" s="2">
        <f t="shared" si="212"/>
        <v>122.16867469879534</v>
      </c>
      <c r="R638" s="27">
        <f t="shared" si="213"/>
        <v>3.3066364502586376E-2</v>
      </c>
      <c r="S638" s="1">
        <f t="shared" si="199"/>
        <v>8.778548817801362E-3</v>
      </c>
      <c r="T638" s="1">
        <f>S638+GRAPHS!$Q$32*_xlfn.STDEV.S($R$2:$R$779)</f>
        <v>3.6448384166507447E-2</v>
      </c>
      <c r="U638" s="1">
        <f>S638-GRAPHS!$Q$32*_xlfn.STDEV.S($R$2:$R$779)</f>
        <v>-1.8891286530904723E-2</v>
      </c>
      <c r="V638" s="2">
        <f t="shared" si="200"/>
        <v>406.54139028287801</v>
      </c>
      <c r="W638" s="1">
        <f t="shared" si="201"/>
        <v>-4.0828394036245236E-4</v>
      </c>
      <c r="X638" s="1">
        <f t="shared" si="202"/>
        <v>4.8567265662937081E-4</v>
      </c>
      <c r="Y638" s="1">
        <f t="shared" si="203"/>
        <v>-8.9395659699182317E-4</v>
      </c>
      <c r="Z638" s="1">
        <f t="shared" si="194"/>
        <v>-3.2310590462182717E-4</v>
      </c>
      <c r="AA638" s="1" t="e">
        <f>Z638+#REF!*_xlfn.STDEV.S($Y$2:$Y$779)</f>
        <v>#REF!</v>
      </c>
      <c r="AB638" s="1">
        <f>Z638-GRAPHS!$S$32*_xlfn.STDEV.S($Y$2:$Y$779)</f>
        <v>-3.5832089975028217E-3</v>
      </c>
      <c r="AC638" s="24">
        <f t="shared" si="195"/>
        <v>-6.3800000000010186</v>
      </c>
      <c r="AD638" s="24">
        <f t="shared" si="204"/>
        <v>0.28999999999996362</v>
      </c>
      <c r="AE638" s="1">
        <f t="shared" si="205"/>
        <v>-8.9395659699182317E-4</v>
      </c>
      <c r="AF638" s="1">
        <f t="shared" si="206"/>
        <v>-3.2310590462182717E-4</v>
      </c>
      <c r="AG638" s="1">
        <f>$AF$2+GRAPHS!$U$32*_xlfn.STDEV.S('ONE_LAST_QUOTE (2)'!$AE$2:$AE$779)</f>
        <v>3.7520229614794163E-3</v>
      </c>
      <c r="AH638" s="1">
        <f>$AF$2-GRAPHS!$U$32*_xlfn.STDEV.S('ONE_LAST_QUOTE (2)'!$AE$2:$AE$779)</f>
        <v>-4.3982347707230704E-3</v>
      </c>
      <c r="AI638" s="27">
        <f t="shared" si="207"/>
        <v>-22.000000000006274</v>
      </c>
      <c r="AJ638" s="24">
        <f t="shared" si="208"/>
        <v>-6.6700000000009823</v>
      </c>
      <c r="AK638" s="27">
        <f t="shared" si="209"/>
        <v>-6.5702056555270953</v>
      </c>
      <c r="AL638" s="27">
        <f>$AK$2+GRAPHS!$W$32*_xlfn.STDEV.S('ONE_LAST_QUOTE (2)'!$AJ$2:$AJ$779)</f>
        <v>27.965047561412895</v>
      </c>
      <c r="AM638" s="27">
        <f>$AK$2-GRAPHS!$W$32*_xlfn.STDEV.S('ONE_LAST_QUOTE (2)'!$AJ$2:$AJ$779)</f>
        <v>-41.105458872467089</v>
      </c>
      <c r="AO638" s="24"/>
    </row>
    <row r="639" spans="1:41" x14ac:dyDescent="0.3">
      <c r="A639" s="5">
        <v>45041</v>
      </c>
      <c r="B639" s="25">
        <v>587.41</v>
      </c>
      <c r="C639" s="25">
        <v>0</v>
      </c>
      <c r="D639" s="25">
        <f t="shared" si="196"/>
        <v>587.41</v>
      </c>
      <c r="E639" s="25">
        <v>588</v>
      </c>
      <c r="F639" s="25">
        <f t="shared" si="193"/>
        <v>0.59000000000003183</v>
      </c>
      <c r="G639" s="25">
        <v>15389</v>
      </c>
      <c r="H639" s="25">
        <v>15370.73</v>
      </c>
      <c r="I639" s="25">
        <v>0.49</v>
      </c>
      <c r="J639" s="25">
        <f t="shared" si="197"/>
        <v>15370.24</v>
      </c>
      <c r="K639" s="25">
        <f t="shared" si="198"/>
        <v>18.760000000000218</v>
      </c>
      <c r="L639" s="27">
        <v>30.707999999999998</v>
      </c>
      <c r="M639" s="25">
        <v>498</v>
      </c>
      <c r="N639" s="2">
        <f t="shared" si="210"/>
        <v>121.01255402346163</v>
      </c>
      <c r="O639" s="2">
        <f t="shared" si="211"/>
        <v>125.13416815742376</v>
      </c>
      <c r="P639" s="2">
        <f t="shared" si="212"/>
        <v>104.47385431905538</v>
      </c>
      <c r="Q639" s="2">
        <f t="shared" si="212"/>
        <v>120.00000000000016</v>
      </c>
      <c r="R639" s="27">
        <f t="shared" si="213"/>
        <v>3.4059392987962456E-2</v>
      </c>
      <c r="S639" s="1">
        <f t="shared" si="199"/>
        <v>8.778548817801362E-3</v>
      </c>
      <c r="T639" s="1">
        <f>S639+GRAPHS!$Q$32*_xlfn.STDEV.S($R$2:$R$779)</f>
        <v>3.6448384166507447E-2</v>
      </c>
      <c r="U639" s="1">
        <f>S639-GRAPHS!$Q$32*_xlfn.STDEV.S($R$2:$R$779)</f>
        <v>-1.8891286530904723E-2</v>
      </c>
      <c r="V639" s="2">
        <f t="shared" si="200"/>
        <v>412.16141339621259</v>
      </c>
      <c r="W639" s="1">
        <f t="shared" si="201"/>
        <v>1.2205404730180021E-3</v>
      </c>
      <c r="X639" s="1">
        <f t="shared" si="202"/>
        <v>1.0044091860881357E-3</v>
      </c>
      <c r="Y639" s="1">
        <f t="shared" si="203"/>
        <v>2.1613128692986642E-4</v>
      </c>
      <c r="Z639" s="1">
        <f t="shared" si="194"/>
        <v>-3.2310590462182717E-4</v>
      </c>
      <c r="AA639" s="1" t="e">
        <f>Z639+#REF!*_xlfn.STDEV.S($Y$2:$Y$779)</f>
        <v>#REF!</v>
      </c>
      <c r="AB639" s="1">
        <f>Z639-GRAPHS!$S$32*_xlfn.STDEV.S($Y$2:$Y$779)</f>
        <v>-3.5832089975028217E-3</v>
      </c>
      <c r="AC639" s="24">
        <f t="shared" si="195"/>
        <v>18.760000000000218</v>
      </c>
      <c r="AD639" s="24">
        <f t="shared" si="204"/>
        <v>0.59000000000003183</v>
      </c>
      <c r="AE639" s="1">
        <f t="shared" si="205"/>
        <v>2.1613128692986642E-4</v>
      </c>
      <c r="AF639" s="1">
        <f t="shared" si="206"/>
        <v>-3.2310590462182717E-4</v>
      </c>
      <c r="AG639" s="1">
        <f>$AF$2+GRAPHS!$U$32*_xlfn.STDEV.S('ONE_LAST_QUOTE (2)'!$AE$2:$AE$779)</f>
        <v>3.7520229614794163E-3</v>
      </c>
      <c r="AH639" s="1">
        <f>$AF$2-GRAPHS!$U$32*_xlfn.STDEV.S('ONE_LAST_QUOTE (2)'!$AE$2:$AE$779)</f>
        <v>-4.3982347707230704E-3</v>
      </c>
      <c r="AI639" s="27">
        <f t="shared" si="207"/>
        <v>31.796610169490179</v>
      </c>
      <c r="AJ639" s="24">
        <f t="shared" si="208"/>
        <v>18.170000000000186</v>
      </c>
      <c r="AK639" s="27">
        <f t="shared" si="209"/>
        <v>-6.5702056555270953</v>
      </c>
      <c r="AL639" s="27">
        <f>$AK$2+GRAPHS!$W$32*_xlfn.STDEV.S('ONE_LAST_QUOTE (2)'!$AJ$2:$AJ$779)</f>
        <v>27.965047561412895</v>
      </c>
      <c r="AM639" s="27">
        <f>$AK$2-GRAPHS!$W$32*_xlfn.STDEV.S('ONE_LAST_QUOTE (2)'!$AJ$2:$AJ$779)</f>
        <v>-41.105458872467089</v>
      </c>
      <c r="AO639" s="24"/>
    </row>
    <row r="640" spans="1:41" x14ac:dyDescent="0.3">
      <c r="A640" s="5">
        <v>45042</v>
      </c>
      <c r="B640" s="25">
        <v>585.32000000000005</v>
      </c>
      <c r="C640" s="25">
        <v>0</v>
      </c>
      <c r="D640" s="25">
        <f t="shared" si="196"/>
        <v>585.32000000000005</v>
      </c>
      <c r="E640" s="25">
        <v>585.4</v>
      </c>
      <c r="F640" s="25">
        <f t="shared" si="193"/>
        <v>7.999999999992724E-2</v>
      </c>
      <c r="G640" s="25">
        <v>15376</v>
      </c>
      <c r="H640" s="25">
        <v>15374.63</v>
      </c>
      <c r="I640" s="25">
        <v>0.49</v>
      </c>
      <c r="J640" s="25">
        <f t="shared" si="197"/>
        <v>15374.14</v>
      </c>
      <c r="K640" s="25">
        <f t="shared" si="198"/>
        <v>1.8600000000005821</v>
      </c>
      <c r="L640" s="27">
        <v>30.719000000000001</v>
      </c>
      <c r="M640" s="25">
        <v>491.5</v>
      </c>
      <c r="N640" s="2">
        <f t="shared" si="210"/>
        <v>120.47746449886809</v>
      </c>
      <c r="O640" s="2">
        <f t="shared" si="211"/>
        <v>125.02845991218062</v>
      </c>
      <c r="P640" s="2">
        <f t="shared" si="212"/>
        <v>104.51127819548856</v>
      </c>
      <c r="Q640" s="2">
        <f t="shared" si="212"/>
        <v>118.43373493975919</v>
      </c>
      <c r="R640" s="27">
        <f t="shared" si="213"/>
        <v>3.7774661279954991E-2</v>
      </c>
      <c r="S640" s="1">
        <f t="shared" si="199"/>
        <v>8.778548817801362E-3</v>
      </c>
      <c r="T640" s="1">
        <f>S640+GRAPHS!$Q$32*_xlfn.STDEV.S($R$2:$R$779)</f>
        <v>3.6448384166507447E-2</v>
      </c>
      <c r="U640" s="1">
        <f>S640-GRAPHS!$Q$32*_xlfn.STDEV.S($R$2:$R$779)</f>
        <v>-1.8891286530904723E-2</v>
      </c>
      <c r="V640" s="2">
        <f t="shared" si="200"/>
        <v>455.09954133125348</v>
      </c>
      <c r="W640" s="1">
        <f t="shared" si="201"/>
        <v>1.2098237690046937E-4</v>
      </c>
      <c r="X640" s="1">
        <f t="shared" si="202"/>
        <v>1.3667737306076545E-4</v>
      </c>
      <c r="Y640" s="1">
        <f t="shared" si="203"/>
        <v>-1.5694996160296073E-5</v>
      </c>
      <c r="Z640" s="1">
        <f t="shared" si="194"/>
        <v>-3.2310590462182717E-4</v>
      </c>
      <c r="AA640" s="1" t="e">
        <f>Z640+#REF!*_xlfn.STDEV.S($Y$2:$Y$779)</f>
        <v>#REF!</v>
      </c>
      <c r="AB640" s="1">
        <f>Z640-GRAPHS!$S$32*_xlfn.STDEV.S($Y$2:$Y$779)</f>
        <v>-3.5832089975028217E-3</v>
      </c>
      <c r="AC640" s="24">
        <f t="shared" si="195"/>
        <v>1.8600000000005821</v>
      </c>
      <c r="AD640" s="24">
        <f t="shared" si="204"/>
        <v>7.999999999992724E-2</v>
      </c>
      <c r="AE640" s="1">
        <f t="shared" si="205"/>
        <v>-1.5694996160296073E-5</v>
      </c>
      <c r="AF640" s="1">
        <f t="shared" si="206"/>
        <v>-3.2310590462182717E-4</v>
      </c>
      <c r="AG640" s="1">
        <f>$AF$2+GRAPHS!$U$32*_xlfn.STDEV.S('ONE_LAST_QUOTE (2)'!$AE$2:$AE$779)</f>
        <v>3.7520229614794163E-3</v>
      </c>
      <c r="AH640" s="1">
        <f>$AF$2-GRAPHS!$U$32*_xlfn.STDEV.S('ONE_LAST_QUOTE (2)'!$AE$2:$AE$779)</f>
        <v>-4.3982347707230704E-3</v>
      </c>
      <c r="AI640" s="27">
        <f t="shared" si="207"/>
        <v>23.250000000028422</v>
      </c>
      <c r="AJ640" s="24">
        <f t="shared" si="208"/>
        <v>1.7800000000006548</v>
      </c>
      <c r="AK640" s="27">
        <f t="shared" si="209"/>
        <v>-6.5702056555270953</v>
      </c>
      <c r="AL640" s="27">
        <f>$AK$2+GRAPHS!$W$32*_xlfn.STDEV.S('ONE_LAST_QUOTE (2)'!$AJ$2:$AJ$779)</f>
        <v>27.965047561412895</v>
      </c>
      <c r="AM640" s="27">
        <f>$AK$2-GRAPHS!$W$32*_xlfn.STDEV.S('ONE_LAST_QUOTE (2)'!$AJ$2:$AJ$779)</f>
        <v>-41.105458872467089</v>
      </c>
      <c r="AO640" s="24"/>
    </row>
    <row r="641" spans="1:41" x14ac:dyDescent="0.3">
      <c r="A641" s="5">
        <v>45043</v>
      </c>
      <c r="B641" s="25">
        <v>586.74</v>
      </c>
      <c r="C641" s="25">
        <v>0</v>
      </c>
      <c r="D641" s="25">
        <f t="shared" si="196"/>
        <v>586.74</v>
      </c>
      <c r="E641" s="25">
        <v>586.5</v>
      </c>
      <c r="F641" s="25">
        <f t="shared" si="193"/>
        <v>-0.24000000000000909</v>
      </c>
      <c r="G641" s="25">
        <v>15426</v>
      </c>
      <c r="H641" s="25">
        <v>15411.49</v>
      </c>
      <c r="I641" s="25">
        <v>0.47</v>
      </c>
      <c r="J641" s="25">
        <f t="shared" si="197"/>
        <v>15411.02</v>
      </c>
      <c r="K641" s="25">
        <f t="shared" si="198"/>
        <v>14.979999999999563</v>
      </c>
      <c r="L641" s="27">
        <v>30.698</v>
      </c>
      <c r="M641" s="25">
        <v>493.5</v>
      </c>
      <c r="N641" s="2">
        <f t="shared" si="210"/>
        <v>120.70384852850381</v>
      </c>
      <c r="O641" s="2">
        <f t="shared" si="211"/>
        <v>125.43503008619267</v>
      </c>
      <c r="P641" s="2">
        <f t="shared" si="212"/>
        <v>104.43983261320706</v>
      </c>
      <c r="Q641" s="2">
        <f t="shared" si="212"/>
        <v>118.91566265060256</v>
      </c>
      <c r="R641" s="27">
        <f t="shared" si="213"/>
        <v>3.9196609017579043E-2</v>
      </c>
      <c r="S641" s="1">
        <f t="shared" si="199"/>
        <v>8.778548817801362E-3</v>
      </c>
      <c r="T641" s="1">
        <f>S641+GRAPHS!$Q$32*_xlfn.STDEV.S($R$2:$R$779)</f>
        <v>3.6448384166507447E-2</v>
      </c>
      <c r="U641" s="1">
        <f>S641-GRAPHS!$Q$32*_xlfn.STDEV.S($R$2:$R$779)</f>
        <v>-1.8891286530904723E-2</v>
      </c>
      <c r="V641" s="2">
        <f t="shared" si="200"/>
        <v>473.11815576888563</v>
      </c>
      <c r="W641" s="1">
        <f t="shared" si="201"/>
        <v>9.720317019898464E-4</v>
      </c>
      <c r="X641" s="1">
        <f t="shared" si="202"/>
        <v>-4.0903977911853476E-4</v>
      </c>
      <c r="Y641" s="1">
        <f t="shared" si="203"/>
        <v>1.3810714811083812E-3</v>
      </c>
      <c r="Z641" s="1">
        <f t="shared" si="194"/>
        <v>-3.2310590462182717E-4</v>
      </c>
      <c r="AA641" s="1" t="e">
        <f>Z641+#REF!*_xlfn.STDEV.S($Y$2:$Y$779)</f>
        <v>#REF!</v>
      </c>
      <c r="AB641" s="1">
        <f>Z641-GRAPHS!$S$32*_xlfn.STDEV.S($Y$2:$Y$779)</f>
        <v>-3.5832089975028217E-3</v>
      </c>
      <c r="AC641" s="24">
        <f t="shared" si="195"/>
        <v>14.979999999999563</v>
      </c>
      <c r="AD641" s="24">
        <f t="shared" si="204"/>
        <v>-0.24000000000000909</v>
      </c>
      <c r="AE641" s="1">
        <f t="shared" si="205"/>
        <v>1.3810714811083812E-3</v>
      </c>
      <c r="AF641" s="1">
        <f t="shared" si="206"/>
        <v>-3.2310590462182717E-4</v>
      </c>
      <c r="AG641" s="1">
        <f>$AF$2+GRAPHS!$U$32*_xlfn.STDEV.S('ONE_LAST_QUOTE (2)'!$AE$2:$AE$779)</f>
        <v>3.7520229614794163E-3</v>
      </c>
      <c r="AH641" s="1">
        <f>$AF$2-GRAPHS!$U$32*_xlfn.STDEV.S('ONE_LAST_QUOTE (2)'!$AE$2:$AE$779)</f>
        <v>-4.3982347707230704E-3</v>
      </c>
      <c r="AI641" s="27">
        <f t="shared" si="207"/>
        <v>-62.416666666662479</v>
      </c>
      <c r="AJ641" s="24">
        <f t="shared" si="208"/>
        <v>15.219999999999573</v>
      </c>
      <c r="AK641" s="27">
        <f t="shared" si="209"/>
        <v>-6.5702056555270953</v>
      </c>
      <c r="AL641" s="27">
        <f>$AK$2+GRAPHS!$W$32*_xlfn.STDEV.S('ONE_LAST_QUOTE (2)'!$AJ$2:$AJ$779)</f>
        <v>27.965047561412895</v>
      </c>
      <c r="AM641" s="27">
        <f>$AK$2-GRAPHS!$W$32*_xlfn.STDEV.S('ONE_LAST_QUOTE (2)'!$AJ$2:$AJ$779)</f>
        <v>-41.105458872467089</v>
      </c>
      <c r="AO641" s="24"/>
    </row>
    <row r="642" spans="1:41" x14ac:dyDescent="0.3">
      <c r="A642" s="5">
        <v>45044</v>
      </c>
      <c r="B642" s="25">
        <v>593.83000000000004</v>
      </c>
      <c r="C642" s="25">
        <v>0</v>
      </c>
      <c r="D642" s="25">
        <f t="shared" si="196"/>
        <v>593.83000000000004</v>
      </c>
      <c r="E642" s="25">
        <v>594.70000000000005</v>
      </c>
      <c r="F642" s="25">
        <f t="shared" ref="F642:F705" si="214">E642-D642</f>
        <v>0.87000000000000455</v>
      </c>
      <c r="G642" s="25">
        <v>15572</v>
      </c>
      <c r="H642" s="25">
        <v>15579.18</v>
      </c>
      <c r="I642" s="25">
        <v>0</v>
      </c>
      <c r="J642" s="25">
        <f t="shared" si="197"/>
        <v>15579.18</v>
      </c>
      <c r="K642" s="25">
        <f t="shared" si="198"/>
        <v>-7.180000000000291</v>
      </c>
      <c r="L642" s="27">
        <v>30.738</v>
      </c>
      <c r="M642" s="25">
        <v>502</v>
      </c>
      <c r="N642" s="2">
        <f t="shared" si="210"/>
        <v>122.39143856760651</v>
      </c>
      <c r="O642" s="2">
        <f t="shared" si="211"/>
        <v>126.62221499430781</v>
      </c>
      <c r="P642" s="2">
        <f t="shared" si="212"/>
        <v>104.57591943660037</v>
      </c>
      <c r="Q642" s="2">
        <f t="shared" si="212"/>
        <v>120.96385542168692</v>
      </c>
      <c r="R642" s="27">
        <f t="shared" si="213"/>
        <v>3.4567584760957892E-2</v>
      </c>
      <c r="S642" s="1">
        <f t="shared" si="199"/>
        <v>8.778548817801362E-3</v>
      </c>
      <c r="T642" s="1">
        <f>S642+GRAPHS!$Q$32*_xlfn.STDEV.S($R$2:$R$779)</f>
        <v>3.6448384166507447E-2</v>
      </c>
      <c r="U642" s="1">
        <f>S642-GRAPHS!$Q$32*_xlfn.STDEV.S($R$2:$R$779)</f>
        <v>-1.8891286530904723E-2</v>
      </c>
      <c r="V642" s="2">
        <f t="shared" si="200"/>
        <v>423.07764267012971</v>
      </c>
      <c r="W642" s="1">
        <f t="shared" si="201"/>
        <v>-4.6087149644591634E-4</v>
      </c>
      <c r="X642" s="1">
        <f t="shared" si="202"/>
        <v>1.4650657595608246E-3</v>
      </c>
      <c r="Y642" s="1">
        <f t="shared" si="203"/>
        <v>-1.9259372560067409E-3</v>
      </c>
      <c r="Z642" s="1">
        <f t="shared" ref="Z642:Z705" si="215">AVERAGEIF($Y$2:$Y$779,"&lt;&gt;#N/A")</f>
        <v>-3.2310590462182717E-4</v>
      </c>
      <c r="AA642" s="1" t="e">
        <f>Z642+#REF!*_xlfn.STDEV.S($Y$2:$Y$779)</f>
        <v>#REF!</v>
      </c>
      <c r="AB642" s="1">
        <f>Z642-GRAPHS!$S$32*_xlfn.STDEV.S($Y$2:$Y$779)</f>
        <v>-3.5832089975028217E-3</v>
      </c>
      <c r="AC642" s="24">
        <f t="shared" ref="AC642:AC705" si="216">G642-J642</f>
        <v>-7.180000000000291</v>
      </c>
      <c r="AD642" s="24">
        <f t="shared" si="204"/>
        <v>0.87000000000000455</v>
      </c>
      <c r="AE642" s="1">
        <f t="shared" si="205"/>
        <v>-1.9259372560067409E-3</v>
      </c>
      <c r="AF642" s="1">
        <f t="shared" si="206"/>
        <v>-3.2310590462182717E-4</v>
      </c>
      <c r="AG642" s="1">
        <f>$AF$2+GRAPHS!$U$32*_xlfn.STDEV.S('ONE_LAST_QUOTE (2)'!$AE$2:$AE$779)</f>
        <v>3.7520229614794163E-3</v>
      </c>
      <c r="AH642" s="1">
        <f>$AF$2-GRAPHS!$U$32*_xlfn.STDEV.S('ONE_LAST_QUOTE (2)'!$AE$2:$AE$779)</f>
        <v>-4.3982347707230704E-3</v>
      </c>
      <c r="AI642" s="27">
        <f t="shared" si="207"/>
        <v>-8.2528735632186816</v>
      </c>
      <c r="AJ642" s="24">
        <f t="shared" si="208"/>
        <v>-8.0500000000002956</v>
      </c>
      <c r="AK642" s="27">
        <f t="shared" si="209"/>
        <v>-6.5702056555270953</v>
      </c>
      <c r="AL642" s="27">
        <f>$AK$2+GRAPHS!$W$32*_xlfn.STDEV.S('ONE_LAST_QUOTE (2)'!$AJ$2:$AJ$779)</f>
        <v>27.965047561412895</v>
      </c>
      <c r="AM642" s="27">
        <f>$AK$2-GRAPHS!$W$32*_xlfn.STDEV.S('ONE_LAST_QUOTE (2)'!$AJ$2:$AJ$779)</f>
        <v>-41.105458872467089</v>
      </c>
      <c r="AO642" s="24"/>
    </row>
    <row r="643" spans="1:41" x14ac:dyDescent="0.3">
      <c r="A643" s="5">
        <v>45048</v>
      </c>
      <c r="B643" s="25">
        <v>595.24</v>
      </c>
      <c r="C643" s="25">
        <v>0</v>
      </c>
      <c r="D643" s="25">
        <f t="shared" ref="D643:D706" si="217">B643-C643</f>
        <v>595.24</v>
      </c>
      <c r="E643" s="25">
        <v>596.20000000000005</v>
      </c>
      <c r="F643" s="25">
        <f t="shared" si="214"/>
        <v>0.96000000000003638</v>
      </c>
      <c r="G643" s="25">
        <v>15635</v>
      </c>
      <c r="H643" s="25">
        <v>15636.48</v>
      </c>
      <c r="I643" s="25">
        <v>0</v>
      </c>
      <c r="J643" s="25">
        <f t="shared" ref="J643:J706" si="218">H643-I643</f>
        <v>15636.48</v>
      </c>
      <c r="K643" s="25">
        <f t="shared" ref="K643:K706" si="219">G643-J643</f>
        <v>-1.4799999999995634</v>
      </c>
      <c r="L643" s="27">
        <v>30.756</v>
      </c>
      <c r="M643" s="25">
        <v>501</v>
      </c>
      <c r="N643" s="2">
        <f t="shared" si="210"/>
        <v>122.70014406256432</v>
      </c>
      <c r="O643" s="2">
        <f t="shared" si="211"/>
        <v>127.13449341356296</v>
      </c>
      <c r="P643" s="2">
        <f t="shared" si="212"/>
        <v>104.63715850712737</v>
      </c>
      <c r="Q643" s="2">
        <f t="shared" si="212"/>
        <v>120.72289156626523</v>
      </c>
      <c r="R643" s="27">
        <f t="shared" si="213"/>
        <v>3.613972408001076E-2</v>
      </c>
      <c r="S643" s="1">
        <f t="shared" ref="S643:S706" si="220">AVERAGEIF($R$2:$R$779,"&lt;&gt;#N/A")</f>
        <v>8.778548817801362E-3</v>
      </c>
      <c r="T643" s="1">
        <f>S643+GRAPHS!$Q$32*_xlfn.STDEV.S($R$2:$R$779)</f>
        <v>3.6448384166507447E-2</v>
      </c>
      <c r="U643" s="1">
        <f>S643-GRAPHS!$Q$32*_xlfn.STDEV.S($R$2:$R$779)</f>
        <v>-1.8891286530904723E-2</v>
      </c>
      <c r="V643" s="2">
        <f t="shared" ref="V643:V706" si="221">(O643-N643)*100</f>
        <v>443.43493509986445</v>
      </c>
      <c r="W643" s="1">
        <f t="shared" ref="W643:W706" si="222">((G643-J643)/J643)</f>
        <v>-9.4650458415165267E-5</v>
      </c>
      <c r="X643" s="1">
        <f t="shared" ref="X643:X706" si="223">((E643-D643)/D643)</f>
        <v>1.612794839056576E-3</v>
      </c>
      <c r="Y643" s="1">
        <f t="shared" ref="Y643:Y706" si="224">W643-X643</f>
        <v>-1.7074452974717414E-3</v>
      </c>
      <c r="Z643" s="1">
        <f t="shared" si="215"/>
        <v>-3.2310590462182717E-4</v>
      </c>
      <c r="AA643" s="1" t="e">
        <f>Z643+#REF!*_xlfn.STDEV.S($Y$2:$Y$779)</f>
        <v>#REF!</v>
      </c>
      <c r="AB643" s="1">
        <f>Z643-GRAPHS!$S$32*_xlfn.STDEV.S($Y$2:$Y$779)</f>
        <v>-3.5832089975028217E-3</v>
      </c>
      <c r="AC643" s="24">
        <f t="shared" si="216"/>
        <v>-1.4799999999995634</v>
      </c>
      <c r="AD643" s="24">
        <f t="shared" ref="AD643:AD706" si="225">F643</f>
        <v>0.96000000000003638</v>
      </c>
      <c r="AE643" s="1">
        <f t="shared" ref="AE643:AE706" si="226">((G643-J643)/J643)-((E643-D643)/D643)</f>
        <v>-1.7074452974717414E-3</v>
      </c>
      <c r="AF643" s="1">
        <f t="shared" ref="AF643:AF706" si="227">AVERAGE($AE$2:$AE$779)</f>
        <v>-3.2310590462182717E-4</v>
      </c>
      <c r="AG643" s="1">
        <f>$AF$2+GRAPHS!$U$32*_xlfn.STDEV.S('ONE_LAST_QUOTE (2)'!$AE$2:$AE$779)</f>
        <v>3.7520229614794163E-3</v>
      </c>
      <c r="AH643" s="1">
        <f>$AF$2-GRAPHS!$U$32*_xlfn.STDEV.S('ONE_LAST_QUOTE (2)'!$AE$2:$AE$779)</f>
        <v>-4.3982347707230704E-3</v>
      </c>
      <c r="AI643" s="27">
        <f t="shared" ref="AI643:AI706" si="228">AC643/AD643</f>
        <v>-1.5416666666661536</v>
      </c>
      <c r="AJ643" s="24">
        <f t="shared" ref="AJ643:AJ706" si="229">AC643-AD643</f>
        <v>-2.4399999999995998</v>
      </c>
      <c r="AK643" s="27">
        <f t="shared" ref="AK643:AK706" si="230">AVERAGE($AJ$2:$AJ$779)</f>
        <v>-6.5702056555270953</v>
      </c>
      <c r="AL643" s="27">
        <f>$AK$2+GRAPHS!$W$32*_xlfn.STDEV.S('ONE_LAST_QUOTE (2)'!$AJ$2:$AJ$779)</f>
        <v>27.965047561412895</v>
      </c>
      <c r="AM643" s="27">
        <f>$AK$2-GRAPHS!$W$32*_xlfn.STDEV.S('ONE_LAST_QUOTE (2)'!$AJ$2:$AJ$779)</f>
        <v>-41.105458872467089</v>
      </c>
      <c r="AO643" s="24"/>
    </row>
    <row r="644" spans="1:41" x14ac:dyDescent="0.3">
      <c r="A644" s="5">
        <v>45049</v>
      </c>
      <c r="B644" s="25">
        <v>592.12</v>
      </c>
      <c r="C644" s="25">
        <v>0.23</v>
      </c>
      <c r="D644" s="25">
        <f t="shared" si="217"/>
        <v>591.89</v>
      </c>
      <c r="E644" s="25">
        <v>592.29999999999995</v>
      </c>
      <c r="F644" s="25">
        <f t="shared" si="214"/>
        <v>0.40999999999996817</v>
      </c>
      <c r="G644" s="25">
        <v>15549</v>
      </c>
      <c r="H644" s="25">
        <v>15553.41</v>
      </c>
      <c r="I644" s="25">
        <v>0</v>
      </c>
      <c r="J644" s="25">
        <f t="shared" si="218"/>
        <v>15553.41</v>
      </c>
      <c r="K644" s="25">
        <f t="shared" si="219"/>
        <v>-4.4099999999998545</v>
      </c>
      <c r="L644" s="27">
        <v>30.731999999999999</v>
      </c>
      <c r="M644" s="25">
        <v>496</v>
      </c>
      <c r="N644" s="2">
        <f t="shared" ref="N644:N707" si="231">E644/E643*N643</f>
        <v>121.897509775674</v>
      </c>
      <c r="O644" s="2">
        <f t="shared" ref="O644:O707" si="232">G644/G643*O643</f>
        <v>126.43519271426227</v>
      </c>
      <c r="P644" s="2">
        <f t="shared" ref="P644:Q707" si="233">L644/L643*P643</f>
        <v>104.55550641309138</v>
      </c>
      <c r="Q644" s="2">
        <f t="shared" si="233"/>
        <v>119.51807228915679</v>
      </c>
      <c r="R644" s="27">
        <f t="shared" ref="R644:R707" si="234">(O644/N644-1)</f>
        <v>3.7225394898869446E-2</v>
      </c>
      <c r="S644" s="1">
        <f t="shared" si="220"/>
        <v>8.778548817801362E-3</v>
      </c>
      <c r="T644" s="1">
        <f>S644+GRAPHS!$Q$32*_xlfn.STDEV.S($R$2:$R$779)</f>
        <v>3.6448384166507447E-2</v>
      </c>
      <c r="U644" s="1">
        <f>S644-GRAPHS!$Q$32*_xlfn.STDEV.S($R$2:$R$779)</f>
        <v>-1.8891286530904723E-2</v>
      </c>
      <c r="V644" s="2">
        <f t="shared" si="221"/>
        <v>453.76829385882758</v>
      </c>
      <c r="W644" s="1">
        <f t="shared" si="222"/>
        <v>-2.8353910814412112E-4</v>
      </c>
      <c r="X644" s="1">
        <f t="shared" si="223"/>
        <v>6.9269627802457919E-4</v>
      </c>
      <c r="Y644" s="1">
        <f t="shared" si="224"/>
        <v>-9.7623538616870031E-4</v>
      </c>
      <c r="Z644" s="1">
        <f t="shared" si="215"/>
        <v>-3.2310590462182717E-4</v>
      </c>
      <c r="AA644" s="1" t="e">
        <f>Z644+#REF!*_xlfn.STDEV.S($Y$2:$Y$779)</f>
        <v>#REF!</v>
      </c>
      <c r="AB644" s="1">
        <f>Z644-GRAPHS!$S$32*_xlfn.STDEV.S($Y$2:$Y$779)</f>
        <v>-3.5832089975028217E-3</v>
      </c>
      <c r="AC644" s="24">
        <f t="shared" si="216"/>
        <v>-4.4099999999998545</v>
      </c>
      <c r="AD644" s="24">
        <f t="shared" si="225"/>
        <v>0.40999999999996817</v>
      </c>
      <c r="AE644" s="1">
        <f t="shared" si="226"/>
        <v>-9.7623538616870031E-4</v>
      </c>
      <c r="AF644" s="1">
        <f t="shared" si="227"/>
        <v>-3.2310590462182717E-4</v>
      </c>
      <c r="AG644" s="1">
        <f>$AF$2+GRAPHS!$U$32*_xlfn.STDEV.S('ONE_LAST_QUOTE (2)'!$AE$2:$AE$779)</f>
        <v>3.7520229614794163E-3</v>
      </c>
      <c r="AH644" s="1">
        <f>$AF$2-GRAPHS!$U$32*_xlfn.STDEV.S('ONE_LAST_QUOTE (2)'!$AE$2:$AE$779)</f>
        <v>-4.3982347707230704E-3</v>
      </c>
      <c r="AI644" s="27">
        <f t="shared" si="228"/>
        <v>-10.756097560976089</v>
      </c>
      <c r="AJ644" s="24">
        <f t="shared" si="229"/>
        <v>-4.8199999999998226</v>
      </c>
      <c r="AK644" s="27">
        <f t="shared" si="230"/>
        <v>-6.5702056555270953</v>
      </c>
      <c r="AL644" s="27">
        <f>$AK$2+GRAPHS!$W$32*_xlfn.STDEV.S('ONE_LAST_QUOTE (2)'!$AJ$2:$AJ$779)</f>
        <v>27.965047561412895</v>
      </c>
      <c r="AM644" s="27">
        <f>$AK$2-GRAPHS!$W$32*_xlfn.STDEV.S('ONE_LAST_QUOTE (2)'!$AJ$2:$AJ$779)</f>
        <v>-41.105458872467089</v>
      </c>
      <c r="AO644" s="24"/>
    </row>
    <row r="645" spans="1:41" x14ac:dyDescent="0.3">
      <c r="A645" s="5">
        <v>45050</v>
      </c>
      <c r="B645" s="25">
        <v>593.88</v>
      </c>
      <c r="C645" s="25">
        <v>0.23</v>
      </c>
      <c r="D645" s="25">
        <f t="shared" si="217"/>
        <v>593.65</v>
      </c>
      <c r="E645" s="25">
        <v>594.79999999999995</v>
      </c>
      <c r="F645" s="25">
        <f t="shared" si="214"/>
        <v>1.1499999999999773</v>
      </c>
      <c r="G645" s="25">
        <v>15607</v>
      </c>
      <c r="H645" s="25">
        <v>15609.03</v>
      </c>
      <c r="I645" s="25">
        <v>0</v>
      </c>
      <c r="J645" s="25">
        <f t="shared" si="218"/>
        <v>15609.03</v>
      </c>
      <c r="K645" s="25">
        <f t="shared" si="219"/>
        <v>-2.0300000000006548</v>
      </c>
      <c r="L645" s="27">
        <v>30.716000000000001</v>
      </c>
      <c r="M645" s="25">
        <v>498</v>
      </c>
      <c r="N645" s="2">
        <f t="shared" si="231"/>
        <v>122.41201893393702</v>
      </c>
      <c r="O645" s="2">
        <f t="shared" si="232"/>
        <v>126.90681411611624</v>
      </c>
      <c r="P645" s="2">
        <f t="shared" si="233"/>
        <v>104.50107168373407</v>
      </c>
      <c r="Q645" s="2">
        <f t="shared" si="233"/>
        <v>120.00000000000018</v>
      </c>
      <c r="R645" s="27">
        <f t="shared" si="234"/>
        <v>3.6718577320458579E-2</v>
      </c>
      <c r="S645" s="1">
        <f t="shared" si="220"/>
        <v>8.778548817801362E-3</v>
      </c>
      <c r="T645" s="1">
        <f>S645+GRAPHS!$Q$32*_xlfn.STDEV.S($R$2:$R$779)</f>
        <v>3.6448384166507447E-2</v>
      </c>
      <c r="U645" s="1">
        <f>S645-GRAPHS!$Q$32*_xlfn.STDEV.S($R$2:$R$779)</f>
        <v>-1.8891286530904723E-2</v>
      </c>
      <c r="V645" s="2">
        <f t="shared" si="221"/>
        <v>449.47951821792174</v>
      </c>
      <c r="W645" s="1">
        <f t="shared" si="222"/>
        <v>-1.3005292449310782E-4</v>
      </c>
      <c r="X645" s="1">
        <f t="shared" si="223"/>
        <v>1.937168365198311E-3</v>
      </c>
      <c r="Y645" s="1">
        <f t="shared" si="224"/>
        <v>-2.067221289691419E-3</v>
      </c>
      <c r="Z645" s="1">
        <f t="shared" si="215"/>
        <v>-3.2310590462182717E-4</v>
      </c>
      <c r="AA645" s="1" t="e">
        <f>Z645+#REF!*_xlfn.STDEV.S($Y$2:$Y$779)</f>
        <v>#REF!</v>
      </c>
      <c r="AB645" s="1">
        <f>Z645-GRAPHS!$S$32*_xlfn.STDEV.S($Y$2:$Y$779)</f>
        <v>-3.5832089975028217E-3</v>
      </c>
      <c r="AC645" s="24">
        <f t="shared" si="216"/>
        <v>-2.0300000000006548</v>
      </c>
      <c r="AD645" s="24">
        <f t="shared" si="225"/>
        <v>1.1499999999999773</v>
      </c>
      <c r="AE645" s="1">
        <f t="shared" si="226"/>
        <v>-2.067221289691419E-3</v>
      </c>
      <c r="AF645" s="1">
        <f t="shared" si="227"/>
        <v>-3.2310590462182717E-4</v>
      </c>
      <c r="AG645" s="1">
        <f>$AF$2+GRAPHS!$U$32*_xlfn.STDEV.S('ONE_LAST_QUOTE (2)'!$AE$2:$AE$779)</f>
        <v>3.7520229614794163E-3</v>
      </c>
      <c r="AH645" s="1">
        <f>$AF$2-GRAPHS!$U$32*_xlfn.STDEV.S('ONE_LAST_QUOTE (2)'!$AE$2:$AE$779)</f>
        <v>-4.3982347707230704E-3</v>
      </c>
      <c r="AI645" s="27">
        <f t="shared" si="228"/>
        <v>-1.7652173913049523</v>
      </c>
      <c r="AJ645" s="24">
        <f t="shared" si="229"/>
        <v>-3.1800000000006321</v>
      </c>
      <c r="AK645" s="27">
        <f t="shared" si="230"/>
        <v>-6.5702056555270953</v>
      </c>
      <c r="AL645" s="27">
        <f>$AK$2+GRAPHS!$W$32*_xlfn.STDEV.S('ONE_LAST_QUOTE (2)'!$AJ$2:$AJ$779)</f>
        <v>27.965047561412895</v>
      </c>
      <c r="AM645" s="27">
        <f>$AK$2-GRAPHS!$W$32*_xlfn.STDEV.S('ONE_LAST_QUOTE (2)'!$AJ$2:$AJ$779)</f>
        <v>-41.105458872467089</v>
      </c>
      <c r="AO645" s="24"/>
    </row>
    <row r="646" spans="1:41" x14ac:dyDescent="0.3">
      <c r="A646" s="5">
        <v>45051</v>
      </c>
      <c r="B646" s="25">
        <v>594.94000000000005</v>
      </c>
      <c r="C646" s="25">
        <v>0.23</v>
      </c>
      <c r="D646" s="25">
        <f t="shared" si="217"/>
        <v>594.71</v>
      </c>
      <c r="E646" s="25">
        <v>596.79999999999995</v>
      </c>
      <c r="F646" s="25">
        <f t="shared" si="214"/>
        <v>2.0899999999999181</v>
      </c>
      <c r="G646" s="25">
        <v>15642</v>
      </c>
      <c r="H646" s="25">
        <v>15626.07</v>
      </c>
      <c r="I646" s="25">
        <v>0</v>
      </c>
      <c r="J646" s="25">
        <f t="shared" si="218"/>
        <v>15626.07</v>
      </c>
      <c r="K646" s="25">
        <f t="shared" si="219"/>
        <v>15.930000000000291</v>
      </c>
      <c r="L646" s="27">
        <v>30.577999999999999</v>
      </c>
      <c r="M646" s="25">
        <v>500</v>
      </c>
      <c r="N646" s="2">
        <f t="shared" si="231"/>
        <v>122.82362626054743</v>
      </c>
      <c r="O646" s="2">
        <f t="shared" si="232"/>
        <v>127.19141323792466</v>
      </c>
      <c r="P646" s="2">
        <f t="shared" si="233"/>
        <v>104.03157214302709</v>
      </c>
      <c r="Q646" s="2">
        <f t="shared" si="233"/>
        <v>120.48192771084356</v>
      </c>
      <c r="R646" s="27">
        <f t="shared" si="234"/>
        <v>3.5561455970301692E-2</v>
      </c>
      <c r="S646" s="1">
        <f t="shared" si="220"/>
        <v>8.778548817801362E-3</v>
      </c>
      <c r="T646" s="1">
        <f>S646+GRAPHS!$Q$32*_xlfn.STDEV.S($R$2:$R$779)</f>
        <v>3.6448384166507447E-2</v>
      </c>
      <c r="U646" s="1">
        <f>S646-GRAPHS!$Q$32*_xlfn.STDEV.S($R$2:$R$779)</f>
        <v>-1.8891286530904723E-2</v>
      </c>
      <c r="V646" s="2">
        <f t="shared" si="221"/>
        <v>436.77869773772358</v>
      </c>
      <c r="W646" s="1">
        <f t="shared" si="222"/>
        <v>1.0194501880511409E-3</v>
      </c>
      <c r="X646" s="1">
        <f t="shared" si="223"/>
        <v>3.5143179028432649E-3</v>
      </c>
      <c r="Y646" s="1">
        <f t="shared" si="224"/>
        <v>-2.4948677147921239E-3</v>
      </c>
      <c r="Z646" s="1">
        <f t="shared" si="215"/>
        <v>-3.2310590462182717E-4</v>
      </c>
      <c r="AA646" s="1" t="e">
        <f>Z646+#REF!*_xlfn.STDEV.S($Y$2:$Y$779)</f>
        <v>#REF!</v>
      </c>
      <c r="AB646" s="1">
        <f>Z646-GRAPHS!$S$32*_xlfn.STDEV.S($Y$2:$Y$779)</f>
        <v>-3.5832089975028217E-3</v>
      </c>
      <c r="AC646" s="24">
        <f t="shared" si="216"/>
        <v>15.930000000000291</v>
      </c>
      <c r="AD646" s="24">
        <f t="shared" si="225"/>
        <v>2.0899999999999181</v>
      </c>
      <c r="AE646" s="1">
        <f t="shared" si="226"/>
        <v>-2.4948677147921239E-3</v>
      </c>
      <c r="AF646" s="1">
        <f t="shared" si="227"/>
        <v>-3.2310590462182717E-4</v>
      </c>
      <c r="AG646" s="1">
        <f>$AF$2+GRAPHS!$U$32*_xlfn.STDEV.S('ONE_LAST_QUOTE (2)'!$AE$2:$AE$779)</f>
        <v>3.7520229614794163E-3</v>
      </c>
      <c r="AH646" s="1">
        <f>$AF$2-GRAPHS!$U$32*_xlfn.STDEV.S('ONE_LAST_QUOTE (2)'!$AE$2:$AE$779)</f>
        <v>-4.3982347707230704E-3</v>
      </c>
      <c r="AI646" s="27">
        <f t="shared" si="228"/>
        <v>7.6220095693784282</v>
      </c>
      <c r="AJ646" s="24">
        <f t="shared" si="229"/>
        <v>13.840000000000373</v>
      </c>
      <c r="AK646" s="27">
        <f t="shared" si="230"/>
        <v>-6.5702056555270953</v>
      </c>
      <c r="AL646" s="27">
        <f>$AK$2+GRAPHS!$W$32*_xlfn.STDEV.S('ONE_LAST_QUOTE (2)'!$AJ$2:$AJ$779)</f>
        <v>27.965047561412895</v>
      </c>
      <c r="AM646" s="27">
        <f>$AK$2-GRAPHS!$W$32*_xlfn.STDEV.S('ONE_LAST_QUOTE (2)'!$AJ$2:$AJ$779)</f>
        <v>-41.105458872467089</v>
      </c>
      <c r="AO646" s="24"/>
    </row>
    <row r="647" spans="1:41" x14ac:dyDescent="0.3">
      <c r="A647" s="5">
        <v>45054</v>
      </c>
      <c r="B647" s="25">
        <v>598.12</v>
      </c>
      <c r="C647" s="25">
        <v>0.23</v>
      </c>
      <c r="D647" s="25">
        <f t="shared" si="217"/>
        <v>597.89</v>
      </c>
      <c r="E647" s="25">
        <v>599.6</v>
      </c>
      <c r="F647" s="25">
        <f t="shared" si="214"/>
        <v>1.7100000000000364</v>
      </c>
      <c r="G647" s="25">
        <v>15723</v>
      </c>
      <c r="H647" s="25">
        <v>15699.57</v>
      </c>
      <c r="I647" s="25">
        <v>0</v>
      </c>
      <c r="J647" s="25">
        <f t="shared" si="218"/>
        <v>15699.57</v>
      </c>
      <c r="K647" s="25">
        <f t="shared" si="219"/>
        <v>23.430000000000291</v>
      </c>
      <c r="L647" s="27">
        <v>30.658999999999999</v>
      </c>
      <c r="M647" s="25">
        <v>504</v>
      </c>
      <c r="N647" s="2">
        <f t="shared" si="231"/>
        <v>123.39987651780203</v>
      </c>
      <c r="O647" s="2">
        <f t="shared" si="232"/>
        <v>127.85005691982417</v>
      </c>
      <c r="P647" s="2">
        <f t="shared" si="233"/>
        <v>104.30714796039857</v>
      </c>
      <c r="Q647" s="2">
        <f t="shared" si="233"/>
        <v>121.44578313253031</v>
      </c>
      <c r="R647" s="27">
        <f t="shared" si="234"/>
        <v>3.6063086346607154E-2</v>
      </c>
      <c r="S647" s="1">
        <f t="shared" si="220"/>
        <v>8.778548817801362E-3</v>
      </c>
      <c r="T647" s="1">
        <f>S647+GRAPHS!$Q$32*_xlfn.STDEV.S($R$2:$R$779)</f>
        <v>3.6448384166507447E-2</v>
      </c>
      <c r="U647" s="1">
        <f>S647-GRAPHS!$Q$32*_xlfn.STDEV.S($R$2:$R$779)</f>
        <v>-1.8891286530904723E-2</v>
      </c>
      <c r="V647" s="2">
        <f t="shared" si="221"/>
        <v>445.01804020221414</v>
      </c>
      <c r="W647" s="1">
        <f t="shared" si="222"/>
        <v>1.4923975624810291E-3</v>
      </c>
      <c r="X647" s="1">
        <f t="shared" si="223"/>
        <v>2.8600578701768495E-3</v>
      </c>
      <c r="Y647" s="1">
        <f t="shared" si="224"/>
        <v>-1.3676603076958204E-3</v>
      </c>
      <c r="Z647" s="1">
        <f t="shared" si="215"/>
        <v>-3.2310590462182717E-4</v>
      </c>
      <c r="AA647" s="1" t="e">
        <f>Z647+#REF!*_xlfn.STDEV.S($Y$2:$Y$779)</f>
        <v>#REF!</v>
      </c>
      <c r="AB647" s="1">
        <f>Z647-GRAPHS!$S$32*_xlfn.STDEV.S($Y$2:$Y$779)</f>
        <v>-3.5832089975028217E-3</v>
      </c>
      <c r="AC647" s="24">
        <f t="shared" si="216"/>
        <v>23.430000000000291</v>
      </c>
      <c r="AD647" s="24">
        <f t="shared" si="225"/>
        <v>1.7100000000000364</v>
      </c>
      <c r="AE647" s="1">
        <f t="shared" si="226"/>
        <v>-1.3676603076958204E-3</v>
      </c>
      <c r="AF647" s="1">
        <f t="shared" si="227"/>
        <v>-3.2310590462182717E-4</v>
      </c>
      <c r="AG647" s="1">
        <f>$AF$2+GRAPHS!$U$32*_xlfn.STDEV.S('ONE_LAST_QUOTE (2)'!$AE$2:$AE$779)</f>
        <v>3.7520229614794163E-3</v>
      </c>
      <c r="AH647" s="1">
        <f>$AF$2-GRAPHS!$U$32*_xlfn.STDEV.S('ONE_LAST_QUOTE (2)'!$AE$2:$AE$779)</f>
        <v>-4.3982347707230704E-3</v>
      </c>
      <c r="AI647" s="27">
        <f t="shared" si="228"/>
        <v>13.70175438596479</v>
      </c>
      <c r="AJ647" s="24">
        <f t="shared" si="229"/>
        <v>21.720000000000255</v>
      </c>
      <c r="AK647" s="27">
        <f t="shared" si="230"/>
        <v>-6.5702056555270953</v>
      </c>
      <c r="AL647" s="27">
        <f>$AK$2+GRAPHS!$W$32*_xlfn.STDEV.S('ONE_LAST_QUOTE (2)'!$AJ$2:$AJ$779)</f>
        <v>27.965047561412895</v>
      </c>
      <c r="AM647" s="27">
        <f>$AK$2-GRAPHS!$W$32*_xlfn.STDEV.S('ONE_LAST_QUOTE (2)'!$AJ$2:$AJ$779)</f>
        <v>-41.105458872467089</v>
      </c>
      <c r="AO647" s="24"/>
    </row>
    <row r="648" spans="1:41" x14ac:dyDescent="0.3">
      <c r="A648" s="5">
        <v>45055</v>
      </c>
      <c r="B648" s="25">
        <v>601.54999999999995</v>
      </c>
      <c r="C648" s="25">
        <v>0.23</v>
      </c>
      <c r="D648" s="25">
        <f t="shared" si="217"/>
        <v>601.31999999999994</v>
      </c>
      <c r="E648" s="25">
        <v>602.4</v>
      </c>
      <c r="F648" s="25">
        <f t="shared" si="214"/>
        <v>1.0800000000000409</v>
      </c>
      <c r="G648" s="25">
        <v>15736</v>
      </c>
      <c r="H648" s="25">
        <v>15727.7</v>
      </c>
      <c r="I648" s="25">
        <v>0</v>
      </c>
      <c r="J648" s="25">
        <f t="shared" si="218"/>
        <v>15727.7</v>
      </c>
      <c r="K648" s="25">
        <f t="shared" si="219"/>
        <v>8.2999999999992724</v>
      </c>
      <c r="L648" s="27">
        <v>30.725000000000001</v>
      </c>
      <c r="M648" s="25">
        <v>510</v>
      </c>
      <c r="N648" s="2">
        <f t="shared" si="231"/>
        <v>123.97612677505658</v>
      </c>
      <c r="O648" s="2">
        <f t="shared" si="232"/>
        <v>127.95576516506731</v>
      </c>
      <c r="P648" s="2">
        <f t="shared" si="233"/>
        <v>104.53169121899755</v>
      </c>
      <c r="Q648" s="2">
        <f t="shared" si="233"/>
        <v>122.89156626506043</v>
      </c>
      <c r="R648" s="27">
        <f t="shared" si="234"/>
        <v>3.2100038076132265E-2</v>
      </c>
      <c r="S648" s="1">
        <f t="shared" si="220"/>
        <v>8.778548817801362E-3</v>
      </c>
      <c r="T648" s="1">
        <f>S648+GRAPHS!$Q$32*_xlfn.STDEV.S($R$2:$R$779)</f>
        <v>3.6448384166507447E-2</v>
      </c>
      <c r="U648" s="1">
        <f>S648-GRAPHS!$Q$32*_xlfn.STDEV.S($R$2:$R$779)</f>
        <v>-1.8891286530904723E-2</v>
      </c>
      <c r="V648" s="2">
        <f t="shared" si="221"/>
        <v>397.96383900107202</v>
      </c>
      <c r="W648" s="1">
        <f t="shared" si="222"/>
        <v>5.2773132753036181E-4</v>
      </c>
      <c r="X648" s="1">
        <f t="shared" si="223"/>
        <v>1.7960486928757418E-3</v>
      </c>
      <c r="Y648" s="1">
        <f t="shared" si="224"/>
        <v>-1.26831736534538E-3</v>
      </c>
      <c r="Z648" s="1">
        <f t="shared" si="215"/>
        <v>-3.2310590462182717E-4</v>
      </c>
      <c r="AA648" s="1" t="e">
        <f>Z648+#REF!*_xlfn.STDEV.S($Y$2:$Y$779)</f>
        <v>#REF!</v>
      </c>
      <c r="AB648" s="1">
        <f>Z648-GRAPHS!$S$32*_xlfn.STDEV.S($Y$2:$Y$779)</f>
        <v>-3.5832089975028217E-3</v>
      </c>
      <c r="AC648" s="24">
        <f t="shared" si="216"/>
        <v>8.2999999999992724</v>
      </c>
      <c r="AD648" s="24">
        <f t="shared" si="225"/>
        <v>1.0800000000000409</v>
      </c>
      <c r="AE648" s="1">
        <f t="shared" si="226"/>
        <v>-1.26831736534538E-3</v>
      </c>
      <c r="AF648" s="1">
        <f t="shared" si="227"/>
        <v>-3.2310590462182717E-4</v>
      </c>
      <c r="AG648" s="1">
        <f>$AF$2+GRAPHS!$U$32*_xlfn.STDEV.S('ONE_LAST_QUOTE (2)'!$AE$2:$AE$779)</f>
        <v>3.7520229614794163E-3</v>
      </c>
      <c r="AH648" s="1">
        <f>$AF$2-GRAPHS!$U$32*_xlfn.STDEV.S('ONE_LAST_QUOTE (2)'!$AE$2:$AE$779)</f>
        <v>-4.3982347707230704E-3</v>
      </c>
      <c r="AI648" s="27">
        <f t="shared" si="228"/>
        <v>7.6851851851842206</v>
      </c>
      <c r="AJ648" s="24">
        <f t="shared" si="229"/>
        <v>7.2199999999992315</v>
      </c>
      <c r="AK648" s="27">
        <f t="shared" si="230"/>
        <v>-6.5702056555270953</v>
      </c>
      <c r="AL648" s="27">
        <f>$AK$2+GRAPHS!$W$32*_xlfn.STDEV.S('ONE_LAST_QUOTE (2)'!$AJ$2:$AJ$779)</f>
        <v>27.965047561412895</v>
      </c>
      <c r="AM648" s="27">
        <f>$AK$2-GRAPHS!$W$32*_xlfn.STDEV.S('ONE_LAST_QUOTE (2)'!$AJ$2:$AJ$779)</f>
        <v>-41.105458872467089</v>
      </c>
      <c r="AO648" s="24"/>
    </row>
    <row r="649" spans="1:41" x14ac:dyDescent="0.3">
      <c r="A649" s="5">
        <v>45056</v>
      </c>
      <c r="B649" s="25">
        <v>596.75</v>
      </c>
      <c r="C649" s="25">
        <v>0.23</v>
      </c>
      <c r="D649" s="25">
        <f t="shared" si="217"/>
        <v>596.52</v>
      </c>
      <c r="E649" s="25">
        <v>596.20000000000005</v>
      </c>
      <c r="F649" s="25">
        <f t="shared" si="214"/>
        <v>-0.31999999999993634</v>
      </c>
      <c r="G649" s="25">
        <v>15610</v>
      </c>
      <c r="H649" s="25">
        <v>15641.76</v>
      </c>
      <c r="I649" s="25">
        <v>0</v>
      </c>
      <c r="J649" s="25">
        <f t="shared" si="218"/>
        <v>15641.76</v>
      </c>
      <c r="K649" s="25">
        <f t="shared" si="219"/>
        <v>-31.760000000000218</v>
      </c>
      <c r="L649" s="27">
        <v>30.670999999999999</v>
      </c>
      <c r="M649" s="25">
        <v>503</v>
      </c>
      <c r="N649" s="2">
        <f t="shared" si="231"/>
        <v>122.70014406256432</v>
      </c>
      <c r="O649" s="2">
        <f t="shared" si="232"/>
        <v>126.93120832655698</v>
      </c>
      <c r="P649" s="2">
        <f t="shared" si="233"/>
        <v>104.34797400741655</v>
      </c>
      <c r="Q649" s="2">
        <f t="shared" si="233"/>
        <v>121.20481927710863</v>
      </c>
      <c r="R649" s="27">
        <f t="shared" si="234"/>
        <v>3.4482960849950173E-2</v>
      </c>
      <c r="S649" s="1">
        <f t="shared" si="220"/>
        <v>8.778548817801362E-3</v>
      </c>
      <c r="T649" s="1">
        <f>S649+GRAPHS!$Q$32*_xlfn.STDEV.S($R$2:$R$779)</f>
        <v>3.6448384166507447E-2</v>
      </c>
      <c r="U649" s="1">
        <f>S649-GRAPHS!$Q$32*_xlfn.STDEV.S($R$2:$R$779)</f>
        <v>-1.8891286530904723E-2</v>
      </c>
      <c r="V649" s="2">
        <f t="shared" si="221"/>
        <v>423.10642639926641</v>
      </c>
      <c r="W649" s="1">
        <f t="shared" si="222"/>
        <v>-2.0304620451918592E-3</v>
      </c>
      <c r="X649" s="1">
        <f t="shared" si="223"/>
        <v>-5.3644471266669407E-4</v>
      </c>
      <c r="Y649" s="1">
        <f t="shared" si="224"/>
        <v>-1.4940173325251652E-3</v>
      </c>
      <c r="Z649" s="1">
        <f t="shared" si="215"/>
        <v>-3.2310590462182717E-4</v>
      </c>
      <c r="AA649" s="1" t="e">
        <f>Z649+#REF!*_xlfn.STDEV.S($Y$2:$Y$779)</f>
        <v>#REF!</v>
      </c>
      <c r="AB649" s="1">
        <f>Z649-GRAPHS!$S$32*_xlfn.STDEV.S($Y$2:$Y$779)</f>
        <v>-3.5832089975028217E-3</v>
      </c>
      <c r="AC649" s="24">
        <f t="shared" si="216"/>
        <v>-31.760000000000218</v>
      </c>
      <c r="AD649" s="24">
        <f t="shared" si="225"/>
        <v>-0.31999999999993634</v>
      </c>
      <c r="AE649" s="1">
        <f t="shared" si="226"/>
        <v>-1.4940173325251652E-3</v>
      </c>
      <c r="AF649" s="1">
        <f t="shared" si="227"/>
        <v>-3.2310590462182717E-4</v>
      </c>
      <c r="AG649" s="1">
        <f>$AF$2+GRAPHS!$U$32*_xlfn.STDEV.S('ONE_LAST_QUOTE (2)'!$AE$2:$AE$779)</f>
        <v>3.7520229614794163E-3</v>
      </c>
      <c r="AH649" s="1">
        <f>$AF$2-GRAPHS!$U$32*_xlfn.STDEV.S('ONE_LAST_QUOTE (2)'!$AE$2:$AE$779)</f>
        <v>-4.3982347707230704E-3</v>
      </c>
      <c r="AI649" s="27">
        <f t="shared" si="228"/>
        <v>99.250000000020435</v>
      </c>
      <c r="AJ649" s="24">
        <f t="shared" si="229"/>
        <v>-31.440000000000282</v>
      </c>
      <c r="AK649" s="27">
        <f t="shared" si="230"/>
        <v>-6.5702056555270953</v>
      </c>
      <c r="AL649" s="27">
        <f>$AK$2+GRAPHS!$W$32*_xlfn.STDEV.S('ONE_LAST_QUOTE (2)'!$AJ$2:$AJ$779)</f>
        <v>27.965047561412895</v>
      </c>
      <c r="AM649" s="27">
        <f>$AK$2-GRAPHS!$W$32*_xlfn.STDEV.S('ONE_LAST_QUOTE (2)'!$AJ$2:$AJ$779)</f>
        <v>-41.105458872467089</v>
      </c>
      <c r="AO649" s="24"/>
    </row>
    <row r="650" spans="1:41" x14ac:dyDescent="0.3">
      <c r="A650" s="5">
        <v>45057</v>
      </c>
      <c r="B650" s="25">
        <v>593.14</v>
      </c>
      <c r="C650" s="25">
        <v>0.23</v>
      </c>
      <c r="D650" s="25">
        <f t="shared" si="217"/>
        <v>592.91</v>
      </c>
      <c r="E650" s="25">
        <v>594.6</v>
      </c>
      <c r="F650" s="25">
        <f t="shared" si="214"/>
        <v>1.6900000000000546</v>
      </c>
      <c r="G650" s="25">
        <v>15519</v>
      </c>
      <c r="H650" s="25">
        <v>15514.64</v>
      </c>
      <c r="I650" s="25">
        <v>0</v>
      </c>
      <c r="J650" s="25">
        <f t="shared" si="218"/>
        <v>15514.64</v>
      </c>
      <c r="K650" s="25">
        <f t="shared" si="219"/>
        <v>4.3600000000005821</v>
      </c>
      <c r="L650" s="27">
        <v>30.753</v>
      </c>
      <c r="M650" s="25">
        <v>499</v>
      </c>
      <c r="N650" s="2">
        <f t="shared" si="231"/>
        <v>122.37085820127599</v>
      </c>
      <c r="O650" s="2">
        <f t="shared" si="232"/>
        <v>126.19125060985508</v>
      </c>
      <c r="P650" s="2">
        <f t="shared" si="233"/>
        <v>104.62695199537288</v>
      </c>
      <c r="Q650" s="2">
        <f t="shared" si="233"/>
        <v>120.24096385542188</v>
      </c>
      <c r="R650" s="27">
        <f t="shared" si="234"/>
        <v>3.1219789292441513E-2</v>
      </c>
      <c r="S650" s="1">
        <f t="shared" si="220"/>
        <v>8.778548817801362E-3</v>
      </c>
      <c r="T650" s="1">
        <f>S650+GRAPHS!$Q$32*_xlfn.STDEV.S($R$2:$R$779)</f>
        <v>3.6448384166507447E-2</v>
      </c>
      <c r="U650" s="1">
        <f>S650-GRAPHS!$Q$32*_xlfn.STDEV.S($R$2:$R$779)</f>
        <v>-1.8891286530904723E-2</v>
      </c>
      <c r="V650" s="2">
        <f t="shared" si="221"/>
        <v>382.03924085790817</v>
      </c>
      <c r="W650" s="1">
        <f t="shared" si="222"/>
        <v>2.8102489003938101E-4</v>
      </c>
      <c r="X650" s="1">
        <f t="shared" si="223"/>
        <v>2.8503482822014379E-3</v>
      </c>
      <c r="Y650" s="1">
        <f t="shared" si="224"/>
        <v>-2.5693233921620568E-3</v>
      </c>
      <c r="Z650" s="1">
        <f t="shared" si="215"/>
        <v>-3.2310590462182717E-4</v>
      </c>
      <c r="AA650" s="1" t="e">
        <f>Z650+#REF!*_xlfn.STDEV.S($Y$2:$Y$779)</f>
        <v>#REF!</v>
      </c>
      <c r="AB650" s="1">
        <f>Z650-GRAPHS!$S$32*_xlfn.STDEV.S($Y$2:$Y$779)</f>
        <v>-3.5832089975028217E-3</v>
      </c>
      <c r="AC650" s="24">
        <f t="shared" si="216"/>
        <v>4.3600000000005821</v>
      </c>
      <c r="AD650" s="24">
        <f t="shared" si="225"/>
        <v>1.6900000000000546</v>
      </c>
      <c r="AE650" s="1">
        <f t="shared" si="226"/>
        <v>-2.5693233921620568E-3</v>
      </c>
      <c r="AF650" s="1">
        <f t="shared" si="227"/>
        <v>-3.2310590462182717E-4</v>
      </c>
      <c r="AG650" s="1">
        <f>$AF$2+GRAPHS!$U$32*_xlfn.STDEV.S('ONE_LAST_QUOTE (2)'!$AE$2:$AE$779)</f>
        <v>3.7520229614794163E-3</v>
      </c>
      <c r="AH650" s="1">
        <f>$AF$2-GRAPHS!$U$32*_xlfn.STDEV.S('ONE_LAST_QUOTE (2)'!$AE$2:$AE$779)</f>
        <v>-4.3982347707230704E-3</v>
      </c>
      <c r="AI650" s="27">
        <f t="shared" si="228"/>
        <v>2.5798816568049947</v>
      </c>
      <c r="AJ650" s="24">
        <f t="shared" si="229"/>
        <v>2.6700000000005275</v>
      </c>
      <c r="AK650" s="27">
        <f t="shared" si="230"/>
        <v>-6.5702056555270953</v>
      </c>
      <c r="AL650" s="27">
        <f>$AK$2+GRAPHS!$W$32*_xlfn.STDEV.S('ONE_LAST_QUOTE (2)'!$AJ$2:$AJ$779)</f>
        <v>27.965047561412895</v>
      </c>
      <c r="AM650" s="27">
        <f>$AK$2-GRAPHS!$W$32*_xlfn.STDEV.S('ONE_LAST_QUOTE (2)'!$AJ$2:$AJ$779)</f>
        <v>-41.105458872467089</v>
      </c>
      <c r="AO650" s="24"/>
    </row>
    <row r="651" spans="1:41" x14ac:dyDescent="0.3">
      <c r="A651" s="5">
        <v>45058</v>
      </c>
      <c r="B651" s="25">
        <v>590.66</v>
      </c>
      <c r="C651" s="25">
        <v>0.23</v>
      </c>
      <c r="D651" s="25">
        <f t="shared" si="217"/>
        <v>590.42999999999995</v>
      </c>
      <c r="E651" s="25">
        <v>592</v>
      </c>
      <c r="F651" s="25">
        <f t="shared" si="214"/>
        <v>1.57000000000005</v>
      </c>
      <c r="G651" s="25">
        <v>15506</v>
      </c>
      <c r="H651" s="25">
        <v>15502.36</v>
      </c>
      <c r="I651" s="25">
        <v>0</v>
      </c>
      <c r="J651" s="25">
        <f t="shared" si="218"/>
        <v>15502.36</v>
      </c>
      <c r="K651" s="25">
        <f t="shared" si="219"/>
        <v>3.6399999999994179</v>
      </c>
      <c r="L651" s="27">
        <v>30.83</v>
      </c>
      <c r="M651" s="25">
        <v>496</v>
      </c>
      <c r="N651" s="2">
        <f t="shared" si="231"/>
        <v>121.83576867668245</v>
      </c>
      <c r="O651" s="2">
        <f t="shared" si="232"/>
        <v>126.08554236461194</v>
      </c>
      <c r="P651" s="2">
        <f t="shared" si="233"/>
        <v>104.88891913040503</v>
      </c>
      <c r="Q651" s="2">
        <f t="shared" si="233"/>
        <v>119.51807228915682</v>
      </c>
      <c r="R651" s="27">
        <f t="shared" si="234"/>
        <v>3.4881166131164543E-2</v>
      </c>
      <c r="S651" s="1">
        <f t="shared" si="220"/>
        <v>8.778548817801362E-3</v>
      </c>
      <c r="T651" s="1">
        <f>S651+GRAPHS!$Q$32*_xlfn.STDEV.S($R$2:$R$779)</f>
        <v>3.6448384166507447E-2</v>
      </c>
      <c r="U651" s="1">
        <f>S651-GRAPHS!$Q$32*_xlfn.STDEV.S($R$2:$R$779)</f>
        <v>-1.8891286530904723E-2</v>
      </c>
      <c r="V651" s="2">
        <f t="shared" si="221"/>
        <v>424.97736879294905</v>
      </c>
      <c r="W651" s="1">
        <f t="shared" si="222"/>
        <v>2.3480295903329673E-4</v>
      </c>
      <c r="X651" s="1">
        <f t="shared" si="223"/>
        <v>2.6590789763393631E-3</v>
      </c>
      <c r="Y651" s="1">
        <f t="shared" si="224"/>
        <v>-2.4242760173060663E-3</v>
      </c>
      <c r="Z651" s="1">
        <f t="shared" si="215"/>
        <v>-3.2310590462182717E-4</v>
      </c>
      <c r="AA651" s="1" t="e">
        <f>Z651+#REF!*_xlfn.STDEV.S($Y$2:$Y$779)</f>
        <v>#REF!</v>
      </c>
      <c r="AB651" s="1">
        <f>Z651-GRAPHS!$S$32*_xlfn.STDEV.S($Y$2:$Y$779)</f>
        <v>-3.5832089975028217E-3</v>
      </c>
      <c r="AC651" s="24">
        <f t="shared" si="216"/>
        <v>3.6399999999994179</v>
      </c>
      <c r="AD651" s="24">
        <f t="shared" si="225"/>
        <v>1.57000000000005</v>
      </c>
      <c r="AE651" s="1">
        <f t="shared" si="226"/>
        <v>-2.4242760173060663E-3</v>
      </c>
      <c r="AF651" s="1">
        <f t="shared" si="227"/>
        <v>-3.2310590462182717E-4</v>
      </c>
      <c r="AG651" s="1">
        <f>$AF$2+GRAPHS!$U$32*_xlfn.STDEV.S('ONE_LAST_QUOTE (2)'!$AE$2:$AE$779)</f>
        <v>3.7520229614794163E-3</v>
      </c>
      <c r="AH651" s="1">
        <f>$AF$2-GRAPHS!$U$32*_xlfn.STDEV.S('ONE_LAST_QUOTE (2)'!$AE$2:$AE$779)</f>
        <v>-4.3982347707230704E-3</v>
      </c>
      <c r="AI651" s="27">
        <f t="shared" si="228"/>
        <v>2.3184713375791732</v>
      </c>
      <c r="AJ651" s="24">
        <f t="shared" si="229"/>
        <v>2.0699999999993679</v>
      </c>
      <c r="AK651" s="27">
        <f t="shared" si="230"/>
        <v>-6.5702056555270953</v>
      </c>
      <c r="AL651" s="27">
        <f>$AK$2+GRAPHS!$W$32*_xlfn.STDEV.S('ONE_LAST_QUOTE (2)'!$AJ$2:$AJ$779)</f>
        <v>27.965047561412895</v>
      </c>
      <c r="AM651" s="27">
        <f>$AK$2-GRAPHS!$W$32*_xlfn.STDEV.S('ONE_LAST_QUOTE (2)'!$AJ$2:$AJ$779)</f>
        <v>-41.105458872467089</v>
      </c>
      <c r="AO651" s="24"/>
    </row>
    <row r="652" spans="1:41" x14ac:dyDescent="0.3">
      <c r="A652" s="5">
        <v>45061</v>
      </c>
      <c r="B652" s="25">
        <v>590.12</v>
      </c>
      <c r="C652" s="25">
        <v>0.23</v>
      </c>
      <c r="D652" s="25">
        <f t="shared" si="217"/>
        <v>589.89</v>
      </c>
      <c r="E652" s="25">
        <v>591.9</v>
      </c>
      <c r="F652" s="25">
        <f t="shared" si="214"/>
        <v>2.0099999999999909</v>
      </c>
      <c r="G652" s="25">
        <v>15510</v>
      </c>
      <c r="H652" s="25">
        <v>15475.05</v>
      </c>
      <c r="I652" s="25">
        <v>0</v>
      </c>
      <c r="J652" s="25">
        <f t="shared" si="218"/>
        <v>15475.05</v>
      </c>
      <c r="K652" s="25">
        <f t="shared" si="219"/>
        <v>34.950000000000728</v>
      </c>
      <c r="L652" s="27">
        <v>30.8</v>
      </c>
      <c r="M652" s="25">
        <v>495.5</v>
      </c>
      <c r="N652" s="2">
        <f t="shared" si="231"/>
        <v>121.81518831035193</v>
      </c>
      <c r="O652" s="2">
        <f t="shared" si="232"/>
        <v>126.11806797853289</v>
      </c>
      <c r="P652" s="2">
        <f t="shared" si="233"/>
        <v>104.78685401286005</v>
      </c>
      <c r="Q652" s="2">
        <f t="shared" si="233"/>
        <v>119.39759036144598</v>
      </c>
      <c r="R652" s="27">
        <f t="shared" si="234"/>
        <v>3.5323014542475661E-2</v>
      </c>
      <c r="S652" s="1">
        <f t="shared" si="220"/>
        <v>8.778548817801362E-3</v>
      </c>
      <c r="T652" s="1">
        <f>S652+GRAPHS!$Q$32*_xlfn.STDEV.S($R$2:$R$779)</f>
        <v>3.6448384166507447E-2</v>
      </c>
      <c r="U652" s="1">
        <f>S652-GRAPHS!$Q$32*_xlfn.STDEV.S($R$2:$R$779)</f>
        <v>-1.8891286530904723E-2</v>
      </c>
      <c r="V652" s="2">
        <f t="shared" si="221"/>
        <v>430.28796681809638</v>
      </c>
      <c r="W652" s="1">
        <f t="shared" si="222"/>
        <v>2.2584741244778355E-3</v>
      </c>
      <c r="X652" s="1">
        <f t="shared" si="223"/>
        <v>3.4074149417687889E-3</v>
      </c>
      <c r="Y652" s="1">
        <f t="shared" si="224"/>
        <v>-1.1489408172909534E-3</v>
      </c>
      <c r="Z652" s="1">
        <f t="shared" si="215"/>
        <v>-3.2310590462182717E-4</v>
      </c>
      <c r="AA652" s="1" t="e">
        <f>Z652+#REF!*_xlfn.STDEV.S($Y$2:$Y$779)</f>
        <v>#REF!</v>
      </c>
      <c r="AB652" s="1">
        <f>Z652-GRAPHS!$S$32*_xlfn.STDEV.S($Y$2:$Y$779)</f>
        <v>-3.5832089975028217E-3</v>
      </c>
      <c r="AC652" s="24">
        <f t="shared" si="216"/>
        <v>34.950000000000728</v>
      </c>
      <c r="AD652" s="24">
        <f t="shared" si="225"/>
        <v>2.0099999999999909</v>
      </c>
      <c r="AE652" s="1">
        <f t="shared" si="226"/>
        <v>-1.1489408172909534E-3</v>
      </c>
      <c r="AF652" s="1">
        <f t="shared" si="227"/>
        <v>-3.2310590462182717E-4</v>
      </c>
      <c r="AG652" s="1">
        <f>$AF$2+GRAPHS!$U$32*_xlfn.STDEV.S('ONE_LAST_QUOTE (2)'!$AE$2:$AE$779)</f>
        <v>3.7520229614794163E-3</v>
      </c>
      <c r="AH652" s="1">
        <f>$AF$2-GRAPHS!$U$32*_xlfn.STDEV.S('ONE_LAST_QUOTE (2)'!$AE$2:$AE$779)</f>
        <v>-4.3982347707230704E-3</v>
      </c>
      <c r="AI652" s="27">
        <f t="shared" si="228"/>
        <v>17.388059701492978</v>
      </c>
      <c r="AJ652" s="24">
        <f t="shared" si="229"/>
        <v>32.940000000000737</v>
      </c>
      <c r="AK652" s="27">
        <f t="shared" si="230"/>
        <v>-6.5702056555270953</v>
      </c>
      <c r="AL652" s="27">
        <f>$AK$2+GRAPHS!$W$32*_xlfn.STDEV.S('ONE_LAST_QUOTE (2)'!$AJ$2:$AJ$779)</f>
        <v>27.965047561412895</v>
      </c>
      <c r="AM652" s="27">
        <f>$AK$2-GRAPHS!$W$32*_xlfn.STDEV.S('ONE_LAST_QUOTE (2)'!$AJ$2:$AJ$779)</f>
        <v>-41.105458872467089</v>
      </c>
      <c r="AO652" s="24"/>
    </row>
    <row r="653" spans="1:41" x14ac:dyDescent="0.3">
      <c r="A653" s="5">
        <v>45062</v>
      </c>
      <c r="B653" s="25">
        <v>598.22</v>
      </c>
      <c r="C653" s="25">
        <v>0.23</v>
      </c>
      <c r="D653" s="25">
        <f t="shared" si="217"/>
        <v>597.99</v>
      </c>
      <c r="E653" s="25">
        <v>599.70000000000005</v>
      </c>
      <c r="F653" s="25">
        <f t="shared" si="214"/>
        <v>1.7100000000000364</v>
      </c>
      <c r="G653" s="25">
        <v>15690</v>
      </c>
      <c r="H653" s="25">
        <v>15673.9</v>
      </c>
      <c r="I653" s="25">
        <v>0</v>
      </c>
      <c r="J653" s="25">
        <f t="shared" si="218"/>
        <v>15673.9</v>
      </c>
      <c r="K653" s="25">
        <f t="shared" si="219"/>
        <v>16.100000000000364</v>
      </c>
      <c r="L653" s="27">
        <v>30.835999999999999</v>
      </c>
      <c r="M653" s="25">
        <v>505</v>
      </c>
      <c r="N653" s="2">
        <f t="shared" si="231"/>
        <v>123.42045688413255</v>
      </c>
      <c r="O653" s="2">
        <f t="shared" si="232"/>
        <v>127.58172060497621</v>
      </c>
      <c r="P653" s="2">
        <f t="shared" si="233"/>
        <v>104.90933215391404</v>
      </c>
      <c r="Q653" s="2">
        <f t="shared" si="233"/>
        <v>121.68674698795202</v>
      </c>
      <c r="R653" s="27">
        <f t="shared" si="234"/>
        <v>3.3716158778688277E-2</v>
      </c>
      <c r="S653" s="1">
        <f t="shared" si="220"/>
        <v>8.778548817801362E-3</v>
      </c>
      <c r="T653" s="1">
        <f>S653+GRAPHS!$Q$32*_xlfn.STDEV.S($R$2:$R$779)</f>
        <v>3.6448384166507447E-2</v>
      </c>
      <c r="U653" s="1">
        <f>S653-GRAPHS!$Q$32*_xlfn.STDEV.S($R$2:$R$779)</f>
        <v>-1.8891286530904723E-2</v>
      </c>
      <c r="V653" s="2">
        <f t="shared" si="221"/>
        <v>416.12637208436638</v>
      </c>
      <c r="W653" s="1">
        <f t="shared" si="222"/>
        <v>1.0271853208199851E-3</v>
      </c>
      <c r="X653" s="1">
        <f t="shared" si="223"/>
        <v>2.8595795916320278E-3</v>
      </c>
      <c r="Y653" s="1">
        <f t="shared" si="224"/>
        <v>-1.8323942708120427E-3</v>
      </c>
      <c r="Z653" s="1">
        <f t="shared" si="215"/>
        <v>-3.2310590462182717E-4</v>
      </c>
      <c r="AA653" s="1" t="e">
        <f>Z653+#REF!*_xlfn.STDEV.S($Y$2:$Y$779)</f>
        <v>#REF!</v>
      </c>
      <c r="AB653" s="1">
        <f>Z653-GRAPHS!$S$32*_xlfn.STDEV.S($Y$2:$Y$779)</f>
        <v>-3.5832089975028217E-3</v>
      </c>
      <c r="AC653" s="24">
        <f t="shared" si="216"/>
        <v>16.100000000000364</v>
      </c>
      <c r="AD653" s="24">
        <f t="shared" si="225"/>
        <v>1.7100000000000364</v>
      </c>
      <c r="AE653" s="1">
        <f t="shared" si="226"/>
        <v>-1.8323942708120427E-3</v>
      </c>
      <c r="AF653" s="1">
        <f t="shared" si="227"/>
        <v>-3.2310590462182717E-4</v>
      </c>
      <c r="AG653" s="1">
        <f>$AF$2+GRAPHS!$U$32*_xlfn.STDEV.S('ONE_LAST_QUOTE (2)'!$AE$2:$AE$779)</f>
        <v>3.7520229614794163E-3</v>
      </c>
      <c r="AH653" s="1">
        <f>$AF$2-GRAPHS!$U$32*_xlfn.STDEV.S('ONE_LAST_QUOTE (2)'!$AE$2:$AE$779)</f>
        <v>-4.3982347707230704E-3</v>
      </c>
      <c r="AI653" s="27">
        <f t="shared" si="228"/>
        <v>9.4152046783625849</v>
      </c>
      <c r="AJ653" s="24">
        <f t="shared" si="229"/>
        <v>14.390000000000327</v>
      </c>
      <c r="AK653" s="27">
        <f t="shared" si="230"/>
        <v>-6.5702056555270953</v>
      </c>
      <c r="AL653" s="27">
        <f>$AK$2+GRAPHS!$W$32*_xlfn.STDEV.S('ONE_LAST_QUOTE (2)'!$AJ$2:$AJ$779)</f>
        <v>27.965047561412895</v>
      </c>
      <c r="AM653" s="27">
        <f>$AK$2-GRAPHS!$W$32*_xlfn.STDEV.S('ONE_LAST_QUOTE (2)'!$AJ$2:$AJ$779)</f>
        <v>-41.105458872467089</v>
      </c>
      <c r="AO653" s="24"/>
    </row>
    <row r="654" spans="1:41" x14ac:dyDescent="0.3">
      <c r="A654" s="5">
        <v>45063</v>
      </c>
      <c r="B654" s="25">
        <v>608.67999999999995</v>
      </c>
      <c r="C654" s="25">
        <v>0.23</v>
      </c>
      <c r="D654" s="25">
        <f t="shared" si="217"/>
        <v>608.44999999999993</v>
      </c>
      <c r="E654" s="25">
        <v>610.29999999999995</v>
      </c>
      <c r="F654" s="25">
        <f t="shared" si="214"/>
        <v>1.8500000000000227</v>
      </c>
      <c r="G654" s="25">
        <v>15953</v>
      </c>
      <c r="H654" s="25">
        <v>15925.29</v>
      </c>
      <c r="I654" s="25">
        <v>0</v>
      </c>
      <c r="J654" s="25">
        <f t="shared" si="218"/>
        <v>15925.29</v>
      </c>
      <c r="K654" s="25">
        <f t="shared" si="219"/>
        <v>27.709999999999127</v>
      </c>
      <c r="L654" s="27">
        <v>30.771000000000001</v>
      </c>
      <c r="M654" s="25">
        <v>519</v>
      </c>
      <c r="N654" s="2">
        <f t="shared" si="231"/>
        <v>125.60197571516771</v>
      </c>
      <c r="O654" s="2">
        <f t="shared" si="232"/>
        <v>129.72027972027951</v>
      </c>
      <c r="P654" s="2">
        <f t="shared" si="233"/>
        <v>104.68819106589989</v>
      </c>
      <c r="Q654" s="2">
        <f t="shared" si="233"/>
        <v>125.06024096385565</v>
      </c>
      <c r="R654" s="27">
        <f t="shared" si="234"/>
        <v>3.2788528856035004E-2</v>
      </c>
      <c r="S654" s="1">
        <f t="shared" si="220"/>
        <v>8.778548817801362E-3</v>
      </c>
      <c r="T654" s="1">
        <f>S654+GRAPHS!$Q$32*_xlfn.STDEV.S($R$2:$R$779)</f>
        <v>3.6448384166507447E-2</v>
      </c>
      <c r="U654" s="1">
        <f>S654-GRAPHS!$Q$32*_xlfn.STDEV.S($R$2:$R$779)</f>
        <v>-1.8891286530904723E-2</v>
      </c>
      <c r="V654" s="2">
        <f t="shared" si="221"/>
        <v>411.83040051117956</v>
      </c>
      <c r="W654" s="1">
        <f t="shared" si="222"/>
        <v>1.739999711151202E-3</v>
      </c>
      <c r="X654" s="1">
        <f t="shared" si="223"/>
        <v>3.0405127783713088E-3</v>
      </c>
      <c r="Y654" s="1">
        <f t="shared" si="224"/>
        <v>-1.3005130672201068E-3</v>
      </c>
      <c r="Z654" s="1">
        <f t="shared" si="215"/>
        <v>-3.2310590462182717E-4</v>
      </c>
      <c r="AA654" s="1" t="e">
        <f>Z654+#REF!*_xlfn.STDEV.S($Y$2:$Y$779)</f>
        <v>#REF!</v>
      </c>
      <c r="AB654" s="1">
        <f>Z654-GRAPHS!$S$32*_xlfn.STDEV.S($Y$2:$Y$779)</f>
        <v>-3.5832089975028217E-3</v>
      </c>
      <c r="AC654" s="24">
        <f t="shared" si="216"/>
        <v>27.709999999999127</v>
      </c>
      <c r="AD654" s="24">
        <f t="shared" si="225"/>
        <v>1.8500000000000227</v>
      </c>
      <c r="AE654" s="1">
        <f t="shared" si="226"/>
        <v>-1.3005130672201068E-3</v>
      </c>
      <c r="AF654" s="1">
        <f t="shared" si="227"/>
        <v>-3.2310590462182717E-4</v>
      </c>
      <c r="AG654" s="1">
        <f>$AF$2+GRAPHS!$U$32*_xlfn.STDEV.S('ONE_LAST_QUOTE (2)'!$AE$2:$AE$779)</f>
        <v>3.7520229614794163E-3</v>
      </c>
      <c r="AH654" s="1">
        <f>$AF$2-GRAPHS!$U$32*_xlfn.STDEV.S('ONE_LAST_QUOTE (2)'!$AE$2:$AE$779)</f>
        <v>-4.3982347707230704E-3</v>
      </c>
      <c r="AI654" s="27">
        <f t="shared" si="228"/>
        <v>14.978378378377723</v>
      </c>
      <c r="AJ654" s="24">
        <f t="shared" si="229"/>
        <v>25.859999999999104</v>
      </c>
      <c r="AK654" s="27">
        <f t="shared" si="230"/>
        <v>-6.5702056555270953</v>
      </c>
      <c r="AL654" s="27">
        <f>$AK$2+GRAPHS!$W$32*_xlfn.STDEV.S('ONE_LAST_QUOTE (2)'!$AJ$2:$AJ$779)</f>
        <v>27.965047561412895</v>
      </c>
      <c r="AM654" s="27">
        <f>$AK$2-GRAPHS!$W$32*_xlfn.STDEV.S('ONE_LAST_QUOTE (2)'!$AJ$2:$AJ$779)</f>
        <v>-41.105458872467089</v>
      </c>
      <c r="AO654" s="24"/>
    </row>
    <row r="655" spans="1:41" x14ac:dyDescent="0.3">
      <c r="A655" s="5">
        <v>45064</v>
      </c>
      <c r="B655" s="25">
        <v>616.64</v>
      </c>
      <c r="C655" s="25">
        <v>0.23</v>
      </c>
      <c r="D655" s="25">
        <f t="shared" si="217"/>
        <v>616.41</v>
      </c>
      <c r="E655" s="25">
        <v>618.29999999999995</v>
      </c>
      <c r="F655" s="25">
        <f t="shared" si="214"/>
        <v>1.8899999999999864</v>
      </c>
      <c r="G655" s="25">
        <v>16069</v>
      </c>
      <c r="H655" s="25">
        <v>16101.88</v>
      </c>
      <c r="I655" s="25">
        <v>105.72</v>
      </c>
      <c r="J655" s="25">
        <f t="shared" si="218"/>
        <v>15996.16</v>
      </c>
      <c r="K655" s="25">
        <f t="shared" si="219"/>
        <v>72.840000000000146</v>
      </c>
      <c r="L655" s="27">
        <v>30.722000000000001</v>
      </c>
      <c r="M655" s="25">
        <v>530</v>
      </c>
      <c r="N655" s="2">
        <f t="shared" si="231"/>
        <v>127.24840502160937</v>
      </c>
      <c r="O655" s="2">
        <f t="shared" si="232"/>
        <v>130.66352252398744</v>
      </c>
      <c r="P655" s="2">
        <f t="shared" si="233"/>
        <v>104.52148470724306</v>
      </c>
      <c r="Q655" s="2">
        <f t="shared" si="233"/>
        <v>127.7108433734942</v>
      </c>
      <c r="R655" s="27">
        <f t="shared" si="234"/>
        <v>2.6838194960464135E-2</v>
      </c>
      <c r="S655" s="1">
        <f t="shared" si="220"/>
        <v>8.778548817801362E-3</v>
      </c>
      <c r="T655" s="1">
        <f>S655+GRAPHS!$Q$32*_xlfn.STDEV.S($R$2:$R$779)</f>
        <v>3.6448384166507447E-2</v>
      </c>
      <c r="U655" s="1">
        <f>S655-GRAPHS!$Q$32*_xlfn.STDEV.S($R$2:$R$779)</f>
        <v>-1.8891286530904723E-2</v>
      </c>
      <c r="V655" s="2">
        <f t="shared" si="221"/>
        <v>341.51175023780667</v>
      </c>
      <c r="W655" s="1">
        <f t="shared" si="222"/>
        <v>4.5535928622869584E-3</v>
      </c>
      <c r="X655" s="1">
        <f t="shared" si="223"/>
        <v>3.0661410424879325E-3</v>
      </c>
      <c r="Y655" s="1">
        <f t="shared" si="224"/>
        <v>1.4874518197990259E-3</v>
      </c>
      <c r="Z655" s="1">
        <f t="shared" si="215"/>
        <v>-3.2310590462182717E-4</v>
      </c>
      <c r="AA655" s="1" t="e">
        <f>Z655+#REF!*_xlfn.STDEV.S($Y$2:$Y$779)</f>
        <v>#REF!</v>
      </c>
      <c r="AB655" s="1">
        <f>Z655-GRAPHS!$S$32*_xlfn.STDEV.S($Y$2:$Y$779)</f>
        <v>-3.5832089975028217E-3</v>
      </c>
      <c r="AC655" s="24">
        <f t="shared" si="216"/>
        <v>72.840000000000146</v>
      </c>
      <c r="AD655" s="24">
        <f t="shared" si="225"/>
        <v>1.8899999999999864</v>
      </c>
      <c r="AE655" s="1">
        <f t="shared" si="226"/>
        <v>1.4874518197990259E-3</v>
      </c>
      <c r="AF655" s="1">
        <f t="shared" si="227"/>
        <v>-3.2310590462182717E-4</v>
      </c>
      <c r="AG655" s="1">
        <f>$AF$2+GRAPHS!$U$32*_xlfn.STDEV.S('ONE_LAST_QUOTE (2)'!$AE$2:$AE$779)</f>
        <v>3.7520229614794163E-3</v>
      </c>
      <c r="AH655" s="1">
        <f>$AF$2-GRAPHS!$U$32*_xlfn.STDEV.S('ONE_LAST_QUOTE (2)'!$AE$2:$AE$779)</f>
        <v>-4.3982347707230704E-3</v>
      </c>
      <c r="AI655" s="27">
        <f t="shared" si="228"/>
        <v>38.539682539682893</v>
      </c>
      <c r="AJ655" s="24">
        <f t="shared" si="229"/>
        <v>70.950000000000159</v>
      </c>
      <c r="AK655" s="27">
        <f t="shared" si="230"/>
        <v>-6.5702056555270953</v>
      </c>
      <c r="AL655" s="27">
        <f>$AK$2+GRAPHS!$W$32*_xlfn.STDEV.S('ONE_LAST_QUOTE (2)'!$AJ$2:$AJ$779)</f>
        <v>27.965047561412895</v>
      </c>
      <c r="AM655" s="27">
        <f>$AK$2-GRAPHS!$W$32*_xlfn.STDEV.S('ONE_LAST_QUOTE (2)'!$AJ$2:$AJ$779)</f>
        <v>-41.105458872467089</v>
      </c>
      <c r="AO655" s="24"/>
    </row>
    <row r="656" spans="1:41" x14ac:dyDescent="0.3">
      <c r="A656" s="5">
        <v>45065</v>
      </c>
      <c r="B656" s="25">
        <v>619.19000000000005</v>
      </c>
      <c r="C656" s="25">
        <v>0.23</v>
      </c>
      <c r="D656" s="25">
        <f t="shared" si="217"/>
        <v>618.96</v>
      </c>
      <c r="E656" s="25">
        <v>620.5</v>
      </c>
      <c r="F656" s="25">
        <f t="shared" si="214"/>
        <v>1.5399999999999636</v>
      </c>
      <c r="G656" s="25">
        <v>16127</v>
      </c>
      <c r="H656" s="25">
        <v>16174.92</v>
      </c>
      <c r="I656" s="25">
        <v>105.72</v>
      </c>
      <c r="J656" s="25">
        <f t="shared" si="218"/>
        <v>16069.2</v>
      </c>
      <c r="K656" s="25">
        <f t="shared" si="219"/>
        <v>57.799999999999272</v>
      </c>
      <c r="L656" s="27">
        <v>30.6</v>
      </c>
      <c r="M656" s="25">
        <v>532</v>
      </c>
      <c r="N656" s="2">
        <f t="shared" si="231"/>
        <v>127.70117308088085</v>
      </c>
      <c r="O656" s="2">
        <f t="shared" si="232"/>
        <v>131.13514392584139</v>
      </c>
      <c r="P656" s="2">
        <f t="shared" si="233"/>
        <v>104.10641989589342</v>
      </c>
      <c r="Q656" s="2">
        <f t="shared" si="233"/>
        <v>128.19277108433758</v>
      </c>
      <c r="R656" s="27">
        <f t="shared" si="234"/>
        <v>2.6890675802841768E-2</v>
      </c>
      <c r="S656" s="1">
        <f t="shared" si="220"/>
        <v>8.778548817801362E-3</v>
      </c>
      <c r="T656" s="1">
        <f>S656+GRAPHS!$Q$32*_xlfn.STDEV.S($R$2:$R$779)</f>
        <v>3.6448384166507447E-2</v>
      </c>
      <c r="U656" s="1">
        <f>S656-GRAPHS!$Q$32*_xlfn.STDEV.S($R$2:$R$779)</f>
        <v>-1.8891286530904723E-2</v>
      </c>
      <c r="V656" s="2">
        <f t="shared" si="221"/>
        <v>343.39708449605411</v>
      </c>
      <c r="W656" s="1">
        <f t="shared" si="222"/>
        <v>3.5969432205709847E-3</v>
      </c>
      <c r="X656" s="1">
        <f t="shared" si="223"/>
        <v>2.4880444616775937E-3</v>
      </c>
      <c r="Y656" s="1">
        <f t="shared" si="224"/>
        <v>1.1088987588933909E-3</v>
      </c>
      <c r="Z656" s="1">
        <f t="shared" si="215"/>
        <v>-3.2310590462182717E-4</v>
      </c>
      <c r="AA656" s="1" t="e">
        <f>Z656+#REF!*_xlfn.STDEV.S($Y$2:$Y$779)</f>
        <v>#REF!</v>
      </c>
      <c r="AB656" s="1">
        <f>Z656-GRAPHS!$S$32*_xlfn.STDEV.S($Y$2:$Y$779)</f>
        <v>-3.5832089975028217E-3</v>
      </c>
      <c r="AC656" s="24">
        <f t="shared" si="216"/>
        <v>57.799999999999272</v>
      </c>
      <c r="AD656" s="24">
        <f t="shared" si="225"/>
        <v>1.5399999999999636</v>
      </c>
      <c r="AE656" s="1">
        <f t="shared" si="226"/>
        <v>1.1088987588933909E-3</v>
      </c>
      <c r="AF656" s="1">
        <f t="shared" si="227"/>
        <v>-3.2310590462182717E-4</v>
      </c>
      <c r="AG656" s="1">
        <f>$AF$2+GRAPHS!$U$32*_xlfn.STDEV.S('ONE_LAST_QUOTE (2)'!$AE$2:$AE$779)</f>
        <v>3.7520229614794163E-3</v>
      </c>
      <c r="AH656" s="1">
        <f>$AF$2-GRAPHS!$U$32*_xlfn.STDEV.S('ONE_LAST_QUOTE (2)'!$AE$2:$AE$779)</f>
        <v>-4.3982347707230704E-3</v>
      </c>
      <c r="AI656" s="27">
        <f t="shared" si="228"/>
        <v>37.532467532467948</v>
      </c>
      <c r="AJ656" s="24">
        <f t="shared" si="229"/>
        <v>56.259999999999309</v>
      </c>
      <c r="AK656" s="27">
        <f t="shared" si="230"/>
        <v>-6.5702056555270953</v>
      </c>
      <c r="AL656" s="27">
        <f>$AK$2+GRAPHS!$W$32*_xlfn.STDEV.S('ONE_LAST_QUOTE (2)'!$AJ$2:$AJ$779)</f>
        <v>27.965047561412895</v>
      </c>
      <c r="AM656" s="27">
        <f>$AK$2-GRAPHS!$W$32*_xlfn.STDEV.S('ONE_LAST_QUOTE (2)'!$AJ$2:$AJ$779)</f>
        <v>-41.105458872467089</v>
      </c>
      <c r="AO656" s="24"/>
    </row>
    <row r="657" spans="1:41" x14ac:dyDescent="0.3">
      <c r="A657" s="5">
        <v>45068</v>
      </c>
      <c r="B657" s="25">
        <v>618.28</v>
      </c>
      <c r="C657" s="25">
        <v>0.23</v>
      </c>
      <c r="D657" s="25">
        <f t="shared" si="217"/>
        <v>618.04999999999995</v>
      </c>
      <c r="E657" s="25">
        <v>618.70000000000005</v>
      </c>
      <c r="F657" s="25">
        <f t="shared" si="214"/>
        <v>0.65000000000009095</v>
      </c>
      <c r="G657" s="25">
        <v>16115</v>
      </c>
      <c r="H657" s="25">
        <v>16180.89</v>
      </c>
      <c r="I657" s="25">
        <v>105.72</v>
      </c>
      <c r="J657" s="25">
        <f t="shared" si="218"/>
        <v>16075.17</v>
      </c>
      <c r="K657" s="25">
        <f t="shared" si="219"/>
        <v>39.829999999999927</v>
      </c>
      <c r="L657" s="27">
        <v>30.645</v>
      </c>
      <c r="M657" s="25">
        <v>531</v>
      </c>
      <c r="N657" s="2">
        <f t="shared" si="231"/>
        <v>127.33072648693148</v>
      </c>
      <c r="O657" s="2">
        <f t="shared" si="232"/>
        <v>131.03756708407852</v>
      </c>
      <c r="P657" s="2">
        <f t="shared" si="233"/>
        <v>104.25951757221091</v>
      </c>
      <c r="Q657" s="2">
        <f t="shared" si="233"/>
        <v>127.9518072289159</v>
      </c>
      <c r="R657" s="27">
        <f t="shared" si="234"/>
        <v>2.9111909587097751E-2</v>
      </c>
      <c r="S657" s="1">
        <f t="shared" si="220"/>
        <v>8.778548817801362E-3</v>
      </c>
      <c r="T657" s="1">
        <f>S657+GRAPHS!$Q$32*_xlfn.STDEV.S($R$2:$R$779)</f>
        <v>3.6448384166507447E-2</v>
      </c>
      <c r="U657" s="1">
        <f>S657-GRAPHS!$Q$32*_xlfn.STDEV.S($R$2:$R$779)</f>
        <v>-1.8891286530904723E-2</v>
      </c>
      <c r="V657" s="2">
        <f t="shared" si="221"/>
        <v>370.68405971470355</v>
      </c>
      <c r="W657" s="1">
        <f t="shared" si="222"/>
        <v>2.4777342945673311E-3</v>
      </c>
      <c r="X657" s="1">
        <f t="shared" si="223"/>
        <v>1.0516948466953984E-3</v>
      </c>
      <c r="Y657" s="1">
        <f t="shared" si="224"/>
        <v>1.4260394478719327E-3</v>
      </c>
      <c r="Z657" s="1">
        <f t="shared" si="215"/>
        <v>-3.2310590462182717E-4</v>
      </c>
      <c r="AA657" s="1" t="e">
        <f>Z657+#REF!*_xlfn.STDEV.S($Y$2:$Y$779)</f>
        <v>#REF!</v>
      </c>
      <c r="AB657" s="1">
        <f>Z657-GRAPHS!$S$32*_xlfn.STDEV.S($Y$2:$Y$779)</f>
        <v>-3.5832089975028217E-3</v>
      </c>
      <c r="AC657" s="24">
        <f t="shared" si="216"/>
        <v>39.829999999999927</v>
      </c>
      <c r="AD657" s="24">
        <f t="shared" si="225"/>
        <v>0.65000000000009095</v>
      </c>
      <c r="AE657" s="1">
        <f t="shared" si="226"/>
        <v>1.4260394478719327E-3</v>
      </c>
      <c r="AF657" s="1">
        <f t="shared" si="227"/>
        <v>-3.2310590462182717E-4</v>
      </c>
      <c r="AG657" s="1">
        <f>$AF$2+GRAPHS!$U$32*_xlfn.STDEV.S('ONE_LAST_QUOTE (2)'!$AE$2:$AE$779)</f>
        <v>3.7520229614794163E-3</v>
      </c>
      <c r="AH657" s="1">
        <f>$AF$2-GRAPHS!$U$32*_xlfn.STDEV.S('ONE_LAST_QUOTE (2)'!$AE$2:$AE$779)</f>
        <v>-4.3982347707230704E-3</v>
      </c>
      <c r="AI657" s="27">
        <f t="shared" si="228"/>
        <v>61.276923076914393</v>
      </c>
      <c r="AJ657" s="24">
        <f t="shared" si="229"/>
        <v>39.179999999999836</v>
      </c>
      <c r="AK657" s="27">
        <f t="shared" si="230"/>
        <v>-6.5702056555270953</v>
      </c>
      <c r="AL657" s="27">
        <f>$AK$2+GRAPHS!$W$32*_xlfn.STDEV.S('ONE_LAST_QUOTE (2)'!$AJ$2:$AJ$779)</f>
        <v>27.965047561412895</v>
      </c>
      <c r="AM657" s="27">
        <f>$AK$2-GRAPHS!$W$32*_xlfn.STDEV.S('ONE_LAST_QUOTE (2)'!$AJ$2:$AJ$779)</f>
        <v>-41.105458872467089</v>
      </c>
      <c r="AO657" s="24"/>
    </row>
    <row r="658" spans="1:41" x14ac:dyDescent="0.3">
      <c r="A658" s="5">
        <v>45069</v>
      </c>
      <c r="B658" s="25">
        <v>618.14</v>
      </c>
      <c r="C658" s="25">
        <v>0.23</v>
      </c>
      <c r="D658" s="25">
        <f t="shared" si="217"/>
        <v>617.91</v>
      </c>
      <c r="E658" s="25">
        <v>618.6</v>
      </c>
      <c r="F658" s="25">
        <f t="shared" si="214"/>
        <v>0.69000000000005457</v>
      </c>
      <c r="G658" s="25">
        <v>16135</v>
      </c>
      <c r="H658" s="25">
        <v>16188.03</v>
      </c>
      <c r="I658" s="25">
        <v>105.72</v>
      </c>
      <c r="J658" s="25">
        <f t="shared" si="218"/>
        <v>16082.310000000001</v>
      </c>
      <c r="K658" s="25">
        <f t="shared" si="219"/>
        <v>52.68999999999869</v>
      </c>
      <c r="L658" s="27">
        <v>30.791</v>
      </c>
      <c r="M658" s="25">
        <v>530</v>
      </c>
      <c r="N658" s="2">
        <f t="shared" si="231"/>
        <v>127.31014612060096</v>
      </c>
      <c r="O658" s="2">
        <f t="shared" si="232"/>
        <v>131.20019515368332</v>
      </c>
      <c r="P658" s="2">
        <f t="shared" si="233"/>
        <v>104.75623447759655</v>
      </c>
      <c r="Q658" s="2">
        <f t="shared" si="233"/>
        <v>127.71084337349421</v>
      </c>
      <c r="R658" s="27">
        <f t="shared" si="234"/>
        <v>3.0555687442203716E-2</v>
      </c>
      <c r="S658" s="1">
        <f t="shared" si="220"/>
        <v>8.778548817801362E-3</v>
      </c>
      <c r="T658" s="1">
        <f>S658+GRAPHS!$Q$32*_xlfn.STDEV.S($R$2:$R$779)</f>
        <v>3.6448384166507447E-2</v>
      </c>
      <c r="U658" s="1">
        <f>S658-GRAPHS!$Q$32*_xlfn.STDEV.S($R$2:$R$779)</f>
        <v>-1.8891286530904723E-2</v>
      </c>
      <c r="V658" s="2">
        <f t="shared" si="221"/>
        <v>389.00490330823629</v>
      </c>
      <c r="W658" s="1">
        <f t="shared" si="222"/>
        <v>3.2762706352507001E-3</v>
      </c>
      <c r="X658" s="1">
        <f t="shared" si="223"/>
        <v>1.1166674758460854E-3</v>
      </c>
      <c r="Y658" s="1">
        <f t="shared" si="224"/>
        <v>2.1596031594046149E-3</v>
      </c>
      <c r="Z658" s="1">
        <f t="shared" si="215"/>
        <v>-3.2310590462182717E-4</v>
      </c>
      <c r="AA658" s="1" t="e">
        <f>Z658+#REF!*_xlfn.STDEV.S($Y$2:$Y$779)</f>
        <v>#REF!</v>
      </c>
      <c r="AB658" s="1">
        <f>Z658-GRAPHS!$S$32*_xlfn.STDEV.S($Y$2:$Y$779)</f>
        <v>-3.5832089975028217E-3</v>
      </c>
      <c r="AC658" s="24">
        <f t="shared" si="216"/>
        <v>52.68999999999869</v>
      </c>
      <c r="AD658" s="24">
        <f t="shared" si="225"/>
        <v>0.69000000000005457</v>
      </c>
      <c r="AE658" s="1">
        <f t="shared" si="226"/>
        <v>2.1596031594046149E-3</v>
      </c>
      <c r="AF658" s="1">
        <f t="shared" si="227"/>
        <v>-3.2310590462182717E-4</v>
      </c>
      <c r="AG658" s="1">
        <f>$AF$2+GRAPHS!$U$32*_xlfn.STDEV.S('ONE_LAST_QUOTE (2)'!$AE$2:$AE$779)</f>
        <v>3.7520229614794163E-3</v>
      </c>
      <c r="AH658" s="1">
        <f>$AF$2-GRAPHS!$U$32*_xlfn.STDEV.S('ONE_LAST_QUOTE (2)'!$AE$2:$AE$779)</f>
        <v>-4.3982347707230704E-3</v>
      </c>
      <c r="AI658" s="27">
        <f t="shared" si="228"/>
        <v>76.362318840571774</v>
      </c>
      <c r="AJ658" s="24">
        <f t="shared" si="229"/>
        <v>51.999999999998636</v>
      </c>
      <c r="AK658" s="27">
        <f t="shared" si="230"/>
        <v>-6.5702056555270953</v>
      </c>
      <c r="AL658" s="27">
        <f>$AK$2+GRAPHS!$W$32*_xlfn.STDEV.S('ONE_LAST_QUOTE (2)'!$AJ$2:$AJ$779)</f>
        <v>27.965047561412895</v>
      </c>
      <c r="AM658" s="27">
        <f>$AK$2-GRAPHS!$W$32*_xlfn.STDEV.S('ONE_LAST_QUOTE (2)'!$AJ$2:$AJ$779)</f>
        <v>-41.105458872467089</v>
      </c>
      <c r="AO658" s="24"/>
    </row>
    <row r="659" spans="1:41" x14ac:dyDescent="0.3">
      <c r="A659" s="5">
        <v>45070</v>
      </c>
      <c r="B659" s="25">
        <v>615.35</v>
      </c>
      <c r="C659" s="25">
        <v>0.23</v>
      </c>
      <c r="D659" s="25">
        <f t="shared" si="217"/>
        <v>615.12</v>
      </c>
      <c r="E659" s="25">
        <v>614.9</v>
      </c>
      <c r="F659" s="25">
        <f t="shared" si="214"/>
        <v>-0.22000000000002728</v>
      </c>
      <c r="G659" s="25">
        <v>16069</v>
      </c>
      <c r="H659" s="25">
        <v>16159.32</v>
      </c>
      <c r="I659" s="25">
        <v>105.72</v>
      </c>
      <c r="J659" s="25">
        <f t="shared" si="218"/>
        <v>16053.6</v>
      </c>
      <c r="K659" s="25">
        <f t="shared" si="219"/>
        <v>15.399999999999636</v>
      </c>
      <c r="L659" s="27">
        <v>30.829000000000001</v>
      </c>
      <c r="M659" s="25">
        <v>525</v>
      </c>
      <c r="N659" s="2">
        <f t="shared" si="231"/>
        <v>126.54867256637168</v>
      </c>
      <c r="O659" s="2">
        <f t="shared" si="232"/>
        <v>130.66352252398744</v>
      </c>
      <c r="P659" s="2">
        <f t="shared" si="233"/>
        <v>104.88551695982019</v>
      </c>
      <c r="Q659" s="2">
        <f t="shared" si="233"/>
        <v>126.50602409638577</v>
      </c>
      <c r="R659" s="27">
        <f t="shared" si="234"/>
        <v>3.2515947217523156E-2</v>
      </c>
      <c r="S659" s="1">
        <f t="shared" si="220"/>
        <v>8.778548817801362E-3</v>
      </c>
      <c r="T659" s="1">
        <f>S659+GRAPHS!$Q$32*_xlfn.STDEV.S($R$2:$R$779)</f>
        <v>3.6448384166507447E-2</v>
      </c>
      <c r="U659" s="1">
        <f>S659-GRAPHS!$Q$32*_xlfn.STDEV.S($R$2:$R$779)</f>
        <v>-1.8891286530904723E-2</v>
      </c>
      <c r="V659" s="2">
        <f t="shared" si="221"/>
        <v>411.48499576157604</v>
      </c>
      <c r="W659" s="1">
        <f t="shared" si="222"/>
        <v>9.5928639059149573E-4</v>
      </c>
      <c r="X659" s="1">
        <f t="shared" si="223"/>
        <v>-3.5765379113023032E-4</v>
      </c>
      <c r="Y659" s="1">
        <f t="shared" si="224"/>
        <v>1.3169401817217262E-3</v>
      </c>
      <c r="Z659" s="1">
        <f t="shared" si="215"/>
        <v>-3.2310590462182717E-4</v>
      </c>
      <c r="AA659" s="1" t="e">
        <f>Z659+#REF!*_xlfn.STDEV.S($Y$2:$Y$779)</f>
        <v>#REF!</v>
      </c>
      <c r="AB659" s="1">
        <f>Z659-GRAPHS!$S$32*_xlfn.STDEV.S($Y$2:$Y$779)</f>
        <v>-3.5832089975028217E-3</v>
      </c>
      <c r="AC659" s="24">
        <f t="shared" si="216"/>
        <v>15.399999999999636</v>
      </c>
      <c r="AD659" s="24">
        <f t="shared" si="225"/>
        <v>-0.22000000000002728</v>
      </c>
      <c r="AE659" s="1">
        <f t="shared" si="226"/>
        <v>1.3169401817217262E-3</v>
      </c>
      <c r="AF659" s="1">
        <f t="shared" si="227"/>
        <v>-3.2310590462182717E-4</v>
      </c>
      <c r="AG659" s="1">
        <f>$AF$2+GRAPHS!$U$32*_xlfn.STDEV.S('ONE_LAST_QUOTE (2)'!$AE$2:$AE$779)</f>
        <v>3.7520229614794163E-3</v>
      </c>
      <c r="AH659" s="1">
        <f>$AF$2-GRAPHS!$U$32*_xlfn.STDEV.S('ONE_LAST_QUOTE (2)'!$AE$2:$AE$779)</f>
        <v>-4.3982347707230704E-3</v>
      </c>
      <c r="AI659" s="27">
        <f t="shared" si="228"/>
        <v>-69.999999999989669</v>
      </c>
      <c r="AJ659" s="24">
        <f t="shared" si="229"/>
        <v>15.619999999999663</v>
      </c>
      <c r="AK659" s="27">
        <f t="shared" si="230"/>
        <v>-6.5702056555270953</v>
      </c>
      <c r="AL659" s="27">
        <f>$AK$2+GRAPHS!$W$32*_xlfn.STDEV.S('ONE_LAST_QUOTE (2)'!$AJ$2:$AJ$779)</f>
        <v>27.965047561412895</v>
      </c>
      <c r="AM659" s="27">
        <f>$AK$2-GRAPHS!$W$32*_xlfn.STDEV.S('ONE_LAST_QUOTE (2)'!$AJ$2:$AJ$779)</f>
        <v>-41.105458872467089</v>
      </c>
      <c r="AO659" s="24"/>
    </row>
    <row r="660" spans="1:41" x14ac:dyDescent="0.3">
      <c r="A660" s="5">
        <v>45071</v>
      </c>
      <c r="B660" s="25">
        <v>623.51</v>
      </c>
      <c r="C660" s="25">
        <v>0.23</v>
      </c>
      <c r="D660" s="25">
        <f t="shared" si="217"/>
        <v>623.28</v>
      </c>
      <c r="E660" s="25">
        <v>623.4</v>
      </c>
      <c r="F660" s="25">
        <f t="shared" si="214"/>
        <v>0.12000000000000455</v>
      </c>
      <c r="G660" s="25">
        <v>16205</v>
      </c>
      <c r="H660" s="25">
        <v>16292</v>
      </c>
      <c r="I660" s="25">
        <v>105.72</v>
      </c>
      <c r="J660" s="25">
        <f t="shared" si="218"/>
        <v>16186.28</v>
      </c>
      <c r="K660" s="25">
        <f t="shared" si="219"/>
        <v>18.719999999999345</v>
      </c>
      <c r="L660" s="27">
        <v>30.829000000000001</v>
      </c>
      <c r="M660" s="25">
        <v>543</v>
      </c>
      <c r="N660" s="2">
        <f t="shared" si="231"/>
        <v>128.29800370446594</v>
      </c>
      <c r="O660" s="2">
        <f t="shared" si="232"/>
        <v>131.76939339730015</v>
      </c>
      <c r="P660" s="2">
        <f t="shared" si="233"/>
        <v>104.88551695982019</v>
      </c>
      <c r="Q660" s="2">
        <f t="shared" si="233"/>
        <v>130.84337349397615</v>
      </c>
      <c r="R660" s="27">
        <f t="shared" si="234"/>
        <v>2.7057238558680474E-2</v>
      </c>
      <c r="S660" s="1">
        <f t="shared" si="220"/>
        <v>8.778548817801362E-3</v>
      </c>
      <c r="T660" s="1">
        <f>S660+GRAPHS!$Q$32*_xlfn.STDEV.S($R$2:$R$779)</f>
        <v>3.6448384166507447E-2</v>
      </c>
      <c r="U660" s="1">
        <f>S660-GRAPHS!$Q$32*_xlfn.STDEV.S($R$2:$R$779)</f>
        <v>-1.8891286530904723E-2</v>
      </c>
      <c r="V660" s="2">
        <f t="shared" si="221"/>
        <v>347.13896928342081</v>
      </c>
      <c r="W660" s="1">
        <f t="shared" si="222"/>
        <v>1.1565350407875894E-3</v>
      </c>
      <c r="X660" s="1">
        <f t="shared" si="223"/>
        <v>1.9252984212553677E-4</v>
      </c>
      <c r="Y660" s="1">
        <f t="shared" si="224"/>
        <v>9.6400519866205272E-4</v>
      </c>
      <c r="Z660" s="1">
        <f t="shared" si="215"/>
        <v>-3.2310590462182717E-4</v>
      </c>
      <c r="AA660" s="1" t="e">
        <f>Z660+#REF!*_xlfn.STDEV.S($Y$2:$Y$779)</f>
        <v>#REF!</v>
      </c>
      <c r="AB660" s="1">
        <f>Z660-GRAPHS!$S$32*_xlfn.STDEV.S($Y$2:$Y$779)</f>
        <v>-3.5832089975028217E-3</v>
      </c>
      <c r="AC660" s="24">
        <f t="shared" si="216"/>
        <v>18.719999999999345</v>
      </c>
      <c r="AD660" s="24">
        <f t="shared" si="225"/>
        <v>0.12000000000000455</v>
      </c>
      <c r="AE660" s="1">
        <f t="shared" si="226"/>
        <v>9.6400519866205272E-4</v>
      </c>
      <c r="AF660" s="1">
        <f t="shared" si="227"/>
        <v>-3.2310590462182717E-4</v>
      </c>
      <c r="AG660" s="1">
        <f>$AF$2+GRAPHS!$U$32*_xlfn.STDEV.S('ONE_LAST_QUOTE (2)'!$AE$2:$AE$779)</f>
        <v>3.7520229614794163E-3</v>
      </c>
      <c r="AH660" s="1">
        <f>$AF$2-GRAPHS!$U$32*_xlfn.STDEV.S('ONE_LAST_QUOTE (2)'!$AE$2:$AE$779)</f>
        <v>-4.3982347707230704E-3</v>
      </c>
      <c r="AI660" s="27">
        <f t="shared" si="228"/>
        <v>155.99999999998863</v>
      </c>
      <c r="AJ660" s="24">
        <f t="shared" si="229"/>
        <v>18.599999999999341</v>
      </c>
      <c r="AK660" s="27">
        <f t="shared" si="230"/>
        <v>-6.5702056555270953</v>
      </c>
      <c r="AL660" s="27">
        <f>$AK$2+GRAPHS!$W$32*_xlfn.STDEV.S('ONE_LAST_QUOTE (2)'!$AJ$2:$AJ$779)</f>
        <v>27.965047561412895</v>
      </c>
      <c r="AM660" s="27">
        <f>$AK$2-GRAPHS!$W$32*_xlfn.STDEV.S('ONE_LAST_QUOTE (2)'!$AJ$2:$AJ$779)</f>
        <v>-41.105458872467089</v>
      </c>
      <c r="AO660" s="24"/>
    </row>
    <row r="661" spans="1:41" x14ac:dyDescent="0.3">
      <c r="A661" s="5">
        <v>45072</v>
      </c>
      <c r="B661" s="25">
        <v>637.17999999999995</v>
      </c>
      <c r="C661" s="25">
        <v>0.23</v>
      </c>
      <c r="D661" s="25">
        <f t="shared" si="217"/>
        <v>636.94999999999993</v>
      </c>
      <c r="E661" s="25">
        <v>636.4</v>
      </c>
      <c r="F661" s="25">
        <f t="shared" si="214"/>
        <v>-0.54999999999995453</v>
      </c>
      <c r="G661" s="25">
        <v>16438</v>
      </c>
      <c r="H661" s="25">
        <v>16505.05</v>
      </c>
      <c r="I661" s="25">
        <v>105.05</v>
      </c>
      <c r="J661" s="25">
        <f t="shared" si="218"/>
        <v>16400</v>
      </c>
      <c r="K661" s="25">
        <f t="shared" si="219"/>
        <v>38</v>
      </c>
      <c r="L661" s="27">
        <v>30.681000000000001</v>
      </c>
      <c r="M661" s="25">
        <v>566</v>
      </c>
      <c r="N661" s="2">
        <f t="shared" si="231"/>
        <v>130.97345132743365</v>
      </c>
      <c r="O661" s="2">
        <f t="shared" si="232"/>
        <v>133.66401040819625</v>
      </c>
      <c r="P661" s="2">
        <f t="shared" si="233"/>
        <v>104.3819957132649</v>
      </c>
      <c r="Q661" s="2">
        <f t="shared" si="233"/>
        <v>136.38554216867496</v>
      </c>
      <c r="R661" s="27">
        <f t="shared" si="234"/>
        <v>2.054278217068739E-2</v>
      </c>
      <c r="S661" s="1">
        <f t="shared" si="220"/>
        <v>8.778548817801362E-3</v>
      </c>
      <c r="T661" s="1">
        <f>S661+GRAPHS!$Q$32*_xlfn.STDEV.S($R$2:$R$779)</f>
        <v>3.6448384166507447E-2</v>
      </c>
      <c r="U661" s="1">
        <f>S661-GRAPHS!$Q$32*_xlfn.STDEV.S($R$2:$R$779)</f>
        <v>-1.8891286530904723E-2</v>
      </c>
      <c r="V661" s="2">
        <f t="shared" si="221"/>
        <v>269.0559080762597</v>
      </c>
      <c r="W661" s="1">
        <f t="shared" si="222"/>
        <v>2.3170731707317072E-3</v>
      </c>
      <c r="X661" s="1">
        <f t="shared" si="223"/>
        <v>-8.634900698641253E-4</v>
      </c>
      <c r="Y661" s="1">
        <f t="shared" si="224"/>
        <v>3.1805632405958323E-3</v>
      </c>
      <c r="Z661" s="1">
        <f t="shared" si="215"/>
        <v>-3.2310590462182717E-4</v>
      </c>
      <c r="AA661" s="1" t="e">
        <f>Z661+#REF!*_xlfn.STDEV.S($Y$2:$Y$779)</f>
        <v>#REF!</v>
      </c>
      <c r="AB661" s="1">
        <f>Z661-GRAPHS!$S$32*_xlfn.STDEV.S($Y$2:$Y$779)</f>
        <v>-3.5832089975028217E-3</v>
      </c>
      <c r="AC661" s="24">
        <f t="shared" si="216"/>
        <v>38</v>
      </c>
      <c r="AD661" s="24">
        <f t="shared" si="225"/>
        <v>-0.54999999999995453</v>
      </c>
      <c r="AE661" s="1">
        <f t="shared" si="226"/>
        <v>3.1805632405958323E-3</v>
      </c>
      <c r="AF661" s="1">
        <f t="shared" si="227"/>
        <v>-3.2310590462182717E-4</v>
      </c>
      <c r="AG661" s="1">
        <f>$AF$2+GRAPHS!$U$32*_xlfn.STDEV.S('ONE_LAST_QUOTE (2)'!$AE$2:$AE$779)</f>
        <v>3.7520229614794163E-3</v>
      </c>
      <c r="AH661" s="1">
        <f>$AF$2-GRAPHS!$U$32*_xlfn.STDEV.S('ONE_LAST_QUOTE (2)'!$AE$2:$AE$779)</f>
        <v>-4.3982347707230704E-3</v>
      </c>
      <c r="AI661" s="27">
        <f t="shared" si="228"/>
        <v>-69.090909090914806</v>
      </c>
      <c r="AJ661" s="24">
        <f t="shared" si="229"/>
        <v>38.549999999999955</v>
      </c>
      <c r="AK661" s="27">
        <f t="shared" si="230"/>
        <v>-6.5702056555270953</v>
      </c>
      <c r="AL661" s="27">
        <f>$AK$2+GRAPHS!$W$32*_xlfn.STDEV.S('ONE_LAST_QUOTE (2)'!$AJ$2:$AJ$779)</f>
        <v>27.965047561412895</v>
      </c>
      <c r="AM661" s="27">
        <f>$AK$2-GRAPHS!$W$32*_xlfn.STDEV.S('ONE_LAST_QUOTE (2)'!$AJ$2:$AJ$779)</f>
        <v>-41.105458872467089</v>
      </c>
      <c r="AO661" s="24"/>
    </row>
    <row r="662" spans="1:41" x14ac:dyDescent="0.3">
      <c r="A662" s="5">
        <v>45075</v>
      </c>
      <c r="B662" s="25">
        <v>641.53</v>
      </c>
      <c r="C662" s="25">
        <v>0.16</v>
      </c>
      <c r="D662" s="25">
        <f t="shared" si="217"/>
        <v>641.37</v>
      </c>
      <c r="E662" s="25">
        <v>642</v>
      </c>
      <c r="F662" s="25">
        <f t="shared" si="214"/>
        <v>0.62999999999999545</v>
      </c>
      <c r="G662" s="25">
        <v>16578</v>
      </c>
      <c r="H662" s="25">
        <v>16636.3</v>
      </c>
      <c r="I662" s="25">
        <v>105.03</v>
      </c>
      <c r="J662" s="25">
        <f t="shared" si="218"/>
        <v>16531.27</v>
      </c>
      <c r="K662" s="25">
        <f t="shared" si="219"/>
        <v>46.729999999999563</v>
      </c>
      <c r="L662" s="27">
        <v>30.623999999999999</v>
      </c>
      <c r="M662" s="25">
        <v>568</v>
      </c>
      <c r="N662" s="2">
        <f t="shared" si="231"/>
        <v>132.12595184194279</v>
      </c>
      <c r="O662" s="2">
        <f t="shared" si="232"/>
        <v>134.80240689542993</v>
      </c>
      <c r="P662" s="2">
        <f t="shared" si="233"/>
        <v>104.1880719899294</v>
      </c>
      <c r="Q662" s="2">
        <f t="shared" si="233"/>
        <v>136.86746987951832</v>
      </c>
      <c r="R662" s="27">
        <f t="shared" si="234"/>
        <v>2.0256845957778769E-2</v>
      </c>
      <c r="S662" s="1">
        <f t="shared" si="220"/>
        <v>8.778548817801362E-3</v>
      </c>
      <c r="T662" s="1">
        <f>S662+GRAPHS!$Q$32*_xlfn.STDEV.S($R$2:$R$779)</f>
        <v>3.6448384166507447E-2</v>
      </c>
      <c r="U662" s="1">
        <f>S662-GRAPHS!$Q$32*_xlfn.STDEV.S($R$2:$R$779)</f>
        <v>-1.8891286530904723E-2</v>
      </c>
      <c r="V662" s="2">
        <f t="shared" si="221"/>
        <v>267.64550534871319</v>
      </c>
      <c r="W662" s="1">
        <f t="shared" si="222"/>
        <v>2.826764065918684E-3</v>
      </c>
      <c r="X662" s="1">
        <f t="shared" si="223"/>
        <v>9.8227232330791187E-4</v>
      </c>
      <c r="Y662" s="1">
        <f t="shared" si="224"/>
        <v>1.8444917426107721E-3</v>
      </c>
      <c r="Z662" s="1">
        <f t="shared" si="215"/>
        <v>-3.2310590462182717E-4</v>
      </c>
      <c r="AA662" s="1" t="e">
        <f>Z662+#REF!*_xlfn.STDEV.S($Y$2:$Y$779)</f>
        <v>#REF!</v>
      </c>
      <c r="AB662" s="1">
        <f>Z662-GRAPHS!$S$32*_xlfn.STDEV.S($Y$2:$Y$779)</f>
        <v>-3.5832089975028217E-3</v>
      </c>
      <c r="AC662" s="24">
        <f t="shared" si="216"/>
        <v>46.729999999999563</v>
      </c>
      <c r="AD662" s="24">
        <f t="shared" si="225"/>
        <v>0.62999999999999545</v>
      </c>
      <c r="AE662" s="1">
        <f t="shared" si="226"/>
        <v>1.8444917426107721E-3</v>
      </c>
      <c r="AF662" s="1">
        <f t="shared" si="227"/>
        <v>-3.2310590462182717E-4</v>
      </c>
      <c r="AG662" s="1">
        <f>$AF$2+GRAPHS!$U$32*_xlfn.STDEV.S('ONE_LAST_QUOTE (2)'!$AE$2:$AE$779)</f>
        <v>3.7520229614794163E-3</v>
      </c>
      <c r="AH662" s="1">
        <f>$AF$2-GRAPHS!$U$32*_xlfn.STDEV.S('ONE_LAST_QUOTE (2)'!$AE$2:$AE$779)</f>
        <v>-4.3982347707230704E-3</v>
      </c>
      <c r="AI662" s="27">
        <f t="shared" si="228"/>
        <v>74.174603174603021</v>
      </c>
      <c r="AJ662" s="24">
        <f t="shared" si="229"/>
        <v>46.099999999999568</v>
      </c>
      <c r="AK662" s="27">
        <f t="shared" si="230"/>
        <v>-6.5702056555270953</v>
      </c>
      <c r="AL662" s="27">
        <f>$AK$2+GRAPHS!$W$32*_xlfn.STDEV.S('ONE_LAST_QUOTE (2)'!$AJ$2:$AJ$779)</f>
        <v>27.965047561412895</v>
      </c>
      <c r="AM662" s="27">
        <f>$AK$2-GRAPHS!$W$32*_xlfn.STDEV.S('ONE_LAST_QUOTE (2)'!$AJ$2:$AJ$779)</f>
        <v>-41.105458872467089</v>
      </c>
      <c r="AO662" s="24"/>
    </row>
    <row r="663" spans="1:41" x14ac:dyDescent="0.3">
      <c r="A663" s="5">
        <v>45076</v>
      </c>
      <c r="B663" s="25">
        <v>641.29</v>
      </c>
      <c r="C663" s="25">
        <v>0.13</v>
      </c>
      <c r="D663" s="25">
        <f t="shared" si="217"/>
        <v>641.16</v>
      </c>
      <c r="E663" s="25">
        <v>641.5</v>
      </c>
      <c r="F663" s="25">
        <f t="shared" si="214"/>
        <v>0.34000000000003183</v>
      </c>
      <c r="G663" s="25">
        <v>16573</v>
      </c>
      <c r="H663" s="25">
        <v>16622.740000000002</v>
      </c>
      <c r="I663" s="25">
        <v>104.78</v>
      </c>
      <c r="J663" s="25">
        <f t="shared" si="218"/>
        <v>16517.960000000003</v>
      </c>
      <c r="K663" s="25">
        <f t="shared" si="219"/>
        <v>55.039999999997235</v>
      </c>
      <c r="L663" s="27">
        <v>30.562000000000001</v>
      </c>
      <c r="M663" s="25">
        <v>566</v>
      </c>
      <c r="N663" s="2">
        <f t="shared" si="231"/>
        <v>132.02305001029021</v>
      </c>
      <c r="O663" s="2">
        <f t="shared" si="232"/>
        <v>134.76174987802872</v>
      </c>
      <c r="P663" s="2">
        <f t="shared" si="233"/>
        <v>103.97713741366975</v>
      </c>
      <c r="Q663" s="2">
        <f t="shared" si="233"/>
        <v>136.38554216867496</v>
      </c>
      <c r="R663" s="27">
        <f t="shared" si="234"/>
        <v>2.0744103908560296E-2</v>
      </c>
      <c r="S663" s="1">
        <f t="shared" si="220"/>
        <v>8.778548817801362E-3</v>
      </c>
      <c r="T663" s="1">
        <f>S663+GRAPHS!$Q$32*_xlfn.STDEV.S($R$2:$R$779)</f>
        <v>3.6448384166507447E-2</v>
      </c>
      <c r="U663" s="1">
        <f>S663-GRAPHS!$Q$32*_xlfn.STDEV.S($R$2:$R$779)</f>
        <v>-1.8891286530904723E-2</v>
      </c>
      <c r="V663" s="2">
        <f t="shared" si="221"/>
        <v>273.86998677385179</v>
      </c>
      <c r="W663" s="1">
        <f t="shared" si="222"/>
        <v>3.3321306020838667E-3</v>
      </c>
      <c r="X663" s="1">
        <f t="shared" si="223"/>
        <v>5.3028885145678438E-4</v>
      </c>
      <c r="Y663" s="1">
        <f t="shared" si="224"/>
        <v>2.8018417506270824E-3</v>
      </c>
      <c r="Z663" s="1">
        <f t="shared" si="215"/>
        <v>-3.2310590462182717E-4</v>
      </c>
      <c r="AA663" s="1" t="e">
        <f>Z663+#REF!*_xlfn.STDEV.S($Y$2:$Y$779)</f>
        <v>#REF!</v>
      </c>
      <c r="AB663" s="1">
        <f>Z663-GRAPHS!$S$32*_xlfn.STDEV.S($Y$2:$Y$779)</f>
        <v>-3.5832089975028217E-3</v>
      </c>
      <c r="AC663" s="24">
        <f t="shared" si="216"/>
        <v>55.039999999997235</v>
      </c>
      <c r="AD663" s="24">
        <f t="shared" si="225"/>
        <v>0.34000000000003183</v>
      </c>
      <c r="AE663" s="1">
        <f t="shared" si="226"/>
        <v>2.8018417506270824E-3</v>
      </c>
      <c r="AF663" s="1">
        <f t="shared" si="227"/>
        <v>-3.2310590462182717E-4</v>
      </c>
      <c r="AG663" s="1">
        <f>$AF$2+GRAPHS!$U$32*_xlfn.STDEV.S('ONE_LAST_QUOTE (2)'!$AE$2:$AE$779)</f>
        <v>3.7520229614794163E-3</v>
      </c>
      <c r="AH663" s="1">
        <f>$AF$2-GRAPHS!$U$32*_xlfn.STDEV.S('ONE_LAST_QUOTE (2)'!$AE$2:$AE$779)</f>
        <v>-4.3982347707230704E-3</v>
      </c>
      <c r="AI663" s="27">
        <f t="shared" si="228"/>
        <v>161.88235294115319</v>
      </c>
      <c r="AJ663" s="24">
        <f t="shared" si="229"/>
        <v>54.699999999997203</v>
      </c>
      <c r="AK663" s="27">
        <f t="shared" si="230"/>
        <v>-6.5702056555270953</v>
      </c>
      <c r="AL663" s="27">
        <f>$AK$2+GRAPHS!$W$32*_xlfn.STDEV.S('ONE_LAST_QUOTE (2)'!$AJ$2:$AJ$779)</f>
        <v>27.965047561412895</v>
      </c>
      <c r="AM663" s="27">
        <f>$AK$2-GRAPHS!$W$32*_xlfn.STDEV.S('ONE_LAST_QUOTE (2)'!$AJ$2:$AJ$779)</f>
        <v>-41.105458872467089</v>
      </c>
      <c r="AO663" s="24"/>
    </row>
    <row r="664" spans="1:41" x14ac:dyDescent="0.3">
      <c r="A664" s="5">
        <v>45077</v>
      </c>
      <c r="B664" s="25">
        <v>637.11</v>
      </c>
      <c r="C664" s="25">
        <v>11.93</v>
      </c>
      <c r="D664" s="25">
        <f t="shared" si="217"/>
        <v>625.18000000000006</v>
      </c>
      <c r="E664" s="25">
        <v>629</v>
      </c>
      <c r="F664" s="25">
        <f t="shared" si="214"/>
        <v>3.8199999999999363</v>
      </c>
      <c r="G664" s="25">
        <v>16488</v>
      </c>
      <c r="H664" s="25">
        <v>16578.96</v>
      </c>
      <c r="I664" s="25">
        <v>102.54</v>
      </c>
      <c r="J664" s="25">
        <f t="shared" si="218"/>
        <v>16476.419999999998</v>
      </c>
      <c r="K664" s="25">
        <f t="shared" si="219"/>
        <v>11.580000000001746</v>
      </c>
      <c r="L664" s="27">
        <v>30.693000000000001</v>
      </c>
      <c r="M664" s="25">
        <v>558</v>
      </c>
      <c r="N664" s="2">
        <f t="shared" si="231"/>
        <v>129.45050421897511</v>
      </c>
      <c r="O664" s="2">
        <f t="shared" si="232"/>
        <v>134.07058058220827</v>
      </c>
      <c r="P664" s="2">
        <f t="shared" si="233"/>
        <v>104.4228217602829</v>
      </c>
      <c r="Q664" s="2">
        <f t="shared" si="233"/>
        <v>134.45783132530147</v>
      </c>
      <c r="R664" s="27">
        <f t="shared" si="234"/>
        <v>3.5689906278139727E-2</v>
      </c>
      <c r="S664" s="1">
        <f t="shared" si="220"/>
        <v>8.778548817801362E-3</v>
      </c>
      <c r="T664" s="1">
        <f>S664+GRAPHS!$Q$32*_xlfn.STDEV.S($R$2:$R$779)</f>
        <v>3.6448384166507447E-2</v>
      </c>
      <c r="U664" s="1">
        <f>S664-GRAPHS!$Q$32*_xlfn.STDEV.S($R$2:$R$779)</f>
        <v>-1.8891286530904723E-2</v>
      </c>
      <c r="V664" s="2">
        <f t="shared" si="221"/>
        <v>462.0076363233153</v>
      </c>
      <c r="W664" s="1">
        <f t="shared" si="222"/>
        <v>7.0282257917689327E-4</v>
      </c>
      <c r="X664" s="1">
        <f t="shared" si="223"/>
        <v>6.1102402508076649E-3</v>
      </c>
      <c r="Y664" s="1">
        <f t="shared" si="224"/>
        <v>-5.4074176716307713E-3</v>
      </c>
      <c r="Z664" s="1">
        <f t="shared" si="215"/>
        <v>-3.2310590462182717E-4</v>
      </c>
      <c r="AA664" s="1" t="e">
        <f>Z664+#REF!*_xlfn.STDEV.S($Y$2:$Y$779)</f>
        <v>#REF!</v>
      </c>
      <c r="AB664" s="1">
        <f>Z664-GRAPHS!$S$32*_xlfn.STDEV.S($Y$2:$Y$779)</f>
        <v>-3.5832089975028217E-3</v>
      </c>
      <c r="AC664" s="24">
        <f t="shared" si="216"/>
        <v>11.580000000001746</v>
      </c>
      <c r="AD664" s="24">
        <f t="shared" si="225"/>
        <v>3.8199999999999363</v>
      </c>
      <c r="AE664" s="1">
        <f t="shared" si="226"/>
        <v>-5.4074176716307713E-3</v>
      </c>
      <c r="AF664" s="1">
        <f t="shared" si="227"/>
        <v>-3.2310590462182717E-4</v>
      </c>
      <c r="AG664" s="1">
        <f>$AF$2+GRAPHS!$U$32*_xlfn.STDEV.S('ONE_LAST_QUOTE (2)'!$AE$2:$AE$779)</f>
        <v>3.7520229614794163E-3</v>
      </c>
      <c r="AH664" s="1">
        <f>$AF$2-GRAPHS!$U$32*_xlfn.STDEV.S('ONE_LAST_QUOTE (2)'!$AE$2:$AE$779)</f>
        <v>-4.3982347707230704E-3</v>
      </c>
      <c r="AI664" s="27">
        <f t="shared" si="228"/>
        <v>3.0314136125659528</v>
      </c>
      <c r="AJ664" s="24">
        <f t="shared" si="229"/>
        <v>7.7600000000018099</v>
      </c>
      <c r="AK664" s="27">
        <f t="shared" si="230"/>
        <v>-6.5702056555270953</v>
      </c>
      <c r="AL664" s="27">
        <f>$AK$2+GRAPHS!$W$32*_xlfn.STDEV.S('ONE_LAST_QUOTE (2)'!$AJ$2:$AJ$779)</f>
        <v>27.965047561412895</v>
      </c>
      <c r="AM664" s="27">
        <f>$AK$2-GRAPHS!$W$32*_xlfn.STDEV.S('ONE_LAST_QUOTE (2)'!$AJ$2:$AJ$779)</f>
        <v>-41.105458872467089</v>
      </c>
      <c r="AO664" s="24"/>
    </row>
    <row r="665" spans="1:41" x14ac:dyDescent="0.3">
      <c r="A665" s="5">
        <v>45078</v>
      </c>
      <c r="B665" s="25">
        <v>632.74</v>
      </c>
      <c r="C665" s="25">
        <v>11.83</v>
      </c>
      <c r="D665" s="25">
        <f t="shared" si="217"/>
        <v>620.91</v>
      </c>
      <c r="E665" s="25">
        <v>627.70000000000005</v>
      </c>
      <c r="F665" s="25">
        <f t="shared" si="214"/>
        <v>6.7900000000000773</v>
      </c>
      <c r="G665" s="25">
        <v>16469</v>
      </c>
      <c r="H665" s="25">
        <v>16512.650000000001</v>
      </c>
      <c r="I665" s="25">
        <v>102.33000000000001</v>
      </c>
      <c r="J665" s="25">
        <f t="shared" si="218"/>
        <v>16410.32</v>
      </c>
      <c r="K665" s="25">
        <f t="shared" si="219"/>
        <v>58.680000000000291</v>
      </c>
      <c r="L665" s="27">
        <v>30.654</v>
      </c>
      <c r="M665" s="25">
        <v>551</v>
      </c>
      <c r="N665" s="2">
        <f t="shared" si="231"/>
        <v>129.18295945667836</v>
      </c>
      <c r="O665" s="2">
        <f t="shared" si="232"/>
        <v>133.91608391608369</v>
      </c>
      <c r="P665" s="2">
        <f t="shared" si="233"/>
        <v>104.29013710747441</v>
      </c>
      <c r="Q665" s="2">
        <f t="shared" si="233"/>
        <v>132.77108433734966</v>
      </c>
      <c r="R665" s="27">
        <f t="shared" si="234"/>
        <v>3.663892265134705E-2</v>
      </c>
      <c r="S665" s="1">
        <f t="shared" si="220"/>
        <v>8.778548817801362E-3</v>
      </c>
      <c r="T665" s="1">
        <f>S665+GRAPHS!$Q$32*_xlfn.STDEV.S($R$2:$R$779)</f>
        <v>3.6448384166507447E-2</v>
      </c>
      <c r="U665" s="1">
        <f>S665-GRAPHS!$Q$32*_xlfn.STDEV.S($R$2:$R$779)</f>
        <v>-1.8891286530904723E-2</v>
      </c>
      <c r="V665" s="2">
        <f t="shared" si="221"/>
        <v>473.31244594053317</v>
      </c>
      <c r="W665" s="1">
        <f t="shared" si="222"/>
        <v>3.5757986437802733E-3</v>
      </c>
      <c r="X665" s="1">
        <f t="shared" si="223"/>
        <v>1.0935562319821034E-2</v>
      </c>
      <c r="Y665" s="1">
        <f t="shared" si="224"/>
        <v>-7.3597636760407599E-3</v>
      </c>
      <c r="Z665" s="1">
        <f t="shared" si="215"/>
        <v>-3.2310590462182717E-4</v>
      </c>
      <c r="AA665" s="1" t="e">
        <f>Z665+#REF!*_xlfn.STDEV.S($Y$2:$Y$779)</f>
        <v>#REF!</v>
      </c>
      <c r="AB665" s="1">
        <f>Z665-GRAPHS!$S$32*_xlfn.STDEV.S($Y$2:$Y$779)</f>
        <v>-3.5832089975028217E-3</v>
      </c>
      <c r="AC665" s="24">
        <f t="shared" si="216"/>
        <v>58.680000000000291</v>
      </c>
      <c r="AD665" s="24">
        <f t="shared" si="225"/>
        <v>6.7900000000000773</v>
      </c>
      <c r="AE665" s="1">
        <f t="shared" si="226"/>
        <v>-7.3597636760407599E-3</v>
      </c>
      <c r="AF665" s="1">
        <f t="shared" si="227"/>
        <v>-3.2310590462182717E-4</v>
      </c>
      <c r="AG665" s="1">
        <f>$AF$2+GRAPHS!$U$32*_xlfn.STDEV.S('ONE_LAST_QUOTE (2)'!$AE$2:$AE$779)</f>
        <v>3.7520229614794163E-3</v>
      </c>
      <c r="AH665" s="1">
        <f>$AF$2-GRAPHS!$U$32*_xlfn.STDEV.S('ONE_LAST_QUOTE (2)'!$AE$2:$AE$779)</f>
        <v>-4.3982347707230704E-3</v>
      </c>
      <c r="AI665" s="27">
        <f t="shared" si="228"/>
        <v>8.6421207658320505</v>
      </c>
      <c r="AJ665" s="24">
        <f t="shared" si="229"/>
        <v>51.890000000000214</v>
      </c>
      <c r="AK665" s="27">
        <f t="shared" si="230"/>
        <v>-6.5702056555270953</v>
      </c>
      <c r="AL665" s="27">
        <f>$AK$2+GRAPHS!$W$32*_xlfn.STDEV.S('ONE_LAST_QUOTE (2)'!$AJ$2:$AJ$779)</f>
        <v>27.965047561412895</v>
      </c>
      <c r="AM665" s="27">
        <f>$AK$2-GRAPHS!$W$32*_xlfn.STDEV.S('ONE_LAST_QUOTE (2)'!$AJ$2:$AJ$779)</f>
        <v>-41.105458872467089</v>
      </c>
      <c r="AO665" s="24"/>
    </row>
    <row r="666" spans="1:41" x14ac:dyDescent="0.3">
      <c r="A666" s="5">
        <v>45079</v>
      </c>
      <c r="B666" s="25">
        <v>641.62</v>
      </c>
      <c r="C666" s="25">
        <v>11.75</v>
      </c>
      <c r="D666" s="25">
        <f t="shared" si="217"/>
        <v>629.87</v>
      </c>
      <c r="E666" s="25">
        <v>639</v>
      </c>
      <c r="F666" s="25">
        <f t="shared" si="214"/>
        <v>9.1299999999999955</v>
      </c>
      <c r="G666" s="25">
        <v>16711</v>
      </c>
      <c r="H666" s="25">
        <v>16706.91</v>
      </c>
      <c r="I666" s="25">
        <v>100.17000000000002</v>
      </c>
      <c r="J666" s="25">
        <f t="shared" si="218"/>
        <v>16606.740000000002</v>
      </c>
      <c r="K666" s="25">
        <f t="shared" si="219"/>
        <v>104.2599999999984</v>
      </c>
      <c r="L666" s="27">
        <v>30.667000000000002</v>
      </c>
      <c r="M666" s="25">
        <v>562</v>
      </c>
      <c r="N666" s="2">
        <f t="shared" si="231"/>
        <v>131.50854085202721</v>
      </c>
      <c r="O666" s="2">
        <f t="shared" si="232"/>
        <v>135.88388355830193</v>
      </c>
      <c r="P666" s="2">
        <f t="shared" si="233"/>
        <v>104.33436532507726</v>
      </c>
      <c r="Q666" s="2">
        <f t="shared" si="233"/>
        <v>135.42168674698823</v>
      </c>
      <c r="R666" s="27">
        <f t="shared" si="234"/>
        <v>3.3270407214067044E-2</v>
      </c>
      <c r="S666" s="1">
        <f t="shared" si="220"/>
        <v>8.778548817801362E-3</v>
      </c>
      <c r="T666" s="1">
        <f>S666+GRAPHS!$Q$32*_xlfn.STDEV.S($R$2:$R$779)</f>
        <v>3.6448384166507447E-2</v>
      </c>
      <c r="U666" s="1">
        <f>S666-GRAPHS!$Q$32*_xlfn.STDEV.S($R$2:$R$779)</f>
        <v>-1.8891286530904723E-2</v>
      </c>
      <c r="V666" s="2">
        <f t="shared" si="221"/>
        <v>437.53427062747221</v>
      </c>
      <c r="W666" s="1">
        <f t="shared" si="222"/>
        <v>6.2781738017213731E-3</v>
      </c>
      <c r="X666" s="1">
        <f t="shared" si="223"/>
        <v>1.4495054535062783E-2</v>
      </c>
      <c r="Y666" s="1">
        <f t="shared" si="224"/>
        <v>-8.2168807333414095E-3</v>
      </c>
      <c r="Z666" s="1">
        <f t="shared" si="215"/>
        <v>-3.2310590462182717E-4</v>
      </c>
      <c r="AA666" s="1" t="e">
        <f>Z666+#REF!*_xlfn.STDEV.S($Y$2:$Y$779)</f>
        <v>#REF!</v>
      </c>
      <c r="AB666" s="1">
        <f>Z666-GRAPHS!$S$32*_xlfn.STDEV.S($Y$2:$Y$779)</f>
        <v>-3.5832089975028217E-3</v>
      </c>
      <c r="AC666" s="24">
        <f t="shared" si="216"/>
        <v>104.2599999999984</v>
      </c>
      <c r="AD666" s="24">
        <f t="shared" si="225"/>
        <v>9.1299999999999955</v>
      </c>
      <c r="AE666" s="1">
        <f t="shared" si="226"/>
        <v>-8.2168807333414095E-3</v>
      </c>
      <c r="AF666" s="1">
        <f t="shared" si="227"/>
        <v>-3.2310590462182717E-4</v>
      </c>
      <c r="AG666" s="1">
        <f>$AF$2+GRAPHS!$U$32*_xlfn.STDEV.S('ONE_LAST_QUOTE (2)'!$AE$2:$AE$779)</f>
        <v>3.7520229614794163E-3</v>
      </c>
      <c r="AH666" s="1">
        <f>$AF$2-GRAPHS!$U$32*_xlfn.STDEV.S('ONE_LAST_QUOTE (2)'!$AE$2:$AE$779)</f>
        <v>-4.3982347707230704E-3</v>
      </c>
      <c r="AI666" s="27">
        <f t="shared" si="228"/>
        <v>11.419496166483949</v>
      </c>
      <c r="AJ666" s="24">
        <f t="shared" si="229"/>
        <v>95.129999999998404</v>
      </c>
      <c r="AK666" s="27">
        <f t="shared" si="230"/>
        <v>-6.5702056555270953</v>
      </c>
      <c r="AL666" s="27">
        <f>$AK$2+GRAPHS!$W$32*_xlfn.STDEV.S('ONE_LAST_QUOTE (2)'!$AJ$2:$AJ$779)</f>
        <v>27.965047561412895</v>
      </c>
      <c r="AM666" s="27">
        <f>$AK$2-GRAPHS!$W$32*_xlfn.STDEV.S('ONE_LAST_QUOTE (2)'!$AJ$2:$AJ$779)</f>
        <v>-41.105458872467089</v>
      </c>
      <c r="AO666" s="24"/>
    </row>
    <row r="667" spans="1:41" x14ac:dyDescent="0.3">
      <c r="A667" s="5">
        <v>45082</v>
      </c>
      <c r="B667" s="25">
        <v>640.25</v>
      </c>
      <c r="C667" s="25">
        <v>11.75</v>
      </c>
      <c r="D667" s="25">
        <f t="shared" si="217"/>
        <v>628.5</v>
      </c>
      <c r="E667" s="25">
        <v>636</v>
      </c>
      <c r="F667" s="25">
        <f t="shared" si="214"/>
        <v>7.5</v>
      </c>
      <c r="G667" s="25">
        <v>16683</v>
      </c>
      <c r="H667" s="25">
        <v>16714.43</v>
      </c>
      <c r="I667" s="25">
        <v>99.560000000000016</v>
      </c>
      <c r="J667" s="25">
        <f t="shared" si="218"/>
        <v>16614.87</v>
      </c>
      <c r="K667" s="25">
        <f t="shared" si="219"/>
        <v>68.130000000001019</v>
      </c>
      <c r="L667" s="27">
        <v>30.689</v>
      </c>
      <c r="M667" s="25">
        <v>555</v>
      </c>
      <c r="N667" s="2">
        <f t="shared" si="231"/>
        <v>130.8911298621116</v>
      </c>
      <c r="O667" s="2">
        <f t="shared" si="232"/>
        <v>135.65620426085519</v>
      </c>
      <c r="P667" s="2">
        <f t="shared" si="233"/>
        <v>104.40921307794358</v>
      </c>
      <c r="Q667" s="2">
        <f t="shared" si="233"/>
        <v>133.73493975903642</v>
      </c>
      <c r="R667" s="27">
        <f t="shared" si="234"/>
        <v>3.6404868716187311E-2</v>
      </c>
      <c r="S667" s="1">
        <f t="shared" si="220"/>
        <v>8.778548817801362E-3</v>
      </c>
      <c r="T667" s="1">
        <f>S667+GRAPHS!$Q$32*_xlfn.STDEV.S($R$2:$R$779)</f>
        <v>3.6448384166507447E-2</v>
      </c>
      <c r="U667" s="1">
        <f>S667-GRAPHS!$Q$32*_xlfn.STDEV.S($R$2:$R$779)</f>
        <v>-1.8891286530904723E-2</v>
      </c>
      <c r="V667" s="2">
        <f t="shared" si="221"/>
        <v>476.50743987435931</v>
      </c>
      <c r="W667" s="1">
        <f t="shared" si="222"/>
        <v>4.1005436696164958E-3</v>
      </c>
      <c r="X667" s="1">
        <f t="shared" si="223"/>
        <v>1.1933174224343675E-2</v>
      </c>
      <c r="Y667" s="1">
        <f t="shared" si="224"/>
        <v>-7.8326305547271793E-3</v>
      </c>
      <c r="Z667" s="1">
        <f t="shared" si="215"/>
        <v>-3.2310590462182717E-4</v>
      </c>
      <c r="AA667" s="1" t="e">
        <f>Z667+#REF!*_xlfn.STDEV.S($Y$2:$Y$779)</f>
        <v>#REF!</v>
      </c>
      <c r="AB667" s="1">
        <f>Z667-GRAPHS!$S$32*_xlfn.STDEV.S($Y$2:$Y$779)</f>
        <v>-3.5832089975028217E-3</v>
      </c>
      <c r="AC667" s="24">
        <f t="shared" si="216"/>
        <v>68.130000000001019</v>
      </c>
      <c r="AD667" s="24">
        <f t="shared" si="225"/>
        <v>7.5</v>
      </c>
      <c r="AE667" s="1">
        <f t="shared" si="226"/>
        <v>-7.8326305547271793E-3</v>
      </c>
      <c r="AF667" s="1">
        <f t="shared" si="227"/>
        <v>-3.2310590462182717E-4</v>
      </c>
      <c r="AG667" s="1">
        <f>$AF$2+GRAPHS!$U$32*_xlfn.STDEV.S('ONE_LAST_QUOTE (2)'!$AE$2:$AE$779)</f>
        <v>3.7520229614794163E-3</v>
      </c>
      <c r="AH667" s="1">
        <f>$AF$2-GRAPHS!$U$32*_xlfn.STDEV.S('ONE_LAST_QUOTE (2)'!$AE$2:$AE$779)</f>
        <v>-4.3982347707230704E-3</v>
      </c>
      <c r="AI667" s="27">
        <f t="shared" si="228"/>
        <v>9.0840000000001364</v>
      </c>
      <c r="AJ667" s="24">
        <f t="shared" si="229"/>
        <v>60.630000000001019</v>
      </c>
      <c r="AK667" s="27">
        <f t="shared" si="230"/>
        <v>-6.5702056555270953</v>
      </c>
      <c r="AL667" s="27">
        <f>$AK$2+GRAPHS!$W$32*_xlfn.STDEV.S('ONE_LAST_QUOTE (2)'!$AJ$2:$AJ$779)</f>
        <v>27.965047561412895</v>
      </c>
      <c r="AM667" s="27">
        <f>$AK$2-GRAPHS!$W$32*_xlfn.STDEV.S('ONE_LAST_QUOTE (2)'!$AJ$2:$AJ$779)</f>
        <v>-41.105458872467089</v>
      </c>
      <c r="AO667" s="24"/>
    </row>
    <row r="668" spans="1:41" x14ac:dyDescent="0.3">
      <c r="A668" s="5">
        <v>45083</v>
      </c>
      <c r="B668" s="25">
        <v>643.21</v>
      </c>
      <c r="C668" s="25">
        <v>11.75</v>
      </c>
      <c r="D668" s="25">
        <f t="shared" si="217"/>
        <v>631.46</v>
      </c>
      <c r="E668" s="25">
        <v>638.6</v>
      </c>
      <c r="F668" s="25">
        <f t="shared" si="214"/>
        <v>7.1399999999999864</v>
      </c>
      <c r="G668" s="25">
        <v>16746</v>
      </c>
      <c r="H668" s="25">
        <v>16761.66</v>
      </c>
      <c r="I668" s="25">
        <v>96.660000000000011</v>
      </c>
      <c r="J668" s="25">
        <f t="shared" si="218"/>
        <v>16665</v>
      </c>
      <c r="K668" s="25">
        <f t="shared" si="219"/>
        <v>81</v>
      </c>
      <c r="L668" s="27">
        <v>30.695</v>
      </c>
      <c r="M668" s="25">
        <v>560</v>
      </c>
      <c r="N668" s="2">
        <f t="shared" si="231"/>
        <v>131.42621938670513</v>
      </c>
      <c r="O668" s="2">
        <f t="shared" si="232"/>
        <v>136.16848268011037</v>
      </c>
      <c r="P668" s="2">
        <f t="shared" si="233"/>
        <v>104.42962610145257</v>
      </c>
      <c r="Q668" s="2">
        <f t="shared" si="233"/>
        <v>134.93975903614484</v>
      </c>
      <c r="R668" s="27">
        <f t="shared" si="234"/>
        <v>3.6083083843808428E-2</v>
      </c>
      <c r="S668" s="1">
        <f t="shared" si="220"/>
        <v>8.778548817801362E-3</v>
      </c>
      <c r="T668" s="1">
        <f>S668+GRAPHS!$Q$32*_xlfn.STDEV.S($R$2:$R$779)</f>
        <v>3.6448384166507447E-2</v>
      </c>
      <c r="U668" s="1">
        <f>S668-GRAPHS!$Q$32*_xlfn.STDEV.S($R$2:$R$779)</f>
        <v>-1.8891286530904723E-2</v>
      </c>
      <c r="V668" s="2">
        <f t="shared" si="221"/>
        <v>474.22632934052444</v>
      </c>
      <c r="W668" s="1">
        <f t="shared" si="222"/>
        <v>4.8604860486048604E-3</v>
      </c>
      <c r="X668" s="1">
        <f t="shared" si="223"/>
        <v>1.1307129509390912E-2</v>
      </c>
      <c r="Y668" s="1">
        <f t="shared" si="224"/>
        <v>-6.4466434607860518E-3</v>
      </c>
      <c r="Z668" s="1">
        <f t="shared" si="215"/>
        <v>-3.2310590462182717E-4</v>
      </c>
      <c r="AA668" s="1" t="e">
        <f>Z668+#REF!*_xlfn.STDEV.S($Y$2:$Y$779)</f>
        <v>#REF!</v>
      </c>
      <c r="AB668" s="1">
        <f>Z668-GRAPHS!$S$32*_xlfn.STDEV.S($Y$2:$Y$779)</f>
        <v>-3.5832089975028217E-3</v>
      </c>
      <c r="AC668" s="24">
        <f t="shared" si="216"/>
        <v>81</v>
      </c>
      <c r="AD668" s="24">
        <f t="shared" si="225"/>
        <v>7.1399999999999864</v>
      </c>
      <c r="AE668" s="1">
        <f t="shared" si="226"/>
        <v>-6.4466434607860518E-3</v>
      </c>
      <c r="AF668" s="1">
        <f t="shared" si="227"/>
        <v>-3.2310590462182717E-4</v>
      </c>
      <c r="AG668" s="1">
        <f>$AF$2+GRAPHS!$U$32*_xlfn.STDEV.S('ONE_LAST_QUOTE (2)'!$AE$2:$AE$779)</f>
        <v>3.7520229614794163E-3</v>
      </c>
      <c r="AH668" s="1">
        <f>$AF$2-GRAPHS!$U$32*_xlfn.STDEV.S('ONE_LAST_QUOTE (2)'!$AE$2:$AE$779)</f>
        <v>-4.3982347707230704E-3</v>
      </c>
      <c r="AI668" s="27">
        <f t="shared" si="228"/>
        <v>11.344537815126072</v>
      </c>
      <c r="AJ668" s="24">
        <f t="shared" si="229"/>
        <v>73.860000000000014</v>
      </c>
      <c r="AK668" s="27">
        <f t="shared" si="230"/>
        <v>-6.5702056555270953</v>
      </c>
      <c r="AL668" s="27">
        <f>$AK$2+GRAPHS!$W$32*_xlfn.STDEV.S('ONE_LAST_QUOTE (2)'!$AJ$2:$AJ$779)</f>
        <v>27.965047561412895</v>
      </c>
      <c r="AM668" s="27">
        <f>$AK$2-GRAPHS!$W$32*_xlfn.STDEV.S('ONE_LAST_QUOTE (2)'!$AJ$2:$AJ$779)</f>
        <v>-41.105458872467089</v>
      </c>
      <c r="AO668" s="24"/>
    </row>
    <row r="669" spans="1:41" x14ac:dyDescent="0.3">
      <c r="A669" s="5">
        <v>45084</v>
      </c>
      <c r="B669" s="25">
        <v>650.17999999999995</v>
      </c>
      <c r="C669" s="25">
        <v>11.75</v>
      </c>
      <c r="D669" s="25">
        <f t="shared" si="217"/>
        <v>638.42999999999995</v>
      </c>
      <c r="E669" s="25">
        <v>645.20000000000005</v>
      </c>
      <c r="F669" s="25">
        <f t="shared" si="214"/>
        <v>6.7700000000000955</v>
      </c>
      <c r="G669" s="25">
        <v>16890</v>
      </c>
      <c r="H669" s="25">
        <v>16922.48</v>
      </c>
      <c r="I669" s="25">
        <v>94.240000000000009</v>
      </c>
      <c r="J669" s="25">
        <f t="shared" si="218"/>
        <v>16828.239999999998</v>
      </c>
      <c r="K669" s="25">
        <f t="shared" si="219"/>
        <v>61.760000000002037</v>
      </c>
      <c r="L669" s="27">
        <v>30.742999999999999</v>
      </c>
      <c r="M669" s="25">
        <v>568</v>
      </c>
      <c r="N669" s="2">
        <f t="shared" si="231"/>
        <v>132.7845235645195</v>
      </c>
      <c r="O669" s="2">
        <f t="shared" si="232"/>
        <v>137.33940478126502</v>
      </c>
      <c r="P669" s="2">
        <f t="shared" si="233"/>
        <v>104.59293028952456</v>
      </c>
      <c r="Q669" s="2">
        <f t="shared" si="233"/>
        <v>136.86746987951832</v>
      </c>
      <c r="R669" s="27">
        <f t="shared" si="234"/>
        <v>3.4302801971739738E-2</v>
      </c>
      <c r="S669" s="1">
        <f t="shared" si="220"/>
        <v>8.778548817801362E-3</v>
      </c>
      <c r="T669" s="1">
        <f>S669+GRAPHS!$Q$32*_xlfn.STDEV.S($R$2:$R$779)</f>
        <v>3.6448384166507447E-2</v>
      </c>
      <c r="U669" s="1">
        <f>S669-GRAPHS!$Q$32*_xlfn.STDEV.S($R$2:$R$779)</f>
        <v>-1.8891286530904723E-2</v>
      </c>
      <c r="V669" s="2">
        <f t="shared" si="221"/>
        <v>455.48812167455139</v>
      </c>
      <c r="W669" s="1">
        <f t="shared" si="222"/>
        <v>3.6700213450724523E-3</v>
      </c>
      <c r="X669" s="1">
        <f t="shared" si="223"/>
        <v>1.0604138276710204E-2</v>
      </c>
      <c r="Y669" s="1">
        <f t="shared" si="224"/>
        <v>-6.9341169316377519E-3</v>
      </c>
      <c r="Z669" s="1">
        <f t="shared" si="215"/>
        <v>-3.2310590462182717E-4</v>
      </c>
      <c r="AA669" s="1" t="e">
        <f>Z669+#REF!*_xlfn.STDEV.S($Y$2:$Y$779)</f>
        <v>#REF!</v>
      </c>
      <c r="AB669" s="1">
        <f>Z669-GRAPHS!$S$32*_xlfn.STDEV.S($Y$2:$Y$779)</f>
        <v>-3.5832089975028217E-3</v>
      </c>
      <c r="AC669" s="24">
        <f t="shared" si="216"/>
        <v>61.760000000002037</v>
      </c>
      <c r="AD669" s="24">
        <f t="shared" si="225"/>
        <v>6.7700000000000955</v>
      </c>
      <c r="AE669" s="1">
        <f t="shared" si="226"/>
        <v>-6.9341169316377519E-3</v>
      </c>
      <c r="AF669" s="1">
        <f t="shared" si="227"/>
        <v>-3.2310590462182717E-4</v>
      </c>
      <c r="AG669" s="1">
        <f>$AF$2+GRAPHS!$U$32*_xlfn.STDEV.S('ONE_LAST_QUOTE (2)'!$AE$2:$AE$779)</f>
        <v>3.7520229614794163E-3</v>
      </c>
      <c r="AH669" s="1">
        <f>$AF$2-GRAPHS!$U$32*_xlfn.STDEV.S('ONE_LAST_QUOTE (2)'!$AE$2:$AE$779)</f>
        <v>-4.3982347707230704E-3</v>
      </c>
      <c r="AI669" s="27">
        <f t="shared" si="228"/>
        <v>9.1225997045791978</v>
      </c>
      <c r="AJ669" s="24">
        <f t="shared" si="229"/>
        <v>54.990000000001942</v>
      </c>
      <c r="AK669" s="27">
        <f t="shared" si="230"/>
        <v>-6.5702056555270953</v>
      </c>
      <c r="AL669" s="27">
        <f>$AK$2+GRAPHS!$W$32*_xlfn.STDEV.S('ONE_LAST_QUOTE (2)'!$AJ$2:$AJ$779)</f>
        <v>27.965047561412895</v>
      </c>
      <c r="AM669" s="27">
        <f>$AK$2-GRAPHS!$W$32*_xlfn.STDEV.S('ONE_LAST_QUOTE (2)'!$AJ$2:$AJ$779)</f>
        <v>-41.105458872467089</v>
      </c>
      <c r="AO669" s="24"/>
    </row>
    <row r="670" spans="1:41" x14ac:dyDescent="0.3">
      <c r="A670" s="5">
        <v>45085</v>
      </c>
      <c r="B670" s="25">
        <v>642.23</v>
      </c>
      <c r="C670" s="25">
        <v>11.59</v>
      </c>
      <c r="D670" s="25">
        <f t="shared" si="217"/>
        <v>630.64</v>
      </c>
      <c r="E670" s="25">
        <v>638.4</v>
      </c>
      <c r="F670" s="25">
        <f t="shared" si="214"/>
        <v>7.7599999999999909</v>
      </c>
      <c r="G670" s="25">
        <v>16717</v>
      </c>
      <c r="H670" s="25">
        <v>16733.689999999999</v>
      </c>
      <c r="I670" s="25">
        <v>91.530000000000015</v>
      </c>
      <c r="J670" s="25">
        <f t="shared" si="218"/>
        <v>16642.16</v>
      </c>
      <c r="K670" s="25">
        <f t="shared" si="219"/>
        <v>74.840000000000146</v>
      </c>
      <c r="L670" s="27">
        <v>30.713000000000001</v>
      </c>
      <c r="M670" s="25">
        <v>559</v>
      </c>
      <c r="N670" s="2">
        <f t="shared" si="231"/>
        <v>131.38505865404409</v>
      </c>
      <c r="O670" s="2">
        <f t="shared" si="232"/>
        <v>135.93267197918337</v>
      </c>
      <c r="P670" s="2">
        <f t="shared" si="233"/>
        <v>104.49086517197958</v>
      </c>
      <c r="Q670" s="2">
        <f t="shared" si="233"/>
        <v>134.69879518072312</v>
      </c>
      <c r="R670" s="27">
        <f t="shared" si="234"/>
        <v>3.4612865204968202E-2</v>
      </c>
      <c r="S670" s="1">
        <f t="shared" si="220"/>
        <v>8.778548817801362E-3</v>
      </c>
      <c r="T670" s="1">
        <f>S670+GRAPHS!$Q$32*_xlfn.STDEV.S($R$2:$R$779)</f>
        <v>3.6448384166507447E-2</v>
      </c>
      <c r="U670" s="1">
        <f>S670-GRAPHS!$Q$32*_xlfn.STDEV.S($R$2:$R$779)</f>
        <v>-1.8891286530904723E-2</v>
      </c>
      <c r="V670" s="2">
        <f t="shared" si="221"/>
        <v>454.7613325139281</v>
      </c>
      <c r="W670" s="1">
        <f t="shared" si="222"/>
        <v>4.4970124070433251E-3</v>
      </c>
      <c r="X670" s="1">
        <f t="shared" si="223"/>
        <v>1.2304960040593669E-2</v>
      </c>
      <c r="Y670" s="1">
        <f t="shared" si="224"/>
        <v>-7.8079476335503441E-3</v>
      </c>
      <c r="Z670" s="1">
        <f t="shared" si="215"/>
        <v>-3.2310590462182717E-4</v>
      </c>
      <c r="AA670" s="1" t="e">
        <f>Z670+#REF!*_xlfn.STDEV.S($Y$2:$Y$779)</f>
        <v>#REF!</v>
      </c>
      <c r="AB670" s="1">
        <f>Z670-GRAPHS!$S$32*_xlfn.STDEV.S($Y$2:$Y$779)</f>
        <v>-3.5832089975028217E-3</v>
      </c>
      <c r="AC670" s="24">
        <f t="shared" si="216"/>
        <v>74.840000000000146</v>
      </c>
      <c r="AD670" s="24">
        <f t="shared" si="225"/>
        <v>7.7599999999999909</v>
      </c>
      <c r="AE670" s="1">
        <f t="shared" si="226"/>
        <v>-7.8079476335503441E-3</v>
      </c>
      <c r="AF670" s="1">
        <f t="shared" si="227"/>
        <v>-3.2310590462182717E-4</v>
      </c>
      <c r="AG670" s="1">
        <f>$AF$2+GRAPHS!$U$32*_xlfn.STDEV.S('ONE_LAST_QUOTE (2)'!$AE$2:$AE$779)</f>
        <v>3.7520229614794163E-3</v>
      </c>
      <c r="AH670" s="1">
        <f>$AF$2-GRAPHS!$U$32*_xlfn.STDEV.S('ONE_LAST_QUOTE (2)'!$AE$2:$AE$779)</f>
        <v>-4.3982347707230704E-3</v>
      </c>
      <c r="AI670" s="27">
        <f t="shared" si="228"/>
        <v>9.6443298969072462</v>
      </c>
      <c r="AJ670" s="24">
        <f t="shared" si="229"/>
        <v>67.080000000000155</v>
      </c>
      <c r="AK670" s="27">
        <f t="shared" si="230"/>
        <v>-6.5702056555270953</v>
      </c>
      <c r="AL670" s="27">
        <f>$AK$2+GRAPHS!$W$32*_xlfn.STDEV.S('ONE_LAST_QUOTE (2)'!$AJ$2:$AJ$779)</f>
        <v>27.965047561412895</v>
      </c>
      <c r="AM670" s="27">
        <f>$AK$2-GRAPHS!$W$32*_xlfn.STDEV.S('ONE_LAST_QUOTE (2)'!$AJ$2:$AJ$779)</f>
        <v>-41.105458872467089</v>
      </c>
      <c r="AO670" s="24"/>
    </row>
    <row r="671" spans="1:41" x14ac:dyDescent="0.3">
      <c r="A671" s="5">
        <v>45086</v>
      </c>
      <c r="B671" s="25">
        <v>648.66999999999996</v>
      </c>
      <c r="C671" s="25">
        <v>11.36</v>
      </c>
      <c r="D671" s="25">
        <f t="shared" si="217"/>
        <v>637.30999999999995</v>
      </c>
      <c r="E671" s="25">
        <v>646.4</v>
      </c>
      <c r="F671" s="25">
        <f t="shared" si="214"/>
        <v>9.0900000000000318</v>
      </c>
      <c r="G671" s="25">
        <v>16886</v>
      </c>
      <c r="H671" s="25">
        <v>16886.400000000001</v>
      </c>
      <c r="I671" s="25">
        <v>90.640000000000015</v>
      </c>
      <c r="J671" s="25">
        <f t="shared" si="218"/>
        <v>16795.760000000002</v>
      </c>
      <c r="K671" s="25">
        <f t="shared" si="219"/>
        <v>90.239999999997963</v>
      </c>
      <c r="L671" s="27">
        <v>30.66</v>
      </c>
      <c r="M671" s="25">
        <v>565</v>
      </c>
      <c r="N671" s="2">
        <f t="shared" si="231"/>
        <v>133.03148796048575</v>
      </c>
      <c r="O671" s="2">
        <f t="shared" si="232"/>
        <v>137.30687916734402</v>
      </c>
      <c r="P671" s="2">
        <f t="shared" si="233"/>
        <v>104.31055013098343</v>
      </c>
      <c r="Q671" s="2">
        <f t="shared" si="233"/>
        <v>136.14457831325325</v>
      </c>
      <c r="R671" s="27">
        <f t="shared" si="234"/>
        <v>3.2138189780514193E-2</v>
      </c>
      <c r="S671" s="1">
        <f t="shared" si="220"/>
        <v>8.778548817801362E-3</v>
      </c>
      <c r="T671" s="1">
        <f>S671+GRAPHS!$Q$32*_xlfn.STDEV.S($R$2:$R$779)</f>
        <v>3.6448384166507447E-2</v>
      </c>
      <c r="U671" s="1">
        <f>S671-GRAPHS!$Q$32*_xlfn.STDEV.S($R$2:$R$779)</f>
        <v>-1.8891286530904723E-2</v>
      </c>
      <c r="V671" s="2">
        <f t="shared" si="221"/>
        <v>427.53912068582736</v>
      </c>
      <c r="W671" s="1">
        <f t="shared" si="222"/>
        <v>5.3727845599126182E-3</v>
      </c>
      <c r="X671" s="1">
        <f t="shared" si="223"/>
        <v>1.4263074484944583E-2</v>
      </c>
      <c r="Y671" s="1">
        <f t="shared" si="224"/>
        <v>-8.8902899250319651E-3</v>
      </c>
      <c r="Z671" s="1">
        <f t="shared" si="215"/>
        <v>-3.2310590462182717E-4</v>
      </c>
      <c r="AA671" s="1" t="e">
        <f>Z671+#REF!*_xlfn.STDEV.S($Y$2:$Y$779)</f>
        <v>#REF!</v>
      </c>
      <c r="AB671" s="1">
        <f>Z671-GRAPHS!$S$32*_xlfn.STDEV.S($Y$2:$Y$779)</f>
        <v>-3.5832089975028217E-3</v>
      </c>
      <c r="AC671" s="24">
        <f t="shared" si="216"/>
        <v>90.239999999997963</v>
      </c>
      <c r="AD671" s="24">
        <f t="shared" si="225"/>
        <v>9.0900000000000318</v>
      </c>
      <c r="AE671" s="1">
        <f t="shared" si="226"/>
        <v>-8.8902899250319651E-3</v>
      </c>
      <c r="AF671" s="1">
        <f t="shared" si="227"/>
        <v>-3.2310590462182717E-4</v>
      </c>
      <c r="AG671" s="1">
        <f>$AF$2+GRAPHS!$U$32*_xlfn.STDEV.S('ONE_LAST_QUOTE (2)'!$AE$2:$AE$779)</f>
        <v>3.7520229614794163E-3</v>
      </c>
      <c r="AH671" s="1">
        <f>$AF$2-GRAPHS!$U$32*_xlfn.STDEV.S('ONE_LAST_QUOTE (2)'!$AE$2:$AE$779)</f>
        <v>-4.3982347707230704E-3</v>
      </c>
      <c r="AI671" s="27">
        <f t="shared" si="228"/>
        <v>9.9273927392736692</v>
      </c>
      <c r="AJ671" s="24">
        <f t="shared" si="229"/>
        <v>81.149999999997931</v>
      </c>
      <c r="AK671" s="27">
        <f t="shared" si="230"/>
        <v>-6.5702056555270953</v>
      </c>
      <c r="AL671" s="27">
        <f>$AK$2+GRAPHS!$W$32*_xlfn.STDEV.S('ONE_LAST_QUOTE (2)'!$AJ$2:$AJ$779)</f>
        <v>27.965047561412895</v>
      </c>
      <c r="AM671" s="27">
        <f>$AK$2-GRAPHS!$W$32*_xlfn.STDEV.S('ONE_LAST_QUOTE (2)'!$AJ$2:$AJ$779)</f>
        <v>-41.105458872467089</v>
      </c>
      <c r="AO671" s="24"/>
    </row>
    <row r="672" spans="1:41" x14ac:dyDescent="0.3">
      <c r="A672" s="5">
        <v>45089</v>
      </c>
      <c r="B672" s="25">
        <v>653.65</v>
      </c>
      <c r="C672" s="25">
        <v>9.9899999999999984</v>
      </c>
      <c r="D672" s="25">
        <f t="shared" si="217"/>
        <v>643.66</v>
      </c>
      <c r="E672" s="25">
        <v>650.1</v>
      </c>
      <c r="F672" s="25">
        <f t="shared" si="214"/>
        <v>6.4400000000000546</v>
      </c>
      <c r="G672" s="25">
        <v>16942</v>
      </c>
      <c r="H672" s="25">
        <v>16955.37</v>
      </c>
      <c r="I672" s="25">
        <v>90.620000000000019</v>
      </c>
      <c r="J672" s="25">
        <f t="shared" si="218"/>
        <v>16864.75</v>
      </c>
      <c r="K672" s="25">
        <f t="shared" si="219"/>
        <v>77.25</v>
      </c>
      <c r="L672" s="27">
        <v>30.757000000000001</v>
      </c>
      <c r="M672" s="25">
        <v>574</v>
      </c>
      <c r="N672" s="2">
        <f t="shared" si="231"/>
        <v>133.79296151471502</v>
      </c>
      <c r="O672" s="2">
        <f t="shared" si="232"/>
        <v>137.7622377622375</v>
      </c>
      <c r="P672" s="2">
        <f t="shared" si="233"/>
        <v>104.64056067771226</v>
      </c>
      <c r="Q672" s="2">
        <f t="shared" si="233"/>
        <v>138.31325301204845</v>
      </c>
      <c r="R672" s="27">
        <f t="shared" si="234"/>
        <v>2.9667302394572825E-2</v>
      </c>
      <c r="S672" s="1">
        <f t="shared" si="220"/>
        <v>8.778548817801362E-3</v>
      </c>
      <c r="T672" s="1">
        <f>S672+GRAPHS!$Q$32*_xlfn.STDEV.S($R$2:$R$779)</f>
        <v>3.6448384166507447E-2</v>
      </c>
      <c r="U672" s="1">
        <f>S672-GRAPHS!$Q$32*_xlfn.STDEV.S($R$2:$R$779)</f>
        <v>-1.8891286530904723E-2</v>
      </c>
      <c r="V672" s="2">
        <f t="shared" si="221"/>
        <v>396.92762475224868</v>
      </c>
      <c r="W672" s="1">
        <f t="shared" si="222"/>
        <v>4.5805600438785041E-3</v>
      </c>
      <c r="X672" s="1">
        <f t="shared" si="223"/>
        <v>1.0005282291893321E-2</v>
      </c>
      <c r="Y672" s="1">
        <f t="shared" si="224"/>
        <v>-5.4247222480148169E-3</v>
      </c>
      <c r="Z672" s="1">
        <f t="shared" si="215"/>
        <v>-3.2310590462182717E-4</v>
      </c>
      <c r="AA672" s="1" t="e">
        <f>Z672+#REF!*_xlfn.STDEV.S($Y$2:$Y$779)</f>
        <v>#REF!</v>
      </c>
      <c r="AB672" s="1">
        <f>Z672-GRAPHS!$S$32*_xlfn.STDEV.S($Y$2:$Y$779)</f>
        <v>-3.5832089975028217E-3</v>
      </c>
      <c r="AC672" s="24">
        <f t="shared" si="216"/>
        <v>77.25</v>
      </c>
      <c r="AD672" s="24">
        <f t="shared" si="225"/>
        <v>6.4400000000000546</v>
      </c>
      <c r="AE672" s="1">
        <f t="shared" si="226"/>
        <v>-5.4247222480148169E-3</v>
      </c>
      <c r="AF672" s="1">
        <f t="shared" si="227"/>
        <v>-3.2310590462182717E-4</v>
      </c>
      <c r="AG672" s="1">
        <f>$AF$2+GRAPHS!$U$32*_xlfn.STDEV.S('ONE_LAST_QUOTE (2)'!$AE$2:$AE$779)</f>
        <v>3.7520229614794163E-3</v>
      </c>
      <c r="AH672" s="1">
        <f>$AF$2-GRAPHS!$U$32*_xlfn.STDEV.S('ONE_LAST_QUOTE (2)'!$AE$2:$AE$779)</f>
        <v>-4.3982347707230704E-3</v>
      </c>
      <c r="AI672" s="27">
        <f t="shared" si="228"/>
        <v>11.99534161490673</v>
      </c>
      <c r="AJ672" s="24">
        <f t="shared" si="229"/>
        <v>70.809999999999945</v>
      </c>
      <c r="AK672" s="27">
        <f t="shared" si="230"/>
        <v>-6.5702056555270953</v>
      </c>
      <c r="AL672" s="27">
        <f>$AK$2+GRAPHS!$W$32*_xlfn.STDEV.S('ONE_LAST_QUOTE (2)'!$AJ$2:$AJ$779)</f>
        <v>27.965047561412895</v>
      </c>
      <c r="AM672" s="27">
        <f>$AK$2-GRAPHS!$W$32*_xlfn.STDEV.S('ONE_LAST_QUOTE (2)'!$AJ$2:$AJ$779)</f>
        <v>-41.105458872467089</v>
      </c>
      <c r="AO672" s="24"/>
    </row>
    <row r="673" spans="1:41" x14ac:dyDescent="0.3">
      <c r="A673" s="5">
        <v>45090</v>
      </c>
      <c r="B673" s="25">
        <v>667.01</v>
      </c>
      <c r="C673" s="25">
        <v>9.9899999999999984</v>
      </c>
      <c r="D673" s="25">
        <f t="shared" si="217"/>
        <v>657.02</v>
      </c>
      <c r="E673" s="25">
        <v>663.8</v>
      </c>
      <c r="F673" s="25">
        <f t="shared" si="214"/>
        <v>6.7799999999999727</v>
      </c>
      <c r="G673" s="25">
        <v>17218</v>
      </c>
      <c r="H673" s="25">
        <v>17216.599999999999</v>
      </c>
      <c r="I673" s="25">
        <v>90.180000000000021</v>
      </c>
      <c r="J673" s="25">
        <f t="shared" si="218"/>
        <v>17126.419999999998</v>
      </c>
      <c r="K673" s="25">
        <f t="shared" si="219"/>
        <v>91.580000000001746</v>
      </c>
      <c r="L673" s="27">
        <v>30.641999999999999</v>
      </c>
      <c r="M673" s="25">
        <v>593</v>
      </c>
      <c r="N673" s="2">
        <f t="shared" si="231"/>
        <v>136.61247170199636</v>
      </c>
      <c r="O673" s="2">
        <f t="shared" si="232"/>
        <v>140.00650512278392</v>
      </c>
      <c r="P673" s="2">
        <f t="shared" si="233"/>
        <v>104.24931106045644</v>
      </c>
      <c r="Q673" s="2">
        <f t="shared" si="233"/>
        <v>142.8915662650605</v>
      </c>
      <c r="R673" s="27">
        <f t="shared" si="234"/>
        <v>2.4844242831586039E-2</v>
      </c>
      <c r="S673" s="1">
        <f t="shared" si="220"/>
        <v>8.778548817801362E-3</v>
      </c>
      <c r="T673" s="1">
        <f>S673+GRAPHS!$Q$32*_xlfn.STDEV.S($R$2:$R$779)</f>
        <v>3.6448384166507447E-2</v>
      </c>
      <c r="U673" s="1">
        <f>S673-GRAPHS!$Q$32*_xlfn.STDEV.S($R$2:$R$779)</f>
        <v>-1.8891286530904723E-2</v>
      </c>
      <c r="V673" s="2">
        <f t="shared" si="221"/>
        <v>339.40334207875651</v>
      </c>
      <c r="W673" s="1">
        <f t="shared" si="222"/>
        <v>5.3472938302343252E-3</v>
      </c>
      <c r="X673" s="1">
        <f t="shared" si="223"/>
        <v>1.0319320568628007E-2</v>
      </c>
      <c r="Y673" s="1">
        <f t="shared" si="224"/>
        <v>-4.9720267383936822E-3</v>
      </c>
      <c r="Z673" s="1">
        <f t="shared" si="215"/>
        <v>-3.2310590462182717E-4</v>
      </c>
      <c r="AA673" s="1" t="e">
        <f>Z673+#REF!*_xlfn.STDEV.S($Y$2:$Y$779)</f>
        <v>#REF!</v>
      </c>
      <c r="AB673" s="1">
        <f>Z673-GRAPHS!$S$32*_xlfn.STDEV.S($Y$2:$Y$779)</f>
        <v>-3.5832089975028217E-3</v>
      </c>
      <c r="AC673" s="24">
        <f t="shared" si="216"/>
        <v>91.580000000001746</v>
      </c>
      <c r="AD673" s="24">
        <f t="shared" si="225"/>
        <v>6.7799999999999727</v>
      </c>
      <c r="AE673" s="1">
        <f t="shared" si="226"/>
        <v>-4.9720267383936822E-3</v>
      </c>
      <c r="AF673" s="1">
        <f t="shared" si="227"/>
        <v>-3.2310590462182717E-4</v>
      </c>
      <c r="AG673" s="1">
        <f>$AF$2+GRAPHS!$U$32*_xlfn.STDEV.S('ONE_LAST_QUOTE (2)'!$AE$2:$AE$779)</f>
        <v>3.7520229614794163E-3</v>
      </c>
      <c r="AH673" s="1">
        <f>$AF$2-GRAPHS!$U$32*_xlfn.STDEV.S('ONE_LAST_QUOTE (2)'!$AE$2:$AE$779)</f>
        <v>-4.3982347707230704E-3</v>
      </c>
      <c r="AI673" s="27">
        <f t="shared" si="228"/>
        <v>13.507374631268748</v>
      </c>
      <c r="AJ673" s="24">
        <f t="shared" si="229"/>
        <v>84.800000000001774</v>
      </c>
      <c r="AK673" s="27">
        <f t="shared" si="230"/>
        <v>-6.5702056555270953</v>
      </c>
      <c r="AL673" s="27">
        <f>$AK$2+GRAPHS!$W$32*_xlfn.STDEV.S('ONE_LAST_QUOTE (2)'!$AJ$2:$AJ$779)</f>
        <v>27.965047561412895</v>
      </c>
      <c r="AM673" s="27">
        <f>$AK$2-GRAPHS!$W$32*_xlfn.STDEV.S('ONE_LAST_QUOTE (2)'!$AJ$2:$AJ$779)</f>
        <v>-41.105458872467089</v>
      </c>
      <c r="AO673" s="24"/>
    </row>
    <row r="674" spans="1:41" x14ac:dyDescent="0.3">
      <c r="A674" s="5">
        <v>45091</v>
      </c>
      <c r="B674" s="25">
        <v>666.86</v>
      </c>
      <c r="C674" s="25">
        <v>9.9899999999999984</v>
      </c>
      <c r="D674" s="25">
        <f t="shared" si="217"/>
        <v>656.87</v>
      </c>
      <c r="E674" s="25">
        <v>663.5</v>
      </c>
      <c r="F674" s="25">
        <f t="shared" si="214"/>
        <v>6.6299999999999955</v>
      </c>
      <c r="G674" s="25">
        <v>17199</v>
      </c>
      <c r="H674" s="25">
        <v>17238.14</v>
      </c>
      <c r="I674" s="25">
        <v>86.570000000000022</v>
      </c>
      <c r="J674" s="25">
        <f t="shared" si="218"/>
        <v>17151.57</v>
      </c>
      <c r="K674" s="25">
        <f t="shared" si="219"/>
        <v>47.430000000000291</v>
      </c>
      <c r="L674" s="27">
        <v>30.734000000000002</v>
      </c>
      <c r="M674" s="25">
        <v>590</v>
      </c>
      <c r="N674" s="2">
        <f t="shared" si="231"/>
        <v>136.55073060300481</v>
      </c>
      <c r="O674" s="2">
        <f t="shared" si="232"/>
        <v>139.85200845665935</v>
      </c>
      <c r="P674" s="2">
        <f t="shared" si="233"/>
        <v>104.56231075426109</v>
      </c>
      <c r="Q674" s="2">
        <f t="shared" si="233"/>
        <v>142.16867469879543</v>
      </c>
      <c r="R674" s="27">
        <f t="shared" si="234"/>
        <v>2.4176200589159702E-2</v>
      </c>
      <c r="S674" s="1">
        <f t="shared" si="220"/>
        <v>8.778548817801362E-3</v>
      </c>
      <c r="T674" s="1">
        <f>S674+GRAPHS!$Q$32*_xlfn.STDEV.S($R$2:$R$779)</f>
        <v>3.6448384166507447E-2</v>
      </c>
      <c r="U674" s="1">
        <f>S674-GRAPHS!$Q$32*_xlfn.STDEV.S($R$2:$R$779)</f>
        <v>-1.8891286530904723E-2</v>
      </c>
      <c r="V674" s="2">
        <f t="shared" si="221"/>
        <v>330.12778536545397</v>
      </c>
      <c r="W674" s="1">
        <f t="shared" si="222"/>
        <v>2.7653445136509541E-3</v>
      </c>
      <c r="X674" s="1">
        <f t="shared" si="223"/>
        <v>1.0093321357346195E-2</v>
      </c>
      <c r="Y674" s="1">
        <f t="shared" si="224"/>
        <v>-7.3279768436952403E-3</v>
      </c>
      <c r="Z674" s="1">
        <f t="shared" si="215"/>
        <v>-3.2310590462182717E-4</v>
      </c>
      <c r="AA674" s="1" t="e">
        <f>Z674+#REF!*_xlfn.STDEV.S($Y$2:$Y$779)</f>
        <v>#REF!</v>
      </c>
      <c r="AB674" s="1">
        <f>Z674-GRAPHS!$S$32*_xlfn.STDEV.S($Y$2:$Y$779)</f>
        <v>-3.5832089975028217E-3</v>
      </c>
      <c r="AC674" s="24">
        <f t="shared" si="216"/>
        <v>47.430000000000291</v>
      </c>
      <c r="AD674" s="24">
        <f t="shared" si="225"/>
        <v>6.6299999999999955</v>
      </c>
      <c r="AE674" s="1">
        <f t="shared" si="226"/>
        <v>-7.3279768436952403E-3</v>
      </c>
      <c r="AF674" s="1">
        <f t="shared" si="227"/>
        <v>-3.2310590462182717E-4</v>
      </c>
      <c r="AG674" s="1">
        <f>$AF$2+GRAPHS!$U$32*_xlfn.STDEV.S('ONE_LAST_QUOTE (2)'!$AE$2:$AE$779)</f>
        <v>3.7520229614794163E-3</v>
      </c>
      <c r="AH674" s="1">
        <f>$AF$2-GRAPHS!$U$32*_xlfn.STDEV.S('ONE_LAST_QUOTE (2)'!$AE$2:$AE$779)</f>
        <v>-4.3982347707230704E-3</v>
      </c>
      <c r="AI674" s="27">
        <f t="shared" si="228"/>
        <v>7.153846153846203</v>
      </c>
      <c r="AJ674" s="24">
        <f t="shared" si="229"/>
        <v>40.800000000000296</v>
      </c>
      <c r="AK674" s="27">
        <f t="shared" si="230"/>
        <v>-6.5702056555270953</v>
      </c>
      <c r="AL674" s="27">
        <f>$AK$2+GRAPHS!$W$32*_xlfn.STDEV.S('ONE_LAST_QUOTE (2)'!$AJ$2:$AJ$779)</f>
        <v>27.965047561412895</v>
      </c>
      <c r="AM674" s="27">
        <f>$AK$2-GRAPHS!$W$32*_xlfn.STDEV.S('ONE_LAST_QUOTE (2)'!$AJ$2:$AJ$779)</f>
        <v>-41.105458872467089</v>
      </c>
      <c r="AO674" s="24"/>
    </row>
    <row r="675" spans="1:41" x14ac:dyDescent="0.3">
      <c r="A675" s="5">
        <v>45092</v>
      </c>
      <c r="B675" s="25">
        <v>669.81</v>
      </c>
      <c r="C675" s="25">
        <v>8.2999999999999989</v>
      </c>
      <c r="D675" s="25">
        <f t="shared" si="217"/>
        <v>661.51</v>
      </c>
      <c r="E675" s="25">
        <v>668.5</v>
      </c>
      <c r="F675" s="25">
        <f t="shared" si="214"/>
        <v>6.9900000000000091</v>
      </c>
      <c r="G675" s="25">
        <v>17336</v>
      </c>
      <c r="H675" s="25">
        <v>17334.98</v>
      </c>
      <c r="I675" s="25">
        <v>81.310000000000016</v>
      </c>
      <c r="J675" s="25">
        <f t="shared" si="218"/>
        <v>17253.669999999998</v>
      </c>
      <c r="K675" s="25">
        <f t="shared" si="219"/>
        <v>82.330000000001746</v>
      </c>
      <c r="L675" s="27">
        <v>30.667000000000002</v>
      </c>
      <c r="M675" s="25">
        <v>591</v>
      </c>
      <c r="N675" s="2">
        <f t="shared" si="231"/>
        <v>137.57974891953083</v>
      </c>
      <c r="O675" s="2">
        <f t="shared" si="232"/>
        <v>140.96601073345232</v>
      </c>
      <c r="P675" s="2">
        <f t="shared" si="233"/>
        <v>104.33436532507727</v>
      </c>
      <c r="Q675" s="2">
        <f t="shared" si="233"/>
        <v>142.40963855421714</v>
      </c>
      <c r="R675" s="27">
        <f t="shared" si="234"/>
        <v>2.4613083251824319E-2</v>
      </c>
      <c r="S675" s="1">
        <f t="shared" si="220"/>
        <v>8.778548817801362E-3</v>
      </c>
      <c r="T675" s="1">
        <f>S675+GRAPHS!$Q$32*_xlfn.STDEV.S($R$2:$R$779)</f>
        <v>3.6448384166507447E-2</v>
      </c>
      <c r="U675" s="1">
        <f>S675-GRAPHS!$Q$32*_xlfn.STDEV.S($R$2:$R$779)</f>
        <v>-1.8891286530904723E-2</v>
      </c>
      <c r="V675" s="2">
        <f t="shared" si="221"/>
        <v>338.62618139214931</v>
      </c>
      <c r="W675" s="1">
        <f t="shared" si="222"/>
        <v>4.7717384185510534E-3</v>
      </c>
      <c r="X675" s="1">
        <f t="shared" si="223"/>
        <v>1.0566733685053906E-2</v>
      </c>
      <c r="Y675" s="1">
        <f t="shared" si="224"/>
        <v>-5.7949952665028526E-3</v>
      </c>
      <c r="Z675" s="1">
        <f t="shared" si="215"/>
        <v>-3.2310590462182717E-4</v>
      </c>
      <c r="AA675" s="1" t="e">
        <f>Z675+#REF!*_xlfn.STDEV.S($Y$2:$Y$779)</f>
        <v>#REF!</v>
      </c>
      <c r="AB675" s="1">
        <f>Z675-GRAPHS!$S$32*_xlfn.STDEV.S($Y$2:$Y$779)</f>
        <v>-3.5832089975028217E-3</v>
      </c>
      <c r="AC675" s="24">
        <f t="shared" si="216"/>
        <v>82.330000000001746</v>
      </c>
      <c r="AD675" s="24">
        <f t="shared" si="225"/>
        <v>6.9900000000000091</v>
      </c>
      <c r="AE675" s="1">
        <f t="shared" si="226"/>
        <v>-5.7949952665028526E-3</v>
      </c>
      <c r="AF675" s="1">
        <f t="shared" si="227"/>
        <v>-3.2310590462182717E-4</v>
      </c>
      <c r="AG675" s="1">
        <f>$AF$2+GRAPHS!$U$32*_xlfn.STDEV.S('ONE_LAST_QUOTE (2)'!$AE$2:$AE$779)</f>
        <v>3.7520229614794163E-3</v>
      </c>
      <c r="AH675" s="1">
        <f>$AF$2-GRAPHS!$U$32*_xlfn.STDEV.S('ONE_LAST_QUOTE (2)'!$AE$2:$AE$779)</f>
        <v>-4.3982347707230704E-3</v>
      </c>
      <c r="AI675" s="27">
        <f t="shared" si="228"/>
        <v>11.77825464949952</v>
      </c>
      <c r="AJ675" s="24">
        <f t="shared" si="229"/>
        <v>75.340000000001737</v>
      </c>
      <c r="AK675" s="27">
        <f t="shared" si="230"/>
        <v>-6.5702056555270953</v>
      </c>
      <c r="AL675" s="27">
        <f>$AK$2+GRAPHS!$W$32*_xlfn.STDEV.S('ONE_LAST_QUOTE (2)'!$AJ$2:$AJ$779)</f>
        <v>27.965047561412895</v>
      </c>
      <c r="AM675" s="27">
        <f>$AK$2-GRAPHS!$W$32*_xlfn.STDEV.S('ONE_LAST_QUOTE (2)'!$AJ$2:$AJ$779)</f>
        <v>-41.105458872467089</v>
      </c>
      <c r="AO675" s="24"/>
    </row>
    <row r="676" spans="1:41" x14ac:dyDescent="0.3">
      <c r="A676" s="5">
        <v>45093</v>
      </c>
      <c r="B676" s="25">
        <v>667.01</v>
      </c>
      <c r="C676" s="25">
        <v>8.2999999999999989</v>
      </c>
      <c r="D676" s="25">
        <f t="shared" si="217"/>
        <v>658.71</v>
      </c>
      <c r="E676" s="25">
        <v>664.2</v>
      </c>
      <c r="F676" s="25">
        <f t="shared" si="214"/>
        <v>5.4900000000000091</v>
      </c>
      <c r="G676" s="25">
        <v>17269</v>
      </c>
      <c r="H676" s="25">
        <v>17288.91</v>
      </c>
      <c r="I676" s="25">
        <v>49.710000000000015</v>
      </c>
      <c r="J676" s="25">
        <f t="shared" si="218"/>
        <v>17239.2</v>
      </c>
      <c r="K676" s="25">
        <f t="shared" si="219"/>
        <v>29.799999999999272</v>
      </c>
      <c r="L676" s="27">
        <v>30.673999999999999</v>
      </c>
      <c r="M676" s="25">
        <v>589</v>
      </c>
      <c r="N676" s="2">
        <f t="shared" si="231"/>
        <v>136.69479316731844</v>
      </c>
      <c r="O676" s="2">
        <f t="shared" si="232"/>
        <v>140.4212067002762</v>
      </c>
      <c r="P676" s="2">
        <f t="shared" si="233"/>
        <v>104.35818051917109</v>
      </c>
      <c r="Q676" s="2">
        <f t="shared" si="233"/>
        <v>141.92771084337375</v>
      </c>
      <c r="R676" s="27">
        <f t="shared" si="234"/>
        <v>2.726083010635616E-2</v>
      </c>
      <c r="S676" s="1">
        <f t="shared" si="220"/>
        <v>8.778548817801362E-3</v>
      </c>
      <c r="T676" s="1">
        <f>S676+GRAPHS!$Q$32*_xlfn.STDEV.S($R$2:$R$779)</f>
        <v>3.6448384166507447E-2</v>
      </c>
      <c r="U676" s="1">
        <f>S676-GRAPHS!$Q$32*_xlfn.STDEV.S($R$2:$R$779)</f>
        <v>-1.8891286530904723E-2</v>
      </c>
      <c r="V676" s="2">
        <f t="shared" si="221"/>
        <v>372.64135329577641</v>
      </c>
      <c r="W676" s="1">
        <f t="shared" si="222"/>
        <v>1.7286184973780263E-3</v>
      </c>
      <c r="X676" s="1">
        <f t="shared" si="223"/>
        <v>8.3344719223937824E-3</v>
      </c>
      <c r="Y676" s="1">
        <f t="shared" si="224"/>
        <v>-6.6058534250157562E-3</v>
      </c>
      <c r="Z676" s="1">
        <f t="shared" si="215"/>
        <v>-3.2310590462182717E-4</v>
      </c>
      <c r="AA676" s="1" t="e">
        <f>Z676+#REF!*_xlfn.STDEV.S($Y$2:$Y$779)</f>
        <v>#REF!</v>
      </c>
      <c r="AB676" s="1">
        <f>Z676-GRAPHS!$S$32*_xlfn.STDEV.S($Y$2:$Y$779)</f>
        <v>-3.5832089975028217E-3</v>
      </c>
      <c r="AC676" s="24">
        <f t="shared" si="216"/>
        <v>29.799999999999272</v>
      </c>
      <c r="AD676" s="24">
        <f t="shared" si="225"/>
        <v>5.4900000000000091</v>
      </c>
      <c r="AE676" s="1">
        <f t="shared" si="226"/>
        <v>-6.6058534250157562E-3</v>
      </c>
      <c r="AF676" s="1">
        <f t="shared" si="227"/>
        <v>-3.2310590462182717E-4</v>
      </c>
      <c r="AG676" s="1">
        <f>$AF$2+GRAPHS!$U$32*_xlfn.STDEV.S('ONE_LAST_QUOTE (2)'!$AE$2:$AE$779)</f>
        <v>3.7520229614794163E-3</v>
      </c>
      <c r="AH676" s="1">
        <f>$AF$2-GRAPHS!$U$32*_xlfn.STDEV.S('ONE_LAST_QUOTE (2)'!$AE$2:$AE$779)</f>
        <v>-4.3982347707230704E-3</v>
      </c>
      <c r="AI676" s="27">
        <f t="shared" si="228"/>
        <v>5.4280510018213519</v>
      </c>
      <c r="AJ676" s="24">
        <f t="shared" si="229"/>
        <v>24.309999999999263</v>
      </c>
      <c r="AK676" s="27">
        <f t="shared" si="230"/>
        <v>-6.5702056555270953</v>
      </c>
      <c r="AL676" s="27">
        <f>$AK$2+GRAPHS!$W$32*_xlfn.STDEV.S('ONE_LAST_QUOTE (2)'!$AJ$2:$AJ$779)</f>
        <v>27.965047561412895</v>
      </c>
      <c r="AM676" s="27">
        <f>$AK$2-GRAPHS!$W$32*_xlfn.STDEV.S('ONE_LAST_QUOTE (2)'!$AJ$2:$AJ$779)</f>
        <v>-41.105458872467089</v>
      </c>
      <c r="AO676" s="24"/>
    </row>
    <row r="677" spans="1:41" x14ac:dyDescent="0.3">
      <c r="A677" s="5">
        <v>45096</v>
      </c>
      <c r="B677" s="25">
        <v>666.01</v>
      </c>
      <c r="C677" s="25">
        <v>8.2999999999999989</v>
      </c>
      <c r="D677" s="25">
        <f t="shared" si="217"/>
        <v>657.71</v>
      </c>
      <c r="E677" s="25">
        <v>663.9</v>
      </c>
      <c r="F677" s="25">
        <f t="shared" si="214"/>
        <v>6.1899999999999409</v>
      </c>
      <c r="G677" s="25">
        <v>17253</v>
      </c>
      <c r="H677" s="25">
        <v>17274.560000000001</v>
      </c>
      <c r="I677" s="25">
        <v>47.010000000000012</v>
      </c>
      <c r="J677" s="25">
        <f t="shared" si="218"/>
        <v>17227.550000000003</v>
      </c>
      <c r="K677" s="25">
        <f t="shared" si="219"/>
        <v>25.44999999999709</v>
      </c>
      <c r="L677" s="27">
        <v>30.798999999999999</v>
      </c>
      <c r="M677" s="25">
        <v>583</v>
      </c>
      <c r="N677" s="2">
        <f t="shared" si="231"/>
        <v>136.63305206832686</v>
      </c>
      <c r="O677" s="2">
        <f t="shared" si="232"/>
        <v>140.29110424459233</v>
      </c>
      <c r="P677" s="2">
        <f t="shared" si="233"/>
        <v>104.78345184227523</v>
      </c>
      <c r="Q677" s="2">
        <f t="shared" si="233"/>
        <v>140.48192771084362</v>
      </c>
      <c r="R677" s="27">
        <f t="shared" si="234"/>
        <v>2.677282049175167E-2</v>
      </c>
      <c r="S677" s="1">
        <f t="shared" si="220"/>
        <v>8.778548817801362E-3</v>
      </c>
      <c r="T677" s="1">
        <f>S677+GRAPHS!$Q$32*_xlfn.STDEV.S($R$2:$R$779)</f>
        <v>3.6448384166507447E-2</v>
      </c>
      <c r="U677" s="1">
        <f>S677-GRAPHS!$Q$32*_xlfn.STDEV.S($R$2:$R$779)</f>
        <v>-1.8891286530904723E-2</v>
      </c>
      <c r="V677" s="2">
        <f t="shared" si="221"/>
        <v>365.80521762654712</v>
      </c>
      <c r="W677" s="1">
        <f t="shared" si="222"/>
        <v>1.4772849302423783E-3</v>
      </c>
      <c r="X677" s="1">
        <f t="shared" si="223"/>
        <v>9.4114427331193698E-3</v>
      </c>
      <c r="Y677" s="1">
        <f t="shared" si="224"/>
        <v>-7.9341578028769913E-3</v>
      </c>
      <c r="Z677" s="1">
        <f t="shared" si="215"/>
        <v>-3.2310590462182717E-4</v>
      </c>
      <c r="AA677" s="1" t="e">
        <f>Z677+#REF!*_xlfn.STDEV.S($Y$2:$Y$779)</f>
        <v>#REF!</v>
      </c>
      <c r="AB677" s="1">
        <f>Z677-GRAPHS!$S$32*_xlfn.STDEV.S($Y$2:$Y$779)</f>
        <v>-3.5832089975028217E-3</v>
      </c>
      <c r="AC677" s="24">
        <f t="shared" si="216"/>
        <v>25.44999999999709</v>
      </c>
      <c r="AD677" s="24">
        <f t="shared" si="225"/>
        <v>6.1899999999999409</v>
      </c>
      <c r="AE677" s="1">
        <f t="shared" si="226"/>
        <v>-7.9341578028769913E-3</v>
      </c>
      <c r="AF677" s="1">
        <f t="shared" si="227"/>
        <v>-3.2310590462182717E-4</v>
      </c>
      <c r="AG677" s="1">
        <f>$AF$2+GRAPHS!$U$32*_xlfn.STDEV.S('ONE_LAST_QUOTE (2)'!$AE$2:$AE$779)</f>
        <v>3.7520229614794163E-3</v>
      </c>
      <c r="AH677" s="1">
        <f>$AF$2-GRAPHS!$U$32*_xlfn.STDEV.S('ONE_LAST_QUOTE (2)'!$AE$2:$AE$779)</f>
        <v>-4.3982347707230704E-3</v>
      </c>
      <c r="AI677" s="27">
        <f t="shared" si="228"/>
        <v>4.1114701130851907</v>
      </c>
      <c r="AJ677" s="24">
        <f t="shared" si="229"/>
        <v>19.259999999997149</v>
      </c>
      <c r="AK677" s="27">
        <f t="shared" si="230"/>
        <v>-6.5702056555270953</v>
      </c>
      <c r="AL677" s="27">
        <f>$AK$2+GRAPHS!$W$32*_xlfn.STDEV.S('ONE_LAST_QUOTE (2)'!$AJ$2:$AJ$779)</f>
        <v>27.965047561412895</v>
      </c>
      <c r="AM677" s="27">
        <f>$AK$2-GRAPHS!$W$32*_xlfn.STDEV.S('ONE_LAST_QUOTE (2)'!$AJ$2:$AJ$779)</f>
        <v>-41.105458872467089</v>
      </c>
      <c r="AO677" s="24"/>
    </row>
    <row r="678" spans="1:41" x14ac:dyDescent="0.3">
      <c r="A678" s="5">
        <v>45097</v>
      </c>
      <c r="B678" s="25">
        <v>661.57</v>
      </c>
      <c r="C678" s="25">
        <v>7.2399999999999984</v>
      </c>
      <c r="D678" s="25">
        <f t="shared" si="217"/>
        <v>654.33000000000004</v>
      </c>
      <c r="E678" s="25">
        <v>662.1</v>
      </c>
      <c r="F678" s="25">
        <f t="shared" si="214"/>
        <v>7.7699999999999818</v>
      </c>
      <c r="G678" s="25">
        <v>17189</v>
      </c>
      <c r="H678" s="25">
        <v>17184.91</v>
      </c>
      <c r="I678" s="25">
        <v>46.690000000000012</v>
      </c>
      <c r="J678" s="25">
        <f t="shared" si="218"/>
        <v>17138.22</v>
      </c>
      <c r="K678" s="25">
        <f t="shared" si="219"/>
        <v>50.779999999998836</v>
      </c>
      <c r="L678" s="27">
        <v>30.94</v>
      </c>
      <c r="M678" s="25">
        <v>583</v>
      </c>
      <c r="N678" s="2">
        <f t="shared" si="231"/>
        <v>136.26260547437749</v>
      </c>
      <c r="O678" s="2">
        <f t="shared" si="232"/>
        <v>139.77069442185692</v>
      </c>
      <c r="P678" s="2">
        <f t="shared" si="233"/>
        <v>105.26315789473669</v>
      </c>
      <c r="Q678" s="2">
        <f t="shared" si="233"/>
        <v>140.48192771084362</v>
      </c>
      <c r="R678" s="27">
        <f t="shared" si="234"/>
        <v>2.5745059954391358E-2</v>
      </c>
      <c r="S678" s="1">
        <f t="shared" si="220"/>
        <v>8.778548817801362E-3</v>
      </c>
      <c r="T678" s="1">
        <f>S678+GRAPHS!$Q$32*_xlfn.STDEV.S($R$2:$R$779)</f>
        <v>3.6448384166507447E-2</v>
      </c>
      <c r="U678" s="1">
        <f>S678-GRAPHS!$Q$32*_xlfn.STDEV.S($R$2:$R$779)</f>
        <v>-1.8891286530904723E-2</v>
      </c>
      <c r="V678" s="2">
        <f t="shared" si="221"/>
        <v>350.80889474794219</v>
      </c>
      <c r="W678" s="1">
        <f t="shared" si="222"/>
        <v>2.9629681495510519E-3</v>
      </c>
      <c r="X678" s="1">
        <f t="shared" si="223"/>
        <v>1.1874742102608747E-2</v>
      </c>
      <c r="Y678" s="1">
        <f t="shared" si="224"/>
        <v>-8.9117739530576948E-3</v>
      </c>
      <c r="Z678" s="1">
        <f t="shared" si="215"/>
        <v>-3.2310590462182717E-4</v>
      </c>
      <c r="AA678" s="1" t="e">
        <f>Z678+#REF!*_xlfn.STDEV.S($Y$2:$Y$779)</f>
        <v>#REF!</v>
      </c>
      <c r="AB678" s="1">
        <f>Z678-GRAPHS!$S$32*_xlfn.STDEV.S($Y$2:$Y$779)</f>
        <v>-3.5832089975028217E-3</v>
      </c>
      <c r="AC678" s="24">
        <f t="shared" si="216"/>
        <v>50.779999999998836</v>
      </c>
      <c r="AD678" s="24">
        <f t="shared" si="225"/>
        <v>7.7699999999999818</v>
      </c>
      <c r="AE678" s="1">
        <f t="shared" si="226"/>
        <v>-8.9117739530576948E-3</v>
      </c>
      <c r="AF678" s="1">
        <f t="shared" si="227"/>
        <v>-3.2310590462182717E-4</v>
      </c>
      <c r="AG678" s="1">
        <f>$AF$2+GRAPHS!$U$32*_xlfn.STDEV.S('ONE_LAST_QUOTE (2)'!$AE$2:$AE$779)</f>
        <v>3.7520229614794163E-3</v>
      </c>
      <c r="AH678" s="1">
        <f>$AF$2-GRAPHS!$U$32*_xlfn.STDEV.S('ONE_LAST_QUOTE (2)'!$AE$2:$AE$779)</f>
        <v>-4.3982347707230704E-3</v>
      </c>
      <c r="AI678" s="27">
        <f t="shared" si="228"/>
        <v>6.5353925353924005</v>
      </c>
      <c r="AJ678" s="24">
        <f t="shared" si="229"/>
        <v>43.009999999998854</v>
      </c>
      <c r="AK678" s="27">
        <f t="shared" si="230"/>
        <v>-6.5702056555270953</v>
      </c>
      <c r="AL678" s="27">
        <f>$AK$2+GRAPHS!$W$32*_xlfn.STDEV.S('ONE_LAST_QUOTE (2)'!$AJ$2:$AJ$779)</f>
        <v>27.965047561412895</v>
      </c>
      <c r="AM678" s="27">
        <f>$AK$2-GRAPHS!$W$32*_xlfn.STDEV.S('ONE_LAST_QUOTE (2)'!$AJ$2:$AJ$779)</f>
        <v>-41.105458872467089</v>
      </c>
      <c r="AO678" s="24"/>
    </row>
    <row r="679" spans="1:41" x14ac:dyDescent="0.3">
      <c r="A679" s="5">
        <v>45098</v>
      </c>
      <c r="B679" s="25">
        <v>661.29</v>
      </c>
      <c r="C679" s="25">
        <v>6.9099999999999984</v>
      </c>
      <c r="D679" s="25">
        <f t="shared" si="217"/>
        <v>654.38</v>
      </c>
      <c r="E679" s="25">
        <v>661.5</v>
      </c>
      <c r="F679" s="25">
        <f t="shared" si="214"/>
        <v>7.1200000000000045</v>
      </c>
      <c r="G679" s="25">
        <v>17230</v>
      </c>
      <c r="H679" s="25">
        <v>17202.400000000001</v>
      </c>
      <c r="I679" s="25">
        <v>1.3500000000000085</v>
      </c>
      <c r="J679" s="25">
        <f t="shared" si="218"/>
        <v>17201.050000000003</v>
      </c>
      <c r="K679" s="25">
        <f t="shared" si="219"/>
        <v>28.94999999999709</v>
      </c>
      <c r="L679" s="27">
        <v>30.927</v>
      </c>
      <c r="M679" s="25">
        <v>581</v>
      </c>
      <c r="N679" s="2">
        <f t="shared" si="231"/>
        <v>136.13912327639437</v>
      </c>
      <c r="O679" s="2">
        <f t="shared" si="232"/>
        <v>140.10408196454679</v>
      </c>
      <c r="P679" s="2">
        <f t="shared" si="233"/>
        <v>105.21892967713386</v>
      </c>
      <c r="Q679" s="2">
        <f t="shared" si="233"/>
        <v>140.00000000000026</v>
      </c>
      <c r="R679" s="27">
        <f t="shared" si="234"/>
        <v>2.9124314838598009E-2</v>
      </c>
      <c r="S679" s="1">
        <f t="shared" si="220"/>
        <v>8.778548817801362E-3</v>
      </c>
      <c r="T679" s="1">
        <f>S679+GRAPHS!$Q$32*_xlfn.STDEV.S($R$2:$R$779)</f>
        <v>3.6448384166507447E-2</v>
      </c>
      <c r="U679" s="1">
        <f>S679-GRAPHS!$Q$32*_xlfn.STDEV.S($R$2:$R$779)</f>
        <v>-1.8891286530904723E-2</v>
      </c>
      <c r="V679" s="2">
        <f t="shared" si="221"/>
        <v>396.49586881524215</v>
      </c>
      <c r="W679" s="1">
        <f t="shared" si="222"/>
        <v>1.6830367913584976E-3</v>
      </c>
      <c r="X679" s="1">
        <f t="shared" si="223"/>
        <v>1.0880528133500419E-2</v>
      </c>
      <c r="Y679" s="1">
        <f t="shared" si="224"/>
        <v>-9.197491342141921E-3</v>
      </c>
      <c r="Z679" s="1">
        <f t="shared" si="215"/>
        <v>-3.2310590462182717E-4</v>
      </c>
      <c r="AA679" s="1" t="e">
        <f>Z679+#REF!*_xlfn.STDEV.S($Y$2:$Y$779)</f>
        <v>#REF!</v>
      </c>
      <c r="AB679" s="1">
        <f>Z679-GRAPHS!$S$32*_xlfn.STDEV.S($Y$2:$Y$779)</f>
        <v>-3.5832089975028217E-3</v>
      </c>
      <c r="AC679" s="24">
        <f t="shared" si="216"/>
        <v>28.94999999999709</v>
      </c>
      <c r="AD679" s="24">
        <f t="shared" si="225"/>
        <v>7.1200000000000045</v>
      </c>
      <c r="AE679" s="1">
        <f t="shared" si="226"/>
        <v>-9.197491342141921E-3</v>
      </c>
      <c r="AF679" s="1">
        <f t="shared" si="227"/>
        <v>-3.2310590462182717E-4</v>
      </c>
      <c r="AG679" s="1">
        <f>$AF$2+GRAPHS!$U$32*_xlfn.STDEV.S('ONE_LAST_QUOTE (2)'!$AE$2:$AE$779)</f>
        <v>3.7520229614794163E-3</v>
      </c>
      <c r="AH679" s="1">
        <f>$AF$2-GRAPHS!$U$32*_xlfn.STDEV.S('ONE_LAST_QUOTE (2)'!$AE$2:$AE$779)</f>
        <v>-4.3982347707230704E-3</v>
      </c>
      <c r="AI679" s="27">
        <f t="shared" si="228"/>
        <v>4.0660112359546448</v>
      </c>
      <c r="AJ679" s="24">
        <f t="shared" si="229"/>
        <v>21.829999999997085</v>
      </c>
      <c r="AK679" s="27">
        <f t="shared" si="230"/>
        <v>-6.5702056555270953</v>
      </c>
      <c r="AL679" s="27">
        <f>$AK$2+GRAPHS!$W$32*_xlfn.STDEV.S('ONE_LAST_QUOTE (2)'!$AJ$2:$AJ$779)</f>
        <v>27.965047561412895</v>
      </c>
      <c r="AM679" s="27">
        <f>$AK$2-GRAPHS!$W$32*_xlfn.STDEV.S('ONE_LAST_QUOTE (2)'!$AJ$2:$AJ$779)</f>
        <v>-41.105458872467089</v>
      </c>
      <c r="AO679" s="24"/>
    </row>
    <row r="680" spans="1:41" x14ac:dyDescent="0.3">
      <c r="A680" s="5">
        <v>45103</v>
      </c>
      <c r="B680" s="25">
        <v>654.9</v>
      </c>
      <c r="C680" s="25">
        <v>5.6499999999999986</v>
      </c>
      <c r="D680" s="25">
        <f t="shared" si="217"/>
        <v>649.25</v>
      </c>
      <c r="E680" s="25">
        <v>654.20000000000005</v>
      </c>
      <c r="F680" s="25">
        <f t="shared" si="214"/>
        <v>4.9500000000000455</v>
      </c>
      <c r="G680" s="25">
        <v>16880</v>
      </c>
      <c r="H680" s="25">
        <v>17059.240000000002</v>
      </c>
      <c r="I680" s="25">
        <v>278.10000000000002</v>
      </c>
      <c r="J680" s="25">
        <f t="shared" si="218"/>
        <v>16781.140000000003</v>
      </c>
      <c r="K680" s="25">
        <f t="shared" si="219"/>
        <v>98.859999999996944</v>
      </c>
      <c r="L680" s="27">
        <v>31.007000000000001</v>
      </c>
      <c r="M680" s="25">
        <v>574</v>
      </c>
      <c r="N680" s="2">
        <f t="shared" si="231"/>
        <v>134.63675653426637</v>
      </c>
      <c r="O680" s="2">
        <f t="shared" si="232"/>
        <v>137.25809074646256</v>
      </c>
      <c r="P680" s="2">
        <f t="shared" si="233"/>
        <v>105.49110332392053</v>
      </c>
      <c r="Q680" s="2">
        <f t="shared" si="233"/>
        <v>138.31325301204845</v>
      </c>
      <c r="R680" s="27">
        <f t="shared" si="234"/>
        <v>1.9469677372456751E-2</v>
      </c>
      <c r="S680" s="1">
        <f t="shared" si="220"/>
        <v>8.778548817801362E-3</v>
      </c>
      <c r="T680" s="1">
        <f>S680+GRAPHS!$Q$32*_xlfn.STDEV.S($R$2:$R$779)</f>
        <v>3.6448384166507447E-2</v>
      </c>
      <c r="U680" s="1">
        <f>S680-GRAPHS!$Q$32*_xlfn.STDEV.S($R$2:$R$779)</f>
        <v>-1.8891286530904723E-2</v>
      </c>
      <c r="V680" s="2">
        <f t="shared" si="221"/>
        <v>262.13342121961887</v>
      </c>
      <c r="W680" s="1">
        <f t="shared" si="222"/>
        <v>5.8911373124827587E-3</v>
      </c>
      <c r="X680" s="1">
        <f t="shared" si="223"/>
        <v>7.6241817481710362E-3</v>
      </c>
      <c r="Y680" s="1">
        <f t="shared" si="224"/>
        <v>-1.7330444356882775E-3</v>
      </c>
      <c r="Z680" s="1">
        <f t="shared" si="215"/>
        <v>-3.2310590462182717E-4</v>
      </c>
      <c r="AA680" s="1" t="e">
        <f>Z680+#REF!*_xlfn.STDEV.S($Y$2:$Y$779)</f>
        <v>#REF!</v>
      </c>
      <c r="AB680" s="1">
        <f>Z680-GRAPHS!$S$32*_xlfn.STDEV.S($Y$2:$Y$779)</f>
        <v>-3.5832089975028217E-3</v>
      </c>
      <c r="AC680" s="24">
        <f t="shared" si="216"/>
        <v>98.859999999996944</v>
      </c>
      <c r="AD680" s="24">
        <f t="shared" si="225"/>
        <v>4.9500000000000455</v>
      </c>
      <c r="AE680" s="1">
        <f t="shared" si="226"/>
        <v>-1.7330444356882775E-3</v>
      </c>
      <c r="AF680" s="1">
        <f t="shared" si="227"/>
        <v>-3.2310590462182717E-4</v>
      </c>
      <c r="AG680" s="1">
        <f>$AF$2+GRAPHS!$U$32*_xlfn.STDEV.S('ONE_LAST_QUOTE (2)'!$AE$2:$AE$779)</f>
        <v>3.7520229614794163E-3</v>
      </c>
      <c r="AH680" s="1">
        <f>$AF$2-GRAPHS!$U$32*_xlfn.STDEV.S('ONE_LAST_QUOTE (2)'!$AE$2:$AE$779)</f>
        <v>-4.3982347707230704E-3</v>
      </c>
      <c r="AI680" s="27">
        <f t="shared" si="228"/>
        <v>19.971717171716371</v>
      </c>
      <c r="AJ680" s="24">
        <f t="shared" si="229"/>
        <v>93.909999999996899</v>
      </c>
      <c r="AK680" s="27">
        <f t="shared" si="230"/>
        <v>-6.5702056555270953</v>
      </c>
      <c r="AL680" s="27">
        <f>$AK$2+GRAPHS!$W$32*_xlfn.STDEV.S('ONE_LAST_QUOTE (2)'!$AJ$2:$AJ$779)</f>
        <v>27.965047561412895</v>
      </c>
      <c r="AM680" s="27">
        <f>$AK$2-GRAPHS!$W$32*_xlfn.STDEV.S('ONE_LAST_QUOTE (2)'!$AJ$2:$AJ$779)</f>
        <v>-41.105458872467089</v>
      </c>
      <c r="AO680" s="24"/>
    </row>
    <row r="681" spans="1:41" x14ac:dyDescent="0.3">
      <c r="A681" s="5">
        <v>45104</v>
      </c>
      <c r="B681" s="25">
        <v>649.23</v>
      </c>
      <c r="C681" s="25">
        <v>3.0699999999999985</v>
      </c>
      <c r="D681" s="25">
        <f t="shared" si="217"/>
        <v>646.16</v>
      </c>
      <c r="E681" s="25">
        <v>650.4</v>
      </c>
      <c r="F681" s="25">
        <f t="shared" si="214"/>
        <v>4.2400000000000091</v>
      </c>
      <c r="G681" s="25">
        <v>16742</v>
      </c>
      <c r="H681" s="25">
        <v>16887.900000000001</v>
      </c>
      <c r="I681" s="25">
        <v>276.60000000000002</v>
      </c>
      <c r="J681" s="25">
        <f t="shared" si="218"/>
        <v>16611.300000000003</v>
      </c>
      <c r="K681" s="25">
        <f t="shared" si="219"/>
        <v>130.69999999999709</v>
      </c>
      <c r="L681" s="27">
        <v>31.007999999999999</v>
      </c>
      <c r="M681" s="25">
        <v>572</v>
      </c>
      <c r="N681" s="2">
        <f t="shared" si="231"/>
        <v>133.85470261370656</v>
      </c>
      <c r="O681" s="2">
        <f t="shared" si="232"/>
        <v>136.13595706618935</v>
      </c>
      <c r="P681" s="2">
        <f t="shared" si="233"/>
        <v>105.49450549450535</v>
      </c>
      <c r="Q681" s="2">
        <f t="shared" si="233"/>
        <v>137.83132530120508</v>
      </c>
      <c r="R681" s="27">
        <f t="shared" si="234"/>
        <v>1.7042766581509605E-2</v>
      </c>
      <c r="S681" s="1">
        <f t="shared" si="220"/>
        <v>8.778548817801362E-3</v>
      </c>
      <c r="T681" s="1">
        <f>S681+GRAPHS!$Q$32*_xlfn.STDEV.S($R$2:$R$779)</f>
        <v>3.6448384166507447E-2</v>
      </c>
      <c r="U681" s="1">
        <f>S681-GRAPHS!$Q$32*_xlfn.STDEV.S($R$2:$R$779)</f>
        <v>-1.8891286530904723E-2</v>
      </c>
      <c r="V681" s="2">
        <f t="shared" si="221"/>
        <v>228.12544524827842</v>
      </c>
      <c r="W681" s="1">
        <f t="shared" si="222"/>
        <v>7.8681379542839547E-3</v>
      </c>
      <c r="X681" s="1">
        <f t="shared" si="223"/>
        <v>6.561842268168889E-3</v>
      </c>
      <c r="Y681" s="1">
        <f t="shared" si="224"/>
        <v>1.3062956861150657E-3</v>
      </c>
      <c r="Z681" s="1">
        <f t="shared" si="215"/>
        <v>-3.2310590462182717E-4</v>
      </c>
      <c r="AA681" s="1" t="e">
        <f>Z681+#REF!*_xlfn.STDEV.S($Y$2:$Y$779)</f>
        <v>#REF!</v>
      </c>
      <c r="AB681" s="1">
        <f>Z681-GRAPHS!$S$32*_xlfn.STDEV.S($Y$2:$Y$779)</f>
        <v>-3.5832089975028217E-3</v>
      </c>
      <c r="AC681" s="24">
        <f t="shared" si="216"/>
        <v>130.69999999999709</v>
      </c>
      <c r="AD681" s="24">
        <f t="shared" si="225"/>
        <v>4.2400000000000091</v>
      </c>
      <c r="AE681" s="1">
        <f t="shared" si="226"/>
        <v>1.3062956861150657E-3</v>
      </c>
      <c r="AF681" s="1">
        <f t="shared" si="227"/>
        <v>-3.2310590462182717E-4</v>
      </c>
      <c r="AG681" s="1">
        <f>$AF$2+GRAPHS!$U$32*_xlfn.STDEV.S('ONE_LAST_QUOTE (2)'!$AE$2:$AE$779)</f>
        <v>3.7520229614794163E-3</v>
      </c>
      <c r="AH681" s="1">
        <f>$AF$2-GRAPHS!$U$32*_xlfn.STDEV.S('ONE_LAST_QUOTE (2)'!$AE$2:$AE$779)</f>
        <v>-4.3982347707230704E-3</v>
      </c>
      <c r="AI681" s="27">
        <f t="shared" si="228"/>
        <v>30.825471698112455</v>
      </c>
      <c r="AJ681" s="24">
        <f t="shared" si="229"/>
        <v>126.45999999999708</v>
      </c>
      <c r="AK681" s="27">
        <f t="shared" si="230"/>
        <v>-6.5702056555270953</v>
      </c>
      <c r="AL681" s="27">
        <f>$AK$2+GRAPHS!$W$32*_xlfn.STDEV.S('ONE_LAST_QUOTE (2)'!$AJ$2:$AJ$779)</f>
        <v>27.965047561412895</v>
      </c>
      <c r="AM681" s="27">
        <f>$AK$2-GRAPHS!$W$32*_xlfn.STDEV.S('ONE_LAST_QUOTE (2)'!$AJ$2:$AJ$779)</f>
        <v>-41.105458872467089</v>
      </c>
      <c r="AO681" s="24"/>
    </row>
    <row r="682" spans="1:41" x14ac:dyDescent="0.3">
      <c r="A682" s="5">
        <v>45105</v>
      </c>
      <c r="B682" s="25">
        <v>651.22</v>
      </c>
      <c r="C682" s="25">
        <v>2.8499999999999983</v>
      </c>
      <c r="D682" s="25">
        <f t="shared" si="217"/>
        <v>648.37</v>
      </c>
      <c r="E682" s="25">
        <v>650.4</v>
      </c>
      <c r="F682" s="25">
        <f t="shared" si="214"/>
        <v>2.0299999999999727</v>
      </c>
      <c r="G682" s="25">
        <v>16775</v>
      </c>
      <c r="H682" s="25">
        <v>16935.63</v>
      </c>
      <c r="I682" s="25">
        <v>249.75000000000003</v>
      </c>
      <c r="J682" s="25">
        <f t="shared" si="218"/>
        <v>16685.88</v>
      </c>
      <c r="K682" s="25">
        <f t="shared" si="219"/>
        <v>89.119999999998981</v>
      </c>
      <c r="L682" s="27">
        <v>31.021999999999998</v>
      </c>
      <c r="M682" s="25">
        <v>574</v>
      </c>
      <c r="N682" s="2">
        <f t="shared" si="231"/>
        <v>133.85470261370656</v>
      </c>
      <c r="O682" s="2">
        <f t="shared" si="232"/>
        <v>136.40429338103729</v>
      </c>
      <c r="P682" s="2">
        <f t="shared" si="233"/>
        <v>105.542135882693</v>
      </c>
      <c r="Q682" s="2">
        <f t="shared" si="233"/>
        <v>138.31325301204848</v>
      </c>
      <c r="R682" s="27">
        <f t="shared" si="234"/>
        <v>1.9047450089883178E-2</v>
      </c>
      <c r="S682" s="1">
        <f t="shared" si="220"/>
        <v>8.778548817801362E-3</v>
      </c>
      <c r="T682" s="1">
        <f>S682+GRAPHS!$Q$32*_xlfn.STDEV.S($R$2:$R$779)</f>
        <v>3.6448384166507447E-2</v>
      </c>
      <c r="U682" s="1">
        <f>S682-GRAPHS!$Q$32*_xlfn.STDEV.S($R$2:$R$779)</f>
        <v>-1.8891286530904723E-2</v>
      </c>
      <c r="V682" s="2">
        <f t="shared" si="221"/>
        <v>254.95907673307272</v>
      </c>
      <c r="W682" s="1">
        <f t="shared" si="222"/>
        <v>5.3410428458072921E-3</v>
      </c>
      <c r="X682" s="1">
        <f t="shared" si="223"/>
        <v>3.1309283279608445E-3</v>
      </c>
      <c r="Y682" s="1">
        <f t="shared" si="224"/>
        <v>2.2101145178464476E-3</v>
      </c>
      <c r="Z682" s="1">
        <f t="shared" si="215"/>
        <v>-3.2310590462182717E-4</v>
      </c>
      <c r="AA682" s="1" t="e">
        <f>Z682+#REF!*_xlfn.STDEV.S($Y$2:$Y$779)</f>
        <v>#REF!</v>
      </c>
      <c r="AB682" s="1">
        <f>Z682-GRAPHS!$S$32*_xlfn.STDEV.S($Y$2:$Y$779)</f>
        <v>-3.5832089975028217E-3</v>
      </c>
      <c r="AC682" s="24">
        <f t="shared" si="216"/>
        <v>89.119999999998981</v>
      </c>
      <c r="AD682" s="24">
        <f t="shared" si="225"/>
        <v>2.0299999999999727</v>
      </c>
      <c r="AE682" s="1">
        <f t="shared" si="226"/>
        <v>2.2101145178464476E-3</v>
      </c>
      <c r="AF682" s="1">
        <f t="shared" si="227"/>
        <v>-3.2310590462182717E-4</v>
      </c>
      <c r="AG682" s="1">
        <f>$AF$2+GRAPHS!$U$32*_xlfn.STDEV.S('ONE_LAST_QUOTE (2)'!$AE$2:$AE$779)</f>
        <v>3.7520229614794163E-3</v>
      </c>
      <c r="AH682" s="1">
        <f>$AF$2-GRAPHS!$U$32*_xlfn.STDEV.S('ONE_LAST_QUOTE (2)'!$AE$2:$AE$779)</f>
        <v>-4.3982347707230704E-3</v>
      </c>
      <c r="AI682" s="27">
        <f t="shared" si="228"/>
        <v>43.901477832512406</v>
      </c>
      <c r="AJ682" s="24">
        <f t="shared" si="229"/>
        <v>87.089999999999009</v>
      </c>
      <c r="AK682" s="27">
        <f t="shared" si="230"/>
        <v>-6.5702056555270953</v>
      </c>
      <c r="AL682" s="27">
        <f>$AK$2+GRAPHS!$W$32*_xlfn.STDEV.S('ONE_LAST_QUOTE (2)'!$AJ$2:$AJ$779)</f>
        <v>27.965047561412895</v>
      </c>
      <c r="AM682" s="27">
        <f>$AK$2-GRAPHS!$W$32*_xlfn.STDEV.S('ONE_LAST_QUOTE (2)'!$AJ$2:$AJ$779)</f>
        <v>-41.105458872467089</v>
      </c>
      <c r="AO682" s="24"/>
    </row>
    <row r="683" spans="1:41" x14ac:dyDescent="0.3">
      <c r="A683" s="5">
        <v>45106</v>
      </c>
      <c r="B683" s="25">
        <v>650.41</v>
      </c>
      <c r="C683" s="25">
        <v>0.4499999999999984</v>
      </c>
      <c r="D683" s="25">
        <f t="shared" si="217"/>
        <v>649.95999999999992</v>
      </c>
      <c r="E683" s="25">
        <v>650.70000000000005</v>
      </c>
      <c r="F683" s="25">
        <f t="shared" si="214"/>
        <v>0.74000000000012278</v>
      </c>
      <c r="G683" s="25">
        <v>16762</v>
      </c>
      <c r="H683" s="25">
        <v>16942.3</v>
      </c>
      <c r="I683" s="25">
        <v>242.29000000000002</v>
      </c>
      <c r="J683" s="25">
        <f t="shared" si="218"/>
        <v>16700.009999999998</v>
      </c>
      <c r="K683" s="25">
        <f t="shared" si="219"/>
        <v>61.990000000001601</v>
      </c>
      <c r="L683" s="27">
        <v>31.11</v>
      </c>
      <c r="M683" s="25">
        <v>573</v>
      </c>
      <c r="N683" s="2">
        <f t="shared" si="231"/>
        <v>133.91644371269814</v>
      </c>
      <c r="O683" s="2">
        <f t="shared" si="232"/>
        <v>136.29858513579416</v>
      </c>
      <c r="P683" s="2">
        <f t="shared" si="233"/>
        <v>105.84152689415833</v>
      </c>
      <c r="Q683" s="2">
        <f t="shared" si="233"/>
        <v>138.07228915662679</v>
      </c>
      <c r="R683" s="27">
        <f t="shared" si="234"/>
        <v>1.7788266750919934E-2</v>
      </c>
      <c r="S683" s="1">
        <f t="shared" si="220"/>
        <v>8.778548817801362E-3</v>
      </c>
      <c r="T683" s="1">
        <f>S683+GRAPHS!$Q$32*_xlfn.STDEV.S($R$2:$R$779)</f>
        <v>3.6448384166507447E-2</v>
      </c>
      <c r="U683" s="1">
        <f>S683-GRAPHS!$Q$32*_xlfn.STDEV.S($R$2:$R$779)</f>
        <v>-1.8891286530904723E-2</v>
      </c>
      <c r="V683" s="2">
        <f t="shared" si="221"/>
        <v>238.21414230960158</v>
      </c>
      <c r="W683" s="1">
        <f t="shared" si="222"/>
        <v>3.7119738251654702E-3</v>
      </c>
      <c r="X683" s="1">
        <f t="shared" si="223"/>
        <v>1.1385316019449242E-3</v>
      </c>
      <c r="Y683" s="1">
        <f t="shared" si="224"/>
        <v>2.5734422232205458E-3</v>
      </c>
      <c r="Z683" s="1">
        <f t="shared" si="215"/>
        <v>-3.2310590462182717E-4</v>
      </c>
      <c r="AA683" s="1" t="e">
        <f>Z683+#REF!*_xlfn.STDEV.S($Y$2:$Y$779)</f>
        <v>#REF!</v>
      </c>
      <c r="AB683" s="1">
        <f>Z683-GRAPHS!$S$32*_xlfn.STDEV.S($Y$2:$Y$779)</f>
        <v>-3.5832089975028217E-3</v>
      </c>
      <c r="AC683" s="24">
        <f t="shared" si="216"/>
        <v>61.990000000001601</v>
      </c>
      <c r="AD683" s="24">
        <f t="shared" si="225"/>
        <v>0.74000000000012278</v>
      </c>
      <c r="AE683" s="1">
        <f t="shared" si="226"/>
        <v>2.5734422232205458E-3</v>
      </c>
      <c r="AF683" s="1">
        <f t="shared" si="227"/>
        <v>-3.2310590462182717E-4</v>
      </c>
      <c r="AG683" s="1">
        <f>$AF$2+GRAPHS!$U$32*_xlfn.STDEV.S('ONE_LAST_QUOTE (2)'!$AE$2:$AE$779)</f>
        <v>3.7520229614794163E-3</v>
      </c>
      <c r="AH683" s="1">
        <f>$AF$2-GRAPHS!$U$32*_xlfn.STDEV.S('ONE_LAST_QUOTE (2)'!$AE$2:$AE$779)</f>
        <v>-4.3982347707230704E-3</v>
      </c>
      <c r="AI683" s="27">
        <f t="shared" si="228"/>
        <v>83.770270270258536</v>
      </c>
      <c r="AJ683" s="24">
        <f t="shared" si="229"/>
        <v>61.250000000001478</v>
      </c>
      <c r="AK683" s="27">
        <f t="shared" si="230"/>
        <v>-6.5702056555270953</v>
      </c>
      <c r="AL683" s="27">
        <f>$AK$2+GRAPHS!$W$32*_xlfn.STDEV.S('ONE_LAST_QUOTE (2)'!$AJ$2:$AJ$779)</f>
        <v>27.965047561412895</v>
      </c>
      <c r="AM683" s="27">
        <f>$AK$2-GRAPHS!$W$32*_xlfn.STDEV.S('ONE_LAST_QUOTE (2)'!$AJ$2:$AJ$779)</f>
        <v>-41.105458872467089</v>
      </c>
      <c r="AO683" s="24"/>
    </row>
    <row r="684" spans="1:41" x14ac:dyDescent="0.3">
      <c r="A684" s="5">
        <v>45107</v>
      </c>
      <c r="B684" s="25">
        <v>649.30999999999995</v>
      </c>
      <c r="C684" s="25">
        <v>3.4200000000000004</v>
      </c>
      <c r="D684" s="25">
        <f t="shared" si="217"/>
        <v>645.89</v>
      </c>
      <c r="E684" s="25">
        <v>645.5</v>
      </c>
      <c r="F684" s="25">
        <f t="shared" si="214"/>
        <v>-0.38999999999998636</v>
      </c>
      <c r="G684" s="25">
        <v>16787</v>
      </c>
      <c r="H684" s="25">
        <v>16915.54</v>
      </c>
      <c r="I684" s="25">
        <v>211.19000000000003</v>
      </c>
      <c r="J684" s="25">
        <f t="shared" si="218"/>
        <v>16704.350000000002</v>
      </c>
      <c r="K684" s="25">
        <f t="shared" si="219"/>
        <v>82.649999999997817</v>
      </c>
      <c r="L684" s="27">
        <v>31.129000000000001</v>
      </c>
      <c r="M684" s="25">
        <v>576</v>
      </c>
      <c r="N684" s="2">
        <f t="shared" si="231"/>
        <v>132.84626466351105</v>
      </c>
      <c r="O684" s="2">
        <f t="shared" si="232"/>
        <v>136.50187022280019</v>
      </c>
      <c r="P684" s="2">
        <f t="shared" si="233"/>
        <v>105.90616813527018</v>
      </c>
      <c r="Q684" s="2">
        <f t="shared" si="233"/>
        <v>138.79518072289184</v>
      </c>
      <c r="R684" s="27">
        <f t="shared" si="234"/>
        <v>2.7517563768529651E-2</v>
      </c>
      <c r="S684" s="1">
        <f t="shared" si="220"/>
        <v>8.778548817801362E-3</v>
      </c>
      <c r="T684" s="1">
        <f>S684+GRAPHS!$Q$32*_xlfn.STDEV.S($R$2:$R$779)</f>
        <v>3.6448384166507447E-2</v>
      </c>
      <c r="U684" s="1">
        <f>S684-GRAPHS!$Q$32*_xlfn.STDEV.S($R$2:$R$779)</f>
        <v>-1.8891286530904723E-2</v>
      </c>
      <c r="V684" s="2">
        <f t="shared" si="221"/>
        <v>365.56055592891425</v>
      </c>
      <c r="W684" s="1">
        <f t="shared" si="222"/>
        <v>4.9478129948185836E-3</v>
      </c>
      <c r="X684" s="1">
        <f t="shared" si="223"/>
        <v>-6.0381798758300386E-4</v>
      </c>
      <c r="Y684" s="1">
        <f t="shared" si="224"/>
        <v>5.5516309824015873E-3</v>
      </c>
      <c r="Z684" s="1">
        <f t="shared" si="215"/>
        <v>-3.2310590462182717E-4</v>
      </c>
      <c r="AA684" s="1" t="e">
        <f>Z684+#REF!*_xlfn.STDEV.S($Y$2:$Y$779)</f>
        <v>#REF!</v>
      </c>
      <c r="AB684" s="1">
        <f>Z684-GRAPHS!$S$32*_xlfn.STDEV.S($Y$2:$Y$779)</f>
        <v>-3.5832089975028217E-3</v>
      </c>
      <c r="AC684" s="24">
        <f t="shared" si="216"/>
        <v>82.649999999997817</v>
      </c>
      <c r="AD684" s="24">
        <f t="shared" si="225"/>
        <v>-0.38999999999998636</v>
      </c>
      <c r="AE684" s="1">
        <f t="shared" si="226"/>
        <v>5.5516309824015873E-3</v>
      </c>
      <c r="AF684" s="1">
        <f t="shared" si="227"/>
        <v>-3.2310590462182717E-4</v>
      </c>
      <c r="AG684" s="1">
        <f>$AF$2+GRAPHS!$U$32*_xlfn.STDEV.S('ONE_LAST_QUOTE (2)'!$AE$2:$AE$779)</f>
        <v>3.7520229614794163E-3</v>
      </c>
      <c r="AH684" s="1">
        <f>$AF$2-GRAPHS!$U$32*_xlfn.STDEV.S('ONE_LAST_QUOTE (2)'!$AE$2:$AE$779)</f>
        <v>-4.3982347707230704E-3</v>
      </c>
      <c r="AI684" s="27">
        <f t="shared" si="228"/>
        <v>-211.92307692307875</v>
      </c>
      <c r="AJ684" s="24">
        <f t="shared" si="229"/>
        <v>83.039999999997804</v>
      </c>
      <c r="AK684" s="27">
        <f t="shared" si="230"/>
        <v>-6.5702056555270953</v>
      </c>
      <c r="AL684" s="27">
        <f>$AK$2+GRAPHS!$W$32*_xlfn.STDEV.S('ONE_LAST_QUOTE (2)'!$AJ$2:$AJ$779)</f>
        <v>27.965047561412895</v>
      </c>
      <c r="AM684" s="27">
        <f>$AK$2-GRAPHS!$W$32*_xlfn.STDEV.S('ONE_LAST_QUOTE (2)'!$AJ$2:$AJ$779)</f>
        <v>-41.105458872467089</v>
      </c>
      <c r="AO684" s="24"/>
    </row>
    <row r="685" spans="1:41" x14ac:dyDescent="0.3">
      <c r="A685" s="5">
        <v>45110</v>
      </c>
      <c r="B685" s="25">
        <v>655.19000000000005</v>
      </c>
      <c r="C685" s="25">
        <v>3.2900000000000005</v>
      </c>
      <c r="D685" s="25">
        <f t="shared" si="217"/>
        <v>651.90000000000009</v>
      </c>
      <c r="E685" s="25">
        <v>654.9</v>
      </c>
      <c r="F685" s="25">
        <f t="shared" si="214"/>
        <v>2.9999999999998863</v>
      </c>
      <c r="G685" s="25">
        <v>17035</v>
      </c>
      <c r="H685" s="25">
        <v>17084.2</v>
      </c>
      <c r="I685" s="25">
        <v>137.71000000000004</v>
      </c>
      <c r="J685" s="25">
        <f t="shared" si="218"/>
        <v>16946.490000000002</v>
      </c>
      <c r="K685" s="25">
        <f t="shared" si="219"/>
        <v>88.509999999998399</v>
      </c>
      <c r="L685" s="27">
        <v>31.097000000000001</v>
      </c>
      <c r="M685" s="25">
        <v>579</v>
      </c>
      <c r="N685" s="2">
        <f t="shared" si="231"/>
        <v>134.78081909858</v>
      </c>
      <c r="O685" s="2">
        <f t="shared" si="232"/>
        <v>138.5184582858999</v>
      </c>
      <c r="P685" s="2">
        <f t="shared" si="233"/>
        <v>105.79729867655551</v>
      </c>
      <c r="Q685" s="2">
        <f t="shared" si="233"/>
        <v>139.51807228915689</v>
      </c>
      <c r="R685" s="27">
        <f t="shared" si="234"/>
        <v>2.7731239595644164E-2</v>
      </c>
      <c r="S685" s="1">
        <f t="shared" si="220"/>
        <v>8.778548817801362E-3</v>
      </c>
      <c r="T685" s="1">
        <f>S685+GRAPHS!$Q$32*_xlfn.STDEV.S($R$2:$R$779)</f>
        <v>3.6448384166507447E-2</v>
      </c>
      <c r="U685" s="1">
        <f>S685-GRAPHS!$Q$32*_xlfn.STDEV.S($R$2:$R$779)</f>
        <v>-1.8891286530904723E-2</v>
      </c>
      <c r="V685" s="2">
        <f t="shared" si="221"/>
        <v>373.76391873198997</v>
      </c>
      <c r="W685" s="1">
        <f t="shared" si="222"/>
        <v>5.2229104670051671E-3</v>
      </c>
      <c r="X685" s="1">
        <f t="shared" si="223"/>
        <v>4.6019328117807732E-3</v>
      </c>
      <c r="Y685" s="1">
        <f t="shared" si="224"/>
        <v>6.2097765522439383E-4</v>
      </c>
      <c r="Z685" s="1">
        <f t="shared" si="215"/>
        <v>-3.2310590462182717E-4</v>
      </c>
      <c r="AA685" s="1" t="e">
        <f>Z685+#REF!*_xlfn.STDEV.S($Y$2:$Y$779)</f>
        <v>#REF!</v>
      </c>
      <c r="AB685" s="1">
        <f>Z685-GRAPHS!$S$32*_xlfn.STDEV.S($Y$2:$Y$779)</f>
        <v>-3.5832089975028217E-3</v>
      </c>
      <c r="AC685" s="24">
        <f t="shared" si="216"/>
        <v>88.509999999998399</v>
      </c>
      <c r="AD685" s="24">
        <f t="shared" si="225"/>
        <v>2.9999999999998863</v>
      </c>
      <c r="AE685" s="1">
        <f t="shared" si="226"/>
        <v>6.2097765522439383E-4</v>
      </c>
      <c r="AF685" s="1">
        <f t="shared" si="227"/>
        <v>-3.2310590462182717E-4</v>
      </c>
      <c r="AG685" s="1">
        <f>$AF$2+GRAPHS!$U$32*_xlfn.STDEV.S('ONE_LAST_QUOTE (2)'!$AE$2:$AE$779)</f>
        <v>3.7520229614794163E-3</v>
      </c>
      <c r="AH685" s="1">
        <f>$AF$2-GRAPHS!$U$32*_xlfn.STDEV.S('ONE_LAST_QUOTE (2)'!$AE$2:$AE$779)</f>
        <v>-4.3982347707230704E-3</v>
      </c>
      <c r="AI685" s="27">
        <f t="shared" si="228"/>
        <v>29.503333333333916</v>
      </c>
      <c r="AJ685" s="24">
        <f t="shared" si="229"/>
        <v>85.509999999998513</v>
      </c>
      <c r="AK685" s="27">
        <f t="shared" si="230"/>
        <v>-6.5702056555270953</v>
      </c>
      <c r="AL685" s="27">
        <f>$AK$2+GRAPHS!$W$32*_xlfn.STDEV.S('ONE_LAST_QUOTE (2)'!$AJ$2:$AJ$779)</f>
        <v>27.965047561412895</v>
      </c>
      <c r="AM685" s="27">
        <f>$AK$2-GRAPHS!$W$32*_xlfn.STDEV.S('ONE_LAST_QUOTE (2)'!$AJ$2:$AJ$779)</f>
        <v>-41.105458872467089</v>
      </c>
      <c r="AO685" s="24"/>
    </row>
    <row r="686" spans="1:41" x14ac:dyDescent="0.3">
      <c r="A686" s="5">
        <v>45111</v>
      </c>
      <c r="B686" s="25">
        <v>658.11</v>
      </c>
      <c r="C686" s="25">
        <v>3.2900000000000005</v>
      </c>
      <c r="D686" s="25">
        <f t="shared" si="217"/>
        <v>654.82000000000005</v>
      </c>
      <c r="E686" s="25">
        <v>658.3</v>
      </c>
      <c r="F686" s="25">
        <f t="shared" si="214"/>
        <v>3.4799999999999045</v>
      </c>
      <c r="G686" s="25">
        <v>17103</v>
      </c>
      <c r="H686" s="25">
        <v>17140.77</v>
      </c>
      <c r="I686" s="25">
        <v>132.19000000000003</v>
      </c>
      <c r="J686" s="25">
        <f t="shared" si="218"/>
        <v>17008.580000000002</v>
      </c>
      <c r="K686" s="25">
        <f t="shared" si="219"/>
        <v>94.419999999998254</v>
      </c>
      <c r="L686" s="27">
        <v>31.07</v>
      </c>
      <c r="M686" s="25">
        <v>585</v>
      </c>
      <c r="N686" s="2">
        <f t="shared" si="231"/>
        <v>135.48055155381769</v>
      </c>
      <c r="O686" s="2">
        <f t="shared" si="232"/>
        <v>139.07139372255625</v>
      </c>
      <c r="P686" s="2">
        <f t="shared" si="233"/>
        <v>105.70544007076501</v>
      </c>
      <c r="Q686" s="2">
        <f t="shared" si="233"/>
        <v>140.96385542168701</v>
      </c>
      <c r="R686" s="27">
        <f t="shared" si="234"/>
        <v>2.6504484426402408E-2</v>
      </c>
      <c r="S686" s="1">
        <f t="shared" si="220"/>
        <v>8.778548817801362E-3</v>
      </c>
      <c r="T686" s="1">
        <f>S686+GRAPHS!$Q$32*_xlfn.STDEV.S($R$2:$R$779)</f>
        <v>3.6448384166507447E-2</v>
      </c>
      <c r="U686" s="1">
        <f>S686-GRAPHS!$Q$32*_xlfn.STDEV.S($R$2:$R$779)</f>
        <v>-1.8891286530904723E-2</v>
      </c>
      <c r="V686" s="2">
        <f t="shared" si="221"/>
        <v>359.08421687385612</v>
      </c>
      <c r="W686" s="1">
        <f t="shared" si="222"/>
        <v>5.5513158652867106E-3</v>
      </c>
      <c r="X686" s="1">
        <f t="shared" si="223"/>
        <v>5.3144375553585785E-3</v>
      </c>
      <c r="Y686" s="1">
        <f t="shared" si="224"/>
        <v>2.3687830992813203E-4</v>
      </c>
      <c r="Z686" s="1">
        <f t="shared" si="215"/>
        <v>-3.2310590462182717E-4</v>
      </c>
      <c r="AA686" s="1" t="e">
        <f>Z686+#REF!*_xlfn.STDEV.S($Y$2:$Y$779)</f>
        <v>#REF!</v>
      </c>
      <c r="AB686" s="1">
        <f>Z686-GRAPHS!$S$32*_xlfn.STDEV.S($Y$2:$Y$779)</f>
        <v>-3.5832089975028217E-3</v>
      </c>
      <c r="AC686" s="24">
        <f t="shared" si="216"/>
        <v>94.419999999998254</v>
      </c>
      <c r="AD686" s="24">
        <f t="shared" si="225"/>
        <v>3.4799999999999045</v>
      </c>
      <c r="AE686" s="1">
        <f t="shared" si="226"/>
        <v>2.3687830992813203E-4</v>
      </c>
      <c r="AF686" s="1">
        <f t="shared" si="227"/>
        <v>-3.2310590462182717E-4</v>
      </c>
      <c r="AG686" s="1">
        <f>$AF$2+GRAPHS!$U$32*_xlfn.STDEV.S('ONE_LAST_QUOTE (2)'!$AE$2:$AE$779)</f>
        <v>3.7520229614794163E-3</v>
      </c>
      <c r="AH686" s="1">
        <f>$AF$2-GRAPHS!$U$32*_xlfn.STDEV.S('ONE_LAST_QUOTE (2)'!$AE$2:$AE$779)</f>
        <v>-4.3982347707230704E-3</v>
      </c>
      <c r="AI686" s="27">
        <f t="shared" si="228"/>
        <v>27.132183908046219</v>
      </c>
      <c r="AJ686" s="24">
        <f t="shared" si="229"/>
        <v>90.939999999998349</v>
      </c>
      <c r="AK686" s="27">
        <f t="shared" si="230"/>
        <v>-6.5702056555270953</v>
      </c>
      <c r="AL686" s="27">
        <f>$AK$2+GRAPHS!$W$32*_xlfn.STDEV.S('ONE_LAST_QUOTE (2)'!$AJ$2:$AJ$779)</f>
        <v>27.965047561412895</v>
      </c>
      <c r="AM686" s="27">
        <f>$AK$2-GRAPHS!$W$32*_xlfn.STDEV.S('ONE_LAST_QUOTE (2)'!$AJ$2:$AJ$779)</f>
        <v>-41.105458872467089</v>
      </c>
      <c r="AO686" s="24"/>
    </row>
    <row r="687" spans="1:41" x14ac:dyDescent="0.3">
      <c r="A687" s="5">
        <v>45112</v>
      </c>
      <c r="B687" s="25">
        <v>654.51</v>
      </c>
      <c r="C687" s="25">
        <v>3.2500000000000004</v>
      </c>
      <c r="D687" s="25">
        <f t="shared" si="217"/>
        <v>651.26</v>
      </c>
      <c r="E687" s="25">
        <v>653.29999999999995</v>
      </c>
      <c r="F687" s="25">
        <f t="shared" si="214"/>
        <v>2.0399999999999636</v>
      </c>
      <c r="G687" s="25">
        <v>17005</v>
      </c>
      <c r="H687" s="25">
        <v>17056.43</v>
      </c>
      <c r="I687" s="25">
        <v>74.210000000000036</v>
      </c>
      <c r="J687" s="25">
        <f t="shared" si="218"/>
        <v>16982.22</v>
      </c>
      <c r="K687" s="25">
        <f t="shared" si="219"/>
        <v>22.779999999998836</v>
      </c>
      <c r="L687" s="27">
        <v>31.216000000000001</v>
      </c>
      <c r="M687" s="25">
        <v>582</v>
      </c>
      <c r="N687" s="2">
        <f t="shared" si="231"/>
        <v>134.45153323729164</v>
      </c>
      <c r="O687" s="2">
        <f t="shared" si="232"/>
        <v>138.27451618149266</v>
      </c>
      <c r="P687" s="2">
        <f t="shared" si="233"/>
        <v>106.20215697615063</v>
      </c>
      <c r="Q687" s="2">
        <f t="shared" si="233"/>
        <v>140.24096385542197</v>
      </c>
      <c r="R687" s="27">
        <f t="shared" si="234"/>
        <v>2.8433911106494403E-2</v>
      </c>
      <c r="S687" s="1">
        <f t="shared" si="220"/>
        <v>8.778548817801362E-3</v>
      </c>
      <c r="T687" s="1">
        <f>S687+GRAPHS!$Q$32*_xlfn.STDEV.S($R$2:$R$779)</f>
        <v>3.6448384166507447E-2</v>
      </c>
      <c r="U687" s="1">
        <f>S687-GRAPHS!$Q$32*_xlfn.STDEV.S($R$2:$R$779)</f>
        <v>-1.8891286530904723E-2</v>
      </c>
      <c r="V687" s="2">
        <f t="shared" si="221"/>
        <v>382.29829442010157</v>
      </c>
      <c r="W687" s="1">
        <f t="shared" si="222"/>
        <v>1.3414029496731778E-3</v>
      </c>
      <c r="X687" s="1">
        <f t="shared" si="223"/>
        <v>3.1323895218498964E-3</v>
      </c>
      <c r="Y687" s="1">
        <f t="shared" si="224"/>
        <v>-1.7909865721767186E-3</v>
      </c>
      <c r="Z687" s="1">
        <f t="shared" si="215"/>
        <v>-3.2310590462182717E-4</v>
      </c>
      <c r="AA687" s="1" t="e">
        <f>Z687+#REF!*_xlfn.STDEV.S($Y$2:$Y$779)</f>
        <v>#REF!</v>
      </c>
      <c r="AB687" s="1">
        <f>Z687-GRAPHS!$S$32*_xlfn.STDEV.S($Y$2:$Y$779)</f>
        <v>-3.5832089975028217E-3</v>
      </c>
      <c r="AC687" s="24">
        <f t="shared" si="216"/>
        <v>22.779999999998836</v>
      </c>
      <c r="AD687" s="24">
        <f t="shared" si="225"/>
        <v>2.0399999999999636</v>
      </c>
      <c r="AE687" s="1">
        <f t="shared" si="226"/>
        <v>-1.7909865721767186E-3</v>
      </c>
      <c r="AF687" s="1">
        <f t="shared" si="227"/>
        <v>-3.2310590462182717E-4</v>
      </c>
      <c r="AG687" s="1">
        <f>$AF$2+GRAPHS!$U$32*_xlfn.STDEV.S('ONE_LAST_QUOTE (2)'!$AE$2:$AE$779)</f>
        <v>3.7520229614794163E-3</v>
      </c>
      <c r="AH687" s="1">
        <f>$AF$2-GRAPHS!$U$32*_xlfn.STDEV.S('ONE_LAST_QUOTE (2)'!$AE$2:$AE$779)</f>
        <v>-4.3982347707230704E-3</v>
      </c>
      <c r="AI687" s="27">
        <f t="shared" si="228"/>
        <v>11.166666666666295</v>
      </c>
      <c r="AJ687" s="24">
        <f t="shared" si="229"/>
        <v>20.739999999998872</v>
      </c>
      <c r="AK687" s="27">
        <f t="shared" si="230"/>
        <v>-6.5702056555270953</v>
      </c>
      <c r="AL687" s="27">
        <f>$AK$2+GRAPHS!$W$32*_xlfn.STDEV.S('ONE_LAST_QUOTE (2)'!$AJ$2:$AJ$779)</f>
        <v>27.965047561412895</v>
      </c>
      <c r="AM687" s="27">
        <f>$AK$2-GRAPHS!$W$32*_xlfn.STDEV.S('ONE_LAST_QUOTE (2)'!$AJ$2:$AJ$779)</f>
        <v>-41.105458872467089</v>
      </c>
      <c r="AO687" s="24"/>
    </row>
    <row r="688" spans="1:41" x14ac:dyDescent="0.3">
      <c r="A688" s="5">
        <v>45113</v>
      </c>
      <c r="B688" s="25">
        <v>640.70000000000005</v>
      </c>
      <c r="C688" s="25">
        <v>2.8100000000000005</v>
      </c>
      <c r="D688" s="25">
        <f t="shared" si="217"/>
        <v>637.8900000000001</v>
      </c>
      <c r="E688" s="25">
        <v>639.29999999999995</v>
      </c>
      <c r="F688" s="25">
        <f t="shared" si="214"/>
        <v>1.4099999999998545</v>
      </c>
      <c r="G688" s="25">
        <v>16689</v>
      </c>
      <c r="H688" s="25">
        <v>16762.169999999998</v>
      </c>
      <c r="I688" s="25">
        <v>65.80000000000004</v>
      </c>
      <c r="J688" s="25">
        <f t="shared" si="218"/>
        <v>16696.37</v>
      </c>
      <c r="K688" s="25">
        <f t="shared" si="219"/>
        <v>-7.3699999999989814</v>
      </c>
      <c r="L688" s="27">
        <v>31.274000000000001</v>
      </c>
      <c r="M688" s="25">
        <v>565</v>
      </c>
      <c r="N688" s="2">
        <f t="shared" si="231"/>
        <v>131.57028195101876</v>
      </c>
      <c r="O688" s="2">
        <f t="shared" si="232"/>
        <v>135.7049926817366</v>
      </c>
      <c r="P688" s="2">
        <f t="shared" si="233"/>
        <v>106.39948287007094</v>
      </c>
      <c r="Q688" s="2">
        <f t="shared" si="233"/>
        <v>136.14457831325328</v>
      </c>
      <c r="R688" s="27">
        <f t="shared" si="234"/>
        <v>3.1425871172466646E-2</v>
      </c>
      <c r="S688" s="1">
        <f t="shared" si="220"/>
        <v>8.778548817801362E-3</v>
      </c>
      <c r="T688" s="1">
        <f>S688+GRAPHS!$Q$32*_xlfn.STDEV.S($R$2:$R$779)</f>
        <v>3.6448384166507447E-2</v>
      </c>
      <c r="U688" s="1">
        <f>S688-GRAPHS!$Q$32*_xlfn.STDEV.S($R$2:$R$779)</f>
        <v>-1.8891286530904723E-2</v>
      </c>
      <c r="V688" s="2">
        <f t="shared" si="221"/>
        <v>413.47107307178419</v>
      </c>
      <c r="W688" s="1">
        <f t="shared" si="222"/>
        <v>-4.4141331319316605E-4</v>
      </c>
      <c r="X688" s="1">
        <f t="shared" si="223"/>
        <v>2.2104124535575948E-3</v>
      </c>
      <c r="Y688" s="1">
        <f t="shared" si="224"/>
        <v>-2.651825766750761E-3</v>
      </c>
      <c r="Z688" s="1">
        <f t="shared" si="215"/>
        <v>-3.2310590462182717E-4</v>
      </c>
      <c r="AA688" s="1" t="e">
        <f>Z688+#REF!*_xlfn.STDEV.S($Y$2:$Y$779)</f>
        <v>#REF!</v>
      </c>
      <c r="AB688" s="1">
        <f>Z688-GRAPHS!$S$32*_xlfn.STDEV.S($Y$2:$Y$779)</f>
        <v>-3.5832089975028217E-3</v>
      </c>
      <c r="AC688" s="24">
        <f t="shared" si="216"/>
        <v>-7.3699999999989814</v>
      </c>
      <c r="AD688" s="24">
        <f t="shared" si="225"/>
        <v>1.4099999999998545</v>
      </c>
      <c r="AE688" s="1">
        <f t="shared" si="226"/>
        <v>-2.651825766750761E-3</v>
      </c>
      <c r="AF688" s="1">
        <f t="shared" si="227"/>
        <v>-3.2310590462182717E-4</v>
      </c>
      <c r="AG688" s="1">
        <f>$AF$2+GRAPHS!$U$32*_xlfn.STDEV.S('ONE_LAST_QUOTE (2)'!$AE$2:$AE$779)</f>
        <v>3.7520229614794163E-3</v>
      </c>
      <c r="AH688" s="1">
        <f>$AF$2-GRAPHS!$U$32*_xlfn.STDEV.S('ONE_LAST_QUOTE (2)'!$AE$2:$AE$779)</f>
        <v>-4.3982347707230704E-3</v>
      </c>
      <c r="AI688" s="27">
        <f t="shared" si="228"/>
        <v>-5.2269503546097464</v>
      </c>
      <c r="AJ688" s="24">
        <f t="shared" si="229"/>
        <v>-8.7799999999988358</v>
      </c>
      <c r="AK688" s="27">
        <f t="shared" si="230"/>
        <v>-6.5702056555270953</v>
      </c>
      <c r="AL688" s="27">
        <f>$AK$2+GRAPHS!$W$32*_xlfn.STDEV.S('ONE_LAST_QUOTE (2)'!$AJ$2:$AJ$779)</f>
        <v>27.965047561412895</v>
      </c>
      <c r="AM688" s="27">
        <f>$AK$2-GRAPHS!$W$32*_xlfn.STDEV.S('ONE_LAST_QUOTE (2)'!$AJ$2:$AJ$779)</f>
        <v>-41.105458872467089</v>
      </c>
      <c r="AO688" s="24"/>
    </row>
    <row r="689" spans="1:41" x14ac:dyDescent="0.3">
      <c r="A689" s="5">
        <v>45114</v>
      </c>
      <c r="B689" s="25">
        <v>637.61</v>
      </c>
      <c r="C689" s="25">
        <v>2.6700000000000004</v>
      </c>
      <c r="D689" s="25">
        <f t="shared" si="217"/>
        <v>634.94000000000005</v>
      </c>
      <c r="E689" s="25">
        <v>637</v>
      </c>
      <c r="F689" s="25">
        <f t="shared" si="214"/>
        <v>2.0599999999999454</v>
      </c>
      <c r="G689" s="25">
        <v>16624</v>
      </c>
      <c r="H689" s="25">
        <v>16664.21</v>
      </c>
      <c r="I689" s="25">
        <v>55.360000000000042</v>
      </c>
      <c r="J689" s="25">
        <f t="shared" si="218"/>
        <v>16608.849999999999</v>
      </c>
      <c r="K689" s="25">
        <f t="shared" si="219"/>
        <v>15.150000000001455</v>
      </c>
      <c r="L689" s="27">
        <v>31.263999999999999</v>
      </c>
      <c r="M689" s="25">
        <v>565</v>
      </c>
      <c r="N689" s="2">
        <f t="shared" si="231"/>
        <v>131.0969335254168</v>
      </c>
      <c r="O689" s="2">
        <f t="shared" si="232"/>
        <v>135.17645145552095</v>
      </c>
      <c r="P689" s="2">
        <f t="shared" si="233"/>
        <v>106.36546116422261</v>
      </c>
      <c r="Q689" s="2">
        <f t="shared" si="233"/>
        <v>136.14457831325328</v>
      </c>
      <c r="R689" s="27">
        <f t="shared" si="234"/>
        <v>3.1118332217230815E-2</v>
      </c>
      <c r="S689" s="1">
        <f t="shared" si="220"/>
        <v>8.778548817801362E-3</v>
      </c>
      <c r="T689" s="1">
        <f>S689+GRAPHS!$Q$32*_xlfn.STDEV.S($R$2:$R$779)</f>
        <v>3.6448384166507447E-2</v>
      </c>
      <c r="U689" s="1">
        <f>S689-GRAPHS!$Q$32*_xlfn.STDEV.S($R$2:$R$779)</f>
        <v>-1.8891286530904723E-2</v>
      </c>
      <c r="V689" s="2">
        <f t="shared" si="221"/>
        <v>407.95179301041458</v>
      </c>
      <c r="W689" s="1">
        <f t="shared" si="222"/>
        <v>9.1216429794967484E-4</v>
      </c>
      <c r="X689" s="1">
        <f t="shared" si="223"/>
        <v>3.2444010457680179E-3</v>
      </c>
      <c r="Y689" s="1">
        <f t="shared" si="224"/>
        <v>-2.332236747818343E-3</v>
      </c>
      <c r="Z689" s="1">
        <f t="shared" si="215"/>
        <v>-3.2310590462182717E-4</v>
      </c>
      <c r="AA689" s="1" t="e">
        <f>Z689+#REF!*_xlfn.STDEV.S($Y$2:$Y$779)</f>
        <v>#REF!</v>
      </c>
      <c r="AB689" s="1">
        <f>Z689-GRAPHS!$S$32*_xlfn.STDEV.S($Y$2:$Y$779)</f>
        <v>-3.5832089975028217E-3</v>
      </c>
      <c r="AC689" s="24">
        <f t="shared" si="216"/>
        <v>15.150000000001455</v>
      </c>
      <c r="AD689" s="24">
        <f t="shared" si="225"/>
        <v>2.0599999999999454</v>
      </c>
      <c r="AE689" s="1">
        <f t="shared" si="226"/>
        <v>-2.332236747818343E-3</v>
      </c>
      <c r="AF689" s="1">
        <f t="shared" si="227"/>
        <v>-3.2310590462182717E-4</v>
      </c>
      <c r="AG689" s="1">
        <f>$AF$2+GRAPHS!$U$32*_xlfn.STDEV.S('ONE_LAST_QUOTE (2)'!$AE$2:$AE$779)</f>
        <v>3.7520229614794163E-3</v>
      </c>
      <c r="AH689" s="1">
        <f>$AF$2-GRAPHS!$U$32*_xlfn.STDEV.S('ONE_LAST_QUOTE (2)'!$AE$2:$AE$779)</f>
        <v>-4.3982347707230704E-3</v>
      </c>
      <c r="AI689" s="27">
        <f t="shared" si="228"/>
        <v>7.3543689320397361</v>
      </c>
      <c r="AJ689" s="24">
        <f t="shared" si="229"/>
        <v>13.09000000000151</v>
      </c>
      <c r="AK689" s="27">
        <f t="shared" si="230"/>
        <v>-6.5702056555270953</v>
      </c>
      <c r="AL689" s="27">
        <f>$AK$2+GRAPHS!$W$32*_xlfn.STDEV.S('ONE_LAST_QUOTE (2)'!$AJ$2:$AJ$779)</f>
        <v>27.965047561412895</v>
      </c>
      <c r="AM689" s="27">
        <f>$AK$2-GRAPHS!$W$32*_xlfn.STDEV.S('ONE_LAST_QUOTE (2)'!$AJ$2:$AJ$779)</f>
        <v>-41.105458872467089</v>
      </c>
      <c r="AO689" s="24"/>
    </row>
    <row r="690" spans="1:41" x14ac:dyDescent="0.3">
      <c r="A690" s="5">
        <v>45117</v>
      </c>
      <c r="B690" s="25">
        <v>637.04999999999995</v>
      </c>
      <c r="C690" s="25">
        <v>2.4700000000000002</v>
      </c>
      <c r="D690" s="25">
        <f t="shared" si="217"/>
        <v>634.57999999999993</v>
      </c>
      <c r="E690" s="25">
        <v>633.79999999999995</v>
      </c>
      <c r="F690" s="25">
        <f t="shared" si="214"/>
        <v>-0.77999999999997272</v>
      </c>
      <c r="G690" s="25">
        <v>16553</v>
      </c>
      <c r="H690" s="25">
        <v>16652.8</v>
      </c>
      <c r="I690" s="25">
        <v>53.310000000000045</v>
      </c>
      <c r="J690" s="25">
        <f t="shared" si="218"/>
        <v>16599.489999999998</v>
      </c>
      <c r="K690" s="25">
        <f t="shared" si="219"/>
        <v>-46.489999999997963</v>
      </c>
      <c r="L690" s="27">
        <v>31.350999999999999</v>
      </c>
      <c r="M690" s="25">
        <v>565</v>
      </c>
      <c r="N690" s="2">
        <f t="shared" si="231"/>
        <v>130.43836180284012</v>
      </c>
      <c r="O690" s="2">
        <f t="shared" si="232"/>
        <v>134.59912180842386</v>
      </c>
      <c r="P690" s="2">
        <f t="shared" si="233"/>
        <v>106.66145000510309</v>
      </c>
      <c r="Q690" s="2">
        <f t="shared" si="233"/>
        <v>136.14457831325328</v>
      </c>
      <c r="R690" s="27">
        <f t="shared" si="234"/>
        <v>3.1898284738294924E-2</v>
      </c>
      <c r="S690" s="1">
        <f t="shared" si="220"/>
        <v>8.778548817801362E-3</v>
      </c>
      <c r="T690" s="1">
        <f>S690+GRAPHS!$Q$32*_xlfn.STDEV.S($R$2:$R$779)</f>
        <v>3.6448384166507447E-2</v>
      </c>
      <c r="U690" s="1">
        <f>S690-GRAPHS!$Q$32*_xlfn.STDEV.S($R$2:$R$779)</f>
        <v>-1.8891286530904723E-2</v>
      </c>
      <c r="V690" s="2">
        <f t="shared" si="221"/>
        <v>416.07600055837395</v>
      </c>
      <c r="W690" s="1">
        <f t="shared" si="222"/>
        <v>-2.8006884548861422E-3</v>
      </c>
      <c r="X690" s="1">
        <f t="shared" si="223"/>
        <v>-1.2291594440416854E-3</v>
      </c>
      <c r="Y690" s="1">
        <f t="shared" si="224"/>
        <v>-1.5715290108444567E-3</v>
      </c>
      <c r="Z690" s="1">
        <f t="shared" si="215"/>
        <v>-3.2310590462182717E-4</v>
      </c>
      <c r="AA690" s="1" t="e">
        <f>Z690+#REF!*_xlfn.STDEV.S($Y$2:$Y$779)</f>
        <v>#REF!</v>
      </c>
      <c r="AB690" s="1">
        <f>Z690-GRAPHS!$S$32*_xlfn.STDEV.S($Y$2:$Y$779)</f>
        <v>-3.5832089975028217E-3</v>
      </c>
      <c r="AC690" s="24">
        <f t="shared" si="216"/>
        <v>-46.489999999997963</v>
      </c>
      <c r="AD690" s="24">
        <f t="shared" si="225"/>
        <v>-0.77999999999997272</v>
      </c>
      <c r="AE690" s="1">
        <f t="shared" si="226"/>
        <v>-1.5715290108444567E-3</v>
      </c>
      <c r="AF690" s="1">
        <f t="shared" si="227"/>
        <v>-3.2310590462182717E-4</v>
      </c>
      <c r="AG690" s="1">
        <f>$AF$2+GRAPHS!$U$32*_xlfn.STDEV.S('ONE_LAST_QUOTE (2)'!$AE$2:$AE$779)</f>
        <v>3.7520229614794163E-3</v>
      </c>
      <c r="AH690" s="1">
        <f>$AF$2-GRAPHS!$U$32*_xlfn.STDEV.S('ONE_LAST_QUOTE (2)'!$AE$2:$AE$779)</f>
        <v>-4.3982347707230704E-3</v>
      </c>
      <c r="AI690" s="27">
        <f t="shared" si="228"/>
        <v>59.602564102563576</v>
      </c>
      <c r="AJ690" s="24">
        <f t="shared" si="229"/>
        <v>-45.70999999999799</v>
      </c>
      <c r="AK690" s="27">
        <f t="shared" si="230"/>
        <v>-6.5702056555270953</v>
      </c>
      <c r="AL690" s="27">
        <f>$AK$2+GRAPHS!$W$32*_xlfn.STDEV.S('ONE_LAST_QUOTE (2)'!$AJ$2:$AJ$779)</f>
        <v>27.965047561412895</v>
      </c>
      <c r="AM690" s="27">
        <f>$AK$2-GRAPHS!$W$32*_xlfn.STDEV.S('ONE_LAST_QUOTE (2)'!$AJ$2:$AJ$779)</f>
        <v>-41.105458872467089</v>
      </c>
      <c r="AO690" s="24"/>
    </row>
    <row r="691" spans="1:41" x14ac:dyDescent="0.3">
      <c r="A691" s="5">
        <v>45118</v>
      </c>
      <c r="B691" s="25">
        <v>648.66</v>
      </c>
      <c r="C691" s="25">
        <v>2.35</v>
      </c>
      <c r="D691" s="25">
        <f t="shared" si="217"/>
        <v>646.30999999999995</v>
      </c>
      <c r="E691" s="25">
        <v>646.9</v>
      </c>
      <c r="F691" s="25">
        <f t="shared" si="214"/>
        <v>0.59000000000003183</v>
      </c>
      <c r="G691" s="25">
        <v>16866</v>
      </c>
      <c r="H691" s="25">
        <v>16898.91</v>
      </c>
      <c r="I691" s="25">
        <v>49.910000000000046</v>
      </c>
      <c r="J691" s="25">
        <f t="shared" si="218"/>
        <v>16849</v>
      </c>
      <c r="K691" s="25">
        <f t="shared" si="219"/>
        <v>17</v>
      </c>
      <c r="L691" s="27">
        <v>31.312999999999999</v>
      </c>
      <c r="M691" s="25">
        <v>577</v>
      </c>
      <c r="N691" s="2">
        <f t="shared" si="231"/>
        <v>133.13438979213834</v>
      </c>
      <c r="O691" s="2">
        <f t="shared" si="232"/>
        <v>137.14425109773921</v>
      </c>
      <c r="P691" s="2">
        <f t="shared" si="233"/>
        <v>106.53216752287943</v>
      </c>
      <c r="Q691" s="2">
        <f t="shared" si="233"/>
        <v>139.03614457831353</v>
      </c>
      <c r="R691" s="27">
        <f t="shared" si="234"/>
        <v>3.0118899495926277E-2</v>
      </c>
      <c r="S691" s="1">
        <f t="shared" si="220"/>
        <v>8.778548817801362E-3</v>
      </c>
      <c r="T691" s="1">
        <f>S691+GRAPHS!$Q$32*_xlfn.STDEV.S($R$2:$R$779)</f>
        <v>3.6448384166507447E-2</v>
      </c>
      <c r="U691" s="1">
        <f>S691-GRAPHS!$Q$32*_xlfn.STDEV.S($R$2:$R$779)</f>
        <v>-1.8891286530904723E-2</v>
      </c>
      <c r="V691" s="2">
        <f t="shared" si="221"/>
        <v>400.98613056008787</v>
      </c>
      <c r="W691" s="1">
        <f t="shared" si="222"/>
        <v>1.0089619561991809E-3</v>
      </c>
      <c r="X691" s="1">
        <f t="shared" si="223"/>
        <v>9.1287462672716175E-4</v>
      </c>
      <c r="Y691" s="1">
        <f t="shared" si="224"/>
        <v>9.6087329472019129E-5</v>
      </c>
      <c r="Z691" s="1">
        <f t="shared" si="215"/>
        <v>-3.2310590462182717E-4</v>
      </c>
      <c r="AA691" s="1" t="e">
        <f>Z691+#REF!*_xlfn.STDEV.S($Y$2:$Y$779)</f>
        <v>#REF!</v>
      </c>
      <c r="AB691" s="1">
        <f>Z691-GRAPHS!$S$32*_xlfn.STDEV.S($Y$2:$Y$779)</f>
        <v>-3.5832089975028217E-3</v>
      </c>
      <c r="AC691" s="24">
        <f t="shared" si="216"/>
        <v>17</v>
      </c>
      <c r="AD691" s="24">
        <f t="shared" si="225"/>
        <v>0.59000000000003183</v>
      </c>
      <c r="AE691" s="1">
        <f t="shared" si="226"/>
        <v>9.6087329472019129E-5</v>
      </c>
      <c r="AF691" s="1">
        <f t="shared" si="227"/>
        <v>-3.2310590462182717E-4</v>
      </c>
      <c r="AG691" s="1">
        <f>$AF$2+GRAPHS!$U$32*_xlfn.STDEV.S('ONE_LAST_QUOTE (2)'!$AE$2:$AE$779)</f>
        <v>3.7520229614794163E-3</v>
      </c>
      <c r="AH691" s="1">
        <f>$AF$2-GRAPHS!$U$32*_xlfn.STDEV.S('ONE_LAST_QUOTE (2)'!$AE$2:$AE$779)</f>
        <v>-4.3982347707230704E-3</v>
      </c>
      <c r="AI691" s="27">
        <f t="shared" si="228"/>
        <v>28.813559322032344</v>
      </c>
      <c r="AJ691" s="24">
        <f t="shared" si="229"/>
        <v>16.409999999999968</v>
      </c>
      <c r="AK691" s="27">
        <f t="shared" si="230"/>
        <v>-6.5702056555270953</v>
      </c>
      <c r="AL691" s="27">
        <f>$AK$2+GRAPHS!$W$32*_xlfn.STDEV.S('ONE_LAST_QUOTE (2)'!$AJ$2:$AJ$779)</f>
        <v>27.965047561412895</v>
      </c>
      <c r="AM691" s="27">
        <f>$AK$2-GRAPHS!$W$32*_xlfn.STDEV.S('ONE_LAST_QUOTE (2)'!$AJ$2:$AJ$779)</f>
        <v>-41.105458872467089</v>
      </c>
      <c r="AO691" s="24"/>
    </row>
    <row r="692" spans="1:41" x14ac:dyDescent="0.3">
      <c r="A692" s="5">
        <v>45119</v>
      </c>
      <c r="B692" s="25">
        <v>652.05999999999995</v>
      </c>
      <c r="C692" s="25">
        <v>2.2400000000000002</v>
      </c>
      <c r="D692" s="25">
        <f t="shared" si="217"/>
        <v>649.81999999999994</v>
      </c>
      <c r="E692" s="25">
        <v>649.5</v>
      </c>
      <c r="F692" s="25">
        <f t="shared" si="214"/>
        <v>-0.31999999999993634</v>
      </c>
      <c r="G692" s="25">
        <v>16922</v>
      </c>
      <c r="H692" s="25">
        <v>16962.03</v>
      </c>
      <c r="I692" s="25">
        <v>37.700000000000045</v>
      </c>
      <c r="J692" s="25">
        <f t="shared" si="218"/>
        <v>16924.329999999998</v>
      </c>
      <c r="K692" s="25">
        <f t="shared" si="219"/>
        <v>-2.3299999999981083</v>
      </c>
      <c r="L692" s="27">
        <v>31.135999999999999</v>
      </c>
      <c r="M692" s="25">
        <v>578</v>
      </c>
      <c r="N692" s="2">
        <f t="shared" si="231"/>
        <v>133.66947931673189</v>
      </c>
      <c r="O692" s="2">
        <f t="shared" si="232"/>
        <v>137.5996096926327</v>
      </c>
      <c r="P692" s="2">
        <f t="shared" si="233"/>
        <v>105.92998332936398</v>
      </c>
      <c r="Q692" s="2">
        <f t="shared" si="233"/>
        <v>139.27710843373521</v>
      </c>
      <c r="R692" s="27">
        <f t="shared" si="234"/>
        <v>2.9401852958432562E-2</v>
      </c>
      <c r="S692" s="1">
        <f t="shared" si="220"/>
        <v>8.778548817801362E-3</v>
      </c>
      <c r="T692" s="1">
        <f>S692+GRAPHS!$Q$32*_xlfn.STDEV.S($R$2:$R$779)</f>
        <v>3.6448384166507447E-2</v>
      </c>
      <c r="U692" s="1">
        <f>S692-GRAPHS!$Q$32*_xlfn.STDEV.S($R$2:$R$779)</f>
        <v>-1.8891286530904723E-2</v>
      </c>
      <c r="V692" s="2">
        <f t="shared" si="221"/>
        <v>393.01303759008022</v>
      </c>
      <c r="W692" s="1">
        <f t="shared" si="222"/>
        <v>-1.3767162422371275E-4</v>
      </c>
      <c r="X692" s="1">
        <f t="shared" si="223"/>
        <v>-4.9244406143229879E-4</v>
      </c>
      <c r="Y692" s="1">
        <f t="shared" si="224"/>
        <v>3.5477243720858601E-4</v>
      </c>
      <c r="Z692" s="1">
        <f t="shared" si="215"/>
        <v>-3.2310590462182717E-4</v>
      </c>
      <c r="AA692" s="1" t="e">
        <f>Z692+#REF!*_xlfn.STDEV.S($Y$2:$Y$779)</f>
        <v>#REF!</v>
      </c>
      <c r="AB692" s="1">
        <f>Z692-GRAPHS!$S$32*_xlfn.STDEV.S($Y$2:$Y$779)</f>
        <v>-3.5832089975028217E-3</v>
      </c>
      <c r="AC692" s="24">
        <f t="shared" si="216"/>
        <v>-2.3299999999981083</v>
      </c>
      <c r="AD692" s="24">
        <f t="shared" si="225"/>
        <v>-0.31999999999993634</v>
      </c>
      <c r="AE692" s="1">
        <f t="shared" si="226"/>
        <v>3.5477243720858601E-4</v>
      </c>
      <c r="AF692" s="1">
        <f t="shared" si="227"/>
        <v>-3.2310590462182717E-4</v>
      </c>
      <c r="AG692" s="1">
        <f>$AF$2+GRAPHS!$U$32*_xlfn.STDEV.S('ONE_LAST_QUOTE (2)'!$AE$2:$AE$779)</f>
        <v>3.7520229614794163E-3</v>
      </c>
      <c r="AH692" s="1">
        <f>$AF$2-GRAPHS!$U$32*_xlfn.STDEV.S('ONE_LAST_QUOTE (2)'!$AE$2:$AE$779)</f>
        <v>-4.3982347707230704E-3</v>
      </c>
      <c r="AI692" s="27">
        <f t="shared" si="228"/>
        <v>7.2812499999955369</v>
      </c>
      <c r="AJ692" s="24">
        <f t="shared" si="229"/>
        <v>-2.0099999999981719</v>
      </c>
      <c r="AK692" s="27">
        <f t="shared" si="230"/>
        <v>-6.5702056555270953</v>
      </c>
      <c r="AL692" s="27">
        <f>$AK$2+GRAPHS!$W$32*_xlfn.STDEV.S('ONE_LAST_QUOTE (2)'!$AJ$2:$AJ$779)</f>
        <v>27.965047561412895</v>
      </c>
      <c r="AM692" s="27">
        <f>$AK$2-GRAPHS!$W$32*_xlfn.STDEV.S('ONE_LAST_QUOTE (2)'!$AJ$2:$AJ$779)</f>
        <v>-41.105458872467089</v>
      </c>
      <c r="AO692" s="24"/>
    </row>
    <row r="693" spans="1:41" x14ac:dyDescent="0.3">
      <c r="A693" s="5">
        <v>45120</v>
      </c>
      <c r="B693" s="25">
        <v>657.45</v>
      </c>
      <c r="C693" s="25">
        <v>2.2400000000000002</v>
      </c>
      <c r="D693" s="25">
        <f t="shared" si="217"/>
        <v>655.21</v>
      </c>
      <c r="E693" s="25">
        <v>658.5</v>
      </c>
      <c r="F693" s="25">
        <f t="shared" si="214"/>
        <v>3.2899999999999636</v>
      </c>
      <c r="G693" s="25">
        <v>17086</v>
      </c>
      <c r="H693" s="25">
        <v>17061.400000000001</v>
      </c>
      <c r="I693" s="25">
        <v>32.360000000000042</v>
      </c>
      <c r="J693" s="25">
        <f t="shared" si="218"/>
        <v>17029.04</v>
      </c>
      <c r="K693" s="25">
        <f t="shared" si="219"/>
        <v>56.959999999999127</v>
      </c>
      <c r="L693" s="27">
        <v>30.937999999999999</v>
      </c>
      <c r="M693" s="25">
        <v>585</v>
      </c>
      <c r="N693" s="2">
        <f t="shared" si="231"/>
        <v>135.52171228647876</v>
      </c>
      <c r="O693" s="2">
        <f t="shared" si="232"/>
        <v>138.93315986339215</v>
      </c>
      <c r="P693" s="2">
        <f t="shared" si="233"/>
        <v>105.25635355356701</v>
      </c>
      <c r="Q693" s="2">
        <f t="shared" si="233"/>
        <v>140.96385542168701</v>
      </c>
      <c r="R693" s="27">
        <f t="shared" si="234"/>
        <v>2.5172701254703389E-2</v>
      </c>
      <c r="S693" s="1">
        <f t="shared" si="220"/>
        <v>8.778548817801362E-3</v>
      </c>
      <c r="T693" s="1">
        <f>S693+GRAPHS!$Q$32*_xlfn.STDEV.S($R$2:$R$779)</f>
        <v>3.6448384166507447E-2</v>
      </c>
      <c r="U693" s="1">
        <f>S693-GRAPHS!$Q$32*_xlfn.STDEV.S($R$2:$R$779)</f>
        <v>-1.8891286530904723E-2</v>
      </c>
      <c r="V693" s="2">
        <f t="shared" si="221"/>
        <v>341.1447576913389</v>
      </c>
      <c r="W693" s="1">
        <f t="shared" si="222"/>
        <v>3.3448744027848383E-3</v>
      </c>
      <c r="X693" s="1">
        <f t="shared" si="223"/>
        <v>5.0212908838387135E-3</v>
      </c>
      <c r="Y693" s="1">
        <f t="shared" si="224"/>
        <v>-1.6764164810538751E-3</v>
      </c>
      <c r="Z693" s="1">
        <f t="shared" si="215"/>
        <v>-3.2310590462182717E-4</v>
      </c>
      <c r="AA693" s="1" t="e">
        <f>Z693+#REF!*_xlfn.STDEV.S($Y$2:$Y$779)</f>
        <v>#REF!</v>
      </c>
      <c r="AB693" s="1">
        <f>Z693-GRAPHS!$S$32*_xlfn.STDEV.S($Y$2:$Y$779)</f>
        <v>-3.5832089975028217E-3</v>
      </c>
      <c r="AC693" s="24">
        <f t="shared" si="216"/>
        <v>56.959999999999127</v>
      </c>
      <c r="AD693" s="24">
        <f t="shared" si="225"/>
        <v>3.2899999999999636</v>
      </c>
      <c r="AE693" s="1">
        <f t="shared" si="226"/>
        <v>-1.6764164810538751E-3</v>
      </c>
      <c r="AF693" s="1">
        <f t="shared" si="227"/>
        <v>-3.2310590462182717E-4</v>
      </c>
      <c r="AG693" s="1">
        <f>$AF$2+GRAPHS!$U$32*_xlfn.STDEV.S('ONE_LAST_QUOTE (2)'!$AE$2:$AE$779)</f>
        <v>3.7520229614794163E-3</v>
      </c>
      <c r="AH693" s="1">
        <f>$AF$2-GRAPHS!$U$32*_xlfn.STDEV.S('ONE_LAST_QUOTE (2)'!$AE$2:$AE$779)</f>
        <v>-4.3982347707230704E-3</v>
      </c>
      <c r="AI693" s="27">
        <f t="shared" si="228"/>
        <v>17.313069908814516</v>
      </c>
      <c r="AJ693" s="24">
        <f t="shared" si="229"/>
        <v>53.669999999999163</v>
      </c>
      <c r="AK693" s="27">
        <f t="shared" si="230"/>
        <v>-6.5702056555270953</v>
      </c>
      <c r="AL693" s="27">
        <f>$AK$2+GRAPHS!$W$32*_xlfn.STDEV.S('ONE_LAST_QUOTE (2)'!$AJ$2:$AJ$779)</f>
        <v>27.965047561412895</v>
      </c>
      <c r="AM693" s="27">
        <f>$AK$2-GRAPHS!$W$32*_xlfn.STDEV.S('ONE_LAST_QUOTE (2)'!$AJ$2:$AJ$779)</f>
        <v>-41.105458872467089</v>
      </c>
      <c r="AO693" s="24"/>
    </row>
    <row r="694" spans="1:41" x14ac:dyDescent="0.3">
      <c r="A694" s="5">
        <v>45121</v>
      </c>
      <c r="B694" s="25">
        <v>666.38</v>
      </c>
      <c r="C694" s="25">
        <v>2.1300000000000003</v>
      </c>
      <c r="D694" s="25">
        <f t="shared" si="217"/>
        <v>664.25</v>
      </c>
      <c r="E694" s="25">
        <v>665.1</v>
      </c>
      <c r="F694" s="25">
        <f t="shared" si="214"/>
        <v>0.85000000000002274</v>
      </c>
      <c r="G694" s="25">
        <v>17291</v>
      </c>
      <c r="H694" s="25">
        <v>17283.71</v>
      </c>
      <c r="I694" s="25">
        <v>16.610000000000042</v>
      </c>
      <c r="J694" s="25">
        <f t="shared" si="218"/>
        <v>17267.099999999999</v>
      </c>
      <c r="K694" s="25">
        <f t="shared" si="219"/>
        <v>23.900000000001455</v>
      </c>
      <c r="L694" s="27">
        <v>30.954999999999998</v>
      </c>
      <c r="M694" s="25">
        <v>591</v>
      </c>
      <c r="N694" s="2">
        <f t="shared" si="231"/>
        <v>136.88001646429313</v>
      </c>
      <c r="O694" s="2">
        <f t="shared" si="232"/>
        <v>140.60009757684148</v>
      </c>
      <c r="P694" s="2">
        <f t="shared" si="233"/>
        <v>105.31419045350916</v>
      </c>
      <c r="Q694" s="2">
        <f t="shared" si="233"/>
        <v>142.40963855421714</v>
      </c>
      <c r="R694" s="27">
        <f t="shared" si="234"/>
        <v>2.7177678733833144E-2</v>
      </c>
      <c r="S694" s="1">
        <f t="shared" si="220"/>
        <v>8.778548817801362E-3</v>
      </c>
      <c r="T694" s="1">
        <f>S694+GRAPHS!$Q$32*_xlfn.STDEV.S($R$2:$R$779)</f>
        <v>3.6448384166507447E-2</v>
      </c>
      <c r="U694" s="1">
        <f>S694-GRAPHS!$Q$32*_xlfn.STDEV.S($R$2:$R$779)</f>
        <v>-1.8891286530904723E-2</v>
      </c>
      <c r="V694" s="2">
        <f t="shared" si="221"/>
        <v>372.00811125483426</v>
      </c>
      <c r="W694" s="1">
        <f t="shared" si="222"/>
        <v>1.3841351471875101E-3</v>
      </c>
      <c r="X694" s="1">
        <f t="shared" si="223"/>
        <v>1.2796386902521983E-3</v>
      </c>
      <c r="Y694" s="1">
        <f t="shared" si="224"/>
        <v>1.0449645693531178E-4</v>
      </c>
      <c r="Z694" s="1">
        <f t="shared" si="215"/>
        <v>-3.2310590462182717E-4</v>
      </c>
      <c r="AA694" s="1" t="e">
        <f>Z694+#REF!*_xlfn.STDEV.S($Y$2:$Y$779)</f>
        <v>#REF!</v>
      </c>
      <c r="AB694" s="1">
        <f>Z694-GRAPHS!$S$32*_xlfn.STDEV.S($Y$2:$Y$779)</f>
        <v>-3.5832089975028217E-3</v>
      </c>
      <c r="AC694" s="24">
        <f t="shared" si="216"/>
        <v>23.900000000001455</v>
      </c>
      <c r="AD694" s="24">
        <f t="shared" si="225"/>
        <v>0.85000000000002274</v>
      </c>
      <c r="AE694" s="1">
        <f t="shared" si="226"/>
        <v>1.0449645693531178E-4</v>
      </c>
      <c r="AF694" s="1">
        <f t="shared" si="227"/>
        <v>-3.2310590462182717E-4</v>
      </c>
      <c r="AG694" s="1">
        <f>$AF$2+GRAPHS!$U$32*_xlfn.STDEV.S('ONE_LAST_QUOTE (2)'!$AE$2:$AE$779)</f>
        <v>3.7520229614794163E-3</v>
      </c>
      <c r="AH694" s="1">
        <f>$AF$2-GRAPHS!$U$32*_xlfn.STDEV.S('ONE_LAST_QUOTE (2)'!$AE$2:$AE$779)</f>
        <v>-4.3982347707230704E-3</v>
      </c>
      <c r="AI694" s="27">
        <f t="shared" si="228"/>
        <v>28.117647058824488</v>
      </c>
      <c r="AJ694" s="24">
        <f t="shared" si="229"/>
        <v>23.050000000001432</v>
      </c>
      <c r="AK694" s="27">
        <f t="shared" si="230"/>
        <v>-6.5702056555270953</v>
      </c>
      <c r="AL694" s="27">
        <f>$AK$2+GRAPHS!$W$32*_xlfn.STDEV.S('ONE_LAST_QUOTE (2)'!$AJ$2:$AJ$779)</f>
        <v>27.965047561412895</v>
      </c>
      <c r="AM694" s="27">
        <f>$AK$2-GRAPHS!$W$32*_xlfn.STDEV.S('ONE_LAST_QUOTE (2)'!$AJ$2:$AJ$779)</f>
        <v>-41.105458872467089</v>
      </c>
      <c r="AO694" s="24"/>
    </row>
    <row r="695" spans="1:41" x14ac:dyDescent="0.3">
      <c r="A695" s="5">
        <v>45124</v>
      </c>
      <c r="B695" s="25">
        <v>667.82</v>
      </c>
      <c r="C695" s="25">
        <v>1.6900000000000004</v>
      </c>
      <c r="D695" s="25">
        <f t="shared" si="217"/>
        <v>666.13</v>
      </c>
      <c r="E695" s="25">
        <v>665.1</v>
      </c>
      <c r="F695" s="25">
        <f t="shared" si="214"/>
        <v>-1.0299999999999727</v>
      </c>
      <c r="G695" s="25">
        <v>17287</v>
      </c>
      <c r="H695" s="25">
        <v>17334.29</v>
      </c>
      <c r="I695" s="25">
        <v>12.900000000000041</v>
      </c>
      <c r="J695" s="25">
        <f t="shared" si="218"/>
        <v>17321.39</v>
      </c>
      <c r="K695" s="25">
        <f t="shared" si="219"/>
        <v>-34.389999999999418</v>
      </c>
      <c r="L695" s="27">
        <v>31.024999999999999</v>
      </c>
      <c r="M695" s="25">
        <v>591</v>
      </c>
      <c r="N695" s="2">
        <f t="shared" si="231"/>
        <v>136.88001646429313</v>
      </c>
      <c r="O695" s="2">
        <f t="shared" si="232"/>
        <v>140.56757196292051</v>
      </c>
      <c r="P695" s="2">
        <f t="shared" si="233"/>
        <v>105.55234239444748</v>
      </c>
      <c r="Q695" s="2">
        <f t="shared" si="233"/>
        <v>142.40963855421714</v>
      </c>
      <c r="R695" s="27">
        <f t="shared" si="234"/>
        <v>2.6940057386604099E-2</v>
      </c>
      <c r="S695" s="1">
        <f t="shared" si="220"/>
        <v>8.778548817801362E-3</v>
      </c>
      <c r="T695" s="1">
        <f>S695+GRAPHS!$Q$32*_xlfn.STDEV.S($R$2:$R$779)</f>
        <v>3.6448384166507447E-2</v>
      </c>
      <c r="U695" s="1">
        <f>S695-GRAPHS!$Q$32*_xlfn.STDEV.S($R$2:$R$779)</f>
        <v>-1.8891286530904723E-2</v>
      </c>
      <c r="V695" s="2">
        <f t="shared" si="221"/>
        <v>368.75554986273755</v>
      </c>
      <c r="W695" s="1">
        <f t="shared" si="222"/>
        <v>-1.9854064829669801E-3</v>
      </c>
      <c r="X695" s="1">
        <f t="shared" si="223"/>
        <v>-1.5462447270051982E-3</v>
      </c>
      <c r="Y695" s="1">
        <f t="shared" si="224"/>
        <v>-4.3916175596178187E-4</v>
      </c>
      <c r="Z695" s="1">
        <f t="shared" si="215"/>
        <v>-3.2310590462182717E-4</v>
      </c>
      <c r="AA695" s="1" t="e">
        <f>Z695+#REF!*_xlfn.STDEV.S($Y$2:$Y$779)</f>
        <v>#REF!</v>
      </c>
      <c r="AB695" s="1">
        <f>Z695-GRAPHS!$S$32*_xlfn.STDEV.S($Y$2:$Y$779)</f>
        <v>-3.5832089975028217E-3</v>
      </c>
      <c r="AC695" s="24">
        <f t="shared" si="216"/>
        <v>-34.389999999999418</v>
      </c>
      <c r="AD695" s="24">
        <f t="shared" si="225"/>
        <v>-1.0299999999999727</v>
      </c>
      <c r="AE695" s="1">
        <f t="shared" si="226"/>
        <v>-4.3916175596178187E-4</v>
      </c>
      <c r="AF695" s="1">
        <f t="shared" si="227"/>
        <v>-3.2310590462182717E-4</v>
      </c>
      <c r="AG695" s="1">
        <f>$AF$2+GRAPHS!$U$32*_xlfn.STDEV.S('ONE_LAST_QUOTE (2)'!$AE$2:$AE$779)</f>
        <v>3.7520229614794163E-3</v>
      </c>
      <c r="AH695" s="1">
        <f>$AF$2-GRAPHS!$U$32*_xlfn.STDEV.S('ONE_LAST_QUOTE (2)'!$AE$2:$AE$779)</f>
        <v>-4.3982347707230704E-3</v>
      </c>
      <c r="AI695" s="27">
        <f t="shared" si="228"/>
        <v>33.388349514563423</v>
      </c>
      <c r="AJ695" s="24">
        <f t="shared" si="229"/>
        <v>-33.359999999999445</v>
      </c>
      <c r="AK695" s="27">
        <f t="shared" si="230"/>
        <v>-6.5702056555270953</v>
      </c>
      <c r="AL695" s="27">
        <f>$AK$2+GRAPHS!$W$32*_xlfn.STDEV.S('ONE_LAST_QUOTE (2)'!$AJ$2:$AJ$779)</f>
        <v>27.965047561412895</v>
      </c>
      <c r="AM695" s="27">
        <f>$AK$2-GRAPHS!$W$32*_xlfn.STDEV.S('ONE_LAST_QUOTE (2)'!$AJ$2:$AJ$779)</f>
        <v>-41.105458872467089</v>
      </c>
      <c r="AO695" s="24"/>
    </row>
    <row r="696" spans="1:41" x14ac:dyDescent="0.3">
      <c r="A696" s="5">
        <v>45125</v>
      </c>
      <c r="B696" s="25">
        <v>663.92</v>
      </c>
      <c r="C696" s="25">
        <v>1.6900000000000004</v>
      </c>
      <c r="D696" s="25">
        <f t="shared" si="217"/>
        <v>662.2299999999999</v>
      </c>
      <c r="E696" s="25">
        <v>663.9</v>
      </c>
      <c r="F696" s="25">
        <f t="shared" si="214"/>
        <v>1.6700000000000728</v>
      </c>
      <c r="G696" s="25">
        <v>17220</v>
      </c>
      <c r="H696" s="25">
        <v>17227.91</v>
      </c>
      <c r="I696" s="25">
        <v>8.0000000000000409</v>
      </c>
      <c r="J696" s="25">
        <f t="shared" si="218"/>
        <v>17219.91</v>
      </c>
      <c r="K696" s="25">
        <f t="shared" si="219"/>
        <v>9.0000000000145519E-2</v>
      </c>
      <c r="L696" s="27">
        <v>30.968</v>
      </c>
      <c r="M696" s="25">
        <v>581</v>
      </c>
      <c r="N696" s="2">
        <f t="shared" si="231"/>
        <v>136.63305206832686</v>
      </c>
      <c r="O696" s="2">
        <f t="shared" si="232"/>
        <v>140.02276792974439</v>
      </c>
      <c r="P696" s="2">
        <f t="shared" si="233"/>
        <v>105.35841867111199</v>
      </c>
      <c r="Q696" s="2">
        <f t="shared" si="233"/>
        <v>140.00000000000026</v>
      </c>
      <c r="R696" s="27">
        <f t="shared" si="234"/>
        <v>2.4808900995071159E-2</v>
      </c>
      <c r="S696" s="1">
        <f t="shared" si="220"/>
        <v>8.778548817801362E-3</v>
      </c>
      <c r="T696" s="1">
        <f>S696+GRAPHS!$Q$32*_xlfn.STDEV.S($R$2:$R$779)</f>
        <v>3.6448384166507447E-2</v>
      </c>
      <c r="U696" s="1">
        <f>S696-GRAPHS!$Q$32*_xlfn.STDEV.S($R$2:$R$779)</f>
        <v>-1.8891286530904723E-2</v>
      </c>
      <c r="V696" s="2">
        <f t="shared" si="221"/>
        <v>338.97158614175282</v>
      </c>
      <c r="W696" s="1">
        <f t="shared" si="222"/>
        <v>5.2265081524900837E-6</v>
      </c>
      <c r="X696" s="1">
        <f t="shared" si="223"/>
        <v>2.5217824622866271E-3</v>
      </c>
      <c r="Y696" s="1">
        <f t="shared" si="224"/>
        <v>-2.5165559541341369E-3</v>
      </c>
      <c r="Z696" s="1">
        <f t="shared" si="215"/>
        <v>-3.2310590462182717E-4</v>
      </c>
      <c r="AA696" s="1" t="e">
        <f>Z696+#REF!*_xlfn.STDEV.S($Y$2:$Y$779)</f>
        <v>#REF!</v>
      </c>
      <c r="AB696" s="1">
        <f>Z696-GRAPHS!$S$32*_xlfn.STDEV.S($Y$2:$Y$779)</f>
        <v>-3.5832089975028217E-3</v>
      </c>
      <c r="AC696" s="24">
        <f t="shared" si="216"/>
        <v>9.0000000000145519E-2</v>
      </c>
      <c r="AD696" s="24">
        <f t="shared" si="225"/>
        <v>1.6700000000000728</v>
      </c>
      <c r="AE696" s="1">
        <f t="shared" si="226"/>
        <v>-2.5165559541341369E-3</v>
      </c>
      <c r="AF696" s="1">
        <f t="shared" si="227"/>
        <v>-3.2310590462182717E-4</v>
      </c>
      <c r="AG696" s="1">
        <f>$AF$2+GRAPHS!$U$32*_xlfn.STDEV.S('ONE_LAST_QUOTE (2)'!$AE$2:$AE$779)</f>
        <v>3.7520229614794163E-3</v>
      </c>
      <c r="AH696" s="1">
        <f>$AF$2-GRAPHS!$U$32*_xlfn.STDEV.S('ONE_LAST_QUOTE (2)'!$AE$2:$AE$779)</f>
        <v>-4.3982347707230704E-3</v>
      </c>
      <c r="AI696" s="27">
        <f t="shared" si="228"/>
        <v>5.3892215568947063E-2</v>
      </c>
      <c r="AJ696" s="24">
        <f t="shared" si="229"/>
        <v>-1.5799999999999272</v>
      </c>
      <c r="AK696" s="27">
        <f t="shared" si="230"/>
        <v>-6.5702056555270953</v>
      </c>
      <c r="AL696" s="27">
        <f>$AK$2+GRAPHS!$W$32*_xlfn.STDEV.S('ONE_LAST_QUOTE (2)'!$AJ$2:$AJ$779)</f>
        <v>27.965047561412895</v>
      </c>
      <c r="AM696" s="27">
        <f>$AK$2-GRAPHS!$W$32*_xlfn.STDEV.S('ONE_LAST_QUOTE (2)'!$AJ$2:$AJ$779)</f>
        <v>-41.105458872467089</v>
      </c>
      <c r="AO696" s="24"/>
    </row>
    <row r="697" spans="1:41" x14ac:dyDescent="0.3">
      <c r="A697" s="5">
        <v>45126</v>
      </c>
      <c r="B697" s="25">
        <v>659.72</v>
      </c>
      <c r="C697" s="25">
        <v>1.6100000000000003</v>
      </c>
      <c r="D697" s="25">
        <f t="shared" si="217"/>
        <v>658.11</v>
      </c>
      <c r="E697" s="25">
        <v>660.6</v>
      </c>
      <c r="F697" s="25">
        <f t="shared" si="214"/>
        <v>2.4900000000000091</v>
      </c>
      <c r="G697" s="25">
        <v>17103</v>
      </c>
      <c r="H697" s="25">
        <v>17116.439999999999</v>
      </c>
      <c r="I697" s="25">
        <v>3.5700000000000411</v>
      </c>
      <c r="J697" s="25">
        <f t="shared" si="218"/>
        <v>17112.87</v>
      </c>
      <c r="K697" s="25">
        <f t="shared" si="219"/>
        <v>-9.8699999999989814</v>
      </c>
      <c r="L697" s="27">
        <v>31.047999999999998</v>
      </c>
      <c r="M697" s="25">
        <v>581</v>
      </c>
      <c r="N697" s="2">
        <f t="shared" si="231"/>
        <v>135.95389997941967</v>
      </c>
      <c r="O697" s="2">
        <f t="shared" si="232"/>
        <v>139.07139372255622</v>
      </c>
      <c r="P697" s="2">
        <f t="shared" si="233"/>
        <v>105.63059231789862</v>
      </c>
      <c r="Q697" s="2">
        <f t="shared" si="233"/>
        <v>140.00000000000026</v>
      </c>
      <c r="R697" s="27">
        <f t="shared" si="234"/>
        <v>2.2930520886921713E-2</v>
      </c>
      <c r="S697" s="1">
        <f t="shared" si="220"/>
        <v>8.778548817801362E-3</v>
      </c>
      <c r="T697" s="1">
        <f>S697+GRAPHS!$Q$32*_xlfn.STDEV.S($R$2:$R$779)</f>
        <v>3.6448384166507447E-2</v>
      </c>
      <c r="U697" s="1">
        <f>S697-GRAPHS!$Q$32*_xlfn.STDEV.S($R$2:$R$779)</f>
        <v>-1.8891286530904723E-2</v>
      </c>
      <c r="V697" s="2">
        <f t="shared" si="221"/>
        <v>311.74937431365493</v>
      </c>
      <c r="W697" s="1">
        <f t="shared" si="222"/>
        <v>-5.7675889549789027E-4</v>
      </c>
      <c r="X697" s="1">
        <f t="shared" si="223"/>
        <v>3.7835620185075582E-3</v>
      </c>
      <c r="Y697" s="1">
        <f t="shared" si="224"/>
        <v>-4.3603209140054486E-3</v>
      </c>
      <c r="Z697" s="1">
        <f t="shared" si="215"/>
        <v>-3.2310590462182717E-4</v>
      </c>
      <c r="AA697" s="1" t="e">
        <f>Z697+#REF!*_xlfn.STDEV.S($Y$2:$Y$779)</f>
        <v>#REF!</v>
      </c>
      <c r="AB697" s="1">
        <f>Z697-GRAPHS!$S$32*_xlfn.STDEV.S($Y$2:$Y$779)</f>
        <v>-3.5832089975028217E-3</v>
      </c>
      <c r="AC697" s="24">
        <f t="shared" si="216"/>
        <v>-9.8699999999989814</v>
      </c>
      <c r="AD697" s="24">
        <f t="shared" si="225"/>
        <v>2.4900000000000091</v>
      </c>
      <c r="AE697" s="1">
        <f t="shared" si="226"/>
        <v>-4.3603209140054486E-3</v>
      </c>
      <c r="AF697" s="1">
        <f t="shared" si="227"/>
        <v>-3.2310590462182717E-4</v>
      </c>
      <c r="AG697" s="1">
        <f>$AF$2+GRAPHS!$U$32*_xlfn.STDEV.S('ONE_LAST_QUOTE (2)'!$AE$2:$AE$779)</f>
        <v>3.7520229614794163E-3</v>
      </c>
      <c r="AH697" s="1">
        <f>$AF$2-GRAPHS!$U$32*_xlfn.STDEV.S('ONE_LAST_QUOTE (2)'!$AE$2:$AE$779)</f>
        <v>-4.3982347707230704E-3</v>
      </c>
      <c r="AI697" s="27">
        <f t="shared" si="228"/>
        <v>-3.9638554216863233</v>
      </c>
      <c r="AJ697" s="24">
        <f t="shared" si="229"/>
        <v>-12.35999999999899</v>
      </c>
      <c r="AK697" s="27">
        <f t="shared" si="230"/>
        <v>-6.5702056555270953</v>
      </c>
      <c r="AL697" s="27">
        <f>$AK$2+GRAPHS!$W$32*_xlfn.STDEV.S('ONE_LAST_QUOTE (2)'!$AJ$2:$AJ$779)</f>
        <v>27.965047561412895</v>
      </c>
      <c r="AM697" s="27">
        <f>$AK$2-GRAPHS!$W$32*_xlfn.STDEV.S('ONE_LAST_QUOTE (2)'!$AJ$2:$AJ$779)</f>
        <v>-41.105458872467089</v>
      </c>
      <c r="AO697" s="24"/>
    </row>
    <row r="698" spans="1:41" x14ac:dyDescent="0.3">
      <c r="A698" s="5">
        <v>45127</v>
      </c>
      <c r="B698" s="25">
        <v>659.76</v>
      </c>
      <c r="C698" s="25">
        <v>1.5100000000000002</v>
      </c>
      <c r="D698" s="25">
        <f t="shared" si="217"/>
        <v>658.25</v>
      </c>
      <c r="E698" s="25">
        <v>661.4</v>
      </c>
      <c r="F698" s="25">
        <f t="shared" si="214"/>
        <v>3.1499999999999773</v>
      </c>
      <c r="G698" s="25">
        <v>17126</v>
      </c>
      <c r="H698" s="25">
        <v>17164.89</v>
      </c>
      <c r="I698" s="25">
        <v>89.1</v>
      </c>
      <c r="J698" s="25">
        <f t="shared" si="218"/>
        <v>17075.79</v>
      </c>
      <c r="K698" s="25">
        <f t="shared" si="219"/>
        <v>50.209999999999127</v>
      </c>
      <c r="L698" s="27">
        <v>31.109000000000002</v>
      </c>
      <c r="M698" s="25">
        <v>579</v>
      </c>
      <c r="N698" s="2">
        <f t="shared" si="231"/>
        <v>136.11854291006381</v>
      </c>
      <c r="O698" s="2">
        <f t="shared" si="232"/>
        <v>139.25841600260176</v>
      </c>
      <c r="P698" s="2">
        <f t="shared" si="233"/>
        <v>105.83812472357346</v>
      </c>
      <c r="Q698" s="2">
        <f t="shared" si="233"/>
        <v>139.51807228915689</v>
      </c>
      <c r="R698" s="27">
        <f t="shared" si="234"/>
        <v>2.3067195882434E-2</v>
      </c>
      <c r="S698" s="1">
        <f t="shared" si="220"/>
        <v>8.778548817801362E-3</v>
      </c>
      <c r="T698" s="1">
        <f>S698+GRAPHS!$Q$32*_xlfn.STDEV.S($R$2:$R$779)</f>
        <v>3.6448384166507447E-2</v>
      </c>
      <c r="U698" s="1">
        <f>S698-GRAPHS!$Q$32*_xlfn.STDEV.S($R$2:$R$779)</f>
        <v>-1.8891286530904723E-2</v>
      </c>
      <c r="V698" s="2">
        <f t="shared" si="221"/>
        <v>313.98730925379539</v>
      </c>
      <c r="W698" s="1">
        <f t="shared" si="222"/>
        <v>2.9404203260873507E-3</v>
      </c>
      <c r="X698" s="1">
        <f t="shared" si="223"/>
        <v>4.7854158754272345E-3</v>
      </c>
      <c r="Y698" s="1">
        <f t="shared" si="224"/>
        <v>-1.8449955493398838E-3</v>
      </c>
      <c r="Z698" s="1">
        <f t="shared" si="215"/>
        <v>-3.2310590462182717E-4</v>
      </c>
      <c r="AA698" s="1" t="e">
        <f>Z698+#REF!*_xlfn.STDEV.S($Y$2:$Y$779)</f>
        <v>#REF!</v>
      </c>
      <c r="AB698" s="1">
        <f>Z698-GRAPHS!$S$32*_xlfn.STDEV.S($Y$2:$Y$779)</f>
        <v>-3.5832089975028217E-3</v>
      </c>
      <c r="AC698" s="24">
        <f t="shared" si="216"/>
        <v>50.209999999999127</v>
      </c>
      <c r="AD698" s="24">
        <f t="shared" si="225"/>
        <v>3.1499999999999773</v>
      </c>
      <c r="AE698" s="1">
        <f t="shared" si="226"/>
        <v>-1.8449955493398838E-3</v>
      </c>
      <c r="AF698" s="1">
        <f t="shared" si="227"/>
        <v>-3.2310590462182717E-4</v>
      </c>
      <c r="AG698" s="1">
        <f>$AF$2+GRAPHS!$U$32*_xlfn.STDEV.S('ONE_LAST_QUOTE (2)'!$AE$2:$AE$779)</f>
        <v>3.7520229614794163E-3</v>
      </c>
      <c r="AH698" s="1">
        <f>$AF$2-GRAPHS!$U$32*_xlfn.STDEV.S('ONE_LAST_QUOTE (2)'!$AE$2:$AE$779)</f>
        <v>-4.3982347707230704E-3</v>
      </c>
      <c r="AI698" s="27">
        <f t="shared" si="228"/>
        <v>15.939682539682378</v>
      </c>
      <c r="AJ698" s="24">
        <f t="shared" si="229"/>
        <v>47.05999999999915</v>
      </c>
      <c r="AK698" s="27">
        <f t="shared" si="230"/>
        <v>-6.5702056555270953</v>
      </c>
      <c r="AL698" s="27">
        <f>$AK$2+GRAPHS!$W$32*_xlfn.STDEV.S('ONE_LAST_QUOTE (2)'!$AJ$2:$AJ$779)</f>
        <v>27.965047561412895</v>
      </c>
      <c r="AM698" s="27">
        <f>$AK$2-GRAPHS!$W$32*_xlfn.STDEV.S('ONE_LAST_QUOTE (2)'!$AJ$2:$AJ$779)</f>
        <v>-41.105458872467089</v>
      </c>
      <c r="AO698" s="24"/>
    </row>
    <row r="699" spans="1:41" x14ac:dyDescent="0.3">
      <c r="A699" s="5">
        <v>45128</v>
      </c>
      <c r="B699" s="25">
        <v>651.03</v>
      </c>
      <c r="C699" s="25">
        <v>1.1600000000000001</v>
      </c>
      <c r="D699" s="25">
        <f t="shared" si="217"/>
        <v>649.87</v>
      </c>
      <c r="E699" s="25">
        <v>650.20000000000005</v>
      </c>
      <c r="F699" s="25">
        <f t="shared" si="214"/>
        <v>0.33000000000004093</v>
      </c>
      <c r="G699" s="25">
        <v>16947</v>
      </c>
      <c r="H699" s="25">
        <v>17030.7</v>
      </c>
      <c r="I699" s="25">
        <v>77.22</v>
      </c>
      <c r="J699" s="25">
        <f t="shared" si="218"/>
        <v>16953.48</v>
      </c>
      <c r="K699" s="25">
        <f t="shared" si="219"/>
        <v>-6.4799999999995634</v>
      </c>
      <c r="L699" s="27">
        <v>31.321999999999999</v>
      </c>
      <c r="M699" s="25">
        <v>560</v>
      </c>
      <c r="N699" s="2">
        <f t="shared" si="231"/>
        <v>133.81354188104552</v>
      </c>
      <c r="O699" s="2">
        <f t="shared" si="232"/>
        <v>137.80289477963868</v>
      </c>
      <c r="P699" s="2">
        <f t="shared" si="233"/>
        <v>106.56278705814292</v>
      </c>
      <c r="Q699" s="2">
        <f t="shared" si="233"/>
        <v>134.93975903614484</v>
      </c>
      <c r="R699" s="27">
        <f t="shared" si="234"/>
        <v>2.9812774122214947E-2</v>
      </c>
      <c r="S699" s="1">
        <f t="shared" si="220"/>
        <v>8.778548817801362E-3</v>
      </c>
      <c r="T699" s="1">
        <f>S699+GRAPHS!$Q$32*_xlfn.STDEV.S($R$2:$R$779)</f>
        <v>3.6448384166507447E-2</v>
      </c>
      <c r="U699" s="1">
        <f>S699-GRAPHS!$Q$32*_xlfn.STDEV.S($R$2:$R$779)</f>
        <v>-1.8891286530904723E-2</v>
      </c>
      <c r="V699" s="2">
        <f t="shared" si="221"/>
        <v>398.93528985931539</v>
      </c>
      <c r="W699" s="1">
        <f t="shared" si="222"/>
        <v>-3.8222241097400438E-4</v>
      </c>
      <c r="X699" s="1">
        <f t="shared" si="223"/>
        <v>5.0779386646566374E-4</v>
      </c>
      <c r="Y699" s="1">
        <f t="shared" si="224"/>
        <v>-8.9001627743966812E-4</v>
      </c>
      <c r="Z699" s="1">
        <f t="shared" si="215"/>
        <v>-3.2310590462182717E-4</v>
      </c>
      <c r="AA699" s="1" t="e">
        <f>Z699+#REF!*_xlfn.STDEV.S($Y$2:$Y$779)</f>
        <v>#REF!</v>
      </c>
      <c r="AB699" s="1">
        <f>Z699-GRAPHS!$S$32*_xlfn.STDEV.S($Y$2:$Y$779)</f>
        <v>-3.5832089975028217E-3</v>
      </c>
      <c r="AC699" s="24">
        <f t="shared" si="216"/>
        <v>-6.4799999999995634</v>
      </c>
      <c r="AD699" s="24">
        <f t="shared" si="225"/>
        <v>0.33000000000004093</v>
      </c>
      <c r="AE699" s="1">
        <f t="shared" si="226"/>
        <v>-8.9001627743966812E-4</v>
      </c>
      <c r="AF699" s="1">
        <f t="shared" si="227"/>
        <v>-3.2310590462182717E-4</v>
      </c>
      <c r="AG699" s="1">
        <f>$AF$2+GRAPHS!$U$32*_xlfn.STDEV.S('ONE_LAST_QUOTE (2)'!$AE$2:$AE$779)</f>
        <v>3.7520229614794163E-3</v>
      </c>
      <c r="AH699" s="1">
        <f>$AF$2-GRAPHS!$U$32*_xlfn.STDEV.S('ONE_LAST_QUOTE (2)'!$AE$2:$AE$779)</f>
        <v>-4.3982347707230704E-3</v>
      </c>
      <c r="AI699" s="27">
        <f t="shared" si="228"/>
        <v>-19.636363636359878</v>
      </c>
      <c r="AJ699" s="24">
        <f t="shared" si="229"/>
        <v>-6.8099999999996044</v>
      </c>
      <c r="AK699" s="27">
        <f t="shared" si="230"/>
        <v>-6.5702056555270953</v>
      </c>
      <c r="AL699" s="27">
        <f>$AK$2+GRAPHS!$W$32*_xlfn.STDEV.S('ONE_LAST_QUOTE (2)'!$AJ$2:$AJ$779)</f>
        <v>27.965047561412895</v>
      </c>
      <c r="AM699" s="27">
        <f>$AK$2-GRAPHS!$W$32*_xlfn.STDEV.S('ONE_LAST_QUOTE (2)'!$AJ$2:$AJ$779)</f>
        <v>-41.105458872467089</v>
      </c>
      <c r="AO699" s="24"/>
    </row>
    <row r="700" spans="1:41" x14ac:dyDescent="0.3">
      <c r="A700" s="5">
        <v>45131</v>
      </c>
      <c r="B700" s="25">
        <v>651.71</v>
      </c>
      <c r="C700" s="25">
        <v>1.1200000000000001</v>
      </c>
      <c r="D700" s="25">
        <f t="shared" si="217"/>
        <v>650.59</v>
      </c>
      <c r="E700" s="25">
        <v>651.20000000000005</v>
      </c>
      <c r="F700" s="25">
        <f t="shared" si="214"/>
        <v>0.61000000000001364</v>
      </c>
      <c r="G700" s="25">
        <v>16979</v>
      </c>
      <c r="H700" s="25">
        <v>17033.61</v>
      </c>
      <c r="I700" s="25">
        <v>75.599999999999994</v>
      </c>
      <c r="J700" s="25">
        <f t="shared" si="218"/>
        <v>16958.010000000002</v>
      </c>
      <c r="K700" s="25">
        <f t="shared" si="219"/>
        <v>20.989999999997963</v>
      </c>
      <c r="L700" s="27">
        <v>31.338000000000001</v>
      </c>
      <c r="M700" s="25">
        <v>558</v>
      </c>
      <c r="N700" s="2">
        <f t="shared" si="231"/>
        <v>134.01934554435076</v>
      </c>
      <c r="O700" s="2">
        <f t="shared" si="232"/>
        <v>138.06309969100639</v>
      </c>
      <c r="P700" s="2">
        <f t="shared" si="233"/>
        <v>106.61722178750026</v>
      </c>
      <c r="Q700" s="2">
        <f t="shared" si="233"/>
        <v>134.45783132530147</v>
      </c>
      <c r="R700" s="27">
        <f t="shared" si="234"/>
        <v>3.0172913695638348E-2</v>
      </c>
      <c r="S700" s="1">
        <f t="shared" si="220"/>
        <v>8.778548817801362E-3</v>
      </c>
      <c r="T700" s="1">
        <f>S700+GRAPHS!$Q$32*_xlfn.STDEV.S($R$2:$R$779)</f>
        <v>3.6448384166507447E-2</v>
      </c>
      <c r="U700" s="1">
        <f>S700-GRAPHS!$Q$32*_xlfn.STDEV.S($R$2:$R$779)</f>
        <v>-1.8891286530904723E-2</v>
      </c>
      <c r="V700" s="2">
        <f t="shared" si="221"/>
        <v>404.37541466556297</v>
      </c>
      <c r="W700" s="1">
        <f t="shared" si="222"/>
        <v>1.2377631573514793E-3</v>
      </c>
      <c r="X700" s="1">
        <f t="shared" si="223"/>
        <v>9.3761047664429767E-4</v>
      </c>
      <c r="Y700" s="1">
        <f t="shared" si="224"/>
        <v>3.0015268070718163E-4</v>
      </c>
      <c r="Z700" s="1">
        <f t="shared" si="215"/>
        <v>-3.2310590462182717E-4</v>
      </c>
      <c r="AA700" s="1" t="e">
        <f>Z700+#REF!*_xlfn.STDEV.S($Y$2:$Y$779)</f>
        <v>#REF!</v>
      </c>
      <c r="AB700" s="1">
        <f>Z700-GRAPHS!$S$32*_xlfn.STDEV.S($Y$2:$Y$779)</f>
        <v>-3.5832089975028217E-3</v>
      </c>
      <c r="AC700" s="24">
        <f t="shared" si="216"/>
        <v>20.989999999997963</v>
      </c>
      <c r="AD700" s="24">
        <f t="shared" si="225"/>
        <v>0.61000000000001364</v>
      </c>
      <c r="AE700" s="1">
        <f t="shared" si="226"/>
        <v>3.0015268070718163E-4</v>
      </c>
      <c r="AF700" s="1">
        <f t="shared" si="227"/>
        <v>-3.2310590462182717E-4</v>
      </c>
      <c r="AG700" s="1">
        <f>$AF$2+GRAPHS!$U$32*_xlfn.STDEV.S('ONE_LAST_QUOTE (2)'!$AE$2:$AE$779)</f>
        <v>3.7520229614794163E-3</v>
      </c>
      <c r="AH700" s="1">
        <f>$AF$2-GRAPHS!$U$32*_xlfn.STDEV.S('ONE_LAST_QUOTE (2)'!$AE$2:$AE$779)</f>
        <v>-4.3982347707230704E-3</v>
      </c>
      <c r="AI700" s="27">
        <f t="shared" si="228"/>
        <v>34.409836065569664</v>
      </c>
      <c r="AJ700" s="24">
        <f t="shared" si="229"/>
        <v>20.379999999997949</v>
      </c>
      <c r="AK700" s="27">
        <f t="shared" si="230"/>
        <v>-6.5702056555270953</v>
      </c>
      <c r="AL700" s="27">
        <f>$AK$2+GRAPHS!$W$32*_xlfn.STDEV.S('ONE_LAST_QUOTE (2)'!$AJ$2:$AJ$779)</f>
        <v>27.965047561412895</v>
      </c>
      <c r="AM700" s="27">
        <f>$AK$2-GRAPHS!$W$32*_xlfn.STDEV.S('ONE_LAST_QUOTE (2)'!$AJ$2:$AJ$779)</f>
        <v>-41.105458872467089</v>
      </c>
      <c r="AO700" s="24"/>
    </row>
    <row r="701" spans="1:41" x14ac:dyDescent="0.3">
      <c r="A701" s="5">
        <v>45132</v>
      </c>
      <c r="B701" s="25">
        <v>658.86</v>
      </c>
      <c r="C701" s="25">
        <v>1.1200000000000001</v>
      </c>
      <c r="D701" s="25">
        <f t="shared" si="217"/>
        <v>657.74</v>
      </c>
      <c r="E701" s="25">
        <v>658.7</v>
      </c>
      <c r="F701" s="25">
        <f t="shared" si="214"/>
        <v>0.96000000000003638</v>
      </c>
      <c r="G701" s="25">
        <v>17182</v>
      </c>
      <c r="H701" s="25">
        <v>17198.89</v>
      </c>
      <c r="I701" s="25">
        <v>75.209999999999994</v>
      </c>
      <c r="J701" s="25">
        <f t="shared" si="218"/>
        <v>17123.68</v>
      </c>
      <c r="K701" s="25">
        <f t="shared" si="219"/>
        <v>58.319999999999709</v>
      </c>
      <c r="L701" s="27">
        <v>31.268000000000001</v>
      </c>
      <c r="M701" s="25">
        <v>569</v>
      </c>
      <c r="N701" s="2">
        <f t="shared" si="231"/>
        <v>135.5628730191398</v>
      </c>
      <c r="O701" s="2">
        <f t="shared" si="232"/>
        <v>139.71377459749525</v>
      </c>
      <c r="P701" s="2">
        <f t="shared" si="233"/>
        <v>106.37906984656193</v>
      </c>
      <c r="Q701" s="2">
        <f t="shared" si="233"/>
        <v>137.10843373494001</v>
      </c>
      <c r="R701" s="27">
        <f t="shared" si="234"/>
        <v>3.0619752192544647E-2</v>
      </c>
      <c r="S701" s="1">
        <f t="shared" si="220"/>
        <v>8.778548817801362E-3</v>
      </c>
      <c r="T701" s="1">
        <f>S701+GRAPHS!$Q$32*_xlfn.STDEV.S($R$2:$R$779)</f>
        <v>3.6448384166507447E-2</v>
      </c>
      <c r="U701" s="1">
        <f>S701-GRAPHS!$Q$32*_xlfn.STDEV.S($R$2:$R$779)</f>
        <v>-1.8891286530904723E-2</v>
      </c>
      <c r="V701" s="2">
        <f t="shared" si="221"/>
        <v>415.09015783554446</v>
      </c>
      <c r="W701" s="1">
        <f t="shared" si="222"/>
        <v>3.40580996608204E-3</v>
      </c>
      <c r="X701" s="1">
        <f t="shared" si="223"/>
        <v>1.4595432845805887E-3</v>
      </c>
      <c r="Y701" s="1">
        <f t="shared" si="224"/>
        <v>1.9462666815014513E-3</v>
      </c>
      <c r="Z701" s="1">
        <f t="shared" si="215"/>
        <v>-3.2310590462182717E-4</v>
      </c>
      <c r="AA701" s="1" t="e">
        <f>Z701+#REF!*_xlfn.STDEV.S($Y$2:$Y$779)</f>
        <v>#REF!</v>
      </c>
      <c r="AB701" s="1">
        <f>Z701-GRAPHS!$S$32*_xlfn.STDEV.S($Y$2:$Y$779)</f>
        <v>-3.5832089975028217E-3</v>
      </c>
      <c r="AC701" s="24">
        <f t="shared" si="216"/>
        <v>58.319999999999709</v>
      </c>
      <c r="AD701" s="24">
        <f t="shared" si="225"/>
        <v>0.96000000000003638</v>
      </c>
      <c r="AE701" s="1">
        <f t="shared" si="226"/>
        <v>1.9462666815014513E-3</v>
      </c>
      <c r="AF701" s="1">
        <f t="shared" si="227"/>
        <v>-3.2310590462182717E-4</v>
      </c>
      <c r="AG701" s="1">
        <f>$AF$2+GRAPHS!$U$32*_xlfn.STDEV.S('ONE_LAST_QUOTE (2)'!$AE$2:$AE$779)</f>
        <v>3.7520229614794163E-3</v>
      </c>
      <c r="AH701" s="1">
        <f>$AF$2-GRAPHS!$U$32*_xlfn.STDEV.S('ONE_LAST_QUOTE (2)'!$AE$2:$AE$779)</f>
        <v>-4.3982347707230704E-3</v>
      </c>
      <c r="AI701" s="27">
        <f t="shared" si="228"/>
        <v>60.749999999997392</v>
      </c>
      <c r="AJ701" s="24">
        <f t="shared" si="229"/>
        <v>57.359999999999673</v>
      </c>
      <c r="AK701" s="27">
        <f t="shared" si="230"/>
        <v>-6.5702056555270953</v>
      </c>
      <c r="AL701" s="27">
        <f>$AK$2+GRAPHS!$W$32*_xlfn.STDEV.S('ONE_LAST_QUOTE (2)'!$AJ$2:$AJ$779)</f>
        <v>27.965047561412895</v>
      </c>
      <c r="AM701" s="27">
        <f>$AK$2-GRAPHS!$W$32*_xlfn.STDEV.S('ONE_LAST_QUOTE (2)'!$AJ$2:$AJ$779)</f>
        <v>-41.105458872467089</v>
      </c>
      <c r="AO701" s="24"/>
    </row>
    <row r="702" spans="1:41" x14ac:dyDescent="0.3">
      <c r="A702" s="5">
        <v>45133</v>
      </c>
      <c r="B702" s="25">
        <v>657.83</v>
      </c>
      <c r="C702" s="25">
        <v>1.1200000000000001</v>
      </c>
      <c r="D702" s="25">
        <f t="shared" si="217"/>
        <v>656.71</v>
      </c>
      <c r="E702" s="25">
        <v>656.2</v>
      </c>
      <c r="F702" s="25">
        <f t="shared" si="214"/>
        <v>-0.50999999999999091</v>
      </c>
      <c r="G702" s="25">
        <v>17100</v>
      </c>
      <c r="H702" s="25">
        <v>17162.55</v>
      </c>
      <c r="I702" s="25">
        <v>70.27</v>
      </c>
      <c r="J702" s="25">
        <f t="shared" si="218"/>
        <v>17092.28</v>
      </c>
      <c r="K702" s="25">
        <f t="shared" si="219"/>
        <v>7.7200000000011642</v>
      </c>
      <c r="L702" s="27">
        <v>31.198</v>
      </c>
      <c r="M702" s="25">
        <v>566</v>
      </c>
      <c r="N702" s="2">
        <f t="shared" si="231"/>
        <v>135.04836386087678</v>
      </c>
      <c r="O702" s="2">
        <f t="shared" si="232"/>
        <v>139.04699951211552</v>
      </c>
      <c r="P702" s="2">
        <f t="shared" si="233"/>
        <v>106.14091790562362</v>
      </c>
      <c r="Q702" s="2">
        <f t="shared" si="233"/>
        <v>136.38554216867496</v>
      </c>
      <c r="R702" s="27">
        <f t="shared" si="234"/>
        <v>2.9608915924061341E-2</v>
      </c>
      <c r="S702" s="1">
        <f t="shared" si="220"/>
        <v>8.778548817801362E-3</v>
      </c>
      <c r="T702" s="1">
        <f>S702+GRAPHS!$Q$32*_xlfn.STDEV.S($R$2:$R$779)</f>
        <v>3.6448384166507447E-2</v>
      </c>
      <c r="U702" s="1">
        <f>S702-GRAPHS!$Q$32*_xlfn.STDEV.S($R$2:$R$779)</f>
        <v>-1.8891286530904723E-2</v>
      </c>
      <c r="V702" s="2">
        <f t="shared" si="221"/>
        <v>399.86356512387431</v>
      </c>
      <c r="W702" s="1">
        <f t="shared" si="222"/>
        <v>4.5166589828865225E-4</v>
      </c>
      <c r="X702" s="1">
        <f t="shared" si="223"/>
        <v>-7.7659849857622217E-4</v>
      </c>
      <c r="Y702" s="1">
        <f t="shared" si="224"/>
        <v>1.2282643968648745E-3</v>
      </c>
      <c r="Z702" s="1">
        <f t="shared" si="215"/>
        <v>-3.2310590462182717E-4</v>
      </c>
      <c r="AA702" s="1" t="e">
        <f>Z702+#REF!*_xlfn.STDEV.S($Y$2:$Y$779)</f>
        <v>#REF!</v>
      </c>
      <c r="AB702" s="1">
        <f>Z702-GRAPHS!$S$32*_xlfn.STDEV.S($Y$2:$Y$779)</f>
        <v>-3.5832089975028217E-3</v>
      </c>
      <c r="AC702" s="24">
        <f t="shared" si="216"/>
        <v>7.7200000000011642</v>
      </c>
      <c r="AD702" s="24">
        <f t="shared" si="225"/>
        <v>-0.50999999999999091</v>
      </c>
      <c r="AE702" s="1">
        <f t="shared" si="226"/>
        <v>1.2282643968648745E-3</v>
      </c>
      <c r="AF702" s="1">
        <f t="shared" si="227"/>
        <v>-3.2310590462182717E-4</v>
      </c>
      <c r="AG702" s="1">
        <f>$AF$2+GRAPHS!$U$32*_xlfn.STDEV.S('ONE_LAST_QUOTE (2)'!$AE$2:$AE$779)</f>
        <v>3.7520229614794163E-3</v>
      </c>
      <c r="AH702" s="1">
        <f>$AF$2-GRAPHS!$U$32*_xlfn.STDEV.S('ONE_LAST_QUOTE (2)'!$AE$2:$AE$779)</f>
        <v>-4.3982347707230704E-3</v>
      </c>
      <c r="AI702" s="27">
        <f t="shared" si="228"/>
        <v>-15.137254901963336</v>
      </c>
      <c r="AJ702" s="24">
        <f t="shared" si="229"/>
        <v>8.2300000000011551</v>
      </c>
      <c r="AK702" s="27">
        <f t="shared" si="230"/>
        <v>-6.5702056555270953</v>
      </c>
      <c r="AL702" s="27">
        <f>$AK$2+GRAPHS!$W$32*_xlfn.STDEV.S('ONE_LAST_QUOTE (2)'!$AJ$2:$AJ$779)</f>
        <v>27.965047561412895</v>
      </c>
      <c r="AM702" s="27">
        <f>$AK$2-GRAPHS!$W$32*_xlfn.STDEV.S('ONE_LAST_QUOTE (2)'!$AJ$2:$AJ$779)</f>
        <v>-41.105458872467089</v>
      </c>
      <c r="AO702" s="24"/>
    </row>
    <row r="703" spans="1:41" x14ac:dyDescent="0.3">
      <c r="A703" s="5">
        <v>45134</v>
      </c>
      <c r="B703" s="25">
        <v>659.82</v>
      </c>
      <c r="C703" s="25">
        <v>0.95000000000000007</v>
      </c>
      <c r="D703" s="25">
        <f t="shared" si="217"/>
        <v>658.87</v>
      </c>
      <c r="E703" s="25">
        <v>660.3</v>
      </c>
      <c r="F703" s="25">
        <f t="shared" si="214"/>
        <v>1.42999999999995</v>
      </c>
      <c r="G703" s="25">
        <v>17223</v>
      </c>
      <c r="H703" s="25">
        <v>17241.82</v>
      </c>
      <c r="I703" s="25">
        <v>60.699999999999996</v>
      </c>
      <c r="J703" s="25">
        <f t="shared" si="218"/>
        <v>17181.12</v>
      </c>
      <c r="K703" s="25">
        <f t="shared" si="219"/>
        <v>41.880000000001019</v>
      </c>
      <c r="L703" s="27">
        <v>31.315000000000001</v>
      </c>
      <c r="M703" s="25">
        <v>569</v>
      </c>
      <c r="N703" s="2">
        <f t="shared" si="231"/>
        <v>135.8921588804281</v>
      </c>
      <c r="O703" s="2">
        <f t="shared" si="232"/>
        <v>140.04716214018512</v>
      </c>
      <c r="P703" s="2">
        <f t="shared" si="233"/>
        <v>106.53897186404909</v>
      </c>
      <c r="Q703" s="2">
        <f t="shared" si="233"/>
        <v>137.10843373494004</v>
      </c>
      <c r="R703" s="27">
        <f t="shared" si="234"/>
        <v>3.0575739571648386E-2</v>
      </c>
      <c r="S703" s="1">
        <f t="shared" si="220"/>
        <v>8.778548817801362E-3</v>
      </c>
      <c r="T703" s="1">
        <f>S703+GRAPHS!$Q$32*_xlfn.STDEV.S($R$2:$R$779)</f>
        <v>3.6448384166507447E-2</v>
      </c>
      <c r="U703" s="1">
        <f>S703-GRAPHS!$Q$32*_xlfn.STDEV.S($R$2:$R$779)</f>
        <v>-1.8891286530904723E-2</v>
      </c>
      <c r="V703" s="2">
        <f t="shared" si="221"/>
        <v>415.50032597570237</v>
      </c>
      <c r="W703" s="1">
        <f t="shared" si="222"/>
        <v>2.437559367491818E-3</v>
      </c>
      <c r="X703" s="1">
        <f t="shared" si="223"/>
        <v>2.1703826247969249E-3</v>
      </c>
      <c r="Y703" s="1">
        <f t="shared" si="224"/>
        <v>2.6717674269489304E-4</v>
      </c>
      <c r="Z703" s="1">
        <f t="shared" si="215"/>
        <v>-3.2310590462182717E-4</v>
      </c>
      <c r="AA703" s="1" t="e">
        <f>Z703+#REF!*_xlfn.STDEV.S($Y$2:$Y$779)</f>
        <v>#REF!</v>
      </c>
      <c r="AB703" s="1">
        <f>Z703-GRAPHS!$S$32*_xlfn.STDEV.S($Y$2:$Y$779)</f>
        <v>-3.5832089975028217E-3</v>
      </c>
      <c r="AC703" s="24">
        <f t="shared" si="216"/>
        <v>41.880000000001019</v>
      </c>
      <c r="AD703" s="24">
        <f t="shared" si="225"/>
        <v>1.42999999999995</v>
      </c>
      <c r="AE703" s="1">
        <f t="shared" si="226"/>
        <v>2.6717674269489304E-4</v>
      </c>
      <c r="AF703" s="1">
        <f t="shared" si="227"/>
        <v>-3.2310590462182717E-4</v>
      </c>
      <c r="AG703" s="1">
        <f>$AF$2+GRAPHS!$U$32*_xlfn.STDEV.S('ONE_LAST_QUOTE (2)'!$AE$2:$AE$779)</f>
        <v>3.7520229614794163E-3</v>
      </c>
      <c r="AH703" s="1">
        <f>$AF$2-GRAPHS!$U$32*_xlfn.STDEV.S('ONE_LAST_QUOTE (2)'!$AE$2:$AE$779)</f>
        <v>-4.3982347707230704E-3</v>
      </c>
      <c r="AI703" s="27">
        <f t="shared" si="228"/>
        <v>29.286713286715024</v>
      </c>
      <c r="AJ703" s="24">
        <f t="shared" si="229"/>
        <v>40.450000000001069</v>
      </c>
      <c r="AK703" s="27">
        <f t="shared" si="230"/>
        <v>-6.5702056555270953</v>
      </c>
      <c r="AL703" s="27">
        <f>$AK$2+GRAPHS!$W$32*_xlfn.STDEV.S('ONE_LAST_QUOTE (2)'!$AJ$2:$AJ$779)</f>
        <v>27.965047561412895</v>
      </c>
      <c r="AM703" s="27">
        <f>$AK$2-GRAPHS!$W$32*_xlfn.STDEV.S('ONE_LAST_QUOTE (2)'!$AJ$2:$AJ$779)</f>
        <v>-41.105458872467089</v>
      </c>
      <c r="AO703" s="24"/>
    </row>
    <row r="704" spans="1:41" x14ac:dyDescent="0.3">
      <c r="A704" s="5">
        <v>45135</v>
      </c>
      <c r="B704" s="25">
        <v>661.56</v>
      </c>
      <c r="C704" s="25">
        <v>0.89000000000000012</v>
      </c>
      <c r="D704" s="25">
        <f t="shared" si="217"/>
        <v>660.67</v>
      </c>
      <c r="E704" s="25">
        <v>660.5</v>
      </c>
      <c r="F704" s="25">
        <f t="shared" si="214"/>
        <v>-0.16999999999995907</v>
      </c>
      <c r="G704" s="25">
        <v>17262</v>
      </c>
      <c r="H704" s="25">
        <v>17292.93</v>
      </c>
      <c r="I704" s="25">
        <v>55.239999999999995</v>
      </c>
      <c r="J704" s="25">
        <f t="shared" si="218"/>
        <v>17237.689999999999</v>
      </c>
      <c r="K704" s="25">
        <f t="shared" si="219"/>
        <v>24.31000000000131</v>
      </c>
      <c r="L704" s="27">
        <v>31.334</v>
      </c>
      <c r="M704" s="25">
        <v>567</v>
      </c>
      <c r="N704" s="2">
        <f t="shared" si="231"/>
        <v>135.93331961308917</v>
      </c>
      <c r="O704" s="2">
        <f t="shared" si="232"/>
        <v>140.36428687591453</v>
      </c>
      <c r="P704" s="2">
        <f t="shared" si="233"/>
        <v>106.60361310516092</v>
      </c>
      <c r="Q704" s="2">
        <f t="shared" si="233"/>
        <v>136.62650602409667</v>
      </c>
      <c r="R704" s="27">
        <f t="shared" si="234"/>
        <v>3.2596623663994517E-2</v>
      </c>
      <c r="S704" s="1">
        <f t="shared" si="220"/>
        <v>8.778548817801362E-3</v>
      </c>
      <c r="T704" s="1">
        <f>S704+GRAPHS!$Q$32*_xlfn.STDEV.S($R$2:$R$779)</f>
        <v>3.6448384166507447E-2</v>
      </c>
      <c r="U704" s="1">
        <f>S704-GRAPHS!$Q$32*_xlfn.STDEV.S($R$2:$R$779)</f>
        <v>-1.8891286530904723E-2</v>
      </c>
      <c r="V704" s="2">
        <f t="shared" si="221"/>
        <v>443.09672628253622</v>
      </c>
      <c r="W704" s="1">
        <f t="shared" si="222"/>
        <v>1.4102817720936687E-3</v>
      </c>
      <c r="X704" s="1">
        <f t="shared" si="223"/>
        <v>-2.5731454432615237E-4</v>
      </c>
      <c r="Y704" s="1">
        <f t="shared" si="224"/>
        <v>1.667596316419821E-3</v>
      </c>
      <c r="Z704" s="1">
        <f t="shared" si="215"/>
        <v>-3.2310590462182717E-4</v>
      </c>
      <c r="AA704" s="1" t="e">
        <f>Z704+#REF!*_xlfn.STDEV.S($Y$2:$Y$779)</f>
        <v>#REF!</v>
      </c>
      <c r="AB704" s="1">
        <f>Z704-GRAPHS!$S$32*_xlfn.STDEV.S($Y$2:$Y$779)</f>
        <v>-3.5832089975028217E-3</v>
      </c>
      <c r="AC704" s="24">
        <f t="shared" si="216"/>
        <v>24.31000000000131</v>
      </c>
      <c r="AD704" s="24">
        <f t="shared" si="225"/>
        <v>-0.16999999999995907</v>
      </c>
      <c r="AE704" s="1">
        <f t="shared" si="226"/>
        <v>1.667596316419821E-3</v>
      </c>
      <c r="AF704" s="1">
        <f t="shared" si="227"/>
        <v>-3.2310590462182717E-4</v>
      </c>
      <c r="AG704" s="1">
        <f>$AF$2+GRAPHS!$U$32*_xlfn.STDEV.S('ONE_LAST_QUOTE (2)'!$AE$2:$AE$779)</f>
        <v>3.7520229614794163E-3</v>
      </c>
      <c r="AH704" s="1">
        <f>$AF$2-GRAPHS!$U$32*_xlfn.STDEV.S('ONE_LAST_QUOTE (2)'!$AE$2:$AE$779)</f>
        <v>-4.3982347707230704E-3</v>
      </c>
      <c r="AI704" s="27">
        <f t="shared" si="228"/>
        <v>-143.00000000004212</v>
      </c>
      <c r="AJ704" s="24">
        <f t="shared" si="229"/>
        <v>24.480000000001269</v>
      </c>
      <c r="AK704" s="27">
        <f t="shared" si="230"/>
        <v>-6.5702056555270953</v>
      </c>
      <c r="AL704" s="27">
        <f>$AK$2+GRAPHS!$W$32*_xlfn.STDEV.S('ONE_LAST_QUOTE (2)'!$AJ$2:$AJ$779)</f>
        <v>27.965047561412895</v>
      </c>
      <c r="AM704" s="27">
        <f>$AK$2-GRAPHS!$W$32*_xlfn.STDEV.S('ONE_LAST_QUOTE (2)'!$AJ$2:$AJ$779)</f>
        <v>-41.105458872467089</v>
      </c>
      <c r="AO704" s="24"/>
    </row>
    <row r="705" spans="1:41" x14ac:dyDescent="0.3">
      <c r="A705" s="5">
        <v>45138</v>
      </c>
      <c r="B705" s="25">
        <v>656.25</v>
      </c>
      <c r="C705" s="25">
        <v>1.2400000000000002</v>
      </c>
      <c r="D705" s="25">
        <f t="shared" si="217"/>
        <v>655.01</v>
      </c>
      <c r="E705" s="25">
        <v>654.79999999999995</v>
      </c>
      <c r="F705" s="25">
        <f t="shared" si="214"/>
        <v>-0.21000000000003638</v>
      </c>
      <c r="G705" s="25">
        <v>17103</v>
      </c>
      <c r="H705" s="25">
        <v>17145.43</v>
      </c>
      <c r="I705" s="25">
        <v>52.8</v>
      </c>
      <c r="J705" s="25">
        <f t="shared" si="218"/>
        <v>17092.63</v>
      </c>
      <c r="K705" s="25">
        <f t="shared" si="219"/>
        <v>10.369999999998981</v>
      </c>
      <c r="L705" s="27">
        <v>31.433</v>
      </c>
      <c r="M705" s="25">
        <v>565</v>
      </c>
      <c r="N705" s="2">
        <f t="shared" si="231"/>
        <v>134.76023873224949</v>
      </c>
      <c r="O705" s="2">
        <f t="shared" si="232"/>
        <v>139.07139372255625</v>
      </c>
      <c r="P705" s="2">
        <f t="shared" si="233"/>
        <v>106.9404279930594</v>
      </c>
      <c r="Q705" s="2">
        <f t="shared" si="233"/>
        <v>136.14457831325331</v>
      </c>
      <c r="R705" s="27">
        <f t="shared" si="234"/>
        <v>3.1991298255804157E-2</v>
      </c>
      <c r="S705" s="1">
        <f t="shared" si="220"/>
        <v>8.778548817801362E-3</v>
      </c>
      <c r="T705" s="1">
        <f>S705+GRAPHS!$Q$32*_xlfn.STDEV.S($R$2:$R$779)</f>
        <v>3.6448384166507447E-2</v>
      </c>
      <c r="U705" s="1">
        <f>S705-GRAPHS!$Q$32*_xlfn.STDEV.S($R$2:$R$779)</f>
        <v>-1.8891286530904723E-2</v>
      </c>
      <c r="V705" s="2">
        <f t="shared" si="221"/>
        <v>431.11549903067612</v>
      </c>
      <c r="W705" s="1">
        <f t="shared" si="222"/>
        <v>6.066942302032502E-4</v>
      </c>
      <c r="X705" s="1">
        <f t="shared" si="223"/>
        <v>-3.2060579227803605E-4</v>
      </c>
      <c r="Y705" s="1">
        <f t="shared" si="224"/>
        <v>9.2730002248128619E-4</v>
      </c>
      <c r="Z705" s="1">
        <f t="shared" si="215"/>
        <v>-3.2310590462182717E-4</v>
      </c>
      <c r="AA705" s="1" t="e">
        <f>Z705+#REF!*_xlfn.STDEV.S($Y$2:$Y$779)</f>
        <v>#REF!</v>
      </c>
      <c r="AB705" s="1">
        <f>Z705-GRAPHS!$S$32*_xlfn.STDEV.S($Y$2:$Y$779)</f>
        <v>-3.5832089975028217E-3</v>
      </c>
      <c r="AC705" s="24">
        <f t="shared" si="216"/>
        <v>10.369999999998981</v>
      </c>
      <c r="AD705" s="24">
        <f t="shared" si="225"/>
        <v>-0.21000000000003638</v>
      </c>
      <c r="AE705" s="1">
        <f t="shared" si="226"/>
        <v>9.2730002248128619E-4</v>
      </c>
      <c r="AF705" s="1">
        <f t="shared" si="227"/>
        <v>-3.2310590462182717E-4</v>
      </c>
      <c r="AG705" s="1">
        <f>$AF$2+GRAPHS!$U$32*_xlfn.STDEV.S('ONE_LAST_QUOTE (2)'!$AE$2:$AE$779)</f>
        <v>3.7520229614794163E-3</v>
      </c>
      <c r="AH705" s="1">
        <f>$AF$2-GRAPHS!$U$32*_xlfn.STDEV.S('ONE_LAST_QUOTE (2)'!$AE$2:$AE$779)</f>
        <v>-4.3982347707230704E-3</v>
      </c>
      <c r="AI705" s="27">
        <f t="shared" si="228"/>
        <v>-49.380952380938979</v>
      </c>
      <c r="AJ705" s="24">
        <f t="shared" si="229"/>
        <v>10.579999999999018</v>
      </c>
      <c r="AK705" s="27">
        <f t="shared" si="230"/>
        <v>-6.5702056555270953</v>
      </c>
      <c r="AL705" s="27">
        <f>$AK$2+GRAPHS!$W$32*_xlfn.STDEV.S('ONE_LAST_QUOTE (2)'!$AJ$2:$AJ$779)</f>
        <v>27.965047561412895</v>
      </c>
      <c r="AM705" s="27">
        <f>$AK$2-GRAPHS!$W$32*_xlfn.STDEV.S('ONE_LAST_QUOTE (2)'!$AJ$2:$AJ$779)</f>
        <v>-41.105458872467089</v>
      </c>
      <c r="AO705" s="24"/>
    </row>
    <row r="706" spans="1:41" x14ac:dyDescent="0.3">
      <c r="A706" s="5">
        <v>45139</v>
      </c>
      <c r="B706" s="25">
        <v>660.22</v>
      </c>
      <c r="C706" s="25">
        <v>1.2400000000000002</v>
      </c>
      <c r="D706" s="25">
        <f t="shared" si="217"/>
        <v>658.98</v>
      </c>
      <c r="E706" s="25">
        <v>659.3</v>
      </c>
      <c r="F706" s="25">
        <f t="shared" ref="F706:F769" si="235">E706-D706</f>
        <v>0.31999999999993634</v>
      </c>
      <c r="G706" s="25">
        <v>17178</v>
      </c>
      <c r="H706" s="25">
        <v>17212.87</v>
      </c>
      <c r="I706" s="25">
        <v>51.65</v>
      </c>
      <c r="J706" s="25">
        <f t="shared" si="218"/>
        <v>17161.219999999998</v>
      </c>
      <c r="K706" s="25">
        <f t="shared" si="219"/>
        <v>16.780000000002474</v>
      </c>
      <c r="L706" s="27">
        <v>31.597999999999999</v>
      </c>
      <c r="M706" s="25">
        <v>567</v>
      </c>
      <c r="N706" s="2">
        <f t="shared" si="231"/>
        <v>135.68635521712292</v>
      </c>
      <c r="O706" s="2">
        <f t="shared" si="232"/>
        <v>139.68124898357431</v>
      </c>
      <c r="P706" s="2">
        <f t="shared" si="233"/>
        <v>107.50178613955686</v>
      </c>
      <c r="Q706" s="2">
        <f t="shared" si="233"/>
        <v>136.62650602409667</v>
      </c>
      <c r="R706" s="27">
        <f t="shared" si="234"/>
        <v>2.9442118627616143E-2</v>
      </c>
      <c r="S706" s="1">
        <f t="shared" si="220"/>
        <v>8.778548817801362E-3</v>
      </c>
      <c r="T706" s="1">
        <f>S706+GRAPHS!$Q$32*_xlfn.STDEV.S($R$2:$R$779)</f>
        <v>3.6448384166507447E-2</v>
      </c>
      <c r="U706" s="1">
        <f>S706-GRAPHS!$Q$32*_xlfn.STDEV.S($R$2:$R$779)</f>
        <v>-1.8891286530904723E-2</v>
      </c>
      <c r="V706" s="2">
        <f t="shared" si="221"/>
        <v>399.48937664513835</v>
      </c>
      <c r="W706" s="1">
        <f t="shared" si="222"/>
        <v>9.7778596160427267E-4</v>
      </c>
      <c r="X706" s="1">
        <f t="shared" si="223"/>
        <v>4.8559895596214805E-4</v>
      </c>
      <c r="Y706" s="1">
        <f t="shared" si="224"/>
        <v>4.9218700564212462E-4</v>
      </c>
      <c r="Z706" s="1">
        <f t="shared" ref="Z706:Z769" si="236">AVERAGEIF($Y$2:$Y$779,"&lt;&gt;#N/A")</f>
        <v>-3.2310590462182717E-4</v>
      </c>
      <c r="AA706" s="1" t="e">
        <f>Z706+#REF!*_xlfn.STDEV.S($Y$2:$Y$779)</f>
        <v>#REF!</v>
      </c>
      <c r="AB706" s="1">
        <f>Z706-GRAPHS!$S$32*_xlfn.STDEV.S($Y$2:$Y$779)</f>
        <v>-3.5832089975028217E-3</v>
      </c>
      <c r="AC706" s="24">
        <f t="shared" ref="AC706:AC769" si="237">G706-J706</f>
        <v>16.780000000002474</v>
      </c>
      <c r="AD706" s="24">
        <f t="shared" si="225"/>
        <v>0.31999999999993634</v>
      </c>
      <c r="AE706" s="1">
        <f t="shared" si="226"/>
        <v>4.9218700564212462E-4</v>
      </c>
      <c r="AF706" s="1">
        <f t="shared" si="227"/>
        <v>-3.2310590462182717E-4</v>
      </c>
      <c r="AG706" s="1">
        <f>$AF$2+GRAPHS!$U$32*_xlfn.STDEV.S('ONE_LAST_QUOTE (2)'!$AE$2:$AE$779)</f>
        <v>3.7520229614794163E-3</v>
      </c>
      <c r="AH706" s="1">
        <f>$AF$2-GRAPHS!$U$32*_xlfn.STDEV.S('ONE_LAST_QUOTE (2)'!$AE$2:$AE$779)</f>
        <v>-4.3982347707230704E-3</v>
      </c>
      <c r="AI706" s="27">
        <f t="shared" si="228"/>
        <v>52.437500000018161</v>
      </c>
      <c r="AJ706" s="24">
        <f t="shared" si="229"/>
        <v>16.460000000002537</v>
      </c>
      <c r="AK706" s="27">
        <f t="shared" si="230"/>
        <v>-6.5702056555270953</v>
      </c>
      <c r="AL706" s="27">
        <f>$AK$2+GRAPHS!$W$32*_xlfn.STDEV.S('ONE_LAST_QUOTE (2)'!$AJ$2:$AJ$779)</f>
        <v>27.965047561412895</v>
      </c>
      <c r="AM706" s="27">
        <f>$AK$2-GRAPHS!$W$32*_xlfn.STDEV.S('ONE_LAST_QUOTE (2)'!$AJ$2:$AJ$779)</f>
        <v>-41.105458872467089</v>
      </c>
      <c r="AO706" s="24"/>
    </row>
    <row r="707" spans="1:41" x14ac:dyDescent="0.3">
      <c r="A707" s="5">
        <v>45140</v>
      </c>
      <c r="B707" s="25">
        <v>648.27</v>
      </c>
      <c r="C707" s="25">
        <v>1.2400000000000002</v>
      </c>
      <c r="D707" s="25">
        <f t="shared" ref="D707:D770" si="238">B707-C707</f>
        <v>647.03</v>
      </c>
      <c r="E707" s="25">
        <v>645.6</v>
      </c>
      <c r="F707" s="25">
        <f t="shared" si="235"/>
        <v>-1.42999999999995</v>
      </c>
      <c r="G707" s="25">
        <v>16820</v>
      </c>
      <c r="H707" s="25">
        <v>16893.73</v>
      </c>
      <c r="I707" s="25">
        <v>45.949999999999996</v>
      </c>
      <c r="J707" s="25">
        <f t="shared" ref="J707:J770" si="239">H707-I707</f>
        <v>16847.78</v>
      </c>
      <c r="K707" s="25">
        <f t="shared" ref="K707:K770" si="240">G707-J707</f>
        <v>-27.779999999998836</v>
      </c>
      <c r="L707" s="27">
        <v>31.623000000000001</v>
      </c>
      <c r="M707" s="25">
        <v>561</v>
      </c>
      <c r="N707" s="2">
        <f t="shared" si="231"/>
        <v>132.86684502984161</v>
      </c>
      <c r="O707" s="2">
        <f t="shared" si="232"/>
        <v>136.77020653764814</v>
      </c>
      <c r="P707" s="2">
        <f t="shared" si="233"/>
        <v>107.58684040417768</v>
      </c>
      <c r="Q707" s="2">
        <f t="shared" si="233"/>
        <v>135.18072289156655</v>
      </c>
      <c r="R707" s="27">
        <f t="shared" si="234"/>
        <v>2.9377994991375278E-2</v>
      </c>
      <c r="S707" s="1">
        <f t="shared" ref="S707:S770" si="241">AVERAGEIF($R$2:$R$779,"&lt;&gt;#N/A")</f>
        <v>8.778548817801362E-3</v>
      </c>
      <c r="T707" s="1">
        <f>S707+GRAPHS!$Q$32*_xlfn.STDEV.S($R$2:$R$779)</f>
        <v>3.6448384166507447E-2</v>
      </c>
      <c r="U707" s="1">
        <f>S707-GRAPHS!$Q$32*_xlfn.STDEV.S($R$2:$R$779)</f>
        <v>-1.8891286530904723E-2</v>
      </c>
      <c r="V707" s="2">
        <f t="shared" ref="V707:V770" si="242">(O707-N707)*100</f>
        <v>390.33615078065225</v>
      </c>
      <c r="W707" s="1">
        <f t="shared" ref="W707:W770" si="243">((G707-J707)/J707)</f>
        <v>-1.6488819298446939E-3</v>
      </c>
      <c r="X707" s="1">
        <f t="shared" ref="X707:X770" si="244">((E707-D707)/D707)</f>
        <v>-2.210098449839961E-3</v>
      </c>
      <c r="Y707" s="1">
        <f t="shared" ref="Y707:Y770" si="245">W707-X707</f>
        <v>5.6121651999526713E-4</v>
      </c>
      <c r="Z707" s="1">
        <f t="shared" si="236"/>
        <v>-3.2310590462182717E-4</v>
      </c>
      <c r="AA707" s="1" t="e">
        <f>Z707+#REF!*_xlfn.STDEV.S($Y$2:$Y$779)</f>
        <v>#REF!</v>
      </c>
      <c r="AB707" s="1">
        <f>Z707-GRAPHS!$S$32*_xlfn.STDEV.S($Y$2:$Y$779)</f>
        <v>-3.5832089975028217E-3</v>
      </c>
      <c r="AC707" s="24">
        <f t="shared" si="237"/>
        <v>-27.779999999998836</v>
      </c>
      <c r="AD707" s="24">
        <f t="shared" ref="AD707:AD770" si="246">F707</f>
        <v>-1.42999999999995</v>
      </c>
      <c r="AE707" s="1">
        <f t="shared" ref="AE707:AE770" si="247">((G707-J707)/J707)-((E707-D707)/D707)</f>
        <v>5.6121651999526713E-4</v>
      </c>
      <c r="AF707" s="1">
        <f t="shared" ref="AF707:AF770" si="248">AVERAGE($AE$2:$AE$779)</f>
        <v>-3.2310590462182717E-4</v>
      </c>
      <c r="AG707" s="1">
        <f>$AF$2+GRAPHS!$U$32*_xlfn.STDEV.S('ONE_LAST_QUOTE (2)'!$AE$2:$AE$779)</f>
        <v>3.7520229614794163E-3</v>
      </c>
      <c r="AH707" s="1">
        <f>$AF$2-GRAPHS!$U$32*_xlfn.STDEV.S('ONE_LAST_QUOTE (2)'!$AE$2:$AE$779)</f>
        <v>-4.3982347707230704E-3</v>
      </c>
      <c r="AI707" s="27">
        <f t="shared" ref="AI707:AI770" si="249">AC707/AD707</f>
        <v>19.426573426573292</v>
      </c>
      <c r="AJ707" s="24">
        <f t="shared" ref="AJ707:AJ770" si="250">AC707-AD707</f>
        <v>-26.349999999998886</v>
      </c>
      <c r="AK707" s="27">
        <f t="shared" ref="AK707:AK770" si="251">AVERAGE($AJ$2:$AJ$779)</f>
        <v>-6.5702056555270953</v>
      </c>
      <c r="AL707" s="27">
        <f>$AK$2+GRAPHS!$W$32*_xlfn.STDEV.S('ONE_LAST_QUOTE (2)'!$AJ$2:$AJ$779)</f>
        <v>27.965047561412895</v>
      </c>
      <c r="AM707" s="27">
        <f>$AK$2-GRAPHS!$W$32*_xlfn.STDEV.S('ONE_LAST_QUOTE (2)'!$AJ$2:$AJ$779)</f>
        <v>-41.105458872467089</v>
      </c>
      <c r="AO707" s="24"/>
    </row>
    <row r="708" spans="1:41" x14ac:dyDescent="0.3">
      <c r="A708" s="5">
        <v>45142</v>
      </c>
      <c r="B708" s="25">
        <v>643.95000000000005</v>
      </c>
      <c r="C708" s="25">
        <v>1.0200000000000002</v>
      </c>
      <c r="D708" s="25">
        <f t="shared" si="238"/>
        <v>642.93000000000006</v>
      </c>
      <c r="E708" s="25">
        <v>643.9</v>
      </c>
      <c r="F708" s="25">
        <f t="shared" si="235"/>
        <v>0.9699999999999136</v>
      </c>
      <c r="G708" s="25">
        <v>16823</v>
      </c>
      <c r="H708" s="25">
        <v>16843.68</v>
      </c>
      <c r="I708" s="25">
        <v>43.489999999999995</v>
      </c>
      <c r="J708" s="25">
        <f t="shared" si="239"/>
        <v>16800.189999999999</v>
      </c>
      <c r="K708" s="25">
        <f t="shared" si="240"/>
        <v>22.81000000000131</v>
      </c>
      <c r="L708" s="27">
        <v>31.652000000000001</v>
      </c>
      <c r="M708" s="25">
        <v>554</v>
      </c>
      <c r="N708" s="2">
        <f t="shared" ref="N708:N771" si="252">E708/E707*N707</f>
        <v>132.51697880222275</v>
      </c>
      <c r="O708" s="2">
        <f t="shared" ref="O708:O771" si="253">G708/G707*O707</f>
        <v>136.79460074808884</v>
      </c>
      <c r="P708" s="2">
        <f t="shared" ref="P708:Q771" si="254">L708/L707*P707</f>
        <v>107.68550335113785</v>
      </c>
      <c r="Q708" s="2">
        <f t="shared" si="254"/>
        <v>133.49397590361474</v>
      </c>
      <c r="R708" s="27">
        <f t="shared" ref="R708:R771" si="255">(O708/N708-1)</f>
        <v>3.2279802818703685E-2</v>
      </c>
      <c r="S708" s="1">
        <f t="shared" si="241"/>
        <v>8.778548817801362E-3</v>
      </c>
      <c r="T708" s="1">
        <f>S708+GRAPHS!$Q$32*_xlfn.STDEV.S($R$2:$R$779)</f>
        <v>3.6448384166507447E-2</v>
      </c>
      <c r="U708" s="1">
        <f>S708-GRAPHS!$Q$32*_xlfn.STDEV.S($R$2:$R$779)</f>
        <v>-1.8891286530904723E-2</v>
      </c>
      <c r="V708" s="2">
        <f t="shared" si="242"/>
        <v>427.76219458660876</v>
      </c>
      <c r="W708" s="1">
        <f t="shared" si="243"/>
        <v>1.357722740040518E-3</v>
      </c>
      <c r="X708" s="1">
        <f t="shared" si="244"/>
        <v>1.5087179008599903E-3</v>
      </c>
      <c r="Y708" s="1">
        <f t="shared" si="245"/>
        <v>-1.5099516081947223E-4</v>
      </c>
      <c r="Z708" s="1">
        <f t="shared" si="236"/>
        <v>-3.2310590462182717E-4</v>
      </c>
      <c r="AA708" s="1" t="e">
        <f>Z708+#REF!*_xlfn.STDEV.S($Y$2:$Y$779)</f>
        <v>#REF!</v>
      </c>
      <c r="AB708" s="1">
        <f>Z708-GRAPHS!$S$32*_xlfn.STDEV.S($Y$2:$Y$779)</f>
        <v>-3.5832089975028217E-3</v>
      </c>
      <c r="AC708" s="24">
        <f t="shared" si="237"/>
        <v>22.81000000000131</v>
      </c>
      <c r="AD708" s="24">
        <f t="shared" si="246"/>
        <v>0.9699999999999136</v>
      </c>
      <c r="AE708" s="1">
        <f t="shared" si="247"/>
        <v>-1.5099516081947223E-4</v>
      </c>
      <c r="AF708" s="1">
        <f t="shared" si="248"/>
        <v>-3.2310590462182717E-4</v>
      </c>
      <c r="AG708" s="1">
        <f>$AF$2+GRAPHS!$U$32*_xlfn.STDEV.S('ONE_LAST_QUOTE (2)'!$AE$2:$AE$779)</f>
        <v>3.7520229614794163E-3</v>
      </c>
      <c r="AH708" s="1">
        <f>$AF$2-GRAPHS!$U$32*_xlfn.STDEV.S('ONE_LAST_QUOTE (2)'!$AE$2:$AE$779)</f>
        <v>-4.3982347707230704E-3</v>
      </c>
      <c r="AI708" s="27">
        <f t="shared" si="249"/>
        <v>23.515463917529217</v>
      </c>
      <c r="AJ708" s="24">
        <f t="shared" si="250"/>
        <v>21.840000000001396</v>
      </c>
      <c r="AK708" s="27">
        <f t="shared" si="251"/>
        <v>-6.5702056555270953</v>
      </c>
      <c r="AL708" s="27">
        <f>$AK$2+GRAPHS!$W$32*_xlfn.STDEV.S('ONE_LAST_QUOTE (2)'!$AJ$2:$AJ$779)</f>
        <v>27.965047561412895</v>
      </c>
      <c r="AM708" s="27">
        <f>$AK$2-GRAPHS!$W$32*_xlfn.STDEV.S('ONE_LAST_QUOTE (2)'!$AJ$2:$AJ$779)</f>
        <v>-41.105458872467089</v>
      </c>
      <c r="AO708" s="24"/>
    </row>
    <row r="709" spans="1:41" x14ac:dyDescent="0.3">
      <c r="A709" s="5">
        <v>45145</v>
      </c>
      <c r="B709" s="25">
        <v>649.38</v>
      </c>
      <c r="C709" s="25">
        <v>0.57000000000000028</v>
      </c>
      <c r="D709" s="25">
        <f t="shared" si="238"/>
        <v>648.80999999999995</v>
      </c>
      <c r="E709" s="25">
        <v>650</v>
      </c>
      <c r="F709" s="25">
        <f t="shared" si="235"/>
        <v>1.1900000000000546</v>
      </c>
      <c r="G709" s="25">
        <v>17000</v>
      </c>
      <c r="H709" s="25">
        <v>16996</v>
      </c>
      <c r="I709" s="25">
        <v>22.109999999999996</v>
      </c>
      <c r="J709" s="25">
        <f t="shared" si="239"/>
        <v>16973.89</v>
      </c>
      <c r="K709" s="25">
        <f t="shared" si="240"/>
        <v>26.110000000000582</v>
      </c>
      <c r="L709" s="27">
        <v>31.675000000000001</v>
      </c>
      <c r="M709" s="25">
        <v>558</v>
      </c>
      <c r="N709" s="2">
        <f t="shared" si="252"/>
        <v>133.77238114838454</v>
      </c>
      <c r="O709" s="2">
        <f t="shared" si="253"/>
        <v>138.23385916409146</v>
      </c>
      <c r="P709" s="2">
        <f t="shared" si="254"/>
        <v>107.76375327458902</v>
      </c>
      <c r="Q709" s="2">
        <f t="shared" si="254"/>
        <v>134.4578313253015</v>
      </c>
      <c r="R709" s="27">
        <f t="shared" si="255"/>
        <v>3.3351264120492052E-2</v>
      </c>
      <c r="S709" s="1">
        <f t="shared" si="241"/>
        <v>8.778548817801362E-3</v>
      </c>
      <c r="T709" s="1">
        <f>S709+GRAPHS!$Q$32*_xlfn.STDEV.S($R$2:$R$779)</f>
        <v>3.6448384166507447E-2</v>
      </c>
      <c r="U709" s="1">
        <f>S709-GRAPHS!$Q$32*_xlfn.STDEV.S($R$2:$R$779)</f>
        <v>-1.8891286530904723E-2</v>
      </c>
      <c r="V709" s="2">
        <f t="shared" si="242"/>
        <v>446.14780157069163</v>
      </c>
      <c r="W709" s="1">
        <f t="shared" si="243"/>
        <v>1.5382449161624461E-3</v>
      </c>
      <c r="X709" s="1">
        <f t="shared" si="244"/>
        <v>1.8341270942187308E-3</v>
      </c>
      <c r="Y709" s="1">
        <f t="shared" si="245"/>
        <v>-2.9588217805628469E-4</v>
      </c>
      <c r="Z709" s="1">
        <f t="shared" si="236"/>
        <v>-3.2310590462182717E-4</v>
      </c>
      <c r="AA709" s="1" t="e">
        <f>Z709+#REF!*_xlfn.STDEV.S($Y$2:$Y$779)</f>
        <v>#REF!</v>
      </c>
      <c r="AB709" s="1">
        <f>Z709-GRAPHS!$S$32*_xlfn.STDEV.S($Y$2:$Y$779)</f>
        <v>-3.5832089975028217E-3</v>
      </c>
      <c r="AC709" s="24">
        <f t="shared" si="237"/>
        <v>26.110000000000582</v>
      </c>
      <c r="AD709" s="24">
        <f t="shared" si="246"/>
        <v>1.1900000000000546</v>
      </c>
      <c r="AE709" s="1">
        <f t="shared" si="247"/>
        <v>-2.9588217805628469E-4</v>
      </c>
      <c r="AF709" s="1">
        <f t="shared" si="248"/>
        <v>-3.2310590462182717E-4</v>
      </c>
      <c r="AG709" s="1">
        <f>$AF$2+GRAPHS!$U$32*_xlfn.STDEV.S('ONE_LAST_QUOTE (2)'!$AE$2:$AE$779)</f>
        <v>3.7520229614794163E-3</v>
      </c>
      <c r="AH709" s="1">
        <f>$AF$2-GRAPHS!$U$32*_xlfn.STDEV.S('ONE_LAST_QUOTE (2)'!$AE$2:$AE$779)</f>
        <v>-4.3982347707230704E-3</v>
      </c>
      <c r="AI709" s="27">
        <f t="shared" si="249"/>
        <v>21.941176470587717</v>
      </c>
      <c r="AJ709" s="24">
        <f t="shared" si="250"/>
        <v>24.920000000000528</v>
      </c>
      <c r="AK709" s="27">
        <f t="shared" si="251"/>
        <v>-6.5702056555270953</v>
      </c>
      <c r="AL709" s="27">
        <f>$AK$2+GRAPHS!$W$32*_xlfn.STDEV.S('ONE_LAST_QUOTE (2)'!$AJ$2:$AJ$779)</f>
        <v>27.965047561412895</v>
      </c>
      <c r="AM709" s="27">
        <f>$AK$2-GRAPHS!$W$32*_xlfn.STDEV.S('ONE_LAST_QUOTE (2)'!$AJ$2:$AJ$779)</f>
        <v>-41.105458872467089</v>
      </c>
      <c r="AO709" s="24"/>
    </row>
    <row r="710" spans="1:41" x14ac:dyDescent="0.3">
      <c r="A710" s="5">
        <v>45146</v>
      </c>
      <c r="B710" s="25">
        <v>644.17999999999995</v>
      </c>
      <c r="C710" s="25">
        <v>0.41000000000000025</v>
      </c>
      <c r="D710" s="25">
        <f t="shared" si="238"/>
        <v>643.77</v>
      </c>
      <c r="E710" s="25">
        <v>643.6</v>
      </c>
      <c r="F710" s="25">
        <f t="shared" si="235"/>
        <v>-0.16999999999995907</v>
      </c>
      <c r="G710" s="25">
        <v>16852</v>
      </c>
      <c r="H710" s="25">
        <v>16877.07</v>
      </c>
      <c r="I710" s="25">
        <v>21.729999999999997</v>
      </c>
      <c r="J710" s="25">
        <f t="shared" si="239"/>
        <v>16855.34</v>
      </c>
      <c r="K710" s="25">
        <f t="shared" si="240"/>
        <v>-3.3400000000001455</v>
      </c>
      <c r="L710" s="27">
        <v>31.827999999999999</v>
      </c>
      <c r="M710" s="25">
        <v>552</v>
      </c>
      <c r="N710" s="2">
        <f t="shared" si="252"/>
        <v>132.45523770323121</v>
      </c>
      <c r="O710" s="2">
        <f t="shared" si="253"/>
        <v>137.03041144901582</v>
      </c>
      <c r="P710" s="2">
        <f t="shared" si="254"/>
        <v>108.28428537406849</v>
      </c>
      <c r="Q710" s="2">
        <f t="shared" si="254"/>
        <v>133.01204819277137</v>
      </c>
      <c r="R710" s="27">
        <f t="shared" si="255"/>
        <v>3.4541282210639235E-2</v>
      </c>
      <c r="S710" s="1">
        <f t="shared" si="241"/>
        <v>8.778548817801362E-3</v>
      </c>
      <c r="T710" s="1">
        <f>S710+GRAPHS!$Q$32*_xlfn.STDEV.S($R$2:$R$779)</f>
        <v>3.6448384166507447E-2</v>
      </c>
      <c r="U710" s="1">
        <f>S710-GRAPHS!$Q$32*_xlfn.STDEV.S($R$2:$R$779)</f>
        <v>-1.8891286530904723E-2</v>
      </c>
      <c r="V710" s="2">
        <f t="shared" si="242"/>
        <v>457.51737457846104</v>
      </c>
      <c r="W710" s="1">
        <f t="shared" si="243"/>
        <v>-1.9815678592067235E-4</v>
      </c>
      <c r="X710" s="1">
        <f t="shared" si="244"/>
        <v>-2.6406946580294062E-4</v>
      </c>
      <c r="Y710" s="1">
        <f t="shared" si="245"/>
        <v>6.591267988226827E-5</v>
      </c>
      <c r="Z710" s="1">
        <f t="shared" si="236"/>
        <v>-3.2310590462182717E-4</v>
      </c>
      <c r="AA710" s="1" t="e">
        <f>Z710+#REF!*_xlfn.STDEV.S($Y$2:$Y$779)</f>
        <v>#REF!</v>
      </c>
      <c r="AB710" s="1">
        <f>Z710-GRAPHS!$S$32*_xlfn.STDEV.S($Y$2:$Y$779)</f>
        <v>-3.5832089975028217E-3</v>
      </c>
      <c r="AC710" s="24">
        <f t="shared" si="237"/>
        <v>-3.3400000000001455</v>
      </c>
      <c r="AD710" s="24">
        <f t="shared" si="246"/>
        <v>-0.16999999999995907</v>
      </c>
      <c r="AE710" s="1">
        <f t="shared" si="247"/>
        <v>6.591267988226827E-5</v>
      </c>
      <c r="AF710" s="1">
        <f t="shared" si="248"/>
        <v>-3.2310590462182717E-4</v>
      </c>
      <c r="AG710" s="1">
        <f>$AF$2+GRAPHS!$U$32*_xlfn.STDEV.S('ONE_LAST_QUOTE (2)'!$AE$2:$AE$779)</f>
        <v>3.7520229614794163E-3</v>
      </c>
      <c r="AH710" s="1">
        <f>$AF$2-GRAPHS!$U$32*_xlfn.STDEV.S('ONE_LAST_QUOTE (2)'!$AE$2:$AE$779)</f>
        <v>-4.3982347707230704E-3</v>
      </c>
      <c r="AI710" s="27">
        <f t="shared" si="249"/>
        <v>19.647058823534998</v>
      </c>
      <c r="AJ710" s="24">
        <f t="shared" si="250"/>
        <v>-3.1700000000001864</v>
      </c>
      <c r="AK710" s="27">
        <f t="shared" si="251"/>
        <v>-6.5702056555270953</v>
      </c>
      <c r="AL710" s="27">
        <f>$AK$2+GRAPHS!$W$32*_xlfn.STDEV.S('ONE_LAST_QUOTE (2)'!$AJ$2:$AJ$779)</f>
        <v>27.965047561412895</v>
      </c>
      <c r="AM710" s="27">
        <f>$AK$2-GRAPHS!$W$32*_xlfn.STDEV.S('ONE_LAST_QUOTE (2)'!$AJ$2:$AJ$779)</f>
        <v>-41.105458872467089</v>
      </c>
      <c r="AO710" s="24"/>
    </row>
    <row r="711" spans="1:41" x14ac:dyDescent="0.3">
      <c r="A711" s="5">
        <v>45147</v>
      </c>
      <c r="B711" s="25">
        <v>644.61</v>
      </c>
      <c r="C711" s="25">
        <v>0.41000000000000025</v>
      </c>
      <c r="D711" s="25">
        <f t="shared" si="238"/>
        <v>644.20000000000005</v>
      </c>
      <c r="E711" s="25">
        <v>644.1</v>
      </c>
      <c r="F711" s="25">
        <f t="shared" si="235"/>
        <v>-0.10000000000002274</v>
      </c>
      <c r="G711" s="25">
        <v>16853</v>
      </c>
      <c r="H711" s="25">
        <v>16870.939999999999</v>
      </c>
      <c r="I711" s="25">
        <v>21.539999999999996</v>
      </c>
      <c r="J711" s="25">
        <f t="shared" si="239"/>
        <v>16849.399999999998</v>
      </c>
      <c r="K711" s="25">
        <f t="shared" si="240"/>
        <v>3.6000000000021828</v>
      </c>
      <c r="L711" s="27">
        <v>31.646000000000001</v>
      </c>
      <c r="M711" s="25">
        <v>554</v>
      </c>
      <c r="N711" s="2">
        <f t="shared" si="252"/>
        <v>132.55813953488382</v>
      </c>
      <c r="O711" s="2">
        <f t="shared" si="253"/>
        <v>137.03854285249605</v>
      </c>
      <c r="P711" s="2">
        <f t="shared" si="254"/>
        <v>107.66509032762886</v>
      </c>
      <c r="Q711" s="2">
        <f t="shared" si="254"/>
        <v>133.49397590361474</v>
      </c>
      <c r="R711" s="27">
        <f t="shared" si="255"/>
        <v>3.3799533799530934E-2</v>
      </c>
      <c r="S711" s="1">
        <f t="shared" si="241"/>
        <v>8.778548817801362E-3</v>
      </c>
      <c r="T711" s="1">
        <f>S711+GRAPHS!$Q$32*_xlfn.STDEV.S($R$2:$R$779)</f>
        <v>3.6448384166507447E-2</v>
      </c>
      <c r="U711" s="1">
        <f>S711-GRAPHS!$Q$32*_xlfn.STDEV.S($R$2:$R$779)</f>
        <v>-1.8891286530904723E-2</v>
      </c>
      <c r="V711" s="2">
        <f t="shared" si="242"/>
        <v>448.04033176122289</v>
      </c>
      <c r="W711" s="1">
        <f t="shared" si="243"/>
        <v>2.1365745961293478E-4</v>
      </c>
      <c r="X711" s="1">
        <f t="shared" si="244"/>
        <v>-1.5523129462903249E-4</v>
      </c>
      <c r="Y711" s="1">
        <f t="shared" si="245"/>
        <v>3.6888875424196727E-4</v>
      </c>
      <c r="Z711" s="1">
        <f t="shared" si="236"/>
        <v>-3.2310590462182717E-4</v>
      </c>
      <c r="AA711" s="1" t="e">
        <f>Z711+#REF!*_xlfn.STDEV.S($Y$2:$Y$779)</f>
        <v>#REF!</v>
      </c>
      <c r="AB711" s="1">
        <f>Z711-GRAPHS!$S$32*_xlfn.STDEV.S($Y$2:$Y$779)</f>
        <v>-3.5832089975028217E-3</v>
      </c>
      <c r="AC711" s="24">
        <f t="shared" si="237"/>
        <v>3.6000000000021828</v>
      </c>
      <c r="AD711" s="24">
        <f t="shared" si="246"/>
        <v>-0.10000000000002274</v>
      </c>
      <c r="AE711" s="1">
        <f t="shared" si="247"/>
        <v>3.6888875424196727E-4</v>
      </c>
      <c r="AF711" s="1">
        <f t="shared" si="248"/>
        <v>-3.2310590462182717E-4</v>
      </c>
      <c r="AG711" s="1">
        <f>$AF$2+GRAPHS!$U$32*_xlfn.STDEV.S('ONE_LAST_QUOTE (2)'!$AE$2:$AE$779)</f>
        <v>3.7520229614794163E-3</v>
      </c>
      <c r="AH711" s="1">
        <f>$AF$2-GRAPHS!$U$32*_xlfn.STDEV.S('ONE_LAST_QUOTE (2)'!$AE$2:$AE$779)</f>
        <v>-4.3982347707230704E-3</v>
      </c>
      <c r="AI711" s="27">
        <f t="shared" si="249"/>
        <v>-36.000000000013642</v>
      </c>
      <c r="AJ711" s="24">
        <f t="shared" si="250"/>
        <v>3.7000000000022055</v>
      </c>
      <c r="AK711" s="27">
        <f t="shared" si="251"/>
        <v>-6.5702056555270953</v>
      </c>
      <c r="AL711" s="27">
        <f>$AK$2+GRAPHS!$W$32*_xlfn.STDEV.S('ONE_LAST_QUOTE (2)'!$AJ$2:$AJ$779)</f>
        <v>27.965047561412895</v>
      </c>
      <c r="AM711" s="27">
        <f>$AK$2-GRAPHS!$W$32*_xlfn.STDEV.S('ONE_LAST_QUOTE (2)'!$AJ$2:$AJ$779)</f>
        <v>-41.105458872467089</v>
      </c>
      <c r="AO711" s="24"/>
    </row>
    <row r="712" spans="1:41" x14ac:dyDescent="0.3">
      <c r="A712" s="5">
        <v>45148</v>
      </c>
      <c r="B712" s="25">
        <v>637.84</v>
      </c>
      <c r="C712" s="25">
        <v>0.41000000000000025</v>
      </c>
      <c r="D712" s="25">
        <f t="shared" si="238"/>
        <v>637.43000000000006</v>
      </c>
      <c r="E712" s="25">
        <v>639.6</v>
      </c>
      <c r="F712" s="25">
        <f t="shared" si="235"/>
        <v>2.1699999999999591</v>
      </c>
      <c r="G712" s="25">
        <v>16656</v>
      </c>
      <c r="H712" s="25">
        <v>16634.7</v>
      </c>
      <c r="I712" s="25">
        <v>16.949999999999996</v>
      </c>
      <c r="J712" s="25">
        <f t="shared" si="239"/>
        <v>16617.75</v>
      </c>
      <c r="K712" s="25">
        <f t="shared" si="240"/>
        <v>38.25</v>
      </c>
      <c r="L712" s="27">
        <v>31.809000000000001</v>
      </c>
      <c r="M712" s="25">
        <v>551</v>
      </c>
      <c r="N712" s="2">
        <f t="shared" si="252"/>
        <v>131.63202305001039</v>
      </c>
      <c r="O712" s="2">
        <f t="shared" si="253"/>
        <v>135.43665636688863</v>
      </c>
      <c r="P712" s="2">
        <f t="shared" si="254"/>
        <v>108.21964413295665</v>
      </c>
      <c r="Q712" s="2">
        <f t="shared" si="254"/>
        <v>132.77108433734969</v>
      </c>
      <c r="R712" s="27">
        <f t="shared" si="255"/>
        <v>2.8903554231881401E-2</v>
      </c>
      <c r="S712" s="1">
        <f t="shared" si="241"/>
        <v>8.778548817801362E-3</v>
      </c>
      <c r="T712" s="1">
        <f>S712+GRAPHS!$Q$32*_xlfn.STDEV.S($R$2:$R$779)</f>
        <v>3.6448384166507447E-2</v>
      </c>
      <c r="U712" s="1">
        <f>S712-GRAPHS!$Q$32*_xlfn.STDEV.S($R$2:$R$779)</f>
        <v>-1.8891286530904723E-2</v>
      </c>
      <c r="V712" s="2">
        <f t="shared" si="242"/>
        <v>380.46333168782382</v>
      </c>
      <c r="W712" s="1">
        <f t="shared" si="243"/>
        <v>2.3017556528410884E-3</v>
      </c>
      <c r="X712" s="1">
        <f t="shared" si="244"/>
        <v>3.4042953736095867E-3</v>
      </c>
      <c r="Y712" s="1">
        <f t="shared" si="245"/>
        <v>-1.1025397207684983E-3</v>
      </c>
      <c r="Z712" s="1">
        <f t="shared" si="236"/>
        <v>-3.2310590462182717E-4</v>
      </c>
      <c r="AA712" s="1" t="e">
        <f>Z712+#REF!*_xlfn.STDEV.S($Y$2:$Y$779)</f>
        <v>#REF!</v>
      </c>
      <c r="AB712" s="1">
        <f>Z712-GRAPHS!$S$32*_xlfn.STDEV.S($Y$2:$Y$779)</f>
        <v>-3.5832089975028217E-3</v>
      </c>
      <c r="AC712" s="24">
        <f t="shared" si="237"/>
        <v>38.25</v>
      </c>
      <c r="AD712" s="24">
        <f t="shared" si="246"/>
        <v>2.1699999999999591</v>
      </c>
      <c r="AE712" s="1">
        <f t="shared" si="247"/>
        <v>-1.1025397207684983E-3</v>
      </c>
      <c r="AF712" s="1">
        <f t="shared" si="248"/>
        <v>-3.2310590462182717E-4</v>
      </c>
      <c r="AG712" s="1">
        <f>$AF$2+GRAPHS!$U$32*_xlfn.STDEV.S('ONE_LAST_QUOTE (2)'!$AE$2:$AE$779)</f>
        <v>3.7520229614794163E-3</v>
      </c>
      <c r="AH712" s="1">
        <f>$AF$2-GRAPHS!$U$32*_xlfn.STDEV.S('ONE_LAST_QUOTE (2)'!$AE$2:$AE$779)</f>
        <v>-4.3982347707230704E-3</v>
      </c>
      <c r="AI712" s="27">
        <f t="shared" si="249"/>
        <v>17.626728110599412</v>
      </c>
      <c r="AJ712" s="24">
        <f t="shared" si="250"/>
        <v>36.080000000000041</v>
      </c>
      <c r="AK712" s="27">
        <f t="shared" si="251"/>
        <v>-6.5702056555270953</v>
      </c>
      <c r="AL712" s="27">
        <f>$AK$2+GRAPHS!$W$32*_xlfn.STDEV.S('ONE_LAST_QUOTE (2)'!$AJ$2:$AJ$779)</f>
        <v>27.965047561412895</v>
      </c>
      <c r="AM712" s="27">
        <f>$AK$2-GRAPHS!$W$32*_xlfn.STDEV.S('ONE_LAST_QUOTE (2)'!$AJ$2:$AJ$779)</f>
        <v>-41.105458872467089</v>
      </c>
      <c r="AO712" s="24"/>
    </row>
    <row r="713" spans="1:41" x14ac:dyDescent="0.3">
      <c r="A713" s="5">
        <v>45149</v>
      </c>
      <c r="B713" s="25">
        <v>635.16999999999996</v>
      </c>
      <c r="C713" s="25">
        <v>0.33000000000000024</v>
      </c>
      <c r="D713" s="25">
        <f t="shared" si="238"/>
        <v>634.83999999999992</v>
      </c>
      <c r="E713" s="25">
        <v>636.79999999999995</v>
      </c>
      <c r="F713" s="25">
        <f t="shared" si="235"/>
        <v>1.9600000000000364</v>
      </c>
      <c r="G713" s="25">
        <v>16625</v>
      </c>
      <c r="H713" s="25">
        <v>16601.25</v>
      </c>
      <c r="I713" s="25">
        <v>5.9299999999999962</v>
      </c>
      <c r="J713" s="25">
        <f t="shared" si="239"/>
        <v>16595.32</v>
      </c>
      <c r="K713" s="25">
        <f t="shared" si="240"/>
        <v>29.680000000000291</v>
      </c>
      <c r="L713" s="27">
        <v>31.893999999999998</v>
      </c>
      <c r="M713" s="25">
        <v>546</v>
      </c>
      <c r="N713" s="2">
        <f t="shared" si="252"/>
        <v>131.05577279275579</v>
      </c>
      <c r="O713" s="2">
        <f t="shared" si="253"/>
        <v>135.18458285900118</v>
      </c>
      <c r="P713" s="2">
        <f t="shared" si="254"/>
        <v>108.50882863266744</v>
      </c>
      <c r="Q713" s="2">
        <f t="shared" si="254"/>
        <v>131.56626506024125</v>
      </c>
      <c r="R713" s="27">
        <f t="shared" si="255"/>
        <v>3.150422128122865E-2</v>
      </c>
      <c r="S713" s="1">
        <f t="shared" si="241"/>
        <v>8.778548817801362E-3</v>
      </c>
      <c r="T713" s="1">
        <f>S713+GRAPHS!$Q$32*_xlfn.STDEV.S($R$2:$R$779)</f>
        <v>3.6448384166507447E-2</v>
      </c>
      <c r="U713" s="1">
        <f>S713-GRAPHS!$Q$32*_xlfn.STDEV.S($R$2:$R$779)</f>
        <v>-1.8891286530904723E-2</v>
      </c>
      <c r="V713" s="2">
        <f t="shared" si="242"/>
        <v>412.88100662453928</v>
      </c>
      <c r="W713" s="1">
        <f t="shared" si="243"/>
        <v>1.7884560225413122E-3</v>
      </c>
      <c r="X713" s="1">
        <f t="shared" si="244"/>
        <v>3.087392098796605E-3</v>
      </c>
      <c r="Y713" s="1">
        <f t="shared" si="245"/>
        <v>-1.2989360762552928E-3</v>
      </c>
      <c r="Z713" s="1">
        <f t="shared" si="236"/>
        <v>-3.2310590462182717E-4</v>
      </c>
      <c r="AA713" s="1" t="e">
        <f>Z713+#REF!*_xlfn.STDEV.S($Y$2:$Y$779)</f>
        <v>#REF!</v>
      </c>
      <c r="AB713" s="1">
        <f>Z713-GRAPHS!$S$32*_xlfn.STDEV.S($Y$2:$Y$779)</f>
        <v>-3.5832089975028217E-3</v>
      </c>
      <c r="AC713" s="24">
        <f t="shared" si="237"/>
        <v>29.680000000000291</v>
      </c>
      <c r="AD713" s="24">
        <f t="shared" si="246"/>
        <v>1.9600000000000364</v>
      </c>
      <c r="AE713" s="1">
        <f t="shared" si="247"/>
        <v>-1.2989360762552928E-3</v>
      </c>
      <c r="AF713" s="1">
        <f t="shared" si="248"/>
        <v>-3.2310590462182717E-4</v>
      </c>
      <c r="AG713" s="1">
        <f>$AF$2+GRAPHS!$U$32*_xlfn.STDEV.S('ONE_LAST_QUOTE (2)'!$AE$2:$AE$779)</f>
        <v>3.7520229614794163E-3</v>
      </c>
      <c r="AH713" s="1">
        <f>$AF$2-GRAPHS!$U$32*_xlfn.STDEV.S('ONE_LAST_QUOTE (2)'!$AE$2:$AE$779)</f>
        <v>-4.3982347707230704E-3</v>
      </c>
      <c r="AI713" s="27">
        <f t="shared" si="249"/>
        <v>15.142857142857011</v>
      </c>
      <c r="AJ713" s="24">
        <f t="shared" si="250"/>
        <v>27.720000000000255</v>
      </c>
      <c r="AK713" s="27">
        <f t="shared" si="251"/>
        <v>-6.5702056555270953</v>
      </c>
      <c r="AL713" s="27">
        <f>$AK$2+GRAPHS!$W$32*_xlfn.STDEV.S('ONE_LAST_QUOTE (2)'!$AJ$2:$AJ$779)</f>
        <v>27.965047561412895</v>
      </c>
      <c r="AM713" s="27">
        <f>$AK$2-GRAPHS!$W$32*_xlfn.STDEV.S('ONE_LAST_QUOTE (2)'!$AJ$2:$AJ$779)</f>
        <v>-41.105458872467089</v>
      </c>
      <c r="AO713" s="24"/>
    </row>
    <row r="714" spans="1:41" x14ac:dyDescent="0.3">
      <c r="A714" s="5">
        <v>45152</v>
      </c>
      <c r="B714" s="25">
        <v>628.6</v>
      </c>
      <c r="C714" s="25">
        <v>0.15000000000000024</v>
      </c>
      <c r="D714" s="25">
        <f t="shared" si="238"/>
        <v>628.45000000000005</v>
      </c>
      <c r="E714" s="25">
        <v>628.20000000000005</v>
      </c>
      <c r="F714" s="25">
        <f t="shared" si="235"/>
        <v>-0.25</v>
      </c>
      <c r="G714" s="25">
        <v>16377</v>
      </c>
      <c r="H714" s="25">
        <v>16393.66</v>
      </c>
      <c r="I714" s="25">
        <v>2.2399999999999962</v>
      </c>
      <c r="J714" s="25">
        <f t="shared" si="239"/>
        <v>16391.419999999998</v>
      </c>
      <c r="K714" s="25">
        <f t="shared" si="240"/>
        <v>-14.419999999998254</v>
      </c>
      <c r="L714" s="27">
        <v>31.94</v>
      </c>
      <c r="M714" s="25">
        <v>541</v>
      </c>
      <c r="N714" s="2">
        <f t="shared" si="252"/>
        <v>129.28586128833103</v>
      </c>
      <c r="O714" s="2">
        <f t="shared" si="253"/>
        <v>133.16799479590151</v>
      </c>
      <c r="P714" s="2">
        <f t="shared" si="254"/>
        <v>108.66532847956978</v>
      </c>
      <c r="Q714" s="2">
        <f t="shared" si="254"/>
        <v>130.36144578313281</v>
      </c>
      <c r="R714" s="27">
        <f t="shared" si="255"/>
        <v>3.0027517849864571E-2</v>
      </c>
      <c r="S714" s="1">
        <f t="shared" si="241"/>
        <v>8.778548817801362E-3</v>
      </c>
      <c r="T714" s="1">
        <f>S714+GRAPHS!$Q$32*_xlfn.STDEV.S($R$2:$R$779)</f>
        <v>3.6448384166507447E-2</v>
      </c>
      <c r="U714" s="1">
        <f>S714-GRAPHS!$Q$32*_xlfn.STDEV.S($R$2:$R$779)</f>
        <v>-1.8891286530904723E-2</v>
      </c>
      <c r="V714" s="2">
        <f t="shared" si="242"/>
        <v>388.21335075704724</v>
      </c>
      <c r="W714" s="1">
        <f t="shared" si="243"/>
        <v>-8.7972854090727067E-4</v>
      </c>
      <c r="X714" s="1">
        <f t="shared" si="244"/>
        <v>-3.9780412125069614E-4</v>
      </c>
      <c r="Y714" s="1">
        <f t="shared" si="245"/>
        <v>-4.8192441965657452E-4</v>
      </c>
      <c r="Z714" s="1">
        <f t="shared" si="236"/>
        <v>-3.2310590462182717E-4</v>
      </c>
      <c r="AA714" s="1" t="e">
        <f>Z714+#REF!*_xlfn.STDEV.S($Y$2:$Y$779)</f>
        <v>#REF!</v>
      </c>
      <c r="AB714" s="1">
        <f>Z714-GRAPHS!$S$32*_xlfn.STDEV.S($Y$2:$Y$779)</f>
        <v>-3.5832089975028217E-3</v>
      </c>
      <c r="AC714" s="24">
        <f t="shared" si="237"/>
        <v>-14.419999999998254</v>
      </c>
      <c r="AD714" s="24">
        <f t="shared" si="246"/>
        <v>-0.25</v>
      </c>
      <c r="AE714" s="1">
        <f t="shared" si="247"/>
        <v>-4.8192441965657452E-4</v>
      </c>
      <c r="AF714" s="1">
        <f t="shared" si="248"/>
        <v>-3.2310590462182717E-4</v>
      </c>
      <c r="AG714" s="1">
        <f>$AF$2+GRAPHS!$U$32*_xlfn.STDEV.S('ONE_LAST_QUOTE (2)'!$AE$2:$AE$779)</f>
        <v>3.7520229614794163E-3</v>
      </c>
      <c r="AH714" s="1">
        <f>$AF$2-GRAPHS!$U$32*_xlfn.STDEV.S('ONE_LAST_QUOTE (2)'!$AE$2:$AE$779)</f>
        <v>-4.3982347707230704E-3</v>
      </c>
      <c r="AI714" s="27">
        <f t="shared" si="249"/>
        <v>57.679999999993015</v>
      </c>
      <c r="AJ714" s="24">
        <f t="shared" si="250"/>
        <v>-14.169999999998254</v>
      </c>
      <c r="AK714" s="27">
        <f t="shared" si="251"/>
        <v>-6.5702056555270953</v>
      </c>
      <c r="AL714" s="27">
        <f>$AK$2+GRAPHS!$W$32*_xlfn.STDEV.S('ONE_LAST_QUOTE (2)'!$AJ$2:$AJ$779)</f>
        <v>27.965047561412895</v>
      </c>
      <c r="AM714" s="27">
        <f>$AK$2-GRAPHS!$W$32*_xlfn.STDEV.S('ONE_LAST_QUOTE (2)'!$AJ$2:$AJ$779)</f>
        <v>-41.105458872467089</v>
      </c>
      <c r="AO714" s="24"/>
    </row>
    <row r="715" spans="1:41" x14ac:dyDescent="0.3">
      <c r="A715" s="5">
        <v>45153</v>
      </c>
      <c r="B715" s="25">
        <v>629.29</v>
      </c>
      <c r="C715" s="25">
        <v>0.15000000000000024</v>
      </c>
      <c r="D715" s="25">
        <f t="shared" si="238"/>
        <v>629.14</v>
      </c>
      <c r="E715" s="25">
        <v>629.20000000000005</v>
      </c>
      <c r="F715" s="25">
        <f t="shared" si="235"/>
        <v>6.0000000000059117E-2</v>
      </c>
      <c r="G715" s="25">
        <v>16423</v>
      </c>
      <c r="H715" s="25">
        <v>16454.8</v>
      </c>
      <c r="I715" s="25">
        <v>2.2399999999999962</v>
      </c>
      <c r="J715" s="25">
        <f t="shared" si="239"/>
        <v>16452.559999999998</v>
      </c>
      <c r="K715" s="25">
        <f t="shared" si="240"/>
        <v>-29.559999999997672</v>
      </c>
      <c r="L715" s="27">
        <v>31.908000000000001</v>
      </c>
      <c r="M715" s="25">
        <v>542</v>
      </c>
      <c r="N715" s="2">
        <f t="shared" si="252"/>
        <v>129.49166495163627</v>
      </c>
      <c r="O715" s="2">
        <f t="shared" si="253"/>
        <v>133.54203935599259</v>
      </c>
      <c r="P715" s="2">
        <f t="shared" si="254"/>
        <v>108.55645902085512</v>
      </c>
      <c r="Q715" s="2">
        <f t="shared" si="254"/>
        <v>130.60240963855449</v>
      </c>
      <c r="R715" s="27">
        <f t="shared" si="255"/>
        <v>3.1279035649661946E-2</v>
      </c>
      <c r="S715" s="1">
        <f t="shared" si="241"/>
        <v>8.778548817801362E-3</v>
      </c>
      <c r="T715" s="1">
        <f>S715+GRAPHS!$Q$32*_xlfn.STDEV.S($R$2:$R$779)</f>
        <v>3.6448384166507447E-2</v>
      </c>
      <c r="U715" s="1">
        <f>S715-GRAPHS!$Q$32*_xlfn.STDEV.S($R$2:$R$779)</f>
        <v>-1.8891286530904723E-2</v>
      </c>
      <c r="V715" s="2">
        <f t="shared" si="242"/>
        <v>405.03744043563188</v>
      </c>
      <c r="W715" s="1">
        <f t="shared" si="243"/>
        <v>-1.7966808812730467E-3</v>
      </c>
      <c r="X715" s="1">
        <f t="shared" si="244"/>
        <v>9.5368280509996374E-5</v>
      </c>
      <c r="Y715" s="1">
        <f t="shared" si="245"/>
        <v>-1.8920491617830429E-3</v>
      </c>
      <c r="Z715" s="1">
        <f t="shared" si="236"/>
        <v>-3.2310590462182717E-4</v>
      </c>
      <c r="AA715" s="1" t="e">
        <f>Z715+#REF!*_xlfn.STDEV.S($Y$2:$Y$779)</f>
        <v>#REF!</v>
      </c>
      <c r="AB715" s="1">
        <f>Z715-GRAPHS!$S$32*_xlfn.STDEV.S($Y$2:$Y$779)</f>
        <v>-3.5832089975028217E-3</v>
      </c>
      <c r="AC715" s="24">
        <f t="shared" si="237"/>
        <v>-29.559999999997672</v>
      </c>
      <c r="AD715" s="24">
        <f t="shared" si="246"/>
        <v>6.0000000000059117E-2</v>
      </c>
      <c r="AE715" s="1">
        <f t="shared" si="247"/>
        <v>-1.8920491617830429E-3</v>
      </c>
      <c r="AF715" s="1">
        <f t="shared" si="248"/>
        <v>-3.2310590462182717E-4</v>
      </c>
      <c r="AG715" s="1">
        <f>$AF$2+GRAPHS!$U$32*_xlfn.STDEV.S('ONE_LAST_QUOTE (2)'!$AE$2:$AE$779)</f>
        <v>3.7520229614794163E-3</v>
      </c>
      <c r="AH715" s="1">
        <f>$AF$2-GRAPHS!$U$32*_xlfn.STDEV.S('ONE_LAST_QUOTE (2)'!$AE$2:$AE$779)</f>
        <v>-4.3982347707230704E-3</v>
      </c>
      <c r="AI715" s="27">
        <f t="shared" si="249"/>
        <v>-492.66666666614242</v>
      </c>
      <c r="AJ715" s="24">
        <f t="shared" si="250"/>
        <v>-29.619999999997731</v>
      </c>
      <c r="AK715" s="27">
        <f t="shared" si="251"/>
        <v>-6.5702056555270953</v>
      </c>
      <c r="AL715" s="27">
        <f>$AK$2+GRAPHS!$W$32*_xlfn.STDEV.S('ONE_LAST_QUOTE (2)'!$AJ$2:$AJ$779)</f>
        <v>27.965047561412895</v>
      </c>
      <c r="AM715" s="27">
        <f>$AK$2-GRAPHS!$W$32*_xlfn.STDEV.S('ONE_LAST_QUOTE (2)'!$AJ$2:$AJ$779)</f>
        <v>-41.105458872467089</v>
      </c>
      <c r="AO715" s="24"/>
    </row>
    <row r="716" spans="1:41" x14ac:dyDescent="0.3">
      <c r="A716" s="5">
        <v>45154</v>
      </c>
      <c r="B716" s="25">
        <v>629.23</v>
      </c>
      <c r="C716" s="25">
        <v>0.15000000000000024</v>
      </c>
      <c r="D716" s="25">
        <f t="shared" si="238"/>
        <v>629.08000000000004</v>
      </c>
      <c r="E716" s="25">
        <v>627.5</v>
      </c>
      <c r="F716" s="25">
        <f t="shared" si="235"/>
        <v>-1.5800000000000409</v>
      </c>
      <c r="G716" s="25">
        <v>16364</v>
      </c>
      <c r="H716" s="25">
        <v>16446.78</v>
      </c>
      <c r="I716" s="25">
        <v>1.9399999999999962</v>
      </c>
      <c r="J716" s="25">
        <f t="shared" si="239"/>
        <v>16444.84</v>
      </c>
      <c r="K716" s="25">
        <f t="shared" si="240"/>
        <v>-80.840000000000146</v>
      </c>
      <c r="L716" s="27">
        <v>31.914000000000001</v>
      </c>
      <c r="M716" s="25">
        <v>542</v>
      </c>
      <c r="N716" s="2">
        <f t="shared" si="252"/>
        <v>129.14179872401741</v>
      </c>
      <c r="O716" s="2">
        <f t="shared" si="253"/>
        <v>133.0622865506584</v>
      </c>
      <c r="P716" s="2">
        <f t="shared" si="254"/>
        <v>108.57687204436411</v>
      </c>
      <c r="Q716" s="2">
        <f t="shared" si="254"/>
        <v>130.60240963855449</v>
      </c>
      <c r="R716" s="27">
        <f t="shared" si="255"/>
        <v>3.0358008525336322E-2</v>
      </c>
      <c r="S716" s="1">
        <f t="shared" si="241"/>
        <v>8.778548817801362E-3</v>
      </c>
      <c r="T716" s="1">
        <f>S716+GRAPHS!$Q$32*_xlfn.STDEV.S($R$2:$R$779)</f>
        <v>3.6448384166507447E-2</v>
      </c>
      <c r="U716" s="1">
        <f>S716-GRAPHS!$Q$32*_xlfn.STDEV.S($R$2:$R$779)</f>
        <v>-1.8891286530904723E-2</v>
      </c>
      <c r="V716" s="2">
        <f t="shared" si="242"/>
        <v>392.04878266409935</v>
      </c>
      <c r="W716" s="1">
        <f t="shared" si="243"/>
        <v>-4.9158277003607297E-3</v>
      </c>
      <c r="X716" s="1">
        <f t="shared" si="244"/>
        <v>-2.5116042474725643E-3</v>
      </c>
      <c r="Y716" s="1">
        <f t="shared" si="245"/>
        <v>-2.4042234528881654E-3</v>
      </c>
      <c r="Z716" s="1">
        <f t="shared" si="236"/>
        <v>-3.2310590462182717E-4</v>
      </c>
      <c r="AA716" s="1" t="e">
        <f>Z716+#REF!*_xlfn.STDEV.S($Y$2:$Y$779)</f>
        <v>#REF!</v>
      </c>
      <c r="AB716" s="1">
        <f>Z716-GRAPHS!$S$32*_xlfn.STDEV.S($Y$2:$Y$779)</f>
        <v>-3.5832089975028217E-3</v>
      </c>
      <c r="AC716" s="24">
        <f t="shared" si="237"/>
        <v>-80.840000000000146</v>
      </c>
      <c r="AD716" s="24">
        <f t="shared" si="246"/>
        <v>-1.5800000000000409</v>
      </c>
      <c r="AE716" s="1">
        <f t="shared" si="247"/>
        <v>-2.4042234528881654E-3</v>
      </c>
      <c r="AF716" s="1">
        <f t="shared" si="248"/>
        <v>-3.2310590462182717E-4</v>
      </c>
      <c r="AG716" s="1">
        <f>$AF$2+GRAPHS!$U$32*_xlfn.STDEV.S('ONE_LAST_QUOTE (2)'!$AE$2:$AE$779)</f>
        <v>3.7520229614794163E-3</v>
      </c>
      <c r="AH716" s="1">
        <f>$AF$2-GRAPHS!$U$32*_xlfn.STDEV.S('ONE_LAST_QUOTE (2)'!$AE$2:$AE$779)</f>
        <v>-4.3982347707230704E-3</v>
      </c>
      <c r="AI716" s="27">
        <f t="shared" si="249"/>
        <v>51.164556962024086</v>
      </c>
      <c r="AJ716" s="24">
        <f t="shared" si="250"/>
        <v>-79.260000000000105</v>
      </c>
      <c r="AK716" s="27">
        <f t="shared" si="251"/>
        <v>-6.5702056555270953</v>
      </c>
      <c r="AL716" s="27">
        <f>$AK$2+GRAPHS!$W$32*_xlfn.STDEV.S('ONE_LAST_QUOTE (2)'!$AJ$2:$AJ$779)</f>
        <v>27.965047561412895</v>
      </c>
      <c r="AM716" s="27">
        <f>$AK$2-GRAPHS!$W$32*_xlfn.STDEV.S('ONE_LAST_QUOTE (2)'!$AJ$2:$AJ$779)</f>
        <v>-41.105458872467089</v>
      </c>
      <c r="AO716" s="24"/>
    </row>
    <row r="717" spans="1:41" x14ac:dyDescent="0.3">
      <c r="A717" s="5">
        <v>45155</v>
      </c>
      <c r="B717" s="25">
        <v>630.34</v>
      </c>
      <c r="C717" s="25">
        <v>0.15000000000000024</v>
      </c>
      <c r="D717" s="25">
        <f t="shared" si="238"/>
        <v>630.19000000000005</v>
      </c>
      <c r="E717" s="25">
        <v>629.1</v>
      </c>
      <c r="F717" s="25">
        <f t="shared" si="235"/>
        <v>-1.0900000000000318</v>
      </c>
      <c r="G717" s="25">
        <v>16456</v>
      </c>
      <c r="H717" s="25">
        <v>16516.66</v>
      </c>
      <c r="I717" s="25">
        <v>53.38</v>
      </c>
      <c r="J717" s="25">
        <f t="shared" si="239"/>
        <v>16463.28</v>
      </c>
      <c r="K717" s="25">
        <f t="shared" si="240"/>
        <v>-7.2799999999988358</v>
      </c>
      <c r="L717" s="27">
        <v>31.942</v>
      </c>
      <c r="M717" s="25">
        <v>544</v>
      </c>
      <c r="N717" s="2">
        <f t="shared" si="252"/>
        <v>129.47108458530573</v>
      </c>
      <c r="O717" s="2">
        <f t="shared" si="253"/>
        <v>133.81037567084053</v>
      </c>
      <c r="P717" s="2">
        <f t="shared" si="254"/>
        <v>108.67213282073942</v>
      </c>
      <c r="Q717" s="2">
        <f t="shared" si="254"/>
        <v>131.08433734939786</v>
      </c>
      <c r="R717" s="27">
        <f t="shared" si="255"/>
        <v>3.3515522785906082E-2</v>
      </c>
      <c r="S717" s="1">
        <f t="shared" si="241"/>
        <v>8.778548817801362E-3</v>
      </c>
      <c r="T717" s="1">
        <f>S717+GRAPHS!$Q$32*_xlfn.STDEV.S($R$2:$R$779)</f>
        <v>3.6448384166507447E-2</v>
      </c>
      <c r="U717" s="1">
        <f>S717-GRAPHS!$Q$32*_xlfn.STDEV.S($R$2:$R$779)</f>
        <v>-1.8891286530904723E-2</v>
      </c>
      <c r="V717" s="2">
        <f t="shared" si="242"/>
        <v>433.92910855347964</v>
      </c>
      <c r="W717" s="1">
        <f t="shared" si="243"/>
        <v>-4.4219620877485147E-4</v>
      </c>
      <c r="X717" s="1">
        <f t="shared" si="244"/>
        <v>-1.7296370935750039E-3</v>
      </c>
      <c r="Y717" s="1">
        <f t="shared" si="245"/>
        <v>1.2874408848001524E-3</v>
      </c>
      <c r="Z717" s="1">
        <f t="shared" si="236"/>
        <v>-3.2310590462182717E-4</v>
      </c>
      <c r="AA717" s="1" t="e">
        <f>Z717+#REF!*_xlfn.STDEV.S($Y$2:$Y$779)</f>
        <v>#REF!</v>
      </c>
      <c r="AB717" s="1">
        <f>Z717-GRAPHS!$S$32*_xlfn.STDEV.S($Y$2:$Y$779)</f>
        <v>-3.5832089975028217E-3</v>
      </c>
      <c r="AC717" s="24">
        <f t="shared" si="237"/>
        <v>-7.2799999999988358</v>
      </c>
      <c r="AD717" s="24">
        <f t="shared" si="246"/>
        <v>-1.0900000000000318</v>
      </c>
      <c r="AE717" s="1">
        <f t="shared" si="247"/>
        <v>1.2874408848001524E-3</v>
      </c>
      <c r="AF717" s="1">
        <f t="shared" si="248"/>
        <v>-3.2310590462182717E-4</v>
      </c>
      <c r="AG717" s="1">
        <f>$AF$2+GRAPHS!$U$32*_xlfn.STDEV.S('ONE_LAST_QUOTE (2)'!$AE$2:$AE$779)</f>
        <v>3.7520229614794163E-3</v>
      </c>
      <c r="AH717" s="1">
        <f>$AF$2-GRAPHS!$U$32*_xlfn.STDEV.S('ONE_LAST_QUOTE (2)'!$AE$2:$AE$779)</f>
        <v>-4.3982347707230704E-3</v>
      </c>
      <c r="AI717" s="27">
        <f t="shared" si="249"/>
        <v>6.6788990825675443</v>
      </c>
      <c r="AJ717" s="24">
        <f t="shared" si="250"/>
        <v>-6.189999999998804</v>
      </c>
      <c r="AK717" s="27">
        <f t="shared" si="251"/>
        <v>-6.5702056555270953</v>
      </c>
      <c r="AL717" s="27">
        <f>$AK$2+GRAPHS!$W$32*_xlfn.STDEV.S('ONE_LAST_QUOTE (2)'!$AJ$2:$AJ$779)</f>
        <v>27.965047561412895</v>
      </c>
      <c r="AM717" s="27">
        <f>$AK$2-GRAPHS!$W$32*_xlfn.STDEV.S('ONE_LAST_QUOTE (2)'!$AJ$2:$AJ$779)</f>
        <v>-41.105458872467089</v>
      </c>
      <c r="AO717" s="24"/>
    </row>
    <row r="718" spans="1:41" x14ac:dyDescent="0.3">
      <c r="A718" s="5">
        <v>45156</v>
      </c>
      <c r="B718" s="25">
        <v>625.23</v>
      </c>
      <c r="C718" s="25">
        <v>0.15000000000000024</v>
      </c>
      <c r="D718" s="25">
        <f t="shared" si="238"/>
        <v>625.08000000000004</v>
      </c>
      <c r="E718" s="25">
        <v>624.9</v>
      </c>
      <c r="F718" s="25">
        <f t="shared" si="235"/>
        <v>-0.18000000000006366</v>
      </c>
      <c r="G718" s="25">
        <v>16353</v>
      </c>
      <c r="H718" s="25">
        <v>16381.31</v>
      </c>
      <c r="I718" s="25">
        <v>49.46</v>
      </c>
      <c r="J718" s="25">
        <f t="shared" si="239"/>
        <v>16331.85</v>
      </c>
      <c r="K718" s="25">
        <f t="shared" si="240"/>
        <v>21.149999999999636</v>
      </c>
      <c r="L718" s="27">
        <v>31.827999999999999</v>
      </c>
      <c r="M718" s="25">
        <v>539</v>
      </c>
      <c r="N718" s="2">
        <f t="shared" si="252"/>
        <v>128.60670919942385</v>
      </c>
      <c r="O718" s="2">
        <f t="shared" si="253"/>
        <v>132.97284111237573</v>
      </c>
      <c r="P718" s="2">
        <f t="shared" si="254"/>
        <v>108.28428537406845</v>
      </c>
      <c r="Q718" s="2">
        <f t="shared" si="254"/>
        <v>129.87951807228941</v>
      </c>
      <c r="R718" s="27">
        <f t="shared" si="255"/>
        <v>3.3949487862111161E-2</v>
      </c>
      <c r="S718" s="1">
        <f t="shared" si="241"/>
        <v>8.778548817801362E-3</v>
      </c>
      <c r="T718" s="1">
        <f>S718+GRAPHS!$Q$32*_xlfn.STDEV.S($R$2:$R$779)</f>
        <v>3.6448384166507447E-2</v>
      </c>
      <c r="U718" s="1">
        <f>S718-GRAPHS!$Q$32*_xlfn.STDEV.S($R$2:$R$779)</f>
        <v>-1.8891286530904723E-2</v>
      </c>
      <c r="V718" s="2">
        <f t="shared" si="242"/>
        <v>436.61319129518859</v>
      </c>
      <c r="W718" s="1">
        <f t="shared" si="243"/>
        <v>1.2950155677403134E-3</v>
      </c>
      <c r="X718" s="1">
        <f t="shared" si="244"/>
        <v>-2.8796314071808993E-4</v>
      </c>
      <c r="Y718" s="1">
        <f t="shared" si="245"/>
        <v>1.5829787084584033E-3</v>
      </c>
      <c r="Z718" s="1">
        <f t="shared" si="236"/>
        <v>-3.2310590462182717E-4</v>
      </c>
      <c r="AA718" s="1" t="e">
        <f>Z718+#REF!*_xlfn.STDEV.S($Y$2:$Y$779)</f>
        <v>#REF!</v>
      </c>
      <c r="AB718" s="1">
        <f>Z718-GRAPHS!$S$32*_xlfn.STDEV.S($Y$2:$Y$779)</f>
        <v>-3.5832089975028217E-3</v>
      </c>
      <c r="AC718" s="24">
        <f t="shared" si="237"/>
        <v>21.149999999999636</v>
      </c>
      <c r="AD718" s="24">
        <f t="shared" si="246"/>
        <v>-0.18000000000006366</v>
      </c>
      <c r="AE718" s="1">
        <f t="shared" si="247"/>
        <v>1.5829787084584033E-3</v>
      </c>
      <c r="AF718" s="1">
        <f t="shared" si="248"/>
        <v>-3.2310590462182717E-4</v>
      </c>
      <c r="AG718" s="1">
        <f>$AF$2+GRAPHS!$U$32*_xlfn.STDEV.S('ONE_LAST_QUOTE (2)'!$AE$2:$AE$779)</f>
        <v>3.7520229614794163E-3</v>
      </c>
      <c r="AH718" s="1">
        <f>$AF$2-GRAPHS!$U$32*_xlfn.STDEV.S('ONE_LAST_QUOTE (2)'!$AE$2:$AE$779)</f>
        <v>-4.3982347707230704E-3</v>
      </c>
      <c r="AI718" s="27">
        <f t="shared" si="249"/>
        <v>-117.49999999995642</v>
      </c>
      <c r="AJ718" s="24">
        <f t="shared" si="250"/>
        <v>21.3299999999997</v>
      </c>
      <c r="AK718" s="27">
        <f t="shared" si="251"/>
        <v>-6.5702056555270953</v>
      </c>
      <c r="AL718" s="27">
        <f>$AK$2+GRAPHS!$W$32*_xlfn.STDEV.S('ONE_LAST_QUOTE (2)'!$AJ$2:$AJ$779)</f>
        <v>27.965047561412895</v>
      </c>
      <c r="AM718" s="27">
        <f>$AK$2-GRAPHS!$W$32*_xlfn.STDEV.S('ONE_LAST_QUOTE (2)'!$AJ$2:$AJ$779)</f>
        <v>-41.105458872467089</v>
      </c>
      <c r="AO718" s="24"/>
    </row>
    <row r="719" spans="1:41" x14ac:dyDescent="0.3">
      <c r="A719" s="5">
        <v>45159</v>
      </c>
      <c r="B719" s="25">
        <v>624.21</v>
      </c>
      <c r="C719" s="25">
        <v>0.14000000000000024</v>
      </c>
      <c r="D719" s="25">
        <f t="shared" si="238"/>
        <v>624.07000000000005</v>
      </c>
      <c r="E719" s="25">
        <v>623.6</v>
      </c>
      <c r="F719" s="25">
        <f t="shared" si="235"/>
        <v>-0.47000000000002728</v>
      </c>
      <c r="G719" s="25">
        <v>16348</v>
      </c>
      <c r="H719" s="25">
        <v>16381.49</v>
      </c>
      <c r="I719" s="25">
        <v>47.96</v>
      </c>
      <c r="J719" s="25">
        <f t="shared" si="239"/>
        <v>16333.53</v>
      </c>
      <c r="K719" s="25">
        <f t="shared" si="240"/>
        <v>14.469999999999345</v>
      </c>
      <c r="L719" s="27">
        <v>31.940999999999999</v>
      </c>
      <c r="M719" s="25">
        <v>537</v>
      </c>
      <c r="N719" s="2">
        <f t="shared" si="252"/>
        <v>128.3391644371271</v>
      </c>
      <c r="O719" s="2">
        <f t="shared" si="253"/>
        <v>132.93218409497453</v>
      </c>
      <c r="P719" s="2">
        <f t="shared" si="254"/>
        <v>108.6687306501546</v>
      </c>
      <c r="Q719" s="2">
        <f t="shared" si="254"/>
        <v>129.39759036144605</v>
      </c>
      <c r="R719" s="27">
        <f t="shared" si="255"/>
        <v>3.5788137455870173E-2</v>
      </c>
      <c r="S719" s="1">
        <f t="shared" si="241"/>
        <v>8.778548817801362E-3</v>
      </c>
      <c r="T719" s="1">
        <f>S719+GRAPHS!$Q$32*_xlfn.STDEV.S($R$2:$R$779)</f>
        <v>3.6448384166507447E-2</v>
      </c>
      <c r="U719" s="1">
        <f>S719-GRAPHS!$Q$32*_xlfn.STDEV.S($R$2:$R$779)</f>
        <v>-1.8891286530904723E-2</v>
      </c>
      <c r="V719" s="2">
        <f t="shared" si="242"/>
        <v>459.30196578474352</v>
      </c>
      <c r="W719" s="1">
        <f t="shared" si="243"/>
        <v>8.8590770029499714E-4</v>
      </c>
      <c r="X719" s="1">
        <f t="shared" si="244"/>
        <v>-7.5312064351759774E-4</v>
      </c>
      <c r="Y719" s="1">
        <f t="shared" si="245"/>
        <v>1.639028343812595E-3</v>
      </c>
      <c r="Z719" s="1">
        <f t="shared" si="236"/>
        <v>-3.2310590462182717E-4</v>
      </c>
      <c r="AA719" s="1" t="e">
        <f>Z719+#REF!*_xlfn.STDEV.S($Y$2:$Y$779)</f>
        <v>#REF!</v>
      </c>
      <c r="AB719" s="1">
        <f>Z719-GRAPHS!$S$32*_xlfn.STDEV.S($Y$2:$Y$779)</f>
        <v>-3.5832089975028217E-3</v>
      </c>
      <c r="AC719" s="24">
        <f t="shared" si="237"/>
        <v>14.469999999999345</v>
      </c>
      <c r="AD719" s="24">
        <f t="shared" si="246"/>
        <v>-0.47000000000002728</v>
      </c>
      <c r="AE719" s="1">
        <f t="shared" si="247"/>
        <v>1.639028343812595E-3</v>
      </c>
      <c r="AF719" s="1">
        <f t="shared" si="248"/>
        <v>-3.2310590462182717E-4</v>
      </c>
      <c r="AG719" s="1">
        <f>$AF$2+GRAPHS!$U$32*_xlfn.STDEV.S('ONE_LAST_QUOTE (2)'!$AE$2:$AE$779)</f>
        <v>3.7520229614794163E-3</v>
      </c>
      <c r="AH719" s="1">
        <f>$AF$2-GRAPHS!$U$32*_xlfn.STDEV.S('ONE_LAST_QUOTE (2)'!$AE$2:$AE$779)</f>
        <v>-4.3982347707230704E-3</v>
      </c>
      <c r="AI719" s="27">
        <f t="shared" si="249"/>
        <v>-30.787234042550011</v>
      </c>
      <c r="AJ719" s="24">
        <f t="shared" si="250"/>
        <v>14.939999999999372</v>
      </c>
      <c r="AK719" s="27">
        <f t="shared" si="251"/>
        <v>-6.5702056555270953</v>
      </c>
      <c r="AL719" s="27">
        <f>$AK$2+GRAPHS!$W$32*_xlfn.STDEV.S('ONE_LAST_QUOTE (2)'!$AJ$2:$AJ$779)</f>
        <v>27.965047561412895</v>
      </c>
      <c r="AM719" s="27">
        <f>$AK$2-GRAPHS!$W$32*_xlfn.STDEV.S('ONE_LAST_QUOTE (2)'!$AJ$2:$AJ$779)</f>
        <v>-41.105458872467089</v>
      </c>
      <c r="AO719" s="24"/>
    </row>
    <row r="720" spans="1:41" x14ac:dyDescent="0.3">
      <c r="A720" s="5">
        <v>45160</v>
      </c>
      <c r="B720" s="25">
        <v>627.15</v>
      </c>
      <c r="C720" s="25">
        <v>9.0000000000000233E-2</v>
      </c>
      <c r="D720" s="25">
        <f t="shared" si="238"/>
        <v>627.05999999999995</v>
      </c>
      <c r="E720" s="25">
        <v>626.79999999999995</v>
      </c>
      <c r="F720" s="25">
        <f t="shared" si="235"/>
        <v>-0.25999999999999091</v>
      </c>
      <c r="G720" s="25">
        <v>16400</v>
      </c>
      <c r="H720" s="25">
        <v>16437.61</v>
      </c>
      <c r="I720" s="25">
        <v>47.89</v>
      </c>
      <c r="J720" s="25">
        <f t="shared" si="239"/>
        <v>16389.72</v>
      </c>
      <c r="K720" s="25">
        <f t="shared" si="240"/>
        <v>10.279999999998836</v>
      </c>
      <c r="L720" s="27">
        <v>31.984999999999999</v>
      </c>
      <c r="M720" s="25">
        <v>541</v>
      </c>
      <c r="N720" s="2">
        <f t="shared" si="252"/>
        <v>128.99773615970375</v>
      </c>
      <c r="O720" s="2">
        <f t="shared" si="253"/>
        <v>133.35501707594705</v>
      </c>
      <c r="P720" s="2">
        <f t="shared" si="254"/>
        <v>108.81842615588725</v>
      </c>
      <c r="Q720" s="2">
        <f t="shared" si="254"/>
        <v>130.36144578313281</v>
      </c>
      <c r="R720" s="27">
        <f t="shared" si="255"/>
        <v>3.3777964218293155E-2</v>
      </c>
      <c r="S720" s="1">
        <f t="shared" si="241"/>
        <v>8.778548817801362E-3</v>
      </c>
      <c r="T720" s="1">
        <f>S720+GRAPHS!$Q$32*_xlfn.STDEV.S($R$2:$R$779)</f>
        <v>3.6448384166507447E-2</v>
      </c>
      <c r="U720" s="1">
        <f>S720-GRAPHS!$Q$32*_xlfn.STDEV.S($R$2:$R$779)</f>
        <v>-1.8891286530904723E-2</v>
      </c>
      <c r="V720" s="2">
        <f t="shared" si="242"/>
        <v>435.72809162432975</v>
      </c>
      <c r="W720" s="1">
        <f t="shared" si="243"/>
        <v>6.2722242966925827E-4</v>
      </c>
      <c r="X720" s="1">
        <f t="shared" si="244"/>
        <v>-4.1463336841768083E-4</v>
      </c>
      <c r="Y720" s="1">
        <f t="shared" si="245"/>
        <v>1.0418557980869392E-3</v>
      </c>
      <c r="Z720" s="1">
        <f t="shared" si="236"/>
        <v>-3.2310590462182717E-4</v>
      </c>
      <c r="AA720" s="1" t="e">
        <f>Z720+#REF!*_xlfn.STDEV.S($Y$2:$Y$779)</f>
        <v>#REF!</v>
      </c>
      <c r="AB720" s="1">
        <f>Z720-GRAPHS!$S$32*_xlfn.STDEV.S($Y$2:$Y$779)</f>
        <v>-3.5832089975028217E-3</v>
      </c>
      <c r="AC720" s="24">
        <f t="shared" si="237"/>
        <v>10.279999999998836</v>
      </c>
      <c r="AD720" s="24">
        <f t="shared" si="246"/>
        <v>-0.25999999999999091</v>
      </c>
      <c r="AE720" s="1">
        <f t="shared" si="247"/>
        <v>1.0418557980869392E-3</v>
      </c>
      <c r="AF720" s="1">
        <f t="shared" si="248"/>
        <v>-3.2310590462182717E-4</v>
      </c>
      <c r="AG720" s="1">
        <f>$AF$2+GRAPHS!$U$32*_xlfn.STDEV.S('ONE_LAST_QUOTE (2)'!$AE$2:$AE$779)</f>
        <v>3.7520229614794163E-3</v>
      </c>
      <c r="AH720" s="1">
        <f>$AF$2-GRAPHS!$U$32*_xlfn.STDEV.S('ONE_LAST_QUOTE (2)'!$AE$2:$AE$779)</f>
        <v>-4.3982347707230704E-3</v>
      </c>
      <c r="AI720" s="27">
        <f t="shared" si="249"/>
        <v>-39.538461538458442</v>
      </c>
      <c r="AJ720" s="24">
        <f t="shared" si="250"/>
        <v>10.539999999998827</v>
      </c>
      <c r="AK720" s="27">
        <f t="shared" si="251"/>
        <v>-6.5702056555270953</v>
      </c>
      <c r="AL720" s="27">
        <f>$AK$2+GRAPHS!$W$32*_xlfn.STDEV.S('ONE_LAST_QUOTE (2)'!$AJ$2:$AJ$779)</f>
        <v>27.965047561412895</v>
      </c>
      <c r="AM720" s="27">
        <f>$AK$2-GRAPHS!$W$32*_xlfn.STDEV.S('ONE_LAST_QUOTE (2)'!$AJ$2:$AJ$779)</f>
        <v>-41.105458872467089</v>
      </c>
      <c r="AO720" s="24"/>
    </row>
    <row r="721" spans="1:41" x14ac:dyDescent="0.3">
      <c r="A721" s="5">
        <v>45161</v>
      </c>
      <c r="B721" s="25">
        <v>633.38</v>
      </c>
      <c r="C721" s="25">
        <v>1.0000000000000231E-2</v>
      </c>
      <c r="D721" s="25">
        <f t="shared" si="238"/>
        <v>633.37</v>
      </c>
      <c r="E721" s="25">
        <v>632.70000000000005</v>
      </c>
      <c r="F721" s="25">
        <f t="shared" si="235"/>
        <v>-0.66999999999995907</v>
      </c>
      <c r="G721" s="25">
        <v>16558</v>
      </c>
      <c r="H721" s="25">
        <v>16576.900000000001</v>
      </c>
      <c r="I721" s="25">
        <v>47.77</v>
      </c>
      <c r="J721" s="25">
        <f t="shared" si="239"/>
        <v>16529.13</v>
      </c>
      <c r="K721" s="25">
        <f t="shared" si="240"/>
        <v>28.869999999998981</v>
      </c>
      <c r="L721" s="27">
        <v>31.818999999999999</v>
      </c>
      <c r="M721" s="25">
        <v>552</v>
      </c>
      <c r="N721" s="2">
        <f t="shared" si="252"/>
        <v>130.2119777732045</v>
      </c>
      <c r="O721" s="2">
        <f t="shared" si="253"/>
        <v>134.63977882582506</v>
      </c>
      <c r="P721" s="2">
        <f t="shared" si="254"/>
        <v>108.25366583880495</v>
      </c>
      <c r="Q721" s="2">
        <f t="shared" si="254"/>
        <v>133.01204819277137</v>
      </c>
      <c r="R721" s="27">
        <f t="shared" si="255"/>
        <v>3.4004560320346711E-2</v>
      </c>
      <c r="S721" s="1">
        <f t="shared" si="241"/>
        <v>8.778548817801362E-3</v>
      </c>
      <c r="T721" s="1">
        <f>S721+GRAPHS!$Q$32*_xlfn.STDEV.S($R$2:$R$779)</f>
        <v>3.6448384166507447E-2</v>
      </c>
      <c r="U721" s="1">
        <f>S721-GRAPHS!$Q$32*_xlfn.STDEV.S($R$2:$R$779)</f>
        <v>-1.8891286530904723E-2</v>
      </c>
      <c r="V721" s="2">
        <f t="shared" si="242"/>
        <v>442.78010526205662</v>
      </c>
      <c r="W721" s="1">
        <f t="shared" si="243"/>
        <v>1.7466134031252087E-3</v>
      </c>
      <c r="X721" s="1">
        <f t="shared" si="244"/>
        <v>-1.0578334938502914E-3</v>
      </c>
      <c r="Y721" s="1">
        <f t="shared" si="245"/>
        <v>2.8044468969755003E-3</v>
      </c>
      <c r="Z721" s="1">
        <f t="shared" si="236"/>
        <v>-3.2310590462182717E-4</v>
      </c>
      <c r="AA721" s="1" t="e">
        <f>Z721+#REF!*_xlfn.STDEV.S($Y$2:$Y$779)</f>
        <v>#REF!</v>
      </c>
      <c r="AB721" s="1">
        <f>Z721-GRAPHS!$S$32*_xlfn.STDEV.S($Y$2:$Y$779)</f>
        <v>-3.5832089975028217E-3</v>
      </c>
      <c r="AC721" s="24">
        <f t="shared" si="237"/>
        <v>28.869999999998981</v>
      </c>
      <c r="AD721" s="24">
        <f t="shared" si="246"/>
        <v>-0.66999999999995907</v>
      </c>
      <c r="AE721" s="1">
        <f t="shared" si="247"/>
        <v>2.8044468969755003E-3</v>
      </c>
      <c r="AF721" s="1">
        <f t="shared" si="248"/>
        <v>-3.2310590462182717E-4</v>
      </c>
      <c r="AG721" s="1">
        <f>$AF$2+GRAPHS!$U$32*_xlfn.STDEV.S('ONE_LAST_QUOTE (2)'!$AE$2:$AE$779)</f>
        <v>3.7520229614794163E-3</v>
      </c>
      <c r="AH721" s="1">
        <f>$AF$2-GRAPHS!$U$32*_xlfn.STDEV.S('ONE_LAST_QUOTE (2)'!$AE$2:$AE$779)</f>
        <v>-4.3982347707230704E-3</v>
      </c>
      <c r="AI721" s="27">
        <f t="shared" si="249"/>
        <v>-43.08955223880708</v>
      </c>
      <c r="AJ721" s="24">
        <f t="shared" si="250"/>
        <v>29.53999999999894</v>
      </c>
      <c r="AK721" s="27">
        <f t="shared" si="251"/>
        <v>-6.5702056555270953</v>
      </c>
      <c r="AL721" s="27">
        <f>$AK$2+GRAPHS!$W$32*_xlfn.STDEV.S('ONE_LAST_QUOTE (2)'!$AJ$2:$AJ$779)</f>
        <v>27.965047561412895</v>
      </c>
      <c r="AM721" s="27">
        <f>$AK$2-GRAPHS!$W$32*_xlfn.STDEV.S('ONE_LAST_QUOTE (2)'!$AJ$2:$AJ$779)</f>
        <v>-41.105458872467089</v>
      </c>
      <c r="AO721" s="24"/>
    </row>
    <row r="722" spans="1:41" x14ac:dyDescent="0.3">
      <c r="A722" s="5">
        <v>45162</v>
      </c>
      <c r="B722" s="25">
        <v>643.14</v>
      </c>
      <c r="C722" s="25">
        <v>1.0000000000000231E-2</v>
      </c>
      <c r="D722" s="25">
        <f t="shared" si="238"/>
        <v>643.13</v>
      </c>
      <c r="E722" s="25">
        <v>642.29999999999995</v>
      </c>
      <c r="F722" s="25">
        <f t="shared" si="235"/>
        <v>-0.83000000000004093</v>
      </c>
      <c r="G722" s="25">
        <v>16756</v>
      </c>
      <c r="H722" s="25">
        <v>16770.87</v>
      </c>
      <c r="I722" s="25">
        <v>46.81</v>
      </c>
      <c r="J722" s="25">
        <f t="shared" si="239"/>
        <v>16724.059999999998</v>
      </c>
      <c r="K722" s="25">
        <f t="shared" si="240"/>
        <v>31.940000000002328</v>
      </c>
      <c r="L722" s="27">
        <v>31.815999999999999</v>
      </c>
      <c r="M722" s="25">
        <v>564</v>
      </c>
      <c r="N722" s="2">
        <f t="shared" si="252"/>
        <v>132.18769294093448</v>
      </c>
      <c r="O722" s="2">
        <f t="shared" si="253"/>
        <v>136.24979671491272</v>
      </c>
      <c r="P722" s="2">
        <f t="shared" si="254"/>
        <v>108.24345932705045</v>
      </c>
      <c r="Q722" s="2">
        <f t="shared" si="254"/>
        <v>135.90361445783162</v>
      </c>
      <c r="R722" s="27">
        <f t="shared" si="255"/>
        <v>3.072981821229992E-2</v>
      </c>
      <c r="S722" s="1">
        <f t="shared" si="241"/>
        <v>8.778548817801362E-3</v>
      </c>
      <c r="T722" s="1">
        <f>S722+GRAPHS!$Q$32*_xlfn.STDEV.S($R$2:$R$779)</f>
        <v>3.6448384166507447E-2</v>
      </c>
      <c r="U722" s="1">
        <f>S722-GRAPHS!$Q$32*_xlfn.STDEV.S($R$2:$R$779)</f>
        <v>-1.8891286530904723E-2</v>
      </c>
      <c r="V722" s="2">
        <f t="shared" si="242"/>
        <v>406.21037739782366</v>
      </c>
      <c r="W722" s="1">
        <f t="shared" si="243"/>
        <v>1.9098233323727812E-3</v>
      </c>
      <c r="X722" s="1">
        <f t="shared" si="244"/>
        <v>-1.2905633386718718E-3</v>
      </c>
      <c r="Y722" s="1">
        <f t="shared" si="245"/>
        <v>3.2003866710446529E-3</v>
      </c>
      <c r="Z722" s="1">
        <f t="shared" si="236"/>
        <v>-3.2310590462182717E-4</v>
      </c>
      <c r="AA722" s="1" t="e">
        <f>Z722+#REF!*_xlfn.STDEV.S($Y$2:$Y$779)</f>
        <v>#REF!</v>
      </c>
      <c r="AB722" s="1">
        <f>Z722-GRAPHS!$S$32*_xlfn.STDEV.S($Y$2:$Y$779)</f>
        <v>-3.5832089975028217E-3</v>
      </c>
      <c r="AC722" s="24">
        <f t="shared" si="237"/>
        <v>31.940000000002328</v>
      </c>
      <c r="AD722" s="24">
        <f t="shared" si="246"/>
        <v>-0.83000000000004093</v>
      </c>
      <c r="AE722" s="1">
        <f t="shared" si="247"/>
        <v>3.2003866710446529E-3</v>
      </c>
      <c r="AF722" s="1">
        <f t="shared" si="248"/>
        <v>-3.2310590462182717E-4</v>
      </c>
      <c r="AG722" s="1">
        <f>$AF$2+GRAPHS!$U$32*_xlfn.STDEV.S('ONE_LAST_QUOTE (2)'!$AE$2:$AE$779)</f>
        <v>3.7520229614794163E-3</v>
      </c>
      <c r="AH722" s="1">
        <f>$AF$2-GRAPHS!$U$32*_xlfn.STDEV.S('ONE_LAST_QUOTE (2)'!$AE$2:$AE$779)</f>
        <v>-4.3982347707230704E-3</v>
      </c>
      <c r="AI722" s="27">
        <f t="shared" si="249"/>
        <v>-38.481927710844282</v>
      </c>
      <c r="AJ722" s="24">
        <f t="shared" si="250"/>
        <v>32.770000000002369</v>
      </c>
      <c r="AK722" s="27">
        <f t="shared" si="251"/>
        <v>-6.5702056555270953</v>
      </c>
      <c r="AL722" s="27">
        <f>$AK$2+GRAPHS!$W$32*_xlfn.STDEV.S('ONE_LAST_QUOTE (2)'!$AJ$2:$AJ$779)</f>
        <v>27.965047561412895</v>
      </c>
      <c r="AM722" s="27">
        <f>$AK$2-GRAPHS!$W$32*_xlfn.STDEV.S('ONE_LAST_QUOTE (2)'!$AJ$2:$AJ$779)</f>
        <v>-41.105458872467089</v>
      </c>
      <c r="AO722" s="24"/>
    </row>
    <row r="723" spans="1:41" x14ac:dyDescent="0.3">
      <c r="A723" s="5">
        <v>45163</v>
      </c>
      <c r="B723" s="25">
        <v>628.70000000000005</v>
      </c>
      <c r="C723" s="25">
        <v>1.0000000000000231E-2</v>
      </c>
      <c r="D723" s="25">
        <f t="shared" si="238"/>
        <v>628.69000000000005</v>
      </c>
      <c r="E723" s="25">
        <v>627.4</v>
      </c>
      <c r="F723" s="25">
        <f t="shared" si="235"/>
        <v>-1.2900000000000773</v>
      </c>
      <c r="G723" s="25">
        <v>16426</v>
      </c>
      <c r="H723" s="25">
        <v>16481.580000000002</v>
      </c>
      <c r="I723" s="25">
        <v>44.330000000000005</v>
      </c>
      <c r="J723" s="25">
        <f t="shared" si="239"/>
        <v>16437.25</v>
      </c>
      <c r="K723" s="25">
        <f t="shared" si="240"/>
        <v>-11.25</v>
      </c>
      <c r="L723" s="27">
        <v>31.821999999999999</v>
      </c>
      <c r="M723" s="25">
        <v>546</v>
      </c>
      <c r="N723" s="2">
        <f t="shared" si="252"/>
        <v>129.1212183576869</v>
      </c>
      <c r="O723" s="2">
        <f t="shared" si="253"/>
        <v>133.56643356643329</v>
      </c>
      <c r="P723" s="2">
        <f t="shared" si="254"/>
        <v>108.26387235055944</v>
      </c>
      <c r="Q723" s="2">
        <f t="shared" si="254"/>
        <v>131.56626506024125</v>
      </c>
      <c r="R723" s="27">
        <f t="shared" si="255"/>
        <v>3.4426682657473284E-2</v>
      </c>
      <c r="S723" s="1">
        <f t="shared" si="241"/>
        <v>8.778548817801362E-3</v>
      </c>
      <c r="T723" s="1">
        <f>S723+GRAPHS!$Q$32*_xlfn.STDEV.S($R$2:$R$779)</f>
        <v>3.6448384166507447E-2</v>
      </c>
      <c r="U723" s="1">
        <f>S723-GRAPHS!$Q$32*_xlfn.STDEV.S($R$2:$R$779)</f>
        <v>-1.8891286530904723E-2</v>
      </c>
      <c r="V723" s="2">
        <f t="shared" si="242"/>
        <v>444.52152087463901</v>
      </c>
      <c r="W723" s="1">
        <f t="shared" si="243"/>
        <v>-6.8442105583354877E-4</v>
      </c>
      <c r="X723" s="1">
        <f t="shared" si="244"/>
        <v>-2.0518856670220255E-3</v>
      </c>
      <c r="Y723" s="1">
        <f t="shared" si="245"/>
        <v>1.3674646111884767E-3</v>
      </c>
      <c r="Z723" s="1">
        <f t="shared" si="236"/>
        <v>-3.2310590462182717E-4</v>
      </c>
      <c r="AA723" s="1" t="e">
        <f>Z723+#REF!*_xlfn.STDEV.S($Y$2:$Y$779)</f>
        <v>#REF!</v>
      </c>
      <c r="AB723" s="1">
        <f>Z723-GRAPHS!$S$32*_xlfn.STDEV.S($Y$2:$Y$779)</f>
        <v>-3.5832089975028217E-3</v>
      </c>
      <c r="AC723" s="24">
        <f t="shared" si="237"/>
        <v>-11.25</v>
      </c>
      <c r="AD723" s="24">
        <f t="shared" si="246"/>
        <v>-1.2900000000000773</v>
      </c>
      <c r="AE723" s="1">
        <f t="shared" si="247"/>
        <v>1.3674646111884767E-3</v>
      </c>
      <c r="AF723" s="1">
        <f t="shared" si="248"/>
        <v>-3.2310590462182717E-4</v>
      </c>
      <c r="AG723" s="1">
        <f>$AF$2+GRAPHS!$U$32*_xlfn.STDEV.S('ONE_LAST_QUOTE (2)'!$AE$2:$AE$779)</f>
        <v>3.7520229614794163E-3</v>
      </c>
      <c r="AH723" s="1">
        <f>$AF$2-GRAPHS!$U$32*_xlfn.STDEV.S('ONE_LAST_QUOTE (2)'!$AE$2:$AE$779)</f>
        <v>-4.3982347707230704E-3</v>
      </c>
      <c r="AI723" s="27">
        <f t="shared" si="249"/>
        <v>8.7209302325576168</v>
      </c>
      <c r="AJ723" s="24">
        <f t="shared" si="250"/>
        <v>-9.9599999999999227</v>
      </c>
      <c r="AK723" s="27">
        <f t="shared" si="251"/>
        <v>-6.5702056555270953</v>
      </c>
      <c r="AL723" s="27">
        <f>$AK$2+GRAPHS!$W$32*_xlfn.STDEV.S('ONE_LAST_QUOTE (2)'!$AJ$2:$AJ$779)</f>
        <v>27.965047561412895</v>
      </c>
      <c r="AM723" s="27">
        <f>$AK$2-GRAPHS!$W$32*_xlfn.STDEV.S('ONE_LAST_QUOTE (2)'!$AJ$2:$AJ$779)</f>
        <v>-41.105458872467089</v>
      </c>
      <c r="AO723" s="24"/>
    </row>
    <row r="724" spans="1:41" x14ac:dyDescent="0.3">
      <c r="A724" s="5">
        <v>45166</v>
      </c>
      <c r="B724" s="25">
        <v>631.51</v>
      </c>
      <c r="C724" s="25">
        <v>0</v>
      </c>
      <c r="D724" s="25">
        <f t="shared" si="238"/>
        <v>631.51</v>
      </c>
      <c r="E724" s="25">
        <v>631.4</v>
      </c>
      <c r="F724" s="25">
        <f t="shared" si="235"/>
        <v>-0.11000000000001364</v>
      </c>
      <c r="G724" s="25">
        <v>16492</v>
      </c>
      <c r="H724" s="25">
        <v>16509.259999999998</v>
      </c>
      <c r="I724" s="25">
        <v>41.27</v>
      </c>
      <c r="J724" s="25">
        <f t="shared" si="239"/>
        <v>16467.989999999998</v>
      </c>
      <c r="K724" s="25">
        <f t="shared" si="240"/>
        <v>24.010000000002037</v>
      </c>
      <c r="L724" s="27">
        <v>31.890999999999998</v>
      </c>
      <c r="M724" s="25">
        <v>549</v>
      </c>
      <c r="N724" s="2">
        <f t="shared" si="252"/>
        <v>129.94443301090774</v>
      </c>
      <c r="O724" s="2">
        <f t="shared" si="253"/>
        <v>134.10310619612915</v>
      </c>
      <c r="P724" s="2">
        <f t="shared" si="254"/>
        <v>108.49862212091291</v>
      </c>
      <c r="Q724" s="2">
        <f t="shared" si="254"/>
        <v>132.2891566265063</v>
      </c>
      <c r="R724" s="27">
        <f t="shared" si="255"/>
        <v>3.2003473245154845E-2</v>
      </c>
      <c r="S724" s="1">
        <f t="shared" si="241"/>
        <v>8.778548817801362E-3</v>
      </c>
      <c r="T724" s="1">
        <f>S724+GRAPHS!$Q$32*_xlfn.STDEV.S($R$2:$R$779)</f>
        <v>3.6448384166507447E-2</v>
      </c>
      <c r="U724" s="1">
        <f>S724-GRAPHS!$Q$32*_xlfn.STDEV.S($R$2:$R$779)</f>
        <v>-1.8891286530904723E-2</v>
      </c>
      <c r="V724" s="2">
        <f t="shared" si="242"/>
        <v>415.86731852214029</v>
      </c>
      <c r="W724" s="1">
        <f t="shared" si="243"/>
        <v>1.4579799963445473E-3</v>
      </c>
      <c r="X724" s="1">
        <f t="shared" si="244"/>
        <v>-1.7418568193696638E-4</v>
      </c>
      <c r="Y724" s="1">
        <f t="shared" si="245"/>
        <v>1.6321656782815137E-3</v>
      </c>
      <c r="Z724" s="1">
        <f t="shared" si="236"/>
        <v>-3.2310590462182717E-4</v>
      </c>
      <c r="AA724" s="1" t="e">
        <f>Z724+#REF!*_xlfn.STDEV.S($Y$2:$Y$779)</f>
        <v>#REF!</v>
      </c>
      <c r="AB724" s="1">
        <f>Z724-GRAPHS!$S$32*_xlfn.STDEV.S($Y$2:$Y$779)</f>
        <v>-3.5832089975028217E-3</v>
      </c>
      <c r="AC724" s="24">
        <f t="shared" si="237"/>
        <v>24.010000000002037</v>
      </c>
      <c r="AD724" s="24">
        <f t="shared" si="246"/>
        <v>-0.11000000000001364</v>
      </c>
      <c r="AE724" s="1">
        <f t="shared" si="247"/>
        <v>1.6321656782815137E-3</v>
      </c>
      <c r="AF724" s="1">
        <f t="shared" si="248"/>
        <v>-3.2310590462182717E-4</v>
      </c>
      <c r="AG724" s="1">
        <f>$AF$2+GRAPHS!$U$32*_xlfn.STDEV.S('ONE_LAST_QUOTE (2)'!$AE$2:$AE$779)</f>
        <v>3.7520229614794163E-3</v>
      </c>
      <c r="AH724" s="1">
        <f>$AF$2-GRAPHS!$U$32*_xlfn.STDEV.S('ONE_LAST_QUOTE (2)'!$AE$2:$AE$779)</f>
        <v>-4.3982347707230704E-3</v>
      </c>
      <c r="AI724" s="27">
        <f t="shared" si="249"/>
        <v>-218.27272727271873</v>
      </c>
      <c r="AJ724" s="24">
        <f t="shared" si="250"/>
        <v>24.120000000002051</v>
      </c>
      <c r="AK724" s="27">
        <f t="shared" si="251"/>
        <v>-6.5702056555270953</v>
      </c>
      <c r="AL724" s="27">
        <f>$AK$2+GRAPHS!$W$32*_xlfn.STDEV.S('ONE_LAST_QUOTE (2)'!$AJ$2:$AJ$779)</f>
        <v>27.965047561412895</v>
      </c>
      <c r="AM724" s="27">
        <f>$AK$2-GRAPHS!$W$32*_xlfn.STDEV.S('ONE_LAST_QUOTE (2)'!$AJ$2:$AJ$779)</f>
        <v>-41.105458872467089</v>
      </c>
      <c r="AO724" s="24"/>
    </row>
    <row r="725" spans="1:41" x14ac:dyDescent="0.3">
      <c r="A725" s="5">
        <v>45167</v>
      </c>
      <c r="B725" s="25">
        <v>635.27</v>
      </c>
      <c r="C725" s="25">
        <v>0</v>
      </c>
      <c r="D725" s="25">
        <f t="shared" si="238"/>
        <v>635.27</v>
      </c>
      <c r="E725" s="25">
        <v>635.79999999999995</v>
      </c>
      <c r="F725" s="25">
        <f t="shared" si="235"/>
        <v>0.52999999999997272</v>
      </c>
      <c r="G725" s="25">
        <v>16624</v>
      </c>
      <c r="H725" s="25">
        <v>16623.650000000001</v>
      </c>
      <c r="I725" s="25">
        <v>38.370000000000005</v>
      </c>
      <c r="J725" s="25">
        <f t="shared" si="239"/>
        <v>16585.280000000002</v>
      </c>
      <c r="K725" s="25">
        <f t="shared" si="240"/>
        <v>38.719999999997526</v>
      </c>
      <c r="L725" s="27">
        <v>31.818999999999999</v>
      </c>
      <c r="M725" s="25">
        <v>552</v>
      </c>
      <c r="N725" s="2">
        <f t="shared" si="252"/>
        <v>130.84996912945064</v>
      </c>
      <c r="O725" s="2">
        <f t="shared" si="253"/>
        <v>135.17645145552089</v>
      </c>
      <c r="P725" s="2">
        <f t="shared" si="254"/>
        <v>108.25366583880493</v>
      </c>
      <c r="Q725" s="2">
        <f t="shared" si="254"/>
        <v>133.01204819277137</v>
      </c>
      <c r="R725" s="27">
        <f t="shared" si="255"/>
        <v>3.3064450491310682E-2</v>
      </c>
      <c r="S725" s="1">
        <f t="shared" si="241"/>
        <v>8.778548817801362E-3</v>
      </c>
      <c r="T725" s="1">
        <f>S725+GRAPHS!$Q$32*_xlfn.STDEV.S($R$2:$R$779)</f>
        <v>3.6448384166507447E-2</v>
      </c>
      <c r="U725" s="1">
        <f>S725-GRAPHS!$Q$32*_xlfn.STDEV.S($R$2:$R$779)</f>
        <v>-1.8891286530904723E-2</v>
      </c>
      <c r="V725" s="2">
        <f t="shared" si="242"/>
        <v>432.64823260702485</v>
      </c>
      <c r="W725" s="1">
        <f t="shared" si="243"/>
        <v>2.3346003202838615E-3</v>
      </c>
      <c r="X725" s="1">
        <f t="shared" si="244"/>
        <v>8.3429093141494594E-4</v>
      </c>
      <c r="Y725" s="1">
        <f t="shared" si="245"/>
        <v>1.5003093888689156E-3</v>
      </c>
      <c r="Z725" s="1">
        <f t="shared" si="236"/>
        <v>-3.2310590462182717E-4</v>
      </c>
      <c r="AA725" s="1" t="e">
        <f>Z725+#REF!*_xlfn.STDEV.S($Y$2:$Y$779)</f>
        <v>#REF!</v>
      </c>
      <c r="AB725" s="1">
        <f>Z725-GRAPHS!$S$32*_xlfn.STDEV.S($Y$2:$Y$779)</f>
        <v>-3.5832089975028217E-3</v>
      </c>
      <c r="AC725" s="24">
        <f t="shared" si="237"/>
        <v>38.719999999997526</v>
      </c>
      <c r="AD725" s="24">
        <f t="shared" si="246"/>
        <v>0.52999999999997272</v>
      </c>
      <c r="AE725" s="1">
        <f t="shared" si="247"/>
        <v>1.5003093888689156E-3</v>
      </c>
      <c r="AF725" s="1">
        <f t="shared" si="248"/>
        <v>-3.2310590462182717E-4</v>
      </c>
      <c r="AG725" s="1">
        <f>$AF$2+GRAPHS!$U$32*_xlfn.STDEV.S('ONE_LAST_QUOTE (2)'!$AE$2:$AE$779)</f>
        <v>3.7520229614794163E-3</v>
      </c>
      <c r="AH725" s="1">
        <f>$AF$2-GRAPHS!$U$32*_xlfn.STDEV.S('ONE_LAST_QUOTE (2)'!$AE$2:$AE$779)</f>
        <v>-4.3982347707230704E-3</v>
      </c>
      <c r="AI725" s="27">
        <f t="shared" si="249"/>
        <v>73.056603773584001</v>
      </c>
      <c r="AJ725" s="24">
        <f t="shared" si="250"/>
        <v>38.189999999997553</v>
      </c>
      <c r="AK725" s="27">
        <f t="shared" si="251"/>
        <v>-6.5702056555270953</v>
      </c>
      <c r="AL725" s="27">
        <f>$AK$2+GRAPHS!$W$32*_xlfn.STDEV.S('ONE_LAST_QUOTE (2)'!$AJ$2:$AJ$779)</f>
        <v>27.965047561412895</v>
      </c>
      <c r="AM725" s="27">
        <f>$AK$2-GRAPHS!$W$32*_xlfn.STDEV.S('ONE_LAST_QUOTE (2)'!$AJ$2:$AJ$779)</f>
        <v>-41.105458872467089</v>
      </c>
      <c r="AO725" s="24"/>
    </row>
    <row r="726" spans="1:41" x14ac:dyDescent="0.3">
      <c r="A726" s="5">
        <v>45168</v>
      </c>
      <c r="B726" s="25">
        <v>638.19000000000005</v>
      </c>
      <c r="C726" s="25">
        <v>0</v>
      </c>
      <c r="D726" s="25">
        <f t="shared" si="238"/>
        <v>638.19000000000005</v>
      </c>
      <c r="E726" s="25">
        <v>637.9</v>
      </c>
      <c r="F726" s="25">
        <f t="shared" si="235"/>
        <v>-0.29000000000007731</v>
      </c>
      <c r="G726" s="25">
        <v>16723</v>
      </c>
      <c r="H726" s="25">
        <v>16719.82</v>
      </c>
      <c r="I726" s="25">
        <v>36.020000000000003</v>
      </c>
      <c r="J726" s="25">
        <f t="shared" si="239"/>
        <v>16683.8</v>
      </c>
      <c r="K726" s="25">
        <f t="shared" si="240"/>
        <v>39.200000000000728</v>
      </c>
      <c r="L726" s="27">
        <v>31.824000000000002</v>
      </c>
      <c r="M726" s="25">
        <v>555</v>
      </c>
      <c r="N726" s="2">
        <f t="shared" si="252"/>
        <v>131.28215682239158</v>
      </c>
      <c r="O726" s="2">
        <f t="shared" si="253"/>
        <v>135.98146040006472</v>
      </c>
      <c r="P726" s="2">
        <f t="shared" si="254"/>
        <v>108.27067669172911</v>
      </c>
      <c r="Q726" s="2">
        <f t="shared" si="254"/>
        <v>133.73493975903642</v>
      </c>
      <c r="R726" s="27">
        <f t="shared" si="255"/>
        <v>3.5795447693860671E-2</v>
      </c>
      <c r="S726" s="1">
        <f t="shared" si="241"/>
        <v>8.778548817801362E-3</v>
      </c>
      <c r="T726" s="1">
        <f>S726+GRAPHS!$Q$32*_xlfn.STDEV.S($R$2:$R$779)</f>
        <v>3.6448384166507447E-2</v>
      </c>
      <c r="U726" s="1">
        <f>S726-GRAPHS!$Q$32*_xlfn.STDEV.S($R$2:$R$779)</f>
        <v>-1.8891286530904723E-2</v>
      </c>
      <c r="V726" s="2">
        <f t="shared" si="242"/>
        <v>469.93035776731347</v>
      </c>
      <c r="W726" s="1">
        <f t="shared" si="243"/>
        <v>2.3495846270034843E-3</v>
      </c>
      <c r="X726" s="1">
        <f t="shared" si="244"/>
        <v>-4.5441012864519544E-4</v>
      </c>
      <c r="Y726" s="1">
        <f t="shared" si="245"/>
        <v>2.8039947556486797E-3</v>
      </c>
      <c r="Z726" s="1">
        <f t="shared" si="236"/>
        <v>-3.2310590462182717E-4</v>
      </c>
      <c r="AA726" s="1" t="e">
        <f>Z726+#REF!*_xlfn.STDEV.S($Y$2:$Y$779)</f>
        <v>#REF!</v>
      </c>
      <c r="AB726" s="1">
        <f>Z726-GRAPHS!$S$32*_xlfn.STDEV.S($Y$2:$Y$779)</f>
        <v>-3.5832089975028217E-3</v>
      </c>
      <c r="AC726" s="24">
        <f t="shared" si="237"/>
        <v>39.200000000000728</v>
      </c>
      <c r="AD726" s="24">
        <f t="shared" si="246"/>
        <v>-0.29000000000007731</v>
      </c>
      <c r="AE726" s="1">
        <f t="shared" si="247"/>
        <v>2.8039947556486797E-3</v>
      </c>
      <c r="AF726" s="1">
        <f t="shared" si="248"/>
        <v>-3.2310590462182717E-4</v>
      </c>
      <c r="AG726" s="1">
        <f>$AF$2+GRAPHS!$U$32*_xlfn.STDEV.S('ONE_LAST_QUOTE (2)'!$AE$2:$AE$779)</f>
        <v>3.7520229614794163E-3</v>
      </c>
      <c r="AH726" s="1">
        <f>$AF$2-GRAPHS!$U$32*_xlfn.STDEV.S('ONE_LAST_QUOTE (2)'!$AE$2:$AE$779)</f>
        <v>-4.3982347707230704E-3</v>
      </c>
      <c r="AI726" s="27">
        <f t="shared" si="249"/>
        <v>-135.17241379306992</v>
      </c>
      <c r="AJ726" s="24">
        <f t="shared" si="250"/>
        <v>39.490000000000805</v>
      </c>
      <c r="AK726" s="27">
        <f t="shared" si="251"/>
        <v>-6.5702056555270953</v>
      </c>
      <c r="AL726" s="27">
        <f>$AK$2+GRAPHS!$W$32*_xlfn.STDEV.S('ONE_LAST_QUOTE (2)'!$AJ$2:$AJ$779)</f>
        <v>27.965047561412895</v>
      </c>
      <c r="AM726" s="27">
        <f>$AK$2-GRAPHS!$W$32*_xlfn.STDEV.S('ONE_LAST_QUOTE (2)'!$AJ$2:$AJ$779)</f>
        <v>-41.105458872467089</v>
      </c>
      <c r="AO726" s="24"/>
    </row>
    <row r="727" spans="1:41" x14ac:dyDescent="0.3">
      <c r="A727" s="5">
        <v>45169</v>
      </c>
      <c r="B727" s="25">
        <v>633.30999999999995</v>
      </c>
      <c r="C727" s="25">
        <v>1.53</v>
      </c>
      <c r="D727" s="25">
        <f t="shared" si="238"/>
        <v>631.78</v>
      </c>
      <c r="E727" s="25">
        <v>632</v>
      </c>
      <c r="F727" s="25">
        <f t="shared" si="235"/>
        <v>0.22000000000002728</v>
      </c>
      <c r="G727" s="25">
        <v>16620</v>
      </c>
      <c r="H727" s="25">
        <v>16634.509999999998</v>
      </c>
      <c r="I727" s="25">
        <v>35.78</v>
      </c>
      <c r="J727" s="25">
        <f t="shared" si="239"/>
        <v>16598.73</v>
      </c>
      <c r="K727" s="25">
        <f t="shared" si="240"/>
        <v>21.270000000000437</v>
      </c>
      <c r="L727" s="27">
        <v>31.844000000000001</v>
      </c>
      <c r="M727" s="25">
        <v>549</v>
      </c>
      <c r="N727" s="2">
        <f t="shared" si="252"/>
        <v>130.06791520889087</v>
      </c>
      <c r="O727" s="2">
        <f t="shared" si="253"/>
        <v>135.14392584159992</v>
      </c>
      <c r="P727" s="2">
        <f t="shared" si="254"/>
        <v>108.33872010342577</v>
      </c>
      <c r="Q727" s="2">
        <f t="shared" si="254"/>
        <v>132.2891566265063</v>
      </c>
      <c r="R727" s="27">
        <f t="shared" si="255"/>
        <v>3.9025847570147487E-2</v>
      </c>
      <c r="S727" s="1">
        <f t="shared" si="241"/>
        <v>8.778548817801362E-3</v>
      </c>
      <c r="T727" s="1">
        <f>S727+GRAPHS!$Q$32*_xlfn.STDEV.S($R$2:$R$779)</f>
        <v>3.6448384166507447E-2</v>
      </c>
      <c r="U727" s="1">
        <f>S727-GRAPHS!$Q$32*_xlfn.STDEV.S($R$2:$R$779)</f>
        <v>-1.8891286530904723E-2</v>
      </c>
      <c r="V727" s="2">
        <f t="shared" si="242"/>
        <v>507.60106327090568</v>
      </c>
      <c r="W727" s="1">
        <f t="shared" si="243"/>
        <v>1.2814233378096057E-3</v>
      </c>
      <c r="X727" s="1">
        <f t="shared" si="244"/>
        <v>3.482224825097776E-4</v>
      </c>
      <c r="Y727" s="1">
        <f t="shared" si="245"/>
        <v>9.3320085529982806E-4</v>
      </c>
      <c r="Z727" s="1">
        <f t="shared" si="236"/>
        <v>-3.2310590462182717E-4</v>
      </c>
      <c r="AA727" s="1" t="e">
        <f>Z727+#REF!*_xlfn.STDEV.S($Y$2:$Y$779)</f>
        <v>#REF!</v>
      </c>
      <c r="AB727" s="1">
        <f>Z727-GRAPHS!$S$32*_xlfn.STDEV.S($Y$2:$Y$779)</f>
        <v>-3.5832089975028217E-3</v>
      </c>
      <c r="AC727" s="24">
        <f t="shared" si="237"/>
        <v>21.270000000000437</v>
      </c>
      <c r="AD727" s="24">
        <f t="shared" si="246"/>
        <v>0.22000000000002728</v>
      </c>
      <c r="AE727" s="1">
        <f t="shared" si="247"/>
        <v>9.3320085529982806E-4</v>
      </c>
      <c r="AF727" s="1">
        <f t="shared" si="248"/>
        <v>-3.2310590462182717E-4</v>
      </c>
      <c r="AG727" s="1">
        <f>$AF$2+GRAPHS!$U$32*_xlfn.STDEV.S('ONE_LAST_QUOTE (2)'!$AE$2:$AE$779)</f>
        <v>3.7520229614794163E-3</v>
      </c>
      <c r="AH727" s="1">
        <f>$AF$2-GRAPHS!$U$32*_xlfn.STDEV.S('ONE_LAST_QUOTE (2)'!$AE$2:$AE$779)</f>
        <v>-4.3982347707230704E-3</v>
      </c>
      <c r="AI727" s="27">
        <f t="shared" si="249"/>
        <v>96.681818181808183</v>
      </c>
      <c r="AJ727" s="24">
        <f t="shared" si="250"/>
        <v>21.050000000000409</v>
      </c>
      <c r="AK727" s="27">
        <f t="shared" si="251"/>
        <v>-6.5702056555270953</v>
      </c>
      <c r="AL727" s="27">
        <f>$AK$2+GRAPHS!$W$32*_xlfn.STDEV.S('ONE_LAST_QUOTE (2)'!$AJ$2:$AJ$779)</f>
        <v>27.965047561412895</v>
      </c>
      <c r="AM727" s="27">
        <f>$AK$2-GRAPHS!$W$32*_xlfn.STDEV.S('ONE_LAST_QUOTE (2)'!$AJ$2:$AJ$779)</f>
        <v>-41.105458872467089</v>
      </c>
      <c r="AO727" s="24"/>
    </row>
    <row r="728" spans="1:41" x14ac:dyDescent="0.3">
      <c r="A728" s="5">
        <v>45170</v>
      </c>
      <c r="B728" s="25">
        <v>633.38</v>
      </c>
      <c r="C728" s="25">
        <v>1.53</v>
      </c>
      <c r="D728" s="25">
        <f t="shared" si="238"/>
        <v>631.85</v>
      </c>
      <c r="E728" s="25">
        <v>632</v>
      </c>
      <c r="F728" s="25">
        <f t="shared" si="235"/>
        <v>0.14999999999997726</v>
      </c>
      <c r="G728" s="25">
        <v>16651</v>
      </c>
      <c r="H728" s="25">
        <v>16644.939999999999</v>
      </c>
      <c r="I728" s="25">
        <v>33.550000000000004</v>
      </c>
      <c r="J728" s="25">
        <f t="shared" si="239"/>
        <v>16611.39</v>
      </c>
      <c r="K728" s="25">
        <f t="shared" si="240"/>
        <v>39.610000000000582</v>
      </c>
      <c r="L728" s="27">
        <v>31.863</v>
      </c>
      <c r="M728" s="25">
        <v>548</v>
      </c>
      <c r="N728" s="2">
        <f t="shared" si="252"/>
        <v>130.06791520889087</v>
      </c>
      <c r="O728" s="2">
        <f t="shared" si="253"/>
        <v>135.39599934948737</v>
      </c>
      <c r="P728" s="2">
        <f t="shared" si="254"/>
        <v>108.4033613445376</v>
      </c>
      <c r="Q728" s="2">
        <f t="shared" si="254"/>
        <v>132.04819277108462</v>
      </c>
      <c r="R728" s="27">
        <f t="shared" si="255"/>
        <v>4.0963862087275871E-2</v>
      </c>
      <c r="S728" s="1">
        <f t="shared" si="241"/>
        <v>8.778548817801362E-3</v>
      </c>
      <c r="T728" s="1">
        <f>S728+GRAPHS!$Q$32*_xlfn.STDEV.S($R$2:$R$779)</f>
        <v>3.6448384166507447E-2</v>
      </c>
      <c r="U728" s="1">
        <f>S728-GRAPHS!$Q$32*_xlfn.STDEV.S($R$2:$R$779)</f>
        <v>-1.8891286530904723E-2</v>
      </c>
      <c r="V728" s="2">
        <f t="shared" si="242"/>
        <v>532.8084140596502</v>
      </c>
      <c r="W728" s="1">
        <f t="shared" si="243"/>
        <v>2.3845084607609949E-3</v>
      </c>
      <c r="X728" s="1">
        <f t="shared" si="244"/>
        <v>2.3739811664157199E-4</v>
      </c>
      <c r="Y728" s="1">
        <f t="shared" si="245"/>
        <v>2.1471103441194229E-3</v>
      </c>
      <c r="Z728" s="1">
        <f t="shared" si="236"/>
        <v>-3.2310590462182717E-4</v>
      </c>
      <c r="AA728" s="1" t="e">
        <f>Z728+#REF!*_xlfn.STDEV.S($Y$2:$Y$779)</f>
        <v>#REF!</v>
      </c>
      <c r="AB728" s="1">
        <f>Z728-GRAPHS!$S$32*_xlfn.STDEV.S($Y$2:$Y$779)</f>
        <v>-3.5832089975028217E-3</v>
      </c>
      <c r="AC728" s="24">
        <f t="shared" si="237"/>
        <v>39.610000000000582</v>
      </c>
      <c r="AD728" s="24">
        <f t="shared" si="246"/>
        <v>0.14999999999997726</v>
      </c>
      <c r="AE728" s="1">
        <f t="shared" si="247"/>
        <v>2.1471103441194229E-3</v>
      </c>
      <c r="AF728" s="1">
        <f t="shared" si="248"/>
        <v>-3.2310590462182717E-4</v>
      </c>
      <c r="AG728" s="1">
        <f>$AF$2+GRAPHS!$U$32*_xlfn.STDEV.S('ONE_LAST_QUOTE (2)'!$AE$2:$AE$779)</f>
        <v>3.7520229614794163E-3</v>
      </c>
      <c r="AH728" s="1">
        <f>$AF$2-GRAPHS!$U$32*_xlfn.STDEV.S('ONE_LAST_QUOTE (2)'!$AE$2:$AE$779)</f>
        <v>-4.3982347707230704E-3</v>
      </c>
      <c r="AI728" s="27">
        <f t="shared" si="249"/>
        <v>264.0666666667106</v>
      </c>
      <c r="AJ728" s="24">
        <f t="shared" si="250"/>
        <v>39.460000000000605</v>
      </c>
      <c r="AK728" s="27">
        <f t="shared" si="251"/>
        <v>-6.5702056555270953</v>
      </c>
      <c r="AL728" s="27">
        <f>$AK$2+GRAPHS!$W$32*_xlfn.STDEV.S('ONE_LAST_QUOTE (2)'!$AJ$2:$AJ$779)</f>
        <v>27.965047561412895</v>
      </c>
      <c r="AM728" s="27">
        <f>$AK$2-GRAPHS!$W$32*_xlfn.STDEV.S('ONE_LAST_QUOTE (2)'!$AJ$2:$AJ$779)</f>
        <v>-41.105458872467089</v>
      </c>
      <c r="AO728" s="24"/>
    </row>
    <row r="729" spans="1:41" x14ac:dyDescent="0.3">
      <c r="A729" s="5">
        <v>45173</v>
      </c>
      <c r="B729" s="25">
        <v>639.59</v>
      </c>
      <c r="C729" s="25">
        <v>1.53</v>
      </c>
      <c r="D729" s="25">
        <f t="shared" si="238"/>
        <v>638.06000000000006</v>
      </c>
      <c r="E729" s="25">
        <v>638.6</v>
      </c>
      <c r="F729" s="25">
        <f t="shared" si="235"/>
        <v>0.53999999999996362</v>
      </c>
      <c r="G729" s="25">
        <v>16778</v>
      </c>
      <c r="H729" s="25">
        <v>16789.689999999999</v>
      </c>
      <c r="I729" s="25">
        <v>33.49</v>
      </c>
      <c r="J729" s="25">
        <f t="shared" si="239"/>
        <v>16756.199999999997</v>
      </c>
      <c r="K729" s="25">
        <f t="shared" si="240"/>
        <v>21.80000000000291</v>
      </c>
      <c r="L729" s="27">
        <v>31.905999999999999</v>
      </c>
      <c r="M729" s="25">
        <v>557</v>
      </c>
      <c r="N729" s="2">
        <f t="shared" si="252"/>
        <v>131.42621938670524</v>
      </c>
      <c r="O729" s="2">
        <f t="shared" si="253"/>
        <v>136.42868759147794</v>
      </c>
      <c r="P729" s="2">
        <f t="shared" si="254"/>
        <v>108.54965467968542</v>
      </c>
      <c r="Q729" s="2">
        <f t="shared" si="254"/>
        <v>134.21686746987982</v>
      </c>
      <c r="R729" s="27">
        <f t="shared" si="255"/>
        <v>3.8062939253038719E-2</v>
      </c>
      <c r="S729" s="1">
        <f t="shared" si="241"/>
        <v>8.778548817801362E-3</v>
      </c>
      <c r="T729" s="1">
        <f>S729+GRAPHS!$Q$32*_xlfn.STDEV.S($R$2:$R$779)</f>
        <v>3.6448384166507447E-2</v>
      </c>
      <c r="U729" s="1">
        <f>S729-GRAPHS!$Q$32*_xlfn.STDEV.S($R$2:$R$779)</f>
        <v>-1.8891286530904723E-2</v>
      </c>
      <c r="V729" s="2">
        <f t="shared" si="242"/>
        <v>500.24682047726969</v>
      </c>
      <c r="W729" s="1">
        <f t="shared" si="243"/>
        <v>1.3010109690743076E-3</v>
      </c>
      <c r="X729" s="1">
        <f t="shared" si="244"/>
        <v>8.4631539353660092E-4</v>
      </c>
      <c r="Y729" s="1">
        <f t="shared" si="245"/>
        <v>4.5469557553770665E-4</v>
      </c>
      <c r="Z729" s="1">
        <f t="shared" si="236"/>
        <v>-3.2310590462182717E-4</v>
      </c>
      <c r="AA729" s="1" t="e">
        <f>Z729+#REF!*_xlfn.STDEV.S($Y$2:$Y$779)</f>
        <v>#REF!</v>
      </c>
      <c r="AB729" s="1">
        <f>Z729-GRAPHS!$S$32*_xlfn.STDEV.S($Y$2:$Y$779)</f>
        <v>-3.5832089975028217E-3</v>
      </c>
      <c r="AC729" s="24">
        <f t="shared" si="237"/>
        <v>21.80000000000291</v>
      </c>
      <c r="AD729" s="24">
        <f t="shared" si="246"/>
        <v>0.53999999999996362</v>
      </c>
      <c r="AE729" s="1">
        <f t="shared" si="247"/>
        <v>4.5469557553770665E-4</v>
      </c>
      <c r="AF729" s="1">
        <f t="shared" si="248"/>
        <v>-3.2310590462182717E-4</v>
      </c>
      <c r="AG729" s="1">
        <f>$AF$2+GRAPHS!$U$32*_xlfn.STDEV.S('ONE_LAST_QUOTE (2)'!$AE$2:$AE$779)</f>
        <v>3.7520229614794163E-3</v>
      </c>
      <c r="AH729" s="1">
        <f>$AF$2-GRAPHS!$U$32*_xlfn.STDEV.S('ONE_LAST_QUOTE (2)'!$AE$2:$AE$779)</f>
        <v>-4.3982347707230704E-3</v>
      </c>
      <c r="AI729" s="27">
        <f t="shared" si="249"/>
        <v>40.370370370378481</v>
      </c>
      <c r="AJ729" s="24">
        <f t="shared" si="250"/>
        <v>21.260000000002947</v>
      </c>
      <c r="AK729" s="27">
        <f t="shared" si="251"/>
        <v>-6.5702056555270953</v>
      </c>
      <c r="AL729" s="27">
        <f>$AK$2+GRAPHS!$W$32*_xlfn.STDEV.S('ONE_LAST_QUOTE (2)'!$AJ$2:$AJ$779)</f>
        <v>27.965047561412895</v>
      </c>
      <c r="AM729" s="27">
        <f>$AK$2-GRAPHS!$W$32*_xlfn.STDEV.S('ONE_LAST_QUOTE (2)'!$AJ$2:$AJ$779)</f>
        <v>-41.105458872467089</v>
      </c>
      <c r="AO729" s="24"/>
    </row>
    <row r="730" spans="1:41" x14ac:dyDescent="0.3">
      <c r="A730" s="5">
        <v>45174</v>
      </c>
      <c r="B730" s="25">
        <v>638.04999999999995</v>
      </c>
      <c r="C730" s="25">
        <v>1.53</v>
      </c>
      <c r="D730" s="25">
        <f t="shared" si="238"/>
        <v>636.52</v>
      </c>
      <c r="E730" s="25">
        <v>637.20000000000005</v>
      </c>
      <c r="F730" s="25">
        <f t="shared" si="235"/>
        <v>0.68000000000006366</v>
      </c>
      <c r="G730" s="25">
        <v>16752</v>
      </c>
      <c r="H730" s="25">
        <v>16791.61</v>
      </c>
      <c r="I730" s="25">
        <v>33.04</v>
      </c>
      <c r="J730" s="25">
        <f t="shared" si="239"/>
        <v>16758.57</v>
      </c>
      <c r="K730" s="25">
        <f t="shared" si="240"/>
        <v>-6.569999999999709</v>
      </c>
      <c r="L730" s="27">
        <v>31.928999999999998</v>
      </c>
      <c r="M730" s="25">
        <v>552</v>
      </c>
      <c r="N730" s="2">
        <f t="shared" si="252"/>
        <v>131.13809425807796</v>
      </c>
      <c r="O730" s="2">
        <f t="shared" si="253"/>
        <v>136.2172711009917</v>
      </c>
      <c r="P730" s="2">
        <f t="shared" si="254"/>
        <v>108.62790460313657</v>
      </c>
      <c r="Q730" s="2">
        <f t="shared" si="254"/>
        <v>133.01204819277137</v>
      </c>
      <c r="R730" s="27">
        <f t="shared" si="255"/>
        <v>3.8731513307780574E-2</v>
      </c>
      <c r="S730" s="1">
        <f t="shared" si="241"/>
        <v>8.778548817801362E-3</v>
      </c>
      <c r="T730" s="1">
        <f>S730+GRAPHS!$Q$32*_xlfn.STDEV.S($R$2:$R$779)</f>
        <v>3.6448384166507447E-2</v>
      </c>
      <c r="U730" s="1">
        <f>S730-GRAPHS!$Q$32*_xlfn.STDEV.S($R$2:$R$779)</f>
        <v>-1.8891286530904723E-2</v>
      </c>
      <c r="V730" s="2">
        <f t="shared" si="242"/>
        <v>507.91768429137392</v>
      </c>
      <c r="W730" s="1">
        <f t="shared" si="243"/>
        <v>-3.9203822283164429E-4</v>
      </c>
      <c r="X730" s="1">
        <f t="shared" si="244"/>
        <v>1.0683089298059191E-3</v>
      </c>
      <c r="Y730" s="1">
        <f t="shared" si="245"/>
        <v>-1.4603471526375635E-3</v>
      </c>
      <c r="Z730" s="1">
        <f t="shared" si="236"/>
        <v>-3.2310590462182717E-4</v>
      </c>
      <c r="AA730" s="1" t="e">
        <f>Z730+#REF!*_xlfn.STDEV.S($Y$2:$Y$779)</f>
        <v>#REF!</v>
      </c>
      <c r="AB730" s="1">
        <f>Z730-GRAPHS!$S$32*_xlfn.STDEV.S($Y$2:$Y$779)</f>
        <v>-3.5832089975028217E-3</v>
      </c>
      <c r="AC730" s="24">
        <f t="shared" si="237"/>
        <v>-6.569999999999709</v>
      </c>
      <c r="AD730" s="24">
        <f t="shared" si="246"/>
        <v>0.68000000000006366</v>
      </c>
      <c r="AE730" s="1">
        <f t="shared" si="247"/>
        <v>-1.4603471526375635E-3</v>
      </c>
      <c r="AF730" s="1">
        <f t="shared" si="248"/>
        <v>-3.2310590462182717E-4</v>
      </c>
      <c r="AG730" s="1">
        <f>$AF$2+GRAPHS!$U$32*_xlfn.STDEV.S('ONE_LAST_QUOTE (2)'!$AE$2:$AE$779)</f>
        <v>3.7520229614794163E-3</v>
      </c>
      <c r="AH730" s="1">
        <f>$AF$2-GRAPHS!$U$32*_xlfn.STDEV.S('ONE_LAST_QUOTE (2)'!$AE$2:$AE$779)</f>
        <v>-4.3982347707230704E-3</v>
      </c>
      <c r="AI730" s="27">
        <f t="shared" si="249"/>
        <v>-9.661764705881021</v>
      </c>
      <c r="AJ730" s="24">
        <f t="shared" si="250"/>
        <v>-7.2499999999997726</v>
      </c>
      <c r="AK730" s="27">
        <f t="shared" si="251"/>
        <v>-6.5702056555270953</v>
      </c>
      <c r="AL730" s="27">
        <f>$AK$2+GRAPHS!$W$32*_xlfn.STDEV.S('ONE_LAST_QUOTE (2)'!$AJ$2:$AJ$779)</f>
        <v>27.965047561412895</v>
      </c>
      <c r="AM730" s="27">
        <f>$AK$2-GRAPHS!$W$32*_xlfn.STDEV.S('ONE_LAST_QUOTE (2)'!$AJ$2:$AJ$779)</f>
        <v>-41.105458872467089</v>
      </c>
      <c r="AO730" s="24"/>
    </row>
    <row r="731" spans="1:41" x14ac:dyDescent="0.3">
      <c r="A731" s="5">
        <v>45175</v>
      </c>
      <c r="B731" s="25">
        <v>635.71</v>
      </c>
      <c r="C731" s="25">
        <v>1.33</v>
      </c>
      <c r="D731" s="25">
        <f t="shared" si="238"/>
        <v>634.38</v>
      </c>
      <c r="E731" s="25">
        <v>635.4</v>
      </c>
      <c r="F731" s="25">
        <f t="shared" si="235"/>
        <v>1.0199999999999818</v>
      </c>
      <c r="G731" s="25">
        <v>16713</v>
      </c>
      <c r="H731" s="25">
        <v>16738.16</v>
      </c>
      <c r="I731" s="25">
        <v>32.769999999999996</v>
      </c>
      <c r="J731" s="25">
        <f t="shared" si="239"/>
        <v>16705.39</v>
      </c>
      <c r="K731" s="25">
        <f t="shared" si="240"/>
        <v>7.6100000000005821</v>
      </c>
      <c r="L731" s="27">
        <v>31.956</v>
      </c>
      <c r="M731" s="25">
        <v>550</v>
      </c>
      <c r="N731" s="2">
        <f t="shared" si="252"/>
        <v>130.76764766412856</v>
      </c>
      <c r="O731" s="2">
        <f t="shared" si="253"/>
        <v>135.90014636526232</v>
      </c>
      <c r="P731" s="2">
        <f t="shared" si="254"/>
        <v>108.71976320892708</v>
      </c>
      <c r="Q731" s="2">
        <f t="shared" si="254"/>
        <v>132.53012048192801</v>
      </c>
      <c r="R731" s="27">
        <f t="shared" si="255"/>
        <v>3.924899463142717E-2</v>
      </c>
      <c r="S731" s="1">
        <f t="shared" si="241"/>
        <v>8.778548817801362E-3</v>
      </c>
      <c r="T731" s="1">
        <f>S731+GRAPHS!$Q$32*_xlfn.STDEV.S($R$2:$R$779)</f>
        <v>3.6448384166507447E-2</v>
      </c>
      <c r="U731" s="1">
        <f>S731-GRAPHS!$Q$32*_xlfn.STDEV.S($R$2:$R$779)</f>
        <v>-1.8891286530904723E-2</v>
      </c>
      <c r="V731" s="2">
        <f t="shared" si="242"/>
        <v>513.24987011337555</v>
      </c>
      <c r="W731" s="1">
        <f t="shared" si="243"/>
        <v>4.5554159465900423E-4</v>
      </c>
      <c r="X731" s="1">
        <f t="shared" si="244"/>
        <v>1.6078691005390804E-3</v>
      </c>
      <c r="Y731" s="1">
        <f t="shared" si="245"/>
        <v>-1.1523275058800762E-3</v>
      </c>
      <c r="Z731" s="1">
        <f t="shared" si="236"/>
        <v>-3.2310590462182717E-4</v>
      </c>
      <c r="AA731" s="1" t="e">
        <f>Z731+#REF!*_xlfn.STDEV.S($Y$2:$Y$779)</f>
        <v>#REF!</v>
      </c>
      <c r="AB731" s="1">
        <f>Z731-GRAPHS!$S$32*_xlfn.STDEV.S($Y$2:$Y$779)</f>
        <v>-3.5832089975028217E-3</v>
      </c>
      <c r="AC731" s="24">
        <f t="shared" si="237"/>
        <v>7.6100000000005821</v>
      </c>
      <c r="AD731" s="24">
        <f t="shared" si="246"/>
        <v>1.0199999999999818</v>
      </c>
      <c r="AE731" s="1">
        <f t="shared" si="247"/>
        <v>-1.1523275058800762E-3</v>
      </c>
      <c r="AF731" s="1">
        <f t="shared" si="248"/>
        <v>-3.2310590462182717E-4</v>
      </c>
      <c r="AG731" s="1">
        <f>$AF$2+GRAPHS!$U$32*_xlfn.STDEV.S('ONE_LAST_QUOTE (2)'!$AE$2:$AE$779)</f>
        <v>3.7520229614794163E-3</v>
      </c>
      <c r="AH731" s="1">
        <f>$AF$2-GRAPHS!$U$32*_xlfn.STDEV.S('ONE_LAST_QUOTE (2)'!$AE$2:$AE$779)</f>
        <v>-4.3982347707230704E-3</v>
      </c>
      <c r="AI731" s="27">
        <f t="shared" si="249"/>
        <v>7.4607843137261938</v>
      </c>
      <c r="AJ731" s="24">
        <f t="shared" si="250"/>
        <v>6.5900000000006003</v>
      </c>
      <c r="AK731" s="27">
        <f t="shared" si="251"/>
        <v>-6.5702056555270953</v>
      </c>
      <c r="AL731" s="27">
        <f>$AK$2+GRAPHS!$W$32*_xlfn.STDEV.S('ONE_LAST_QUOTE (2)'!$AJ$2:$AJ$779)</f>
        <v>27.965047561412895</v>
      </c>
      <c r="AM731" s="27">
        <f>$AK$2-GRAPHS!$W$32*_xlfn.STDEV.S('ONE_LAST_QUOTE (2)'!$AJ$2:$AJ$779)</f>
        <v>-41.105458872467089</v>
      </c>
      <c r="AO731" s="24"/>
    </row>
    <row r="732" spans="1:41" x14ac:dyDescent="0.3">
      <c r="A732" s="5">
        <v>45176</v>
      </c>
      <c r="B732" s="25">
        <v>630.11</v>
      </c>
      <c r="C732" s="25">
        <v>1.33</v>
      </c>
      <c r="D732" s="25">
        <f t="shared" si="238"/>
        <v>628.78</v>
      </c>
      <c r="E732" s="25">
        <v>628.6</v>
      </c>
      <c r="F732" s="25">
        <f t="shared" si="235"/>
        <v>-0.17999999999994998</v>
      </c>
      <c r="G732" s="25">
        <v>16563</v>
      </c>
      <c r="H732" s="25">
        <v>16619.14</v>
      </c>
      <c r="I732" s="25">
        <v>32.47</v>
      </c>
      <c r="J732" s="25">
        <f t="shared" si="239"/>
        <v>16586.669999999998</v>
      </c>
      <c r="K732" s="25">
        <f t="shared" si="240"/>
        <v>-23.669999999998254</v>
      </c>
      <c r="L732" s="27">
        <v>32.033999999999999</v>
      </c>
      <c r="M732" s="25">
        <v>542</v>
      </c>
      <c r="N732" s="2">
        <f t="shared" si="252"/>
        <v>129.36818275365317</v>
      </c>
      <c r="O732" s="2">
        <f t="shared" si="253"/>
        <v>134.68043584322621</v>
      </c>
      <c r="P732" s="2">
        <f t="shared" si="254"/>
        <v>108.98513251454406</v>
      </c>
      <c r="Q732" s="2">
        <f t="shared" si="254"/>
        <v>130.60240963855452</v>
      </c>
      <c r="R732" s="27">
        <f t="shared" si="255"/>
        <v>4.1063057210046772E-2</v>
      </c>
      <c r="S732" s="1">
        <f t="shared" si="241"/>
        <v>8.778548817801362E-3</v>
      </c>
      <c r="T732" s="1">
        <f>S732+GRAPHS!$Q$32*_xlfn.STDEV.S($R$2:$R$779)</f>
        <v>3.6448384166507447E-2</v>
      </c>
      <c r="U732" s="1">
        <f>S732-GRAPHS!$Q$32*_xlfn.STDEV.S($R$2:$R$779)</f>
        <v>-1.8891286530904723E-2</v>
      </c>
      <c r="V732" s="2">
        <f t="shared" si="242"/>
        <v>531.22530895730335</v>
      </c>
      <c r="W732" s="1">
        <f t="shared" si="243"/>
        <v>-1.4270495524417051E-3</v>
      </c>
      <c r="X732" s="1">
        <f t="shared" si="244"/>
        <v>-2.8626864722152421E-4</v>
      </c>
      <c r="Y732" s="1">
        <f t="shared" si="245"/>
        <v>-1.140780905220181E-3</v>
      </c>
      <c r="Z732" s="1">
        <f t="shared" si="236"/>
        <v>-3.2310590462182717E-4</v>
      </c>
      <c r="AA732" s="1" t="e">
        <f>Z732+#REF!*_xlfn.STDEV.S($Y$2:$Y$779)</f>
        <v>#REF!</v>
      </c>
      <c r="AB732" s="1">
        <f>Z732-GRAPHS!$S$32*_xlfn.STDEV.S($Y$2:$Y$779)</f>
        <v>-3.5832089975028217E-3</v>
      </c>
      <c r="AC732" s="24">
        <f t="shared" si="237"/>
        <v>-23.669999999998254</v>
      </c>
      <c r="AD732" s="24">
        <f t="shared" si="246"/>
        <v>-0.17999999999994998</v>
      </c>
      <c r="AE732" s="1">
        <f t="shared" si="247"/>
        <v>-1.140780905220181E-3</v>
      </c>
      <c r="AF732" s="1">
        <f t="shared" si="248"/>
        <v>-3.2310590462182717E-4</v>
      </c>
      <c r="AG732" s="1">
        <f>$AF$2+GRAPHS!$U$32*_xlfn.STDEV.S('ONE_LAST_QUOTE (2)'!$AE$2:$AE$779)</f>
        <v>3.7520229614794163E-3</v>
      </c>
      <c r="AH732" s="1">
        <f>$AF$2-GRAPHS!$U$32*_xlfn.STDEV.S('ONE_LAST_QUOTE (2)'!$AE$2:$AE$779)</f>
        <v>-4.3982347707230704E-3</v>
      </c>
      <c r="AI732" s="27">
        <f t="shared" si="249"/>
        <v>131.50000000002683</v>
      </c>
      <c r="AJ732" s="24">
        <f t="shared" si="250"/>
        <v>-23.489999999998304</v>
      </c>
      <c r="AK732" s="27">
        <f t="shared" si="251"/>
        <v>-6.5702056555270953</v>
      </c>
      <c r="AL732" s="27">
        <f>$AK$2+GRAPHS!$W$32*_xlfn.STDEV.S('ONE_LAST_QUOTE (2)'!$AJ$2:$AJ$779)</f>
        <v>27.965047561412895</v>
      </c>
      <c r="AM732" s="27">
        <f>$AK$2-GRAPHS!$W$32*_xlfn.STDEV.S('ONE_LAST_QUOTE (2)'!$AJ$2:$AJ$779)</f>
        <v>-41.105458872467089</v>
      </c>
      <c r="AO732" s="24"/>
    </row>
    <row r="733" spans="1:41" x14ac:dyDescent="0.3">
      <c r="A733" s="5">
        <v>45177</v>
      </c>
      <c r="B733" s="25">
        <v>627.77</v>
      </c>
      <c r="C733" s="25">
        <v>1.33</v>
      </c>
      <c r="D733" s="25">
        <f t="shared" si="238"/>
        <v>626.43999999999994</v>
      </c>
      <c r="E733" s="25">
        <v>628.6</v>
      </c>
      <c r="F733" s="25">
        <f t="shared" si="235"/>
        <v>2.1600000000000819</v>
      </c>
      <c r="G733" s="25">
        <v>16562</v>
      </c>
      <c r="H733" s="25">
        <v>16576.02</v>
      </c>
      <c r="I733" s="25">
        <v>31.97</v>
      </c>
      <c r="J733" s="25">
        <f t="shared" si="239"/>
        <v>16544.05</v>
      </c>
      <c r="K733" s="25">
        <f t="shared" si="240"/>
        <v>17.950000000000728</v>
      </c>
      <c r="L733" s="27">
        <v>32.094999999999999</v>
      </c>
      <c r="M733" s="25">
        <v>539</v>
      </c>
      <c r="N733" s="2">
        <f t="shared" si="252"/>
        <v>129.36818275365317</v>
      </c>
      <c r="O733" s="2">
        <f t="shared" si="253"/>
        <v>134.67230443974597</v>
      </c>
      <c r="P733" s="2">
        <f t="shared" si="254"/>
        <v>109.19266492021889</v>
      </c>
      <c r="Q733" s="2">
        <f t="shared" si="254"/>
        <v>129.87951807228944</v>
      </c>
      <c r="R733" s="27">
        <f t="shared" si="255"/>
        <v>4.1000202470131919E-2</v>
      </c>
      <c r="S733" s="1">
        <f t="shared" si="241"/>
        <v>8.778548817801362E-3</v>
      </c>
      <c r="T733" s="1">
        <f>S733+GRAPHS!$Q$32*_xlfn.STDEV.S($R$2:$R$779)</f>
        <v>3.6448384166507447E-2</v>
      </c>
      <c r="U733" s="1">
        <f>S733-GRAPHS!$Q$32*_xlfn.STDEV.S($R$2:$R$779)</f>
        <v>-1.8891286530904723E-2</v>
      </c>
      <c r="V733" s="2">
        <f t="shared" si="242"/>
        <v>530.41216860927989</v>
      </c>
      <c r="W733" s="1">
        <f t="shared" si="243"/>
        <v>1.0849822141495418E-3</v>
      </c>
      <c r="X733" s="1">
        <f t="shared" si="244"/>
        <v>3.44805567971407E-3</v>
      </c>
      <c r="Y733" s="1">
        <f t="shared" si="245"/>
        <v>-2.3630734655645282E-3</v>
      </c>
      <c r="Z733" s="1">
        <f t="shared" si="236"/>
        <v>-3.2310590462182717E-4</v>
      </c>
      <c r="AA733" s="1" t="e">
        <f>Z733+#REF!*_xlfn.STDEV.S($Y$2:$Y$779)</f>
        <v>#REF!</v>
      </c>
      <c r="AB733" s="1">
        <f>Z733-GRAPHS!$S$32*_xlfn.STDEV.S($Y$2:$Y$779)</f>
        <v>-3.5832089975028217E-3</v>
      </c>
      <c r="AC733" s="24">
        <f t="shared" si="237"/>
        <v>17.950000000000728</v>
      </c>
      <c r="AD733" s="24">
        <f t="shared" si="246"/>
        <v>2.1600000000000819</v>
      </c>
      <c r="AE733" s="1">
        <f t="shared" si="247"/>
        <v>-2.3630734655645282E-3</v>
      </c>
      <c r="AF733" s="1">
        <f t="shared" si="248"/>
        <v>-3.2310590462182717E-4</v>
      </c>
      <c r="AG733" s="1">
        <f>$AF$2+GRAPHS!$U$32*_xlfn.STDEV.S('ONE_LAST_QUOTE (2)'!$AE$2:$AE$779)</f>
        <v>3.7520229614794163E-3</v>
      </c>
      <c r="AH733" s="1">
        <f>$AF$2-GRAPHS!$U$32*_xlfn.STDEV.S('ONE_LAST_QUOTE (2)'!$AE$2:$AE$779)</f>
        <v>-4.3982347707230704E-3</v>
      </c>
      <c r="AI733" s="27">
        <f t="shared" si="249"/>
        <v>8.3101851851852064</v>
      </c>
      <c r="AJ733" s="24">
        <f t="shared" si="250"/>
        <v>15.790000000000646</v>
      </c>
      <c r="AK733" s="27">
        <f t="shared" si="251"/>
        <v>-6.5702056555270953</v>
      </c>
      <c r="AL733" s="27">
        <f>$AK$2+GRAPHS!$W$32*_xlfn.STDEV.S('ONE_LAST_QUOTE (2)'!$AJ$2:$AJ$779)</f>
        <v>27.965047561412895</v>
      </c>
      <c r="AM733" s="27">
        <f>$AK$2-GRAPHS!$W$32*_xlfn.STDEV.S('ONE_LAST_QUOTE (2)'!$AJ$2:$AJ$779)</f>
        <v>-41.105458872467089</v>
      </c>
      <c r="AO733" s="24"/>
    </row>
    <row r="734" spans="1:41" x14ac:dyDescent="0.3">
      <c r="A734" s="5">
        <v>45180</v>
      </c>
      <c r="B734" s="25">
        <v>622.84</v>
      </c>
      <c r="C734" s="25">
        <v>0.10000000000000009</v>
      </c>
      <c r="D734" s="25">
        <f t="shared" si="238"/>
        <v>622.74</v>
      </c>
      <c r="E734" s="25">
        <v>623.29999999999995</v>
      </c>
      <c r="F734" s="25">
        <f t="shared" si="235"/>
        <v>0.55999999999994543</v>
      </c>
      <c r="G734" s="25">
        <v>16425</v>
      </c>
      <c r="H734" s="25">
        <v>16432.95</v>
      </c>
      <c r="I734" s="25">
        <v>31.9</v>
      </c>
      <c r="J734" s="25">
        <f t="shared" si="239"/>
        <v>16401.05</v>
      </c>
      <c r="K734" s="25">
        <f t="shared" si="240"/>
        <v>23.950000000000728</v>
      </c>
      <c r="L734" s="27">
        <v>31.914000000000001</v>
      </c>
      <c r="M734" s="25">
        <v>536</v>
      </c>
      <c r="N734" s="2">
        <f t="shared" si="252"/>
        <v>128.27742333813555</v>
      </c>
      <c r="O734" s="2">
        <f t="shared" si="253"/>
        <v>133.558302162953</v>
      </c>
      <c r="P734" s="2">
        <f t="shared" si="254"/>
        <v>108.57687204436409</v>
      </c>
      <c r="Q734" s="2">
        <f t="shared" si="254"/>
        <v>129.15662650602439</v>
      </c>
      <c r="R734" s="27">
        <f t="shared" si="255"/>
        <v>4.1167640317323784E-2</v>
      </c>
      <c r="S734" s="1">
        <f t="shared" si="241"/>
        <v>8.778548817801362E-3</v>
      </c>
      <c r="T734" s="1">
        <f>S734+GRAPHS!$Q$32*_xlfn.STDEV.S($R$2:$R$779)</f>
        <v>3.6448384166507447E-2</v>
      </c>
      <c r="U734" s="1">
        <f>S734-GRAPHS!$Q$32*_xlfn.STDEV.S($R$2:$R$779)</f>
        <v>-1.8891286530904723E-2</v>
      </c>
      <c r="V734" s="2">
        <f t="shared" si="242"/>
        <v>528.08788248174494</v>
      </c>
      <c r="W734" s="1">
        <f t="shared" si="243"/>
        <v>1.4602723606111029E-3</v>
      </c>
      <c r="X734" s="1">
        <f t="shared" si="244"/>
        <v>8.992516941258718E-4</v>
      </c>
      <c r="Y734" s="1">
        <f t="shared" si="245"/>
        <v>5.6102066648523112E-4</v>
      </c>
      <c r="Z734" s="1">
        <f t="shared" si="236"/>
        <v>-3.2310590462182717E-4</v>
      </c>
      <c r="AA734" s="1" t="e">
        <f>Z734+#REF!*_xlfn.STDEV.S($Y$2:$Y$779)</f>
        <v>#REF!</v>
      </c>
      <c r="AB734" s="1">
        <f>Z734-GRAPHS!$S$32*_xlfn.STDEV.S($Y$2:$Y$779)</f>
        <v>-3.5832089975028217E-3</v>
      </c>
      <c r="AC734" s="24">
        <f t="shared" si="237"/>
        <v>23.950000000000728</v>
      </c>
      <c r="AD734" s="24">
        <f t="shared" si="246"/>
        <v>0.55999999999994543</v>
      </c>
      <c r="AE734" s="1">
        <f t="shared" si="247"/>
        <v>5.6102066648523112E-4</v>
      </c>
      <c r="AF734" s="1">
        <f t="shared" si="248"/>
        <v>-3.2310590462182717E-4</v>
      </c>
      <c r="AG734" s="1">
        <f>$AF$2+GRAPHS!$U$32*_xlfn.STDEV.S('ONE_LAST_QUOTE (2)'!$AE$2:$AE$779)</f>
        <v>3.7520229614794163E-3</v>
      </c>
      <c r="AH734" s="1">
        <f>$AF$2-GRAPHS!$U$32*_xlfn.STDEV.S('ONE_LAST_QUOTE (2)'!$AE$2:$AE$779)</f>
        <v>-4.3982347707230704E-3</v>
      </c>
      <c r="AI734" s="27">
        <f t="shared" si="249"/>
        <v>42.76785714286261</v>
      </c>
      <c r="AJ734" s="24">
        <f t="shared" si="250"/>
        <v>23.390000000000782</v>
      </c>
      <c r="AK734" s="27">
        <f t="shared" si="251"/>
        <v>-6.5702056555270953</v>
      </c>
      <c r="AL734" s="27">
        <f>$AK$2+GRAPHS!$W$32*_xlfn.STDEV.S('ONE_LAST_QUOTE (2)'!$AJ$2:$AJ$779)</f>
        <v>27.965047561412895</v>
      </c>
      <c r="AM734" s="27">
        <f>$AK$2-GRAPHS!$W$32*_xlfn.STDEV.S('ONE_LAST_QUOTE (2)'!$AJ$2:$AJ$779)</f>
        <v>-41.105458872467089</v>
      </c>
      <c r="AO734" s="24"/>
    </row>
    <row r="735" spans="1:41" x14ac:dyDescent="0.3">
      <c r="A735" s="5">
        <v>45181</v>
      </c>
      <c r="B735" s="25">
        <v>629.59</v>
      </c>
      <c r="C735" s="25">
        <v>0.10000000000000009</v>
      </c>
      <c r="D735" s="25">
        <f t="shared" si="238"/>
        <v>629.49</v>
      </c>
      <c r="E735" s="25">
        <v>629.5</v>
      </c>
      <c r="F735" s="25">
        <f t="shared" si="235"/>
        <v>9.9999999999909051E-3</v>
      </c>
      <c r="G735" s="25">
        <v>16570</v>
      </c>
      <c r="H735" s="25">
        <v>16572.71</v>
      </c>
      <c r="I735" s="25">
        <v>27.729999999999997</v>
      </c>
      <c r="J735" s="25">
        <f t="shared" si="239"/>
        <v>16544.98</v>
      </c>
      <c r="K735" s="25">
        <f t="shared" si="240"/>
        <v>25.020000000000437</v>
      </c>
      <c r="L735" s="27">
        <v>32.012</v>
      </c>
      <c r="M735" s="25">
        <v>544</v>
      </c>
      <c r="N735" s="2">
        <f t="shared" si="252"/>
        <v>129.55340605062784</v>
      </c>
      <c r="O735" s="2">
        <f t="shared" si="253"/>
        <v>134.73735566758791</v>
      </c>
      <c r="P735" s="2">
        <f t="shared" si="254"/>
        <v>108.91028476167773</v>
      </c>
      <c r="Q735" s="2">
        <f t="shared" si="254"/>
        <v>131.08433734939791</v>
      </c>
      <c r="R735" s="27">
        <f t="shared" si="255"/>
        <v>4.0013997122809952E-2</v>
      </c>
      <c r="S735" s="1">
        <f t="shared" si="241"/>
        <v>8.778548817801362E-3</v>
      </c>
      <c r="T735" s="1">
        <f>S735+GRAPHS!$Q$32*_xlfn.STDEV.S($R$2:$R$779)</f>
        <v>3.6448384166507447E-2</v>
      </c>
      <c r="U735" s="1">
        <f>S735-GRAPHS!$Q$32*_xlfn.STDEV.S($R$2:$R$779)</f>
        <v>-1.8891286530904723E-2</v>
      </c>
      <c r="V735" s="2">
        <f t="shared" si="242"/>
        <v>518.39496169600636</v>
      </c>
      <c r="W735" s="1">
        <f t="shared" si="243"/>
        <v>1.5122411752688995E-3</v>
      </c>
      <c r="X735" s="1">
        <f t="shared" si="244"/>
        <v>1.588587586775152E-5</v>
      </c>
      <c r="Y735" s="1">
        <f t="shared" si="245"/>
        <v>1.496355299401148E-3</v>
      </c>
      <c r="Z735" s="1">
        <f t="shared" si="236"/>
        <v>-3.2310590462182717E-4</v>
      </c>
      <c r="AA735" s="1" t="e">
        <f>Z735+#REF!*_xlfn.STDEV.S($Y$2:$Y$779)</f>
        <v>#REF!</v>
      </c>
      <c r="AB735" s="1">
        <f>Z735-GRAPHS!$S$32*_xlfn.STDEV.S($Y$2:$Y$779)</f>
        <v>-3.5832089975028217E-3</v>
      </c>
      <c r="AC735" s="24">
        <f t="shared" si="237"/>
        <v>25.020000000000437</v>
      </c>
      <c r="AD735" s="24">
        <f t="shared" si="246"/>
        <v>9.9999999999909051E-3</v>
      </c>
      <c r="AE735" s="1">
        <f t="shared" si="247"/>
        <v>1.496355299401148E-3</v>
      </c>
      <c r="AF735" s="1">
        <f t="shared" si="248"/>
        <v>-3.2310590462182717E-4</v>
      </c>
      <c r="AG735" s="1">
        <f>$AF$2+GRAPHS!$U$32*_xlfn.STDEV.S('ONE_LAST_QUOTE (2)'!$AE$2:$AE$779)</f>
        <v>3.7520229614794163E-3</v>
      </c>
      <c r="AH735" s="1">
        <f>$AF$2-GRAPHS!$U$32*_xlfn.STDEV.S('ONE_LAST_QUOTE (2)'!$AE$2:$AE$779)</f>
        <v>-4.3982347707230704E-3</v>
      </c>
      <c r="AI735" s="27">
        <f t="shared" si="249"/>
        <v>2502.0000000023192</v>
      </c>
      <c r="AJ735" s="24">
        <f t="shared" si="250"/>
        <v>25.010000000000446</v>
      </c>
      <c r="AK735" s="27">
        <f t="shared" si="251"/>
        <v>-6.5702056555270953</v>
      </c>
      <c r="AL735" s="27">
        <f>$AK$2+GRAPHS!$W$32*_xlfn.STDEV.S('ONE_LAST_QUOTE (2)'!$AJ$2:$AJ$779)</f>
        <v>27.965047561412895</v>
      </c>
      <c r="AM735" s="27">
        <f>$AK$2-GRAPHS!$W$32*_xlfn.STDEV.S('ONE_LAST_QUOTE (2)'!$AJ$2:$AJ$779)</f>
        <v>-41.105458872467089</v>
      </c>
      <c r="AO735" s="24"/>
    </row>
    <row r="736" spans="1:41" x14ac:dyDescent="0.3">
      <c r="A736" s="5">
        <v>45182</v>
      </c>
      <c r="B736" s="25">
        <v>628.73</v>
      </c>
      <c r="C736" s="25">
        <v>0.10000000000000009</v>
      </c>
      <c r="D736" s="25">
        <f t="shared" si="238"/>
        <v>628.63</v>
      </c>
      <c r="E736" s="25">
        <v>628.79999999999995</v>
      </c>
      <c r="F736" s="25">
        <f t="shared" si="235"/>
        <v>0.16999999999995907</v>
      </c>
      <c r="G736" s="25">
        <v>16579</v>
      </c>
      <c r="H736" s="25">
        <v>16581.509999999998</v>
      </c>
      <c r="I736" s="25">
        <v>27.589999999999996</v>
      </c>
      <c r="J736" s="25">
        <f t="shared" si="239"/>
        <v>16553.919999999998</v>
      </c>
      <c r="K736" s="25">
        <f t="shared" si="240"/>
        <v>25.080000000001746</v>
      </c>
      <c r="L736" s="27">
        <v>31.92</v>
      </c>
      <c r="M736" s="25">
        <v>541</v>
      </c>
      <c r="N736" s="2">
        <f t="shared" si="252"/>
        <v>129.40934348631419</v>
      </c>
      <c r="O736" s="2">
        <f t="shared" si="253"/>
        <v>134.81053829891007</v>
      </c>
      <c r="P736" s="2">
        <f t="shared" si="254"/>
        <v>108.59728506787309</v>
      </c>
      <c r="Q736" s="2">
        <f t="shared" si="254"/>
        <v>130.36144578313287</v>
      </c>
      <c r="R736" s="27">
        <f t="shared" si="255"/>
        <v>4.1737286250641548E-2</v>
      </c>
      <c r="S736" s="1">
        <f t="shared" si="241"/>
        <v>8.778548817801362E-3</v>
      </c>
      <c r="T736" s="1">
        <f>S736+GRAPHS!$Q$32*_xlfn.STDEV.S($R$2:$R$779)</f>
        <v>3.6448384166507447E-2</v>
      </c>
      <c r="U736" s="1">
        <f>S736-GRAPHS!$Q$32*_xlfn.STDEV.S($R$2:$R$779)</f>
        <v>-1.8891286530904723E-2</v>
      </c>
      <c r="V736" s="2">
        <f t="shared" si="242"/>
        <v>540.11948125958895</v>
      </c>
      <c r="W736" s="1">
        <f t="shared" si="243"/>
        <v>1.5150490034989748E-3</v>
      </c>
      <c r="X736" s="1">
        <f t="shared" si="244"/>
        <v>2.7042934635629714E-4</v>
      </c>
      <c r="Y736" s="1">
        <f t="shared" si="245"/>
        <v>1.2446196571426777E-3</v>
      </c>
      <c r="Z736" s="1">
        <f t="shared" si="236"/>
        <v>-3.2310590462182717E-4</v>
      </c>
      <c r="AA736" s="1" t="e">
        <f>Z736+#REF!*_xlfn.STDEV.S($Y$2:$Y$779)</f>
        <v>#REF!</v>
      </c>
      <c r="AB736" s="1">
        <f>Z736-GRAPHS!$S$32*_xlfn.STDEV.S($Y$2:$Y$779)</f>
        <v>-3.5832089975028217E-3</v>
      </c>
      <c r="AC736" s="24">
        <f t="shared" si="237"/>
        <v>25.080000000001746</v>
      </c>
      <c r="AD736" s="24">
        <f t="shared" si="246"/>
        <v>0.16999999999995907</v>
      </c>
      <c r="AE736" s="1">
        <f t="shared" si="247"/>
        <v>1.2446196571426777E-3</v>
      </c>
      <c r="AF736" s="1">
        <f t="shared" si="248"/>
        <v>-3.2310590462182717E-4</v>
      </c>
      <c r="AG736" s="1">
        <f>$AF$2+GRAPHS!$U$32*_xlfn.STDEV.S('ONE_LAST_QUOTE (2)'!$AE$2:$AE$779)</f>
        <v>3.7520229614794163E-3</v>
      </c>
      <c r="AH736" s="1">
        <f>$AF$2-GRAPHS!$U$32*_xlfn.STDEV.S('ONE_LAST_QUOTE (2)'!$AE$2:$AE$779)</f>
        <v>-4.3982347707230704E-3</v>
      </c>
      <c r="AI736" s="27">
        <f t="shared" si="249"/>
        <v>147.52941176475167</v>
      </c>
      <c r="AJ736" s="24">
        <f t="shared" si="250"/>
        <v>24.910000000001787</v>
      </c>
      <c r="AK736" s="27">
        <f t="shared" si="251"/>
        <v>-6.5702056555270953</v>
      </c>
      <c r="AL736" s="27">
        <f>$AK$2+GRAPHS!$W$32*_xlfn.STDEV.S('ONE_LAST_QUOTE (2)'!$AJ$2:$AJ$779)</f>
        <v>27.965047561412895</v>
      </c>
      <c r="AM736" s="27">
        <f>$AK$2-GRAPHS!$W$32*_xlfn.STDEV.S('ONE_LAST_QUOTE (2)'!$AJ$2:$AJ$779)</f>
        <v>-41.105458872467089</v>
      </c>
      <c r="AO736" s="24"/>
    </row>
    <row r="737" spans="1:41" x14ac:dyDescent="0.3">
      <c r="A737" s="5">
        <v>45183</v>
      </c>
      <c r="B737" s="25">
        <v>638.48</v>
      </c>
      <c r="C737" s="25">
        <v>4.0000000000000091E-2</v>
      </c>
      <c r="D737" s="25">
        <f t="shared" si="238"/>
        <v>638.44000000000005</v>
      </c>
      <c r="E737" s="25">
        <v>639.29999999999995</v>
      </c>
      <c r="F737" s="25">
        <f t="shared" si="235"/>
        <v>0.85999999999989996</v>
      </c>
      <c r="G737" s="25">
        <v>16836</v>
      </c>
      <c r="H737" s="25">
        <v>16807.560000000001</v>
      </c>
      <c r="I737" s="25">
        <v>27.319999999999997</v>
      </c>
      <c r="J737" s="25">
        <f t="shared" si="239"/>
        <v>16780.240000000002</v>
      </c>
      <c r="K737" s="25">
        <f t="shared" si="240"/>
        <v>55.759999999998399</v>
      </c>
      <c r="L737" s="27">
        <v>31.91</v>
      </c>
      <c r="M737" s="25">
        <v>550</v>
      </c>
      <c r="N737" s="2">
        <f t="shared" si="252"/>
        <v>131.57028195101884</v>
      </c>
      <c r="O737" s="2">
        <f t="shared" si="253"/>
        <v>136.90030899333195</v>
      </c>
      <c r="P737" s="2">
        <f t="shared" si="254"/>
        <v>108.56326336202474</v>
      </c>
      <c r="Q737" s="2">
        <f t="shared" si="254"/>
        <v>132.53012048192804</v>
      </c>
      <c r="R737" s="27">
        <f t="shared" si="255"/>
        <v>4.0510873453150964E-2</v>
      </c>
      <c r="S737" s="1">
        <f t="shared" si="241"/>
        <v>8.778548817801362E-3</v>
      </c>
      <c r="T737" s="1">
        <f>S737+GRAPHS!$Q$32*_xlfn.STDEV.S($R$2:$R$779)</f>
        <v>3.6448384166507447E-2</v>
      </c>
      <c r="U737" s="1">
        <f>S737-GRAPHS!$Q$32*_xlfn.STDEV.S($R$2:$R$779)</f>
        <v>-1.8891286530904723E-2</v>
      </c>
      <c r="V737" s="2">
        <f t="shared" si="242"/>
        <v>533.00270423131053</v>
      </c>
      <c r="W737" s="1">
        <f t="shared" si="243"/>
        <v>3.3229560483043386E-3</v>
      </c>
      <c r="X737" s="1">
        <f t="shared" si="244"/>
        <v>1.3470333938974685E-3</v>
      </c>
      <c r="Y737" s="1">
        <f t="shared" si="245"/>
        <v>1.97592265440687E-3</v>
      </c>
      <c r="Z737" s="1">
        <f t="shared" si="236"/>
        <v>-3.2310590462182717E-4</v>
      </c>
      <c r="AA737" s="1" t="e">
        <f>Z737+#REF!*_xlfn.STDEV.S($Y$2:$Y$779)</f>
        <v>#REF!</v>
      </c>
      <c r="AB737" s="1">
        <f>Z737-GRAPHS!$S$32*_xlfn.STDEV.S($Y$2:$Y$779)</f>
        <v>-3.5832089975028217E-3</v>
      </c>
      <c r="AC737" s="24">
        <f t="shared" si="237"/>
        <v>55.759999999998399</v>
      </c>
      <c r="AD737" s="24">
        <f t="shared" si="246"/>
        <v>0.85999999999989996</v>
      </c>
      <c r="AE737" s="1">
        <f t="shared" si="247"/>
        <v>1.97592265440687E-3</v>
      </c>
      <c r="AF737" s="1">
        <f t="shared" si="248"/>
        <v>-3.2310590462182717E-4</v>
      </c>
      <c r="AG737" s="1">
        <f>$AF$2+GRAPHS!$U$32*_xlfn.STDEV.S('ONE_LAST_QUOTE (2)'!$AE$2:$AE$779)</f>
        <v>3.7520229614794163E-3</v>
      </c>
      <c r="AH737" s="1">
        <f>$AF$2-GRAPHS!$U$32*_xlfn.STDEV.S('ONE_LAST_QUOTE (2)'!$AE$2:$AE$779)</f>
        <v>-4.3982347707230704E-3</v>
      </c>
      <c r="AI737" s="27">
        <f t="shared" si="249"/>
        <v>64.83720930233126</v>
      </c>
      <c r="AJ737" s="24">
        <f t="shared" si="250"/>
        <v>54.899999999998499</v>
      </c>
      <c r="AK737" s="27">
        <f t="shared" si="251"/>
        <v>-6.5702056555270953</v>
      </c>
      <c r="AL737" s="27">
        <f>$AK$2+GRAPHS!$W$32*_xlfn.STDEV.S('ONE_LAST_QUOTE (2)'!$AJ$2:$AJ$779)</f>
        <v>27.965047561412895</v>
      </c>
      <c r="AM737" s="27">
        <f>$AK$2-GRAPHS!$W$32*_xlfn.STDEV.S('ONE_LAST_QUOTE (2)'!$AJ$2:$AJ$779)</f>
        <v>-41.105458872467089</v>
      </c>
      <c r="AO737" s="24"/>
    </row>
    <row r="738" spans="1:41" x14ac:dyDescent="0.3">
      <c r="A738" s="5">
        <v>45184</v>
      </c>
      <c r="B738" s="25">
        <v>643.97</v>
      </c>
      <c r="C738" s="25">
        <v>4.0000000000000091E-2</v>
      </c>
      <c r="D738" s="25">
        <f t="shared" si="238"/>
        <v>643.93000000000006</v>
      </c>
      <c r="E738" s="25">
        <v>642.1</v>
      </c>
      <c r="F738" s="25">
        <f t="shared" si="235"/>
        <v>-1.8300000000000409</v>
      </c>
      <c r="G738" s="25">
        <v>16904</v>
      </c>
      <c r="H738" s="25">
        <v>16920.919999999998</v>
      </c>
      <c r="I738" s="25">
        <v>1.3499999999999979</v>
      </c>
      <c r="J738" s="25">
        <f t="shared" si="239"/>
        <v>16919.57</v>
      </c>
      <c r="K738" s="25">
        <f t="shared" si="240"/>
        <v>-15.569999999999709</v>
      </c>
      <c r="L738" s="27">
        <v>31.861999999999998</v>
      </c>
      <c r="M738" s="25">
        <v>558</v>
      </c>
      <c r="N738" s="2">
        <f t="shared" si="252"/>
        <v>132.14653220827344</v>
      </c>
      <c r="O738" s="2">
        <f t="shared" si="253"/>
        <v>137.4532444299883</v>
      </c>
      <c r="P738" s="2">
        <f t="shared" si="254"/>
        <v>108.39995917395275</v>
      </c>
      <c r="Q738" s="2">
        <f t="shared" si="254"/>
        <v>134.45783132530156</v>
      </c>
      <c r="R738" s="27">
        <f t="shared" si="255"/>
        <v>4.0157786458982159E-2</v>
      </c>
      <c r="S738" s="1">
        <f t="shared" si="241"/>
        <v>8.778548817801362E-3</v>
      </c>
      <c r="T738" s="1">
        <f>S738+GRAPHS!$Q$32*_xlfn.STDEV.S($R$2:$R$779)</f>
        <v>3.6448384166507447E-2</v>
      </c>
      <c r="U738" s="1">
        <f>S738-GRAPHS!$Q$32*_xlfn.STDEV.S($R$2:$R$779)</f>
        <v>-1.8891286530904723E-2</v>
      </c>
      <c r="V738" s="2">
        <f t="shared" si="242"/>
        <v>530.67122217148608</v>
      </c>
      <c r="W738" s="1">
        <f t="shared" si="243"/>
        <v>-9.2023615257360019E-4</v>
      </c>
      <c r="X738" s="1">
        <f t="shared" si="244"/>
        <v>-2.8419238115944914E-3</v>
      </c>
      <c r="Y738" s="1">
        <f t="shared" si="245"/>
        <v>1.9216876590208913E-3</v>
      </c>
      <c r="Z738" s="1">
        <f t="shared" si="236"/>
        <v>-3.2310590462182717E-4</v>
      </c>
      <c r="AA738" s="1" t="e">
        <f>Z738+#REF!*_xlfn.STDEV.S($Y$2:$Y$779)</f>
        <v>#REF!</v>
      </c>
      <c r="AB738" s="1">
        <f>Z738-GRAPHS!$S$32*_xlfn.STDEV.S($Y$2:$Y$779)</f>
        <v>-3.5832089975028217E-3</v>
      </c>
      <c r="AC738" s="24">
        <f t="shared" si="237"/>
        <v>-15.569999999999709</v>
      </c>
      <c r="AD738" s="24">
        <f t="shared" si="246"/>
        <v>-1.8300000000000409</v>
      </c>
      <c r="AE738" s="1">
        <f t="shared" si="247"/>
        <v>1.9216876590208913E-3</v>
      </c>
      <c r="AF738" s="1">
        <f t="shared" si="248"/>
        <v>-3.2310590462182717E-4</v>
      </c>
      <c r="AG738" s="1">
        <f>$AF$2+GRAPHS!$U$32*_xlfn.STDEV.S('ONE_LAST_QUOTE (2)'!$AE$2:$AE$779)</f>
        <v>3.7520229614794163E-3</v>
      </c>
      <c r="AH738" s="1">
        <f>$AF$2-GRAPHS!$U$32*_xlfn.STDEV.S('ONE_LAST_QUOTE (2)'!$AE$2:$AE$779)</f>
        <v>-4.3982347707230704E-3</v>
      </c>
      <c r="AI738" s="27">
        <f t="shared" si="249"/>
        <v>8.5081967213111263</v>
      </c>
      <c r="AJ738" s="24">
        <f t="shared" si="250"/>
        <v>-13.739999999999668</v>
      </c>
      <c r="AK738" s="27">
        <f t="shared" si="251"/>
        <v>-6.5702056555270953</v>
      </c>
      <c r="AL738" s="27">
        <f>$AK$2+GRAPHS!$W$32*_xlfn.STDEV.S('ONE_LAST_QUOTE (2)'!$AJ$2:$AJ$779)</f>
        <v>27.965047561412895</v>
      </c>
      <c r="AM738" s="27">
        <f>$AK$2-GRAPHS!$W$32*_xlfn.STDEV.S('ONE_LAST_QUOTE (2)'!$AJ$2:$AJ$779)</f>
        <v>-41.105458872467089</v>
      </c>
      <c r="AO738" s="24"/>
    </row>
    <row r="739" spans="1:41" x14ac:dyDescent="0.3">
      <c r="A739" s="5">
        <v>45187</v>
      </c>
      <c r="B739" s="25">
        <v>632.49</v>
      </c>
      <c r="C739" s="25">
        <v>4.0000000000000091E-2</v>
      </c>
      <c r="D739" s="25">
        <f t="shared" si="238"/>
        <v>632.45000000000005</v>
      </c>
      <c r="E739" s="25">
        <v>633.6</v>
      </c>
      <c r="F739" s="25">
        <f t="shared" si="235"/>
        <v>1.1499999999999773</v>
      </c>
      <c r="G739" s="25">
        <v>16712</v>
      </c>
      <c r="H739" s="25">
        <v>16698.240000000002</v>
      </c>
      <c r="I739" s="25">
        <v>1.3499999999999979</v>
      </c>
      <c r="J739" s="25">
        <f t="shared" si="239"/>
        <v>16696.890000000003</v>
      </c>
      <c r="K739" s="25">
        <f t="shared" si="240"/>
        <v>15.109999999996944</v>
      </c>
      <c r="L739" s="27">
        <v>31.949000000000002</v>
      </c>
      <c r="M739" s="25">
        <v>540</v>
      </c>
      <c r="N739" s="2">
        <f t="shared" si="252"/>
        <v>130.39720107017919</v>
      </c>
      <c r="O739" s="2">
        <f t="shared" si="253"/>
        <v>135.89201496178208</v>
      </c>
      <c r="P739" s="2">
        <f t="shared" si="254"/>
        <v>108.69594801483325</v>
      </c>
      <c r="Q739" s="2">
        <f t="shared" si="254"/>
        <v>130.12048192771118</v>
      </c>
      <c r="R739" s="27">
        <f t="shared" si="255"/>
        <v>4.2139047820862308E-2</v>
      </c>
      <c r="S739" s="1">
        <f t="shared" si="241"/>
        <v>8.778548817801362E-3</v>
      </c>
      <c r="T739" s="1">
        <f>S739+GRAPHS!$Q$32*_xlfn.STDEV.S($R$2:$R$779)</f>
        <v>3.6448384166507447E-2</v>
      </c>
      <c r="U739" s="1">
        <f>S739-GRAPHS!$Q$32*_xlfn.STDEV.S($R$2:$R$779)</f>
        <v>-1.8891286530904723E-2</v>
      </c>
      <c r="V739" s="2">
        <f t="shared" si="242"/>
        <v>549.48138916028881</v>
      </c>
      <c r="W739" s="1">
        <f t="shared" si="243"/>
        <v>9.049589474445206E-4</v>
      </c>
      <c r="X739" s="1">
        <f t="shared" si="244"/>
        <v>1.8183255593327175E-3</v>
      </c>
      <c r="Y739" s="1">
        <f t="shared" si="245"/>
        <v>-9.1336661188819689E-4</v>
      </c>
      <c r="Z739" s="1">
        <f t="shared" si="236"/>
        <v>-3.2310590462182717E-4</v>
      </c>
      <c r="AA739" s="1" t="e">
        <f>Z739+#REF!*_xlfn.STDEV.S($Y$2:$Y$779)</f>
        <v>#REF!</v>
      </c>
      <c r="AB739" s="1">
        <f>Z739-GRAPHS!$S$32*_xlfn.STDEV.S($Y$2:$Y$779)</f>
        <v>-3.5832089975028217E-3</v>
      </c>
      <c r="AC739" s="24">
        <f t="shared" si="237"/>
        <v>15.109999999996944</v>
      </c>
      <c r="AD739" s="24">
        <f t="shared" si="246"/>
        <v>1.1499999999999773</v>
      </c>
      <c r="AE739" s="1">
        <f t="shared" si="247"/>
        <v>-9.1336661188819689E-4</v>
      </c>
      <c r="AF739" s="1">
        <f t="shared" si="248"/>
        <v>-3.2310590462182717E-4</v>
      </c>
      <c r="AG739" s="1">
        <f>$AF$2+GRAPHS!$U$32*_xlfn.STDEV.S('ONE_LAST_QUOTE (2)'!$AE$2:$AE$779)</f>
        <v>3.7520229614794163E-3</v>
      </c>
      <c r="AH739" s="1">
        <f>$AF$2-GRAPHS!$U$32*_xlfn.STDEV.S('ONE_LAST_QUOTE (2)'!$AE$2:$AE$779)</f>
        <v>-4.3982347707230704E-3</v>
      </c>
      <c r="AI739" s="27">
        <f t="shared" si="249"/>
        <v>13.139130434780212</v>
      </c>
      <c r="AJ739" s="24">
        <f t="shared" si="250"/>
        <v>13.959999999996967</v>
      </c>
      <c r="AK739" s="27">
        <f t="shared" si="251"/>
        <v>-6.5702056555270953</v>
      </c>
      <c r="AL739" s="27">
        <f>$AK$2+GRAPHS!$W$32*_xlfn.STDEV.S('ONE_LAST_QUOTE (2)'!$AJ$2:$AJ$779)</f>
        <v>27.965047561412895</v>
      </c>
      <c r="AM739" s="27">
        <f>$AK$2-GRAPHS!$W$32*_xlfn.STDEV.S('ONE_LAST_QUOTE (2)'!$AJ$2:$AJ$779)</f>
        <v>-41.105458872467089</v>
      </c>
      <c r="AO739" s="24"/>
    </row>
    <row r="740" spans="1:41" x14ac:dyDescent="0.3">
      <c r="A740" s="5">
        <v>45188</v>
      </c>
      <c r="B740" s="25">
        <v>630.32000000000005</v>
      </c>
      <c r="C740" s="25">
        <v>4.0000000000000091E-2</v>
      </c>
      <c r="D740" s="25">
        <f t="shared" si="238"/>
        <v>630.28000000000009</v>
      </c>
      <c r="E740" s="25">
        <v>630.20000000000005</v>
      </c>
      <c r="F740" s="25">
        <f t="shared" si="235"/>
        <v>-8.0000000000040927E-2</v>
      </c>
      <c r="G740" s="25">
        <v>16606</v>
      </c>
      <c r="H740" s="25">
        <v>16636.32</v>
      </c>
      <c r="I740" s="25">
        <v>1.3499999999999979</v>
      </c>
      <c r="J740" s="25">
        <f t="shared" si="239"/>
        <v>16634.97</v>
      </c>
      <c r="K740" s="25">
        <f t="shared" si="240"/>
        <v>-28.970000000001164</v>
      </c>
      <c r="L740" s="27">
        <v>32.014000000000003</v>
      </c>
      <c r="M740" s="25">
        <v>538</v>
      </c>
      <c r="N740" s="2">
        <f t="shared" si="252"/>
        <v>129.6974686149415</v>
      </c>
      <c r="O740" s="2">
        <f t="shared" si="253"/>
        <v>135.03008619287655</v>
      </c>
      <c r="P740" s="2">
        <f t="shared" si="254"/>
        <v>108.9170891028474</v>
      </c>
      <c r="Q740" s="2">
        <f t="shared" si="254"/>
        <v>129.63855421686782</v>
      </c>
      <c r="R740" s="27">
        <f t="shared" si="255"/>
        <v>4.1115818488077327E-2</v>
      </c>
      <c r="S740" s="1">
        <f t="shared" si="241"/>
        <v>8.778548817801362E-3</v>
      </c>
      <c r="T740" s="1">
        <f>S740+GRAPHS!$Q$32*_xlfn.STDEV.S($R$2:$R$779)</f>
        <v>3.6448384166507447E-2</v>
      </c>
      <c r="U740" s="1">
        <f>S740-GRAPHS!$Q$32*_xlfn.STDEV.S($R$2:$R$779)</f>
        <v>-1.8891286530904723E-2</v>
      </c>
      <c r="V740" s="2">
        <f t="shared" si="242"/>
        <v>533.26175779350535</v>
      </c>
      <c r="W740" s="1">
        <f t="shared" si="243"/>
        <v>-1.7415120075360017E-3</v>
      </c>
      <c r="X740" s="1">
        <f t="shared" si="244"/>
        <v>-1.2692771466656235E-4</v>
      </c>
      <c r="Y740" s="1">
        <f t="shared" si="245"/>
        <v>-1.6145842928694393E-3</v>
      </c>
      <c r="Z740" s="1">
        <f t="shared" si="236"/>
        <v>-3.2310590462182717E-4</v>
      </c>
      <c r="AA740" s="1" t="e">
        <f>Z740+#REF!*_xlfn.STDEV.S($Y$2:$Y$779)</f>
        <v>#REF!</v>
      </c>
      <c r="AB740" s="1">
        <f>Z740-GRAPHS!$S$32*_xlfn.STDEV.S($Y$2:$Y$779)</f>
        <v>-3.5832089975028217E-3</v>
      </c>
      <c r="AC740" s="24">
        <f t="shared" si="237"/>
        <v>-28.970000000001164</v>
      </c>
      <c r="AD740" s="24">
        <f t="shared" si="246"/>
        <v>-8.0000000000040927E-2</v>
      </c>
      <c r="AE740" s="1">
        <f t="shared" si="247"/>
        <v>-1.6145842928694393E-3</v>
      </c>
      <c r="AF740" s="1">
        <f t="shared" si="248"/>
        <v>-3.2310590462182717E-4</v>
      </c>
      <c r="AG740" s="1">
        <f>$AF$2+GRAPHS!$U$32*_xlfn.STDEV.S('ONE_LAST_QUOTE (2)'!$AE$2:$AE$779)</f>
        <v>3.7520229614794163E-3</v>
      </c>
      <c r="AH740" s="1">
        <f>$AF$2-GRAPHS!$U$32*_xlfn.STDEV.S('ONE_LAST_QUOTE (2)'!$AE$2:$AE$779)</f>
        <v>-4.3982347707230704E-3</v>
      </c>
      <c r="AI740" s="27">
        <f t="shared" si="249"/>
        <v>362.1249999998293</v>
      </c>
      <c r="AJ740" s="24">
        <f t="shared" si="250"/>
        <v>-28.890000000001123</v>
      </c>
      <c r="AK740" s="27">
        <f t="shared" si="251"/>
        <v>-6.5702056555270953</v>
      </c>
      <c r="AL740" s="27">
        <f>$AK$2+GRAPHS!$W$32*_xlfn.STDEV.S('ONE_LAST_QUOTE (2)'!$AJ$2:$AJ$779)</f>
        <v>27.965047561412895</v>
      </c>
      <c r="AM740" s="27">
        <f>$AK$2-GRAPHS!$W$32*_xlfn.STDEV.S('ONE_LAST_QUOTE (2)'!$AJ$2:$AJ$779)</f>
        <v>-41.105458872467089</v>
      </c>
      <c r="AO740" s="24"/>
    </row>
    <row r="741" spans="1:41" x14ac:dyDescent="0.3">
      <c r="A741" s="5">
        <v>45189</v>
      </c>
      <c r="B741" s="25">
        <v>626.23</v>
      </c>
      <c r="C741" s="25">
        <v>0</v>
      </c>
      <c r="D741" s="25">
        <f t="shared" si="238"/>
        <v>626.23</v>
      </c>
      <c r="E741" s="25">
        <v>627</v>
      </c>
      <c r="F741" s="25">
        <f t="shared" si="235"/>
        <v>0.76999999999998181</v>
      </c>
      <c r="G741" s="25">
        <v>16537</v>
      </c>
      <c r="H741" s="25">
        <v>16534.75</v>
      </c>
      <c r="I741" s="25">
        <v>1.2599999999999978</v>
      </c>
      <c r="J741" s="25">
        <f t="shared" si="239"/>
        <v>16533.490000000002</v>
      </c>
      <c r="K741" s="25">
        <f t="shared" si="240"/>
        <v>3.5099999999983993</v>
      </c>
      <c r="L741" s="27">
        <v>32.039000000000001</v>
      </c>
      <c r="M741" s="25">
        <v>535</v>
      </c>
      <c r="N741" s="2">
        <f t="shared" si="252"/>
        <v>129.03889689236482</v>
      </c>
      <c r="O741" s="2">
        <f t="shared" si="253"/>
        <v>134.46901935273996</v>
      </c>
      <c r="P741" s="2">
        <f t="shared" si="254"/>
        <v>109.00214336746821</v>
      </c>
      <c r="Q741" s="2">
        <f t="shared" si="254"/>
        <v>128.91566265060277</v>
      </c>
      <c r="R741" s="27">
        <f t="shared" si="255"/>
        <v>4.2081283947309034E-2</v>
      </c>
      <c r="S741" s="1">
        <f t="shared" si="241"/>
        <v>8.778548817801362E-3</v>
      </c>
      <c r="T741" s="1">
        <f>S741+GRAPHS!$Q$32*_xlfn.STDEV.S($R$2:$R$779)</f>
        <v>3.6448384166507447E-2</v>
      </c>
      <c r="U741" s="1">
        <f>S741-GRAPHS!$Q$32*_xlfn.STDEV.S($R$2:$R$779)</f>
        <v>-1.8891286530904723E-2</v>
      </c>
      <c r="V741" s="2">
        <f t="shared" si="242"/>
        <v>543.0122460375145</v>
      </c>
      <c r="W741" s="1">
        <f t="shared" si="243"/>
        <v>2.1229637541731353E-4</v>
      </c>
      <c r="X741" s="1">
        <f t="shared" si="244"/>
        <v>1.229580186193542E-3</v>
      </c>
      <c r="Y741" s="1">
        <f t="shared" si="245"/>
        <v>-1.0172838107762284E-3</v>
      </c>
      <c r="Z741" s="1">
        <f t="shared" si="236"/>
        <v>-3.2310590462182717E-4</v>
      </c>
      <c r="AA741" s="1" t="e">
        <f>Z741+#REF!*_xlfn.STDEV.S($Y$2:$Y$779)</f>
        <v>#REF!</v>
      </c>
      <c r="AB741" s="1">
        <f>Z741-GRAPHS!$S$32*_xlfn.STDEV.S($Y$2:$Y$779)</f>
        <v>-3.5832089975028217E-3</v>
      </c>
      <c r="AC741" s="24">
        <f t="shared" si="237"/>
        <v>3.5099999999983993</v>
      </c>
      <c r="AD741" s="24">
        <f t="shared" si="246"/>
        <v>0.76999999999998181</v>
      </c>
      <c r="AE741" s="1">
        <f t="shared" si="247"/>
        <v>-1.0172838107762284E-3</v>
      </c>
      <c r="AF741" s="1">
        <f t="shared" si="248"/>
        <v>-3.2310590462182717E-4</v>
      </c>
      <c r="AG741" s="1">
        <f>$AF$2+GRAPHS!$U$32*_xlfn.STDEV.S('ONE_LAST_QUOTE (2)'!$AE$2:$AE$779)</f>
        <v>3.7520229614794163E-3</v>
      </c>
      <c r="AH741" s="1">
        <f>$AF$2-GRAPHS!$U$32*_xlfn.STDEV.S('ONE_LAST_QUOTE (2)'!$AE$2:$AE$779)</f>
        <v>-4.3982347707230704E-3</v>
      </c>
      <c r="AI741" s="27">
        <f t="shared" si="249"/>
        <v>4.5584415584395872</v>
      </c>
      <c r="AJ741" s="24">
        <f t="shared" si="250"/>
        <v>2.7399999999984175</v>
      </c>
      <c r="AK741" s="27">
        <f t="shared" si="251"/>
        <v>-6.5702056555270953</v>
      </c>
      <c r="AL741" s="27">
        <f>$AK$2+GRAPHS!$W$32*_xlfn.STDEV.S('ONE_LAST_QUOTE (2)'!$AJ$2:$AJ$779)</f>
        <v>27.965047561412895</v>
      </c>
      <c r="AM741" s="27">
        <f>$AK$2-GRAPHS!$W$32*_xlfn.STDEV.S('ONE_LAST_QUOTE (2)'!$AJ$2:$AJ$779)</f>
        <v>-41.105458872467089</v>
      </c>
      <c r="AO741" s="24"/>
    </row>
    <row r="742" spans="1:41" x14ac:dyDescent="0.3">
      <c r="A742" s="5">
        <v>45190</v>
      </c>
      <c r="B742" s="25">
        <v>617.67999999999995</v>
      </c>
      <c r="C742" s="25">
        <v>0</v>
      </c>
      <c r="D742" s="25">
        <f t="shared" si="238"/>
        <v>617.67999999999995</v>
      </c>
      <c r="E742" s="25">
        <v>617.9</v>
      </c>
      <c r="F742" s="25">
        <f t="shared" si="235"/>
        <v>0.22000000000002728</v>
      </c>
      <c r="G742" s="25">
        <v>16311</v>
      </c>
      <c r="H742" s="25">
        <v>16316.67</v>
      </c>
      <c r="I742" s="25">
        <v>1.8</v>
      </c>
      <c r="J742" s="25">
        <f t="shared" si="239"/>
        <v>16314.87</v>
      </c>
      <c r="K742" s="25">
        <f t="shared" si="240"/>
        <v>-3.8700000000008004</v>
      </c>
      <c r="L742" s="27">
        <v>32.146000000000001</v>
      </c>
      <c r="M742" s="25">
        <v>527</v>
      </c>
      <c r="N742" s="2">
        <f t="shared" si="252"/>
        <v>127.16608355628743</v>
      </c>
      <c r="O742" s="2">
        <f t="shared" si="253"/>
        <v>132.63132216620556</v>
      </c>
      <c r="P742" s="2">
        <f t="shared" si="254"/>
        <v>109.36617562004535</v>
      </c>
      <c r="Q742" s="2">
        <f t="shared" si="254"/>
        <v>126.98795180722928</v>
      </c>
      <c r="R742" s="27">
        <f t="shared" si="255"/>
        <v>4.2977171719683183E-2</v>
      </c>
      <c r="S742" s="1">
        <f t="shared" si="241"/>
        <v>8.778548817801362E-3</v>
      </c>
      <c r="T742" s="1">
        <f>S742+GRAPHS!$Q$32*_xlfn.STDEV.S($R$2:$R$779)</f>
        <v>3.6448384166507447E-2</v>
      </c>
      <c r="U742" s="1">
        <f>S742-GRAPHS!$Q$32*_xlfn.STDEV.S($R$2:$R$779)</f>
        <v>-1.8891286530904723E-2</v>
      </c>
      <c r="V742" s="2">
        <f t="shared" si="242"/>
        <v>546.52386099181308</v>
      </c>
      <c r="W742" s="1">
        <f t="shared" si="243"/>
        <v>-2.3720691614464596E-4</v>
      </c>
      <c r="X742" s="1">
        <f t="shared" si="244"/>
        <v>3.5617148037823357E-4</v>
      </c>
      <c r="Y742" s="1">
        <f t="shared" si="245"/>
        <v>-5.9337839652287951E-4</v>
      </c>
      <c r="Z742" s="1">
        <f t="shared" si="236"/>
        <v>-3.2310590462182717E-4</v>
      </c>
      <c r="AA742" s="1" t="e">
        <f>Z742+#REF!*_xlfn.STDEV.S($Y$2:$Y$779)</f>
        <v>#REF!</v>
      </c>
      <c r="AB742" s="1">
        <f>Z742-GRAPHS!$S$32*_xlfn.STDEV.S($Y$2:$Y$779)</f>
        <v>-3.5832089975028217E-3</v>
      </c>
      <c r="AC742" s="24">
        <f t="shared" si="237"/>
        <v>-3.8700000000008004</v>
      </c>
      <c r="AD742" s="24">
        <f t="shared" si="246"/>
        <v>0.22000000000002728</v>
      </c>
      <c r="AE742" s="1">
        <f t="shared" si="247"/>
        <v>-5.9337839652287951E-4</v>
      </c>
      <c r="AF742" s="1">
        <f t="shared" si="248"/>
        <v>-3.2310590462182717E-4</v>
      </c>
      <c r="AG742" s="1">
        <f>$AF$2+GRAPHS!$U$32*_xlfn.STDEV.S('ONE_LAST_QUOTE (2)'!$AE$2:$AE$779)</f>
        <v>3.7520229614794163E-3</v>
      </c>
      <c r="AH742" s="1">
        <f>$AF$2-GRAPHS!$U$32*_xlfn.STDEV.S('ONE_LAST_QUOTE (2)'!$AE$2:$AE$779)</f>
        <v>-4.3982347707230704E-3</v>
      </c>
      <c r="AI742" s="27">
        <f t="shared" si="249"/>
        <v>-17.590909090910547</v>
      </c>
      <c r="AJ742" s="24">
        <f t="shared" si="250"/>
        <v>-4.0900000000008276</v>
      </c>
      <c r="AK742" s="27">
        <f t="shared" si="251"/>
        <v>-6.5702056555270953</v>
      </c>
      <c r="AL742" s="27">
        <f>$AK$2+GRAPHS!$W$32*_xlfn.STDEV.S('ONE_LAST_QUOTE (2)'!$AJ$2:$AJ$779)</f>
        <v>27.965047561412895</v>
      </c>
      <c r="AM742" s="27">
        <f>$AK$2-GRAPHS!$W$32*_xlfn.STDEV.S('ONE_LAST_QUOTE (2)'!$AJ$2:$AJ$779)</f>
        <v>-41.105458872467089</v>
      </c>
      <c r="AO742" s="24"/>
    </row>
    <row r="743" spans="1:41" x14ac:dyDescent="0.3">
      <c r="A743" s="5">
        <v>45191</v>
      </c>
      <c r="B743" s="25">
        <v>617.36</v>
      </c>
      <c r="C743" s="25">
        <v>0</v>
      </c>
      <c r="D743" s="25">
        <f t="shared" si="238"/>
        <v>617.36</v>
      </c>
      <c r="E743" s="25">
        <v>617.5</v>
      </c>
      <c r="F743" s="25">
        <f t="shared" si="235"/>
        <v>0.13999999999998636</v>
      </c>
      <c r="G743" s="25">
        <v>16344</v>
      </c>
      <c r="H743" s="25">
        <v>16344.48</v>
      </c>
      <c r="I743" s="25">
        <v>1.8</v>
      </c>
      <c r="J743" s="25">
        <f t="shared" si="239"/>
        <v>16342.68</v>
      </c>
      <c r="K743" s="25">
        <f t="shared" si="240"/>
        <v>1.319999999999709</v>
      </c>
      <c r="L743" s="27">
        <v>32.137999999999998</v>
      </c>
      <c r="M743" s="25">
        <v>522</v>
      </c>
      <c r="N743" s="2">
        <f t="shared" si="252"/>
        <v>127.08376209096535</v>
      </c>
      <c r="O743" s="2">
        <f t="shared" si="253"/>
        <v>132.89965848105348</v>
      </c>
      <c r="P743" s="2">
        <f t="shared" si="254"/>
        <v>109.33895825536668</v>
      </c>
      <c r="Q743" s="2">
        <f t="shared" si="254"/>
        <v>125.78313253012084</v>
      </c>
      <c r="R743" s="27">
        <f t="shared" si="255"/>
        <v>4.5764276209616428E-2</v>
      </c>
      <c r="S743" s="1">
        <f t="shared" si="241"/>
        <v>8.778548817801362E-3</v>
      </c>
      <c r="T743" s="1">
        <f>S743+GRAPHS!$Q$32*_xlfn.STDEV.S($R$2:$R$779)</f>
        <v>3.6448384166507447E-2</v>
      </c>
      <c r="U743" s="1">
        <f>S743-GRAPHS!$Q$32*_xlfn.STDEV.S($R$2:$R$779)</f>
        <v>-1.8891286530904723E-2</v>
      </c>
      <c r="V743" s="2">
        <f t="shared" si="242"/>
        <v>581.58963900881281</v>
      </c>
      <c r="W743" s="1">
        <f t="shared" si="243"/>
        <v>8.0770106249385593E-5</v>
      </c>
      <c r="X743" s="1">
        <f t="shared" si="244"/>
        <v>2.2677206168197867E-4</v>
      </c>
      <c r="Y743" s="1">
        <f t="shared" si="245"/>
        <v>-1.4600195543259308E-4</v>
      </c>
      <c r="Z743" s="1">
        <f t="shared" si="236"/>
        <v>-3.2310590462182717E-4</v>
      </c>
      <c r="AA743" s="1" t="e">
        <f>Z743+#REF!*_xlfn.STDEV.S($Y$2:$Y$779)</f>
        <v>#REF!</v>
      </c>
      <c r="AB743" s="1">
        <f>Z743-GRAPHS!$S$32*_xlfn.STDEV.S($Y$2:$Y$779)</f>
        <v>-3.5832089975028217E-3</v>
      </c>
      <c r="AC743" s="24">
        <f t="shared" si="237"/>
        <v>1.319999999999709</v>
      </c>
      <c r="AD743" s="24">
        <f t="shared" si="246"/>
        <v>0.13999999999998636</v>
      </c>
      <c r="AE743" s="1">
        <f t="shared" si="247"/>
        <v>-1.4600195543259308E-4</v>
      </c>
      <c r="AF743" s="1">
        <f t="shared" si="248"/>
        <v>-3.2310590462182717E-4</v>
      </c>
      <c r="AG743" s="1">
        <f>$AF$2+GRAPHS!$U$32*_xlfn.STDEV.S('ONE_LAST_QUOTE (2)'!$AE$2:$AE$779)</f>
        <v>3.7520229614794163E-3</v>
      </c>
      <c r="AH743" s="1">
        <f>$AF$2-GRAPHS!$U$32*_xlfn.STDEV.S('ONE_LAST_QUOTE (2)'!$AE$2:$AE$779)</f>
        <v>-4.3982347707230704E-3</v>
      </c>
      <c r="AI743" s="27">
        <f t="shared" si="249"/>
        <v>9.4285714285702689</v>
      </c>
      <c r="AJ743" s="24">
        <f t="shared" si="250"/>
        <v>1.1799999999997226</v>
      </c>
      <c r="AK743" s="27">
        <f t="shared" si="251"/>
        <v>-6.5702056555270953</v>
      </c>
      <c r="AL743" s="27">
        <f>$AK$2+GRAPHS!$W$32*_xlfn.STDEV.S('ONE_LAST_QUOTE (2)'!$AJ$2:$AJ$779)</f>
        <v>27.965047561412895</v>
      </c>
      <c r="AM743" s="27">
        <f>$AK$2-GRAPHS!$W$32*_xlfn.STDEV.S('ONE_LAST_QUOTE (2)'!$AJ$2:$AJ$779)</f>
        <v>-41.105458872467089</v>
      </c>
      <c r="AO743" s="24"/>
    </row>
    <row r="744" spans="1:41" x14ac:dyDescent="0.3">
      <c r="A744" s="5">
        <v>45194</v>
      </c>
      <c r="B744" s="25">
        <v>621.11</v>
      </c>
      <c r="C744" s="25">
        <v>0</v>
      </c>
      <c r="D744" s="25">
        <f t="shared" si="238"/>
        <v>621.11</v>
      </c>
      <c r="E744" s="25">
        <v>621.70000000000005</v>
      </c>
      <c r="F744" s="25">
        <f t="shared" si="235"/>
        <v>0.59000000000003183</v>
      </c>
      <c r="G744" s="25">
        <v>16465</v>
      </c>
      <c r="H744" s="25">
        <v>16452.23</v>
      </c>
      <c r="I744" s="25">
        <v>1.8</v>
      </c>
      <c r="J744" s="25">
        <f t="shared" si="239"/>
        <v>16450.43</v>
      </c>
      <c r="K744" s="25">
        <f t="shared" si="240"/>
        <v>14.569999999999709</v>
      </c>
      <c r="L744" s="27">
        <v>32.119999999999997</v>
      </c>
      <c r="M744" s="25">
        <v>525</v>
      </c>
      <c r="N744" s="2">
        <f t="shared" si="252"/>
        <v>127.94813747684722</v>
      </c>
      <c r="O744" s="2">
        <f t="shared" si="253"/>
        <v>133.88355830216261</v>
      </c>
      <c r="P744" s="2">
        <f t="shared" si="254"/>
        <v>109.27771918483968</v>
      </c>
      <c r="Q744" s="2">
        <f t="shared" si="254"/>
        <v>126.5060240963859</v>
      </c>
      <c r="R744" s="27">
        <f t="shared" si="255"/>
        <v>4.6389271015292666E-2</v>
      </c>
      <c r="S744" s="1">
        <f t="shared" si="241"/>
        <v>8.778548817801362E-3</v>
      </c>
      <c r="T744" s="1">
        <f>S744+GRAPHS!$Q$32*_xlfn.STDEV.S($R$2:$R$779)</f>
        <v>3.6448384166507447E-2</v>
      </c>
      <c r="U744" s="1">
        <f>S744-GRAPHS!$Q$32*_xlfn.STDEV.S($R$2:$R$779)</f>
        <v>-1.8891286530904723E-2</v>
      </c>
      <c r="V744" s="2">
        <f t="shared" si="242"/>
        <v>593.54208253153899</v>
      </c>
      <c r="W744" s="1">
        <f t="shared" si="243"/>
        <v>8.8569113390955182E-4</v>
      </c>
      <c r="X744" s="1">
        <f t="shared" si="244"/>
        <v>9.4991225386812609E-4</v>
      </c>
      <c r="Y744" s="1">
        <f t="shared" si="245"/>
        <v>-6.4221119958574263E-5</v>
      </c>
      <c r="Z744" s="1">
        <f t="shared" si="236"/>
        <v>-3.2310590462182717E-4</v>
      </c>
      <c r="AA744" s="1" t="e">
        <f>Z744+#REF!*_xlfn.STDEV.S($Y$2:$Y$779)</f>
        <v>#REF!</v>
      </c>
      <c r="AB744" s="1">
        <f>Z744-GRAPHS!$S$32*_xlfn.STDEV.S($Y$2:$Y$779)</f>
        <v>-3.5832089975028217E-3</v>
      </c>
      <c r="AC744" s="24">
        <f t="shared" si="237"/>
        <v>14.569999999999709</v>
      </c>
      <c r="AD744" s="24">
        <f t="shared" si="246"/>
        <v>0.59000000000003183</v>
      </c>
      <c r="AE744" s="1">
        <f t="shared" si="247"/>
        <v>-6.4221119958574263E-5</v>
      </c>
      <c r="AF744" s="1">
        <f t="shared" si="248"/>
        <v>-3.2310590462182717E-4</v>
      </c>
      <c r="AG744" s="1">
        <f>$AF$2+GRAPHS!$U$32*_xlfn.STDEV.S('ONE_LAST_QUOTE (2)'!$AE$2:$AE$779)</f>
        <v>3.7520229614794163E-3</v>
      </c>
      <c r="AH744" s="1">
        <f>$AF$2-GRAPHS!$U$32*_xlfn.STDEV.S('ONE_LAST_QUOTE (2)'!$AE$2:$AE$779)</f>
        <v>-4.3982347707230704E-3</v>
      </c>
      <c r="AI744" s="27">
        <f t="shared" si="249"/>
        <v>24.694915254235461</v>
      </c>
      <c r="AJ744" s="24">
        <f t="shared" si="250"/>
        <v>13.979999999999677</v>
      </c>
      <c r="AK744" s="27">
        <f t="shared" si="251"/>
        <v>-6.5702056555270953</v>
      </c>
      <c r="AL744" s="27">
        <f>$AK$2+GRAPHS!$W$32*_xlfn.STDEV.S('ONE_LAST_QUOTE (2)'!$AJ$2:$AJ$779)</f>
        <v>27.965047561412895</v>
      </c>
      <c r="AM744" s="27">
        <f>$AK$2-GRAPHS!$W$32*_xlfn.STDEV.S('ONE_LAST_QUOTE (2)'!$AJ$2:$AJ$779)</f>
        <v>-41.105458872467089</v>
      </c>
      <c r="AO744" s="24"/>
    </row>
    <row r="745" spans="1:41" x14ac:dyDescent="0.3">
      <c r="A745" s="5">
        <v>45195</v>
      </c>
      <c r="B745" s="25">
        <v>613.67999999999995</v>
      </c>
      <c r="C745" s="25">
        <v>0</v>
      </c>
      <c r="D745" s="25">
        <f t="shared" si="238"/>
        <v>613.67999999999995</v>
      </c>
      <c r="E745" s="25">
        <v>615.29999999999995</v>
      </c>
      <c r="F745" s="25">
        <f t="shared" si="235"/>
        <v>1.6200000000000045</v>
      </c>
      <c r="G745" s="25">
        <v>16305</v>
      </c>
      <c r="H745" s="25">
        <v>16276.07</v>
      </c>
      <c r="I745" s="25">
        <v>1.8</v>
      </c>
      <c r="J745" s="25">
        <f t="shared" si="239"/>
        <v>16274.27</v>
      </c>
      <c r="K745" s="25">
        <f t="shared" si="240"/>
        <v>30.729999999999563</v>
      </c>
      <c r="L745" s="27">
        <v>32.204000000000001</v>
      </c>
      <c r="M745" s="25">
        <v>519</v>
      </c>
      <c r="N745" s="2">
        <f t="shared" si="252"/>
        <v>126.63099403169387</v>
      </c>
      <c r="O745" s="2">
        <f t="shared" si="253"/>
        <v>132.5825337453241</v>
      </c>
      <c r="P745" s="2">
        <f t="shared" si="254"/>
        <v>109.56350151396568</v>
      </c>
      <c r="Q745" s="2">
        <f t="shared" si="254"/>
        <v>125.06024096385578</v>
      </c>
      <c r="R745" s="27">
        <f t="shared" si="255"/>
        <v>4.6999076009311302E-2</v>
      </c>
      <c r="S745" s="1">
        <f t="shared" si="241"/>
        <v>8.778548817801362E-3</v>
      </c>
      <c r="T745" s="1">
        <f>S745+GRAPHS!$Q$32*_xlfn.STDEV.S($R$2:$R$779)</f>
        <v>3.6448384166507447E-2</v>
      </c>
      <c r="U745" s="1">
        <f>S745-GRAPHS!$Q$32*_xlfn.STDEV.S($R$2:$R$779)</f>
        <v>-1.8891286530904723E-2</v>
      </c>
      <c r="V745" s="2">
        <f t="shared" si="242"/>
        <v>595.15397136302249</v>
      </c>
      <c r="W745" s="1">
        <f t="shared" si="243"/>
        <v>1.8882567390119227E-3</v>
      </c>
      <c r="X745" s="1">
        <f t="shared" si="244"/>
        <v>2.6398122800156509E-3</v>
      </c>
      <c r="Y745" s="1">
        <f t="shared" si="245"/>
        <v>-7.5155554100372825E-4</v>
      </c>
      <c r="Z745" s="1">
        <f t="shared" si="236"/>
        <v>-3.2310590462182717E-4</v>
      </c>
      <c r="AA745" s="1" t="e">
        <f>Z745+#REF!*_xlfn.STDEV.S($Y$2:$Y$779)</f>
        <v>#REF!</v>
      </c>
      <c r="AB745" s="1">
        <f>Z745-GRAPHS!$S$32*_xlfn.STDEV.S($Y$2:$Y$779)</f>
        <v>-3.5832089975028217E-3</v>
      </c>
      <c r="AC745" s="24">
        <f t="shared" si="237"/>
        <v>30.729999999999563</v>
      </c>
      <c r="AD745" s="24">
        <f t="shared" si="246"/>
        <v>1.6200000000000045</v>
      </c>
      <c r="AE745" s="1">
        <f t="shared" si="247"/>
        <v>-7.5155554100372825E-4</v>
      </c>
      <c r="AF745" s="1">
        <f t="shared" si="248"/>
        <v>-3.2310590462182717E-4</v>
      </c>
      <c r="AG745" s="1">
        <f>$AF$2+GRAPHS!$U$32*_xlfn.STDEV.S('ONE_LAST_QUOTE (2)'!$AE$2:$AE$779)</f>
        <v>3.7520229614794163E-3</v>
      </c>
      <c r="AH745" s="1">
        <f>$AF$2-GRAPHS!$U$32*_xlfn.STDEV.S('ONE_LAST_QUOTE (2)'!$AE$2:$AE$779)</f>
        <v>-4.3982347707230704E-3</v>
      </c>
      <c r="AI745" s="27">
        <f t="shared" si="249"/>
        <v>18.969135802468813</v>
      </c>
      <c r="AJ745" s="24">
        <f t="shared" si="250"/>
        <v>29.109999999999559</v>
      </c>
      <c r="AK745" s="27">
        <f t="shared" si="251"/>
        <v>-6.5702056555270953</v>
      </c>
      <c r="AL745" s="27">
        <f>$AK$2+GRAPHS!$W$32*_xlfn.STDEV.S('ONE_LAST_QUOTE (2)'!$AJ$2:$AJ$779)</f>
        <v>27.965047561412895</v>
      </c>
      <c r="AM745" s="27">
        <f>$AK$2-GRAPHS!$W$32*_xlfn.STDEV.S('ONE_LAST_QUOTE (2)'!$AJ$2:$AJ$779)</f>
        <v>-41.105458872467089</v>
      </c>
      <c r="AO745" s="24"/>
    </row>
    <row r="746" spans="1:41" x14ac:dyDescent="0.3">
      <c r="A746" s="5">
        <v>45196</v>
      </c>
      <c r="B746" s="25">
        <v>615.14</v>
      </c>
      <c r="C746" s="25">
        <v>0</v>
      </c>
      <c r="D746" s="25">
        <f t="shared" si="238"/>
        <v>615.14</v>
      </c>
      <c r="E746" s="25">
        <v>613.9</v>
      </c>
      <c r="F746" s="25">
        <f t="shared" si="235"/>
        <v>-1.2400000000000091</v>
      </c>
      <c r="G746" s="25">
        <v>16311</v>
      </c>
      <c r="H746" s="25">
        <v>16310.36</v>
      </c>
      <c r="I746" s="25">
        <v>0.43999999999999995</v>
      </c>
      <c r="J746" s="25">
        <f t="shared" si="239"/>
        <v>16309.92</v>
      </c>
      <c r="K746" s="25">
        <f t="shared" si="240"/>
        <v>1.0799999999999272</v>
      </c>
      <c r="L746" s="27">
        <v>32.244999999999997</v>
      </c>
      <c r="M746" s="25">
        <v>522</v>
      </c>
      <c r="N746" s="2">
        <f t="shared" si="252"/>
        <v>126.34286890306659</v>
      </c>
      <c r="O746" s="2">
        <f t="shared" si="253"/>
        <v>132.63132216620554</v>
      </c>
      <c r="P746" s="2">
        <f t="shared" si="254"/>
        <v>109.70299050794382</v>
      </c>
      <c r="Q746" s="2">
        <f t="shared" si="254"/>
        <v>125.78313253012084</v>
      </c>
      <c r="R746" s="27">
        <f t="shared" si="255"/>
        <v>4.9772918073940575E-2</v>
      </c>
      <c r="S746" s="1">
        <f t="shared" si="241"/>
        <v>8.778548817801362E-3</v>
      </c>
      <c r="T746" s="1">
        <f>S746+GRAPHS!$Q$32*_xlfn.STDEV.S($R$2:$R$779)</f>
        <v>3.6448384166507447E-2</v>
      </c>
      <c r="U746" s="1">
        <f>S746-GRAPHS!$Q$32*_xlfn.STDEV.S($R$2:$R$779)</f>
        <v>-1.8891286530904723E-2</v>
      </c>
      <c r="V746" s="2">
        <f t="shared" si="242"/>
        <v>628.8453263138947</v>
      </c>
      <c r="W746" s="1">
        <f t="shared" si="243"/>
        <v>6.6217369551777519E-5</v>
      </c>
      <c r="X746" s="1">
        <f t="shared" si="244"/>
        <v>-2.0158012810092161E-3</v>
      </c>
      <c r="Y746" s="1">
        <f t="shared" si="245"/>
        <v>2.0820186505609937E-3</v>
      </c>
      <c r="Z746" s="1">
        <f t="shared" si="236"/>
        <v>-3.2310590462182717E-4</v>
      </c>
      <c r="AA746" s="1" t="e">
        <f>Z746+#REF!*_xlfn.STDEV.S($Y$2:$Y$779)</f>
        <v>#REF!</v>
      </c>
      <c r="AB746" s="1">
        <f>Z746-GRAPHS!$S$32*_xlfn.STDEV.S($Y$2:$Y$779)</f>
        <v>-3.5832089975028217E-3</v>
      </c>
      <c r="AC746" s="24">
        <f t="shared" si="237"/>
        <v>1.0799999999999272</v>
      </c>
      <c r="AD746" s="24">
        <f t="shared" si="246"/>
        <v>-1.2400000000000091</v>
      </c>
      <c r="AE746" s="1">
        <f t="shared" si="247"/>
        <v>2.0820186505609937E-3</v>
      </c>
      <c r="AF746" s="1">
        <f t="shared" si="248"/>
        <v>-3.2310590462182717E-4</v>
      </c>
      <c r="AG746" s="1">
        <f>$AF$2+GRAPHS!$U$32*_xlfn.STDEV.S('ONE_LAST_QUOTE (2)'!$AE$2:$AE$779)</f>
        <v>3.7520229614794163E-3</v>
      </c>
      <c r="AH746" s="1">
        <f>$AF$2-GRAPHS!$U$32*_xlfn.STDEV.S('ONE_LAST_QUOTE (2)'!$AE$2:$AE$779)</f>
        <v>-4.3982347707230704E-3</v>
      </c>
      <c r="AI746" s="27">
        <f t="shared" si="249"/>
        <v>-0.87096774193541882</v>
      </c>
      <c r="AJ746" s="24">
        <f t="shared" si="250"/>
        <v>2.3199999999999363</v>
      </c>
      <c r="AK746" s="27">
        <f t="shared" si="251"/>
        <v>-6.5702056555270953</v>
      </c>
      <c r="AL746" s="27">
        <f>$AK$2+GRAPHS!$W$32*_xlfn.STDEV.S('ONE_LAST_QUOTE (2)'!$AJ$2:$AJ$779)</f>
        <v>27.965047561412895</v>
      </c>
      <c r="AM746" s="27">
        <f>$AK$2-GRAPHS!$W$32*_xlfn.STDEV.S('ONE_LAST_QUOTE (2)'!$AJ$2:$AJ$779)</f>
        <v>-41.105458872467089</v>
      </c>
      <c r="AO746" s="24"/>
    </row>
    <row r="747" spans="1:41" x14ac:dyDescent="0.3">
      <c r="A747" s="5">
        <v>45197</v>
      </c>
      <c r="B747" s="25">
        <v>616.29</v>
      </c>
      <c r="C747" s="25">
        <v>0</v>
      </c>
      <c r="D747" s="25">
        <f t="shared" si="238"/>
        <v>616.29</v>
      </c>
      <c r="E747" s="25">
        <v>617.20000000000005</v>
      </c>
      <c r="F747" s="25">
        <f t="shared" si="235"/>
        <v>0.91000000000008185</v>
      </c>
      <c r="G747" s="25">
        <v>16367</v>
      </c>
      <c r="H747" s="25">
        <v>16353.74</v>
      </c>
      <c r="I747" s="25">
        <v>0.41999999999999993</v>
      </c>
      <c r="J747" s="25">
        <f t="shared" si="239"/>
        <v>16353.32</v>
      </c>
      <c r="K747" s="25">
        <f t="shared" si="240"/>
        <v>13.680000000000291</v>
      </c>
      <c r="L747" s="27">
        <v>32.116999999999997</v>
      </c>
      <c r="M747" s="25">
        <v>523</v>
      </c>
      <c r="N747" s="2">
        <f t="shared" si="252"/>
        <v>127.02202099197379</v>
      </c>
      <c r="O747" s="2">
        <f t="shared" si="253"/>
        <v>133.08668076109902</v>
      </c>
      <c r="P747" s="2">
        <f t="shared" si="254"/>
        <v>109.26751267308519</v>
      </c>
      <c r="Q747" s="2">
        <f t="shared" si="254"/>
        <v>126.02409638554252</v>
      </c>
      <c r="R747" s="27">
        <f t="shared" si="255"/>
        <v>4.7744947858359366E-2</v>
      </c>
      <c r="S747" s="1">
        <f t="shared" si="241"/>
        <v>8.778548817801362E-3</v>
      </c>
      <c r="T747" s="1">
        <f>S747+GRAPHS!$Q$32*_xlfn.STDEV.S($R$2:$R$779)</f>
        <v>3.6448384166507447E-2</v>
      </c>
      <c r="U747" s="1">
        <f>S747-GRAPHS!$Q$32*_xlfn.STDEV.S($R$2:$R$779)</f>
        <v>-1.8891286530904723E-2</v>
      </c>
      <c r="V747" s="2">
        <f t="shared" si="242"/>
        <v>606.46597691252282</v>
      </c>
      <c r="W747" s="1">
        <f t="shared" si="243"/>
        <v>8.3652738404191263E-4</v>
      </c>
      <c r="X747" s="1">
        <f t="shared" si="244"/>
        <v>1.4765775852278666E-3</v>
      </c>
      <c r="Y747" s="1">
        <f t="shared" si="245"/>
        <v>-6.4005020118595394E-4</v>
      </c>
      <c r="Z747" s="1">
        <f t="shared" si="236"/>
        <v>-3.2310590462182717E-4</v>
      </c>
      <c r="AA747" s="1" t="e">
        <f>Z747+#REF!*_xlfn.STDEV.S($Y$2:$Y$779)</f>
        <v>#REF!</v>
      </c>
      <c r="AB747" s="1">
        <f>Z747-GRAPHS!$S$32*_xlfn.STDEV.S($Y$2:$Y$779)</f>
        <v>-3.5832089975028217E-3</v>
      </c>
      <c r="AC747" s="24">
        <f t="shared" si="237"/>
        <v>13.680000000000291</v>
      </c>
      <c r="AD747" s="24">
        <f t="shared" si="246"/>
        <v>0.91000000000008185</v>
      </c>
      <c r="AE747" s="1">
        <f t="shared" si="247"/>
        <v>-6.4005020118595394E-4</v>
      </c>
      <c r="AF747" s="1">
        <f t="shared" si="248"/>
        <v>-3.2310590462182717E-4</v>
      </c>
      <c r="AG747" s="1">
        <f>$AF$2+GRAPHS!$U$32*_xlfn.STDEV.S('ONE_LAST_QUOTE (2)'!$AE$2:$AE$779)</f>
        <v>3.7520229614794163E-3</v>
      </c>
      <c r="AH747" s="1">
        <f>$AF$2-GRAPHS!$U$32*_xlfn.STDEV.S('ONE_LAST_QUOTE (2)'!$AE$2:$AE$779)</f>
        <v>-4.3982347707230704E-3</v>
      </c>
      <c r="AI747" s="27">
        <f t="shared" si="249"/>
        <v>15.032967032966001</v>
      </c>
      <c r="AJ747" s="24">
        <f t="shared" si="250"/>
        <v>12.770000000000209</v>
      </c>
      <c r="AK747" s="27">
        <f t="shared" si="251"/>
        <v>-6.5702056555270953</v>
      </c>
      <c r="AL747" s="27">
        <f>$AK$2+GRAPHS!$W$32*_xlfn.STDEV.S('ONE_LAST_QUOTE (2)'!$AJ$2:$AJ$779)</f>
        <v>27.965047561412895</v>
      </c>
      <c r="AM747" s="27">
        <f>$AK$2-GRAPHS!$W$32*_xlfn.STDEV.S('ONE_LAST_QUOTE (2)'!$AJ$2:$AJ$779)</f>
        <v>-41.105458872467089</v>
      </c>
      <c r="AO747" s="24"/>
    </row>
    <row r="748" spans="1:41" x14ac:dyDescent="0.3">
      <c r="A748" s="5">
        <v>45201</v>
      </c>
      <c r="B748" s="25">
        <v>625.20000000000005</v>
      </c>
      <c r="C748" s="25">
        <v>0</v>
      </c>
      <c r="D748" s="25">
        <f t="shared" si="238"/>
        <v>625.20000000000005</v>
      </c>
      <c r="E748" s="25">
        <v>625.5</v>
      </c>
      <c r="F748" s="25">
        <f t="shared" si="235"/>
        <v>0.29999999999995453</v>
      </c>
      <c r="G748" s="25">
        <v>16556</v>
      </c>
      <c r="H748" s="25">
        <v>16557.310000000001</v>
      </c>
      <c r="I748" s="25">
        <v>0.41999999999999993</v>
      </c>
      <c r="J748" s="25">
        <f t="shared" si="239"/>
        <v>16556.890000000003</v>
      </c>
      <c r="K748" s="25">
        <f t="shared" si="240"/>
        <v>-0.8900000000030559</v>
      </c>
      <c r="L748" s="27">
        <v>32.332000000000001</v>
      </c>
      <c r="M748" s="25">
        <v>533</v>
      </c>
      <c r="N748" s="2">
        <f t="shared" si="252"/>
        <v>128.730191397407</v>
      </c>
      <c r="O748" s="2">
        <f t="shared" si="253"/>
        <v>134.62351601886451</v>
      </c>
      <c r="P748" s="2">
        <f t="shared" si="254"/>
        <v>109.99897934882432</v>
      </c>
      <c r="Q748" s="2">
        <f t="shared" si="254"/>
        <v>128.4337349397594</v>
      </c>
      <c r="R748" s="27">
        <f t="shared" si="255"/>
        <v>4.5780438586190186E-2</v>
      </c>
      <c r="S748" s="1">
        <f t="shared" si="241"/>
        <v>8.778548817801362E-3</v>
      </c>
      <c r="T748" s="1">
        <f>S748+GRAPHS!$Q$32*_xlfn.STDEV.S($R$2:$R$779)</f>
        <v>3.6448384166507447E-2</v>
      </c>
      <c r="U748" s="1">
        <f>S748-GRAPHS!$Q$32*_xlfn.STDEV.S($R$2:$R$779)</f>
        <v>-1.8891286530904723E-2</v>
      </c>
      <c r="V748" s="2">
        <f t="shared" si="242"/>
        <v>589.33246214575092</v>
      </c>
      <c r="W748" s="1">
        <f t="shared" si="243"/>
        <v>-5.3754056468518894E-5</v>
      </c>
      <c r="X748" s="1">
        <f t="shared" si="244"/>
        <v>4.7984644913620362E-4</v>
      </c>
      <c r="Y748" s="1">
        <f t="shared" si="245"/>
        <v>-5.3360050560472255E-4</v>
      </c>
      <c r="Z748" s="1">
        <f t="shared" si="236"/>
        <v>-3.2310590462182717E-4</v>
      </c>
      <c r="AA748" s="1" t="e">
        <f>Z748+#REF!*_xlfn.STDEV.S($Y$2:$Y$779)</f>
        <v>#REF!</v>
      </c>
      <c r="AB748" s="1">
        <f>Z748-GRAPHS!$S$32*_xlfn.STDEV.S($Y$2:$Y$779)</f>
        <v>-3.5832089975028217E-3</v>
      </c>
      <c r="AC748" s="24">
        <f t="shared" si="237"/>
        <v>-0.8900000000030559</v>
      </c>
      <c r="AD748" s="24">
        <f t="shared" si="246"/>
        <v>0.29999999999995453</v>
      </c>
      <c r="AE748" s="1">
        <f t="shared" si="247"/>
        <v>-5.3360050560472255E-4</v>
      </c>
      <c r="AF748" s="1">
        <f t="shared" si="248"/>
        <v>-3.2310590462182717E-4</v>
      </c>
      <c r="AG748" s="1">
        <f>$AF$2+GRAPHS!$U$32*_xlfn.STDEV.S('ONE_LAST_QUOTE (2)'!$AE$2:$AE$779)</f>
        <v>3.7520229614794163E-3</v>
      </c>
      <c r="AH748" s="1">
        <f>$AF$2-GRAPHS!$U$32*_xlfn.STDEV.S('ONE_LAST_QUOTE (2)'!$AE$2:$AE$779)</f>
        <v>-4.3982347707230704E-3</v>
      </c>
      <c r="AI748" s="27">
        <f t="shared" si="249"/>
        <v>-2.9666666666773027</v>
      </c>
      <c r="AJ748" s="24">
        <f t="shared" si="250"/>
        <v>-1.1900000000030104</v>
      </c>
      <c r="AK748" s="27">
        <f t="shared" si="251"/>
        <v>-6.5702056555270953</v>
      </c>
      <c r="AL748" s="27">
        <f>$AK$2+GRAPHS!$W$32*_xlfn.STDEV.S('ONE_LAST_QUOTE (2)'!$AJ$2:$AJ$779)</f>
        <v>27.965047561412895</v>
      </c>
      <c r="AM748" s="27">
        <f>$AK$2-GRAPHS!$W$32*_xlfn.STDEV.S('ONE_LAST_QUOTE (2)'!$AJ$2:$AJ$779)</f>
        <v>-41.105458872467089</v>
      </c>
      <c r="AO748" s="24"/>
    </row>
    <row r="749" spans="1:41" x14ac:dyDescent="0.3">
      <c r="A749" s="5">
        <v>45202</v>
      </c>
      <c r="B749" s="25">
        <v>621.54999999999995</v>
      </c>
      <c r="C749" s="25">
        <v>0</v>
      </c>
      <c r="D749" s="25">
        <f t="shared" si="238"/>
        <v>621.54999999999995</v>
      </c>
      <c r="E749" s="25">
        <v>621.5</v>
      </c>
      <c r="F749" s="25">
        <f t="shared" si="235"/>
        <v>-4.9999999999954525E-2</v>
      </c>
      <c r="G749" s="25">
        <v>16411</v>
      </c>
      <c r="H749" s="25">
        <v>16454.34</v>
      </c>
      <c r="I749" s="25">
        <v>0.41999999999999993</v>
      </c>
      <c r="J749" s="25">
        <f t="shared" si="239"/>
        <v>16453.920000000002</v>
      </c>
      <c r="K749" s="25">
        <f t="shared" si="240"/>
        <v>-42.920000000001892</v>
      </c>
      <c r="L749" s="27">
        <v>32.344999999999999</v>
      </c>
      <c r="M749" s="25">
        <v>529</v>
      </c>
      <c r="N749" s="2">
        <f t="shared" si="252"/>
        <v>127.90697674418617</v>
      </c>
      <c r="O749" s="2">
        <f t="shared" si="253"/>
        <v>133.44446251422963</v>
      </c>
      <c r="P749" s="2">
        <f t="shared" si="254"/>
        <v>110.04320756642716</v>
      </c>
      <c r="Q749" s="2">
        <f t="shared" si="254"/>
        <v>127.46987951807266</v>
      </c>
      <c r="R749" s="27">
        <f t="shared" si="255"/>
        <v>4.3293070565794345E-2</v>
      </c>
      <c r="S749" s="1">
        <f t="shared" si="241"/>
        <v>8.778548817801362E-3</v>
      </c>
      <c r="T749" s="1">
        <f>S749+GRAPHS!$Q$32*_xlfn.STDEV.S($R$2:$R$779)</f>
        <v>3.6448384166507447E-2</v>
      </c>
      <c r="U749" s="1">
        <f>S749-GRAPHS!$Q$32*_xlfn.STDEV.S($R$2:$R$779)</f>
        <v>-1.8891286530904723E-2</v>
      </c>
      <c r="V749" s="2">
        <f t="shared" si="242"/>
        <v>553.74857700434609</v>
      </c>
      <c r="W749" s="1">
        <f t="shared" si="243"/>
        <v>-2.608496941762321E-3</v>
      </c>
      <c r="X749" s="1">
        <f t="shared" si="244"/>
        <v>-8.0444051162343382E-5</v>
      </c>
      <c r="Y749" s="1">
        <f t="shared" si="245"/>
        <v>-2.5280528905999777E-3</v>
      </c>
      <c r="Z749" s="1">
        <f t="shared" si="236"/>
        <v>-3.2310590462182717E-4</v>
      </c>
      <c r="AA749" s="1" t="e">
        <f>Z749+#REF!*_xlfn.STDEV.S($Y$2:$Y$779)</f>
        <v>#REF!</v>
      </c>
      <c r="AB749" s="1">
        <f>Z749-GRAPHS!$S$32*_xlfn.STDEV.S($Y$2:$Y$779)</f>
        <v>-3.5832089975028217E-3</v>
      </c>
      <c r="AC749" s="24">
        <f t="shared" si="237"/>
        <v>-42.920000000001892</v>
      </c>
      <c r="AD749" s="24">
        <f t="shared" si="246"/>
        <v>-4.9999999999954525E-2</v>
      </c>
      <c r="AE749" s="1">
        <f t="shared" si="247"/>
        <v>-2.5280528905999777E-3</v>
      </c>
      <c r="AF749" s="1">
        <f t="shared" si="248"/>
        <v>-3.2310590462182717E-4</v>
      </c>
      <c r="AG749" s="1">
        <f>$AF$2+GRAPHS!$U$32*_xlfn.STDEV.S('ONE_LAST_QUOTE (2)'!$AE$2:$AE$779)</f>
        <v>3.7520229614794163E-3</v>
      </c>
      <c r="AH749" s="1">
        <f>$AF$2-GRAPHS!$U$32*_xlfn.STDEV.S('ONE_LAST_QUOTE (2)'!$AE$2:$AE$779)</f>
        <v>-4.3982347707230704E-3</v>
      </c>
      <c r="AI749" s="27">
        <f t="shared" si="249"/>
        <v>858.40000000081852</v>
      </c>
      <c r="AJ749" s="24">
        <f t="shared" si="250"/>
        <v>-42.870000000001937</v>
      </c>
      <c r="AK749" s="27">
        <f t="shared" si="251"/>
        <v>-6.5702056555270953</v>
      </c>
      <c r="AL749" s="27">
        <f>$AK$2+GRAPHS!$W$32*_xlfn.STDEV.S('ONE_LAST_QUOTE (2)'!$AJ$2:$AJ$779)</f>
        <v>27.965047561412895</v>
      </c>
      <c r="AM749" s="27">
        <f>$AK$2-GRAPHS!$W$32*_xlfn.STDEV.S('ONE_LAST_QUOTE (2)'!$AJ$2:$AJ$779)</f>
        <v>-41.105458872467089</v>
      </c>
      <c r="AO749" s="24"/>
    </row>
    <row r="750" spans="1:41" x14ac:dyDescent="0.3">
      <c r="A750" s="5">
        <v>45203</v>
      </c>
      <c r="B750" s="25">
        <v>613.54</v>
      </c>
      <c r="C750" s="25">
        <v>0</v>
      </c>
      <c r="D750" s="25">
        <f t="shared" si="238"/>
        <v>613.54</v>
      </c>
      <c r="E750" s="25">
        <v>613.6</v>
      </c>
      <c r="F750" s="25">
        <f t="shared" si="235"/>
        <v>6.0000000000059117E-2</v>
      </c>
      <c r="G750" s="25">
        <v>16245</v>
      </c>
      <c r="H750" s="25">
        <v>16273.38</v>
      </c>
      <c r="I750" s="25">
        <v>0.30999999999999994</v>
      </c>
      <c r="J750" s="25">
        <f t="shared" si="239"/>
        <v>16273.07</v>
      </c>
      <c r="K750" s="25">
        <f t="shared" si="240"/>
        <v>-28.069999999999709</v>
      </c>
      <c r="L750" s="27">
        <v>32.283999999999999</v>
      </c>
      <c r="M750" s="25">
        <v>520</v>
      </c>
      <c r="N750" s="2">
        <f t="shared" si="252"/>
        <v>126.28112780407504</v>
      </c>
      <c r="O750" s="2">
        <f t="shared" si="253"/>
        <v>132.09464953650968</v>
      </c>
      <c r="P750" s="2">
        <f t="shared" si="254"/>
        <v>109.83567516075234</v>
      </c>
      <c r="Q750" s="2">
        <f t="shared" si="254"/>
        <v>125.30120481927746</v>
      </c>
      <c r="R750" s="27">
        <f t="shared" si="255"/>
        <v>4.6036346313396148E-2</v>
      </c>
      <c r="S750" s="1">
        <f t="shared" si="241"/>
        <v>8.778548817801362E-3</v>
      </c>
      <c r="T750" s="1">
        <f>S750+GRAPHS!$Q$32*_xlfn.STDEV.S($R$2:$R$779)</f>
        <v>3.6448384166507447E-2</v>
      </c>
      <c r="U750" s="1">
        <f>S750-GRAPHS!$Q$32*_xlfn.STDEV.S($R$2:$R$779)</f>
        <v>-1.8891286530904723E-2</v>
      </c>
      <c r="V750" s="2">
        <f t="shared" si="242"/>
        <v>581.35217324346377</v>
      </c>
      <c r="W750" s="1">
        <f t="shared" si="243"/>
        <v>-1.7249357373869656E-3</v>
      </c>
      <c r="X750" s="1">
        <f t="shared" si="244"/>
        <v>9.7793134922024837E-5</v>
      </c>
      <c r="Y750" s="1">
        <f t="shared" si="245"/>
        <v>-1.8227288723089905E-3</v>
      </c>
      <c r="Z750" s="1">
        <f t="shared" si="236"/>
        <v>-3.2310590462182717E-4</v>
      </c>
      <c r="AA750" s="1" t="e">
        <f>Z750+#REF!*_xlfn.STDEV.S($Y$2:$Y$779)</f>
        <v>#REF!</v>
      </c>
      <c r="AB750" s="1">
        <f>Z750-GRAPHS!$S$32*_xlfn.STDEV.S($Y$2:$Y$779)</f>
        <v>-3.5832089975028217E-3</v>
      </c>
      <c r="AC750" s="24">
        <f t="shared" si="237"/>
        <v>-28.069999999999709</v>
      </c>
      <c r="AD750" s="24">
        <f t="shared" si="246"/>
        <v>6.0000000000059117E-2</v>
      </c>
      <c r="AE750" s="1">
        <f t="shared" si="247"/>
        <v>-1.8227288723089905E-3</v>
      </c>
      <c r="AF750" s="1">
        <f t="shared" si="248"/>
        <v>-3.2310590462182717E-4</v>
      </c>
      <c r="AG750" s="1">
        <f>$AF$2+GRAPHS!$U$32*_xlfn.STDEV.S('ONE_LAST_QUOTE (2)'!$AE$2:$AE$779)</f>
        <v>3.7520229614794163E-3</v>
      </c>
      <c r="AH750" s="1">
        <f>$AF$2-GRAPHS!$U$32*_xlfn.STDEV.S('ONE_LAST_QUOTE (2)'!$AE$2:$AE$779)</f>
        <v>-4.3982347707230704E-3</v>
      </c>
      <c r="AI750" s="27">
        <f t="shared" si="249"/>
        <v>-467.83333333286754</v>
      </c>
      <c r="AJ750" s="24">
        <f t="shared" si="250"/>
        <v>-28.129999999999768</v>
      </c>
      <c r="AK750" s="27">
        <f t="shared" si="251"/>
        <v>-6.5702056555270953</v>
      </c>
      <c r="AL750" s="27">
        <f>$AK$2+GRAPHS!$W$32*_xlfn.STDEV.S('ONE_LAST_QUOTE (2)'!$AJ$2:$AJ$779)</f>
        <v>27.965047561412895</v>
      </c>
      <c r="AM750" s="27">
        <f>$AK$2-GRAPHS!$W$32*_xlfn.STDEV.S('ONE_LAST_QUOTE (2)'!$AJ$2:$AJ$779)</f>
        <v>-41.105458872467089</v>
      </c>
      <c r="AO750" s="24"/>
    </row>
    <row r="751" spans="1:41" x14ac:dyDescent="0.3">
      <c r="A751" s="5">
        <v>45204</v>
      </c>
      <c r="B751" s="25">
        <v>621.54</v>
      </c>
      <c r="C751" s="25">
        <v>0</v>
      </c>
      <c r="D751" s="25">
        <f t="shared" si="238"/>
        <v>621.54</v>
      </c>
      <c r="E751" s="25">
        <v>623.4</v>
      </c>
      <c r="F751" s="25">
        <f t="shared" si="235"/>
        <v>1.8600000000000136</v>
      </c>
      <c r="G751" s="25">
        <v>16457</v>
      </c>
      <c r="H751" s="25">
        <v>16453.52</v>
      </c>
      <c r="I751" s="25">
        <v>0.26999999999999996</v>
      </c>
      <c r="J751" s="25">
        <f t="shared" si="239"/>
        <v>16453.25</v>
      </c>
      <c r="K751" s="25">
        <f t="shared" si="240"/>
        <v>3.75</v>
      </c>
      <c r="L751" s="27">
        <v>32.229999999999997</v>
      </c>
      <c r="M751" s="25">
        <v>528</v>
      </c>
      <c r="N751" s="2">
        <f t="shared" si="252"/>
        <v>128.29800370446605</v>
      </c>
      <c r="O751" s="2">
        <f t="shared" si="253"/>
        <v>133.81850707432068</v>
      </c>
      <c r="P751" s="2">
        <f t="shared" si="254"/>
        <v>109.65195794917135</v>
      </c>
      <c r="Q751" s="2">
        <f t="shared" si="254"/>
        <v>127.22891566265095</v>
      </c>
      <c r="R751" s="27">
        <f t="shared" si="255"/>
        <v>4.3028755011427E-2</v>
      </c>
      <c r="S751" s="1">
        <f t="shared" si="241"/>
        <v>8.778548817801362E-3</v>
      </c>
      <c r="T751" s="1">
        <f>S751+GRAPHS!$Q$32*_xlfn.STDEV.S($R$2:$R$779)</f>
        <v>3.6448384166507447E-2</v>
      </c>
      <c r="U751" s="1">
        <f>S751-GRAPHS!$Q$32*_xlfn.STDEV.S($R$2:$R$779)</f>
        <v>-1.8891286530904723E-2</v>
      </c>
      <c r="V751" s="2">
        <f t="shared" si="242"/>
        <v>552.05033698546231</v>
      </c>
      <c r="W751" s="1">
        <f t="shared" si="243"/>
        <v>2.2791849634570677E-4</v>
      </c>
      <c r="X751" s="1">
        <f t="shared" si="244"/>
        <v>2.9925668500820762E-3</v>
      </c>
      <c r="Y751" s="1">
        <f t="shared" si="245"/>
        <v>-2.7646483537363694E-3</v>
      </c>
      <c r="Z751" s="1">
        <f t="shared" si="236"/>
        <v>-3.2310590462182717E-4</v>
      </c>
      <c r="AA751" s="1" t="e">
        <f>Z751+#REF!*_xlfn.STDEV.S($Y$2:$Y$779)</f>
        <v>#REF!</v>
      </c>
      <c r="AB751" s="1">
        <f>Z751-GRAPHS!$S$32*_xlfn.STDEV.S($Y$2:$Y$779)</f>
        <v>-3.5832089975028217E-3</v>
      </c>
      <c r="AC751" s="24">
        <f t="shared" si="237"/>
        <v>3.75</v>
      </c>
      <c r="AD751" s="24">
        <f t="shared" si="246"/>
        <v>1.8600000000000136</v>
      </c>
      <c r="AE751" s="1">
        <f t="shared" si="247"/>
        <v>-2.7646483537363694E-3</v>
      </c>
      <c r="AF751" s="1">
        <f t="shared" si="248"/>
        <v>-3.2310590462182717E-4</v>
      </c>
      <c r="AG751" s="1">
        <f>$AF$2+GRAPHS!$U$32*_xlfn.STDEV.S('ONE_LAST_QUOTE (2)'!$AE$2:$AE$779)</f>
        <v>3.7520229614794163E-3</v>
      </c>
      <c r="AH751" s="1">
        <f>$AF$2-GRAPHS!$U$32*_xlfn.STDEV.S('ONE_LAST_QUOTE (2)'!$AE$2:$AE$779)</f>
        <v>-4.3982347707230704E-3</v>
      </c>
      <c r="AI751" s="27">
        <f t="shared" si="249"/>
        <v>2.0161290322580498</v>
      </c>
      <c r="AJ751" s="24">
        <f t="shared" si="250"/>
        <v>1.8899999999999864</v>
      </c>
      <c r="AK751" s="27">
        <f t="shared" si="251"/>
        <v>-6.5702056555270953</v>
      </c>
      <c r="AL751" s="27">
        <f>$AK$2+GRAPHS!$W$32*_xlfn.STDEV.S('ONE_LAST_QUOTE (2)'!$AJ$2:$AJ$779)</f>
        <v>27.965047561412895</v>
      </c>
      <c r="AM751" s="27">
        <f>$AK$2-GRAPHS!$W$32*_xlfn.STDEV.S('ONE_LAST_QUOTE (2)'!$AJ$2:$AJ$779)</f>
        <v>-41.105458872467089</v>
      </c>
      <c r="AO751" s="24"/>
    </row>
    <row r="752" spans="1:41" x14ac:dyDescent="0.3">
      <c r="A752" s="5">
        <v>45205</v>
      </c>
      <c r="B752" s="25">
        <v>624.9</v>
      </c>
      <c r="C752" s="25">
        <v>0</v>
      </c>
      <c r="D752" s="25">
        <f t="shared" si="238"/>
        <v>624.9</v>
      </c>
      <c r="E752" s="25">
        <v>625.70000000000005</v>
      </c>
      <c r="F752" s="25">
        <f t="shared" si="235"/>
        <v>0.80000000000006821</v>
      </c>
      <c r="G752" s="25">
        <v>16528</v>
      </c>
      <c r="H752" s="25">
        <v>16520.57</v>
      </c>
      <c r="I752" s="25">
        <v>0.23999999999999996</v>
      </c>
      <c r="J752" s="25">
        <f t="shared" si="239"/>
        <v>16520.329999999998</v>
      </c>
      <c r="K752" s="25">
        <f t="shared" si="240"/>
        <v>7.6700000000018917</v>
      </c>
      <c r="L752" s="27">
        <v>32.118000000000002</v>
      </c>
      <c r="M752" s="25">
        <v>532</v>
      </c>
      <c r="N752" s="2">
        <f t="shared" si="252"/>
        <v>128.77135213006804</v>
      </c>
      <c r="O752" s="2">
        <f t="shared" si="253"/>
        <v>134.39583672141777</v>
      </c>
      <c r="P752" s="2">
        <f t="shared" si="254"/>
        <v>109.27091484367006</v>
      </c>
      <c r="Q752" s="2">
        <f t="shared" si="254"/>
        <v>128.19277108433769</v>
      </c>
      <c r="R752" s="27">
        <f t="shared" si="255"/>
        <v>4.3678073564596964E-2</v>
      </c>
      <c r="S752" s="1">
        <f t="shared" si="241"/>
        <v>8.778548817801362E-3</v>
      </c>
      <c r="T752" s="1">
        <f>S752+GRAPHS!$Q$32*_xlfn.STDEV.S($R$2:$R$779)</f>
        <v>3.6448384166507447E-2</v>
      </c>
      <c r="U752" s="1">
        <f>S752-GRAPHS!$Q$32*_xlfn.STDEV.S($R$2:$R$779)</f>
        <v>-1.8891286530904723E-2</v>
      </c>
      <c r="V752" s="2">
        <f t="shared" si="242"/>
        <v>562.44845913497272</v>
      </c>
      <c r="W752" s="1">
        <f t="shared" si="243"/>
        <v>4.6427643999858917E-4</v>
      </c>
      <c r="X752" s="1">
        <f t="shared" si="244"/>
        <v>1.2802048327733529E-3</v>
      </c>
      <c r="Y752" s="1">
        <f t="shared" si="245"/>
        <v>-8.1592839277476372E-4</v>
      </c>
      <c r="Z752" s="1">
        <f t="shared" si="236"/>
        <v>-3.2310590462182717E-4</v>
      </c>
      <c r="AA752" s="1" t="e">
        <f>Z752+#REF!*_xlfn.STDEV.S($Y$2:$Y$779)</f>
        <v>#REF!</v>
      </c>
      <c r="AB752" s="1">
        <f>Z752-GRAPHS!$S$32*_xlfn.STDEV.S($Y$2:$Y$779)</f>
        <v>-3.5832089975028217E-3</v>
      </c>
      <c r="AC752" s="24">
        <f t="shared" si="237"/>
        <v>7.6700000000018917</v>
      </c>
      <c r="AD752" s="24">
        <f t="shared" si="246"/>
        <v>0.80000000000006821</v>
      </c>
      <c r="AE752" s="1">
        <f t="shared" si="247"/>
        <v>-8.1592839277476372E-4</v>
      </c>
      <c r="AF752" s="1">
        <f t="shared" si="248"/>
        <v>-3.2310590462182717E-4</v>
      </c>
      <c r="AG752" s="1">
        <f>$AF$2+GRAPHS!$U$32*_xlfn.STDEV.S('ONE_LAST_QUOTE (2)'!$AE$2:$AE$779)</f>
        <v>3.7520229614794163E-3</v>
      </c>
      <c r="AH752" s="1">
        <f>$AF$2-GRAPHS!$U$32*_xlfn.STDEV.S('ONE_LAST_QUOTE (2)'!$AE$2:$AE$779)</f>
        <v>-4.3982347707230704E-3</v>
      </c>
      <c r="AI752" s="27">
        <f t="shared" si="249"/>
        <v>9.5875000000015476</v>
      </c>
      <c r="AJ752" s="24">
        <f t="shared" si="250"/>
        <v>6.8700000000018235</v>
      </c>
      <c r="AK752" s="27">
        <f t="shared" si="251"/>
        <v>-6.5702056555270953</v>
      </c>
      <c r="AL752" s="27">
        <f>$AK$2+GRAPHS!$W$32*_xlfn.STDEV.S('ONE_LAST_QUOTE (2)'!$AJ$2:$AJ$779)</f>
        <v>27.965047561412895</v>
      </c>
      <c r="AM752" s="27">
        <f>$AK$2-GRAPHS!$W$32*_xlfn.STDEV.S('ONE_LAST_QUOTE (2)'!$AJ$2:$AJ$779)</f>
        <v>-41.105458872467089</v>
      </c>
      <c r="AO752" s="24"/>
    </row>
    <row r="753" spans="1:41" x14ac:dyDescent="0.3">
      <c r="A753" s="5">
        <v>45210</v>
      </c>
      <c r="B753" s="25">
        <v>634.22</v>
      </c>
      <c r="C753" s="25">
        <v>0</v>
      </c>
      <c r="D753" s="25">
        <f t="shared" si="238"/>
        <v>634.22</v>
      </c>
      <c r="E753" s="25">
        <v>636</v>
      </c>
      <c r="F753" s="25">
        <f t="shared" si="235"/>
        <v>1.7799999999999727</v>
      </c>
      <c r="G753" s="25">
        <v>16714</v>
      </c>
      <c r="H753" s="25">
        <v>16672.03</v>
      </c>
      <c r="I753" s="25">
        <v>4.9999999999999961E-2</v>
      </c>
      <c r="J753" s="25">
        <f t="shared" si="239"/>
        <v>16671.98</v>
      </c>
      <c r="K753" s="25">
        <f t="shared" si="240"/>
        <v>42.020000000000437</v>
      </c>
      <c r="L753" s="27">
        <v>32.058</v>
      </c>
      <c r="M753" s="25">
        <v>544</v>
      </c>
      <c r="N753" s="2">
        <f t="shared" si="252"/>
        <v>130.89112986211165</v>
      </c>
      <c r="O753" s="2">
        <f t="shared" si="253"/>
        <v>135.90827776874252</v>
      </c>
      <c r="P753" s="2">
        <f t="shared" si="254"/>
        <v>109.06678460858006</v>
      </c>
      <c r="Q753" s="2">
        <f t="shared" si="254"/>
        <v>131.08433734939794</v>
      </c>
      <c r="R753" s="27">
        <f t="shared" si="255"/>
        <v>3.8330694462766379E-2</v>
      </c>
      <c r="S753" s="1">
        <f t="shared" si="241"/>
        <v>8.778548817801362E-3</v>
      </c>
      <c r="T753" s="1">
        <f>S753+GRAPHS!$Q$32*_xlfn.STDEV.S($R$2:$R$779)</f>
        <v>3.6448384166507447E-2</v>
      </c>
      <c r="U753" s="1">
        <f>S753-GRAPHS!$Q$32*_xlfn.STDEV.S($R$2:$R$779)</f>
        <v>-1.8891286530904723E-2</v>
      </c>
      <c r="V753" s="2">
        <f t="shared" si="242"/>
        <v>501.71479066308677</v>
      </c>
      <c r="W753" s="1">
        <f t="shared" si="243"/>
        <v>2.5203964975965927E-3</v>
      </c>
      <c r="X753" s="1">
        <f t="shared" si="244"/>
        <v>2.806597079877602E-3</v>
      </c>
      <c r="Y753" s="1">
        <f t="shared" si="245"/>
        <v>-2.8620058228100934E-4</v>
      </c>
      <c r="Z753" s="1">
        <f t="shared" si="236"/>
        <v>-3.2310590462182717E-4</v>
      </c>
      <c r="AA753" s="1" t="e">
        <f>Z753+#REF!*_xlfn.STDEV.S($Y$2:$Y$779)</f>
        <v>#REF!</v>
      </c>
      <c r="AB753" s="1">
        <f>Z753-GRAPHS!$S$32*_xlfn.STDEV.S($Y$2:$Y$779)</f>
        <v>-3.5832089975028217E-3</v>
      </c>
      <c r="AC753" s="24">
        <f t="shared" si="237"/>
        <v>42.020000000000437</v>
      </c>
      <c r="AD753" s="24">
        <f t="shared" si="246"/>
        <v>1.7799999999999727</v>
      </c>
      <c r="AE753" s="1">
        <f t="shared" si="247"/>
        <v>-2.8620058228100934E-4</v>
      </c>
      <c r="AF753" s="1">
        <f t="shared" si="248"/>
        <v>-3.2310590462182717E-4</v>
      </c>
      <c r="AG753" s="1">
        <f>$AF$2+GRAPHS!$U$32*_xlfn.STDEV.S('ONE_LAST_QUOTE (2)'!$AE$2:$AE$779)</f>
        <v>3.7520229614794163E-3</v>
      </c>
      <c r="AH753" s="1">
        <f>$AF$2-GRAPHS!$U$32*_xlfn.STDEV.S('ONE_LAST_QUOTE (2)'!$AE$2:$AE$779)</f>
        <v>-4.3982347707230704E-3</v>
      </c>
      <c r="AI753" s="27">
        <f t="shared" si="249"/>
        <v>23.606741573034316</v>
      </c>
      <c r="AJ753" s="24">
        <f t="shared" si="250"/>
        <v>40.240000000000464</v>
      </c>
      <c r="AK753" s="27">
        <f t="shared" si="251"/>
        <v>-6.5702056555270953</v>
      </c>
      <c r="AL753" s="27">
        <f>$AK$2+GRAPHS!$W$32*_xlfn.STDEV.S('ONE_LAST_QUOTE (2)'!$AJ$2:$AJ$779)</f>
        <v>27.965047561412895</v>
      </c>
      <c r="AM753" s="27">
        <f>$AK$2-GRAPHS!$W$32*_xlfn.STDEV.S('ONE_LAST_QUOTE (2)'!$AJ$2:$AJ$779)</f>
        <v>-41.105458872467089</v>
      </c>
      <c r="AO753" s="24"/>
    </row>
    <row r="754" spans="1:41" x14ac:dyDescent="0.3">
      <c r="A754" s="5">
        <v>45211</v>
      </c>
      <c r="B754" s="25">
        <v>640.1</v>
      </c>
      <c r="C754" s="25">
        <v>0</v>
      </c>
      <c r="D754" s="25">
        <f t="shared" si="238"/>
        <v>640.1</v>
      </c>
      <c r="E754" s="25">
        <v>641.5</v>
      </c>
      <c r="F754" s="25">
        <f t="shared" si="235"/>
        <v>1.3999999999999773</v>
      </c>
      <c r="G754" s="25">
        <v>16848</v>
      </c>
      <c r="H754" s="25">
        <v>16825.91</v>
      </c>
      <c r="I754" s="25">
        <v>4.9999999999999961E-2</v>
      </c>
      <c r="J754" s="25">
        <f t="shared" si="239"/>
        <v>16825.86</v>
      </c>
      <c r="K754" s="25">
        <f t="shared" si="240"/>
        <v>22.139999999999418</v>
      </c>
      <c r="L754" s="27">
        <v>32.222000000000001</v>
      </c>
      <c r="M754" s="25">
        <v>550</v>
      </c>
      <c r="N754" s="2">
        <f t="shared" si="252"/>
        <v>132.02305001029029</v>
      </c>
      <c r="O754" s="2">
        <f t="shared" si="253"/>
        <v>136.99788583509479</v>
      </c>
      <c r="P754" s="2">
        <f t="shared" si="254"/>
        <v>109.6247405844927</v>
      </c>
      <c r="Q754" s="2">
        <f t="shared" si="254"/>
        <v>132.53012048192807</v>
      </c>
      <c r="R754" s="27">
        <f t="shared" si="255"/>
        <v>3.7681570183515367E-2</v>
      </c>
      <c r="S754" s="1">
        <f t="shared" si="241"/>
        <v>8.778548817801362E-3</v>
      </c>
      <c r="T754" s="1">
        <f>S754+GRAPHS!$Q$32*_xlfn.STDEV.S($R$2:$R$779)</f>
        <v>3.6448384166507447E-2</v>
      </c>
      <c r="U754" s="1">
        <f>S754-GRAPHS!$Q$32*_xlfn.STDEV.S($R$2:$R$779)</f>
        <v>-1.8891286530904723E-2</v>
      </c>
      <c r="V754" s="2">
        <f t="shared" si="242"/>
        <v>497.48358248045008</v>
      </c>
      <c r="W754" s="1">
        <f t="shared" si="243"/>
        <v>1.3158317019159448E-3</v>
      </c>
      <c r="X754" s="1">
        <f t="shared" si="244"/>
        <v>2.1871582565223826E-3</v>
      </c>
      <c r="Y754" s="1">
        <f t="shared" si="245"/>
        <v>-8.7132655460643777E-4</v>
      </c>
      <c r="Z754" s="1">
        <f t="shared" si="236"/>
        <v>-3.2310590462182717E-4</v>
      </c>
      <c r="AA754" s="1" t="e">
        <f>Z754+#REF!*_xlfn.STDEV.S($Y$2:$Y$779)</f>
        <v>#REF!</v>
      </c>
      <c r="AB754" s="1">
        <f>Z754-GRAPHS!$S$32*_xlfn.STDEV.S($Y$2:$Y$779)</f>
        <v>-3.5832089975028217E-3</v>
      </c>
      <c r="AC754" s="24">
        <f t="shared" si="237"/>
        <v>22.139999999999418</v>
      </c>
      <c r="AD754" s="24">
        <f t="shared" si="246"/>
        <v>1.3999999999999773</v>
      </c>
      <c r="AE754" s="1">
        <f t="shared" si="247"/>
        <v>-8.7132655460643777E-4</v>
      </c>
      <c r="AF754" s="1">
        <f t="shared" si="248"/>
        <v>-3.2310590462182717E-4</v>
      </c>
      <c r="AG754" s="1">
        <f>$AF$2+GRAPHS!$U$32*_xlfn.STDEV.S('ONE_LAST_QUOTE (2)'!$AE$2:$AE$779)</f>
        <v>3.7520229614794163E-3</v>
      </c>
      <c r="AH754" s="1">
        <f>$AF$2-GRAPHS!$U$32*_xlfn.STDEV.S('ONE_LAST_QUOTE (2)'!$AE$2:$AE$779)</f>
        <v>-4.3982347707230704E-3</v>
      </c>
      <c r="AI754" s="27">
        <f t="shared" si="249"/>
        <v>15.814285714285555</v>
      </c>
      <c r="AJ754" s="24">
        <f t="shared" si="250"/>
        <v>20.739999999999441</v>
      </c>
      <c r="AK754" s="27">
        <f t="shared" si="251"/>
        <v>-6.5702056555270953</v>
      </c>
      <c r="AL754" s="27">
        <f>$AK$2+GRAPHS!$W$32*_xlfn.STDEV.S('ONE_LAST_QUOTE (2)'!$AJ$2:$AJ$779)</f>
        <v>27.965047561412895</v>
      </c>
      <c r="AM754" s="27">
        <f>$AK$2-GRAPHS!$W$32*_xlfn.STDEV.S('ONE_LAST_QUOTE (2)'!$AJ$2:$AJ$779)</f>
        <v>-41.105458872467089</v>
      </c>
      <c r="AO754" s="24"/>
    </row>
    <row r="755" spans="1:41" x14ac:dyDescent="0.3">
      <c r="A755" s="5">
        <v>45212</v>
      </c>
      <c r="B755" s="25">
        <v>639.61</v>
      </c>
      <c r="C755" s="25">
        <v>0</v>
      </c>
      <c r="D755" s="25">
        <f t="shared" si="238"/>
        <v>639.61</v>
      </c>
      <c r="E755" s="25">
        <v>640</v>
      </c>
      <c r="F755" s="25">
        <f t="shared" si="235"/>
        <v>0.38999999999998636</v>
      </c>
      <c r="G755" s="25">
        <v>16771</v>
      </c>
      <c r="H755" s="25">
        <v>16782.57</v>
      </c>
      <c r="I755" s="25">
        <v>2.9999999999999961E-2</v>
      </c>
      <c r="J755" s="25">
        <f t="shared" si="239"/>
        <v>16782.54</v>
      </c>
      <c r="K755" s="25">
        <f t="shared" si="240"/>
        <v>-11.540000000000873</v>
      </c>
      <c r="L755" s="27">
        <v>32.200000000000003</v>
      </c>
      <c r="M755" s="25">
        <v>553</v>
      </c>
      <c r="N755" s="2">
        <f t="shared" si="252"/>
        <v>131.71434451533247</v>
      </c>
      <c r="O755" s="2">
        <f t="shared" si="253"/>
        <v>136.37176776711627</v>
      </c>
      <c r="P755" s="2">
        <f t="shared" si="254"/>
        <v>109.54989283162638</v>
      </c>
      <c r="Q755" s="2">
        <f t="shared" si="254"/>
        <v>133.25301204819311</v>
      </c>
      <c r="R755" s="27">
        <f t="shared" si="255"/>
        <v>3.5360030594402181E-2</v>
      </c>
      <c r="S755" s="1">
        <f t="shared" si="241"/>
        <v>8.778548817801362E-3</v>
      </c>
      <c r="T755" s="1">
        <f>S755+GRAPHS!$Q$32*_xlfn.STDEV.S($R$2:$R$779)</f>
        <v>3.6448384166507447E-2</v>
      </c>
      <c r="U755" s="1">
        <f>S755-GRAPHS!$Q$32*_xlfn.STDEV.S($R$2:$R$779)</f>
        <v>-1.8891286530904723E-2</v>
      </c>
      <c r="V755" s="2">
        <f t="shared" si="242"/>
        <v>465.7423251783797</v>
      </c>
      <c r="W755" s="1">
        <f t="shared" si="243"/>
        <v>-6.8761939491881877E-4</v>
      </c>
      <c r="X755" s="1">
        <f t="shared" si="244"/>
        <v>6.0974656431260661E-4</v>
      </c>
      <c r="Y755" s="1">
        <f t="shared" si="245"/>
        <v>-1.2973659592314254E-3</v>
      </c>
      <c r="Z755" s="1">
        <f t="shared" si="236"/>
        <v>-3.2310590462182717E-4</v>
      </c>
      <c r="AA755" s="1" t="e">
        <f>Z755+#REF!*_xlfn.STDEV.S($Y$2:$Y$779)</f>
        <v>#REF!</v>
      </c>
      <c r="AB755" s="1">
        <f>Z755-GRAPHS!$S$32*_xlfn.STDEV.S($Y$2:$Y$779)</f>
        <v>-3.5832089975028217E-3</v>
      </c>
      <c r="AC755" s="24">
        <f t="shared" si="237"/>
        <v>-11.540000000000873</v>
      </c>
      <c r="AD755" s="24">
        <f t="shared" si="246"/>
        <v>0.38999999999998636</v>
      </c>
      <c r="AE755" s="1">
        <f t="shared" si="247"/>
        <v>-1.2973659592314254E-3</v>
      </c>
      <c r="AF755" s="1">
        <f t="shared" si="248"/>
        <v>-3.2310590462182717E-4</v>
      </c>
      <c r="AG755" s="1">
        <f>$AF$2+GRAPHS!$U$32*_xlfn.STDEV.S('ONE_LAST_QUOTE (2)'!$AE$2:$AE$779)</f>
        <v>3.7520229614794163E-3</v>
      </c>
      <c r="AH755" s="1">
        <f>$AF$2-GRAPHS!$U$32*_xlfn.STDEV.S('ONE_LAST_QUOTE (2)'!$AE$2:$AE$779)</f>
        <v>-4.3982347707230704E-3</v>
      </c>
      <c r="AI755" s="27">
        <f t="shared" si="249"/>
        <v>-29.589743589746863</v>
      </c>
      <c r="AJ755" s="24">
        <f t="shared" si="250"/>
        <v>-11.930000000000859</v>
      </c>
      <c r="AK755" s="27">
        <f t="shared" si="251"/>
        <v>-6.5702056555270953</v>
      </c>
      <c r="AL755" s="27">
        <f>$AK$2+GRAPHS!$W$32*_xlfn.STDEV.S('ONE_LAST_QUOTE (2)'!$AJ$2:$AJ$779)</f>
        <v>27.965047561412895</v>
      </c>
      <c r="AM755" s="27">
        <f>$AK$2-GRAPHS!$W$32*_xlfn.STDEV.S('ONE_LAST_QUOTE (2)'!$AJ$2:$AJ$779)</f>
        <v>-41.105458872467089</v>
      </c>
      <c r="AO755" s="24"/>
    </row>
    <row r="756" spans="1:41" x14ac:dyDescent="0.3">
      <c r="A756" s="5">
        <v>45215</v>
      </c>
      <c r="B756" s="25">
        <v>633.58000000000004</v>
      </c>
      <c r="C756" s="25">
        <v>0</v>
      </c>
      <c r="D756" s="25">
        <f t="shared" si="238"/>
        <v>633.58000000000004</v>
      </c>
      <c r="E756" s="25">
        <v>634.20000000000005</v>
      </c>
      <c r="F756" s="25">
        <f t="shared" si="235"/>
        <v>0.62000000000000455</v>
      </c>
      <c r="G756" s="25">
        <v>16649</v>
      </c>
      <c r="H756" s="25">
        <v>16652.240000000002</v>
      </c>
      <c r="I756" s="25">
        <v>2.9999999999999961E-2</v>
      </c>
      <c r="J756" s="25">
        <f t="shared" si="239"/>
        <v>16652.210000000003</v>
      </c>
      <c r="K756" s="25">
        <f t="shared" si="240"/>
        <v>-3.2100000000027649</v>
      </c>
      <c r="L756" s="27">
        <v>32.234000000000002</v>
      </c>
      <c r="M756" s="25">
        <v>545</v>
      </c>
      <c r="N756" s="2">
        <f t="shared" si="252"/>
        <v>130.52068326816229</v>
      </c>
      <c r="O756" s="2">
        <f t="shared" si="253"/>
        <v>135.3797365425269</v>
      </c>
      <c r="P756" s="2">
        <f t="shared" si="254"/>
        <v>109.6655666315107</v>
      </c>
      <c r="Q756" s="2">
        <f t="shared" si="254"/>
        <v>131.32530120481962</v>
      </c>
      <c r="R756" s="27">
        <f t="shared" si="255"/>
        <v>3.7228224314313607E-2</v>
      </c>
      <c r="S756" s="1">
        <f t="shared" si="241"/>
        <v>8.778548817801362E-3</v>
      </c>
      <c r="T756" s="1">
        <f>S756+GRAPHS!$Q$32*_xlfn.STDEV.S($R$2:$R$779)</f>
        <v>3.6448384166507447E-2</v>
      </c>
      <c r="U756" s="1">
        <f>S756-GRAPHS!$Q$32*_xlfn.STDEV.S($R$2:$R$779)</f>
        <v>-1.8891286530904723E-2</v>
      </c>
      <c r="V756" s="2">
        <f t="shared" si="242"/>
        <v>485.90532743646122</v>
      </c>
      <c r="W756" s="1">
        <f t="shared" si="243"/>
        <v>-1.9276720627488871E-4</v>
      </c>
      <c r="X756" s="1">
        <f t="shared" si="244"/>
        <v>9.785662426213019E-4</v>
      </c>
      <c r="Y756" s="1">
        <f t="shared" si="245"/>
        <v>-1.1713334488961907E-3</v>
      </c>
      <c r="Z756" s="1">
        <f t="shared" si="236"/>
        <v>-3.2310590462182717E-4</v>
      </c>
      <c r="AA756" s="1" t="e">
        <f>Z756+#REF!*_xlfn.STDEV.S($Y$2:$Y$779)</f>
        <v>#REF!</v>
      </c>
      <c r="AB756" s="1">
        <f>Z756-GRAPHS!$S$32*_xlfn.STDEV.S($Y$2:$Y$779)</f>
        <v>-3.5832089975028217E-3</v>
      </c>
      <c r="AC756" s="24">
        <f t="shared" si="237"/>
        <v>-3.2100000000027649</v>
      </c>
      <c r="AD756" s="24">
        <f t="shared" si="246"/>
        <v>0.62000000000000455</v>
      </c>
      <c r="AE756" s="1">
        <f t="shared" si="247"/>
        <v>-1.1713334488961907E-3</v>
      </c>
      <c r="AF756" s="1">
        <f t="shared" si="248"/>
        <v>-3.2310590462182717E-4</v>
      </c>
      <c r="AG756" s="1">
        <f>$AF$2+GRAPHS!$U$32*_xlfn.STDEV.S('ONE_LAST_QUOTE (2)'!$AE$2:$AE$779)</f>
        <v>3.7520229614794163E-3</v>
      </c>
      <c r="AH756" s="1">
        <f>$AF$2-GRAPHS!$U$32*_xlfn.STDEV.S('ONE_LAST_QUOTE (2)'!$AE$2:$AE$779)</f>
        <v>-4.3982347707230704E-3</v>
      </c>
      <c r="AI756" s="27">
        <f t="shared" si="249"/>
        <v>-5.1774193548431313</v>
      </c>
      <c r="AJ756" s="24">
        <f t="shared" si="250"/>
        <v>-3.8300000000027694</v>
      </c>
      <c r="AK756" s="27">
        <f t="shared" si="251"/>
        <v>-6.5702056555270953</v>
      </c>
      <c r="AL756" s="27">
        <f>$AK$2+GRAPHS!$W$32*_xlfn.STDEV.S('ONE_LAST_QUOTE (2)'!$AJ$2:$AJ$779)</f>
        <v>27.965047561412895</v>
      </c>
      <c r="AM756" s="27">
        <f>$AK$2-GRAPHS!$W$32*_xlfn.STDEV.S('ONE_LAST_QUOTE (2)'!$AJ$2:$AJ$779)</f>
        <v>-41.105458872467089</v>
      </c>
      <c r="AO756" s="24"/>
    </row>
    <row r="757" spans="1:41" x14ac:dyDescent="0.3">
      <c r="A757" s="5">
        <v>45216</v>
      </c>
      <c r="B757" s="25">
        <v>634.78</v>
      </c>
      <c r="C757" s="25">
        <v>0</v>
      </c>
      <c r="D757" s="25">
        <f t="shared" si="238"/>
        <v>634.78</v>
      </c>
      <c r="E757" s="25">
        <v>635.20000000000005</v>
      </c>
      <c r="F757" s="25">
        <f t="shared" si="235"/>
        <v>0.42000000000007276</v>
      </c>
      <c r="G757" s="25">
        <v>16650</v>
      </c>
      <c r="H757" s="25">
        <v>16642.55</v>
      </c>
      <c r="I757" s="25">
        <v>2.9999999999999961E-2</v>
      </c>
      <c r="J757" s="25">
        <f t="shared" si="239"/>
        <v>16642.52</v>
      </c>
      <c r="K757" s="25">
        <f t="shared" si="240"/>
        <v>7.4799999999995634</v>
      </c>
      <c r="L757" s="27">
        <v>32.390999999999998</v>
      </c>
      <c r="M757" s="25">
        <v>551</v>
      </c>
      <c r="N757" s="2">
        <f t="shared" si="252"/>
        <v>130.72648693146752</v>
      </c>
      <c r="O757" s="2">
        <f t="shared" si="253"/>
        <v>135.38786794600713</v>
      </c>
      <c r="P757" s="2">
        <f t="shared" si="254"/>
        <v>110.19970741332949</v>
      </c>
      <c r="Q757" s="2">
        <f t="shared" si="254"/>
        <v>132.77108433734972</v>
      </c>
      <c r="R757" s="27">
        <f t="shared" si="255"/>
        <v>3.5657509996297243E-2</v>
      </c>
      <c r="S757" s="1">
        <f t="shared" si="241"/>
        <v>8.778548817801362E-3</v>
      </c>
      <c r="T757" s="1">
        <f>S757+GRAPHS!$Q$32*_xlfn.STDEV.S($R$2:$R$779)</f>
        <v>3.6448384166507447E-2</v>
      </c>
      <c r="U757" s="1">
        <f>S757-GRAPHS!$Q$32*_xlfn.STDEV.S($R$2:$R$779)</f>
        <v>-1.8891286530904723E-2</v>
      </c>
      <c r="V757" s="2">
        <f t="shared" si="242"/>
        <v>466.13810145396144</v>
      </c>
      <c r="W757" s="1">
        <f t="shared" si="243"/>
        <v>4.4945116484760498E-4</v>
      </c>
      <c r="X757" s="1">
        <f t="shared" si="244"/>
        <v>6.6164655471198338E-4</v>
      </c>
      <c r="Y757" s="1">
        <f t="shared" si="245"/>
        <v>-2.1219538986437839E-4</v>
      </c>
      <c r="Z757" s="1">
        <f t="shared" si="236"/>
        <v>-3.2310590462182717E-4</v>
      </c>
      <c r="AA757" s="1" t="e">
        <f>Z757+#REF!*_xlfn.STDEV.S($Y$2:$Y$779)</f>
        <v>#REF!</v>
      </c>
      <c r="AB757" s="1">
        <f>Z757-GRAPHS!$S$32*_xlfn.STDEV.S($Y$2:$Y$779)</f>
        <v>-3.5832089975028217E-3</v>
      </c>
      <c r="AC757" s="24">
        <f t="shared" si="237"/>
        <v>7.4799999999995634</v>
      </c>
      <c r="AD757" s="24">
        <f t="shared" si="246"/>
        <v>0.42000000000007276</v>
      </c>
      <c r="AE757" s="1">
        <f t="shared" si="247"/>
        <v>-2.1219538986437839E-4</v>
      </c>
      <c r="AF757" s="1">
        <f t="shared" si="248"/>
        <v>-3.2310590462182717E-4</v>
      </c>
      <c r="AG757" s="1">
        <f>$AF$2+GRAPHS!$U$32*_xlfn.STDEV.S('ONE_LAST_QUOTE (2)'!$AE$2:$AE$779)</f>
        <v>3.7520229614794163E-3</v>
      </c>
      <c r="AH757" s="1">
        <f>$AF$2-GRAPHS!$U$32*_xlfn.STDEV.S('ONE_LAST_QUOTE (2)'!$AE$2:$AE$779)</f>
        <v>-4.3982347707230704E-3</v>
      </c>
      <c r="AI757" s="27">
        <f t="shared" si="249"/>
        <v>17.809523809519685</v>
      </c>
      <c r="AJ757" s="24">
        <f t="shared" si="250"/>
        <v>7.0599999999994907</v>
      </c>
      <c r="AK757" s="27">
        <f t="shared" si="251"/>
        <v>-6.5702056555270953</v>
      </c>
      <c r="AL757" s="27">
        <f>$AK$2+GRAPHS!$W$32*_xlfn.STDEV.S('ONE_LAST_QUOTE (2)'!$AJ$2:$AJ$779)</f>
        <v>27.965047561412895</v>
      </c>
      <c r="AM757" s="27">
        <f>$AK$2-GRAPHS!$W$32*_xlfn.STDEV.S('ONE_LAST_QUOTE (2)'!$AJ$2:$AJ$779)</f>
        <v>-41.105458872467089</v>
      </c>
      <c r="AO757" s="24"/>
    </row>
    <row r="758" spans="1:41" x14ac:dyDescent="0.3">
      <c r="A758" s="5">
        <v>45217</v>
      </c>
      <c r="B758" s="25">
        <v>626.42999999999995</v>
      </c>
      <c r="C758" s="25">
        <v>0</v>
      </c>
      <c r="D758" s="25">
        <f t="shared" si="238"/>
        <v>626.42999999999995</v>
      </c>
      <c r="E758" s="25">
        <v>626.9</v>
      </c>
      <c r="F758" s="25">
        <f t="shared" si="235"/>
        <v>0.47000000000002728</v>
      </c>
      <c r="G758" s="25">
        <v>16426</v>
      </c>
      <c r="H758" s="25">
        <v>16440.91</v>
      </c>
      <c r="I758" s="25">
        <v>2.9999999999999961E-2</v>
      </c>
      <c r="J758" s="25">
        <f t="shared" si="239"/>
        <v>16440.88</v>
      </c>
      <c r="K758" s="25">
        <f t="shared" si="240"/>
        <v>-14.880000000001019</v>
      </c>
      <c r="L758" s="27">
        <v>32.395000000000003</v>
      </c>
      <c r="M758" s="25">
        <v>540</v>
      </c>
      <c r="N758" s="2">
        <f t="shared" si="252"/>
        <v>129.01831652603428</v>
      </c>
      <c r="O758" s="2">
        <f t="shared" si="253"/>
        <v>133.5664335664332</v>
      </c>
      <c r="P758" s="2">
        <f t="shared" si="254"/>
        <v>110.21331609566884</v>
      </c>
      <c r="Q758" s="2">
        <f t="shared" si="254"/>
        <v>130.12048192771115</v>
      </c>
      <c r="R758" s="27">
        <f t="shared" si="255"/>
        <v>3.525171590253362E-2</v>
      </c>
      <c r="S758" s="1">
        <f t="shared" si="241"/>
        <v>8.778548817801362E-3</v>
      </c>
      <c r="T758" s="1">
        <f>S758+GRAPHS!$Q$32*_xlfn.STDEV.S($R$2:$R$779)</f>
        <v>3.6448384166507447E-2</v>
      </c>
      <c r="U758" s="1">
        <f>S758-GRAPHS!$Q$32*_xlfn.STDEV.S($R$2:$R$779)</f>
        <v>-1.8891286530904723E-2</v>
      </c>
      <c r="V758" s="2">
        <f t="shared" si="242"/>
        <v>454.81170403989211</v>
      </c>
      <c r="W758" s="1">
        <f t="shared" si="243"/>
        <v>-9.0506104296126592E-4</v>
      </c>
      <c r="X758" s="1">
        <f t="shared" si="244"/>
        <v>7.5028335169137386E-4</v>
      </c>
      <c r="Y758" s="1">
        <f t="shared" si="245"/>
        <v>-1.6553443946526398E-3</v>
      </c>
      <c r="Z758" s="1">
        <f t="shared" si="236"/>
        <v>-3.2310590462182717E-4</v>
      </c>
      <c r="AA758" s="1" t="e">
        <f>Z758+#REF!*_xlfn.STDEV.S($Y$2:$Y$779)</f>
        <v>#REF!</v>
      </c>
      <c r="AB758" s="1">
        <f>Z758-GRAPHS!$S$32*_xlfn.STDEV.S($Y$2:$Y$779)</f>
        <v>-3.5832089975028217E-3</v>
      </c>
      <c r="AC758" s="24">
        <f t="shared" si="237"/>
        <v>-14.880000000001019</v>
      </c>
      <c r="AD758" s="24">
        <f t="shared" si="246"/>
        <v>0.47000000000002728</v>
      </c>
      <c r="AE758" s="1">
        <f t="shared" si="247"/>
        <v>-1.6553443946526398E-3</v>
      </c>
      <c r="AF758" s="1">
        <f t="shared" si="248"/>
        <v>-3.2310590462182717E-4</v>
      </c>
      <c r="AG758" s="1">
        <f>$AF$2+GRAPHS!$U$32*_xlfn.STDEV.S('ONE_LAST_QUOTE (2)'!$AE$2:$AE$779)</f>
        <v>3.7520229614794163E-3</v>
      </c>
      <c r="AH758" s="1">
        <f>$AF$2-GRAPHS!$U$32*_xlfn.STDEV.S('ONE_LAST_QUOTE (2)'!$AE$2:$AE$779)</f>
        <v>-4.3982347707230704E-3</v>
      </c>
      <c r="AI758" s="27">
        <f t="shared" si="249"/>
        <v>-31.659574468085435</v>
      </c>
      <c r="AJ758" s="24">
        <f t="shared" si="250"/>
        <v>-15.350000000001046</v>
      </c>
      <c r="AK758" s="27">
        <f t="shared" si="251"/>
        <v>-6.5702056555270953</v>
      </c>
      <c r="AL758" s="27">
        <f>$AK$2+GRAPHS!$W$32*_xlfn.STDEV.S('ONE_LAST_QUOTE (2)'!$AJ$2:$AJ$779)</f>
        <v>27.965047561412895</v>
      </c>
      <c r="AM758" s="27">
        <f>$AK$2-GRAPHS!$W$32*_xlfn.STDEV.S('ONE_LAST_QUOTE (2)'!$AJ$2:$AJ$779)</f>
        <v>-41.105458872467089</v>
      </c>
      <c r="AO758" s="24"/>
    </row>
    <row r="759" spans="1:41" x14ac:dyDescent="0.3">
      <c r="A759" s="5">
        <v>45218</v>
      </c>
      <c r="B759" s="25">
        <v>628</v>
      </c>
      <c r="C759" s="25">
        <v>0</v>
      </c>
      <c r="D759" s="25">
        <f t="shared" si="238"/>
        <v>628</v>
      </c>
      <c r="E759" s="25">
        <v>626.9</v>
      </c>
      <c r="F759" s="25">
        <f t="shared" si="235"/>
        <v>-1.1000000000000227</v>
      </c>
      <c r="G759" s="25">
        <v>16461</v>
      </c>
      <c r="H759" s="25">
        <v>16452.73</v>
      </c>
      <c r="I759" s="25">
        <v>0.47</v>
      </c>
      <c r="J759" s="25">
        <f t="shared" si="239"/>
        <v>16452.259999999998</v>
      </c>
      <c r="K759" s="25">
        <f t="shared" si="240"/>
        <v>8.7400000000016007</v>
      </c>
      <c r="L759" s="27">
        <v>32.380000000000003</v>
      </c>
      <c r="M759" s="25">
        <v>546</v>
      </c>
      <c r="N759" s="2">
        <f t="shared" si="252"/>
        <v>129.01831652603428</v>
      </c>
      <c r="O759" s="2">
        <f t="shared" si="253"/>
        <v>133.85103268824162</v>
      </c>
      <c r="P759" s="2">
        <f t="shared" si="254"/>
        <v>110.16228353689634</v>
      </c>
      <c r="Q759" s="2">
        <f t="shared" si="254"/>
        <v>131.56626506024128</v>
      </c>
      <c r="R759" s="27">
        <f t="shared" si="255"/>
        <v>3.7457597435261558E-2</v>
      </c>
      <c r="S759" s="1">
        <f t="shared" si="241"/>
        <v>8.778548817801362E-3</v>
      </c>
      <c r="T759" s="1">
        <f>S759+GRAPHS!$Q$32*_xlfn.STDEV.S($R$2:$R$779)</f>
        <v>3.6448384166507447E-2</v>
      </c>
      <c r="U759" s="1">
        <f>S759-GRAPHS!$Q$32*_xlfn.STDEV.S($R$2:$R$779)</f>
        <v>-1.8891286530904723E-2</v>
      </c>
      <c r="V759" s="2">
        <f t="shared" si="242"/>
        <v>483.27161622073334</v>
      </c>
      <c r="W759" s="1">
        <f t="shared" si="243"/>
        <v>5.3123400675661589E-4</v>
      </c>
      <c r="X759" s="1">
        <f t="shared" si="244"/>
        <v>-1.7515923566879343E-3</v>
      </c>
      <c r="Y759" s="1">
        <f t="shared" si="245"/>
        <v>2.2828263634445504E-3</v>
      </c>
      <c r="Z759" s="1">
        <f t="shared" si="236"/>
        <v>-3.2310590462182717E-4</v>
      </c>
      <c r="AA759" s="1" t="e">
        <f>Z759+#REF!*_xlfn.STDEV.S($Y$2:$Y$779)</f>
        <v>#REF!</v>
      </c>
      <c r="AB759" s="1">
        <f>Z759-GRAPHS!$S$32*_xlfn.STDEV.S($Y$2:$Y$779)</f>
        <v>-3.5832089975028217E-3</v>
      </c>
      <c r="AC759" s="24">
        <f t="shared" si="237"/>
        <v>8.7400000000016007</v>
      </c>
      <c r="AD759" s="24">
        <f t="shared" si="246"/>
        <v>-1.1000000000000227</v>
      </c>
      <c r="AE759" s="1">
        <f t="shared" si="247"/>
        <v>2.2828263634445504E-3</v>
      </c>
      <c r="AF759" s="1">
        <f t="shared" si="248"/>
        <v>-3.2310590462182717E-4</v>
      </c>
      <c r="AG759" s="1">
        <f>$AF$2+GRAPHS!$U$32*_xlfn.STDEV.S('ONE_LAST_QUOTE (2)'!$AE$2:$AE$779)</f>
        <v>3.7520229614794163E-3</v>
      </c>
      <c r="AH759" s="1">
        <f>$AF$2-GRAPHS!$U$32*_xlfn.STDEV.S('ONE_LAST_QUOTE (2)'!$AE$2:$AE$779)</f>
        <v>-4.3982347707230704E-3</v>
      </c>
      <c r="AI759" s="27">
        <f t="shared" si="249"/>
        <v>-7.9454545454558367</v>
      </c>
      <c r="AJ759" s="24">
        <f t="shared" si="250"/>
        <v>9.8400000000016234</v>
      </c>
      <c r="AK759" s="27">
        <f t="shared" si="251"/>
        <v>-6.5702056555270953</v>
      </c>
      <c r="AL759" s="27">
        <f>$AK$2+GRAPHS!$W$32*_xlfn.STDEV.S('ONE_LAST_QUOTE (2)'!$AJ$2:$AJ$779)</f>
        <v>27.965047561412895</v>
      </c>
      <c r="AM759" s="27">
        <f>$AK$2-GRAPHS!$W$32*_xlfn.STDEV.S('ONE_LAST_QUOTE (2)'!$AJ$2:$AJ$779)</f>
        <v>-41.105458872467089</v>
      </c>
      <c r="AO759" s="24"/>
    </row>
    <row r="760" spans="1:41" x14ac:dyDescent="0.3">
      <c r="A760" s="5">
        <v>45219</v>
      </c>
      <c r="B760" s="25">
        <v>629.80999999999995</v>
      </c>
      <c r="C760" s="25">
        <v>0</v>
      </c>
      <c r="D760" s="25">
        <f t="shared" si="238"/>
        <v>629.80999999999995</v>
      </c>
      <c r="E760" s="25">
        <v>628.20000000000005</v>
      </c>
      <c r="F760" s="25">
        <f t="shared" si="235"/>
        <v>-1.6099999999999</v>
      </c>
      <c r="G760" s="25">
        <v>16414</v>
      </c>
      <c r="H760" s="25">
        <v>16440.72</v>
      </c>
      <c r="I760" s="25">
        <v>0.42</v>
      </c>
      <c r="J760" s="25">
        <f t="shared" si="239"/>
        <v>16440.300000000003</v>
      </c>
      <c r="K760" s="25">
        <f t="shared" si="240"/>
        <v>-26.30000000000291</v>
      </c>
      <c r="L760" s="27">
        <v>32.332000000000001</v>
      </c>
      <c r="M760" s="25">
        <v>556</v>
      </c>
      <c r="N760" s="2">
        <f t="shared" si="252"/>
        <v>129.28586128833106</v>
      </c>
      <c r="O760" s="2">
        <f t="shared" si="253"/>
        <v>133.4688567246703</v>
      </c>
      <c r="P760" s="2">
        <f t="shared" si="254"/>
        <v>109.99897934882434</v>
      </c>
      <c r="Q760" s="2">
        <f t="shared" si="254"/>
        <v>133.97590361445813</v>
      </c>
      <c r="R760" s="27">
        <f t="shared" si="255"/>
        <v>3.2354624045164426E-2</v>
      </c>
      <c r="S760" s="1">
        <f t="shared" si="241"/>
        <v>8.778548817801362E-3</v>
      </c>
      <c r="T760" s="1">
        <f>S760+GRAPHS!$Q$32*_xlfn.STDEV.S($R$2:$R$779)</f>
        <v>3.6448384166507447E-2</v>
      </c>
      <c r="U760" s="1">
        <f>S760-GRAPHS!$Q$32*_xlfn.STDEV.S($R$2:$R$779)</f>
        <v>-1.8891286530904723E-2</v>
      </c>
      <c r="V760" s="2">
        <f t="shared" si="242"/>
        <v>418.29954363392403</v>
      </c>
      <c r="W760" s="1">
        <f t="shared" si="243"/>
        <v>-1.5997274988900996E-3</v>
      </c>
      <c r="X760" s="1">
        <f t="shared" si="244"/>
        <v>-2.5563265111698767E-3</v>
      </c>
      <c r="Y760" s="1">
        <f t="shared" si="245"/>
        <v>9.5659901227977706E-4</v>
      </c>
      <c r="Z760" s="1">
        <f t="shared" si="236"/>
        <v>-3.2310590462182717E-4</v>
      </c>
      <c r="AA760" s="1" t="e">
        <f>Z760+#REF!*_xlfn.STDEV.S($Y$2:$Y$779)</f>
        <v>#REF!</v>
      </c>
      <c r="AB760" s="1">
        <f>Z760-GRAPHS!$S$32*_xlfn.STDEV.S($Y$2:$Y$779)</f>
        <v>-3.5832089975028217E-3</v>
      </c>
      <c r="AC760" s="24">
        <f t="shared" si="237"/>
        <v>-26.30000000000291</v>
      </c>
      <c r="AD760" s="24">
        <f t="shared" si="246"/>
        <v>-1.6099999999999</v>
      </c>
      <c r="AE760" s="1">
        <f t="shared" si="247"/>
        <v>9.5659901227977706E-4</v>
      </c>
      <c r="AF760" s="1">
        <f t="shared" si="248"/>
        <v>-3.2310590462182717E-4</v>
      </c>
      <c r="AG760" s="1">
        <f>$AF$2+GRAPHS!$U$32*_xlfn.STDEV.S('ONE_LAST_QUOTE (2)'!$AE$2:$AE$779)</f>
        <v>3.7520229614794163E-3</v>
      </c>
      <c r="AH760" s="1">
        <f>$AF$2-GRAPHS!$U$32*_xlfn.STDEV.S('ONE_LAST_QUOTE (2)'!$AE$2:$AE$779)</f>
        <v>-4.3982347707230704E-3</v>
      </c>
      <c r="AI760" s="27">
        <f t="shared" si="249"/>
        <v>16.335403726710897</v>
      </c>
      <c r="AJ760" s="24">
        <f t="shared" si="250"/>
        <v>-24.69000000000301</v>
      </c>
      <c r="AK760" s="27">
        <f t="shared" si="251"/>
        <v>-6.5702056555270953</v>
      </c>
      <c r="AL760" s="27">
        <f>$AK$2+GRAPHS!$W$32*_xlfn.STDEV.S('ONE_LAST_QUOTE (2)'!$AJ$2:$AJ$779)</f>
        <v>27.965047561412895</v>
      </c>
      <c r="AM760" s="27">
        <f>$AK$2-GRAPHS!$W$32*_xlfn.STDEV.S('ONE_LAST_QUOTE (2)'!$AJ$2:$AJ$779)</f>
        <v>-41.105458872467089</v>
      </c>
      <c r="AO760" s="24"/>
    </row>
    <row r="761" spans="1:41" x14ac:dyDescent="0.3">
      <c r="A761" s="5">
        <v>45222</v>
      </c>
      <c r="B761" s="25">
        <v>619.83000000000004</v>
      </c>
      <c r="C761" s="25">
        <v>0</v>
      </c>
      <c r="D761" s="25">
        <f t="shared" si="238"/>
        <v>619.83000000000004</v>
      </c>
      <c r="E761" s="25">
        <v>618.9</v>
      </c>
      <c r="F761" s="25">
        <f t="shared" si="235"/>
        <v>-0.93000000000006366</v>
      </c>
      <c r="G761" s="25">
        <v>16256</v>
      </c>
      <c r="H761" s="25">
        <v>16251.36</v>
      </c>
      <c r="I761" s="25">
        <v>0.42</v>
      </c>
      <c r="J761" s="25">
        <f t="shared" si="239"/>
        <v>16250.94</v>
      </c>
      <c r="K761" s="25">
        <f t="shared" si="240"/>
        <v>5.0599999999994907</v>
      </c>
      <c r="L761" s="27">
        <v>32.293999999999997</v>
      </c>
      <c r="M761" s="25">
        <v>544</v>
      </c>
      <c r="N761" s="2">
        <f t="shared" si="252"/>
        <v>127.37188721959262</v>
      </c>
      <c r="O761" s="2">
        <f t="shared" si="253"/>
        <v>132.18409497479226</v>
      </c>
      <c r="P761" s="2">
        <f t="shared" si="254"/>
        <v>109.86969686660066</v>
      </c>
      <c r="Q761" s="2">
        <f t="shared" si="254"/>
        <v>131.08433734939788</v>
      </c>
      <c r="R761" s="27">
        <f t="shared" si="255"/>
        <v>3.7780768270342602E-2</v>
      </c>
      <c r="S761" s="1">
        <f t="shared" si="241"/>
        <v>8.778548817801362E-3</v>
      </c>
      <c r="T761" s="1">
        <f>S761+GRAPHS!$Q$32*_xlfn.STDEV.S($R$2:$R$779)</f>
        <v>3.6448384166507447E-2</v>
      </c>
      <c r="U761" s="1">
        <f>S761-GRAPHS!$Q$32*_xlfn.STDEV.S($R$2:$R$779)</f>
        <v>-1.8891286530904723E-2</v>
      </c>
      <c r="V761" s="2">
        <f t="shared" si="242"/>
        <v>481.22077551996369</v>
      </c>
      <c r="W761" s="1">
        <f t="shared" si="243"/>
        <v>3.1136660402410508E-4</v>
      </c>
      <c r="X761" s="1">
        <f t="shared" si="244"/>
        <v>-1.5004114031267664E-3</v>
      </c>
      <c r="Y761" s="1">
        <f t="shared" si="245"/>
        <v>1.8117780071508715E-3</v>
      </c>
      <c r="Z761" s="1">
        <f t="shared" si="236"/>
        <v>-3.2310590462182717E-4</v>
      </c>
      <c r="AA761" s="1" t="e">
        <f>Z761+#REF!*_xlfn.STDEV.S($Y$2:$Y$779)</f>
        <v>#REF!</v>
      </c>
      <c r="AB761" s="1">
        <f>Z761-GRAPHS!$S$32*_xlfn.STDEV.S($Y$2:$Y$779)</f>
        <v>-3.5832089975028217E-3</v>
      </c>
      <c r="AC761" s="24">
        <f t="shared" si="237"/>
        <v>5.0599999999994907</v>
      </c>
      <c r="AD761" s="24">
        <f t="shared" si="246"/>
        <v>-0.93000000000006366</v>
      </c>
      <c r="AE761" s="1">
        <f t="shared" si="247"/>
        <v>1.8117780071508715E-3</v>
      </c>
      <c r="AF761" s="1">
        <f t="shared" si="248"/>
        <v>-3.2310590462182717E-4</v>
      </c>
      <c r="AG761" s="1">
        <f>$AF$2+GRAPHS!$U$32*_xlfn.STDEV.S('ONE_LAST_QUOTE (2)'!$AE$2:$AE$779)</f>
        <v>3.7520229614794163E-3</v>
      </c>
      <c r="AH761" s="1">
        <f>$AF$2-GRAPHS!$U$32*_xlfn.STDEV.S('ONE_LAST_QUOTE (2)'!$AE$2:$AE$779)</f>
        <v>-4.3982347707230704E-3</v>
      </c>
      <c r="AI761" s="27">
        <f t="shared" si="249"/>
        <v>-5.4408602150528429</v>
      </c>
      <c r="AJ761" s="24">
        <f t="shared" si="250"/>
        <v>5.9899999999995543</v>
      </c>
      <c r="AK761" s="27">
        <f t="shared" si="251"/>
        <v>-6.5702056555270953</v>
      </c>
      <c r="AL761" s="27">
        <f>$AK$2+GRAPHS!$W$32*_xlfn.STDEV.S('ONE_LAST_QUOTE (2)'!$AJ$2:$AJ$779)</f>
        <v>27.965047561412895</v>
      </c>
      <c r="AM761" s="27">
        <f>$AK$2-GRAPHS!$W$32*_xlfn.STDEV.S('ONE_LAST_QUOTE (2)'!$AJ$2:$AJ$779)</f>
        <v>-41.105458872467089</v>
      </c>
      <c r="AO761" s="24"/>
    </row>
    <row r="762" spans="1:41" x14ac:dyDescent="0.3">
      <c r="A762" s="5">
        <v>45223</v>
      </c>
      <c r="B762" s="25">
        <v>620.80999999999995</v>
      </c>
      <c r="C762" s="25">
        <v>0</v>
      </c>
      <c r="D762" s="25">
        <f t="shared" si="238"/>
        <v>620.80999999999995</v>
      </c>
      <c r="E762" s="25">
        <v>620.9</v>
      </c>
      <c r="F762" s="25">
        <f t="shared" si="235"/>
        <v>9.0000000000031832E-2</v>
      </c>
      <c r="G762" s="25">
        <v>16333</v>
      </c>
      <c r="H762" s="25">
        <v>16309.76</v>
      </c>
      <c r="I762" s="25">
        <v>0.42</v>
      </c>
      <c r="J762" s="25">
        <f t="shared" si="239"/>
        <v>16309.34</v>
      </c>
      <c r="K762" s="25">
        <f t="shared" si="240"/>
        <v>23.659999999999854</v>
      </c>
      <c r="L762" s="27">
        <v>32.264000000000003</v>
      </c>
      <c r="M762" s="25">
        <v>544</v>
      </c>
      <c r="N762" s="2">
        <f t="shared" si="252"/>
        <v>127.78349454620303</v>
      </c>
      <c r="O762" s="2">
        <f t="shared" si="253"/>
        <v>132.81021304277078</v>
      </c>
      <c r="P762" s="2">
        <f t="shared" si="254"/>
        <v>109.7676317490557</v>
      </c>
      <c r="Q762" s="2">
        <f t="shared" si="254"/>
        <v>131.08433734939788</v>
      </c>
      <c r="R762" s="27">
        <f t="shared" si="255"/>
        <v>3.9337776090872412E-2</v>
      </c>
      <c r="S762" s="1">
        <f t="shared" si="241"/>
        <v>8.778548817801362E-3</v>
      </c>
      <c r="T762" s="1">
        <f>S762+GRAPHS!$Q$32*_xlfn.STDEV.S($R$2:$R$779)</f>
        <v>3.6448384166507447E-2</v>
      </c>
      <c r="U762" s="1">
        <f>S762-GRAPHS!$Q$32*_xlfn.STDEV.S($R$2:$R$779)</f>
        <v>-1.8891286530904723E-2</v>
      </c>
      <c r="V762" s="2">
        <f t="shared" si="242"/>
        <v>502.67184965677529</v>
      </c>
      <c r="W762" s="1">
        <f t="shared" si="243"/>
        <v>1.450702480909703E-3</v>
      </c>
      <c r="X762" s="1">
        <f t="shared" si="244"/>
        <v>1.4497189156107641E-4</v>
      </c>
      <c r="Y762" s="1">
        <f t="shared" si="245"/>
        <v>1.3057305893486265E-3</v>
      </c>
      <c r="Z762" s="1">
        <f t="shared" si="236"/>
        <v>-3.2310590462182717E-4</v>
      </c>
      <c r="AA762" s="1" t="e">
        <f>Z762+#REF!*_xlfn.STDEV.S($Y$2:$Y$779)</f>
        <v>#REF!</v>
      </c>
      <c r="AB762" s="1">
        <f>Z762-GRAPHS!$S$32*_xlfn.STDEV.S($Y$2:$Y$779)</f>
        <v>-3.5832089975028217E-3</v>
      </c>
      <c r="AC762" s="24">
        <f t="shared" si="237"/>
        <v>23.659999999999854</v>
      </c>
      <c r="AD762" s="24">
        <f t="shared" si="246"/>
        <v>9.0000000000031832E-2</v>
      </c>
      <c r="AE762" s="1">
        <f t="shared" si="247"/>
        <v>1.3057305893486265E-3</v>
      </c>
      <c r="AF762" s="1">
        <f t="shared" si="248"/>
        <v>-3.2310590462182717E-4</v>
      </c>
      <c r="AG762" s="1">
        <f>$AF$2+GRAPHS!$U$32*_xlfn.STDEV.S('ONE_LAST_QUOTE (2)'!$AE$2:$AE$779)</f>
        <v>3.7520229614794163E-3</v>
      </c>
      <c r="AH762" s="1">
        <f>$AF$2-GRAPHS!$U$32*_xlfn.STDEV.S('ONE_LAST_QUOTE (2)'!$AE$2:$AE$779)</f>
        <v>-4.3982347707230704E-3</v>
      </c>
      <c r="AI762" s="27">
        <f t="shared" si="249"/>
        <v>262.88888888879427</v>
      </c>
      <c r="AJ762" s="24">
        <f t="shared" si="250"/>
        <v>23.569999999999823</v>
      </c>
      <c r="AK762" s="27">
        <f t="shared" si="251"/>
        <v>-6.5702056555270953</v>
      </c>
      <c r="AL762" s="27">
        <f>$AK$2+GRAPHS!$W$32*_xlfn.STDEV.S('ONE_LAST_QUOTE (2)'!$AJ$2:$AJ$779)</f>
        <v>27.965047561412895</v>
      </c>
      <c r="AM762" s="27">
        <f>$AK$2-GRAPHS!$W$32*_xlfn.STDEV.S('ONE_LAST_QUOTE (2)'!$AJ$2:$AJ$779)</f>
        <v>-41.105458872467089</v>
      </c>
      <c r="AO762" s="24"/>
    </row>
    <row r="763" spans="1:41" x14ac:dyDescent="0.3">
      <c r="A763" s="5">
        <v>45224</v>
      </c>
      <c r="B763" s="25">
        <v>622.25</v>
      </c>
      <c r="C763" s="25">
        <v>0</v>
      </c>
      <c r="D763" s="25">
        <f t="shared" si="238"/>
        <v>622.25</v>
      </c>
      <c r="E763" s="25">
        <v>622.6</v>
      </c>
      <c r="F763" s="25">
        <f t="shared" si="235"/>
        <v>0.35000000000002274</v>
      </c>
      <c r="G763" s="25">
        <v>16358</v>
      </c>
      <c r="H763" s="25">
        <v>16358.89</v>
      </c>
      <c r="I763" s="25">
        <v>0.42</v>
      </c>
      <c r="J763" s="25">
        <f t="shared" si="239"/>
        <v>16358.47</v>
      </c>
      <c r="K763" s="25">
        <f t="shared" si="240"/>
        <v>-0.46999999999934516</v>
      </c>
      <c r="L763" s="27">
        <v>32.395000000000003</v>
      </c>
      <c r="M763" s="25">
        <v>544</v>
      </c>
      <c r="N763" s="2">
        <f t="shared" si="252"/>
        <v>128.13336077382189</v>
      </c>
      <c r="O763" s="2">
        <f t="shared" si="253"/>
        <v>133.01349812977679</v>
      </c>
      <c r="P763" s="2">
        <f t="shared" si="254"/>
        <v>110.21331609566883</v>
      </c>
      <c r="Q763" s="2">
        <f t="shared" si="254"/>
        <v>131.08433734939788</v>
      </c>
      <c r="R763" s="27">
        <f t="shared" si="255"/>
        <v>3.8086391603894709E-2</v>
      </c>
      <c r="S763" s="1">
        <f t="shared" si="241"/>
        <v>8.778548817801362E-3</v>
      </c>
      <c r="T763" s="1">
        <f>S763+GRAPHS!$Q$32*_xlfn.STDEV.S($R$2:$R$779)</f>
        <v>3.6448384166507447E-2</v>
      </c>
      <c r="U763" s="1">
        <f>S763-GRAPHS!$Q$32*_xlfn.STDEV.S($R$2:$R$779)</f>
        <v>-1.8891286530904723E-2</v>
      </c>
      <c r="V763" s="2">
        <f t="shared" si="242"/>
        <v>488.01373559549006</v>
      </c>
      <c r="W763" s="1">
        <f t="shared" si="243"/>
        <v>-2.873129332995966E-5</v>
      </c>
      <c r="X763" s="1">
        <f t="shared" si="244"/>
        <v>5.6247488951389753E-4</v>
      </c>
      <c r="Y763" s="1">
        <f t="shared" si="245"/>
        <v>-5.9120618284385718E-4</v>
      </c>
      <c r="Z763" s="1">
        <f t="shared" si="236"/>
        <v>-3.2310590462182717E-4</v>
      </c>
      <c r="AA763" s="1" t="e">
        <f>Z763+#REF!*_xlfn.STDEV.S($Y$2:$Y$779)</f>
        <v>#REF!</v>
      </c>
      <c r="AB763" s="1">
        <f>Z763-GRAPHS!$S$32*_xlfn.STDEV.S($Y$2:$Y$779)</f>
        <v>-3.5832089975028217E-3</v>
      </c>
      <c r="AC763" s="24">
        <f t="shared" si="237"/>
        <v>-0.46999999999934516</v>
      </c>
      <c r="AD763" s="24">
        <f t="shared" si="246"/>
        <v>0.35000000000002274</v>
      </c>
      <c r="AE763" s="1">
        <f t="shared" si="247"/>
        <v>-5.9120618284385718E-4</v>
      </c>
      <c r="AF763" s="1">
        <f t="shared" si="248"/>
        <v>-3.2310590462182717E-4</v>
      </c>
      <c r="AG763" s="1">
        <f>$AF$2+GRAPHS!$U$32*_xlfn.STDEV.S('ONE_LAST_QUOTE (2)'!$AE$2:$AE$779)</f>
        <v>3.7520229614794163E-3</v>
      </c>
      <c r="AH763" s="1">
        <f>$AF$2-GRAPHS!$U$32*_xlfn.STDEV.S('ONE_LAST_QUOTE (2)'!$AE$2:$AE$779)</f>
        <v>-4.3982347707230704E-3</v>
      </c>
      <c r="AI763" s="27">
        <f t="shared" si="249"/>
        <v>-1.3428571428551848</v>
      </c>
      <c r="AJ763" s="24">
        <f t="shared" si="250"/>
        <v>-0.8199999999993679</v>
      </c>
      <c r="AK763" s="27">
        <f t="shared" si="251"/>
        <v>-6.5702056555270953</v>
      </c>
      <c r="AL763" s="27">
        <f>$AK$2+GRAPHS!$W$32*_xlfn.STDEV.S('ONE_LAST_QUOTE (2)'!$AJ$2:$AJ$779)</f>
        <v>27.965047561412895</v>
      </c>
      <c r="AM763" s="27">
        <f>$AK$2-GRAPHS!$W$32*_xlfn.STDEV.S('ONE_LAST_QUOTE (2)'!$AJ$2:$AJ$779)</f>
        <v>-41.105458872467089</v>
      </c>
      <c r="AO763" s="24"/>
    </row>
    <row r="764" spans="1:41" x14ac:dyDescent="0.3">
      <c r="A764" s="5">
        <v>45225</v>
      </c>
      <c r="B764" s="25">
        <v>610.37</v>
      </c>
      <c r="C764" s="25">
        <v>0</v>
      </c>
      <c r="D764" s="25">
        <f t="shared" si="238"/>
        <v>610.37</v>
      </c>
      <c r="E764" s="25">
        <v>610.20000000000005</v>
      </c>
      <c r="F764" s="25">
        <f t="shared" si="235"/>
        <v>-0.16999999999995907</v>
      </c>
      <c r="G764" s="25">
        <v>16066</v>
      </c>
      <c r="H764" s="25">
        <v>16073.74</v>
      </c>
      <c r="I764" s="25">
        <v>0.42</v>
      </c>
      <c r="J764" s="25">
        <f t="shared" si="239"/>
        <v>16073.32</v>
      </c>
      <c r="K764" s="25">
        <f t="shared" si="240"/>
        <v>-7.319999999999709</v>
      </c>
      <c r="L764" s="27">
        <v>32.404000000000003</v>
      </c>
      <c r="M764" s="25">
        <v>531</v>
      </c>
      <c r="N764" s="2">
        <f t="shared" si="252"/>
        <v>125.58139534883733</v>
      </c>
      <c r="O764" s="2">
        <f t="shared" si="253"/>
        <v>130.63912831354651</v>
      </c>
      <c r="P764" s="2">
        <f t="shared" si="254"/>
        <v>110.24393563093234</v>
      </c>
      <c r="Q764" s="2">
        <f t="shared" si="254"/>
        <v>127.95180722891595</v>
      </c>
      <c r="R764" s="27">
        <f t="shared" si="255"/>
        <v>4.0274540274535919E-2</v>
      </c>
      <c r="S764" s="1">
        <f t="shared" si="241"/>
        <v>8.778548817801362E-3</v>
      </c>
      <c r="T764" s="1">
        <f>S764+GRAPHS!$Q$32*_xlfn.STDEV.S($R$2:$R$779)</f>
        <v>3.6448384166507447E-2</v>
      </c>
      <c r="U764" s="1">
        <f>S764-GRAPHS!$Q$32*_xlfn.STDEV.S($R$2:$R$779)</f>
        <v>-1.8891286530904723E-2</v>
      </c>
      <c r="V764" s="2">
        <f t="shared" si="242"/>
        <v>505.77329647091744</v>
      </c>
      <c r="W764" s="1">
        <f t="shared" si="243"/>
        <v>-4.5541306960850087E-4</v>
      </c>
      <c r="X764" s="1">
        <f t="shared" si="244"/>
        <v>-2.7851958648026455E-4</v>
      </c>
      <c r="Y764" s="1">
        <f t="shared" si="245"/>
        <v>-1.7689348312823633E-4</v>
      </c>
      <c r="Z764" s="1">
        <f t="shared" si="236"/>
        <v>-3.2310590462182717E-4</v>
      </c>
      <c r="AA764" s="1" t="e">
        <f>Z764+#REF!*_xlfn.STDEV.S($Y$2:$Y$779)</f>
        <v>#REF!</v>
      </c>
      <c r="AB764" s="1">
        <f>Z764-GRAPHS!$S$32*_xlfn.STDEV.S($Y$2:$Y$779)</f>
        <v>-3.5832089975028217E-3</v>
      </c>
      <c r="AC764" s="24">
        <f t="shared" si="237"/>
        <v>-7.319999999999709</v>
      </c>
      <c r="AD764" s="24">
        <f t="shared" si="246"/>
        <v>-0.16999999999995907</v>
      </c>
      <c r="AE764" s="1">
        <f t="shared" si="247"/>
        <v>-1.7689348312823633E-4</v>
      </c>
      <c r="AF764" s="1">
        <f t="shared" si="248"/>
        <v>-3.2310590462182717E-4</v>
      </c>
      <c r="AG764" s="1">
        <f>$AF$2+GRAPHS!$U$32*_xlfn.STDEV.S('ONE_LAST_QUOTE (2)'!$AE$2:$AE$779)</f>
        <v>3.7520229614794163E-3</v>
      </c>
      <c r="AH764" s="1">
        <f>$AF$2-GRAPHS!$U$32*_xlfn.STDEV.S('ONE_LAST_QUOTE (2)'!$AE$2:$AE$779)</f>
        <v>-4.3982347707230704E-3</v>
      </c>
      <c r="AI764" s="27">
        <f t="shared" si="249"/>
        <v>43.058823529420422</v>
      </c>
      <c r="AJ764" s="24">
        <f t="shared" si="250"/>
        <v>-7.1499999999997499</v>
      </c>
      <c r="AK764" s="27">
        <f t="shared" si="251"/>
        <v>-6.5702056555270953</v>
      </c>
      <c r="AL764" s="27">
        <f>$AK$2+GRAPHS!$W$32*_xlfn.STDEV.S('ONE_LAST_QUOTE (2)'!$AJ$2:$AJ$779)</f>
        <v>27.965047561412895</v>
      </c>
      <c r="AM764" s="27">
        <f>$AK$2-GRAPHS!$W$32*_xlfn.STDEV.S('ONE_LAST_QUOTE (2)'!$AJ$2:$AJ$779)</f>
        <v>-41.105458872467089</v>
      </c>
      <c r="AO764" s="24"/>
    </row>
    <row r="765" spans="1:41" x14ac:dyDescent="0.3">
      <c r="A765" s="5">
        <v>45226</v>
      </c>
      <c r="B765" s="25">
        <v>613.23</v>
      </c>
      <c r="C765" s="25">
        <v>0</v>
      </c>
      <c r="D765" s="25">
        <f t="shared" si="238"/>
        <v>613.23</v>
      </c>
      <c r="E765" s="25">
        <v>613.9</v>
      </c>
      <c r="F765" s="25">
        <f t="shared" si="235"/>
        <v>0.66999999999995907</v>
      </c>
      <c r="G765" s="25">
        <v>16152</v>
      </c>
      <c r="H765" s="25">
        <v>16134.61</v>
      </c>
      <c r="I765" s="25">
        <v>0.38</v>
      </c>
      <c r="J765" s="25">
        <f t="shared" si="239"/>
        <v>16134.230000000001</v>
      </c>
      <c r="K765" s="25">
        <f t="shared" si="240"/>
        <v>17.769999999998618</v>
      </c>
      <c r="L765" s="27">
        <v>32.463999999999999</v>
      </c>
      <c r="M765" s="25">
        <v>533</v>
      </c>
      <c r="N765" s="2">
        <f t="shared" si="252"/>
        <v>126.34286890306657</v>
      </c>
      <c r="O765" s="2">
        <f t="shared" si="253"/>
        <v>131.3384290128472</v>
      </c>
      <c r="P765" s="2">
        <f t="shared" si="254"/>
        <v>110.4480658660223</v>
      </c>
      <c r="Q765" s="2">
        <f t="shared" si="254"/>
        <v>128.43373493975935</v>
      </c>
      <c r="R765" s="27">
        <f t="shared" si="255"/>
        <v>3.9539707726704787E-2</v>
      </c>
      <c r="S765" s="1">
        <f t="shared" si="241"/>
        <v>8.778548817801362E-3</v>
      </c>
      <c r="T765" s="1">
        <f>S765+GRAPHS!$Q$32*_xlfn.STDEV.S($R$2:$R$779)</f>
        <v>3.6448384166507447E-2</v>
      </c>
      <c r="U765" s="1">
        <f>S765-GRAPHS!$Q$32*_xlfn.STDEV.S($R$2:$R$779)</f>
        <v>-1.8891286530904723E-2</v>
      </c>
      <c r="V765" s="2">
        <f t="shared" si="242"/>
        <v>499.55601097806266</v>
      </c>
      <c r="W765" s="1">
        <f t="shared" si="243"/>
        <v>1.101385067648014E-3</v>
      </c>
      <c r="X765" s="1">
        <f t="shared" si="244"/>
        <v>1.0925753795475745E-3</v>
      </c>
      <c r="Y765" s="1">
        <f t="shared" si="245"/>
        <v>8.8096881004395052E-6</v>
      </c>
      <c r="Z765" s="1">
        <f t="shared" si="236"/>
        <v>-3.2310590462182717E-4</v>
      </c>
      <c r="AA765" s="1" t="e">
        <f>Z765+#REF!*_xlfn.STDEV.S($Y$2:$Y$779)</f>
        <v>#REF!</v>
      </c>
      <c r="AB765" s="1">
        <f>Z765-GRAPHS!$S$32*_xlfn.STDEV.S($Y$2:$Y$779)</f>
        <v>-3.5832089975028217E-3</v>
      </c>
      <c r="AC765" s="24">
        <f t="shared" si="237"/>
        <v>17.769999999998618</v>
      </c>
      <c r="AD765" s="24">
        <f t="shared" si="246"/>
        <v>0.66999999999995907</v>
      </c>
      <c r="AE765" s="1">
        <f t="shared" si="247"/>
        <v>8.8096881004395052E-6</v>
      </c>
      <c r="AF765" s="1">
        <f t="shared" si="248"/>
        <v>-3.2310590462182717E-4</v>
      </c>
      <c r="AG765" s="1">
        <f>$AF$2+GRAPHS!$U$32*_xlfn.STDEV.S('ONE_LAST_QUOTE (2)'!$AE$2:$AE$779)</f>
        <v>3.7520229614794163E-3</v>
      </c>
      <c r="AH765" s="1">
        <f>$AF$2-GRAPHS!$U$32*_xlfn.STDEV.S('ONE_LAST_QUOTE (2)'!$AE$2:$AE$779)</f>
        <v>-4.3982347707230704E-3</v>
      </c>
      <c r="AI765" s="27">
        <f t="shared" si="249"/>
        <v>26.522388059701051</v>
      </c>
      <c r="AJ765" s="24">
        <f t="shared" si="250"/>
        <v>17.099999999998658</v>
      </c>
      <c r="AK765" s="27">
        <f t="shared" si="251"/>
        <v>-6.5702056555270953</v>
      </c>
      <c r="AL765" s="27">
        <f>$AK$2+GRAPHS!$W$32*_xlfn.STDEV.S('ONE_LAST_QUOTE (2)'!$AJ$2:$AJ$779)</f>
        <v>27.965047561412895</v>
      </c>
      <c r="AM765" s="27">
        <f>$AK$2-GRAPHS!$W$32*_xlfn.STDEV.S('ONE_LAST_QUOTE (2)'!$AJ$2:$AJ$779)</f>
        <v>-41.105458872467089</v>
      </c>
      <c r="AO765" s="24"/>
    </row>
    <row r="766" spans="1:41" x14ac:dyDescent="0.3">
      <c r="A766" s="5">
        <v>45229</v>
      </c>
      <c r="B766" s="25">
        <v>613.17999999999995</v>
      </c>
      <c r="C766" s="25">
        <v>0</v>
      </c>
      <c r="D766" s="25">
        <f t="shared" si="238"/>
        <v>613.17999999999995</v>
      </c>
      <c r="E766" s="25">
        <v>611.4</v>
      </c>
      <c r="F766" s="25">
        <f t="shared" si="235"/>
        <v>-1.7799999999999727</v>
      </c>
      <c r="G766" s="25">
        <v>16160</v>
      </c>
      <c r="H766" s="25">
        <v>16149.68</v>
      </c>
      <c r="I766" s="25">
        <v>0.38</v>
      </c>
      <c r="J766" s="25">
        <f t="shared" si="239"/>
        <v>16149.300000000001</v>
      </c>
      <c r="K766" s="25">
        <f t="shared" si="240"/>
        <v>10.699999999998909</v>
      </c>
      <c r="L766" s="27">
        <v>32.319000000000003</v>
      </c>
      <c r="M766" s="25">
        <v>532</v>
      </c>
      <c r="N766" s="2">
        <f t="shared" si="252"/>
        <v>125.82835974480355</v>
      </c>
      <c r="O766" s="2">
        <f t="shared" si="253"/>
        <v>131.40348024068913</v>
      </c>
      <c r="P766" s="2">
        <f t="shared" si="254"/>
        <v>109.95475113122151</v>
      </c>
      <c r="Q766" s="2">
        <f t="shared" si="254"/>
        <v>128.19277108433766</v>
      </c>
      <c r="R766" s="27">
        <f t="shared" si="255"/>
        <v>4.430734460174679E-2</v>
      </c>
      <c r="S766" s="1">
        <f t="shared" si="241"/>
        <v>8.778548817801362E-3</v>
      </c>
      <c r="T766" s="1">
        <f>S766+GRAPHS!$Q$32*_xlfn.STDEV.S($R$2:$R$779)</f>
        <v>3.6448384166507447E-2</v>
      </c>
      <c r="U766" s="1">
        <f>S766-GRAPHS!$Q$32*_xlfn.STDEV.S($R$2:$R$779)</f>
        <v>-1.8891286530904723E-2</v>
      </c>
      <c r="V766" s="2">
        <f t="shared" si="242"/>
        <v>557.51204958855851</v>
      </c>
      <c r="W766" s="1">
        <f t="shared" si="243"/>
        <v>6.6256741778274652E-4</v>
      </c>
      <c r="X766" s="1">
        <f t="shared" si="244"/>
        <v>-2.9028996379529223E-3</v>
      </c>
      <c r="Y766" s="1">
        <f t="shared" si="245"/>
        <v>3.5654670557356688E-3</v>
      </c>
      <c r="Z766" s="1">
        <f t="shared" si="236"/>
        <v>-3.2310590462182717E-4</v>
      </c>
      <c r="AA766" s="1" t="e">
        <f>Z766+#REF!*_xlfn.STDEV.S($Y$2:$Y$779)</f>
        <v>#REF!</v>
      </c>
      <c r="AB766" s="1">
        <f>Z766-GRAPHS!$S$32*_xlfn.STDEV.S($Y$2:$Y$779)</f>
        <v>-3.5832089975028217E-3</v>
      </c>
      <c r="AC766" s="24">
        <f t="shared" si="237"/>
        <v>10.699999999998909</v>
      </c>
      <c r="AD766" s="24">
        <f t="shared" si="246"/>
        <v>-1.7799999999999727</v>
      </c>
      <c r="AE766" s="1">
        <f t="shared" si="247"/>
        <v>3.5654670557356688E-3</v>
      </c>
      <c r="AF766" s="1">
        <f t="shared" si="248"/>
        <v>-3.2310590462182717E-4</v>
      </c>
      <c r="AG766" s="1">
        <f>$AF$2+GRAPHS!$U$32*_xlfn.STDEV.S('ONE_LAST_QUOTE (2)'!$AE$2:$AE$779)</f>
        <v>3.7520229614794163E-3</v>
      </c>
      <c r="AH766" s="1">
        <f>$AF$2-GRAPHS!$U$32*_xlfn.STDEV.S('ONE_LAST_QUOTE (2)'!$AE$2:$AE$779)</f>
        <v>-4.3982347707230704E-3</v>
      </c>
      <c r="AI766" s="27">
        <f t="shared" si="249"/>
        <v>-6.0112359550556587</v>
      </c>
      <c r="AJ766" s="24">
        <f t="shared" si="250"/>
        <v>12.479999999998881</v>
      </c>
      <c r="AK766" s="27">
        <f t="shared" si="251"/>
        <v>-6.5702056555270953</v>
      </c>
      <c r="AL766" s="27">
        <f>$AK$2+GRAPHS!$W$32*_xlfn.STDEV.S('ONE_LAST_QUOTE (2)'!$AJ$2:$AJ$779)</f>
        <v>27.965047561412895</v>
      </c>
      <c r="AM766" s="27">
        <f>$AK$2-GRAPHS!$W$32*_xlfn.STDEV.S('ONE_LAST_QUOTE (2)'!$AJ$2:$AJ$779)</f>
        <v>-41.105458872467089</v>
      </c>
      <c r="AO766" s="24"/>
    </row>
    <row r="767" spans="1:41" x14ac:dyDescent="0.3">
      <c r="A767" s="5">
        <v>45230</v>
      </c>
      <c r="B767" s="25">
        <v>608.95000000000005</v>
      </c>
      <c r="C767" s="25">
        <v>0</v>
      </c>
      <c r="D767" s="25">
        <f t="shared" si="238"/>
        <v>608.95000000000005</v>
      </c>
      <c r="E767" s="25">
        <v>609</v>
      </c>
      <c r="F767" s="25">
        <f t="shared" si="235"/>
        <v>4.9999999999954525E-2</v>
      </c>
      <c r="G767" s="25">
        <v>15997</v>
      </c>
      <c r="H767" s="25">
        <v>16001.27</v>
      </c>
      <c r="I767" s="25">
        <v>0.38</v>
      </c>
      <c r="J767" s="25">
        <f t="shared" si="239"/>
        <v>16000.890000000001</v>
      </c>
      <c r="K767" s="25">
        <f t="shared" si="240"/>
        <v>-3.8900000000012369</v>
      </c>
      <c r="L767" s="27">
        <v>32.468000000000004</v>
      </c>
      <c r="M767" s="25">
        <v>529</v>
      </c>
      <c r="N767" s="2">
        <f t="shared" si="252"/>
        <v>125.33443095287106</v>
      </c>
      <c r="O767" s="2">
        <f t="shared" si="253"/>
        <v>130.07806147340989</v>
      </c>
      <c r="P767" s="2">
        <f t="shared" si="254"/>
        <v>110.46167454836166</v>
      </c>
      <c r="Q767" s="2">
        <f t="shared" si="254"/>
        <v>127.4698795180726</v>
      </c>
      <c r="R767" s="27">
        <f t="shared" si="255"/>
        <v>3.7847784399504425E-2</v>
      </c>
      <c r="S767" s="1">
        <f t="shared" si="241"/>
        <v>8.778548817801362E-3</v>
      </c>
      <c r="T767" s="1">
        <f>S767+GRAPHS!$Q$32*_xlfn.STDEV.S($R$2:$R$779)</f>
        <v>3.6448384166507447E-2</v>
      </c>
      <c r="U767" s="1">
        <f>S767-GRAPHS!$Q$32*_xlfn.STDEV.S($R$2:$R$779)</f>
        <v>-1.8891286530904723E-2</v>
      </c>
      <c r="V767" s="2">
        <f t="shared" si="242"/>
        <v>474.36305205388294</v>
      </c>
      <c r="W767" s="1">
        <f t="shared" si="243"/>
        <v>-2.4311147692417337E-4</v>
      </c>
      <c r="X767" s="1">
        <f t="shared" si="244"/>
        <v>8.2108547499720047E-5</v>
      </c>
      <c r="Y767" s="1">
        <f t="shared" si="245"/>
        <v>-3.2522002442389344E-4</v>
      </c>
      <c r="Z767" s="1">
        <f t="shared" si="236"/>
        <v>-3.2310590462182717E-4</v>
      </c>
      <c r="AA767" s="1" t="e">
        <f>Z767+#REF!*_xlfn.STDEV.S($Y$2:$Y$779)</f>
        <v>#REF!</v>
      </c>
      <c r="AB767" s="1">
        <f>Z767-GRAPHS!$S$32*_xlfn.STDEV.S($Y$2:$Y$779)</f>
        <v>-3.5832089975028217E-3</v>
      </c>
      <c r="AC767" s="24">
        <f t="shared" si="237"/>
        <v>-3.8900000000012369</v>
      </c>
      <c r="AD767" s="24">
        <f t="shared" si="246"/>
        <v>4.9999999999954525E-2</v>
      </c>
      <c r="AE767" s="1">
        <f t="shared" si="247"/>
        <v>-3.2522002442389344E-4</v>
      </c>
      <c r="AF767" s="1">
        <f t="shared" si="248"/>
        <v>-3.2310590462182717E-4</v>
      </c>
      <c r="AG767" s="1">
        <f>$AF$2+GRAPHS!$U$32*_xlfn.STDEV.S('ONE_LAST_QUOTE (2)'!$AE$2:$AE$779)</f>
        <v>3.7520229614794163E-3</v>
      </c>
      <c r="AH767" s="1">
        <f>$AF$2-GRAPHS!$U$32*_xlfn.STDEV.S('ONE_LAST_QUOTE (2)'!$AE$2:$AE$779)</f>
        <v>-4.3982347707230704E-3</v>
      </c>
      <c r="AI767" s="27">
        <f t="shared" si="249"/>
        <v>-77.800000000095494</v>
      </c>
      <c r="AJ767" s="24">
        <f t="shared" si="250"/>
        <v>-3.9400000000011914</v>
      </c>
      <c r="AK767" s="27">
        <f t="shared" si="251"/>
        <v>-6.5702056555270953</v>
      </c>
      <c r="AL767" s="27">
        <f>$AK$2+GRAPHS!$W$32*_xlfn.STDEV.S('ONE_LAST_QUOTE (2)'!$AJ$2:$AJ$779)</f>
        <v>27.965047561412895</v>
      </c>
      <c r="AM767" s="27">
        <f>$AK$2-GRAPHS!$W$32*_xlfn.STDEV.S('ONE_LAST_QUOTE (2)'!$AJ$2:$AJ$779)</f>
        <v>-41.105458872467089</v>
      </c>
      <c r="AO767" s="24"/>
    </row>
    <row r="768" spans="1:41" x14ac:dyDescent="0.3">
      <c r="A768" s="5">
        <v>45231</v>
      </c>
      <c r="B768" s="25">
        <v>609.99</v>
      </c>
      <c r="C768" s="25">
        <v>0</v>
      </c>
      <c r="D768" s="25">
        <f t="shared" si="238"/>
        <v>609.99</v>
      </c>
      <c r="E768" s="25">
        <v>611.70000000000005</v>
      </c>
      <c r="F768" s="25">
        <f t="shared" si="235"/>
        <v>1.7100000000000364</v>
      </c>
      <c r="G768" s="25">
        <v>16050</v>
      </c>
      <c r="H768" s="25">
        <v>16038.56</v>
      </c>
      <c r="I768" s="25">
        <v>0.14000000000000001</v>
      </c>
      <c r="J768" s="25">
        <f t="shared" si="239"/>
        <v>16038.42</v>
      </c>
      <c r="K768" s="25">
        <f t="shared" si="240"/>
        <v>11.579999999999927</v>
      </c>
      <c r="L768" s="27">
        <v>32.39</v>
      </c>
      <c r="M768" s="25">
        <v>528</v>
      </c>
      <c r="N768" s="2">
        <f t="shared" si="252"/>
        <v>125.89010084379514</v>
      </c>
      <c r="O768" s="2">
        <f t="shared" si="253"/>
        <v>130.50902585786264</v>
      </c>
      <c r="P768" s="2">
        <f t="shared" si="254"/>
        <v>110.19630524274466</v>
      </c>
      <c r="Q768" s="2">
        <f t="shared" si="254"/>
        <v>127.22891566265092</v>
      </c>
      <c r="R768" s="27">
        <f t="shared" si="255"/>
        <v>3.6690136739176094E-2</v>
      </c>
      <c r="S768" s="1">
        <f t="shared" si="241"/>
        <v>8.778548817801362E-3</v>
      </c>
      <c r="T768" s="1">
        <f>S768+GRAPHS!$Q$32*_xlfn.STDEV.S($R$2:$R$779)</f>
        <v>3.6448384166507447E-2</v>
      </c>
      <c r="U768" s="1">
        <f>S768-GRAPHS!$Q$32*_xlfn.STDEV.S($R$2:$R$779)</f>
        <v>-1.8891286530904723E-2</v>
      </c>
      <c r="V768" s="2">
        <f t="shared" si="242"/>
        <v>461.89250140675</v>
      </c>
      <c r="W768" s="1">
        <f t="shared" si="243"/>
        <v>7.2201625845936992E-4</v>
      </c>
      <c r="X768" s="1">
        <f t="shared" si="244"/>
        <v>2.8033246446663657E-3</v>
      </c>
      <c r="Y768" s="1">
        <f t="shared" si="245"/>
        <v>-2.0813083862069957E-3</v>
      </c>
      <c r="Z768" s="1">
        <f t="shared" si="236"/>
        <v>-3.2310590462182717E-4</v>
      </c>
      <c r="AA768" s="1" t="e">
        <f>Z768+#REF!*_xlfn.STDEV.S($Y$2:$Y$779)</f>
        <v>#REF!</v>
      </c>
      <c r="AB768" s="1">
        <f>Z768-GRAPHS!$S$32*_xlfn.STDEV.S($Y$2:$Y$779)</f>
        <v>-3.5832089975028217E-3</v>
      </c>
      <c r="AC768" s="24">
        <f t="shared" si="237"/>
        <v>11.579999999999927</v>
      </c>
      <c r="AD768" s="24">
        <f t="shared" si="246"/>
        <v>1.7100000000000364</v>
      </c>
      <c r="AE768" s="1">
        <f t="shared" si="247"/>
        <v>-2.0813083862069957E-3</v>
      </c>
      <c r="AF768" s="1">
        <f t="shared" si="248"/>
        <v>-3.2310590462182717E-4</v>
      </c>
      <c r="AG768" s="1">
        <f>$AF$2+GRAPHS!$U$32*_xlfn.STDEV.S('ONE_LAST_QUOTE (2)'!$AE$2:$AE$779)</f>
        <v>3.7520229614794163E-3</v>
      </c>
      <c r="AH768" s="1">
        <f>$AF$2-GRAPHS!$U$32*_xlfn.STDEV.S('ONE_LAST_QUOTE (2)'!$AE$2:$AE$779)</f>
        <v>-4.3982347707230704E-3</v>
      </c>
      <c r="AI768" s="27">
        <f t="shared" si="249"/>
        <v>6.7719298245612167</v>
      </c>
      <c r="AJ768" s="24">
        <f t="shared" si="250"/>
        <v>9.8699999999998909</v>
      </c>
      <c r="AK768" s="27">
        <f t="shared" si="251"/>
        <v>-6.5702056555270953</v>
      </c>
      <c r="AL768" s="27">
        <f>$AK$2+GRAPHS!$W$32*_xlfn.STDEV.S('ONE_LAST_QUOTE (2)'!$AJ$2:$AJ$779)</f>
        <v>27.965047561412895</v>
      </c>
      <c r="AM768" s="27">
        <f>$AK$2-GRAPHS!$W$32*_xlfn.STDEV.S('ONE_LAST_QUOTE (2)'!$AJ$2:$AJ$779)</f>
        <v>-41.105458872467089</v>
      </c>
      <c r="AO768" s="24"/>
    </row>
    <row r="769" spans="1:41" x14ac:dyDescent="0.3">
      <c r="A769" s="5">
        <v>45232</v>
      </c>
      <c r="B769" s="25">
        <v>625.77</v>
      </c>
      <c r="C769" s="25">
        <v>0</v>
      </c>
      <c r="D769" s="25">
        <f t="shared" si="238"/>
        <v>625.77</v>
      </c>
      <c r="E769" s="25">
        <v>625.4</v>
      </c>
      <c r="F769" s="25">
        <f t="shared" si="235"/>
        <v>-0.37000000000000455</v>
      </c>
      <c r="G769" s="25">
        <v>16389</v>
      </c>
      <c r="H769" s="25">
        <v>16396.95</v>
      </c>
      <c r="I769" s="25">
        <v>0</v>
      </c>
      <c r="J769" s="25">
        <f t="shared" si="239"/>
        <v>16396.95</v>
      </c>
      <c r="K769" s="25">
        <f t="shared" si="240"/>
        <v>-7.9500000000007276</v>
      </c>
      <c r="L769" s="27">
        <v>32.293999999999997</v>
      </c>
      <c r="M769" s="25">
        <v>547</v>
      </c>
      <c r="N769" s="2">
        <f t="shared" si="252"/>
        <v>128.70961103107646</v>
      </c>
      <c r="O769" s="2">
        <f t="shared" si="253"/>
        <v>133.26557163766424</v>
      </c>
      <c r="P769" s="2">
        <f t="shared" si="254"/>
        <v>109.86969686660066</v>
      </c>
      <c r="Q769" s="2">
        <f t="shared" si="254"/>
        <v>131.80722891566296</v>
      </c>
      <c r="R769" s="27">
        <f t="shared" si="255"/>
        <v>3.5397205928062059E-2</v>
      </c>
      <c r="S769" s="1">
        <f t="shared" si="241"/>
        <v>8.778548817801362E-3</v>
      </c>
      <c r="T769" s="1">
        <f>S769+GRAPHS!$Q$32*_xlfn.STDEV.S($R$2:$R$779)</f>
        <v>3.6448384166507447E-2</v>
      </c>
      <c r="U769" s="1">
        <f>S769-GRAPHS!$Q$32*_xlfn.STDEV.S($R$2:$R$779)</f>
        <v>-1.8891286530904723E-2</v>
      </c>
      <c r="V769" s="2">
        <f t="shared" si="242"/>
        <v>455.59606065877745</v>
      </c>
      <c r="W769" s="1">
        <f t="shared" si="243"/>
        <v>-4.8484626714118953E-4</v>
      </c>
      <c r="X769" s="1">
        <f t="shared" si="244"/>
        <v>-5.9127155344616161E-4</v>
      </c>
      <c r="Y769" s="1">
        <f t="shared" si="245"/>
        <v>1.0642528630497208E-4</v>
      </c>
      <c r="Z769" s="1">
        <f t="shared" si="236"/>
        <v>-3.2310590462182717E-4</v>
      </c>
      <c r="AA769" s="1" t="e">
        <f>Z769+#REF!*_xlfn.STDEV.S($Y$2:$Y$779)</f>
        <v>#REF!</v>
      </c>
      <c r="AB769" s="1">
        <f>Z769-GRAPHS!$S$32*_xlfn.STDEV.S($Y$2:$Y$779)</f>
        <v>-3.5832089975028217E-3</v>
      </c>
      <c r="AC769" s="24">
        <f t="shared" si="237"/>
        <v>-7.9500000000007276</v>
      </c>
      <c r="AD769" s="24">
        <f t="shared" si="246"/>
        <v>-0.37000000000000455</v>
      </c>
      <c r="AE769" s="1">
        <f t="shared" si="247"/>
        <v>1.0642528630497208E-4</v>
      </c>
      <c r="AF769" s="1">
        <f t="shared" si="248"/>
        <v>-3.2310590462182717E-4</v>
      </c>
      <c r="AG769" s="1">
        <f>$AF$2+GRAPHS!$U$32*_xlfn.STDEV.S('ONE_LAST_QUOTE (2)'!$AE$2:$AE$779)</f>
        <v>3.7520229614794163E-3</v>
      </c>
      <c r="AH769" s="1">
        <f>$AF$2-GRAPHS!$U$32*_xlfn.STDEV.S('ONE_LAST_QUOTE (2)'!$AE$2:$AE$779)</f>
        <v>-4.3982347707230704E-3</v>
      </c>
      <c r="AI769" s="27">
        <f t="shared" si="249"/>
        <v>21.486486486488189</v>
      </c>
      <c r="AJ769" s="24">
        <f t="shared" si="250"/>
        <v>-7.580000000000723</v>
      </c>
      <c r="AK769" s="27">
        <f t="shared" si="251"/>
        <v>-6.5702056555270953</v>
      </c>
      <c r="AL769" s="27">
        <f>$AK$2+GRAPHS!$W$32*_xlfn.STDEV.S('ONE_LAST_QUOTE (2)'!$AJ$2:$AJ$779)</f>
        <v>27.965047561412895</v>
      </c>
      <c r="AM769" s="27">
        <f>$AK$2-GRAPHS!$W$32*_xlfn.STDEV.S('ONE_LAST_QUOTE (2)'!$AJ$2:$AJ$779)</f>
        <v>-41.105458872467089</v>
      </c>
      <c r="AO769" s="24"/>
    </row>
    <row r="770" spans="1:41" x14ac:dyDescent="0.3">
      <c r="A770" s="5">
        <v>45233</v>
      </c>
      <c r="B770" s="25">
        <v>629.95000000000005</v>
      </c>
      <c r="C770" s="25">
        <v>0</v>
      </c>
      <c r="D770" s="25">
        <f t="shared" si="238"/>
        <v>629.95000000000005</v>
      </c>
      <c r="E770" s="25">
        <v>630.4</v>
      </c>
      <c r="F770" s="25">
        <f t="shared" ref="F770:F779" si="256">E770-D770</f>
        <v>0.44999999999993179</v>
      </c>
      <c r="G770" s="25">
        <v>16514</v>
      </c>
      <c r="H770" s="25">
        <v>16507.650000000001</v>
      </c>
      <c r="I770" s="25">
        <v>0</v>
      </c>
      <c r="J770" s="25">
        <f t="shared" si="239"/>
        <v>16507.650000000001</v>
      </c>
      <c r="K770" s="25">
        <f t="shared" si="240"/>
        <v>6.3499999999985448</v>
      </c>
      <c r="L770" s="27">
        <v>32.097999999999999</v>
      </c>
      <c r="M770" s="25">
        <v>549</v>
      </c>
      <c r="N770" s="2">
        <f t="shared" si="252"/>
        <v>129.73862934760248</v>
      </c>
      <c r="O770" s="2">
        <f t="shared" si="253"/>
        <v>134.28199707269434</v>
      </c>
      <c r="P770" s="2">
        <f t="shared" si="254"/>
        <v>109.20287143197338</v>
      </c>
      <c r="Q770" s="2">
        <f t="shared" si="254"/>
        <v>132.28915662650633</v>
      </c>
      <c r="R770" s="27">
        <f t="shared" si="255"/>
        <v>3.5019390507965209E-2</v>
      </c>
      <c r="S770" s="1">
        <f t="shared" si="241"/>
        <v>8.778548817801362E-3</v>
      </c>
      <c r="T770" s="1">
        <f>S770+GRAPHS!$Q$32*_xlfn.STDEV.S($R$2:$R$779)</f>
        <v>3.6448384166507447E-2</v>
      </c>
      <c r="U770" s="1">
        <f>S770-GRAPHS!$Q$32*_xlfn.STDEV.S($R$2:$R$779)</f>
        <v>-1.8891286530904723E-2</v>
      </c>
      <c r="V770" s="2">
        <f t="shared" si="242"/>
        <v>454.33677250918549</v>
      </c>
      <c r="W770" s="1">
        <f t="shared" si="243"/>
        <v>3.8467013778451469E-4</v>
      </c>
      <c r="X770" s="1">
        <f t="shared" si="244"/>
        <v>7.1434240812752079E-4</v>
      </c>
      <c r="Y770" s="1">
        <f t="shared" si="245"/>
        <v>-3.296722703430061E-4</v>
      </c>
      <c r="Z770" s="1">
        <f t="shared" ref="Z770:Z779" si="257">AVERAGEIF($Y$2:$Y$779,"&lt;&gt;#N/A")</f>
        <v>-3.2310590462182717E-4</v>
      </c>
      <c r="AA770" s="1" t="e">
        <f>Z770+#REF!*_xlfn.STDEV.S($Y$2:$Y$779)</f>
        <v>#REF!</v>
      </c>
      <c r="AB770" s="1">
        <f>Z770-GRAPHS!$S$32*_xlfn.STDEV.S($Y$2:$Y$779)</f>
        <v>-3.5832089975028217E-3</v>
      </c>
      <c r="AC770" s="24">
        <f t="shared" ref="AC770:AC779" si="258">G770-J770</f>
        <v>6.3499999999985448</v>
      </c>
      <c r="AD770" s="24">
        <f t="shared" si="246"/>
        <v>0.44999999999993179</v>
      </c>
      <c r="AE770" s="1">
        <f t="shared" si="247"/>
        <v>-3.296722703430061E-4</v>
      </c>
      <c r="AF770" s="1">
        <f t="shared" si="248"/>
        <v>-3.2310590462182717E-4</v>
      </c>
      <c r="AG770" s="1">
        <f>$AF$2+GRAPHS!$U$32*_xlfn.STDEV.S('ONE_LAST_QUOTE (2)'!$AE$2:$AE$779)</f>
        <v>3.7520229614794163E-3</v>
      </c>
      <c r="AH770" s="1">
        <f>$AF$2-GRAPHS!$U$32*_xlfn.STDEV.S('ONE_LAST_QUOTE (2)'!$AE$2:$AE$779)</f>
        <v>-4.3982347707230704E-3</v>
      </c>
      <c r="AI770" s="27">
        <f t="shared" si="249"/>
        <v>14.111111111110016</v>
      </c>
      <c r="AJ770" s="24">
        <f t="shared" si="250"/>
        <v>5.899999999998613</v>
      </c>
      <c r="AK770" s="27">
        <f t="shared" si="251"/>
        <v>-6.5702056555270953</v>
      </c>
      <c r="AL770" s="27">
        <f>$AK$2+GRAPHS!$W$32*_xlfn.STDEV.S('ONE_LAST_QUOTE (2)'!$AJ$2:$AJ$779)</f>
        <v>27.965047561412895</v>
      </c>
      <c r="AM770" s="27">
        <f>$AK$2-GRAPHS!$W$32*_xlfn.STDEV.S('ONE_LAST_QUOTE (2)'!$AJ$2:$AJ$779)</f>
        <v>-41.105458872467089</v>
      </c>
      <c r="AO770" s="24"/>
    </row>
    <row r="771" spans="1:41" x14ac:dyDescent="0.3">
      <c r="A771" s="5">
        <v>45236</v>
      </c>
      <c r="B771" s="25">
        <v>634.16</v>
      </c>
      <c r="C771" s="25">
        <v>0</v>
      </c>
      <c r="D771" s="25">
        <f t="shared" ref="D771:D779" si="259">B771-C771</f>
        <v>634.16</v>
      </c>
      <c r="E771" s="25">
        <v>634.4</v>
      </c>
      <c r="F771" s="25">
        <f t="shared" si="256"/>
        <v>0.24000000000000909</v>
      </c>
      <c r="G771" s="25">
        <v>16673</v>
      </c>
      <c r="H771" s="25">
        <v>16649.36</v>
      </c>
      <c r="I771" s="25">
        <v>0</v>
      </c>
      <c r="J771" s="25">
        <f t="shared" ref="J771:J779" si="260">H771-I771</f>
        <v>16649.36</v>
      </c>
      <c r="K771" s="25">
        <f t="shared" ref="K771:K779" si="261">G771-J771</f>
        <v>23.639999999999418</v>
      </c>
      <c r="L771" s="27">
        <v>32.128</v>
      </c>
      <c r="M771" s="25">
        <v>550</v>
      </c>
      <c r="N771" s="2">
        <f t="shared" si="252"/>
        <v>130.5618440008233</v>
      </c>
      <c r="O771" s="2">
        <f t="shared" si="253"/>
        <v>135.57489022605262</v>
      </c>
      <c r="P771" s="2">
        <f t="shared" si="254"/>
        <v>109.30493654951837</v>
      </c>
      <c r="Q771" s="2">
        <f t="shared" si="254"/>
        <v>132.53012048192801</v>
      </c>
      <c r="R771" s="27">
        <f t="shared" si="255"/>
        <v>3.8395951463413125E-2</v>
      </c>
      <c r="S771" s="1">
        <f t="shared" ref="S771:S779" si="262">AVERAGEIF($R$2:$R$779,"&lt;&gt;#N/A")</f>
        <v>8.778548817801362E-3</v>
      </c>
      <c r="T771" s="1">
        <f>S771+GRAPHS!$Q$32*_xlfn.STDEV.S($R$2:$R$779)</f>
        <v>3.6448384166507447E-2</v>
      </c>
      <c r="U771" s="1">
        <f>S771-GRAPHS!$Q$32*_xlfn.STDEV.S($R$2:$R$779)</f>
        <v>-1.8891286530904723E-2</v>
      </c>
      <c r="V771" s="2">
        <f t="shared" ref="V771:V779" si="263">(O771-N771)*100</f>
        <v>501.30462252293171</v>
      </c>
      <c r="W771" s="1">
        <f t="shared" ref="W771:W779" si="264">((G771-J771)/J771)</f>
        <v>1.4198743975744063E-3</v>
      </c>
      <c r="X771" s="1">
        <f t="shared" ref="X771:X779" si="265">((E771-D771)/D771)</f>
        <v>3.784533871578294E-4</v>
      </c>
      <c r="Y771" s="1">
        <f t="shared" ref="Y771:Y779" si="266">W771-X771</f>
        <v>1.0414210104165769E-3</v>
      </c>
      <c r="Z771" s="1">
        <f t="shared" si="257"/>
        <v>-3.2310590462182717E-4</v>
      </c>
      <c r="AA771" s="1" t="e">
        <f>Z771+#REF!*_xlfn.STDEV.S($Y$2:$Y$779)</f>
        <v>#REF!</v>
      </c>
      <c r="AB771" s="1">
        <f>Z771-GRAPHS!$S$32*_xlfn.STDEV.S($Y$2:$Y$779)</f>
        <v>-3.5832089975028217E-3</v>
      </c>
      <c r="AC771" s="24">
        <f t="shared" si="258"/>
        <v>23.639999999999418</v>
      </c>
      <c r="AD771" s="24">
        <f t="shared" ref="AD771:AD779" si="267">F771</f>
        <v>0.24000000000000909</v>
      </c>
      <c r="AE771" s="1">
        <f t="shared" ref="AE771:AE779" si="268">((G771-J771)/J771)-((E771-D771)/D771)</f>
        <v>1.0414210104165769E-3</v>
      </c>
      <c r="AF771" s="1">
        <f t="shared" ref="AF771:AF779" si="269">AVERAGE($AE$2:$AE$779)</f>
        <v>-3.2310590462182717E-4</v>
      </c>
      <c r="AG771" s="1">
        <f>$AF$2+GRAPHS!$U$32*_xlfn.STDEV.S('ONE_LAST_QUOTE (2)'!$AE$2:$AE$779)</f>
        <v>3.7520229614794163E-3</v>
      </c>
      <c r="AH771" s="1">
        <f>$AF$2-GRAPHS!$U$32*_xlfn.STDEV.S('ONE_LAST_QUOTE (2)'!$AE$2:$AE$779)</f>
        <v>-4.3982347707230704E-3</v>
      </c>
      <c r="AI771" s="27">
        <f t="shared" ref="AI771:AI779" si="270">AC771/AD771</f>
        <v>98.499999999993847</v>
      </c>
      <c r="AJ771" s="24">
        <f t="shared" ref="AJ771:AJ779" si="271">AC771-AD771</f>
        <v>23.399999999999409</v>
      </c>
      <c r="AK771" s="27">
        <f t="shared" ref="AK771:AK779" si="272">AVERAGE($AJ$2:$AJ$779)</f>
        <v>-6.5702056555270953</v>
      </c>
      <c r="AL771" s="27">
        <f>$AK$2+GRAPHS!$W$32*_xlfn.STDEV.S('ONE_LAST_QUOTE (2)'!$AJ$2:$AJ$779)</f>
        <v>27.965047561412895</v>
      </c>
      <c r="AM771" s="27">
        <f>$AK$2-GRAPHS!$W$32*_xlfn.STDEV.S('ONE_LAST_QUOTE (2)'!$AJ$2:$AJ$779)</f>
        <v>-41.105458872467089</v>
      </c>
      <c r="AO771" s="24"/>
    </row>
    <row r="772" spans="1:41" x14ac:dyDescent="0.3">
      <c r="A772" s="5">
        <v>45237</v>
      </c>
      <c r="B772" s="25">
        <v>635.89</v>
      </c>
      <c r="C772" s="25">
        <v>0</v>
      </c>
      <c r="D772" s="25">
        <f t="shared" si="259"/>
        <v>635.89</v>
      </c>
      <c r="E772" s="25">
        <v>636.70000000000005</v>
      </c>
      <c r="F772" s="25">
        <f t="shared" si="256"/>
        <v>0.81000000000005912</v>
      </c>
      <c r="G772" s="25">
        <v>16708</v>
      </c>
      <c r="H772" s="25">
        <v>16684.95</v>
      </c>
      <c r="I772" s="25">
        <v>0</v>
      </c>
      <c r="J772" s="25">
        <f t="shared" si="260"/>
        <v>16684.95</v>
      </c>
      <c r="K772" s="25">
        <f t="shared" si="261"/>
        <v>23.049999999999272</v>
      </c>
      <c r="L772" s="27">
        <v>32.179000000000002</v>
      </c>
      <c r="M772" s="25">
        <v>555</v>
      </c>
      <c r="N772" s="2">
        <f t="shared" ref="N772:N779" si="273">E772/E771*N771</f>
        <v>131.03519242642528</v>
      </c>
      <c r="O772" s="2">
        <f t="shared" ref="O772:O779" si="274">G772/G771*O771</f>
        <v>135.85948934786103</v>
      </c>
      <c r="P772" s="2">
        <f t="shared" ref="P772:Q779" si="275">L772/L771*P771</f>
        <v>109.47844724934487</v>
      </c>
      <c r="Q772" s="2">
        <f t="shared" si="275"/>
        <v>133.73493975903645</v>
      </c>
      <c r="R772" s="27">
        <f t="shared" ref="R772:R779" si="276">(O772/N772-1)</f>
        <v>3.6816803425877564E-2</v>
      </c>
      <c r="S772" s="1">
        <f t="shared" si="262"/>
        <v>8.778548817801362E-3</v>
      </c>
      <c r="T772" s="1">
        <f>S772+GRAPHS!$Q$32*_xlfn.STDEV.S($R$2:$R$779)</f>
        <v>3.6448384166507447E-2</v>
      </c>
      <c r="U772" s="1">
        <f>S772-GRAPHS!$Q$32*_xlfn.STDEV.S($R$2:$R$779)</f>
        <v>-1.8891286530904723E-2</v>
      </c>
      <c r="V772" s="2">
        <f t="shared" si="263"/>
        <v>482.42969214357458</v>
      </c>
      <c r="W772" s="1">
        <f t="shared" si="264"/>
        <v>1.3814845114908509E-3</v>
      </c>
      <c r="X772" s="1">
        <f t="shared" si="265"/>
        <v>1.2738052178836892E-3</v>
      </c>
      <c r="Y772" s="1">
        <f t="shared" si="266"/>
        <v>1.0767929360716165E-4</v>
      </c>
      <c r="Z772" s="1">
        <f t="shared" si="257"/>
        <v>-3.2310590462182717E-4</v>
      </c>
      <c r="AA772" s="1" t="e">
        <f>Z772+#REF!*_xlfn.STDEV.S($Y$2:$Y$779)</f>
        <v>#REF!</v>
      </c>
      <c r="AB772" s="1">
        <f>Z772-GRAPHS!$S$32*_xlfn.STDEV.S($Y$2:$Y$779)</f>
        <v>-3.5832089975028217E-3</v>
      </c>
      <c r="AC772" s="24">
        <f t="shared" si="258"/>
        <v>23.049999999999272</v>
      </c>
      <c r="AD772" s="24">
        <f t="shared" si="267"/>
        <v>0.81000000000005912</v>
      </c>
      <c r="AE772" s="1">
        <f t="shared" si="268"/>
        <v>1.0767929360716165E-4</v>
      </c>
      <c r="AF772" s="1">
        <f t="shared" si="269"/>
        <v>-3.2310590462182717E-4</v>
      </c>
      <c r="AG772" s="1">
        <f>$AF$2+GRAPHS!$U$32*_xlfn.STDEV.S('ONE_LAST_QUOTE (2)'!$AE$2:$AE$779)</f>
        <v>3.7520229614794163E-3</v>
      </c>
      <c r="AH772" s="1">
        <f>$AF$2-GRAPHS!$U$32*_xlfn.STDEV.S('ONE_LAST_QUOTE (2)'!$AE$2:$AE$779)</f>
        <v>-4.3982347707230704E-3</v>
      </c>
      <c r="AI772" s="27">
        <f t="shared" si="270"/>
        <v>28.456790123453814</v>
      </c>
      <c r="AJ772" s="24">
        <f t="shared" si="271"/>
        <v>22.239999999999213</v>
      </c>
      <c r="AK772" s="27">
        <f t="shared" si="272"/>
        <v>-6.5702056555270953</v>
      </c>
      <c r="AL772" s="27">
        <f>$AK$2+GRAPHS!$W$32*_xlfn.STDEV.S('ONE_LAST_QUOTE (2)'!$AJ$2:$AJ$779)</f>
        <v>27.965047561412895</v>
      </c>
      <c r="AM772" s="27">
        <f>$AK$2-GRAPHS!$W$32*_xlfn.STDEV.S('ONE_LAST_QUOTE (2)'!$AJ$2:$AJ$779)</f>
        <v>-41.105458872467089</v>
      </c>
      <c r="AO772" s="24"/>
    </row>
    <row r="773" spans="1:41" x14ac:dyDescent="0.3">
      <c r="A773" s="5">
        <v>45238</v>
      </c>
      <c r="B773" s="25">
        <v>638.16</v>
      </c>
      <c r="C773" s="25">
        <v>0</v>
      </c>
      <c r="D773" s="25">
        <f t="shared" si="259"/>
        <v>638.16</v>
      </c>
      <c r="E773" s="25">
        <v>639.1</v>
      </c>
      <c r="F773" s="25">
        <f t="shared" si="256"/>
        <v>0.94000000000005457</v>
      </c>
      <c r="G773" s="25">
        <v>16752</v>
      </c>
      <c r="H773" s="25">
        <v>16740.830000000002</v>
      </c>
      <c r="I773" s="25">
        <v>0</v>
      </c>
      <c r="J773" s="25">
        <f t="shared" si="260"/>
        <v>16740.830000000002</v>
      </c>
      <c r="K773" s="25">
        <f t="shared" si="261"/>
        <v>11.169999999998254</v>
      </c>
      <c r="L773" s="27">
        <v>32.222000000000001</v>
      </c>
      <c r="M773" s="25">
        <v>556</v>
      </c>
      <c r="N773" s="2">
        <f t="shared" si="273"/>
        <v>131.52912121835777</v>
      </c>
      <c r="O773" s="2">
        <f t="shared" si="274"/>
        <v>136.21727110099161</v>
      </c>
      <c r="P773" s="2">
        <f t="shared" si="275"/>
        <v>109.62474058449268</v>
      </c>
      <c r="Q773" s="2">
        <f t="shared" si="275"/>
        <v>133.97590361445813</v>
      </c>
      <c r="R773" s="27">
        <f t="shared" si="276"/>
        <v>3.5643436519664951E-2</v>
      </c>
      <c r="S773" s="1">
        <f t="shared" si="262"/>
        <v>8.778548817801362E-3</v>
      </c>
      <c r="T773" s="1">
        <f>S773+GRAPHS!$Q$32*_xlfn.STDEV.S($R$2:$R$779)</f>
        <v>3.6448384166507447E-2</v>
      </c>
      <c r="U773" s="1">
        <f>S773-GRAPHS!$Q$32*_xlfn.STDEV.S($R$2:$R$779)</f>
        <v>-1.8891286530904723E-2</v>
      </c>
      <c r="V773" s="2">
        <f t="shared" si="263"/>
        <v>468.81498826338373</v>
      </c>
      <c r="W773" s="1">
        <f t="shared" si="264"/>
        <v>6.6723095569325131E-4</v>
      </c>
      <c r="X773" s="1">
        <f t="shared" si="265"/>
        <v>1.4729848313903325E-3</v>
      </c>
      <c r="Y773" s="1">
        <f t="shared" si="266"/>
        <v>-8.0575387569708124E-4</v>
      </c>
      <c r="Z773" s="1">
        <f t="shared" si="257"/>
        <v>-3.2310590462182717E-4</v>
      </c>
      <c r="AA773" s="1" t="e">
        <f>Z773+#REF!*_xlfn.STDEV.S($Y$2:$Y$779)</f>
        <v>#REF!</v>
      </c>
      <c r="AB773" s="1">
        <f>Z773-GRAPHS!$S$32*_xlfn.STDEV.S($Y$2:$Y$779)</f>
        <v>-3.5832089975028217E-3</v>
      </c>
      <c r="AC773" s="24">
        <f t="shared" si="258"/>
        <v>11.169999999998254</v>
      </c>
      <c r="AD773" s="24">
        <f t="shared" si="267"/>
        <v>0.94000000000005457</v>
      </c>
      <c r="AE773" s="1">
        <f t="shared" si="268"/>
        <v>-8.0575387569708124E-4</v>
      </c>
      <c r="AF773" s="1">
        <f t="shared" si="269"/>
        <v>-3.2310590462182717E-4</v>
      </c>
      <c r="AG773" s="1">
        <f>$AF$2+GRAPHS!$U$32*_xlfn.STDEV.S('ONE_LAST_QUOTE (2)'!$AE$2:$AE$779)</f>
        <v>3.7520229614794163E-3</v>
      </c>
      <c r="AH773" s="1">
        <f>$AF$2-GRAPHS!$U$32*_xlfn.STDEV.S('ONE_LAST_QUOTE (2)'!$AE$2:$AE$779)</f>
        <v>-4.3982347707230704E-3</v>
      </c>
      <c r="AI773" s="27">
        <f t="shared" si="270"/>
        <v>11.882978723401708</v>
      </c>
      <c r="AJ773" s="24">
        <f t="shared" si="271"/>
        <v>10.229999999998199</v>
      </c>
      <c r="AK773" s="27">
        <f t="shared" si="272"/>
        <v>-6.5702056555270953</v>
      </c>
      <c r="AL773" s="27">
        <f>$AK$2+GRAPHS!$W$32*_xlfn.STDEV.S('ONE_LAST_QUOTE (2)'!$AJ$2:$AJ$779)</f>
        <v>27.965047561412895</v>
      </c>
      <c r="AM773" s="27">
        <f>$AK$2-GRAPHS!$W$32*_xlfn.STDEV.S('ONE_LAST_QUOTE (2)'!$AJ$2:$AJ$779)</f>
        <v>-41.105458872467089</v>
      </c>
      <c r="AO773" s="24"/>
    </row>
    <row r="774" spans="1:41" x14ac:dyDescent="0.3">
      <c r="A774" s="5">
        <v>45239</v>
      </c>
      <c r="B774" s="25">
        <v>639.13</v>
      </c>
      <c r="C774" s="25">
        <v>0</v>
      </c>
      <c r="D774" s="25">
        <f t="shared" si="259"/>
        <v>639.13</v>
      </c>
      <c r="E774" s="25">
        <v>640.29999999999995</v>
      </c>
      <c r="F774" s="25">
        <f t="shared" si="256"/>
        <v>1.1699999999999591</v>
      </c>
      <c r="G774" s="25">
        <v>16763</v>
      </c>
      <c r="H774" s="25">
        <v>16745.650000000001</v>
      </c>
      <c r="I774" s="25">
        <v>0</v>
      </c>
      <c r="J774" s="25">
        <f t="shared" si="260"/>
        <v>16745.650000000001</v>
      </c>
      <c r="K774" s="25">
        <f t="shared" si="261"/>
        <v>17.349999999998545</v>
      </c>
      <c r="L774" s="27">
        <v>32.326000000000001</v>
      </c>
      <c r="M774" s="25">
        <v>557</v>
      </c>
      <c r="N774" s="2">
        <f t="shared" si="273"/>
        <v>131.77608561432402</v>
      </c>
      <c r="O774" s="2">
        <f t="shared" si="274"/>
        <v>136.30671653927425</v>
      </c>
      <c r="P774" s="2">
        <f t="shared" si="275"/>
        <v>109.97856632531533</v>
      </c>
      <c r="Q774" s="2">
        <f t="shared" si="275"/>
        <v>134.21686746987982</v>
      </c>
      <c r="R774" s="27">
        <f t="shared" si="276"/>
        <v>3.4381283248997585E-2</v>
      </c>
      <c r="S774" s="1">
        <f t="shared" si="262"/>
        <v>8.778548817801362E-3</v>
      </c>
      <c r="T774" s="1">
        <f>S774+GRAPHS!$Q$32*_xlfn.STDEV.S($R$2:$R$779)</f>
        <v>3.6448384166507447E-2</v>
      </c>
      <c r="U774" s="1">
        <f>S774-GRAPHS!$Q$32*_xlfn.STDEV.S($R$2:$R$779)</f>
        <v>-1.8891286530904723E-2</v>
      </c>
      <c r="V774" s="2">
        <f t="shared" si="263"/>
        <v>453.06309249502306</v>
      </c>
      <c r="W774" s="1">
        <f t="shared" si="264"/>
        <v>1.0360899696338179E-3</v>
      </c>
      <c r="X774" s="1">
        <f t="shared" si="265"/>
        <v>1.8306134902131947E-3</v>
      </c>
      <c r="Y774" s="1">
        <f t="shared" si="266"/>
        <v>-7.945235205793768E-4</v>
      </c>
      <c r="Z774" s="1">
        <f t="shared" si="257"/>
        <v>-3.2310590462182717E-4</v>
      </c>
      <c r="AA774" s="1" t="e">
        <f>Z774+#REF!*_xlfn.STDEV.S($Y$2:$Y$779)</f>
        <v>#REF!</v>
      </c>
      <c r="AB774" s="1">
        <f>Z774-GRAPHS!$S$32*_xlfn.STDEV.S($Y$2:$Y$779)</f>
        <v>-3.5832089975028217E-3</v>
      </c>
      <c r="AC774" s="24">
        <f t="shared" si="258"/>
        <v>17.349999999998545</v>
      </c>
      <c r="AD774" s="24">
        <f t="shared" si="267"/>
        <v>1.1699999999999591</v>
      </c>
      <c r="AE774" s="1">
        <f t="shared" si="268"/>
        <v>-7.945235205793768E-4</v>
      </c>
      <c r="AF774" s="1">
        <f t="shared" si="269"/>
        <v>-3.2310590462182717E-4</v>
      </c>
      <c r="AG774" s="1">
        <f>$AF$2+GRAPHS!$U$32*_xlfn.STDEV.S('ONE_LAST_QUOTE (2)'!$AE$2:$AE$779)</f>
        <v>3.7520229614794163E-3</v>
      </c>
      <c r="AH774" s="1">
        <f>$AF$2-GRAPHS!$U$32*_xlfn.STDEV.S('ONE_LAST_QUOTE (2)'!$AE$2:$AE$779)</f>
        <v>-4.3982347707230704E-3</v>
      </c>
      <c r="AI774" s="27">
        <f t="shared" si="270"/>
        <v>14.829059829059105</v>
      </c>
      <c r="AJ774" s="24">
        <f t="shared" si="271"/>
        <v>16.179999999998586</v>
      </c>
      <c r="AK774" s="27">
        <f t="shared" si="272"/>
        <v>-6.5702056555270953</v>
      </c>
      <c r="AL774" s="27">
        <f>$AK$2+GRAPHS!$W$32*_xlfn.STDEV.S('ONE_LAST_QUOTE (2)'!$AJ$2:$AJ$779)</f>
        <v>27.965047561412895</v>
      </c>
      <c r="AM774" s="27">
        <f>$AK$2-GRAPHS!$W$32*_xlfn.STDEV.S('ONE_LAST_QUOTE (2)'!$AJ$2:$AJ$779)</f>
        <v>-41.105458872467089</v>
      </c>
      <c r="AO774" s="24"/>
    </row>
    <row r="775" spans="1:41" x14ac:dyDescent="0.3">
      <c r="A775" s="5">
        <v>45240</v>
      </c>
      <c r="B775" s="25">
        <v>636.86</v>
      </c>
      <c r="C775" s="25">
        <v>0</v>
      </c>
      <c r="D775" s="25">
        <f t="shared" si="259"/>
        <v>636.86</v>
      </c>
      <c r="E775" s="25">
        <v>639.6</v>
      </c>
      <c r="F775" s="25">
        <f t="shared" si="256"/>
        <v>2.7400000000000091</v>
      </c>
      <c r="G775" s="25">
        <v>16732</v>
      </c>
      <c r="H775" s="25">
        <v>16682.669999999998</v>
      </c>
      <c r="I775" s="25">
        <v>0</v>
      </c>
      <c r="J775" s="25">
        <f t="shared" si="260"/>
        <v>16682.669999999998</v>
      </c>
      <c r="K775" s="25">
        <f t="shared" si="261"/>
        <v>49.330000000001746</v>
      </c>
      <c r="L775" s="27">
        <v>32.356999999999999</v>
      </c>
      <c r="M775" s="25">
        <v>557</v>
      </c>
      <c r="N775" s="2">
        <f t="shared" si="273"/>
        <v>131.63202305001039</v>
      </c>
      <c r="O775" s="2">
        <f t="shared" si="274"/>
        <v>136.05464303138677</v>
      </c>
      <c r="P775" s="2">
        <f t="shared" si="275"/>
        <v>110.08403361344514</v>
      </c>
      <c r="Q775" s="2">
        <f t="shared" si="275"/>
        <v>134.21686746987982</v>
      </c>
      <c r="R775" s="27">
        <f t="shared" si="276"/>
        <v>3.3598359114302534E-2</v>
      </c>
      <c r="S775" s="1">
        <f t="shared" si="262"/>
        <v>8.778548817801362E-3</v>
      </c>
      <c r="T775" s="1">
        <f>S775+GRAPHS!$Q$32*_xlfn.STDEV.S($R$2:$R$779)</f>
        <v>3.6448384166507447E-2</v>
      </c>
      <c r="U775" s="1">
        <f>S775-GRAPHS!$Q$32*_xlfn.STDEV.S($R$2:$R$779)</f>
        <v>-1.8891286530904723E-2</v>
      </c>
      <c r="V775" s="2">
        <f t="shared" si="263"/>
        <v>442.26199813763856</v>
      </c>
      <c r="W775" s="1">
        <f t="shared" si="264"/>
        <v>2.9569607263107015E-3</v>
      </c>
      <c r="X775" s="1">
        <f t="shared" si="265"/>
        <v>4.3023584461263217E-3</v>
      </c>
      <c r="Y775" s="1">
        <f t="shared" si="266"/>
        <v>-1.3453977198156202E-3</v>
      </c>
      <c r="Z775" s="1">
        <f t="shared" si="257"/>
        <v>-3.2310590462182717E-4</v>
      </c>
      <c r="AA775" s="1" t="e">
        <f>Z775+#REF!*_xlfn.STDEV.S($Y$2:$Y$779)</f>
        <v>#REF!</v>
      </c>
      <c r="AB775" s="1">
        <f>Z775-GRAPHS!$S$32*_xlfn.STDEV.S($Y$2:$Y$779)</f>
        <v>-3.5832089975028217E-3</v>
      </c>
      <c r="AC775" s="24">
        <f t="shared" si="258"/>
        <v>49.330000000001746</v>
      </c>
      <c r="AD775" s="24">
        <f t="shared" si="267"/>
        <v>2.7400000000000091</v>
      </c>
      <c r="AE775" s="1">
        <f t="shared" si="268"/>
        <v>-1.3453977198156202E-3</v>
      </c>
      <c r="AF775" s="1">
        <f t="shared" si="269"/>
        <v>-3.2310590462182717E-4</v>
      </c>
      <c r="AG775" s="1">
        <f>$AF$2+GRAPHS!$U$32*_xlfn.STDEV.S('ONE_LAST_QUOTE (2)'!$AE$2:$AE$779)</f>
        <v>3.7520229614794163E-3</v>
      </c>
      <c r="AH775" s="1">
        <f>$AF$2-GRAPHS!$U$32*_xlfn.STDEV.S('ONE_LAST_QUOTE (2)'!$AE$2:$AE$779)</f>
        <v>-4.3982347707230704E-3</v>
      </c>
      <c r="AI775" s="27">
        <f t="shared" si="270"/>
        <v>18.003649635037075</v>
      </c>
      <c r="AJ775" s="24">
        <f t="shared" si="271"/>
        <v>46.590000000001737</v>
      </c>
      <c r="AK775" s="27">
        <f t="shared" si="272"/>
        <v>-6.5702056555270953</v>
      </c>
      <c r="AL775" s="27">
        <f>$AK$2+GRAPHS!$W$32*_xlfn.STDEV.S('ONE_LAST_QUOTE (2)'!$AJ$2:$AJ$779)</f>
        <v>27.965047561412895</v>
      </c>
      <c r="AM775" s="27">
        <f>$AK$2-GRAPHS!$W$32*_xlfn.STDEV.S('ONE_LAST_QUOTE (2)'!$AJ$2:$AJ$779)</f>
        <v>-41.105458872467089</v>
      </c>
      <c r="AO775" s="24"/>
    </row>
    <row r="776" spans="1:41" x14ac:dyDescent="0.3">
      <c r="A776" s="5">
        <v>45243</v>
      </c>
      <c r="B776" s="25">
        <v>645.36</v>
      </c>
      <c r="C776" s="25">
        <v>0</v>
      </c>
      <c r="D776" s="25">
        <f t="shared" si="259"/>
        <v>645.36</v>
      </c>
      <c r="E776" s="25">
        <v>647.29999999999995</v>
      </c>
      <c r="F776" s="25">
        <f t="shared" si="256"/>
        <v>1.9399999999999409</v>
      </c>
      <c r="G776" s="25">
        <v>16874</v>
      </c>
      <c r="H776" s="25">
        <v>16839.29</v>
      </c>
      <c r="I776" s="25">
        <v>0</v>
      </c>
      <c r="J776" s="25">
        <f t="shared" si="260"/>
        <v>16839.29</v>
      </c>
      <c r="K776" s="25">
        <f t="shared" si="261"/>
        <v>34.709999999999127</v>
      </c>
      <c r="L776" s="27">
        <v>32.302999999999997</v>
      </c>
      <c r="M776" s="25">
        <v>571</v>
      </c>
      <c r="N776" s="2">
        <f t="shared" si="273"/>
        <v>133.21671125746047</v>
      </c>
      <c r="O776" s="2">
        <f t="shared" si="274"/>
        <v>137.20930232558095</v>
      </c>
      <c r="P776" s="2">
        <f t="shared" si="275"/>
        <v>109.90031640186415</v>
      </c>
      <c r="Q776" s="2">
        <f t="shared" si="275"/>
        <v>137.59036144578343</v>
      </c>
      <c r="R776" s="27">
        <f t="shared" si="276"/>
        <v>2.9970647304182529E-2</v>
      </c>
      <c r="S776" s="1">
        <f t="shared" si="262"/>
        <v>8.778548817801362E-3</v>
      </c>
      <c r="T776" s="1">
        <f>S776+GRAPHS!$Q$32*_xlfn.STDEV.S($R$2:$R$779)</f>
        <v>3.6448384166507447E-2</v>
      </c>
      <c r="U776" s="1">
        <f>S776-GRAPHS!$Q$32*_xlfn.STDEV.S($R$2:$R$779)</f>
        <v>-1.8891286530904723E-2</v>
      </c>
      <c r="V776" s="2">
        <f t="shared" si="263"/>
        <v>399.25910681204755</v>
      </c>
      <c r="W776" s="1">
        <f t="shared" si="264"/>
        <v>2.0612508009541452E-3</v>
      </c>
      <c r="X776" s="1">
        <f t="shared" si="265"/>
        <v>3.0060741291681246E-3</v>
      </c>
      <c r="Y776" s="1">
        <f t="shared" si="266"/>
        <v>-9.4482332821397945E-4</v>
      </c>
      <c r="Z776" s="1">
        <f t="shared" si="257"/>
        <v>-3.2310590462182717E-4</v>
      </c>
      <c r="AA776" s="1" t="e">
        <f>Z776+#REF!*_xlfn.STDEV.S($Y$2:$Y$779)</f>
        <v>#REF!</v>
      </c>
      <c r="AB776" s="1">
        <f>Z776-GRAPHS!$S$32*_xlfn.STDEV.S($Y$2:$Y$779)</f>
        <v>-3.5832089975028217E-3</v>
      </c>
      <c r="AC776" s="24">
        <f t="shared" si="258"/>
        <v>34.709999999999127</v>
      </c>
      <c r="AD776" s="24">
        <f t="shared" si="267"/>
        <v>1.9399999999999409</v>
      </c>
      <c r="AE776" s="1">
        <f t="shared" si="268"/>
        <v>-9.4482332821397945E-4</v>
      </c>
      <c r="AF776" s="1">
        <f t="shared" si="269"/>
        <v>-3.2310590462182717E-4</v>
      </c>
      <c r="AG776" s="1">
        <f>$AF$2+GRAPHS!$U$32*_xlfn.STDEV.S('ONE_LAST_QUOTE (2)'!$AE$2:$AE$779)</f>
        <v>3.7520229614794163E-3</v>
      </c>
      <c r="AH776" s="1">
        <f>$AF$2-GRAPHS!$U$32*_xlfn.STDEV.S('ONE_LAST_QUOTE (2)'!$AE$2:$AE$779)</f>
        <v>-4.3982347707230704E-3</v>
      </c>
      <c r="AI776" s="27">
        <f t="shared" si="270"/>
        <v>17.891752577319682</v>
      </c>
      <c r="AJ776" s="24">
        <f t="shared" si="271"/>
        <v>32.769999999999186</v>
      </c>
      <c r="AK776" s="27">
        <f t="shared" si="272"/>
        <v>-6.5702056555270953</v>
      </c>
      <c r="AL776" s="27">
        <f>$AK$2+GRAPHS!$W$32*_xlfn.STDEV.S('ONE_LAST_QUOTE (2)'!$AJ$2:$AJ$779)</f>
        <v>27.965047561412895</v>
      </c>
      <c r="AM776" s="27">
        <f>$AK$2-GRAPHS!$W$32*_xlfn.STDEV.S('ONE_LAST_QUOTE (2)'!$AJ$2:$AJ$779)</f>
        <v>-41.105458872467089</v>
      </c>
      <c r="AO776" s="24"/>
    </row>
    <row r="777" spans="1:41" x14ac:dyDescent="0.3">
      <c r="A777" s="5">
        <v>45244</v>
      </c>
      <c r="B777" s="25">
        <v>647.76</v>
      </c>
      <c r="C777" s="25">
        <v>0</v>
      </c>
      <c r="D777" s="25">
        <f t="shared" si="259"/>
        <v>647.76</v>
      </c>
      <c r="E777" s="25">
        <v>649.6</v>
      </c>
      <c r="F777" s="25">
        <f t="shared" si="256"/>
        <v>1.8400000000000318</v>
      </c>
      <c r="G777" s="25">
        <v>16948</v>
      </c>
      <c r="H777" s="25">
        <v>16915.71</v>
      </c>
      <c r="I777" s="25">
        <v>0</v>
      </c>
      <c r="J777" s="25">
        <f t="shared" si="260"/>
        <v>16915.71</v>
      </c>
      <c r="K777" s="25">
        <f t="shared" si="261"/>
        <v>32.290000000000873</v>
      </c>
      <c r="L777" s="27">
        <v>32.082000000000001</v>
      </c>
      <c r="M777" s="25">
        <v>572</v>
      </c>
      <c r="N777" s="2">
        <f t="shared" si="273"/>
        <v>133.69005968306246</v>
      </c>
      <c r="O777" s="2">
        <f t="shared" si="274"/>
        <v>137.81102618311874</v>
      </c>
      <c r="P777" s="2">
        <f t="shared" si="275"/>
        <v>109.14843670261604</v>
      </c>
      <c r="Q777" s="2">
        <f t="shared" si="275"/>
        <v>137.83132530120514</v>
      </c>
      <c r="R777" s="27">
        <f t="shared" si="276"/>
        <v>3.0824778669602093E-2</v>
      </c>
      <c r="S777" s="1">
        <f t="shared" si="262"/>
        <v>8.778548817801362E-3</v>
      </c>
      <c r="T777" s="1">
        <f>S777+GRAPHS!$Q$32*_xlfn.STDEV.S($R$2:$R$779)</f>
        <v>3.6448384166507447E-2</v>
      </c>
      <c r="U777" s="1">
        <f>S777-GRAPHS!$Q$32*_xlfn.STDEV.S($R$2:$R$779)</f>
        <v>-1.8891286530904723E-2</v>
      </c>
      <c r="V777" s="2">
        <f t="shared" si="263"/>
        <v>412.09665000562836</v>
      </c>
      <c r="W777" s="1">
        <f t="shared" si="264"/>
        <v>1.9088764231593516E-3</v>
      </c>
      <c r="X777" s="1">
        <f t="shared" si="265"/>
        <v>2.8405582314437938E-3</v>
      </c>
      <c r="Y777" s="1">
        <f t="shared" si="266"/>
        <v>-9.3168180828444216E-4</v>
      </c>
      <c r="Z777" s="1">
        <f t="shared" si="257"/>
        <v>-3.2310590462182717E-4</v>
      </c>
      <c r="AA777" s="1" t="e">
        <f>Z777+#REF!*_xlfn.STDEV.S($Y$2:$Y$779)</f>
        <v>#REF!</v>
      </c>
      <c r="AB777" s="1">
        <f>Z777-GRAPHS!$S$32*_xlfn.STDEV.S($Y$2:$Y$779)</f>
        <v>-3.5832089975028217E-3</v>
      </c>
      <c r="AC777" s="24">
        <f t="shared" si="258"/>
        <v>32.290000000000873</v>
      </c>
      <c r="AD777" s="24">
        <f t="shared" si="267"/>
        <v>1.8400000000000318</v>
      </c>
      <c r="AE777" s="1">
        <f t="shared" si="268"/>
        <v>-9.3168180828444216E-4</v>
      </c>
      <c r="AF777" s="1">
        <f t="shared" si="269"/>
        <v>-3.2310590462182717E-4</v>
      </c>
      <c r="AG777" s="1">
        <f>$AF$2+GRAPHS!$U$32*_xlfn.STDEV.S('ONE_LAST_QUOTE (2)'!$AE$2:$AE$779)</f>
        <v>3.7520229614794163E-3</v>
      </c>
      <c r="AH777" s="1">
        <f>$AF$2-GRAPHS!$U$32*_xlfn.STDEV.S('ONE_LAST_QUOTE (2)'!$AE$2:$AE$779)</f>
        <v>-4.3982347707230704E-3</v>
      </c>
      <c r="AI777" s="27">
        <f t="shared" si="270"/>
        <v>17.548913043478432</v>
      </c>
      <c r="AJ777" s="24">
        <f t="shared" si="271"/>
        <v>30.450000000000841</v>
      </c>
      <c r="AK777" s="27">
        <f t="shared" si="272"/>
        <v>-6.5702056555270953</v>
      </c>
      <c r="AL777" s="27">
        <f>$AK$2+GRAPHS!$W$32*_xlfn.STDEV.S('ONE_LAST_QUOTE (2)'!$AJ$2:$AJ$779)</f>
        <v>27.965047561412895</v>
      </c>
      <c r="AM777" s="27">
        <f>$AK$2-GRAPHS!$W$32*_xlfn.STDEV.S('ONE_LAST_QUOTE (2)'!$AJ$2:$AJ$779)</f>
        <v>-41.105458872467089</v>
      </c>
      <c r="AO777" s="24"/>
    </row>
    <row r="778" spans="1:41" x14ac:dyDescent="0.3">
      <c r="A778" s="5">
        <v>45245</v>
      </c>
      <c r="B778" s="25">
        <v>656.56</v>
      </c>
      <c r="C778" s="25">
        <v>0</v>
      </c>
      <c r="D778" s="25">
        <f t="shared" si="259"/>
        <v>656.56</v>
      </c>
      <c r="E778" s="25">
        <v>657.2</v>
      </c>
      <c r="F778" s="25">
        <f t="shared" si="256"/>
        <v>0.64000000000010004</v>
      </c>
      <c r="G778" s="25">
        <v>17123</v>
      </c>
      <c r="H778" s="25">
        <v>17128.78</v>
      </c>
      <c r="I778" s="25">
        <v>0</v>
      </c>
      <c r="J778" s="25">
        <f t="shared" si="260"/>
        <v>17128.78</v>
      </c>
      <c r="K778" s="25">
        <f t="shared" si="261"/>
        <v>-5.7799999999988358</v>
      </c>
      <c r="L778" s="27">
        <v>31.972999999999999</v>
      </c>
      <c r="M778" s="25">
        <v>581</v>
      </c>
      <c r="N778" s="2">
        <f t="shared" si="273"/>
        <v>135.25416752418204</v>
      </c>
      <c r="O778" s="2">
        <f t="shared" si="274"/>
        <v>139.23402179216086</v>
      </c>
      <c r="P778" s="2">
        <f t="shared" si="275"/>
        <v>108.77760010886922</v>
      </c>
      <c r="Q778" s="2">
        <f t="shared" si="275"/>
        <v>140.00000000000034</v>
      </c>
      <c r="R778" s="27">
        <f t="shared" si="276"/>
        <v>2.9425002872959682E-2</v>
      </c>
      <c r="S778" s="1">
        <f t="shared" si="262"/>
        <v>8.778548817801362E-3</v>
      </c>
      <c r="T778" s="1">
        <f>S778+GRAPHS!$Q$32*_xlfn.STDEV.S($R$2:$R$779)</f>
        <v>3.6448384166507447E-2</v>
      </c>
      <c r="U778" s="1">
        <f>S778-GRAPHS!$Q$32*_xlfn.STDEV.S($R$2:$R$779)</f>
        <v>-1.8891286530904723E-2</v>
      </c>
      <c r="V778" s="2">
        <f t="shared" si="263"/>
        <v>397.98542679788227</v>
      </c>
      <c r="W778" s="1">
        <f t="shared" si="264"/>
        <v>-3.3744376423766527E-4</v>
      </c>
      <c r="X778" s="1">
        <f t="shared" si="265"/>
        <v>9.7477762885357026E-4</v>
      </c>
      <c r="Y778" s="1">
        <f t="shared" si="266"/>
        <v>-1.3122213930912355E-3</v>
      </c>
      <c r="Z778" s="1">
        <f t="shared" si="257"/>
        <v>-3.2310590462182717E-4</v>
      </c>
      <c r="AA778" s="1" t="e">
        <f>Z778+#REF!*_xlfn.STDEV.S($Y$2:$Y$779)</f>
        <v>#REF!</v>
      </c>
      <c r="AB778" s="1">
        <f>Z778-GRAPHS!$S$32*_xlfn.STDEV.S($Y$2:$Y$779)</f>
        <v>-3.5832089975028217E-3</v>
      </c>
      <c r="AC778" s="24">
        <f t="shared" si="258"/>
        <v>-5.7799999999988358</v>
      </c>
      <c r="AD778" s="24">
        <f t="shared" si="267"/>
        <v>0.64000000000010004</v>
      </c>
      <c r="AE778" s="1">
        <f t="shared" si="268"/>
        <v>-1.3122213930912355E-3</v>
      </c>
      <c r="AF778" s="1">
        <f t="shared" si="269"/>
        <v>-3.2310590462182717E-4</v>
      </c>
      <c r="AG778" s="1">
        <f>$AF$2+GRAPHS!$U$32*_xlfn.STDEV.S('ONE_LAST_QUOTE (2)'!$AE$2:$AE$779)</f>
        <v>3.7520229614794163E-3</v>
      </c>
      <c r="AH778" s="1">
        <f>$AF$2-GRAPHS!$U$32*_xlfn.STDEV.S('ONE_LAST_QUOTE (2)'!$AE$2:$AE$779)</f>
        <v>-4.3982347707230704E-3</v>
      </c>
      <c r="AI778" s="27">
        <f t="shared" si="270"/>
        <v>-9.0312499999967688</v>
      </c>
      <c r="AJ778" s="24">
        <f t="shared" si="271"/>
        <v>-6.4199999999989359</v>
      </c>
      <c r="AK778" s="27">
        <f t="shared" si="272"/>
        <v>-6.5702056555270953</v>
      </c>
      <c r="AL778" s="27">
        <f>$AK$2+GRAPHS!$W$32*_xlfn.STDEV.S('ONE_LAST_QUOTE (2)'!$AJ$2:$AJ$779)</f>
        <v>27.965047561412895</v>
      </c>
      <c r="AM778" s="27">
        <f>$AK$2-GRAPHS!$W$32*_xlfn.STDEV.S('ONE_LAST_QUOTE (2)'!$AJ$2:$AJ$779)</f>
        <v>-41.105458872467089</v>
      </c>
      <c r="AO778" s="24"/>
    </row>
    <row r="779" spans="1:41" x14ac:dyDescent="0.3">
      <c r="A779" s="5">
        <v>45246</v>
      </c>
      <c r="B779" s="25">
        <v>657.76</v>
      </c>
      <c r="C779" s="25">
        <v>0</v>
      </c>
      <c r="D779" s="25">
        <f t="shared" si="259"/>
        <v>657.76</v>
      </c>
      <c r="E779" s="25">
        <v>657.4</v>
      </c>
      <c r="F779" s="25">
        <f t="shared" si="256"/>
        <v>-0.36000000000001364</v>
      </c>
      <c r="G779" s="25">
        <v>17186</v>
      </c>
      <c r="H779" s="25">
        <v>17171.18</v>
      </c>
      <c r="I779" s="25">
        <v>0</v>
      </c>
      <c r="J779" s="25">
        <f t="shared" si="260"/>
        <v>17171.18</v>
      </c>
      <c r="K779" s="25">
        <f t="shared" si="261"/>
        <v>14.819999999999709</v>
      </c>
      <c r="L779" s="27">
        <v>31.888999999999999</v>
      </c>
      <c r="M779" s="25">
        <v>583</v>
      </c>
      <c r="N779" s="2">
        <f t="shared" si="273"/>
        <v>135.29532825684305</v>
      </c>
      <c r="O779" s="2">
        <f t="shared" si="274"/>
        <v>139.74630021141601</v>
      </c>
      <c r="P779" s="2">
        <f t="shared" si="275"/>
        <v>108.49181777974324</v>
      </c>
      <c r="Q779" s="2">
        <f t="shared" si="275"/>
        <v>140.48192771084371</v>
      </c>
      <c r="R779" s="27">
        <f t="shared" si="276"/>
        <v>3.2898193987328961E-2</v>
      </c>
      <c r="S779" s="1">
        <f t="shared" si="262"/>
        <v>8.778548817801362E-3</v>
      </c>
      <c r="T779" s="1">
        <f>S779+GRAPHS!$Q$32*_xlfn.STDEV.S($R$2:$R$779)</f>
        <v>3.6448384166507447E-2</v>
      </c>
      <c r="U779" s="1">
        <f>S779-GRAPHS!$Q$32*_xlfn.STDEV.S($R$2:$R$779)</f>
        <v>-1.8891286530904723E-2</v>
      </c>
      <c r="V779" s="2">
        <f t="shared" si="263"/>
        <v>445.09719545729638</v>
      </c>
      <c r="W779" s="1">
        <f t="shared" si="264"/>
        <v>8.6307405781080326E-4</v>
      </c>
      <c r="X779" s="1">
        <f t="shared" si="265"/>
        <v>-5.4731208951595356E-4</v>
      </c>
      <c r="Y779" s="1">
        <f t="shared" si="266"/>
        <v>1.4103861473267567E-3</v>
      </c>
      <c r="Z779" s="1">
        <f t="shared" si="257"/>
        <v>-3.2310590462182717E-4</v>
      </c>
      <c r="AA779" s="1" t="e">
        <f>Z779+#REF!*_xlfn.STDEV.S($Y$2:$Y$779)</f>
        <v>#REF!</v>
      </c>
      <c r="AB779" s="1">
        <f>Z779-GRAPHS!$S$32*_xlfn.STDEV.S($Y$2:$Y$779)</f>
        <v>-3.5832089975028217E-3</v>
      </c>
      <c r="AC779" s="24">
        <f t="shared" si="258"/>
        <v>14.819999999999709</v>
      </c>
      <c r="AD779" s="24">
        <f t="shared" si="267"/>
        <v>-0.36000000000001364</v>
      </c>
      <c r="AE779" s="1">
        <f t="shared" si="268"/>
        <v>1.4103861473267567E-3</v>
      </c>
      <c r="AF779" s="1">
        <f t="shared" si="269"/>
        <v>-3.2310590462182717E-4</v>
      </c>
      <c r="AG779" s="1">
        <f>$AF$2+GRAPHS!$U$32*_xlfn.STDEV.S('ONE_LAST_QUOTE (2)'!$AE$2:$AE$779)</f>
        <v>3.7520229614794163E-3</v>
      </c>
      <c r="AH779" s="1">
        <f>$AF$2-GRAPHS!$U$32*_xlfn.STDEV.S('ONE_LAST_QUOTE (2)'!$AE$2:$AE$779)</f>
        <v>-4.3982347707230704E-3</v>
      </c>
      <c r="AI779" s="27">
        <f t="shared" si="270"/>
        <v>-41.166666666664298</v>
      </c>
      <c r="AJ779" s="24">
        <f t="shared" si="271"/>
        <v>15.179999999999723</v>
      </c>
      <c r="AK779" s="27">
        <f t="shared" si="272"/>
        <v>-6.5702056555270953</v>
      </c>
      <c r="AL779" s="27">
        <f>$AK$2+GRAPHS!$W$32*_xlfn.STDEV.S('ONE_LAST_QUOTE (2)'!$AJ$2:$AJ$779)</f>
        <v>27.965047561412895</v>
      </c>
      <c r="AM779" s="27">
        <f>$AK$2-GRAPHS!$W$32*_xlfn.STDEV.S('ONE_LAST_QUOTE (2)'!$AJ$2:$AJ$779)</f>
        <v>-41.105458872467089</v>
      </c>
      <c r="AO779" s="24"/>
    </row>
    <row r="780" spans="1:41" x14ac:dyDescent="0.3">
      <c r="AO780" s="24"/>
    </row>
    <row r="781" spans="1:41" x14ac:dyDescent="0.3">
      <c r="AO781" s="24"/>
    </row>
    <row r="782" spans="1:41" x14ac:dyDescent="0.3">
      <c r="AO782" s="24"/>
    </row>
    <row r="783" spans="1:41" x14ac:dyDescent="0.3">
      <c r="AO783" s="24"/>
    </row>
    <row r="784" spans="1:41" x14ac:dyDescent="0.3">
      <c r="AO784" s="24"/>
    </row>
    <row r="785" spans="41:41" x14ac:dyDescent="0.3">
      <c r="AO785" s="24"/>
    </row>
    <row r="786" spans="41:41" x14ac:dyDescent="0.3">
      <c r="AO786" s="24"/>
    </row>
    <row r="787" spans="41:41" x14ac:dyDescent="0.3">
      <c r="AO787" s="24"/>
    </row>
    <row r="788" spans="41:41" x14ac:dyDescent="0.3">
      <c r="AO788" s="24"/>
    </row>
    <row r="789" spans="41:41" x14ac:dyDescent="0.3">
      <c r="AO789" s="24"/>
    </row>
    <row r="790" spans="41:41" x14ac:dyDescent="0.3">
      <c r="AO790" s="24"/>
    </row>
    <row r="791" spans="41:41" x14ac:dyDescent="0.3">
      <c r="AO791" s="24"/>
    </row>
    <row r="792" spans="41:41" x14ac:dyDescent="0.3">
      <c r="AO792" s="2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工作表24"/>
  <dimension ref="P26:W32"/>
  <sheetViews>
    <sheetView workbookViewId="0">
      <selection activeCell="P28" sqref="P28"/>
    </sheetView>
  </sheetViews>
  <sheetFormatPr defaultRowHeight="16.2" x14ac:dyDescent="0.3"/>
  <sheetData>
    <row r="26" spans="16:23" x14ac:dyDescent="0.3">
      <c r="P26" s="37" t="s">
        <v>111</v>
      </c>
    </row>
    <row r="30" spans="16:23" ht="16.8" thickBot="1" x14ac:dyDescent="0.35"/>
    <row r="31" spans="16:23" x14ac:dyDescent="0.3">
      <c r="P31" s="28" t="s">
        <v>89</v>
      </c>
      <c r="Q31" s="29" t="s">
        <v>110</v>
      </c>
      <c r="R31" s="29"/>
      <c r="S31" s="29" t="s">
        <v>17</v>
      </c>
      <c r="T31" s="29"/>
      <c r="U31" s="29" t="s">
        <v>90</v>
      </c>
      <c r="V31" s="29"/>
      <c r="W31" s="30" t="s">
        <v>95</v>
      </c>
    </row>
    <row r="32" spans="16:23" ht="16.8" thickBot="1" x14ac:dyDescent="0.35">
      <c r="P32" s="31"/>
      <c r="Q32" s="32">
        <v>1.25</v>
      </c>
      <c r="R32" s="32"/>
      <c r="S32" s="33">
        <v>1.2</v>
      </c>
      <c r="T32" s="32"/>
      <c r="U32" s="32">
        <v>1.5</v>
      </c>
      <c r="V32" s="32"/>
      <c r="W32" s="34">
        <v>1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779"/>
  <sheetViews>
    <sheetView topLeftCell="C1" zoomScaleNormal="100" workbookViewId="0">
      <selection activeCell="N155" sqref="N155"/>
    </sheetView>
  </sheetViews>
  <sheetFormatPr defaultColWidth="9" defaultRowHeight="16.2" x14ac:dyDescent="0.3"/>
  <cols>
    <col min="1" max="1" width="14" style="5" customWidth="1"/>
    <col min="2" max="2" width="13" style="25" bestFit="1" customWidth="1"/>
    <col min="3" max="3" width="9" style="25"/>
    <col min="4" max="4" width="9" style="43"/>
    <col min="5" max="7" width="9" style="1"/>
    <col min="8" max="9" width="19.77734375" style="25" bestFit="1" customWidth="1"/>
    <col min="10" max="10" width="6.21875" style="25" bestFit="1" customWidth="1"/>
    <col min="11" max="11" width="20" style="25" bestFit="1" customWidth="1"/>
    <col min="12" max="13" width="21.77734375" style="25" bestFit="1" customWidth="1"/>
    <col min="14" max="15" width="29.21875" style="25" bestFit="1" customWidth="1"/>
    <col min="16" max="16" width="20" style="27" customWidth="1"/>
    <col min="17" max="17" width="20" style="25" customWidth="1"/>
    <col min="18" max="18" width="30.21875" style="25" customWidth="1"/>
    <col min="19" max="19" width="13" style="25" bestFit="1" customWidth="1"/>
    <col min="20" max="23" width="9" style="25"/>
    <col min="24" max="24" width="13" style="25" bestFit="1" customWidth="1"/>
    <col min="25" max="16384" width="9" style="25"/>
  </cols>
  <sheetData>
    <row r="1" spans="1:24" x14ac:dyDescent="0.3">
      <c r="A1" s="5" t="s">
        <v>98</v>
      </c>
      <c r="B1" s="25" t="s">
        <v>114</v>
      </c>
      <c r="C1" s="25" t="s">
        <v>115</v>
      </c>
      <c r="D1" s="43" t="s">
        <v>18</v>
      </c>
      <c r="E1" s="1" t="str">
        <f>'ONE_LAST_QUOTE (2)'!AF1</f>
        <v>平均值</v>
      </c>
      <c r="F1" s="1" t="str">
        <f>"+"&amp;Q7&amp;"標準差"</f>
        <v>+1.5標準差</v>
      </c>
      <c r="G1" s="1" t="str">
        <f>"-"&amp;Q7&amp;"標準差"</f>
        <v>-1.5標準差</v>
      </c>
      <c r="H1" s="1" t="s">
        <v>116</v>
      </c>
      <c r="I1" s="1" t="s">
        <v>117</v>
      </c>
      <c r="J1" s="25" t="s">
        <v>118</v>
      </c>
      <c r="K1" s="1" t="s">
        <v>119</v>
      </c>
      <c r="L1" s="1" t="s">
        <v>116</v>
      </c>
      <c r="M1" s="1" t="s">
        <v>164</v>
      </c>
      <c r="N1" s="1" t="s">
        <v>163</v>
      </c>
      <c r="O1" s="1" t="s">
        <v>165</v>
      </c>
      <c r="Q1" s="1"/>
      <c r="R1" s="1" t="s">
        <v>120</v>
      </c>
    </row>
    <row r="2" spans="1:24" x14ac:dyDescent="0.3">
      <c r="A2" s="5">
        <v>44063</v>
      </c>
      <c r="B2" s="25">
        <v>485.9</v>
      </c>
      <c r="C2" s="25">
        <v>12298</v>
      </c>
      <c r="D2" s="44">
        <v>-1.8640140029244287E-3</v>
      </c>
      <c r="E2" s="1">
        <f>'ONE_LAST_QUOTE (2)'!AF2</f>
        <v>-3.2310590462182717E-4</v>
      </c>
      <c r="F2" s="1">
        <f>E2+$Q$7*_xlfn.STDEV.S($D$2:$D$779)</f>
        <v>3.7520229614794163E-3</v>
      </c>
      <c r="G2" s="1">
        <f>E2-$Q$7*_xlfn.STDEV.S($D$2:$D$779)</f>
        <v>-4.3982347707230704E-3</v>
      </c>
      <c r="H2" s="25">
        <f t="shared" ref="H2:H65" si="0">IF(D2&gt;F2,1,0)</f>
        <v>0</v>
      </c>
      <c r="I2" s="25">
        <f t="shared" ref="I2:I65" si="1">IF(D2&lt;G2,1,0)</f>
        <v>0</v>
      </c>
      <c r="J2" s="25">
        <f t="shared" ref="J2:J65" si="2">H2+I2</f>
        <v>0</v>
      </c>
      <c r="K2" s="25">
        <v>0</v>
      </c>
      <c r="L2" s="5" t="str">
        <f t="shared" ref="L2:L65" si="3">IF(H2=1,A2,"-")</f>
        <v>-</v>
      </c>
      <c r="M2" s="5" t="str">
        <f t="shared" ref="M2:M65" si="4">IF(I2=1,A2,"-")</f>
        <v>-</v>
      </c>
      <c r="N2" s="5" t="s">
        <v>2</v>
      </c>
      <c r="O2" s="5" t="s">
        <v>2</v>
      </c>
      <c r="P2" s="27">
        <f>IF(D2&gt;E2,1,0)</f>
        <v>0</v>
      </c>
      <c r="S2" s="38"/>
      <c r="T2" s="39" t="s">
        <v>121</v>
      </c>
      <c r="U2" s="38"/>
      <c r="V2" s="38"/>
      <c r="W2" s="38"/>
      <c r="X2" s="38"/>
    </row>
    <row r="3" spans="1:24" x14ac:dyDescent="0.3">
      <c r="A3" s="5">
        <v>44064</v>
      </c>
      <c r="B3" s="25">
        <v>495.7</v>
      </c>
      <c r="C3" s="25">
        <v>12551</v>
      </c>
      <c r="D3" s="44">
        <v>-1.5302513097256256E-3</v>
      </c>
      <c r="E3" s="1">
        <f>'ONE_LAST_QUOTE (2)'!AF3</f>
        <v>-3.2310590462182717E-4</v>
      </c>
      <c r="F3" s="1">
        <f t="shared" ref="F3:F66" si="5">E3+$Q$7*_xlfn.STDEV.S($D$2:$D$779)</f>
        <v>3.7520229614794163E-3</v>
      </c>
      <c r="G3" s="1">
        <f t="shared" ref="G3:G66" si="6">E3-$Q$7*_xlfn.STDEV.S($D$2:$D$779)</f>
        <v>-4.3982347707230704E-3</v>
      </c>
      <c r="H3" s="25">
        <f t="shared" si="0"/>
        <v>0</v>
      </c>
      <c r="I3" s="25">
        <f t="shared" si="1"/>
        <v>0</v>
      </c>
      <c r="J3" s="25">
        <f t="shared" si="2"/>
        <v>0</v>
      </c>
      <c r="K3" s="25">
        <v>0</v>
      </c>
      <c r="L3" s="5" t="str">
        <f t="shared" si="3"/>
        <v>-</v>
      </c>
      <c r="M3" s="5" t="str">
        <f t="shared" si="4"/>
        <v>-</v>
      </c>
      <c r="N3" s="5" t="s">
        <v>122</v>
      </c>
      <c r="O3" s="5" t="s">
        <v>122</v>
      </c>
      <c r="P3" s="27">
        <f t="shared" ref="P3:P66" si="7">IF(D3&gt;E3,1,0)</f>
        <v>0</v>
      </c>
      <c r="Q3" s="25" t="s">
        <v>123</v>
      </c>
      <c r="S3" s="38" t="s">
        <v>124</v>
      </c>
      <c r="T3" s="38"/>
      <c r="U3" s="38"/>
      <c r="V3" s="38"/>
      <c r="W3" s="38"/>
      <c r="X3" s="38"/>
    </row>
    <row r="4" spans="1:24" x14ac:dyDescent="0.3">
      <c r="A4" s="5">
        <v>44067</v>
      </c>
      <c r="B4" s="25">
        <v>499.9</v>
      </c>
      <c r="C4" s="25">
        <v>12603</v>
      </c>
      <c r="D4" s="44">
        <v>-5.6159729725691384E-3</v>
      </c>
      <c r="E4" s="1">
        <f>'ONE_LAST_QUOTE (2)'!AF4</f>
        <v>-3.2310590462182717E-4</v>
      </c>
      <c r="F4" s="1">
        <f t="shared" si="5"/>
        <v>3.7520229614794163E-3</v>
      </c>
      <c r="G4" s="1">
        <f t="shared" si="6"/>
        <v>-4.3982347707230704E-3</v>
      </c>
      <c r="H4" s="25">
        <f t="shared" si="0"/>
        <v>0</v>
      </c>
      <c r="I4" s="25">
        <f t="shared" si="1"/>
        <v>1</v>
      </c>
      <c r="J4" s="25">
        <f t="shared" si="2"/>
        <v>1</v>
      </c>
      <c r="K4" s="25">
        <v>0</v>
      </c>
      <c r="L4" s="5" t="str">
        <f t="shared" si="3"/>
        <v>-</v>
      </c>
      <c r="M4" s="5">
        <f t="shared" si="4"/>
        <v>44067</v>
      </c>
      <c r="N4" s="5" t="s">
        <v>125</v>
      </c>
      <c r="O4" s="5" t="s">
        <v>125</v>
      </c>
      <c r="P4" s="27">
        <f t="shared" si="7"/>
        <v>0</v>
      </c>
      <c r="S4" s="38" t="s">
        <v>126</v>
      </c>
      <c r="T4" s="38"/>
      <c r="U4" s="38"/>
      <c r="V4" s="38"/>
      <c r="W4" s="38"/>
      <c r="X4" s="38"/>
    </row>
    <row r="5" spans="1:24" ht="16.8" thickBot="1" x14ac:dyDescent="0.35">
      <c r="A5" s="5">
        <v>44068</v>
      </c>
      <c r="B5" s="25">
        <v>503.8</v>
      </c>
      <c r="C5" s="25">
        <v>12735</v>
      </c>
      <c r="D5" s="44">
        <v>-1.7036554087074092E-3</v>
      </c>
      <c r="E5" s="1">
        <f>'ONE_LAST_QUOTE (2)'!AF5</f>
        <v>-3.2310590462182717E-4</v>
      </c>
      <c r="F5" s="1">
        <f t="shared" si="5"/>
        <v>3.7520229614794163E-3</v>
      </c>
      <c r="G5" s="1">
        <f t="shared" si="6"/>
        <v>-4.3982347707230704E-3</v>
      </c>
      <c r="H5" s="25">
        <f t="shared" si="0"/>
        <v>0</v>
      </c>
      <c r="I5" s="25">
        <f t="shared" si="1"/>
        <v>0</v>
      </c>
      <c r="J5" s="25">
        <f t="shared" si="2"/>
        <v>0</v>
      </c>
      <c r="K5" s="25">
        <v>0</v>
      </c>
      <c r="L5" s="5" t="str">
        <f t="shared" si="3"/>
        <v>-</v>
      </c>
      <c r="M5" s="5" t="str">
        <f t="shared" si="4"/>
        <v>-</v>
      </c>
      <c r="N5" s="5" t="s">
        <v>122</v>
      </c>
      <c r="O5" s="5" t="s">
        <v>122</v>
      </c>
      <c r="P5" s="27">
        <f t="shared" si="7"/>
        <v>0</v>
      </c>
      <c r="S5" s="38" t="s">
        <v>127</v>
      </c>
      <c r="T5" s="38"/>
      <c r="U5" s="38"/>
      <c r="V5" s="38"/>
      <c r="W5" s="38"/>
      <c r="X5" s="38"/>
    </row>
    <row r="6" spans="1:24" x14ac:dyDescent="0.3">
      <c r="A6" s="5">
        <v>44069</v>
      </c>
      <c r="B6" s="25">
        <v>507</v>
      </c>
      <c r="C6" s="25">
        <v>12795</v>
      </c>
      <c r="D6" s="44">
        <v>-2.0170890843973456E-3</v>
      </c>
      <c r="E6" s="1">
        <f>'ONE_LAST_QUOTE (2)'!AF6</f>
        <v>-3.2310590462182717E-4</v>
      </c>
      <c r="F6" s="1">
        <f t="shared" si="5"/>
        <v>3.7520229614794163E-3</v>
      </c>
      <c r="G6" s="1">
        <f t="shared" si="6"/>
        <v>-4.3982347707230704E-3</v>
      </c>
      <c r="H6" s="25">
        <f t="shared" si="0"/>
        <v>0</v>
      </c>
      <c r="I6" s="25">
        <f t="shared" si="1"/>
        <v>0</v>
      </c>
      <c r="J6" s="25">
        <f t="shared" si="2"/>
        <v>0</v>
      </c>
      <c r="K6" s="25">
        <v>0</v>
      </c>
      <c r="L6" s="5" t="str">
        <f t="shared" si="3"/>
        <v>-</v>
      </c>
      <c r="M6" s="5" t="str">
        <f t="shared" si="4"/>
        <v>-</v>
      </c>
      <c r="N6" s="5" t="s">
        <v>122</v>
      </c>
      <c r="O6" s="5" t="s">
        <v>122</v>
      </c>
      <c r="P6" s="27">
        <f t="shared" si="7"/>
        <v>0</v>
      </c>
      <c r="Q6" s="40" t="s">
        <v>128</v>
      </c>
      <c r="S6" s="38" t="s">
        <v>129</v>
      </c>
      <c r="T6" s="38"/>
      <c r="U6" s="38"/>
      <c r="V6" s="38"/>
      <c r="W6" s="38"/>
      <c r="X6" s="38"/>
    </row>
    <row r="7" spans="1:24" x14ac:dyDescent="0.3">
      <c r="A7" s="5">
        <v>44070</v>
      </c>
      <c r="B7" s="25">
        <v>506.2</v>
      </c>
      <c r="C7" s="25">
        <v>12758</v>
      </c>
      <c r="D7" s="44">
        <v>-2.7108985734022083E-3</v>
      </c>
      <c r="E7" s="1">
        <f>'ONE_LAST_QUOTE (2)'!AF7</f>
        <v>-3.2310590462182717E-4</v>
      </c>
      <c r="F7" s="1">
        <f t="shared" si="5"/>
        <v>3.7520229614794163E-3</v>
      </c>
      <c r="G7" s="1">
        <f t="shared" si="6"/>
        <v>-4.3982347707230704E-3</v>
      </c>
      <c r="H7" s="25">
        <f t="shared" si="0"/>
        <v>0</v>
      </c>
      <c r="I7" s="25">
        <f t="shared" si="1"/>
        <v>0</v>
      </c>
      <c r="J7" s="25">
        <f t="shared" si="2"/>
        <v>0</v>
      </c>
      <c r="K7" s="25">
        <v>0</v>
      </c>
      <c r="L7" s="5" t="str">
        <f t="shared" si="3"/>
        <v>-</v>
      </c>
      <c r="M7" s="5" t="str">
        <f t="shared" si="4"/>
        <v>-</v>
      </c>
      <c r="N7" s="5" t="s">
        <v>2</v>
      </c>
      <c r="O7" s="5" t="s">
        <v>2</v>
      </c>
      <c r="P7" s="27">
        <f t="shared" si="7"/>
        <v>0</v>
      </c>
      <c r="Q7" s="41">
        <v>1.5</v>
      </c>
      <c r="S7" s="38" t="s">
        <v>130</v>
      </c>
      <c r="T7" s="38"/>
      <c r="U7" s="38"/>
      <c r="V7" s="38"/>
      <c r="W7" s="38"/>
      <c r="X7" s="38"/>
    </row>
    <row r="8" spans="1:24" x14ac:dyDescent="0.3">
      <c r="A8" s="5">
        <v>44071</v>
      </c>
      <c r="B8" s="25">
        <v>500.1</v>
      </c>
      <c r="C8" s="25">
        <v>12688</v>
      </c>
      <c r="D8" s="44">
        <v>5.6978991532565882E-4</v>
      </c>
      <c r="E8" s="1">
        <f>'ONE_LAST_QUOTE (2)'!AF8</f>
        <v>-3.2310590462182717E-4</v>
      </c>
      <c r="F8" s="1">
        <f t="shared" si="5"/>
        <v>3.7520229614794163E-3</v>
      </c>
      <c r="G8" s="1">
        <f t="shared" si="6"/>
        <v>-4.3982347707230704E-3</v>
      </c>
      <c r="H8" s="25">
        <f t="shared" si="0"/>
        <v>0</v>
      </c>
      <c r="I8" s="25">
        <f t="shared" si="1"/>
        <v>0</v>
      </c>
      <c r="J8" s="25">
        <f t="shared" si="2"/>
        <v>0</v>
      </c>
      <c r="K8" s="25">
        <v>1</v>
      </c>
      <c r="L8" s="5" t="str">
        <f t="shared" si="3"/>
        <v>-</v>
      </c>
      <c r="M8" s="5" t="str">
        <f t="shared" si="4"/>
        <v>-</v>
      </c>
      <c r="N8" s="5" t="s">
        <v>2</v>
      </c>
      <c r="O8" s="5">
        <v>1</v>
      </c>
      <c r="P8" s="27">
        <f t="shared" si="7"/>
        <v>1</v>
      </c>
      <c r="Q8" s="41"/>
      <c r="S8" s="38" t="s">
        <v>131</v>
      </c>
      <c r="T8" s="38"/>
      <c r="U8" s="38"/>
      <c r="V8" s="38"/>
      <c r="W8" s="38"/>
      <c r="X8" s="38"/>
    </row>
    <row r="9" spans="1:24" x14ac:dyDescent="0.3">
      <c r="A9" s="5">
        <v>44074</v>
      </c>
      <c r="B9" s="25">
        <v>489.1</v>
      </c>
      <c r="C9" s="25">
        <v>12589</v>
      </c>
      <c r="D9" s="44">
        <v>7.0241244947397358E-3</v>
      </c>
      <c r="E9" s="1">
        <f>'ONE_LAST_QUOTE (2)'!AF9</f>
        <v>-3.2310590462182717E-4</v>
      </c>
      <c r="F9" s="1">
        <f t="shared" si="5"/>
        <v>3.7520229614794163E-3</v>
      </c>
      <c r="G9" s="1">
        <f t="shared" si="6"/>
        <v>-4.3982347707230704E-3</v>
      </c>
      <c r="H9" s="25">
        <f t="shared" si="0"/>
        <v>1</v>
      </c>
      <c r="I9" s="25">
        <f t="shared" si="1"/>
        <v>0</v>
      </c>
      <c r="J9" s="25">
        <f t="shared" si="2"/>
        <v>1</v>
      </c>
      <c r="K9" s="25">
        <v>0</v>
      </c>
      <c r="L9" s="5">
        <f t="shared" si="3"/>
        <v>44074</v>
      </c>
      <c r="M9" s="5" t="str">
        <f t="shared" si="4"/>
        <v>-</v>
      </c>
      <c r="N9" s="5" t="s">
        <v>125</v>
      </c>
      <c r="O9" s="5" t="s">
        <v>125</v>
      </c>
      <c r="P9" s="27">
        <f t="shared" si="7"/>
        <v>1</v>
      </c>
      <c r="Q9" s="41" t="s">
        <v>132</v>
      </c>
      <c r="S9" s="38" t="s">
        <v>133</v>
      </c>
      <c r="T9" s="38"/>
      <c r="U9" s="38"/>
      <c r="V9" s="38"/>
      <c r="W9" s="38"/>
      <c r="X9" s="38"/>
    </row>
    <row r="10" spans="1:24" ht="16.8" thickBot="1" x14ac:dyDescent="0.35">
      <c r="A10" s="5">
        <v>44075</v>
      </c>
      <c r="B10" s="25">
        <v>498.7</v>
      </c>
      <c r="C10" s="25">
        <v>12688</v>
      </c>
      <c r="D10" s="44">
        <v>-1.2163414003359362E-3</v>
      </c>
      <c r="E10" s="1">
        <f>'ONE_LAST_QUOTE (2)'!AF10</f>
        <v>-3.2310590462182717E-4</v>
      </c>
      <c r="F10" s="1">
        <f t="shared" si="5"/>
        <v>3.7520229614794163E-3</v>
      </c>
      <c r="G10" s="1">
        <f t="shared" si="6"/>
        <v>-4.3982347707230704E-3</v>
      </c>
      <c r="H10" s="25">
        <f t="shared" si="0"/>
        <v>0</v>
      </c>
      <c r="I10" s="25">
        <f t="shared" si="1"/>
        <v>0</v>
      </c>
      <c r="J10" s="25">
        <f t="shared" si="2"/>
        <v>0</v>
      </c>
      <c r="K10" s="25">
        <v>1</v>
      </c>
      <c r="L10" s="5" t="str">
        <f t="shared" si="3"/>
        <v>-</v>
      </c>
      <c r="M10" s="5" t="str">
        <f t="shared" si="4"/>
        <v>-</v>
      </c>
      <c r="N10" s="5">
        <v>1</v>
      </c>
      <c r="O10" s="5" t="s">
        <v>2</v>
      </c>
      <c r="P10" s="27">
        <f t="shared" si="7"/>
        <v>0</v>
      </c>
      <c r="Q10" s="42">
        <f>SUM(J2:J779)</f>
        <v>93</v>
      </c>
      <c r="S10" s="38" t="s">
        <v>134</v>
      </c>
      <c r="T10" s="38"/>
      <c r="U10" s="38"/>
      <c r="V10" s="38"/>
      <c r="W10" s="38"/>
      <c r="X10" s="38"/>
    </row>
    <row r="11" spans="1:24" x14ac:dyDescent="0.3">
      <c r="A11" s="5">
        <v>44076</v>
      </c>
      <c r="B11" s="25">
        <v>498.1</v>
      </c>
      <c r="C11" s="25">
        <v>12690</v>
      </c>
      <c r="D11" s="44">
        <v>-3.5204750184387892E-4</v>
      </c>
      <c r="E11" s="1">
        <f>'ONE_LAST_QUOTE (2)'!AF11</f>
        <v>-3.2310590462182717E-4</v>
      </c>
      <c r="F11" s="1">
        <f t="shared" si="5"/>
        <v>3.7520229614794163E-3</v>
      </c>
      <c r="G11" s="1">
        <f t="shared" si="6"/>
        <v>-4.3982347707230704E-3</v>
      </c>
      <c r="H11" s="25">
        <f t="shared" si="0"/>
        <v>0</v>
      </c>
      <c r="I11" s="25">
        <f t="shared" si="1"/>
        <v>0</v>
      </c>
      <c r="J11" s="25">
        <f t="shared" si="2"/>
        <v>0</v>
      </c>
      <c r="K11" s="25">
        <v>0</v>
      </c>
      <c r="L11" s="5" t="str">
        <f t="shared" si="3"/>
        <v>-</v>
      </c>
      <c r="M11" s="5" t="str">
        <f t="shared" si="4"/>
        <v>-</v>
      </c>
      <c r="N11" s="5" t="s">
        <v>2</v>
      </c>
      <c r="O11" s="5" t="s">
        <v>2</v>
      </c>
      <c r="P11" s="27">
        <f t="shared" si="7"/>
        <v>0</v>
      </c>
      <c r="S11" s="38" t="s">
        <v>135</v>
      </c>
      <c r="T11" s="38"/>
      <c r="U11" s="38"/>
      <c r="V11" s="38"/>
      <c r="W11" s="38"/>
      <c r="X11" s="38"/>
    </row>
    <row r="12" spans="1:24" x14ac:dyDescent="0.3">
      <c r="A12" s="5">
        <v>44077</v>
      </c>
      <c r="B12" s="25">
        <v>499.4</v>
      </c>
      <c r="C12" s="25">
        <v>12734</v>
      </c>
      <c r="D12" s="44">
        <v>9.6499264947449309E-4</v>
      </c>
      <c r="E12" s="1">
        <f>'ONE_LAST_QUOTE (2)'!AF12</f>
        <v>-3.2310590462182717E-4</v>
      </c>
      <c r="F12" s="1">
        <f t="shared" si="5"/>
        <v>3.7520229614794163E-3</v>
      </c>
      <c r="G12" s="1">
        <f t="shared" si="6"/>
        <v>-4.3982347707230704E-3</v>
      </c>
      <c r="H12" s="25">
        <f t="shared" si="0"/>
        <v>0</v>
      </c>
      <c r="I12" s="25">
        <f t="shared" si="1"/>
        <v>0</v>
      </c>
      <c r="J12" s="25">
        <f t="shared" si="2"/>
        <v>0</v>
      </c>
      <c r="K12" s="25">
        <v>0</v>
      </c>
      <c r="L12" s="5" t="str">
        <f t="shared" si="3"/>
        <v>-</v>
      </c>
      <c r="M12" s="5" t="str">
        <f t="shared" si="4"/>
        <v>-</v>
      </c>
      <c r="N12" s="5" t="s">
        <v>125</v>
      </c>
      <c r="O12" s="5" t="s">
        <v>125</v>
      </c>
      <c r="P12" s="27">
        <f t="shared" si="7"/>
        <v>1</v>
      </c>
    </row>
    <row r="13" spans="1:24" x14ac:dyDescent="0.3">
      <c r="A13" s="5">
        <v>44078</v>
      </c>
      <c r="B13" s="25">
        <v>495.7</v>
      </c>
      <c r="C13" s="25">
        <v>12607</v>
      </c>
      <c r="D13" s="44">
        <v>-3.8551042292587706E-3</v>
      </c>
      <c r="E13" s="1">
        <f>'ONE_LAST_QUOTE (2)'!AF13</f>
        <v>-3.2310590462182717E-4</v>
      </c>
      <c r="F13" s="1">
        <f t="shared" si="5"/>
        <v>3.7520229614794163E-3</v>
      </c>
      <c r="G13" s="1">
        <f t="shared" si="6"/>
        <v>-4.3982347707230704E-3</v>
      </c>
      <c r="H13" s="25">
        <f t="shared" si="0"/>
        <v>0</v>
      </c>
      <c r="I13" s="25">
        <f t="shared" si="1"/>
        <v>0</v>
      </c>
      <c r="J13" s="25">
        <f t="shared" si="2"/>
        <v>0</v>
      </c>
      <c r="K13" s="25">
        <v>0</v>
      </c>
      <c r="L13" s="5" t="str">
        <f t="shared" si="3"/>
        <v>-</v>
      </c>
      <c r="M13" s="5" t="str">
        <f t="shared" si="4"/>
        <v>-</v>
      </c>
      <c r="N13" s="5" t="s">
        <v>2</v>
      </c>
      <c r="O13" s="5" t="s">
        <v>2</v>
      </c>
      <c r="P13" s="27">
        <f t="shared" si="7"/>
        <v>0</v>
      </c>
    </row>
    <row r="14" spans="1:24" x14ac:dyDescent="0.3">
      <c r="A14" s="5">
        <v>44081</v>
      </c>
      <c r="B14" s="25">
        <v>492.9</v>
      </c>
      <c r="C14" s="25">
        <v>12580</v>
      </c>
      <c r="D14" s="44">
        <v>-3.5140554613943636E-4</v>
      </c>
      <c r="E14" s="1">
        <f>'ONE_LAST_QUOTE (2)'!AF14</f>
        <v>-3.2310590462182717E-4</v>
      </c>
      <c r="F14" s="1">
        <f t="shared" si="5"/>
        <v>3.7520229614794163E-3</v>
      </c>
      <c r="G14" s="1">
        <f t="shared" si="6"/>
        <v>-4.3982347707230704E-3</v>
      </c>
      <c r="H14" s="25">
        <f t="shared" si="0"/>
        <v>0</v>
      </c>
      <c r="I14" s="25">
        <f t="shared" si="1"/>
        <v>0</v>
      </c>
      <c r="J14" s="25">
        <f t="shared" si="2"/>
        <v>0</v>
      </c>
      <c r="K14" s="25">
        <v>0</v>
      </c>
      <c r="L14" s="5" t="str">
        <f t="shared" si="3"/>
        <v>-</v>
      </c>
      <c r="M14" s="5" t="str">
        <f t="shared" si="4"/>
        <v>-</v>
      </c>
      <c r="N14" s="5" t="s">
        <v>125</v>
      </c>
      <c r="O14" s="5" t="s">
        <v>125</v>
      </c>
      <c r="P14" s="27">
        <f t="shared" si="7"/>
        <v>0</v>
      </c>
      <c r="S14" s="38"/>
      <c r="T14" s="39" t="s">
        <v>136</v>
      </c>
      <c r="U14" s="38"/>
      <c r="V14" s="38"/>
      <c r="W14" s="38"/>
      <c r="X14" s="38"/>
    </row>
    <row r="15" spans="1:24" x14ac:dyDescent="0.3">
      <c r="A15" s="5">
        <v>44082</v>
      </c>
      <c r="B15" s="25">
        <v>495.9</v>
      </c>
      <c r="C15" s="25">
        <v>12667</v>
      </c>
      <c r="D15" s="44">
        <v>2.3352988606043898E-3</v>
      </c>
      <c r="E15" s="1">
        <f>'ONE_LAST_QUOTE (2)'!AF15</f>
        <v>-3.2310590462182717E-4</v>
      </c>
      <c r="F15" s="1">
        <f t="shared" si="5"/>
        <v>3.7520229614794163E-3</v>
      </c>
      <c r="G15" s="1">
        <f t="shared" si="6"/>
        <v>-4.3982347707230704E-3</v>
      </c>
      <c r="H15" s="25">
        <f t="shared" si="0"/>
        <v>0</v>
      </c>
      <c r="I15" s="25">
        <f t="shared" si="1"/>
        <v>0</v>
      </c>
      <c r="J15" s="25">
        <f t="shared" si="2"/>
        <v>0</v>
      </c>
      <c r="K15" s="25">
        <v>1</v>
      </c>
      <c r="L15" s="5" t="str">
        <f t="shared" si="3"/>
        <v>-</v>
      </c>
      <c r="M15" s="5" t="str">
        <f t="shared" si="4"/>
        <v>-</v>
      </c>
      <c r="N15" s="5" t="s">
        <v>125</v>
      </c>
      <c r="O15" s="5" t="s">
        <v>125</v>
      </c>
      <c r="P15" s="27">
        <f t="shared" si="7"/>
        <v>1</v>
      </c>
      <c r="S15" s="38" t="s">
        <v>124</v>
      </c>
      <c r="T15" s="38"/>
      <c r="U15" s="38"/>
      <c r="V15" s="38"/>
      <c r="W15" s="38"/>
      <c r="X15" s="38"/>
    </row>
    <row r="16" spans="1:24" x14ac:dyDescent="0.3">
      <c r="A16" s="5">
        <v>44083</v>
      </c>
      <c r="B16" s="25">
        <v>494.1</v>
      </c>
      <c r="C16" s="25">
        <v>12598</v>
      </c>
      <c r="D16" s="44">
        <v>-1.5725690094756536E-3</v>
      </c>
      <c r="E16" s="1">
        <f>'ONE_LAST_QUOTE (2)'!AF16</f>
        <v>-3.2310590462182717E-4</v>
      </c>
      <c r="F16" s="1">
        <f t="shared" si="5"/>
        <v>3.7520229614794163E-3</v>
      </c>
      <c r="G16" s="1">
        <f t="shared" si="6"/>
        <v>-4.3982347707230704E-3</v>
      </c>
      <c r="H16" s="25">
        <f t="shared" si="0"/>
        <v>0</v>
      </c>
      <c r="I16" s="25">
        <f t="shared" si="1"/>
        <v>0</v>
      </c>
      <c r="J16" s="25">
        <f t="shared" si="2"/>
        <v>0</v>
      </c>
      <c r="K16" s="25">
        <v>0</v>
      </c>
      <c r="L16" s="5" t="str">
        <f t="shared" si="3"/>
        <v>-</v>
      </c>
      <c r="M16" s="5" t="str">
        <f t="shared" si="4"/>
        <v>-</v>
      </c>
      <c r="N16" s="5" t="s">
        <v>125</v>
      </c>
      <c r="O16" s="5" t="s">
        <v>125</v>
      </c>
      <c r="P16" s="27">
        <f t="shared" si="7"/>
        <v>0</v>
      </c>
      <c r="S16" s="38" t="s">
        <v>137</v>
      </c>
      <c r="T16" s="38"/>
      <c r="U16" s="38"/>
      <c r="V16" s="38"/>
      <c r="W16" s="38"/>
      <c r="X16" s="38"/>
    </row>
    <row r="17" spans="1:24" x14ac:dyDescent="0.3">
      <c r="A17" s="5">
        <v>44084</v>
      </c>
      <c r="B17" s="25">
        <v>496.7</v>
      </c>
      <c r="C17" s="25">
        <v>12698</v>
      </c>
      <c r="D17" s="44">
        <v>4.7905949718525295E-3</v>
      </c>
      <c r="E17" s="1">
        <f>'ONE_LAST_QUOTE (2)'!AF17</f>
        <v>-3.2310590462182717E-4</v>
      </c>
      <c r="F17" s="1">
        <f t="shared" si="5"/>
        <v>3.7520229614794163E-3</v>
      </c>
      <c r="G17" s="1">
        <f t="shared" si="6"/>
        <v>-4.3982347707230704E-3</v>
      </c>
      <c r="H17" s="25">
        <f t="shared" si="0"/>
        <v>1</v>
      </c>
      <c r="I17" s="25">
        <f t="shared" si="1"/>
        <v>0</v>
      </c>
      <c r="J17" s="25">
        <f t="shared" si="2"/>
        <v>1</v>
      </c>
      <c r="K17" s="25">
        <v>0</v>
      </c>
      <c r="L17" s="5">
        <f t="shared" si="3"/>
        <v>44084</v>
      </c>
      <c r="M17" s="5" t="str">
        <f t="shared" si="4"/>
        <v>-</v>
      </c>
      <c r="N17" s="5" t="s">
        <v>125</v>
      </c>
      <c r="O17" s="5" t="s">
        <v>125</v>
      </c>
      <c r="P17" s="27">
        <f t="shared" si="7"/>
        <v>1</v>
      </c>
      <c r="S17" s="38" t="s">
        <v>127</v>
      </c>
      <c r="T17" s="38"/>
      <c r="U17" s="38"/>
      <c r="V17" s="38"/>
      <c r="W17" s="38"/>
      <c r="X17" s="38"/>
    </row>
    <row r="18" spans="1:24" x14ac:dyDescent="0.3">
      <c r="A18" s="5">
        <v>44085</v>
      </c>
      <c r="B18" s="25">
        <v>498.4</v>
      </c>
      <c r="C18" s="25">
        <v>12663</v>
      </c>
      <c r="D18" s="44">
        <v>1.478034521274292E-3</v>
      </c>
      <c r="E18" s="1">
        <f>'ONE_LAST_QUOTE (2)'!AF18</f>
        <v>-3.2310590462182717E-4</v>
      </c>
      <c r="F18" s="1">
        <f t="shared" si="5"/>
        <v>3.7520229614794163E-3</v>
      </c>
      <c r="G18" s="1">
        <f t="shared" si="6"/>
        <v>-4.3982347707230704E-3</v>
      </c>
      <c r="H18" s="25">
        <f t="shared" si="0"/>
        <v>0</v>
      </c>
      <c r="I18" s="25">
        <f t="shared" si="1"/>
        <v>0</v>
      </c>
      <c r="J18" s="25">
        <f t="shared" si="2"/>
        <v>0</v>
      </c>
      <c r="K18" s="25">
        <v>0</v>
      </c>
      <c r="L18" s="5" t="str">
        <f t="shared" si="3"/>
        <v>-</v>
      </c>
      <c r="M18" s="5" t="str">
        <f t="shared" si="4"/>
        <v>-</v>
      </c>
      <c r="N18" s="5" t="s">
        <v>125</v>
      </c>
      <c r="O18" s="5" t="s">
        <v>125</v>
      </c>
      <c r="P18" s="27">
        <f t="shared" si="7"/>
        <v>1</v>
      </c>
      <c r="S18" s="38" t="s">
        <v>129</v>
      </c>
      <c r="T18" s="38"/>
      <c r="U18" s="38"/>
      <c r="V18" s="38"/>
      <c r="W18" s="38"/>
      <c r="X18" s="38"/>
    </row>
    <row r="19" spans="1:24" x14ac:dyDescent="0.3">
      <c r="A19" s="5">
        <v>44088</v>
      </c>
      <c r="B19" s="25">
        <v>503.4</v>
      </c>
      <c r="C19" s="25">
        <v>12784</v>
      </c>
      <c r="D19" s="44">
        <v>1.7073430399161269E-3</v>
      </c>
      <c r="E19" s="1">
        <f>'ONE_LAST_QUOTE (2)'!AF19</f>
        <v>-3.2310590462182717E-4</v>
      </c>
      <c r="F19" s="1">
        <f t="shared" si="5"/>
        <v>3.7520229614794163E-3</v>
      </c>
      <c r="G19" s="1">
        <f t="shared" si="6"/>
        <v>-4.3982347707230704E-3</v>
      </c>
      <c r="H19" s="25">
        <f t="shared" si="0"/>
        <v>0</v>
      </c>
      <c r="I19" s="25">
        <f t="shared" si="1"/>
        <v>0</v>
      </c>
      <c r="J19" s="25">
        <f t="shared" si="2"/>
        <v>0</v>
      </c>
      <c r="K19" s="25">
        <v>0</v>
      </c>
      <c r="L19" s="5" t="str">
        <f t="shared" si="3"/>
        <v>-</v>
      </c>
      <c r="M19" s="5" t="str">
        <f t="shared" si="4"/>
        <v>-</v>
      </c>
      <c r="N19" s="5" t="s">
        <v>125</v>
      </c>
      <c r="O19" s="5" t="s">
        <v>125</v>
      </c>
      <c r="P19" s="27">
        <f t="shared" si="7"/>
        <v>1</v>
      </c>
      <c r="S19" s="38" t="s">
        <v>130</v>
      </c>
      <c r="T19" s="38"/>
      <c r="U19" s="38"/>
      <c r="V19" s="38"/>
      <c r="W19" s="38"/>
      <c r="X19" s="38"/>
    </row>
    <row r="20" spans="1:24" x14ac:dyDescent="0.3">
      <c r="A20" s="5">
        <v>44089</v>
      </c>
      <c r="B20" s="25">
        <v>506.2</v>
      </c>
      <c r="C20" s="25">
        <v>12843</v>
      </c>
      <c r="D20" s="44">
        <v>1.2374545595282044E-3</v>
      </c>
      <c r="E20" s="1">
        <f>'ONE_LAST_QUOTE (2)'!AF20</f>
        <v>-3.2310590462182717E-4</v>
      </c>
      <c r="F20" s="1">
        <f t="shared" si="5"/>
        <v>3.7520229614794163E-3</v>
      </c>
      <c r="G20" s="1">
        <f t="shared" si="6"/>
        <v>-4.3982347707230704E-3</v>
      </c>
      <c r="H20" s="25">
        <f t="shared" si="0"/>
        <v>0</v>
      </c>
      <c r="I20" s="25">
        <f t="shared" si="1"/>
        <v>0</v>
      </c>
      <c r="J20" s="25">
        <f t="shared" si="2"/>
        <v>0</v>
      </c>
      <c r="K20" s="25">
        <v>0</v>
      </c>
      <c r="L20" s="5" t="str">
        <f t="shared" si="3"/>
        <v>-</v>
      </c>
      <c r="M20" s="5" t="str">
        <f t="shared" si="4"/>
        <v>-</v>
      </c>
      <c r="N20" s="5" t="s">
        <v>125</v>
      </c>
      <c r="O20" s="5" t="s">
        <v>125</v>
      </c>
      <c r="P20" s="27">
        <f t="shared" si="7"/>
        <v>1</v>
      </c>
      <c r="S20" s="38" t="s">
        <v>131</v>
      </c>
      <c r="T20" s="38"/>
      <c r="U20" s="38"/>
      <c r="V20" s="38"/>
      <c r="W20" s="38"/>
      <c r="X20" s="38"/>
    </row>
    <row r="21" spans="1:24" x14ac:dyDescent="0.3">
      <c r="A21" s="5">
        <v>44090</v>
      </c>
      <c r="B21" s="25">
        <v>514.6</v>
      </c>
      <c r="C21" s="25">
        <v>12969</v>
      </c>
      <c r="D21" s="44">
        <v>-1.2763353300120225E-3</v>
      </c>
      <c r="E21" s="1">
        <f>'ONE_LAST_QUOTE (2)'!AF21</f>
        <v>-3.2310590462182717E-4</v>
      </c>
      <c r="F21" s="1">
        <f t="shared" si="5"/>
        <v>3.7520229614794163E-3</v>
      </c>
      <c r="G21" s="1">
        <f t="shared" si="6"/>
        <v>-4.3982347707230704E-3</v>
      </c>
      <c r="H21" s="25">
        <f t="shared" si="0"/>
        <v>0</v>
      </c>
      <c r="I21" s="25">
        <f t="shared" si="1"/>
        <v>0</v>
      </c>
      <c r="J21" s="25">
        <f t="shared" si="2"/>
        <v>0</v>
      </c>
      <c r="K21" s="25">
        <v>1</v>
      </c>
      <c r="L21" s="5" t="str">
        <f t="shared" si="3"/>
        <v>-</v>
      </c>
      <c r="M21" s="5" t="str">
        <f t="shared" si="4"/>
        <v>-</v>
      </c>
      <c r="N21" s="5">
        <v>1</v>
      </c>
      <c r="O21" s="5" t="s">
        <v>125</v>
      </c>
      <c r="P21" s="27">
        <f t="shared" si="7"/>
        <v>0</v>
      </c>
      <c r="S21" s="38" t="s">
        <v>133</v>
      </c>
      <c r="T21" s="38"/>
      <c r="U21" s="38"/>
      <c r="V21" s="38"/>
      <c r="W21" s="38"/>
      <c r="X21" s="38"/>
    </row>
    <row r="22" spans="1:24" x14ac:dyDescent="0.3">
      <c r="A22" s="5">
        <v>44091</v>
      </c>
      <c r="B22" s="25">
        <v>507.4</v>
      </c>
      <c r="C22" s="25">
        <v>12815</v>
      </c>
      <c r="D22" s="44">
        <v>-3.0914838211135928E-3</v>
      </c>
      <c r="E22" s="1">
        <f>'ONE_LAST_QUOTE (2)'!AF22</f>
        <v>-3.2310590462182717E-4</v>
      </c>
      <c r="F22" s="1">
        <f t="shared" si="5"/>
        <v>3.7520229614794163E-3</v>
      </c>
      <c r="G22" s="1">
        <f t="shared" si="6"/>
        <v>-4.3982347707230704E-3</v>
      </c>
      <c r="H22" s="25">
        <f t="shared" si="0"/>
        <v>0</v>
      </c>
      <c r="I22" s="25">
        <f t="shared" si="1"/>
        <v>0</v>
      </c>
      <c r="J22" s="25">
        <f t="shared" si="2"/>
        <v>0</v>
      </c>
      <c r="K22" s="25">
        <v>0</v>
      </c>
      <c r="L22" s="5" t="str">
        <f t="shared" si="3"/>
        <v>-</v>
      </c>
      <c r="M22" s="5" t="str">
        <f t="shared" si="4"/>
        <v>-</v>
      </c>
      <c r="N22" s="5" t="s">
        <v>125</v>
      </c>
      <c r="O22" s="5" t="s">
        <v>125</v>
      </c>
      <c r="P22" s="27">
        <f t="shared" si="7"/>
        <v>0</v>
      </c>
      <c r="S22" s="38" t="s">
        <v>138</v>
      </c>
      <c r="T22" s="38"/>
      <c r="U22" s="38"/>
      <c r="V22" s="38"/>
      <c r="W22" s="38"/>
      <c r="X22" s="38"/>
    </row>
    <row r="23" spans="1:24" x14ac:dyDescent="0.3">
      <c r="A23" s="5">
        <v>44092</v>
      </c>
      <c r="B23" s="25">
        <v>506.4</v>
      </c>
      <c r="C23" s="25">
        <v>12833</v>
      </c>
      <c r="D23" s="44">
        <v>-2.1129564399333441E-3</v>
      </c>
      <c r="E23" s="1">
        <f>'ONE_LAST_QUOTE (2)'!AF23</f>
        <v>-3.2310590462182717E-4</v>
      </c>
      <c r="F23" s="1">
        <f t="shared" si="5"/>
        <v>3.7520229614794163E-3</v>
      </c>
      <c r="G23" s="1">
        <f t="shared" si="6"/>
        <v>-4.3982347707230704E-3</v>
      </c>
      <c r="H23" s="25">
        <f t="shared" si="0"/>
        <v>0</v>
      </c>
      <c r="I23" s="25">
        <f t="shared" si="1"/>
        <v>0</v>
      </c>
      <c r="J23" s="25">
        <f t="shared" si="2"/>
        <v>0</v>
      </c>
      <c r="K23" s="25">
        <v>0</v>
      </c>
      <c r="L23" s="5" t="str">
        <f t="shared" si="3"/>
        <v>-</v>
      </c>
      <c r="M23" s="5" t="str">
        <f t="shared" si="4"/>
        <v>-</v>
      </c>
      <c r="N23" s="5" t="s">
        <v>125</v>
      </c>
      <c r="O23" s="5" t="s">
        <v>125</v>
      </c>
      <c r="P23" s="27">
        <f t="shared" si="7"/>
        <v>0</v>
      </c>
      <c r="S23" s="38" t="s">
        <v>135</v>
      </c>
      <c r="T23" s="38"/>
      <c r="U23" s="38"/>
      <c r="V23" s="38"/>
      <c r="W23" s="38"/>
      <c r="X23" s="38"/>
    </row>
    <row r="24" spans="1:24" x14ac:dyDescent="0.3">
      <c r="A24" s="5">
        <v>44095</v>
      </c>
      <c r="B24" s="25">
        <v>496.1</v>
      </c>
      <c r="C24" s="25">
        <v>12659</v>
      </c>
      <c r="D24" s="44">
        <v>3.4846533832433597E-3</v>
      </c>
      <c r="E24" s="1">
        <f>'ONE_LAST_QUOTE (2)'!AF24</f>
        <v>-3.2310590462182717E-4</v>
      </c>
      <c r="F24" s="1">
        <f t="shared" si="5"/>
        <v>3.7520229614794163E-3</v>
      </c>
      <c r="G24" s="1">
        <f t="shared" si="6"/>
        <v>-4.3982347707230704E-3</v>
      </c>
      <c r="H24" s="25">
        <f t="shared" si="0"/>
        <v>0</v>
      </c>
      <c r="I24" s="25">
        <f t="shared" si="1"/>
        <v>0</v>
      </c>
      <c r="J24" s="25">
        <f t="shared" si="2"/>
        <v>0</v>
      </c>
      <c r="K24" s="25">
        <v>0</v>
      </c>
      <c r="L24" s="5" t="str">
        <f t="shared" si="3"/>
        <v>-</v>
      </c>
      <c r="M24" s="5" t="str">
        <f t="shared" si="4"/>
        <v>-</v>
      </c>
      <c r="N24" s="5" t="s">
        <v>125</v>
      </c>
      <c r="O24" s="5" t="s">
        <v>125</v>
      </c>
      <c r="P24" s="27">
        <f t="shared" si="7"/>
        <v>1</v>
      </c>
    </row>
    <row r="25" spans="1:24" x14ac:dyDescent="0.3">
      <c r="A25" s="5">
        <v>44096</v>
      </c>
      <c r="B25" s="25">
        <v>495.9</v>
      </c>
      <c r="C25" s="25">
        <v>12509</v>
      </c>
      <c r="D25" s="44">
        <v>-6.2656942528456858E-3</v>
      </c>
      <c r="E25" s="1">
        <f>'ONE_LAST_QUOTE (2)'!AF25</f>
        <v>-3.2310590462182717E-4</v>
      </c>
      <c r="F25" s="1">
        <f t="shared" si="5"/>
        <v>3.7520229614794163E-3</v>
      </c>
      <c r="G25" s="1">
        <f t="shared" si="6"/>
        <v>-4.3982347707230704E-3</v>
      </c>
      <c r="H25" s="25">
        <f t="shared" si="0"/>
        <v>0</v>
      </c>
      <c r="I25" s="25">
        <f t="shared" si="1"/>
        <v>1</v>
      </c>
      <c r="J25" s="25">
        <f t="shared" si="2"/>
        <v>1</v>
      </c>
      <c r="K25" s="25">
        <v>1</v>
      </c>
      <c r="L25" s="5" t="str">
        <f t="shared" si="3"/>
        <v>-</v>
      </c>
      <c r="M25" s="5">
        <f t="shared" si="4"/>
        <v>44096</v>
      </c>
      <c r="N25" s="5" t="s">
        <v>122</v>
      </c>
      <c r="O25" s="5" t="s">
        <v>122</v>
      </c>
      <c r="P25" s="27">
        <f t="shared" si="7"/>
        <v>0</v>
      </c>
    </row>
    <row r="26" spans="1:24" x14ac:dyDescent="0.3">
      <c r="A26" s="5">
        <v>44097</v>
      </c>
      <c r="B26" s="25">
        <v>496.8</v>
      </c>
      <c r="C26" s="25">
        <v>12528</v>
      </c>
      <c r="D26" s="44">
        <v>-5.6973009168585602E-3</v>
      </c>
      <c r="E26" s="1">
        <f>'ONE_LAST_QUOTE (2)'!AF26</f>
        <v>-3.2310590462182717E-4</v>
      </c>
      <c r="F26" s="1">
        <f t="shared" si="5"/>
        <v>3.7520229614794163E-3</v>
      </c>
      <c r="G26" s="1">
        <f t="shared" si="6"/>
        <v>-4.3982347707230704E-3</v>
      </c>
      <c r="H26" s="25">
        <f t="shared" si="0"/>
        <v>0</v>
      </c>
      <c r="I26" s="25">
        <f t="shared" si="1"/>
        <v>1</v>
      </c>
      <c r="J26" s="25">
        <f t="shared" si="2"/>
        <v>1</v>
      </c>
      <c r="K26" s="25">
        <v>0</v>
      </c>
      <c r="L26" s="5" t="str">
        <f t="shared" si="3"/>
        <v>-</v>
      </c>
      <c r="M26" s="5">
        <f t="shared" si="4"/>
        <v>44097</v>
      </c>
      <c r="N26" s="5" t="s">
        <v>122</v>
      </c>
      <c r="O26" s="5" t="s">
        <v>122</v>
      </c>
      <c r="P26" s="27">
        <f t="shared" si="7"/>
        <v>0</v>
      </c>
    </row>
    <row r="27" spans="1:24" x14ac:dyDescent="0.3">
      <c r="A27" s="5">
        <v>44098</v>
      </c>
      <c r="B27" s="25">
        <v>484.2</v>
      </c>
      <c r="C27" s="25">
        <v>12180</v>
      </c>
      <c r="D27" s="44">
        <v>-7.7045967721317754E-3</v>
      </c>
      <c r="E27" s="1">
        <f>'ONE_LAST_QUOTE (2)'!AF27</f>
        <v>-3.2310590462182717E-4</v>
      </c>
      <c r="F27" s="1">
        <f t="shared" si="5"/>
        <v>3.7520229614794163E-3</v>
      </c>
      <c r="G27" s="1">
        <f t="shared" si="6"/>
        <v>-4.3982347707230704E-3</v>
      </c>
      <c r="H27" s="25">
        <f t="shared" si="0"/>
        <v>0</v>
      </c>
      <c r="I27" s="25">
        <f t="shared" si="1"/>
        <v>1</v>
      </c>
      <c r="J27" s="25">
        <f t="shared" si="2"/>
        <v>1</v>
      </c>
      <c r="K27" s="25">
        <v>0</v>
      </c>
      <c r="L27" s="5" t="str">
        <f t="shared" si="3"/>
        <v>-</v>
      </c>
      <c r="M27" s="5">
        <f t="shared" si="4"/>
        <v>44098</v>
      </c>
      <c r="N27" s="5" t="s">
        <v>139</v>
      </c>
      <c r="O27" s="5" t="s">
        <v>139</v>
      </c>
      <c r="P27" s="27">
        <f t="shared" si="7"/>
        <v>0</v>
      </c>
    </row>
    <row r="28" spans="1:24" x14ac:dyDescent="0.3">
      <c r="A28" s="5">
        <v>44099</v>
      </c>
      <c r="B28" s="25">
        <v>483.4</v>
      </c>
      <c r="C28" s="25">
        <v>12195</v>
      </c>
      <c r="D28" s="44">
        <v>-2.836470894167378E-3</v>
      </c>
      <c r="E28" s="1">
        <f>'ONE_LAST_QUOTE (2)'!AF28</f>
        <v>-3.2310590462182717E-4</v>
      </c>
      <c r="F28" s="1">
        <f t="shared" si="5"/>
        <v>3.7520229614794163E-3</v>
      </c>
      <c r="G28" s="1">
        <f t="shared" si="6"/>
        <v>-4.3982347707230704E-3</v>
      </c>
      <c r="H28" s="25">
        <f t="shared" si="0"/>
        <v>0</v>
      </c>
      <c r="I28" s="25">
        <f t="shared" si="1"/>
        <v>0</v>
      </c>
      <c r="J28" s="25">
        <f t="shared" si="2"/>
        <v>0</v>
      </c>
      <c r="K28" s="25">
        <v>0</v>
      </c>
      <c r="L28" s="5" t="str">
        <f t="shared" si="3"/>
        <v>-</v>
      </c>
      <c r="M28" s="5" t="str">
        <f t="shared" si="4"/>
        <v>-</v>
      </c>
      <c r="N28" s="5" t="s">
        <v>122</v>
      </c>
      <c r="O28" s="5" t="s">
        <v>122</v>
      </c>
      <c r="P28" s="27">
        <f t="shared" si="7"/>
        <v>0</v>
      </c>
    </row>
    <row r="29" spans="1:24" x14ac:dyDescent="0.3">
      <c r="A29" s="5">
        <v>44102</v>
      </c>
      <c r="B29" s="25">
        <v>493.3</v>
      </c>
      <c r="C29" s="25">
        <v>12415</v>
      </c>
      <c r="D29" s="44">
        <v>-3.6162330765568814E-3</v>
      </c>
      <c r="E29" s="1">
        <f>'ONE_LAST_QUOTE (2)'!AF29</f>
        <v>-3.2310590462182717E-4</v>
      </c>
      <c r="F29" s="1">
        <f t="shared" si="5"/>
        <v>3.7520229614794163E-3</v>
      </c>
      <c r="G29" s="1">
        <f t="shared" si="6"/>
        <v>-4.3982347707230704E-3</v>
      </c>
      <c r="H29" s="25">
        <f t="shared" si="0"/>
        <v>0</v>
      </c>
      <c r="I29" s="25">
        <f t="shared" si="1"/>
        <v>0</v>
      </c>
      <c r="J29" s="25">
        <f t="shared" si="2"/>
        <v>0</v>
      </c>
      <c r="K29" s="25">
        <v>0</v>
      </c>
      <c r="L29" s="5" t="str">
        <f t="shared" si="3"/>
        <v>-</v>
      </c>
      <c r="M29" s="5" t="str">
        <f t="shared" si="4"/>
        <v>-</v>
      </c>
      <c r="N29" s="5" t="s">
        <v>122</v>
      </c>
      <c r="O29" s="5" t="s">
        <v>122</v>
      </c>
      <c r="P29" s="27">
        <f t="shared" si="7"/>
        <v>0</v>
      </c>
    </row>
    <row r="30" spans="1:24" x14ac:dyDescent="0.3">
      <c r="A30" s="5">
        <v>44103</v>
      </c>
      <c r="B30" s="25">
        <v>493.1</v>
      </c>
      <c r="C30" s="25">
        <v>12421</v>
      </c>
      <c r="D30" s="44">
        <v>-2.1756165342239663E-3</v>
      </c>
      <c r="E30" s="1">
        <f>'ONE_LAST_QUOTE (2)'!AF30</f>
        <v>-3.2310590462182717E-4</v>
      </c>
      <c r="F30" s="1">
        <f t="shared" si="5"/>
        <v>3.7520229614794163E-3</v>
      </c>
      <c r="G30" s="1">
        <f t="shared" si="6"/>
        <v>-4.3982347707230704E-3</v>
      </c>
      <c r="H30" s="25">
        <f t="shared" si="0"/>
        <v>0</v>
      </c>
      <c r="I30" s="25">
        <f t="shared" si="1"/>
        <v>0</v>
      </c>
      <c r="J30" s="25">
        <f t="shared" si="2"/>
        <v>0</v>
      </c>
      <c r="K30" s="25">
        <v>0</v>
      </c>
      <c r="L30" s="5" t="str">
        <f t="shared" si="3"/>
        <v>-</v>
      </c>
      <c r="M30" s="5" t="str">
        <f t="shared" si="4"/>
        <v>-</v>
      </c>
      <c r="N30" s="5" t="s">
        <v>125</v>
      </c>
      <c r="O30" s="5" t="s">
        <v>125</v>
      </c>
      <c r="P30" s="27">
        <f t="shared" si="7"/>
        <v>0</v>
      </c>
    </row>
    <row r="31" spans="1:24" x14ac:dyDescent="0.3">
      <c r="A31" s="5">
        <v>44104</v>
      </c>
      <c r="B31" s="25">
        <v>493.5</v>
      </c>
      <c r="C31" s="25">
        <v>12473</v>
      </c>
      <c r="D31" s="44">
        <v>1.4437358291645138E-3</v>
      </c>
      <c r="E31" s="1">
        <f>'ONE_LAST_QUOTE (2)'!AF31</f>
        <v>-3.2310590462182717E-4</v>
      </c>
      <c r="F31" s="1">
        <f t="shared" si="5"/>
        <v>3.7520229614794163E-3</v>
      </c>
      <c r="G31" s="1">
        <f t="shared" si="6"/>
        <v>-4.3982347707230704E-3</v>
      </c>
      <c r="H31" s="25">
        <f t="shared" si="0"/>
        <v>0</v>
      </c>
      <c r="I31" s="25">
        <f t="shared" si="1"/>
        <v>0</v>
      </c>
      <c r="J31" s="25">
        <f t="shared" si="2"/>
        <v>0</v>
      </c>
      <c r="K31" s="25">
        <v>1</v>
      </c>
      <c r="L31" s="5" t="str">
        <f t="shared" si="3"/>
        <v>-</v>
      </c>
      <c r="M31" s="5" t="str">
        <f t="shared" si="4"/>
        <v>-</v>
      </c>
      <c r="O31" s="5">
        <v>1</v>
      </c>
      <c r="P31" s="27">
        <f t="shared" si="7"/>
        <v>1</v>
      </c>
    </row>
    <row r="32" spans="1:24" x14ac:dyDescent="0.3">
      <c r="A32" s="5">
        <v>44109</v>
      </c>
      <c r="B32" s="25">
        <v>494.2</v>
      </c>
      <c r="C32" s="25">
        <v>12529</v>
      </c>
      <c r="D32" s="44">
        <v>1.6991833422706248E-3</v>
      </c>
      <c r="E32" s="1">
        <f>'ONE_LAST_QUOTE (2)'!AF32</f>
        <v>-3.2310590462182717E-4</v>
      </c>
      <c r="F32" s="1">
        <f t="shared" si="5"/>
        <v>3.7520229614794163E-3</v>
      </c>
      <c r="G32" s="1">
        <f t="shared" si="6"/>
        <v>-4.3982347707230704E-3</v>
      </c>
      <c r="H32" s="25">
        <f t="shared" si="0"/>
        <v>0</v>
      </c>
      <c r="I32" s="25">
        <f t="shared" si="1"/>
        <v>0</v>
      </c>
      <c r="J32" s="25">
        <f t="shared" si="2"/>
        <v>0</v>
      </c>
      <c r="K32" s="25">
        <v>0</v>
      </c>
      <c r="L32" s="5" t="str">
        <f t="shared" si="3"/>
        <v>-</v>
      </c>
      <c r="M32" s="5" t="str">
        <f t="shared" si="4"/>
        <v>-</v>
      </c>
      <c r="N32" s="5" t="s">
        <v>122</v>
      </c>
      <c r="O32" s="5" t="s">
        <v>122</v>
      </c>
      <c r="P32" s="27">
        <f t="shared" si="7"/>
        <v>1</v>
      </c>
    </row>
    <row r="33" spans="1:26" x14ac:dyDescent="0.3">
      <c r="A33" s="5">
        <v>44110</v>
      </c>
      <c r="B33" s="25">
        <v>500.1</v>
      </c>
      <c r="C33" s="25">
        <v>12677</v>
      </c>
      <c r="D33" s="44">
        <v>2.1656331770891872E-3</v>
      </c>
      <c r="E33" s="1">
        <f>'ONE_LAST_QUOTE (2)'!AF33</f>
        <v>-3.2310590462182717E-4</v>
      </c>
      <c r="F33" s="1">
        <f t="shared" si="5"/>
        <v>3.7520229614794163E-3</v>
      </c>
      <c r="G33" s="1">
        <f t="shared" si="6"/>
        <v>-4.3982347707230704E-3</v>
      </c>
      <c r="H33" s="25">
        <f t="shared" si="0"/>
        <v>0</v>
      </c>
      <c r="I33" s="25">
        <f t="shared" si="1"/>
        <v>0</v>
      </c>
      <c r="J33" s="25">
        <f t="shared" si="2"/>
        <v>0</v>
      </c>
      <c r="K33" s="25">
        <v>0</v>
      </c>
      <c r="L33" s="5" t="str">
        <f t="shared" si="3"/>
        <v>-</v>
      </c>
      <c r="M33" s="5" t="str">
        <f t="shared" si="4"/>
        <v>-</v>
      </c>
      <c r="N33" s="5" t="s">
        <v>125</v>
      </c>
      <c r="O33" s="5" t="s">
        <v>125</v>
      </c>
      <c r="P33" s="27">
        <f t="shared" si="7"/>
        <v>1</v>
      </c>
      <c r="Z33" s="25" t="s">
        <v>140</v>
      </c>
    </row>
    <row r="34" spans="1:26" x14ac:dyDescent="0.3">
      <c r="A34" s="5">
        <v>44111</v>
      </c>
      <c r="B34" s="25">
        <v>504.8</v>
      </c>
      <c r="C34" s="25">
        <v>12754</v>
      </c>
      <c r="D34" s="44">
        <v>-5.2578384917580556E-4</v>
      </c>
      <c r="E34" s="1">
        <f>'ONE_LAST_QUOTE (2)'!AF34</f>
        <v>-3.2310590462182717E-4</v>
      </c>
      <c r="F34" s="1">
        <f t="shared" si="5"/>
        <v>3.7520229614794163E-3</v>
      </c>
      <c r="G34" s="1">
        <f t="shared" si="6"/>
        <v>-4.3982347707230704E-3</v>
      </c>
      <c r="H34" s="25">
        <f t="shared" si="0"/>
        <v>0</v>
      </c>
      <c r="I34" s="25">
        <f t="shared" si="1"/>
        <v>0</v>
      </c>
      <c r="J34" s="25">
        <f t="shared" si="2"/>
        <v>0</v>
      </c>
      <c r="K34" s="25">
        <v>0</v>
      </c>
      <c r="L34" s="5" t="str">
        <f t="shared" si="3"/>
        <v>-</v>
      </c>
      <c r="M34" s="5" t="str">
        <f t="shared" si="4"/>
        <v>-</v>
      </c>
      <c r="N34" s="5" t="s">
        <v>139</v>
      </c>
      <c r="O34" s="5" t="s">
        <v>139</v>
      </c>
      <c r="P34" s="27">
        <f t="shared" si="7"/>
        <v>0</v>
      </c>
    </row>
    <row r="35" spans="1:26" x14ac:dyDescent="0.3">
      <c r="A35" s="5">
        <v>44112</v>
      </c>
      <c r="B35" s="25">
        <v>512.70000000000005</v>
      </c>
      <c r="C35" s="25">
        <v>12873</v>
      </c>
      <c r="D35" s="44">
        <v>-2.110326788203931E-3</v>
      </c>
      <c r="E35" s="1">
        <f>'ONE_LAST_QUOTE (2)'!AF35</f>
        <v>-3.2310590462182717E-4</v>
      </c>
      <c r="F35" s="1">
        <f t="shared" si="5"/>
        <v>3.7520229614794163E-3</v>
      </c>
      <c r="G35" s="1">
        <f t="shared" si="6"/>
        <v>-4.3982347707230704E-3</v>
      </c>
      <c r="H35" s="25">
        <f t="shared" si="0"/>
        <v>0</v>
      </c>
      <c r="I35" s="25">
        <f t="shared" si="1"/>
        <v>0</v>
      </c>
      <c r="J35" s="25">
        <f t="shared" si="2"/>
        <v>0</v>
      </c>
      <c r="K35" s="25">
        <v>0</v>
      </c>
      <c r="L35" s="5" t="str">
        <f t="shared" si="3"/>
        <v>-</v>
      </c>
      <c r="M35" s="5" t="str">
        <f t="shared" si="4"/>
        <v>-</v>
      </c>
      <c r="N35" s="5" t="s">
        <v>141</v>
      </c>
      <c r="O35" s="5" t="s">
        <v>141</v>
      </c>
      <c r="P35" s="27">
        <f t="shared" si="7"/>
        <v>0</v>
      </c>
    </row>
    <row r="36" spans="1:26" x14ac:dyDescent="0.3">
      <c r="A36" s="5">
        <v>44116</v>
      </c>
      <c r="B36" s="25">
        <v>514.9</v>
      </c>
      <c r="C36" s="25">
        <v>12921</v>
      </c>
      <c r="D36" s="44">
        <v>1.5276036695026363E-3</v>
      </c>
      <c r="E36" s="1">
        <f>'ONE_LAST_QUOTE (2)'!AF36</f>
        <v>-3.2310590462182717E-4</v>
      </c>
      <c r="F36" s="1">
        <f t="shared" si="5"/>
        <v>3.7520229614794163E-3</v>
      </c>
      <c r="G36" s="1">
        <f t="shared" si="6"/>
        <v>-4.3982347707230704E-3</v>
      </c>
      <c r="H36" s="25">
        <f t="shared" si="0"/>
        <v>0</v>
      </c>
      <c r="I36" s="25">
        <f t="shared" si="1"/>
        <v>0</v>
      </c>
      <c r="J36" s="25">
        <f t="shared" si="2"/>
        <v>0</v>
      </c>
      <c r="K36" s="25">
        <v>0</v>
      </c>
      <c r="L36" s="5" t="str">
        <f t="shared" si="3"/>
        <v>-</v>
      </c>
      <c r="M36" s="5" t="str">
        <f t="shared" si="4"/>
        <v>-</v>
      </c>
      <c r="N36" s="5" t="s">
        <v>141</v>
      </c>
      <c r="O36" s="5" t="s">
        <v>141</v>
      </c>
      <c r="P36" s="27">
        <f t="shared" si="7"/>
        <v>1</v>
      </c>
    </row>
    <row r="37" spans="1:26" x14ac:dyDescent="0.3">
      <c r="A37" s="5">
        <v>44117</v>
      </c>
      <c r="B37" s="25">
        <v>514.9</v>
      </c>
      <c r="C37" s="25">
        <v>12915</v>
      </c>
      <c r="D37" s="44">
        <v>1.1045795264668936E-3</v>
      </c>
      <c r="E37" s="1">
        <f>'ONE_LAST_QUOTE (2)'!AF37</f>
        <v>-3.2310590462182717E-4</v>
      </c>
      <c r="F37" s="1">
        <f t="shared" si="5"/>
        <v>3.7520229614794163E-3</v>
      </c>
      <c r="G37" s="1">
        <f t="shared" si="6"/>
        <v>-4.3982347707230704E-3</v>
      </c>
      <c r="H37" s="25">
        <f t="shared" si="0"/>
        <v>0</v>
      </c>
      <c r="I37" s="25">
        <f t="shared" si="1"/>
        <v>0</v>
      </c>
      <c r="J37" s="25">
        <f t="shared" si="2"/>
        <v>0</v>
      </c>
      <c r="K37" s="25">
        <v>0</v>
      </c>
      <c r="L37" s="5" t="str">
        <f t="shared" si="3"/>
        <v>-</v>
      </c>
      <c r="M37" s="5" t="str">
        <f t="shared" si="4"/>
        <v>-</v>
      </c>
      <c r="N37" s="5" t="s">
        <v>125</v>
      </c>
      <c r="O37" s="5" t="s">
        <v>125</v>
      </c>
      <c r="P37" s="27">
        <f t="shared" si="7"/>
        <v>1</v>
      </c>
    </row>
    <row r="38" spans="1:26" x14ac:dyDescent="0.3">
      <c r="A38" s="5">
        <v>44118</v>
      </c>
      <c r="B38" s="25">
        <v>512.79999999999995</v>
      </c>
      <c r="C38" s="25">
        <v>12890</v>
      </c>
      <c r="D38" s="44">
        <v>6.7337449905386813E-4</v>
      </c>
      <c r="E38" s="1">
        <f>'ONE_LAST_QUOTE (2)'!AF38</f>
        <v>-3.2310590462182717E-4</v>
      </c>
      <c r="F38" s="1">
        <f t="shared" si="5"/>
        <v>3.7520229614794163E-3</v>
      </c>
      <c r="G38" s="1">
        <f t="shared" si="6"/>
        <v>-4.3982347707230704E-3</v>
      </c>
      <c r="H38" s="25">
        <f t="shared" si="0"/>
        <v>0</v>
      </c>
      <c r="I38" s="25">
        <f t="shared" si="1"/>
        <v>0</v>
      </c>
      <c r="J38" s="25">
        <f t="shared" si="2"/>
        <v>0</v>
      </c>
      <c r="K38" s="25">
        <v>0</v>
      </c>
      <c r="L38" s="5" t="str">
        <f t="shared" si="3"/>
        <v>-</v>
      </c>
      <c r="M38" s="5" t="str">
        <f t="shared" si="4"/>
        <v>-</v>
      </c>
      <c r="N38" s="5" t="s">
        <v>141</v>
      </c>
      <c r="O38" s="5" t="s">
        <v>141</v>
      </c>
      <c r="P38" s="27">
        <f t="shared" si="7"/>
        <v>1</v>
      </c>
    </row>
    <row r="39" spans="1:26" x14ac:dyDescent="0.3">
      <c r="A39" s="5">
        <v>44119</v>
      </c>
      <c r="B39" s="25">
        <v>507.1</v>
      </c>
      <c r="C39" s="25">
        <v>12840</v>
      </c>
      <c r="D39" s="44">
        <v>6.3050032783905953E-3</v>
      </c>
      <c r="E39" s="1">
        <f>'ONE_LAST_QUOTE (2)'!AF39</f>
        <v>-3.2310590462182717E-4</v>
      </c>
      <c r="F39" s="1">
        <f t="shared" si="5"/>
        <v>3.7520229614794163E-3</v>
      </c>
      <c r="G39" s="1">
        <f t="shared" si="6"/>
        <v>-4.3982347707230704E-3</v>
      </c>
      <c r="H39" s="25">
        <f t="shared" si="0"/>
        <v>1</v>
      </c>
      <c r="I39" s="25">
        <f t="shared" si="1"/>
        <v>0</v>
      </c>
      <c r="J39" s="25">
        <f t="shared" si="2"/>
        <v>1</v>
      </c>
      <c r="K39" s="25">
        <v>0</v>
      </c>
      <c r="L39" s="5">
        <f t="shared" si="3"/>
        <v>44119</v>
      </c>
      <c r="M39" s="5" t="str">
        <f t="shared" si="4"/>
        <v>-</v>
      </c>
      <c r="N39" s="5" t="s">
        <v>141</v>
      </c>
      <c r="O39" s="5" t="s">
        <v>141</v>
      </c>
      <c r="P39" s="27">
        <f t="shared" si="7"/>
        <v>1</v>
      </c>
    </row>
    <row r="40" spans="1:26" x14ac:dyDescent="0.3">
      <c r="A40" s="5">
        <v>44120</v>
      </c>
      <c r="B40" s="25">
        <v>505.5</v>
      </c>
      <c r="C40" s="25">
        <v>12748</v>
      </c>
      <c r="D40" s="44">
        <v>2.1043227386251806E-3</v>
      </c>
      <c r="E40" s="1">
        <f>'ONE_LAST_QUOTE (2)'!AF40</f>
        <v>-3.2310590462182717E-4</v>
      </c>
      <c r="F40" s="1">
        <f t="shared" si="5"/>
        <v>3.7520229614794163E-3</v>
      </c>
      <c r="G40" s="1">
        <f t="shared" si="6"/>
        <v>-4.3982347707230704E-3</v>
      </c>
      <c r="H40" s="25">
        <f t="shared" si="0"/>
        <v>0</v>
      </c>
      <c r="I40" s="25">
        <f t="shared" si="1"/>
        <v>0</v>
      </c>
      <c r="J40" s="25">
        <f t="shared" si="2"/>
        <v>0</v>
      </c>
      <c r="K40" s="25">
        <v>0</v>
      </c>
      <c r="L40" s="5" t="str">
        <f t="shared" si="3"/>
        <v>-</v>
      </c>
      <c r="M40" s="5" t="str">
        <f t="shared" si="4"/>
        <v>-</v>
      </c>
      <c r="N40" s="5" t="s">
        <v>125</v>
      </c>
      <c r="O40" s="5" t="s">
        <v>125</v>
      </c>
      <c r="P40" s="27">
        <f t="shared" si="7"/>
        <v>1</v>
      </c>
    </row>
    <row r="41" spans="1:26" x14ac:dyDescent="0.3">
      <c r="A41" s="5">
        <v>44123</v>
      </c>
      <c r="B41" s="25">
        <v>512.20000000000005</v>
      </c>
      <c r="C41" s="25">
        <v>12893</v>
      </c>
      <c r="D41" s="44">
        <v>1.2856794364989254E-3</v>
      </c>
      <c r="E41" s="1">
        <f>'ONE_LAST_QUOTE (2)'!AF41</f>
        <v>-3.2310590462182717E-4</v>
      </c>
      <c r="F41" s="1">
        <f t="shared" si="5"/>
        <v>3.7520229614794163E-3</v>
      </c>
      <c r="G41" s="1">
        <f t="shared" si="6"/>
        <v>-4.3982347707230704E-3</v>
      </c>
      <c r="H41" s="25">
        <f t="shared" si="0"/>
        <v>0</v>
      </c>
      <c r="I41" s="25">
        <f t="shared" si="1"/>
        <v>0</v>
      </c>
      <c r="J41" s="25">
        <f t="shared" si="2"/>
        <v>0</v>
      </c>
      <c r="K41" s="25">
        <v>0</v>
      </c>
      <c r="L41" s="5" t="str">
        <f t="shared" si="3"/>
        <v>-</v>
      </c>
      <c r="M41" s="5" t="str">
        <f t="shared" si="4"/>
        <v>-</v>
      </c>
      <c r="N41" s="5" t="s">
        <v>125</v>
      </c>
      <c r="O41" s="5" t="s">
        <v>125</v>
      </c>
      <c r="P41" s="27">
        <f t="shared" si="7"/>
        <v>1</v>
      </c>
    </row>
    <row r="42" spans="1:26" x14ac:dyDescent="0.3">
      <c r="A42" s="5">
        <v>44124</v>
      </c>
      <c r="B42" s="25">
        <v>509.6</v>
      </c>
      <c r="C42" s="25">
        <v>12855</v>
      </c>
      <c r="D42" s="44">
        <v>1.0732935316164686E-3</v>
      </c>
      <c r="E42" s="1">
        <f>'ONE_LAST_QUOTE (2)'!AF42</f>
        <v>-3.2310590462182717E-4</v>
      </c>
      <c r="F42" s="1">
        <f t="shared" si="5"/>
        <v>3.7520229614794163E-3</v>
      </c>
      <c r="G42" s="1">
        <f t="shared" si="6"/>
        <v>-4.3982347707230704E-3</v>
      </c>
      <c r="H42" s="25">
        <f t="shared" si="0"/>
        <v>0</v>
      </c>
      <c r="I42" s="25">
        <f t="shared" si="1"/>
        <v>0</v>
      </c>
      <c r="J42" s="25">
        <f t="shared" si="2"/>
        <v>0</v>
      </c>
      <c r="K42" s="25">
        <v>0</v>
      </c>
      <c r="L42" s="5" t="str">
        <f t="shared" si="3"/>
        <v>-</v>
      </c>
      <c r="M42" s="5" t="str">
        <f t="shared" si="4"/>
        <v>-</v>
      </c>
      <c r="N42" s="5" t="s">
        <v>139</v>
      </c>
      <c r="O42" s="5" t="s">
        <v>139</v>
      </c>
      <c r="P42" s="27">
        <f t="shared" si="7"/>
        <v>1</v>
      </c>
    </row>
    <row r="43" spans="1:26" x14ac:dyDescent="0.3">
      <c r="A43" s="5">
        <v>44125</v>
      </c>
      <c r="B43" s="25">
        <v>508.3</v>
      </c>
      <c r="C43" s="25">
        <v>12860</v>
      </c>
      <c r="D43" s="44">
        <v>3.5748757581696997E-3</v>
      </c>
      <c r="E43" s="1">
        <f>'ONE_LAST_QUOTE (2)'!AF43</f>
        <v>-3.2310590462182717E-4</v>
      </c>
      <c r="F43" s="1">
        <f t="shared" si="5"/>
        <v>3.7520229614794163E-3</v>
      </c>
      <c r="G43" s="1">
        <f t="shared" si="6"/>
        <v>-4.3982347707230704E-3</v>
      </c>
      <c r="H43" s="25">
        <f t="shared" si="0"/>
        <v>0</v>
      </c>
      <c r="I43" s="25">
        <f t="shared" si="1"/>
        <v>0</v>
      </c>
      <c r="J43" s="25">
        <f t="shared" si="2"/>
        <v>0</v>
      </c>
      <c r="K43" s="25">
        <v>0</v>
      </c>
      <c r="L43" s="5" t="str">
        <f t="shared" si="3"/>
        <v>-</v>
      </c>
      <c r="M43" s="5" t="str">
        <f t="shared" si="4"/>
        <v>-</v>
      </c>
      <c r="N43" s="5" t="s">
        <v>125</v>
      </c>
      <c r="O43" s="5" t="s">
        <v>125</v>
      </c>
      <c r="P43" s="27">
        <f t="shared" si="7"/>
        <v>1</v>
      </c>
    </row>
    <row r="44" spans="1:26" x14ac:dyDescent="0.3">
      <c r="A44" s="5">
        <v>44126</v>
      </c>
      <c r="B44" s="25">
        <v>513.6</v>
      </c>
      <c r="C44" s="25">
        <v>12836</v>
      </c>
      <c r="D44" s="44">
        <v>-6.8850153988995744E-3</v>
      </c>
      <c r="E44" s="1">
        <f>'ONE_LAST_QUOTE (2)'!AF44</f>
        <v>-3.2310590462182717E-4</v>
      </c>
      <c r="F44" s="1">
        <f t="shared" si="5"/>
        <v>3.7520229614794163E-3</v>
      </c>
      <c r="G44" s="1">
        <f t="shared" si="6"/>
        <v>-4.3982347707230704E-3</v>
      </c>
      <c r="H44" s="25">
        <f t="shared" si="0"/>
        <v>0</v>
      </c>
      <c r="I44" s="25">
        <f t="shared" si="1"/>
        <v>1</v>
      </c>
      <c r="J44" s="25">
        <f t="shared" si="2"/>
        <v>1</v>
      </c>
      <c r="K44" s="25">
        <v>1</v>
      </c>
      <c r="L44" s="5" t="str">
        <f t="shared" si="3"/>
        <v>-</v>
      </c>
      <c r="M44" s="5">
        <f t="shared" si="4"/>
        <v>44126</v>
      </c>
      <c r="N44" s="5">
        <v>1</v>
      </c>
      <c r="O44" s="5" t="s">
        <v>125</v>
      </c>
      <c r="P44" s="27">
        <f t="shared" si="7"/>
        <v>0</v>
      </c>
    </row>
    <row r="45" spans="1:26" x14ac:dyDescent="0.3">
      <c r="A45" s="5">
        <v>44127</v>
      </c>
      <c r="B45" s="25">
        <v>511.2</v>
      </c>
      <c r="C45" s="25">
        <v>12838</v>
      </c>
      <c r="D45" s="44">
        <v>-4.2343224618405558E-3</v>
      </c>
      <c r="E45" s="1">
        <f>'ONE_LAST_QUOTE (2)'!AF45</f>
        <v>-3.2310590462182717E-4</v>
      </c>
      <c r="F45" s="1">
        <f t="shared" si="5"/>
        <v>3.7520229614794163E-3</v>
      </c>
      <c r="G45" s="1">
        <f t="shared" si="6"/>
        <v>-4.3982347707230704E-3</v>
      </c>
      <c r="H45" s="25">
        <f t="shared" si="0"/>
        <v>0</v>
      </c>
      <c r="I45" s="25">
        <f t="shared" si="1"/>
        <v>0</v>
      </c>
      <c r="J45" s="25">
        <f t="shared" si="2"/>
        <v>0</v>
      </c>
      <c r="K45" s="25">
        <v>0</v>
      </c>
      <c r="L45" s="5" t="str">
        <f t="shared" si="3"/>
        <v>-</v>
      </c>
      <c r="M45" s="5" t="str">
        <f t="shared" si="4"/>
        <v>-</v>
      </c>
      <c r="N45" s="5" t="s">
        <v>141</v>
      </c>
      <c r="O45" s="5" t="s">
        <v>141</v>
      </c>
      <c r="P45" s="27">
        <f t="shared" si="7"/>
        <v>0</v>
      </c>
    </row>
    <row r="46" spans="1:26" x14ac:dyDescent="0.3">
      <c r="A46" s="5">
        <v>44131</v>
      </c>
      <c r="B46" s="25">
        <v>508.3</v>
      </c>
      <c r="C46" s="25">
        <v>12808</v>
      </c>
      <c r="D46" s="44">
        <v>-1.9183637435538099E-3</v>
      </c>
      <c r="E46" s="1">
        <f>'ONE_LAST_QUOTE (2)'!AF46</f>
        <v>-3.2310590462182717E-4</v>
      </c>
      <c r="F46" s="1">
        <f t="shared" si="5"/>
        <v>3.7520229614794163E-3</v>
      </c>
      <c r="G46" s="1">
        <f t="shared" si="6"/>
        <v>-4.3982347707230704E-3</v>
      </c>
      <c r="H46" s="25">
        <f t="shared" si="0"/>
        <v>0</v>
      </c>
      <c r="I46" s="25">
        <f t="shared" si="1"/>
        <v>0</v>
      </c>
      <c r="J46" s="25">
        <f t="shared" si="2"/>
        <v>0</v>
      </c>
      <c r="K46" s="25">
        <v>0</v>
      </c>
      <c r="L46" s="5" t="str">
        <f t="shared" si="3"/>
        <v>-</v>
      </c>
      <c r="M46" s="5" t="str">
        <f t="shared" si="4"/>
        <v>-</v>
      </c>
      <c r="N46" s="5" t="s">
        <v>141</v>
      </c>
      <c r="O46" s="5" t="s">
        <v>141</v>
      </c>
      <c r="P46" s="27">
        <f t="shared" si="7"/>
        <v>0</v>
      </c>
    </row>
    <row r="47" spans="1:26" x14ac:dyDescent="0.3">
      <c r="A47" s="5">
        <v>44132</v>
      </c>
      <c r="B47" s="25">
        <v>503.8</v>
      </c>
      <c r="C47" s="25">
        <v>12743</v>
      </c>
      <c r="D47" s="44">
        <v>1.9251610739659799E-3</v>
      </c>
      <c r="E47" s="1">
        <f>'ONE_LAST_QUOTE (2)'!AF47</f>
        <v>-3.2310590462182717E-4</v>
      </c>
      <c r="F47" s="1">
        <f t="shared" si="5"/>
        <v>3.7520229614794163E-3</v>
      </c>
      <c r="G47" s="1">
        <f t="shared" si="6"/>
        <v>-4.3982347707230704E-3</v>
      </c>
      <c r="H47" s="25">
        <f t="shared" si="0"/>
        <v>0</v>
      </c>
      <c r="I47" s="25">
        <f t="shared" si="1"/>
        <v>0</v>
      </c>
      <c r="J47" s="25">
        <f t="shared" si="2"/>
        <v>0</v>
      </c>
      <c r="K47" s="25">
        <v>1</v>
      </c>
      <c r="L47" s="5" t="str">
        <f t="shared" si="3"/>
        <v>-</v>
      </c>
      <c r="M47" s="5" t="str">
        <f t="shared" si="4"/>
        <v>-</v>
      </c>
      <c r="N47" s="5" t="s">
        <v>139</v>
      </c>
      <c r="O47" s="5">
        <v>1</v>
      </c>
      <c r="P47" s="27">
        <f t="shared" si="7"/>
        <v>1</v>
      </c>
    </row>
    <row r="48" spans="1:26" x14ac:dyDescent="0.3">
      <c r="A48" s="5">
        <v>44133</v>
      </c>
      <c r="B48" s="25">
        <v>501</v>
      </c>
      <c r="C48" s="25">
        <v>12603</v>
      </c>
      <c r="D48" s="44">
        <v>-5.5383838242467481E-3</v>
      </c>
      <c r="E48" s="1">
        <f>'ONE_LAST_QUOTE (2)'!AF48</f>
        <v>-3.2310590462182717E-4</v>
      </c>
      <c r="F48" s="1">
        <f t="shared" si="5"/>
        <v>3.7520229614794163E-3</v>
      </c>
      <c r="G48" s="1">
        <f t="shared" si="6"/>
        <v>-4.3982347707230704E-3</v>
      </c>
      <c r="H48" s="25">
        <f t="shared" si="0"/>
        <v>0</v>
      </c>
      <c r="I48" s="25">
        <f t="shared" si="1"/>
        <v>1</v>
      </c>
      <c r="J48" s="25">
        <f t="shared" si="2"/>
        <v>1</v>
      </c>
      <c r="K48" s="25">
        <v>0</v>
      </c>
      <c r="L48" s="5" t="str">
        <f t="shared" si="3"/>
        <v>-</v>
      </c>
      <c r="M48" s="5">
        <f t="shared" si="4"/>
        <v>44133</v>
      </c>
      <c r="N48" s="5" t="s">
        <v>141</v>
      </c>
      <c r="O48" s="5" t="s">
        <v>141</v>
      </c>
      <c r="P48" s="27">
        <f t="shared" si="7"/>
        <v>0</v>
      </c>
    </row>
    <row r="49" spans="1:26" x14ac:dyDescent="0.3">
      <c r="A49" s="5">
        <v>44134</v>
      </c>
      <c r="B49" s="25">
        <v>491.4</v>
      </c>
      <c r="C49" s="25">
        <v>12413</v>
      </c>
      <c r="D49" s="44">
        <v>-1.0869118508590198E-3</v>
      </c>
      <c r="E49" s="1">
        <f>'ONE_LAST_QUOTE (2)'!AF49</f>
        <v>-3.2310590462182717E-4</v>
      </c>
      <c r="F49" s="1">
        <f t="shared" si="5"/>
        <v>3.7520229614794163E-3</v>
      </c>
      <c r="G49" s="1">
        <f t="shared" si="6"/>
        <v>-4.3982347707230704E-3</v>
      </c>
      <c r="H49" s="25">
        <f t="shared" si="0"/>
        <v>0</v>
      </c>
      <c r="I49" s="25">
        <f t="shared" si="1"/>
        <v>0</v>
      </c>
      <c r="J49" s="25">
        <f t="shared" si="2"/>
        <v>0</v>
      </c>
      <c r="K49" s="25">
        <v>0</v>
      </c>
      <c r="L49" s="5" t="str">
        <f t="shared" si="3"/>
        <v>-</v>
      </c>
      <c r="M49" s="5" t="str">
        <f t="shared" si="4"/>
        <v>-</v>
      </c>
      <c r="N49" s="5" t="s">
        <v>122</v>
      </c>
      <c r="O49" s="5" t="s">
        <v>122</v>
      </c>
      <c r="P49" s="27">
        <f t="shared" si="7"/>
        <v>0</v>
      </c>
    </row>
    <row r="50" spans="1:26" x14ac:dyDescent="0.3">
      <c r="A50" s="5">
        <v>44137</v>
      </c>
      <c r="B50" s="25">
        <v>494</v>
      </c>
      <c r="C50" s="25">
        <v>12516</v>
      </c>
      <c r="D50" s="44">
        <v>3.4243204126263999E-3</v>
      </c>
      <c r="E50" s="1">
        <f>'ONE_LAST_QUOTE (2)'!AF50</f>
        <v>-3.2310590462182717E-4</v>
      </c>
      <c r="F50" s="1">
        <f t="shared" si="5"/>
        <v>3.7520229614794163E-3</v>
      </c>
      <c r="G50" s="1">
        <f t="shared" si="6"/>
        <v>-4.3982347707230704E-3</v>
      </c>
      <c r="H50" s="25">
        <f t="shared" si="0"/>
        <v>0</v>
      </c>
      <c r="I50" s="25">
        <f t="shared" si="1"/>
        <v>0</v>
      </c>
      <c r="J50" s="25">
        <f t="shared" si="2"/>
        <v>0</v>
      </c>
      <c r="K50" s="25">
        <v>1</v>
      </c>
      <c r="L50" s="5" t="str">
        <f t="shared" si="3"/>
        <v>-</v>
      </c>
      <c r="M50" s="5" t="str">
        <f t="shared" si="4"/>
        <v>-</v>
      </c>
      <c r="N50" s="5" t="s">
        <v>125</v>
      </c>
      <c r="O50" s="5">
        <v>1</v>
      </c>
      <c r="P50" s="27">
        <f t="shared" si="7"/>
        <v>1</v>
      </c>
    </row>
    <row r="51" spans="1:26" x14ac:dyDescent="0.3">
      <c r="A51" s="5">
        <v>44138</v>
      </c>
      <c r="B51" s="25">
        <v>502.8</v>
      </c>
      <c r="C51" s="25">
        <v>12684</v>
      </c>
      <c r="D51" s="44">
        <v>-8.5154451160707016E-4</v>
      </c>
      <c r="E51" s="1">
        <f>'ONE_LAST_QUOTE (2)'!AF51</f>
        <v>-3.2310590462182717E-4</v>
      </c>
      <c r="F51" s="1">
        <f t="shared" si="5"/>
        <v>3.7520229614794163E-3</v>
      </c>
      <c r="G51" s="1">
        <f t="shared" si="6"/>
        <v>-4.3982347707230704E-3</v>
      </c>
      <c r="H51" s="25">
        <f t="shared" si="0"/>
        <v>0</v>
      </c>
      <c r="I51" s="25">
        <f t="shared" si="1"/>
        <v>0</v>
      </c>
      <c r="J51" s="25">
        <f t="shared" si="2"/>
        <v>0</v>
      </c>
      <c r="K51" s="25">
        <v>0</v>
      </c>
      <c r="L51" s="5" t="str">
        <f t="shared" si="3"/>
        <v>-</v>
      </c>
      <c r="M51" s="5" t="str">
        <f t="shared" si="4"/>
        <v>-</v>
      </c>
      <c r="N51" s="5" t="s">
        <v>141</v>
      </c>
      <c r="O51" s="5" t="s">
        <v>141</v>
      </c>
      <c r="P51" s="27">
        <f t="shared" si="7"/>
        <v>0</v>
      </c>
    </row>
    <row r="52" spans="1:26" x14ac:dyDescent="0.3">
      <c r="A52" s="5">
        <v>44139</v>
      </c>
      <c r="B52" s="25">
        <v>510.1</v>
      </c>
      <c r="C52" s="25">
        <v>12864</v>
      </c>
      <c r="D52" s="44">
        <v>1.2440182619278433E-3</v>
      </c>
      <c r="E52" s="1">
        <f>'ONE_LAST_QUOTE (2)'!AF52</f>
        <v>-3.2310590462182717E-4</v>
      </c>
      <c r="F52" s="1">
        <f t="shared" si="5"/>
        <v>3.7520229614794163E-3</v>
      </c>
      <c r="G52" s="1">
        <f t="shared" si="6"/>
        <v>-4.3982347707230704E-3</v>
      </c>
      <c r="H52" s="25">
        <f t="shared" si="0"/>
        <v>0</v>
      </c>
      <c r="I52" s="25">
        <f t="shared" si="1"/>
        <v>0</v>
      </c>
      <c r="J52" s="25">
        <f t="shared" si="2"/>
        <v>0</v>
      </c>
      <c r="K52" s="25">
        <v>0</v>
      </c>
      <c r="L52" s="5" t="str">
        <f t="shared" si="3"/>
        <v>-</v>
      </c>
      <c r="M52" s="5" t="str">
        <f t="shared" si="4"/>
        <v>-</v>
      </c>
      <c r="N52" s="5" t="s">
        <v>141</v>
      </c>
      <c r="O52" s="5" t="s">
        <v>141</v>
      </c>
      <c r="P52" s="27">
        <f t="shared" si="7"/>
        <v>1</v>
      </c>
    </row>
    <row r="53" spans="1:26" x14ac:dyDescent="0.3">
      <c r="A53" s="5">
        <v>44140</v>
      </c>
      <c r="B53" s="25">
        <v>514.6</v>
      </c>
      <c r="C53" s="25">
        <v>12891</v>
      </c>
      <c r="D53" s="44">
        <v>-5.0159013635453949E-3</v>
      </c>
      <c r="E53" s="1">
        <f>'ONE_LAST_QUOTE (2)'!AF53</f>
        <v>-3.2310590462182717E-4</v>
      </c>
      <c r="F53" s="1">
        <f t="shared" si="5"/>
        <v>3.7520229614794163E-3</v>
      </c>
      <c r="G53" s="1">
        <f t="shared" si="6"/>
        <v>-4.3982347707230704E-3</v>
      </c>
      <c r="H53" s="25">
        <f t="shared" si="0"/>
        <v>0</v>
      </c>
      <c r="I53" s="25">
        <f t="shared" si="1"/>
        <v>1</v>
      </c>
      <c r="J53" s="25">
        <f t="shared" si="2"/>
        <v>1</v>
      </c>
      <c r="K53" s="25">
        <v>0</v>
      </c>
      <c r="L53" s="5" t="str">
        <f t="shared" si="3"/>
        <v>-</v>
      </c>
      <c r="M53" s="5">
        <f t="shared" si="4"/>
        <v>44140</v>
      </c>
      <c r="N53" s="5" t="s">
        <v>141</v>
      </c>
      <c r="O53" s="5" t="s">
        <v>141</v>
      </c>
      <c r="P53" s="27">
        <f t="shared" si="7"/>
        <v>0</v>
      </c>
      <c r="X53" s="25">
        <f>C2*200</f>
        <v>2459600</v>
      </c>
      <c r="Y53" s="25">
        <f>B2*100*30</f>
        <v>1457700</v>
      </c>
      <c r="Z53" s="25">
        <f>X53/Y53</f>
        <v>1.6873156342182891</v>
      </c>
    </row>
    <row r="54" spans="1:26" x14ac:dyDescent="0.3">
      <c r="A54" s="5">
        <v>44141</v>
      </c>
      <c r="B54" s="25">
        <v>515.79999999999995</v>
      </c>
      <c r="C54" s="25">
        <v>12937</v>
      </c>
      <c r="D54" s="44">
        <v>-3.1640589299055015E-3</v>
      </c>
      <c r="E54" s="1">
        <f>'ONE_LAST_QUOTE (2)'!AF54</f>
        <v>-3.2310590462182717E-4</v>
      </c>
      <c r="F54" s="1">
        <f t="shared" si="5"/>
        <v>3.7520229614794163E-3</v>
      </c>
      <c r="G54" s="1">
        <f t="shared" si="6"/>
        <v>-4.3982347707230704E-3</v>
      </c>
      <c r="H54" s="25">
        <f t="shared" si="0"/>
        <v>0</v>
      </c>
      <c r="I54" s="25">
        <f t="shared" si="1"/>
        <v>0</v>
      </c>
      <c r="J54" s="25">
        <f t="shared" si="2"/>
        <v>0</v>
      </c>
      <c r="K54" s="25">
        <v>0</v>
      </c>
      <c r="L54" s="5" t="str">
        <f t="shared" si="3"/>
        <v>-</v>
      </c>
      <c r="M54" s="5" t="str">
        <f t="shared" si="4"/>
        <v>-</v>
      </c>
      <c r="N54" s="5" t="s">
        <v>125</v>
      </c>
      <c r="O54" s="5" t="s">
        <v>125</v>
      </c>
      <c r="P54" s="27">
        <f t="shared" si="7"/>
        <v>0</v>
      </c>
      <c r="X54" s="25">
        <f>X53*2</f>
        <v>4919200</v>
      </c>
      <c r="Y54" s="25">
        <f>Y53*3</f>
        <v>4373100</v>
      </c>
      <c r="Z54" s="25">
        <f>X54/Y54</f>
        <v>1.1248770894788593</v>
      </c>
    </row>
    <row r="55" spans="1:26" x14ac:dyDescent="0.3">
      <c r="A55" s="5">
        <v>44144</v>
      </c>
      <c r="B55" s="25">
        <v>519.79999999999995</v>
      </c>
      <c r="C55" s="25">
        <v>13126</v>
      </c>
      <c r="D55" s="44">
        <v>3.9697897816465136E-3</v>
      </c>
      <c r="E55" s="1">
        <f>'ONE_LAST_QUOTE (2)'!AF55</f>
        <v>-3.2310590462182717E-4</v>
      </c>
      <c r="F55" s="1">
        <f t="shared" si="5"/>
        <v>3.7520229614794163E-3</v>
      </c>
      <c r="G55" s="1">
        <f t="shared" si="6"/>
        <v>-4.3982347707230704E-3</v>
      </c>
      <c r="H55" s="25">
        <f t="shared" si="0"/>
        <v>1</v>
      </c>
      <c r="I55" s="25">
        <f t="shared" si="1"/>
        <v>0</v>
      </c>
      <c r="J55" s="25">
        <f t="shared" si="2"/>
        <v>1</v>
      </c>
      <c r="K55" s="25">
        <v>1</v>
      </c>
      <c r="L55" s="5">
        <f t="shared" si="3"/>
        <v>44144</v>
      </c>
      <c r="M55" s="5" t="str">
        <f t="shared" si="4"/>
        <v>-</v>
      </c>
      <c r="N55" s="5" t="s">
        <v>125</v>
      </c>
      <c r="O55" s="5">
        <v>1</v>
      </c>
      <c r="P55" s="27">
        <f t="shared" si="7"/>
        <v>1</v>
      </c>
      <c r="X55" s="25">
        <f>C4*200</f>
        <v>2520600</v>
      </c>
      <c r="Y55" s="25">
        <f>B4*100*30</f>
        <v>1499700</v>
      </c>
      <c r="Z55" s="25">
        <f>X55/Y55</f>
        <v>1.680736147229446</v>
      </c>
    </row>
    <row r="56" spans="1:26" x14ac:dyDescent="0.3">
      <c r="A56" s="5">
        <v>44145</v>
      </c>
      <c r="B56" s="25">
        <v>519.6</v>
      </c>
      <c r="C56" s="25">
        <v>13071</v>
      </c>
      <c r="D56" s="44">
        <v>-3.1335151223434391E-3</v>
      </c>
      <c r="E56" s="1">
        <f>'ONE_LAST_QUOTE (2)'!AF56</f>
        <v>-3.2310590462182717E-4</v>
      </c>
      <c r="F56" s="1">
        <f t="shared" si="5"/>
        <v>3.7520229614794163E-3</v>
      </c>
      <c r="G56" s="1">
        <f t="shared" si="6"/>
        <v>-4.3982347707230704E-3</v>
      </c>
      <c r="H56" s="25">
        <f t="shared" si="0"/>
        <v>0</v>
      </c>
      <c r="I56" s="25">
        <f t="shared" si="1"/>
        <v>0</v>
      </c>
      <c r="J56" s="25">
        <f t="shared" si="2"/>
        <v>0</v>
      </c>
      <c r="K56" s="25">
        <v>1</v>
      </c>
      <c r="L56" s="5" t="str">
        <f t="shared" si="3"/>
        <v>-</v>
      </c>
      <c r="M56" s="5" t="str">
        <f t="shared" si="4"/>
        <v>-</v>
      </c>
      <c r="N56" s="5">
        <v>1</v>
      </c>
      <c r="O56" s="5" t="s">
        <v>122</v>
      </c>
      <c r="P56" s="27">
        <f t="shared" si="7"/>
        <v>0</v>
      </c>
      <c r="X56" s="25">
        <f>C5*200</f>
        <v>2547000</v>
      </c>
      <c r="Y56" s="25">
        <f>B5*100*30</f>
        <v>1511400</v>
      </c>
      <c r="Z56" s="25">
        <f>X56/Y56</f>
        <v>1.6851925367209211</v>
      </c>
    </row>
    <row r="57" spans="1:26" x14ac:dyDescent="0.3">
      <c r="A57" s="5">
        <v>44146</v>
      </c>
      <c r="B57" s="25">
        <v>524.1</v>
      </c>
      <c r="C57" s="25">
        <v>13261</v>
      </c>
      <c r="D57" s="44">
        <v>2.3473569838412377E-3</v>
      </c>
      <c r="E57" s="1">
        <f>'ONE_LAST_QUOTE (2)'!AF57</f>
        <v>-3.2310590462182717E-4</v>
      </c>
      <c r="F57" s="1">
        <f t="shared" si="5"/>
        <v>3.7520229614794163E-3</v>
      </c>
      <c r="G57" s="1">
        <f t="shared" si="6"/>
        <v>-4.3982347707230704E-3</v>
      </c>
      <c r="H57" s="25">
        <f t="shared" si="0"/>
        <v>0</v>
      </c>
      <c r="I57" s="25">
        <f t="shared" si="1"/>
        <v>0</v>
      </c>
      <c r="J57" s="25">
        <f t="shared" si="2"/>
        <v>0</v>
      </c>
      <c r="K57" s="25">
        <v>0</v>
      </c>
      <c r="L57" s="5" t="str">
        <f t="shared" si="3"/>
        <v>-</v>
      </c>
      <c r="M57" s="5" t="str">
        <f t="shared" si="4"/>
        <v>-</v>
      </c>
      <c r="N57" s="5" t="s">
        <v>125</v>
      </c>
      <c r="O57" s="5" t="s">
        <v>125</v>
      </c>
      <c r="P57" s="27">
        <f t="shared" si="7"/>
        <v>1</v>
      </c>
      <c r="X57" s="25">
        <f>C6*200</f>
        <v>2559000</v>
      </c>
      <c r="Y57" s="25">
        <f>B6*100*30</f>
        <v>1521000</v>
      </c>
      <c r="Z57" s="25">
        <f>X57/Y57</f>
        <v>1.6824457593688362</v>
      </c>
    </row>
    <row r="58" spans="1:26" x14ac:dyDescent="0.3">
      <c r="A58" s="5">
        <v>44147</v>
      </c>
      <c r="B58" s="25">
        <v>526.1</v>
      </c>
      <c r="C58" s="25">
        <v>13226</v>
      </c>
      <c r="D58" s="44">
        <v>-2.5585114910875E-3</v>
      </c>
      <c r="E58" s="1">
        <f>'ONE_LAST_QUOTE (2)'!AF58</f>
        <v>-3.2310590462182717E-4</v>
      </c>
      <c r="F58" s="1">
        <f t="shared" si="5"/>
        <v>3.7520229614794163E-3</v>
      </c>
      <c r="G58" s="1">
        <f t="shared" si="6"/>
        <v>-4.3982347707230704E-3</v>
      </c>
      <c r="H58" s="25">
        <f t="shared" si="0"/>
        <v>0</v>
      </c>
      <c r="I58" s="25">
        <f t="shared" si="1"/>
        <v>0</v>
      </c>
      <c r="J58" s="25">
        <f t="shared" si="2"/>
        <v>0</v>
      </c>
      <c r="K58" s="25">
        <v>0</v>
      </c>
      <c r="L58" s="5" t="str">
        <f t="shared" si="3"/>
        <v>-</v>
      </c>
      <c r="M58" s="5" t="str">
        <f t="shared" si="4"/>
        <v>-</v>
      </c>
      <c r="N58" s="5" t="s">
        <v>125</v>
      </c>
      <c r="O58" s="5" t="s">
        <v>125</v>
      </c>
      <c r="P58" s="27">
        <f t="shared" si="7"/>
        <v>0</v>
      </c>
    </row>
    <row r="59" spans="1:26" x14ac:dyDescent="0.3">
      <c r="A59" s="5">
        <v>44148</v>
      </c>
      <c r="B59" s="25">
        <v>529.20000000000005</v>
      </c>
      <c r="C59" s="25">
        <v>13282</v>
      </c>
      <c r="D59" s="44">
        <v>-3.3491680238566498E-3</v>
      </c>
      <c r="E59" s="1">
        <f>'ONE_LAST_QUOTE (2)'!AF59</f>
        <v>-3.2310590462182717E-4</v>
      </c>
      <c r="F59" s="1">
        <f t="shared" si="5"/>
        <v>3.7520229614794163E-3</v>
      </c>
      <c r="G59" s="1">
        <f t="shared" si="6"/>
        <v>-4.3982347707230704E-3</v>
      </c>
      <c r="H59" s="25">
        <f t="shared" si="0"/>
        <v>0</v>
      </c>
      <c r="I59" s="25">
        <f t="shared" si="1"/>
        <v>0</v>
      </c>
      <c r="J59" s="25">
        <f t="shared" si="2"/>
        <v>0</v>
      </c>
      <c r="K59" s="25">
        <v>0</v>
      </c>
      <c r="L59" s="5" t="str">
        <f t="shared" si="3"/>
        <v>-</v>
      </c>
      <c r="M59" s="5" t="str">
        <f t="shared" si="4"/>
        <v>-</v>
      </c>
      <c r="N59" s="5" t="s">
        <v>141</v>
      </c>
      <c r="O59" s="5" t="s">
        <v>141</v>
      </c>
      <c r="P59" s="27">
        <f t="shared" si="7"/>
        <v>0</v>
      </c>
    </row>
    <row r="60" spans="1:26" x14ac:dyDescent="0.3">
      <c r="A60" s="5">
        <v>44151</v>
      </c>
      <c r="B60" s="25">
        <v>541.70000000000005</v>
      </c>
      <c r="C60" s="25">
        <v>13579</v>
      </c>
      <c r="D60" s="44">
        <v>2.614457057425178E-3</v>
      </c>
      <c r="E60" s="1">
        <f>'ONE_LAST_QUOTE (2)'!AF60</f>
        <v>-3.2310590462182717E-4</v>
      </c>
      <c r="F60" s="1">
        <f t="shared" si="5"/>
        <v>3.7520229614794163E-3</v>
      </c>
      <c r="G60" s="1">
        <f t="shared" si="6"/>
        <v>-4.3982347707230704E-3</v>
      </c>
      <c r="H60" s="25">
        <f t="shared" si="0"/>
        <v>0</v>
      </c>
      <c r="I60" s="25">
        <f t="shared" si="1"/>
        <v>0</v>
      </c>
      <c r="J60" s="25">
        <f t="shared" si="2"/>
        <v>0</v>
      </c>
      <c r="K60" s="25">
        <v>0</v>
      </c>
      <c r="L60" s="5" t="str">
        <f t="shared" si="3"/>
        <v>-</v>
      </c>
      <c r="M60" s="5" t="str">
        <f t="shared" si="4"/>
        <v>-</v>
      </c>
      <c r="N60" s="5" t="s">
        <v>141</v>
      </c>
      <c r="O60" s="5" t="s">
        <v>141</v>
      </c>
      <c r="P60" s="27">
        <f t="shared" si="7"/>
        <v>1</v>
      </c>
    </row>
    <row r="61" spans="1:26" x14ac:dyDescent="0.3">
      <c r="A61" s="5">
        <v>44152</v>
      </c>
      <c r="B61" s="25">
        <v>546.1</v>
      </c>
      <c r="C61" s="25">
        <v>13624</v>
      </c>
      <c r="D61" s="44">
        <v>-2.355346557973721E-3</v>
      </c>
      <c r="E61" s="1">
        <f>'ONE_LAST_QUOTE (2)'!AF61</f>
        <v>-3.2310590462182717E-4</v>
      </c>
      <c r="F61" s="1">
        <f t="shared" si="5"/>
        <v>3.7520229614794163E-3</v>
      </c>
      <c r="G61" s="1">
        <f t="shared" si="6"/>
        <v>-4.3982347707230704E-3</v>
      </c>
      <c r="H61" s="25">
        <f t="shared" si="0"/>
        <v>0</v>
      </c>
      <c r="I61" s="25">
        <f t="shared" si="1"/>
        <v>0</v>
      </c>
      <c r="J61" s="25">
        <f t="shared" si="2"/>
        <v>0</v>
      </c>
      <c r="K61" s="25">
        <v>1</v>
      </c>
      <c r="L61" s="5" t="str">
        <f t="shared" si="3"/>
        <v>-</v>
      </c>
      <c r="M61" s="5" t="str">
        <f t="shared" si="4"/>
        <v>-</v>
      </c>
      <c r="N61" s="5" t="s">
        <v>122</v>
      </c>
      <c r="O61" s="5" t="s">
        <v>122</v>
      </c>
      <c r="P61" s="27">
        <f t="shared" si="7"/>
        <v>0</v>
      </c>
    </row>
    <row r="62" spans="1:26" x14ac:dyDescent="0.3">
      <c r="A62" s="5">
        <v>44153</v>
      </c>
      <c r="B62" s="25">
        <v>553.5</v>
      </c>
      <c r="C62" s="25">
        <v>13756</v>
      </c>
      <c r="D62" s="44">
        <v>-2.7752500802361228E-3</v>
      </c>
      <c r="E62" s="1">
        <f>'ONE_LAST_QUOTE (2)'!AF62</f>
        <v>-3.2310590462182717E-4</v>
      </c>
      <c r="F62" s="1">
        <f t="shared" si="5"/>
        <v>3.7520229614794163E-3</v>
      </c>
      <c r="G62" s="1">
        <f t="shared" si="6"/>
        <v>-4.3982347707230704E-3</v>
      </c>
      <c r="H62" s="25">
        <f t="shared" si="0"/>
        <v>0</v>
      </c>
      <c r="I62" s="25">
        <f t="shared" si="1"/>
        <v>0</v>
      </c>
      <c r="J62" s="25">
        <f t="shared" si="2"/>
        <v>0</v>
      </c>
      <c r="K62" s="25">
        <v>0</v>
      </c>
      <c r="L62" s="5" t="str">
        <f t="shared" si="3"/>
        <v>-</v>
      </c>
      <c r="M62" s="5" t="str">
        <f t="shared" si="4"/>
        <v>-</v>
      </c>
      <c r="N62" s="5" t="s">
        <v>142</v>
      </c>
      <c r="O62" s="5" t="s">
        <v>142</v>
      </c>
      <c r="P62" s="27">
        <f t="shared" si="7"/>
        <v>0</v>
      </c>
    </row>
    <row r="63" spans="1:26" x14ac:dyDescent="0.3">
      <c r="A63" s="5">
        <v>44154</v>
      </c>
      <c r="B63" s="25">
        <v>551.29999999999995</v>
      </c>
      <c r="C63" s="25">
        <v>13742</v>
      </c>
      <c r="D63" s="44">
        <v>-2.6974856263574988E-3</v>
      </c>
      <c r="E63" s="1">
        <f>'ONE_LAST_QUOTE (2)'!AF63</f>
        <v>-3.2310590462182717E-4</v>
      </c>
      <c r="F63" s="1">
        <f t="shared" si="5"/>
        <v>3.7520229614794163E-3</v>
      </c>
      <c r="G63" s="1">
        <f t="shared" si="6"/>
        <v>-4.3982347707230704E-3</v>
      </c>
      <c r="H63" s="25">
        <f t="shared" si="0"/>
        <v>0</v>
      </c>
      <c r="I63" s="25">
        <f t="shared" si="1"/>
        <v>0</v>
      </c>
      <c r="J63" s="25">
        <f t="shared" si="2"/>
        <v>0</v>
      </c>
      <c r="K63" s="25">
        <v>0</v>
      </c>
      <c r="L63" s="5" t="str">
        <f t="shared" si="3"/>
        <v>-</v>
      </c>
      <c r="M63" s="5" t="str">
        <f t="shared" si="4"/>
        <v>-</v>
      </c>
      <c r="N63" s="5" t="s">
        <v>143</v>
      </c>
      <c r="O63" s="5" t="s">
        <v>143</v>
      </c>
      <c r="P63" s="27">
        <f t="shared" si="7"/>
        <v>0</v>
      </c>
    </row>
    <row r="64" spans="1:26" x14ac:dyDescent="0.3">
      <c r="A64" s="5">
        <v>44155</v>
      </c>
      <c r="B64" s="25">
        <v>549.29999999999995</v>
      </c>
      <c r="C64" s="25">
        <v>13733</v>
      </c>
      <c r="D64" s="44">
        <v>-5.9531786692012048E-4</v>
      </c>
      <c r="E64" s="1">
        <f>'ONE_LAST_QUOTE (2)'!AF64</f>
        <v>-3.2310590462182717E-4</v>
      </c>
      <c r="F64" s="1">
        <f t="shared" si="5"/>
        <v>3.7520229614794163E-3</v>
      </c>
      <c r="G64" s="1">
        <f t="shared" si="6"/>
        <v>-4.3982347707230704E-3</v>
      </c>
      <c r="H64" s="25">
        <f t="shared" si="0"/>
        <v>0</v>
      </c>
      <c r="I64" s="25">
        <f t="shared" si="1"/>
        <v>0</v>
      </c>
      <c r="J64" s="25">
        <f t="shared" si="2"/>
        <v>0</v>
      </c>
      <c r="K64" s="25">
        <v>0</v>
      </c>
      <c r="L64" s="5" t="str">
        <f t="shared" si="3"/>
        <v>-</v>
      </c>
      <c r="M64" s="5" t="str">
        <f t="shared" si="4"/>
        <v>-</v>
      </c>
      <c r="N64" s="5" t="s">
        <v>143</v>
      </c>
      <c r="O64" s="5" t="s">
        <v>143</v>
      </c>
      <c r="P64" s="27">
        <f t="shared" si="7"/>
        <v>0</v>
      </c>
    </row>
    <row r="65" spans="1:16" x14ac:dyDescent="0.3">
      <c r="A65" s="5">
        <v>44158</v>
      </c>
      <c r="B65" s="25">
        <v>556.20000000000005</v>
      </c>
      <c r="C65" s="25">
        <v>13873</v>
      </c>
      <c r="D65" s="44">
        <v>-1.456053469050967E-3</v>
      </c>
      <c r="E65" s="1">
        <f>'ONE_LAST_QUOTE (2)'!AF65</f>
        <v>-3.2310590462182717E-4</v>
      </c>
      <c r="F65" s="1">
        <f t="shared" si="5"/>
        <v>3.7520229614794163E-3</v>
      </c>
      <c r="G65" s="1">
        <f t="shared" si="6"/>
        <v>-4.3982347707230704E-3</v>
      </c>
      <c r="H65" s="25">
        <f t="shared" si="0"/>
        <v>0</v>
      </c>
      <c r="I65" s="25">
        <f t="shared" si="1"/>
        <v>0</v>
      </c>
      <c r="J65" s="25">
        <f t="shared" si="2"/>
        <v>0</v>
      </c>
      <c r="K65" s="25">
        <v>0</v>
      </c>
      <c r="L65" s="5" t="str">
        <f t="shared" si="3"/>
        <v>-</v>
      </c>
      <c r="M65" s="5" t="str">
        <f t="shared" si="4"/>
        <v>-</v>
      </c>
      <c r="N65" s="5" t="s">
        <v>143</v>
      </c>
      <c r="O65" s="5" t="s">
        <v>143</v>
      </c>
      <c r="P65" s="27">
        <f t="shared" si="7"/>
        <v>0</v>
      </c>
    </row>
    <row r="66" spans="1:16" x14ac:dyDescent="0.3">
      <c r="A66" s="5">
        <v>44159</v>
      </c>
      <c r="B66" s="25">
        <v>552.6</v>
      </c>
      <c r="C66" s="25">
        <v>13799</v>
      </c>
      <c r="D66" s="44">
        <v>-1.5459540369337802E-3</v>
      </c>
      <c r="E66" s="1">
        <f>'ONE_LAST_QUOTE (2)'!AF66</f>
        <v>-3.2310590462182717E-4</v>
      </c>
      <c r="F66" s="1">
        <f t="shared" si="5"/>
        <v>3.7520229614794163E-3</v>
      </c>
      <c r="G66" s="1">
        <f t="shared" si="6"/>
        <v>-4.3982347707230704E-3</v>
      </c>
      <c r="H66" s="25">
        <f t="shared" ref="H66:H129" si="8">IF(D66&gt;F66,1,0)</f>
        <v>0</v>
      </c>
      <c r="I66" s="25">
        <f t="shared" ref="I66:I129" si="9">IF(D66&lt;G66,1,0)</f>
        <v>0</v>
      </c>
      <c r="J66" s="25">
        <f t="shared" ref="J66:J129" si="10">H66+I66</f>
        <v>0</v>
      </c>
      <c r="K66" s="25">
        <v>0</v>
      </c>
      <c r="L66" s="5" t="str">
        <f t="shared" ref="L66:L129" si="11">IF(H66=1,A66,"-")</f>
        <v>-</v>
      </c>
      <c r="M66" s="5" t="str">
        <f t="shared" ref="M66:M129" si="12">IF(I66=1,A66,"-")</f>
        <v>-</v>
      </c>
      <c r="N66" s="5" t="s">
        <v>143</v>
      </c>
      <c r="O66" s="5" t="s">
        <v>143</v>
      </c>
      <c r="P66" s="27">
        <f t="shared" si="7"/>
        <v>0</v>
      </c>
    </row>
    <row r="67" spans="1:16" x14ac:dyDescent="0.3">
      <c r="A67" s="5">
        <v>44160</v>
      </c>
      <c r="B67" s="25">
        <v>547.1</v>
      </c>
      <c r="C67" s="25">
        <v>13712</v>
      </c>
      <c r="D67" s="44">
        <v>-9.8214664935202109E-4</v>
      </c>
      <c r="E67" s="1">
        <f>'ONE_LAST_QUOTE (2)'!AF67</f>
        <v>-3.2310590462182717E-4</v>
      </c>
      <c r="F67" s="1">
        <f t="shared" ref="F67:F130" si="13">E67+$Q$7*_xlfn.STDEV.S($D$2:$D$779)</f>
        <v>3.7520229614794163E-3</v>
      </c>
      <c r="G67" s="1">
        <f t="shared" ref="G67:G130" si="14">E67-$Q$7*_xlfn.STDEV.S($D$2:$D$779)</f>
        <v>-4.3982347707230704E-3</v>
      </c>
      <c r="H67" s="25">
        <f t="shared" si="8"/>
        <v>0</v>
      </c>
      <c r="I67" s="25">
        <f t="shared" si="9"/>
        <v>0</v>
      </c>
      <c r="J67" s="25">
        <f t="shared" si="10"/>
        <v>0</v>
      </c>
      <c r="K67" s="25">
        <v>0</v>
      </c>
      <c r="L67" s="5" t="str">
        <f t="shared" si="11"/>
        <v>-</v>
      </c>
      <c r="M67" s="5" t="str">
        <f t="shared" si="12"/>
        <v>-</v>
      </c>
      <c r="N67" s="5" t="s">
        <v>2</v>
      </c>
      <c r="O67" s="5" t="s">
        <v>2</v>
      </c>
      <c r="P67" s="27">
        <f t="shared" ref="P67:P130" si="15">IF(D67&gt;E67,1,0)</f>
        <v>0</v>
      </c>
    </row>
    <row r="68" spans="1:16" x14ac:dyDescent="0.3">
      <c r="A68" s="5">
        <v>44161</v>
      </c>
      <c r="B68" s="25">
        <v>551.4</v>
      </c>
      <c r="C68" s="25">
        <v>13839</v>
      </c>
      <c r="D68" s="44">
        <v>-6.9580477422029633E-4</v>
      </c>
      <c r="E68" s="1">
        <f>'ONE_LAST_QUOTE (2)'!AF68</f>
        <v>-3.2310590462182717E-4</v>
      </c>
      <c r="F68" s="1">
        <f t="shared" si="13"/>
        <v>3.7520229614794163E-3</v>
      </c>
      <c r="G68" s="1">
        <f t="shared" si="14"/>
        <v>-4.3982347707230704E-3</v>
      </c>
      <c r="H68" s="25">
        <f t="shared" si="8"/>
        <v>0</v>
      </c>
      <c r="I68" s="25">
        <f t="shared" si="9"/>
        <v>0</v>
      </c>
      <c r="J68" s="25">
        <f t="shared" si="10"/>
        <v>0</v>
      </c>
      <c r="K68" s="25">
        <v>0</v>
      </c>
      <c r="L68" s="5" t="str">
        <f t="shared" si="11"/>
        <v>-</v>
      </c>
      <c r="M68" s="5" t="str">
        <f t="shared" si="12"/>
        <v>-</v>
      </c>
      <c r="N68" s="5" t="s">
        <v>144</v>
      </c>
      <c r="O68" s="5" t="s">
        <v>144</v>
      </c>
      <c r="P68" s="27">
        <f t="shared" si="15"/>
        <v>0</v>
      </c>
    </row>
    <row r="69" spans="1:16" x14ac:dyDescent="0.3">
      <c r="A69" s="5">
        <v>44162</v>
      </c>
      <c r="B69" s="25">
        <v>551.20000000000005</v>
      </c>
      <c r="C69" s="25">
        <v>13878</v>
      </c>
      <c r="D69" s="44">
        <v>7.7149906823298278E-4</v>
      </c>
      <c r="E69" s="1">
        <f>'ONE_LAST_QUOTE (2)'!AF69</f>
        <v>-3.2310590462182717E-4</v>
      </c>
      <c r="F69" s="1">
        <f t="shared" si="13"/>
        <v>3.7520229614794163E-3</v>
      </c>
      <c r="G69" s="1">
        <f t="shared" si="14"/>
        <v>-4.3982347707230704E-3</v>
      </c>
      <c r="H69" s="25">
        <f t="shared" si="8"/>
        <v>0</v>
      </c>
      <c r="I69" s="25">
        <f t="shared" si="9"/>
        <v>0</v>
      </c>
      <c r="J69" s="25">
        <f t="shared" si="10"/>
        <v>0</v>
      </c>
      <c r="K69" s="25">
        <v>0</v>
      </c>
      <c r="L69" s="5" t="str">
        <f t="shared" si="11"/>
        <v>-</v>
      </c>
      <c r="M69" s="5" t="str">
        <f t="shared" si="12"/>
        <v>-</v>
      </c>
      <c r="N69" s="5" t="s">
        <v>2</v>
      </c>
      <c r="O69" s="5" t="s">
        <v>2</v>
      </c>
      <c r="P69" s="27">
        <f t="shared" si="15"/>
        <v>1</v>
      </c>
    </row>
    <row r="70" spans="1:16" x14ac:dyDescent="0.3">
      <c r="A70" s="5">
        <v>44165</v>
      </c>
      <c r="B70" s="25">
        <v>542.79999999999995</v>
      </c>
      <c r="C70" s="25">
        <v>13720</v>
      </c>
      <c r="D70" s="44">
        <v>-2.0768280641380405E-4</v>
      </c>
      <c r="E70" s="1">
        <f>'ONE_LAST_QUOTE (2)'!AF70</f>
        <v>-3.2310590462182717E-4</v>
      </c>
      <c r="F70" s="1">
        <f t="shared" si="13"/>
        <v>3.7520229614794163E-3</v>
      </c>
      <c r="G70" s="1">
        <f t="shared" si="14"/>
        <v>-4.3982347707230704E-3</v>
      </c>
      <c r="H70" s="25">
        <f t="shared" si="8"/>
        <v>0</v>
      </c>
      <c r="I70" s="25">
        <f t="shared" si="9"/>
        <v>0</v>
      </c>
      <c r="J70" s="25">
        <f t="shared" si="10"/>
        <v>0</v>
      </c>
      <c r="K70" s="25">
        <v>0</v>
      </c>
      <c r="L70" s="5" t="str">
        <f t="shared" si="11"/>
        <v>-</v>
      </c>
      <c r="M70" s="5" t="str">
        <f t="shared" si="12"/>
        <v>-</v>
      </c>
      <c r="N70" s="5" t="s">
        <v>125</v>
      </c>
      <c r="O70" s="5" t="s">
        <v>125</v>
      </c>
      <c r="P70" s="27">
        <f t="shared" si="15"/>
        <v>1</v>
      </c>
    </row>
    <row r="71" spans="1:16" x14ac:dyDescent="0.3">
      <c r="A71" s="5">
        <v>44166</v>
      </c>
      <c r="B71" s="25">
        <v>549.4</v>
      </c>
      <c r="C71" s="25">
        <v>13875</v>
      </c>
      <c r="D71" s="44">
        <v>2.5897498269326605E-3</v>
      </c>
      <c r="E71" s="1">
        <f>'ONE_LAST_QUOTE (2)'!AF71</f>
        <v>-3.2310590462182717E-4</v>
      </c>
      <c r="F71" s="1">
        <f t="shared" si="13"/>
        <v>3.7520229614794163E-3</v>
      </c>
      <c r="G71" s="1">
        <f t="shared" si="14"/>
        <v>-4.3982347707230704E-3</v>
      </c>
      <c r="H71" s="25">
        <f t="shared" si="8"/>
        <v>0</v>
      </c>
      <c r="I71" s="25">
        <f t="shared" si="9"/>
        <v>0</v>
      </c>
      <c r="J71" s="25">
        <f t="shared" si="10"/>
        <v>0</v>
      </c>
      <c r="K71" s="25">
        <v>0</v>
      </c>
      <c r="L71" s="5" t="str">
        <f t="shared" si="11"/>
        <v>-</v>
      </c>
      <c r="M71" s="5" t="str">
        <f t="shared" si="12"/>
        <v>-</v>
      </c>
      <c r="N71" s="5" t="s">
        <v>143</v>
      </c>
      <c r="O71" s="5" t="s">
        <v>143</v>
      </c>
      <c r="P71" s="27">
        <f t="shared" si="15"/>
        <v>1</v>
      </c>
    </row>
    <row r="72" spans="1:16" x14ac:dyDescent="0.3">
      <c r="A72" s="5">
        <v>44167</v>
      </c>
      <c r="B72" s="25">
        <v>556.6</v>
      </c>
      <c r="C72" s="25">
        <v>13955</v>
      </c>
      <c r="D72" s="44">
        <v>-5.5613687687564267E-4</v>
      </c>
      <c r="E72" s="1">
        <f>'ONE_LAST_QUOTE (2)'!AF72</f>
        <v>-3.2310590462182717E-4</v>
      </c>
      <c r="F72" s="1">
        <f t="shared" si="13"/>
        <v>3.7520229614794163E-3</v>
      </c>
      <c r="G72" s="1">
        <f t="shared" si="14"/>
        <v>-4.3982347707230704E-3</v>
      </c>
      <c r="H72" s="25">
        <f t="shared" si="8"/>
        <v>0</v>
      </c>
      <c r="I72" s="25">
        <f t="shared" si="9"/>
        <v>0</v>
      </c>
      <c r="J72" s="25">
        <f t="shared" si="10"/>
        <v>0</v>
      </c>
      <c r="K72" s="25">
        <v>1</v>
      </c>
      <c r="L72" s="5" t="str">
        <f t="shared" si="11"/>
        <v>-</v>
      </c>
      <c r="M72" s="5" t="str">
        <f t="shared" si="12"/>
        <v>-</v>
      </c>
      <c r="N72" s="5" t="s">
        <v>144</v>
      </c>
      <c r="O72" s="5" t="s">
        <v>144</v>
      </c>
      <c r="P72" s="27">
        <f t="shared" si="15"/>
        <v>0</v>
      </c>
    </row>
    <row r="73" spans="1:16" x14ac:dyDescent="0.3">
      <c r="A73" s="5">
        <v>44168</v>
      </c>
      <c r="B73" s="25">
        <v>557.79999999999995</v>
      </c>
      <c r="C73" s="25">
        <v>13982</v>
      </c>
      <c r="D73" s="44">
        <v>-8.4987129164727283E-4</v>
      </c>
      <c r="E73" s="1">
        <f>'ONE_LAST_QUOTE (2)'!AF73</f>
        <v>-3.2310590462182717E-4</v>
      </c>
      <c r="F73" s="1">
        <f t="shared" si="13"/>
        <v>3.7520229614794163E-3</v>
      </c>
      <c r="G73" s="1">
        <f t="shared" si="14"/>
        <v>-4.3982347707230704E-3</v>
      </c>
      <c r="H73" s="25">
        <f t="shared" si="8"/>
        <v>0</v>
      </c>
      <c r="I73" s="25">
        <f t="shared" si="9"/>
        <v>0</v>
      </c>
      <c r="J73" s="25">
        <f t="shared" si="10"/>
        <v>0</v>
      </c>
      <c r="K73" s="25">
        <v>0</v>
      </c>
      <c r="L73" s="5" t="str">
        <f t="shared" si="11"/>
        <v>-</v>
      </c>
      <c r="M73" s="5" t="str">
        <f t="shared" si="12"/>
        <v>-</v>
      </c>
      <c r="N73" s="5" t="s">
        <v>143</v>
      </c>
      <c r="O73" s="5" t="s">
        <v>143</v>
      </c>
      <c r="P73" s="27">
        <f t="shared" si="15"/>
        <v>0</v>
      </c>
    </row>
    <row r="74" spans="1:16" x14ac:dyDescent="0.3">
      <c r="A74" s="5">
        <v>44169</v>
      </c>
      <c r="B74" s="25">
        <v>563.70000000000005</v>
      </c>
      <c r="C74" s="25">
        <v>14133</v>
      </c>
      <c r="D74" s="44">
        <v>1.1220065236220247E-3</v>
      </c>
      <c r="E74" s="1">
        <f>'ONE_LAST_QUOTE (2)'!AF74</f>
        <v>-3.2310590462182717E-4</v>
      </c>
      <c r="F74" s="1">
        <f t="shared" si="13"/>
        <v>3.7520229614794163E-3</v>
      </c>
      <c r="G74" s="1">
        <f t="shared" si="14"/>
        <v>-4.3982347707230704E-3</v>
      </c>
      <c r="H74" s="25">
        <f t="shared" si="8"/>
        <v>0</v>
      </c>
      <c r="I74" s="25">
        <f t="shared" si="9"/>
        <v>0</v>
      </c>
      <c r="J74" s="25">
        <f t="shared" si="10"/>
        <v>0</v>
      </c>
      <c r="K74" s="25">
        <v>0</v>
      </c>
      <c r="L74" s="5" t="str">
        <f t="shared" si="11"/>
        <v>-</v>
      </c>
      <c r="M74" s="5" t="str">
        <f t="shared" si="12"/>
        <v>-</v>
      </c>
      <c r="N74" s="5" t="s">
        <v>2</v>
      </c>
      <c r="O74" s="5" t="s">
        <v>2</v>
      </c>
      <c r="P74" s="27">
        <f t="shared" si="15"/>
        <v>1</v>
      </c>
    </row>
    <row r="75" spans="1:16" x14ac:dyDescent="0.3">
      <c r="A75" s="5">
        <v>44172</v>
      </c>
      <c r="B75" s="25">
        <v>566.1</v>
      </c>
      <c r="C75" s="25">
        <v>14220</v>
      </c>
      <c r="D75" s="44">
        <v>7.4373150843977231E-3</v>
      </c>
      <c r="E75" s="1">
        <f>'ONE_LAST_QUOTE (2)'!AF75</f>
        <v>-3.2310590462182717E-4</v>
      </c>
      <c r="F75" s="1">
        <f t="shared" si="13"/>
        <v>3.7520229614794163E-3</v>
      </c>
      <c r="G75" s="1">
        <f t="shared" si="14"/>
        <v>-4.3982347707230704E-3</v>
      </c>
      <c r="H75" s="25">
        <f t="shared" si="8"/>
        <v>1</v>
      </c>
      <c r="I75" s="25">
        <f t="shared" si="9"/>
        <v>0</v>
      </c>
      <c r="J75" s="25">
        <f t="shared" si="10"/>
        <v>1</v>
      </c>
      <c r="K75" s="25">
        <v>0</v>
      </c>
      <c r="L75" s="5">
        <f t="shared" si="11"/>
        <v>44172</v>
      </c>
      <c r="M75" s="5" t="str">
        <f t="shared" si="12"/>
        <v>-</v>
      </c>
      <c r="N75" s="5" t="s">
        <v>145</v>
      </c>
      <c r="O75" s="5" t="s">
        <v>145</v>
      </c>
      <c r="P75" s="27">
        <f t="shared" si="15"/>
        <v>1</v>
      </c>
    </row>
    <row r="76" spans="1:16" x14ac:dyDescent="0.3">
      <c r="A76" s="5">
        <v>44173</v>
      </c>
      <c r="B76" s="25">
        <v>575.6</v>
      </c>
      <c r="C76" s="25">
        <v>14340</v>
      </c>
      <c r="D76" s="44">
        <v>2.7847515511241652E-3</v>
      </c>
      <c r="E76" s="1">
        <f>'ONE_LAST_QUOTE (2)'!AF76</f>
        <v>-3.2310590462182717E-4</v>
      </c>
      <c r="F76" s="1">
        <f t="shared" si="13"/>
        <v>3.7520229614794163E-3</v>
      </c>
      <c r="G76" s="1">
        <f t="shared" si="14"/>
        <v>-4.3982347707230704E-3</v>
      </c>
      <c r="H76" s="25">
        <f t="shared" si="8"/>
        <v>0</v>
      </c>
      <c r="I76" s="25">
        <f t="shared" si="9"/>
        <v>0</v>
      </c>
      <c r="J76" s="25">
        <f t="shared" si="10"/>
        <v>0</v>
      </c>
      <c r="K76" s="25">
        <v>0</v>
      </c>
      <c r="L76" s="5" t="str">
        <f t="shared" si="11"/>
        <v>-</v>
      </c>
      <c r="M76" s="5" t="str">
        <f t="shared" si="12"/>
        <v>-</v>
      </c>
      <c r="N76" s="5" t="s">
        <v>146</v>
      </c>
      <c r="O76" s="5" t="s">
        <v>146</v>
      </c>
      <c r="P76" s="27">
        <f t="shared" si="15"/>
        <v>1</v>
      </c>
    </row>
    <row r="77" spans="1:16" x14ac:dyDescent="0.3">
      <c r="A77" s="5">
        <v>44174</v>
      </c>
      <c r="B77" s="25">
        <v>576</v>
      </c>
      <c r="C77" s="25">
        <v>14397</v>
      </c>
      <c r="D77" s="44">
        <v>3.8693439594561772E-3</v>
      </c>
      <c r="E77" s="1">
        <f>'ONE_LAST_QUOTE (2)'!AF77</f>
        <v>-3.2310590462182717E-4</v>
      </c>
      <c r="F77" s="1">
        <f t="shared" si="13"/>
        <v>3.7520229614794163E-3</v>
      </c>
      <c r="G77" s="1">
        <f t="shared" si="14"/>
        <v>-4.3982347707230704E-3</v>
      </c>
      <c r="H77" s="25">
        <f t="shared" si="8"/>
        <v>1</v>
      </c>
      <c r="I77" s="25">
        <f t="shared" si="9"/>
        <v>0</v>
      </c>
      <c r="J77" s="25">
        <f t="shared" si="10"/>
        <v>1</v>
      </c>
      <c r="K77" s="25">
        <v>0</v>
      </c>
      <c r="L77" s="5">
        <f t="shared" si="11"/>
        <v>44174</v>
      </c>
      <c r="M77" s="5" t="str">
        <f t="shared" si="12"/>
        <v>-</v>
      </c>
      <c r="N77" s="5" t="s">
        <v>147</v>
      </c>
      <c r="O77" s="5" t="s">
        <v>147</v>
      </c>
      <c r="P77" s="27">
        <f t="shared" si="15"/>
        <v>1</v>
      </c>
    </row>
    <row r="78" spans="1:16" x14ac:dyDescent="0.3">
      <c r="A78" s="5">
        <v>44175</v>
      </c>
      <c r="B78" s="25">
        <v>568.79999999999995</v>
      </c>
      <c r="C78" s="25">
        <v>14237</v>
      </c>
      <c r="D78" s="44">
        <v>2.681104878209458E-3</v>
      </c>
      <c r="E78" s="1">
        <f>'ONE_LAST_QUOTE (2)'!AF78</f>
        <v>-3.2310590462182717E-4</v>
      </c>
      <c r="F78" s="1">
        <f t="shared" si="13"/>
        <v>3.7520229614794163E-3</v>
      </c>
      <c r="G78" s="1">
        <f t="shared" si="14"/>
        <v>-4.3982347707230704E-3</v>
      </c>
      <c r="H78" s="25">
        <f t="shared" si="8"/>
        <v>0</v>
      </c>
      <c r="I78" s="25">
        <f t="shared" si="9"/>
        <v>0</v>
      </c>
      <c r="J78" s="25">
        <f t="shared" si="10"/>
        <v>0</v>
      </c>
      <c r="K78" s="25">
        <v>0</v>
      </c>
      <c r="L78" s="5" t="str">
        <f t="shared" si="11"/>
        <v>-</v>
      </c>
      <c r="M78" s="5" t="str">
        <f t="shared" si="12"/>
        <v>-</v>
      </c>
      <c r="N78" s="5" t="s">
        <v>125</v>
      </c>
      <c r="O78" s="5" t="s">
        <v>125</v>
      </c>
      <c r="P78" s="27">
        <f t="shared" si="15"/>
        <v>1</v>
      </c>
    </row>
    <row r="79" spans="1:16" x14ac:dyDescent="0.3">
      <c r="A79" s="5">
        <v>44176</v>
      </c>
      <c r="B79" s="25">
        <v>569</v>
      </c>
      <c r="C79" s="25">
        <v>14237</v>
      </c>
      <c r="D79" s="44">
        <v>5.4069384540226051E-3</v>
      </c>
      <c r="E79" s="1">
        <f>'ONE_LAST_QUOTE (2)'!AF79</f>
        <v>-3.2310590462182717E-4</v>
      </c>
      <c r="F79" s="1">
        <f t="shared" si="13"/>
        <v>3.7520229614794163E-3</v>
      </c>
      <c r="G79" s="1">
        <f t="shared" si="14"/>
        <v>-4.3982347707230704E-3</v>
      </c>
      <c r="H79" s="25">
        <f t="shared" si="8"/>
        <v>1</v>
      </c>
      <c r="I79" s="25">
        <f t="shared" si="9"/>
        <v>0</v>
      </c>
      <c r="J79" s="25">
        <f t="shared" si="10"/>
        <v>1</v>
      </c>
      <c r="K79" s="25">
        <v>0</v>
      </c>
      <c r="L79" s="5">
        <f t="shared" si="11"/>
        <v>44176</v>
      </c>
      <c r="M79" s="5" t="str">
        <f t="shared" si="12"/>
        <v>-</v>
      </c>
      <c r="N79" s="5" t="s">
        <v>2</v>
      </c>
      <c r="O79" s="5" t="s">
        <v>2</v>
      </c>
      <c r="P79" s="27">
        <f t="shared" si="15"/>
        <v>1</v>
      </c>
    </row>
    <row r="80" spans="1:16" x14ac:dyDescent="0.3">
      <c r="A80" s="5">
        <v>44179</v>
      </c>
      <c r="B80" s="25">
        <v>566.5</v>
      </c>
      <c r="C80" s="25">
        <v>14201</v>
      </c>
      <c r="D80" s="44">
        <v>2.8998737315452279E-3</v>
      </c>
      <c r="E80" s="1">
        <f>'ONE_LAST_QUOTE (2)'!AF80</f>
        <v>-3.2310590462182717E-4</v>
      </c>
      <c r="F80" s="1">
        <f t="shared" si="13"/>
        <v>3.7520229614794163E-3</v>
      </c>
      <c r="G80" s="1">
        <f t="shared" si="14"/>
        <v>-4.3982347707230704E-3</v>
      </c>
      <c r="H80" s="25">
        <f t="shared" si="8"/>
        <v>0</v>
      </c>
      <c r="I80" s="25">
        <f t="shared" si="9"/>
        <v>0</v>
      </c>
      <c r="J80" s="25">
        <f t="shared" si="10"/>
        <v>0</v>
      </c>
      <c r="K80" s="25">
        <v>0</v>
      </c>
      <c r="L80" s="5" t="str">
        <f t="shared" si="11"/>
        <v>-</v>
      </c>
      <c r="M80" s="5" t="str">
        <f t="shared" si="12"/>
        <v>-</v>
      </c>
      <c r="N80" s="5" t="s">
        <v>125</v>
      </c>
      <c r="O80" s="5" t="s">
        <v>125</v>
      </c>
      <c r="P80" s="27">
        <f t="shared" si="15"/>
        <v>1</v>
      </c>
    </row>
    <row r="81" spans="1:16" x14ac:dyDescent="0.3">
      <c r="A81" s="5">
        <v>44180</v>
      </c>
      <c r="B81" s="25">
        <v>563.4</v>
      </c>
      <c r="C81" s="25">
        <v>14084</v>
      </c>
      <c r="D81" s="44">
        <v>1.1195012050454691E-3</v>
      </c>
      <c r="E81" s="1">
        <f>'ONE_LAST_QUOTE (2)'!AF81</f>
        <v>-3.2310590462182717E-4</v>
      </c>
      <c r="F81" s="1">
        <f t="shared" si="13"/>
        <v>3.7520229614794163E-3</v>
      </c>
      <c r="G81" s="1">
        <f t="shared" si="14"/>
        <v>-4.3982347707230704E-3</v>
      </c>
      <c r="H81" s="25">
        <f t="shared" si="8"/>
        <v>0</v>
      </c>
      <c r="I81" s="25">
        <f t="shared" si="9"/>
        <v>0</v>
      </c>
      <c r="J81" s="25">
        <f t="shared" si="10"/>
        <v>0</v>
      </c>
      <c r="K81" s="25">
        <v>0</v>
      </c>
      <c r="L81" s="5" t="str">
        <f t="shared" si="11"/>
        <v>-</v>
      </c>
      <c r="M81" s="5" t="str">
        <f t="shared" si="12"/>
        <v>-</v>
      </c>
      <c r="N81" s="5" t="s">
        <v>142</v>
      </c>
      <c r="O81" s="5" t="s">
        <v>142</v>
      </c>
      <c r="P81" s="27">
        <f t="shared" si="15"/>
        <v>1</v>
      </c>
    </row>
    <row r="82" spans="1:16" x14ac:dyDescent="0.3">
      <c r="A82" s="5">
        <v>44181</v>
      </c>
      <c r="B82" s="25">
        <v>571.9</v>
      </c>
      <c r="C82" s="25">
        <v>14323</v>
      </c>
      <c r="D82" s="44">
        <v>2.6232392718243723E-3</v>
      </c>
      <c r="E82" s="1">
        <f>'ONE_LAST_QUOTE (2)'!AF82</f>
        <v>-3.2310590462182717E-4</v>
      </c>
      <c r="F82" s="1">
        <f t="shared" si="13"/>
        <v>3.7520229614794163E-3</v>
      </c>
      <c r="G82" s="1">
        <f t="shared" si="14"/>
        <v>-4.3982347707230704E-3</v>
      </c>
      <c r="H82" s="25">
        <f t="shared" si="8"/>
        <v>0</v>
      </c>
      <c r="I82" s="25">
        <f t="shared" si="9"/>
        <v>0</v>
      </c>
      <c r="J82" s="25">
        <f t="shared" si="10"/>
        <v>0</v>
      </c>
      <c r="K82" s="25">
        <v>0</v>
      </c>
      <c r="L82" s="5" t="str">
        <f t="shared" si="11"/>
        <v>-</v>
      </c>
      <c r="M82" s="5" t="str">
        <f t="shared" si="12"/>
        <v>-</v>
      </c>
      <c r="N82" s="5" t="s">
        <v>125</v>
      </c>
      <c r="O82" s="5" t="s">
        <v>125</v>
      </c>
      <c r="P82" s="27">
        <f t="shared" si="15"/>
        <v>1</v>
      </c>
    </row>
    <row r="83" spans="1:16" x14ac:dyDescent="0.3">
      <c r="A83" s="5">
        <v>44182</v>
      </c>
      <c r="B83" s="25">
        <v>570.6</v>
      </c>
      <c r="C83" s="25">
        <v>14186</v>
      </c>
      <c r="D83" s="44">
        <v>-2.2632891946479045E-3</v>
      </c>
      <c r="E83" s="1">
        <f>'ONE_LAST_QUOTE (2)'!AF83</f>
        <v>-3.2310590462182717E-4</v>
      </c>
      <c r="F83" s="1">
        <f t="shared" si="13"/>
        <v>3.7520229614794163E-3</v>
      </c>
      <c r="G83" s="1">
        <f t="shared" si="14"/>
        <v>-4.3982347707230704E-3</v>
      </c>
      <c r="H83" s="25">
        <f t="shared" si="8"/>
        <v>0</v>
      </c>
      <c r="I83" s="25">
        <f t="shared" si="9"/>
        <v>0</v>
      </c>
      <c r="J83" s="25">
        <f t="shared" si="10"/>
        <v>0</v>
      </c>
      <c r="K83" s="25">
        <v>1</v>
      </c>
      <c r="L83" s="5" t="str">
        <f t="shared" si="11"/>
        <v>-</v>
      </c>
      <c r="M83" s="5" t="str">
        <f t="shared" si="12"/>
        <v>-</v>
      </c>
      <c r="N83" s="5">
        <v>1</v>
      </c>
      <c r="O83" s="5" t="s">
        <v>143</v>
      </c>
      <c r="P83" s="27">
        <f t="shared" si="15"/>
        <v>0</v>
      </c>
    </row>
    <row r="84" spans="1:16" x14ac:dyDescent="0.3">
      <c r="A84" s="5">
        <v>44183</v>
      </c>
      <c r="B84" s="25">
        <v>570.4</v>
      </c>
      <c r="C84" s="25">
        <v>14136</v>
      </c>
      <c r="D84" s="44">
        <v>-6.7792534475000308E-3</v>
      </c>
      <c r="E84" s="1">
        <f>'ONE_LAST_QUOTE (2)'!AF84</f>
        <v>-3.2310590462182717E-4</v>
      </c>
      <c r="F84" s="1">
        <f t="shared" si="13"/>
        <v>3.7520229614794163E-3</v>
      </c>
      <c r="G84" s="1">
        <f t="shared" si="14"/>
        <v>-4.3982347707230704E-3</v>
      </c>
      <c r="H84" s="25">
        <f t="shared" si="8"/>
        <v>0</v>
      </c>
      <c r="I84" s="25">
        <f t="shared" si="9"/>
        <v>1</v>
      </c>
      <c r="J84" s="25">
        <f t="shared" si="10"/>
        <v>1</v>
      </c>
      <c r="K84" s="25">
        <v>0</v>
      </c>
      <c r="L84" s="5" t="str">
        <f t="shared" si="11"/>
        <v>-</v>
      </c>
      <c r="M84" s="5">
        <f t="shared" si="12"/>
        <v>44183</v>
      </c>
      <c r="N84" s="5" t="s">
        <v>125</v>
      </c>
      <c r="O84" s="5" t="s">
        <v>125</v>
      </c>
      <c r="P84" s="27">
        <f t="shared" si="15"/>
        <v>0</v>
      </c>
    </row>
    <row r="85" spans="1:16" x14ac:dyDescent="0.3">
      <c r="A85" s="5">
        <v>44186</v>
      </c>
      <c r="B85" s="25">
        <v>575.79999999999995</v>
      </c>
      <c r="C85" s="25">
        <v>14309</v>
      </c>
      <c r="D85" s="44">
        <v>-3.6077466493853322E-3</v>
      </c>
      <c r="E85" s="1">
        <f>'ONE_LAST_QUOTE (2)'!AF85</f>
        <v>-3.2310590462182717E-4</v>
      </c>
      <c r="F85" s="1">
        <f t="shared" si="13"/>
        <v>3.7520229614794163E-3</v>
      </c>
      <c r="G85" s="1">
        <f t="shared" si="14"/>
        <v>-4.3982347707230704E-3</v>
      </c>
      <c r="H85" s="25">
        <f t="shared" si="8"/>
        <v>0</v>
      </c>
      <c r="I85" s="25">
        <f t="shared" si="9"/>
        <v>0</v>
      </c>
      <c r="J85" s="25">
        <f t="shared" si="10"/>
        <v>0</v>
      </c>
      <c r="K85" s="25">
        <v>0</v>
      </c>
      <c r="L85" s="5" t="str">
        <f t="shared" si="11"/>
        <v>-</v>
      </c>
      <c r="M85" s="5" t="str">
        <f t="shared" si="12"/>
        <v>-</v>
      </c>
      <c r="N85" s="5" t="s">
        <v>143</v>
      </c>
      <c r="O85" s="5" t="s">
        <v>143</v>
      </c>
      <c r="P85" s="27">
        <f t="shared" si="15"/>
        <v>0</v>
      </c>
    </row>
    <row r="86" spans="1:16" x14ac:dyDescent="0.3">
      <c r="A86" s="5">
        <v>44187</v>
      </c>
      <c r="B86" s="25">
        <v>568.4</v>
      </c>
      <c r="C86" s="25">
        <v>14046</v>
      </c>
      <c r="D86" s="44">
        <v>-7.9856125407663618E-3</v>
      </c>
      <c r="E86" s="1">
        <f>'ONE_LAST_QUOTE (2)'!AF86</f>
        <v>-3.2310590462182717E-4</v>
      </c>
      <c r="F86" s="1">
        <f t="shared" si="13"/>
        <v>3.7520229614794163E-3</v>
      </c>
      <c r="G86" s="1">
        <f t="shared" si="14"/>
        <v>-4.3982347707230704E-3</v>
      </c>
      <c r="H86" s="25">
        <f t="shared" si="8"/>
        <v>0</v>
      </c>
      <c r="I86" s="25">
        <f t="shared" si="9"/>
        <v>1</v>
      </c>
      <c r="J86" s="25">
        <f t="shared" si="10"/>
        <v>1</v>
      </c>
      <c r="K86" s="25">
        <v>0</v>
      </c>
      <c r="L86" s="5" t="str">
        <f t="shared" si="11"/>
        <v>-</v>
      </c>
      <c r="M86" s="5">
        <f t="shared" si="12"/>
        <v>44187</v>
      </c>
      <c r="N86" s="5" t="s">
        <v>143</v>
      </c>
      <c r="O86" s="5" t="s">
        <v>143</v>
      </c>
      <c r="P86" s="27">
        <f t="shared" si="15"/>
        <v>0</v>
      </c>
    </row>
    <row r="87" spans="1:16" x14ac:dyDescent="0.3">
      <c r="A87" s="5">
        <v>44188</v>
      </c>
      <c r="B87" s="25">
        <v>570.6</v>
      </c>
      <c r="C87" s="25">
        <v>14114</v>
      </c>
      <c r="D87" s="44">
        <v>-8.2795023772757222E-3</v>
      </c>
      <c r="E87" s="1">
        <f>'ONE_LAST_QUOTE (2)'!AF87</f>
        <v>-3.2310590462182717E-4</v>
      </c>
      <c r="F87" s="1">
        <f t="shared" si="13"/>
        <v>3.7520229614794163E-3</v>
      </c>
      <c r="G87" s="1">
        <f t="shared" si="14"/>
        <v>-4.3982347707230704E-3</v>
      </c>
      <c r="H87" s="25">
        <f t="shared" si="8"/>
        <v>0</v>
      </c>
      <c r="I87" s="25">
        <f t="shared" si="9"/>
        <v>1</v>
      </c>
      <c r="J87" s="25">
        <f t="shared" si="10"/>
        <v>1</v>
      </c>
      <c r="K87" s="25">
        <v>0</v>
      </c>
      <c r="L87" s="5" t="str">
        <f t="shared" si="11"/>
        <v>-</v>
      </c>
      <c r="M87" s="5">
        <f t="shared" si="12"/>
        <v>44188</v>
      </c>
      <c r="N87" s="5" t="s">
        <v>125</v>
      </c>
      <c r="O87" s="5" t="s">
        <v>125</v>
      </c>
      <c r="P87" s="27">
        <f t="shared" si="15"/>
        <v>0</v>
      </c>
    </row>
    <row r="88" spans="1:16" x14ac:dyDescent="0.3">
      <c r="A88" s="5">
        <v>44189</v>
      </c>
      <c r="B88" s="25">
        <v>573.6</v>
      </c>
      <c r="C88" s="25">
        <v>14242</v>
      </c>
      <c r="D88" s="44">
        <v>-5.4210406513401166E-3</v>
      </c>
      <c r="E88" s="1">
        <f>'ONE_LAST_QUOTE (2)'!AF88</f>
        <v>-3.2310590462182717E-4</v>
      </c>
      <c r="F88" s="1">
        <f t="shared" si="13"/>
        <v>3.7520229614794163E-3</v>
      </c>
      <c r="G88" s="1">
        <f t="shared" si="14"/>
        <v>-4.3982347707230704E-3</v>
      </c>
      <c r="H88" s="25">
        <f t="shared" si="8"/>
        <v>0</v>
      </c>
      <c r="I88" s="25">
        <f t="shared" si="9"/>
        <v>1</v>
      </c>
      <c r="J88" s="25">
        <f t="shared" si="10"/>
        <v>1</v>
      </c>
      <c r="K88" s="25">
        <v>0</v>
      </c>
      <c r="L88" s="5" t="str">
        <f t="shared" si="11"/>
        <v>-</v>
      </c>
      <c r="M88" s="5">
        <f t="shared" si="12"/>
        <v>44189</v>
      </c>
      <c r="N88" s="5" t="s">
        <v>144</v>
      </c>
      <c r="O88" s="5" t="s">
        <v>144</v>
      </c>
      <c r="P88" s="27">
        <f t="shared" si="15"/>
        <v>0</v>
      </c>
    </row>
    <row r="89" spans="1:16" x14ac:dyDescent="0.3">
      <c r="A89" s="5">
        <v>44193</v>
      </c>
      <c r="B89" s="25">
        <v>579.70000000000005</v>
      </c>
      <c r="C89" s="25">
        <v>14436</v>
      </c>
      <c r="D89" s="44">
        <v>-3.1941240047373967E-3</v>
      </c>
      <c r="E89" s="1">
        <f>'ONE_LAST_QUOTE (2)'!AF89</f>
        <v>-3.2310590462182717E-4</v>
      </c>
      <c r="F89" s="1">
        <f t="shared" si="13"/>
        <v>3.7520229614794163E-3</v>
      </c>
      <c r="G89" s="1">
        <f t="shared" si="14"/>
        <v>-4.3982347707230704E-3</v>
      </c>
      <c r="H89" s="25">
        <f t="shared" si="8"/>
        <v>0</v>
      </c>
      <c r="I89" s="25">
        <f t="shared" si="9"/>
        <v>0</v>
      </c>
      <c r="J89" s="25">
        <f t="shared" si="10"/>
        <v>0</v>
      </c>
      <c r="K89" s="25">
        <v>0</v>
      </c>
      <c r="L89" s="5" t="str">
        <f t="shared" si="11"/>
        <v>-</v>
      </c>
      <c r="M89" s="5" t="str">
        <f t="shared" si="12"/>
        <v>-</v>
      </c>
      <c r="N89" s="5" t="s">
        <v>125</v>
      </c>
      <c r="O89" s="5" t="s">
        <v>125</v>
      </c>
      <c r="P89" s="27">
        <f t="shared" si="15"/>
        <v>0</v>
      </c>
    </row>
    <row r="90" spans="1:16" x14ac:dyDescent="0.3">
      <c r="A90" s="5">
        <v>44194</v>
      </c>
      <c r="B90" s="25">
        <v>580.79999999999995</v>
      </c>
      <c r="C90" s="25">
        <v>14458</v>
      </c>
      <c r="D90" s="44">
        <v>-3.5387203147136969E-3</v>
      </c>
      <c r="E90" s="1">
        <f>'ONE_LAST_QUOTE (2)'!AF90</f>
        <v>-3.2310590462182717E-4</v>
      </c>
      <c r="F90" s="1">
        <f t="shared" si="13"/>
        <v>3.7520229614794163E-3</v>
      </c>
      <c r="G90" s="1">
        <f t="shared" si="14"/>
        <v>-4.3982347707230704E-3</v>
      </c>
      <c r="H90" s="25">
        <f t="shared" si="8"/>
        <v>0</v>
      </c>
      <c r="I90" s="25">
        <f t="shared" si="9"/>
        <v>0</v>
      </c>
      <c r="J90" s="25">
        <f t="shared" si="10"/>
        <v>0</v>
      </c>
      <c r="K90" s="25">
        <v>0</v>
      </c>
      <c r="L90" s="5" t="str">
        <f t="shared" si="11"/>
        <v>-</v>
      </c>
      <c r="M90" s="5" t="str">
        <f t="shared" si="12"/>
        <v>-</v>
      </c>
      <c r="N90" s="5" t="s">
        <v>144</v>
      </c>
      <c r="O90" s="5" t="s">
        <v>144</v>
      </c>
      <c r="P90" s="27">
        <f t="shared" si="15"/>
        <v>0</v>
      </c>
    </row>
    <row r="91" spans="1:16" x14ac:dyDescent="0.3">
      <c r="A91" s="5">
        <v>44195</v>
      </c>
      <c r="B91" s="25">
        <v>587.20000000000005</v>
      </c>
      <c r="C91" s="25">
        <v>14636</v>
      </c>
      <c r="D91" s="44">
        <v>-1.9971255971899197E-5</v>
      </c>
      <c r="E91" s="1">
        <f>'ONE_LAST_QUOTE (2)'!AF91</f>
        <v>-3.2310590462182717E-4</v>
      </c>
      <c r="F91" s="1">
        <f t="shared" si="13"/>
        <v>3.7520229614794163E-3</v>
      </c>
      <c r="G91" s="1">
        <f t="shared" si="14"/>
        <v>-4.3982347707230704E-3</v>
      </c>
      <c r="H91" s="25">
        <f t="shared" si="8"/>
        <v>0</v>
      </c>
      <c r="I91" s="25">
        <f t="shared" si="9"/>
        <v>0</v>
      </c>
      <c r="J91" s="25">
        <f t="shared" si="10"/>
        <v>0</v>
      </c>
      <c r="K91" s="25">
        <v>1</v>
      </c>
      <c r="L91" s="5" t="str">
        <f t="shared" si="11"/>
        <v>-</v>
      </c>
      <c r="M91" s="5" t="str">
        <f t="shared" si="12"/>
        <v>-</v>
      </c>
      <c r="N91" s="5" t="s">
        <v>2</v>
      </c>
      <c r="O91" s="5">
        <v>1</v>
      </c>
      <c r="P91" s="27">
        <f t="shared" si="15"/>
        <v>1</v>
      </c>
    </row>
    <row r="92" spans="1:16" x14ac:dyDescent="0.3">
      <c r="A92" s="5">
        <v>44196</v>
      </c>
      <c r="B92" s="25">
        <v>585.6</v>
      </c>
      <c r="C92" s="25">
        <v>14678</v>
      </c>
      <c r="D92" s="44">
        <v>6.0262385195705148E-3</v>
      </c>
      <c r="E92" s="1">
        <f>'ONE_LAST_QUOTE (2)'!AF92</f>
        <v>-3.2310590462182717E-4</v>
      </c>
      <c r="F92" s="1">
        <f t="shared" si="13"/>
        <v>3.7520229614794163E-3</v>
      </c>
      <c r="G92" s="1">
        <f t="shared" si="14"/>
        <v>-4.3982347707230704E-3</v>
      </c>
      <c r="H92" s="25">
        <f t="shared" si="8"/>
        <v>1</v>
      </c>
      <c r="I92" s="25">
        <f t="shared" si="9"/>
        <v>0</v>
      </c>
      <c r="J92" s="25">
        <f t="shared" si="10"/>
        <v>1</v>
      </c>
      <c r="K92" s="25">
        <v>0</v>
      </c>
      <c r="L92" s="5">
        <f t="shared" si="11"/>
        <v>44196</v>
      </c>
      <c r="M92" s="5" t="str">
        <f t="shared" si="12"/>
        <v>-</v>
      </c>
      <c r="N92" s="5" t="s">
        <v>125</v>
      </c>
      <c r="O92" s="5" t="s">
        <v>125</v>
      </c>
      <c r="P92" s="27">
        <f t="shared" si="15"/>
        <v>1</v>
      </c>
    </row>
    <row r="93" spans="1:16" x14ac:dyDescent="0.3">
      <c r="A93" s="5">
        <v>44200</v>
      </c>
      <c r="B93" s="25">
        <v>597.6</v>
      </c>
      <c r="C93" s="25">
        <v>14873</v>
      </c>
      <c r="D93" s="44">
        <v>-8.0744670897088121E-4</v>
      </c>
      <c r="E93" s="1">
        <f>'ONE_LAST_QUOTE (2)'!AF93</f>
        <v>-3.2310590462182717E-4</v>
      </c>
      <c r="F93" s="1">
        <f t="shared" si="13"/>
        <v>3.7520229614794163E-3</v>
      </c>
      <c r="G93" s="1">
        <f t="shared" si="14"/>
        <v>-4.3982347707230704E-3</v>
      </c>
      <c r="H93" s="25">
        <f t="shared" si="8"/>
        <v>0</v>
      </c>
      <c r="I93" s="25">
        <f t="shared" si="9"/>
        <v>0</v>
      </c>
      <c r="J93" s="25">
        <f t="shared" si="10"/>
        <v>0</v>
      </c>
      <c r="K93" s="25">
        <v>1</v>
      </c>
      <c r="L93" s="5" t="str">
        <f t="shared" si="11"/>
        <v>-</v>
      </c>
      <c r="M93" s="5" t="str">
        <f t="shared" si="12"/>
        <v>-</v>
      </c>
      <c r="N93" s="5">
        <v>1</v>
      </c>
      <c r="O93" s="5" t="s">
        <v>144</v>
      </c>
      <c r="P93" s="27">
        <f t="shared" si="15"/>
        <v>0</v>
      </c>
    </row>
    <row r="94" spans="1:16" x14ac:dyDescent="0.3">
      <c r="A94" s="5">
        <v>44201</v>
      </c>
      <c r="B94" s="25">
        <v>603.5</v>
      </c>
      <c r="C94" s="25">
        <v>14976</v>
      </c>
      <c r="D94" s="44">
        <v>-1.134258123297724E-3</v>
      </c>
      <c r="E94" s="1">
        <f>'ONE_LAST_QUOTE (2)'!AF94</f>
        <v>-3.2310590462182717E-4</v>
      </c>
      <c r="F94" s="1">
        <f t="shared" si="13"/>
        <v>3.7520229614794163E-3</v>
      </c>
      <c r="G94" s="1">
        <f t="shared" si="14"/>
        <v>-4.3982347707230704E-3</v>
      </c>
      <c r="H94" s="25">
        <f t="shared" si="8"/>
        <v>0</v>
      </c>
      <c r="I94" s="25">
        <f t="shared" si="9"/>
        <v>0</v>
      </c>
      <c r="J94" s="25">
        <f t="shared" si="10"/>
        <v>0</v>
      </c>
      <c r="K94" s="25">
        <v>0</v>
      </c>
      <c r="L94" s="5" t="str">
        <f t="shared" si="11"/>
        <v>-</v>
      </c>
      <c r="M94" s="5" t="str">
        <f t="shared" si="12"/>
        <v>-</v>
      </c>
      <c r="N94" s="5" t="s">
        <v>125</v>
      </c>
      <c r="O94" s="5" t="s">
        <v>125</v>
      </c>
      <c r="P94" s="27">
        <f t="shared" si="15"/>
        <v>0</v>
      </c>
    </row>
    <row r="95" spans="1:16" x14ac:dyDescent="0.3">
      <c r="A95" s="5">
        <v>44202</v>
      </c>
      <c r="B95" s="25">
        <v>601.70000000000005</v>
      </c>
      <c r="C95" s="25">
        <v>14911</v>
      </c>
      <c r="D95" s="44">
        <v>3.2350096834165296E-3</v>
      </c>
      <c r="E95" s="1">
        <f>'ONE_LAST_QUOTE (2)'!AF95</f>
        <v>-3.2310590462182717E-4</v>
      </c>
      <c r="F95" s="1">
        <f t="shared" si="13"/>
        <v>3.7520229614794163E-3</v>
      </c>
      <c r="G95" s="1">
        <f t="shared" si="14"/>
        <v>-4.3982347707230704E-3</v>
      </c>
      <c r="H95" s="25">
        <f t="shared" si="8"/>
        <v>0</v>
      </c>
      <c r="I95" s="25">
        <f t="shared" si="9"/>
        <v>0</v>
      </c>
      <c r="J95" s="25">
        <f t="shared" si="10"/>
        <v>0</v>
      </c>
      <c r="K95" s="25">
        <v>0</v>
      </c>
      <c r="L95" s="5" t="str">
        <f t="shared" si="11"/>
        <v>-</v>
      </c>
      <c r="M95" s="5" t="str">
        <f t="shared" si="12"/>
        <v>-</v>
      </c>
      <c r="N95" s="5" t="s">
        <v>125</v>
      </c>
      <c r="O95" s="5" t="s">
        <v>125</v>
      </c>
      <c r="P95" s="27">
        <f t="shared" si="15"/>
        <v>1</v>
      </c>
    </row>
    <row r="96" spans="1:16" x14ac:dyDescent="0.3">
      <c r="A96" s="5">
        <v>44203</v>
      </c>
      <c r="B96" s="25">
        <v>620.1</v>
      </c>
      <c r="C96" s="25">
        <v>15226</v>
      </c>
      <c r="D96" s="44">
        <v>-2.4105674338918397E-3</v>
      </c>
      <c r="E96" s="1">
        <f>'ONE_LAST_QUOTE (2)'!AF96</f>
        <v>-3.2310590462182717E-4</v>
      </c>
      <c r="F96" s="1">
        <f t="shared" si="13"/>
        <v>3.7520229614794163E-3</v>
      </c>
      <c r="G96" s="1">
        <f t="shared" si="14"/>
        <v>-4.3982347707230704E-3</v>
      </c>
      <c r="H96" s="25">
        <f t="shared" si="8"/>
        <v>0</v>
      </c>
      <c r="I96" s="25">
        <f t="shared" si="9"/>
        <v>0</v>
      </c>
      <c r="J96" s="25">
        <f t="shared" si="10"/>
        <v>0</v>
      </c>
      <c r="K96" s="25">
        <v>1</v>
      </c>
      <c r="L96" s="5" t="str">
        <f t="shared" si="11"/>
        <v>-</v>
      </c>
      <c r="M96" s="5" t="str">
        <f t="shared" si="12"/>
        <v>-</v>
      </c>
      <c r="N96" s="5" t="s">
        <v>144</v>
      </c>
      <c r="O96" s="5" t="s">
        <v>144</v>
      </c>
      <c r="P96" s="27">
        <f t="shared" si="15"/>
        <v>0</v>
      </c>
    </row>
    <row r="97" spans="1:16" x14ac:dyDescent="0.3">
      <c r="A97" s="5">
        <v>44204</v>
      </c>
      <c r="B97" s="25">
        <v>628.79999999999995</v>
      </c>
      <c r="C97" s="25">
        <v>15451</v>
      </c>
      <c r="D97" s="44">
        <v>2.8898072997102014E-3</v>
      </c>
      <c r="E97" s="1">
        <f>'ONE_LAST_QUOTE (2)'!AF97</f>
        <v>-3.2310590462182717E-4</v>
      </c>
      <c r="F97" s="1">
        <f t="shared" si="13"/>
        <v>3.7520229614794163E-3</v>
      </c>
      <c r="G97" s="1">
        <f t="shared" si="14"/>
        <v>-4.3982347707230704E-3</v>
      </c>
      <c r="H97" s="25">
        <f t="shared" si="8"/>
        <v>0</v>
      </c>
      <c r="I97" s="25">
        <f t="shared" si="9"/>
        <v>0</v>
      </c>
      <c r="J97" s="25">
        <f t="shared" si="10"/>
        <v>0</v>
      </c>
      <c r="K97" s="25">
        <v>0</v>
      </c>
      <c r="L97" s="5" t="str">
        <f t="shared" si="11"/>
        <v>-</v>
      </c>
      <c r="M97" s="5" t="str">
        <f t="shared" si="12"/>
        <v>-</v>
      </c>
      <c r="N97" s="5" t="s">
        <v>148</v>
      </c>
      <c r="O97" s="5" t="s">
        <v>148</v>
      </c>
      <c r="P97" s="27">
        <f t="shared" si="15"/>
        <v>1</v>
      </c>
    </row>
    <row r="98" spans="1:16" x14ac:dyDescent="0.3">
      <c r="A98" s="5">
        <v>44207</v>
      </c>
      <c r="B98" s="25">
        <v>634.70000000000005</v>
      </c>
      <c r="C98" s="25">
        <v>15531</v>
      </c>
      <c r="D98" s="44">
        <v>2.4750064495904678E-4</v>
      </c>
      <c r="E98" s="1">
        <f>'ONE_LAST_QUOTE (2)'!AF98</f>
        <v>-3.2310590462182717E-4</v>
      </c>
      <c r="F98" s="1">
        <f t="shared" si="13"/>
        <v>3.7520229614794163E-3</v>
      </c>
      <c r="G98" s="1">
        <f t="shared" si="14"/>
        <v>-4.3982347707230704E-3</v>
      </c>
      <c r="H98" s="25">
        <f t="shared" si="8"/>
        <v>0</v>
      </c>
      <c r="I98" s="25">
        <f t="shared" si="9"/>
        <v>0</v>
      </c>
      <c r="J98" s="25">
        <f t="shared" si="10"/>
        <v>0</v>
      </c>
      <c r="K98" s="25">
        <v>0</v>
      </c>
      <c r="L98" s="5" t="str">
        <f t="shared" si="11"/>
        <v>-</v>
      </c>
      <c r="M98" s="5" t="str">
        <f t="shared" si="12"/>
        <v>-</v>
      </c>
      <c r="N98" s="5" t="s">
        <v>125</v>
      </c>
      <c r="O98" s="5" t="s">
        <v>125</v>
      </c>
      <c r="P98" s="27">
        <f t="shared" si="15"/>
        <v>1</v>
      </c>
    </row>
    <row r="99" spans="1:16" x14ac:dyDescent="0.3">
      <c r="A99" s="5">
        <v>44208</v>
      </c>
      <c r="B99" s="25">
        <v>636</v>
      </c>
      <c r="C99" s="25">
        <v>15489</v>
      </c>
      <c r="D99" s="44">
        <v>-4.2085704484728378E-4</v>
      </c>
      <c r="E99" s="1">
        <f>'ONE_LAST_QUOTE (2)'!AF99</f>
        <v>-3.2310590462182717E-4</v>
      </c>
      <c r="F99" s="1">
        <f t="shared" si="13"/>
        <v>3.7520229614794163E-3</v>
      </c>
      <c r="G99" s="1">
        <f t="shared" si="14"/>
        <v>-4.3982347707230704E-3</v>
      </c>
      <c r="H99" s="25">
        <f t="shared" si="8"/>
        <v>0</v>
      </c>
      <c r="I99" s="25">
        <f t="shared" si="9"/>
        <v>0</v>
      </c>
      <c r="J99" s="25">
        <f t="shared" si="10"/>
        <v>0</v>
      </c>
      <c r="K99" s="25">
        <v>1</v>
      </c>
      <c r="L99" s="5" t="str">
        <f t="shared" si="11"/>
        <v>-</v>
      </c>
      <c r="M99" s="5" t="str">
        <f t="shared" si="12"/>
        <v>-</v>
      </c>
      <c r="N99" s="5" t="s">
        <v>148</v>
      </c>
      <c r="O99" s="5" t="s">
        <v>148</v>
      </c>
      <c r="P99" s="27">
        <f t="shared" si="15"/>
        <v>0</v>
      </c>
    </row>
    <row r="100" spans="1:16" x14ac:dyDescent="0.3">
      <c r="A100" s="5">
        <v>44209</v>
      </c>
      <c r="B100" s="25">
        <v>648.1</v>
      </c>
      <c r="C100" s="25">
        <v>15759</v>
      </c>
      <c r="D100" s="44">
        <v>1.4169547506042827E-3</v>
      </c>
      <c r="E100" s="1">
        <f>'ONE_LAST_QUOTE (2)'!AF100</f>
        <v>-3.2310590462182717E-4</v>
      </c>
      <c r="F100" s="1">
        <f t="shared" si="13"/>
        <v>3.7520229614794163E-3</v>
      </c>
      <c r="G100" s="1">
        <f t="shared" si="14"/>
        <v>-4.3982347707230704E-3</v>
      </c>
      <c r="H100" s="25">
        <f t="shared" si="8"/>
        <v>0</v>
      </c>
      <c r="I100" s="25">
        <f t="shared" si="9"/>
        <v>0</v>
      </c>
      <c r="J100" s="25">
        <f t="shared" si="10"/>
        <v>0</v>
      </c>
      <c r="K100" s="25">
        <v>0</v>
      </c>
      <c r="L100" s="5" t="str">
        <f t="shared" si="11"/>
        <v>-</v>
      </c>
      <c r="M100" s="5" t="str">
        <f t="shared" si="12"/>
        <v>-</v>
      </c>
      <c r="N100" s="5" t="s">
        <v>125</v>
      </c>
      <c r="O100" s="5" t="s">
        <v>125</v>
      </c>
      <c r="P100" s="27">
        <f t="shared" si="15"/>
        <v>1</v>
      </c>
    </row>
    <row r="101" spans="1:16" x14ac:dyDescent="0.3">
      <c r="A101" s="5">
        <v>44210</v>
      </c>
      <c r="B101" s="25">
        <v>651.29999999999995</v>
      </c>
      <c r="C101" s="25">
        <v>15727</v>
      </c>
      <c r="D101" s="44">
        <v>-9.9956841376053797E-3</v>
      </c>
      <c r="E101" s="1">
        <f>'ONE_LAST_QUOTE (2)'!AF101</f>
        <v>-3.2310590462182717E-4</v>
      </c>
      <c r="F101" s="1">
        <f t="shared" si="13"/>
        <v>3.7520229614794163E-3</v>
      </c>
      <c r="G101" s="1">
        <f t="shared" si="14"/>
        <v>-4.3982347707230704E-3</v>
      </c>
      <c r="H101" s="25">
        <f t="shared" si="8"/>
        <v>0</v>
      </c>
      <c r="I101" s="25">
        <f t="shared" si="9"/>
        <v>1</v>
      </c>
      <c r="J101" s="25">
        <f t="shared" si="10"/>
        <v>1</v>
      </c>
      <c r="K101" s="25">
        <v>0</v>
      </c>
      <c r="L101" s="5" t="str">
        <f t="shared" si="11"/>
        <v>-</v>
      </c>
      <c r="M101" s="5">
        <f t="shared" si="12"/>
        <v>44210</v>
      </c>
      <c r="N101" s="5" t="s">
        <v>2</v>
      </c>
      <c r="O101" s="5" t="s">
        <v>2</v>
      </c>
      <c r="P101" s="27">
        <f t="shared" si="15"/>
        <v>0</v>
      </c>
    </row>
    <row r="102" spans="1:16" x14ac:dyDescent="0.3">
      <c r="A102" s="5">
        <v>44211</v>
      </c>
      <c r="B102" s="25">
        <v>648</v>
      </c>
      <c r="C102" s="25">
        <v>15632</v>
      </c>
      <c r="D102" s="44">
        <v>-4.8835839266333052E-3</v>
      </c>
      <c r="E102" s="1">
        <f>'ONE_LAST_QUOTE (2)'!AF102</f>
        <v>-3.2310590462182717E-4</v>
      </c>
      <c r="F102" s="1">
        <f t="shared" si="13"/>
        <v>3.7520229614794163E-3</v>
      </c>
      <c r="G102" s="1">
        <f t="shared" si="14"/>
        <v>-4.3982347707230704E-3</v>
      </c>
      <c r="H102" s="25">
        <f t="shared" si="8"/>
        <v>0</v>
      </c>
      <c r="I102" s="25">
        <f t="shared" si="9"/>
        <v>1</v>
      </c>
      <c r="J102" s="25">
        <f t="shared" si="10"/>
        <v>1</v>
      </c>
      <c r="K102" s="25">
        <v>0</v>
      </c>
      <c r="L102" s="5" t="str">
        <f t="shared" si="11"/>
        <v>-</v>
      </c>
      <c r="M102" s="5">
        <f t="shared" si="12"/>
        <v>44211</v>
      </c>
      <c r="N102" s="5" t="s">
        <v>2</v>
      </c>
      <c r="O102" s="5" t="s">
        <v>2</v>
      </c>
      <c r="P102" s="27">
        <f t="shared" si="15"/>
        <v>0</v>
      </c>
    </row>
    <row r="103" spans="1:16" x14ac:dyDescent="0.3">
      <c r="A103" s="5">
        <v>44214</v>
      </c>
      <c r="B103" s="25">
        <v>644.9</v>
      </c>
      <c r="C103" s="25">
        <v>15608</v>
      </c>
      <c r="D103" s="44">
        <v>2.2821989073155914E-5</v>
      </c>
      <c r="E103" s="1">
        <f>'ONE_LAST_QUOTE (2)'!AF103</f>
        <v>-3.2310590462182717E-4</v>
      </c>
      <c r="F103" s="1">
        <f t="shared" si="13"/>
        <v>3.7520229614794163E-3</v>
      </c>
      <c r="G103" s="1">
        <f t="shared" si="14"/>
        <v>-4.3982347707230704E-3</v>
      </c>
      <c r="H103" s="25">
        <f t="shared" si="8"/>
        <v>0</v>
      </c>
      <c r="I103" s="25">
        <f t="shared" si="9"/>
        <v>0</v>
      </c>
      <c r="J103" s="25">
        <f t="shared" si="10"/>
        <v>0</v>
      </c>
      <c r="K103" s="25">
        <v>1</v>
      </c>
      <c r="L103" s="5" t="str">
        <f t="shared" si="11"/>
        <v>-</v>
      </c>
      <c r="M103" s="5" t="str">
        <f t="shared" si="12"/>
        <v>-</v>
      </c>
      <c r="N103" s="5" t="s">
        <v>142</v>
      </c>
      <c r="O103" s="5">
        <v>1</v>
      </c>
      <c r="P103" s="27">
        <f t="shared" si="15"/>
        <v>1</v>
      </c>
    </row>
    <row r="104" spans="1:16" x14ac:dyDescent="0.3">
      <c r="A104" s="5">
        <v>44215</v>
      </c>
      <c r="B104" s="25">
        <v>659.5</v>
      </c>
      <c r="C104" s="25">
        <v>15888</v>
      </c>
      <c r="D104" s="44">
        <v>7.6047608511431691E-4</v>
      </c>
      <c r="E104" s="1">
        <f>'ONE_LAST_QUOTE (2)'!AF104</f>
        <v>-3.2310590462182717E-4</v>
      </c>
      <c r="F104" s="1">
        <f t="shared" si="13"/>
        <v>3.7520229614794163E-3</v>
      </c>
      <c r="G104" s="1">
        <f t="shared" si="14"/>
        <v>-4.3982347707230704E-3</v>
      </c>
      <c r="H104" s="25">
        <f t="shared" si="8"/>
        <v>0</v>
      </c>
      <c r="I104" s="25">
        <f t="shared" si="9"/>
        <v>0</v>
      </c>
      <c r="J104" s="25">
        <f t="shared" si="10"/>
        <v>0</v>
      </c>
      <c r="K104" s="25">
        <v>0</v>
      </c>
      <c r="L104" s="5" t="str">
        <f t="shared" si="11"/>
        <v>-</v>
      </c>
      <c r="M104" s="5" t="str">
        <f t="shared" si="12"/>
        <v>-</v>
      </c>
      <c r="N104" s="5" t="s">
        <v>143</v>
      </c>
      <c r="O104" s="5" t="s">
        <v>143</v>
      </c>
      <c r="P104" s="27">
        <f t="shared" si="15"/>
        <v>1</v>
      </c>
    </row>
    <row r="105" spans="1:16" x14ac:dyDescent="0.3">
      <c r="A105" s="5">
        <v>44216</v>
      </c>
      <c r="B105" s="25">
        <v>663.6</v>
      </c>
      <c r="C105" s="25">
        <v>15766</v>
      </c>
      <c r="D105" s="44">
        <v>-2.6475400420242312E-3</v>
      </c>
      <c r="E105" s="1">
        <f>'ONE_LAST_QUOTE (2)'!AF105</f>
        <v>-3.2310590462182717E-4</v>
      </c>
      <c r="F105" s="1">
        <f t="shared" si="13"/>
        <v>3.7520229614794163E-3</v>
      </c>
      <c r="G105" s="1">
        <f t="shared" si="14"/>
        <v>-4.3982347707230704E-3</v>
      </c>
      <c r="H105" s="25">
        <f t="shared" si="8"/>
        <v>0</v>
      </c>
      <c r="I105" s="25">
        <f t="shared" si="9"/>
        <v>0</v>
      </c>
      <c r="J105" s="25">
        <f t="shared" si="10"/>
        <v>0</v>
      </c>
      <c r="K105" s="25">
        <v>0</v>
      </c>
      <c r="L105" s="5" t="str">
        <f t="shared" si="11"/>
        <v>-</v>
      </c>
      <c r="M105" s="5" t="str">
        <f t="shared" si="12"/>
        <v>-</v>
      </c>
      <c r="N105" s="5" t="s">
        <v>144</v>
      </c>
      <c r="O105" s="5" t="s">
        <v>144</v>
      </c>
      <c r="P105" s="27">
        <f t="shared" si="15"/>
        <v>0</v>
      </c>
    </row>
    <row r="106" spans="1:16" x14ac:dyDescent="0.3">
      <c r="A106" s="5">
        <v>44217</v>
      </c>
      <c r="B106" s="25">
        <v>682.4</v>
      </c>
      <c r="C106" s="25">
        <v>16125</v>
      </c>
      <c r="D106" s="44">
        <v>-1.8542845740969595E-3</v>
      </c>
      <c r="E106" s="1">
        <f>'ONE_LAST_QUOTE (2)'!AF106</f>
        <v>-3.2310590462182717E-4</v>
      </c>
      <c r="F106" s="1">
        <f t="shared" si="13"/>
        <v>3.7520229614794163E-3</v>
      </c>
      <c r="G106" s="1">
        <f t="shared" si="14"/>
        <v>-4.3982347707230704E-3</v>
      </c>
      <c r="H106" s="25">
        <f t="shared" si="8"/>
        <v>0</v>
      </c>
      <c r="I106" s="25">
        <f t="shared" si="9"/>
        <v>0</v>
      </c>
      <c r="J106" s="25">
        <f t="shared" si="10"/>
        <v>0</v>
      </c>
      <c r="K106" s="25">
        <v>0</v>
      </c>
      <c r="L106" s="5" t="str">
        <f t="shared" si="11"/>
        <v>-</v>
      </c>
      <c r="M106" s="5" t="str">
        <f t="shared" si="12"/>
        <v>-</v>
      </c>
      <c r="N106" s="5" t="s">
        <v>142</v>
      </c>
      <c r="O106" s="5" t="s">
        <v>142</v>
      </c>
      <c r="P106" s="27">
        <f t="shared" si="15"/>
        <v>0</v>
      </c>
    </row>
    <row r="107" spans="1:16" x14ac:dyDescent="0.3">
      <c r="A107" s="5">
        <v>44218</v>
      </c>
      <c r="B107" s="25">
        <v>667.5</v>
      </c>
      <c r="C107" s="25">
        <v>15977</v>
      </c>
      <c r="D107" s="44">
        <v>4.1317958927214607E-3</v>
      </c>
      <c r="E107" s="1">
        <f>'ONE_LAST_QUOTE (2)'!AF107</f>
        <v>-3.2310590462182717E-4</v>
      </c>
      <c r="F107" s="1">
        <f t="shared" si="13"/>
        <v>3.7520229614794163E-3</v>
      </c>
      <c r="G107" s="1">
        <f t="shared" si="14"/>
        <v>-4.3982347707230704E-3</v>
      </c>
      <c r="H107" s="25">
        <f t="shared" si="8"/>
        <v>1</v>
      </c>
      <c r="I107" s="25">
        <f t="shared" si="9"/>
        <v>0</v>
      </c>
      <c r="J107" s="25">
        <f t="shared" si="10"/>
        <v>1</v>
      </c>
      <c r="K107" s="25">
        <v>0</v>
      </c>
      <c r="L107" s="5">
        <f t="shared" si="11"/>
        <v>44218</v>
      </c>
      <c r="M107" s="5" t="str">
        <f t="shared" si="12"/>
        <v>-</v>
      </c>
      <c r="N107" s="5" t="s">
        <v>125</v>
      </c>
      <c r="O107" s="5" t="s">
        <v>125</v>
      </c>
      <c r="P107" s="27">
        <f t="shared" si="15"/>
        <v>1</v>
      </c>
    </row>
    <row r="108" spans="1:16" x14ac:dyDescent="0.3">
      <c r="A108" s="5">
        <v>44221</v>
      </c>
      <c r="B108" s="25">
        <v>664.6</v>
      </c>
      <c r="C108" s="25">
        <v>15911</v>
      </c>
      <c r="D108" s="44">
        <v>-9.6628526560989334E-5</v>
      </c>
      <c r="E108" s="1">
        <f>'ONE_LAST_QUOTE (2)'!AF108</f>
        <v>-3.2310590462182717E-4</v>
      </c>
      <c r="F108" s="1">
        <f t="shared" si="13"/>
        <v>3.7520229614794163E-3</v>
      </c>
      <c r="G108" s="1">
        <f t="shared" si="14"/>
        <v>-4.3982347707230704E-3</v>
      </c>
      <c r="H108" s="25">
        <f t="shared" si="8"/>
        <v>0</v>
      </c>
      <c r="I108" s="25">
        <f t="shared" si="9"/>
        <v>0</v>
      </c>
      <c r="J108" s="25">
        <f t="shared" si="10"/>
        <v>0</v>
      </c>
      <c r="K108" s="25">
        <v>1</v>
      </c>
      <c r="L108" s="5" t="str">
        <f t="shared" si="11"/>
        <v>-</v>
      </c>
      <c r="M108" s="5" t="str">
        <f t="shared" si="12"/>
        <v>-</v>
      </c>
      <c r="N108" s="5">
        <v>1</v>
      </c>
      <c r="O108" s="5" t="s">
        <v>142</v>
      </c>
      <c r="P108" s="27">
        <f t="shared" si="15"/>
        <v>1</v>
      </c>
    </row>
    <row r="109" spans="1:16" x14ac:dyDescent="0.3">
      <c r="A109" s="5">
        <v>44222</v>
      </c>
      <c r="B109" s="25">
        <v>654</v>
      </c>
      <c r="C109" s="25">
        <v>15628</v>
      </c>
      <c r="D109" s="44">
        <v>-5.1607074369783793E-3</v>
      </c>
      <c r="E109" s="1">
        <f>'ONE_LAST_QUOTE (2)'!AF109</f>
        <v>-3.2310590462182717E-4</v>
      </c>
      <c r="F109" s="1">
        <f t="shared" si="13"/>
        <v>3.7520229614794163E-3</v>
      </c>
      <c r="G109" s="1">
        <f t="shared" si="14"/>
        <v>-4.3982347707230704E-3</v>
      </c>
      <c r="H109" s="25">
        <f t="shared" si="8"/>
        <v>0</v>
      </c>
      <c r="I109" s="25">
        <f t="shared" si="9"/>
        <v>1</v>
      </c>
      <c r="J109" s="25">
        <f t="shared" si="10"/>
        <v>1</v>
      </c>
      <c r="K109" s="25">
        <v>0</v>
      </c>
      <c r="L109" s="5" t="str">
        <f t="shared" si="11"/>
        <v>-</v>
      </c>
      <c r="M109" s="5">
        <f t="shared" si="12"/>
        <v>44222</v>
      </c>
      <c r="N109" s="5" t="s">
        <v>142</v>
      </c>
      <c r="O109" s="5" t="s">
        <v>142</v>
      </c>
      <c r="P109" s="27">
        <f t="shared" si="15"/>
        <v>0</v>
      </c>
    </row>
    <row r="110" spans="1:16" x14ac:dyDescent="0.3">
      <c r="A110" s="5">
        <v>44223</v>
      </c>
      <c r="B110" s="25">
        <v>651.4</v>
      </c>
      <c r="C110" s="25">
        <v>15657</v>
      </c>
      <c r="D110" s="44">
        <v>-2.4325025449833514E-4</v>
      </c>
      <c r="E110" s="1">
        <f>'ONE_LAST_QUOTE (2)'!AF110</f>
        <v>-3.2310590462182717E-4</v>
      </c>
      <c r="F110" s="1">
        <f t="shared" si="13"/>
        <v>3.7520229614794163E-3</v>
      </c>
      <c r="G110" s="1">
        <f t="shared" si="14"/>
        <v>-4.3982347707230704E-3</v>
      </c>
      <c r="H110" s="25">
        <f t="shared" si="8"/>
        <v>0</v>
      </c>
      <c r="I110" s="25">
        <f t="shared" si="9"/>
        <v>0</v>
      </c>
      <c r="J110" s="25">
        <f t="shared" si="10"/>
        <v>0</v>
      </c>
      <c r="K110" s="25">
        <v>0</v>
      </c>
      <c r="L110" s="5" t="str">
        <f t="shared" si="11"/>
        <v>-</v>
      </c>
      <c r="M110" s="5" t="str">
        <f t="shared" si="12"/>
        <v>-</v>
      </c>
      <c r="N110" s="5" t="s">
        <v>143</v>
      </c>
      <c r="O110" s="5" t="s">
        <v>143</v>
      </c>
      <c r="P110" s="27">
        <f t="shared" si="15"/>
        <v>1</v>
      </c>
    </row>
    <row r="111" spans="1:16" x14ac:dyDescent="0.3">
      <c r="A111" s="5">
        <v>44224</v>
      </c>
      <c r="B111" s="25">
        <v>638.9</v>
      </c>
      <c r="C111" s="25">
        <v>15382</v>
      </c>
      <c r="D111" s="44">
        <v>-9.1592297322014185E-4</v>
      </c>
      <c r="E111" s="1">
        <f>'ONE_LAST_QUOTE (2)'!AF111</f>
        <v>-3.2310590462182717E-4</v>
      </c>
      <c r="F111" s="1">
        <f t="shared" si="13"/>
        <v>3.7520229614794163E-3</v>
      </c>
      <c r="G111" s="1">
        <f t="shared" si="14"/>
        <v>-4.3982347707230704E-3</v>
      </c>
      <c r="H111" s="25">
        <f t="shared" si="8"/>
        <v>0</v>
      </c>
      <c r="I111" s="25">
        <f t="shared" si="9"/>
        <v>0</v>
      </c>
      <c r="J111" s="25">
        <f t="shared" si="10"/>
        <v>0</v>
      </c>
      <c r="K111" s="25">
        <v>0</v>
      </c>
      <c r="L111" s="5" t="str">
        <f t="shared" si="11"/>
        <v>-</v>
      </c>
      <c r="M111" s="5" t="str">
        <f t="shared" si="12"/>
        <v>-</v>
      </c>
      <c r="N111" s="5" t="s">
        <v>142</v>
      </c>
      <c r="O111" s="5" t="s">
        <v>142</v>
      </c>
      <c r="P111" s="27">
        <f t="shared" si="15"/>
        <v>0</v>
      </c>
    </row>
    <row r="112" spans="1:16" x14ac:dyDescent="0.3">
      <c r="A112" s="5">
        <v>44225</v>
      </c>
      <c r="B112" s="25">
        <v>629.1</v>
      </c>
      <c r="C112" s="25">
        <v>15070</v>
      </c>
      <c r="D112" s="44">
        <v>-6.5511936609634145E-3</v>
      </c>
      <c r="E112" s="1">
        <f>'ONE_LAST_QUOTE (2)'!AF112</f>
        <v>-3.2310590462182717E-4</v>
      </c>
      <c r="F112" s="1">
        <f t="shared" si="13"/>
        <v>3.7520229614794163E-3</v>
      </c>
      <c r="G112" s="1">
        <f t="shared" si="14"/>
        <v>-4.3982347707230704E-3</v>
      </c>
      <c r="H112" s="25">
        <f t="shared" si="8"/>
        <v>0</v>
      </c>
      <c r="I112" s="25">
        <f t="shared" si="9"/>
        <v>1</v>
      </c>
      <c r="J112" s="25">
        <f t="shared" si="10"/>
        <v>1</v>
      </c>
      <c r="K112" s="25">
        <v>0</v>
      </c>
      <c r="L112" s="5" t="str">
        <f t="shared" si="11"/>
        <v>-</v>
      </c>
      <c r="M112" s="5">
        <f t="shared" si="12"/>
        <v>44225</v>
      </c>
      <c r="N112" s="5" t="s">
        <v>142</v>
      </c>
      <c r="O112" s="5" t="s">
        <v>142</v>
      </c>
      <c r="P112" s="27">
        <f t="shared" si="15"/>
        <v>0</v>
      </c>
    </row>
    <row r="113" spans="1:16" x14ac:dyDescent="0.3">
      <c r="A113" s="5">
        <v>44228</v>
      </c>
      <c r="B113" s="25">
        <v>640.1</v>
      </c>
      <c r="C113" s="25">
        <v>15362</v>
      </c>
      <c r="D113" s="44">
        <v>1.3274945628525118E-3</v>
      </c>
      <c r="E113" s="1">
        <f>'ONE_LAST_QUOTE (2)'!AF113</f>
        <v>-3.2310590462182717E-4</v>
      </c>
      <c r="F113" s="1">
        <f t="shared" si="13"/>
        <v>3.7520229614794163E-3</v>
      </c>
      <c r="G113" s="1">
        <f t="shared" si="14"/>
        <v>-4.3982347707230704E-3</v>
      </c>
      <c r="H113" s="25">
        <f t="shared" si="8"/>
        <v>0</v>
      </c>
      <c r="I113" s="25">
        <f t="shared" si="9"/>
        <v>0</v>
      </c>
      <c r="J113" s="25">
        <f t="shared" si="10"/>
        <v>0</v>
      </c>
      <c r="K113" s="25">
        <v>1</v>
      </c>
      <c r="L113" s="5" t="str">
        <f t="shared" si="11"/>
        <v>-</v>
      </c>
      <c r="M113" s="5" t="str">
        <f t="shared" si="12"/>
        <v>-</v>
      </c>
      <c r="N113" s="5" t="s">
        <v>125</v>
      </c>
      <c r="O113" s="5">
        <v>1</v>
      </c>
      <c r="P113" s="27">
        <f t="shared" si="15"/>
        <v>1</v>
      </c>
    </row>
    <row r="114" spans="1:16" x14ac:dyDescent="0.3">
      <c r="A114" s="5">
        <v>44229</v>
      </c>
      <c r="B114" s="25">
        <v>660</v>
      </c>
      <c r="C114" s="25">
        <v>15752</v>
      </c>
      <c r="D114" s="44">
        <v>-3.5929298336721837E-4</v>
      </c>
      <c r="E114" s="1">
        <f>'ONE_LAST_QUOTE (2)'!AF114</f>
        <v>-3.2310590462182717E-4</v>
      </c>
      <c r="F114" s="1">
        <f t="shared" si="13"/>
        <v>3.7520229614794163E-3</v>
      </c>
      <c r="G114" s="1">
        <f t="shared" si="14"/>
        <v>-4.3982347707230704E-3</v>
      </c>
      <c r="H114" s="25">
        <f t="shared" si="8"/>
        <v>0</v>
      </c>
      <c r="I114" s="25">
        <f t="shared" si="9"/>
        <v>0</v>
      </c>
      <c r="J114" s="25">
        <f t="shared" si="10"/>
        <v>0</v>
      </c>
      <c r="K114" s="25">
        <v>0</v>
      </c>
      <c r="L114" s="5" t="str">
        <f t="shared" si="11"/>
        <v>-</v>
      </c>
      <c r="M114" s="5" t="str">
        <f t="shared" si="12"/>
        <v>-</v>
      </c>
      <c r="N114" s="5" t="s">
        <v>125</v>
      </c>
      <c r="O114" s="5" t="s">
        <v>125</v>
      </c>
      <c r="P114" s="27">
        <f t="shared" si="15"/>
        <v>0</v>
      </c>
    </row>
    <row r="115" spans="1:16" x14ac:dyDescent="0.3">
      <c r="A115" s="5">
        <v>44230</v>
      </c>
      <c r="B115" s="25">
        <v>659.8</v>
      </c>
      <c r="C115" s="25">
        <v>15773</v>
      </c>
      <c r="D115" s="44">
        <v>9.2428302003413833E-4</v>
      </c>
      <c r="E115" s="1">
        <f>'ONE_LAST_QUOTE (2)'!AF115</f>
        <v>-3.2310590462182717E-4</v>
      </c>
      <c r="F115" s="1">
        <f t="shared" si="13"/>
        <v>3.7520229614794163E-3</v>
      </c>
      <c r="G115" s="1">
        <f t="shared" si="14"/>
        <v>-4.3982347707230704E-3</v>
      </c>
      <c r="H115" s="25">
        <f t="shared" si="8"/>
        <v>0</v>
      </c>
      <c r="I115" s="25">
        <f t="shared" si="9"/>
        <v>0</v>
      </c>
      <c r="J115" s="25">
        <f t="shared" si="10"/>
        <v>0</v>
      </c>
      <c r="K115" s="25">
        <v>0</v>
      </c>
      <c r="L115" s="5" t="str">
        <f t="shared" si="11"/>
        <v>-</v>
      </c>
      <c r="M115" s="5" t="str">
        <f t="shared" si="12"/>
        <v>-</v>
      </c>
      <c r="N115" s="5" t="s">
        <v>143</v>
      </c>
      <c r="O115" s="5" t="s">
        <v>143</v>
      </c>
      <c r="P115" s="27">
        <f t="shared" si="15"/>
        <v>1</v>
      </c>
    </row>
    <row r="116" spans="1:16" x14ac:dyDescent="0.3">
      <c r="A116" s="5">
        <v>44231</v>
      </c>
      <c r="B116" s="25">
        <v>657.4</v>
      </c>
      <c r="C116" s="25">
        <v>15696</v>
      </c>
      <c r="D116" s="44">
        <v>-2.1131313551778523E-3</v>
      </c>
      <c r="E116" s="1">
        <f>'ONE_LAST_QUOTE (2)'!AF116</f>
        <v>-3.2310590462182717E-4</v>
      </c>
      <c r="F116" s="1">
        <f t="shared" si="13"/>
        <v>3.7520229614794163E-3</v>
      </c>
      <c r="G116" s="1">
        <f t="shared" si="14"/>
        <v>-4.3982347707230704E-3</v>
      </c>
      <c r="H116" s="25">
        <f t="shared" si="8"/>
        <v>0</v>
      </c>
      <c r="I116" s="25">
        <f t="shared" si="9"/>
        <v>0</v>
      </c>
      <c r="J116" s="25">
        <f t="shared" si="10"/>
        <v>0</v>
      </c>
      <c r="K116" s="25">
        <v>0</v>
      </c>
      <c r="L116" s="5" t="str">
        <f t="shared" si="11"/>
        <v>-</v>
      </c>
      <c r="M116" s="5" t="str">
        <f t="shared" si="12"/>
        <v>-</v>
      </c>
      <c r="N116" s="5" t="s">
        <v>125</v>
      </c>
      <c r="O116" s="5" t="s">
        <v>125</v>
      </c>
      <c r="P116" s="27">
        <f t="shared" si="15"/>
        <v>0</v>
      </c>
    </row>
    <row r="117" spans="1:16" x14ac:dyDescent="0.3">
      <c r="A117" s="5">
        <v>44232</v>
      </c>
      <c r="B117" s="25">
        <v>660.1</v>
      </c>
      <c r="C117" s="25">
        <v>15802</v>
      </c>
      <c r="D117" s="44">
        <v>1.1851579596915385E-3</v>
      </c>
      <c r="E117" s="1">
        <f>'ONE_LAST_QUOTE (2)'!AF117</f>
        <v>-3.2310590462182717E-4</v>
      </c>
      <c r="F117" s="1">
        <f t="shared" si="13"/>
        <v>3.7520229614794163E-3</v>
      </c>
      <c r="G117" s="1">
        <f t="shared" si="14"/>
        <v>-4.3982347707230704E-3</v>
      </c>
      <c r="H117" s="25">
        <f t="shared" si="8"/>
        <v>0</v>
      </c>
      <c r="I117" s="25">
        <f t="shared" si="9"/>
        <v>0</v>
      </c>
      <c r="J117" s="25">
        <f t="shared" si="10"/>
        <v>0</v>
      </c>
      <c r="K117" s="25">
        <v>0</v>
      </c>
      <c r="L117" s="5" t="str">
        <f t="shared" si="11"/>
        <v>-</v>
      </c>
      <c r="M117" s="5" t="str">
        <f t="shared" si="12"/>
        <v>-</v>
      </c>
      <c r="N117" s="5" t="s">
        <v>125</v>
      </c>
      <c r="O117" s="5" t="s">
        <v>125</v>
      </c>
      <c r="P117" s="27">
        <f t="shared" si="15"/>
        <v>1</v>
      </c>
    </row>
    <row r="118" spans="1:16" x14ac:dyDescent="0.3">
      <c r="A118" s="5">
        <v>44244</v>
      </c>
      <c r="B118" s="25">
        <v>688.6</v>
      </c>
      <c r="C118" s="25">
        <v>16326</v>
      </c>
      <c r="D118" s="44">
        <v>-4.8533536792502554E-3</v>
      </c>
      <c r="E118" s="1">
        <f>'ONE_LAST_QUOTE (2)'!AF118</f>
        <v>-3.2310590462182717E-4</v>
      </c>
      <c r="F118" s="1">
        <f t="shared" si="13"/>
        <v>3.7520229614794163E-3</v>
      </c>
      <c r="G118" s="1">
        <f t="shared" si="14"/>
        <v>-4.3982347707230704E-3</v>
      </c>
      <c r="H118" s="25">
        <f t="shared" si="8"/>
        <v>0</v>
      </c>
      <c r="I118" s="25">
        <f t="shared" si="9"/>
        <v>1</v>
      </c>
      <c r="J118" s="25">
        <f t="shared" si="10"/>
        <v>1</v>
      </c>
      <c r="K118" s="25">
        <v>0</v>
      </c>
      <c r="L118" s="5" t="str">
        <f t="shared" si="11"/>
        <v>-</v>
      </c>
      <c r="M118" s="5">
        <f t="shared" si="12"/>
        <v>44244</v>
      </c>
      <c r="N118" s="5" t="s">
        <v>143</v>
      </c>
      <c r="O118" s="5" t="s">
        <v>143</v>
      </c>
      <c r="P118" s="27">
        <f t="shared" si="15"/>
        <v>0</v>
      </c>
    </row>
    <row r="119" spans="1:16" x14ac:dyDescent="0.3">
      <c r="A119" s="5">
        <v>44245</v>
      </c>
      <c r="B119" s="25">
        <v>683.8</v>
      </c>
      <c r="C119" s="25">
        <v>16380</v>
      </c>
      <c r="D119" s="44">
        <v>2.6071089698647305E-3</v>
      </c>
      <c r="E119" s="1">
        <f>'ONE_LAST_QUOTE (2)'!AF119</f>
        <v>-3.2310590462182717E-4</v>
      </c>
      <c r="F119" s="1">
        <f t="shared" si="13"/>
        <v>3.7520229614794163E-3</v>
      </c>
      <c r="G119" s="1">
        <f t="shared" si="14"/>
        <v>-4.3982347707230704E-3</v>
      </c>
      <c r="H119" s="25">
        <f t="shared" si="8"/>
        <v>0</v>
      </c>
      <c r="I119" s="25">
        <f t="shared" si="9"/>
        <v>0</v>
      </c>
      <c r="J119" s="25">
        <f t="shared" si="10"/>
        <v>0</v>
      </c>
      <c r="K119" s="25">
        <v>1</v>
      </c>
      <c r="L119" s="5" t="str">
        <f t="shared" si="11"/>
        <v>-</v>
      </c>
      <c r="M119" s="5" t="str">
        <f t="shared" si="12"/>
        <v>-</v>
      </c>
      <c r="N119" s="5" t="s">
        <v>125</v>
      </c>
      <c r="O119" s="5">
        <v>1</v>
      </c>
      <c r="P119" s="27">
        <f t="shared" si="15"/>
        <v>1</v>
      </c>
    </row>
    <row r="120" spans="1:16" x14ac:dyDescent="0.3">
      <c r="A120" s="5">
        <v>44246</v>
      </c>
      <c r="B120" s="25">
        <v>682.7</v>
      </c>
      <c r="C120" s="25">
        <v>16309</v>
      </c>
      <c r="D120" s="44">
        <v>-3.806898096887485E-3</v>
      </c>
      <c r="E120" s="1">
        <f>'ONE_LAST_QUOTE (2)'!AF120</f>
        <v>-3.2310590462182717E-4</v>
      </c>
      <c r="F120" s="1">
        <f t="shared" si="13"/>
        <v>3.7520229614794163E-3</v>
      </c>
      <c r="G120" s="1">
        <f t="shared" si="14"/>
        <v>-4.3982347707230704E-3</v>
      </c>
      <c r="H120" s="25">
        <f t="shared" si="8"/>
        <v>0</v>
      </c>
      <c r="I120" s="25">
        <f t="shared" si="9"/>
        <v>0</v>
      </c>
      <c r="J120" s="25">
        <f t="shared" si="10"/>
        <v>0</v>
      </c>
      <c r="K120" s="25">
        <v>1</v>
      </c>
      <c r="L120" s="5" t="str">
        <f t="shared" si="11"/>
        <v>-</v>
      </c>
      <c r="M120" s="5" t="str">
        <f t="shared" si="12"/>
        <v>-</v>
      </c>
      <c r="N120" s="5" t="s">
        <v>125</v>
      </c>
      <c r="O120" s="5" t="s">
        <v>125</v>
      </c>
      <c r="P120" s="27">
        <f t="shared" si="15"/>
        <v>0</v>
      </c>
    </row>
    <row r="121" spans="1:16" x14ac:dyDescent="0.3">
      <c r="A121" s="5">
        <v>44249</v>
      </c>
      <c r="B121" s="25">
        <v>679.1</v>
      </c>
      <c r="C121" s="25">
        <v>16382</v>
      </c>
      <c r="D121" s="44">
        <v>2.9294252528540175E-3</v>
      </c>
      <c r="E121" s="1">
        <f>'ONE_LAST_QUOTE (2)'!AF121</f>
        <v>-3.2310590462182717E-4</v>
      </c>
      <c r="F121" s="1">
        <f t="shared" si="13"/>
        <v>3.7520229614794163E-3</v>
      </c>
      <c r="G121" s="1">
        <f t="shared" si="14"/>
        <v>-4.3982347707230704E-3</v>
      </c>
      <c r="H121" s="25">
        <f t="shared" si="8"/>
        <v>0</v>
      </c>
      <c r="I121" s="25">
        <f t="shared" si="9"/>
        <v>0</v>
      </c>
      <c r="J121" s="25">
        <f t="shared" si="10"/>
        <v>0</v>
      </c>
      <c r="K121" s="25">
        <v>1</v>
      </c>
      <c r="L121" s="5" t="str">
        <f t="shared" si="11"/>
        <v>-</v>
      </c>
      <c r="M121" s="5" t="str">
        <f t="shared" si="12"/>
        <v>-</v>
      </c>
      <c r="N121" s="5" t="s">
        <v>125</v>
      </c>
      <c r="O121" s="5" t="s">
        <v>125</v>
      </c>
      <c r="P121" s="27">
        <f t="shared" si="15"/>
        <v>1</v>
      </c>
    </row>
    <row r="122" spans="1:16" x14ac:dyDescent="0.3">
      <c r="A122" s="5">
        <v>44250</v>
      </c>
      <c r="B122" s="25">
        <v>678.6</v>
      </c>
      <c r="C122" s="25">
        <v>16434</v>
      </c>
      <c r="D122" s="44">
        <v>2.7558301032613651E-3</v>
      </c>
      <c r="E122" s="1">
        <f>'ONE_LAST_QUOTE (2)'!AF122</f>
        <v>-3.2310590462182717E-4</v>
      </c>
      <c r="F122" s="1">
        <f t="shared" si="13"/>
        <v>3.7520229614794163E-3</v>
      </c>
      <c r="G122" s="1">
        <f t="shared" si="14"/>
        <v>-4.3982347707230704E-3</v>
      </c>
      <c r="H122" s="25">
        <f t="shared" si="8"/>
        <v>0</v>
      </c>
      <c r="I122" s="25">
        <f t="shared" si="9"/>
        <v>0</v>
      </c>
      <c r="J122" s="25">
        <f t="shared" si="10"/>
        <v>0</v>
      </c>
      <c r="K122" s="25">
        <v>0</v>
      </c>
      <c r="L122" s="5" t="str">
        <f t="shared" si="11"/>
        <v>-</v>
      </c>
      <c r="M122" s="5" t="str">
        <f t="shared" si="12"/>
        <v>-</v>
      </c>
      <c r="N122" s="5" t="s">
        <v>125</v>
      </c>
      <c r="O122" s="5" t="s">
        <v>125</v>
      </c>
      <c r="P122" s="27">
        <f t="shared" si="15"/>
        <v>1</v>
      </c>
    </row>
    <row r="123" spans="1:16" x14ac:dyDescent="0.3">
      <c r="A123" s="5">
        <v>44251</v>
      </c>
      <c r="B123" s="25">
        <v>671.6</v>
      </c>
      <c r="C123" s="25">
        <v>16181</v>
      </c>
      <c r="D123" s="44">
        <v>-4.9371167435330208E-3</v>
      </c>
      <c r="E123" s="1">
        <f>'ONE_LAST_QUOTE (2)'!AF123</f>
        <v>-3.2310590462182717E-4</v>
      </c>
      <c r="F123" s="1">
        <f t="shared" si="13"/>
        <v>3.7520229614794163E-3</v>
      </c>
      <c r="G123" s="1">
        <f t="shared" si="14"/>
        <v>-4.3982347707230704E-3</v>
      </c>
      <c r="H123" s="25">
        <f t="shared" si="8"/>
        <v>0</v>
      </c>
      <c r="I123" s="25">
        <f t="shared" si="9"/>
        <v>1</v>
      </c>
      <c r="J123" s="25">
        <f t="shared" si="10"/>
        <v>1</v>
      </c>
      <c r="K123" s="25">
        <v>1</v>
      </c>
      <c r="L123" s="5" t="str">
        <f t="shared" si="11"/>
        <v>-</v>
      </c>
      <c r="M123" s="5">
        <f t="shared" si="12"/>
        <v>44251</v>
      </c>
      <c r="N123" s="5" t="s">
        <v>125</v>
      </c>
      <c r="O123" s="5" t="s">
        <v>125</v>
      </c>
      <c r="P123" s="27">
        <f t="shared" si="15"/>
        <v>0</v>
      </c>
    </row>
    <row r="124" spans="1:16" x14ac:dyDescent="0.3">
      <c r="A124" s="5">
        <v>44252</v>
      </c>
      <c r="B124" s="25">
        <v>677.5</v>
      </c>
      <c r="C124" s="25">
        <v>16387</v>
      </c>
      <c r="D124" s="44">
        <v>3.9525675946801894E-5</v>
      </c>
      <c r="E124" s="1">
        <f>'ONE_LAST_QUOTE (2)'!AF124</f>
        <v>-3.2310590462182717E-4</v>
      </c>
      <c r="F124" s="1">
        <f t="shared" si="13"/>
        <v>3.7520229614794163E-3</v>
      </c>
      <c r="G124" s="1">
        <f t="shared" si="14"/>
        <v>-4.3982347707230704E-3</v>
      </c>
      <c r="H124" s="25">
        <f t="shared" si="8"/>
        <v>0</v>
      </c>
      <c r="I124" s="25">
        <f t="shared" si="9"/>
        <v>0</v>
      </c>
      <c r="J124" s="25">
        <f t="shared" si="10"/>
        <v>0</v>
      </c>
      <c r="K124" s="25">
        <v>1</v>
      </c>
      <c r="L124" s="5" t="str">
        <f t="shared" si="11"/>
        <v>-</v>
      </c>
      <c r="M124" s="5" t="str">
        <f t="shared" si="12"/>
        <v>-</v>
      </c>
      <c r="N124" s="5" t="s">
        <v>149</v>
      </c>
      <c r="O124" s="5">
        <v>1</v>
      </c>
      <c r="P124" s="27">
        <f t="shared" si="15"/>
        <v>1</v>
      </c>
    </row>
    <row r="125" spans="1:16" x14ac:dyDescent="0.3">
      <c r="A125" s="5">
        <v>44253</v>
      </c>
      <c r="B125" s="25">
        <v>652.4</v>
      </c>
      <c r="C125" s="25">
        <v>15931</v>
      </c>
      <c r="D125" s="44">
        <v>1.1167270149676401E-3</v>
      </c>
      <c r="E125" s="1">
        <f>'ONE_LAST_QUOTE (2)'!AF125</f>
        <v>-3.2310590462182717E-4</v>
      </c>
      <c r="F125" s="1">
        <f t="shared" si="13"/>
        <v>3.7520229614794163E-3</v>
      </c>
      <c r="G125" s="1">
        <f t="shared" si="14"/>
        <v>-4.3982347707230704E-3</v>
      </c>
      <c r="H125" s="25">
        <f t="shared" si="8"/>
        <v>0</v>
      </c>
      <c r="I125" s="25">
        <f t="shared" si="9"/>
        <v>0</v>
      </c>
      <c r="J125" s="25">
        <f t="shared" si="10"/>
        <v>0</v>
      </c>
      <c r="K125" s="25">
        <v>0</v>
      </c>
      <c r="L125" s="5" t="str">
        <f t="shared" si="11"/>
        <v>-</v>
      </c>
      <c r="M125" s="5" t="str">
        <f t="shared" si="12"/>
        <v>-</v>
      </c>
      <c r="N125" s="5" t="s">
        <v>2</v>
      </c>
      <c r="O125" s="5" t="s">
        <v>2</v>
      </c>
      <c r="P125" s="27">
        <f t="shared" si="15"/>
        <v>1</v>
      </c>
    </row>
    <row r="126" spans="1:16" x14ac:dyDescent="0.3">
      <c r="A126" s="5">
        <v>44257</v>
      </c>
      <c r="B126" s="25">
        <v>654.4</v>
      </c>
      <c r="C126" s="25">
        <v>15904</v>
      </c>
      <c r="D126" s="44">
        <v>-3.6128309767025752E-4</v>
      </c>
      <c r="E126" s="1">
        <f>'ONE_LAST_QUOTE (2)'!AF126</f>
        <v>-3.2310590462182717E-4</v>
      </c>
      <c r="F126" s="1">
        <f t="shared" si="13"/>
        <v>3.7520229614794163E-3</v>
      </c>
      <c r="G126" s="1">
        <f t="shared" si="14"/>
        <v>-4.3982347707230704E-3</v>
      </c>
      <c r="H126" s="25">
        <f t="shared" si="8"/>
        <v>0</v>
      </c>
      <c r="I126" s="25">
        <f t="shared" si="9"/>
        <v>0</v>
      </c>
      <c r="J126" s="25">
        <f t="shared" si="10"/>
        <v>0</v>
      </c>
      <c r="K126" s="25">
        <v>0</v>
      </c>
      <c r="L126" s="5" t="str">
        <f t="shared" si="11"/>
        <v>-</v>
      </c>
      <c r="M126" s="5" t="str">
        <f t="shared" si="12"/>
        <v>-</v>
      </c>
      <c r="N126" s="5" t="s">
        <v>2</v>
      </c>
      <c r="O126" s="5" t="s">
        <v>2</v>
      </c>
      <c r="P126" s="27">
        <f t="shared" si="15"/>
        <v>0</v>
      </c>
    </row>
    <row r="127" spans="1:16" x14ac:dyDescent="0.3">
      <c r="A127" s="5">
        <v>44258</v>
      </c>
      <c r="B127" s="25">
        <v>665.6</v>
      </c>
      <c r="C127" s="25">
        <v>16179</v>
      </c>
      <c r="D127" s="44">
        <v>1.2748239797116265E-3</v>
      </c>
      <c r="E127" s="1">
        <f>'ONE_LAST_QUOTE (2)'!AF127</f>
        <v>-3.2310590462182717E-4</v>
      </c>
      <c r="F127" s="1">
        <f t="shared" si="13"/>
        <v>3.7520229614794163E-3</v>
      </c>
      <c r="G127" s="1">
        <f t="shared" si="14"/>
        <v>-4.3982347707230704E-3</v>
      </c>
      <c r="H127" s="25">
        <f t="shared" si="8"/>
        <v>0</v>
      </c>
      <c r="I127" s="25">
        <f t="shared" si="9"/>
        <v>0</v>
      </c>
      <c r="J127" s="25">
        <f t="shared" si="10"/>
        <v>0</v>
      </c>
      <c r="K127" s="25">
        <v>0</v>
      </c>
      <c r="L127" s="5" t="str">
        <f t="shared" si="11"/>
        <v>-</v>
      </c>
      <c r="M127" s="5" t="str">
        <f t="shared" si="12"/>
        <v>-</v>
      </c>
      <c r="N127" s="5" t="s">
        <v>149</v>
      </c>
      <c r="O127" s="5" t="s">
        <v>149</v>
      </c>
      <c r="P127" s="27">
        <f t="shared" si="15"/>
        <v>1</v>
      </c>
    </row>
    <row r="128" spans="1:16" x14ac:dyDescent="0.3">
      <c r="A128" s="5">
        <v>44259</v>
      </c>
      <c r="B128" s="25">
        <v>651.70000000000005</v>
      </c>
      <c r="C128" s="25">
        <v>15922</v>
      </c>
      <c r="D128" s="44">
        <v>-9.8639555044788404E-4</v>
      </c>
      <c r="E128" s="1">
        <f>'ONE_LAST_QUOTE (2)'!AF128</f>
        <v>-3.2310590462182717E-4</v>
      </c>
      <c r="F128" s="1">
        <f t="shared" si="13"/>
        <v>3.7520229614794163E-3</v>
      </c>
      <c r="G128" s="1">
        <f t="shared" si="14"/>
        <v>-4.3982347707230704E-3</v>
      </c>
      <c r="H128" s="25">
        <f t="shared" si="8"/>
        <v>0</v>
      </c>
      <c r="I128" s="25">
        <f t="shared" si="9"/>
        <v>0</v>
      </c>
      <c r="J128" s="25">
        <f t="shared" si="10"/>
        <v>0</v>
      </c>
      <c r="K128" s="25">
        <v>0</v>
      </c>
      <c r="L128" s="5" t="str">
        <f t="shared" si="11"/>
        <v>-</v>
      </c>
      <c r="M128" s="5" t="str">
        <f t="shared" si="12"/>
        <v>-</v>
      </c>
      <c r="N128" s="5" t="s">
        <v>2</v>
      </c>
      <c r="O128" s="5" t="s">
        <v>2</v>
      </c>
      <c r="P128" s="27">
        <f t="shared" si="15"/>
        <v>0</v>
      </c>
    </row>
    <row r="129" spans="1:16" x14ac:dyDescent="0.3">
      <c r="A129" s="5">
        <v>44260</v>
      </c>
      <c r="B129" s="25">
        <v>644.5</v>
      </c>
      <c r="C129" s="25">
        <v>15847</v>
      </c>
      <c r="D129" s="44">
        <v>5.9282684633025686E-3</v>
      </c>
      <c r="E129" s="1">
        <f>'ONE_LAST_QUOTE (2)'!AF129</f>
        <v>-3.2310590462182717E-4</v>
      </c>
      <c r="F129" s="1">
        <f t="shared" si="13"/>
        <v>3.7520229614794163E-3</v>
      </c>
      <c r="G129" s="1">
        <f t="shared" si="14"/>
        <v>-4.3982347707230704E-3</v>
      </c>
      <c r="H129" s="25">
        <f t="shared" si="8"/>
        <v>1</v>
      </c>
      <c r="I129" s="25">
        <f t="shared" si="9"/>
        <v>0</v>
      </c>
      <c r="J129" s="25">
        <f t="shared" si="10"/>
        <v>1</v>
      </c>
      <c r="K129" s="25">
        <v>0</v>
      </c>
      <c r="L129" s="5">
        <f t="shared" si="11"/>
        <v>44260</v>
      </c>
      <c r="M129" s="5" t="str">
        <f t="shared" si="12"/>
        <v>-</v>
      </c>
      <c r="N129" s="5" t="s">
        <v>150</v>
      </c>
      <c r="O129" s="5" t="s">
        <v>150</v>
      </c>
      <c r="P129" s="27">
        <f t="shared" si="15"/>
        <v>1</v>
      </c>
    </row>
    <row r="130" spans="1:16" x14ac:dyDescent="0.3">
      <c r="A130" s="5">
        <v>44263</v>
      </c>
      <c r="B130" s="25">
        <v>643.79999999999995</v>
      </c>
      <c r="C130" s="25">
        <v>15819</v>
      </c>
      <c r="D130" s="44">
        <v>3.750198183266279E-3</v>
      </c>
      <c r="E130" s="1">
        <f>'ONE_LAST_QUOTE (2)'!AF130</f>
        <v>-3.2310590462182717E-4</v>
      </c>
      <c r="F130" s="1">
        <f t="shared" si="13"/>
        <v>3.7520229614794163E-3</v>
      </c>
      <c r="G130" s="1">
        <f t="shared" si="14"/>
        <v>-4.3982347707230704E-3</v>
      </c>
      <c r="H130" s="25">
        <f t="shared" ref="H130:H193" si="16">IF(D130&gt;F130,1,0)</f>
        <v>0</v>
      </c>
      <c r="I130" s="25">
        <f t="shared" ref="I130:I193" si="17">IF(D130&lt;G130,1,0)</f>
        <v>0</v>
      </c>
      <c r="J130" s="25">
        <f t="shared" ref="J130:J193" si="18">H130+I130</f>
        <v>0</v>
      </c>
      <c r="K130" s="25">
        <v>0</v>
      </c>
      <c r="L130" s="5" t="str">
        <f t="shared" ref="L130:L193" si="19">IF(H130=1,A130,"-")</f>
        <v>-</v>
      </c>
      <c r="M130" s="5" t="str">
        <f t="shared" ref="M130:M193" si="20">IF(I130=1,A130,"-")</f>
        <v>-</v>
      </c>
      <c r="N130" s="5" t="s">
        <v>148</v>
      </c>
      <c r="O130" s="5" t="s">
        <v>148</v>
      </c>
      <c r="P130" s="27">
        <f t="shared" si="15"/>
        <v>1</v>
      </c>
    </row>
    <row r="131" spans="1:16" x14ac:dyDescent="0.3">
      <c r="A131" s="5">
        <v>44264</v>
      </c>
      <c r="B131" s="25">
        <v>644.4</v>
      </c>
      <c r="C131" s="25">
        <v>15822</v>
      </c>
      <c r="D131" s="44">
        <v>1.5271103743185006E-3</v>
      </c>
      <c r="E131" s="1">
        <f>'ONE_LAST_QUOTE (2)'!AF131</f>
        <v>-3.2310590462182717E-4</v>
      </c>
      <c r="F131" s="1">
        <f t="shared" ref="F131:F194" si="21">E131+$Q$7*_xlfn.STDEV.S($D$2:$D$779)</f>
        <v>3.7520229614794163E-3</v>
      </c>
      <c r="G131" s="1">
        <f t="shared" ref="G131:G194" si="22">E131-$Q$7*_xlfn.STDEV.S($D$2:$D$779)</f>
        <v>-4.3982347707230704E-3</v>
      </c>
      <c r="H131" s="25">
        <f t="shared" si="16"/>
        <v>0</v>
      </c>
      <c r="I131" s="25">
        <f t="shared" si="17"/>
        <v>0</v>
      </c>
      <c r="J131" s="25">
        <f t="shared" si="18"/>
        <v>0</v>
      </c>
      <c r="K131" s="25">
        <v>0</v>
      </c>
      <c r="L131" s="5" t="str">
        <f t="shared" si="19"/>
        <v>-</v>
      </c>
      <c r="M131" s="5" t="str">
        <f t="shared" si="20"/>
        <v>-</v>
      </c>
      <c r="N131" s="5" t="s">
        <v>144</v>
      </c>
      <c r="O131" s="5" t="s">
        <v>144</v>
      </c>
      <c r="P131" s="27">
        <f t="shared" ref="P131:P194" si="23">IF(D131&gt;E131,1,0)</f>
        <v>1</v>
      </c>
    </row>
    <row r="132" spans="1:16" x14ac:dyDescent="0.3">
      <c r="A132" s="5">
        <v>44265</v>
      </c>
      <c r="B132" s="25">
        <v>648.1</v>
      </c>
      <c r="C132" s="25">
        <v>15885</v>
      </c>
      <c r="D132" s="44">
        <v>-2.6774717094560293E-4</v>
      </c>
      <c r="E132" s="1">
        <f>'ONE_LAST_QUOTE (2)'!AF132</f>
        <v>-3.2310590462182717E-4</v>
      </c>
      <c r="F132" s="1">
        <f t="shared" si="21"/>
        <v>3.7520229614794163E-3</v>
      </c>
      <c r="G132" s="1">
        <f t="shared" si="22"/>
        <v>-4.3982347707230704E-3</v>
      </c>
      <c r="H132" s="25">
        <f t="shared" si="16"/>
        <v>0</v>
      </c>
      <c r="I132" s="25">
        <f t="shared" si="17"/>
        <v>0</v>
      </c>
      <c r="J132" s="25">
        <f t="shared" si="18"/>
        <v>0</v>
      </c>
      <c r="K132" s="25">
        <v>1</v>
      </c>
      <c r="L132" s="5" t="str">
        <f t="shared" si="19"/>
        <v>-</v>
      </c>
      <c r="M132" s="5" t="str">
        <f t="shared" si="20"/>
        <v>-</v>
      </c>
      <c r="N132" s="5">
        <v>1</v>
      </c>
      <c r="O132" s="5" t="s">
        <v>125</v>
      </c>
      <c r="P132" s="27">
        <f t="shared" si="23"/>
        <v>1</v>
      </c>
    </row>
    <row r="133" spans="1:16" x14ac:dyDescent="0.3">
      <c r="A133" s="5">
        <v>44266</v>
      </c>
      <c r="B133" s="25">
        <v>660.7</v>
      </c>
      <c r="C133" s="25">
        <v>16169</v>
      </c>
      <c r="D133" s="44">
        <v>3.2482600010818019E-4</v>
      </c>
      <c r="E133" s="1">
        <f>'ONE_LAST_QUOTE (2)'!AF133</f>
        <v>-3.2310590462182717E-4</v>
      </c>
      <c r="F133" s="1">
        <f t="shared" si="21"/>
        <v>3.7520229614794163E-3</v>
      </c>
      <c r="G133" s="1">
        <f t="shared" si="22"/>
        <v>-4.3982347707230704E-3</v>
      </c>
      <c r="H133" s="25">
        <f t="shared" si="16"/>
        <v>0</v>
      </c>
      <c r="I133" s="25">
        <f t="shared" si="17"/>
        <v>0</v>
      </c>
      <c r="J133" s="25">
        <f t="shared" si="18"/>
        <v>0</v>
      </c>
      <c r="K133" s="25">
        <v>0</v>
      </c>
      <c r="L133" s="5" t="str">
        <f t="shared" si="19"/>
        <v>-</v>
      </c>
      <c r="M133" s="5" t="str">
        <f t="shared" si="20"/>
        <v>-</v>
      </c>
      <c r="N133" s="5" t="s">
        <v>2</v>
      </c>
      <c r="O133" s="5" t="s">
        <v>2</v>
      </c>
      <c r="P133" s="27">
        <f t="shared" si="23"/>
        <v>1</v>
      </c>
    </row>
    <row r="134" spans="1:16" x14ac:dyDescent="0.3">
      <c r="A134" s="5">
        <v>44267</v>
      </c>
      <c r="B134" s="25">
        <v>659.3</v>
      </c>
      <c r="C134" s="25">
        <v>16223</v>
      </c>
      <c r="D134" s="44">
        <v>9.0712601975391147E-3</v>
      </c>
      <c r="E134" s="1">
        <f>'ONE_LAST_QUOTE (2)'!AF134</f>
        <v>-3.2310590462182717E-4</v>
      </c>
      <c r="F134" s="1">
        <f t="shared" si="21"/>
        <v>3.7520229614794163E-3</v>
      </c>
      <c r="G134" s="1">
        <f t="shared" si="22"/>
        <v>-4.3982347707230704E-3</v>
      </c>
      <c r="H134" s="25">
        <f t="shared" si="16"/>
        <v>1</v>
      </c>
      <c r="I134" s="25">
        <f t="shared" si="17"/>
        <v>0</v>
      </c>
      <c r="J134" s="25">
        <f t="shared" si="18"/>
        <v>1</v>
      </c>
      <c r="K134" s="25">
        <v>0</v>
      </c>
      <c r="L134" s="5">
        <f t="shared" si="19"/>
        <v>44267</v>
      </c>
      <c r="M134" s="5" t="str">
        <f t="shared" si="20"/>
        <v>-</v>
      </c>
      <c r="N134" s="5" t="s">
        <v>149</v>
      </c>
      <c r="O134" s="5" t="s">
        <v>149</v>
      </c>
      <c r="P134" s="27">
        <f t="shared" si="23"/>
        <v>1</v>
      </c>
    </row>
    <row r="135" spans="1:16" x14ac:dyDescent="0.3">
      <c r="A135" s="5">
        <v>44270</v>
      </c>
      <c r="B135" s="25">
        <v>661.8</v>
      </c>
      <c r="C135" s="25">
        <v>16199</v>
      </c>
      <c r="D135" s="44">
        <v>2.357032542055841E-3</v>
      </c>
      <c r="E135" s="1">
        <f>'ONE_LAST_QUOTE (2)'!AF135</f>
        <v>-3.2310590462182717E-4</v>
      </c>
      <c r="F135" s="1">
        <f t="shared" si="21"/>
        <v>3.7520229614794163E-3</v>
      </c>
      <c r="G135" s="1">
        <f t="shared" si="22"/>
        <v>-4.3982347707230704E-3</v>
      </c>
      <c r="H135" s="25">
        <f t="shared" si="16"/>
        <v>0</v>
      </c>
      <c r="I135" s="25">
        <f t="shared" si="17"/>
        <v>0</v>
      </c>
      <c r="J135" s="25">
        <f t="shared" si="18"/>
        <v>0</v>
      </c>
      <c r="K135" s="25">
        <v>0</v>
      </c>
      <c r="L135" s="5" t="str">
        <f t="shared" si="19"/>
        <v>-</v>
      </c>
      <c r="M135" s="5" t="str">
        <f t="shared" si="20"/>
        <v>-</v>
      </c>
      <c r="N135" s="5" t="s">
        <v>151</v>
      </c>
      <c r="O135" s="5" t="s">
        <v>151</v>
      </c>
      <c r="P135" s="27">
        <f t="shared" si="23"/>
        <v>1</v>
      </c>
    </row>
    <row r="136" spans="1:16" x14ac:dyDescent="0.3">
      <c r="A136" s="5">
        <v>44271</v>
      </c>
      <c r="B136" s="25">
        <v>667</v>
      </c>
      <c r="C136" s="25">
        <v>16305</v>
      </c>
      <c r="D136" s="44">
        <v>1.7429744090338688E-3</v>
      </c>
      <c r="E136" s="1">
        <f>'ONE_LAST_QUOTE (2)'!AF136</f>
        <v>-3.2310590462182717E-4</v>
      </c>
      <c r="F136" s="1">
        <f t="shared" si="21"/>
        <v>3.7520229614794163E-3</v>
      </c>
      <c r="G136" s="1">
        <f t="shared" si="22"/>
        <v>-4.3982347707230704E-3</v>
      </c>
      <c r="H136" s="25">
        <f t="shared" si="16"/>
        <v>0</v>
      </c>
      <c r="I136" s="25">
        <f t="shared" si="17"/>
        <v>0</v>
      </c>
      <c r="J136" s="25">
        <f t="shared" si="18"/>
        <v>0</v>
      </c>
      <c r="K136" s="25">
        <v>0</v>
      </c>
      <c r="L136" s="5" t="str">
        <f t="shared" si="19"/>
        <v>-</v>
      </c>
      <c r="M136" s="5" t="str">
        <f t="shared" si="20"/>
        <v>-</v>
      </c>
      <c r="N136" s="5" t="s">
        <v>2</v>
      </c>
      <c r="O136" s="5" t="s">
        <v>2</v>
      </c>
      <c r="P136" s="27">
        <f t="shared" si="23"/>
        <v>1</v>
      </c>
    </row>
    <row r="137" spans="1:16" x14ac:dyDescent="0.3">
      <c r="A137" s="5">
        <v>44272</v>
      </c>
      <c r="B137" s="25">
        <v>662.6</v>
      </c>
      <c r="C137" s="25">
        <v>16177</v>
      </c>
      <c r="D137" s="44">
        <v>-1.6781820443632503E-3</v>
      </c>
      <c r="E137" s="1">
        <f>'ONE_LAST_QUOTE (2)'!AF137</f>
        <v>-3.2310590462182717E-4</v>
      </c>
      <c r="F137" s="1">
        <f t="shared" si="21"/>
        <v>3.7520229614794163E-3</v>
      </c>
      <c r="G137" s="1">
        <f t="shared" si="22"/>
        <v>-4.3982347707230704E-3</v>
      </c>
      <c r="H137" s="25">
        <f t="shared" si="16"/>
        <v>0</v>
      </c>
      <c r="I137" s="25">
        <f t="shared" si="17"/>
        <v>0</v>
      </c>
      <c r="J137" s="25">
        <f t="shared" si="18"/>
        <v>0</v>
      </c>
      <c r="K137" s="25">
        <v>1</v>
      </c>
      <c r="L137" s="5" t="str">
        <f t="shared" si="19"/>
        <v>-</v>
      </c>
      <c r="M137" s="5" t="str">
        <f t="shared" si="20"/>
        <v>-</v>
      </c>
      <c r="N137" s="5">
        <v>1</v>
      </c>
      <c r="O137" s="5" t="s">
        <v>2</v>
      </c>
      <c r="P137" s="27">
        <f t="shared" si="23"/>
        <v>0</v>
      </c>
    </row>
    <row r="138" spans="1:16" x14ac:dyDescent="0.3">
      <c r="A138" s="5">
        <v>44273</v>
      </c>
      <c r="B138" s="25">
        <v>662.8</v>
      </c>
      <c r="C138" s="25">
        <v>16235</v>
      </c>
      <c r="D138" s="44">
        <v>-8.3802720979535023E-4</v>
      </c>
      <c r="E138" s="1">
        <f>'ONE_LAST_QUOTE (2)'!AF138</f>
        <v>-3.2310590462182717E-4</v>
      </c>
      <c r="F138" s="1">
        <f t="shared" si="21"/>
        <v>3.7520229614794163E-3</v>
      </c>
      <c r="G138" s="1">
        <f t="shared" si="22"/>
        <v>-4.3982347707230704E-3</v>
      </c>
      <c r="H138" s="25">
        <f t="shared" si="16"/>
        <v>0</v>
      </c>
      <c r="I138" s="25">
        <f t="shared" si="17"/>
        <v>0</v>
      </c>
      <c r="J138" s="25">
        <f t="shared" si="18"/>
        <v>0</v>
      </c>
      <c r="K138" s="25">
        <v>0</v>
      </c>
      <c r="L138" s="5" t="str">
        <f t="shared" si="19"/>
        <v>-</v>
      </c>
      <c r="M138" s="5" t="str">
        <f t="shared" si="20"/>
        <v>-</v>
      </c>
      <c r="N138" s="5" t="s">
        <v>2</v>
      </c>
      <c r="O138" s="5" t="s">
        <v>2</v>
      </c>
      <c r="P138" s="27">
        <f t="shared" si="23"/>
        <v>0</v>
      </c>
    </row>
    <row r="139" spans="1:16" x14ac:dyDescent="0.3">
      <c r="A139" s="5">
        <v>44274</v>
      </c>
      <c r="B139" s="25">
        <v>654.4</v>
      </c>
      <c r="C139" s="25">
        <v>16010</v>
      </c>
      <c r="D139" s="44">
        <v>-5.0846652195965297E-3</v>
      </c>
      <c r="E139" s="1">
        <f>'ONE_LAST_QUOTE (2)'!AF139</f>
        <v>-3.2310590462182717E-4</v>
      </c>
      <c r="F139" s="1">
        <f t="shared" si="21"/>
        <v>3.7520229614794163E-3</v>
      </c>
      <c r="G139" s="1">
        <f t="shared" si="22"/>
        <v>-4.3982347707230704E-3</v>
      </c>
      <c r="H139" s="25">
        <f t="shared" si="16"/>
        <v>0</v>
      </c>
      <c r="I139" s="25">
        <f t="shared" si="17"/>
        <v>1</v>
      </c>
      <c r="J139" s="25">
        <f t="shared" si="18"/>
        <v>1</v>
      </c>
      <c r="K139" s="25">
        <v>0</v>
      </c>
      <c r="L139" s="5" t="str">
        <f t="shared" si="19"/>
        <v>-</v>
      </c>
      <c r="M139" s="5">
        <f t="shared" si="20"/>
        <v>44274</v>
      </c>
      <c r="N139" s="5" t="s">
        <v>125</v>
      </c>
      <c r="O139" s="5" t="s">
        <v>125</v>
      </c>
      <c r="P139" s="27">
        <f t="shared" si="23"/>
        <v>0</v>
      </c>
    </row>
    <row r="140" spans="1:16" x14ac:dyDescent="0.3">
      <c r="A140" s="5">
        <v>44277</v>
      </c>
      <c r="B140" s="25">
        <v>656.3</v>
      </c>
      <c r="C140" s="25">
        <v>16137</v>
      </c>
      <c r="D140" s="44">
        <v>-2.2082362268317605E-4</v>
      </c>
      <c r="E140" s="1">
        <f>'ONE_LAST_QUOTE (2)'!AF140</f>
        <v>-3.2310590462182717E-4</v>
      </c>
      <c r="F140" s="1">
        <f t="shared" si="21"/>
        <v>3.7520229614794163E-3</v>
      </c>
      <c r="G140" s="1">
        <f t="shared" si="22"/>
        <v>-4.3982347707230704E-3</v>
      </c>
      <c r="H140" s="25">
        <f t="shared" si="16"/>
        <v>0</v>
      </c>
      <c r="I140" s="25">
        <f t="shared" si="17"/>
        <v>0</v>
      </c>
      <c r="J140" s="25">
        <f t="shared" si="18"/>
        <v>0</v>
      </c>
      <c r="K140" s="25">
        <v>0</v>
      </c>
      <c r="L140" s="5" t="str">
        <f t="shared" si="19"/>
        <v>-</v>
      </c>
      <c r="M140" s="5" t="str">
        <f t="shared" si="20"/>
        <v>-</v>
      </c>
      <c r="N140" s="5" t="s">
        <v>151</v>
      </c>
      <c r="O140" s="5" t="s">
        <v>151</v>
      </c>
      <c r="P140" s="27">
        <f t="shared" si="23"/>
        <v>1</v>
      </c>
    </row>
    <row r="141" spans="1:16" x14ac:dyDescent="0.3">
      <c r="A141" s="5">
        <v>44278</v>
      </c>
      <c r="B141" s="25">
        <v>658.4</v>
      </c>
      <c r="C141" s="25">
        <v>16119</v>
      </c>
      <c r="D141" s="44">
        <v>-2.7662087153415451E-3</v>
      </c>
      <c r="E141" s="1">
        <f>'ONE_LAST_QUOTE (2)'!AF141</f>
        <v>-3.2310590462182717E-4</v>
      </c>
      <c r="F141" s="1">
        <f t="shared" si="21"/>
        <v>3.7520229614794163E-3</v>
      </c>
      <c r="G141" s="1">
        <f t="shared" si="22"/>
        <v>-4.3982347707230704E-3</v>
      </c>
      <c r="H141" s="25">
        <f t="shared" si="16"/>
        <v>0</v>
      </c>
      <c r="I141" s="25">
        <f t="shared" si="17"/>
        <v>0</v>
      </c>
      <c r="J141" s="25">
        <f t="shared" si="18"/>
        <v>0</v>
      </c>
      <c r="K141" s="25">
        <v>0</v>
      </c>
      <c r="L141" s="5" t="str">
        <f t="shared" si="19"/>
        <v>-</v>
      </c>
      <c r="M141" s="5" t="str">
        <f t="shared" si="20"/>
        <v>-</v>
      </c>
      <c r="N141" s="5" t="s">
        <v>144</v>
      </c>
      <c r="O141" s="5" t="s">
        <v>144</v>
      </c>
      <c r="P141" s="27">
        <f t="shared" si="23"/>
        <v>0</v>
      </c>
    </row>
    <row r="142" spans="1:16" x14ac:dyDescent="0.3">
      <c r="A142" s="5">
        <v>44279</v>
      </c>
      <c r="B142" s="25">
        <v>648.79999999999995</v>
      </c>
      <c r="C142" s="25">
        <v>15981</v>
      </c>
      <c r="D142" s="44">
        <v>-2.0453437885246395E-3</v>
      </c>
      <c r="E142" s="1">
        <f>'ONE_LAST_QUOTE (2)'!AF142</f>
        <v>-3.2310590462182717E-4</v>
      </c>
      <c r="F142" s="1">
        <f t="shared" si="21"/>
        <v>3.7520229614794163E-3</v>
      </c>
      <c r="G142" s="1">
        <f t="shared" si="22"/>
        <v>-4.3982347707230704E-3</v>
      </c>
      <c r="H142" s="25">
        <f t="shared" si="16"/>
        <v>0</v>
      </c>
      <c r="I142" s="25">
        <f t="shared" si="17"/>
        <v>0</v>
      </c>
      <c r="J142" s="25">
        <f t="shared" si="18"/>
        <v>0</v>
      </c>
      <c r="K142" s="25">
        <v>0</v>
      </c>
      <c r="L142" s="5" t="str">
        <f t="shared" si="19"/>
        <v>-</v>
      </c>
      <c r="M142" s="5" t="str">
        <f t="shared" si="20"/>
        <v>-</v>
      </c>
      <c r="N142" s="5" t="s">
        <v>125</v>
      </c>
      <c r="O142" s="5" t="s">
        <v>125</v>
      </c>
      <c r="P142" s="27">
        <f t="shared" si="23"/>
        <v>0</v>
      </c>
    </row>
    <row r="143" spans="1:16" x14ac:dyDescent="0.3">
      <c r="A143" s="5">
        <v>44280</v>
      </c>
      <c r="B143" s="25">
        <v>651.79999999999995</v>
      </c>
      <c r="C143" s="25">
        <v>16030</v>
      </c>
      <c r="D143" s="44">
        <v>-2.5326423717033086E-3</v>
      </c>
      <c r="E143" s="1">
        <f>'ONE_LAST_QUOTE (2)'!AF143</f>
        <v>-3.2310590462182717E-4</v>
      </c>
      <c r="F143" s="1">
        <f t="shared" si="21"/>
        <v>3.7520229614794163E-3</v>
      </c>
      <c r="G143" s="1">
        <f t="shared" si="22"/>
        <v>-4.3982347707230704E-3</v>
      </c>
      <c r="H143" s="25">
        <f t="shared" si="16"/>
        <v>0</v>
      </c>
      <c r="I143" s="25">
        <f t="shared" si="17"/>
        <v>0</v>
      </c>
      <c r="J143" s="25">
        <f t="shared" si="18"/>
        <v>0</v>
      </c>
      <c r="K143" s="25">
        <v>0</v>
      </c>
      <c r="L143" s="5" t="str">
        <f t="shared" si="19"/>
        <v>-</v>
      </c>
      <c r="M143" s="5" t="str">
        <f t="shared" si="20"/>
        <v>-</v>
      </c>
      <c r="N143" s="5" t="s">
        <v>125</v>
      </c>
      <c r="O143" s="5" t="s">
        <v>125</v>
      </c>
      <c r="P143" s="27">
        <f t="shared" si="23"/>
        <v>0</v>
      </c>
    </row>
    <row r="144" spans="1:16" x14ac:dyDescent="0.3">
      <c r="A144" s="5">
        <v>44281</v>
      </c>
      <c r="B144" s="25">
        <v>664.6</v>
      </c>
      <c r="C144" s="25">
        <v>16285</v>
      </c>
      <c r="D144" s="44">
        <v>-4.7212396666452393E-3</v>
      </c>
      <c r="E144" s="1">
        <f>'ONE_LAST_QUOTE (2)'!AF144</f>
        <v>-3.2310590462182717E-4</v>
      </c>
      <c r="F144" s="1">
        <f t="shared" si="21"/>
        <v>3.7520229614794163E-3</v>
      </c>
      <c r="G144" s="1">
        <f t="shared" si="22"/>
        <v>-4.3982347707230704E-3</v>
      </c>
      <c r="H144" s="25">
        <f t="shared" si="16"/>
        <v>0</v>
      </c>
      <c r="I144" s="25">
        <f t="shared" si="17"/>
        <v>1</v>
      </c>
      <c r="J144" s="25">
        <f t="shared" si="18"/>
        <v>1</v>
      </c>
      <c r="K144" s="25">
        <v>0</v>
      </c>
      <c r="L144" s="5" t="str">
        <f t="shared" si="19"/>
        <v>-</v>
      </c>
      <c r="M144" s="5">
        <f t="shared" si="20"/>
        <v>44281</v>
      </c>
      <c r="N144" s="5" t="s">
        <v>125</v>
      </c>
      <c r="O144" s="5" t="s">
        <v>125</v>
      </c>
      <c r="P144" s="27">
        <f t="shared" si="23"/>
        <v>0</v>
      </c>
    </row>
    <row r="145" spans="1:16" x14ac:dyDescent="0.3">
      <c r="A145" s="5">
        <v>44284</v>
      </c>
      <c r="B145" s="25">
        <v>671</v>
      </c>
      <c r="C145" s="25">
        <v>16408</v>
      </c>
      <c r="D145" s="44">
        <v>-5.0959429498423341E-3</v>
      </c>
      <c r="E145" s="1">
        <f>'ONE_LAST_QUOTE (2)'!AF145</f>
        <v>-3.2310590462182717E-4</v>
      </c>
      <c r="F145" s="1">
        <f t="shared" si="21"/>
        <v>3.7520229614794163E-3</v>
      </c>
      <c r="G145" s="1">
        <f t="shared" si="22"/>
        <v>-4.3982347707230704E-3</v>
      </c>
      <c r="H145" s="25">
        <f t="shared" si="16"/>
        <v>0</v>
      </c>
      <c r="I145" s="25">
        <f t="shared" si="17"/>
        <v>1</v>
      </c>
      <c r="J145" s="25">
        <f t="shared" si="18"/>
        <v>1</v>
      </c>
      <c r="K145" s="25">
        <v>0</v>
      </c>
      <c r="L145" s="5" t="str">
        <f t="shared" si="19"/>
        <v>-</v>
      </c>
      <c r="M145" s="5">
        <f t="shared" si="20"/>
        <v>44284</v>
      </c>
      <c r="N145" s="5" t="s">
        <v>2</v>
      </c>
      <c r="O145" s="5" t="s">
        <v>2</v>
      </c>
      <c r="P145" s="27">
        <f t="shared" si="23"/>
        <v>0</v>
      </c>
    </row>
    <row r="146" spans="1:16" x14ac:dyDescent="0.3">
      <c r="A146" s="5">
        <v>44285</v>
      </c>
      <c r="B146" s="25">
        <v>672.2</v>
      </c>
      <c r="C146" s="25">
        <v>16520</v>
      </c>
      <c r="D146" s="44">
        <v>-7.2620603897213028E-4</v>
      </c>
      <c r="E146" s="1">
        <f>'ONE_LAST_QUOTE (2)'!AF146</f>
        <v>-3.2310590462182717E-4</v>
      </c>
      <c r="F146" s="1">
        <f t="shared" si="21"/>
        <v>3.7520229614794163E-3</v>
      </c>
      <c r="G146" s="1">
        <f t="shared" si="22"/>
        <v>-4.3982347707230704E-3</v>
      </c>
      <c r="H146" s="25">
        <f t="shared" si="16"/>
        <v>0</v>
      </c>
      <c r="I146" s="25">
        <f t="shared" si="17"/>
        <v>0</v>
      </c>
      <c r="J146" s="25">
        <f t="shared" si="18"/>
        <v>0</v>
      </c>
      <c r="K146" s="25">
        <v>0</v>
      </c>
      <c r="L146" s="5" t="str">
        <f t="shared" si="19"/>
        <v>-</v>
      </c>
      <c r="M146" s="5" t="str">
        <f t="shared" si="20"/>
        <v>-</v>
      </c>
      <c r="N146" s="5" t="s">
        <v>125</v>
      </c>
      <c r="O146" s="5" t="s">
        <v>125</v>
      </c>
      <c r="P146" s="27">
        <f t="shared" si="23"/>
        <v>0</v>
      </c>
    </row>
    <row r="147" spans="1:16" x14ac:dyDescent="0.3">
      <c r="A147" s="5">
        <v>44286</v>
      </c>
      <c r="B147" s="25">
        <v>665</v>
      </c>
      <c r="C147" s="25">
        <v>16423</v>
      </c>
      <c r="D147" s="44">
        <v>-2.7025949726095156E-4</v>
      </c>
      <c r="E147" s="1">
        <f>'ONE_LAST_QUOTE (2)'!AF147</f>
        <v>-3.2310590462182717E-4</v>
      </c>
      <c r="F147" s="1">
        <f t="shared" si="21"/>
        <v>3.7520229614794163E-3</v>
      </c>
      <c r="G147" s="1">
        <f t="shared" si="22"/>
        <v>-4.3982347707230704E-3</v>
      </c>
      <c r="H147" s="25">
        <f t="shared" si="16"/>
        <v>0</v>
      </c>
      <c r="I147" s="25">
        <f t="shared" si="17"/>
        <v>0</v>
      </c>
      <c r="J147" s="25">
        <f t="shared" si="18"/>
        <v>0</v>
      </c>
      <c r="K147" s="25">
        <v>0</v>
      </c>
      <c r="L147" s="5" t="str">
        <f t="shared" si="19"/>
        <v>-</v>
      </c>
      <c r="M147" s="5" t="str">
        <f t="shared" si="20"/>
        <v>-</v>
      </c>
      <c r="N147" s="5" t="s">
        <v>125</v>
      </c>
      <c r="O147" s="5" t="s">
        <v>125</v>
      </c>
      <c r="P147" s="27">
        <f t="shared" si="23"/>
        <v>1</v>
      </c>
    </row>
    <row r="148" spans="1:16" x14ac:dyDescent="0.3">
      <c r="A148" s="5">
        <v>44287</v>
      </c>
      <c r="B148" s="25">
        <v>675.1</v>
      </c>
      <c r="C148" s="25">
        <v>16549</v>
      </c>
      <c r="D148" s="44">
        <v>-5.1470832730890568E-3</v>
      </c>
      <c r="E148" s="1">
        <f>'ONE_LAST_QUOTE (2)'!AF148</f>
        <v>-3.2310590462182717E-4</v>
      </c>
      <c r="F148" s="1">
        <f t="shared" si="21"/>
        <v>3.7520229614794163E-3</v>
      </c>
      <c r="G148" s="1">
        <f t="shared" si="22"/>
        <v>-4.3982347707230704E-3</v>
      </c>
      <c r="H148" s="25">
        <f t="shared" si="16"/>
        <v>0</v>
      </c>
      <c r="I148" s="25">
        <f t="shared" si="17"/>
        <v>1</v>
      </c>
      <c r="J148" s="25">
        <f t="shared" si="18"/>
        <v>1</v>
      </c>
      <c r="K148" s="25">
        <v>0</v>
      </c>
      <c r="L148" s="5" t="str">
        <f t="shared" si="19"/>
        <v>-</v>
      </c>
      <c r="M148" s="5">
        <f t="shared" si="20"/>
        <v>44287</v>
      </c>
      <c r="N148" s="5" t="s">
        <v>2</v>
      </c>
      <c r="O148" s="5" t="s">
        <v>2</v>
      </c>
      <c r="P148" s="27">
        <f t="shared" si="23"/>
        <v>0</v>
      </c>
    </row>
    <row r="149" spans="1:16" x14ac:dyDescent="0.3">
      <c r="A149" s="5">
        <v>44293</v>
      </c>
      <c r="B149" s="25">
        <v>678.3</v>
      </c>
      <c r="C149" s="25">
        <v>16767</v>
      </c>
      <c r="D149" s="44">
        <v>1.8687875370220351E-3</v>
      </c>
      <c r="E149" s="1">
        <f>'ONE_LAST_QUOTE (2)'!AF149</f>
        <v>-3.2310590462182717E-4</v>
      </c>
      <c r="F149" s="1">
        <f t="shared" si="21"/>
        <v>3.7520229614794163E-3</v>
      </c>
      <c r="G149" s="1">
        <f t="shared" si="22"/>
        <v>-4.3982347707230704E-3</v>
      </c>
      <c r="H149" s="25">
        <f t="shared" si="16"/>
        <v>0</v>
      </c>
      <c r="I149" s="25">
        <f t="shared" si="17"/>
        <v>0</v>
      </c>
      <c r="J149" s="25">
        <f t="shared" si="18"/>
        <v>0</v>
      </c>
      <c r="K149" s="25">
        <v>1</v>
      </c>
      <c r="L149" s="5" t="str">
        <f t="shared" si="19"/>
        <v>-</v>
      </c>
      <c r="M149" s="5" t="str">
        <f t="shared" si="20"/>
        <v>-</v>
      </c>
      <c r="N149" s="5" t="s">
        <v>2</v>
      </c>
      <c r="O149" s="5">
        <v>1</v>
      </c>
      <c r="P149" s="27">
        <f t="shared" si="23"/>
        <v>1</v>
      </c>
    </row>
    <row r="150" spans="1:16" x14ac:dyDescent="0.3">
      <c r="A150" s="5">
        <v>44294</v>
      </c>
      <c r="B150" s="25">
        <v>684.6</v>
      </c>
      <c r="C150" s="25">
        <v>16927</v>
      </c>
      <c r="D150" s="44">
        <v>1.2280722478057644E-3</v>
      </c>
      <c r="E150" s="1">
        <f>'ONE_LAST_QUOTE (2)'!AF150</f>
        <v>-3.2310590462182717E-4</v>
      </c>
      <c r="F150" s="1">
        <f t="shared" si="21"/>
        <v>3.7520229614794163E-3</v>
      </c>
      <c r="G150" s="1">
        <f t="shared" si="22"/>
        <v>-4.3982347707230704E-3</v>
      </c>
      <c r="H150" s="25">
        <f t="shared" si="16"/>
        <v>0</v>
      </c>
      <c r="I150" s="25">
        <f t="shared" si="17"/>
        <v>0</v>
      </c>
      <c r="J150" s="25">
        <f t="shared" si="18"/>
        <v>0</v>
      </c>
      <c r="K150" s="25">
        <v>0</v>
      </c>
      <c r="L150" s="5" t="str">
        <f t="shared" si="19"/>
        <v>-</v>
      </c>
      <c r="M150" s="5" t="str">
        <f t="shared" si="20"/>
        <v>-</v>
      </c>
      <c r="N150" s="5" t="s">
        <v>125</v>
      </c>
      <c r="O150" s="5" t="s">
        <v>125</v>
      </c>
      <c r="P150" s="27">
        <f t="shared" si="23"/>
        <v>1</v>
      </c>
    </row>
    <row r="151" spans="1:16" x14ac:dyDescent="0.3">
      <c r="A151" s="5">
        <v>44295</v>
      </c>
      <c r="B151" s="25">
        <v>681.8</v>
      </c>
      <c r="C151" s="25">
        <v>16839</v>
      </c>
      <c r="D151" s="44">
        <v>-6.5243313391923974E-4</v>
      </c>
      <c r="E151" s="1">
        <f>'ONE_LAST_QUOTE (2)'!AF151</f>
        <v>-3.2310590462182717E-4</v>
      </c>
      <c r="F151" s="1">
        <f t="shared" si="21"/>
        <v>3.7520229614794163E-3</v>
      </c>
      <c r="G151" s="1">
        <f t="shared" si="22"/>
        <v>-4.3982347707230704E-3</v>
      </c>
      <c r="H151" s="25">
        <f t="shared" si="16"/>
        <v>0</v>
      </c>
      <c r="I151" s="25">
        <f t="shared" si="17"/>
        <v>0</v>
      </c>
      <c r="J151" s="25">
        <f t="shared" si="18"/>
        <v>0</v>
      </c>
      <c r="K151" s="25">
        <v>0</v>
      </c>
      <c r="L151" s="5" t="str">
        <f t="shared" si="19"/>
        <v>-</v>
      </c>
      <c r="M151" s="5" t="str">
        <f t="shared" si="20"/>
        <v>-</v>
      </c>
      <c r="N151" s="5" t="s">
        <v>125</v>
      </c>
      <c r="O151" s="5" t="s">
        <v>125</v>
      </c>
      <c r="P151" s="27">
        <f t="shared" si="23"/>
        <v>0</v>
      </c>
    </row>
    <row r="152" spans="1:16" x14ac:dyDescent="0.3">
      <c r="A152" s="5">
        <v>44298</v>
      </c>
      <c r="B152" s="25">
        <v>679.2</v>
      </c>
      <c r="C152" s="25">
        <v>16835</v>
      </c>
      <c r="D152" s="44">
        <v>-3.9721835699387887E-4</v>
      </c>
      <c r="E152" s="1">
        <f>'ONE_LAST_QUOTE (2)'!AF152</f>
        <v>-3.2310590462182717E-4</v>
      </c>
      <c r="F152" s="1">
        <f t="shared" si="21"/>
        <v>3.7520229614794163E-3</v>
      </c>
      <c r="G152" s="1">
        <f t="shared" si="22"/>
        <v>-4.3982347707230704E-3</v>
      </c>
      <c r="H152" s="25">
        <f t="shared" si="16"/>
        <v>0</v>
      </c>
      <c r="I152" s="25">
        <f t="shared" si="17"/>
        <v>0</v>
      </c>
      <c r="J152" s="25">
        <f t="shared" si="18"/>
        <v>0</v>
      </c>
      <c r="K152" s="25">
        <v>0</v>
      </c>
      <c r="L152" s="5" t="str">
        <f t="shared" si="19"/>
        <v>-</v>
      </c>
      <c r="M152" s="5" t="str">
        <f t="shared" si="20"/>
        <v>-</v>
      </c>
      <c r="N152" s="5" t="s">
        <v>2</v>
      </c>
      <c r="O152" s="5" t="s">
        <v>2</v>
      </c>
      <c r="P152" s="27">
        <f t="shared" si="23"/>
        <v>0</v>
      </c>
    </row>
    <row r="153" spans="1:16" x14ac:dyDescent="0.3">
      <c r="A153" s="5">
        <v>44299</v>
      </c>
      <c r="B153" s="25">
        <v>679.6</v>
      </c>
      <c r="C153" s="25">
        <v>16793</v>
      </c>
      <c r="D153" s="44">
        <v>-1.8141268890220618E-3</v>
      </c>
      <c r="E153" s="1">
        <f>'ONE_LAST_QUOTE (2)'!AF153</f>
        <v>-3.2310590462182717E-4</v>
      </c>
      <c r="F153" s="1">
        <f t="shared" si="21"/>
        <v>3.7520229614794163E-3</v>
      </c>
      <c r="G153" s="1">
        <f t="shared" si="22"/>
        <v>-4.3982347707230704E-3</v>
      </c>
      <c r="H153" s="25">
        <f t="shared" si="16"/>
        <v>0</v>
      </c>
      <c r="I153" s="25">
        <f t="shared" si="17"/>
        <v>0</v>
      </c>
      <c r="J153" s="25">
        <f t="shared" si="18"/>
        <v>0</v>
      </c>
      <c r="K153" s="25">
        <v>0</v>
      </c>
      <c r="L153" s="5" t="str">
        <f t="shared" si="19"/>
        <v>-</v>
      </c>
      <c r="M153" s="5" t="str">
        <f t="shared" si="20"/>
        <v>-</v>
      </c>
      <c r="N153" s="5" t="s">
        <v>125</v>
      </c>
      <c r="O153" s="5" t="s">
        <v>125</v>
      </c>
      <c r="P153" s="27">
        <f t="shared" si="23"/>
        <v>0</v>
      </c>
    </row>
    <row r="154" spans="1:16" x14ac:dyDescent="0.3">
      <c r="A154" s="5">
        <v>44300</v>
      </c>
      <c r="B154" s="25">
        <v>684.4</v>
      </c>
      <c r="C154" s="25">
        <v>16857</v>
      </c>
      <c r="D154" s="44">
        <v>-2.2938869962282112E-3</v>
      </c>
      <c r="E154" s="1">
        <f>'ONE_LAST_QUOTE (2)'!AF154</f>
        <v>-3.2310590462182717E-4</v>
      </c>
      <c r="F154" s="1">
        <f t="shared" si="21"/>
        <v>3.7520229614794163E-3</v>
      </c>
      <c r="G154" s="1">
        <f t="shared" si="22"/>
        <v>-4.3982347707230704E-3</v>
      </c>
      <c r="H154" s="25">
        <f t="shared" si="16"/>
        <v>0</v>
      </c>
      <c r="I154" s="25">
        <f t="shared" si="17"/>
        <v>0</v>
      </c>
      <c r="J154" s="25">
        <f t="shared" si="18"/>
        <v>0</v>
      </c>
      <c r="K154" s="25">
        <v>0</v>
      </c>
      <c r="L154" s="5" t="str">
        <f t="shared" si="19"/>
        <v>-</v>
      </c>
      <c r="M154" s="5" t="str">
        <f t="shared" si="20"/>
        <v>-</v>
      </c>
      <c r="N154" s="5" t="s">
        <v>125</v>
      </c>
      <c r="O154" s="5" t="s">
        <v>125</v>
      </c>
      <c r="P154" s="27">
        <f t="shared" si="23"/>
        <v>0</v>
      </c>
    </row>
    <row r="155" spans="1:16" x14ac:dyDescent="0.3">
      <c r="A155" s="5">
        <v>44301</v>
      </c>
      <c r="B155" s="25">
        <v>692.1</v>
      </c>
      <c r="C155" s="25">
        <v>17069</v>
      </c>
      <c r="D155" s="44">
        <v>-1.7603051440014518E-3</v>
      </c>
      <c r="E155" s="1">
        <f>'ONE_LAST_QUOTE (2)'!AF155</f>
        <v>-3.2310590462182717E-4</v>
      </c>
      <c r="F155" s="1">
        <f t="shared" si="21"/>
        <v>3.7520229614794163E-3</v>
      </c>
      <c r="G155" s="1">
        <f t="shared" si="22"/>
        <v>-4.3982347707230704E-3</v>
      </c>
      <c r="H155" s="25">
        <f t="shared" si="16"/>
        <v>0</v>
      </c>
      <c r="I155" s="25">
        <f t="shared" si="17"/>
        <v>0</v>
      </c>
      <c r="J155" s="25">
        <f t="shared" si="18"/>
        <v>0</v>
      </c>
      <c r="K155" s="25">
        <v>0</v>
      </c>
      <c r="L155" s="5" t="str">
        <f t="shared" si="19"/>
        <v>-</v>
      </c>
      <c r="M155" s="5" t="str">
        <f t="shared" si="20"/>
        <v>-</v>
      </c>
      <c r="N155" s="5" t="s">
        <v>2</v>
      </c>
      <c r="O155" s="5" t="s">
        <v>2</v>
      </c>
      <c r="P155" s="27">
        <f t="shared" si="23"/>
        <v>0</v>
      </c>
    </row>
    <row r="156" spans="1:16" x14ac:dyDescent="0.3">
      <c r="A156" s="5">
        <v>44302</v>
      </c>
      <c r="B156" s="25">
        <v>687.9</v>
      </c>
      <c r="C156" s="25">
        <v>17156</v>
      </c>
      <c r="D156" s="44">
        <v>4.5362968736826744E-3</v>
      </c>
      <c r="E156" s="1">
        <f>'ONE_LAST_QUOTE (2)'!AF156</f>
        <v>-3.2310590462182717E-4</v>
      </c>
      <c r="F156" s="1">
        <f t="shared" si="21"/>
        <v>3.7520229614794163E-3</v>
      </c>
      <c r="G156" s="1">
        <f t="shared" si="22"/>
        <v>-4.3982347707230704E-3</v>
      </c>
      <c r="H156" s="25">
        <f t="shared" si="16"/>
        <v>1</v>
      </c>
      <c r="I156" s="25">
        <f t="shared" si="17"/>
        <v>0</v>
      </c>
      <c r="J156" s="25">
        <f t="shared" si="18"/>
        <v>1</v>
      </c>
      <c r="K156" s="25">
        <v>0</v>
      </c>
      <c r="L156" s="5">
        <f t="shared" si="19"/>
        <v>44302</v>
      </c>
      <c r="M156" s="5" t="str">
        <f t="shared" si="20"/>
        <v>-</v>
      </c>
      <c r="N156" s="5" t="s">
        <v>2</v>
      </c>
      <c r="O156" s="5" t="s">
        <v>2</v>
      </c>
      <c r="P156" s="27">
        <f t="shared" si="23"/>
        <v>1</v>
      </c>
    </row>
    <row r="157" spans="1:16" x14ac:dyDescent="0.3">
      <c r="A157" s="5">
        <v>44305</v>
      </c>
      <c r="B157" s="25">
        <v>690</v>
      </c>
      <c r="C157" s="25">
        <v>17269</v>
      </c>
      <c r="D157" s="44">
        <v>2.0674502309075498E-3</v>
      </c>
      <c r="E157" s="1">
        <f>'ONE_LAST_QUOTE (2)'!AF157</f>
        <v>-3.2310590462182717E-4</v>
      </c>
      <c r="F157" s="1">
        <f t="shared" si="21"/>
        <v>3.7520229614794163E-3</v>
      </c>
      <c r="G157" s="1">
        <f t="shared" si="22"/>
        <v>-4.3982347707230704E-3</v>
      </c>
      <c r="H157" s="25">
        <f t="shared" si="16"/>
        <v>0</v>
      </c>
      <c r="I157" s="25">
        <f t="shared" si="17"/>
        <v>0</v>
      </c>
      <c r="J157" s="25">
        <f t="shared" si="18"/>
        <v>0</v>
      </c>
      <c r="K157" s="25">
        <v>0</v>
      </c>
      <c r="L157" s="5" t="str">
        <f t="shared" si="19"/>
        <v>-</v>
      </c>
      <c r="M157" s="5" t="str">
        <f t="shared" si="20"/>
        <v>-</v>
      </c>
      <c r="N157" s="5" t="s">
        <v>125</v>
      </c>
      <c r="O157" s="5" t="s">
        <v>125</v>
      </c>
      <c r="P157" s="27">
        <f t="shared" si="23"/>
        <v>1</v>
      </c>
    </row>
    <row r="158" spans="1:16" x14ac:dyDescent="0.3">
      <c r="A158" s="5">
        <v>44306</v>
      </c>
      <c r="B158" s="25">
        <v>690.9</v>
      </c>
      <c r="C158" s="25">
        <v>17320</v>
      </c>
      <c r="D158" s="44">
        <v>3.5831664669282721E-3</v>
      </c>
      <c r="E158" s="1">
        <f>'ONE_LAST_QUOTE (2)'!AF158</f>
        <v>-3.2310590462182717E-4</v>
      </c>
      <c r="F158" s="1">
        <f t="shared" si="21"/>
        <v>3.7520229614794163E-3</v>
      </c>
      <c r="G158" s="1">
        <f t="shared" si="22"/>
        <v>-4.3982347707230704E-3</v>
      </c>
      <c r="H158" s="25">
        <f t="shared" si="16"/>
        <v>0</v>
      </c>
      <c r="I158" s="25">
        <f t="shared" si="17"/>
        <v>0</v>
      </c>
      <c r="J158" s="25">
        <f t="shared" si="18"/>
        <v>0</v>
      </c>
      <c r="K158" s="25">
        <v>0</v>
      </c>
      <c r="L158" s="5" t="str">
        <f t="shared" si="19"/>
        <v>-</v>
      </c>
      <c r="M158" s="5" t="str">
        <f t="shared" si="20"/>
        <v>-</v>
      </c>
      <c r="N158" s="5" t="s">
        <v>2</v>
      </c>
      <c r="O158" s="5" t="s">
        <v>2</v>
      </c>
      <c r="P158" s="27">
        <f t="shared" si="23"/>
        <v>1</v>
      </c>
    </row>
    <row r="159" spans="1:16" x14ac:dyDescent="0.3">
      <c r="A159" s="5">
        <v>44307</v>
      </c>
      <c r="B159" s="25">
        <v>684.2</v>
      </c>
      <c r="C159" s="25">
        <v>17232</v>
      </c>
      <c r="D159" s="44">
        <v>3.7941403102807782E-3</v>
      </c>
      <c r="E159" s="1">
        <f>'ONE_LAST_QUOTE (2)'!AF159</f>
        <v>-3.2310590462182717E-4</v>
      </c>
      <c r="F159" s="1">
        <f t="shared" si="21"/>
        <v>3.7520229614794163E-3</v>
      </c>
      <c r="G159" s="1">
        <f t="shared" si="22"/>
        <v>-4.3982347707230704E-3</v>
      </c>
      <c r="H159" s="25">
        <f t="shared" si="16"/>
        <v>1</v>
      </c>
      <c r="I159" s="25">
        <f t="shared" si="17"/>
        <v>0</v>
      </c>
      <c r="J159" s="25">
        <f t="shared" si="18"/>
        <v>1</v>
      </c>
      <c r="K159" s="25">
        <v>0</v>
      </c>
      <c r="L159" s="5">
        <f t="shared" si="19"/>
        <v>44307</v>
      </c>
      <c r="M159" s="5" t="str">
        <f t="shared" si="20"/>
        <v>-</v>
      </c>
      <c r="N159" s="5" t="s">
        <v>2</v>
      </c>
      <c r="O159" s="5" t="s">
        <v>2</v>
      </c>
      <c r="P159" s="27">
        <f t="shared" si="23"/>
        <v>1</v>
      </c>
    </row>
    <row r="160" spans="1:16" x14ac:dyDescent="0.3">
      <c r="A160" s="5">
        <v>44308</v>
      </c>
      <c r="B160" s="25">
        <v>684.8</v>
      </c>
      <c r="C160" s="25">
        <v>17106</v>
      </c>
      <c r="D160" s="44">
        <v>-1.9618026902411684E-3</v>
      </c>
      <c r="E160" s="1">
        <f>'ONE_LAST_QUOTE (2)'!AF160</f>
        <v>-3.2310590462182717E-4</v>
      </c>
      <c r="F160" s="1">
        <f t="shared" si="21"/>
        <v>3.7520229614794163E-3</v>
      </c>
      <c r="G160" s="1">
        <f t="shared" si="22"/>
        <v>-4.3982347707230704E-3</v>
      </c>
      <c r="H160" s="25">
        <f t="shared" si="16"/>
        <v>0</v>
      </c>
      <c r="I160" s="25">
        <f t="shared" si="17"/>
        <v>0</v>
      </c>
      <c r="J160" s="25">
        <f t="shared" si="18"/>
        <v>0</v>
      </c>
      <c r="K160" s="25">
        <v>1</v>
      </c>
      <c r="L160" s="5" t="str">
        <f t="shared" si="19"/>
        <v>-</v>
      </c>
      <c r="M160" s="5" t="str">
        <f t="shared" si="20"/>
        <v>-</v>
      </c>
      <c r="N160" s="5" t="s">
        <v>2</v>
      </c>
      <c r="O160" s="5" t="s">
        <v>2</v>
      </c>
      <c r="P160" s="27">
        <f t="shared" si="23"/>
        <v>0</v>
      </c>
    </row>
    <row r="161" spans="1:16" x14ac:dyDescent="0.3">
      <c r="A161" s="5">
        <v>44309</v>
      </c>
      <c r="B161" s="25">
        <v>692.8</v>
      </c>
      <c r="C161" s="25">
        <v>17255</v>
      </c>
      <c r="D161" s="44">
        <v>-1.9947452417996207E-3</v>
      </c>
      <c r="E161" s="1">
        <f>'ONE_LAST_QUOTE (2)'!AF161</f>
        <v>-3.2310590462182717E-4</v>
      </c>
      <c r="F161" s="1">
        <f t="shared" si="21"/>
        <v>3.7520229614794163E-3</v>
      </c>
      <c r="G161" s="1">
        <f t="shared" si="22"/>
        <v>-4.3982347707230704E-3</v>
      </c>
      <c r="H161" s="25">
        <f t="shared" si="16"/>
        <v>0</v>
      </c>
      <c r="I161" s="25">
        <f t="shared" si="17"/>
        <v>0</v>
      </c>
      <c r="J161" s="25">
        <f t="shared" si="18"/>
        <v>0</v>
      </c>
      <c r="K161" s="25">
        <v>0</v>
      </c>
      <c r="L161" s="5" t="str">
        <f t="shared" si="19"/>
        <v>-</v>
      </c>
      <c r="M161" s="5" t="str">
        <f t="shared" si="20"/>
        <v>-</v>
      </c>
      <c r="N161" s="5" t="s">
        <v>144</v>
      </c>
      <c r="O161" s="5" t="s">
        <v>144</v>
      </c>
      <c r="P161" s="27">
        <f t="shared" si="23"/>
        <v>0</v>
      </c>
    </row>
    <row r="162" spans="1:16" x14ac:dyDescent="0.3">
      <c r="A162" s="5">
        <v>44312</v>
      </c>
      <c r="B162" s="25">
        <v>704.8</v>
      </c>
      <c r="C162" s="25">
        <v>17526</v>
      </c>
      <c r="D162" s="44">
        <v>-3.4624528990824768E-3</v>
      </c>
      <c r="E162" s="1">
        <f>'ONE_LAST_QUOTE (2)'!AF162</f>
        <v>-3.2310590462182717E-4</v>
      </c>
      <c r="F162" s="1">
        <f t="shared" si="21"/>
        <v>3.7520229614794163E-3</v>
      </c>
      <c r="G162" s="1">
        <f t="shared" si="22"/>
        <v>-4.3982347707230704E-3</v>
      </c>
      <c r="H162" s="25">
        <f t="shared" si="16"/>
        <v>0</v>
      </c>
      <c r="I162" s="25">
        <f t="shared" si="17"/>
        <v>0</v>
      </c>
      <c r="J162" s="25">
        <f t="shared" si="18"/>
        <v>0</v>
      </c>
      <c r="K162" s="25">
        <v>0</v>
      </c>
      <c r="L162" s="5" t="str">
        <f t="shared" si="19"/>
        <v>-</v>
      </c>
      <c r="M162" s="5" t="str">
        <f t="shared" si="20"/>
        <v>-</v>
      </c>
      <c r="N162" s="5" t="s">
        <v>2</v>
      </c>
      <c r="O162" s="5" t="s">
        <v>2</v>
      </c>
      <c r="P162" s="27">
        <f t="shared" si="23"/>
        <v>0</v>
      </c>
    </row>
    <row r="163" spans="1:16" x14ac:dyDescent="0.3">
      <c r="A163" s="5">
        <v>44313</v>
      </c>
      <c r="B163" s="25">
        <v>705</v>
      </c>
      <c r="C163" s="25">
        <v>17570</v>
      </c>
      <c r="D163" s="44">
        <v>-2.177702134349104E-3</v>
      </c>
      <c r="E163" s="1">
        <f>'ONE_LAST_QUOTE (2)'!AF163</f>
        <v>-3.2310590462182717E-4</v>
      </c>
      <c r="F163" s="1">
        <f t="shared" si="21"/>
        <v>3.7520229614794163E-3</v>
      </c>
      <c r="G163" s="1">
        <f t="shared" si="22"/>
        <v>-4.3982347707230704E-3</v>
      </c>
      <c r="H163" s="25">
        <f t="shared" si="16"/>
        <v>0</v>
      </c>
      <c r="I163" s="25">
        <f t="shared" si="17"/>
        <v>0</v>
      </c>
      <c r="J163" s="25">
        <f t="shared" si="18"/>
        <v>0</v>
      </c>
      <c r="K163" s="25">
        <v>0</v>
      </c>
      <c r="L163" s="5" t="str">
        <f t="shared" si="19"/>
        <v>-</v>
      </c>
      <c r="M163" s="5" t="str">
        <f t="shared" si="20"/>
        <v>-</v>
      </c>
      <c r="N163" s="5" t="s">
        <v>125</v>
      </c>
      <c r="O163" s="5" t="s">
        <v>125</v>
      </c>
      <c r="P163" s="27">
        <f t="shared" si="23"/>
        <v>0</v>
      </c>
    </row>
    <row r="164" spans="1:16" x14ac:dyDescent="0.3">
      <c r="A164" s="5">
        <v>44314</v>
      </c>
      <c r="B164" s="25">
        <v>700</v>
      </c>
      <c r="C164" s="25">
        <v>17533</v>
      </c>
      <c r="D164" s="44">
        <v>-6.205694296893959E-4</v>
      </c>
      <c r="E164" s="1">
        <f>'ONE_LAST_QUOTE (2)'!AF164</f>
        <v>-3.2310590462182717E-4</v>
      </c>
      <c r="F164" s="1">
        <f t="shared" si="21"/>
        <v>3.7520229614794163E-3</v>
      </c>
      <c r="G164" s="1">
        <f t="shared" si="22"/>
        <v>-4.3982347707230704E-3</v>
      </c>
      <c r="H164" s="25">
        <f t="shared" si="16"/>
        <v>0</v>
      </c>
      <c r="I164" s="25">
        <f t="shared" si="17"/>
        <v>0</v>
      </c>
      <c r="J164" s="25">
        <f t="shared" si="18"/>
        <v>0</v>
      </c>
      <c r="K164" s="25">
        <v>0</v>
      </c>
      <c r="L164" s="5" t="str">
        <f t="shared" si="19"/>
        <v>-</v>
      </c>
      <c r="M164" s="5" t="str">
        <f t="shared" si="20"/>
        <v>-</v>
      </c>
      <c r="N164" s="5" t="s">
        <v>125</v>
      </c>
      <c r="O164" s="5" t="s">
        <v>125</v>
      </c>
      <c r="P164" s="27">
        <f t="shared" si="23"/>
        <v>0</v>
      </c>
    </row>
    <row r="165" spans="1:16" x14ac:dyDescent="0.3">
      <c r="A165" s="5">
        <v>44315</v>
      </c>
      <c r="B165" s="25">
        <v>702.2</v>
      </c>
      <c r="C165" s="25">
        <v>17569</v>
      </c>
      <c r="D165" s="44">
        <v>-1.5226710158746533E-3</v>
      </c>
      <c r="E165" s="1">
        <f>'ONE_LAST_QUOTE (2)'!AF165</f>
        <v>-3.2310590462182717E-4</v>
      </c>
      <c r="F165" s="1">
        <f t="shared" si="21"/>
        <v>3.7520229614794163E-3</v>
      </c>
      <c r="G165" s="1">
        <f t="shared" si="22"/>
        <v>-4.3982347707230704E-3</v>
      </c>
      <c r="H165" s="25">
        <f t="shared" si="16"/>
        <v>0</v>
      </c>
      <c r="I165" s="25">
        <f t="shared" si="17"/>
        <v>0</v>
      </c>
      <c r="J165" s="25">
        <f t="shared" si="18"/>
        <v>0</v>
      </c>
      <c r="K165" s="25">
        <v>0</v>
      </c>
      <c r="L165" s="5" t="str">
        <f t="shared" si="19"/>
        <v>-</v>
      </c>
      <c r="M165" s="5" t="str">
        <f t="shared" si="20"/>
        <v>-</v>
      </c>
      <c r="N165" s="5" t="s">
        <v>2</v>
      </c>
      <c r="O165" s="5" t="s">
        <v>2</v>
      </c>
      <c r="P165" s="27">
        <f t="shared" si="23"/>
        <v>0</v>
      </c>
    </row>
    <row r="166" spans="1:16" x14ac:dyDescent="0.3">
      <c r="A166" s="5">
        <v>44319</v>
      </c>
      <c r="B166" s="25">
        <v>687.9</v>
      </c>
      <c r="C166" s="25">
        <v>17254</v>
      </c>
      <c r="D166" s="44">
        <v>-3.1960653470653909E-4</v>
      </c>
      <c r="E166" s="1">
        <f>'ONE_LAST_QUOTE (2)'!AF166</f>
        <v>-3.2310590462182717E-4</v>
      </c>
      <c r="F166" s="1">
        <f t="shared" si="21"/>
        <v>3.7520229614794163E-3</v>
      </c>
      <c r="G166" s="1">
        <f t="shared" si="22"/>
        <v>-4.3982347707230704E-3</v>
      </c>
      <c r="H166" s="25">
        <f t="shared" si="16"/>
        <v>0</v>
      </c>
      <c r="I166" s="25">
        <f t="shared" si="17"/>
        <v>0</v>
      </c>
      <c r="J166" s="25">
        <f t="shared" si="18"/>
        <v>0</v>
      </c>
      <c r="K166" s="25">
        <v>0</v>
      </c>
      <c r="L166" s="5" t="str">
        <f t="shared" si="19"/>
        <v>-</v>
      </c>
      <c r="M166" s="5" t="str">
        <f t="shared" si="20"/>
        <v>-</v>
      </c>
      <c r="N166" s="5" t="s">
        <v>125</v>
      </c>
      <c r="O166" s="5" t="s">
        <v>125</v>
      </c>
      <c r="P166" s="27">
        <f t="shared" si="23"/>
        <v>1</v>
      </c>
    </row>
    <row r="167" spans="1:16" x14ac:dyDescent="0.3">
      <c r="A167" s="5">
        <v>44320</v>
      </c>
      <c r="B167" s="25">
        <v>676.7</v>
      </c>
      <c r="C167" s="25">
        <v>16931</v>
      </c>
      <c r="D167" s="44">
        <v>5.2289163435999837E-3</v>
      </c>
      <c r="E167" s="1">
        <f>'ONE_LAST_QUOTE (2)'!AF167</f>
        <v>-3.2310590462182717E-4</v>
      </c>
      <c r="F167" s="1">
        <f t="shared" si="21"/>
        <v>3.7520229614794163E-3</v>
      </c>
      <c r="G167" s="1">
        <f t="shared" si="22"/>
        <v>-4.3982347707230704E-3</v>
      </c>
      <c r="H167" s="25">
        <f t="shared" si="16"/>
        <v>1</v>
      </c>
      <c r="I167" s="25">
        <f t="shared" si="17"/>
        <v>0</v>
      </c>
      <c r="J167" s="25">
        <f t="shared" si="18"/>
        <v>1</v>
      </c>
      <c r="K167" s="25">
        <v>0</v>
      </c>
      <c r="L167" s="5">
        <f t="shared" si="19"/>
        <v>44320</v>
      </c>
      <c r="M167" s="5" t="str">
        <f t="shared" si="20"/>
        <v>-</v>
      </c>
      <c r="N167" s="5" t="s">
        <v>149</v>
      </c>
      <c r="O167" s="5" t="s">
        <v>149</v>
      </c>
      <c r="P167" s="27">
        <f t="shared" si="23"/>
        <v>1</v>
      </c>
    </row>
    <row r="168" spans="1:16" x14ac:dyDescent="0.3">
      <c r="A168" s="5">
        <v>44321</v>
      </c>
      <c r="B168" s="25">
        <v>672.3</v>
      </c>
      <c r="C168" s="25">
        <v>16765</v>
      </c>
      <c r="D168" s="44">
        <v>-2.6245916196162037E-3</v>
      </c>
      <c r="E168" s="1">
        <f>'ONE_LAST_QUOTE (2)'!AF168</f>
        <v>-3.2310590462182717E-4</v>
      </c>
      <c r="F168" s="1">
        <f t="shared" si="21"/>
        <v>3.7520229614794163E-3</v>
      </c>
      <c r="G168" s="1">
        <f t="shared" si="22"/>
        <v>-4.3982347707230704E-3</v>
      </c>
      <c r="H168" s="25">
        <f t="shared" si="16"/>
        <v>0</v>
      </c>
      <c r="I168" s="25">
        <f t="shared" si="17"/>
        <v>0</v>
      </c>
      <c r="J168" s="25">
        <f t="shared" si="18"/>
        <v>0</v>
      </c>
      <c r="K168" s="25">
        <v>1</v>
      </c>
      <c r="L168" s="5" t="str">
        <f t="shared" si="19"/>
        <v>-</v>
      </c>
      <c r="M168" s="5" t="str">
        <f t="shared" si="20"/>
        <v>-</v>
      </c>
      <c r="N168" s="5" t="s">
        <v>125</v>
      </c>
      <c r="O168" s="5" t="s">
        <v>125</v>
      </c>
      <c r="P168" s="27">
        <f t="shared" si="23"/>
        <v>0</v>
      </c>
    </row>
    <row r="169" spans="1:16" x14ac:dyDescent="0.3">
      <c r="A169" s="5">
        <v>44322</v>
      </c>
      <c r="B169" s="25">
        <v>679.7</v>
      </c>
      <c r="C169" s="25">
        <v>16945</v>
      </c>
      <c r="D169" s="44">
        <v>-2.2881545870445091E-3</v>
      </c>
      <c r="E169" s="1">
        <f>'ONE_LAST_QUOTE (2)'!AF169</f>
        <v>-3.2310590462182717E-4</v>
      </c>
      <c r="F169" s="1">
        <f t="shared" si="21"/>
        <v>3.7520229614794163E-3</v>
      </c>
      <c r="G169" s="1">
        <f t="shared" si="22"/>
        <v>-4.3982347707230704E-3</v>
      </c>
      <c r="H169" s="25">
        <f t="shared" si="16"/>
        <v>0</v>
      </c>
      <c r="I169" s="25">
        <f t="shared" si="17"/>
        <v>0</v>
      </c>
      <c r="J169" s="25">
        <f t="shared" si="18"/>
        <v>0</v>
      </c>
      <c r="K169" s="25">
        <v>0</v>
      </c>
      <c r="L169" s="5" t="str">
        <f t="shared" si="19"/>
        <v>-</v>
      </c>
      <c r="M169" s="5" t="str">
        <f t="shared" si="20"/>
        <v>-</v>
      </c>
      <c r="N169" s="5" t="s">
        <v>149</v>
      </c>
      <c r="O169" s="5" t="s">
        <v>149</v>
      </c>
      <c r="P169" s="27">
        <f t="shared" si="23"/>
        <v>0</v>
      </c>
    </row>
    <row r="170" spans="1:16" x14ac:dyDescent="0.3">
      <c r="A170" s="5">
        <v>44323</v>
      </c>
      <c r="B170" s="25">
        <v>691.4</v>
      </c>
      <c r="C170" s="25">
        <v>17283</v>
      </c>
      <c r="D170" s="44">
        <v>1.6734376262714471E-3</v>
      </c>
      <c r="E170" s="1">
        <f>'ONE_LAST_QUOTE (2)'!AF170</f>
        <v>-3.2310590462182717E-4</v>
      </c>
      <c r="F170" s="1">
        <f t="shared" si="21"/>
        <v>3.7520229614794163E-3</v>
      </c>
      <c r="G170" s="1">
        <f t="shared" si="22"/>
        <v>-4.3982347707230704E-3</v>
      </c>
      <c r="H170" s="25">
        <f t="shared" si="16"/>
        <v>0</v>
      </c>
      <c r="I170" s="25">
        <f t="shared" si="17"/>
        <v>0</v>
      </c>
      <c r="J170" s="25">
        <f t="shared" si="18"/>
        <v>0</v>
      </c>
      <c r="K170" s="25">
        <v>0</v>
      </c>
      <c r="L170" s="5" t="str">
        <f t="shared" si="19"/>
        <v>-</v>
      </c>
      <c r="M170" s="5" t="str">
        <f t="shared" si="20"/>
        <v>-</v>
      </c>
      <c r="N170" s="5" t="s">
        <v>125</v>
      </c>
      <c r="O170" s="5" t="s">
        <v>125</v>
      </c>
      <c r="P170" s="27">
        <f t="shared" si="23"/>
        <v>1</v>
      </c>
    </row>
    <row r="171" spans="1:16" x14ac:dyDescent="0.3">
      <c r="A171" s="5">
        <v>44326</v>
      </c>
      <c r="B171" s="25">
        <v>682.6</v>
      </c>
      <c r="C171" s="25">
        <v>17229</v>
      </c>
      <c r="D171" s="44">
        <v>3.1625747655936801E-3</v>
      </c>
      <c r="E171" s="1">
        <f>'ONE_LAST_QUOTE (2)'!AF171</f>
        <v>-3.2310590462182717E-4</v>
      </c>
      <c r="F171" s="1">
        <f t="shared" si="21"/>
        <v>3.7520229614794163E-3</v>
      </c>
      <c r="G171" s="1">
        <f t="shared" si="22"/>
        <v>-4.3982347707230704E-3</v>
      </c>
      <c r="H171" s="25">
        <f t="shared" si="16"/>
        <v>0</v>
      </c>
      <c r="I171" s="25">
        <f t="shared" si="17"/>
        <v>0</v>
      </c>
      <c r="J171" s="25">
        <f t="shared" si="18"/>
        <v>0</v>
      </c>
      <c r="K171" s="25">
        <v>0</v>
      </c>
      <c r="L171" s="5" t="str">
        <f t="shared" si="19"/>
        <v>-</v>
      </c>
      <c r="M171" s="5" t="str">
        <f t="shared" si="20"/>
        <v>-</v>
      </c>
      <c r="N171" s="5" t="s">
        <v>144</v>
      </c>
      <c r="O171" s="5" t="s">
        <v>144</v>
      </c>
      <c r="P171" s="27">
        <f t="shared" si="23"/>
        <v>1</v>
      </c>
    </row>
    <row r="172" spans="1:16" x14ac:dyDescent="0.3">
      <c r="A172" s="5">
        <v>44327</v>
      </c>
      <c r="B172" s="25">
        <v>651.6</v>
      </c>
      <c r="C172" s="25">
        <v>16561</v>
      </c>
      <c r="D172" s="44">
        <v>9.983512388556404E-3</v>
      </c>
      <c r="E172" s="1">
        <f>'ONE_LAST_QUOTE (2)'!AF172</f>
        <v>-3.2310590462182717E-4</v>
      </c>
      <c r="F172" s="1">
        <f t="shared" si="21"/>
        <v>3.7520229614794163E-3</v>
      </c>
      <c r="G172" s="1">
        <f t="shared" si="22"/>
        <v>-4.3982347707230704E-3</v>
      </c>
      <c r="H172" s="25">
        <f t="shared" si="16"/>
        <v>1</v>
      </c>
      <c r="I172" s="25">
        <f t="shared" si="17"/>
        <v>0</v>
      </c>
      <c r="J172" s="25">
        <f t="shared" si="18"/>
        <v>1</v>
      </c>
      <c r="K172" s="25">
        <v>0</v>
      </c>
      <c r="L172" s="5">
        <f t="shared" si="19"/>
        <v>44327</v>
      </c>
      <c r="M172" s="5" t="str">
        <f t="shared" si="20"/>
        <v>-</v>
      </c>
      <c r="N172" s="5" t="s">
        <v>2</v>
      </c>
      <c r="O172" s="5" t="s">
        <v>2</v>
      </c>
      <c r="P172" s="27">
        <f t="shared" si="23"/>
        <v>1</v>
      </c>
    </row>
    <row r="173" spans="1:16" x14ac:dyDescent="0.3">
      <c r="A173" s="5">
        <v>44328</v>
      </c>
      <c r="B173" s="25">
        <v>632.5</v>
      </c>
      <c r="C173" s="25">
        <v>15697</v>
      </c>
      <c r="D173" s="44">
        <v>-5.3995228781884737E-3</v>
      </c>
      <c r="E173" s="1">
        <f>'ONE_LAST_QUOTE (2)'!AF173</f>
        <v>-3.2310590462182717E-4</v>
      </c>
      <c r="F173" s="1">
        <f t="shared" si="21"/>
        <v>3.7520229614794163E-3</v>
      </c>
      <c r="G173" s="1">
        <f t="shared" si="22"/>
        <v>-4.3982347707230704E-3</v>
      </c>
      <c r="H173" s="25">
        <f t="shared" si="16"/>
        <v>0</v>
      </c>
      <c r="I173" s="25">
        <f t="shared" si="17"/>
        <v>1</v>
      </c>
      <c r="J173" s="25">
        <f t="shared" si="18"/>
        <v>1</v>
      </c>
      <c r="K173" s="25">
        <v>1</v>
      </c>
      <c r="L173" s="5" t="str">
        <f t="shared" si="19"/>
        <v>-</v>
      </c>
      <c r="M173" s="5">
        <f t="shared" si="20"/>
        <v>44328</v>
      </c>
      <c r="N173" s="5" t="s">
        <v>125</v>
      </c>
      <c r="O173" s="5" t="s">
        <v>125</v>
      </c>
      <c r="P173" s="27">
        <f t="shared" si="23"/>
        <v>0</v>
      </c>
    </row>
    <row r="174" spans="1:16" x14ac:dyDescent="0.3">
      <c r="A174" s="5">
        <v>44329</v>
      </c>
      <c r="B174" s="25">
        <v>618.4</v>
      </c>
      <c r="C174" s="25">
        <v>15566</v>
      </c>
      <c r="D174" s="44">
        <v>9.8224450589765831E-3</v>
      </c>
      <c r="E174" s="1">
        <f>'ONE_LAST_QUOTE (2)'!AF174</f>
        <v>-3.2310590462182717E-4</v>
      </c>
      <c r="F174" s="1">
        <f t="shared" si="21"/>
        <v>3.7520229614794163E-3</v>
      </c>
      <c r="G174" s="1">
        <f t="shared" si="22"/>
        <v>-4.3982347707230704E-3</v>
      </c>
      <c r="H174" s="25">
        <f t="shared" si="16"/>
        <v>1</v>
      </c>
      <c r="I174" s="25">
        <f t="shared" si="17"/>
        <v>0</v>
      </c>
      <c r="J174" s="25">
        <f t="shared" si="18"/>
        <v>1</v>
      </c>
      <c r="K174" s="25">
        <v>1</v>
      </c>
      <c r="L174" s="5">
        <f t="shared" si="19"/>
        <v>44329</v>
      </c>
      <c r="M174" s="5" t="str">
        <f t="shared" si="20"/>
        <v>-</v>
      </c>
      <c r="N174" s="5" t="s">
        <v>125</v>
      </c>
      <c r="O174" s="5" t="s">
        <v>125</v>
      </c>
      <c r="P174" s="27">
        <f t="shared" si="23"/>
        <v>1</v>
      </c>
    </row>
    <row r="175" spans="1:16" x14ac:dyDescent="0.3">
      <c r="A175" s="5">
        <v>44330</v>
      </c>
      <c r="B175" s="25">
        <v>636.20000000000005</v>
      </c>
      <c r="C175" s="25">
        <v>15766</v>
      </c>
      <c r="D175" s="44">
        <v>-1.8005623121049694E-3</v>
      </c>
      <c r="E175" s="1">
        <f>'ONE_LAST_QUOTE (2)'!AF175</f>
        <v>-3.2310590462182717E-4</v>
      </c>
      <c r="F175" s="1">
        <f t="shared" si="21"/>
        <v>3.7520229614794163E-3</v>
      </c>
      <c r="G175" s="1">
        <f t="shared" si="22"/>
        <v>-4.3982347707230704E-3</v>
      </c>
      <c r="H175" s="25">
        <f t="shared" si="16"/>
        <v>0</v>
      </c>
      <c r="I175" s="25">
        <f t="shared" si="17"/>
        <v>0</v>
      </c>
      <c r="J175" s="25">
        <f t="shared" si="18"/>
        <v>0</v>
      </c>
      <c r="K175" s="25">
        <v>1</v>
      </c>
      <c r="L175" s="5" t="str">
        <f t="shared" si="19"/>
        <v>-</v>
      </c>
      <c r="M175" s="5" t="str">
        <f t="shared" si="20"/>
        <v>-</v>
      </c>
      <c r="N175" s="5" t="s">
        <v>125</v>
      </c>
      <c r="O175" s="5" t="s">
        <v>125</v>
      </c>
      <c r="P175" s="27">
        <f t="shared" si="23"/>
        <v>0</v>
      </c>
    </row>
    <row r="176" spans="1:16" x14ac:dyDescent="0.3">
      <c r="A176" s="5">
        <v>44333</v>
      </c>
      <c r="B176" s="25">
        <v>625.9</v>
      </c>
      <c r="C176" s="25">
        <v>15263</v>
      </c>
      <c r="D176" s="44">
        <v>-1.0860389365023055E-2</v>
      </c>
      <c r="E176" s="1">
        <f>'ONE_LAST_QUOTE (2)'!AF176</f>
        <v>-3.2310590462182717E-4</v>
      </c>
      <c r="F176" s="1">
        <f t="shared" si="21"/>
        <v>3.7520229614794163E-3</v>
      </c>
      <c r="G176" s="1">
        <f t="shared" si="22"/>
        <v>-4.3982347707230704E-3</v>
      </c>
      <c r="H176" s="25">
        <f t="shared" si="16"/>
        <v>0</v>
      </c>
      <c r="I176" s="25">
        <f t="shared" si="17"/>
        <v>1</v>
      </c>
      <c r="J176" s="25">
        <f t="shared" si="18"/>
        <v>1</v>
      </c>
      <c r="K176" s="25">
        <v>0</v>
      </c>
      <c r="L176" s="5" t="str">
        <f t="shared" si="19"/>
        <v>-</v>
      </c>
      <c r="M176" s="5">
        <f t="shared" si="20"/>
        <v>44333</v>
      </c>
      <c r="N176" s="5" t="s">
        <v>125</v>
      </c>
      <c r="O176" s="5" t="s">
        <v>125</v>
      </c>
      <c r="P176" s="27">
        <f t="shared" si="23"/>
        <v>0</v>
      </c>
    </row>
    <row r="177" spans="1:16" x14ac:dyDescent="0.3">
      <c r="A177" s="5">
        <v>44334</v>
      </c>
      <c r="B177" s="25">
        <v>658.3</v>
      </c>
      <c r="C177" s="25">
        <v>16147</v>
      </c>
      <c r="D177" s="44">
        <v>-6.8966734166413983E-3</v>
      </c>
      <c r="E177" s="1">
        <f>'ONE_LAST_QUOTE (2)'!AF177</f>
        <v>-3.2310590462182717E-4</v>
      </c>
      <c r="F177" s="1">
        <f t="shared" si="21"/>
        <v>3.7520229614794163E-3</v>
      </c>
      <c r="G177" s="1">
        <f t="shared" si="22"/>
        <v>-4.3982347707230704E-3</v>
      </c>
      <c r="H177" s="25">
        <f t="shared" si="16"/>
        <v>0</v>
      </c>
      <c r="I177" s="25">
        <f t="shared" si="17"/>
        <v>1</v>
      </c>
      <c r="J177" s="25">
        <f t="shared" si="18"/>
        <v>1</v>
      </c>
      <c r="K177" s="25">
        <v>0</v>
      </c>
      <c r="L177" s="5" t="str">
        <f t="shared" si="19"/>
        <v>-</v>
      </c>
      <c r="M177" s="5">
        <f t="shared" si="20"/>
        <v>44334</v>
      </c>
      <c r="N177" s="5" t="s">
        <v>125</v>
      </c>
      <c r="O177" s="5" t="s">
        <v>125</v>
      </c>
      <c r="P177" s="27">
        <f t="shared" si="23"/>
        <v>0</v>
      </c>
    </row>
    <row r="178" spans="1:16" x14ac:dyDescent="0.3">
      <c r="A178" s="5">
        <v>44336</v>
      </c>
      <c r="B178" s="25">
        <v>647.70000000000005</v>
      </c>
      <c r="C178" s="25">
        <v>15974</v>
      </c>
      <c r="D178" s="44">
        <v>-4.0978983018594619E-3</v>
      </c>
      <c r="E178" s="1">
        <f>'ONE_LAST_QUOTE (2)'!AF178</f>
        <v>-3.2310590462182717E-4</v>
      </c>
      <c r="F178" s="1">
        <f t="shared" si="21"/>
        <v>3.7520229614794163E-3</v>
      </c>
      <c r="G178" s="1">
        <f t="shared" si="22"/>
        <v>-4.3982347707230704E-3</v>
      </c>
      <c r="H178" s="25">
        <f t="shared" si="16"/>
        <v>0</v>
      </c>
      <c r="I178" s="25">
        <f t="shared" si="17"/>
        <v>0</v>
      </c>
      <c r="J178" s="25">
        <f t="shared" si="18"/>
        <v>0</v>
      </c>
      <c r="K178" s="25">
        <v>0</v>
      </c>
      <c r="L178" s="5" t="str">
        <f t="shared" si="19"/>
        <v>-</v>
      </c>
      <c r="M178" s="5" t="str">
        <f t="shared" si="20"/>
        <v>-</v>
      </c>
      <c r="N178" s="5" t="s">
        <v>2</v>
      </c>
      <c r="O178" s="5" t="s">
        <v>2</v>
      </c>
      <c r="P178" s="27">
        <f t="shared" si="23"/>
        <v>0</v>
      </c>
    </row>
    <row r="179" spans="1:16" x14ac:dyDescent="0.3">
      <c r="A179" s="5">
        <v>44337</v>
      </c>
      <c r="B179" s="25">
        <v>655.5</v>
      </c>
      <c r="C179" s="25">
        <v>16259</v>
      </c>
      <c r="D179" s="44">
        <v>-7.8958310441615406E-4</v>
      </c>
      <c r="E179" s="1">
        <f>'ONE_LAST_QUOTE (2)'!AF179</f>
        <v>-3.2310590462182717E-4</v>
      </c>
      <c r="F179" s="1">
        <f t="shared" si="21"/>
        <v>3.7520229614794163E-3</v>
      </c>
      <c r="G179" s="1">
        <f t="shared" si="22"/>
        <v>-4.3982347707230704E-3</v>
      </c>
      <c r="H179" s="25">
        <f t="shared" si="16"/>
        <v>0</v>
      </c>
      <c r="I179" s="25">
        <f t="shared" si="17"/>
        <v>0</v>
      </c>
      <c r="J179" s="25">
        <f t="shared" si="18"/>
        <v>0</v>
      </c>
      <c r="K179" s="25">
        <v>0</v>
      </c>
      <c r="L179" s="5" t="str">
        <f t="shared" si="19"/>
        <v>-</v>
      </c>
      <c r="M179" s="5" t="str">
        <f t="shared" si="20"/>
        <v>-</v>
      </c>
      <c r="N179" s="5" t="s">
        <v>2</v>
      </c>
      <c r="O179" s="5" t="s">
        <v>2</v>
      </c>
      <c r="P179" s="27">
        <f t="shared" si="23"/>
        <v>0</v>
      </c>
    </row>
    <row r="180" spans="1:16" x14ac:dyDescent="0.3">
      <c r="A180" s="5">
        <v>44340</v>
      </c>
      <c r="B180" s="25">
        <v>655.7</v>
      </c>
      <c r="C180" s="25">
        <v>16291</v>
      </c>
      <c r="D180" s="44">
        <v>-3.4838472474234177E-3</v>
      </c>
      <c r="E180" s="1">
        <f>'ONE_LAST_QUOTE (2)'!AF180</f>
        <v>-3.2310590462182717E-4</v>
      </c>
      <c r="F180" s="1">
        <f t="shared" si="21"/>
        <v>3.7520229614794163E-3</v>
      </c>
      <c r="G180" s="1">
        <f t="shared" si="22"/>
        <v>-4.3982347707230704E-3</v>
      </c>
      <c r="H180" s="25">
        <f t="shared" si="16"/>
        <v>0</v>
      </c>
      <c r="I180" s="25">
        <f t="shared" si="17"/>
        <v>0</v>
      </c>
      <c r="J180" s="25">
        <f t="shared" si="18"/>
        <v>0</v>
      </c>
      <c r="K180" s="25">
        <v>0</v>
      </c>
      <c r="L180" s="5" t="str">
        <f t="shared" si="19"/>
        <v>-</v>
      </c>
      <c r="M180" s="5" t="str">
        <f t="shared" si="20"/>
        <v>-</v>
      </c>
      <c r="N180" s="5" t="s">
        <v>125</v>
      </c>
      <c r="O180" s="5" t="s">
        <v>125</v>
      </c>
      <c r="P180" s="27">
        <f t="shared" si="23"/>
        <v>0</v>
      </c>
    </row>
    <row r="181" spans="1:16" x14ac:dyDescent="0.3">
      <c r="A181" s="5">
        <v>44341</v>
      </c>
      <c r="B181" s="25">
        <v>668.6</v>
      </c>
      <c r="C181" s="25">
        <v>16584</v>
      </c>
      <c r="D181" s="44">
        <v>-1.6980558237583016E-3</v>
      </c>
      <c r="E181" s="1">
        <f>'ONE_LAST_QUOTE (2)'!AF181</f>
        <v>-3.2310590462182717E-4</v>
      </c>
      <c r="F181" s="1">
        <f t="shared" si="21"/>
        <v>3.7520229614794163E-3</v>
      </c>
      <c r="G181" s="1">
        <f t="shared" si="22"/>
        <v>-4.3982347707230704E-3</v>
      </c>
      <c r="H181" s="25">
        <f t="shared" si="16"/>
        <v>0</v>
      </c>
      <c r="I181" s="25">
        <f t="shared" si="17"/>
        <v>0</v>
      </c>
      <c r="J181" s="25">
        <f t="shared" si="18"/>
        <v>0</v>
      </c>
      <c r="K181" s="25">
        <v>0</v>
      </c>
      <c r="L181" s="5" t="str">
        <f t="shared" si="19"/>
        <v>-</v>
      </c>
      <c r="M181" s="5" t="str">
        <f t="shared" si="20"/>
        <v>-</v>
      </c>
      <c r="N181" s="5" t="s">
        <v>125</v>
      </c>
      <c r="O181" s="5" t="s">
        <v>125</v>
      </c>
      <c r="P181" s="27">
        <f t="shared" si="23"/>
        <v>0</v>
      </c>
    </row>
    <row r="182" spans="1:16" x14ac:dyDescent="0.3">
      <c r="A182" s="5">
        <v>44342</v>
      </c>
      <c r="B182" s="25">
        <v>666.8</v>
      </c>
      <c r="C182" s="25">
        <v>16614</v>
      </c>
      <c r="D182" s="44">
        <v>7.5262944114816866E-4</v>
      </c>
      <c r="E182" s="1">
        <f>'ONE_LAST_QUOTE (2)'!AF182</f>
        <v>-3.2310590462182717E-4</v>
      </c>
      <c r="F182" s="1">
        <f t="shared" si="21"/>
        <v>3.7520229614794163E-3</v>
      </c>
      <c r="G182" s="1">
        <f t="shared" si="22"/>
        <v>-4.3982347707230704E-3</v>
      </c>
      <c r="H182" s="25">
        <f t="shared" si="16"/>
        <v>0</v>
      </c>
      <c r="I182" s="25">
        <f t="shared" si="17"/>
        <v>0</v>
      </c>
      <c r="J182" s="25">
        <f t="shared" si="18"/>
        <v>0</v>
      </c>
      <c r="K182" s="25">
        <v>1</v>
      </c>
      <c r="L182" s="5" t="str">
        <f t="shared" si="19"/>
        <v>-</v>
      </c>
      <c r="M182" s="5" t="str">
        <f t="shared" si="20"/>
        <v>-</v>
      </c>
      <c r="N182" s="5" t="s">
        <v>125</v>
      </c>
      <c r="O182" s="5" t="s">
        <v>125</v>
      </c>
      <c r="P182" s="27">
        <f t="shared" si="23"/>
        <v>1</v>
      </c>
    </row>
    <row r="183" spans="1:16" x14ac:dyDescent="0.3">
      <c r="A183" s="5">
        <v>44343</v>
      </c>
      <c r="B183" s="25">
        <v>662.4</v>
      </c>
      <c r="C183" s="25">
        <v>16533</v>
      </c>
      <c r="D183" s="44">
        <v>2.032798056119103E-4</v>
      </c>
      <c r="E183" s="1">
        <f>'ONE_LAST_QUOTE (2)'!AF183</f>
        <v>-3.2310590462182717E-4</v>
      </c>
      <c r="F183" s="1">
        <f t="shared" si="21"/>
        <v>3.7520229614794163E-3</v>
      </c>
      <c r="G183" s="1">
        <f t="shared" si="22"/>
        <v>-4.3982347707230704E-3</v>
      </c>
      <c r="H183" s="25">
        <f t="shared" si="16"/>
        <v>0</v>
      </c>
      <c r="I183" s="25">
        <f t="shared" si="17"/>
        <v>0</v>
      </c>
      <c r="J183" s="25">
        <f t="shared" si="18"/>
        <v>0</v>
      </c>
      <c r="K183" s="25">
        <v>0</v>
      </c>
      <c r="L183" s="5" t="str">
        <f t="shared" si="19"/>
        <v>-</v>
      </c>
      <c r="M183" s="5" t="str">
        <f t="shared" si="20"/>
        <v>-</v>
      </c>
      <c r="N183" s="5" t="s">
        <v>125</v>
      </c>
      <c r="O183" s="5" t="s">
        <v>125</v>
      </c>
      <c r="P183" s="27">
        <f t="shared" si="23"/>
        <v>1</v>
      </c>
    </row>
    <row r="184" spans="1:16" x14ac:dyDescent="0.3">
      <c r="A184" s="5">
        <v>44344</v>
      </c>
      <c r="B184" s="25">
        <v>674.7</v>
      </c>
      <c r="C184" s="25">
        <v>16863</v>
      </c>
      <c r="D184" s="44">
        <v>5.1792570612432082E-4</v>
      </c>
      <c r="E184" s="1">
        <f>'ONE_LAST_QUOTE (2)'!AF184</f>
        <v>-3.2310590462182717E-4</v>
      </c>
      <c r="F184" s="1">
        <f t="shared" si="21"/>
        <v>3.7520229614794163E-3</v>
      </c>
      <c r="G184" s="1">
        <f t="shared" si="22"/>
        <v>-4.3982347707230704E-3</v>
      </c>
      <c r="H184" s="25">
        <f t="shared" si="16"/>
        <v>0</v>
      </c>
      <c r="I184" s="25">
        <f t="shared" si="17"/>
        <v>0</v>
      </c>
      <c r="J184" s="25">
        <f t="shared" si="18"/>
        <v>0</v>
      </c>
      <c r="K184" s="25">
        <v>0</v>
      </c>
      <c r="L184" s="5" t="str">
        <f t="shared" si="19"/>
        <v>-</v>
      </c>
      <c r="M184" s="5" t="str">
        <f t="shared" si="20"/>
        <v>-</v>
      </c>
      <c r="N184" s="5" t="s">
        <v>125</v>
      </c>
      <c r="O184" s="5" t="s">
        <v>125</v>
      </c>
      <c r="P184" s="27">
        <f t="shared" si="23"/>
        <v>1</v>
      </c>
    </row>
    <row r="185" spans="1:16" x14ac:dyDescent="0.3">
      <c r="A185" s="5">
        <v>44347</v>
      </c>
      <c r="B185" s="25">
        <v>679.7</v>
      </c>
      <c r="C185" s="25">
        <v>17011</v>
      </c>
      <c r="D185" s="44">
        <v>1.7319663606424228E-3</v>
      </c>
      <c r="E185" s="1">
        <f>'ONE_LAST_QUOTE (2)'!AF185</f>
        <v>-3.2310590462182717E-4</v>
      </c>
      <c r="F185" s="1">
        <f t="shared" si="21"/>
        <v>3.7520229614794163E-3</v>
      </c>
      <c r="G185" s="1">
        <f t="shared" si="22"/>
        <v>-4.3982347707230704E-3</v>
      </c>
      <c r="H185" s="25">
        <f t="shared" si="16"/>
        <v>0</v>
      </c>
      <c r="I185" s="25">
        <f t="shared" si="17"/>
        <v>0</v>
      </c>
      <c r="J185" s="25">
        <f t="shared" si="18"/>
        <v>0</v>
      </c>
      <c r="K185" s="25">
        <v>0</v>
      </c>
      <c r="L185" s="5" t="str">
        <f t="shared" si="19"/>
        <v>-</v>
      </c>
      <c r="M185" s="5" t="str">
        <f t="shared" si="20"/>
        <v>-</v>
      </c>
      <c r="N185" s="5" t="s">
        <v>125</v>
      </c>
      <c r="O185" s="5" t="s">
        <v>125</v>
      </c>
      <c r="P185" s="27">
        <f t="shared" si="23"/>
        <v>1</v>
      </c>
    </row>
    <row r="186" spans="1:16" x14ac:dyDescent="0.3">
      <c r="A186" s="5">
        <v>44348</v>
      </c>
      <c r="B186" s="25">
        <v>683.9</v>
      </c>
      <c r="C186" s="25">
        <v>17131</v>
      </c>
      <c r="D186" s="44">
        <v>-8.7411149118744316E-4</v>
      </c>
      <c r="E186" s="1">
        <f>'ONE_LAST_QUOTE (2)'!AF186</f>
        <v>-3.2310590462182717E-4</v>
      </c>
      <c r="F186" s="1">
        <f t="shared" si="21"/>
        <v>3.7520229614794163E-3</v>
      </c>
      <c r="G186" s="1">
        <f t="shared" si="22"/>
        <v>-4.3982347707230704E-3</v>
      </c>
      <c r="H186" s="25">
        <f t="shared" si="16"/>
        <v>0</v>
      </c>
      <c r="I186" s="25">
        <f t="shared" si="17"/>
        <v>0</v>
      </c>
      <c r="J186" s="25">
        <f t="shared" si="18"/>
        <v>0</v>
      </c>
      <c r="K186" s="25">
        <v>0</v>
      </c>
      <c r="L186" s="5" t="str">
        <f t="shared" si="19"/>
        <v>-</v>
      </c>
      <c r="M186" s="5" t="str">
        <f t="shared" si="20"/>
        <v>-</v>
      </c>
      <c r="N186" s="5" t="s">
        <v>2</v>
      </c>
      <c r="O186" s="5" t="s">
        <v>2</v>
      </c>
      <c r="P186" s="27">
        <f t="shared" si="23"/>
        <v>0</v>
      </c>
    </row>
    <row r="187" spans="1:16" x14ac:dyDescent="0.3">
      <c r="A187" s="5">
        <v>44349</v>
      </c>
      <c r="B187" s="25">
        <v>679.2</v>
      </c>
      <c r="C187" s="25">
        <v>17102</v>
      </c>
      <c r="D187" s="44">
        <v>1.0244657286676978E-3</v>
      </c>
      <c r="E187" s="1">
        <f>'ONE_LAST_QUOTE (2)'!AF187</f>
        <v>-3.2310590462182717E-4</v>
      </c>
      <c r="F187" s="1">
        <f t="shared" si="21"/>
        <v>3.7520229614794163E-3</v>
      </c>
      <c r="G187" s="1">
        <f t="shared" si="22"/>
        <v>-4.3982347707230704E-3</v>
      </c>
      <c r="H187" s="25">
        <f t="shared" si="16"/>
        <v>0</v>
      </c>
      <c r="I187" s="25">
        <f t="shared" si="17"/>
        <v>0</v>
      </c>
      <c r="J187" s="25">
        <f t="shared" si="18"/>
        <v>0</v>
      </c>
      <c r="K187" s="25">
        <v>0</v>
      </c>
      <c r="L187" s="5" t="str">
        <f t="shared" si="19"/>
        <v>-</v>
      </c>
      <c r="M187" s="5" t="str">
        <f t="shared" si="20"/>
        <v>-</v>
      </c>
      <c r="N187" s="5" t="s">
        <v>2</v>
      </c>
      <c r="O187" s="5" t="s">
        <v>2</v>
      </c>
      <c r="P187" s="27">
        <f t="shared" si="23"/>
        <v>1</v>
      </c>
    </row>
    <row r="188" spans="1:16" x14ac:dyDescent="0.3">
      <c r="A188" s="5">
        <v>44350</v>
      </c>
      <c r="B188" s="25">
        <v>682</v>
      </c>
      <c r="C188" s="25">
        <v>17226</v>
      </c>
      <c r="D188" s="44">
        <v>2.9714878025740373E-3</v>
      </c>
      <c r="E188" s="1">
        <f>'ONE_LAST_QUOTE (2)'!AF188</f>
        <v>-3.2310590462182717E-4</v>
      </c>
      <c r="F188" s="1">
        <f t="shared" si="21"/>
        <v>3.7520229614794163E-3</v>
      </c>
      <c r="G188" s="1">
        <f t="shared" si="22"/>
        <v>-4.3982347707230704E-3</v>
      </c>
      <c r="H188" s="25">
        <f t="shared" si="16"/>
        <v>0</v>
      </c>
      <c r="I188" s="25">
        <f t="shared" si="17"/>
        <v>0</v>
      </c>
      <c r="J188" s="25">
        <f t="shared" si="18"/>
        <v>0</v>
      </c>
      <c r="K188" s="25">
        <v>0</v>
      </c>
      <c r="L188" s="5" t="str">
        <f t="shared" si="19"/>
        <v>-</v>
      </c>
      <c r="M188" s="5" t="str">
        <f t="shared" si="20"/>
        <v>-</v>
      </c>
      <c r="N188" s="5" t="s">
        <v>2</v>
      </c>
      <c r="O188" s="5" t="s">
        <v>2</v>
      </c>
      <c r="P188" s="27">
        <f t="shared" si="23"/>
        <v>1</v>
      </c>
    </row>
    <row r="189" spans="1:16" x14ac:dyDescent="0.3">
      <c r="A189" s="5">
        <v>44351</v>
      </c>
      <c r="B189" s="25">
        <v>678</v>
      </c>
      <c r="C189" s="25">
        <v>17103</v>
      </c>
      <c r="D189" s="44">
        <v>2.8645961990634104E-3</v>
      </c>
      <c r="E189" s="1">
        <f>'ONE_LAST_QUOTE (2)'!AF189</f>
        <v>-3.2310590462182717E-4</v>
      </c>
      <c r="F189" s="1">
        <f t="shared" si="21"/>
        <v>3.7520229614794163E-3</v>
      </c>
      <c r="G189" s="1">
        <f t="shared" si="22"/>
        <v>-4.3982347707230704E-3</v>
      </c>
      <c r="H189" s="25">
        <f t="shared" si="16"/>
        <v>0</v>
      </c>
      <c r="I189" s="25">
        <f t="shared" si="17"/>
        <v>0</v>
      </c>
      <c r="J189" s="25">
        <f t="shared" si="18"/>
        <v>0</v>
      </c>
      <c r="K189" s="25">
        <v>0</v>
      </c>
      <c r="L189" s="5" t="str">
        <f t="shared" si="19"/>
        <v>-</v>
      </c>
      <c r="M189" s="5" t="str">
        <f t="shared" si="20"/>
        <v>-</v>
      </c>
      <c r="N189" s="5" t="s">
        <v>2</v>
      </c>
      <c r="O189" s="5" t="s">
        <v>2</v>
      </c>
      <c r="P189" s="27">
        <f t="shared" si="23"/>
        <v>1</v>
      </c>
    </row>
    <row r="190" spans="1:16" x14ac:dyDescent="0.3">
      <c r="A190" s="5">
        <v>44354</v>
      </c>
      <c r="B190" s="25">
        <v>681.7</v>
      </c>
      <c r="C190" s="25">
        <v>17090</v>
      </c>
      <c r="D190" s="44">
        <v>-3.5802800460049376E-3</v>
      </c>
      <c r="E190" s="1">
        <f>'ONE_LAST_QUOTE (2)'!AF190</f>
        <v>-3.2310590462182717E-4</v>
      </c>
      <c r="F190" s="1">
        <f t="shared" si="21"/>
        <v>3.7520229614794163E-3</v>
      </c>
      <c r="G190" s="1">
        <f t="shared" si="22"/>
        <v>-4.3982347707230704E-3</v>
      </c>
      <c r="H190" s="25">
        <f t="shared" si="16"/>
        <v>0</v>
      </c>
      <c r="I190" s="25">
        <f t="shared" si="17"/>
        <v>0</v>
      </c>
      <c r="J190" s="25">
        <f t="shared" si="18"/>
        <v>0</v>
      </c>
      <c r="K190" s="25">
        <v>1</v>
      </c>
      <c r="L190" s="5" t="str">
        <f t="shared" si="19"/>
        <v>-</v>
      </c>
      <c r="M190" s="5" t="str">
        <f t="shared" si="20"/>
        <v>-</v>
      </c>
      <c r="N190" s="5" t="s">
        <v>2</v>
      </c>
      <c r="O190" s="5" t="s">
        <v>2</v>
      </c>
      <c r="P190" s="27">
        <f t="shared" si="23"/>
        <v>0</v>
      </c>
    </row>
    <row r="191" spans="1:16" x14ac:dyDescent="0.3">
      <c r="A191" s="5">
        <v>44355</v>
      </c>
      <c r="B191" s="25">
        <v>676.7</v>
      </c>
      <c r="C191" s="25">
        <v>17090</v>
      </c>
      <c r="D191" s="44">
        <v>2.0004476203095544E-3</v>
      </c>
      <c r="E191" s="1">
        <f>'ONE_LAST_QUOTE (2)'!AF191</f>
        <v>-3.2310590462182717E-4</v>
      </c>
      <c r="F191" s="1">
        <f t="shared" si="21"/>
        <v>3.7520229614794163E-3</v>
      </c>
      <c r="G191" s="1">
        <f t="shared" si="22"/>
        <v>-4.3982347707230704E-3</v>
      </c>
      <c r="H191" s="25">
        <f t="shared" si="16"/>
        <v>0</v>
      </c>
      <c r="I191" s="25">
        <f t="shared" si="17"/>
        <v>0</v>
      </c>
      <c r="J191" s="25">
        <f t="shared" si="18"/>
        <v>0</v>
      </c>
      <c r="K191" s="25">
        <v>0</v>
      </c>
      <c r="L191" s="5" t="str">
        <f t="shared" si="19"/>
        <v>-</v>
      </c>
      <c r="M191" s="5" t="str">
        <f t="shared" si="20"/>
        <v>-</v>
      </c>
      <c r="N191" s="5" t="s">
        <v>148</v>
      </c>
      <c r="O191" s="5" t="s">
        <v>148</v>
      </c>
      <c r="P191" s="27">
        <f t="shared" si="23"/>
        <v>1</v>
      </c>
    </row>
    <row r="192" spans="1:16" x14ac:dyDescent="0.3">
      <c r="A192" s="5">
        <v>44356</v>
      </c>
      <c r="B192" s="25">
        <v>671.6</v>
      </c>
      <c r="C192" s="25">
        <v>16959</v>
      </c>
      <c r="D192" s="44">
        <v>1.4994240193818133E-3</v>
      </c>
      <c r="E192" s="1">
        <f>'ONE_LAST_QUOTE (2)'!AF192</f>
        <v>-3.2310590462182717E-4</v>
      </c>
      <c r="F192" s="1">
        <f t="shared" si="21"/>
        <v>3.7520229614794163E-3</v>
      </c>
      <c r="G192" s="1">
        <f t="shared" si="22"/>
        <v>-4.3982347707230704E-3</v>
      </c>
      <c r="H192" s="25">
        <f t="shared" si="16"/>
        <v>0</v>
      </c>
      <c r="I192" s="25">
        <f t="shared" si="17"/>
        <v>0</v>
      </c>
      <c r="J192" s="25">
        <f t="shared" si="18"/>
        <v>0</v>
      </c>
      <c r="K192" s="25">
        <v>0</v>
      </c>
      <c r="L192" s="5" t="str">
        <f t="shared" si="19"/>
        <v>-</v>
      </c>
      <c r="M192" s="5" t="str">
        <f t="shared" si="20"/>
        <v>-</v>
      </c>
      <c r="N192" s="5" t="s">
        <v>125</v>
      </c>
      <c r="O192" s="5" t="s">
        <v>125</v>
      </c>
      <c r="P192" s="27">
        <f t="shared" si="23"/>
        <v>1</v>
      </c>
    </row>
    <row r="193" spans="1:16" x14ac:dyDescent="0.3">
      <c r="A193" s="5">
        <v>44357</v>
      </c>
      <c r="B193" s="25">
        <v>680.9</v>
      </c>
      <c r="C193" s="25">
        <v>17157</v>
      </c>
      <c r="D193" s="44">
        <v>2.6086138738978422E-3</v>
      </c>
      <c r="E193" s="1">
        <f>'ONE_LAST_QUOTE (2)'!AF193</f>
        <v>-3.2310590462182717E-4</v>
      </c>
      <c r="F193" s="1">
        <f t="shared" si="21"/>
        <v>3.7520229614794163E-3</v>
      </c>
      <c r="G193" s="1">
        <f t="shared" si="22"/>
        <v>-4.3982347707230704E-3</v>
      </c>
      <c r="H193" s="25">
        <f t="shared" si="16"/>
        <v>0</v>
      </c>
      <c r="I193" s="25">
        <f t="shared" si="17"/>
        <v>0</v>
      </c>
      <c r="J193" s="25">
        <f t="shared" si="18"/>
        <v>0</v>
      </c>
      <c r="K193" s="25">
        <v>0</v>
      </c>
      <c r="L193" s="5" t="str">
        <f t="shared" si="19"/>
        <v>-</v>
      </c>
      <c r="M193" s="5" t="str">
        <f t="shared" si="20"/>
        <v>-</v>
      </c>
      <c r="N193" s="5" t="s">
        <v>149</v>
      </c>
      <c r="O193" s="5" t="s">
        <v>149</v>
      </c>
      <c r="P193" s="27">
        <f t="shared" si="23"/>
        <v>1</v>
      </c>
    </row>
    <row r="194" spans="1:16" x14ac:dyDescent="0.3">
      <c r="A194" s="5">
        <v>44358</v>
      </c>
      <c r="B194" s="25">
        <v>685.5</v>
      </c>
      <c r="C194" s="25">
        <v>17217</v>
      </c>
      <c r="D194" s="44">
        <v>-2.9662013802348537E-4</v>
      </c>
      <c r="E194" s="1">
        <f>'ONE_LAST_QUOTE (2)'!AF194</f>
        <v>-3.2310590462182717E-4</v>
      </c>
      <c r="F194" s="1">
        <f t="shared" si="21"/>
        <v>3.7520229614794163E-3</v>
      </c>
      <c r="G194" s="1">
        <f t="shared" si="22"/>
        <v>-4.3982347707230704E-3</v>
      </c>
      <c r="H194" s="25">
        <f t="shared" ref="H194:H257" si="24">IF(D194&gt;F194,1,0)</f>
        <v>0</v>
      </c>
      <c r="I194" s="25">
        <f t="shared" ref="I194:I257" si="25">IF(D194&lt;G194,1,0)</f>
        <v>0</v>
      </c>
      <c r="J194" s="25">
        <f t="shared" ref="J194:J257" si="26">H194+I194</f>
        <v>0</v>
      </c>
      <c r="K194" s="25">
        <v>1</v>
      </c>
      <c r="L194" s="5" t="str">
        <f t="shared" ref="L194:L257" si="27">IF(H194=1,A194,"-")</f>
        <v>-</v>
      </c>
      <c r="M194" s="5" t="str">
        <f t="shared" ref="M194:M257" si="28">IF(I194=1,A194,"-")</f>
        <v>-</v>
      </c>
      <c r="N194" s="5" t="s">
        <v>145</v>
      </c>
      <c r="O194" s="5" t="s">
        <v>145</v>
      </c>
      <c r="P194" s="27">
        <f t="shared" si="23"/>
        <v>1</v>
      </c>
    </row>
    <row r="195" spans="1:16" x14ac:dyDescent="0.3">
      <c r="A195" s="5">
        <v>44362</v>
      </c>
      <c r="B195" s="25">
        <v>691.2</v>
      </c>
      <c r="C195" s="25">
        <v>17397</v>
      </c>
      <c r="D195" s="44">
        <v>2.4419959200853388E-3</v>
      </c>
      <c r="E195" s="1">
        <f>'ONE_LAST_QUOTE (2)'!AF195</f>
        <v>-3.2310590462182717E-4</v>
      </c>
      <c r="F195" s="1">
        <f t="shared" ref="F195:F258" si="29">E195+$Q$7*_xlfn.STDEV.S($D$2:$D$779)</f>
        <v>3.7520229614794163E-3</v>
      </c>
      <c r="G195" s="1">
        <f t="shared" ref="G195:G258" si="30">E195-$Q$7*_xlfn.STDEV.S($D$2:$D$779)</f>
        <v>-4.3982347707230704E-3</v>
      </c>
      <c r="H195" s="25">
        <f t="shared" si="24"/>
        <v>0</v>
      </c>
      <c r="I195" s="25">
        <f t="shared" si="25"/>
        <v>0</v>
      </c>
      <c r="J195" s="25">
        <f t="shared" si="26"/>
        <v>0</v>
      </c>
      <c r="K195" s="25">
        <v>0</v>
      </c>
      <c r="L195" s="5" t="str">
        <f t="shared" si="27"/>
        <v>-</v>
      </c>
      <c r="M195" s="5" t="str">
        <f t="shared" si="28"/>
        <v>-</v>
      </c>
      <c r="N195" s="5" t="s">
        <v>2</v>
      </c>
      <c r="O195" s="5" t="s">
        <v>2</v>
      </c>
      <c r="P195" s="27">
        <f t="shared" ref="P195:P258" si="31">IF(D195&gt;E195,1,0)</f>
        <v>1</v>
      </c>
    </row>
    <row r="196" spans="1:16" x14ac:dyDescent="0.3">
      <c r="A196" s="5">
        <v>44363</v>
      </c>
      <c r="B196" s="25">
        <v>687.3</v>
      </c>
      <c r="C196" s="25">
        <v>17346</v>
      </c>
      <c r="D196" s="44">
        <v>3.7950799860795169E-3</v>
      </c>
      <c r="E196" s="1">
        <f>'ONE_LAST_QUOTE (2)'!AF196</f>
        <v>-3.2310590462182717E-4</v>
      </c>
      <c r="F196" s="1">
        <f t="shared" si="29"/>
        <v>3.7520229614794163E-3</v>
      </c>
      <c r="G196" s="1">
        <f t="shared" si="30"/>
        <v>-4.3982347707230704E-3</v>
      </c>
      <c r="H196" s="25">
        <f t="shared" si="24"/>
        <v>1</v>
      </c>
      <c r="I196" s="25">
        <f t="shared" si="25"/>
        <v>0</v>
      </c>
      <c r="J196" s="25">
        <f t="shared" si="26"/>
        <v>1</v>
      </c>
      <c r="K196" s="25">
        <v>0</v>
      </c>
      <c r="L196" s="5">
        <f t="shared" si="27"/>
        <v>44363</v>
      </c>
      <c r="M196" s="5" t="str">
        <f t="shared" si="28"/>
        <v>-</v>
      </c>
      <c r="N196" s="5" t="s">
        <v>152</v>
      </c>
      <c r="O196" s="5" t="s">
        <v>152</v>
      </c>
      <c r="P196" s="27">
        <f t="shared" si="31"/>
        <v>1</v>
      </c>
    </row>
    <row r="197" spans="1:16" x14ac:dyDescent="0.3">
      <c r="A197" s="5">
        <v>44364</v>
      </c>
      <c r="B197" s="25">
        <v>688.6</v>
      </c>
      <c r="C197" s="25">
        <v>17295</v>
      </c>
      <c r="D197" s="44">
        <v>3.1528405166484485E-3</v>
      </c>
      <c r="E197" s="1">
        <f>'ONE_LAST_QUOTE (2)'!AF197</f>
        <v>-3.2310590462182717E-4</v>
      </c>
      <c r="F197" s="1">
        <f t="shared" si="29"/>
        <v>3.7520229614794163E-3</v>
      </c>
      <c r="G197" s="1">
        <f t="shared" si="30"/>
        <v>-4.3982347707230704E-3</v>
      </c>
      <c r="H197" s="25">
        <f t="shared" si="24"/>
        <v>0</v>
      </c>
      <c r="I197" s="25">
        <f t="shared" si="25"/>
        <v>0</v>
      </c>
      <c r="J197" s="25">
        <f t="shared" si="26"/>
        <v>0</v>
      </c>
      <c r="K197" s="25">
        <v>0</v>
      </c>
      <c r="L197" s="5" t="str">
        <f t="shared" si="27"/>
        <v>-</v>
      </c>
      <c r="M197" s="5" t="str">
        <f t="shared" si="28"/>
        <v>-</v>
      </c>
      <c r="N197" s="5" t="s">
        <v>149</v>
      </c>
      <c r="O197" s="5" t="s">
        <v>149</v>
      </c>
      <c r="P197" s="27">
        <f t="shared" si="31"/>
        <v>1</v>
      </c>
    </row>
    <row r="198" spans="1:16" x14ac:dyDescent="0.3">
      <c r="A198" s="5">
        <v>44365</v>
      </c>
      <c r="B198" s="25">
        <v>686.9</v>
      </c>
      <c r="C198" s="25">
        <v>17254</v>
      </c>
      <c r="D198" s="44">
        <v>1.9556830671826512E-4</v>
      </c>
      <c r="E198" s="1">
        <f>'ONE_LAST_QUOTE (2)'!AF198</f>
        <v>-3.2310590462182717E-4</v>
      </c>
      <c r="F198" s="1">
        <f t="shared" si="29"/>
        <v>3.7520229614794163E-3</v>
      </c>
      <c r="G198" s="1">
        <f t="shared" si="30"/>
        <v>-4.3982347707230704E-3</v>
      </c>
      <c r="H198" s="25">
        <f t="shared" si="24"/>
        <v>0</v>
      </c>
      <c r="I198" s="25">
        <f t="shared" si="25"/>
        <v>0</v>
      </c>
      <c r="J198" s="25">
        <f t="shared" si="26"/>
        <v>0</v>
      </c>
      <c r="K198" s="25">
        <v>0</v>
      </c>
      <c r="L198" s="5" t="str">
        <f t="shared" si="27"/>
        <v>-</v>
      </c>
      <c r="M198" s="5" t="str">
        <f t="shared" si="28"/>
        <v>-</v>
      </c>
      <c r="N198" s="5" t="s">
        <v>125</v>
      </c>
      <c r="O198" s="5" t="s">
        <v>125</v>
      </c>
      <c r="P198" s="27">
        <f t="shared" si="31"/>
        <v>1</v>
      </c>
    </row>
    <row r="199" spans="1:16" x14ac:dyDescent="0.3">
      <c r="A199" s="5">
        <v>44368</v>
      </c>
      <c r="B199" s="25">
        <v>676</v>
      </c>
      <c r="C199" s="25">
        <v>16963</v>
      </c>
      <c r="D199" s="44">
        <v>-7.4246992103179175E-3</v>
      </c>
      <c r="E199" s="1">
        <f>'ONE_LAST_QUOTE (2)'!AF199</f>
        <v>-3.2310590462182717E-4</v>
      </c>
      <c r="F199" s="1">
        <f t="shared" si="29"/>
        <v>3.7520229614794163E-3</v>
      </c>
      <c r="G199" s="1">
        <f t="shared" si="30"/>
        <v>-4.3982347707230704E-3</v>
      </c>
      <c r="H199" s="25">
        <f t="shared" si="24"/>
        <v>0</v>
      </c>
      <c r="I199" s="25">
        <f t="shared" si="25"/>
        <v>1</v>
      </c>
      <c r="J199" s="25">
        <f t="shared" si="26"/>
        <v>1</v>
      </c>
      <c r="K199" s="25">
        <v>1</v>
      </c>
      <c r="L199" s="5" t="str">
        <f t="shared" si="27"/>
        <v>-</v>
      </c>
      <c r="M199" s="5">
        <f t="shared" si="28"/>
        <v>44368</v>
      </c>
      <c r="N199" s="5" t="s">
        <v>150</v>
      </c>
      <c r="O199" s="5" t="s">
        <v>150</v>
      </c>
      <c r="P199" s="27">
        <f t="shared" si="31"/>
        <v>0</v>
      </c>
    </row>
    <row r="200" spans="1:16" x14ac:dyDescent="0.3">
      <c r="A200" s="5">
        <v>44369</v>
      </c>
      <c r="B200" s="25">
        <v>669.4</v>
      </c>
      <c r="C200" s="25">
        <v>17026</v>
      </c>
      <c r="D200" s="44">
        <v>2.3440429858863701E-3</v>
      </c>
      <c r="E200" s="1">
        <f>'ONE_LAST_QUOTE (2)'!AF200</f>
        <v>-3.2310590462182717E-4</v>
      </c>
      <c r="F200" s="1">
        <f t="shared" si="29"/>
        <v>3.7520229614794163E-3</v>
      </c>
      <c r="G200" s="1">
        <f t="shared" si="30"/>
        <v>-4.3982347707230704E-3</v>
      </c>
      <c r="H200" s="25">
        <f t="shared" si="24"/>
        <v>0</v>
      </c>
      <c r="I200" s="25">
        <f t="shared" si="25"/>
        <v>0</v>
      </c>
      <c r="J200" s="25">
        <f t="shared" si="26"/>
        <v>0</v>
      </c>
      <c r="K200" s="25">
        <v>1</v>
      </c>
      <c r="L200" s="5" t="str">
        <f t="shared" si="27"/>
        <v>-</v>
      </c>
      <c r="M200" s="5" t="str">
        <f t="shared" si="28"/>
        <v>-</v>
      </c>
      <c r="N200" s="5" t="s">
        <v>2</v>
      </c>
      <c r="O200" s="5" t="s">
        <v>2</v>
      </c>
      <c r="P200" s="27">
        <f t="shared" si="31"/>
        <v>1</v>
      </c>
    </row>
    <row r="201" spans="1:16" x14ac:dyDescent="0.3">
      <c r="A201" s="5">
        <v>44370</v>
      </c>
      <c r="B201" s="25">
        <v>683.8</v>
      </c>
      <c r="C201" s="25">
        <v>17267</v>
      </c>
      <c r="D201" s="44">
        <v>-5.3163681892426113E-4</v>
      </c>
      <c r="E201" s="1">
        <f>'ONE_LAST_QUOTE (2)'!AF201</f>
        <v>-3.2310590462182717E-4</v>
      </c>
      <c r="F201" s="1">
        <f t="shared" si="29"/>
        <v>3.7520229614794163E-3</v>
      </c>
      <c r="G201" s="1">
        <f t="shared" si="30"/>
        <v>-4.3982347707230704E-3</v>
      </c>
      <c r="H201" s="25">
        <f t="shared" si="24"/>
        <v>0</v>
      </c>
      <c r="I201" s="25">
        <f t="shared" si="25"/>
        <v>0</v>
      </c>
      <c r="J201" s="25">
        <f t="shared" si="26"/>
        <v>0</v>
      </c>
      <c r="K201" s="25">
        <v>0</v>
      </c>
      <c r="L201" s="5" t="str">
        <f t="shared" si="27"/>
        <v>-</v>
      </c>
      <c r="M201" s="5" t="str">
        <f t="shared" si="28"/>
        <v>-</v>
      </c>
      <c r="N201" s="5" t="s">
        <v>125</v>
      </c>
      <c r="O201" s="5" t="s">
        <v>125</v>
      </c>
      <c r="P201" s="27">
        <f t="shared" si="31"/>
        <v>0</v>
      </c>
    </row>
    <row r="202" spans="1:16" x14ac:dyDescent="0.3">
      <c r="A202" s="5">
        <v>44371</v>
      </c>
      <c r="B202" s="25">
        <v>685.3</v>
      </c>
      <c r="C202" s="25">
        <v>17338</v>
      </c>
      <c r="D202" s="44">
        <v>-3.3287260763113029E-3</v>
      </c>
      <c r="E202" s="1">
        <f>'ONE_LAST_QUOTE (2)'!AF202</f>
        <v>-3.2310590462182717E-4</v>
      </c>
      <c r="F202" s="1">
        <f t="shared" si="29"/>
        <v>3.7520229614794163E-3</v>
      </c>
      <c r="G202" s="1">
        <f t="shared" si="30"/>
        <v>-4.3982347707230704E-3</v>
      </c>
      <c r="H202" s="25">
        <f t="shared" si="24"/>
        <v>0</v>
      </c>
      <c r="I202" s="25">
        <f t="shared" si="25"/>
        <v>0</v>
      </c>
      <c r="J202" s="25">
        <f t="shared" si="26"/>
        <v>0</v>
      </c>
      <c r="K202" s="25">
        <v>0</v>
      </c>
      <c r="L202" s="5" t="str">
        <f t="shared" si="27"/>
        <v>-</v>
      </c>
      <c r="M202" s="5" t="str">
        <f t="shared" si="28"/>
        <v>-</v>
      </c>
      <c r="N202" s="5" t="s">
        <v>149</v>
      </c>
      <c r="O202" s="5" t="s">
        <v>149</v>
      </c>
      <c r="P202" s="27">
        <f t="shared" si="31"/>
        <v>0</v>
      </c>
    </row>
    <row r="203" spans="1:16" x14ac:dyDescent="0.3">
      <c r="A203" s="5">
        <v>44372</v>
      </c>
      <c r="B203" s="25">
        <v>685.4</v>
      </c>
      <c r="C203" s="25">
        <v>17423</v>
      </c>
      <c r="D203" s="44">
        <v>-1.6035863669039072E-4</v>
      </c>
      <c r="E203" s="1">
        <f>'ONE_LAST_QUOTE (2)'!AF203</f>
        <v>-3.2310590462182717E-4</v>
      </c>
      <c r="F203" s="1">
        <f t="shared" si="29"/>
        <v>3.7520229614794163E-3</v>
      </c>
      <c r="G203" s="1">
        <f t="shared" si="30"/>
        <v>-4.3982347707230704E-3</v>
      </c>
      <c r="H203" s="25">
        <f t="shared" si="24"/>
        <v>0</v>
      </c>
      <c r="I203" s="25">
        <f t="shared" si="25"/>
        <v>0</v>
      </c>
      <c r="J203" s="25">
        <f t="shared" si="26"/>
        <v>0</v>
      </c>
      <c r="K203" s="25">
        <v>0</v>
      </c>
      <c r="L203" s="5" t="str">
        <f t="shared" si="27"/>
        <v>-</v>
      </c>
      <c r="M203" s="5" t="str">
        <f t="shared" si="28"/>
        <v>-</v>
      </c>
      <c r="N203" s="5" t="s">
        <v>149</v>
      </c>
      <c r="O203" s="5" t="s">
        <v>149</v>
      </c>
      <c r="P203" s="27">
        <f t="shared" si="31"/>
        <v>1</v>
      </c>
    </row>
    <row r="204" spans="1:16" x14ac:dyDescent="0.3">
      <c r="A204" s="5">
        <v>44375</v>
      </c>
      <c r="B204" s="25">
        <v>687.1</v>
      </c>
      <c r="C204" s="25">
        <v>17533</v>
      </c>
      <c r="D204" s="44">
        <v>1.2081553968349688E-3</v>
      </c>
      <c r="E204" s="1">
        <f>'ONE_LAST_QUOTE (2)'!AF204</f>
        <v>-3.2310590462182717E-4</v>
      </c>
      <c r="F204" s="1">
        <f t="shared" si="29"/>
        <v>3.7520229614794163E-3</v>
      </c>
      <c r="G204" s="1">
        <f t="shared" si="30"/>
        <v>-4.3982347707230704E-3</v>
      </c>
      <c r="H204" s="25">
        <f t="shared" si="24"/>
        <v>0</v>
      </c>
      <c r="I204" s="25">
        <f t="shared" si="25"/>
        <v>0</v>
      </c>
      <c r="J204" s="25">
        <f t="shared" si="26"/>
        <v>0</v>
      </c>
      <c r="K204" s="25">
        <v>0</v>
      </c>
      <c r="L204" s="5" t="str">
        <f t="shared" si="27"/>
        <v>-</v>
      </c>
      <c r="M204" s="5" t="str">
        <f t="shared" si="28"/>
        <v>-</v>
      </c>
      <c r="N204" s="5" t="s">
        <v>2</v>
      </c>
      <c r="O204" s="5" t="s">
        <v>2</v>
      </c>
      <c r="P204" s="27">
        <f t="shared" si="31"/>
        <v>1</v>
      </c>
    </row>
    <row r="205" spans="1:16" x14ac:dyDescent="0.3">
      <c r="A205" s="5">
        <v>44376</v>
      </c>
      <c r="B205" s="25">
        <v>690.6</v>
      </c>
      <c r="C205" s="25">
        <v>17530</v>
      </c>
      <c r="D205" s="44">
        <v>-1.7721673923791726E-3</v>
      </c>
      <c r="E205" s="1">
        <f>'ONE_LAST_QUOTE (2)'!AF205</f>
        <v>-3.2310590462182717E-4</v>
      </c>
      <c r="F205" s="1">
        <f t="shared" si="29"/>
        <v>3.7520229614794163E-3</v>
      </c>
      <c r="G205" s="1">
        <f t="shared" si="30"/>
        <v>-4.3982347707230704E-3</v>
      </c>
      <c r="H205" s="25">
        <f t="shared" si="24"/>
        <v>0</v>
      </c>
      <c r="I205" s="25">
        <f t="shared" si="25"/>
        <v>0</v>
      </c>
      <c r="J205" s="25">
        <f t="shared" si="26"/>
        <v>0</v>
      </c>
      <c r="K205" s="25">
        <v>0</v>
      </c>
      <c r="L205" s="5" t="str">
        <f t="shared" si="27"/>
        <v>-</v>
      </c>
      <c r="M205" s="5" t="str">
        <f t="shared" si="28"/>
        <v>-</v>
      </c>
      <c r="N205" s="5" t="s">
        <v>2</v>
      </c>
      <c r="O205" s="5" t="s">
        <v>2</v>
      </c>
      <c r="P205" s="27">
        <f t="shared" si="31"/>
        <v>0</v>
      </c>
    </row>
    <row r="206" spans="1:16" x14ac:dyDescent="0.3">
      <c r="A206" s="5">
        <v>44377</v>
      </c>
      <c r="B206" s="25">
        <v>686.1</v>
      </c>
      <c r="C206" s="25">
        <v>17712</v>
      </c>
      <c r="D206" s="44">
        <v>2.4994879134331706E-3</v>
      </c>
      <c r="E206" s="1">
        <f>'ONE_LAST_QUOTE (2)'!AF206</f>
        <v>-3.2310590462182717E-4</v>
      </c>
      <c r="F206" s="1">
        <f t="shared" si="29"/>
        <v>3.7520229614794163E-3</v>
      </c>
      <c r="G206" s="1">
        <f t="shared" si="30"/>
        <v>-4.3982347707230704E-3</v>
      </c>
      <c r="H206" s="25">
        <f t="shared" si="24"/>
        <v>0</v>
      </c>
      <c r="I206" s="25">
        <f t="shared" si="25"/>
        <v>0</v>
      </c>
      <c r="J206" s="25">
        <f t="shared" si="26"/>
        <v>0</v>
      </c>
      <c r="K206" s="25">
        <v>0</v>
      </c>
      <c r="L206" s="5" t="str">
        <f t="shared" si="27"/>
        <v>-</v>
      </c>
      <c r="M206" s="5" t="str">
        <f t="shared" si="28"/>
        <v>-</v>
      </c>
      <c r="N206" s="5" t="s">
        <v>150</v>
      </c>
      <c r="O206" s="5" t="s">
        <v>150</v>
      </c>
      <c r="P206" s="27">
        <f t="shared" si="31"/>
        <v>1</v>
      </c>
    </row>
    <row r="207" spans="1:16" x14ac:dyDescent="0.3">
      <c r="A207" s="5">
        <v>44379</v>
      </c>
      <c r="B207" s="25">
        <v>683.6</v>
      </c>
      <c r="C207" s="25">
        <v>17649</v>
      </c>
      <c r="D207" s="44">
        <v>1.2106832816011768E-4</v>
      </c>
      <c r="E207" s="1">
        <f>'ONE_LAST_QUOTE (2)'!AF207</f>
        <v>-3.2310590462182717E-4</v>
      </c>
      <c r="F207" s="1">
        <f t="shared" si="29"/>
        <v>3.7520229614794163E-3</v>
      </c>
      <c r="G207" s="1">
        <f t="shared" si="30"/>
        <v>-4.3982347707230704E-3</v>
      </c>
      <c r="H207" s="25">
        <f t="shared" si="24"/>
        <v>0</v>
      </c>
      <c r="I207" s="25">
        <f t="shared" si="25"/>
        <v>0</v>
      </c>
      <c r="J207" s="25">
        <f t="shared" si="26"/>
        <v>0</v>
      </c>
      <c r="K207" s="25">
        <v>0</v>
      </c>
      <c r="L207" s="5" t="str">
        <f t="shared" si="27"/>
        <v>-</v>
      </c>
      <c r="M207" s="5" t="str">
        <f t="shared" si="28"/>
        <v>-</v>
      </c>
      <c r="N207" s="5" t="s">
        <v>144</v>
      </c>
      <c r="O207" s="5" t="s">
        <v>144</v>
      </c>
      <c r="P207" s="27">
        <f t="shared" si="31"/>
        <v>1</v>
      </c>
    </row>
    <row r="208" spans="1:16" x14ac:dyDescent="0.3">
      <c r="A208" s="5">
        <v>44382</v>
      </c>
      <c r="B208" s="25">
        <v>695.6</v>
      </c>
      <c r="C208" s="25">
        <v>17896</v>
      </c>
      <c r="D208" s="44">
        <v>-3.56116845083876E-3</v>
      </c>
      <c r="E208" s="1">
        <f>'ONE_LAST_QUOTE (2)'!AF208</f>
        <v>-3.2310590462182717E-4</v>
      </c>
      <c r="F208" s="1">
        <f t="shared" si="29"/>
        <v>3.7520229614794163E-3</v>
      </c>
      <c r="G208" s="1">
        <f t="shared" si="30"/>
        <v>-4.3982347707230704E-3</v>
      </c>
      <c r="H208" s="25">
        <f t="shared" si="24"/>
        <v>0</v>
      </c>
      <c r="I208" s="25">
        <f t="shared" si="25"/>
        <v>0</v>
      </c>
      <c r="J208" s="25">
        <f t="shared" si="26"/>
        <v>0</v>
      </c>
      <c r="K208" s="25">
        <v>1</v>
      </c>
      <c r="L208" s="5" t="str">
        <f t="shared" si="27"/>
        <v>-</v>
      </c>
      <c r="M208" s="5" t="str">
        <f t="shared" si="28"/>
        <v>-</v>
      </c>
      <c r="N208" s="5" t="s">
        <v>2</v>
      </c>
      <c r="O208" s="5" t="s">
        <v>2</v>
      </c>
      <c r="P208" s="27">
        <f t="shared" si="31"/>
        <v>0</v>
      </c>
    </row>
    <row r="209" spans="1:16" x14ac:dyDescent="0.3">
      <c r="A209" s="5">
        <v>44383</v>
      </c>
      <c r="B209" s="25">
        <v>692.7</v>
      </c>
      <c r="C209" s="25">
        <v>17875</v>
      </c>
      <c r="D209" s="44">
        <v>-9.7842176222395078E-4</v>
      </c>
      <c r="E209" s="1">
        <f>'ONE_LAST_QUOTE (2)'!AF209</f>
        <v>-3.2310590462182717E-4</v>
      </c>
      <c r="F209" s="1">
        <f t="shared" si="29"/>
        <v>3.7520229614794163E-3</v>
      </c>
      <c r="G209" s="1">
        <f t="shared" si="30"/>
        <v>-4.3982347707230704E-3</v>
      </c>
      <c r="H209" s="25">
        <f t="shared" si="24"/>
        <v>0</v>
      </c>
      <c r="I209" s="25">
        <f t="shared" si="25"/>
        <v>0</v>
      </c>
      <c r="J209" s="25">
        <f t="shared" si="26"/>
        <v>0</v>
      </c>
      <c r="K209" s="25">
        <v>0</v>
      </c>
      <c r="L209" s="5" t="str">
        <f t="shared" si="27"/>
        <v>-</v>
      </c>
      <c r="M209" s="5" t="str">
        <f t="shared" si="28"/>
        <v>-</v>
      </c>
      <c r="N209" s="5" t="s">
        <v>125</v>
      </c>
      <c r="O209" s="5" t="s">
        <v>125</v>
      </c>
      <c r="P209" s="27">
        <f t="shared" si="31"/>
        <v>0</v>
      </c>
    </row>
    <row r="210" spans="1:16" x14ac:dyDescent="0.3">
      <c r="A210" s="5">
        <v>44384</v>
      </c>
      <c r="B210" s="25">
        <v>694.7</v>
      </c>
      <c r="C210" s="25">
        <v>17826</v>
      </c>
      <c r="D210" s="44">
        <v>-5.181690196339208E-3</v>
      </c>
      <c r="E210" s="1">
        <f>'ONE_LAST_QUOTE (2)'!AF210</f>
        <v>-3.2310590462182717E-4</v>
      </c>
      <c r="F210" s="1">
        <f t="shared" si="29"/>
        <v>3.7520229614794163E-3</v>
      </c>
      <c r="G210" s="1">
        <f t="shared" si="30"/>
        <v>-4.3982347707230704E-3</v>
      </c>
      <c r="H210" s="25">
        <f t="shared" si="24"/>
        <v>0</v>
      </c>
      <c r="I210" s="25">
        <f t="shared" si="25"/>
        <v>1</v>
      </c>
      <c r="J210" s="25">
        <f t="shared" si="26"/>
        <v>1</v>
      </c>
      <c r="K210" s="25">
        <v>0</v>
      </c>
      <c r="L210" s="5" t="str">
        <f t="shared" si="27"/>
        <v>-</v>
      </c>
      <c r="M210" s="5">
        <f t="shared" si="28"/>
        <v>44384</v>
      </c>
      <c r="N210" s="5" t="s">
        <v>2</v>
      </c>
      <c r="O210" s="5" t="s">
        <v>2</v>
      </c>
      <c r="P210" s="27">
        <f t="shared" si="31"/>
        <v>0</v>
      </c>
    </row>
    <row r="211" spans="1:16" x14ac:dyDescent="0.3">
      <c r="A211" s="5">
        <v>44385</v>
      </c>
      <c r="B211" s="25">
        <v>684.3</v>
      </c>
      <c r="C211" s="25">
        <v>17823</v>
      </c>
      <c r="D211" s="44">
        <v>6.56290771134965E-3</v>
      </c>
      <c r="E211" s="1">
        <f>'ONE_LAST_QUOTE (2)'!AF211</f>
        <v>-3.2310590462182717E-4</v>
      </c>
      <c r="F211" s="1">
        <f t="shared" si="29"/>
        <v>3.7520229614794163E-3</v>
      </c>
      <c r="G211" s="1">
        <f t="shared" si="30"/>
        <v>-4.3982347707230704E-3</v>
      </c>
      <c r="H211" s="25">
        <f t="shared" si="24"/>
        <v>1</v>
      </c>
      <c r="I211" s="25">
        <f t="shared" si="25"/>
        <v>0</v>
      </c>
      <c r="J211" s="25">
        <f t="shared" si="26"/>
        <v>1</v>
      </c>
      <c r="K211" s="25">
        <v>1</v>
      </c>
      <c r="L211" s="5">
        <f t="shared" si="27"/>
        <v>44385</v>
      </c>
      <c r="M211" s="5" t="str">
        <f t="shared" si="28"/>
        <v>-</v>
      </c>
      <c r="N211" s="5" t="s">
        <v>150</v>
      </c>
      <c r="O211" s="5" t="s">
        <v>150</v>
      </c>
      <c r="P211" s="27">
        <f t="shared" si="31"/>
        <v>1</v>
      </c>
    </row>
    <row r="212" spans="1:16" x14ac:dyDescent="0.3">
      <c r="A212" s="5">
        <v>44386</v>
      </c>
      <c r="B212" s="25">
        <v>685.5</v>
      </c>
      <c r="C212" s="25">
        <v>17661</v>
      </c>
      <c r="D212" s="44">
        <v>-4.1714354202712573E-3</v>
      </c>
      <c r="E212" s="1">
        <f>'ONE_LAST_QUOTE (2)'!AF212</f>
        <v>-3.2310590462182717E-4</v>
      </c>
      <c r="F212" s="1">
        <f t="shared" si="29"/>
        <v>3.7520229614794163E-3</v>
      </c>
      <c r="G212" s="1">
        <f t="shared" si="30"/>
        <v>-4.3982347707230704E-3</v>
      </c>
      <c r="H212" s="25">
        <f t="shared" si="24"/>
        <v>0</v>
      </c>
      <c r="I212" s="25">
        <f t="shared" si="25"/>
        <v>0</v>
      </c>
      <c r="J212" s="25">
        <f t="shared" si="26"/>
        <v>0</v>
      </c>
      <c r="K212" s="25">
        <v>1</v>
      </c>
      <c r="L212" s="5" t="str">
        <f t="shared" si="27"/>
        <v>-</v>
      </c>
      <c r="M212" s="5" t="str">
        <f t="shared" si="28"/>
        <v>-</v>
      </c>
      <c r="N212" s="5" t="s">
        <v>149</v>
      </c>
      <c r="O212" s="5" t="s">
        <v>149</v>
      </c>
      <c r="P212" s="27">
        <f t="shared" si="31"/>
        <v>0</v>
      </c>
    </row>
    <row r="213" spans="1:16" x14ac:dyDescent="0.3">
      <c r="A213" s="5">
        <v>44389</v>
      </c>
      <c r="B213" s="25">
        <v>692.7</v>
      </c>
      <c r="C213" s="25">
        <v>17826</v>
      </c>
      <c r="D213" s="44">
        <v>-3.9116234480029415E-3</v>
      </c>
      <c r="E213" s="1">
        <f>'ONE_LAST_QUOTE (2)'!AF213</f>
        <v>-3.2310590462182717E-4</v>
      </c>
      <c r="F213" s="1">
        <f t="shared" si="29"/>
        <v>3.7520229614794163E-3</v>
      </c>
      <c r="G213" s="1">
        <f t="shared" si="30"/>
        <v>-4.3982347707230704E-3</v>
      </c>
      <c r="H213" s="25">
        <f t="shared" si="24"/>
        <v>0</v>
      </c>
      <c r="I213" s="25">
        <f t="shared" si="25"/>
        <v>0</v>
      </c>
      <c r="J213" s="25">
        <f t="shared" si="26"/>
        <v>0</v>
      </c>
      <c r="K213" s="25">
        <v>0</v>
      </c>
      <c r="L213" s="5" t="str">
        <f t="shared" si="27"/>
        <v>-</v>
      </c>
      <c r="M213" s="5" t="str">
        <f t="shared" si="28"/>
        <v>-</v>
      </c>
      <c r="N213" s="5" t="s">
        <v>125</v>
      </c>
      <c r="O213" s="5" t="s">
        <v>125</v>
      </c>
      <c r="P213" s="27">
        <f t="shared" si="31"/>
        <v>0</v>
      </c>
    </row>
    <row r="214" spans="1:16" x14ac:dyDescent="0.3">
      <c r="A214" s="5">
        <v>44390</v>
      </c>
      <c r="B214" s="25">
        <v>699.6</v>
      </c>
      <c r="C214" s="25">
        <v>17869</v>
      </c>
      <c r="D214" s="44">
        <v>-3.2230280194055177E-3</v>
      </c>
      <c r="E214" s="1">
        <f>'ONE_LAST_QUOTE (2)'!AF214</f>
        <v>-3.2310590462182717E-4</v>
      </c>
      <c r="F214" s="1">
        <f t="shared" si="29"/>
        <v>3.7520229614794163E-3</v>
      </c>
      <c r="G214" s="1">
        <f t="shared" si="30"/>
        <v>-4.3982347707230704E-3</v>
      </c>
      <c r="H214" s="25">
        <f t="shared" si="24"/>
        <v>0</v>
      </c>
      <c r="I214" s="25">
        <f t="shared" si="25"/>
        <v>0</v>
      </c>
      <c r="J214" s="25">
        <f t="shared" si="26"/>
        <v>0</v>
      </c>
      <c r="K214" s="25">
        <v>0</v>
      </c>
      <c r="L214" s="5" t="str">
        <f t="shared" si="27"/>
        <v>-</v>
      </c>
      <c r="M214" s="5" t="str">
        <f t="shared" si="28"/>
        <v>-</v>
      </c>
      <c r="N214" s="5" t="s">
        <v>2</v>
      </c>
      <c r="O214" s="5" t="s">
        <v>2</v>
      </c>
      <c r="P214" s="27">
        <f t="shared" si="31"/>
        <v>0</v>
      </c>
    </row>
    <row r="215" spans="1:16" x14ac:dyDescent="0.3">
      <c r="A215" s="5">
        <v>44391</v>
      </c>
      <c r="B215" s="25">
        <v>701.4</v>
      </c>
      <c r="C215" s="25">
        <v>17871</v>
      </c>
      <c r="D215" s="44">
        <v>-3.1271082430835455E-3</v>
      </c>
      <c r="E215" s="1">
        <f>'ONE_LAST_QUOTE (2)'!AF215</f>
        <v>-3.2310590462182717E-4</v>
      </c>
      <c r="F215" s="1">
        <f t="shared" si="29"/>
        <v>3.7520229614794163E-3</v>
      </c>
      <c r="G215" s="1">
        <f t="shared" si="30"/>
        <v>-4.3982347707230704E-3</v>
      </c>
      <c r="H215" s="25">
        <f t="shared" si="24"/>
        <v>0</v>
      </c>
      <c r="I215" s="25">
        <f t="shared" si="25"/>
        <v>0</v>
      </c>
      <c r="J215" s="25">
        <f t="shared" si="26"/>
        <v>0</v>
      </c>
      <c r="K215" s="25">
        <v>0</v>
      </c>
      <c r="L215" s="5" t="str">
        <f t="shared" si="27"/>
        <v>-</v>
      </c>
      <c r="M215" s="5" t="str">
        <f t="shared" si="28"/>
        <v>-</v>
      </c>
      <c r="N215" s="5" t="s">
        <v>125</v>
      </c>
      <c r="O215" s="5" t="s">
        <v>125</v>
      </c>
      <c r="P215" s="27">
        <f t="shared" si="31"/>
        <v>0</v>
      </c>
    </row>
    <row r="216" spans="1:16" x14ac:dyDescent="0.3">
      <c r="A216" s="5">
        <v>44392</v>
      </c>
      <c r="B216" s="25">
        <v>701.7</v>
      </c>
      <c r="C216" s="25">
        <v>18021</v>
      </c>
      <c r="D216" s="44">
        <v>2.2192125765404568E-3</v>
      </c>
      <c r="E216" s="1">
        <f>'ONE_LAST_QUOTE (2)'!AF216</f>
        <v>-3.2310590462182717E-4</v>
      </c>
      <c r="F216" s="1">
        <f t="shared" si="29"/>
        <v>3.7520229614794163E-3</v>
      </c>
      <c r="G216" s="1">
        <f t="shared" si="30"/>
        <v>-4.3982347707230704E-3</v>
      </c>
      <c r="H216" s="25">
        <f t="shared" si="24"/>
        <v>0</v>
      </c>
      <c r="I216" s="25">
        <f t="shared" si="25"/>
        <v>0</v>
      </c>
      <c r="J216" s="25">
        <f t="shared" si="26"/>
        <v>0</v>
      </c>
      <c r="K216" s="25">
        <v>1</v>
      </c>
      <c r="L216" s="5" t="str">
        <f t="shared" si="27"/>
        <v>-</v>
      </c>
      <c r="M216" s="5" t="str">
        <f t="shared" si="28"/>
        <v>-</v>
      </c>
      <c r="N216" s="5" t="s">
        <v>125</v>
      </c>
      <c r="O216" s="5" t="s">
        <v>125</v>
      </c>
      <c r="P216" s="27">
        <f t="shared" si="31"/>
        <v>1</v>
      </c>
    </row>
    <row r="217" spans="1:16" x14ac:dyDescent="0.3">
      <c r="A217" s="5">
        <v>44393</v>
      </c>
      <c r="B217" s="25">
        <v>693.6</v>
      </c>
      <c r="C217" s="25">
        <v>17924</v>
      </c>
      <c r="D217" s="44">
        <v>1.9251141477629546E-3</v>
      </c>
      <c r="E217" s="1">
        <f>'ONE_LAST_QUOTE (2)'!AF217</f>
        <v>-3.2310590462182717E-4</v>
      </c>
      <c r="F217" s="1">
        <f t="shared" si="29"/>
        <v>3.7520229614794163E-3</v>
      </c>
      <c r="G217" s="1">
        <f t="shared" si="30"/>
        <v>-4.3982347707230704E-3</v>
      </c>
      <c r="H217" s="25">
        <f t="shared" si="24"/>
        <v>0</v>
      </c>
      <c r="I217" s="25">
        <f t="shared" si="25"/>
        <v>0</v>
      </c>
      <c r="J217" s="25">
        <f t="shared" si="26"/>
        <v>0</v>
      </c>
      <c r="K217" s="25">
        <v>0</v>
      </c>
      <c r="L217" s="5" t="str">
        <f t="shared" si="27"/>
        <v>-</v>
      </c>
      <c r="M217" s="5" t="str">
        <f t="shared" si="28"/>
        <v>-</v>
      </c>
      <c r="N217" s="5" t="s">
        <v>125</v>
      </c>
      <c r="O217" s="5" t="s">
        <v>125</v>
      </c>
      <c r="P217" s="27">
        <f t="shared" si="31"/>
        <v>1</v>
      </c>
    </row>
    <row r="218" spans="1:16" x14ac:dyDescent="0.3">
      <c r="A218" s="5">
        <v>44396</v>
      </c>
      <c r="B218" s="25">
        <v>685.8</v>
      </c>
      <c r="C218" s="25">
        <v>17793</v>
      </c>
      <c r="D218" s="44">
        <v>2.2414302430237534E-3</v>
      </c>
      <c r="E218" s="1">
        <f>'ONE_LAST_QUOTE (2)'!AF218</f>
        <v>-3.2310590462182717E-4</v>
      </c>
      <c r="F218" s="1">
        <f t="shared" si="29"/>
        <v>3.7520229614794163E-3</v>
      </c>
      <c r="G218" s="1">
        <f t="shared" si="30"/>
        <v>-4.3982347707230704E-3</v>
      </c>
      <c r="H218" s="25">
        <f t="shared" si="24"/>
        <v>0</v>
      </c>
      <c r="I218" s="25">
        <f t="shared" si="25"/>
        <v>0</v>
      </c>
      <c r="J218" s="25">
        <f t="shared" si="26"/>
        <v>0</v>
      </c>
      <c r="K218" s="25">
        <v>0</v>
      </c>
      <c r="L218" s="5" t="str">
        <f t="shared" si="27"/>
        <v>-</v>
      </c>
      <c r="M218" s="5" t="str">
        <f t="shared" si="28"/>
        <v>-</v>
      </c>
      <c r="N218" s="5" t="s">
        <v>125</v>
      </c>
      <c r="O218" s="5" t="s">
        <v>125</v>
      </c>
      <c r="P218" s="27">
        <f t="shared" si="31"/>
        <v>1</v>
      </c>
    </row>
    <row r="219" spans="1:16" x14ac:dyDescent="0.3">
      <c r="A219" s="5">
        <v>44397</v>
      </c>
      <c r="B219" s="25">
        <v>681.7</v>
      </c>
      <c r="C219" s="25">
        <v>17558</v>
      </c>
      <c r="D219" s="44">
        <v>4.5900680373717065E-4</v>
      </c>
      <c r="E219" s="1">
        <f>'ONE_LAST_QUOTE (2)'!AF219</f>
        <v>-3.2310590462182717E-4</v>
      </c>
      <c r="F219" s="1">
        <f t="shared" si="29"/>
        <v>3.7520229614794163E-3</v>
      </c>
      <c r="G219" s="1">
        <f t="shared" si="30"/>
        <v>-4.3982347707230704E-3</v>
      </c>
      <c r="H219" s="25">
        <f t="shared" si="24"/>
        <v>0</v>
      </c>
      <c r="I219" s="25">
        <f t="shared" si="25"/>
        <v>0</v>
      </c>
      <c r="J219" s="25">
        <f t="shared" si="26"/>
        <v>0</v>
      </c>
      <c r="K219" s="25">
        <v>0</v>
      </c>
      <c r="L219" s="5" t="str">
        <f t="shared" si="27"/>
        <v>-</v>
      </c>
      <c r="M219" s="5" t="str">
        <f t="shared" si="28"/>
        <v>-</v>
      </c>
      <c r="N219" s="5" t="s">
        <v>149</v>
      </c>
      <c r="O219" s="5" t="s">
        <v>149</v>
      </c>
      <c r="P219" s="27">
        <f t="shared" si="31"/>
        <v>1</v>
      </c>
    </row>
    <row r="220" spans="1:16" x14ac:dyDescent="0.3">
      <c r="A220" s="5">
        <v>44398</v>
      </c>
      <c r="B220" s="25">
        <v>682.6</v>
      </c>
      <c r="C220" s="25">
        <v>17431</v>
      </c>
      <c r="D220" s="44">
        <v>-5.1397923667745506E-3</v>
      </c>
      <c r="E220" s="1">
        <f>'ONE_LAST_QUOTE (2)'!AF220</f>
        <v>-3.2310590462182717E-4</v>
      </c>
      <c r="F220" s="1">
        <f t="shared" si="29"/>
        <v>3.7520229614794163E-3</v>
      </c>
      <c r="G220" s="1">
        <f t="shared" si="30"/>
        <v>-4.3982347707230704E-3</v>
      </c>
      <c r="H220" s="25">
        <f t="shared" si="24"/>
        <v>0</v>
      </c>
      <c r="I220" s="25">
        <f t="shared" si="25"/>
        <v>1</v>
      </c>
      <c r="J220" s="25">
        <f t="shared" si="26"/>
        <v>1</v>
      </c>
      <c r="K220" s="25">
        <v>0</v>
      </c>
      <c r="L220" s="5" t="str">
        <f t="shared" si="27"/>
        <v>-</v>
      </c>
      <c r="M220" s="5">
        <f t="shared" si="28"/>
        <v>44398</v>
      </c>
      <c r="N220" s="5" t="s">
        <v>125</v>
      </c>
      <c r="O220" s="5" t="s">
        <v>125</v>
      </c>
      <c r="P220" s="27">
        <f t="shared" si="31"/>
        <v>0</v>
      </c>
    </row>
    <row r="221" spans="1:16" x14ac:dyDescent="0.3">
      <c r="A221" s="5">
        <v>44399</v>
      </c>
      <c r="B221" s="25">
        <v>687.8</v>
      </c>
      <c r="C221" s="25">
        <v>17406</v>
      </c>
      <c r="D221" s="44">
        <v>-6.1241648550666348E-4</v>
      </c>
      <c r="E221" s="1">
        <f>'ONE_LAST_QUOTE (2)'!AF221</f>
        <v>-3.2310590462182717E-4</v>
      </c>
      <c r="F221" s="1">
        <f t="shared" si="29"/>
        <v>3.7520229614794163E-3</v>
      </c>
      <c r="G221" s="1">
        <f t="shared" si="30"/>
        <v>-4.3982347707230704E-3</v>
      </c>
      <c r="H221" s="25">
        <f t="shared" si="24"/>
        <v>0</v>
      </c>
      <c r="I221" s="25">
        <f t="shared" si="25"/>
        <v>0</v>
      </c>
      <c r="J221" s="25">
        <f t="shared" si="26"/>
        <v>0</v>
      </c>
      <c r="K221" s="25">
        <v>0</v>
      </c>
      <c r="L221" s="5" t="str">
        <f t="shared" si="27"/>
        <v>-</v>
      </c>
      <c r="M221" s="5" t="str">
        <f t="shared" si="28"/>
        <v>-</v>
      </c>
      <c r="N221" s="5" t="s">
        <v>125</v>
      </c>
      <c r="O221" s="5" t="s">
        <v>125</v>
      </c>
      <c r="P221" s="27">
        <f t="shared" si="31"/>
        <v>0</v>
      </c>
    </row>
    <row r="222" spans="1:16" x14ac:dyDescent="0.3">
      <c r="A222" s="5">
        <v>44400</v>
      </c>
      <c r="B222" s="25">
        <v>683.6</v>
      </c>
      <c r="C222" s="25">
        <v>17406</v>
      </c>
      <c r="D222" s="44">
        <v>1.0272113748390206E-3</v>
      </c>
      <c r="E222" s="1">
        <f>'ONE_LAST_QUOTE (2)'!AF222</f>
        <v>-3.2310590462182717E-4</v>
      </c>
      <c r="F222" s="1">
        <f t="shared" si="29"/>
        <v>3.7520229614794163E-3</v>
      </c>
      <c r="G222" s="1">
        <f t="shared" si="30"/>
        <v>-4.3982347707230704E-3</v>
      </c>
      <c r="H222" s="25">
        <f t="shared" si="24"/>
        <v>0</v>
      </c>
      <c r="I222" s="25">
        <f t="shared" si="25"/>
        <v>0</v>
      </c>
      <c r="J222" s="25">
        <f t="shared" si="26"/>
        <v>0</v>
      </c>
      <c r="K222" s="25">
        <v>1</v>
      </c>
      <c r="L222" s="5" t="str">
        <f t="shared" si="27"/>
        <v>-</v>
      </c>
      <c r="M222" s="5" t="str">
        <f t="shared" si="28"/>
        <v>-</v>
      </c>
      <c r="N222" s="5" t="s">
        <v>125</v>
      </c>
      <c r="O222" s="5" t="s">
        <v>125</v>
      </c>
      <c r="P222" s="27">
        <f t="shared" si="31"/>
        <v>1</v>
      </c>
    </row>
    <row r="223" spans="1:16" x14ac:dyDescent="0.3">
      <c r="A223" s="5">
        <v>44403</v>
      </c>
      <c r="B223" s="25">
        <v>672.9</v>
      </c>
      <c r="C223" s="25">
        <v>17203</v>
      </c>
      <c r="D223" s="44">
        <v>4.6527954648491118E-3</v>
      </c>
      <c r="E223" s="1">
        <f>'ONE_LAST_QUOTE (2)'!AF223</f>
        <v>-3.2310590462182717E-4</v>
      </c>
      <c r="F223" s="1">
        <f t="shared" si="29"/>
        <v>3.7520229614794163E-3</v>
      </c>
      <c r="G223" s="1">
        <f t="shared" si="30"/>
        <v>-4.3982347707230704E-3</v>
      </c>
      <c r="H223" s="25">
        <f t="shared" si="24"/>
        <v>1</v>
      </c>
      <c r="I223" s="25">
        <f t="shared" si="25"/>
        <v>0</v>
      </c>
      <c r="J223" s="25">
        <f t="shared" si="26"/>
        <v>1</v>
      </c>
      <c r="K223" s="25">
        <v>0</v>
      </c>
      <c r="L223" s="5">
        <f t="shared" si="27"/>
        <v>44403</v>
      </c>
      <c r="M223" s="5" t="str">
        <f t="shared" si="28"/>
        <v>-</v>
      </c>
      <c r="N223" s="5" t="s">
        <v>125</v>
      </c>
      <c r="O223" s="5" t="s">
        <v>125</v>
      </c>
      <c r="P223" s="27">
        <f t="shared" si="31"/>
        <v>1</v>
      </c>
    </row>
    <row r="224" spans="1:16" x14ac:dyDescent="0.3">
      <c r="A224" s="5">
        <v>44404</v>
      </c>
      <c r="B224" s="25">
        <v>672.1</v>
      </c>
      <c r="C224" s="25">
        <v>17168</v>
      </c>
      <c r="D224" s="44">
        <v>6.6021231516597634E-3</v>
      </c>
      <c r="E224" s="1">
        <f>'ONE_LAST_QUOTE (2)'!AF224</f>
        <v>-3.2310590462182717E-4</v>
      </c>
      <c r="F224" s="1">
        <f t="shared" si="29"/>
        <v>3.7520229614794163E-3</v>
      </c>
      <c r="G224" s="1">
        <f t="shared" si="30"/>
        <v>-4.3982347707230704E-3</v>
      </c>
      <c r="H224" s="25">
        <f t="shared" si="24"/>
        <v>1</v>
      </c>
      <c r="I224" s="25">
        <f t="shared" si="25"/>
        <v>0</v>
      </c>
      <c r="J224" s="25">
        <f t="shared" si="26"/>
        <v>1</v>
      </c>
      <c r="K224" s="25">
        <v>0</v>
      </c>
      <c r="L224" s="5">
        <f t="shared" si="27"/>
        <v>44404</v>
      </c>
      <c r="M224" s="5" t="str">
        <f t="shared" si="28"/>
        <v>-</v>
      </c>
      <c r="N224" s="5" t="s">
        <v>148</v>
      </c>
      <c r="O224" s="5" t="s">
        <v>148</v>
      </c>
      <c r="P224" s="27">
        <f t="shared" si="31"/>
        <v>1</v>
      </c>
    </row>
    <row r="225" spans="1:16" x14ac:dyDescent="0.3">
      <c r="A225" s="5">
        <v>44405</v>
      </c>
      <c r="B225" s="25">
        <v>673.1</v>
      </c>
      <c r="C225" s="25">
        <v>16965</v>
      </c>
      <c r="D225" s="44">
        <v>-6.2161009341301452E-3</v>
      </c>
      <c r="E225" s="1">
        <f>'ONE_LAST_QUOTE (2)'!AF225</f>
        <v>-3.2310590462182717E-4</v>
      </c>
      <c r="F225" s="1">
        <f t="shared" si="29"/>
        <v>3.7520229614794163E-3</v>
      </c>
      <c r="G225" s="1">
        <f t="shared" si="30"/>
        <v>-4.3982347707230704E-3</v>
      </c>
      <c r="H225" s="25">
        <f t="shared" si="24"/>
        <v>0</v>
      </c>
      <c r="I225" s="25">
        <f t="shared" si="25"/>
        <v>1</v>
      </c>
      <c r="J225" s="25">
        <f t="shared" si="26"/>
        <v>1</v>
      </c>
      <c r="K225" s="25">
        <v>1</v>
      </c>
      <c r="L225" s="5" t="str">
        <f t="shared" si="27"/>
        <v>-</v>
      </c>
      <c r="M225" s="5">
        <f t="shared" si="28"/>
        <v>44405</v>
      </c>
      <c r="N225" s="5" t="s">
        <v>125</v>
      </c>
      <c r="O225" s="5" t="s">
        <v>125</v>
      </c>
      <c r="P225" s="27">
        <f t="shared" si="31"/>
        <v>0</v>
      </c>
    </row>
    <row r="226" spans="1:16" x14ac:dyDescent="0.3">
      <c r="A226" s="5">
        <v>44406</v>
      </c>
      <c r="B226" s="25">
        <v>678.8</v>
      </c>
      <c r="C226" s="25">
        <v>17327</v>
      </c>
      <c r="D226" s="44">
        <v>3.9505208500680835E-3</v>
      </c>
      <c r="E226" s="1">
        <f>'ONE_LAST_QUOTE (2)'!AF226</f>
        <v>-3.2310590462182717E-4</v>
      </c>
      <c r="F226" s="1">
        <f t="shared" si="29"/>
        <v>3.7520229614794163E-3</v>
      </c>
      <c r="G226" s="1">
        <f t="shared" si="30"/>
        <v>-4.3982347707230704E-3</v>
      </c>
      <c r="H226" s="25">
        <f t="shared" si="24"/>
        <v>1</v>
      </c>
      <c r="I226" s="25">
        <f t="shared" si="25"/>
        <v>0</v>
      </c>
      <c r="J226" s="25">
        <f t="shared" si="26"/>
        <v>1</v>
      </c>
      <c r="K226" s="25">
        <v>1</v>
      </c>
      <c r="L226" s="5">
        <f t="shared" si="27"/>
        <v>44406</v>
      </c>
      <c r="M226" s="5" t="str">
        <f t="shared" si="28"/>
        <v>-</v>
      </c>
      <c r="N226" s="5" t="s">
        <v>2</v>
      </c>
      <c r="O226" s="5" t="s">
        <v>2</v>
      </c>
      <c r="P226" s="27">
        <f t="shared" si="31"/>
        <v>1</v>
      </c>
    </row>
    <row r="227" spans="1:16" x14ac:dyDescent="0.3">
      <c r="A227" s="5">
        <v>44407</v>
      </c>
      <c r="B227" s="25">
        <v>674.7</v>
      </c>
      <c r="C227" s="25">
        <v>17174</v>
      </c>
      <c r="D227" s="44">
        <v>-2.753791021246804E-3</v>
      </c>
      <c r="E227" s="1">
        <f>'ONE_LAST_QUOTE (2)'!AF227</f>
        <v>-3.2310590462182717E-4</v>
      </c>
      <c r="F227" s="1">
        <f t="shared" si="29"/>
        <v>3.7520229614794163E-3</v>
      </c>
      <c r="G227" s="1">
        <f t="shared" si="30"/>
        <v>-4.3982347707230704E-3</v>
      </c>
      <c r="H227" s="25">
        <f t="shared" si="24"/>
        <v>0</v>
      </c>
      <c r="I227" s="25">
        <f t="shared" si="25"/>
        <v>0</v>
      </c>
      <c r="J227" s="25">
        <f t="shared" si="26"/>
        <v>0</v>
      </c>
      <c r="K227" s="25">
        <v>1</v>
      </c>
      <c r="L227" s="5" t="str">
        <f t="shared" si="27"/>
        <v>-</v>
      </c>
      <c r="M227" s="5" t="str">
        <f t="shared" si="28"/>
        <v>-</v>
      </c>
      <c r="N227" s="5" t="s">
        <v>148</v>
      </c>
      <c r="O227" s="5" t="s">
        <v>148</v>
      </c>
      <c r="P227" s="27">
        <f t="shared" si="31"/>
        <v>0</v>
      </c>
    </row>
    <row r="228" spans="1:16" x14ac:dyDescent="0.3">
      <c r="A228" s="5">
        <v>44410</v>
      </c>
      <c r="B228" s="25">
        <v>682.7</v>
      </c>
      <c r="C228" s="25">
        <v>17467</v>
      </c>
      <c r="D228" s="44">
        <v>2.711748642169577E-3</v>
      </c>
      <c r="E228" s="1">
        <f>'ONE_LAST_QUOTE (2)'!AF228</f>
        <v>-3.2310590462182717E-4</v>
      </c>
      <c r="F228" s="1">
        <f t="shared" si="29"/>
        <v>3.7520229614794163E-3</v>
      </c>
      <c r="G228" s="1">
        <f t="shared" si="30"/>
        <v>-4.3982347707230704E-3</v>
      </c>
      <c r="H228" s="25">
        <f t="shared" si="24"/>
        <v>0</v>
      </c>
      <c r="I228" s="25">
        <f t="shared" si="25"/>
        <v>0</v>
      </c>
      <c r="J228" s="25">
        <f t="shared" si="26"/>
        <v>0</v>
      </c>
      <c r="K228" s="25">
        <v>0</v>
      </c>
      <c r="L228" s="5" t="str">
        <f t="shared" si="27"/>
        <v>-</v>
      </c>
      <c r="M228" s="5" t="str">
        <f t="shared" si="28"/>
        <v>-</v>
      </c>
      <c r="N228" s="5" t="s">
        <v>125</v>
      </c>
      <c r="O228" s="5" t="s">
        <v>125</v>
      </c>
      <c r="P228" s="27">
        <f t="shared" si="31"/>
        <v>1</v>
      </c>
    </row>
    <row r="229" spans="1:16" x14ac:dyDescent="0.3">
      <c r="A229" s="5">
        <v>44411</v>
      </c>
      <c r="B229" s="25">
        <v>684.2</v>
      </c>
      <c r="C229" s="25">
        <v>17482</v>
      </c>
      <c r="D229" s="44">
        <v>2.2469872081216772E-3</v>
      </c>
      <c r="E229" s="1">
        <f>'ONE_LAST_QUOTE (2)'!AF229</f>
        <v>-3.2310590462182717E-4</v>
      </c>
      <c r="F229" s="1">
        <f t="shared" si="29"/>
        <v>3.7520229614794163E-3</v>
      </c>
      <c r="G229" s="1">
        <f t="shared" si="30"/>
        <v>-4.3982347707230704E-3</v>
      </c>
      <c r="H229" s="25">
        <f t="shared" si="24"/>
        <v>0</v>
      </c>
      <c r="I229" s="25">
        <f t="shared" si="25"/>
        <v>0</v>
      </c>
      <c r="J229" s="25">
        <f t="shared" si="26"/>
        <v>0</v>
      </c>
      <c r="K229" s="25">
        <v>0</v>
      </c>
      <c r="L229" s="5" t="str">
        <f t="shared" si="27"/>
        <v>-</v>
      </c>
      <c r="M229" s="5" t="str">
        <f t="shared" si="28"/>
        <v>-</v>
      </c>
      <c r="N229" s="5" t="s">
        <v>125</v>
      </c>
      <c r="O229" s="5" t="s">
        <v>125</v>
      </c>
      <c r="P229" s="27">
        <f t="shared" si="31"/>
        <v>1</v>
      </c>
    </row>
    <row r="230" spans="1:16" x14ac:dyDescent="0.3">
      <c r="A230" s="5">
        <v>44412</v>
      </c>
      <c r="B230" s="25">
        <v>687.8</v>
      </c>
      <c r="C230" s="25">
        <v>17571</v>
      </c>
      <c r="D230" s="44">
        <v>3.3820461154476632E-3</v>
      </c>
      <c r="E230" s="1">
        <f>'ONE_LAST_QUOTE (2)'!AF230</f>
        <v>-3.2310590462182717E-4</v>
      </c>
      <c r="F230" s="1">
        <f t="shared" si="29"/>
        <v>3.7520229614794163E-3</v>
      </c>
      <c r="G230" s="1">
        <f t="shared" si="30"/>
        <v>-4.3982347707230704E-3</v>
      </c>
      <c r="H230" s="25">
        <f t="shared" si="24"/>
        <v>0</v>
      </c>
      <c r="I230" s="25">
        <f t="shared" si="25"/>
        <v>0</v>
      </c>
      <c r="J230" s="25">
        <f t="shared" si="26"/>
        <v>0</v>
      </c>
      <c r="K230" s="25">
        <v>0</v>
      </c>
      <c r="L230" s="5" t="str">
        <f t="shared" si="27"/>
        <v>-</v>
      </c>
      <c r="M230" s="5" t="str">
        <f t="shared" si="28"/>
        <v>-</v>
      </c>
      <c r="N230" s="5" t="s">
        <v>125</v>
      </c>
      <c r="O230" s="5" t="s">
        <v>125</v>
      </c>
      <c r="P230" s="27">
        <f t="shared" si="31"/>
        <v>1</v>
      </c>
    </row>
    <row r="231" spans="1:16" x14ac:dyDescent="0.3">
      <c r="A231" s="5">
        <v>44413</v>
      </c>
      <c r="B231" s="25">
        <v>687.4</v>
      </c>
      <c r="C231" s="25">
        <v>17544</v>
      </c>
      <c r="D231" s="44">
        <v>4.9280914426885515E-3</v>
      </c>
      <c r="E231" s="1">
        <f>'ONE_LAST_QUOTE (2)'!AF231</f>
        <v>-3.2310590462182717E-4</v>
      </c>
      <c r="F231" s="1">
        <f t="shared" si="29"/>
        <v>3.7520229614794163E-3</v>
      </c>
      <c r="G231" s="1">
        <f t="shared" si="30"/>
        <v>-4.3982347707230704E-3</v>
      </c>
      <c r="H231" s="25">
        <f t="shared" si="24"/>
        <v>1</v>
      </c>
      <c r="I231" s="25">
        <f t="shared" si="25"/>
        <v>0</v>
      </c>
      <c r="J231" s="25">
        <f t="shared" si="26"/>
        <v>1</v>
      </c>
      <c r="K231" s="25">
        <v>0</v>
      </c>
      <c r="L231" s="5">
        <f t="shared" si="27"/>
        <v>44413</v>
      </c>
      <c r="M231" s="5" t="str">
        <f t="shared" si="28"/>
        <v>-</v>
      </c>
      <c r="N231" s="5" t="s">
        <v>125</v>
      </c>
      <c r="O231" s="5" t="s">
        <v>125</v>
      </c>
      <c r="P231" s="27">
        <f t="shared" si="31"/>
        <v>1</v>
      </c>
    </row>
    <row r="232" spans="1:16" x14ac:dyDescent="0.3">
      <c r="A232" s="5">
        <v>44414</v>
      </c>
      <c r="B232" s="25">
        <v>685.4</v>
      </c>
      <c r="C232" s="25">
        <v>17439</v>
      </c>
      <c r="D232" s="44">
        <v>-3.6273944344499985E-4</v>
      </c>
      <c r="E232" s="1">
        <f>'ONE_LAST_QUOTE (2)'!AF232</f>
        <v>-3.2310590462182717E-4</v>
      </c>
      <c r="F232" s="1">
        <f t="shared" si="29"/>
        <v>3.7520229614794163E-3</v>
      </c>
      <c r="G232" s="1">
        <f t="shared" si="30"/>
        <v>-4.3982347707230704E-3</v>
      </c>
      <c r="H232" s="25">
        <f t="shared" si="24"/>
        <v>0</v>
      </c>
      <c r="I232" s="25">
        <f t="shared" si="25"/>
        <v>0</v>
      </c>
      <c r="J232" s="25">
        <f t="shared" si="26"/>
        <v>0</v>
      </c>
      <c r="K232" s="25">
        <v>1</v>
      </c>
      <c r="L232" s="5" t="str">
        <f t="shared" si="27"/>
        <v>-</v>
      </c>
      <c r="M232" s="5" t="str">
        <f t="shared" si="28"/>
        <v>-</v>
      </c>
      <c r="N232" s="5" t="s">
        <v>148</v>
      </c>
      <c r="O232" s="5" t="s">
        <v>148</v>
      </c>
      <c r="P232" s="27">
        <f t="shared" si="31"/>
        <v>0</v>
      </c>
    </row>
    <row r="233" spans="1:16" x14ac:dyDescent="0.3">
      <c r="A233" s="5">
        <v>44417</v>
      </c>
      <c r="B233" s="25">
        <v>685.1</v>
      </c>
      <c r="C233" s="25">
        <v>17406</v>
      </c>
      <c r="D233" s="44">
        <v>8.0156680915133868E-4</v>
      </c>
      <c r="E233" s="1">
        <f>'ONE_LAST_QUOTE (2)'!AF233</f>
        <v>-3.2310590462182717E-4</v>
      </c>
      <c r="F233" s="1">
        <f t="shared" si="29"/>
        <v>3.7520229614794163E-3</v>
      </c>
      <c r="G233" s="1">
        <f t="shared" si="30"/>
        <v>-4.3982347707230704E-3</v>
      </c>
      <c r="H233" s="25">
        <f t="shared" si="24"/>
        <v>0</v>
      </c>
      <c r="I233" s="25">
        <f t="shared" si="25"/>
        <v>0</v>
      </c>
      <c r="J233" s="25">
        <f t="shared" si="26"/>
        <v>0</v>
      </c>
      <c r="K233" s="25">
        <v>0</v>
      </c>
      <c r="L233" s="5" t="str">
        <f t="shared" si="27"/>
        <v>-</v>
      </c>
      <c r="M233" s="5" t="str">
        <f t="shared" si="28"/>
        <v>-</v>
      </c>
      <c r="N233" s="5" t="s">
        <v>2</v>
      </c>
      <c r="O233" s="5" t="s">
        <v>2</v>
      </c>
      <c r="P233" s="27">
        <f t="shared" si="31"/>
        <v>1</v>
      </c>
    </row>
    <row r="234" spans="1:16" x14ac:dyDescent="0.3">
      <c r="A234" s="5">
        <v>44418</v>
      </c>
      <c r="B234" s="25">
        <v>682.2</v>
      </c>
      <c r="C234" s="25">
        <v>17295</v>
      </c>
      <c r="D234" s="44">
        <v>3.8664099992192797E-5</v>
      </c>
      <c r="E234" s="1">
        <f>'ONE_LAST_QUOTE (2)'!AF234</f>
        <v>-3.2310590462182717E-4</v>
      </c>
      <c r="F234" s="1">
        <f t="shared" si="29"/>
        <v>3.7520229614794163E-3</v>
      </c>
      <c r="G234" s="1">
        <f t="shared" si="30"/>
        <v>-4.3982347707230704E-3</v>
      </c>
      <c r="H234" s="25">
        <f t="shared" si="24"/>
        <v>0</v>
      </c>
      <c r="I234" s="25">
        <f t="shared" si="25"/>
        <v>0</v>
      </c>
      <c r="J234" s="25">
        <f t="shared" si="26"/>
        <v>0</v>
      </c>
      <c r="K234" s="25">
        <v>0</v>
      </c>
      <c r="L234" s="5" t="str">
        <f t="shared" si="27"/>
        <v>-</v>
      </c>
      <c r="M234" s="5" t="str">
        <f t="shared" si="28"/>
        <v>-</v>
      </c>
      <c r="N234" s="5" t="s">
        <v>125</v>
      </c>
      <c r="O234" s="5" t="s">
        <v>125</v>
      </c>
      <c r="P234" s="27">
        <f t="shared" si="31"/>
        <v>1</v>
      </c>
    </row>
    <row r="235" spans="1:16" x14ac:dyDescent="0.3">
      <c r="A235" s="5">
        <v>44419</v>
      </c>
      <c r="B235" s="25">
        <v>676.4</v>
      </c>
      <c r="C235" s="25">
        <v>17170</v>
      </c>
      <c r="D235" s="44">
        <v>3.6752843368404492E-3</v>
      </c>
      <c r="E235" s="1">
        <f>'ONE_LAST_QUOTE (2)'!AF235</f>
        <v>-3.2310590462182717E-4</v>
      </c>
      <c r="F235" s="1">
        <f t="shared" si="29"/>
        <v>3.7520229614794163E-3</v>
      </c>
      <c r="G235" s="1">
        <f t="shared" si="30"/>
        <v>-4.3982347707230704E-3</v>
      </c>
      <c r="H235" s="25">
        <f t="shared" si="24"/>
        <v>0</v>
      </c>
      <c r="I235" s="25">
        <f t="shared" si="25"/>
        <v>0</v>
      </c>
      <c r="J235" s="25">
        <f t="shared" si="26"/>
        <v>0</v>
      </c>
      <c r="K235" s="25">
        <v>0</v>
      </c>
      <c r="L235" s="5" t="str">
        <f t="shared" si="27"/>
        <v>-</v>
      </c>
      <c r="M235" s="5" t="str">
        <f t="shared" si="28"/>
        <v>-</v>
      </c>
      <c r="N235" s="5" t="s">
        <v>148</v>
      </c>
      <c r="O235" s="5" t="s">
        <v>148</v>
      </c>
      <c r="P235" s="27">
        <f t="shared" si="31"/>
        <v>1</v>
      </c>
    </row>
    <row r="236" spans="1:16" x14ac:dyDescent="0.3">
      <c r="A236" s="5">
        <v>44420</v>
      </c>
      <c r="B236" s="25">
        <v>675.4</v>
      </c>
      <c r="C236" s="25">
        <v>17158</v>
      </c>
      <c r="D236" s="44">
        <v>6.5820431954470072E-4</v>
      </c>
      <c r="E236" s="1">
        <f>'ONE_LAST_QUOTE (2)'!AF236</f>
        <v>-3.2310590462182717E-4</v>
      </c>
      <c r="F236" s="1">
        <f t="shared" si="29"/>
        <v>3.7520229614794163E-3</v>
      </c>
      <c r="G236" s="1">
        <f t="shared" si="30"/>
        <v>-4.3982347707230704E-3</v>
      </c>
      <c r="H236" s="25">
        <f t="shared" si="24"/>
        <v>0</v>
      </c>
      <c r="I236" s="25">
        <f t="shared" si="25"/>
        <v>0</v>
      </c>
      <c r="J236" s="25">
        <f t="shared" si="26"/>
        <v>0</v>
      </c>
      <c r="K236" s="25">
        <v>0</v>
      </c>
      <c r="L236" s="5" t="str">
        <f t="shared" si="27"/>
        <v>-</v>
      </c>
      <c r="M236" s="5" t="str">
        <f t="shared" si="28"/>
        <v>-</v>
      </c>
      <c r="N236" s="5" t="s">
        <v>125</v>
      </c>
      <c r="O236" s="5" t="s">
        <v>125</v>
      </c>
      <c r="P236" s="27">
        <f t="shared" si="31"/>
        <v>1</v>
      </c>
    </row>
    <row r="237" spans="1:16" x14ac:dyDescent="0.3">
      <c r="A237" s="5">
        <v>44421</v>
      </c>
      <c r="B237" s="25">
        <v>668.4</v>
      </c>
      <c r="C237" s="25">
        <v>16936</v>
      </c>
      <c r="D237" s="44">
        <v>-4.9494798490792304E-4</v>
      </c>
      <c r="E237" s="1">
        <f>'ONE_LAST_QUOTE (2)'!AF237</f>
        <v>-3.2310590462182717E-4</v>
      </c>
      <c r="F237" s="1">
        <f t="shared" si="29"/>
        <v>3.7520229614794163E-3</v>
      </c>
      <c r="G237" s="1">
        <f t="shared" si="30"/>
        <v>-4.3982347707230704E-3</v>
      </c>
      <c r="H237" s="25">
        <f t="shared" si="24"/>
        <v>0</v>
      </c>
      <c r="I237" s="25">
        <f t="shared" si="25"/>
        <v>0</v>
      </c>
      <c r="J237" s="25">
        <f t="shared" si="26"/>
        <v>0</v>
      </c>
      <c r="K237" s="25">
        <v>1</v>
      </c>
      <c r="L237" s="5" t="str">
        <f t="shared" si="27"/>
        <v>-</v>
      </c>
      <c r="M237" s="5" t="str">
        <f t="shared" si="28"/>
        <v>-</v>
      </c>
      <c r="N237" s="5" t="s">
        <v>150</v>
      </c>
      <c r="O237" s="5" t="s">
        <v>150</v>
      </c>
      <c r="P237" s="27">
        <f t="shared" si="31"/>
        <v>0</v>
      </c>
    </row>
    <row r="238" spans="1:16" x14ac:dyDescent="0.3">
      <c r="A238" s="5">
        <v>44424</v>
      </c>
      <c r="B238" s="25">
        <v>665</v>
      </c>
      <c r="C238" s="25">
        <v>16774</v>
      </c>
      <c r="D238" s="44">
        <v>-1.2102293151158156E-3</v>
      </c>
      <c r="E238" s="1">
        <f>'ONE_LAST_QUOTE (2)'!AF238</f>
        <v>-3.2310590462182717E-4</v>
      </c>
      <c r="F238" s="1">
        <f t="shared" si="29"/>
        <v>3.7520229614794163E-3</v>
      </c>
      <c r="G238" s="1">
        <f t="shared" si="30"/>
        <v>-4.3982347707230704E-3</v>
      </c>
      <c r="H238" s="25">
        <f t="shared" si="24"/>
        <v>0</v>
      </c>
      <c r="I238" s="25">
        <f t="shared" si="25"/>
        <v>0</v>
      </c>
      <c r="J238" s="25">
        <f t="shared" si="26"/>
        <v>0</v>
      </c>
      <c r="K238" s="25">
        <v>0</v>
      </c>
      <c r="L238" s="5" t="str">
        <f t="shared" si="27"/>
        <v>-</v>
      </c>
      <c r="M238" s="5" t="str">
        <f t="shared" si="28"/>
        <v>-</v>
      </c>
      <c r="N238" s="5" t="s">
        <v>125</v>
      </c>
      <c r="O238" s="5" t="s">
        <v>125</v>
      </c>
      <c r="P238" s="27">
        <f t="shared" si="31"/>
        <v>0</v>
      </c>
    </row>
    <row r="239" spans="1:16" x14ac:dyDescent="0.3">
      <c r="A239" s="5">
        <v>44425</v>
      </c>
      <c r="B239" s="25">
        <v>656.5</v>
      </c>
      <c r="C239" s="25">
        <v>16578</v>
      </c>
      <c r="D239" s="44">
        <v>1.5108379676865178E-3</v>
      </c>
      <c r="E239" s="1">
        <f>'ONE_LAST_QUOTE (2)'!AF239</f>
        <v>-3.2310590462182717E-4</v>
      </c>
      <c r="F239" s="1">
        <f t="shared" si="29"/>
        <v>3.7520229614794163E-3</v>
      </c>
      <c r="G239" s="1">
        <f t="shared" si="30"/>
        <v>-4.3982347707230704E-3</v>
      </c>
      <c r="H239" s="25">
        <f t="shared" si="24"/>
        <v>0</v>
      </c>
      <c r="I239" s="25">
        <f t="shared" si="25"/>
        <v>0</v>
      </c>
      <c r="J239" s="25">
        <f t="shared" si="26"/>
        <v>0</v>
      </c>
      <c r="K239" s="25">
        <v>0</v>
      </c>
      <c r="L239" s="5" t="str">
        <f t="shared" si="27"/>
        <v>-</v>
      </c>
      <c r="M239" s="5" t="str">
        <f t="shared" si="28"/>
        <v>-</v>
      </c>
      <c r="N239" s="5" t="s">
        <v>125</v>
      </c>
      <c r="O239" s="5" t="s">
        <v>125</v>
      </c>
      <c r="P239" s="27">
        <f t="shared" si="31"/>
        <v>1</v>
      </c>
    </row>
    <row r="240" spans="1:16" x14ac:dyDescent="0.3">
      <c r="A240" s="5">
        <v>44426</v>
      </c>
      <c r="B240" s="25">
        <v>660.8</v>
      </c>
      <c r="C240" s="25">
        <v>16785</v>
      </c>
      <c r="D240" s="44">
        <v>1.8607497317946662E-3</v>
      </c>
      <c r="E240" s="1">
        <f>'ONE_LAST_QUOTE (2)'!AF240</f>
        <v>-3.2310590462182717E-4</v>
      </c>
      <c r="F240" s="1">
        <f t="shared" si="29"/>
        <v>3.7520229614794163E-3</v>
      </c>
      <c r="G240" s="1">
        <f t="shared" si="30"/>
        <v>-4.3982347707230704E-3</v>
      </c>
      <c r="H240" s="25">
        <f t="shared" si="24"/>
        <v>0</v>
      </c>
      <c r="I240" s="25">
        <f t="shared" si="25"/>
        <v>0</v>
      </c>
      <c r="J240" s="25">
        <f t="shared" si="26"/>
        <v>0</v>
      </c>
      <c r="K240" s="25">
        <v>0</v>
      </c>
      <c r="L240" s="5" t="str">
        <f t="shared" si="27"/>
        <v>-</v>
      </c>
      <c r="M240" s="5" t="str">
        <f t="shared" si="28"/>
        <v>-</v>
      </c>
      <c r="N240" s="5" t="s">
        <v>125</v>
      </c>
      <c r="O240" s="5" t="s">
        <v>125</v>
      </c>
      <c r="P240" s="27">
        <f t="shared" si="31"/>
        <v>1</v>
      </c>
    </row>
    <row r="241" spans="1:16" x14ac:dyDescent="0.3">
      <c r="A241" s="5">
        <v>44427</v>
      </c>
      <c r="B241" s="25">
        <v>638.9</v>
      </c>
      <c r="C241" s="25">
        <v>16328</v>
      </c>
      <c r="D241" s="44">
        <v>1.4457085378808254E-2</v>
      </c>
      <c r="E241" s="1">
        <f>'ONE_LAST_QUOTE (2)'!AF241</f>
        <v>-3.2310590462182717E-4</v>
      </c>
      <c r="F241" s="1">
        <f t="shared" si="29"/>
        <v>3.7520229614794163E-3</v>
      </c>
      <c r="G241" s="1">
        <f t="shared" si="30"/>
        <v>-4.3982347707230704E-3</v>
      </c>
      <c r="H241" s="25">
        <f t="shared" si="24"/>
        <v>1</v>
      </c>
      <c r="I241" s="25">
        <f t="shared" si="25"/>
        <v>0</v>
      </c>
      <c r="J241" s="25">
        <f t="shared" si="26"/>
        <v>1</v>
      </c>
      <c r="K241" s="25">
        <v>0</v>
      </c>
      <c r="L241" s="5">
        <f t="shared" si="27"/>
        <v>44427</v>
      </c>
      <c r="M241" s="5" t="str">
        <f t="shared" si="28"/>
        <v>-</v>
      </c>
      <c r="N241" s="5" t="s">
        <v>150</v>
      </c>
      <c r="O241" s="5" t="s">
        <v>150</v>
      </c>
      <c r="P241" s="27">
        <f t="shared" si="31"/>
        <v>1</v>
      </c>
    </row>
    <row r="242" spans="1:16" x14ac:dyDescent="0.3">
      <c r="A242" s="5">
        <v>44428</v>
      </c>
      <c r="B242" s="25">
        <v>641.79999999999995</v>
      </c>
      <c r="C242" s="25">
        <v>16188</v>
      </c>
      <c r="D242" s="44">
        <v>-2.7194963612786542E-3</v>
      </c>
      <c r="E242" s="1">
        <f>'ONE_LAST_QUOTE (2)'!AF242</f>
        <v>-3.2310590462182717E-4</v>
      </c>
      <c r="F242" s="1">
        <f t="shared" si="29"/>
        <v>3.7520229614794163E-3</v>
      </c>
      <c r="G242" s="1">
        <f t="shared" si="30"/>
        <v>-4.3982347707230704E-3</v>
      </c>
      <c r="H242" s="25">
        <f t="shared" si="24"/>
        <v>0</v>
      </c>
      <c r="I242" s="25">
        <f t="shared" si="25"/>
        <v>0</v>
      </c>
      <c r="J242" s="25">
        <f t="shared" si="26"/>
        <v>0</v>
      </c>
      <c r="K242" s="25">
        <v>1</v>
      </c>
      <c r="L242" s="5" t="str">
        <f t="shared" si="27"/>
        <v>-</v>
      </c>
      <c r="M242" s="5" t="str">
        <f t="shared" si="28"/>
        <v>-</v>
      </c>
      <c r="N242" s="5" t="s">
        <v>125</v>
      </c>
      <c r="O242" s="5" t="s">
        <v>125</v>
      </c>
      <c r="P242" s="27">
        <f t="shared" si="31"/>
        <v>0</v>
      </c>
    </row>
    <row r="243" spans="1:16" x14ac:dyDescent="0.3">
      <c r="A243" s="5">
        <v>44431</v>
      </c>
      <c r="B243" s="25">
        <v>658</v>
      </c>
      <c r="C243" s="25">
        <v>16679</v>
      </c>
      <c r="D243" s="44">
        <v>2.4874068343345946E-3</v>
      </c>
      <c r="E243" s="1">
        <f>'ONE_LAST_QUOTE (2)'!AF243</f>
        <v>-3.2310590462182717E-4</v>
      </c>
      <c r="F243" s="1">
        <f t="shared" si="29"/>
        <v>3.7520229614794163E-3</v>
      </c>
      <c r="G243" s="1">
        <f t="shared" si="30"/>
        <v>-4.3982347707230704E-3</v>
      </c>
      <c r="H243" s="25">
        <f t="shared" si="24"/>
        <v>0</v>
      </c>
      <c r="I243" s="25">
        <f t="shared" si="25"/>
        <v>0</v>
      </c>
      <c r="J243" s="25">
        <f t="shared" si="26"/>
        <v>0</v>
      </c>
      <c r="K243" s="25">
        <v>0</v>
      </c>
      <c r="L243" s="5" t="str">
        <f t="shared" si="27"/>
        <v>-</v>
      </c>
      <c r="M243" s="5" t="str">
        <f t="shared" si="28"/>
        <v>-</v>
      </c>
      <c r="N243" s="5" t="s">
        <v>125</v>
      </c>
      <c r="O243" s="5" t="s">
        <v>125</v>
      </c>
      <c r="P243" s="27">
        <f t="shared" si="31"/>
        <v>1</v>
      </c>
    </row>
    <row r="244" spans="1:16" x14ac:dyDescent="0.3">
      <c r="A244" s="5">
        <v>44432</v>
      </c>
      <c r="B244" s="25">
        <v>664.1</v>
      </c>
      <c r="C244" s="25">
        <v>16781</v>
      </c>
      <c r="D244" s="44">
        <v>2.0524362272434683E-4</v>
      </c>
      <c r="E244" s="1">
        <f>'ONE_LAST_QUOTE (2)'!AF244</f>
        <v>-3.2310590462182717E-4</v>
      </c>
      <c r="F244" s="1">
        <f t="shared" si="29"/>
        <v>3.7520229614794163E-3</v>
      </c>
      <c r="G244" s="1">
        <f t="shared" si="30"/>
        <v>-4.3982347707230704E-3</v>
      </c>
      <c r="H244" s="25">
        <f t="shared" si="24"/>
        <v>0</v>
      </c>
      <c r="I244" s="25">
        <f t="shared" si="25"/>
        <v>0</v>
      </c>
      <c r="J244" s="25">
        <f t="shared" si="26"/>
        <v>0</v>
      </c>
      <c r="K244" s="25">
        <v>0</v>
      </c>
      <c r="L244" s="5" t="str">
        <f t="shared" si="27"/>
        <v>-</v>
      </c>
      <c r="M244" s="5" t="str">
        <f t="shared" si="28"/>
        <v>-</v>
      </c>
      <c r="N244" s="5" t="s">
        <v>125</v>
      </c>
      <c r="O244" s="5" t="s">
        <v>125</v>
      </c>
      <c r="P244" s="27">
        <f t="shared" si="31"/>
        <v>1</v>
      </c>
    </row>
    <row r="245" spans="1:16" x14ac:dyDescent="0.3">
      <c r="A245" s="5">
        <v>44433</v>
      </c>
      <c r="B245" s="25">
        <v>674.8</v>
      </c>
      <c r="C245" s="25">
        <v>16962</v>
      </c>
      <c r="D245" s="44">
        <v>-3.8868070343131356E-3</v>
      </c>
      <c r="E245" s="1">
        <f>'ONE_LAST_QUOTE (2)'!AF245</f>
        <v>-3.2310590462182717E-4</v>
      </c>
      <c r="F245" s="1">
        <f t="shared" si="29"/>
        <v>3.7520229614794163E-3</v>
      </c>
      <c r="G245" s="1">
        <f t="shared" si="30"/>
        <v>-4.3982347707230704E-3</v>
      </c>
      <c r="H245" s="25">
        <f t="shared" si="24"/>
        <v>0</v>
      </c>
      <c r="I245" s="25">
        <f t="shared" si="25"/>
        <v>0</v>
      </c>
      <c r="J245" s="25">
        <f t="shared" si="26"/>
        <v>0</v>
      </c>
      <c r="K245" s="25">
        <v>1</v>
      </c>
      <c r="L245" s="5" t="str">
        <f t="shared" si="27"/>
        <v>-</v>
      </c>
      <c r="M245" s="5" t="str">
        <f t="shared" si="28"/>
        <v>-</v>
      </c>
      <c r="N245" s="5" t="s">
        <v>125</v>
      </c>
      <c r="O245" s="5" t="s">
        <v>125</v>
      </c>
      <c r="P245" s="27">
        <f t="shared" si="31"/>
        <v>0</v>
      </c>
    </row>
    <row r="246" spans="1:16" x14ac:dyDescent="0.3">
      <c r="A246" s="5">
        <v>44434</v>
      </c>
      <c r="B246" s="25">
        <v>676.7</v>
      </c>
      <c r="C246" s="25">
        <v>16993</v>
      </c>
      <c r="D246" s="44">
        <v>-3.304397748769056E-3</v>
      </c>
      <c r="E246" s="1">
        <f>'ONE_LAST_QUOTE (2)'!AF246</f>
        <v>-3.2310590462182717E-4</v>
      </c>
      <c r="F246" s="1">
        <f t="shared" si="29"/>
        <v>3.7520229614794163E-3</v>
      </c>
      <c r="G246" s="1">
        <f t="shared" si="30"/>
        <v>-4.3982347707230704E-3</v>
      </c>
      <c r="H246" s="25">
        <f t="shared" si="24"/>
        <v>0</v>
      </c>
      <c r="I246" s="25">
        <f t="shared" si="25"/>
        <v>0</v>
      </c>
      <c r="J246" s="25">
        <f t="shared" si="26"/>
        <v>0</v>
      </c>
      <c r="K246" s="25">
        <v>0</v>
      </c>
      <c r="L246" s="5" t="str">
        <f t="shared" si="27"/>
        <v>-</v>
      </c>
      <c r="M246" s="5" t="str">
        <f t="shared" si="28"/>
        <v>-</v>
      </c>
      <c r="N246" s="5" t="s">
        <v>125</v>
      </c>
      <c r="O246" s="5" t="s">
        <v>125</v>
      </c>
      <c r="P246" s="27">
        <f t="shared" si="31"/>
        <v>0</v>
      </c>
    </row>
    <row r="247" spans="1:16" x14ac:dyDescent="0.3">
      <c r="A247" s="5">
        <v>44435</v>
      </c>
      <c r="B247" s="25">
        <v>683</v>
      </c>
      <c r="C247" s="25">
        <v>17172</v>
      </c>
      <c r="D247" s="44">
        <v>-1.7220852629886319E-5</v>
      </c>
      <c r="E247" s="1">
        <f>'ONE_LAST_QUOTE (2)'!AF247</f>
        <v>-3.2310590462182717E-4</v>
      </c>
      <c r="F247" s="1">
        <f t="shared" si="29"/>
        <v>3.7520229614794163E-3</v>
      </c>
      <c r="G247" s="1">
        <f t="shared" si="30"/>
        <v>-4.3982347707230704E-3</v>
      </c>
      <c r="H247" s="25">
        <f t="shared" si="24"/>
        <v>0</v>
      </c>
      <c r="I247" s="25">
        <f t="shared" si="25"/>
        <v>0</v>
      </c>
      <c r="J247" s="25">
        <f t="shared" si="26"/>
        <v>0</v>
      </c>
      <c r="K247" s="25">
        <v>1</v>
      </c>
      <c r="L247" s="5" t="str">
        <f t="shared" si="27"/>
        <v>-</v>
      </c>
      <c r="M247" s="5" t="str">
        <f t="shared" si="28"/>
        <v>-</v>
      </c>
      <c r="N247" s="5" t="s">
        <v>125</v>
      </c>
      <c r="O247" s="5" t="s">
        <v>125</v>
      </c>
      <c r="P247" s="27">
        <f t="shared" si="31"/>
        <v>1</v>
      </c>
    </row>
    <row r="248" spans="1:16" x14ac:dyDescent="0.3">
      <c r="A248" s="5">
        <v>44438</v>
      </c>
      <c r="B248" s="25">
        <v>687.9</v>
      </c>
      <c r="C248" s="25">
        <v>17335</v>
      </c>
      <c r="D248" s="44">
        <v>3.1493283068114745E-3</v>
      </c>
      <c r="E248" s="1">
        <f>'ONE_LAST_QUOTE (2)'!AF248</f>
        <v>-3.2310590462182717E-4</v>
      </c>
      <c r="F248" s="1">
        <f t="shared" si="29"/>
        <v>3.7520229614794163E-3</v>
      </c>
      <c r="G248" s="1">
        <f t="shared" si="30"/>
        <v>-4.3982347707230704E-3</v>
      </c>
      <c r="H248" s="25">
        <f t="shared" si="24"/>
        <v>0</v>
      </c>
      <c r="I248" s="25">
        <f t="shared" si="25"/>
        <v>0</v>
      </c>
      <c r="J248" s="25">
        <f t="shared" si="26"/>
        <v>0</v>
      </c>
      <c r="K248" s="25">
        <v>0</v>
      </c>
      <c r="L248" s="5" t="str">
        <f t="shared" si="27"/>
        <v>-</v>
      </c>
      <c r="M248" s="5" t="str">
        <f t="shared" si="28"/>
        <v>-</v>
      </c>
      <c r="N248" s="5" t="s">
        <v>2</v>
      </c>
      <c r="O248" s="5" t="s">
        <v>2</v>
      </c>
      <c r="P248" s="27">
        <f t="shared" si="31"/>
        <v>1</v>
      </c>
    </row>
    <row r="249" spans="1:16" x14ac:dyDescent="0.3">
      <c r="A249" s="5">
        <v>44439</v>
      </c>
      <c r="B249" s="25">
        <v>691.9</v>
      </c>
      <c r="C249" s="25">
        <v>17455</v>
      </c>
      <c r="D249" s="44">
        <v>3.0329555569733671E-3</v>
      </c>
      <c r="E249" s="1">
        <f>'ONE_LAST_QUOTE (2)'!AF249</f>
        <v>-3.2310590462182717E-4</v>
      </c>
      <c r="F249" s="1">
        <f t="shared" si="29"/>
        <v>3.7520229614794163E-3</v>
      </c>
      <c r="G249" s="1">
        <f t="shared" si="30"/>
        <v>-4.3982347707230704E-3</v>
      </c>
      <c r="H249" s="25">
        <f t="shared" si="24"/>
        <v>0</v>
      </c>
      <c r="I249" s="25">
        <f t="shared" si="25"/>
        <v>0</v>
      </c>
      <c r="J249" s="25">
        <f t="shared" si="26"/>
        <v>0</v>
      </c>
      <c r="K249" s="25">
        <v>0</v>
      </c>
      <c r="L249" s="5" t="str">
        <f t="shared" si="27"/>
        <v>-</v>
      </c>
      <c r="M249" s="5" t="str">
        <f t="shared" si="28"/>
        <v>-</v>
      </c>
      <c r="N249" s="5" t="s">
        <v>150</v>
      </c>
      <c r="O249" s="5" t="s">
        <v>150</v>
      </c>
      <c r="P249" s="27">
        <f t="shared" si="31"/>
        <v>1</v>
      </c>
    </row>
    <row r="250" spans="1:16" x14ac:dyDescent="0.3">
      <c r="A250" s="5">
        <v>44440</v>
      </c>
      <c r="B250" s="25">
        <v>693</v>
      </c>
      <c r="C250" s="25">
        <v>17474</v>
      </c>
      <c r="D250" s="44">
        <v>1.9269727437410534E-3</v>
      </c>
      <c r="E250" s="1">
        <f>'ONE_LAST_QUOTE (2)'!AF250</f>
        <v>-3.2310590462182717E-4</v>
      </c>
      <c r="F250" s="1">
        <f t="shared" si="29"/>
        <v>3.7520229614794163E-3</v>
      </c>
      <c r="G250" s="1">
        <f t="shared" si="30"/>
        <v>-4.3982347707230704E-3</v>
      </c>
      <c r="H250" s="25">
        <f t="shared" si="24"/>
        <v>0</v>
      </c>
      <c r="I250" s="25">
        <f t="shared" si="25"/>
        <v>0</v>
      </c>
      <c r="J250" s="25">
        <f t="shared" si="26"/>
        <v>0</v>
      </c>
      <c r="K250" s="25">
        <v>0</v>
      </c>
      <c r="L250" s="5" t="str">
        <f t="shared" si="27"/>
        <v>-</v>
      </c>
      <c r="M250" s="5" t="str">
        <f t="shared" si="28"/>
        <v>-</v>
      </c>
      <c r="N250" s="5" t="s">
        <v>2</v>
      </c>
      <c r="O250" s="5" t="s">
        <v>2</v>
      </c>
      <c r="P250" s="27">
        <f t="shared" si="31"/>
        <v>1</v>
      </c>
    </row>
    <row r="251" spans="1:16" x14ac:dyDescent="0.3">
      <c r="A251" s="5">
        <v>44441</v>
      </c>
      <c r="B251" s="25">
        <v>690.3</v>
      </c>
      <c r="C251" s="25">
        <v>17319</v>
      </c>
      <c r="D251" s="44">
        <v>-1.8222548085155966E-3</v>
      </c>
      <c r="E251" s="1">
        <f>'ONE_LAST_QUOTE (2)'!AF251</f>
        <v>-3.2310590462182717E-4</v>
      </c>
      <c r="F251" s="1">
        <f t="shared" si="29"/>
        <v>3.7520229614794163E-3</v>
      </c>
      <c r="G251" s="1">
        <f t="shared" si="30"/>
        <v>-4.3982347707230704E-3</v>
      </c>
      <c r="H251" s="25">
        <f t="shared" si="24"/>
        <v>0</v>
      </c>
      <c r="I251" s="25">
        <f t="shared" si="25"/>
        <v>0</v>
      </c>
      <c r="J251" s="25">
        <f t="shared" si="26"/>
        <v>0</v>
      </c>
      <c r="K251" s="25">
        <v>1</v>
      </c>
      <c r="L251" s="5" t="str">
        <f t="shared" si="27"/>
        <v>-</v>
      </c>
      <c r="M251" s="5" t="str">
        <f t="shared" si="28"/>
        <v>-</v>
      </c>
      <c r="N251" s="5" t="s">
        <v>2</v>
      </c>
      <c r="O251" s="5" t="s">
        <v>2</v>
      </c>
      <c r="P251" s="27">
        <f t="shared" si="31"/>
        <v>0</v>
      </c>
    </row>
    <row r="252" spans="1:16" x14ac:dyDescent="0.3">
      <c r="A252" s="5">
        <v>44442</v>
      </c>
      <c r="B252" s="25">
        <v>696.4</v>
      </c>
      <c r="C252" s="25">
        <v>17508</v>
      </c>
      <c r="D252" s="44">
        <v>3.9395223748165328E-3</v>
      </c>
      <c r="E252" s="1">
        <f>'ONE_LAST_QUOTE (2)'!AF252</f>
        <v>-3.2310590462182717E-4</v>
      </c>
      <c r="F252" s="1">
        <f t="shared" si="29"/>
        <v>3.7520229614794163E-3</v>
      </c>
      <c r="G252" s="1">
        <f t="shared" si="30"/>
        <v>-4.3982347707230704E-3</v>
      </c>
      <c r="H252" s="25">
        <f t="shared" si="24"/>
        <v>1</v>
      </c>
      <c r="I252" s="25">
        <f t="shared" si="25"/>
        <v>0</v>
      </c>
      <c r="J252" s="25">
        <f t="shared" si="26"/>
        <v>1</v>
      </c>
      <c r="K252" s="25">
        <v>0</v>
      </c>
      <c r="L252" s="5">
        <f t="shared" si="27"/>
        <v>44442</v>
      </c>
      <c r="M252" s="5" t="str">
        <f t="shared" si="28"/>
        <v>-</v>
      </c>
      <c r="N252" s="5" t="s">
        <v>144</v>
      </c>
      <c r="O252" s="5" t="s">
        <v>144</v>
      </c>
      <c r="P252" s="27">
        <f t="shared" si="31"/>
        <v>1</v>
      </c>
    </row>
    <row r="253" spans="1:16" x14ac:dyDescent="0.3">
      <c r="A253" s="5">
        <v>44445</v>
      </c>
      <c r="B253" s="25">
        <v>703.3</v>
      </c>
      <c r="C253" s="25">
        <v>17493</v>
      </c>
      <c r="D253" s="44">
        <v>-1.1819459998075792E-3</v>
      </c>
      <c r="E253" s="1">
        <f>'ONE_LAST_QUOTE (2)'!AF253</f>
        <v>-3.2310590462182717E-4</v>
      </c>
      <c r="F253" s="1">
        <f t="shared" si="29"/>
        <v>3.7520229614794163E-3</v>
      </c>
      <c r="G253" s="1">
        <f t="shared" si="30"/>
        <v>-4.3982347707230704E-3</v>
      </c>
      <c r="H253" s="25">
        <f t="shared" si="24"/>
        <v>0</v>
      </c>
      <c r="I253" s="25">
        <f t="shared" si="25"/>
        <v>0</v>
      </c>
      <c r="J253" s="25">
        <f t="shared" si="26"/>
        <v>0</v>
      </c>
      <c r="K253" s="25">
        <v>1</v>
      </c>
      <c r="L253" s="5" t="str">
        <f t="shared" si="27"/>
        <v>-</v>
      </c>
      <c r="M253" s="5" t="str">
        <f t="shared" si="28"/>
        <v>-</v>
      </c>
      <c r="N253" s="5" t="s">
        <v>2</v>
      </c>
      <c r="O253" s="5" t="s">
        <v>2</v>
      </c>
      <c r="P253" s="27">
        <f t="shared" si="31"/>
        <v>0</v>
      </c>
    </row>
    <row r="254" spans="1:16" x14ac:dyDescent="0.3">
      <c r="A254" s="5">
        <v>44446</v>
      </c>
      <c r="B254" s="25">
        <v>695.4</v>
      </c>
      <c r="C254" s="25">
        <v>17424</v>
      </c>
      <c r="D254" s="44">
        <v>3.3103318416868714E-3</v>
      </c>
      <c r="E254" s="1">
        <f>'ONE_LAST_QUOTE (2)'!AF254</f>
        <v>-3.2310590462182717E-4</v>
      </c>
      <c r="F254" s="1">
        <f t="shared" si="29"/>
        <v>3.7520229614794163E-3</v>
      </c>
      <c r="G254" s="1">
        <f t="shared" si="30"/>
        <v>-4.3982347707230704E-3</v>
      </c>
      <c r="H254" s="25">
        <f t="shared" si="24"/>
        <v>0</v>
      </c>
      <c r="I254" s="25">
        <f t="shared" si="25"/>
        <v>0</v>
      </c>
      <c r="J254" s="25">
        <f t="shared" si="26"/>
        <v>0</v>
      </c>
      <c r="K254" s="25">
        <v>0</v>
      </c>
      <c r="L254" s="5" t="str">
        <f t="shared" si="27"/>
        <v>-</v>
      </c>
      <c r="M254" s="5" t="str">
        <f t="shared" si="28"/>
        <v>-</v>
      </c>
      <c r="N254" s="5" t="s">
        <v>125</v>
      </c>
      <c r="O254" s="5" t="s">
        <v>125</v>
      </c>
      <c r="P254" s="27">
        <f t="shared" si="31"/>
        <v>1</v>
      </c>
    </row>
    <row r="255" spans="1:16" x14ac:dyDescent="0.3">
      <c r="A255" s="5">
        <v>44447</v>
      </c>
      <c r="B255" s="25">
        <v>685.8</v>
      </c>
      <c r="C255" s="25">
        <v>17260</v>
      </c>
      <c r="D255" s="44">
        <v>9.114164190335651E-3</v>
      </c>
      <c r="E255" s="1">
        <f>'ONE_LAST_QUOTE (2)'!AF255</f>
        <v>-3.2310590462182717E-4</v>
      </c>
      <c r="F255" s="1">
        <f t="shared" si="29"/>
        <v>3.7520229614794163E-3</v>
      </c>
      <c r="G255" s="1">
        <f t="shared" si="30"/>
        <v>-4.3982347707230704E-3</v>
      </c>
      <c r="H255" s="25">
        <f t="shared" si="24"/>
        <v>1</v>
      </c>
      <c r="I255" s="25">
        <f t="shared" si="25"/>
        <v>0</v>
      </c>
      <c r="J255" s="25">
        <f t="shared" si="26"/>
        <v>1</v>
      </c>
      <c r="K255" s="25">
        <v>0</v>
      </c>
      <c r="L255" s="5">
        <f t="shared" si="27"/>
        <v>44447</v>
      </c>
      <c r="M255" s="5" t="str">
        <f t="shared" si="28"/>
        <v>-</v>
      </c>
      <c r="N255" s="5" t="s">
        <v>2</v>
      </c>
      <c r="O255" s="5" t="s">
        <v>2</v>
      </c>
      <c r="P255" s="27">
        <f t="shared" si="31"/>
        <v>1</v>
      </c>
    </row>
    <row r="256" spans="1:16" x14ac:dyDescent="0.3">
      <c r="A256" s="5">
        <v>44448</v>
      </c>
      <c r="B256" s="25">
        <v>691.6</v>
      </c>
      <c r="C256" s="25">
        <v>17238</v>
      </c>
      <c r="D256" s="44">
        <v>-2.1293084154215577E-3</v>
      </c>
      <c r="E256" s="1">
        <f>'ONE_LAST_QUOTE (2)'!AF256</f>
        <v>-3.2310590462182717E-4</v>
      </c>
      <c r="F256" s="1">
        <f t="shared" si="29"/>
        <v>3.7520229614794163E-3</v>
      </c>
      <c r="G256" s="1">
        <f t="shared" si="30"/>
        <v>-4.3982347707230704E-3</v>
      </c>
      <c r="H256" s="25">
        <f t="shared" si="24"/>
        <v>0</v>
      </c>
      <c r="I256" s="25">
        <f t="shared" si="25"/>
        <v>0</v>
      </c>
      <c r="J256" s="25">
        <f t="shared" si="26"/>
        <v>0</v>
      </c>
      <c r="K256" s="25">
        <v>1</v>
      </c>
      <c r="L256" s="5" t="str">
        <f t="shared" si="27"/>
        <v>-</v>
      </c>
      <c r="M256" s="5" t="str">
        <f t="shared" si="28"/>
        <v>-</v>
      </c>
      <c r="N256" s="5" t="s">
        <v>2</v>
      </c>
      <c r="O256" s="5" t="s">
        <v>2</v>
      </c>
      <c r="P256" s="27">
        <f t="shared" si="31"/>
        <v>0</v>
      </c>
    </row>
    <row r="257" spans="1:16" x14ac:dyDescent="0.3">
      <c r="A257" s="5">
        <v>44449</v>
      </c>
      <c r="B257" s="25">
        <v>697.5</v>
      </c>
      <c r="C257" s="25">
        <v>17473</v>
      </c>
      <c r="D257" s="44">
        <v>2.1974672529490786E-3</v>
      </c>
      <c r="E257" s="1">
        <f>'ONE_LAST_QUOTE (2)'!AF257</f>
        <v>-3.2310590462182717E-4</v>
      </c>
      <c r="F257" s="1">
        <f t="shared" si="29"/>
        <v>3.7520229614794163E-3</v>
      </c>
      <c r="G257" s="1">
        <f t="shared" si="30"/>
        <v>-4.3982347707230704E-3</v>
      </c>
      <c r="H257" s="25">
        <f t="shared" si="24"/>
        <v>0</v>
      </c>
      <c r="I257" s="25">
        <f t="shared" si="25"/>
        <v>0</v>
      </c>
      <c r="J257" s="25">
        <f t="shared" si="26"/>
        <v>0</v>
      </c>
      <c r="K257" s="25">
        <v>0</v>
      </c>
      <c r="L257" s="5" t="str">
        <f t="shared" si="27"/>
        <v>-</v>
      </c>
      <c r="M257" s="5" t="str">
        <f t="shared" si="28"/>
        <v>-</v>
      </c>
      <c r="N257" s="5" t="s">
        <v>2</v>
      </c>
      <c r="O257" s="5" t="s">
        <v>2</v>
      </c>
      <c r="P257" s="27">
        <f t="shared" si="31"/>
        <v>1</v>
      </c>
    </row>
    <row r="258" spans="1:16" x14ac:dyDescent="0.3">
      <c r="A258" s="5">
        <v>44452</v>
      </c>
      <c r="B258" s="25">
        <v>697</v>
      </c>
      <c r="C258" s="25">
        <v>17441</v>
      </c>
      <c r="D258" s="44">
        <v>-2.4900075932715831E-3</v>
      </c>
      <c r="E258" s="1">
        <f>'ONE_LAST_QUOTE (2)'!AF258</f>
        <v>-3.2310590462182717E-4</v>
      </c>
      <c r="F258" s="1">
        <f t="shared" si="29"/>
        <v>3.7520229614794163E-3</v>
      </c>
      <c r="G258" s="1">
        <f t="shared" si="30"/>
        <v>-4.3982347707230704E-3</v>
      </c>
      <c r="H258" s="25">
        <f t="shared" ref="H258:H321" si="32">IF(D258&gt;F258,1,0)</f>
        <v>0</v>
      </c>
      <c r="I258" s="25">
        <f t="shared" ref="I258:I321" si="33">IF(D258&lt;G258,1,0)</f>
        <v>0</v>
      </c>
      <c r="J258" s="25">
        <f t="shared" ref="J258:J321" si="34">H258+I258</f>
        <v>0</v>
      </c>
      <c r="K258" s="25">
        <v>0</v>
      </c>
      <c r="L258" s="5" t="str">
        <f t="shared" ref="L258:L321" si="35">IF(H258=1,A258,"-")</f>
        <v>-</v>
      </c>
      <c r="M258" s="5" t="str">
        <f t="shared" ref="M258:M321" si="36">IF(I258=1,A258,"-")</f>
        <v>-</v>
      </c>
      <c r="N258" s="5" t="s">
        <v>2</v>
      </c>
      <c r="O258" s="5" t="s">
        <v>2</v>
      </c>
      <c r="P258" s="27">
        <f t="shared" si="31"/>
        <v>0</v>
      </c>
    </row>
    <row r="259" spans="1:16" x14ac:dyDescent="0.3">
      <c r="A259" s="5">
        <v>44453</v>
      </c>
      <c r="B259" s="25">
        <v>695.3</v>
      </c>
      <c r="C259" s="25">
        <v>17462</v>
      </c>
      <c r="D259" s="44">
        <v>3.3869548001149337E-3</v>
      </c>
      <c r="E259" s="1">
        <f>'ONE_LAST_QUOTE (2)'!AF259</f>
        <v>-3.2310590462182717E-4</v>
      </c>
      <c r="F259" s="1">
        <f t="shared" ref="F259:F322" si="37">E259+$Q$7*_xlfn.STDEV.S($D$2:$D$779)</f>
        <v>3.7520229614794163E-3</v>
      </c>
      <c r="G259" s="1">
        <f t="shared" ref="G259:G322" si="38">E259-$Q$7*_xlfn.STDEV.S($D$2:$D$779)</f>
        <v>-4.3982347707230704E-3</v>
      </c>
      <c r="H259" s="25">
        <f t="shared" si="32"/>
        <v>0</v>
      </c>
      <c r="I259" s="25">
        <f t="shared" si="33"/>
        <v>0</v>
      </c>
      <c r="J259" s="25">
        <f t="shared" si="34"/>
        <v>0</v>
      </c>
      <c r="K259" s="25">
        <v>0</v>
      </c>
      <c r="L259" s="5" t="str">
        <f t="shared" si="35"/>
        <v>-</v>
      </c>
      <c r="M259" s="5" t="str">
        <f t="shared" si="36"/>
        <v>-</v>
      </c>
      <c r="N259" s="5" t="s">
        <v>2</v>
      </c>
      <c r="O259" s="5" t="s">
        <v>2</v>
      </c>
      <c r="P259" s="27">
        <f t="shared" ref="P259:P322" si="39">IF(D259&gt;E259,1,0)</f>
        <v>1</v>
      </c>
    </row>
    <row r="260" spans="1:16" x14ac:dyDescent="0.3">
      <c r="A260" s="5">
        <v>44454</v>
      </c>
      <c r="B260" s="25">
        <v>693.6</v>
      </c>
      <c r="C260" s="25">
        <v>17382</v>
      </c>
      <c r="D260" s="44">
        <v>-6.2531941661464778E-4</v>
      </c>
      <c r="E260" s="1">
        <f>'ONE_LAST_QUOTE (2)'!AF260</f>
        <v>-3.2310590462182717E-4</v>
      </c>
      <c r="F260" s="1">
        <f t="shared" si="37"/>
        <v>3.7520229614794163E-3</v>
      </c>
      <c r="G260" s="1">
        <f t="shared" si="38"/>
        <v>-4.3982347707230704E-3</v>
      </c>
      <c r="H260" s="25">
        <f t="shared" si="32"/>
        <v>0</v>
      </c>
      <c r="I260" s="25">
        <f t="shared" si="33"/>
        <v>0</v>
      </c>
      <c r="J260" s="25">
        <f t="shared" si="34"/>
        <v>0</v>
      </c>
      <c r="K260" s="25">
        <v>1</v>
      </c>
      <c r="L260" s="5" t="str">
        <f t="shared" si="35"/>
        <v>-</v>
      </c>
      <c r="M260" s="5" t="str">
        <f t="shared" si="36"/>
        <v>-</v>
      </c>
      <c r="N260" s="5" t="s">
        <v>153</v>
      </c>
      <c r="O260" s="5" t="s">
        <v>153</v>
      </c>
      <c r="P260" s="27">
        <f t="shared" si="39"/>
        <v>0</v>
      </c>
    </row>
    <row r="261" spans="1:16" x14ac:dyDescent="0.3">
      <c r="A261" s="5">
        <v>44455</v>
      </c>
      <c r="B261" s="25">
        <v>688.4</v>
      </c>
      <c r="C261" s="25">
        <v>17247</v>
      </c>
      <c r="D261" s="44">
        <v>-8.6331182425128915E-4</v>
      </c>
      <c r="E261" s="1">
        <f>'ONE_LAST_QUOTE (2)'!AF261</f>
        <v>-3.2310590462182717E-4</v>
      </c>
      <c r="F261" s="1">
        <f t="shared" si="37"/>
        <v>3.7520229614794163E-3</v>
      </c>
      <c r="G261" s="1">
        <f t="shared" si="38"/>
        <v>-4.3982347707230704E-3</v>
      </c>
      <c r="H261" s="25">
        <f t="shared" si="32"/>
        <v>0</v>
      </c>
      <c r="I261" s="25">
        <f t="shared" si="33"/>
        <v>0</v>
      </c>
      <c r="J261" s="25">
        <f t="shared" si="34"/>
        <v>0</v>
      </c>
      <c r="K261" s="25">
        <v>0</v>
      </c>
      <c r="L261" s="5" t="str">
        <f t="shared" si="35"/>
        <v>-</v>
      </c>
      <c r="M261" s="5" t="str">
        <f t="shared" si="36"/>
        <v>-</v>
      </c>
      <c r="N261" s="5" t="s">
        <v>2</v>
      </c>
      <c r="O261" s="5" t="s">
        <v>2</v>
      </c>
      <c r="P261" s="27">
        <f t="shared" si="39"/>
        <v>0</v>
      </c>
    </row>
    <row r="262" spans="1:16" x14ac:dyDescent="0.3">
      <c r="A262" s="5">
        <v>44456</v>
      </c>
      <c r="B262" s="25">
        <v>688.8</v>
      </c>
      <c r="C262" s="25">
        <v>17294</v>
      </c>
      <c r="D262" s="44">
        <v>-1.5342636767250561E-3</v>
      </c>
      <c r="E262" s="1">
        <f>'ONE_LAST_QUOTE (2)'!AF262</f>
        <v>-3.2310590462182717E-4</v>
      </c>
      <c r="F262" s="1">
        <f t="shared" si="37"/>
        <v>3.7520229614794163E-3</v>
      </c>
      <c r="G262" s="1">
        <f t="shared" si="38"/>
        <v>-4.3982347707230704E-3</v>
      </c>
      <c r="H262" s="25">
        <f t="shared" si="32"/>
        <v>0</v>
      </c>
      <c r="I262" s="25">
        <f t="shared" si="33"/>
        <v>0</v>
      </c>
      <c r="J262" s="25">
        <f t="shared" si="34"/>
        <v>0</v>
      </c>
      <c r="K262" s="25">
        <v>0</v>
      </c>
      <c r="L262" s="5" t="str">
        <f t="shared" si="35"/>
        <v>-</v>
      </c>
      <c r="M262" s="5" t="str">
        <f t="shared" si="36"/>
        <v>-</v>
      </c>
      <c r="N262" s="5" t="s">
        <v>146</v>
      </c>
      <c r="O262" s="5" t="s">
        <v>146</v>
      </c>
      <c r="P262" s="27">
        <f t="shared" si="39"/>
        <v>0</v>
      </c>
    </row>
    <row r="263" spans="1:16" x14ac:dyDescent="0.3">
      <c r="A263" s="5">
        <v>44462</v>
      </c>
      <c r="B263" s="25">
        <v>679.5</v>
      </c>
      <c r="C263" s="25">
        <v>17080</v>
      </c>
      <c r="D263" s="44">
        <v>-2.606749565570663E-3</v>
      </c>
      <c r="E263" s="1">
        <f>'ONE_LAST_QUOTE (2)'!AF263</f>
        <v>-3.2310590462182717E-4</v>
      </c>
      <c r="F263" s="1">
        <f t="shared" si="37"/>
        <v>3.7520229614794163E-3</v>
      </c>
      <c r="G263" s="1">
        <f t="shared" si="38"/>
        <v>-4.3982347707230704E-3</v>
      </c>
      <c r="H263" s="25">
        <f t="shared" si="32"/>
        <v>0</v>
      </c>
      <c r="I263" s="25">
        <f t="shared" si="33"/>
        <v>0</v>
      </c>
      <c r="J263" s="25">
        <f t="shared" si="34"/>
        <v>0</v>
      </c>
      <c r="K263" s="25">
        <v>0</v>
      </c>
      <c r="L263" s="5" t="str">
        <f t="shared" si="35"/>
        <v>-</v>
      </c>
      <c r="M263" s="5" t="str">
        <f t="shared" si="36"/>
        <v>-</v>
      </c>
      <c r="N263" s="5" t="s">
        <v>2</v>
      </c>
      <c r="O263" s="5" t="s">
        <v>2</v>
      </c>
      <c r="P263" s="27">
        <f t="shared" si="39"/>
        <v>0</v>
      </c>
    </row>
    <row r="264" spans="1:16" x14ac:dyDescent="0.3">
      <c r="A264" s="5">
        <v>44463</v>
      </c>
      <c r="B264" s="25">
        <v>684.2</v>
      </c>
      <c r="C264" s="25">
        <v>17248</v>
      </c>
      <c r="D264" s="44">
        <v>1.5827542544896874E-3</v>
      </c>
      <c r="E264" s="1">
        <f>'ONE_LAST_QUOTE (2)'!AF264</f>
        <v>-3.2310590462182717E-4</v>
      </c>
      <c r="F264" s="1">
        <f t="shared" si="37"/>
        <v>3.7520229614794163E-3</v>
      </c>
      <c r="G264" s="1">
        <f t="shared" si="38"/>
        <v>-4.3982347707230704E-3</v>
      </c>
      <c r="H264" s="25">
        <f t="shared" si="32"/>
        <v>0</v>
      </c>
      <c r="I264" s="25">
        <f t="shared" si="33"/>
        <v>0</v>
      </c>
      <c r="J264" s="25">
        <f t="shared" si="34"/>
        <v>0</v>
      </c>
      <c r="K264" s="25">
        <v>0</v>
      </c>
      <c r="L264" s="5" t="str">
        <f t="shared" si="35"/>
        <v>-</v>
      </c>
      <c r="M264" s="5" t="str">
        <f t="shared" si="36"/>
        <v>-</v>
      </c>
      <c r="N264" s="5" t="s">
        <v>2</v>
      </c>
      <c r="O264" s="5" t="s">
        <v>2</v>
      </c>
      <c r="P264" s="27">
        <f t="shared" si="39"/>
        <v>1</v>
      </c>
    </row>
    <row r="265" spans="1:16" x14ac:dyDescent="0.3">
      <c r="A265" s="5">
        <v>44466</v>
      </c>
      <c r="B265" s="25">
        <v>686.8</v>
      </c>
      <c r="C265" s="25">
        <v>17292</v>
      </c>
      <c r="D265" s="44">
        <v>1.3456019563730787E-3</v>
      </c>
      <c r="E265" s="1">
        <f>'ONE_LAST_QUOTE (2)'!AF265</f>
        <v>-3.2310590462182717E-4</v>
      </c>
      <c r="F265" s="1">
        <f t="shared" si="37"/>
        <v>3.7520229614794163E-3</v>
      </c>
      <c r="G265" s="1">
        <f t="shared" si="38"/>
        <v>-4.3982347707230704E-3</v>
      </c>
      <c r="H265" s="25">
        <f t="shared" si="32"/>
        <v>0</v>
      </c>
      <c r="I265" s="25">
        <f t="shared" si="33"/>
        <v>0</v>
      </c>
      <c r="J265" s="25">
        <f t="shared" si="34"/>
        <v>0</v>
      </c>
      <c r="K265" s="25">
        <v>0</v>
      </c>
      <c r="L265" s="5" t="str">
        <f t="shared" si="35"/>
        <v>-</v>
      </c>
      <c r="M265" s="5" t="str">
        <f t="shared" si="36"/>
        <v>-</v>
      </c>
      <c r="N265" s="5" t="s">
        <v>144</v>
      </c>
      <c r="O265" s="5" t="s">
        <v>144</v>
      </c>
      <c r="P265" s="27">
        <f t="shared" si="39"/>
        <v>1</v>
      </c>
    </row>
    <row r="266" spans="1:16" x14ac:dyDescent="0.3">
      <c r="A266" s="5">
        <v>44467</v>
      </c>
      <c r="B266" s="25">
        <v>680</v>
      </c>
      <c r="C266" s="25">
        <v>17170</v>
      </c>
      <c r="D266" s="44">
        <v>2.3431918421962161E-3</v>
      </c>
      <c r="E266" s="1">
        <f>'ONE_LAST_QUOTE (2)'!AF266</f>
        <v>-3.2310590462182717E-4</v>
      </c>
      <c r="F266" s="1">
        <f t="shared" si="37"/>
        <v>3.7520229614794163E-3</v>
      </c>
      <c r="G266" s="1">
        <f t="shared" si="38"/>
        <v>-4.3982347707230704E-3</v>
      </c>
      <c r="H266" s="25">
        <f t="shared" si="32"/>
        <v>0</v>
      </c>
      <c r="I266" s="25">
        <f t="shared" si="33"/>
        <v>0</v>
      </c>
      <c r="J266" s="25">
        <f t="shared" si="34"/>
        <v>0</v>
      </c>
      <c r="K266" s="25">
        <v>0</v>
      </c>
      <c r="L266" s="5" t="str">
        <f t="shared" si="35"/>
        <v>-</v>
      </c>
      <c r="M266" s="5" t="str">
        <f t="shared" si="36"/>
        <v>-</v>
      </c>
      <c r="N266" s="5" t="s">
        <v>153</v>
      </c>
      <c r="O266" s="5" t="s">
        <v>153</v>
      </c>
      <c r="P266" s="27">
        <f t="shared" si="39"/>
        <v>1</v>
      </c>
    </row>
    <row r="267" spans="1:16" x14ac:dyDescent="0.3">
      <c r="A267" s="5">
        <v>44468</v>
      </c>
      <c r="B267" s="25">
        <v>666.3</v>
      </c>
      <c r="C267" s="25">
        <v>16818</v>
      </c>
      <c r="D267" s="44">
        <v>-4.6739505821995079E-4</v>
      </c>
      <c r="E267" s="1">
        <f>'ONE_LAST_QUOTE (2)'!AF267</f>
        <v>-3.2310590462182717E-4</v>
      </c>
      <c r="F267" s="1">
        <f t="shared" si="37"/>
        <v>3.7520229614794163E-3</v>
      </c>
      <c r="G267" s="1">
        <f t="shared" si="38"/>
        <v>-4.3982347707230704E-3</v>
      </c>
      <c r="H267" s="25">
        <f t="shared" si="32"/>
        <v>0</v>
      </c>
      <c r="I267" s="25">
        <f t="shared" si="33"/>
        <v>0</v>
      </c>
      <c r="J267" s="25">
        <f t="shared" si="34"/>
        <v>0</v>
      </c>
      <c r="K267" s="25">
        <v>0</v>
      </c>
      <c r="L267" s="5" t="str">
        <f t="shared" si="35"/>
        <v>-</v>
      </c>
      <c r="M267" s="5" t="str">
        <f t="shared" si="36"/>
        <v>-</v>
      </c>
      <c r="N267" s="5" t="s">
        <v>125</v>
      </c>
      <c r="O267" s="5" t="s">
        <v>125</v>
      </c>
      <c r="P267" s="27">
        <f t="shared" si="39"/>
        <v>0</v>
      </c>
    </row>
    <row r="268" spans="1:16" x14ac:dyDescent="0.3">
      <c r="A268" s="5">
        <v>44469</v>
      </c>
      <c r="B268" s="25">
        <v>667.6</v>
      </c>
      <c r="C268" s="25">
        <v>16919</v>
      </c>
      <c r="D268" s="44">
        <v>1.2920154278629344E-3</v>
      </c>
      <c r="E268" s="1">
        <f>'ONE_LAST_QUOTE (2)'!AF268</f>
        <v>-3.2310590462182717E-4</v>
      </c>
      <c r="F268" s="1">
        <f t="shared" si="37"/>
        <v>3.7520229614794163E-3</v>
      </c>
      <c r="G268" s="1">
        <f t="shared" si="38"/>
        <v>-4.3982347707230704E-3</v>
      </c>
      <c r="H268" s="25">
        <f t="shared" si="32"/>
        <v>0</v>
      </c>
      <c r="I268" s="25">
        <f t="shared" si="33"/>
        <v>0</v>
      </c>
      <c r="J268" s="25">
        <f t="shared" si="34"/>
        <v>0</v>
      </c>
      <c r="K268" s="25">
        <v>0</v>
      </c>
      <c r="L268" s="5" t="str">
        <f t="shared" si="35"/>
        <v>-</v>
      </c>
      <c r="M268" s="5" t="str">
        <f t="shared" si="36"/>
        <v>-</v>
      </c>
      <c r="N268" s="5" t="s">
        <v>153</v>
      </c>
      <c r="O268" s="5" t="s">
        <v>153</v>
      </c>
      <c r="P268" s="27">
        <f t="shared" si="39"/>
        <v>1</v>
      </c>
    </row>
    <row r="269" spans="1:16" x14ac:dyDescent="0.3">
      <c r="A269" s="5">
        <v>44473</v>
      </c>
      <c r="B269" s="25">
        <v>650.29999999999995</v>
      </c>
      <c r="C269" s="25">
        <v>16361</v>
      </c>
      <c r="D269" s="44">
        <v>1.1149706078704275E-3</v>
      </c>
      <c r="E269" s="1">
        <f>'ONE_LAST_QUOTE (2)'!AF269</f>
        <v>-3.2310590462182717E-4</v>
      </c>
      <c r="F269" s="1">
        <f t="shared" si="37"/>
        <v>3.7520229614794163E-3</v>
      </c>
      <c r="G269" s="1">
        <f t="shared" si="38"/>
        <v>-4.3982347707230704E-3</v>
      </c>
      <c r="H269" s="25">
        <f t="shared" si="32"/>
        <v>0</v>
      </c>
      <c r="I269" s="25">
        <f t="shared" si="33"/>
        <v>0</v>
      </c>
      <c r="J269" s="25">
        <f t="shared" si="34"/>
        <v>0</v>
      </c>
      <c r="K269" s="25">
        <v>0</v>
      </c>
      <c r="L269" s="5" t="str">
        <f t="shared" si="35"/>
        <v>-</v>
      </c>
      <c r="M269" s="5" t="str">
        <f t="shared" si="36"/>
        <v>-</v>
      </c>
      <c r="N269" s="5" t="s">
        <v>153</v>
      </c>
      <c r="O269" s="5" t="s">
        <v>153</v>
      </c>
      <c r="P269" s="27">
        <f t="shared" si="39"/>
        <v>1</v>
      </c>
    </row>
    <row r="270" spans="1:16" x14ac:dyDescent="0.3">
      <c r="A270" s="5">
        <v>44474</v>
      </c>
      <c r="B270" s="25">
        <v>650.5</v>
      </c>
      <c r="C270" s="25">
        <v>16395</v>
      </c>
      <c r="D270" s="44">
        <v>-7.4557183108549512E-4</v>
      </c>
      <c r="E270" s="1">
        <f>'ONE_LAST_QUOTE (2)'!AF270</f>
        <v>-3.2310590462182717E-4</v>
      </c>
      <c r="F270" s="1">
        <f t="shared" si="37"/>
        <v>3.7520229614794163E-3</v>
      </c>
      <c r="G270" s="1">
        <f t="shared" si="38"/>
        <v>-4.3982347707230704E-3</v>
      </c>
      <c r="H270" s="25">
        <f t="shared" si="32"/>
        <v>0</v>
      </c>
      <c r="I270" s="25">
        <f t="shared" si="33"/>
        <v>0</v>
      </c>
      <c r="J270" s="25">
        <f t="shared" si="34"/>
        <v>0</v>
      </c>
      <c r="K270" s="25">
        <v>0</v>
      </c>
      <c r="L270" s="5" t="str">
        <f t="shared" si="35"/>
        <v>-</v>
      </c>
      <c r="M270" s="5" t="str">
        <f t="shared" si="36"/>
        <v>-</v>
      </c>
      <c r="N270" s="5" t="s">
        <v>144</v>
      </c>
      <c r="O270" s="5" t="s">
        <v>144</v>
      </c>
      <c r="P270" s="27">
        <f t="shared" si="39"/>
        <v>0</v>
      </c>
    </row>
    <row r="271" spans="1:16" x14ac:dyDescent="0.3">
      <c r="A271" s="5">
        <v>44475</v>
      </c>
      <c r="B271" s="25">
        <v>651.1</v>
      </c>
      <c r="C271" s="25">
        <v>16362</v>
      </c>
      <c r="D271" s="44">
        <v>-1.7602051392222619E-3</v>
      </c>
      <c r="E271" s="1">
        <f>'ONE_LAST_QUOTE (2)'!AF271</f>
        <v>-3.2310590462182717E-4</v>
      </c>
      <c r="F271" s="1">
        <f t="shared" si="37"/>
        <v>3.7520229614794163E-3</v>
      </c>
      <c r="G271" s="1">
        <f t="shared" si="38"/>
        <v>-4.3982347707230704E-3</v>
      </c>
      <c r="H271" s="25">
        <f t="shared" si="32"/>
        <v>0</v>
      </c>
      <c r="I271" s="25">
        <f t="shared" si="33"/>
        <v>0</v>
      </c>
      <c r="J271" s="25">
        <f t="shared" si="34"/>
        <v>0</v>
      </c>
      <c r="K271" s="25">
        <v>0</v>
      </c>
      <c r="L271" s="5" t="str">
        <f t="shared" si="35"/>
        <v>-</v>
      </c>
      <c r="M271" s="5" t="str">
        <f t="shared" si="36"/>
        <v>-</v>
      </c>
      <c r="N271" s="5" t="s">
        <v>150</v>
      </c>
      <c r="O271" s="5" t="s">
        <v>150</v>
      </c>
      <c r="P271" s="27">
        <f t="shared" si="39"/>
        <v>0</v>
      </c>
    </row>
    <row r="272" spans="1:16" x14ac:dyDescent="0.3">
      <c r="A272" s="5">
        <v>44476</v>
      </c>
      <c r="B272" s="25">
        <v>661.9</v>
      </c>
      <c r="C272" s="25">
        <v>16699</v>
      </c>
      <c r="D272" s="44">
        <v>1.4738134829251448E-3</v>
      </c>
      <c r="E272" s="1">
        <f>'ONE_LAST_QUOTE (2)'!AF272</f>
        <v>-3.2310590462182717E-4</v>
      </c>
      <c r="F272" s="1">
        <f t="shared" si="37"/>
        <v>3.7520229614794163E-3</v>
      </c>
      <c r="G272" s="1">
        <f t="shared" si="38"/>
        <v>-4.3982347707230704E-3</v>
      </c>
      <c r="H272" s="25">
        <f t="shared" si="32"/>
        <v>0</v>
      </c>
      <c r="I272" s="25">
        <f t="shared" si="33"/>
        <v>0</v>
      </c>
      <c r="J272" s="25">
        <f t="shared" si="34"/>
        <v>0</v>
      </c>
      <c r="K272" s="25">
        <v>0</v>
      </c>
      <c r="L272" s="5" t="str">
        <f t="shared" si="35"/>
        <v>-</v>
      </c>
      <c r="M272" s="5" t="str">
        <f t="shared" si="36"/>
        <v>-</v>
      </c>
      <c r="N272" s="5" t="s">
        <v>2</v>
      </c>
      <c r="O272" s="5" t="s">
        <v>2</v>
      </c>
      <c r="P272" s="27">
        <f t="shared" si="39"/>
        <v>1</v>
      </c>
    </row>
    <row r="273" spans="1:16" x14ac:dyDescent="0.3">
      <c r="A273" s="5">
        <v>44477</v>
      </c>
      <c r="B273" s="25">
        <v>658.9</v>
      </c>
      <c r="C273" s="25">
        <v>16625</v>
      </c>
      <c r="D273" s="44">
        <v>-6.4552766162062343E-5</v>
      </c>
      <c r="E273" s="1">
        <f>'ONE_LAST_QUOTE (2)'!AF273</f>
        <v>-3.2310590462182717E-4</v>
      </c>
      <c r="F273" s="1">
        <f t="shared" si="37"/>
        <v>3.7520229614794163E-3</v>
      </c>
      <c r="G273" s="1">
        <f t="shared" si="38"/>
        <v>-4.3982347707230704E-3</v>
      </c>
      <c r="H273" s="25">
        <f t="shared" si="32"/>
        <v>0</v>
      </c>
      <c r="I273" s="25">
        <f t="shared" si="33"/>
        <v>0</v>
      </c>
      <c r="J273" s="25">
        <f t="shared" si="34"/>
        <v>0</v>
      </c>
      <c r="K273" s="25">
        <v>0</v>
      </c>
      <c r="L273" s="5" t="str">
        <f t="shared" si="35"/>
        <v>-</v>
      </c>
      <c r="M273" s="5" t="str">
        <f t="shared" si="36"/>
        <v>-</v>
      </c>
      <c r="N273" s="5" t="s">
        <v>125</v>
      </c>
      <c r="O273" s="5" t="s">
        <v>125</v>
      </c>
      <c r="P273" s="27">
        <f t="shared" si="39"/>
        <v>1</v>
      </c>
    </row>
    <row r="274" spans="1:16" x14ac:dyDescent="0.3">
      <c r="A274" s="5">
        <v>44481</v>
      </c>
      <c r="B274" s="25">
        <v>652.29999999999995</v>
      </c>
      <c r="C274" s="25">
        <v>16419</v>
      </c>
      <c r="D274" s="44">
        <v>-4.9719756370284092E-4</v>
      </c>
      <c r="E274" s="1">
        <f>'ONE_LAST_QUOTE (2)'!AF274</f>
        <v>-3.2310590462182717E-4</v>
      </c>
      <c r="F274" s="1">
        <f t="shared" si="37"/>
        <v>3.7520229614794163E-3</v>
      </c>
      <c r="G274" s="1">
        <f t="shared" si="38"/>
        <v>-4.3982347707230704E-3</v>
      </c>
      <c r="H274" s="25">
        <f t="shared" si="32"/>
        <v>0</v>
      </c>
      <c r="I274" s="25">
        <f t="shared" si="33"/>
        <v>0</v>
      </c>
      <c r="J274" s="25">
        <f t="shared" si="34"/>
        <v>0</v>
      </c>
      <c r="K274" s="25">
        <v>0</v>
      </c>
      <c r="L274" s="5" t="str">
        <f t="shared" si="35"/>
        <v>-</v>
      </c>
      <c r="M274" s="5" t="str">
        <f t="shared" si="36"/>
        <v>-</v>
      </c>
      <c r="N274" s="5" t="s">
        <v>148</v>
      </c>
      <c r="O274" s="5" t="s">
        <v>148</v>
      </c>
      <c r="P274" s="27">
        <f t="shared" si="39"/>
        <v>0</v>
      </c>
    </row>
    <row r="275" spans="1:16" x14ac:dyDescent="0.3">
      <c r="A275" s="5">
        <v>44482</v>
      </c>
      <c r="B275" s="25">
        <v>652.29999999999995</v>
      </c>
      <c r="C275" s="25">
        <v>16321</v>
      </c>
      <c r="D275" s="44">
        <v>-6.9809617433229214E-3</v>
      </c>
      <c r="E275" s="1">
        <f>'ONE_LAST_QUOTE (2)'!AF275</f>
        <v>-3.2310590462182717E-4</v>
      </c>
      <c r="F275" s="1">
        <f t="shared" si="37"/>
        <v>3.7520229614794163E-3</v>
      </c>
      <c r="G275" s="1">
        <f t="shared" si="38"/>
        <v>-4.3982347707230704E-3</v>
      </c>
      <c r="H275" s="25">
        <f t="shared" si="32"/>
        <v>0</v>
      </c>
      <c r="I275" s="25">
        <f t="shared" si="33"/>
        <v>1</v>
      </c>
      <c r="J275" s="25">
        <f t="shared" si="34"/>
        <v>1</v>
      </c>
      <c r="K275" s="25">
        <v>0</v>
      </c>
      <c r="L275" s="5" t="str">
        <f t="shared" si="35"/>
        <v>-</v>
      </c>
      <c r="M275" s="5">
        <f t="shared" si="36"/>
        <v>44482</v>
      </c>
      <c r="N275" s="5" t="s">
        <v>153</v>
      </c>
      <c r="O275" s="5" t="s">
        <v>153</v>
      </c>
      <c r="P275" s="27">
        <f t="shared" si="39"/>
        <v>0</v>
      </c>
    </row>
    <row r="276" spans="1:16" x14ac:dyDescent="0.3">
      <c r="A276" s="5">
        <v>44484</v>
      </c>
      <c r="B276" s="25">
        <v>669.3</v>
      </c>
      <c r="C276" s="25">
        <v>16780</v>
      </c>
      <c r="D276" s="44">
        <v>7.8434836248995237E-5</v>
      </c>
      <c r="E276" s="1">
        <f>'ONE_LAST_QUOTE (2)'!AF276</f>
        <v>-3.2310590462182717E-4</v>
      </c>
      <c r="F276" s="1">
        <f t="shared" si="37"/>
        <v>3.7520229614794163E-3</v>
      </c>
      <c r="G276" s="1">
        <f t="shared" si="38"/>
        <v>-4.3982347707230704E-3</v>
      </c>
      <c r="H276" s="25">
        <f t="shared" si="32"/>
        <v>0</v>
      </c>
      <c r="I276" s="25">
        <f t="shared" si="33"/>
        <v>0</v>
      </c>
      <c r="J276" s="25">
        <f t="shared" si="34"/>
        <v>0</v>
      </c>
      <c r="K276" s="25">
        <v>1</v>
      </c>
      <c r="L276" s="5" t="str">
        <f t="shared" si="35"/>
        <v>-</v>
      </c>
      <c r="M276" s="5" t="str">
        <f t="shared" si="36"/>
        <v>-</v>
      </c>
      <c r="N276" s="5" t="s">
        <v>122</v>
      </c>
      <c r="O276" s="5" t="s">
        <v>122</v>
      </c>
      <c r="P276" s="27">
        <f t="shared" si="39"/>
        <v>1</v>
      </c>
    </row>
    <row r="277" spans="1:16" x14ac:dyDescent="0.3">
      <c r="A277" s="5">
        <v>44487</v>
      </c>
      <c r="B277" s="25">
        <v>665.1</v>
      </c>
      <c r="C277" s="25">
        <v>16721</v>
      </c>
      <c r="D277" s="44">
        <v>-6.5107528228060946E-4</v>
      </c>
      <c r="E277" s="1">
        <f>'ONE_LAST_QUOTE (2)'!AF277</f>
        <v>-3.2310590462182717E-4</v>
      </c>
      <c r="F277" s="1">
        <f t="shared" si="37"/>
        <v>3.7520229614794163E-3</v>
      </c>
      <c r="G277" s="1">
        <f t="shared" si="38"/>
        <v>-4.3982347707230704E-3</v>
      </c>
      <c r="H277" s="25">
        <f t="shared" si="32"/>
        <v>0</v>
      </c>
      <c r="I277" s="25">
        <f t="shared" si="33"/>
        <v>0</v>
      </c>
      <c r="J277" s="25">
        <f t="shared" si="34"/>
        <v>0</v>
      </c>
      <c r="K277" s="25">
        <v>0</v>
      </c>
      <c r="L277" s="5" t="str">
        <f t="shared" si="35"/>
        <v>-</v>
      </c>
      <c r="M277" s="5" t="str">
        <f t="shared" si="36"/>
        <v>-</v>
      </c>
      <c r="N277" s="5" t="s">
        <v>2</v>
      </c>
      <c r="O277" s="5" t="s">
        <v>2</v>
      </c>
      <c r="P277" s="27">
        <f t="shared" si="39"/>
        <v>0</v>
      </c>
    </row>
    <row r="278" spans="1:16" x14ac:dyDescent="0.3">
      <c r="A278" s="5">
        <v>44488</v>
      </c>
      <c r="B278" s="25">
        <v>672.5</v>
      </c>
      <c r="C278" s="25">
        <v>16903</v>
      </c>
      <c r="D278" s="44">
        <v>2.9956033304269573E-4</v>
      </c>
      <c r="E278" s="1">
        <f>'ONE_LAST_QUOTE (2)'!AF278</f>
        <v>-3.2310590462182717E-4</v>
      </c>
      <c r="F278" s="1">
        <f t="shared" si="37"/>
        <v>3.7520229614794163E-3</v>
      </c>
      <c r="G278" s="1">
        <f t="shared" si="38"/>
        <v>-4.3982347707230704E-3</v>
      </c>
      <c r="H278" s="25">
        <f t="shared" si="32"/>
        <v>0</v>
      </c>
      <c r="I278" s="25">
        <f t="shared" si="33"/>
        <v>0</v>
      </c>
      <c r="J278" s="25">
        <f t="shared" si="34"/>
        <v>0</v>
      </c>
      <c r="K278" s="25">
        <v>0</v>
      </c>
      <c r="L278" s="5" t="str">
        <f t="shared" si="35"/>
        <v>-</v>
      </c>
      <c r="M278" s="5" t="str">
        <f t="shared" si="36"/>
        <v>-</v>
      </c>
      <c r="N278" s="5" t="s">
        <v>125</v>
      </c>
      <c r="O278" s="5" t="s">
        <v>125</v>
      </c>
      <c r="P278" s="27">
        <f t="shared" si="39"/>
        <v>1</v>
      </c>
    </row>
    <row r="279" spans="1:16" x14ac:dyDescent="0.3">
      <c r="A279" s="5">
        <v>44489</v>
      </c>
      <c r="B279" s="25">
        <v>672.1</v>
      </c>
      <c r="C279" s="25">
        <v>16882</v>
      </c>
      <c r="D279" s="44">
        <v>-1.2775395789294654E-3</v>
      </c>
      <c r="E279" s="1">
        <f>'ONE_LAST_QUOTE (2)'!AF279</f>
        <v>-3.2310590462182717E-4</v>
      </c>
      <c r="F279" s="1">
        <f t="shared" si="37"/>
        <v>3.7520229614794163E-3</v>
      </c>
      <c r="G279" s="1">
        <f t="shared" si="38"/>
        <v>-4.3982347707230704E-3</v>
      </c>
      <c r="H279" s="25">
        <f t="shared" si="32"/>
        <v>0</v>
      </c>
      <c r="I279" s="25">
        <f t="shared" si="33"/>
        <v>0</v>
      </c>
      <c r="J279" s="25">
        <f t="shared" si="34"/>
        <v>0</v>
      </c>
      <c r="K279" s="25">
        <v>0</v>
      </c>
      <c r="L279" s="5" t="str">
        <f t="shared" si="35"/>
        <v>-</v>
      </c>
      <c r="M279" s="5" t="str">
        <f t="shared" si="36"/>
        <v>-</v>
      </c>
      <c r="N279" s="5" t="s">
        <v>125</v>
      </c>
      <c r="O279" s="5" t="s">
        <v>125</v>
      </c>
      <c r="P279" s="27">
        <f t="shared" si="39"/>
        <v>0</v>
      </c>
    </row>
    <row r="280" spans="1:16" x14ac:dyDescent="0.3">
      <c r="A280" s="5">
        <v>44490</v>
      </c>
      <c r="B280" s="25">
        <v>669</v>
      </c>
      <c r="C280" s="25">
        <v>16815</v>
      </c>
      <c r="D280" s="44">
        <v>-1.7046715081719946E-3</v>
      </c>
      <c r="E280" s="1">
        <f>'ONE_LAST_QUOTE (2)'!AF280</f>
        <v>-3.2310590462182717E-4</v>
      </c>
      <c r="F280" s="1">
        <f t="shared" si="37"/>
        <v>3.7520229614794163E-3</v>
      </c>
      <c r="G280" s="1">
        <f t="shared" si="38"/>
        <v>-4.3982347707230704E-3</v>
      </c>
      <c r="H280" s="25">
        <f t="shared" si="32"/>
        <v>0</v>
      </c>
      <c r="I280" s="25">
        <f t="shared" si="33"/>
        <v>0</v>
      </c>
      <c r="J280" s="25">
        <f t="shared" si="34"/>
        <v>0</v>
      </c>
      <c r="K280" s="25">
        <v>0</v>
      </c>
      <c r="L280" s="5" t="str">
        <f t="shared" si="35"/>
        <v>-</v>
      </c>
      <c r="M280" s="5" t="str">
        <f t="shared" si="36"/>
        <v>-</v>
      </c>
      <c r="N280" s="5" t="s">
        <v>2</v>
      </c>
      <c r="O280" s="5" t="s">
        <v>2</v>
      </c>
      <c r="P280" s="27">
        <f t="shared" si="39"/>
        <v>0</v>
      </c>
    </row>
    <row r="281" spans="1:16" x14ac:dyDescent="0.3">
      <c r="A281" s="5">
        <v>44491</v>
      </c>
      <c r="B281" s="25">
        <v>671.5</v>
      </c>
      <c r="C281" s="25">
        <v>16853</v>
      </c>
      <c r="D281" s="44">
        <v>-9.7691163062465711E-4</v>
      </c>
      <c r="E281" s="1">
        <f>'ONE_LAST_QUOTE (2)'!AF281</f>
        <v>-3.2310590462182717E-4</v>
      </c>
      <c r="F281" s="1">
        <f t="shared" si="37"/>
        <v>3.7520229614794163E-3</v>
      </c>
      <c r="G281" s="1">
        <f t="shared" si="38"/>
        <v>-4.3982347707230704E-3</v>
      </c>
      <c r="H281" s="25">
        <f t="shared" si="32"/>
        <v>0</v>
      </c>
      <c r="I281" s="25">
        <f t="shared" si="33"/>
        <v>0</v>
      </c>
      <c r="J281" s="25">
        <f t="shared" si="34"/>
        <v>0</v>
      </c>
      <c r="K281" s="25">
        <v>0</v>
      </c>
      <c r="L281" s="5" t="str">
        <f t="shared" si="35"/>
        <v>-</v>
      </c>
      <c r="M281" s="5" t="str">
        <f t="shared" si="36"/>
        <v>-</v>
      </c>
      <c r="N281" s="5" t="s">
        <v>125</v>
      </c>
      <c r="O281" s="5" t="s">
        <v>125</v>
      </c>
      <c r="P281" s="27">
        <f t="shared" si="39"/>
        <v>0</v>
      </c>
    </row>
    <row r="282" spans="1:16" x14ac:dyDescent="0.3">
      <c r="A282" s="5">
        <v>44494</v>
      </c>
      <c r="B282" s="25">
        <v>670.3</v>
      </c>
      <c r="C282" s="25">
        <v>16891</v>
      </c>
      <c r="D282" s="44">
        <v>-7.8604465344394171E-5</v>
      </c>
      <c r="E282" s="1">
        <f>'ONE_LAST_QUOTE (2)'!AF282</f>
        <v>-3.2310590462182717E-4</v>
      </c>
      <c r="F282" s="1">
        <f t="shared" si="37"/>
        <v>3.7520229614794163E-3</v>
      </c>
      <c r="G282" s="1">
        <f t="shared" si="38"/>
        <v>-4.3982347707230704E-3</v>
      </c>
      <c r="H282" s="25">
        <f t="shared" si="32"/>
        <v>0</v>
      </c>
      <c r="I282" s="25">
        <f t="shared" si="33"/>
        <v>0</v>
      </c>
      <c r="J282" s="25">
        <f t="shared" si="34"/>
        <v>0</v>
      </c>
      <c r="K282" s="25">
        <v>0</v>
      </c>
      <c r="L282" s="5" t="str">
        <f t="shared" si="35"/>
        <v>-</v>
      </c>
      <c r="M282" s="5" t="str">
        <f t="shared" si="36"/>
        <v>-</v>
      </c>
      <c r="N282" s="5" t="s">
        <v>125</v>
      </c>
      <c r="O282" s="5" t="s">
        <v>125</v>
      </c>
      <c r="P282" s="27">
        <f t="shared" si="39"/>
        <v>1</v>
      </c>
    </row>
    <row r="283" spans="1:16" x14ac:dyDescent="0.3">
      <c r="A283" s="5">
        <v>44495</v>
      </c>
      <c r="B283" s="25">
        <v>677.8</v>
      </c>
      <c r="C283" s="25">
        <v>17044</v>
      </c>
      <c r="D283" s="44">
        <v>-1.1808974856107211E-4</v>
      </c>
      <c r="E283" s="1">
        <f>'ONE_LAST_QUOTE (2)'!AF283</f>
        <v>-3.2310590462182717E-4</v>
      </c>
      <c r="F283" s="1">
        <f t="shared" si="37"/>
        <v>3.7520229614794163E-3</v>
      </c>
      <c r="G283" s="1">
        <f t="shared" si="38"/>
        <v>-4.3982347707230704E-3</v>
      </c>
      <c r="H283" s="25">
        <f t="shared" si="32"/>
        <v>0</v>
      </c>
      <c r="I283" s="25">
        <f t="shared" si="33"/>
        <v>0</v>
      </c>
      <c r="J283" s="25">
        <f t="shared" si="34"/>
        <v>0</v>
      </c>
      <c r="K283" s="25">
        <v>0</v>
      </c>
      <c r="L283" s="5" t="str">
        <f t="shared" si="35"/>
        <v>-</v>
      </c>
      <c r="M283" s="5" t="str">
        <f t="shared" si="36"/>
        <v>-</v>
      </c>
      <c r="N283" s="5" t="s">
        <v>148</v>
      </c>
      <c r="O283" s="5" t="s">
        <v>148</v>
      </c>
      <c r="P283" s="27">
        <f t="shared" si="39"/>
        <v>1</v>
      </c>
    </row>
    <row r="284" spans="1:16" x14ac:dyDescent="0.3">
      <c r="A284" s="5">
        <v>44496</v>
      </c>
      <c r="B284" s="25">
        <v>678.5</v>
      </c>
      <c r="C284" s="25">
        <v>17068</v>
      </c>
      <c r="D284" s="44">
        <v>-7.022189654579149E-4</v>
      </c>
      <c r="E284" s="1">
        <f>'ONE_LAST_QUOTE (2)'!AF284</f>
        <v>-3.2310590462182717E-4</v>
      </c>
      <c r="F284" s="1">
        <f t="shared" si="37"/>
        <v>3.7520229614794163E-3</v>
      </c>
      <c r="G284" s="1">
        <f t="shared" si="38"/>
        <v>-4.3982347707230704E-3</v>
      </c>
      <c r="H284" s="25">
        <f t="shared" si="32"/>
        <v>0</v>
      </c>
      <c r="I284" s="25">
        <f t="shared" si="33"/>
        <v>0</v>
      </c>
      <c r="J284" s="25">
        <f t="shared" si="34"/>
        <v>0</v>
      </c>
      <c r="K284" s="25">
        <v>0</v>
      </c>
      <c r="L284" s="5" t="str">
        <f t="shared" si="35"/>
        <v>-</v>
      </c>
      <c r="M284" s="5" t="str">
        <f t="shared" si="36"/>
        <v>-</v>
      </c>
      <c r="N284" s="5" t="s">
        <v>2</v>
      </c>
      <c r="O284" s="5" t="s">
        <v>2</v>
      </c>
      <c r="P284" s="27">
        <f t="shared" si="39"/>
        <v>0</v>
      </c>
    </row>
    <row r="285" spans="1:16" x14ac:dyDescent="0.3">
      <c r="A285" s="5">
        <v>44497</v>
      </c>
      <c r="B285" s="25">
        <v>676.4</v>
      </c>
      <c r="C285" s="25">
        <v>17039</v>
      </c>
      <c r="D285" s="44">
        <v>-6.2484155348694714E-4</v>
      </c>
      <c r="E285" s="1">
        <f>'ONE_LAST_QUOTE (2)'!AF285</f>
        <v>-3.2310590462182717E-4</v>
      </c>
      <c r="F285" s="1">
        <f t="shared" si="37"/>
        <v>3.7520229614794163E-3</v>
      </c>
      <c r="G285" s="1">
        <f t="shared" si="38"/>
        <v>-4.3982347707230704E-3</v>
      </c>
      <c r="H285" s="25">
        <f t="shared" si="32"/>
        <v>0</v>
      </c>
      <c r="I285" s="25">
        <f t="shared" si="33"/>
        <v>0</v>
      </c>
      <c r="J285" s="25">
        <f t="shared" si="34"/>
        <v>0</v>
      </c>
      <c r="K285" s="25">
        <v>0</v>
      </c>
      <c r="L285" s="5" t="str">
        <f t="shared" si="35"/>
        <v>-</v>
      </c>
      <c r="M285" s="5" t="str">
        <f t="shared" si="36"/>
        <v>-</v>
      </c>
      <c r="N285" s="5" t="s">
        <v>2</v>
      </c>
      <c r="O285" s="5" t="s">
        <v>2</v>
      </c>
      <c r="P285" s="27">
        <f t="shared" si="39"/>
        <v>0</v>
      </c>
    </row>
    <row r="286" spans="1:16" x14ac:dyDescent="0.3">
      <c r="A286" s="5">
        <v>44498</v>
      </c>
      <c r="B286" s="25">
        <v>669.4</v>
      </c>
      <c r="C286" s="25">
        <v>16946</v>
      </c>
      <c r="D286" s="44">
        <v>1.5082673221366149E-3</v>
      </c>
      <c r="E286" s="1">
        <f>'ONE_LAST_QUOTE (2)'!AF286</f>
        <v>-3.2310590462182717E-4</v>
      </c>
      <c r="F286" s="1">
        <f t="shared" si="37"/>
        <v>3.7520229614794163E-3</v>
      </c>
      <c r="G286" s="1">
        <f t="shared" si="38"/>
        <v>-4.3982347707230704E-3</v>
      </c>
      <c r="H286" s="25">
        <f t="shared" si="32"/>
        <v>0</v>
      </c>
      <c r="I286" s="25">
        <f t="shared" si="33"/>
        <v>0</v>
      </c>
      <c r="J286" s="25">
        <f t="shared" si="34"/>
        <v>0</v>
      </c>
      <c r="K286" s="25">
        <v>0</v>
      </c>
      <c r="L286" s="5" t="str">
        <f t="shared" si="35"/>
        <v>-</v>
      </c>
      <c r="M286" s="5" t="str">
        <f t="shared" si="36"/>
        <v>-</v>
      </c>
      <c r="N286" s="5" t="s">
        <v>125</v>
      </c>
      <c r="O286" s="5" t="s">
        <v>125</v>
      </c>
      <c r="P286" s="27">
        <f t="shared" si="39"/>
        <v>1</v>
      </c>
    </row>
    <row r="287" spans="1:16" x14ac:dyDescent="0.3">
      <c r="A287" s="5">
        <v>44501</v>
      </c>
      <c r="B287" s="25">
        <v>673.6</v>
      </c>
      <c r="C287" s="25">
        <v>17080</v>
      </c>
      <c r="D287" s="44">
        <v>4.095876099173813E-4</v>
      </c>
      <c r="E287" s="1">
        <f>'ONE_LAST_QUOTE (2)'!AF287</f>
        <v>-3.2310590462182717E-4</v>
      </c>
      <c r="F287" s="1">
        <f t="shared" si="37"/>
        <v>3.7520229614794163E-3</v>
      </c>
      <c r="G287" s="1">
        <f t="shared" si="38"/>
        <v>-4.3982347707230704E-3</v>
      </c>
      <c r="H287" s="25">
        <f t="shared" si="32"/>
        <v>0</v>
      </c>
      <c r="I287" s="25">
        <f t="shared" si="33"/>
        <v>0</v>
      </c>
      <c r="J287" s="25">
        <f t="shared" si="34"/>
        <v>0</v>
      </c>
      <c r="K287" s="25">
        <v>0</v>
      </c>
      <c r="L287" s="5" t="str">
        <f t="shared" si="35"/>
        <v>-</v>
      </c>
      <c r="M287" s="5" t="str">
        <f t="shared" si="36"/>
        <v>-</v>
      </c>
      <c r="N287" s="5" t="s">
        <v>148</v>
      </c>
      <c r="O287" s="5" t="s">
        <v>148</v>
      </c>
      <c r="P287" s="27">
        <f t="shared" si="39"/>
        <v>1</v>
      </c>
    </row>
    <row r="288" spans="1:16" x14ac:dyDescent="0.3">
      <c r="A288" s="5">
        <v>44502</v>
      </c>
      <c r="B288" s="25">
        <v>673.3</v>
      </c>
      <c r="C288" s="25">
        <v>17047</v>
      </c>
      <c r="D288" s="44">
        <v>1.2619302855068181E-3</v>
      </c>
      <c r="E288" s="1">
        <f>'ONE_LAST_QUOTE (2)'!AF288</f>
        <v>-3.2310590462182717E-4</v>
      </c>
      <c r="F288" s="1">
        <f t="shared" si="37"/>
        <v>3.7520229614794163E-3</v>
      </c>
      <c r="G288" s="1">
        <f t="shared" si="38"/>
        <v>-4.3982347707230704E-3</v>
      </c>
      <c r="H288" s="25">
        <f t="shared" si="32"/>
        <v>0</v>
      </c>
      <c r="I288" s="25">
        <f t="shared" si="33"/>
        <v>0</v>
      </c>
      <c r="J288" s="25">
        <f t="shared" si="34"/>
        <v>0</v>
      </c>
      <c r="K288" s="25">
        <v>0</v>
      </c>
      <c r="L288" s="5" t="str">
        <f t="shared" si="35"/>
        <v>-</v>
      </c>
      <c r="M288" s="5" t="str">
        <f t="shared" si="36"/>
        <v>-</v>
      </c>
      <c r="N288" s="5" t="s">
        <v>125</v>
      </c>
      <c r="O288" s="5" t="s">
        <v>125</v>
      </c>
      <c r="P288" s="27">
        <f t="shared" si="39"/>
        <v>1</v>
      </c>
    </row>
    <row r="289" spans="1:16" x14ac:dyDescent="0.3">
      <c r="A289" s="5">
        <v>44503</v>
      </c>
      <c r="B289" s="25">
        <v>674.3</v>
      </c>
      <c r="C289" s="25">
        <v>17091</v>
      </c>
      <c r="D289" s="44">
        <v>5.9804123804914518E-4</v>
      </c>
      <c r="E289" s="1">
        <f>'ONE_LAST_QUOTE (2)'!AF289</f>
        <v>-3.2310590462182717E-4</v>
      </c>
      <c r="F289" s="1">
        <f t="shared" si="37"/>
        <v>3.7520229614794163E-3</v>
      </c>
      <c r="G289" s="1">
        <f t="shared" si="38"/>
        <v>-4.3982347707230704E-3</v>
      </c>
      <c r="H289" s="25">
        <f t="shared" si="32"/>
        <v>0</v>
      </c>
      <c r="I289" s="25">
        <f t="shared" si="33"/>
        <v>0</v>
      </c>
      <c r="J289" s="25">
        <f t="shared" si="34"/>
        <v>0</v>
      </c>
      <c r="K289" s="25">
        <v>0</v>
      </c>
      <c r="L289" s="5" t="str">
        <f t="shared" si="35"/>
        <v>-</v>
      </c>
      <c r="M289" s="5" t="str">
        <f t="shared" si="36"/>
        <v>-</v>
      </c>
      <c r="N289" s="5" t="s">
        <v>125</v>
      </c>
      <c r="O289" s="5" t="s">
        <v>125</v>
      </c>
      <c r="P289" s="27">
        <f t="shared" si="39"/>
        <v>1</v>
      </c>
    </row>
    <row r="290" spans="1:16" x14ac:dyDescent="0.3">
      <c r="A290" s="5">
        <v>44504</v>
      </c>
      <c r="B290" s="25">
        <v>672.4</v>
      </c>
      <c r="C290" s="25">
        <v>17073</v>
      </c>
      <c r="D290" s="44">
        <v>8.8135110311086105E-4</v>
      </c>
      <c r="E290" s="1">
        <f>'ONE_LAST_QUOTE (2)'!AF290</f>
        <v>-3.2310590462182717E-4</v>
      </c>
      <c r="F290" s="1">
        <f t="shared" si="37"/>
        <v>3.7520229614794163E-3</v>
      </c>
      <c r="G290" s="1">
        <f t="shared" si="38"/>
        <v>-4.3982347707230704E-3</v>
      </c>
      <c r="H290" s="25">
        <f t="shared" si="32"/>
        <v>0</v>
      </c>
      <c r="I290" s="25">
        <f t="shared" si="33"/>
        <v>0</v>
      </c>
      <c r="J290" s="25">
        <f t="shared" si="34"/>
        <v>0</v>
      </c>
      <c r="K290" s="25">
        <v>0</v>
      </c>
      <c r="L290" s="5" t="str">
        <f t="shared" si="35"/>
        <v>-</v>
      </c>
      <c r="M290" s="5" t="str">
        <f t="shared" si="36"/>
        <v>-</v>
      </c>
      <c r="N290" s="5" t="s">
        <v>125</v>
      </c>
      <c r="O290" s="5" t="s">
        <v>125</v>
      </c>
      <c r="P290" s="27">
        <f t="shared" si="39"/>
        <v>1</v>
      </c>
    </row>
    <row r="291" spans="1:16" x14ac:dyDescent="0.3">
      <c r="A291" s="5">
        <v>44505</v>
      </c>
      <c r="B291" s="25">
        <v>682.2</v>
      </c>
      <c r="C291" s="25">
        <v>17269</v>
      </c>
      <c r="D291" s="44">
        <v>1.2873187744431639E-3</v>
      </c>
      <c r="E291" s="1">
        <f>'ONE_LAST_QUOTE (2)'!AF291</f>
        <v>-3.2310590462182717E-4</v>
      </c>
      <c r="F291" s="1">
        <f t="shared" si="37"/>
        <v>3.7520229614794163E-3</v>
      </c>
      <c r="G291" s="1">
        <f t="shared" si="38"/>
        <v>-4.3982347707230704E-3</v>
      </c>
      <c r="H291" s="25">
        <f t="shared" si="32"/>
        <v>0</v>
      </c>
      <c r="I291" s="25">
        <f t="shared" si="33"/>
        <v>0</v>
      </c>
      <c r="J291" s="25">
        <f t="shared" si="34"/>
        <v>0</v>
      </c>
      <c r="K291" s="25">
        <v>0</v>
      </c>
      <c r="L291" s="5" t="str">
        <f t="shared" si="35"/>
        <v>-</v>
      </c>
      <c r="M291" s="5" t="str">
        <f t="shared" si="36"/>
        <v>-</v>
      </c>
      <c r="N291" s="5" t="s">
        <v>144</v>
      </c>
      <c r="O291" s="5" t="s">
        <v>144</v>
      </c>
      <c r="P291" s="27">
        <f t="shared" si="39"/>
        <v>1</v>
      </c>
    </row>
    <row r="292" spans="1:16" x14ac:dyDescent="0.3">
      <c r="A292" s="5">
        <v>44508</v>
      </c>
      <c r="B292" s="25">
        <v>689</v>
      </c>
      <c r="C292" s="25">
        <v>17423</v>
      </c>
      <c r="D292" s="44">
        <v>2.7381988948352125E-5</v>
      </c>
      <c r="E292" s="1">
        <f>'ONE_LAST_QUOTE (2)'!AF292</f>
        <v>-3.2310590462182717E-4</v>
      </c>
      <c r="F292" s="1">
        <f t="shared" si="37"/>
        <v>3.7520229614794163E-3</v>
      </c>
      <c r="G292" s="1">
        <f t="shared" si="38"/>
        <v>-4.3982347707230704E-3</v>
      </c>
      <c r="H292" s="25">
        <f t="shared" si="32"/>
        <v>0</v>
      </c>
      <c r="I292" s="25">
        <f t="shared" si="33"/>
        <v>0</v>
      </c>
      <c r="J292" s="25">
        <f t="shared" si="34"/>
        <v>0</v>
      </c>
      <c r="K292" s="25">
        <v>0</v>
      </c>
      <c r="L292" s="5" t="str">
        <f t="shared" si="35"/>
        <v>-</v>
      </c>
      <c r="M292" s="5" t="str">
        <f t="shared" si="36"/>
        <v>-</v>
      </c>
      <c r="N292" s="5" t="s">
        <v>144</v>
      </c>
      <c r="O292" s="5" t="s">
        <v>144</v>
      </c>
      <c r="P292" s="27">
        <f t="shared" si="39"/>
        <v>1</v>
      </c>
    </row>
    <row r="293" spans="1:16" x14ac:dyDescent="0.3">
      <c r="A293" s="5">
        <v>44509</v>
      </c>
      <c r="B293" s="25">
        <v>695</v>
      </c>
      <c r="C293" s="25">
        <v>17551</v>
      </c>
      <c r="D293" s="44">
        <v>2.0981924807748209E-4</v>
      </c>
      <c r="E293" s="1">
        <f>'ONE_LAST_QUOTE (2)'!AF293</f>
        <v>-3.2310590462182717E-4</v>
      </c>
      <c r="F293" s="1">
        <f t="shared" si="37"/>
        <v>3.7520229614794163E-3</v>
      </c>
      <c r="G293" s="1">
        <f t="shared" si="38"/>
        <v>-4.3982347707230704E-3</v>
      </c>
      <c r="H293" s="25">
        <f t="shared" si="32"/>
        <v>0</v>
      </c>
      <c r="I293" s="25">
        <f t="shared" si="33"/>
        <v>0</v>
      </c>
      <c r="J293" s="25">
        <f t="shared" si="34"/>
        <v>0</v>
      </c>
      <c r="K293" s="25">
        <v>0</v>
      </c>
      <c r="L293" s="5" t="str">
        <f t="shared" si="35"/>
        <v>-</v>
      </c>
      <c r="M293" s="5" t="str">
        <f t="shared" si="36"/>
        <v>-</v>
      </c>
      <c r="N293" s="5" t="s">
        <v>2</v>
      </c>
      <c r="O293" s="5" t="s">
        <v>2</v>
      </c>
      <c r="P293" s="27">
        <f t="shared" si="39"/>
        <v>1</v>
      </c>
    </row>
    <row r="294" spans="1:16" x14ac:dyDescent="0.3">
      <c r="A294" s="5">
        <v>44510</v>
      </c>
      <c r="B294" s="25">
        <v>694.2</v>
      </c>
      <c r="C294" s="25">
        <v>17554</v>
      </c>
      <c r="D294" s="44">
        <v>3.9797473791694542E-4</v>
      </c>
      <c r="E294" s="1">
        <f>'ONE_LAST_QUOTE (2)'!AF294</f>
        <v>-3.2310590462182717E-4</v>
      </c>
      <c r="F294" s="1">
        <f t="shared" si="37"/>
        <v>3.7520229614794163E-3</v>
      </c>
      <c r="G294" s="1">
        <f t="shared" si="38"/>
        <v>-4.3982347707230704E-3</v>
      </c>
      <c r="H294" s="25">
        <f t="shared" si="32"/>
        <v>0</v>
      </c>
      <c r="I294" s="25">
        <f t="shared" si="33"/>
        <v>0</v>
      </c>
      <c r="J294" s="25">
        <f t="shared" si="34"/>
        <v>0</v>
      </c>
      <c r="K294" s="25">
        <v>0</v>
      </c>
      <c r="L294" s="5" t="str">
        <f t="shared" si="35"/>
        <v>-</v>
      </c>
      <c r="M294" s="5" t="str">
        <f t="shared" si="36"/>
        <v>-</v>
      </c>
      <c r="N294" s="5" t="s">
        <v>144</v>
      </c>
      <c r="O294" s="5" t="s">
        <v>144</v>
      </c>
      <c r="P294" s="27">
        <f t="shared" si="39"/>
        <v>1</v>
      </c>
    </row>
    <row r="295" spans="1:16" x14ac:dyDescent="0.3">
      <c r="A295" s="5">
        <v>44511</v>
      </c>
      <c r="B295" s="25">
        <v>689.6</v>
      </c>
      <c r="C295" s="25">
        <v>17473</v>
      </c>
      <c r="D295" s="44">
        <v>6.9470211310215368E-4</v>
      </c>
      <c r="E295" s="1">
        <f>'ONE_LAST_QUOTE (2)'!AF295</f>
        <v>-3.2310590462182717E-4</v>
      </c>
      <c r="F295" s="1">
        <f t="shared" si="37"/>
        <v>3.7520229614794163E-3</v>
      </c>
      <c r="G295" s="1">
        <f t="shared" si="38"/>
        <v>-4.3982347707230704E-3</v>
      </c>
      <c r="H295" s="25">
        <f t="shared" si="32"/>
        <v>0</v>
      </c>
      <c r="I295" s="25">
        <f t="shared" si="33"/>
        <v>0</v>
      </c>
      <c r="J295" s="25">
        <f t="shared" si="34"/>
        <v>0</v>
      </c>
      <c r="K295" s="25">
        <v>0</v>
      </c>
      <c r="L295" s="5" t="str">
        <f t="shared" si="35"/>
        <v>-</v>
      </c>
      <c r="M295" s="5" t="str">
        <f t="shared" si="36"/>
        <v>-</v>
      </c>
      <c r="N295" s="5" t="s">
        <v>125</v>
      </c>
      <c r="O295" s="5" t="s">
        <v>125</v>
      </c>
      <c r="P295" s="27">
        <f t="shared" si="39"/>
        <v>1</v>
      </c>
    </row>
    <row r="296" spans="1:16" x14ac:dyDescent="0.3">
      <c r="A296" s="5">
        <v>44512</v>
      </c>
      <c r="B296" s="25">
        <v>692.9</v>
      </c>
      <c r="C296" s="25">
        <v>17544</v>
      </c>
      <c r="D296" s="44">
        <v>-2.7258278124809242E-4</v>
      </c>
      <c r="E296" s="1">
        <f>'ONE_LAST_QUOTE (2)'!AF296</f>
        <v>-3.2310590462182717E-4</v>
      </c>
      <c r="F296" s="1">
        <f t="shared" si="37"/>
        <v>3.7520229614794163E-3</v>
      </c>
      <c r="G296" s="1">
        <f t="shared" si="38"/>
        <v>-4.3982347707230704E-3</v>
      </c>
      <c r="H296" s="25">
        <f t="shared" si="32"/>
        <v>0</v>
      </c>
      <c r="I296" s="25">
        <f t="shared" si="33"/>
        <v>0</v>
      </c>
      <c r="J296" s="25">
        <f t="shared" si="34"/>
        <v>0</v>
      </c>
      <c r="K296" s="25">
        <v>0</v>
      </c>
      <c r="L296" s="5" t="str">
        <f t="shared" si="35"/>
        <v>-</v>
      </c>
      <c r="M296" s="5" t="str">
        <f t="shared" si="36"/>
        <v>-</v>
      </c>
      <c r="N296" s="5" t="s">
        <v>144</v>
      </c>
      <c r="O296" s="5" t="s">
        <v>144</v>
      </c>
      <c r="P296" s="27">
        <f t="shared" si="39"/>
        <v>1</v>
      </c>
    </row>
    <row r="297" spans="1:16" x14ac:dyDescent="0.3">
      <c r="A297" s="5">
        <v>44515</v>
      </c>
      <c r="B297" s="25">
        <v>697.6</v>
      </c>
      <c r="C297" s="25">
        <v>17664</v>
      </c>
      <c r="D297" s="44">
        <v>1.671317690031043E-4</v>
      </c>
      <c r="E297" s="1">
        <f>'ONE_LAST_QUOTE (2)'!AF297</f>
        <v>-3.2310590462182717E-4</v>
      </c>
      <c r="F297" s="1">
        <f t="shared" si="37"/>
        <v>3.7520229614794163E-3</v>
      </c>
      <c r="G297" s="1">
        <f t="shared" si="38"/>
        <v>-4.3982347707230704E-3</v>
      </c>
      <c r="H297" s="25">
        <f t="shared" si="32"/>
        <v>0</v>
      </c>
      <c r="I297" s="25">
        <f t="shared" si="33"/>
        <v>0</v>
      </c>
      <c r="J297" s="25">
        <f t="shared" si="34"/>
        <v>0</v>
      </c>
      <c r="K297" s="25">
        <v>0</v>
      </c>
      <c r="L297" s="5" t="str">
        <f t="shared" si="35"/>
        <v>-</v>
      </c>
      <c r="M297" s="5" t="str">
        <f t="shared" si="36"/>
        <v>-</v>
      </c>
      <c r="N297" s="5" t="s">
        <v>125</v>
      </c>
      <c r="O297" s="5" t="s">
        <v>125</v>
      </c>
      <c r="P297" s="27">
        <f t="shared" si="39"/>
        <v>1</v>
      </c>
    </row>
    <row r="298" spans="1:16" x14ac:dyDescent="0.3">
      <c r="A298" s="5">
        <v>44516</v>
      </c>
      <c r="B298" s="25">
        <v>698.7</v>
      </c>
      <c r="C298" s="25">
        <v>17698</v>
      </c>
      <c r="D298" s="44">
        <v>7.7592757011158071E-4</v>
      </c>
      <c r="E298" s="1">
        <f>'ONE_LAST_QUOTE (2)'!AF298</f>
        <v>-3.2310590462182717E-4</v>
      </c>
      <c r="F298" s="1">
        <f t="shared" si="37"/>
        <v>3.7520229614794163E-3</v>
      </c>
      <c r="G298" s="1">
        <f t="shared" si="38"/>
        <v>-4.3982347707230704E-3</v>
      </c>
      <c r="H298" s="25">
        <f t="shared" si="32"/>
        <v>0</v>
      </c>
      <c r="I298" s="25">
        <f t="shared" si="33"/>
        <v>0</v>
      </c>
      <c r="J298" s="25">
        <f t="shared" si="34"/>
        <v>0</v>
      </c>
      <c r="K298" s="25">
        <v>0</v>
      </c>
      <c r="L298" s="5" t="str">
        <f t="shared" si="35"/>
        <v>-</v>
      </c>
      <c r="M298" s="5" t="str">
        <f t="shared" si="36"/>
        <v>-</v>
      </c>
      <c r="N298" s="5" t="s">
        <v>125</v>
      </c>
      <c r="O298" s="5" t="s">
        <v>125</v>
      </c>
      <c r="P298" s="27">
        <f t="shared" si="39"/>
        <v>1</v>
      </c>
    </row>
    <row r="299" spans="1:16" x14ac:dyDescent="0.3">
      <c r="A299" s="5">
        <v>44517</v>
      </c>
      <c r="B299" s="25">
        <v>702</v>
      </c>
      <c r="C299" s="25">
        <v>17723</v>
      </c>
      <c r="D299" s="44">
        <v>-3.3512538014715586E-3</v>
      </c>
      <c r="E299" s="1">
        <f>'ONE_LAST_QUOTE (2)'!AF299</f>
        <v>-3.2310590462182717E-4</v>
      </c>
      <c r="F299" s="1">
        <f t="shared" si="37"/>
        <v>3.7520229614794163E-3</v>
      </c>
      <c r="G299" s="1">
        <f t="shared" si="38"/>
        <v>-4.3982347707230704E-3</v>
      </c>
      <c r="H299" s="25">
        <f t="shared" si="32"/>
        <v>0</v>
      </c>
      <c r="I299" s="25">
        <f t="shared" si="33"/>
        <v>0</v>
      </c>
      <c r="J299" s="25">
        <f t="shared" si="34"/>
        <v>0</v>
      </c>
      <c r="K299" s="25">
        <v>0</v>
      </c>
      <c r="L299" s="5" t="str">
        <f t="shared" si="35"/>
        <v>-</v>
      </c>
      <c r="M299" s="5" t="str">
        <f t="shared" si="36"/>
        <v>-</v>
      </c>
      <c r="N299" s="5" t="s">
        <v>125</v>
      </c>
      <c r="O299" s="5" t="s">
        <v>125</v>
      </c>
      <c r="P299" s="27">
        <f t="shared" si="39"/>
        <v>0</v>
      </c>
    </row>
    <row r="300" spans="1:16" x14ac:dyDescent="0.3">
      <c r="A300" s="5">
        <v>44518</v>
      </c>
      <c r="B300" s="25">
        <v>706.6</v>
      </c>
      <c r="C300" s="25">
        <v>17859</v>
      </c>
      <c r="D300" s="44">
        <v>6.9347772545362302E-5</v>
      </c>
      <c r="E300" s="1">
        <f>'ONE_LAST_QUOTE (2)'!AF300</f>
        <v>-3.2310590462182717E-4</v>
      </c>
      <c r="F300" s="1">
        <f t="shared" si="37"/>
        <v>3.7520229614794163E-3</v>
      </c>
      <c r="G300" s="1">
        <f t="shared" si="38"/>
        <v>-4.3982347707230704E-3</v>
      </c>
      <c r="H300" s="25">
        <f t="shared" si="32"/>
        <v>0</v>
      </c>
      <c r="I300" s="25">
        <f t="shared" si="33"/>
        <v>0</v>
      </c>
      <c r="J300" s="25">
        <f t="shared" si="34"/>
        <v>0</v>
      </c>
      <c r="K300" s="25">
        <v>0</v>
      </c>
      <c r="L300" s="5" t="str">
        <f t="shared" si="35"/>
        <v>-</v>
      </c>
      <c r="M300" s="5" t="str">
        <f t="shared" si="36"/>
        <v>-</v>
      </c>
      <c r="N300" s="5" t="s">
        <v>125</v>
      </c>
      <c r="O300" s="5" t="s">
        <v>125</v>
      </c>
      <c r="P300" s="27">
        <f t="shared" si="39"/>
        <v>1</v>
      </c>
    </row>
    <row r="301" spans="1:16" x14ac:dyDescent="0.3">
      <c r="A301" s="5">
        <v>44519</v>
      </c>
      <c r="B301" s="25">
        <v>708.2</v>
      </c>
      <c r="C301" s="25">
        <v>17852</v>
      </c>
      <c r="D301" s="44">
        <v>-1.3052902333039631E-4</v>
      </c>
      <c r="E301" s="1">
        <f>'ONE_LAST_QUOTE (2)'!AF301</f>
        <v>-3.2310590462182717E-4</v>
      </c>
      <c r="F301" s="1">
        <f t="shared" si="37"/>
        <v>3.7520229614794163E-3</v>
      </c>
      <c r="G301" s="1">
        <f t="shared" si="38"/>
        <v>-4.3982347707230704E-3</v>
      </c>
      <c r="H301" s="25">
        <f t="shared" si="32"/>
        <v>0</v>
      </c>
      <c r="I301" s="25">
        <f t="shared" si="33"/>
        <v>0</v>
      </c>
      <c r="J301" s="25">
        <f t="shared" si="34"/>
        <v>0</v>
      </c>
      <c r="K301" s="25">
        <v>0</v>
      </c>
      <c r="L301" s="5" t="str">
        <f t="shared" si="35"/>
        <v>-</v>
      </c>
      <c r="M301" s="5" t="str">
        <f t="shared" si="36"/>
        <v>-</v>
      </c>
      <c r="N301" s="5" t="s">
        <v>125</v>
      </c>
      <c r="O301" s="5" t="s">
        <v>125</v>
      </c>
      <c r="P301" s="27">
        <f t="shared" si="39"/>
        <v>1</v>
      </c>
    </row>
    <row r="302" spans="1:16" x14ac:dyDescent="0.3">
      <c r="A302" s="5">
        <v>44522</v>
      </c>
      <c r="B302" s="25">
        <v>705.5</v>
      </c>
      <c r="C302" s="25">
        <v>17836</v>
      </c>
      <c r="D302" s="44">
        <v>1.014382922423808E-3</v>
      </c>
      <c r="E302" s="1">
        <f>'ONE_LAST_QUOTE (2)'!AF302</f>
        <v>-3.2310590462182717E-4</v>
      </c>
      <c r="F302" s="1">
        <f t="shared" si="37"/>
        <v>3.7520229614794163E-3</v>
      </c>
      <c r="G302" s="1">
        <f t="shared" si="38"/>
        <v>-4.3982347707230704E-3</v>
      </c>
      <c r="H302" s="25">
        <f t="shared" si="32"/>
        <v>0</v>
      </c>
      <c r="I302" s="25">
        <f t="shared" si="33"/>
        <v>0</v>
      </c>
      <c r="J302" s="25">
        <f t="shared" si="34"/>
        <v>0</v>
      </c>
      <c r="K302" s="25">
        <v>0</v>
      </c>
      <c r="L302" s="5" t="str">
        <f t="shared" si="35"/>
        <v>-</v>
      </c>
      <c r="M302" s="5" t="str">
        <f t="shared" si="36"/>
        <v>-</v>
      </c>
      <c r="N302" s="5" t="s">
        <v>125</v>
      </c>
      <c r="O302" s="5" t="s">
        <v>125</v>
      </c>
      <c r="P302" s="27">
        <f t="shared" si="39"/>
        <v>1</v>
      </c>
    </row>
    <row r="303" spans="1:16" x14ac:dyDescent="0.3">
      <c r="A303" s="5">
        <v>44523</v>
      </c>
      <c r="B303" s="25">
        <v>699.6</v>
      </c>
      <c r="C303" s="25">
        <v>17659</v>
      </c>
      <c r="D303" s="44">
        <v>1.2416481716960543E-4</v>
      </c>
      <c r="E303" s="1">
        <f>'ONE_LAST_QUOTE (2)'!AF303</f>
        <v>-3.2310590462182717E-4</v>
      </c>
      <c r="F303" s="1">
        <f t="shared" si="37"/>
        <v>3.7520229614794163E-3</v>
      </c>
      <c r="G303" s="1">
        <f t="shared" si="38"/>
        <v>-4.3982347707230704E-3</v>
      </c>
      <c r="H303" s="25">
        <f t="shared" si="32"/>
        <v>0</v>
      </c>
      <c r="I303" s="25">
        <f t="shared" si="33"/>
        <v>0</v>
      </c>
      <c r="J303" s="25">
        <f t="shared" si="34"/>
        <v>0</v>
      </c>
      <c r="K303" s="25">
        <v>0</v>
      </c>
      <c r="L303" s="5" t="str">
        <f t="shared" si="35"/>
        <v>-</v>
      </c>
      <c r="M303" s="5" t="str">
        <f t="shared" si="36"/>
        <v>-</v>
      </c>
      <c r="N303" s="5" t="s">
        <v>125</v>
      </c>
      <c r="O303" s="5" t="s">
        <v>125</v>
      </c>
      <c r="P303" s="27">
        <f t="shared" si="39"/>
        <v>1</v>
      </c>
    </row>
    <row r="304" spans="1:16" x14ac:dyDescent="0.3">
      <c r="A304" s="5">
        <v>44524</v>
      </c>
      <c r="B304" s="25">
        <v>698.1</v>
      </c>
      <c r="C304" s="25">
        <v>17680</v>
      </c>
      <c r="D304" s="44">
        <v>-1.1451301640404803E-3</v>
      </c>
      <c r="E304" s="1">
        <f>'ONE_LAST_QUOTE (2)'!AF304</f>
        <v>-3.2310590462182717E-4</v>
      </c>
      <c r="F304" s="1">
        <f t="shared" si="37"/>
        <v>3.7520229614794163E-3</v>
      </c>
      <c r="G304" s="1">
        <f t="shared" si="38"/>
        <v>-4.3982347707230704E-3</v>
      </c>
      <c r="H304" s="25">
        <f t="shared" si="32"/>
        <v>0</v>
      </c>
      <c r="I304" s="25">
        <f t="shared" si="33"/>
        <v>0</v>
      </c>
      <c r="J304" s="25">
        <f t="shared" si="34"/>
        <v>0</v>
      </c>
      <c r="K304" s="25">
        <v>0</v>
      </c>
      <c r="L304" s="5" t="str">
        <f t="shared" si="35"/>
        <v>-</v>
      </c>
      <c r="M304" s="5" t="str">
        <f t="shared" si="36"/>
        <v>-</v>
      </c>
      <c r="N304" s="5" t="s">
        <v>125</v>
      </c>
      <c r="O304" s="5" t="s">
        <v>125</v>
      </c>
      <c r="P304" s="27">
        <f t="shared" si="39"/>
        <v>0</v>
      </c>
    </row>
    <row r="305" spans="1:16" x14ac:dyDescent="0.3">
      <c r="A305" s="5">
        <v>44525</v>
      </c>
      <c r="B305" s="25">
        <v>696.4</v>
      </c>
      <c r="C305" s="25">
        <v>17673</v>
      </c>
      <c r="D305" s="44">
        <v>7.9293896259706605E-4</v>
      </c>
      <c r="E305" s="1">
        <f>'ONE_LAST_QUOTE (2)'!AF305</f>
        <v>-3.2310590462182717E-4</v>
      </c>
      <c r="F305" s="1">
        <f t="shared" si="37"/>
        <v>3.7520229614794163E-3</v>
      </c>
      <c r="G305" s="1">
        <f t="shared" si="38"/>
        <v>-4.3982347707230704E-3</v>
      </c>
      <c r="H305" s="25">
        <f t="shared" si="32"/>
        <v>0</v>
      </c>
      <c r="I305" s="25">
        <f t="shared" si="33"/>
        <v>0</v>
      </c>
      <c r="J305" s="25">
        <f t="shared" si="34"/>
        <v>0</v>
      </c>
      <c r="K305" s="25">
        <v>0</v>
      </c>
      <c r="L305" s="5" t="str">
        <f t="shared" si="35"/>
        <v>-</v>
      </c>
      <c r="M305" s="5" t="str">
        <f t="shared" si="36"/>
        <v>-</v>
      </c>
      <c r="N305" s="5" t="s">
        <v>125</v>
      </c>
      <c r="O305" s="5" t="s">
        <v>125</v>
      </c>
      <c r="P305" s="27">
        <f t="shared" si="39"/>
        <v>1</v>
      </c>
    </row>
    <row r="306" spans="1:16" x14ac:dyDescent="0.3">
      <c r="A306" s="5">
        <v>44526</v>
      </c>
      <c r="B306" s="25">
        <v>683.8</v>
      </c>
      <c r="C306" s="25">
        <v>17342</v>
      </c>
      <c r="D306" s="44">
        <v>1.0925651183747687E-3</v>
      </c>
      <c r="E306" s="1">
        <f>'ONE_LAST_QUOTE (2)'!AF306</f>
        <v>-3.2310590462182717E-4</v>
      </c>
      <c r="F306" s="1">
        <f t="shared" si="37"/>
        <v>3.7520229614794163E-3</v>
      </c>
      <c r="G306" s="1">
        <f t="shared" si="38"/>
        <v>-4.3982347707230704E-3</v>
      </c>
      <c r="H306" s="25">
        <f t="shared" si="32"/>
        <v>0</v>
      </c>
      <c r="I306" s="25">
        <f t="shared" si="33"/>
        <v>0</v>
      </c>
      <c r="J306" s="25">
        <f t="shared" si="34"/>
        <v>0</v>
      </c>
      <c r="K306" s="25">
        <v>0</v>
      </c>
      <c r="L306" s="5" t="str">
        <f t="shared" si="35"/>
        <v>-</v>
      </c>
      <c r="M306" s="5" t="str">
        <f t="shared" si="36"/>
        <v>-</v>
      </c>
      <c r="N306" s="5" t="s">
        <v>125</v>
      </c>
      <c r="O306" s="5" t="s">
        <v>125</v>
      </c>
      <c r="P306" s="27">
        <f t="shared" si="39"/>
        <v>1</v>
      </c>
    </row>
    <row r="307" spans="1:16" x14ac:dyDescent="0.3">
      <c r="A307" s="5">
        <v>44529</v>
      </c>
      <c r="B307" s="25">
        <v>683.4</v>
      </c>
      <c r="C307" s="25">
        <v>17311</v>
      </c>
      <c r="D307" s="44">
        <v>1.074973174347944E-4</v>
      </c>
      <c r="E307" s="1">
        <f>'ONE_LAST_QUOTE (2)'!AF307</f>
        <v>-3.2310590462182717E-4</v>
      </c>
      <c r="F307" s="1">
        <f t="shared" si="37"/>
        <v>3.7520229614794163E-3</v>
      </c>
      <c r="G307" s="1">
        <f t="shared" si="38"/>
        <v>-4.3982347707230704E-3</v>
      </c>
      <c r="H307" s="25">
        <f t="shared" si="32"/>
        <v>0</v>
      </c>
      <c r="I307" s="25">
        <f t="shared" si="33"/>
        <v>0</v>
      </c>
      <c r="J307" s="25">
        <f t="shared" si="34"/>
        <v>0</v>
      </c>
      <c r="K307" s="25">
        <v>0</v>
      </c>
      <c r="L307" s="5" t="str">
        <f t="shared" si="35"/>
        <v>-</v>
      </c>
      <c r="M307" s="5" t="str">
        <f t="shared" si="36"/>
        <v>-</v>
      </c>
      <c r="N307" s="5" t="s">
        <v>125</v>
      </c>
      <c r="O307" s="5" t="s">
        <v>125</v>
      </c>
      <c r="P307" s="27">
        <f t="shared" si="39"/>
        <v>1</v>
      </c>
    </row>
    <row r="308" spans="1:16" x14ac:dyDescent="0.3">
      <c r="A308" s="5">
        <v>44530</v>
      </c>
      <c r="B308" s="25">
        <v>680.3</v>
      </c>
      <c r="C308" s="25">
        <v>17330</v>
      </c>
      <c r="D308" s="44">
        <v>3.7657548771341115E-3</v>
      </c>
      <c r="E308" s="1">
        <f>'ONE_LAST_QUOTE (2)'!AF308</f>
        <v>-3.2310590462182717E-4</v>
      </c>
      <c r="F308" s="1">
        <f t="shared" si="37"/>
        <v>3.7520229614794163E-3</v>
      </c>
      <c r="G308" s="1">
        <f t="shared" si="38"/>
        <v>-4.3982347707230704E-3</v>
      </c>
      <c r="H308" s="25">
        <f t="shared" si="32"/>
        <v>1</v>
      </c>
      <c r="I308" s="25">
        <f t="shared" si="33"/>
        <v>0</v>
      </c>
      <c r="J308" s="25">
        <f t="shared" si="34"/>
        <v>1</v>
      </c>
      <c r="K308" s="25">
        <v>0</v>
      </c>
      <c r="L308" s="5">
        <f t="shared" si="35"/>
        <v>44530</v>
      </c>
      <c r="M308" s="5" t="str">
        <f t="shared" si="36"/>
        <v>-</v>
      </c>
      <c r="N308" s="5" t="s">
        <v>125</v>
      </c>
      <c r="O308" s="5" t="s">
        <v>125</v>
      </c>
      <c r="P308" s="27">
        <f t="shared" si="39"/>
        <v>1</v>
      </c>
    </row>
    <row r="309" spans="1:16" x14ac:dyDescent="0.3">
      <c r="A309" s="5">
        <v>44531</v>
      </c>
      <c r="B309" s="25">
        <v>691.8</v>
      </c>
      <c r="C309" s="25">
        <v>17584</v>
      </c>
      <c r="D309" s="44">
        <v>3.1538473243805263E-3</v>
      </c>
      <c r="E309" s="1">
        <f>'ONE_LAST_QUOTE (2)'!AF309</f>
        <v>-3.2310590462182717E-4</v>
      </c>
      <c r="F309" s="1">
        <f t="shared" si="37"/>
        <v>3.7520229614794163E-3</v>
      </c>
      <c r="G309" s="1">
        <f t="shared" si="38"/>
        <v>-4.3982347707230704E-3</v>
      </c>
      <c r="H309" s="25">
        <f t="shared" si="32"/>
        <v>0</v>
      </c>
      <c r="I309" s="25">
        <f t="shared" si="33"/>
        <v>0</v>
      </c>
      <c r="J309" s="25">
        <f t="shared" si="34"/>
        <v>0</v>
      </c>
      <c r="K309" s="25">
        <v>0</v>
      </c>
      <c r="L309" s="5" t="str">
        <f t="shared" si="35"/>
        <v>-</v>
      </c>
      <c r="M309" s="5" t="str">
        <f t="shared" si="36"/>
        <v>-</v>
      </c>
      <c r="N309" s="5" t="s">
        <v>125</v>
      </c>
      <c r="O309" s="5" t="s">
        <v>125</v>
      </c>
      <c r="P309" s="27">
        <f t="shared" si="39"/>
        <v>1</v>
      </c>
    </row>
    <row r="310" spans="1:16" x14ac:dyDescent="0.3">
      <c r="A310" s="5">
        <v>44532</v>
      </c>
      <c r="B310" s="25">
        <v>699.6</v>
      </c>
      <c r="C310" s="25">
        <v>17704</v>
      </c>
      <c r="D310" s="44">
        <v>2.6204726395512596E-3</v>
      </c>
      <c r="E310" s="1">
        <f>'ONE_LAST_QUOTE (2)'!AF310</f>
        <v>-3.2310590462182717E-4</v>
      </c>
      <c r="F310" s="1">
        <f t="shared" si="37"/>
        <v>3.7520229614794163E-3</v>
      </c>
      <c r="G310" s="1">
        <f t="shared" si="38"/>
        <v>-4.3982347707230704E-3</v>
      </c>
      <c r="H310" s="25">
        <f t="shared" si="32"/>
        <v>0</v>
      </c>
      <c r="I310" s="25">
        <f t="shared" si="33"/>
        <v>0</v>
      </c>
      <c r="J310" s="25">
        <f t="shared" si="34"/>
        <v>0</v>
      </c>
      <c r="K310" s="25">
        <v>0</v>
      </c>
      <c r="L310" s="5" t="str">
        <f t="shared" si="35"/>
        <v>-</v>
      </c>
      <c r="M310" s="5" t="str">
        <f t="shared" si="36"/>
        <v>-</v>
      </c>
      <c r="N310" s="5" t="s">
        <v>153</v>
      </c>
      <c r="O310" s="5" t="s">
        <v>153</v>
      </c>
      <c r="P310" s="27">
        <f t="shared" si="39"/>
        <v>1</v>
      </c>
    </row>
    <row r="311" spans="1:16" x14ac:dyDescent="0.3">
      <c r="A311" s="5">
        <v>44533</v>
      </c>
      <c r="B311" s="25">
        <v>698.1</v>
      </c>
      <c r="C311" s="25">
        <v>17706</v>
      </c>
      <c r="D311" s="44">
        <v>1.5399997179635953E-3</v>
      </c>
      <c r="E311" s="1">
        <f>'ONE_LAST_QUOTE (2)'!AF311</f>
        <v>-3.2310590462182717E-4</v>
      </c>
      <c r="F311" s="1">
        <f t="shared" si="37"/>
        <v>3.7520229614794163E-3</v>
      </c>
      <c r="G311" s="1">
        <f t="shared" si="38"/>
        <v>-4.3982347707230704E-3</v>
      </c>
      <c r="H311" s="25">
        <f t="shared" si="32"/>
        <v>0</v>
      </c>
      <c r="I311" s="25">
        <f t="shared" si="33"/>
        <v>0</v>
      </c>
      <c r="J311" s="25">
        <f t="shared" si="34"/>
        <v>0</v>
      </c>
      <c r="K311" s="25">
        <v>0</v>
      </c>
      <c r="L311" s="5" t="str">
        <f t="shared" si="35"/>
        <v>-</v>
      </c>
      <c r="M311" s="5" t="str">
        <f t="shared" si="36"/>
        <v>-</v>
      </c>
      <c r="N311" s="5" t="s">
        <v>148</v>
      </c>
      <c r="O311" s="5" t="s">
        <v>148</v>
      </c>
      <c r="P311" s="27">
        <f t="shared" si="39"/>
        <v>1</v>
      </c>
    </row>
    <row r="312" spans="1:16" x14ac:dyDescent="0.3">
      <c r="A312" s="5">
        <v>44536</v>
      </c>
      <c r="B312" s="25">
        <v>695.8</v>
      </c>
      <c r="C312" s="25">
        <v>17692</v>
      </c>
      <c r="D312" s="44">
        <v>2.4030886025662957E-3</v>
      </c>
      <c r="E312" s="1">
        <f>'ONE_LAST_QUOTE (2)'!AF312</f>
        <v>-3.2310590462182717E-4</v>
      </c>
      <c r="F312" s="1">
        <f t="shared" si="37"/>
        <v>3.7520229614794163E-3</v>
      </c>
      <c r="G312" s="1">
        <f t="shared" si="38"/>
        <v>-4.3982347707230704E-3</v>
      </c>
      <c r="H312" s="25">
        <f t="shared" si="32"/>
        <v>0</v>
      </c>
      <c r="I312" s="25">
        <f t="shared" si="33"/>
        <v>0</v>
      </c>
      <c r="J312" s="25">
        <f t="shared" si="34"/>
        <v>0</v>
      </c>
      <c r="K312" s="25">
        <v>0</v>
      </c>
      <c r="L312" s="5" t="str">
        <f t="shared" si="35"/>
        <v>-</v>
      </c>
      <c r="M312" s="5" t="str">
        <f t="shared" si="36"/>
        <v>-</v>
      </c>
      <c r="N312" s="5" t="s">
        <v>2</v>
      </c>
      <c r="O312" s="5" t="s">
        <v>2</v>
      </c>
      <c r="P312" s="27">
        <f t="shared" si="39"/>
        <v>1</v>
      </c>
    </row>
    <row r="313" spans="1:16" x14ac:dyDescent="0.3">
      <c r="A313" s="5">
        <v>44537</v>
      </c>
      <c r="B313" s="25">
        <v>700.1</v>
      </c>
      <c r="C313" s="25">
        <v>17795</v>
      </c>
      <c r="D313" s="44">
        <v>2.0817421123243062E-3</v>
      </c>
      <c r="E313" s="1">
        <f>'ONE_LAST_QUOTE (2)'!AF313</f>
        <v>-3.2310590462182717E-4</v>
      </c>
      <c r="F313" s="1">
        <f t="shared" si="37"/>
        <v>3.7520229614794163E-3</v>
      </c>
      <c r="G313" s="1">
        <f t="shared" si="38"/>
        <v>-4.3982347707230704E-3</v>
      </c>
      <c r="H313" s="25">
        <f t="shared" si="32"/>
        <v>0</v>
      </c>
      <c r="I313" s="25">
        <f t="shared" si="33"/>
        <v>0</v>
      </c>
      <c r="J313" s="25">
        <f t="shared" si="34"/>
        <v>0</v>
      </c>
      <c r="K313" s="25">
        <v>0</v>
      </c>
      <c r="L313" s="5" t="str">
        <f t="shared" si="35"/>
        <v>-</v>
      </c>
      <c r="M313" s="5" t="str">
        <f t="shared" si="36"/>
        <v>-</v>
      </c>
      <c r="N313" s="5" t="s">
        <v>2</v>
      </c>
      <c r="O313" s="5" t="s">
        <v>2</v>
      </c>
      <c r="P313" s="27">
        <f t="shared" si="39"/>
        <v>1</v>
      </c>
    </row>
    <row r="314" spans="1:16" x14ac:dyDescent="0.3">
      <c r="A314" s="5">
        <v>44538</v>
      </c>
      <c r="B314" s="25">
        <v>701.6</v>
      </c>
      <c r="C314" s="25">
        <v>17853</v>
      </c>
      <c r="D314" s="44">
        <v>7.638135212634724E-4</v>
      </c>
      <c r="E314" s="1">
        <f>'ONE_LAST_QUOTE (2)'!AF314</f>
        <v>-3.2310590462182717E-4</v>
      </c>
      <c r="F314" s="1">
        <f t="shared" si="37"/>
        <v>3.7520229614794163E-3</v>
      </c>
      <c r="G314" s="1">
        <f t="shared" si="38"/>
        <v>-4.3982347707230704E-3</v>
      </c>
      <c r="H314" s="25">
        <f t="shared" si="32"/>
        <v>0</v>
      </c>
      <c r="I314" s="25">
        <f t="shared" si="33"/>
        <v>0</v>
      </c>
      <c r="J314" s="25">
        <f t="shared" si="34"/>
        <v>0</v>
      </c>
      <c r="K314" s="25">
        <v>0</v>
      </c>
      <c r="L314" s="5" t="str">
        <f t="shared" si="35"/>
        <v>-</v>
      </c>
      <c r="M314" s="5" t="str">
        <f t="shared" si="36"/>
        <v>-</v>
      </c>
      <c r="N314" s="5" t="s">
        <v>2</v>
      </c>
      <c r="O314" s="5" t="s">
        <v>2</v>
      </c>
      <c r="P314" s="27">
        <f t="shared" si="39"/>
        <v>1</v>
      </c>
    </row>
    <row r="315" spans="1:16" x14ac:dyDescent="0.3">
      <c r="A315" s="5">
        <v>44539</v>
      </c>
      <c r="B315" s="25">
        <v>703.3</v>
      </c>
      <c r="C315" s="25">
        <v>17910</v>
      </c>
      <c r="D315" s="44">
        <v>4.081703469708208E-3</v>
      </c>
      <c r="E315" s="1">
        <f>'ONE_LAST_QUOTE (2)'!AF315</f>
        <v>-3.2310590462182717E-4</v>
      </c>
      <c r="F315" s="1">
        <f t="shared" si="37"/>
        <v>3.7520229614794163E-3</v>
      </c>
      <c r="G315" s="1">
        <f t="shared" si="38"/>
        <v>-4.3982347707230704E-3</v>
      </c>
      <c r="H315" s="25">
        <f t="shared" si="32"/>
        <v>1</v>
      </c>
      <c r="I315" s="25">
        <f t="shared" si="33"/>
        <v>0</v>
      </c>
      <c r="J315" s="25">
        <f t="shared" si="34"/>
        <v>1</v>
      </c>
      <c r="K315" s="25">
        <v>0</v>
      </c>
      <c r="L315" s="5">
        <f t="shared" si="35"/>
        <v>44539</v>
      </c>
      <c r="M315" s="5" t="str">
        <f t="shared" si="36"/>
        <v>-</v>
      </c>
      <c r="N315" s="5" t="s">
        <v>125</v>
      </c>
      <c r="O315" s="5" t="s">
        <v>125</v>
      </c>
      <c r="P315" s="27">
        <f t="shared" si="39"/>
        <v>1</v>
      </c>
    </row>
    <row r="316" spans="1:16" x14ac:dyDescent="0.3">
      <c r="A316" s="5">
        <v>44540</v>
      </c>
      <c r="B316" s="25">
        <v>700.5</v>
      </c>
      <c r="C316" s="25">
        <v>17818</v>
      </c>
      <c r="D316" s="44">
        <v>2.5850985850087442E-3</v>
      </c>
      <c r="E316" s="1">
        <f>'ONE_LAST_QUOTE (2)'!AF316</f>
        <v>-3.2310590462182717E-4</v>
      </c>
      <c r="F316" s="1">
        <f t="shared" si="37"/>
        <v>3.7520229614794163E-3</v>
      </c>
      <c r="G316" s="1">
        <f t="shared" si="38"/>
        <v>-4.3982347707230704E-3</v>
      </c>
      <c r="H316" s="25">
        <f t="shared" si="32"/>
        <v>0</v>
      </c>
      <c r="I316" s="25">
        <f t="shared" si="33"/>
        <v>0</v>
      </c>
      <c r="J316" s="25">
        <f t="shared" si="34"/>
        <v>0</v>
      </c>
      <c r="K316" s="25">
        <v>0</v>
      </c>
      <c r="L316" s="5" t="str">
        <f t="shared" si="35"/>
        <v>-</v>
      </c>
      <c r="M316" s="5" t="str">
        <f t="shared" si="36"/>
        <v>-</v>
      </c>
      <c r="N316" s="5" t="s">
        <v>144</v>
      </c>
      <c r="O316" s="5" t="s">
        <v>144</v>
      </c>
      <c r="P316" s="27">
        <f t="shared" si="39"/>
        <v>1</v>
      </c>
    </row>
    <row r="317" spans="1:16" x14ac:dyDescent="0.3">
      <c r="A317" s="5">
        <v>44543</v>
      </c>
      <c r="B317" s="25">
        <v>697.4</v>
      </c>
      <c r="C317" s="25">
        <v>17753</v>
      </c>
      <c r="D317" s="44">
        <v>2.4254780110454805E-3</v>
      </c>
      <c r="E317" s="1">
        <f>'ONE_LAST_QUOTE (2)'!AF317</f>
        <v>-3.2310590462182717E-4</v>
      </c>
      <c r="F317" s="1">
        <f t="shared" si="37"/>
        <v>3.7520229614794163E-3</v>
      </c>
      <c r="G317" s="1">
        <f t="shared" si="38"/>
        <v>-4.3982347707230704E-3</v>
      </c>
      <c r="H317" s="25">
        <f t="shared" si="32"/>
        <v>0</v>
      </c>
      <c r="I317" s="25">
        <f t="shared" si="33"/>
        <v>0</v>
      </c>
      <c r="J317" s="25">
        <f t="shared" si="34"/>
        <v>0</v>
      </c>
      <c r="K317" s="25">
        <v>0</v>
      </c>
      <c r="L317" s="5" t="str">
        <f t="shared" si="35"/>
        <v>-</v>
      </c>
      <c r="M317" s="5" t="str">
        <f t="shared" si="36"/>
        <v>-</v>
      </c>
      <c r="N317" s="5" t="s">
        <v>2</v>
      </c>
      <c r="O317" s="5" t="s">
        <v>2</v>
      </c>
      <c r="P317" s="27">
        <f t="shared" si="39"/>
        <v>1</v>
      </c>
    </row>
    <row r="318" spans="1:16" x14ac:dyDescent="0.3">
      <c r="A318" s="5">
        <v>44544</v>
      </c>
      <c r="B318" s="25">
        <v>692.6</v>
      </c>
      <c r="C318" s="25">
        <v>17602</v>
      </c>
      <c r="D318" s="44">
        <v>3.6886999648094313E-3</v>
      </c>
      <c r="E318" s="1">
        <f>'ONE_LAST_QUOTE (2)'!AF318</f>
        <v>-3.2310590462182717E-4</v>
      </c>
      <c r="F318" s="1">
        <f t="shared" si="37"/>
        <v>3.7520229614794163E-3</v>
      </c>
      <c r="G318" s="1">
        <f t="shared" si="38"/>
        <v>-4.3982347707230704E-3</v>
      </c>
      <c r="H318" s="25">
        <f t="shared" si="32"/>
        <v>0</v>
      </c>
      <c r="I318" s="25">
        <f t="shared" si="33"/>
        <v>0</v>
      </c>
      <c r="J318" s="25">
        <f t="shared" si="34"/>
        <v>0</v>
      </c>
      <c r="K318" s="25">
        <v>0</v>
      </c>
      <c r="L318" s="5" t="str">
        <f t="shared" si="35"/>
        <v>-</v>
      </c>
      <c r="M318" s="5" t="str">
        <f t="shared" si="36"/>
        <v>-</v>
      </c>
      <c r="N318" s="5" t="s">
        <v>2</v>
      </c>
      <c r="O318" s="5" t="s">
        <v>2</v>
      </c>
      <c r="P318" s="27">
        <f t="shared" si="39"/>
        <v>1</v>
      </c>
    </row>
    <row r="319" spans="1:16" x14ac:dyDescent="0.3">
      <c r="A319" s="5">
        <v>44545</v>
      </c>
      <c r="B319" s="25">
        <v>694.4</v>
      </c>
      <c r="C319" s="25">
        <v>17629</v>
      </c>
      <c r="D319" s="44">
        <v>1.0965622334531827E-3</v>
      </c>
      <c r="E319" s="1">
        <f>'ONE_LAST_QUOTE (2)'!AF319</f>
        <v>-3.2310590462182717E-4</v>
      </c>
      <c r="F319" s="1">
        <f t="shared" si="37"/>
        <v>3.7520229614794163E-3</v>
      </c>
      <c r="G319" s="1">
        <f t="shared" si="38"/>
        <v>-4.3982347707230704E-3</v>
      </c>
      <c r="H319" s="25">
        <f t="shared" si="32"/>
        <v>0</v>
      </c>
      <c r="I319" s="25">
        <f t="shared" si="33"/>
        <v>0</v>
      </c>
      <c r="J319" s="25">
        <f t="shared" si="34"/>
        <v>0</v>
      </c>
      <c r="K319" s="25">
        <v>0</v>
      </c>
      <c r="L319" s="5" t="str">
        <f t="shared" si="35"/>
        <v>-</v>
      </c>
      <c r="M319" s="5" t="str">
        <f t="shared" si="36"/>
        <v>-</v>
      </c>
      <c r="N319" s="5" t="s">
        <v>146</v>
      </c>
      <c r="O319" s="5" t="s">
        <v>146</v>
      </c>
      <c r="P319" s="27">
        <f t="shared" si="39"/>
        <v>1</v>
      </c>
    </row>
    <row r="320" spans="1:16" x14ac:dyDescent="0.3">
      <c r="A320" s="5">
        <v>44546</v>
      </c>
      <c r="B320" s="25">
        <v>701.8</v>
      </c>
      <c r="C320" s="25">
        <v>17804</v>
      </c>
      <c r="D320" s="44">
        <v>2.2607403335449259E-3</v>
      </c>
      <c r="E320" s="1">
        <f>'ONE_LAST_QUOTE (2)'!AF320</f>
        <v>-3.2310590462182717E-4</v>
      </c>
      <c r="F320" s="1">
        <f t="shared" si="37"/>
        <v>3.7520229614794163E-3</v>
      </c>
      <c r="G320" s="1">
        <f t="shared" si="38"/>
        <v>-4.3982347707230704E-3</v>
      </c>
      <c r="H320" s="25">
        <f t="shared" si="32"/>
        <v>0</v>
      </c>
      <c r="I320" s="25">
        <f t="shared" si="33"/>
        <v>0</v>
      </c>
      <c r="J320" s="25">
        <f t="shared" si="34"/>
        <v>0</v>
      </c>
      <c r="K320" s="25">
        <v>0</v>
      </c>
      <c r="L320" s="5" t="str">
        <f t="shared" si="35"/>
        <v>-</v>
      </c>
      <c r="M320" s="5" t="str">
        <f t="shared" si="36"/>
        <v>-</v>
      </c>
      <c r="N320" s="5" t="s">
        <v>153</v>
      </c>
      <c r="O320" s="5" t="s">
        <v>153</v>
      </c>
      <c r="P320" s="27">
        <f t="shared" si="39"/>
        <v>1</v>
      </c>
    </row>
    <row r="321" spans="1:16" x14ac:dyDescent="0.3">
      <c r="A321" s="5">
        <v>44547</v>
      </c>
      <c r="B321" s="25">
        <v>702.5</v>
      </c>
      <c r="C321" s="25">
        <v>17785</v>
      </c>
      <c r="D321" s="44">
        <v>-1.3413369925937527E-4</v>
      </c>
      <c r="E321" s="1">
        <f>'ONE_LAST_QUOTE (2)'!AF321</f>
        <v>-3.2310590462182717E-4</v>
      </c>
      <c r="F321" s="1">
        <f t="shared" si="37"/>
        <v>3.7520229614794163E-3</v>
      </c>
      <c r="G321" s="1">
        <f t="shared" si="38"/>
        <v>-4.3982347707230704E-3</v>
      </c>
      <c r="H321" s="25">
        <f t="shared" si="32"/>
        <v>0</v>
      </c>
      <c r="I321" s="25">
        <f t="shared" si="33"/>
        <v>0</v>
      </c>
      <c r="J321" s="25">
        <f t="shared" si="34"/>
        <v>0</v>
      </c>
      <c r="K321" s="25">
        <v>1</v>
      </c>
      <c r="L321" s="5" t="str">
        <f t="shared" si="35"/>
        <v>-</v>
      </c>
      <c r="M321" s="5" t="str">
        <f t="shared" si="36"/>
        <v>-</v>
      </c>
      <c r="N321" s="5" t="s">
        <v>2</v>
      </c>
      <c r="O321" s="5" t="s">
        <v>2</v>
      </c>
      <c r="P321" s="27">
        <f t="shared" si="39"/>
        <v>1</v>
      </c>
    </row>
    <row r="322" spans="1:16" x14ac:dyDescent="0.3">
      <c r="A322" s="5">
        <v>44550</v>
      </c>
      <c r="B322" s="25">
        <v>693</v>
      </c>
      <c r="C322" s="25">
        <v>17582</v>
      </c>
      <c r="D322" s="44">
        <v>-1.3999718586954653E-3</v>
      </c>
      <c r="E322" s="1">
        <f>'ONE_LAST_QUOTE (2)'!AF322</f>
        <v>-3.2310590462182717E-4</v>
      </c>
      <c r="F322" s="1">
        <f t="shared" si="37"/>
        <v>3.7520229614794163E-3</v>
      </c>
      <c r="G322" s="1">
        <f t="shared" si="38"/>
        <v>-4.3982347707230704E-3</v>
      </c>
      <c r="H322" s="25">
        <f t="shared" ref="H322:H385" si="40">IF(D322&gt;F322,1,0)</f>
        <v>0</v>
      </c>
      <c r="I322" s="25">
        <f t="shared" ref="I322:I385" si="41">IF(D322&lt;G322,1,0)</f>
        <v>0</v>
      </c>
      <c r="J322" s="25">
        <f t="shared" ref="J322:J385" si="42">H322+I322</f>
        <v>0</v>
      </c>
      <c r="K322" s="25">
        <v>0</v>
      </c>
      <c r="L322" s="5" t="str">
        <f t="shared" ref="L322:L385" si="43">IF(H322=1,A322,"-")</f>
        <v>-</v>
      </c>
      <c r="M322" s="5" t="str">
        <f t="shared" ref="M322:M385" si="44">IF(I322=1,A322,"-")</f>
        <v>-</v>
      </c>
      <c r="N322" s="5" t="s">
        <v>144</v>
      </c>
      <c r="O322" s="5" t="s">
        <v>144</v>
      </c>
      <c r="P322" s="27">
        <f t="shared" si="39"/>
        <v>0</v>
      </c>
    </row>
    <row r="323" spans="1:16" x14ac:dyDescent="0.3">
      <c r="A323" s="5">
        <v>44551</v>
      </c>
      <c r="B323" s="25">
        <v>700.4</v>
      </c>
      <c r="C323" s="25">
        <v>17796</v>
      </c>
      <c r="D323" s="44">
        <v>-4.735374535674083E-4</v>
      </c>
      <c r="E323" s="1">
        <f>'ONE_LAST_QUOTE (2)'!AF323</f>
        <v>-3.2310590462182717E-4</v>
      </c>
      <c r="F323" s="1">
        <f t="shared" ref="F323:F386" si="45">E323+$Q$7*_xlfn.STDEV.S($D$2:$D$779)</f>
        <v>3.7520229614794163E-3</v>
      </c>
      <c r="G323" s="1">
        <f t="shared" ref="G323:G386" si="46">E323-$Q$7*_xlfn.STDEV.S($D$2:$D$779)</f>
        <v>-4.3982347707230704E-3</v>
      </c>
      <c r="H323" s="25">
        <f t="shared" si="40"/>
        <v>0</v>
      </c>
      <c r="I323" s="25">
        <f t="shared" si="41"/>
        <v>0</v>
      </c>
      <c r="J323" s="25">
        <f t="shared" si="42"/>
        <v>0</v>
      </c>
      <c r="K323" s="25">
        <v>0</v>
      </c>
      <c r="L323" s="5" t="str">
        <f t="shared" si="43"/>
        <v>-</v>
      </c>
      <c r="M323" s="5" t="str">
        <f t="shared" si="44"/>
        <v>-</v>
      </c>
      <c r="N323" s="5" t="s">
        <v>148</v>
      </c>
      <c r="O323" s="5" t="s">
        <v>148</v>
      </c>
      <c r="P323" s="27">
        <f t="shared" ref="P323:P386" si="47">IF(D323&gt;E323,1,0)</f>
        <v>0</v>
      </c>
    </row>
    <row r="324" spans="1:16" x14ac:dyDescent="0.3">
      <c r="A324" s="5">
        <v>44552</v>
      </c>
      <c r="B324" s="25">
        <v>701.9</v>
      </c>
      <c r="C324" s="25">
        <v>17832</v>
      </c>
      <c r="D324" s="44">
        <v>3.0989952981277436E-4</v>
      </c>
      <c r="E324" s="1">
        <f>'ONE_LAST_QUOTE (2)'!AF324</f>
        <v>-3.2310590462182717E-4</v>
      </c>
      <c r="F324" s="1">
        <f t="shared" si="45"/>
        <v>3.7520229614794163E-3</v>
      </c>
      <c r="G324" s="1">
        <f t="shared" si="46"/>
        <v>-4.3982347707230704E-3</v>
      </c>
      <c r="H324" s="25">
        <f t="shared" si="40"/>
        <v>0</v>
      </c>
      <c r="I324" s="25">
        <f t="shared" si="41"/>
        <v>0</v>
      </c>
      <c r="J324" s="25">
        <f t="shared" si="42"/>
        <v>0</v>
      </c>
      <c r="K324" s="25">
        <v>0</v>
      </c>
      <c r="L324" s="5" t="str">
        <f t="shared" si="43"/>
        <v>-</v>
      </c>
      <c r="M324" s="5" t="str">
        <f t="shared" si="44"/>
        <v>-</v>
      </c>
      <c r="N324" s="5" t="s">
        <v>144</v>
      </c>
      <c r="O324" s="5" t="s">
        <v>144</v>
      </c>
      <c r="P324" s="27">
        <f t="shared" si="47"/>
        <v>1</v>
      </c>
    </row>
    <row r="325" spans="1:16" x14ac:dyDescent="0.3">
      <c r="A325" s="5">
        <v>44553</v>
      </c>
      <c r="B325" s="25">
        <v>707</v>
      </c>
      <c r="C325" s="25">
        <v>17951</v>
      </c>
      <c r="D325" s="44">
        <v>2.4746298133289954E-4</v>
      </c>
      <c r="E325" s="1">
        <f>'ONE_LAST_QUOTE (2)'!AF325</f>
        <v>-3.2310590462182717E-4</v>
      </c>
      <c r="F325" s="1">
        <f t="shared" si="45"/>
        <v>3.7520229614794163E-3</v>
      </c>
      <c r="G325" s="1">
        <f t="shared" si="46"/>
        <v>-4.3982347707230704E-3</v>
      </c>
      <c r="H325" s="25">
        <f t="shared" si="40"/>
        <v>0</v>
      </c>
      <c r="I325" s="25">
        <f t="shared" si="41"/>
        <v>0</v>
      </c>
      <c r="J325" s="25">
        <f t="shared" si="42"/>
        <v>0</v>
      </c>
      <c r="K325" s="25">
        <v>0</v>
      </c>
      <c r="L325" s="5" t="str">
        <f t="shared" si="43"/>
        <v>-</v>
      </c>
      <c r="M325" s="5" t="str">
        <f t="shared" si="44"/>
        <v>-</v>
      </c>
      <c r="N325" s="5" t="s">
        <v>2</v>
      </c>
      <c r="O325" s="5" t="s">
        <v>2</v>
      </c>
      <c r="P325" s="27">
        <f t="shared" si="47"/>
        <v>1</v>
      </c>
    </row>
    <row r="326" spans="1:16" x14ac:dyDescent="0.3">
      <c r="A326" s="5">
        <v>44554</v>
      </c>
      <c r="B326" s="25">
        <v>708.9</v>
      </c>
      <c r="C326" s="25">
        <v>17957</v>
      </c>
      <c r="D326" s="44">
        <v>-2.2741778874986137E-3</v>
      </c>
      <c r="E326" s="1">
        <f>'ONE_LAST_QUOTE (2)'!AF326</f>
        <v>-3.2310590462182717E-4</v>
      </c>
      <c r="F326" s="1">
        <f t="shared" si="45"/>
        <v>3.7520229614794163E-3</v>
      </c>
      <c r="G326" s="1">
        <f t="shared" si="46"/>
        <v>-4.3982347707230704E-3</v>
      </c>
      <c r="H326" s="25">
        <f t="shared" si="40"/>
        <v>0</v>
      </c>
      <c r="I326" s="25">
        <f t="shared" si="41"/>
        <v>0</v>
      </c>
      <c r="J326" s="25">
        <f t="shared" si="42"/>
        <v>0</v>
      </c>
      <c r="K326" s="25">
        <v>0</v>
      </c>
      <c r="L326" s="5" t="str">
        <f t="shared" si="43"/>
        <v>-</v>
      </c>
      <c r="M326" s="5" t="str">
        <f t="shared" si="44"/>
        <v>-</v>
      </c>
      <c r="N326" s="5" t="s">
        <v>150</v>
      </c>
      <c r="O326" s="5" t="s">
        <v>150</v>
      </c>
      <c r="P326" s="27">
        <f t="shared" si="47"/>
        <v>0</v>
      </c>
    </row>
    <row r="327" spans="1:16" x14ac:dyDescent="0.3">
      <c r="A327" s="5">
        <v>44558</v>
      </c>
      <c r="B327" s="25">
        <v>718.9</v>
      </c>
      <c r="C327" s="25">
        <v>18206</v>
      </c>
      <c r="D327" s="44">
        <v>5.5254413542500365E-4</v>
      </c>
      <c r="E327" s="1">
        <f>'ONE_LAST_QUOTE (2)'!AF327</f>
        <v>-3.2310590462182717E-4</v>
      </c>
      <c r="F327" s="1">
        <f t="shared" si="45"/>
        <v>3.7520229614794163E-3</v>
      </c>
      <c r="G327" s="1">
        <f t="shared" si="46"/>
        <v>-4.3982347707230704E-3</v>
      </c>
      <c r="H327" s="25">
        <f t="shared" si="40"/>
        <v>0</v>
      </c>
      <c r="I327" s="25">
        <f t="shared" si="41"/>
        <v>0</v>
      </c>
      <c r="J327" s="25">
        <f t="shared" si="42"/>
        <v>0</v>
      </c>
      <c r="K327" s="25">
        <v>0</v>
      </c>
      <c r="L327" s="5" t="str">
        <f t="shared" si="43"/>
        <v>-</v>
      </c>
      <c r="M327" s="5" t="str">
        <f t="shared" si="44"/>
        <v>-</v>
      </c>
      <c r="N327" s="5" t="s">
        <v>146</v>
      </c>
      <c r="O327" s="5" t="s">
        <v>146</v>
      </c>
      <c r="P327" s="27">
        <f t="shared" si="47"/>
        <v>1</v>
      </c>
    </row>
    <row r="328" spans="1:16" x14ac:dyDescent="0.3">
      <c r="A328" s="5">
        <v>44559</v>
      </c>
      <c r="B328" s="25">
        <v>721.8</v>
      </c>
      <c r="C328" s="25">
        <v>18274</v>
      </c>
      <c r="D328" s="44">
        <v>-2.7795649304669483E-4</v>
      </c>
      <c r="E328" s="1">
        <f>'ONE_LAST_QUOTE (2)'!AF328</f>
        <v>-3.2310590462182717E-4</v>
      </c>
      <c r="F328" s="1">
        <f t="shared" si="45"/>
        <v>3.7520229614794163E-3</v>
      </c>
      <c r="G328" s="1">
        <f t="shared" si="46"/>
        <v>-4.3982347707230704E-3</v>
      </c>
      <c r="H328" s="25">
        <f t="shared" si="40"/>
        <v>0</v>
      </c>
      <c r="I328" s="25">
        <f t="shared" si="41"/>
        <v>0</v>
      </c>
      <c r="J328" s="25">
        <f t="shared" si="42"/>
        <v>0</v>
      </c>
      <c r="K328" s="25">
        <v>0</v>
      </c>
      <c r="L328" s="5" t="str">
        <f t="shared" si="43"/>
        <v>-</v>
      </c>
      <c r="M328" s="5" t="str">
        <f t="shared" si="44"/>
        <v>-</v>
      </c>
      <c r="N328" s="5" t="s">
        <v>2</v>
      </c>
      <c r="O328" s="5" t="s">
        <v>2</v>
      </c>
      <c r="P328" s="27">
        <f t="shared" si="47"/>
        <v>1</v>
      </c>
    </row>
    <row r="329" spans="1:16" x14ac:dyDescent="0.3">
      <c r="A329" s="5">
        <v>44560</v>
      </c>
      <c r="B329" s="25">
        <v>720.7</v>
      </c>
      <c r="C329" s="25">
        <v>18209</v>
      </c>
      <c r="D329" s="44">
        <v>-2.4669959960676715E-3</v>
      </c>
      <c r="E329" s="1">
        <f>'ONE_LAST_QUOTE (2)'!AF329</f>
        <v>-3.2310590462182717E-4</v>
      </c>
      <c r="F329" s="1">
        <f t="shared" si="45"/>
        <v>3.7520229614794163E-3</v>
      </c>
      <c r="G329" s="1">
        <f t="shared" si="46"/>
        <v>-4.3982347707230704E-3</v>
      </c>
      <c r="H329" s="25">
        <f t="shared" si="40"/>
        <v>0</v>
      </c>
      <c r="I329" s="25">
        <f t="shared" si="41"/>
        <v>0</v>
      </c>
      <c r="J329" s="25">
        <f t="shared" si="42"/>
        <v>0</v>
      </c>
      <c r="K329" s="25">
        <v>0</v>
      </c>
      <c r="L329" s="5" t="str">
        <f t="shared" si="43"/>
        <v>-</v>
      </c>
      <c r="M329" s="5" t="str">
        <f t="shared" si="44"/>
        <v>-</v>
      </c>
      <c r="N329" s="5" t="s">
        <v>144</v>
      </c>
      <c r="O329" s="5" t="s">
        <v>144</v>
      </c>
      <c r="P329" s="27">
        <f t="shared" si="47"/>
        <v>0</v>
      </c>
    </row>
    <row r="330" spans="1:16" x14ac:dyDescent="0.3">
      <c r="A330" s="5">
        <v>44564</v>
      </c>
      <c r="B330" s="25">
        <v>723.5</v>
      </c>
      <c r="C330" s="25">
        <v>18272</v>
      </c>
      <c r="D330" s="44">
        <v>5.7102728410167729E-4</v>
      </c>
      <c r="E330" s="1">
        <f>'ONE_LAST_QUOTE (2)'!AF330</f>
        <v>-3.2310590462182717E-4</v>
      </c>
      <c r="F330" s="1">
        <f t="shared" si="45"/>
        <v>3.7520229614794163E-3</v>
      </c>
      <c r="G330" s="1">
        <f t="shared" si="46"/>
        <v>-4.3982347707230704E-3</v>
      </c>
      <c r="H330" s="25">
        <f t="shared" si="40"/>
        <v>0</v>
      </c>
      <c r="I330" s="25">
        <f t="shared" si="41"/>
        <v>0</v>
      </c>
      <c r="J330" s="25">
        <f t="shared" si="42"/>
        <v>0</v>
      </c>
      <c r="K330" s="25">
        <v>0</v>
      </c>
      <c r="L330" s="5" t="str">
        <f t="shared" si="43"/>
        <v>-</v>
      </c>
      <c r="M330" s="5" t="str">
        <f t="shared" si="44"/>
        <v>-</v>
      </c>
      <c r="N330" s="5" t="s">
        <v>125</v>
      </c>
      <c r="O330" s="5" t="s">
        <v>125</v>
      </c>
      <c r="P330" s="27">
        <f t="shared" si="47"/>
        <v>1</v>
      </c>
    </row>
    <row r="331" spans="1:16" x14ac:dyDescent="0.3">
      <c r="A331" s="5">
        <v>44565</v>
      </c>
      <c r="B331" s="25">
        <v>736.6</v>
      </c>
      <c r="C331" s="25">
        <v>18514</v>
      </c>
      <c r="D331" s="44">
        <v>1.6423020482266909E-3</v>
      </c>
      <c r="E331" s="1">
        <f>'ONE_LAST_QUOTE (2)'!AF331</f>
        <v>-3.2310590462182717E-4</v>
      </c>
      <c r="F331" s="1">
        <f t="shared" si="45"/>
        <v>3.7520229614794163E-3</v>
      </c>
      <c r="G331" s="1">
        <f t="shared" si="46"/>
        <v>-4.3982347707230704E-3</v>
      </c>
      <c r="H331" s="25">
        <f t="shared" si="40"/>
        <v>0</v>
      </c>
      <c r="I331" s="25">
        <f t="shared" si="41"/>
        <v>0</v>
      </c>
      <c r="J331" s="25">
        <f t="shared" si="42"/>
        <v>0</v>
      </c>
      <c r="K331" s="25">
        <v>0</v>
      </c>
      <c r="L331" s="5" t="str">
        <f t="shared" si="43"/>
        <v>-</v>
      </c>
      <c r="M331" s="5" t="str">
        <f t="shared" si="44"/>
        <v>-</v>
      </c>
      <c r="N331" s="5" t="s">
        <v>153</v>
      </c>
      <c r="O331" s="5" t="s">
        <v>153</v>
      </c>
      <c r="P331" s="27">
        <f t="shared" si="47"/>
        <v>1</v>
      </c>
    </row>
    <row r="332" spans="1:16" x14ac:dyDescent="0.3">
      <c r="A332" s="5">
        <v>44566</v>
      </c>
      <c r="B332" s="25">
        <v>736</v>
      </c>
      <c r="C332" s="25">
        <v>18480</v>
      </c>
      <c r="D332" s="44">
        <v>8.3947646570212966E-4</v>
      </c>
      <c r="E332" s="1">
        <f>'ONE_LAST_QUOTE (2)'!AF332</f>
        <v>-3.2310590462182717E-4</v>
      </c>
      <c r="F332" s="1">
        <f t="shared" si="45"/>
        <v>3.7520229614794163E-3</v>
      </c>
      <c r="G332" s="1">
        <f t="shared" si="46"/>
        <v>-4.3982347707230704E-3</v>
      </c>
      <c r="H332" s="25">
        <f t="shared" si="40"/>
        <v>0</v>
      </c>
      <c r="I332" s="25">
        <f t="shared" si="41"/>
        <v>0</v>
      </c>
      <c r="J332" s="25">
        <f t="shared" si="42"/>
        <v>0</v>
      </c>
      <c r="K332" s="25">
        <v>0</v>
      </c>
      <c r="L332" s="5" t="str">
        <f t="shared" si="43"/>
        <v>-</v>
      </c>
      <c r="M332" s="5" t="str">
        <f t="shared" si="44"/>
        <v>-</v>
      </c>
      <c r="N332" s="5" t="s">
        <v>144</v>
      </c>
      <c r="O332" s="5" t="s">
        <v>144</v>
      </c>
      <c r="P332" s="27">
        <f t="shared" si="47"/>
        <v>1</v>
      </c>
    </row>
    <row r="333" spans="1:16" x14ac:dyDescent="0.3">
      <c r="A333" s="5">
        <v>44567</v>
      </c>
      <c r="B333" s="25">
        <v>728.5</v>
      </c>
      <c r="C333" s="25">
        <v>18337</v>
      </c>
      <c r="D333" s="44">
        <v>1.2381498845097233E-3</v>
      </c>
      <c r="E333" s="1">
        <f>'ONE_LAST_QUOTE (2)'!AF333</f>
        <v>-3.2310590462182717E-4</v>
      </c>
      <c r="F333" s="1">
        <f t="shared" si="45"/>
        <v>3.7520229614794163E-3</v>
      </c>
      <c r="G333" s="1">
        <f t="shared" si="46"/>
        <v>-4.3982347707230704E-3</v>
      </c>
      <c r="H333" s="25">
        <f t="shared" si="40"/>
        <v>0</v>
      </c>
      <c r="I333" s="25">
        <f t="shared" si="41"/>
        <v>0</v>
      </c>
      <c r="J333" s="25">
        <f t="shared" si="42"/>
        <v>0</v>
      </c>
      <c r="K333" s="25">
        <v>0</v>
      </c>
      <c r="L333" s="5" t="str">
        <f t="shared" si="43"/>
        <v>-</v>
      </c>
      <c r="M333" s="5" t="str">
        <f t="shared" si="44"/>
        <v>-</v>
      </c>
      <c r="N333" s="5" t="s">
        <v>146</v>
      </c>
      <c r="O333" s="5" t="s">
        <v>146</v>
      </c>
      <c r="P333" s="27">
        <f t="shared" si="47"/>
        <v>1</v>
      </c>
    </row>
    <row r="334" spans="1:16" x14ac:dyDescent="0.3">
      <c r="A334" s="5">
        <v>44568</v>
      </c>
      <c r="B334" s="25">
        <v>720</v>
      </c>
      <c r="C334" s="25">
        <v>18146</v>
      </c>
      <c r="D334" s="44">
        <v>1.7448606394071084E-3</v>
      </c>
      <c r="E334" s="1">
        <f>'ONE_LAST_QUOTE (2)'!AF334</f>
        <v>-3.2310590462182717E-4</v>
      </c>
      <c r="F334" s="1">
        <f t="shared" si="45"/>
        <v>3.7520229614794163E-3</v>
      </c>
      <c r="G334" s="1">
        <f t="shared" si="46"/>
        <v>-4.3982347707230704E-3</v>
      </c>
      <c r="H334" s="25">
        <f t="shared" si="40"/>
        <v>0</v>
      </c>
      <c r="I334" s="25">
        <f t="shared" si="41"/>
        <v>0</v>
      </c>
      <c r="J334" s="25">
        <f t="shared" si="42"/>
        <v>0</v>
      </c>
      <c r="K334" s="25">
        <v>0</v>
      </c>
      <c r="L334" s="5" t="str">
        <f t="shared" si="43"/>
        <v>-</v>
      </c>
      <c r="M334" s="5" t="str">
        <f t="shared" si="44"/>
        <v>-</v>
      </c>
      <c r="N334" s="5" t="s">
        <v>2</v>
      </c>
      <c r="O334" s="5" t="s">
        <v>2</v>
      </c>
      <c r="P334" s="27">
        <f t="shared" si="47"/>
        <v>1</v>
      </c>
    </row>
    <row r="335" spans="1:16" x14ac:dyDescent="0.3">
      <c r="A335" s="5">
        <v>44571</v>
      </c>
      <c r="B335" s="25">
        <v>727</v>
      </c>
      <c r="C335" s="25">
        <v>18260</v>
      </c>
      <c r="D335" s="44">
        <v>-3.6482714414811409E-4</v>
      </c>
      <c r="E335" s="1">
        <f>'ONE_LAST_QUOTE (2)'!AF335</f>
        <v>-3.2310590462182717E-4</v>
      </c>
      <c r="F335" s="1">
        <f t="shared" si="45"/>
        <v>3.7520229614794163E-3</v>
      </c>
      <c r="G335" s="1">
        <f t="shared" si="46"/>
        <v>-4.3982347707230704E-3</v>
      </c>
      <c r="H335" s="25">
        <f t="shared" si="40"/>
        <v>0</v>
      </c>
      <c r="I335" s="25">
        <f t="shared" si="41"/>
        <v>0</v>
      </c>
      <c r="J335" s="25">
        <f t="shared" si="42"/>
        <v>0</v>
      </c>
      <c r="K335" s="25">
        <v>0</v>
      </c>
      <c r="L335" s="5" t="str">
        <f t="shared" si="43"/>
        <v>-</v>
      </c>
      <c r="M335" s="5" t="str">
        <f t="shared" si="44"/>
        <v>-</v>
      </c>
      <c r="N335" s="5" t="s">
        <v>125</v>
      </c>
      <c r="O335" s="5" t="s">
        <v>125</v>
      </c>
      <c r="P335" s="27">
        <f t="shared" si="47"/>
        <v>0</v>
      </c>
    </row>
    <row r="336" spans="1:16" x14ac:dyDescent="0.3">
      <c r="A336" s="5">
        <v>44572</v>
      </c>
      <c r="B336" s="25">
        <v>730.3</v>
      </c>
      <c r="C336" s="25">
        <v>18279</v>
      </c>
      <c r="D336" s="44">
        <v>2.8280590808876425E-4</v>
      </c>
      <c r="E336" s="1">
        <f>'ONE_LAST_QUOTE (2)'!AF336</f>
        <v>-3.2310590462182717E-4</v>
      </c>
      <c r="F336" s="1">
        <f t="shared" si="45"/>
        <v>3.7520229614794163E-3</v>
      </c>
      <c r="G336" s="1">
        <f t="shared" si="46"/>
        <v>-4.3982347707230704E-3</v>
      </c>
      <c r="H336" s="25">
        <f t="shared" si="40"/>
        <v>0</v>
      </c>
      <c r="I336" s="25">
        <f t="shared" si="41"/>
        <v>0</v>
      </c>
      <c r="J336" s="25">
        <f t="shared" si="42"/>
        <v>0</v>
      </c>
      <c r="K336" s="25">
        <v>0</v>
      </c>
      <c r="L336" s="5" t="str">
        <f t="shared" si="43"/>
        <v>-</v>
      </c>
      <c r="M336" s="5" t="str">
        <f t="shared" si="44"/>
        <v>-</v>
      </c>
      <c r="N336" s="5" t="s">
        <v>125</v>
      </c>
      <c r="O336" s="5" t="s">
        <v>125</v>
      </c>
      <c r="P336" s="27">
        <f t="shared" si="47"/>
        <v>1</v>
      </c>
    </row>
    <row r="337" spans="1:16" x14ac:dyDescent="0.3">
      <c r="A337" s="5">
        <v>44573</v>
      </c>
      <c r="B337" s="25">
        <v>736.2</v>
      </c>
      <c r="C337" s="25">
        <v>18376</v>
      </c>
      <c r="D337" s="44">
        <v>2.5710308993083706E-5</v>
      </c>
      <c r="E337" s="1">
        <f>'ONE_LAST_QUOTE (2)'!AF337</f>
        <v>-3.2310590462182717E-4</v>
      </c>
      <c r="F337" s="1">
        <f t="shared" si="45"/>
        <v>3.7520229614794163E-3</v>
      </c>
      <c r="G337" s="1">
        <f t="shared" si="46"/>
        <v>-4.3982347707230704E-3</v>
      </c>
      <c r="H337" s="25">
        <f t="shared" si="40"/>
        <v>0</v>
      </c>
      <c r="I337" s="25">
        <f t="shared" si="41"/>
        <v>0</v>
      </c>
      <c r="J337" s="25">
        <f t="shared" si="42"/>
        <v>0</v>
      </c>
      <c r="K337" s="25">
        <v>0</v>
      </c>
      <c r="L337" s="5" t="str">
        <f t="shared" si="43"/>
        <v>-</v>
      </c>
      <c r="M337" s="5" t="str">
        <f t="shared" si="44"/>
        <v>-</v>
      </c>
      <c r="N337" s="5" t="s">
        <v>125</v>
      </c>
      <c r="O337" s="5" t="s">
        <v>125</v>
      </c>
      <c r="P337" s="27">
        <f t="shared" si="47"/>
        <v>1</v>
      </c>
    </row>
    <row r="338" spans="1:16" x14ac:dyDescent="0.3">
      <c r="A338" s="5">
        <v>44574</v>
      </c>
      <c r="B338" s="25">
        <v>740</v>
      </c>
      <c r="C338" s="25">
        <v>18425</v>
      </c>
      <c r="D338" s="44">
        <v>-1.4991476198768241E-3</v>
      </c>
      <c r="E338" s="1">
        <f>'ONE_LAST_QUOTE (2)'!AF338</f>
        <v>-3.2310590462182717E-4</v>
      </c>
      <c r="F338" s="1">
        <f t="shared" si="45"/>
        <v>3.7520229614794163E-3</v>
      </c>
      <c r="G338" s="1">
        <f t="shared" si="46"/>
        <v>-4.3982347707230704E-3</v>
      </c>
      <c r="H338" s="25">
        <f t="shared" si="40"/>
        <v>0</v>
      </c>
      <c r="I338" s="25">
        <f t="shared" si="41"/>
        <v>0</v>
      </c>
      <c r="J338" s="25">
        <f t="shared" si="42"/>
        <v>0</v>
      </c>
      <c r="K338" s="25">
        <v>0</v>
      </c>
      <c r="L338" s="5" t="str">
        <f t="shared" si="43"/>
        <v>-</v>
      </c>
      <c r="M338" s="5" t="str">
        <f t="shared" si="44"/>
        <v>-</v>
      </c>
      <c r="N338" s="5" t="s">
        <v>125</v>
      </c>
      <c r="O338" s="5" t="s">
        <v>125</v>
      </c>
      <c r="P338" s="27">
        <f t="shared" si="47"/>
        <v>0</v>
      </c>
    </row>
    <row r="339" spans="1:16" x14ac:dyDescent="0.3">
      <c r="A339" s="5">
        <v>44575</v>
      </c>
      <c r="B339" s="25">
        <v>738.4</v>
      </c>
      <c r="C339" s="25">
        <v>18360</v>
      </c>
      <c r="D339" s="44">
        <v>-4.3997834371620886E-5</v>
      </c>
      <c r="E339" s="1">
        <f>'ONE_LAST_QUOTE (2)'!AF339</f>
        <v>-3.2310590462182717E-4</v>
      </c>
      <c r="F339" s="1">
        <f t="shared" si="45"/>
        <v>3.7520229614794163E-3</v>
      </c>
      <c r="G339" s="1">
        <f t="shared" si="46"/>
        <v>-4.3982347707230704E-3</v>
      </c>
      <c r="H339" s="25">
        <f t="shared" si="40"/>
        <v>0</v>
      </c>
      <c r="I339" s="25">
        <f t="shared" si="41"/>
        <v>0</v>
      </c>
      <c r="J339" s="25">
        <f t="shared" si="42"/>
        <v>0</v>
      </c>
      <c r="K339" s="25">
        <v>0</v>
      </c>
      <c r="L339" s="5" t="str">
        <f t="shared" si="43"/>
        <v>-</v>
      </c>
      <c r="M339" s="5" t="str">
        <f t="shared" si="44"/>
        <v>-</v>
      </c>
      <c r="N339" s="5" t="s">
        <v>125</v>
      </c>
      <c r="O339" s="5" t="s">
        <v>125</v>
      </c>
      <c r="P339" s="27">
        <f t="shared" si="47"/>
        <v>1</v>
      </c>
    </row>
    <row r="340" spans="1:16" x14ac:dyDescent="0.3">
      <c r="A340" s="5">
        <v>44578</v>
      </c>
      <c r="B340" s="25">
        <v>744.1</v>
      </c>
      <c r="C340" s="25">
        <v>18508</v>
      </c>
      <c r="D340" s="44">
        <v>2.0331872085463179E-3</v>
      </c>
      <c r="E340" s="1">
        <f>'ONE_LAST_QUOTE (2)'!AF340</f>
        <v>-3.2310590462182717E-4</v>
      </c>
      <c r="F340" s="1">
        <f t="shared" si="45"/>
        <v>3.7520229614794163E-3</v>
      </c>
      <c r="G340" s="1">
        <f t="shared" si="46"/>
        <v>-4.3982347707230704E-3</v>
      </c>
      <c r="H340" s="25">
        <f t="shared" si="40"/>
        <v>0</v>
      </c>
      <c r="I340" s="25">
        <f t="shared" si="41"/>
        <v>0</v>
      </c>
      <c r="J340" s="25">
        <f t="shared" si="42"/>
        <v>0</v>
      </c>
      <c r="K340" s="25">
        <v>0</v>
      </c>
      <c r="L340" s="5" t="str">
        <f t="shared" si="43"/>
        <v>-</v>
      </c>
      <c r="M340" s="5" t="str">
        <f t="shared" si="44"/>
        <v>-</v>
      </c>
      <c r="N340" s="5" t="s">
        <v>122</v>
      </c>
      <c r="O340" s="5" t="s">
        <v>122</v>
      </c>
      <c r="P340" s="27">
        <f t="shared" si="47"/>
        <v>1</v>
      </c>
    </row>
    <row r="341" spans="1:16" x14ac:dyDescent="0.3">
      <c r="A341" s="5">
        <v>44579</v>
      </c>
      <c r="B341" s="25">
        <v>736.4</v>
      </c>
      <c r="C341" s="25">
        <v>18350</v>
      </c>
      <c r="D341" s="44">
        <v>-1.1375410305785789E-3</v>
      </c>
      <c r="E341" s="1">
        <f>'ONE_LAST_QUOTE (2)'!AF341</f>
        <v>-3.2310590462182717E-4</v>
      </c>
      <c r="F341" s="1">
        <f t="shared" si="45"/>
        <v>3.7520229614794163E-3</v>
      </c>
      <c r="G341" s="1">
        <f t="shared" si="46"/>
        <v>-4.3982347707230704E-3</v>
      </c>
      <c r="H341" s="25">
        <f t="shared" si="40"/>
        <v>0</v>
      </c>
      <c r="I341" s="25">
        <f t="shared" si="41"/>
        <v>0</v>
      </c>
      <c r="J341" s="25">
        <f t="shared" si="42"/>
        <v>0</v>
      </c>
      <c r="K341" s="25">
        <v>0</v>
      </c>
      <c r="L341" s="5" t="str">
        <f t="shared" si="43"/>
        <v>-</v>
      </c>
      <c r="M341" s="5" t="str">
        <f t="shared" si="44"/>
        <v>-</v>
      </c>
      <c r="N341" s="5" t="s">
        <v>125</v>
      </c>
      <c r="O341" s="5" t="s">
        <v>125</v>
      </c>
      <c r="P341" s="27">
        <f t="shared" si="47"/>
        <v>0</v>
      </c>
    </row>
    <row r="342" spans="1:16" x14ac:dyDescent="0.3">
      <c r="A342" s="5">
        <v>44580</v>
      </c>
      <c r="B342" s="25">
        <v>727.8</v>
      </c>
      <c r="C342" s="25">
        <v>18217</v>
      </c>
      <c r="D342" s="44">
        <v>2.453496349000669E-3</v>
      </c>
      <c r="E342" s="1">
        <f>'ONE_LAST_QUOTE (2)'!AF342</f>
        <v>-3.2310590462182717E-4</v>
      </c>
      <c r="F342" s="1">
        <f t="shared" si="45"/>
        <v>3.7520229614794163E-3</v>
      </c>
      <c r="G342" s="1">
        <f t="shared" si="46"/>
        <v>-4.3982347707230704E-3</v>
      </c>
      <c r="H342" s="25">
        <f t="shared" si="40"/>
        <v>0</v>
      </c>
      <c r="I342" s="25">
        <f t="shared" si="41"/>
        <v>0</v>
      </c>
      <c r="J342" s="25">
        <f t="shared" si="42"/>
        <v>0</v>
      </c>
      <c r="K342" s="25">
        <v>0</v>
      </c>
      <c r="L342" s="5" t="str">
        <f t="shared" si="43"/>
        <v>-</v>
      </c>
      <c r="M342" s="5" t="str">
        <f t="shared" si="44"/>
        <v>-</v>
      </c>
      <c r="N342" s="5" t="s">
        <v>125</v>
      </c>
      <c r="O342" s="5" t="s">
        <v>125</v>
      </c>
      <c r="P342" s="27">
        <f t="shared" si="47"/>
        <v>1</v>
      </c>
    </row>
    <row r="343" spans="1:16" x14ac:dyDescent="0.3">
      <c r="A343" s="5">
        <v>44581</v>
      </c>
      <c r="B343" s="25">
        <v>730.4</v>
      </c>
      <c r="C343" s="25">
        <v>18224</v>
      </c>
      <c r="D343" s="44">
        <v>-2.6658574378235797E-3</v>
      </c>
      <c r="E343" s="1">
        <f>'ONE_LAST_QUOTE (2)'!AF343</f>
        <v>-3.2310590462182717E-4</v>
      </c>
      <c r="F343" s="1">
        <f t="shared" si="45"/>
        <v>3.7520229614794163E-3</v>
      </c>
      <c r="G343" s="1">
        <f t="shared" si="46"/>
        <v>-4.3982347707230704E-3</v>
      </c>
      <c r="H343" s="25">
        <f t="shared" si="40"/>
        <v>0</v>
      </c>
      <c r="I343" s="25">
        <f t="shared" si="41"/>
        <v>0</v>
      </c>
      <c r="J343" s="25">
        <f t="shared" si="42"/>
        <v>0</v>
      </c>
      <c r="K343" s="25">
        <v>1</v>
      </c>
      <c r="L343" s="5" t="str">
        <f t="shared" si="43"/>
        <v>-</v>
      </c>
      <c r="M343" s="5" t="str">
        <f t="shared" si="44"/>
        <v>-</v>
      </c>
      <c r="N343" s="5" t="s">
        <v>125</v>
      </c>
      <c r="O343" s="5" t="s">
        <v>125</v>
      </c>
      <c r="P343" s="27">
        <f t="shared" si="47"/>
        <v>0</v>
      </c>
    </row>
    <row r="344" spans="1:16" x14ac:dyDescent="0.3">
      <c r="A344" s="5">
        <v>44582</v>
      </c>
      <c r="B344" s="25">
        <v>717.5</v>
      </c>
      <c r="C344" s="25">
        <v>17896</v>
      </c>
      <c r="D344" s="44">
        <v>-1.691860354832041E-3</v>
      </c>
      <c r="E344" s="1">
        <f>'ONE_LAST_QUOTE (2)'!AF344</f>
        <v>-3.2310590462182717E-4</v>
      </c>
      <c r="F344" s="1">
        <f t="shared" si="45"/>
        <v>3.7520229614794163E-3</v>
      </c>
      <c r="G344" s="1">
        <f t="shared" si="46"/>
        <v>-4.3982347707230704E-3</v>
      </c>
      <c r="H344" s="25">
        <f t="shared" si="40"/>
        <v>0</v>
      </c>
      <c r="I344" s="25">
        <f t="shared" si="41"/>
        <v>0</v>
      </c>
      <c r="J344" s="25">
        <f t="shared" si="42"/>
        <v>0</v>
      </c>
      <c r="K344" s="25">
        <v>0</v>
      </c>
      <c r="L344" s="5" t="str">
        <f t="shared" si="43"/>
        <v>-</v>
      </c>
      <c r="M344" s="5" t="str">
        <f t="shared" si="44"/>
        <v>-</v>
      </c>
      <c r="N344" s="5" t="s">
        <v>125</v>
      </c>
      <c r="O344" s="5" t="s">
        <v>125</v>
      </c>
      <c r="P344" s="27">
        <f t="shared" si="47"/>
        <v>0</v>
      </c>
    </row>
    <row r="345" spans="1:16" x14ac:dyDescent="0.3">
      <c r="A345" s="5">
        <v>44585</v>
      </c>
      <c r="B345" s="25">
        <v>722.6</v>
      </c>
      <c r="C345" s="25">
        <v>17957</v>
      </c>
      <c r="D345" s="44">
        <v>-1.6288795870887172E-3</v>
      </c>
      <c r="E345" s="1">
        <f>'ONE_LAST_QUOTE (2)'!AF345</f>
        <v>-3.2310590462182717E-4</v>
      </c>
      <c r="F345" s="1">
        <f t="shared" si="45"/>
        <v>3.7520229614794163E-3</v>
      </c>
      <c r="G345" s="1">
        <f t="shared" si="46"/>
        <v>-4.3982347707230704E-3</v>
      </c>
      <c r="H345" s="25">
        <f t="shared" si="40"/>
        <v>0</v>
      </c>
      <c r="I345" s="25">
        <f t="shared" si="41"/>
        <v>0</v>
      </c>
      <c r="J345" s="25">
        <f t="shared" si="42"/>
        <v>0</v>
      </c>
      <c r="K345" s="25">
        <v>0</v>
      </c>
      <c r="L345" s="5" t="str">
        <f t="shared" si="43"/>
        <v>-</v>
      </c>
      <c r="M345" s="5" t="str">
        <f t="shared" si="44"/>
        <v>-</v>
      </c>
      <c r="N345" s="5" t="s">
        <v>125</v>
      </c>
      <c r="O345" s="5" t="s">
        <v>125</v>
      </c>
      <c r="P345" s="27">
        <f t="shared" si="47"/>
        <v>0</v>
      </c>
    </row>
    <row r="346" spans="1:16" x14ac:dyDescent="0.3">
      <c r="A346" s="5">
        <v>44586</v>
      </c>
      <c r="B346" s="25">
        <v>712.3</v>
      </c>
      <c r="C346" s="25">
        <v>17674</v>
      </c>
      <c r="D346" s="44">
        <v>-2.2626692573348055E-3</v>
      </c>
      <c r="E346" s="1">
        <f>'ONE_LAST_QUOTE (2)'!AF346</f>
        <v>-3.2310590462182717E-4</v>
      </c>
      <c r="F346" s="1">
        <f t="shared" si="45"/>
        <v>3.7520229614794163E-3</v>
      </c>
      <c r="G346" s="1">
        <f t="shared" si="46"/>
        <v>-4.3982347707230704E-3</v>
      </c>
      <c r="H346" s="25">
        <f t="shared" si="40"/>
        <v>0</v>
      </c>
      <c r="I346" s="25">
        <f t="shared" si="41"/>
        <v>0</v>
      </c>
      <c r="J346" s="25">
        <f t="shared" si="42"/>
        <v>0</v>
      </c>
      <c r="K346" s="25">
        <v>0</v>
      </c>
      <c r="L346" s="5" t="str">
        <f t="shared" si="43"/>
        <v>-</v>
      </c>
      <c r="M346" s="5" t="str">
        <f t="shared" si="44"/>
        <v>-</v>
      </c>
      <c r="N346" s="5" t="s">
        <v>125</v>
      </c>
      <c r="O346" s="5" t="s">
        <v>125</v>
      </c>
      <c r="P346" s="27">
        <f t="shared" si="47"/>
        <v>0</v>
      </c>
    </row>
    <row r="347" spans="1:16" x14ac:dyDescent="0.3">
      <c r="A347" s="5">
        <v>44587</v>
      </c>
      <c r="B347" s="25">
        <v>710.6</v>
      </c>
      <c r="C347" s="25">
        <v>17624</v>
      </c>
      <c r="D347" s="44">
        <v>-5.5466954683441047E-3</v>
      </c>
      <c r="E347" s="1">
        <f>'ONE_LAST_QUOTE (2)'!AF347</f>
        <v>-3.2310590462182717E-4</v>
      </c>
      <c r="F347" s="1">
        <f t="shared" si="45"/>
        <v>3.7520229614794163E-3</v>
      </c>
      <c r="G347" s="1">
        <f t="shared" si="46"/>
        <v>-4.3982347707230704E-3</v>
      </c>
      <c r="H347" s="25">
        <f t="shared" si="40"/>
        <v>0</v>
      </c>
      <c r="I347" s="25">
        <f t="shared" si="41"/>
        <v>1</v>
      </c>
      <c r="J347" s="25">
        <f t="shared" si="42"/>
        <v>1</v>
      </c>
      <c r="K347" s="25">
        <v>0</v>
      </c>
      <c r="L347" s="5" t="str">
        <f t="shared" si="43"/>
        <v>-</v>
      </c>
      <c r="M347" s="5">
        <f t="shared" si="44"/>
        <v>44587</v>
      </c>
      <c r="N347" s="5" t="s">
        <v>125</v>
      </c>
      <c r="O347" s="5" t="s">
        <v>125</v>
      </c>
      <c r="P347" s="27">
        <f t="shared" si="47"/>
        <v>0</v>
      </c>
    </row>
    <row r="348" spans="1:16" x14ac:dyDescent="0.3">
      <c r="A348" s="5">
        <v>44599</v>
      </c>
      <c r="B348" s="25">
        <v>712.6</v>
      </c>
      <c r="C348" s="25">
        <v>17896</v>
      </c>
      <c r="D348" s="44">
        <v>1.0771559021917104E-3</v>
      </c>
      <c r="E348" s="1">
        <f>'ONE_LAST_QUOTE (2)'!AF348</f>
        <v>-3.2310590462182717E-4</v>
      </c>
      <c r="F348" s="1">
        <f t="shared" si="45"/>
        <v>3.7520229614794163E-3</v>
      </c>
      <c r="G348" s="1">
        <f t="shared" si="46"/>
        <v>-4.3982347707230704E-3</v>
      </c>
      <c r="H348" s="25">
        <f t="shared" si="40"/>
        <v>0</v>
      </c>
      <c r="I348" s="25">
        <f t="shared" si="41"/>
        <v>0</v>
      </c>
      <c r="J348" s="25">
        <f t="shared" si="42"/>
        <v>0</v>
      </c>
      <c r="K348" s="25">
        <v>1</v>
      </c>
      <c r="L348" s="5" t="str">
        <f t="shared" si="43"/>
        <v>-</v>
      </c>
      <c r="M348" s="5" t="str">
        <f t="shared" si="44"/>
        <v>-</v>
      </c>
      <c r="N348" s="5" t="s">
        <v>2</v>
      </c>
      <c r="O348" s="5" t="s">
        <v>2</v>
      </c>
      <c r="P348" s="27">
        <f t="shared" si="47"/>
        <v>1</v>
      </c>
    </row>
    <row r="349" spans="1:16" x14ac:dyDescent="0.3">
      <c r="A349" s="5">
        <v>44600</v>
      </c>
      <c r="B349" s="25">
        <v>712.2</v>
      </c>
      <c r="C349" s="25">
        <v>17942</v>
      </c>
      <c r="D349" s="44">
        <v>7.7150433751756523E-5</v>
      </c>
      <c r="E349" s="1">
        <f>'ONE_LAST_QUOTE (2)'!AF349</f>
        <v>-3.2310590462182717E-4</v>
      </c>
      <c r="F349" s="1">
        <f t="shared" si="45"/>
        <v>3.7520229614794163E-3</v>
      </c>
      <c r="G349" s="1">
        <f t="shared" si="46"/>
        <v>-4.3982347707230704E-3</v>
      </c>
      <c r="H349" s="25">
        <f t="shared" si="40"/>
        <v>0</v>
      </c>
      <c r="I349" s="25">
        <f t="shared" si="41"/>
        <v>0</v>
      </c>
      <c r="J349" s="25">
        <f t="shared" si="42"/>
        <v>0</v>
      </c>
      <c r="K349" s="25">
        <v>0</v>
      </c>
      <c r="L349" s="5" t="str">
        <f t="shared" si="43"/>
        <v>-</v>
      </c>
      <c r="M349" s="5" t="str">
        <f t="shared" si="44"/>
        <v>-</v>
      </c>
      <c r="N349" s="5" t="s">
        <v>125</v>
      </c>
      <c r="O349" s="5" t="s">
        <v>125</v>
      </c>
      <c r="P349" s="27">
        <f t="shared" si="47"/>
        <v>1</v>
      </c>
    </row>
    <row r="350" spans="1:16" x14ac:dyDescent="0.3">
      <c r="A350" s="5">
        <v>44601</v>
      </c>
      <c r="B350" s="25">
        <v>720.5</v>
      </c>
      <c r="C350" s="25">
        <v>18164</v>
      </c>
      <c r="D350" s="44">
        <v>4.9385195947107216E-4</v>
      </c>
      <c r="E350" s="1">
        <f>'ONE_LAST_QUOTE (2)'!AF350</f>
        <v>-3.2310590462182717E-4</v>
      </c>
      <c r="F350" s="1">
        <f t="shared" si="45"/>
        <v>3.7520229614794163E-3</v>
      </c>
      <c r="G350" s="1">
        <f t="shared" si="46"/>
        <v>-4.3982347707230704E-3</v>
      </c>
      <c r="H350" s="25">
        <f t="shared" si="40"/>
        <v>0</v>
      </c>
      <c r="I350" s="25">
        <f t="shared" si="41"/>
        <v>0</v>
      </c>
      <c r="J350" s="25">
        <f t="shared" si="42"/>
        <v>0</v>
      </c>
      <c r="K350" s="25">
        <v>0</v>
      </c>
      <c r="L350" s="5" t="str">
        <f t="shared" si="43"/>
        <v>-</v>
      </c>
      <c r="M350" s="5" t="str">
        <f t="shared" si="44"/>
        <v>-</v>
      </c>
      <c r="N350" s="5" t="s">
        <v>148</v>
      </c>
      <c r="O350" s="5" t="s">
        <v>148</v>
      </c>
      <c r="P350" s="27">
        <f t="shared" si="47"/>
        <v>1</v>
      </c>
    </row>
    <row r="351" spans="1:16" x14ac:dyDescent="0.3">
      <c r="A351" s="5">
        <v>44602</v>
      </c>
      <c r="B351" s="25">
        <v>731</v>
      </c>
      <c r="C351" s="25">
        <v>18334</v>
      </c>
      <c r="D351" s="44">
        <v>1.4836839924480769E-4</v>
      </c>
      <c r="E351" s="1">
        <f>'ONE_LAST_QUOTE (2)'!AF351</f>
        <v>-3.2310590462182717E-4</v>
      </c>
      <c r="F351" s="1">
        <f t="shared" si="45"/>
        <v>3.7520229614794163E-3</v>
      </c>
      <c r="G351" s="1">
        <f t="shared" si="46"/>
        <v>-4.3982347707230704E-3</v>
      </c>
      <c r="H351" s="25">
        <f t="shared" si="40"/>
        <v>0</v>
      </c>
      <c r="I351" s="25">
        <f t="shared" si="41"/>
        <v>0</v>
      </c>
      <c r="J351" s="25">
        <f t="shared" si="42"/>
        <v>0</v>
      </c>
      <c r="K351" s="25">
        <v>0</v>
      </c>
      <c r="L351" s="5" t="str">
        <f t="shared" si="43"/>
        <v>-</v>
      </c>
      <c r="M351" s="5" t="str">
        <f t="shared" si="44"/>
        <v>-</v>
      </c>
      <c r="N351" s="5" t="s">
        <v>148</v>
      </c>
      <c r="O351" s="5" t="s">
        <v>148</v>
      </c>
      <c r="P351" s="27">
        <f t="shared" si="47"/>
        <v>1</v>
      </c>
    </row>
    <row r="352" spans="1:16" x14ac:dyDescent="0.3">
      <c r="A352" s="5">
        <v>44603</v>
      </c>
      <c r="B352" s="25">
        <v>727.7</v>
      </c>
      <c r="C352" s="25">
        <v>18273</v>
      </c>
      <c r="D352" s="44">
        <v>1.3517341474793168E-3</v>
      </c>
      <c r="E352" s="1">
        <f>'ONE_LAST_QUOTE (2)'!AF352</f>
        <v>-3.2310590462182717E-4</v>
      </c>
      <c r="F352" s="1">
        <f t="shared" si="45"/>
        <v>3.7520229614794163E-3</v>
      </c>
      <c r="G352" s="1">
        <f t="shared" si="46"/>
        <v>-4.3982347707230704E-3</v>
      </c>
      <c r="H352" s="25">
        <f t="shared" si="40"/>
        <v>0</v>
      </c>
      <c r="I352" s="25">
        <f t="shared" si="41"/>
        <v>0</v>
      </c>
      <c r="J352" s="25">
        <f t="shared" si="42"/>
        <v>0</v>
      </c>
      <c r="K352" s="25">
        <v>0</v>
      </c>
      <c r="L352" s="5" t="str">
        <f t="shared" si="43"/>
        <v>-</v>
      </c>
      <c r="M352" s="5" t="str">
        <f t="shared" si="44"/>
        <v>-</v>
      </c>
      <c r="N352" s="5" t="s">
        <v>2</v>
      </c>
      <c r="O352" s="5" t="s">
        <v>2</v>
      </c>
      <c r="P352" s="27">
        <f t="shared" si="47"/>
        <v>1</v>
      </c>
    </row>
    <row r="353" spans="1:16" x14ac:dyDescent="0.3">
      <c r="A353" s="5">
        <v>44606</v>
      </c>
      <c r="B353" s="25">
        <v>715.4</v>
      </c>
      <c r="C353" s="25">
        <v>17977</v>
      </c>
      <c r="D353" s="44">
        <v>1.9162632747560726E-4</v>
      </c>
      <c r="E353" s="1">
        <f>'ONE_LAST_QUOTE (2)'!AF353</f>
        <v>-3.2310590462182717E-4</v>
      </c>
      <c r="F353" s="1">
        <f t="shared" si="45"/>
        <v>3.7520229614794163E-3</v>
      </c>
      <c r="G353" s="1">
        <f t="shared" si="46"/>
        <v>-4.3982347707230704E-3</v>
      </c>
      <c r="H353" s="25">
        <f t="shared" si="40"/>
        <v>0</v>
      </c>
      <c r="I353" s="25">
        <f t="shared" si="41"/>
        <v>0</v>
      </c>
      <c r="J353" s="25">
        <f t="shared" si="42"/>
        <v>0</v>
      </c>
      <c r="K353" s="25">
        <v>0</v>
      </c>
      <c r="L353" s="5" t="str">
        <f t="shared" si="43"/>
        <v>-</v>
      </c>
      <c r="M353" s="5" t="str">
        <f t="shared" si="44"/>
        <v>-</v>
      </c>
      <c r="N353" s="5" t="s">
        <v>125</v>
      </c>
      <c r="O353" s="5" t="s">
        <v>125</v>
      </c>
      <c r="P353" s="27">
        <f t="shared" si="47"/>
        <v>1</v>
      </c>
    </row>
    <row r="354" spans="1:16" x14ac:dyDescent="0.3">
      <c r="A354" s="5">
        <v>44607</v>
      </c>
      <c r="B354" s="25">
        <v>713.5</v>
      </c>
      <c r="C354" s="25">
        <v>17955</v>
      </c>
      <c r="D354" s="44">
        <v>3.5986518866391187E-4</v>
      </c>
      <c r="E354" s="1">
        <f>'ONE_LAST_QUOTE (2)'!AF354</f>
        <v>-3.2310590462182717E-4</v>
      </c>
      <c r="F354" s="1">
        <f t="shared" si="45"/>
        <v>3.7520229614794163E-3</v>
      </c>
      <c r="G354" s="1">
        <f t="shared" si="46"/>
        <v>-4.3982347707230704E-3</v>
      </c>
      <c r="H354" s="25">
        <f t="shared" si="40"/>
        <v>0</v>
      </c>
      <c r="I354" s="25">
        <f t="shared" si="41"/>
        <v>0</v>
      </c>
      <c r="J354" s="25">
        <f t="shared" si="42"/>
        <v>0</v>
      </c>
      <c r="K354" s="25">
        <v>0</v>
      </c>
      <c r="L354" s="5" t="str">
        <f t="shared" si="43"/>
        <v>-</v>
      </c>
      <c r="M354" s="5" t="str">
        <f t="shared" si="44"/>
        <v>-</v>
      </c>
      <c r="N354" s="5" t="s">
        <v>125</v>
      </c>
      <c r="O354" s="5" t="s">
        <v>125</v>
      </c>
      <c r="P354" s="27">
        <f t="shared" si="47"/>
        <v>1</v>
      </c>
    </row>
    <row r="355" spans="1:16" x14ac:dyDescent="0.3">
      <c r="A355" s="5">
        <v>44608</v>
      </c>
      <c r="B355" s="25">
        <v>725.3</v>
      </c>
      <c r="C355" s="25">
        <v>18206</v>
      </c>
      <c r="D355" s="44">
        <v>-6.1177032816674734E-4</v>
      </c>
      <c r="E355" s="1">
        <f>'ONE_LAST_QUOTE (2)'!AF355</f>
        <v>-3.2310590462182717E-4</v>
      </c>
      <c r="F355" s="1">
        <f t="shared" si="45"/>
        <v>3.7520229614794163E-3</v>
      </c>
      <c r="G355" s="1">
        <f t="shared" si="46"/>
        <v>-4.3982347707230704E-3</v>
      </c>
      <c r="H355" s="25">
        <f t="shared" si="40"/>
        <v>0</v>
      </c>
      <c r="I355" s="25">
        <f t="shared" si="41"/>
        <v>0</v>
      </c>
      <c r="J355" s="25">
        <f t="shared" si="42"/>
        <v>0</v>
      </c>
      <c r="K355" s="25">
        <v>0</v>
      </c>
      <c r="L355" s="5" t="str">
        <f t="shared" si="43"/>
        <v>-</v>
      </c>
      <c r="M355" s="5" t="str">
        <f t="shared" si="44"/>
        <v>-</v>
      </c>
      <c r="N355" s="5" t="s">
        <v>122</v>
      </c>
      <c r="O355" s="5" t="s">
        <v>122</v>
      </c>
      <c r="P355" s="27">
        <f t="shared" si="47"/>
        <v>0</v>
      </c>
    </row>
    <row r="356" spans="1:16" x14ac:dyDescent="0.3">
      <c r="A356" s="5">
        <v>44609</v>
      </c>
      <c r="B356" s="25">
        <v>726.8</v>
      </c>
      <c r="C356" s="25">
        <v>18244</v>
      </c>
      <c r="D356" s="44">
        <v>-3.9189438180890101E-4</v>
      </c>
      <c r="E356" s="1">
        <f>'ONE_LAST_QUOTE (2)'!AF356</f>
        <v>-3.2310590462182717E-4</v>
      </c>
      <c r="F356" s="1">
        <f t="shared" si="45"/>
        <v>3.7520229614794163E-3</v>
      </c>
      <c r="G356" s="1">
        <f t="shared" si="46"/>
        <v>-4.3982347707230704E-3</v>
      </c>
      <c r="H356" s="25">
        <f t="shared" si="40"/>
        <v>0</v>
      </c>
      <c r="I356" s="25">
        <f t="shared" si="41"/>
        <v>0</v>
      </c>
      <c r="J356" s="25">
        <f t="shared" si="42"/>
        <v>0</v>
      </c>
      <c r="K356" s="25">
        <v>0</v>
      </c>
      <c r="L356" s="5" t="str">
        <f t="shared" si="43"/>
        <v>-</v>
      </c>
      <c r="M356" s="5" t="str">
        <f t="shared" si="44"/>
        <v>-</v>
      </c>
      <c r="N356" s="5" t="s">
        <v>122</v>
      </c>
      <c r="O356" s="5" t="s">
        <v>122</v>
      </c>
      <c r="P356" s="27">
        <f t="shared" si="47"/>
        <v>0</v>
      </c>
    </row>
    <row r="357" spans="1:16" x14ac:dyDescent="0.3">
      <c r="A357" s="5">
        <v>44610</v>
      </c>
      <c r="B357" s="25">
        <v>724.3</v>
      </c>
      <c r="C357" s="25">
        <v>18227</v>
      </c>
      <c r="D357" s="44">
        <v>-1.3455821738954351E-3</v>
      </c>
      <c r="E357" s="1">
        <f>'ONE_LAST_QUOTE (2)'!AF357</f>
        <v>-3.2310590462182717E-4</v>
      </c>
      <c r="F357" s="1">
        <f t="shared" si="45"/>
        <v>3.7520229614794163E-3</v>
      </c>
      <c r="G357" s="1">
        <f t="shared" si="46"/>
        <v>-4.3982347707230704E-3</v>
      </c>
      <c r="H357" s="25">
        <f t="shared" si="40"/>
        <v>0</v>
      </c>
      <c r="I357" s="25">
        <f t="shared" si="41"/>
        <v>0</v>
      </c>
      <c r="J357" s="25">
        <f t="shared" si="42"/>
        <v>0</v>
      </c>
      <c r="K357" s="25">
        <v>0</v>
      </c>
      <c r="L357" s="5" t="str">
        <f t="shared" si="43"/>
        <v>-</v>
      </c>
      <c r="M357" s="5" t="str">
        <f t="shared" si="44"/>
        <v>-</v>
      </c>
      <c r="N357" s="5" t="s">
        <v>125</v>
      </c>
      <c r="O357" s="5" t="s">
        <v>125</v>
      </c>
      <c r="P357" s="27">
        <f t="shared" si="47"/>
        <v>0</v>
      </c>
    </row>
    <row r="358" spans="1:16" x14ac:dyDescent="0.3">
      <c r="A358" s="5">
        <v>44613</v>
      </c>
      <c r="B358" s="25">
        <v>722.3</v>
      </c>
      <c r="C358" s="25">
        <v>18212</v>
      </c>
      <c r="D358" s="44">
        <v>-6.202032067373068E-4</v>
      </c>
      <c r="E358" s="1">
        <f>'ONE_LAST_QUOTE (2)'!AF358</f>
        <v>-3.2310590462182717E-4</v>
      </c>
      <c r="F358" s="1">
        <f t="shared" si="45"/>
        <v>3.7520229614794163E-3</v>
      </c>
      <c r="G358" s="1">
        <f t="shared" si="46"/>
        <v>-4.3982347707230704E-3</v>
      </c>
      <c r="H358" s="25">
        <f t="shared" si="40"/>
        <v>0</v>
      </c>
      <c r="I358" s="25">
        <f t="shared" si="41"/>
        <v>0</v>
      </c>
      <c r="J358" s="25">
        <f t="shared" si="42"/>
        <v>0</v>
      </c>
      <c r="K358" s="25">
        <v>0</v>
      </c>
      <c r="L358" s="5" t="str">
        <f t="shared" si="43"/>
        <v>-</v>
      </c>
      <c r="M358" s="5" t="str">
        <f t="shared" si="44"/>
        <v>-</v>
      </c>
      <c r="N358" s="5" t="s">
        <v>125</v>
      </c>
      <c r="O358" s="5" t="s">
        <v>125</v>
      </c>
      <c r="P358" s="27">
        <f t="shared" si="47"/>
        <v>0</v>
      </c>
    </row>
    <row r="359" spans="1:16" x14ac:dyDescent="0.3">
      <c r="A359" s="5">
        <v>44614</v>
      </c>
      <c r="B359" s="25">
        <v>710.7</v>
      </c>
      <c r="C359" s="25">
        <v>17880</v>
      </c>
      <c r="D359" s="44">
        <v>-5.4145857185834744E-4</v>
      </c>
      <c r="E359" s="1">
        <f>'ONE_LAST_QUOTE (2)'!AF359</f>
        <v>-3.2310590462182717E-4</v>
      </c>
      <c r="F359" s="1">
        <f t="shared" si="45"/>
        <v>3.7520229614794163E-3</v>
      </c>
      <c r="G359" s="1">
        <f t="shared" si="46"/>
        <v>-4.3982347707230704E-3</v>
      </c>
      <c r="H359" s="25">
        <f t="shared" si="40"/>
        <v>0</v>
      </c>
      <c r="I359" s="25">
        <f t="shared" si="41"/>
        <v>0</v>
      </c>
      <c r="J359" s="25">
        <f t="shared" si="42"/>
        <v>0</v>
      </c>
      <c r="K359" s="25">
        <v>0</v>
      </c>
      <c r="L359" s="5" t="str">
        <f t="shared" si="43"/>
        <v>-</v>
      </c>
      <c r="M359" s="5" t="str">
        <f t="shared" si="44"/>
        <v>-</v>
      </c>
      <c r="N359" s="5" t="s">
        <v>2</v>
      </c>
      <c r="O359" s="5" t="s">
        <v>2</v>
      </c>
      <c r="P359" s="27">
        <f t="shared" si="47"/>
        <v>0</v>
      </c>
    </row>
    <row r="360" spans="1:16" x14ac:dyDescent="0.3">
      <c r="A360" s="5">
        <v>44615</v>
      </c>
      <c r="B360" s="25">
        <v>715.4</v>
      </c>
      <c r="C360" s="25">
        <v>18042</v>
      </c>
      <c r="D360" s="44">
        <v>-1.324721586987566E-3</v>
      </c>
      <c r="E360" s="1">
        <f>'ONE_LAST_QUOTE (2)'!AF360</f>
        <v>-3.2310590462182717E-4</v>
      </c>
      <c r="F360" s="1">
        <f t="shared" si="45"/>
        <v>3.7520229614794163E-3</v>
      </c>
      <c r="G360" s="1">
        <f t="shared" si="46"/>
        <v>-4.3982347707230704E-3</v>
      </c>
      <c r="H360" s="25">
        <f t="shared" si="40"/>
        <v>0</v>
      </c>
      <c r="I360" s="25">
        <f t="shared" si="41"/>
        <v>0</v>
      </c>
      <c r="J360" s="25">
        <f t="shared" si="42"/>
        <v>0</v>
      </c>
      <c r="K360" s="25">
        <v>0</v>
      </c>
      <c r="L360" s="5" t="str">
        <f t="shared" si="43"/>
        <v>-</v>
      </c>
      <c r="M360" s="5" t="str">
        <f t="shared" si="44"/>
        <v>-</v>
      </c>
      <c r="N360" s="5" t="s">
        <v>125</v>
      </c>
      <c r="O360" s="5" t="s">
        <v>125</v>
      </c>
      <c r="P360" s="27">
        <f t="shared" si="47"/>
        <v>0</v>
      </c>
    </row>
    <row r="361" spans="1:16" x14ac:dyDescent="0.3">
      <c r="A361" s="5">
        <v>44616</v>
      </c>
      <c r="B361" s="25">
        <v>694.2</v>
      </c>
      <c r="C361" s="25">
        <v>17513</v>
      </c>
      <c r="D361" s="44">
        <v>-2.4590189500643626E-3</v>
      </c>
      <c r="E361" s="1">
        <f>'ONE_LAST_QUOTE (2)'!AF361</f>
        <v>-3.2310590462182717E-4</v>
      </c>
      <c r="F361" s="1">
        <f t="shared" si="45"/>
        <v>3.7520229614794163E-3</v>
      </c>
      <c r="G361" s="1">
        <f t="shared" si="46"/>
        <v>-4.3982347707230704E-3</v>
      </c>
      <c r="H361" s="25">
        <f t="shared" si="40"/>
        <v>0</v>
      </c>
      <c r="I361" s="25">
        <f t="shared" si="41"/>
        <v>0</v>
      </c>
      <c r="J361" s="25">
        <f t="shared" si="42"/>
        <v>0</v>
      </c>
      <c r="K361" s="25">
        <v>0</v>
      </c>
      <c r="L361" s="5" t="str">
        <f t="shared" si="43"/>
        <v>-</v>
      </c>
      <c r="M361" s="5" t="str">
        <f t="shared" si="44"/>
        <v>-</v>
      </c>
      <c r="N361" s="5" t="s">
        <v>125</v>
      </c>
      <c r="O361" s="5" t="s">
        <v>125</v>
      </c>
      <c r="P361" s="27">
        <f t="shared" si="47"/>
        <v>0</v>
      </c>
    </row>
    <row r="362" spans="1:16" x14ac:dyDescent="0.3">
      <c r="A362" s="5">
        <v>44617</v>
      </c>
      <c r="B362" s="25">
        <v>697.6</v>
      </c>
      <c r="C362" s="25">
        <v>17610</v>
      </c>
      <c r="D362" s="44">
        <v>-3.0177239694803089E-3</v>
      </c>
      <c r="E362" s="1">
        <f>'ONE_LAST_QUOTE (2)'!AF362</f>
        <v>-3.2310590462182717E-4</v>
      </c>
      <c r="F362" s="1">
        <f t="shared" si="45"/>
        <v>3.7520229614794163E-3</v>
      </c>
      <c r="G362" s="1">
        <f t="shared" si="46"/>
        <v>-4.3982347707230704E-3</v>
      </c>
      <c r="H362" s="25">
        <f t="shared" si="40"/>
        <v>0</v>
      </c>
      <c r="I362" s="25">
        <f t="shared" si="41"/>
        <v>0</v>
      </c>
      <c r="J362" s="25">
        <f t="shared" si="42"/>
        <v>0</v>
      </c>
      <c r="K362" s="25">
        <v>0</v>
      </c>
      <c r="L362" s="5" t="str">
        <f t="shared" si="43"/>
        <v>-</v>
      </c>
      <c r="M362" s="5" t="str">
        <f t="shared" si="44"/>
        <v>-</v>
      </c>
      <c r="N362" s="5" t="s">
        <v>125</v>
      </c>
      <c r="O362" s="5" t="s">
        <v>125</v>
      </c>
      <c r="P362" s="27">
        <f t="shared" si="47"/>
        <v>0</v>
      </c>
    </row>
    <row r="363" spans="1:16" x14ac:dyDescent="0.3">
      <c r="A363" s="5">
        <v>44621</v>
      </c>
      <c r="B363" s="25">
        <v>704</v>
      </c>
      <c r="C363" s="25">
        <v>17912</v>
      </c>
      <c r="D363" s="44">
        <v>2.3921203169343665E-3</v>
      </c>
      <c r="E363" s="1">
        <f>'ONE_LAST_QUOTE (2)'!AF363</f>
        <v>-3.2310590462182717E-4</v>
      </c>
      <c r="F363" s="1">
        <f t="shared" si="45"/>
        <v>3.7520229614794163E-3</v>
      </c>
      <c r="G363" s="1">
        <f t="shared" si="46"/>
        <v>-4.3982347707230704E-3</v>
      </c>
      <c r="H363" s="25">
        <f t="shared" si="40"/>
        <v>0</v>
      </c>
      <c r="I363" s="25">
        <f t="shared" si="41"/>
        <v>0</v>
      </c>
      <c r="J363" s="25">
        <f t="shared" si="42"/>
        <v>0</v>
      </c>
      <c r="K363" s="25">
        <v>0</v>
      </c>
      <c r="L363" s="5" t="str">
        <f t="shared" si="43"/>
        <v>-</v>
      </c>
      <c r="M363" s="5" t="str">
        <f t="shared" si="44"/>
        <v>-</v>
      </c>
      <c r="N363" s="5" t="s">
        <v>125</v>
      </c>
      <c r="O363" s="5" t="s">
        <v>125</v>
      </c>
      <c r="P363" s="27">
        <f t="shared" si="47"/>
        <v>1</v>
      </c>
    </row>
    <row r="364" spans="1:16" x14ac:dyDescent="0.3">
      <c r="A364" s="5">
        <v>44622</v>
      </c>
      <c r="B364" s="25">
        <v>700.3</v>
      </c>
      <c r="C364" s="25">
        <v>17838</v>
      </c>
      <c r="D364" s="44">
        <v>1.7198036821223363E-3</v>
      </c>
      <c r="E364" s="1">
        <f>'ONE_LAST_QUOTE (2)'!AF364</f>
        <v>-3.2310590462182717E-4</v>
      </c>
      <c r="F364" s="1">
        <f t="shared" si="45"/>
        <v>3.7520229614794163E-3</v>
      </c>
      <c r="G364" s="1">
        <f t="shared" si="46"/>
        <v>-4.3982347707230704E-3</v>
      </c>
      <c r="H364" s="25">
        <f t="shared" si="40"/>
        <v>0</v>
      </c>
      <c r="I364" s="25">
        <f t="shared" si="41"/>
        <v>0</v>
      </c>
      <c r="J364" s="25">
        <f t="shared" si="42"/>
        <v>0</v>
      </c>
      <c r="K364" s="25">
        <v>0</v>
      </c>
      <c r="L364" s="5" t="str">
        <f t="shared" si="43"/>
        <v>-</v>
      </c>
      <c r="M364" s="5" t="str">
        <f t="shared" si="44"/>
        <v>-</v>
      </c>
      <c r="N364" s="5" t="s">
        <v>125</v>
      </c>
      <c r="O364" s="5" t="s">
        <v>125</v>
      </c>
      <c r="P364" s="27">
        <f t="shared" si="47"/>
        <v>1</v>
      </c>
    </row>
    <row r="365" spans="1:16" x14ac:dyDescent="0.3">
      <c r="A365" s="5">
        <v>44623</v>
      </c>
      <c r="B365" s="25">
        <v>703</v>
      </c>
      <c r="C365" s="25">
        <v>17929</v>
      </c>
      <c r="D365" s="44">
        <v>2.5082452861551504E-4</v>
      </c>
      <c r="E365" s="1">
        <f>'ONE_LAST_QUOTE (2)'!AF365</f>
        <v>-3.2310590462182717E-4</v>
      </c>
      <c r="F365" s="1">
        <f t="shared" si="45"/>
        <v>3.7520229614794163E-3</v>
      </c>
      <c r="G365" s="1">
        <f t="shared" si="46"/>
        <v>-4.3982347707230704E-3</v>
      </c>
      <c r="H365" s="25">
        <f t="shared" si="40"/>
        <v>0</v>
      </c>
      <c r="I365" s="25">
        <f t="shared" si="41"/>
        <v>0</v>
      </c>
      <c r="J365" s="25">
        <f t="shared" si="42"/>
        <v>0</v>
      </c>
      <c r="K365" s="25">
        <v>0</v>
      </c>
      <c r="L365" s="5" t="str">
        <f t="shared" si="43"/>
        <v>-</v>
      </c>
      <c r="M365" s="5" t="str">
        <f t="shared" si="44"/>
        <v>-</v>
      </c>
      <c r="N365" s="5" t="s">
        <v>125</v>
      </c>
      <c r="O365" s="5" t="s">
        <v>125</v>
      </c>
      <c r="P365" s="27">
        <f t="shared" si="47"/>
        <v>1</v>
      </c>
    </row>
    <row r="366" spans="1:16" x14ac:dyDescent="0.3">
      <c r="A366" s="5">
        <v>44624</v>
      </c>
      <c r="B366" s="25">
        <v>691.9</v>
      </c>
      <c r="C366" s="25">
        <v>17668</v>
      </c>
      <c r="D366" s="44">
        <v>-4.1286186774873229E-4</v>
      </c>
      <c r="E366" s="1">
        <f>'ONE_LAST_QUOTE (2)'!AF366</f>
        <v>-3.2310590462182717E-4</v>
      </c>
      <c r="F366" s="1">
        <f t="shared" si="45"/>
        <v>3.7520229614794163E-3</v>
      </c>
      <c r="G366" s="1">
        <f t="shared" si="46"/>
        <v>-4.3982347707230704E-3</v>
      </c>
      <c r="H366" s="25">
        <f t="shared" si="40"/>
        <v>0</v>
      </c>
      <c r="I366" s="25">
        <f t="shared" si="41"/>
        <v>0</v>
      </c>
      <c r="J366" s="25">
        <f t="shared" si="42"/>
        <v>0</v>
      </c>
      <c r="K366" s="25">
        <v>0</v>
      </c>
      <c r="L366" s="5" t="str">
        <f t="shared" si="43"/>
        <v>-</v>
      </c>
      <c r="M366" s="5" t="str">
        <f t="shared" si="44"/>
        <v>-</v>
      </c>
      <c r="N366" s="5" t="s">
        <v>125</v>
      </c>
      <c r="O366" s="5" t="s">
        <v>125</v>
      </c>
      <c r="P366" s="27">
        <f t="shared" si="47"/>
        <v>0</v>
      </c>
    </row>
    <row r="367" spans="1:16" x14ac:dyDescent="0.3">
      <c r="A367" s="5">
        <v>44627</v>
      </c>
      <c r="B367" s="25">
        <v>666.6</v>
      </c>
      <c r="C367" s="25">
        <v>17058</v>
      </c>
      <c r="D367" s="44">
        <v>1.981001215083285E-3</v>
      </c>
      <c r="E367" s="1">
        <f>'ONE_LAST_QUOTE (2)'!AF367</f>
        <v>-3.2310590462182717E-4</v>
      </c>
      <c r="F367" s="1">
        <f t="shared" si="45"/>
        <v>3.7520229614794163E-3</v>
      </c>
      <c r="G367" s="1">
        <f t="shared" si="46"/>
        <v>-4.3982347707230704E-3</v>
      </c>
      <c r="H367" s="25">
        <f t="shared" si="40"/>
        <v>0</v>
      </c>
      <c r="I367" s="25">
        <f t="shared" si="41"/>
        <v>0</v>
      </c>
      <c r="J367" s="25">
        <f t="shared" si="42"/>
        <v>0</v>
      </c>
      <c r="K367" s="25">
        <v>0</v>
      </c>
      <c r="L367" s="5" t="str">
        <f t="shared" si="43"/>
        <v>-</v>
      </c>
      <c r="M367" s="5" t="str">
        <f t="shared" si="44"/>
        <v>-</v>
      </c>
      <c r="N367" s="5" t="s">
        <v>125</v>
      </c>
      <c r="O367" s="5" t="s">
        <v>125</v>
      </c>
      <c r="P367" s="27">
        <f t="shared" si="47"/>
        <v>1</v>
      </c>
    </row>
    <row r="368" spans="1:16" x14ac:dyDescent="0.3">
      <c r="A368" s="5">
        <v>44628</v>
      </c>
      <c r="B368" s="25">
        <v>653.9</v>
      </c>
      <c r="C368" s="25">
        <v>16707</v>
      </c>
      <c r="D368" s="44">
        <v>1.2351755239094816E-3</v>
      </c>
      <c r="E368" s="1">
        <f>'ONE_LAST_QUOTE (2)'!AF368</f>
        <v>-3.2310590462182717E-4</v>
      </c>
      <c r="F368" s="1">
        <f t="shared" si="45"/>
        <v>3.7520229614794163E-3</v>
      </c>
      <c r="G368" s="1">
        <f t="shared" si="46"/>
        <v>-4.3982347707230704E-3</v>
      </c>
      <c r="H368" s="25">
        <f t="shared" si="40"/>
        <v>0</v>
      </c>
      <c r="I368" s="25">
        <f t="shared" si="41"/>
        <v>0</v>
      </c>
      <c r="J368" s="25">
        <f t="shared" si="42"/>
        <v>0</v>
      </c>
      <c r="K368" s="25">
        <v>0</v>
      </c>
      <c r="L368" s="5" t="str">
        <f t="shared" si="43"/>
        <v>-</v>
      </c>
      <c r="M368" s="5" t="str">
        <f t="shared" si="44"/>
        <v>-</v>
      </c>
      <c r="N368" s="5" t="s">
        <v>125</v>
      </c>
      <c r="O368" s="5" t="s">
        <v>125</v>
      </c>
      <c r="P368" s="27">
        <f t="shared" si="47"/>
        <v>1</v>
      </c>
    </row>
    <row r="369" spans="1:16" x14ac:dyDescent="0.3">
      <c r="A369" s="5">
        <v>44629</v>
      </c>
      <c r="B369" s="25">
        <v>662.4</v>
      </c>
      <c r="C369" s="25">
        <v>16949</v>
      </c>
      <c r="D369" s="44">
        <v>1.4716017724769304E-3</v>
      </c>
      <c r="E369" s="1">
        <f>'ONE_LAST_QUOTE (2)'!AF369</f>
        <v>-3.2310590462182717E-4</v>
      </c>
      <c r="F369" s="1">
        <f t="shared" si="45"/>
        <v>3.7520229614794163E-3</v>
      </c>
      <c r="G369" s="1">
        <f t="shared" si="46"/>
        <v>-4.3982347707230704E-3</v>
      </c>
      <c r="H369" s="25">
        <f t="shared" si="40"/>
        <v>0</v>
      </c>
      <c r="I369" s="25">
        <f t="shared" si="41"/>
        <v>0</v>
      </c>
      <c r="J369" s="25">
        <f t="shared" si="42"/>
        <v>0</v>
      </c>
      <c r="K369" s="25">
        <v>0</v>
      </c>
      <c r="L369" s="5" t="str">
        <f t="shared" si="43"/>
        <v>-</v>
      </c>
      <c r="M369" s="5" t="str">
        <f t="shared" si="44"/>
        <v>-</v>
      </c>
      <c r="N369" s="5" t="s">
        <v>125</v>
      </c>
      <c r="O369" s="5" t="s">
        <v>125</v>
      </c>
      <c r="P369" s="27">
        <f t="shared" si="47"/>
        <v>1</v>
      </c>
    </row>
    <row r="370" spans="1:16" x14ac:dyDescent="0.3">
      <c r="A370" s="5">
        <v>44630</v>
      </c>
      <c r="B370" s="25">
        <v>684.2</v>
      </c>
      <c r="C370" s="25">
        <v>17436</v>
      </c>
      <c r="D370" s="44">
        <v>6.8636618026250338E-4</v>
      </c>
      <c r="E370" s="1">
        <f>'ONE_LAST_QUOTE (2)'!AF370</f>
        <v>-3.2310590462182717E-4</v>
      </c>
      <c r="F370" s="1">
        <f t="shared" si="45"/>
        <v>3.7520229614794163E-3</v>
      </c>
      <c r="G370" s="1">
        <f t="shared" si="46"/>
        <v>-4.3982347707230704E-3</v>
      </c>
      <c r="H370" s="25">
        <f t="shared" si="40"/>
        <v>0</v>
      </c>
      <c r="I370" s="25">
        <f t="shared" si="41"/>
        <v>0</v>
      </c>
      <c r="J370" s="25">
        <f t="shared" si="42"/>
        <v>0</v>
      </c>
      <c r="K370" s="25">
        <v>0</v>
      </c>
      <c r="L370" s="5" t="str">
        <f t="shared" si="43"/>
        <v>-</v>
      </c>
      <c r="M370" s="5" t="str">
        <f t="shared" si="44"/>
        <v>-</v>
      </c>
      <c r="N370" s="5" t="s">
        <v>125</v>
      </c>
      <c r="O370" s="5" t="s">
        <v>125</v>
      </c>
      <c r="P370" s="27">
        <f t="shared" si="47"/>
        <v>1</v>
      </c>
    </row>
    <row r="371" spans="1:16" x14ac:dyDescent="0.3">
      <c r="A371" s="5">
        <v>44631</v>
      </c>
      <c r="B371" s="25">
        <v>674.9</v>
      </c>
      <c r="C371" s="25">
        <v>17226</v>
      </c>
      <c r="D371" s="44">
        <v>-2.085335751798843E-4</v>
      </c>
      <c r="E371" s="1">
        <f>'ONE_LAST_QUOTE (2)'!AF371</f>
        <v>-3.2310590462182717E-4</v>
      </c>
      <c r="F371" s="1">
        <f t="shared" si="45"/>
        <v>3.7520229614794163E-3</v>
      </c>
      <c r="G371" s="1">
        <f t="shared" si="46"/>
        <v>-4.3982347707230704E-3</v>
      </c>
      <c r="H371" s="25">
        <f t="shared" si="40"/>
        <v>0</v>
      </c>
      <c r="I371" s="25">
        <f t="shared" si="41"/>
        <v>0</v>
      </c>
      <c r="J371" s="25">
        <f t="shared" si="42"/>
        <v>0</v>
      </c>
      <c r="K371" s="25">
        <v>0</v>
      </c>
      <c r="L371" s="5" t="str">
        <f t="shared" si="43"/>
        <v>-</v>
      </c>
      <c r="M371" s="5" t="str">
        <f t="shared" si="44"/>
        <v>-</v>
      </c>
      <c r="N371" s="5" t="s">
        <v>125</v>
      </c>
      <c r="O371" s="5" t="s">
        <v>125</v>
      </c>
      <c r="P371" s="27">
        <f t="shared" si="47"/>
        <v>1</v>
      </c>
    </row>
    <row r="372" spans="1:16" x14ac:dyDescent="0.3">
      <c r="A372" s="5">
        <v>44634</v>
      </c>
      <c r="B372" s="25">
        <v>672.9</v>
      </c>
      <c r="C372" s="25">
        <v>17240</v>
      </c>
      <c r="D372" s="44">
        <v>1.0712955764589696E-3</v>
      </c>
      <c r="E372" s="1">
        <f>'ONE_LAST_QUOTE (2)'!AF372</f>
        <v>-3.2310590462182717E-4</v>
      </c>
      <c r="F372" s="1">
        <f t="shared" si="45"/>
        <v>3.7520229614794163E-3</v>
      </c>
      <c r="G372" s="1">
        <f t="shared" si="46"/>
        <v>-4.3982347707230704E-3</v>
      </c>
      <c r="H372" s="25">
        <f t="shared" si="40"/>
        <v>0</v>
      </c>
      <c r="I372" s="25">
        <f t="shared" si="41"/>
        <v>0</v>
      </c>
      <c r="J372" s="25">
        <f t="shared" si="42"/>
        <v>0</v>
      </c>
      <c r="K372" s="25">
        <v>0</v>
      </c>
      <c r="L372" s="5" t="str">
        <f t="shared" si="43"/>
        <v>-</v>
      </c>
      <c r="M372" s="5" t="str">
        <f t="shared" si="44"/>
        <v>-</v>
      </c>
      <c r="N372" s="5" t="s">
        <v>2</v>
      </c>
      <c r="O372" s="5" t="s">
        <v>2</v>
      </c>
      <c r="P372" s="27">
        <f t="shared" si="47"/>
        <v>1</v>
      </c>
    </row>
    <row r="373" spans="1:16" x14ac:dyDescent="0.3">
      <c r="A373" s="5">
        <v>44635</v>
      </c>
      <c r="B373" s="25">
        <v>658</v>
      </c>
      <c r="C373" s="25">
        <v>16885</v>
      </c>
      <c r="D373" s="44">
        <v>1.7249134576720303E-3</v>
      </c>
      <c r="E373" s="1">
        <f>'ONE_LAST_QUOTE (2)'!AF373</f>
        <v>-3.2310590462182717E-4</v>
      </c>
      <c r="F373" s="1">
        <f t="shared" si="45"/>
        <v>3.7520229614794163E-3</v>
      </c>
      <c r="G373" s="1">
        <f t="shared" si="46"/>
        <v>-4.3982347707230704E-3</v>
      </c>
      <c r="H373" s="25">
        <f t="shared" si="40"/>
        <v>0</v>
      </c>
      <c r="I373" s="25">
        <f t="shared" si="41"/>
        <v>0</v>
      </c>
      <c r="J373" s="25">
        <f t="shared" si="42"/>
        <v>0</v>
      </c>
      <c r="K373" s="25">
        <v>0</v>
      </c>
      <c r="L373" s="5" t="str">
        <f t="shared" si="43"/>
        <v>-</v>
      </c>
      <c r="M373" s="5" t="str">
        <f t="shared" si="44"/>
        <v>-</v>
      </c>
      <c r="N373" s="5" t="s">
        <v>144</v>
      </c>
      <c r="O373" s="5" t="s">
        <v>144</v>
      </c>
      <c r="P373" s="27">
        <f t="shared" si="47"/>
        <v>1</v>
      </c>
    </row>
    <row r="374" spans="1:16" x14ac:dyDescent="0.3">
      <c r="A374" s="5">
        <v>44636</v>
      </c>
      <c r="B374" s="25">
        <v>663.6</v>
      </c>
      <c r="C374" s="25">
        <v>16937</v>
      </c>
      <c r="D374" s="44">
        <v>-3.082103394799778E-3</v>
      </c>
      <c r="E374" s="1">
        <f>'ONE_LAST_QUOTE (2)'!AF374</f>
        <v>-3.2310590462182717E-4</v>
      </c>
      <c r="F374" s="1">
        <f t="shared" si="45"/>
        <v>3.7520229614794163E-3</v>
      </c>
      <c r="G374" s="1">
        <f t="shared" si="46"/>
        <v>-4.3982347707230704E-3</v>
      </c>
      <c r="H374" s="25">
        <f t="shared" si="40"/>
        <v>0</v>
      </c>
      <c r="I374" s="25">
        <f t="shared" si="41"/>
        <v>0</v>
      </c>
      <c r="J374" s="25">
        <f t="shared" si="42"/>
        <v>0</v>
      </c>
      <c r="K374" s="25">
        <v>0</v>
      </c>
      <c r="L374" s="5" t="str">
        <f t="shared" si="43"/>
        <v>-</v>
      </c>
      <c r="M374" s="5" t="str">
        <f t="shared" si="44"/>
        <v>-</v>
      </c>
      <c r="N374" s="5" t="s">
        <v>144</v>
      </c>
      <c r="O374" s="5" t="s">
        <v>144</v>
      </c>
      <c r="P374" s="27">
        <f t="shared" si="47"/>
        <v>0</v>
      </c>
    </row>
    <row r="375" spans="1:16" x14ac:dyDescent="0.3">
      <c r="A375" s="5">
        <v>44637</v>
      </c>
      <c r="B375" s="25">
        <v>683.5</v>
      </c>
      <c r="C375" s="25">
        <v>17444</v>
      </c>
      <c r="D375" s="44">
        <v>2.4245398234936711E-4</v>
      </c>
      <c r="E375" s="1">
        <f>'ONE_LAST_QUOTE (2)'!AF375</f>
        <v>-3.2310590462182717E-4</v>
      </c>
      <c r="F375" s="1">
        <f t="shared" si="45"/>
        <v>3.7520229614794163E-3</v>
      </c>
      <c r="G375" s="1">
        <f t="shared" si="46"/>
        <v>-4.3982347707230704E-3</v>
      </c>
      <c r="H375" s="25">
        <f t="shared" si="40"/>
        <v>0</v>
      </c>
      <c r="I375" s="25">
        <f t="shared" si="41"/>
        <v>0</v>
      </c>
      <c r="J375" s="25">
        <f t="shared" si="42"/>
        <v>0</v>
      </c>
      <c r="K375" s="25">
        <v>0</v>
      </c>
      <c r="L375" s="5" t="str">
        <f t="shared" si="43"/>
        <v>-</v>
      </c>
      <c r="M375" s="5" t="str">
        <f t="shared" si="44"/>
        <v>-</v>
      </c>
      <c r="N375" s="5" t="s">
        <v>153</v>
      </c>
      <c r="O375" s="5" t="s">
        <v>153</v>
      </c>
      <c r="P375" s="27">
        <f t="shared" si="47"/>
        <v>1</v>
      </c>
    </row>
    <row r="376" spans="1:16" x14ac:dyDescent="0.3">
      <c r="A376" s="5">
        <v>44638</v>
      </c>
      <c r="B376" s="25">
        <v>681.9</v>
      </c>
      <c r="C376" s="25">
        <v>17393</v>
      </c>
      <c r="D376" s="44">
        <v>-3.9763626807523848E-4</v>
      </c>
      <c r="E376" s="1">
        <f>'ONE_LAST_QUOTE (2)'!AF376</f>
        <v>-3.2310590462182717E-4</v>
      </c>
      <c r="F376" s="1">
        <f t="shared" si="45"/>
        <v>3.7520229614794163E-3</v>
      </c>
      <c r="G376" s="1">
        <f t="shared" si="46"/>
        <v>-4.3982347707230704E-3</v>
      </c>
      <c r="H376" s="25">
        <f t="shared" si="40"/>
        <v>0</v>
      </c>
      <c r="I376" s="25">
        <f t="shared" si="41"/>
        <v>0</v>
      </c>
      <c r="J376" s="25">
        <f t="shared" si="42"/>
        <v>0</v>
      </c>
      <c r="K376" s="25">
        <v>0</v>
      </c>
      <c r="L376" s="5" t="str">
        <f t="shared" si="43"/>
        <v>-</v>
      </c>
      <c r="M376" s="5" t="str">
        <f t="shared" si="44"/>
        <v>-</v>
      </c>
      <c r="N376" s="5" t="s">
        <v>2</v>
      </c>
      <c r="O376" s="5" t="s">
        <v>2</v>
      </c>
      <c r="P376" s="27">
        <f t="shared" si="47"/>
        <v>0</v>
      </c>
    </row>
    <row r="377" spans="1:16" x14ac:dyDescent="0.3">
      <c r="A377" s="5">
        <v>44641</v>
      </c>
      <c r="B377" s="25">
        <v>686.5</v>
      </c>
      <c r="C377" s="25">
        <v>17491</v>
      </c>
      <c r="D377" s="44">
        <v>-1.9216494140883323E-3</v>
      </c>
      <c r="E377" s="1">
        <f>'ONE_LAST_QUOTE (2)'!AF377</f>
        <v>-3.2310590462182717E-4</v>
      </c>
      <c r="F377" s="1">
        <f t="shared" si="45"/>
        <v>3.7520229614794163E-3</v>
      </c>
      <c r="G377" s="1">
        <f t="shared" si="46"/>
        <v>-4.3982347707230704E-3</v>
      </c>
      <c r="H377" s="25">
        <f t="shared" si="40"/>
        <v>0</v>
      </c>
      <c r="I377" s="25">
        <f t="shared" si="41"/>
        <v>0</v>
      </c>
      <c r="J377" s="25">
        <f t="shared" si="42"/>
        <v>0</v>
      </c>
      <c r="K377" s="25">
        <v>0</v>
      </c>
      <c r="L377" s="5" t="str">
        <f t="shared" si="43"/>
        <v>-</v>
      </c>
      <c r="M377" s="5" t="str">
        <f t="shared" si="44"/>
        <v>-</v>
      </c>
      <c r="N377" s="5" t="s">
        <v>2</v>
      </c>
      <c r="O377" s="5" t="s">
        <v>2</v>
      </c>
      <c r="P377" s="27">
        <f t="shared" si="47"/>
        <v>0</v>
      </c>
    </row>
    <row r="378" spans="1:16" x14ac:dyDescent="0.3">
      <c r="A378" s="5">
        <v>44642</v>
      </c>
      <c r="B378" s="25">
        <v>686.5</v>
      </c>
      <c r="C378" s="25">
        <v>17522</v>
      </c>
      <c r="D378" s="44">
        <v>-1.9081065573436087E-3</v>
      </c>
      <c r="E378" s="1">
        <f>'ONE_LAST_QUOTE (2)'!AF378</f>
        <v>-3.2310590462182717E-4</v>
      </c>
      <c r="F378" s="1">
        <f t="shared" si="45"/>
        <v>3.7520229614794163E-3</v>
      </c>
      <c r="G378" s="1">
        <f t="shared" si="46"/>
        <v>-4.3982347707230704E-3</v>
      </c>
      <c r="H378" s="25">
        <f t="shared" si="40"/>
        <v>0</v>
      </c>
      <c r="I378" s="25">
        <f t="shared" si="41"/>
        <v>0</v>
      </c>
      <c r="J378" s="25">
        <f t="shared" si="42"/>
        <v>0</v>
      </c>
      <c r="K378" s="25">
        <v>0</v>
      </c>
      <c r="L378" s="5" t="str">
        <f t="shared" si="43"/>
        <v>-</v>
      </c>
      <c r="M378" s="5" t="str">
        <f t="shared" si="44"/>
        <v>-</v>
      </c>
      <c r="N378" s="5" t="s">
        <v>2</v>
      </c>
      <c r="O378" s="5" t="s">
        <v>2</v>
      </c>
      <c r="P378" s="27">
        <f t="shared" si="47"/>
        <v>0</v>
      </c>
    </row>
    <row r="379" spans="1:16" x14ac:dyDescent="0.3">
      <c r="A379" s="5">
        <v>44643</v>
      </c>
      <c r="B379" s="25">
        <v>694.1</v>
      </c>
      <c r="C379" s="25">
        <v>17699</v>
      </c>
      <c r="D379" s="44">
        <v>-1.5162507181448429E-3</v>
      </c>
      <c r="E379" s="1">
        <f>'ONE_LAST_QUOTE (2)'!AF379</f>
        <v>-3.2310590462182717E-4</v>
      </c>
      <c r="F379" s="1">
        <f t="shared" si="45"/>
        <v>3.7520229614794163E-3</v>
      </c>
      <c r="G379" s="1">
        <f t="shared" si="46"/>
        <v>-4.3982347707230704E-3</v>
      </c>
      <c r="H379" s="25">
        <f t="shared" si="40"/>
        <v>0</v>
      </c>
      <c r="I379" s="25">
        <f t="shared" si="41"/>
        <v>0</v>
      </c>
      <c r="J379" s="25">
        <f t="shared" si="42"/>
        <v>0</v>
      </c>
      <c r="K379" s="25">
        <v>0</v>
      </c>
      <c r="L379" s="5" t="str">
        <f t="shared" si="43"/>
        <v>-</v>
      </c>
      <c r="M379" s="5" t="str">
        <f t="shared" si="44"/>
        <v>-</v>
      </c>
      <c r="N379" s="5" t="s">
        <v>150</v>
      </c>
      <c r="O379" s="5" t="s">
        <v>150</v>
      </c>
      <c r="P379" s="27">
        <f t="shared" si="47"/>
        <v>0</v>
      </c>
    </row>
    <row r="380" spans="1:16" x14ac:dyDescent="0.3">
      <c r="A380" s="5">
        <v>44644</v>
      </c>
      <c r="B380" s="25">
        <v>693.8</v>
      </c>
      <c r="C380" s="25">
        <v>17669</v>
      </c>
      <c r="D380" s="44">
        <v>-2.1818490967706198E-3</v>
      </c>
      <c r="E380" s="1">
        <f>'ONE_LAST_QUOTE (2)'!AF380</f>
        <v>-3.2310590462182717E-4</v>
      </c>
      <c r="F380" s="1">
        <f t="shared" si="45"/>
        <v>3.7520229614794163E-3</v>
      </c>
      <c r="G380" s="1">
        <f t="shared" si="46"/>
        <v>-4.3982347707230704E-3</v>
      </c>
      <c r="H380" s="25">
        <f t="shared" si="40"/>
        <v>0</v>
      </c>
      <c r="I380" s="25">
        <f t="shared" si="41"/>
        <v>0</v>
      </c>
      <c r="J380" s="25">
        <f t="shared" si="42"/>
        <v>0</v>
      </c>
      <c r="K380" s="25">
        <v>0</v>
      </c>
      <c r="L380" s="5" t="str">
        <f t="shared" si="43"/>
        <v>-</v>
      </c>
      <c r="M380" s="5" t="str">
        <f t="shared" si="44"/>
        <v>-</v>
      </c>
      <c r="N380" s="5" t="s">
        <v>144</v>
      </c>
      <c r="O380" s="5" t="s">
        <v>144</v>
      </c>
      <c r="P380" s="27">
        <f t="shared" si="47"/>
        <v>0</v>
      </c>
    </row>
    <row r="381" spans="1:16" x14ac:dyDescent="0.3">
      <c r="A381" s="5">
        <v>44645</v>
      </c>
      <c r="B381" s="25">
        <v>692.4</v>
      </c>
      <c r="C381" s="25">
        <v>17621</v>
      </c>
      <c r="D381" s="44">
        <v>1.4319061446182915E-4</v>
      </c>
      <c r="E381" s="1">
        <f>'ONE_LAST_QUOTE (2)'!AF381</f>
        <v>-3.2310590462182717E-4</v>
      </c>
      <c r="F381" s="1">
        <f t="shared" si="45"/>
        <v>3.7520229614794163E-3</v>
      </c>
      <c r="G381" s="1">
        <f t="shared" si="46"/>
        <v>-4.3982347707230704E-3</v>
      </c>
      <c r="H381" s="25">
        <f t="shared" si="40"/>
        <v>0</v>
      </c>
      <c r="I381" s="25">
        <f t="shared" si="41"/>
        <v>0</v>
      </c>
      <c r="J381" s="25">
        <f t="shared" si="42"/>
        <v>0</v>
      </c>
      <c r="K381" s="25">
        <v>0</v>
      </c>
      <c r="L381" s="5" t="str">
        <f t="shared" si="43"/>
        <v>-</v>
      </c>
      <c r="M381" s="5" t="str">
        <f t="shared" si="44"/>
        <v>-</v>
      </c>
      <c r="N381" s="5" t="s">
        <v>2</v>
      </c>
      <c r="O381" s="5" t="s">
        <v>2</v>
      </c>
      <c r="P381" s="27">
        <f t="shared" si="47"/>
        <v>1</v>
      </c>
    </row>
    <row r="382" spans="1:16" x14ac:dyDescent="0.3">
      <c r="A382" s="5">
        <v>44648</v>
      </c>
      <c r="B382" s="25">
        <v>683.1</v>
      </c>
      <c r="C382" s="25">
        <v>17437</v>
      </c>
      <c r="D382" s="44">
        <v>-1.5661026218101795E-4</v>
      </c>
      <c r="E382" s="1">
        <f>'ONE_LAST_QUOTE (2)'!AF382</f>
        <v>-3.2310590462182717E-4</v>
      </c>
      <c r="F382" s="1">
        <f t="shared" si="45"/>
        <v>3.7520229614794163E-3</v>
      </c>
      <c r="G382" s="1">
        <f t="shared" si="46"/>
        <v>-4.3982347707230704E-3</v>
      </c>
      <c r="H382" s="25">
        <f t="shared" si="40"/>
        <v>0</v>
      </c>
      <c r="I382" s="25">
        <f t="shared" si="41"/>
        <v>0</v>
      </c>
      <c r="J382" s="25">
        <f t="shared" si="42"/>
        <v>0</v>
      </c>
      <c r="K382" s="25">
        <v>0</v>
      </c>
      <c r="L382" s="5" t="str">
        <f t="shared" si="43"/>
        <v>-</v>
      </c>
      <c r="M382" s="5" t="str">
        <f t="shared" si="44"/>
        <v>-</v>
      </c>
      <c r="N382" s="5" t="s">
        <v>154</v>
      </c>
      <c r="O382" s="5" t="s">
        <v>154</v>
      </c>
      <c r="P382" s="27">
        <f t="shared" si="47"/>
        <v>1</v>
      </c>
    </row>
    <row r="383" spans="1:16" x14ac:dyDescent="0.3">
      <c r="A383" s="5">
        <v>44649</v>
      </c>
      <c r="B383" s="25">
        <v>688.7</v>
      </c>
      <c r="C383" s="25">
        <v>17546</v>
      </c>
      <c r="D383" s="44">
        <v>-1.9699004629848754E-3</v>
      </c>
      <c r="E383" s="1">
        <f>'ONE_LAST_QUOTE (2)'!AF383</f>
        <v>-3.2310590462182717E-4</v>
      </c>
      <c r="F383" s="1">
        <f t="shared" si="45"/>
        <v>3.7520229614794163E-3</v>
      </c>
      <c r="G383" s="1">
        <f t="shared" si="46"/>
        <v>-4.3982347707230704E-3</v>
      </c>
      <c r="H383" s="25">
        <f t="shared" si="40"/>
        <v>0</v>
      </c>
      <c r="I383" s="25">
        <f t="shared" si="41"/>
        <v>0</v>
      </c>
      <c r="J383" s="25">
        <f t="shared" si="42"/>
        <v>0</v>
      </c>
      <c r="K383" s="25">
        <v>0</v>
      </c>
      <c r="L383" s="5" t="str">
        <f t="shared" si="43"/>
        <v>-</v>
      </c>
      <c r="M383" s="5" t="str">
        <f t="shared" si="44"/>
        <v>-</v>
      </c>
      <c r="N383" s="5" t="s">
        <v>2</v>
      </c>
      <c r="O383" s="5" t="s">
        <v>2</v>
      </c>
      <c r="P383" s="27">
        <f t="shared" si="47"/>
        <v>0</v>
      </c>
    </row>
    <row r="384" spans="1:16" x14ac:dyDescent="0.3">
      <c r="A384" s="5">
        <v>44650</v>
      </c>
      <c r="B384" s="25">
        <v>695.7</v>
      </c>
      <c r="C384" s="25">
        <v>17740</v>
      </c>
      <c r="D384" s="44">
        <v>6.5953817596323182E-4</v>
      </c>
      <c r="E384" s="1">
        <f>'ONE_LAST_QUOTE (2)'!AF384</f>
        <v>-3.2310590462182717E-4</v>
      </c>
      <c r="F384" s="1">
        <f t="shared" si="45"/>
        <v>3.7520229614794163E-3</v>
      </c>
      <c r="G384" s="1">
        <f t="shared" si="46"/>
        <v>-4.3982347707230704E-3</v>
      </c>
      <c r="H384" s="25">
        <f t="shared" si="40"/>
        <v>0</v>
      </c>
      <c r="I384" s="25">
        <f t="shared" si="41"/>
        <v>0</v>
      </c>
      <c r="J384" s="25">
        <f t="shared" si="42"/>
        <v>0</v>
      </c>
      <c r="K384" s="25">
        <v>0</v>
      </c>
      <c r="L384" s="5" t="str">
        <f t="shared" si="43"/>
        <v>-</v>
      </c>
      <c r="M384" s="5" t="str">
        <f t="shared" si="44"/>
        <v>-</v>
      </c>
      <c r="N384" s="5" t="s">
        <v>125</v>
      </c>
      <c r="O384" s="5" t="s">
        <v>125</v>
      </c>
      <c r="P384" s="27">
        <f t="shared" si="47"/>
        <v>1</v>
      </c>
    </row>
    <row r="385" spans="1:16" x14ac:dyDescent="0.3">
      <c r="A385" s="5">
        <v>44651</v>
      </c>
      <c r="B385" s="25">
        <v>691.8</v>
      </c>
      <c r="C385" s="25">
        <v>17634</v>
      </c>
      <c r="D385" s="44">
        <v>6.0476150964292302E-4</v>
      </c>
      <c r="E385" s="1">
        <f>'ONE_LAST_QUOTE (2)'!AF385</f>
        <v>-3.2310590462182717E-4</v>
      </c>
      <c r="F385" s="1">
        <f t="shared" si="45"/>
        <v>3.7520229614794163E-3</v>
      </c>
      <c r="G385" s="1">
        <f t="shared" si="46"/>
        <v>-4.3982347707230704E-3</v>
      </c>
      <c r="H385" s="25">
        <f t="shared" si="40"/>
        <v>0</v>
      </c>
      <c r="I385" s="25">
        <f t="shared" si="41"/>
        <v>0</v>
      </c>
      <c r="J385" s="25">
        <f t="shared" si="42"/>
        <v>0</v>
      </c>
      <c r="K385" s="25">
        <v>0</v>
      </c>
      <c r="L385" s="5" t="str">
        <f t="shared" si="43"/>
        <v>-</v>
      </c>
      <c r="M385" s="5" t="str">
        <f t="shared" si="44"/>
        <v>-</v>
      </c>
      <c r="N385" s="5" t="s">
        <v>125</v>
      </c>
      <c r="O385" s="5" t="s">
        <v>125</v>
      </c>
      <c r="P385" s="27">
        <f t="shared" si="47"/>
        <v>1</v>
      </c>
    </row>
    <row r="386" spans="1:16" x14ac:dyDescent="0.3">
      <c r="A386" s="5">
        <v>44652</v>
      </c>
      <c r="B386" s="25">
        <v>687.6</v>
      </c>
      <c r="C386" s="25">
        <v>17557</v>
      </c>
      <c r="D386" s="44">
        <v>-9.2700759080582146E-4</v>
      </c>
      <c r="E386" s="1">
        <f>'ONE_LAST_QUOTE (2)'!AF386</f>
        <v>-3.2310590462182717E-4</v>
      </c>
      <c r="F386" s="1">
        <f t="shared" si="45"/>
        <v>3.7520229614794163E-3</v>
      </c>
      <c r="G386" s="1">
        <f t="shared" si="46"/>
        <v>-4.3982347707230704E-3</v>
      </c>
      <c r="H386" s="25">
        <f t="shared" ref="H386:H449" si="48">IF(D386&gt;F386,1,0)</f>
        <v>0</v>
      </c>
      <c r="I386" s="25">
        <f t="shared" ref="I386:I449" si="49">IF(D386&lt;G386,1,0)</f>
        <v>0</v>
      </c>
      <c r="J386" s="25">
        <f t="shared" ref="J386:J449" si="50">H386+I386</f>
        <v>0</v>
      </c>
      <c r="K386" s="25">
        <v>0</v>
      </c>
      <c r="L386" s="5" t="str">
        <f t="shared" ref="L386:L449" si="51">IF(H386=1,A386,"-")</f>
        <v>-</v>
      </c>
      <c r="M386" s="5" t="str">
        <f t="shared" ref="M386:M449" si="52">IF(I386=1,A386,"-")</f>
        <v>-</v>
      </c>
      <c r="N386" s="5" t="s">
        <v>144</v>
      </c>
      <c r="O386" s="5" t="s">
        <v>144</v>
      </c>
      <c r="P386" s="27">
        <f t="shared" si="47"/>
        <v>0</v>
      </c>
    </row>
    <row r="387" spans="1:16" x14ac:dyDescent="0.3">
      <c r="A387" s="5">
        <v>44657</v>
      </c>
      <c r="B387" s="25">
        <v>683.7</v>
      </c>
      <c r="C387" s="25">
        <v>17505</v>
      </c>
      <c r="D387" s="44">
        <v>-1.6126688825172874E-3</v>
      </c>
      <c r="E387" s="1">
        <f>'ONE_LAST_QUOTE (2)'!AF387</f>
        <v>-3.2310590462182717E-4</v>
      </c>
      <c r="F387" s="1">
        <f t="shared" ref="F387:F450" si="53">E387+$Q$7*_xlfn.STDEV.S($D$2:$D$779)</f>
        <v>3.7520229614794163E-3</v>
      </c>
      <c r="G387" s="1">
        <f t="shared" ref="G387:G450" si="54">E387-$Q$7*_xlfn.STDEV.S($D$2:$D$779)</f>
        <v>-4.3982347707230704E-3</v>
      </c>
      <c r="H387" s="25">
        <f t="shared" si="48"/>
        <v>0</v>
      </c>
      <c r="I387" s="25">
        <f t="shared" si="49"/>
        <v>0</v>
      </c>
      <c r="J387" s="25">
        <f t="shared" si="50"/>
        <v>0</v>
      </c>
      <c r="K387" s="25">
        <v>0</v>
      </c>
      <c r="L387" s="5" t="str">
        <f t="shared" si="51"/>
        <v>-</v>
      </c>
      <c r="M387" s="5" t="str">
        <f t="shared" si="52"/>
        <v>-</v>
      </c>
      <c r="N387" s="5" t="s">
        <v>2</v>
      </c>
      <c r="O387" s="5" t="s">
        <v>2</v>
      </c>
      <c r="P387" s="27">
        <f t="shared" ref="P387:P450" si="55">IF(D387&gt;E387,1,0)</f>
        <v>0</v>
      </c>
    </row>
    <row r="388" spans="1:16" x14ac:dyDescent="0.3">
      <c r="A388" s="5">
        <v>44658</v>
      </c>
      <c r="B388" s="25">
        <v>668.9</v>
      </c>
      <c r="C388" s="25">
        <v>17142</v>
      </c>
      <c r="D388" s="44">
        <v>-6.2358014955604278E-4</v>
      </c>
      <c r="E388" s="1">
        <f>'ONE_LAST_QUOTE (2)'!AF388</f>
        <v>-3.2310590462182717E-4</v>
      </c>
      <c r="F388" s="1">
        <f t="shared" si="53"/>
        <v>3.7520229614794163E-3</v>
      </c>
      <c r="G388" s="1">
        <f t="shared" si="54"/>
        <v>-4.3982347707230704E-3</v>
      </c>
      <c r="H388" s="25">
        <f t="shared" si="48"/>
        <v>0</v>
      </c>
      <c r="I388" s="25">
        <f t="shared" si="49"/>
        <v>0</v>
      </c>
      <c r="J388" s="25">
        <f t="shared" si="50"/>
        <v>0</v>
      </c>
      <c r="K388" s="25">
        <v>0</v>
      </c>
      <c r="L388" s="5" t="str">
        <f t="shared" si="51"/>
        <v>-</v>
      </c>
      <c r="M388" s="5" t="str">
        <f t="shared" si="52"/>
        <v>-</v>
      </c>
      <c r="N388" s="5" t="s">
        <v>2</v>
      </c>
      <c r="O388" s="5" t="s">
        <v>2</v>
      </c>
      <c r="P388" s="27">
        <f t="shared" si="55"/>
        <v>0</v>
      </c>
    </row>
    <row r="389" spans="1:16" x14ac:dyDescent="0.3">
      <c r="A389" s="5">
        <v>44659</v>
      </c>
      <c r="B389" s="25">
        <v>673.8</v>
      </c>
      <c r="C389" s="25">
        <v>17304</v>
      </c>
      <c r="D389" s="44">
        <v>-1.1821074723907038E-3</v>
      </c>
      <c r="E389" s="1">
        <f>'ONE_LAST_QUOTE (2)'!AF389</f>
        <v>-3.2310590462182717E-4</v>
      </c>
      <c r="F389" s="1">
        <f t="shared" si="53"/>
        <v>3.7520229614794163E-3</v>
      </c>
      <c r="G389" s="1">
        <f t="shared" si="54"/>
        <v>-4.3982347707230704E-3</v>
      </c>
      <c r="H389" s="25">
        <f t="shared" si="48"/>
        <v>0</v>
      </c>
      <c r="I389" s="25">
        <f t="shared" si="49"/>
        <v>0</v>
      </c>
      <c r="J389" s="25">
        <f t="shared" si="50"/>
        <v>0</v>
      </c>
      <c r="K389" s="25">
        <v>0</v>
      </c>
      <c r="L389" s="5" t="str">
        <f t="shared" si="51"/>
        <v>-</v>
      </c>
      <c r="M389" s="5" t="str">
        <f t="shared" si="52"/>
        <v>-</v>
      </c>
      <c r="N389" s="5" t="s">
        <v>125</v>
      </c>
      <c r="O389" s="5" t="s">
        <v>125</v>
      </c>
      <c r="P389" s="27">
        <f t="shared" si="55"/>
        <v>0</v>
      </c>
    </row>
    <row r="390" spans="1:16" x14ac:dyDescent="0.3">
      <c r="A390" s="5">
        <v>44662</v>
      </c>
      <c r="B390" s="25">
        <v>662.6</v>
      </c>
      <c r="C390" s="25">
        <v>17037</v>
      </c>
      <c r="D390" s="44">
        <v>-1.0783911436520918E-4</v>
      </c>
      <c r="E390" s="1">
        <f>'ONE_LAST_QUOTE (2)'!AF390</f>
        <v>-3.2310590462182717E-4</v>
      </c>
      <c r="F390" s="1">
        <f t="shared" si="53"/>
        <v>3.7520229614794163E-3</v>
      </c>
      <c r="G390" s="1">
        <f t="shared" si="54"/>
        <v>-4.3982347707230704E-3</v>
      </c>
      <c r="H390" s="25">
        <f t="shared" si="48"/>
        <v>0</v>
      </c>
      <c r="I390" s="25">
        <f t="shared" si="49"/>
        <v>0</v>
      </c>
      <c r="J390" s="25">
        <f t="shared" si="50"/>
        <v>0</v>
      </c>
      <c r="K390" s="25">
        <v>0</v>
      </c>
      <c r="L390" s="5" t="str">
        <f t="shared" si="51"/>
        <v>-</v>
      </c>
      <c r="M390" s="5" t="str">
        <f t="shared" si="52"/>
        <v>-</v>
      </c>
      <c r="N390" s="5" t="s">
        <v>2</v>
      </c>
      <c r="O390" s="5" t="s">
        <v>2</v>
      </c>
      <c r="P390" s="27">
        <f t="shared" si="55"/>
        <v>1</v>
      </c>
    </row>
    <row r="391" spans="1:16" x14ac:dyDescent="0.3">
      <c r="A391" s="5">
        <v>44663</v>
      </c>
      <c r="B391" s="25">
        <v>661.2</v>
      </c>
      <c r="C391" s="25">
        <v>17000</v>
      </c>
      <c r="D391" s="44">
        <v>1.2752152290656507E-4</v>
      </c>
      <c r="E391" s="1">
        <f>'ONE_LAST_QUOTE (2)'!AF391</f>
        <v>-3.2310590462182717E-4</v>
      </c>
      <c r="F391" s="1">
        <f t="shared" si="53"/>
        <v>3.7520229614794163E-3</v>
      </c>
      <c r="G391" s="1">
        <f t="shared" si="54"/>
        <v>-4.3982347707230704E-3</v>
      </c>
      <c r="H391" s="25">
        <f t="shared" si="48"/>
        <v>0</v>
      </c>
      <c r="I391" s="25">
        <f t="shared" si="49"/>
        <v>0</v>
      </c>
      <c r="J391" s="25">
        <f t="shared" si="50"/>
        <v>0</v>
      </c>
      <c r="K391" s="25">
        <v>0</v>
      </c>
      <c r="L391" s="5" t="str">
        <f t="shared" si="51"/>
        <v>-</v>
      </c>
      <c r="M391" s="5" t="str">
        <f t="shared" si="52"/>
        <v>-</v>
      </c>
      <c r="N391" s="5" t="s">
        <v>144</v>
      </c>
      <c r="O391" s="5" t="s">
        <v>144</v>
      </c>
      <c r="P391" s="27">
        <f t="shared" si="55"/>
        <v>1</v>
      </c>
    </row>
    <row r="392" spans="1:16" x14ac:dyDescent="0.3">
      <c r="A392" s="5">
        <v>44664</v>
      </c>
      <c r="B392" s="25">
        <v>674.3</v>
      </c>
      <c r="C392" s="25">
        <v>17316</v>
      </c>
      <c r="D392" s="44">
        <v>1.305084827530461E-3</v>
      </c>
      <c r="E392" s="1">
        <f>'ONE_LAST_QUOTE (2)'!AF392</f>
        <v>-3.2310590462182717E-4</v>
      </c>
      <c r="F392" s="1">
        <f t="shared" si="53"/>
        <v>3.7520229614794163E-3</v>
      </c>
      <c r="G392" s="1">
        <f t="shared" si="54"/>
        <v>-4.3982347707230704E-3</v>
      </c>
      <c r="H392" s="25">
        <f t="shared" si="48"/>
        <v>0</v>
      </c>
      <c r="I392" s="25">
        <f t="shared" si="49"/>
        <v>0</v>
      </c>
      <c r="J392" s="25">
        <f t="shared" si="50"/>
        <v>0</v>
      </c>
      <c r="K392" s="25">
        <v>0</v>
      </c>
      <c r="L392" s="5" t="str">
        <f t="shared" si="51"/>
        <v>-</v>
      </c>
      <c r="M392" s="5" t="str">
        <f t="shared" si="52"/>
        <v>-</v>
      </c>
      <c r="N392" s="5" t="s">
        <v>144</v>
      </c>
      <c r="O392" s="5" t="s">
        <v>144</v>
      </c>
      <c r="P392" s="27">
        <f t="shared" si="55"/>
        <v>1</v>
      </c>
    </row>
    <row r="393" spans="1:16" x14ac:dyDescent="0.3">
      <c r="A393" s="5">
        <v>44665</v>
      </c>
      <c r="B393" s="25">
        <v>673.4</v>
      </c>
      <c r="C393" s="25">
        <v>17295</v>
      </c>
      <c r="D393" s="44">
        <v>1.5774266137684456E-4</v>
      </c>
      <c r="E393" s="1">
        <f>'ONE_LAST_QUOTE (2)'!AF393</f>
        <v>-3.2310590462182717E-4</v>
      </c>
      <c r="F393" s="1">
        <f t="shared" si="53"/>
        <v>3.7520229614794163E-3</v>
      </c>
      <c r="G393" s="1">
        <f t="shared" si="54"/>
        <v>-4.3982347707230704E-3</v>
      </c>
      <c r="H393" s="25">
        <f t="shared" si="48"/>
        <v>0</v>
      </c>
      <c r="I393" s="25">
        <f t="shared" si="49"/>
        <v>0</v>
      </c>
      <c r="J393" s="25">
        <f t="shared" si="50"/>
        <v>0</v>
      </c>
      <c r="K393" s="25">
        <v>0</v>
      </c>
      <c r="L393" s="5" t="str">
        <f t="shared" si="51"/>
        <v>-</v>
      </c>
      <c r="M393" s="5" t="str">
        <f t="shared" si="52"/>
        <v>-</v>
      </c>
      <c r="N393" s="5" t="s">
        <v>125</v>
      </c>
      <c r="O393" s="5" t="s">
        <v>125</v>
      </c>
      <c r="P393" s="27">
        <f t="shared" si="55"/>
        <v>1</v>
      </c>
    </row>
    <row r="394" spans="1:16" x14ac:dyDescent="0.3">
      <c r="A394" s="5">
        <v>44670</v>
      </c>
      <c r="B394" s="25">
        <v>658.9</v>
      </c>
      <c r="C394" s="25">
        <v>17004</v>
      </c>
      <c r="D394" s="44">
        <v>2.1694134778955498E-3</v>
      </c>
      <c r="E394" s="1">
        <f>'ONE_LAST_QUOTE (2)'!AF394</f>
        <v>-3.2310590462182717E-4</v>
      </c>
      <c r="F394" s="1">
        <f t="shared" si="53"/>
        <v>3.7520229614794163E-3</v>
      </c>
      <c r="G394" s="1">
        <f t="shared" si="54"/>
        <v>-4.3982347707230704E-3</v>
      </c>
      <c r="H394" s="25">
        <f t="shared" si="48"/>
        <v>0</v>
      </c>
      <c r="I394" s="25">
        <f t="shared" si="49"/>
        <v>0</v>
      </c>
      <c r="J394" s="25">
        <f t="shared" si="50"/>
        <v>0</v>
      </c>
      <c r="K394" s="25">
        <v>0</v>
      </c>
      <c r="L394" s="5" t="str">
        <f t="shared" si="51"/>
        <v>-</v>
      </c>
      <c r="M394" s="5" t="str">
        <f t="shared" si="52"/>
        <v>-</v>
      </c>
      <c r="N394" s="5" t="s">
        <v>125</v>
      </c>
      <c r="O394" s="5" t="s">
        <v>125</v>
      </c>
      <c r="P394" s="27">
        <f t="shared" si="55"/>
        <v>1</v>
      </c>
    </row>
    <row r="395" spans="1:16" x14ac:dyDescent="0.3">
      <c r="A395" s="5">
        <v>44671</v>
      </c>
      <c r="B395" s="25">
        <v>662.7</v>
      </c>
      <c r="C395" s="25">
        <v>17125</v>
      </c>
      <c r="D395" s="44">
        <v>4.0253878111864237E-3</v>
      </c>
      <c r="E395" s="1">
        <f>'ONE_LAST_QUOTE (2)'!AF395</f>
        <v>-3.2310590462182717E-4</v>
      </c>
      <c r="F395" s="1">
        <f t="shared" si="53"/>
        <v>3.7520229614794163E-3</v>
      </c>
      <c r="G395" s="1">
        <f t="shared" si="54"/>
        <v>-4.3982347707230704E-3</v>
      </c>
      <c r="H395" s="25">
        <f t="shared" si="48"/>
        <v>1</v>
      </c>
      <c r="I395" s="25">
        <f t="shared" si="49"/>
        <v>0</v>
      </c>
      <c r="J395" s="25">
        <f t="shared" si="50"/>
        <v>1</v>
      </c>
      <c r="K395" s="25">
        <v>0</v>
      </c>
      <c r="L395" s="5">
        <f t="shared" si="51"/>
        <v>44671</v>
      </c>
      <c r="M395" s="5" t="str">
        <f t="shared" si="52"/>
        <v>-</v>
      </c>
      <c r="N395" s="5" t="s">
        <v>125</v>
      </c>
      <c r="O395" s="5" t="s">
        <v>125</v>
      </c>
      <c r="P395" s="27">
        <f t="shared" si="55"/>
        <v>1</v>
      </c>
    </row>
    <row r="396" spans="1:16" x14ac:dyDescent="0.3">
      <c r="A396" s="5">
        <v>44672</v>
      </c>
      <c r="B396" s="25">
        <v>664.3</v>
      </c>
      <c r="C396" s="25">
        <v>17126</v>
      </c>
      <c r="D396" s="44">
        <v>7.7734310852841214E-5</v>
      </c>
      <c r="E396" s="1">
        <f>'ONE_LAST_QUOTE (2)'!AF396</f>
        <v>-3.2310590462182717E-4</v>
      </c>
      <c r="F396" s="1">
        <f t="shared" si="53"/>
        <v>3.7520229614794163E-3</v>
      </c>
      <c r="G396" s="1">
        <f t="shared" si="54"/>
        <v>-4.3982347707230704E-3</v>
      </c>
      <c r="H396" s="25">
        <f t="shared" si="48"/>
        <v>0</v>
      </c>
      <c r="I396" s="25">
        <f t="shared" si="49"/>
        <v>0</v>
      </c>
      <c r="J396" s="25">
        <f t="shared" si="50"/>
        <v>0</v>
      </c>
      <c r="K396" s="25">
        <v>0</v>
      </c>
      <c r="L396" s="5" t="str">
        <f t="shared" si="51"/>
        <v>-</v>
      </c>
      <c r="M396" s="5" t="str">
        <f t="shared" si="52"/>
        <v>-</v>
      </c>
      <c r="N396" s="5" t="s">
        <v>125</v>
      </c>
      <c r="O396" s="5" t="s">
        <v>125</v>
      </c>
      <c r="P396" s="27">
        <f t="shared" si="55"/>
        <v>1</v>
      </c>
    </row>
    <row r="397" spans="1:16" x14ac:dyDescent="0.3">
      <c r="A397" s="5">
        <v>44673</v>
      </c>
      <c r="B397" s="25">
        <v>658.7</v>
      </c>
      <c r="C397" s="25">
        <v>16992</v>
      </c>
      <c r="D397" s="44">
        <v>-8.413204686959616E-4</v>
      </c>
      <c r="E397" s="1">
        <f>'ONE_LAST_QUOTE (2)'!AF397</f>
        <v>-3.2310590462182717E-4</v>
      </c>
      <c r="F397" s="1">
        <f t="shared" si="53"/>
        <v>3.7520229614794163E-3</v>
      </c>
      <c r="G397" s="1">
        <f t="shared" si="54"/>
        <v>-4.3982347707230704E-3</v>
      </c>
      <c r="H397" s="25">
        <f t="shared" si="48"/>
        <v>0</v>
      </c>
      <c r="I397" s="25">
        <f t="shared" si="49"/>
        <v>0</v>
      </c>
      <c r="J397" s="25">
        <f t="shared" si="50"/>
        <v>0</v>
      </c>
      <c r="K397" s="25">
        <v>1</v>
      </c>
      <c r="L397" s="5" t="str">
        <f t="shared" si="51"/>
        <v>-</v>
      </c>
      <c r="M397" s="5" t="str">
        <f t="shared" si="52"/>
        <v>-</v>
      </c>
      <c r="N397" s="5" t="s">
        <v>148</v>
      </c>
      <c r="O397" s="5" t="s">
        <v>148</v>
      </c>
      <c r="P397" s="27">
        <f t="shared" si="55"/>
        <v>0</v>
      </c>
    </row>
    <row r="398" spans="1:16" x14ac:dyDescent="0.3">
      <c r="A398" s="5">
        <v>44677</v>
      </c>
      <c r="B398" s="25">
        <v>644.29999999999995</v>
      </c>
      <c r="C398" s="25">
        <v>16585</v>
      </c>
      <c r="D398" s="44">
        <v>1.7591164531423169E-6</v>
      </c>
      <c r="E398" s="1">
        <f>'ONE_LAST_QUOTE (2)'!AF398</f>
        <v>-3.2310590462182717E-4</v>
      </c>
      <c r="F398" s="1">
        <f t="shared" si="53"/>
        <v>3.7520229614794163E-3</v>
      </c>
      <c r="G398" s="1">
        <f t="shared" si="54"/>
        <v>-4.3982347707230704E-3</v>
      </c>
      <c r="H398" s="25">
        <f t="shared" si="48"/>
        <v>0</v>
      </c>
      <c r="I398" s="25">
        <f t="shared" si="49"/>
        <v>0</v>
      </c>
      <c r="J398" s="25">
        <f t="shared" si="50"/>
        <v>0</v>
      </c>
      <c r="K398" s="25">
        <v>0</v>
      </c>
      <c r="L398" s="5" t="str">
        <f t="shared" si="51"/>
        <v>-</v>
      </c>
      <c r="M398" s="5" t="str">
        <f t="shared" si="52"/>
        <v>-</v>
      </c>
      <c r="N398" s="5" t="s">
        <v>125</v>
      </c>
      <c r="O398" s="5" t="s">
        <v>125</v>
      </c>
      <c r="P398" s="27">
        <f t="shared" si="55"/>
        <v>1</v>
      </c>
    </row>
    <row r="399" spans="1:16" x14ac:dyDescent="0.3">
      <c r="A399" s="5">
        <v>44678</v>
      </c>
      <c r="B399" s="25">
        <v>631.79999999999995</v>
      </c>
      <c r="C399" s="25">
        <v>16287</v>
      </c>
      <c r="D399" s="44">
        <v>-2.486763263636553E-3</v>
      </c>
      <c r="E399" s="1">
        <f>'ONE_LAST_QUOTE (2)'!AF399</f>
        <v>-3.2310590462182717E-4</v>
      </c>
      <c r="F399" s="1">
        <f t="shared" si="53"/>
        <v>3.7520229614794163E-3</v>
      </c>
      <c r="G399" s="1">
        <f t="shared" si="54"/>
        <v>-4.3982347707230704E-3</v>
      </c>
      <c r="H399" s="25">
        <f t="shared" si="48"/>
        <v>0</v>
      </c>
      <c r="I399" s="25">
        <f t="shared" si="49"/>
        <v>0</v>
      </c>
      <c r="J399" s="25">
        <f t="shared" si="50"/>
        <v>0</v>
      </c>
      <c r="K399" s="25">
        <v>0</v>
      </c>
      <c r="L399" s="5" t="str">
        <f t="shared" si="51"/>
        <v>-</v>
      </c>
      <c r="M399" s="5" t="str">
        <f t="shared" si="52"/>
        <v>-</v>
      </c>
      <c r="N399" s="5" t="s">
        <v>2</v>
      </c>
      <c r="O399" s="5" t="s">
        <v>2</v>
      </c>
      <c r="P399" s="27">
        <f t="shared" si="55"/>
        <v>0</v>
      </c>
    </row>
    <row r="400" spans="1:16" x14ac:dyDescent="0.3">
      <c r="A400" s="5">
        <v>44680</v>
      </c>
      <c r="B400" s="25">
        <v>642.79999999999995</v>
      </c>
      <c r="C400" s="25">
        <v>16581</v>
      </c>
      <c r="D400" s="44">
        <v>1.42197374531251E-3</v>
      </c>
      <c r="E400" s="1">
        <f>'ONE_LAST_QUOTE (2)'!AF400</f>
        <v>-3.2310590462182717E-4</v>
      </c>
      <c r="F400" s="1">
        <f t="shared" si="53"/>
        <v>3.7520229614794163E-3</v>
      </c>
      <c r="G400" s="1">
        <f t="shared" si="54"/>
        <v>-4.3982347707230704E-3</v>
      </c>
      <c r="H400" s="25">
        <f t="shared" si="48"/>
        <v>0</v>
      </c>
      <c r="I400" s="25">
        <f t="shared" si="49"/>
        <v>0</v>
      </c>
      <c r="J400" s="25">
        <f t="shared" si="50"/>
        <v>0</v>
      </c>
      <c r="K400" s="25">
        <v>0</v>
      </c>
      <c r="L400" s="5" t="str">
        <f t="shared" si="51"/>
        <v>-</v>
      </c>
      <c r="M400" s="5" t="str">
        <f t="shared" si="52"/>
        <v>-</v>
      </c>
      <c r="N400" s="5" t="s">
        <v>2</v>
      </c>
      <c r="O400" s="5" t="s">
        <v>2</v>
      </c>
      <c r="P400" s="27">
        <f t="shared" si="55"/>
        <v>1</v>
      </c>
    </row>
    <row r="401" spans="1:16" x14ac:dyDescent="0.3">
      <c r="A401" s="5">
        <v>44684</v>
      </c>
      <c r="B401" s="25">
        <v>638</v>
      </c>
      <c r="C401" s="25">
        <v>16472</v>
      </c>
      <c r="D401" s="44">
        <v>2.6254990008722583E-4</v>
      </c>
      <c r="E401" s="1">
        <f>'ONE_LAST_QUOTE (2)'!AF401</f>
        <v>-3.2310590462182717E-4</v>
      </c>
      <c r="F401" s="1">
        <f t="shared" si="53"/>
        <v>3.7520229614794163E-3</v>
      </c>
      <c r="G401" s="1">
        <f t="shared" si="54"/>
        <v>-4.3982347707230704E-3</v>
      </c>
      <c r="H401" s="25">
        <f t="shared" si="48"/>
        <v>0</v>
      </c>
      <c r="I401" s="25">
        <f t="shared" si="49"/>
        <v>0</v>
      </c>
      <c r="J401" s="25">
        <f t="shared" si="50"/>
        <v>0</v>
      </c>
      <c r="K401" s="25">
        <v>0</v>
      </c>
      <c r="L401" s="5" t="str">
        <f t="shared" si="51"/>
        <v>-</v>
      </c>
      <c r="M401" s="5" t="str">
        <f t="shared" si="52"/>
        <v>-</v>
      </c>
      <c r="N401" s="5" t="s">
        <v>125</v>
      </c>
      <c r="O401" s="5" t="s">
        <v>125</v>
      </c>
      <c r="P401" s="27">
        <f t="shared" si="55"/>
        <v>1</v>
      </c>
    </row>
    <row r="402" spans="1:16" x14ac:dyDescent="0.3">
      <c r="A402" s="5">
        <v>44685</v>
      </c>
      <c r="B402" s="25">
        <v>639.1</v>
      </c>
      <c r="C402" s="25">
        <v>16519</v>
      </c>
      <c r="D402" s="44">
        <v>1.8917673436320299E-3</v>
      </c>
      <c r="E402" s="1">
        <f>'ONE_LAST_QUOTE (2)'!AF402</f>
        <v>-3.2310590462182717E-4</v>
      </c>
      <c r="F402" s="1">
        <f t="shared" si="53"/>
        <v>3.7520229614794163E-3</v>
      </c>
      <c r="G402" s="1">
        <f t="shared" si="54"/>
        <v>-4.3982347707230704E-3</v>
      </c>
      <c r="H402" s="25">
        <f t="shared" si="48"/>
        <v>0</v>
      </c>
      <c r="I402" s="25">
        <f t="shared" si="49"/>
        <v>0</v>
      </c>
      <c r="J402" s="25">
        <f t="shared" si="50"/>
        <v>0</v>
      </c>
      <c r="K402" s="25">
        <v>0</v>
      </c>
      <c r="L402" s="5" t="str">
        <f t="shared" si="51"/>
        <v>-</v>
      </c>
      <c r="M402" s="5" t="str">
        <f t="shared" si="52"/>
        <v>-</v>
      </c>
      <c r="N402" s="5" t="s">
        <v>148</v>
      </c>
      <c r="O402" s="5" t="s">
        <v>148</v>
      </c>
      <c r="P402" s="27">
        <f t="shared" si="55"/>
        <v>1</v>
      </c>
    </row>
    <row r="403" spans="1:16" x14ac:dyDescent="0.3">
      <c r="A403" s="5">
        <v>44686</v>
      </c>
      <c r="B403" s="25">
        <v>646.79999999999995</v>
      </c>
      <c r="C403" s="25">
        <v>16685</v>
      </c>
      <c r="D403" s="44">
        <v>2.9162427273662721E-4</v>
      </c>
      <c r="E403" s="1">
        <f>'ONE_LAST_QUOTE (2)'!AF403</f>
        <v>-3.2310590462182717E-4</v>
      </c>
      <c r="F403" s="1">
        <f t="shared" si="53"/>
        <v>3.7520229614794163E-3</v>
      </c>
      <c r="G403" s="1">
        <f t="shared" si="54"/>
        <v>-4.3982347707230704E-3</v>
      </c>
      <c r="H403" s="25">
        <f t="shared" si="48"/>
        <v>0</v>
      </c>
      <c r="I403" s="25">
        <f t="shared" si="49"/>
        <v>0</v>
      </c>
      <c r="J403" s="25">
        <f t="shared" si="50"/>
        <v>0</v>
      </c>
      <c r="K403" s="25">
        <v>0</v>
      </c>
      <c r="L403" s="5" t="str">
        <f t="shared" si="51"/>
        <v>-</v>
      </c>
      <c r="M403" s="5" t="str">
        <f t="shared" si="52"/>
        <v>-</v>
      </c>
      <c r="N403" s="5" t="s">
        <v>125</v>
      </c>
      <c r="O403" s="5" t="s">
        <v>125</v>
      </c>
      <c r="P403" s="27">
        <f t="shared" si="55"/>
        <v>1</v>
      </c>
    </row>
    <row r="404" spans="1:16" x14ac:dyDescent="0.3">
      <c r="A404" s="5">
        <v>44687</v>
      </c>
      <c r="B404" s="25">
        <v>633.20000000000005</v>
      </c>
      <c r="C404" s="25">
        <v>16356</v>
      </c>
      <c r="D404" s="44">
        <v>-1.4258818833187128E-4</v>
      </c>
      <c r="E404" s="1">
        <f>'ONE_LAST_QUOTE (2)'!AF404</f>
        <v>-3.2310590462182717E-4</v>
      </c>
      <c r="F404" s="1">
        <f t="shared" si="53"/>
        <v>3.7520229614794163E-3</v>
      </c>
      <c r="G404" s="1">
        <f t="shared" si="54"/>
        <v>-4.3982347707230704E-3</v>
      </c>
      <c r="H404" s="25">
        <f t="shared" si="48"/>
        <v>0</v>
      </c>
      <c r="I404" s="25">
        <f t="shared" si="49"/>
        <v>0</v>
      </c>
      <c r="J404" s="25">
        <f t="shared" si="50"/>
        <v>0</v>
      </c>
      <c r="K404" s="25">
        <v>0</v>
      </c>
      <c r="L404" s="5" t="str">
        <f t="shared" si="51"/>
        <v>-</v>
      </c>
      <c r="M404" s="5" t="str">
        <f t="shared" si="52"/>
        <v>-</v>
      </c>
      <c r="N404" s="5" t="s">
        <v>125</v>
      </c>
      <c r="O404" s="5" t="s">
        <v>125</v>
      </c>
      <c r="P404" s="27">
        <f t="shared" si="55"/>
        <v>1</v>
      </c>
    </row>
    <row r="405" spans="1:16" x14ac:dyDescent="0.3">
      <c r="A405" s="5">
        <v>44690</v>
      </c>
      <c r="B405" s="25">
        <v>622.20000000000005</v>
      </c>
      <c r="C405" s="25">
        <v>16027</v>
      </c>
      <c r="D405" s="44">
        <v>-3.2223404371498716E-4</v>
      </c>
      <c r="E405" s="1">
        <f>'ONE_LAST_QUOTE (2)'!AF405</f>
        <v>-3.2310590462182717E-4</v>
      </c>
      <c r="F405" s="1">
        <f t="shared" si="53"/>
        <v>3.7520229614794163E-3</v>
      </c>
      <c r="G405" s="1">
        <f t="shared" si="54"/>
        <v>-4.3982347707230704E-3</v>
      </c>
      <c r="H405" s="25">
        <f t="shared" si="48"/>
        <v>0</v>
      </c>
      <c r="I405" s="25">
        <f t="shared" si="49"/>
        <v>0</v>
      </c>
      <c r="J405" s="25">
        <f t="shared" si="50"/>
        <v>0</v>
      </c>
      <c r="K405" s="25">
        <v>0</v>
      </c>
      <c r="L405" s="5" t="str">
        <f t="shared" si="51"/>
        <v>-</v>
      </c>
      <c r="M405" s="5" t="str">
        <f t="shared" si="52"/>
        <v>-</v>
      </c>
      <c r="N405" s="5" t="s">
        <v>2</v>
      </c>
      <c r="O405" s="5" t="s">
        <v>2</v>
      </c>
      <c r="P405" s="27">
        <f t="shared" si="55"/>
        <v>1</v>
      </c>
    </row>
    <row r="406" spans="1:16" x14ac:dyDescent="0.3">
      <c r="A406" s="5">
        <v>44691</v>
      </c>
      <c r="B406" s="25">
        <v>622</v>
      </c>
      <c r="C406" s="25">
        <v>16038</v>
      </c>
      <c r="D406" s="44">
        <v>-7.3655656279304792E-4</v>
      </c>
      <c r="E406" s="1">
        <f>'ONE_LAST_QUOTE (2)'!AF406</f>
        <v>-3.2310590462182717E-4</v>
      </c>
      <c r="F406" s="1">
        <f t="shared" si="53"/>
        <v>3.7520229614794163E-3</v>
      </c>
      <c r="G406" s="1">
        <f t="shared" si="54"/>
        <v>-4.3982347707230704E-3</v>
      </c>
      <c r="H406" s="25">
        <f t="shared" si="48"/>
        <v>0</v>
      </c>
      <c r="I406" s="25">
        <f t="shared" si="49"/>
        <v>0</v>
      </c>
      <c r="J406" s="25">
        <f t="shared" si="50"/>
        <v>0</v>
      </c>
      <c r="K406" s="25">
        <v>0</v>
      </c>
      <c r="L406" s="5" t="str">
        <f t="shared" si="51"/>
        <v>-</v>
      </c>
      <c r="M406" s="5" t="str">
        <f t="shared" si="52"/>
        <v>-</v>
      </c>
      <c r="N406" s="5" t="s">
        <v>2</v>
      </c>
      <c r="O406" s="5" t="s">
        <v>2</v>
      </c>
      <c r="P406" s="27">
        <f t="shared" si="55"/>
        <v>0</v>
      </c>
    </row>
    <row r="407" spans="1:16" x14ac:dyDescent="0.3">
      <c r="A407" s="5">
        <v>44692</v>
      </c>
      <c r="B407" s="25">
        <v>621.1</v>
      </c>
      <c r="C407" s="25">
        <v>16007</v>
      </c>
      <c r="D407" s="44">
        <v>1.7024592234059254E-3</v>
      </c>
      <c r="E407" s="1">
        <f>'ONE_LAST_QUOTE (2)'!AF407</f>
        <v>-3.2310590462182717E-4</v>
      </c>
      <c r="F407" s="1">
        <f t="shared" si="53"/>
        <v>3.7520229614794163E-3</v>
      </c>
      <c r="G407" s="1">
        <f t="shared" si="54"/>
        <v>-4.3982347707230704E-3</v>
      </c>
      <c r="H407" s="25">
        <f t="shared" si="48"/>
        <v>0</v>
      </c>
      <c r="I407" s="25">
        <f t="shared" si="49"/>
        <v>0</v>
      </c>
      <c r="J407" s="25">
        <f t="shared" si="50"/>
        <v>0</v>
      </c>
      <c r="K407" s="25">
        <v>0</v>
      </c>
      <c r="L407" s="5" t="str">
        <f t="shared" si="51"/>
        <v>-</v>
      </c>
      <c r="M407" s="5" t="str">
        <f t="shared" si="52"/>
        <v>-</v>
      </c>
      <c r="N407" s="5" t="s">
        <v>125</v>
      </c>
      <c r="O407" s="5" t="s">
        <v>125</v>
      </c>
      <c r="P407" s="27">
        <f t="shared" si="55"/>
        <v>1</v>
      </c>
    </row>
    <row r="408" spans="1:16" x14ac:dyDescent="0.3">
      <c r="A408" s="5">
        <v>44693</v>
      </c>
      <c r="B408" s="25">
        <v>607.1</v>
      </c>
      <c r="C408" s="25">
        <v>15630</v>
      </c>
      <c r="D408" s="44">
        <v>-5.8216471947326247E-4</v>
      </c>
      <c r="E408" s="1">
        <f>'ONE_LAST_QUOTE (2)'!AF408</f>
        <v>-3.2310590462182717E-4</v>
      </c>
      <c r="F408" s="1">
        <f t="shared" si="53"/>
        <v>3.7520229614794163E-3</v>
      </c>
      <c r="G408" s="1">
        <f t="shared" si="54"/>
        <v>-4.3982347707230704E-3</v>
      </c>
      <c r="H408" s="25">
        <f t="shared" si="48"/>
        <v>0</v>
      </c>
      <c r="I408" s="25">
        <f t="shared" si="49"/>
        <v>0</v>
      </c>
      <c r="J408" s="25">
        <f t="shared" si="50"/>
        <v>0</v>
      </c>
      <c r="K408" s="25">
        <v>0</v>
      </c>
      <c r="L408" s="5" t="str">
        <f t="shared" si="51"/>
        <v>-</v>
      </c>
      <c r="M408" s="5" t="str">
        <f t="shared" si="52"/>
        <v>-</v>
      </c>
      <c r="N408" s="5" t="s">
        <v>2</v>
      </c>
      <c r="O408" s="5" t="s">
        <v>2</v>
      </c>
      <c r="P408" s="27">
        <f t="shared" si="55"/>
        <v>0</v>
      </c>
    </row>
    <row r="409" spans="1:16" x14ac:dyDescent="0.3">
      <c r="A409" s="5">
        <v>44694</v>
      </c>
      <c r="B409" s="25">
        <v>613.70000000000005</v>
      </c>
      <c r="C409" s="25">
        <v>15849</v>
      </c>
      <c r="D409" s="44">
        <v>6.48407486697305E-4</v>
      </c>
      <c r="E409" s="1">
        <f>'ONE_LAST_QUOTE (2)'!AF409</f>
        <v>-3.2310590462182717E-4</v>
      </c>
      <c r="F409" s="1">
        <f t="shared" si="53"/>
        <v>3.7520229614794163E-3</v>
      </c>
      <c r="G409" s="1">
        <f t="shared" si="54"/>
        <v>-4.3982347707230704E-3</v>
      </c>
      <c r="H409" s="25">
        <f t="shared" si="48"/>
        <v>0</v>
      </c>
      <c r="I409" s="25">
        <f t="shared" si="49"/>
        <v>0</v>
      </c>
      <c r="J409" s="25">
        <f t="shared" si="50"/>
        <v>0</v>
      </c>
      <c r="K409" s="25">
        <v>0</v>
      </c>
      <c r="L409" s="5" t="str">
        <f t="shared" si="51"/>
        <v>-</v>
      </c>
      <c r="M409" s="5" t="str">
        <f t="shared" si="52"/>
        <v>-</v>
      </c>
      <c r="N409" s="5" t="s">
        <v>125</v>
      </c>
      <c r="O409" s="5" t="s">
        <v>125</v>
      </c>
      <c r="P409" s="27">
        <f t="shared" si="55"/>
        <v>1</v>
      </c>
    </row>
    <row r="410" spans="1:16" x14ac:dyDescent="0.3">
      <c r="A410" s="5">
        <v>44697</v>
      </c>
      <c r="B410" s="25">
        <v>617.9</v>
      </c>
      <c r="C410" s="25">
        <v>15922</v>
      </c>
      <c r="D410" s="44">
        <v>4.2724810171288689E-4</v>
      </c>
      <c r="E410" s="1">
        <f>'ONE_LAST_QUOTE (2)'!AF410</f>
        <v>-3.2310590462182717E-4</v>
      </c>
      <c r="F410" s="1">
        <f t="shared" si="53"/>
        <v>3.7520229614794163E-3</v>
      </c>
      <c r="G410" s="1">
        <f t="shared" si="54"/>
        <v>-4.3982347707230704E-3</v>
      </c>
      <c r="H410" s="25">
        <f t="shared" si="48"/>
        <v>0</v>
      </c>
      <c r="I410" s="25">
        <f t="shared" si="49"/>
        <v>0</v>
      </c>
      <c r="J410" s="25">
        <f t="shared" si="50"/>
        <v>0</v>
      </c>
      <c r="K410" s="25">
        <v>0</v>
      </c>
      <c r="L410" s="5" t="str">
        <f t="shared" si="51"/>
        <v>-</v>
      </c>
      <c r="M410" s="5" t="str">
        <f t="shared" si="52"/>
        <v>-</v>
      </c>
      <c r="N410" s="5" t="s">
        <v>148</v>
      </c>
      <c r="O410" s="5" t="s">
        <v>148</v>
      </c>
      <c r="P410" s="27">
        <f t="shared" si="55"/>
        <v>1</v>
      </c>
    </row>
    <row r="411" spans="1:16" x14ac:dyDescent="0.3">
      <c r="A411" s="5">
        <v>44698</v>
      </c>
      <c r="B411" s="25">
        <v>624</v>
      </c>
      <c r="C411" s="25">
        <v>16075</v>
      </c>
      <c r="D411" s="44">
        <v>1.5782268399478949E-3</v>
      </c>
      <c r="E411" s="1">
        <f>'ONE_LAST_QUOTE (2)'!AF411</f>
        <v>-3.2310590462182717E-4</v>
      </c>
      <c r="F411" s="1">
        <f t="shared" si="53"/>
        <v>3.7520229614794163E-3</v>
      </c>
      <c r="G411" s="1">
        <f t="shared" si="54"/>
        <v>-4.3982347707230704E-3</v>
      </c>
      <c r="H411" s="25">
        <f t="shared" si="48"/>
        <v>0</v>
      </c>
      <c r="I411" s="25">
        <f t="shared" si="49"/>
        <v>0</v>
      </c>
      <c r="J411" s="25">
        <f t="shared" si="50"/>
        <v>0</v>
      </c>
      <c r="K411" s="25">
        <v>0</v>
      </c>
      <c r="L411" s="5" t="str">
        <f t="shared" si="51"/>
        <v>-</v>
      </c>
      <c r="M411" s="5" t="str">
        <f t="shared" si="52"/>
        <v>-</v>
      </c>
      <c r="N411" s="5" t="s">
        <v>148</v>
      </c>
      <c r="O411" s="5" t="s">
        <v>148</v>
      </c>
      <c r="P411" s="27">
        <f t="shared" si="55"/>
        <v>1</v>
      </c>
    </row>
    <row r="412" spans="1:16" x14ac:dyDescent="0.3">
      <c r="A412" s="5">
        <v>44699</v>
      </c>
      <c r="B412" s="25">
        <v>632.6</v>
      </c>
      <c r="C412" s="25">
        <v>16302</v>
      </c>
      <c r="D412" s="44">
        <v>3.5612305952051945E-3</v>
      </c>
      <c r="E412" s="1">
        <f>'ONE_LAST_QUOTE (2)'!AF412</f>
        <v>-3.2310590462182717E-4</v>
      </c>
      <c r="F412" s="1">
        <f t="shared" si="53"/>
        <v>3.7520229614794163E-3</v>
      </c>
      <c r="G412" s="1">
        <f t="shared" si="54"/>
        <v>-4.3982347707230704E-3</v>
      </c>
      <c r="H412" s="25">
        <f t="shared" si="48"/>
        <v>0</v>
      </c>
      <c r="I412" s="25">
        <f t="shared" si="49"/>
        <v>0</v>
      </c>
      <c r="J412" s="25">
        <f t="shared" si="50"/>
        <v>0</v>
      </c>
      <c r="K412" s="25">
        <v>0</v>
      </c>
      <c r="L412" s="5" t="str">
        <f t="shared" si="51"/>
        <v>-</v>
      </c>
      <c r="M412" s="5" t="str">
        <f t="shared" si="52"/>
        <v>-</v>
      </c>
      <c r="N412" s="5" t="s">
        <v>2</v>
      </c>
      <c r="O412" s="5" t="s">
        <v>2</v>
      </c>
      <c r="P412" s="27">
        <f t="shared" si="55"/>
        <v>1</v>
      </c>
    </row>
    <row r="413" spans="1:16" x14ac:dyDescent="0.3">
      <c r="A413" s="5">
        <v>44700</v>
      </c>
      <c r="B413" s="25">
        <v>618.1</v>
      </c>
      <c r="C413" s="25">
        <v>15911</v>
      </c>
      <c r="D413" s="44">
        <v>-4.1671527613981307E-4</v>
      </c>
      <c r="E413" s="1">
        <f>'ONE_LAST_QUOTE (2)'!AF413</f>
        <v>-3.2310590462182717E-4</v>
      </c>
      <c r="F413" s="1">
        <f t="shared" si="53"/>
        <v>3.7520229614794163E-3</v>
      </c>
      <c r="G413" s="1">
        <f t="shared" si="54"/>
        <v>-4.3982347707230704E-3</v>
      </c>
      <c r="H413" s="25">
        <f t="shared" si="48"/>
        <v>0</v>
      </c>
      <c r="I413" s="25">
        <f t="shared" si="49"/>
        <v>0</v>
      </c>
      <c r="J413" s="25">
        <f t="shared" si="50"/>
        <v>0</v>
      </c>
      <c r="K413" s="25">
        <v>1</v>
      </c>
      <c r="L413" s="5" t="str">
        <f t="shared" si="51"/>
        <v>-</v>
      </c>
      <c r="M413" s="5" t="str">
        <f t="shared" si="52"/>
        <v>-</v>
      </c>
      <c r="N413" s="5" t="s">
        <v>125</v>
      </c>
      <c r="O413" s="5" t="s">
        <v>125</v>
      </c>
      <c r="P413" s="27">
        <f t="shared" si="55"/>
        <v>0</v>
      </c>
    </row>
    <row r="414" spans="1:16" x14ac:dyDescent="0.3">
      <c r="A414" s="5">
        <v>44701</v>
      </c>
      <c r="B414" s="25">
        <v>626.6</v>
      </c>
      <c r="C414" s="25">
        <v>16136</v>
      </c>
      <c r="D414" s="44">
        <v>1.1996700262749595E-3</v>
      </c>
      <c r="E414" s="1">
        <f>'ONE_LAST_QUOTE (2)'!AF414</f>
        <v>-3.2310590462182717E-4</v>
      </c>
      <c r="F414" s="1">
        <f t="shared" si="53"/>
        <v>3.7520229614794163E-3</v>
      </c>
      <c r="G414" s="1">
        <f t="shared" si="54"/>
        <v>-4.3982347707230704E-3</v>
      </c>
      <c r="H414" s="25">
        <f t="shared" si="48"/>
        <v>0</v>
      </c>
      <c r="I414" s="25">
        <f t="shared" si="49"/>
        <v>0</v>
      </c>
      <c r="J414" s="25">
        <f t="shared" si="50"/>
        <v>0</v>
      </c>
      <c r="K414" s="25">
        <v>0</v>
      </c>
      <c r="L414" s="5" t="str">
        <f t="shared" si="51"/>
        <v>-</v>
      </c>
      <c r="M414" s="5" t="str">
        <f t="shared" si="52"/>
        <v>-</v>
      </c>
      <c r="N414" s="5" t="s">
        <v>2</v>
      </c>
      <c r="O414" s="5" t="s">
        <v>2</v>
      </c>
      <c r="P414" s="27">
        <f t="shared" si="55"/>
        <v>1</v>
      </c>
    </row>
    <row r="415" spans="1:16" x14ac:dyDescent="0.3">
      <c r="A415" s="5">
        <v>44704</v>
      </c>
      <c r="B415" s="25">
        <v>627.20000000000005</v>
      </c>
      <c r="C415" s="25">
        <v>16143</v>
      </c>
      <c r="D415" s="44">
        <v>-1.2685773533207658E-3</v>
      </c>
      <c r="E415" s="1">
        <f>'ONE_LAST_QUOTE (2)'!AF415</f>
        <v>-3.2310590462182717E-4</v>
      </c>
      <c r="F415" s="1">
        <f t="shared" si="53"/>
        <v>3.7520229614794163E-3</v>
      </c>
      <c r="G415" s="1">
        <f t="shared" si="54"/>
        <v>-4.3982347707230704E-3</v>
      </c>
      <c r="H415" s="25">
        <f t="shared" si="48"/>
        <v>0</v>
      </c>
      <c r="I415" s="25">
        <f t="shared" si="49"/>
        <v>0</v>
      </c>
      <c r="J415" s="25">
        <f t="shared" si="50"/>
        <v>0</v>
      </c>
      <c r="K415" s="25">
        <v>0</v>
      </c>
      <c r="L415" s="5" t="str">
        <f t="shared" si="51"/>
        <v>-</v>
      </c>
      <c r="M415" s="5" t="str">
        <f t="shared" si="52"/>
        <v>-</v>
      </c>
      <c r="N415" s="5" t="s">
        <v>144</v>
      </c>
      <c r="O415" s="5" t="s">
        <v>144</v>
      </c>
      <c r="P415" s="27">
        <f t="shared" si="55"/>
        <v>0</v>
      </c>
    </row>
    <row r="416" spans="1:16" x14ac:dyDescent="0.3">
      <c r="A416" s="5">
        <v>44705</v>
      </c>
      <c r="B416" s="25">
        <v>618.70000000000005</v>
      </c>
      <c r="C416" s="25">
        <v>15926</v>
      </c>
      <c r="D416" s="44">
        <v>-1.9300953276832817E-3</v>
      </c>
      <c r="E416" s="1">
        <f>'ONE_LAST_QUOTE (2)'!AF416</f>
        <v>-3.2310590462182717E-4</v>
      </c>
      <c r="F416" s="1">
        <f t="shared" si="53"/>
        <v>3.7520229614794163E-3</v>
      </c>
      <c r="G416" s="1">
        <f t="shared" si="54"/>
        <v>-4.3982347707230704E-3</v>
      </c>
      <c r="H416" s="25">
        <f t="shared" si="48"/>
        <v>0</v>
      </c>
      <c r="I416" s="25">
        <f t="shared" si="49"/>
        <v>0</v>
      </c>
      <c r="J416" s="25">
        <f t="shared" si="50"/>
        <v>0</v>
      </c>
      <c r="K416" s="25">
        <v>0</v>
      </c>
      <c r="L416" s="5" t="str">
        <f t="shared" si="51"/>
        <v>-</v>
      </c>
      <c r="M416" s="5" t="str">
        <f t="shared" si="52"/>
        <v>-</v>
      </c>
      <c r="N416" s="5" t="s">
        <v>2</v>
      </c>
      <c r="O416" s="5" t="s">
        <v>2</v>
      </c>
      <c r="P416" s="27">
        <f t="shared" si="55"/>
        <v>0</v>
      </c>
    </row>
    <row r="417" spans="1:16" x14ac:dyDescent="0.3">
      <c r="A417" s="5">
        <v>44706</v>
      </c>
      <c r="B417" s="25">
        <v>622.6</v>
      </c>
      <c r="C417" s="25">
        <v>16061</v>
      </c>
      <c r="D417" s="44">
        <v>-6.2805578747132207E-4</v>
      </c>
      <c r="E417" s="1">
        <f>'ONE_LAST_QUOTE (2)'!AF417</f>
        <v>-3.2310590462182717E-4</v>
      </c>
      <c r="F417" s="1">
        <f t="shared" si="53"/>
        <v>3.7520229614794163E-3</v>
      </c>
      <c r="G417" s="1">
        <f t="shared" si="54"/>
        <v>-4.3982347707230704E-3</v>
      </c>
      <c r="H417" s="25">
        <f t="shared" si="48"/>
        <v>0</v>
      </c>
      <c r="I417" s="25">
        <f t="shared" si="49"/>
        <v>0</v>
      </c>
      <c r="J417" s="25">
        <f t="shared" si="50"/>
        <v>0</v>
      </c>
      <c r="K417" s="25">
        <v>0</v>
      </c>
      <c r="L417" s="5" t="str">
        <f t="shared" si="51"/>
        <v>-</v>
      </c>
      <c r="M417" s="5" t="str">
        <f t="shared" si="52"/>
        <v>-</v>
      </c>
      <c r="N417" s="5" t="s">
        <v>2</v>
      </c>
      <c r="O417" s="5" t="s">
        <v>2</v>
      </c>
      <c r="P417" s="27">
        <f t="shared" si="55"/>
        <v>0</v>
      </c>
    </row>
    <row r="418" spans="1:16" x14ac:dyDescent="0.3">
      <c r="A418" s="5">
        <v>44707</v>
      </c>
      <c r="B418" s="25">
        <v>617.6</v>
      </c>
      <c r="C418" s="25">
        <v>15950</v>
      </c>
      <c r="D418" s="44">
        <v>-1.7077218482968943E-3</v>
      </c>
      <c r="E418" s="1">
        <f>'ONE_LAST_QUOTE (2)'!AF418</f>
        <v>-3.2310590462182717E-4</v>
      </c>
      <c r="F418" s="1">
        <f t="shared" si="53"/>
        <v>3.7520229614794163E-3</v>
      </c>
      <c r="G418" s="1">
        <f t="shared" si="54"/>
        <v>-4.3982347707230704E-3</v>
      </c>
      <c r="H418" s="25">
        <f t="shared" si="48"/>
        <v>0</v>
      </c>
      <c r="I418" s="25">
        <f t="shared" si="49"/>
        <v>0</v>
      </c>
      <c r="J418" s="25">
        <f t="shared" si="50"/>
        <v>0</v>
      </c>
      <c r="K418" s="25">
        <v>0</v>
      </c>
      <c r="L418" s="5" t="str">
        <f t="shared" si="51"/>
        <v>-</v>
      </c>
      <c r="M418" s="5" t="str">
        <f t="shared" si="52"/>
        <v>-</v>
      </c>
      <c r="N418" s="5" t="s">
        <v>125</v>
      </c>
      <c r="O418" s="5" t="s">
        <v>125</v>
      </c>
      <c r="P418" s="27">
        <f t="shared" si="55"/>
        <v>0</v>
      </c>
    </row>
    <row r="419" spans="1:16" x14ac:dyDescent="0.3">
      <c r="A419" s="5">
        <v>44708</v>
      </c>
      <c r="B419" s="25">
        <v>631.79999999999995</v>
      </c>
      <c r="C419" s="25">
        <v>16229</v>
      </c>
      <c r="D419" s="44">
        <v>-2.0514814430605574E-3</v>
      </c>
      <c r="E419" s="1">
        <f>'ONE_LAST_QUOTE (2)'!AF419</f>
        <v>-3.2310590462182717E-4</v>
      </c>
      <c r="F419" s="1">
        <f t="shared" si="53"/>
        <v>3.7520229614794163E-3</v>
      </c>
      <c r="G419" s="1">
        <f t="shared" si="54"/>
        <v>-4.3982347707230704E-3</v>
      </c>
      <c r="H419" s="25">
        <f t="shared" si="48"/>
        <v>0</v>
      </c>
      <c r="I419" s="25">
        <f t="shared" si="49"/>
        <v>0</v>
      </c>
      <c r="J419" s="25">
        <f t="shared" si="50"/>
        <v>0</v>
      </c>
      <c r="K419" s="25">
        <v>0</v>
      </c>
      <c r="L419" s="5" t="str">
        <f t="shared" si="51"/>
        <v>-</v>
      </c>
      <c r="M419" s="5" t="str">
        <f t="shared" si="52"/>
        <v>-</v>
      </c>
      <c r="N419" s="5" t="s">
        <v>125</v>
      </c>
      <c r="O419" s="5" t="s">
        <v>125</v>
      </c>
      <c r="P419" s="27">
        <f t="shared" si="55"/>
        <v>0</v>
      </c>
    </row>
    <row r="420" spans="1:16" x14ac:dyDescent="0.3">
      <c r="A420" s="5">
        <v>44711</v>
      </c>
      <c r="B420" s="25">
        <v>645.29999999999995</v>
      </c>
      <c r="C420" s="25">
        <v>16559</v>
      </c>
      <c r="D420" s="44">
        <v>-3.9263010516403908E-4</v>
      </c>
      <c r="E420" s="1">
        <f>'ONE_LAST_QUOTE (2)'!AF420</f>
        <v>-3.2310590462182717E-4</v>
      </c>
      <c r="F420" s="1">
        <f t="shared" si="53"/>
        <v>3.7520229614794163E-3</v>
      </c>
      <c r="G420" s="1">
        <f t="shared" si="54"/>
        <v>-4.3982347707230704E-3</v>
      </c>
      <c r="H420" s="25">
        <f t="shared" si="48"/>
        <v>0</v>
      </c>
      <c r="I420" s="25">
        <f t="shared" si="49"/>
        <v>0</v>
      </c>
      <c r="J420" s="25">
        <f t="shared" si="50"/>
        <v>0</v>
      </c>
      <c r="K420" s="25">
        <v>0</v>
      </c>
      <c r="L420" s="5" t="str">
        <f t="shared" si="51"/>
        <v>-</v>
      </c>
      <c r="M420" s="5" t="str">
        <f t="shared" si="52"/>
        <v>-</v>
      </c>
      <c r="N420" s="5" t="s">
        <v>125</v>
      </c>
      <c r="O420" s="5" t="s">
        <v>125</v>
      </c>
      <c r="P420" s="27">
        <f t="shared" si="55"/>
        <v>0</v>
      </c>
    </row>
    <row r="421" spans="1:16" x14ac:dyDescent="0.3">
      <c r="A421" s="5">
        <v>44712</v>
      </c>
      <c r="B421" s="25">
        <v>644.29999999999995</v>
      </c>
      <c r="C421" s="25">
        <v>16681</v>
      </c>
      <c r="D421" s="44">
        <v>-5.3915148619142327E-3</v>
      </c>
      <c r="E421" s="1">
        <f>'ONE_LAST_QUOTE (2)'!AF421</f>
        <v>-3.2310590462182717E-4</v>
      </c>
      <c r="F421" s="1">
        <f t="shared" si="53"/>
        <v>3.7520229614794163E-3</v>
      </c>
      <c r="G421" s="1">
        <f t="shared" si="54"/>
        <v>-4.3982347707230704E-3</v>
      </c>
      <c r="H421" s="25">
        <f t="shared" si="48"/>
        <v>0</v>
      </c>
      <c r="I421" s="25">
        <f t="shared" si="49"/>
        <v>1</v>
      </c>
      <c r="J421" s="25">
        <f t="shared" si="50"/>
        <v>1</v>
      </c>
      <c r="K421" s="25">
        <v>0</v>
      </c>
      <c r="L421" s="5" t="str">
        <f t="shared" si="51"/>
        <v>-</v>
      </c>
      <c r="M421" s="5">
        <f t="shared" si="52"/>
        <v>44712</v>
      </c>
      <c r="N421" s="5" t="s">
        <v>125</v>
      </c>
      <c r="O421" s="5" t="s">
        <v>125</v>
      </c>
      <c r="P421" s="27">
        <f t="shared" si="55"/>
        <v>0</v>
      </c>
    </row>
    <row r="422" spans="1:16" x14ac:dyDescent="0.3">
      <c r="A422" s="5">
        <v>44713</v>
      </c>
      <c r="B422" s="25">
        <v>640.4</v>
      </c>
      <c r="C422" s="25">
        <v>16608</v>
      </c>
      <c r="D422" s="44">
        <v>-7.5873321822534159E-3</v>
      </c>
      <c r="E422" s="1">
        <f>'ONE_LAST_QUOTE (2)'!AF422</f>
        <v>-3.2310590462182717E-4</v>
      </c>
      <c r="F422" s="1">
        <f t="shared" si="53"/>
        <v>3.7520229614794163E-3</v>
      </c>
      <c r="G422" s="1">
        <f t="shared" si="54"/>
        <v>-4.3982347707230704E-3</v>
      </c>
      <c r="H422" s="25">
        <f t="shared" si="48"/>
        <v>0</v>
      </c>
      <c r="I422" s="25">
        <f t="shared" si="49"/>
        <v>1</v>
      </c>
      <c r="J422" s="25">
        <f t="shared" si="50"/>
        <v>1</v>
      </c>
      <c r="K422" s="25">
        <v>0</v>
      </c>
      <c r="L422" s="5" t="str">
        <f t="shared" si="51"/>
        <v>-</v>
      </c>
      <c r="M422" s="5">
        <f t="shared" si="52"/>
        <v>44713</v>
      </c>
      <c r="N422" s="5" t="s">
        <v>125</v>
      </c>
      <c r="O422" s="5" t="s">
        <v>125</v>
      </c>
      <c r="P422" s="27">
        <f t="shared" si="55"/>
        <v>0</v>
      </c>
    </row>
    <row r="423" spans="1:16" x14ac:dyDescent="0.3">
      <c r="A423" s="5">
        <v>44714</v>
      </c>
      <c r="B423" s="25">
        <v>634.6</v>
      </c>
      <c r="C423" s="25">
        <v>16533</v>
      </c>
      <c r="D423" s="44">
        <v>-5.3692283351185538E-3</v>
      </c>
      <c r="E423" s="1">
        <f>'ONE_LAST_QUOTE (2)'!AF423</f>
        <v>-3.2310590462182717E-4</v>
      </c>
      <c r="F423" s="1">
        <f t="shared" si="53"/>
        <v>3.7520229614794163E-3</v>
      </c>
      <c r="G423" s="1">
        <f t="shared" si="54"/>
        <v>-4.3982347707230704E-3</v>
      </c>
      <c r="H423" s="25">
        <f t="shared" si="48"/>
        <v>0</v>
      </c>
      <c r="I423" s="25">
        <f t="shared" si="49"/>
        <v>1</v>
      </c>
      <c r="J423" s="25">
        <f t="shared" si="50"/>
        <v>1</v>
      </c>
      <c r="K423" s="25">
        <v>0</v>
      </c>
      <c r="L423" s="5" t="str">
        <f t="shared" si="51"/>
        <v>-</v>
      </c>
      <c r="M423" s="5">
        <f t="shared" si="52"/>
        <v>44714</v>
      </c>
      <c r="N423" s="5" t="s">
        <v>125</v>
      </c>
      <c r="O423" s="5" t="s">
        <v>125</v>
      </c>
      <c r="P423" s="27">
        <f t="shared" si="55"/>
        <v>0</v>
      </c>
    </row>
    <row r="424" spans="1:16" x14ac:dyDescent="0.3">
      <c r="A424" s="5">
        <v>44718</v>
      </c>
      <c r="B424" s="25">
        <v>638.29999999999995</v>
      </c>
      <c r="C424" s="25">
        <v>16600</v>
      </c>
      <c r="D424" s="44">
        <v>-6.4612980950356372E-3</v>
      </c>
      <c r="E424" s="1">
        <f>'ONE_LAST_QUOTE (2)'!AF424</f>
        <v>-3.2310590462182717E-4</v>
      </c>
      <c r="F424" s="1">
        <f t="shared" si="53"/>
        <v>3.7520229614794163E-3</v>
      </c>
      <c r="G424" s="1">
        <f t="shared" si="54"/>
        <v>-4.3982347707230704E-3</v>
      </c>
      <c r="H424" s="25">
        <f t="shared" si="48"/>
        <v>0</v>
      </c>
      <c r="I424" s="25">
        <f t="shared" si="49"/>
        <v>1</v>
      </c>
      <c r="J424" s="25">
        <f t="shared" si="50"/>
        <v>1</v>
      </c>
      <c r="K424" s="25">
        <v>0</v>
      </c>
      <c r="L424" s="5" t="str">
        <f t="shared" si="51"/>
        <v>-</v>
      </c>
      <c r="M424" s="5">
        <f t="shared" si="52"/>
        <v>44718</v>
      </c>
      <c r="N424" s="5" t="s">
        <v>153</v>
      </c>
      <c r="O424" s="5" t="s">
        <v>153</v>
      </c>
      <c r="P424" s="27">
        <f t="shared" si="55"/>
        <v>0</v>
      </c>
    </row>
    <row r="425" spans="1:16" x14ac:dyDescent="0.3">
      <c r="A425" s="5">
        <v>44719</v>
      </c>
      <c r="B425" s="25">
        <v>630.6</v>
      </c>
      <c r="C425" s="25">
        <v>16461</v>
      </c>
      <c r="D425" s="44">
        <v>-5.443379723939365E-3</v>
      </c>
      <c r="E425" s="1">
        <f>'ONE_LAST_QUOTE (2)'!AF425</f>
        <v>-3.2310590462182717E-4</v>
      </c>
      <c r="F425" s="1">
        <f t="shared" si="53"/>
        <v>3.7520229614794163E-3</v>
      </c>
      <c r="G425" s="1">
        <f t="shared" si="54"/>
        <v>-4.3982347707230704E-3</v>
      </c>
      <c r="H425" s="25">
        <f t="shared" si="48"/>
        <v>0</v>
      </c>
      <c r="I425" s="25">
        <f t="shared" si="49"/>
        <v>1</v>
      </c>
      <c r="J425" s="25">
        <f t="shared" si="50"/>
        <v>1</v>
      </c>
      <c r="K425" s="25">
        <v>0</v>
      </c>
      <c r="L425" s="5" t="str">
        <f t="shared" si="51"/>
        <v>-</v>
      </c>
      <c r="M425" s="5">
        <f t="shared" si="52"/>
        <v>44719</v>
      </c>
      <c r="N425" s="5" t="s">
        <v>125</v>
      </c>
      <c r="O425" s="5" t="s">
        <v>125</v>
      </c>
      <c r="P425" s="27">
        <f t="shared" si="55"/>
        <v>0</v>
      </c>
    </row>
    <row r="426" spans="1:16" x14ac:dyDescent="0.3">
      <c r="A426" s="5">
        <v>44720</v>
      </c>
      <c r="B426" s="25">
        <v>637.20000000000005</v>
      </c>
      <c r="C426" s="25">
        <v>16641</v>
      </c>
      <c r="D426" s="44">
        <v>-2.0621042056437489E-3</v>
      </c>
      <c r="E426" s="1">
        <f>'ONE_LAST_QUOTE (2)'!AF426</f>
        <v>-3.2310590462182717E-4</v>
      </c>
      <c r="F426" s="1">
        <f t="shared" si="53"/>
        <v>3.7520229614794163E-3</v>
      </c>
      <c r="G426" s="1">
        <f t="shared" si="54"/>
        <v>-4.3982347707230704E-3</v>
      </c>
      <c r="H426" s="25">
        <f t="shared" si="48"/>
        <v>0</v>
      </c>
      <c r="I426" s="25">
        <f t="shared" si="49"/>
        <v>0</v>
      </c>
      <c r="J426" s="25">
        <f t="shared" si="50"/>
        <v>0</v>
      </c>
      <c r="K426" s="25">
        <v>0</v>
      </c>
      <c r="L426" s="5" t="str">
        <f t="shared" si="51"/>
        <v>-</v>
      </c>
      <c r="M426" s="5" t="str">
        <f t="shared" si="52"/>
        <v>-</v>
      </c>
      <c r="N426" s="5" t="s">
        <v>125</v>
      </c>
      <c r="O426" s="5" t="s">
        <v>125</v>
      </c>
      <c r="P426" s="27">
        <f t="shared" si="55"/>
        <v>0</v>
      </c>
    </row>
    <row r="427" spans="1:16" x14ac:dyDescent="0.3">
      <c r="A427" s="5">
        <v>44721</v>
      </c>
      <c r="B427" s="25">
        <v>635.79999999999995</v>
      </c>
      <c r="C427" s="25">
        <v>16577</v>
      </c>
      <c r="D427" s="44">
        <v>-4.8589726781512674E-3</v>
      </c>
      <c r="E427" s="1">
        <f>'ONE_LAST_QUOTE (2)'!AF427</f>
        <v>-3.2310590462182717E-4</v>
      </c>
      <c r="F427" s="1">
        <f t="shared" si="53"/>
        <v>3.7520229614794163E-3</v>
      </c>
      <c r="G427" s="1">
        <f t="shared" si="54"/>
        <v>-4.3982347707230704E-3</v>
      </c>
      <c r="H427" s="25">
        <f t="shared" si="48"/>
        <v>0</v>
      </c>
      <c r="I427" s="25">
        <f t="shared" si="49"/>
        <v>1</v>
      </c>
      <c r="J427" s="25">
        <f t="shared" si="50"/>
        <v>1</v>
      </c>
      <c r="K427" s="25">
        <v>0</v>
      </c>
      <c r="L427" s="5" t="str">
        <f t="shared" si="51"/>
        <v>-</v>
      </c>
      <c r="M427" s="5">
        <f t="shared" si="52"/>
        <v>44721</v>
      </c>
      <c r="N427" s="5" t="s">
        <v>153</v>
      </c>
      <c r="O427" s="5" t="s">
        <v>153</v>
      </c>
      <c r="P427" s="27">
        <f t="shared" si="55"/>
        <v>0</v>
      </c>
    </row>
    <row r="428" spans="1:16" x14ac:dyDescent="0.3">
      <c r="A428" s="5">
        <v>44722</v>
      </c>
      <c r="B428" s="25">
        <v>631.29999999999995</v>
      </c>
      <c r="C428" s="25">
        <v>16474</v>
      </c>
      <c r="D428" s="44">
        <v>-6.890892690770198E-3</v>
      </c>
      <c r="E428" s="1">
        <f>'ONE_LAST_QUOTE (2)'!AF428</f>
        <v>-3.2310590462182717E-4</v>
      </c>
      <c r="F428" s="1">
        <f t="shared" si="53"/>
        <v>3.7520229614794163E-3</v>
      </c>
      <c r="G428" s="1">
        <f t="shared" si="54"/>
        <v>-4.3982347707230704E-3</v>
      </c>
      <c r="H428" s="25">
        <f t="shared" si="48"/>
        <v>0</v>
      </c>
      <c r="I428" s="25">
        <f t="shared" si="49"/>
        <v>1</v>
      </c>
      <c r="J428" s="25">
        <f t="shared" si="50"/>
        <v>1</v>
      </c>
      <c r="K428" s="25">
        <v>0</v>
      </c>
      <c r="L428" s="5" t="str">
        <f t="shared" si="51"/>
        <v>-</v>
      </c>
      <c r="M428" s="5">
        <f t="shared" si="52"/>
        <v>44722</v>
      </c>
      <c r="N428" s="5" t="s">
        <v>2</v>
      </c>
      <c r="O428" s="5" t="s">
        <v>2</v>
      </c>
      <c r="P428" s="27">
        <f t="shared" si="55"/>
        <v>0</v>
      </c>
    </row>
    <row r="429" spans="1:16" x14ac:dyDescent="0.3">
      <c r="A429" s="5">
        <v>44725</v>
      </c>
      <c r="B429" s="25">
        <v>613.5</v>
      </c>
      <c r="C429" s="25">
        <v>16050</v>
      </c>
      <c r="D429" s="44">
        <v>-4.576237134424354E-3</v>
      </c>
      <c r="E429" s="1">
        <f>'ONE_LAST_QUOTE (2)'!AF429</f>
        <v>-3.2310590462182717E-4</v>
      </c>
      <c r="F429" s="1">
        <f t="shared" si="53"/>
        <v>3.7520229614794163E-3</v>
      </c>
      <c r="G429" s="1">
        <f t="shared" si="54"/>
        <v>-4.3982347707230704E-3</v>
      </c>
      <c r="H429" s="25">
        <f t="shared" si="48"/>
        <v>0</v>
      </c>
      <c r="I429" s="25">
        <f t="shared" si="49"/>
        <v>1</v>
      </c>
      <c r="J429" s="25">
        <f t="shared" si="50"/>
        <v>1</v>
      </c>
      <c r="K429" s="25">
        <v>0</v>
      </c>
      <c r="L429" s="5" t="str">
        <f t="shared" si="51"/>
        <v>-</v>
      </c>
      <c r="M429" s="5">
        <f t="shared" si="52"/>
        <v>44725</v>
      </c>
      <c r="N429" s="5" t="s">
        <v>153</v>
      </c>
      <c r="O429" s="5" t="s">
        <v>153</v>
      </c>
      <c r="P429" s="27">
        <f t="shared" si="55"/>
        <v>0</v>
      </c>
    </row>
    <row r="430" spans="1:16" x14ac:dyDescent="0.3">
      <c r="A430" s="5">
        <v>44726</v>
      </c>
      <c r="B430" s="25">
        <v>612.20000000000005</v>
      </c>
      <c r="C430" s="25">
        <v>16052</v>
      </c>
      <c r="D430" s="44">
        <v>-2.8904367910902208E-3</v>
      </c>
      <c r="E430" s="1">
        <f>'ONE_LAST_QUOTE (2)'!AF430</f>
        <v>-3.2310590462182717E-4</v>
      </c>
      <c r="F430" s="1">
        <f t="shared" si="53"/>
        <v>3.7520229614794163E-3</v>
      </c>
      <c r="G430" s="1">
        <f t="shared" si="54"/>
        <v>-4.3982347707230704E-3</v>
      </c>
      <c r="H430" s="25">
        <f t="shared" si="48"/>
        <v>0</v>
      </c>
      <c r="I430" s="25">
        <f t="shared" si="49"/>
        <v>0</v>
      </c>
      <c r="J430" s="25">
        <f t="shared" si="50"/>
        <v>0</v>
      </c>
      <c r="K430" s="25">
        <v>0</v>
      </c>
      <c r="L430" s="5" t="str">
        <f t="shared" si="51"/>
        <v>-</v>
      </c>
      <c r="M430" s="5" t="str">
        <f t="shared" si="52"/>
        <v>-</v>
      </c>
      <c r="N430" s="5" t="s">
        <v>125</v>
      </c>
      <c r="O430" s="5" t="s">
        <v>125</v>
      </c>
      <c r="P430" s="27">
        <f t="shared" si="55"/>
        <v>0</v>
      </c>
    </row>
    <row r="431" spans="1:16" x14ac:dyDescent="0.3">
      <c r="A431" s="5">
        <v>44727</v>
      </c>
      <c r="B431" s="25">
        <v>609.70000000000005</v>
      </c>
      <c r="C431" s="25">
        <v>16061</v>
      </c>
      <c r="D431" s="44">
        <v>-3.5829456744875931E-4</v>
      </c>
      <c r="E431" s="1">
        <f>'ONE_LAST_QUOTE (2)'!AF431</f>
        <v>-3.2310590462182717E-4</v>
      </c>
      <c r="F431" s="1">
        <f t="shared" si="53"/>
        <v>3.7520229614794163E-3</v>
      </c>
      <c r="G431" s="1">
        <f t="shared" si="54"/>
        <v>-4.3982347707230704E-3</v>
      </c>
      <c r="H431" s="25">
        <f t="shared" si="48"/>
        <v>0</v>
      </c>
      <c r="I431" s="25">
        <f t="shared" si="49"/>
        <v>0</v>
      </c>
      <c r="J431" s="25">
        <f t="shared" si="50"/>
        <v>0</v>
      </c>
      <c r="K431" s="25">
        <v>0</v>
      </c>
      <c r="L431" s="5" t="str">
        <f t="shared" si="51"/>
        <v>-</v>
      </c>
      <c r="M431" s="5" t="str">
        <f t="shared" si="52"/>
        <v>-</v>
      </c>
      <c r="N431" s="5" t="s">
        <v>125</v>
      </c>
      <c r="O431" s="5" t="s">
        <v>125</v>
      </c>
      <c r="P431" s="27">
        <f t="shared" si="55"/>
        <v>0</v>
      </c>
    </row>
    <row r="432" spans="1:16" x14ac:dyDescent="0.3">
      <c r="A432" s="5">
        <v>44728</v>
      </c>
      <c r="B432" s="25">
        <v>605.9</v>
      </c>
      <c r="C432" s="25">
        <v>15411</v>
      </c>
      <c r="D432" s="44">
        <v>-2.7709705865401435E-3</v>
      </c>
      <c r="E432" s="1">
        <f>'ONE_LAST_QUOTE (2)'!AF432</f>
        <v>-3.2310590462182717E-4</v>
      </c>
      <c r="F432" s="1">
        <f t="shared" si="53"/>
        <v>3.7520229614794163E-3</v>
      </c>
      <c r="G432" s="1">
        <f t="shared" si="54"/>
        <v>-4.3982347707230704E-3</v>
      </c>
      <c r="H432" s="25">
        <f t="shared" si="48"/>
        <v>0</v>
      </c>
      <c r="I432" s="25">
        <f t="shared" si="49"/>
        <v>0</v>
      </c>
      <c r="J432" s="25">
        <f t="shared" si="50"/>
        <v>0</v>
      </c>
      <c r="K432" s="25">
        <v>0</v>
      </c>
      <c r="L432" s="5" t="str">
        <f t="shared" si="51"/>
        <v>-</v>
      </c>
      <c r="M432" s="5" t="str">
        <f t="shared" si="52"/>
        <v>-</v>
      </c>
      <c r="N432" s="5" t="s">
        <v>153</v>
      </c>
      <c r="O432" s="5" t="s">
        <v>153</v>
      </c>
      <c r="P432" s="27">
        <f t="shared" si="55"/>
        <v>0</v>
      </c>
    </row>
    <row r="433" spans="1:16" x14ac:dyDescent="0.3">
      <c r="A433" s="5">
        <v>44729</v>
      </c>
      <c r="B433" s="25">
        <v>595.79999999999995</v>
      </c>
      <c r="C433" s="25">
        <v>15202</v>
      </c>
      <c r="D433" s="44">
        <v>-2.9673275177527704E-3</v>
      </c>
      <c r="E433" s="1">
        <f>'ONE_LAST_QUOTE (2)'!AF433</f>
        <v>-3.2310590462182717E-4</v>
      </c>
      <c r="F433" s="1">
        <f t="shared" si="53"/>
        <v>3.7520229614794163E-3</v>
      </c>
      <c r="G433" s="1">
        <f t="shared" si="54"/>
        <v>-4.3982347707230704E-3</v>
      </c>
      <c r="H433" s="25">
        <f t="shared" si="48"/>
        <v>0</v>
      </c>
      <c r="I433" s="25">
        <f t="shared" si="49"/>
        <v>0</v>
      </c>
      <c r="J433" s="25">
        <f t="shared" si="50"/>
        <v>0</v>
      </c>
      <c r="K433" s="25">
        <v>0</v>
      </c>
      <c r="L433" s="5" t="str">
        <f t="shared" si="51"/>
        <v>-</v>
      </c>
      <c r="M433" s="5" t="str">
        <f t="shared" si="52"/>
        <v>-</v>
      </c>
      <c r="N433" s="5" t="s">
        <v>125</v>
      </c>
      <c r="O433" s="5" t="s">
        <v>125</v>
      </c>
      <c r="P433" s="27">
        <f t="shared" si="55"/>
        <v>0</v>
      </c>
    </row>
    <row r="434" spans="1:16" x14ac:dyDescent="0.3">
      <c r="A434" s="5">
        <v>44732</v>
      </c>
      <c r="B434" s="25">
        <v>593.1</v>
      </c>
      <c r="C434" s="25">
        <v>15031</v>
      </c>
      <c r="D434" s="44">
        <v>-7.9640303768142851E-4</v>
      </c>
      <c r="E434" s="1">
        <f>'ONE_LAST_QUOTE (2)'!AF434</f>
        <v>-3.2310590462182717E-4</v>
      </c>
      <c r="F434" s="1">
        <f t="shared" si="53"/>
        <v>3.7520229614794163E-3</v>
      </c>
      <c r="G434" s="1">
        <f t="shared" si="54"/>
        <v>-4.3982347707230704E-3</v>
      </c>
      <c r="H434" s="25">
        <f t="shared" si="48"/>
        <v>0</v>
      </c>
      <c r="I434" s="25">
        <f t="shared" si="49"/>
        <v>0</v>
      </c>
      <c r="J434" s="25">
        <f t="shared" si="50"/>
        <v>0</v>
      </c>
      <c r="K434" s="25">
        <v>0</v>
      </c>
      <c r="L434" s="5" t="str">
        <f t="shared" si="51"/>
        <v>-</v>
      </c>
      <c r="M434" s="5" t="str">
        <f t="shared" si="52"/>
        <v>-</v>
      </c>
      <c r="N434" s="5" t="s">
        <v>148</v>
      </c>
      <c r="O434" s="5" t="s">
        <v>148</v>
      </c>
      <c r="P434" s="27">
        <f t="shared" si="55"/>
        <v>0</v>
      </c>
    </row>
    <row r="435" spans="1:16" x14ac:dyDescent="0.3">
      <c r="A435" s="5">
        <v>44733</v>
      </c>
      <c r="B435" s="25">
        <v>603.9</v>
      </c>
      <c r="C435" s="25">
        <v>15346</v>
      </c>
      <c r="D435" s="44">
        <v>-3.5860836175567604E-4</v>
      </c>
      <c r="E435" s="1">
        <f>'ONE_LAST_QUOTE (2)'!AF435</f>
        <v>-3.2310590462182717E-4</v>
      </c>
      <c r="F435" s="1">
        <f t="shared" si="53"/>
        <v>3.7520229614794163E-3</v>
      </c>
      <c r="G435" s="1">
        <f t="shared" si="54"/>
        <v>-4.3982347707230704E-3</v>
      </c>
      <c r="H435" s="25">
        <f t="shared" si="48"/>
        <v>0</v>
      </c>
      <c r="I435" s="25">
        <f t="shared" si="49"/>
        <v>0</v>
      </c>
      <c r="J435" s="25">
        <f t="shared" si="50"/>
        <v>0</v>
      </c>
      <c r="K435" s="25">
        <v>0</v>
      </c>
      <c r="L435" s="5" t="str">
        <f t="shared" si="51"/>
        <v>-</v>
      </c>
      <c r="M435" s="5" t="str">
        <f t="shared" si="52"/>
        <v>-</v>
      </c>
      <c r="N435" s="5" t="s">
        <v>2</v>
      </c>
      <c r="O435" s="5" t="s">
        <v>2</v>
      </c>
      <c r="P435" s="27">
        <f t="shared" si="55"/>
        <v>0</v>
      </c>
    </row>
    <row r="436" spans="1:16" x14ac:dyDescent="0.3">
      <c r="A436" s="5">
        <v>44734</v>
      </c>
      <c r="B436" s="25">
        <v>590.4</v>
      </c>
      <c r="C436" s="25">
        <v>15015</v>
      </c>
      <c r="D436" s="44">
        <v>3.3465328628195113E-4</v>
      </c>
      <c r="E436" s="1">
        <f>'ONE_LAST_QUOTE (2)'!AF436</f>
        <v>-3.2310590462182717E-4</v>
      </c>
      <c r="F436" s="1">
        <f t="shared" si="53"/>
        <v>3.7520229614794163E-3</v>
      </c>
      <c r="G436" s="1">
        <f t="shared" si="54"/>
        <v>-4.3982347707230704E-3</v>
      </c>
      <c r="H436" s="25">
        <f t="shared" si="48"/>
        <v>0</v>
      </c>
      <c r="I436" s="25">
        <f t="shared" si="49"/>
        <v>0</v>
      </c>
      <c r="J436" s="25">
        <f t="shared" si="50"/>
        <v>0</v>
      </c>
      <c r="K436" s="25">
        <v>1</v>
      </c>
      <c r="L436" s="5" t="str">
        <f t="shared" si="51"/>
        <v>-</v>
      </c>
      <c r="M436" s="5" t="str">
        <f t="shared" si="52"/>
        <v>-</v>
      </c>
      <c r="N436" s="5" t="s">
        <v>148</v>
      </c>
      <c r="O436" s="5" t="s">
        <v>148</v>
      </c>
      <c r="P436" s="27">
        <f t="shared" si="55"/>
        <v>1</v>
      </c>
    </row>
    <row r="437" spans="1:16" x14ac:dyDescent="0.3">
      <c r="A437" s="5">
        <v>44735</v>
      </c>
      <c r="B437" s="25">
        <v>585.1</v>
      </c>
      <c r="C437" s="25">
        <v>14939</v>
      </c>
      <c r="D437" s="44">
        <v>-4.2371068072806842E-4</v>
      </c>
      <c r="E437" s="1">
        <f>'ONE_LAST_QUOTE (2)'!AF437</f>
        <v>-3.2310590462182717E-4</v>
      </c>
      <c r="F437" s="1">
        <f t="shared" si="53"/>
        <v>3.7520229614794163E-3</v>
      </c>
      <c r="G437" s="1">
        <f t="shared" si="54"/>
        <v>-4.3982347707230704E-3</v>
      </c>
      <c r="H437" s="25">
        <f t="shared" si="48"/>
        <v>0</v>
      </c>
      <c r="I437" s="25">
        <f t="shared" si="49"/>
        <v>0</v>
      </c>
      <c r="J437" s="25">
        <f t="shared" si="50"/>
        <v>0</v>
      </c>
      <c r="K437" s="25">
        <v>0</v>
      </c>
      <c r="L437" s="5" t="str">
        <f t="shared" si="51"/>
        <v>-</v>
      </c>
      <c r="M437" s="5" t="str">
        <f t="shared" si="52"/>
        <v>-</v>
      </c>
      <c r="N437" s="5" t="s">
        <v>153</v>
      </c>
      <c r="O437" s="5" t="s">
        <v>153</v>
      </c>
      <c r="P437" s="27">
        <f t="shared" si="55"/>
        <v>0</v>
      </c>
    </row>
    <row r="438" spans="1:16" x14ac:dyDescent="0.3">
      <c r="A438" s="5">
        <v>44736</v>
      </c>
      <c r="B438" s="25">
        <v>587.6</v>
      </c>
      <c r="C438" s="25">
        <v>15053</v>
      </c>
      <c r="D438" s="44">
        <v>2.7012783497016354E-4</v>
      </c>
      <c r="E438" s="1">
        <f>'ONE_LAST_QUOTE (2)'!AF438</f>
        <v>-3.2310590462182717E-4</v>
      </c>
      <c r="F438" s="1">
        <f t="shared" si="53"/>
        <v>3.7520229614794163E-3</v>
      </c>
      <c r="G438" s="1">
        <f t="shared" si="54"/>
        <v>-4.3982347707230704E-3</v>
      </c>
      <c r="H438" s="25">
        <f t="shared" si="48"/>
        <v>0</v>
      </c>
      <c r="I438" s="25">
        <f t="shared" si="49"/>
        <v>0</v>
      </c>
      <c r="J438" s="25">
        <f t="shared" si="50"/>
        <v>0</v>
      </c>
      <c r="K438" s="25">
        <v>0</v>
      </c>
      <c r="L438" s="5" t="str">
        <f t="shared" si="51"/>
        <v>-</v>
      </c>
      <c r="M438" s="5" t="str">
        <f t="shared" si="52"/>
        <v>-</v>
      </c>
      <c r="N438" s="5" t="s">
        <v>2</v>
      </c>
      <c r="O438" s="5" t="s">
        <v>2</v>
      </c>
      <c r="P438" s="27">
        <f t="shared" si="55"/>
        <v>1</v>
      </c>
    </row>
    <row r="439" spans="1:16" x14ac:dyDescent="0.3">
      <c r="A439" s="5">
        <v>44739</v>
      </c>
      <c r="B439" s="25">
        <v>598.20000000000005</v>
      </c>
      <c r="C439" s="25">
        <v>15277</v>
      </c>
      <c r="D439" s="44">
        <v>-4.9275303306911241E-4</v>
      </c>
      <c r="E439" s="1">
        <f>'ONE_LAST_QUOTE (2)'!AF439</f>
        <v>-3.2310590462182717E-4</v>
      </c>
      <c r="F439" s="1">
        <f t="shared" si="53"/>
        <v>3.7520229614794163E-3</v>
      </c>
      <c r="G439" s="1">
        <f t="shared" si="54"/>
        <v>-4.3982347707230704E-3</v>
      </c>
      <c r="H439" s="25">
        <f t="shared" si="48"/>
        <v>0</v>
      </c>
      <c r="I439" s="25">
        <f t="shared" si="49"/>
        <v>0</v>
      </c>
      <c r="J439" s="25">
        <f t="shared" si="50"/>
        <v>0</v>
      </c>
      <c r="K439" s="25">
        <v>0</v>
      </c>
      <c r="L439" s="5" t="str">
        <f t="shared" si="51"/>
        <v>-</v>
      </c>
      <c r="M439" s="5" t="str">
        <f t="shared" si="52"/>
        <v>-</v>
      </c>
      <c r="N439" s="5" t="s">
        <v>153</v>
      </c>
      <c r="O439" s="5" t="s">
        <v>153</v>
      </c>
      <c r="P439" s="27">
        <f t="shared" si="55"/>
        <v>0</v>
      </c>
    </row>
    <row r="440" spans="1:16" x14ac:dyDescent="0.3">
      <c r="A440" s="5">
        <v>44740</v>
      </c>
      <c r="B440" s="25">
        <v>594.5</v>
      </c>
      <c r="C440" s="25">
        <v>15194</v>
      </c>
      <c r="D440" s="44">
        <v>-9.1428200079061994E-4</v>
      </c>
      <c r="E440" s="1">
        <f>'ONE_LAST_QUOTE (2)'!AF440</f>
        <v>-3.2310590462182717E-4</v>
      </c>
      <c r="F440" s="1">
        <f t="shared" si="53"/>
        <v>3.7520229614794163E-3</v>
      </c>
      <c r="G440" s="1">
        <f t="shared" si="54"/>
        <v>-4.3982347707230704E-3</v>
      </c>
      <c r="H440" s="25">
        <f t="shared" si="48"/>
        <v>0</v>
      </c>
      <c r="I440" s="25">
        <f t="shared" si="49"/>
        <v>0</v>
      </c>
      <c r="J440" s="25">
        <f t="shared" si="50"/>
        <v>0</v>
      </c>
      <c r="K440" s="25">
        <v>0</v>
      </c>
      <c r="L440" s="5" t="str">
        <f t="shared" si="51"/>
        <v>-</v>
      </c>
      <c r="M440" s="5" t="str">
        <f t="shared" si="52"/>
        <v>-</v>
      </c>
      <c r="N440" s="5" t="s">
        <v>144</v>
      </c>
      <c r="O440" s="5" t="s">
        <v>144</v>
      </c>
      <c r="P440" s="27">
        <f t="shared" si="55"/>
        <v>0</v>
      </c>
    </row>
    <row r="441" spans="1:16" x14ac:dyDescent="0.3">
      <c r="A441" s="5">
        <v>44741</v>
      </c>
      <c r="B441" s="25">
        <v>588.29999999999995</v>
      </c>
      <c r="C441" s="25">
        <v>15016</v>
      </c>
      <c r="D441" s="44">
        <v>6.4945207492212494E-5</v>
      </c>
      <c r="E441" s="1">
        <f>'ONE_LAST_QUOTE (2)'!AF441</f>
        <v>-3.2310590462182717E-4</v>
      </c>
      <c r="F441" s="1">
        <f t="shared" si="53"/>
        <v>3.7520229614794163E-3</v>
      </c>
      <c r="G441" s="1">
        <f t="shared" si="54"/>
        <v>-4.3982347707230704E-3</v>
      </c>
      <c r="H441" s="25">
        <f t="shared" si="48"/>
        <v>0</v>
      </c>
      <c r="I441" s="25">
        <f t="shared" si="49"/>
        <v>0</v>
      </c>
      <c r="J441" s="25">
        <f t="shared" si="50"/>
        <v>0</v>
      </c>
      <c r="K441" s="25">
        <v>0</v>
      </c>
      <c r="L441" s="5" t="str">
        <f t="shared" si="51"/>
        <v>-</v>
      </c>
      <c r="M441" s="5" t="str">
        <f t="shared" si="52"/>
        <v>-</v>
      </c>
      <c r="N441" s="5" t="s">
        <v>148</v>
      </c>
      <c r="O441" s="5" t="s">
        <v>148</v>
      </c>
      <c r="P441" s="27">
        <f t="shared" si="55"/>
        <v>1</v>
      </c>
    </row>
    <row r="442" spans="1:16" x14ac:dyDescent="0.3">
      <c r="A442" s="5">
        <v>44742</v>
      </c>
      <c r="B442" s="25">
        <v>561.5</v>
      </c>
      <c r="C442" s="25">
        <v>14624</v>
      </c>
      <c r="D442" s="44">
        <v>5.2759860184218264E-3</v>
      </c>
      <c r="E442" s="1">
        <f>'ONE_LAST_QUOTE (2)'!AF442</f>
        <v>-3.2310590462182717E-4</v>
      </c>
      <c r="F442" s="1">
        <f t="shared" si="53"/>
        <v>3.7520229614794163E-3</v>
      </c>
      <c r="G442" s="1">
        <f t="shared" si="54"/>
        <v>-4.3982347707230704E-3</v>
      </c>
      <c r="H442" s="25">
        <f t="shared" si="48"/>
        <v>1</v>
      </c>
      <c r="I442" s="25">
        <f t="shared" si="49"/>
        <v>0</v>
      </c>
      <c r="J442" s="25">
        <f t="shared" si="50"/>
        <v>1</v>
      </c>
      <c r="K442" s="25">
        <v>0</v>
      </c>
      <c r="L442" s="5">
        <f t="shared" si="51"/>
        <v>44742</v>
      </c>
      <c r="M442" s="5" t="str">
        <f t="shared" si="52"/>
        <v>-</v>
      </c>
      <c r="N442" s="5" t="s">
        <v>144</v>
      </c>
      <c r="O442" s="5" t="s">
        <v>144</v>
      </c>
      <c r="P442" s="27">
        <f t="shared" si="55"/>
        <v>1</v>
      </c>
    </row>
    <row r="443" spans="1:16" x14ac:dyDescent="0.3">
      <c r="A443" s="5">
        <v>44743</v>
      </c>
      <c r="B443" s="25">
        <v>542.9</v>
      </c>
      <c r="C443" s="25">
        <v>14175</v>
      </c>
      <c r="D443" s="44">
        <v>6.6467562713477743E-3</v>
      </c>
      <c r="E443" s="1">
        <f>'ONE_LAST_QUOTE (2)'!AF443</f>
        <v>-3.2310590462182717E-4</v>
      </c>
      <c r="F443" s="1">
        <f t="shared" si="53"/>
        <v>3.7520229614794163E-3</v>
      </c>
      <c r="G443" s="1">
        <f t="shared" si="54"/>
        <v>-4.3982347707230704E-3</v>
      </c>
      <c r="H443" s="25">
        <f t="shared" si="48"/>
        <v>1</v>
      </c>
      <c r="I443" s="25">
        <f t="shared" si="49"/>
        <v>0</v>
      </c>
      <c r="J443" s="25">
        <f t="shared" si="50"/>
        <v>1</v>
      </c>
      <c r="K443" s="25">
        <v>0</v>
      </c>
      <c r="L443" s="5">
        <f t="shared" si="51"/>
        <v>44743</v>
      </c>
      <c r="M443" s="5" t="str">
        <f t="shared" si="52"/>
        <v>-</v>
      </c>
      <c r="N443" s="5" t="s">
        <v>150</v>
      </c>
      <c r="O443" s="5" t="s">
        <v>150</v>
      </c>
      <c r="P443" s="27">
        <f t="shared" si="55"/>
        <v>1</v>
      </c>
    </row>
    <row r="444" spans="1:16" x14ac:dyDescent="0.3">
      <c r="A444" s="5">
        <v>44746</v>
      </c>
      <c r="B444" s="25">
        <v>539.29999999999995</v>
      </c>
      <c r="C444" s="25">
        <v>14152</v>
      </c>
      <c r="D444" s="44">
        <v>4.8541704879886951E-3</v>
      </c>
      <c r="E444" s="1">
        <f>'ONE_LAST_QUOTE (2)'!AF444</f>
        <v>-3.2310590462182717E-4</v>
      </c>
      <c r="F444" s="1">
        <f t="shared" si="53"/>
        <v>3.7520229614794163E-3</v>
      </c>
      <c r="G444" s="1">
        <f t="shared" si="54"/>
        <v>-4.3982347707230704E-3</v>
      </c>
      <c r="H444" s="25">
        <f t="shared" si="48"/>
        <v>1</v>
      </c>
      <c r="I444" s="25">
        <f t="shared" si="49"/>
        <v>0</v>
      </c>
      <c r="J444" s="25">
        <f t="shared" si="50"/>
        <v>1</v>
      </c>
      <c r="K444" s="25">
        <v>0</v>
      </c>
      <c r="L444" s="5">
        <f t="shared" si="51"/>
        <v>44746</v>
      </c>
      <c r="M444" s="5" t="str">
        <f t="shared" si="52"/>
        <v>-</v>
      </c>
      <c r="N444" s="5" t="s">
        <v>2</v>
      </c>
      <c r="O444" s="5" t="s">
        <v>2</v>
      </c>
      <c r="P444" s="27">
        <f t="shared" si="55"/>
        <v>1</v>
      </c>
    </row>
    <row r="445" spans="1:16" x14ac:dyDescent="0.3">
      <c r="A445" s="5">
        <v>44747</v>
      </c>
      <c r="B445" s="25">
        <v>541.79999999999995</v>
      </c>
      <c r="C445" s="25">
        <v>14209</v>
      </c>
      <c r="D445" s="44">
        <v>1.0410720987969466E-3</v>
      </c>
      <c r="E445" s="1">
        <f>'ONE_LAST_QUOTE (2)'!AF445</f>
        <v>-3.2310590462182717E-4</v>
      </c>
      <c r="F445" s="1">
        <f t="shared" si="53"/>
        <v>3.7520229614794163E-3</v>
      </c>
      <c r="G445" s="1">
        <f t="shared" si="54"/>
        <v>-4.3982347707230704E-3</v>
      </c>
      <c r="H445" s="25">
        <f t="shared" si="48"/>
        <v>0</v>
      </c>
      <c r="I445" s="25">
        <f t="shared" si="49"/>
        <v>0</v>
      </c>
      <c r="J445" s="25">
        <f t="shared" si="50"/>
        <v>0</v>
      </c>
      <c r="K445" s="25">
        <v>0</v>
      </c>
      <c r="L445" s="5" t="str">
        <f t="shared" si="51"/>
        <v>-</v>
      </c>
      <c r="M445" s="5" t="str">
        <f t="shared" si="52"/>
        <v>-</v>
      </c>
      <c r="N445" s="5" t="s">
        <v>2</v>
      </c>
      <c r="O445" s="5" t="s">
        <v>2</v>
      </c>
      <c r="P445" s="27">
        <f t="shared" si="55"/>
        <v>1</v>
      </c>
    </row>
    <row r="446" spans="1:16" x14ac:dyDescent="0.3">
      <c r="A446" s="5">
        <v>44748</v>
      </c>
      <c r="B446" s="25">
        <v>528.20000000000005</v>
      </c>
      <c r="C446" s="25">
        <v>13879</v>
      </c>
      <c r="D446" s="44">
        <v>1.9345159969504275E-3</v>
      </c>
      <c r="E446" s="1">
        <f>'ONE_LAST_QUOTE (2)'!AF446</f>
        <v>-3.2310590462182717E-4</v>
      </c>
      <c r="F446" s="1">
        <f t="shared" si="53"/>
        <v>3.7520229614794163E-3</v>
      </c>
      <c r="G446" s="1">
        <f t="shared" si="54"/>
        <v>-4.3982347707230704E-3</v>
      </c>
      <c r="H446" s="25">
        <f t="shared" si="48"/>
        <v>0</v>
      </c>
      <c r="I446" s="25">
        <f t="shared" si="49"/>
        <v>0</v>
      </c>
      <c r="J446" s="25">
        <f t="shared" si="50"/>
        <v>0</v>
      </c>
      <c r="K446" s="25">
        <v>0</v>
      </c>
      <c r="L446" s="5" t="str">
        <f t="shared" si="51"/>
        <v>-</v>
      </c>
      <c r="M446" s="5" t="str">
        <f t="shared" si="52"/>
        <v>-</v>
      </c>
      <c r="N446" s="5" t="s">
        <v>2</v>
      </c>
      <c r="O446" s="5" t="s">
        <v>2</v>
      </c>
      <c r="P446" s="27">
        <f t="shared" si="55"/>
        <v>1</v>
      </c>
    </row>
    <row r="447" spans="1:16" x14ac:dyDescent="0.3">
      <c r="A447" s="5">
        <v>44749</v>
      </c>
      <c r="B447" s="25">
        <v>543.79999999999995</v>
      </c>
      <c r="C447" s="25">
        <v>14187</v>
      </c>
      <c r="D447" s="44">
        <v>1.7494914013103761E-4</v>
      </c>
      <c r="E447" s="1">
        <f>'ONE_LAST_QUOTE (2)'!AF447</f>
        <v>-3.2310590462182717E-4</v>
      </c>
      <c r="F447" s="1">
        <f t="shared" si="53"/>
        <v>3.7520229614794163E-3</v>
      </c>
      <c r="G447" s="1">
        <f t="shared" si="54"/>
        <v>-4.3982347707230704E-3</v>
      </c>
      <c r="H447" s="25">
        <f t="shared" si="48"/>
        <v>0</v>
      </c>
      <c r="I447" s="25">
        <f t="shared" si="49"/>
        <v>0</v>
      </c>
      <c r="J447" s="25">
        <f t="shared" si="50"/>
        <v>0</v>
      </c>
      <c r="K447" s="25">
        <v>0</v>
      </c>
      <c r="L447" s="5" t="str">
        <f t="shared" si="51"/>
        <v>-</v>
      </c>
      <c r="M447" s="5" t="str">
        <f t="shared" si="52"/>
        <v>-</v>
      </c>
      <c r="N447" s="5" t="s">
        <v>148</v>
      </c>
      <c r="O447" s="5" t="s">
        <v>148</v>
      </c>
      <c r="P447" s="27">
        <f t="shared" si="55"/>
        <v>1</v>
      </c>
    </row>
    <row r="448" spans="1:16" x14ac:dyDescent="0.3">
      <c r="A448" s="5">
        <v>44750</v>
      </c>
      <c r="B448" s="25">
        <v>550</v>
      </c>
      <c r="C448" s="25">
        <v>14332</v>
      </c>
      <c r="D448" s="44">
        <v>3.9043626029162818E-4</v>
      </c>
      <c r="E448" s="1">
        <f>'ONE_LAST_QUOTE (2)'!AF448</f>
        <v>-3.2310590462182717E-4</v>
      </c>
      <c r="F448" s="1">
        <f t="shared" si="53"/>
        <v>3.7520229614794163E-3</v>
      </c>
      <c r="G448" s="1">
        <f t="shared" si="54"/>
        <v>-4.3982347707230704E-3</v>
      </c>
      <c r="H448" s="25">
        <f t="shared" si="48"/>
        <v>0</v>
      </c>
      <c r="I448" s="25">
        <f t="shared" si="49"/>
        <v>0</v>
      </c>
      <c r="J448" s="25">
        <f t="shared" si="50"/>
        <v>0</v>
      </c>
      <c r="K448" s="25">
        <v>0</v>
      </c>
      <c r="L448" s="5" t="str">
        <f t="shared" si="51"/>
        <v>-</v>
      </c>
      <c r="M448" s="5" t="str">
        <f t="shared" si="52"/>
        <v>-</v>
      </c>
      <c r="N448" s="5" t="s">
        <v>2</v>
      </c>
      <c r="O448" s="5" t="s">
        <v>2</v>
      </c>
      <c r="P448" s="27">
        <f t="shared" si="55"/>
        <v>1</v>
      </c>
    </row>
    <row r="449" spans="1:16" x14ac:dyDescent="0.3">
      <c r="A449" s="5">
        <v>44753</v>
      </c>
      <c r="B449" s="25">
        <v>547.70000000000005</v>
      </c>
      <c r="C449" s="25">
        <v>14278</v>
      </c>
      <c r="D449" s="44">
        <v>-4.755081484541302E-4</v>
      </c>
      <c r="E449" s="1">
        <f>'ONE_LAST_QUOTE (2)'!AF449</f>
        <v>-3.2310590462182717E-4</v>
      </c>
      <c r="F449" s="1">
        <f t="shared" si="53"/>
        <v>3.7520229614794163E-3</v>
      </c>
      <c r="G449" s="1">
        <f t="shared" si="54"/>
        <v>-4.3982347707230704E-3</v>
      </c>
      <c r="H449" s="25">
        <f t="shared" si="48"/>
        <v>0</v>
      </c>
      <c r="I449" s="25">
        <f t="shared" si="49"/>
        <v>0</v>
      </c>
      <c r="J449" s="25">
        <f t="shared" si="50"/>
        <v>0</v>
      </c>
      <c r="K449" s="25">
        <v>1</v>
      </c>
      <c r="L449" s="5" t="str">
        <f t="shared" si="51"/>
        <v>-</v>
      </c>
      <c r="M449" s="5" t="str">
        <f t="shared" si="52"/>
        <v>-</v>
      </c>
      <c r="N449" s="5" t="s">
        <v>125</v>
      </c>
      <c r="O449" s="5" t="s">
        <v>125</v>
      </c>
      <c r="P449" s="27">
        <f t="shared" si="55"/>
        <v>0</v>
      </c>
    </row>
    <row r="450" spans="1:16" x14ac:dyDescent="0.3">
      <c r="A450" s="5">
        <v>44754</v>
      </c>
      <c r="B450" s="25">
        <v>534.1</v>
      </c>
      <c r="C450" s="25">
        <v>13914</v>
      </c>
      <c r="D450" s="44">
        <v>-4.2563233289779137E-4</v>
      </c>
      <c r="E450" s="1">
        <f>'ONE_LAST_QUOTE (2)'!AF450</f>
        <v>-3.2310590462182717E-4</v>
      </c>
      <c r="F450" s="1">
        <f t="shared" si="53"/>
        <v>3.7520229614794163E-3</v>
      </c>
      <c r="G450" s="1">
        <f t="shared" si="54"/>
        <v>-4.3982347707230704E-3</v>
      </c>
      <c r="H450" s="25">
        <f t="shared" ref="H450:H513" si="56">IF(D450&gt;F450,1,0)</f>
        <v>0</v>
      </c>
      <c r="I450" s="25">
        <f t="shared" ref="I450:I513" si="57">IF(D450&lt;G450,1,0)</f>
        <v>0</v>
      </c>
      <c r="J450" s="25">
        <f t="shared" ref="J450:J513" si="58">H450+I450</f>
        <v>0</v>
      </c>
      <c r="K450" s="25">
        <v>0</v>
      </c>
      <c r="L450" s="5" t="str">
        <f t="shared" ref="L450:L513" si="59">IF(H450=1,A450,"-")</f>
        <v>-</v>
      </c>
      <c r="M450" s="5" t="str">
        <f t="shared" ref="M450:M513" si="60">IF(I450=1,A450,"-")</f>
        <v>-</v>
      </c>
      <c r="N450" s="5" t="s">
        <v>144</v>
      </c>
      <c r="O450" s="5" t="s">
        <v>144</v>
      </c>
      <c r="P450" s="27">
        <f t="shared" si="55"/>
        <v>0</v>
      </c>
    </row>
    <row r="451" spans="1:16" x14ac:dyDescent="0.3">
      <c r="A451" s="5">
        <v>44755</v>
      </c>
      <c r="B451" s="25">
        <v>551</v>
      </c>
      <c r="C451" s="25">
        <v>14281</v>
      </c>
      <c r="D451" s="44">
        <v>-1.9446379811076436E-3</v>
      </c>
      <c r="E451" s="1">
        <f>'ONE_LAST_QUOTE (2)'!AF451</f>
        <v>-3.2310590462182717E-4</v>
      </c>
      <c r="F451" s="1">
        <f t="shared" ref="F451:F514" si="61">E451+$Q$7*_xlfn.STDEV.S($D$2:$D$779)</f>
        <v>3.7520229614794163E-3</v>
      </c>
      <c r="G451" s="1">
        <f t="shared" ref="G451:G514" si="62">E451-$Q$7*_xlfn.STDEV.S($D$2:$D$779)</f>
        <v>-4.3982347707230704E-3</v>
      </c>
      <c r="H451" s="25">
        <f t="shared" si="56"/>
        <v>0</v>
      </c>
      <c r="I451" s="25">
        <f t="shared" si="57"/>
        <v>0</v>
      </c>
      <c r="J451" s="25">
        <f t="shared" si="58"/>
        <v>0</v>
      </c>
      <c r="K451" s="25">
        <v>0</v>
      </c>
      <c r="L451" s="5" t="str">
        <f t="shared" si="59"/>
        <v>-</v>
      </c>
      <c r="M451" s="5" t="str">
        <f t="shared" si="60"/>
        <v>-</v>
      </c>
      <c r="N451" s="5" t="s">
        <v>148</v>
      </c>
      <c r="O451" s="5" t="s">
        <v>148</v>
      </c>
      <c r="P451" s="27">
        <f t="shared" ref="P451:P514" si="63">IF(D451&gt;E451,1,0)</f>
        <v>0</v>
      </c>
    </row>
    <row r="452" spans="1:16" x14ac:dyDescent="0.3">
      <c r="A452" s="5">
        <v>44756</v>
      </c>
      <c r="B452" s="25">
        <v>554.9</v>
      </c>
      <c r="C452" s="25">
        <v>14386</v>
      </c>
      <c r="D452" s="44">
        <v>-1.2062875915085204E-3</v>
      </c>
      <c r="E452" s="1">
        <f>'ONE_LAST_QUOTE (2)'!AF452</f>
        <v>-3.2310590462182717E-4</v>
      </c>
      <c r="F452" s="1">
        <f t="shared" si="61"/>
        <v>3.7520229614794163E-3</v>
      </c>
      <c r="G452" s="1">
        <f t="shared" si="62"/>
        <v>-4.3982347707230704E-3</v>
      </c>
      <c r="H452" s="25">
        <f t="shared" si="56"/>
        <v>0</v>
      </c>
      <c r="I452" s="25">
        <f t="shared" si="57"/>
        <v>0</v>
      </c>
      <c r="J452" s="25">
        <f t="shared" si="58"/>
        <v>0</v>
      </c>
      <c r="K452" s="25">
        <v>0</v>
      </c>
      <c r="L452" s="5" t="str">
        <f t="shared" si="59"/>
        <v>-</v>
      </c>
      <c r="M452" s="5" t="str">
        <f t="shared" si="60"/>
        <v>-</v>
      </c>
      <c r="N452" s="5" t="s">
        <v>125</v>
      </c>
      <c r="O452" s="5" t="s">
        <v>125</v>
      </c>
      <c r="P452" s="27">
        <f t="shared" si="63"/>
        <v>0</v>
      </c>
    </row>
    <row r="453" spans="1:16" x14ac:dyDescent="0.3">
      <c r="A453" s="5">
        <v>44757</v>
      </c>
      <c r="B453" s="25">
        <v>561</v>
      </c>
      <c r="C453" s="25">
        <v>14479</v>
      </c>
      <c r="D453" s="44">
        <v>-1.023202295475235E-3</v>
      </c>
      <c r="E453" s="1">
        <f>'ONE_LAST_QUOTE (2)'!AF453</f>
        <v>-3.2310590462182717E-4</v>
      </c>
      <c r="F453" s="1">
        <f t="shared" si="61"/>
        <v>3.7520229614794163E-3</v>
      </c>
      <c r="G453" s="1">
        <f t="shared" si="62"/>
        <v>-4.3982347707230704E-3</v>
      </c>
      <c r="H453" s="25">
        <f t="shared" si="56"/>
        <v>0</v>
      </c>
      <c r="I453" s="25">
        <f t="shared" si="57"/>
        <v>0</v>
      </c>
      <c r="J453" s="25">
        <f t="shared" si="58"/>
        <v>0</v>
      </c>
      <c r="K453" s="25">
        <v>0</v>
      </c>
      <c r="L453" s="5" t="str">
        <f t="shared" si="59"/>
        <v>-</v>
      </c>
      <c r="M453" s="5" t="str">
        <f t="shared" si="60"/>
        <v>-</v>
      </c>
      <c r="N453" s="5" t="s">
        <v>2</v>
      </c>
      <c r="O453" s="5" t="s">
        <v>2</v>
      </c>
      <c r="P453" s="27">
        <f t="shared" si="63"/>
        <v>0</v>
      </c>
    </row>
    <row r="454" spans="1:16" x14ac:dyDescent="0.3">
      <c r="A454" s="5">
        <v>44760</v>
      </c>
      <c r="B454" s="25">
        <v>567.29999999999995</v>
      </c>
      <c r="C454" s="25">
        <v>14647</v>
      </c>
      <c r="D454" s="44">
        <v>-1.5722948668125815E-3</v>
      </c>
      <c r="E454" s="1">
        <f>'ONE_LAST_QUOTE (2)'!AF454</f>
        <v>-3.2310590462182717E-4</v>
      </c>
      <c r="F454" s="1">
        <f t="shared" si="61"/>
        <v>3.7520229614794163E-3</v>
      </c>
      <c r="G454" s="1">
        <f t="shared" si="62"/>
        <v>-4.3982347707230704E-3</v>
      </c>
      <c r="H454" s="25">
        <f t="shared" si="56"/>
        <v>0</v>
      </c>
      <c r="I454" s="25">
        <f t="shared" si="57"/>
        <v>0</v>
      </c>
      <c r="J454" s="25">
        <f t="shared" si="58"/>
        <v>0</v>
      </c>
      <c r="K454" s="25">
        <v>0</v>
      </c>
      <c r="L454" s="5" t="str">
        <f t="shared" si="59"/>
        <v>-</v>
      </c>
      <c r="M454" s="5" t="str">
        <f t="shared" si="60"/>
        <v>-</v>
      </c>
      <c r="N454" s="5" t="s">
        <v>2</v>
      </c>
      <c r="O454" s="5" t="s">
        <v>2</v>
      </c>
      <c r="P454" s="27">
        <f t="shared" si="63"/>
        <v>0</v>
      </c>
    </row>
    <row r="455" spans="1:16" x14ac:dyDescent="0.3">
      <c r="A455" s="5">
        <v>44761</v>
      </c>
      <c r="B455" s="25">
        <v>566.1</v>
      </c>
      <c r="C455" s="25">
        <v>14678</v>
      </c>
      <c r="D455" s="44">
        <v>-5.3025281626866534E-4</v>
      </c>
      <c r="E455" s="1">
        <f>'ONE_LAST_QUOTE (2)'!AF455</f>
        <v>-3.2310590462182717E-4</v>
      </c>
      <c r="F455" s="1">
        <f t="shared" si="61"/>
        <v>3.7520229614794163E-3</v>
      </c>
      <c r="G455" s="1">
        <f t="shared" si="62"/>
        <v>-4.3982347707230704E-3</v>
      </c>
      <c r="H455" s="25">
        <f t="shared" si="56"/>
        <v>0</v>
      </c>
      <c r="I455" s="25">
        <f t="shared" si="57"/>
        <v>0</v>
      </c>
      <c r="J455" s="25">
        <f t="shared" si="58"/>
        <v>0</v>
      </c>
      <c r="K455" s="25">
        <v>0</v>
      </c>
      <c r="L455" s="5" t="str">
        <f t="shared" si="59"/>
        <v>-</v>
      </c>
      <c r="M455" s="5" t="str">
        <f t="shared" si="60"/>
        <v>-</v>
      </c>
      <c r="N455" s="5" t="s">
        <v>2</v>
      </c>
      <c r="O455" s="5" t="s">
        <v>2</v>
      </c>
      <c r="P455" s="27">
        <f t="shared" si="63"/>
        <v>0</v>
      </c>
    </row>
    <row r="456" spans="1:16" x14ac:dyDescent="0.3">
      <c r="A456" s="5">
        <v>44762</v>
      </c>
      <c r="B456" s="25">
        <v>570.1</v>
      </c>
      <c r="C456" s="25">
        <v>14713</v>
      </c>
      <c r="D456" s="44">
        <v>-2.122284343277144E-3</v>
      </c>
      <c r="E456" s="1">
        <f>'ONE_LAST_QUOTE (2)'!AF456</f>
        <v>-3.2310590462182717E-4</v>
      </c>
      <c r="F456" s="1">
        <f t="shared" si="61"/>
        <v>3.7520229614794163E-3</v>
      </c>
      <c r="G456" s="1">
        <f t="shared" si="62"/>
        <v>-4.3982347707230704E-3</v>
      </c>
      <c r="H456" s="25">
        <f t="shared" si="56"/>
        <v>0</v>
      </c>
      <c r="I456" s="25">
        <f t="shared" si="57"/>
        <v>0</v>
      </c>
      <c r="J456" s="25">
        <f t="shared" si="58"/>
        <v>0</v>
      </c>
      <c r="K456" s="25">
        <v>0</v>
      </c>
      <c r="L456" s="5" t="str">
        <f t="shared" si="59"/>
        <v>-</v>
      </c>
      <c r="M456" s="5" t="str">
        <f t="shared" si="60"/>
        <v>-</v>
      </c>
      <c r="N456" s="5" t="s">
        <v>144</v>
      </c>
      <c r="O456" s="5" t="s">
        <v>144</v>
      </c>
      <c r="P456" s="27">
        <f t="shared" si="63"/>
        <v>0</v>
      </c>
    </row>
    <row r="457" spans="1:16" x14ac:dyDescent="0.3">
      <c r="A457" s="5">
        <v>44763</v>
      </c>
      <c r="B457" s="25">
        <v>576.79999999999995</v>
      </c>
      <c r="C457" s="25">
        <v>14747</v>
      </c>
      <c r="D457" s="44">
        <v>1.9830702417949521E-4</v>
      </c>
      <c r="E457" s="1">
        <f>'ONE_LAST_QUOTE (2)'!AF457</f>
        <v>-3.2310590462182717E-4</v>
      </c>
      <c r="F457" s="1">
        <f t="shared" si="61"/>
        <v>3.7520229614794163E-3</v>
      </c>
      <c r="G457" s="1">
        <f t="shared" si="62"/>
        <v>-4.3982347707230704E-3</v>
      </c>
      <c r="H457" s="25">
        <f t="shared" si="56"/>
        <v>0</v>
      </c>
      <c r="I457" s="25">
        <f t="shared" si="57"/>
        <v>0</v>
      </c>
      <c r="J457" s="25">
        <f t="shared" si="58"/>
        <v>0</v>
      </c>
      <c r="K457" s="25">
        <v>0</v>
      </c>
      <c r="L457" s="5" t="str">
        <f t="shared" si="59"/>
        <v>-</v>
      </c>
      <c r="M457" s="5" t="str">
        <f t="shared" si="60"/>
        <v>-</v>
      </c>
      <c r="N457" s="5" t="s">
        <v>148</v>
      </c>
      <c r="O457" s="5" t="s">
        <v>148</v>
      </c>
      <c r="P457" s="27">
        <f t="shared" si="63"/>
        <v>1</v>
      </c>
    </row>
    <row r="458" spans="1:16" x14ac:dyDescent="0.3">
      <c r="A458" s="5">
        <v>44764</v>
      </c>
      <c r="B458" s="25">
        <v>578.5</v>
      </c>
      <c r="C458" s="25">
        <v>14755</v>
      </c>
      <c r="D458" s="44">
        <v>-8.5402610279176503E-4</v>
      </c>
      <c r="E458" s="1">
        <f>'ONE_LAST_QUOTE (2)'!AF458</f>
        <v>-3.2310590462182717E-4</v>
      </c>
      <c r="F458" s="1">
        <f t="shared" si="61"/>
        <v>3.7520229614794163E-3</v>
      </c>
      <c r="G458" s="1">
        <f t="shared" si="62"/>
        <v>-4.3982347707230704E-3</v>
      </c>
      <c r="H458" s="25">
        <f t="shared" si="56"/>
        <v>0</v>
      </c>
      <c r="I458" s="25">
        <f t="shared" si="57"/>
        <v>0</v>
      </c>
      <c r="J458" s="25">
        <f t="shared" si="58"/>
        <v>0</v>
      </c>
      <c r="K458" s="25">
        <v>0</v>
      </c>
      <c r="L458" s="5" t="str">
        <f t="shared" si="59"/>
        <v>-</v>
      </c>
      <c r="M458" s="5" t="str">
        <f t="shared" si="60"/>
        <v>-</v>
      </c>
      <c r="N458" s="5" t="s">
        <v>125</v>
      </c>
      <c r="O458" s="5" t="s">
        <v>125</v>
      </c>
      <c r="P458" s="27">
        <f t="shared" si="63"/>
        <v>0</v>
      </c>
    </row>
    <row r="459" spans="1:16" x14ac:dyDescent="0.3">
      <c r="A459" s="5">
        <v>44767</v>
      </c>
      <c r="B459" s="25">
        <v>578.29999999999995</v>
      </c>
      <c r="C459" s="25">
        <v>14793</v>
      </c>
      <c r="D459" s="44">
        <v>5.0677554172915513E-5</v>
      </c>
      <c r="E459" s="1">
        <f>'ONE_LAST_QUOTE (2)'!AF459</f>
        <v>-3.2310590462182717E-4</v>
      </c>
      <c r="F459" s="1">
        <f t="shared" si="61"/>
        <v>3.7520229614794163E-3</v>
      </c>
      <c r="G459" s="1">
        <f t="shared" si="62"/>
        <v>-4.3982347707230704E-3</v>
      </c>
      <c r="H459" s="25">
        <f t="shared" si="56"/>
        <v>0</v>
      </c>
      <c r="I459" s="25">
        <f t="shared" si="57"/>
        <v>0</v>
      </c>
      <c r="J459" s="25">
        <f t="shared" si="58"/>
        <v>0</v>
      </c>
      <c r="K459" s="25">
        <v>0</v>
      </c>
      <c r="L459" s="5" t="str">
        <f t="shared" si="59"/>
        <v>-</v>
      </c>
      <c r="M459" s="5" t="str">
        <f t="shared" si="60"/>
        <v>-</v>
      </c>
      <c r="N459" s="5" t="s">
        <v>125</v>
      </c>
      <c r="O459" s="5" t="s">
        <v>125</v>
      </c>
      <c r="P459" s="27">
        <f t="shared" si="63"/>
        <v>1</v>
      </c>
    </row>
    <row r="460" spans="1:16" x14ac:dyDescent="0.3">
      <c r="A460" s="5">
        <v>44768</v>
      </c>
      <c r="B460" s="25">
        <v>574.4</v>
      </c>
      <c r="C460" s="25">
        <v>14707</v>
      </c>
      <c r="D460" s="44">
        <v>1.6341881897497157E-3</v>
      </c>
      <c r="E460" s="1">
        <f>'ONE_LAST_QUOTE (2)'!AF460</f>
        <v>-3.2310590462182717E-4</v>
      </c>
      <c r="F460" s="1">
        <f t="shared" si="61"/>
        <v>3.7520229614794163E-3</v>
      </c>
      <c r="G460" s="1">
        <f t="shared" si="62"/>
        <v>-4.3982347707230704E-3</v>
      </c>
      <c r="H460" s="25">
        <f t="shared" si="56"/>
        <v>0</v>
      </c>
      <c r="I460" s="25">
        <f t="shared" si="57"/>
        <v>0</v>
      </c>
      <c r="J460" s="25">
        <f t="shared" si="58"/>
        <v>0</v>
      </c>
      <c r="K460" s="25">
        <v>0</v>
      </c>
      <c r="L460" s="5" t="str">
        <f t="shared" si="59"/>
        <v>-</v>
      </c>
      <c r="M460" s="5" t="str">
        <f t="shared" si="60"/>
        <v>-</v>
      </c>
      <c r="N460" s="5" t="s">
        <v>125</v>
      </c>
      <c r="O460" s="5" t="s">
        <v>125</v>
      </c>
      <c r="P460" s="27">
        <f t="shared" si="63"/>
        <v>1</v>
      </c>
    </row>
    <row r="461" spans="1:16" x14ac:dyDescent="0.3">
      <c r="A461" s="5">
        <v>44769</v>
      </c>
      <c r="B461" s="25">
        <v>578.79999999999995</v>
      </c>
      <c r="C461" s="25">
        <v>14791</v>
      </c>
      <c r="D461" s="44">
        <v>-1.0615976581866151E-4</v>
      </c>
      <c r="E461" s="1">
        <f>'ONE_LAST_QUOTE (2)'!AF461</f>
        <v>-3.2310590462182717E-4</v>
      </c>
      <c r="F461" s="1">
        <f t="shared" si="61"/>
        <v>3.7520229614794163E-3</v>
      </c>
      <c r="G461" s="1">
        <f t="shared" si="62"/>
        <v>-4.3982347707230704E-3</v>
      </c>
      <c r="H461" s="25">
        <f t="shared" si="56"/>
        <v>0</v>
      </c>
      <c r="I461" s="25">
        <f t="shared" si="57"/>
        <v>0</v>
      </c>
      <c r="J461" s="25">
        <f t="shared" si="58"/>
        <v>0</v>
      </c>
      <c r="K461" s="25">
        <v>0</v>
      </c>
      <c r="L461" s="5" t="str">
        <f t="shared" si="59"/>
        <v>-</v>
      </c>
      <c r="M461" s="5" t="str">
        <f t="shared" si="60"/>
        <v>-</v>
      </c>
      <c r="N461" s="5" t="s">
        <v>153</v>
      </c>
      <c r="O461" s="5" t="s">
        <v>153</v>
      </c>
      <c r="P461" s="27">
        <f t="shared" si="63"/>
        <v>1</v>
      </c>
    </row>
    <row r="462" spans="1:16" x14ac:dyDescent="0.3">
      <c r="A462" s="5">
        <v>44770</v>
      </c>
      <c r="B462" s="25">
        <v>580.79999999999995</v>
      </c>
      <c r="C462" s="25">
        <v>14833</v>
      </c>
      <c r="D462" s="44">
        <v>-1.904943623970653E-4</v>
      </c>
      <c r="E462" s="1">
        <f>'ONE_LAST_QUOTE (2)'!AF462</f>
        <v>-3.2310590462182717E-4</v>
      </c>
      <c r="F462" s="1">
        <f t="shared" si="61"/>
        <v>3.7520229614794163E-3</v>
      </c>
      <c r="G462" s="1">
        <f t="shared" si="62"/>
        <v>-4.3982347707230704E-3</v>
      </c>
      <c r="H462" s="25">
        <f t="shared" si="56"/>
        <v>0</v>
      </c>
      <c r="I462" s="25">
        <f t="shared" si="57"/>
        <v>0</v>
      </c>
      <c r="J462" s="25">
        <f t="shared" si="58"/>
        <v>0</v>
      </c>
      <c r="K462" s="25">
        <v>0</v>
      </c>
      <c r="L462" s="5" t="str">
        <f t="shared" si="59"/>
        <v>-</v>
      </c>
      <c r="M462" s="5" t="str">
        <f t="shared" si="60"/>
        <v>-</v>
      </c>
      <c r="N462" s="5" t="s">
        <v>2</v>
      </c>
      <c r="O462" s="5" t="s">
        <v>2</v>
      </c>
      <c r="P462" s="27">
        <f t="shared" si="63"/>
        <v>1</v>
      </c>
    </row>
    <row r="463" spans="1:16" x14ac:dyDescent="0.3">
      <c r="A463" s="5">
        <v>44771</v>
      </c>
      <c r="B463" s="25">
        <v>581.5</v>
      </c>
      <c r="C463" s="25">
        <v>14940</v>
      </c>
      <c r="D463" s="44">
        <v>1.5651237449540085E-3</v>
      </c>
      <c r="E463" s="1">
        <f>'ONE_LAST_QUOTE (2)'!AF463</f>
        <v>-3.2310590462182717E-4</v>
      </c>
      <c r="F463" s="1">
        <f t="shared" si="61"/>
        <v>3.7520229614794163E-3</v>
      </c>
      <c r="G463" s="1">
        <f t="shared" si="62"/>
        <v>-4.3982347707230704E-3</v>
      </c>
      <c r="H463" s="25">
        <f t="shared" si="56"/>
        <v>0</v>
      </c>
      <c r="I463" s="25">
        <f t="shared" si="57"/>
        <v>0</v>
      </c>
      <c r="J463" s="25">
        <f t="shared" si="58"/>
        <v>0</v>
      </c>
      <c r="K463" s="25">
        <v>0</v>
      </c>
      <c r="L463" s="5" t="str">
        <f t="shared" si="59"/>
        <v>-</v>
      </c>
      <c r="M463" s="5" t="str">
        <f t="shared" si="60"/>
        <v>-</v>
      </c>
      <c r="N463" s="5" t="s">
        <v>125</v>
      </c>
      <c r="O463" s="5" t="s">
        <v>125</v>
      </c>
      <c r="P463" s="27">
        <f t="shared" si="63"/>
        <v>1</v>
      </c>
    </row>
    <row r="464" spans="1:16" x14ac:dyDescent="0.3">
      <c r="A464" s="5">
        <v>44774</v>
      </c>
      <c r="B464" s="25">
        <v>579.4</v>
      </c>
      <c r="C464" s="25">
        <v>14870</v>
      </c>
      <c r="D464" s="44">
        <v>-1.3109191187792874E-3</v>
      </c>
      <c r="E464" s="1">
        <f>'ONE_LAST_QUOTE (2)'!AF464</f>
        <v>-3.2310590462182717E-4</v>
      </c>
      <c r="F464" s="1">
        <f t="shared" si="61"/>
        <v>3.7520229614794163E-3</v>
      </c>
      <c r="G464" s="1">
        <f t="shared" si="62"/>
        <v>-4.3982347707230704E-3</v>
      </c>
      <c r="H464" s="25">
        <f t="shared" si="56"/>
        <v>0</v>
      </c>
      <c r="I464" s="25">
        <f t="shared" si="57"/>
        <v>0</v>
      </c>
      <c r="J464" s="25">
        <f t="shared" si="58"/>
        <v>0</v>
      </c>
      <c r="K464" s="25">
        <v>0</v>
      </c>
      <c r="L464" s="5" t="str">
        <f t="shared" si="59"/>
        <v>-</v>
      </c>
      <c r="M464" s="5" t="str">
        <f t="shared" si="60"/>
        <v>-</v>
      </c>
      <c r="N464" s="5" t="s">
        <v>125</v>
      </c>
      <c r="O464" s="5" t="s">
        <v>125</v>
      </c>
      <c r="P464" s="27">
        <f t="shared" si="63"/>
        <v>0</v>
      </c>
    </row>
    <row r="465" spans="1:16" x14ac:dyDescent="0.3">
      <c r="A465" s="5">
        <v>44775</v>
      </c>
      <c r="B465" s="25">
        <v>569.70000000000005</v>
      </c>
      <c r="C465" s="25">
        <v>14645</v>
      </c>
      <c r="D465" s="44">
        <v>-1.5101305794477553E-3</v>
      </c>
      <c r="E465" s="1">
        <f>'ONE_LAST_QUOTE (2)'!AF465</f>
        <v>-3.2310590462182717E-4</v>
      </c>
      <c r="F465" s="1">
        <f t="shared" si="61"/>
        <v>3.7520229614794163E-3</v>
      </c>
      <c r="G465" s="1">
        <f t="shared" si="62"/>
        <v>-4.3982347707230704E-3</v>
      </c>
      <c r="H465" s="25">
        <f t="shared" si="56"/>
        <v>0</v>
      </c>
      <c r="I465" s="25">
        <f t="shared" si="57"/>
        <v>0</v>
      </c>
      <c r="J465" s="25">
        <f t="shared" si="58"/>
        <v>0</v>
      </c>
      <c r="K465" s="25">
        <v>0</v>
      </c>
      <c r="L465" s="5" t="str">
        <f t="shared" si="59"/>
        <v>-</v>
      </c>
      <c r="M465" s="5" t="str">
        <f t="shared" si="60"/>
        <v>-</v>
      </c>
      <c r="N465" s="5" t="s">
        <v>144</v>
      </c>
      <c r="O465" s="5" t="s">
        <v>144</v>
      </c>
      <c r="P465" s="27">
        <f t="shared" si="63"/>
        <v>0</v>
      </c>
    </row>
    <row r="466" spans="1:16" x14ac:dyDescent="0.3">
      <c r="A466" s="5">
        <v>44776</v>
      </c>
      <c r="B466" s="25">
        <v>574.20000000000005</v>
      </c>
      <c r="C466" s="25">
        <v>14672</v>
      </c>
      <c r="D466" s="44">
        <v>-2.2612401254135921E-3</v>
      </c>
      <c r="E466" s="1">
        <f>'ONE_LAST_QUOTE (2)'!AF466</f>
        <v>-3.2310590462182717E-4</v>
      </c>
      <c r="F466" s="1">
        <f t="shared" si="61"/>
        <v>3.7520229614794163E-3</v>
      </c>
      <c r="G466" s="1">
        <f t="shared" si="62"/>
        <v>-4.3982347707230704E-3</v>
      </c>
      <c r="H466" s="25">
        <f t="shared" si="56"/>
        <v>0</v>
      </c>
      <c r="I466" s="25">
        <f t="shared" si="57"/>
        <v>0</v>
      </c>
      <c r="J466" s="25">
        <f t="shared" si="58"/>
        <v>0</v>
      </c>
      <c r="K466" s="25">
        <v>0</v>
      </c>
      <c r="L466" s="5" t="str">
        <f t="shared" si="59"/>
        <v>-</v>
      </c>
      <c r="M466" s="5" t="str">
        <f t="shared" si="60"/>
        <v>-</v>
      </c>
      <c r="N466" s="5" t="s">
        <v>144</v>
      </c>
      <c r="O466" s="5" t="s">
        <v>144</v>
      </c>
      <c r="P466" s="27">
        <f t="shared" si="63"/>
        <v>0</v>
      </c>
    </row>
    <row r="467" spans="1:16" x14ac:dyDescent="0.3">
      <c r="A467" s="5">
        <v>44777</v>
      </c>
      <c r="B467" s="25">
        <v>574.1</v>
      </c>
      <c r="C467" s="25">
        <v>14654</v>
      </c>
      <c r="D467" s="44">
        <v>-2.5367257420452886E-3</v>
      </c>
      <c r="E467" s="1">
        <f>'ONE_LAST_QUOTE (2)'!AF467</f>
        <v>-3.2310590462182717E-4</v>
      </c>
      <c r="F467" s="1">
        <f t="shared" si="61"/>
        <v>3.7520229614794163E-3</v>
      </c>
      <c r="G467" s="1">
        <f t="shared" si="62"/>
        <v>-4.3982347707230704E-3</v>
      </c>
      <c r="H467" s="25">
        <f t="shared" si="56"/>
        <v>0</v>
      </c>
      <c r="I467" s="25">
        <f t="shared" si="57"/>
        <v>0</v>
      </c>
      <c r="J467" s="25">
        <f t="shared" si="58"/>
        <v>0</v>
      </c>
      <c r="K467" s="25">
        <v>0</v>
      </c>
      <c r="L467" s="5" t="str">
        <f t="shared" si="59"/>
        <v>-</v>
      </c>
      <c r="M467" s="5" t="str">
        <f t="shared" si="60"/>
        <v>-</v>
      </c>
      <c r="N467" s="5" t="s">
        <v>125</v>
      </c>
      <c r="O467" s="5" t="s">
        <v>125</v>
      </c>
      <c r="P467" s="27">
        <f t="shared" si="63"/>
        <v>0</v>
      </c>
    </row>
    <row r="468" spans="1:16" x14ac:dyDescent="0.3">
      <c r="A468" s="5">
        <v>44778</v>
      </c>
      <c r="B468" s="25">
        <v>588.5</v>
      </c>
      <c r="C468" s="25">
        <v>15011</v>
      </c>
      <c r="D468" s="44">
        <v>-1.3359604583062248E-3</v>
      </c>
      <c r="E468" s="1">
        <f>'ONE_LAST_QUOTE (2)'!AF468</f>
        <v>-3.2310590462182717E-4</v>
      </c>
      <c r="F468" s="1">
        <f t="shared" si="61"/>
        <v>3.7520229614794163E-3</v>
      </c>
      <c r="G468" s="1">
        <f t="shared" si="62"/>
        <v>-4.3982347707230704E-3</v>
      </c>
      <c r="H468" s="25">
        <f t="shared" si="56"/>
        <v>0</v>
      </c>
      <c r="I468" s="25">
        <f t="shared" si="57"/>
        <v>0</v>
      </c>
      <c r="J468" s="25">
        <f t="shared" si="58"/>
        <v>0</v>
      </c>
      <c r="K468" s="25">
        <v>0</v>
      </c>
      <c r="L468" s="5" t="str">
        <f t="shared" si="59"/>
        <v>-</v>
      </c>
      <c r="M468" s="5" t="str">
        <f t="shared" si="60"/>
        <v>-</v>
      </c>
      <c r="N468" s="5" t="s">
        <v>125</v>
      </c>
      <c r="O468" s="5" t="s">
        <v>125</v>
      </c>
      <c r="P468" s="27">
        <f t="shared" si="63"/>
        <v>0</v>
      </c>
    </row>
    <row r="469" spans="1:16" x14ac:dyDescent="0.3">
      <c r="A469" s="5">
        <v>44781</v>
      </c>
      <c r="B469" s="25">
        <v>585.9</v>
      </c>
      <c r="C469" s="25">
        <v>14961</v>
      </c>
      <c r="D469" s="44">
        <v>-1.4088462591129412E-4</v>
      </c>
      <c r="E469" s="1">
        <f>'ONE_LAST_QUOTE (2)'!AF469</f>
        <v>-3.2310590462182717E-4</v>
      </c>
      <c r="F469" s="1">
        <f t="shared" si="61"/>
        <v>3.7520229614794163E-3</v>
      </c>
      <c r="G469" s="1">
        <f t="shared" si="62"/>
        <v>-4.3982347707230704E-3</v>
      </c>
      <c r="H469" s="25">
        <f t="shared" si="56"/>
        <v>0</v>
      </c>
      <c r="I469" s="25">
        <f t="shared" si="57"/>
        <v>0</v>
      </c>
      <c r="J469" s="25">
        <f t="shared" si="58"/>
        <v>0</v>
      </c>
      <c r="K469" s="25">
        <v>0</v>
      </c>
      <c r="L469" s="5" t="str">
        <f t="shared" si="59"/>
        <v>-</v>
      </c>
      <c r="M469" s="5" t="str">
        <f t="shared" si="60"/>
        <v>-</v>
      </c>
      <c r="N469" s="5" t="s">
        <v>148</v>
      </c>
      <c r="O469" s="5" t="s">
        <v>148</v>
      </c>
      <c r="P469" s="27">
        <f t="shared" si="63"/>
        <v>1</v>
      </c>
    </row>
    <row r="470" spans="1:16" x14ac:dyDescent="0.3">
      <c r="A470" s="5">
        <v>44782</v>
      </c>
      <c r="B470" s="25">
        <v>586.20000000000005</v>
      </c>
      <c r="C470" s="25">
        <v>15016</v>
      </c>
      <c r="D470" s="44">
        <v>1.5901640682433474E-3</v>
      </c>
      <c r="E470" s="1">
        <f>'ONE_LAST_QUOTE (2)'!AF470</f>
        <v>-3.2310590462182717E-4</v>
      </c>
      <c r="F470" s="1">
        <f t="shared" si="61"/>
        <v>3.7520229614794163E-3</v>
      </c>
      <c r="G470" s="1">
        <f t="shared" si="62"/>
        <v>-4.3982347707230704E-3</v>
      </c>
      <c r="H470" s="25">
        <f t="shared" si="56"/>
        <v>0</v>
      </c>
      <c r="I470" s="25">
        <f t="shared" si="57"/>
        <v>0</v>
      </c>
      <c r="J470" s="25">
        <f t="shared" si="58"/>
        <v>0</v>
      </c>
      <c r="K470" s="25">
        <v>0</v>
      </c>
      <c r="L470" s="5" t="str">
        <f t="shared" si="59"/>
        <v>-</v>
      </c>
      <c r="M470" s="5" t="str">
        <f t="shared" si="60"/>
        <v>-</v>
      </c>
      <c r="N470" s="5" t="s">
        <v>148</v>
      </c>
      <c r="O470" s="5" t="s">
        <v>148</v>
      </c>
      <c r="P470" s="27">
        <f t="shared" si="63"/>
        <v>1</v>
      </c>
    </row>
    <row r="471" spans="1:16" x14ac:dyDescent="0.3">
      <c r="A471" s="5">
        <v>44783</v>
      </c>
      <c r="B471" s="25">
        <v>579.9</v>
      </c>
      <c r="C471" s="25">
        <v>14878</v>
      </c>
      <c r="D471" s="44">
        <v>-7.1316041532925949E-4</v>
      </c>
      <c r="E471" s="1">
        <f>'ONE_LAST_QUOTE (2)'!AF471</f>
        <v>-3.2310590462182717E-4</v>
      </c>
      <c r="F471" s="1">
        <f t="shared" si="61"/>
        <v>3.7520229614794163E-3</v>
      </c>
      <c r="G471" s="1">
        <f t="shared" si="62"/>
        <v>-4.3982347707230704E-3</v>
      </c>
      <c r="H471" s="25">
        <f t="shared" si="56"/>
        <v>0</v>
      </c>
      <c r="I471" s="25">
        <f t="shared" si="57"/>
        <v>0</v>
      </c>
      <c r="J471" s="25">
        <f t="shared" si="58"/>
        <v>0</v>
      </c>
      <c r="K471" s="25">
        <v>0</v>
      </c>
      <c r="L471" s="5" t="str">
        <f t="shared" si="59"/>
        <v>-</v>
      </c>
      <c r="M471" s="5" t="str">
        <f t="shared" si="60"/>
        <v>-</v>
      </c>
      <c r="N471" s="5" t="s">
        <v>2</v>
      </c>
      <c r="O471" s="5" t="s">
        <v>2</v>
      </c>
      <c r="P471" s="27">
        <f t="shared" si="63"/>
        <v>0</v>
      </c>
    </row>
    <row r="472" spans="1:16" x14ac:dyDescent="0.3">
      <c r="A472" s="5">
        <v>44784</v>
      </c>
      <c r="B472" s="25">
        <v>592.79999999999995</v>
      </c>
      <c r="C472" s="25">
        <v>15184</v>
      </c>
      <c r="D472" s="44">
        <v>8.3776038403561939E-4</v>
      </c>
      <c r="E472" s="1">
        <f>'ONE_LAST_QUOTE (2)'!AF472</f>
        <v>-3.2310590462182717E-4</v>
      </c>
      <c r="F472" s="1">
        <f t="shared" si="61"/>
        <v>3.7520229614794163E-3</v>
      </c>
      <c r="G472" s="1">
        <f t="shared" si="62"/>
        <v>-4.3982347707230704E-3</v>
      </c>
      <c r="H472" s="25">
        <f t="shared" si="56"/>
        <v>0</v>
      </c>
      <c r="I472" s="25">
        <f t="shared" si="57"/>
        <v>0</v>
      </c>
      <c r="J472" s="25">
        <f t="shared" si="58"/>
        <v>0</v>
      </c>
      <c r="K472" s="25">
        <v>0</v>
      </c>
      <c r="L472" s="5" t="str">
        <f t="shared" si="59"/>
        <v>-</v>
      </c>
      <c r="M472" s="5" t="str">
        <f t="shared" si="60"/>
        <v>-</v>
      </c>
      <c r="N472" s="5" t="s">
        <v>2</v>
      </c>
      <c r="O472" s="5" t="s">
        <v>2</v>
      </c>
      <c r="P472" s="27">
        <f t="shared" si="63"/>
        <v>1</v>
      </c>
    </row>
    <row r="473" spans="1:16" x14ac:dyDescent="0.3">
      <c r="A473" s="5">
        <v>44785</v>
      </c>
      <c r="B473" s="25">
        <v>596.6</v>
      </c>
      <c r="C473" s="25">
        <v>15274</v>
      </c>
      <c r="D473" s="44">
        <v>-1.0872085445131395E-3</v>
      </c>
      <c r="E473" s="1">
        <f>'ONE_LAST_QUOTE (2)'!AF473</f>
        <v>-3.2310590462182717E-4</v>
      </c>
      <c r="F473" s="1">
        <f t="shared" si="61"/>
        <v>3.7520229614794163E-3</v>
      </c>
      <c r="G473" s="1">
        <f t="shared" si="62"/>
        <v>-4.3982347707230704E-3</v>
      </c>
      <c r="H473" s="25">
        <f t="shared" si="56"/>
        <v>0</v>
      </c>
      <c r="I473" s="25">
        <f t="shared" si="57"/>
        <v>0</v>
      </c>
      <c r="J473" s="25">
        <f t="shared" si="58"/>
        <v>0</v>
      </c>
      <c r="K473" s="25">
        <v>0</v>
      </c>
      <c r="L473" s="5" t="str">
        <f t="shared" si="59"/>
        <v>-</v>
      </c>
      <c r="M473" s="5" t="str">
        <f t="shared" si="60"/>
        <v>-</v>
      </c>
      <c r="N473" s="5" t="s">
        <v>2</v>
      </c>
      <c r="O473" s="5" t="s">
        <v>2</v>
      </c>
      <c r="P473" s="27">
        <f t="shared" si="63"/>
        <v>0</v>
      </c>
    </row>
    <row r="474" spans="1:16" x14ac:dyDescent="0.3">
      <c r="A474" s="5">
        <v>44788</v>
      </c>
      <c r="B474" s="25">
        <v>602</v>
      </c>
      <c r="C474" s="25">
        <v>15385</v>
      </c>
      <c r="D474" s="44">
        <v>-2.0658798200131707E-3</v>
      </c>
      <c r="E474" s="1">
        <f>'ONE_LAST_QUOTE (2)'!AF474</f>
        <v>-3.2310590462182717E-4</v>
      </c>
      <c r="F474" s="1">
        <f t="shared" si="61"/>
        <v>3.7520229614794163E-3</v>
      </c>
      <c r="G474" s="1">
        <f t="shared" si="62"/>
        <v>-4.3982347707230704E-3</v>
      </c>
      <c r="H474" s="25">
        <f t="shared" si="56"/>
        <v>0</v>
      </c>
      <c r="I474" s="25">
        <f t="shared" si="57"/>
        <v>0</v>
      </c>
      <c r="J474" s="25">
        <f t="shared" si="58"/>
        <v>0</v>
      </c>
      <c r="K474" s="25">
        <v>0</v>
      </c>
      <c r="L474" s="5" t="str">
        <f t="shared" si="59"/>
        <v>-</v>
      </c>
      <c r="M474" s="5" t="str">
        <f t="shared" si="60"/>
        <v>-</v>
      </c>
      <c r="N474" s="5" t="s">
        <v>125</v>
      </c>
      <c r="O474" s="5" t="s">
        <v>125</v>
      </c>
      <c r="P474" s="27">
        <f t="shared" si="63"/>
        <v>0</v>
      </c>
    </row>
    <row r="475" spans="1:16" x14ac:dyDescent="0.3">
      <c r="A475" s="5">
        <v>44789</v>
      </c>
      <c r="B475" s="25">
        <v>603.29999999999995</v>
      </c>
      <c r="C475" s="25">
        <v>15425</v>
      </c>
      <c r="D475" s="44">
        <v>-3.7876320457870549E-4</v>
      </c>
      <c r="E475" s="1">
        <f>'ONE_LAST_QUOTE (2)'!AF475</f>
        <v>-3.2310590462182717E-4</v>
      </c>
      <c r="F475" s="1">
        <f t="shared" si="61"/>
        <v>3.7520229614794163E-3</v>
      </c>
      <c r="G475" s="1">
        <f t="shared" si="62"/>
        <v>-4.3982347707230704E-3</v>
      </c>
      <c r="H475" s="25">
        <f t="shared" si="56"/>
        <v>0</v>
      </c>
      <c r="I475" s="25">
        <f t="shared" si="57"/>
        <v>0</v>
      </c>
      <c r="J475" s="25">
        <f t="shared" si="58"/>
        <v>0</v>
      </c>
      <c r="K475" s="25">
        <v>0</v>
      </c>
      <c r="L475" s="5" t="str">
        <f t="shared" si="59"/>
        <v>-</v>
      </c>
      <c r="M475" s="5" t="str">
        <f t="shared" si="60"/>
        <v>-</v>
      </c>
      <c r="N475" s="5" t="s">
        <v>125</v>
      </c>
      <c r="O475" s="5" t="s">
        <v>125</v>
      </c>
      <c r="P475" s="27">
        <f t="shared" si="63"/>
        <v>0</v>
      </c>
    </row>
    <row r="476" spans="1:16" x14ac:dyDescent="0.3">
      <c r="A476" s="5">
        <v>44790</v>
      </c>
      <c r="B476" s="25">
        <v>603.79999999999995</v>
      </c>
      <c r="C476" s="25">
        <v>15452</v>
      </c>
      <c r="D476" s="44">
        <v>1.0335900043385009E-3</v>
      </c>
      <c r="E476" s="1">
        <f>'ONE_LAST_QUOTE (2)'!AF476</f>
        <v>-3.2310590462182717E-4</v>
      </c>
      <c r="F476" s="1">
        <f t="shared" si="61"/>
        <v>3.7520229614794163E-3</v>
      </c>
      <c r="G476" s="1">
        <f t="shared" si="62"/>
        <v>-4.3982347707230704E-3</v>
      </c>
      <c r="H476" s="25">
        <f t="shared" si="56"/>
        <v>0</v>
      </c>
      <c r="I476" s="25">
        <f t="shared" si="57"/>
        <v>0</v>
      </c>
      <c r="J476" s="25">
        <f t="shared" si="58"/>
        <v>0</v>
      </c>
      <c r="K476" s="25">
        <v>0</v>
      </c>
      <c r="L476" s="5" t="str">
        <f t="shared" si="59"/>
        <v>-</v>
      </c>
      <c r="M476" s="5" t="str">
        <f t="shared" si="60"/>
        <v>-</v>
      </c>
      <c r="N476" s="5" t="s">
        <v>125</v>
      </c>
      <c r="O476" s="5" t="s">
        <v>125</v>
      </c>
      <c r="P476" s="27">
        <f t="shared" si="63"/>
        <v>1</v>
      </c>
    </row>
    <row r="477" spans="1:16" x14ac:dyDescent="0.3">
      <c r="A477" s="5">
        <v>44791</v>
      </c>
      <c r="B477" s="25">
        <v>599.5</v>
      </c>
      <c r="C477" s="25">
        <v>15317</v>
      </c>
      <c r="D477" s="44">
        <v>-7.8601734585462745E-5</v>
      </c>
      <c r="E477" s="1">
        <f>'ONE_LAST_QUOTE (2)'!AF477</f>
        <v>-3.2310590462182717E-4</v>
      </c>
      <c r="F477" s="1">
        <f t="shared" si="61"/>
        <v>3.7520229614794163E-3</v>
      </c>
      <c r="G477" s="1">
        <f t="shared" si="62"/>
        <v>-4.3982347707230704E-3</v>
      </c>
      <c r="H477" s="25">
        <f t="shared" si="56"/>
        <v>0</v>
      </c>
      <c r="I477" s="25">
        <f t="shared" si="57"/>
        <v>0</v>
      </c>
      <c r="J477" s="25">
        <f t="shared" si="58"/>
        <v>0</v>
      </c>
      <c r="K477" s="25">
        <v>0</v>
      </c>
      <c r="L477" s="5" t="str">
        <f t="shared" si="59"/>
        <v>-</v>
      </c>
      <c r="M477" s="5" t="str">
        <f t="shared" si="60"/>
        <v>-</v>
      </c>
      <c r="N477" s="5" t="s">
        <v>2</v>
      </c>
      <c r="O477" s="5" t="s">
        <v>2</v>
      </c>
      <c r="P477" s="27">
        <f t="shared" si="63"/>
        <v>1</v>
      </c>
    </row>
    <row r="478" spans="1:16" x14ac:dyDescent="0.3">
      <c r="A478" s="5">
        <v>44792</v>
      </c>
      <c r="B478" s="25">
        <v>600.5</v>
      </c>
      <c r="C478" s="25">
        <v>15354</v>
      </c>
      <c r="D478" s="44">
        <v>-3.4666284014244804E-4</v>
      </c>
      <c r="E478" s="1">
        <f>'ONE_LAST_QUOTE (2)'!AF478</f>
        <v>-3.2310590462182717E-4</v>
      </c>
      <c r="F478" s="1">
        <f t="shared" si="61"/>
        <v>3.7520229614794163E-3</v>
      </c>
      <c r="G478" s="1">
        <f t="shared" si="62"/>
        <v>-4.3982347707230704E-3</v>
      </c>
      <c r="H478" s="25">
        <f t="shared" si="56"/>
        <v>0</v>
      </c>
      <c r="I478" s="25">
        <f t="shared" si="57"/>
        <v>0</v>
      </c>
      <c r="J478" s="25">
        <f t="shared" si="58"/>
        <v>0</v>
      </c>
      <c r="K478" s="25">
        <v>0</v>
      </c>
      <c r="L478" s="5" t="str">
        <f t="shared" si="59"/>
        <v>-</v>
      </c>
      <c r="M478" s="5" t="str">
        <f t="shared" si="60"/>
        <v>-</v>
      </c>
      <c r="N478" s="5" t="s">
        <v>125</v>
      </c>
      <c r="O478" s="5" t="s">
        <v>125</v>
      </c>
      <c r="P478" s="27">
        <f t="shared" si="63"/>
        <v>0</v>
      </c>
    </row>
    <row r="479" spans="1:16" x14ac:dyDescent="0.3">
      <c r="A479" s="5">
        <v>44795</v>
      </c>
      <c r="B479" s="25">
        <v>592.4</v>
      </c>
      <c r="C479" s="25">
        <v>15179</v>
      </c>
      <c r="D479" s="44">
        <v>-5.1723499731904006E-4</v>
      </c>
      <c r="E479" s="1">
        <f>'ONE_LAST_QUOTE (2)'!AF479</f>
        <v>-3.2310590462182717E-4</v>
      </c>
      <c r="F479" s="1">
        <f t="shared" si="61"/>
        <v>3.7520229614794163E-3</v>
      </c>
      <c r="G479" s="1">
        <f t="shared" si="62"/>
        <v>-4.3982347707230704E-3</v>
      </c>
      <c r="H479" s="25">
        <f t="shared" si="56"/>
        <v>0</v>
      </c>
      <c r="I479" s="25">
        <f t="shared" si="57"/>
        <v>0</v>
      </c>
      <c r="J479" s="25">
        <f t="shared" si="58"/>
        <v>0</v>
      </c>
      <c r="K479" s="25">
        <v>0</v>
      </c>
      <c r="L479" s="5" t="str">
        <f t="shared" si="59"/>
        <v>-</v>
      </c>
      <c r="M479" s="5" t="str">
        <f t="shared" si="60"/>
        <v>-</v>
      </c>
      <c r="N479" s="5" t="s">
        <v>125</v>
      </c>
      <c r="O479" s="5" t="s">
        <v>125</v>
      </c>
      <c r="P479" s="27">
        <f t="shared" si="63"/>
        <v>0</v>
      </c>
    </row>
    <row r="480" spans="1:16" x14ac:dyDescent="0.3">
      <c r="A480" s="5">
        <v>44796</v>
      </c>
      <c r="B480" s="25">
        <v>585.4</v>
      </c>
      <c r="C480" s="25">
        <v>15028</v>
      </c>
      <c r="D480" s="44">
        <v>-5.4277703601806856E-4</v>
      </c>
      <c r="E480" s="1">
        <f>'ONE_LAST_QUOTE (2)'!AF480</f>
        <v>-3.2310590462182717E-4</v>
      </c>
      <c r="F480" s="1">
        <f t="shared" si="61"/>
        <v>3.7520229614794163E-3</v>
      </c>
      <c r="G480" s="1">
        <f t="shared" si="62"/>
        <v>-4.3982347707230704E-3</v>
      </c>
      <c r="H480" s="25">
        <f t="shared" si="56"/>
        <v>0</v>
      </c>
      <c r="I480" s="25">
        <f t="shared" si="57"/>
        <v>0</v>
      </c>
      <c r="J480" s="25">
        <f t="shared" si="58"/>
        <v>0</v>
      </c>
      <c r="K480" s="25">
        <v>0</v>
      </c>
      <c r="L480" s="5" t="str">
        <f t="shared" si="59"/>
        <v>-</v>
      </c>
      <c r="M480" s="5" t="str">
        <f t="shared" si="60"/>
        <v>-</v>
      </c>
      <c r="N480" s="5" t="s">
        <v>148</v>
      </c>
      <c r="O480" s="5" t="s">
        <v>148</v>
      </c>
      <c r="P480" s="27">
        <f t="shared" si="63"/>
        <v>0</v>
      </c>
    </row>
    <row r="481" spans="1:16" x14ac:dyDescent="0.3">
      <c r="A481" s="5">
        <v>44797</v>
      </c>
      <c r="B481" s="25">
        <v>584</v>
      </c>
      <c r="C481" s="25">
        <v>15035</v>
      </c>
      <c r="D481" s="44">
        <v>5.394580585592675E-4</v>
      </c>
      <c r="E481" s="1">
        <f>'ONE_LAST_QUOTE (2)'!AF481</f>
        <v>-3.2310590462182717E-4</v>
      </c>
      <c r="F481" s="1">
        <f t="shared" si="61"/>
        <v>3.7520229614794163E-3</v>
      </c>
      <c r="G481" s="1">
        <f t="shared" si="62"/>
        <v>-4.3982347707230704E-3</v>
      </c>
      <c r="H481" s="25">
        <f t="shared" si="56"/>
        <v>0</v>
      </c>
      <c r="I481" s="25">
        <f t="shared" si="57"/>
        <v>0</v>
      </c>
      <c r="J481" s="25">
        <f t="shared" si="58"/>
        <v>0</v>
      </c>
      <c r="K481" s="25">
        <v>0</v>
      </c>
      <c r="L481" s="5" t="str">
        <f t="shared" si="59"/>
        <v>-</v>
      </c>
      <c r="M481" s="5" t="str">
        <f t="shared" si="60"/>
        <v>-</v>
      </c>
      <c r="N481" s="5" t="s">
        <v>125</v>
      </c>
      <c r="O481" s="5" t="s">
        <v>125</v>
      </c>
      <c r="P481" s="27">
        <f t="shared" si="63"/>
        <v>1</v>
      </c>
    </row>
    <row r="482" spans="1:16" x14ac:dyDescent="0.3">
      <c r="A482" s="5">
        <v>44798</v>
      </c>
      <c r="B482" s="25">
        <v>590.20000000000005</v>
      </c>
      <c r="C482" s="25">
        <v>15170</v>
      </c>
      <c r="D482" s="44">
        <v>-9.4056254112996943E-4</v>
      </c>
      <c r="E482" s="1">
        <f>'ONE_LAST_QUOTE (2)'!AF482</f>
        <v>-3.2310590462182717E-4</v>
      </c>
      <c r="F482" s="1">
        <f t="shared" si="61"/>
        <v>3.7520229614794163E-3</v>
      </c>
      <c r="G482" s="1">
        <f t="shared" si="62"/>
        <v>-4.3982347707230704E-3</v>
      </c>
      <c r="H482" s="25">
        <f t="shared" si="56"/>
        <v>0</v>
      </c>
      <c r="I482" s="25">
        <f t="shared" si="57"/>
        <v>0</v>
      </c>
      <c r="J482" s="25">
        <f t="shared" si="58"/>
        <v>0</v>
      </c>
      <c r="K482" s="25">
        <v>0</v>
      </c>
      <c r="L482" s="5" t="str">
        <f t="shared" si="59"/>
        <v>-</v>
      </c>
      <c r="M482" s="5" t="str">
        <f t="shared" si="60"/>
        <v>-</v>
      </c>
      <c r="N482" s="5" t="s">
        <v>125</v>
      </c>
      <c r="O482" s="5" t="s">
        <v>125</v>
      </c>
      <c r="P482" s="27">
        <f t="shared" si="63"/>
        <v>0</v>
      </c>
    </row>
    <row r="483" spans="1:16" x14ac:dyDescent="0.3">
      <c r="A483" s="5">
        <v>44799</v>
      </c>
      <c r="B483" s="25">
        <v>592.79999999999995</v>
      </c>
      <c r="C483" s="25">
        <v>15241</v>
      </c>
      <c r="D483" s="44">
        <v>-6.3335649298599432E-4</v>
      </c>
      <c r="E483" s="1">
        <f>'ONE_LAST_QUOTE (2)'!AF483</f>
        <v>-3.2310590462182717E-4</v>
      </c>
      <c r="F483" s="1">
        <f t="shared" si="61"/>
        <v>3.7520229614794163E-3</v>
      </c>
      <c r="G483" s="1">
        <f t="shared" si="62"/>
        <v>-4.3982347707230704E-3</v>
      </c>
      <c r="H483" s="25">
        <f t="shared" si="56"/>
        <v>0</v>
      </c>
      <c r="I483" s="25">
        <f t="shared" si="57"/>
        <v>0</v>
      </c>
      <c r="J483" s="25">
        <f t="shared" si="58"/>
        <v>0</v>
      </c>
      <c r="K483" s="25">
        <v>0</v>
      </c>
      <c r="L483" s="5" t="str">
        <f t="shared" si="59"/>
        <v>-</v>
      </c>
      <c r="M483" s="5" t="str">
        <f t="shared" si="60"/>
        <v>-</v>
      </c>
      <c r="N483" s="5" t="s">
        <v>125</v>
      </c>
      <c r="O483" s="5" t="s">
        <v>125</v>
      </c>
      <c r="P483" s="27">
        <f t="shared" si="63"/>
        <v>0</v>
      </c>
    </row>
    <row r="484" spans="1:16" x14ac:dyDescent="0.3">
      <c r="A484" s="5">
        <v>44802</v>
      </c>
      <c r="B484" s="25">
        <v>576.4</v>
      </c>
      <c r="C484" s="25">
        <v>14820</v>
      </c>
      <c r="D484" s="44">
        <v>-1.9778495758543055E-3</v>
      </c>
      <c r="E484" s="1">
        <f>'ONE_LAST_QUOTE (2)'!AF484</f>
        <v>-3.2310590462182717E-4</v>
      </c>
      <c r="F484" s="1">
        <f t="shared" si="61"/>
        <v>3.7520229614794163E-3</v>
      </c>
      <c r="G484" s="1">
        <f t="shared" si="62"/>
        <v>-4.3982347707230704E-3</v>
      </c>
      <c r="H484" s="25">
        <f t="shared" si="56"/>
        <v>0</v>
      </c>
      <c r="I484" s="25">
        <f t="shared" si="57"/>
        <v>0</v>
      </c>
      <c r="J484" s="25">
        <f t="shared" si="58"/>
        <v>0</v>
      </c>
      <c r="K484" s="25">
        <v>0</v>
      </c>
      <c r="L484" s="5" t="str">
        <f t="shared" si="59"/>
        <v>-</v>
      </c>
      <c r="M484" s="5" t="str">
        <f t="shared" si="60"/>
        <v>-</v>
      </c>
      <c r="N484" s="5" t="s">
        <v>150</v>
      </c>
      <c r="O484" s="5" t="s">
        <v>150</v>
      </c>
      <c r="P484" s="27">
        <f t="shared" si="63"/>
        <v>0</v>
      </c>
    </row>
    <row r="485" spans="1:16" x14ac:dyDescent="0.3">
      <c r="A485" s="5">
        <v>44803</v>
      </c>
      <c r="B485" s="25">
        <v>579.29999999999995</v>
      </c>
      <c r="C485" s="25">
        <v>14949</v>
      </c>
      <c r="D485" s="44">
        <v>-5.9808858201679509E-4</v>
      </c>
      <c r="E485" s="1">
        <f>'ONE_LAST_QUOTE (2)'!AF485</f>
        <v>-3.2310590462182717E-4</v>
      </c>
      <c r="F485" s="1">
        <f t="shared" si="61"/>
        <v>3.7520229614794163E-3</v>
      </c>
      <c r="G485" s="1">
        <f t="shared" si="62"/>
        <v>-4.3982347707230704E-3</v>
      </c>
      <c r="H485" s="25">
        <f t="shared" si="56"/>
        <v>0</v>
      </c>
      <c r="I485" s="25">
        <f t="shared" si="57"/>
        <v>0</v>
      </c>
      <c r="J485" s="25">
        <f t="shared" si="58"/>
        <v>0</v>
      </c>
      <c r="K485" s="25">
        <v>0</v>
      </c>
      <c r="L485" s="5" t="str">
        <f t="shared" si="59"/>
        <v>-</v>
      </c>
      <c r="M485" s="5" t="str">
        <f t="shared" si="60"/>
        <v>-</v>
      </c>
      <c r="N485" s="5" t="s">
        <v>2</v>
      </c>
      <c r="O485" s="5" t="s">
        <v>2</v>
      </c>
      <c r="P485" s="27">
        <f t="shared" si="63"/>
        <v>0</v>
      </c>
    </row>
    <row r="486" spans="1:16" x14ac:dyDescent="0.3">
      <c r="A486" s="5">
        <v>44804</v>
      </c>
      <c r="B486" s="25">
        <v>580.29999999999995</v>
      </c>
      <c r="C486" s="25">
        <v>15042</v>
      </c>
      <c r="D486" s="44">
        <v>3.0992185212689463E-3</v>
      </c>
      <c r="E486" s="1">
        <f>'ONE_LAST_QUOTE (2)'!AF486</f>
        <v>-3.2310590462182717E-4</v>
      </c>
      <c r="F486" s="1">
        <f t="shared" si="61"/>
        <v>3.7520229614794163E-3</v>
      </c>
      <c r="G486" s="1">
        <f t="shared" si="62"/>
        <v>-4.3982347707230704E-3</v>
      </c>
      <c r="H486" s="25">
        <f t="shared" si="56"/>
        <v>0</v>
      </c>
      <c r="I486" s="25">
        <f t="shared" si="57"/>
        <v>0</v>
      </c>
      <c r="J486" s="25">
        <f t="shared" si="58"/>
        <v>0</v>
      </c>
      <c r="K486" s="25">
        <v>0</v>
      </c>
      <c r="L486" s="5" t="str">
        <f t="shared" si="59"/>
        <v>-</v>
      </c>
      <c r="M486" s="5" t="str">
        <f t="shared" si="60"/>
        <v>-</v>
      </c>
      <c r="N486" s="5" t="s">
        <v>125</v>
      </c>
      <c r="O486" s="5" t="s">
        <v>125</v>
      </c>
      <c r="P486" s="27">
        <f t="shared" si="63"/>
        <v>1</v>
      </c>
    </row>
    <row r="487" spans="1:16" x14ac:dyDescent="0.3">
      <c r="A487" s="5">
        <v>44805</v>
      </c>
      <c r="B487" s="25">
        <v>568.4</v>
      </c>
      <c r="C487" s="25">
        <v>14737</v>
      </c>
      <c r="D487" s="44">
        <v>2.1751660464423275E-4</v>
      </c>
      <c r="E487" s="1">
        <f>'ONE_LAST_QUOTE (2)'!AF487</f>
        <v>-3.2310590462182717E-4</v>
      </c>
      <c r="F487" s="1">
        <f t="shared" si="61"/>
        <v>3.7520229614794163E-3</v>
      </c>
      <c r="G487" s="1">
        <f t="shared" si="62"/>
        <v>-4.3982347707230704E-3</v>
      </c>
      <c r="H487" s="25">
        <f t="shared" si="56"/>
        <v>0</v>
      </c>
      <c r="I487" s="25">
        <f t="shared" si="57"/>
        <v>0</v>
      </c>
      <c r="J487" s="25">
        <f t="shared" si="58"/>
        <v>0</v>
      </c>
      <c r="K487" s="25">
        <v>0</v>
      </c>
      <c r="L487" s="5" t="str">
        <f t="shared" si="59"/>
        <v>-</v>
      </c>
      <c r="M487" s="5" t="str">
        <f t="shared" si="60"/>
        <v>-</v>
      </c>
      <c r="N487" s="5" t="s">
        <v>125</v>
      </c>
      <c r="O487" s="5" t="s">
        <v>125</v>
      </c>
      <c r="P487" s="27">
        <f t="shared" si="63"/>
        <v>1</v>
      </c>
    </row>
    <row r="488" spans="1:16" x14ac:dyDescent="0.3">
      <c r="A488" s="5">
        <v>44806</v>
      </c>
      <c r="B488" s="25">
        <v>562.29999999999995</v>
      </c>
      <c r="C488" s="25">
        <v>14598</v>
      </c>
      <c r="D488" s="44">
        <v>-5.4449346666618362E-4</v>
      </c>
      <c r="E488" s="1">
        <f>'ONE_LAST_QUOTE (2)'!AF488</f>
        <v>-3.2310590462182717E-4</v>
      </c>
      <c r="F488" s="1">
        <f t="shared" si="61"/>
        <v>3.7520229614794163E-3</v>
      </c>
      <c r="G488" s="1">
        <f t="shared" si="62"/>
        <v>-4.3982347707230704E-3</v>
      </c>
      <c r="H488" s="25">
        <f t="shared" si="56"/>
        <v>0</v>
      </c>
      <c r="I488" s="25">
        <f t="shared" si="57"/>
        <v>0</v>
      </c>
      <c r="J488" s="25">
        <f t="shared" si="58"/>
        <v>0</v>
      </c>
      <c r="K488" s="25">
        <v>1</v>
      </c>
      <c r="L488" s="5" t="str">
        <f t="shared" si="59"/>
        <v>-</v>
      </c>
      <c r="M488" s="5" t="str">
        <f t="shared" si="60"/>
        <v>-</v>
      </c>
      <c r="N488" s="5" t="s">
        <v>125</v>
      </c>
      <c r="O488" s="5" t="s">
        <v>125</v>
      </c>
      <c r="P488" s="27">
        <f t="shared" si="63"/>
        <v>0</v>
      </c>
    </row>
    <row r="489" spans="1:16" x14ac:dyDescent="0.3">
      <c r="A489" s="5">
        <v>44809</v>
      </c>
      <c r="B489" s="25">
        <v>564</v>
      </c>
      <c r="C489" s="25">
        <v>14613</v>
      </c>
      <c r="D489" s="44">
        <v>7.5261182073916514E-4</v>
      </c>
      <c r="E489" s="1">
        <f>'ONE_LAST_QUOTE (2)'!AF489</f>
        <v>-3.2310590462182717E-4</v>
      </c>
      <c r="F489" s="1">
        <f t="shared" si="61"/>
        <v>3.7520229614794163E-3</v>
      </c>
      <c r="G489" s="1">
        <f t="shared" si="62"/>
        <v>-4.3982347707230704E-3</v>
      </c>
      <c r="H489" s="25">
        <f t="shared" si="56"/>
        <v>0</v>
      </c>
      <c r="I489" s="25">
        <f t="shared" si="57"/>
        <v>0</v>
      </c>
      <c r="J489" s="25">
        <f t="shared" si="58"/>
        <v>0</v>
      </c>
      <c r="K489" s="25">
        <v>0</v>
      </c>
      <c r="L489" s="5" t="str">
        <f t="shared" si="59"/>
        <v>-</v>
      </c>
      <c r="M489" s="5" t="str">
        <f t="shared" si="60"/>
        <v>-</v>
      </c>
      <c r="N489" s="5" t="s">
        <v>125</v>
      </c>
      <c r="O489" s="5" t="s">
        <v>125</v>
      </c>
      <c r="P489" s="27">
        <f t="shared" si="63"/>
        <v>1</v>
      </c>
    </row>
    <row r="490" spans="1:16" x14ac:dyDescent="0.3">
      <c r="A490" s="5">
        <v>44810</v>
      </c>
      <c r="B490" s="25">
        <v>566.6</v>
      </c>
      <c r="C490" s="25">
        <v>14635</v>
      </c>
      <c r="D490" s="44">
        <v>1.3251344873974513E-3</v>
      </c>
      <c r="E490" s="1">
        <f>'ONE_LAST_QUOTE (2)'!AF490</f>
        <v>-3.2310590462182717E-4</v>
      </c>
      <c r="F490" s="1">
        <f t="shared" si="61"/>
        <v>3.7520229614794163E-3</v>
      </c>
      <c r="G490" s="1">
        <f t="shared" si="62"/>
        <v>-4.3982347707230704E-3</v>
      </c>
      <c r="H490" s="25">
        <f t="shared" si="56"/>
        <v>0</v>
      </c>
      <c r="I490" s="25">
        <f t="shared" si="57"/>
        <v>0</v>
      </c>
      <c r="J490" s="25">
        <f t="shared" si="58"/>
        <v>0</v>
      </c>
      <c r="K490" s="25">
        <v>0</v>
      </c>
      <c r="L490" s="5" t="str">
        <f t="shared" si="59"/>
        <v>-</v>
      </c>
      <c r="M490" s="5" t="str">
        <f t="shared" si="60"/>
        <v>-</v>
      </c>
      <c r="N490" s="5" t="s">
        <v>125</v>
      </c>
      <c r="O490" s="5" t="s">
        <v>125</v>
      </c>
      <c r="P490" s="27">
        <f t="shared" si="63"/>
        <v>1</v>
      </c>
    </row>
    <row r="491" spans="1:16" x14ac:dyDescent="0.3">
      <c r="A491" s="5">
        <v>44811</v>
      </c>
      <c r="B491" s="25">
        <v>554.4</v>
      </c>
      <c r="C491" s="25">
        <v>14357</v>
      </c>
      <c r="D491" s="44">
        <v>-6.5384670066745854E-4</v>
      </c>
      <c r="E491" s="1">
        <f>'ONE_LAST_QUOTE (2)'!AF491</f>
        <v>-3.2310590462182717E-4</v>
      </c>
      <c r="F491" s="1">
        <f t="shared" si="61"/>
        <v>3.7520229614794163E-3</v>
      </c>
      <c r="G491" s="1">
        <f t="shared" si="62"/>
        <v>-4.3982347707230704E-3</v>
      </c>
      <c r="H491" s="25">
        <f t="shared" si="56"/>
        <v>0</v>
      </c>
      <c r="I491" s="25">
        <f t="shared" si="57"/>
        <v>0</v>
      </c>
      <c r="J491" s="25">
        <f t="shared" si="58"/>
        <v>0</v>
      </c>
      <c r="K491" s="25">
        <v>0</v>
      </c>
      <c r="L491" s="5" t="str">
        <f t="shared" si="59"/>
        <v>-</v>
      </c>
      <c r="M491" s="5" t="str">
        <f t="shared" si="60"/>
        <v>-</v>
      </c>
      <c r="N491" s="5" t="s">
        <v>125</v>
      </c>
      <c r="O491" s="5" t="s">
        <v>125</v>
      </c>
      <c r="P491" s="27">
        <f t="shared" si="63"/>
        <v>0</v>
      </c>
    </row>
    <row r="492" spans="1:16" x14ac:dyDescent="0.3">
      <c r="A492" s="5">
        <v>44812</v>
      </c>
      <c r="B492" s="25">
        <v>561.20000000000005</v>
      </c>
      <c r="C492" s="25">
        <v>14545</v>
      </c>
      <c r="D492" s="44">
        <v>-1.4345949973509167E-3</v>
      </c>
      <c r="E492" s="1">
        <f>'ONE_LAST_QUOTE (2)'!AF492</f>
        <v>-3.2310590462182717E-4</v>
      </c>
      <c r="F492" s="1">
        <f t="shared" si="61"/>
        <v>3.7520229614794163E-3</v>
      </c>
      <c r="G492" s="1">
        <f t="shared" si="62"/>
        <v>-4.3982347707230704E-3</v>
      </c>
      <c r="H492" s="25">
        <f t="shared" si="56"/>
        <v>0</v>
      </c>
      <c r="I492" s="25">
        <f t="shared" si="57"/>
        <v>0</v>
      </c>
      <c r="J492" s="25">
        <f t="shared" si="58"/>
        <v>0</v>
      </c>
      <c r="K492" s="25">
        <v>0</v>
      </c>
      <c r="L492" s="5" t="str">
        <f t="shared" si="59"/>
        <v>-</v>
      </c>
      <c r="M492" s="5" t="str">
        <f t="shared" si="60"/>
        <v>-</v>
      </c>
      <c r="N492" s="5" t="s">
        <v>150</v>
      </c>
      <c r="O492" s="5" t="s">
        <v>150</v>
      </c>
      <c r="P492" s="27">
        <f t="shared" si="63"/>
        <v>0</v>
      </c>
    </row>
    <row r="493" spans="1:16" x14ac:dyDescent="0.3">
      <c r="A493" s="5">
        <v>44816</v>
      </c>
      <c r="B493" s="25">
        <v>571.79999999999995</v>
      </c>
      <c r="C493" s="25">
        <v>14797</v>
      </c>
      <c r="D493" s="44">
        <v>7.9396169604270929E-4</v>
      </c>
      <c r="E493" s="1">
        <f>'ONE_LAST_QUOTE (2)'!AF493</f>
        <v>-3.2310590462182717E-4</v>
      </c>
      <c r="F493" s="1">
        <f t="shared" si="61"/>
        <v>3.7520229614794163E-3</v>
      </c>
      <c r="G493" s="1">
        <f t="shared" si="62"/>
        <v>-4.3982347707230704E-3</v>
      </c>
      <c r="H493" s="25">
        <f t="shared" si="56"/>
        <v>0</v>
      </c>
      <c r="I493" s="25">
        <f t="shared" si="57"/>
        <v>0</v>
      </c>
      <c r="J493" s="25">
        <f t="shared" si="58"/>
        <v>0</v>
      </c>
      <c r="K493" s="25">
        <v>0</v>
      </c>
      <c r="L493" s="5" t="str">
        <f t="shared" si="59"/>
        <v>-</v>
      </c>
      <c r="M493" s="5" t="str">
        <f t="shared" si="60"/>
        <v>-</v>
      </c>
      <c r="N493" s="5" t="s">
        <v>150</v>
      </c>
      <c r="O493" s="5" t="s">
        <v>150</v>
      </c>
      <c r="P493" s="27">
        <f t="shared" si="63"/>
        <v>1</v>
      </c>
    </row>
    <row r="494" spans="1:16" x14ac:dyDescent="0.3">
      <c r="A494" s="5">
        <v>44817</v>
      </c>
      <c r="B494" s="25">
        <v>574.6</v>
      </c>
      <c r="C494" s="25">
        <v>14875</v>
      </c>
      <c r="D494" s="44">
        <v>2.8942514863425002E-3</v>
      </c>
      <c r="E494" s="1">
        <f>'ONE_LAST_QUOTE (2)'!AF494</f>
        <v>-3.2310590462182717E-4</v>
      </c>
      <c r="F494" s="1">
        <f t="shared" si="61"/>
        <v>3.7520229614794163E-3</v>
      </c>
      <c r="G494" s="1">
        <f t="shared" si="62"/>
        <v>-4.3982347707230704E-3</v>
      </c>
      <c r="H494" s="25">
        <f t="shared" si="56"/>
        <v>0</v>
      </c>
      <c r="I494" s="25">
        <f t="shared" si="57"/>
        <v>0</v>
      </c>
      <c r="J494" s="25">
        <f t="shared" si="58"/>
        <v>0</v>
      </c>
      <c r="K494" s="25">
        <v>0</v>
      </c>
      <c r="L494" s="5" t="str">
        <f t="shared" si="59"/>
        <v>-</v>
      </c>
      <c r="M494" s="5" t="str">
        <f t="shared" si="60"/>
        <v>-</v>
      </c>
      <c r="N494" s="5" t="s">
        <v>125</v>
      </c>
      <c r="O494" s="5" t="s">
        <v>125</v>
      </c>
      <c r="P494" s="27">
        <f t="shared" si="63"/>
        <v>1</v>
      </c>
    </row>
    <row r="495" spans="1:16" x14ac:dyDescent="0.3">
      <c r="A495" s="5">
        <v>44818</v>
      </c>
      <c r="B495" s="25">
        <v>562.29999999999995</v>
      </c>
      <c r="C495" s="25">
        <v>14578</v>
      </c>
      <c r="D495" s="44">
        <v>2.8552540573827719E-5</v>
      </c>
      <c r="E495" s="1">
        <f>'ONE_LAST_QUOTE (2)'!AF495</f>
        <v>-3.2310590462182717E-4</v>
      </c>
      <c r="F495" s="1">
        <f t="shared" si="61"/>
        <v>3.7520229614794163E-3</v>
      </c>
      <c r="G495" s="1">
        <f t="shared" si="62"/>
        <v>-4.3982347707230704E-3</v>
      </c>
      <c r="H495" s="25">
        <f t="shared" si="56"/>
        <v>0</v>
      </c>
      <c r="I495" s="25">
        <f t="shared" si="57"/>
        <v>0</v>
      </c>
      <c r="J495" s="25">
        <f t="shared" si="58"/>
        <v>0</v>
      </c>
      <c r="K495" s="25">
        <v>0</v>
      </c>
      <c r="L495" s="5" t="str">
        <f t="shared" si="59"/>
        <v>-</v>
      </c>
      <c r="M495" s="5" t="str">
        <f t="shared" si="60"/>
        <v>-</v>
      </c>
      <c r="N495" s="5" t="s">
        <v>125</v>
      </c>
      <c r="O495" s="5" t="s">
        <v>125</v>
      </c>
      <c r="P495" s="27">
        <f t="shared" si="63"/>
        <v>1</v>
      </c>
    </row>
    <row r="496" spans="1:16" x14ac:dyDescent="0.3">
      <c r="A496" s="5">
        <v>44819</v>
      </c>
      <c r="B496" s="25">
        <v>564.1</v>
      </c>
      <c r="C496" s="25">
        <v>14642</v>
      </c>
      <c r="D496" s="44">
        <v>-5.354739222372936E-5</v>
      </c>
      <c r="E496" s="1">
        <f>'ONE_LAST_QUOTE (2)'!AF496</f>
        <v>-3.2310590462182717E-4</v>
      </c>
      <c r="F496" s="1">
        <f t="shared" si="61"/>
        <v>3.7520229614794163E-3</v>
      </c>
      <c r="G496" s="1">
        <f t="shared" si="62"/>
        <v>-4.3982347707230704E-3</v>
      </c>
      <c r="H496" s="25">
        <f t="shared" si="56"/>
        <v>0</v>
      </c>
      <c r="I496" s="25">
        <f t="shared" si="57"/>
        <v>0</v>
      </c>
      <c r="J496" s="25">
        <f t="shared" si="58"/>
        <v>0</v>
      </c>
      <c r="K496" s="25">
        <v>1</v>
      </c>
      <c r="L496" s="5" t="str">
        <f t="shared" si="59"/>
        <v>-</v>
      </c>
      <c r="M496" s="5" t="str">
        <f t="shared" si="60"/>
        <v>-</v>
      </c>
      <c r="N496" s="5" t="s">
        <v>150</v>
      </c>
      <c r="O496" s="5" t="s">
        <v>150</v>
      </c>
      <c r="P496" s="27">
        <f t="shared" si="63"/>
        <v>1</v>
      </c>
    </row>
    <row r="497" spans="1:16" x14ac:dyDescent="0.3">
      <c r="A497" s="5">
        <v>44820</v>
      </c>
      <c r="B497" s="25">
        <v>557.6</v>
      </c>
      <c r="C497" s="25">
        <v>14485</v>
      </c>
      <c r="D497" s="44">
        <v>-2.4000746321425868E-3</v>
      </c>
      <c r="E497" s="1">
        <f>'ONE_LAST_QUOTE (2)'!AF497</f>
        <v>-3.2310590462182717E-4</v>
      </c>
      <c r="F497" s="1">
        <f t="shared" si="61"/>
        <v>3.7520229614794163E-3</v>
      </c>
      <c r="G497" s="1">
        <f t="shared" si="62"/>
        <v>-4.3982347707230704E-3</v>
      </c>
      <c r="H497" s="25">
        <f t="shared" si="56"/>
        <v>0</v>
      </c>
      <c r="I497" s="25">
        <f t="shared" si="57"/>
        <v>0</v>
      </c>
      <c r="J497" s="25">
        <f t="shared" si="58"/>
        <v>0</v>
      </c>
      <c r="K497" s="25">
        <v>0</v>
      </c>
      <c r="L497" s="5" t="str">
        <f t="shared" si="59"/>
        <v>-</v>
      </c>
      <c r="M497" s="5" t="str">
        <f t="shared" si="60"/>
        <v>-</v>
      </c>
      <c r="N497" s="5" t="s">
        <v>2</v>
      </c>
      <c r="O497" s="5" t="s">
        <v>2</v>
      </c>
      <c r="P497" s="27">
        <f t="shared" si="63"/>
        <v>0</v>
      </c>
    </row>
    <row r="498" spans="1:16" x14ac:dyDescent="0.3">
      <c r="A498" s="5">
        <v>44823</v>
      </c>
      <c r="B498" s="25">
        <v>554.79999999999995</v>
      </c>
      <c r="C498" s="25">
        <v>14420</v>
      </c>
      <c r="D498" s="44">
        <v>-7.5632828379211103E-5</v>
      </c>
      <c r="E498" s="1">
        <f>'ONE_LAST_QUOTE (2)'!AF498</f>
        <v>-3.2310590462182717E-4</v>
      </c>
      <c r="F498" s="1">
        <f t="shared" si="61"/>
        <v>3.7520229614794163E-3</v>
      </c>
      <c r="G498" s="1">
        <f t="shared" si="62"/>
        <v>-4.3982347707230704E-3</v>
      </c>
      <c r="H498" s="25">
        <f t="shared" si="56"/>
        <v>0</v>
      </c>
      <c r="I498" s="25">
        <f t="shared" si="57"/>
        <v>0</v>
      </c>
      <c r="J498" s="25">
        <f t="shared" si="58"/>
        <v>0</v>
      </c>
      <c r="K498" s="25">
        <v>0</v>
      </c>
      <c r="L498" s="5" t="str">
        <f t="shared" si="59"/>
        <v>-</v>
      </c>
      <c r="M498" s="5" t="str">
        <f t="shared" si="60"/>
        <v>-</v>
      </c>
      <c r="N498" s="5" t="s">
        <v>2</v>
      </c>
      <c r="O498" s="5" t="s">
        <v>2</v>
      </c>
      <c r="P498" s="27">
        <f t="shared" si="63"/>
        <v>1</v>
      </c>
    </row>
    <row r="499" spans="1:16" x14ac:dyDescent="0.3">
      <c r="A499" s="5">
        <v>44824</v>
      </c>
      <c r="B499" s="25">
        <v>560.4</v>
      </c>
      <c r="C499" s="25">
        <v>14558</v>
      </c>
      <c r="D499" s="44">
        <v>1.360001081834573E-3</v>
      </c>
      <c r="E499" s="1">
        <f>'ONE_LAST_QUOTE (2)'!AF499</f>
        <v>-3.2310590462182717E-4</v>
      </c>
      <c r="F499" s="1">
        <f t="shared" si="61"/>
        <v>3.7520229614794163E-3</v>
      </c>
      <c r="G499" s="1">
        <f t="shared" si="62"/>
        <v>-4.3982347707230704E-3</v>
      </c>
      <c r="H499" s="25">
        <f t="shared" si="56"/>
        <v>0</v>
      </c>
      <c r="I499" s="25">
        <f t="shared" si="57"/>
        <v>0</v>
      </c>
      <c r="J499" s="25">
        <f t="shared" si="58"/>
        <v>0</v>
      </c>
      <c r="K499" s="25">
        <v>0</v>
      </c>
      <c r="L499" s="5" t="str">
        <f t="shared" si="59"/>
        <v>-</v>
      </c>
      <c r="M499" s="5" t="str">
        <f t="shared" si="60"/>
        <v>-</v>
      </c>
      <c r="N499" s="5" t="s">
        <v>2</v>
      </c>
      <c r="O499" s="5" t="s">
        <v>2</v>
      </c>
      <c r="P499" s="27">
        <f t="shared" si="63"/>
        <v>1</v>
      </c>
    </row>
    <row r="500" spans="1:16" x14ac:dyDescent="0.3">
      <c r="A500" s="5">
        <v>44825</v>
      </c>
      <c r="B500" s="25">
        <v>555.20000000000005</v>
      </c>
      <c r="C500" s="25">
        <v>14402</v>
      </c>
      <c r="D500" s="44">
        <v>-8.1222774841918665E-4</v>
      </c>
      <c r="E500" s="1">
        <f>'ONE_LAST_QUOTE (2)'!AF500</f>
        <v>-3.2310590462182717E-4</v>
      </c>
      <c r="F500" s="1">
        <f t="shared" si="61"/>
        <v>3.7520229614794163E-3</v>
      </c>
      <c r="G500" s="1">
        <f t="shared" si="62"/>
        <v>-4.3982347707230704E-3</v>
      </c>
      <c r="H500" s="25">
        <f t="shared" si="56"/>
        <v>0</v>
      </c>
      <c r="I500" s="25">
        <f t="shared" si="57"/>
        <v>0</v>
      </c>
      <c r="J500" s="25">
        <f t="shared" si="58"/>
        <v>0</v>
      </c>
      <c r="K500" s="25">
        <v>0</v>
      </c>
      <c r="L500" s="5" t="str">
        <f t="shared" si="59"/>
        <v>-</v>
      </c>
      <c r="M500" s="5" t="str">
        <f t="shared" si="60"/>
        <v>-</v>
      </c>
      <c r="N500" s="5" t="s">
        <v>148</v>
      </c>
      <c r="O500" s="5" t="s">
        <v>148</v>
      </c>
      <c r="P500" s="27">
        <f t="shared" si="63"/>
        <v>0</v>
      </c>
    </row>
    <row r="501" spans="1:16" x14ac:dyDescent="0.3">
      <c r="A501" s="5">
        <v>44826</v>
      </c>
      <c r="B501" s="25">
        <v>548.29999999999995</v>
      </c>
      <c r="C501" s="25">
        <v>14239</v>
      </c>
      <c r="D501" s="44">
        <v>-2.3736814831274758E-3</v>
      </c>
      <c r="E501" s="1">
        <f>'ONE_LAST_QUOTE (2)'!AF501</f>
        <v>-3.2310590462182717E-4</v>
      </c>
      <c r="F501" s="1">
        <f t="shared" si="61"/>
        <v>3.7520229614794163E-3</v>
      </c>
      <c r="G501" s="1">
        <f t="shared" si="62"/>
        <v>-4.3982347707230704E-3</v>
      </c>
      <c r="H501" s="25">
        <f t="shared" si="56"/>
        <v>0</v>
      </c>
      <c r="I501" s="25">
        <f t="shared" si="57"/>
        <v>0</v>
      </c>
      <c r="J501" s="25">
        <f t="shared" si="58"/>
        <v>0</v>
      </c>
      <c r="K501" s="25">
        <v>0</v>
      </c>
      <c r="L501" s="5" t="str">
        <f t="shared" si="59"/>
        <v>-</v>
      </c>
      <c r="M501" s="5" t="str">
        <f t="shared" si="60"/>
        <v>-</v>
      </c>
      <c r="N501" s="5" t="s">
        <v>2</v>
      </c>
      <c r="O501" s="5" t="s">
        <v>2</v>
      </c>
      <c r="P501" s="27">
        <f t="shared" si="63"/>
        <v>0</v>
      </c>
    </row>
    <row r="502" spans="1:16" x14ac:dyDescent="0.3">
      <c r="A502" s="5">
        <v>44827</v>
      </c>
      <c r="B502" s="25">
        <v>541.5</v>
      </c>
      <c r="C502" s="25">
        <v>14118</v>
      </c>
      <c r="D502" s="44">
        <v>-2.8478349558079205E-4</v>
      </c>
      <c r="E502" s="1">
        <f>'ONE_LAST_QUOTE (2)'!AF502</f>
        <v>-3.2310590462182717E-4</v>
      </c>
      <c r="F502" s="1">
        <f t="shared" si="61"/>
        <v>3.7520229614794163E-3</v>
      </c>
      <c r="G502" s="1">
        <f t="shared" si="62"/>
        <v>-4.3982347707230704E-3</v>
      </c>
      <c r="H502" s="25">
        <f t="shared" si="56"/>
        <v>0</v>
      </c>
      <c r="I502" s="25">
        <f t="shared" si="57"/>
        <v>0</v>
      </c>
      <c r="J502" s="25">
        <f t="shared" si="58"/>
        <v>0</v>
      </c>
      <c r="K502" s="25">
        <v>0</v>
      </c>
      <c r="L502" s="5" t="str">
        <f t="shared" si="59"/>
        <v>-</v>
      </c>
      <c r="M502" s="5" t="str">
        <f t="shared" si="60"/>
        <v>-</v>
      </c>
      <c r="N502" s="5" t="s">
        <v>155</v>
      </c>
      <c r="O502" s="5" t="s">
        <v>155</v>
      </c>
      <c r="P502" s="27">
        <f t="shared" si="63"/>
        <v>1</v>
      </c>
    </row>
    <row r="503" spans="1:16" x14ac:dyDescent="0.3">
      <c r="A503" s="5">
        <v>44830</v>
      </c>
      <c r="B503" s="25">
        <v>529.6</v>
      </c>
      <c r="C503" s="25">
        <v>13762</v>
      </c>
      <c r="D503" s="44">
        <v>-7.7743534448321684E-4</v>
      </c>
      <c r="E503" s="1">
        <f>'ONE_LAST_QUOTE (2)'!AF503</f>
        <v>-3.2310590462182717E-4</v>
      </c>
      <c r="F503" s="1">
        <f t="shared" si="61"/>
        <v>3.7520229614794163E-3</v>
      </c>
      <c r="G503" s="1">
        <f t="shared" si="62"/>
        <v>-4.3982347707230704E-3</v>
      </c>
      <c r="H503" s="25">
        <f t="shared" si="56"/>
        <v>0</v>
      </c>
      <c r="I503" s="25">
        <f t="shared" si="57"/>
        <v>0</v>
      </c>
      <c r="J503" s="25">
        <f t="shared" si="58"/>
        <v>0</v>
      </c>
      <c r="K503" s="25">
        <v>0</v>
      </c>
      <c r="L503" s="5" t="str">
        <f t="shared" si="59"/>
        <v>-</v>
      </c>
      <c r="M503" s="5" t="str">
        <f t="shared" si="60"/>
        <v>-</v>
      </c>
      <c r="N503" s="5" t="s">
        <v>150</v>
      </c>
      <c r="O503" s="5" t="s">
        <v>150</v>
      </c>
      <c r="P503" s="27">
        <f t="shared" si="63"/>
        <v>0</v>
      </c>
    </row>
    <row r="504" spans="1:16" x14ac:dyDescent="0.3">
      <c r="A504" s="5">
        <v>44831</v>
      </c>
      <c r="B504" s="25">
        <v>532.29999999999995</v>
      </c>
      <c r="C504" s="25">
        <v>13815</v>
      </c>
      <c r="D504" s="44">
        <v>-3.7247769007686172E-3</v>
      </c>
      <c r="E504" s="1">
        <f>'ONE_LAST_QUOTE (2)'!AF504</f>
        <v>-3.2310590462182717E-4</v>
      </c>
      <c r="F504" s="1">
        <f t="shared" si="61"/>
        <v>3.7520229614794163E-3</v>
      </c>
      <c r="G504" s="1">
        <f t="shared" si="62"/>
        <v>-4.3982347707230704E-3</v>
      </c>
      <c r="H504" s="25">
        <f t="shared" si="56"/>
        <v>0</v>
      </c>
      <c r="I504" s="25">
        <f t="shared" si="57"/>
        <v>0</v>
      </c>
      <c r="J504" s="25">
        <f t="shared" si="58"/>
        <v>0</v>
      </c>
      <c r="K504" s="25">
        <v>0</v>
      </c>
      <c r="L504" s="5" t="str">
        <f t="shared" si="59"/>
        <v>-</v>
      </c>
      <c r="M504" s="5" t="str">
        <f t="shared" si="60"/>
        <v>-</v>
      </c>
      <c r="N504" s="5" t="s">
        <v>144</v>
      </c>
      <c r="O504" s="5" t="s">
        <v>144</v>
      </c>
      <c r="P504" s="27">
        <f t="shared" si="63"/>
        <v>0</v>
      </c>
    </row>
    <row r="505" spans="1:16" x14ac:dyDescent="0.3">
      <c r="A505" s="5">
        <v>44832</v>
      </c>
      <c r="B505" s="25">
        <v>520.70000000000005</v>
      </c>
      <c r="C505" s="25">
        <v>13515</v>
      </c>
      <c r="D505" s="44">
        <v>-1.2736488238172033E-3</v>
      </c>
      <c r="E505" s="1">
        <f>'ONE_LAST_QUOTE (2)'!AF505</f>
        <v>-3.2310590462182717E-4</v>
      </c>
      <c r="F505" s="1">
        <f t="shared" si="61"/>
        <v>3.7520229614794163E-3</v>
      </c>
      <c r="G505" s="1">
        <f t="shared" si="62"/>
        <v>-4.3982347707230704E-3</v>
      </c>
      <c r="H505" s="25">
        <f t="shared" si="56"/>
        <v>0</v>
      </c>
      <c r="I505" s="25">
        <f t="shared" si="57"/>
        <v>0</v>
      </c>
      <c r="J505" s="25">
        <f t="shared" si="58"/>
        <v>0</v>
      </c>
      <c r="K505" s="25">
        <v>0</v>
      </c>
      <c r="L505" s="5" t="str">
        <f t="shared" si="59"/>
        <v>-</v>
      </c>
      <c r="M505" s="5" t="str">
        <f t="shared" si="60"/>
        <v>-</v>
      </c>
      <c r="N505" s="5" t="s">
        <v>156</v>
      </c>
      <c r="O505" s="5" t="s">
        <v>156</v>
      </c>
      <c r="P505" s="27">
        <f t="shared" si="63"/>
        <v>0</v>
      </c>
    </row>
    <row r="506" spans="1:16" x14ac:dyDescent="0.3">
      <c r="A506" s="5">
        <v>44833</v>
      </c>
      <c r="B506" s="25">
        <v>518.20000000000005</v>
      </c>
      <c r="C506" s="25">
        <v>13523</v>
      </c>
      <c r="D506" s="44">
        <v>2.0366417391645783E-4</v>
      </c>
      <c r="E506" s="1">
        <f>'ONE_LAST_QUOTE (2)'!AF506</f>
        <v>-3.2310590462182717E-4</v>
      </c>
      <c r="F506" s="1">
        <f t="shared" si="61"/>
        <v>3.7520229614794163E-3</v>
      </c>
      <c r="G506" s="1">
        <f t="shared" si="62"/>
        <v>-4.3982347707230704E-3</v>
      </c>
      <c r="H506" s="25">
        <f t="shared" si="56"/>
        <v>0</v>
      </c>
      <c r="I506" s="25">
        <f t="shared" si="57"/>
        <v>0</v>
      </c>
      <c r="J506" s="25">
        <f t="shared" si="58"/>
        <v>0</v>
      </c>
      <c r="K506" s="25">
        <v>1</v>
      </c>
      <c r="L506" s="5" t="str">
        <f t="shared" si="59"/>
        <v>-</v>
      </c>
      <c r="M506" s="5" t="str">
        <f t="shared" si="60"/>
        <v>-</v>
      </c>
      <c r="N506" s="5" t="s">
        <v>144</v>
      </c>
      <c r="O506" s="5" t="s">
        <v>144</v>
      </c>
      <c r="P506" s="27">
        <f t="shared" si="63"/>
        <v>1</v>
      </c>
    </row>
    <row r="507" spans="1:16" x14ac:dyDescent="0.3">
      <c r="A507" s="5">
        <v>44834</v>
      </c>
      <c r="B507" s="25">
        <v>511.3</v>
      </c>
      <c r="C507" s="25">
        <v>13394</v>
      </c>
      <c r="D507" s="44">
        <v>-1.7836852981001703E-3</v>
      </c>
      <c r="E507" s="1">
        <f>'ONE_LAST_QUOTE (2)'!AF507</f>
        <v>-3.2310590462182717E-4</v>
      </c>
      <c r="F507" s="1">
        <f t="shared" si="61"/>
        <v>3.7520229614794163E-3</v>
      </c>
      <c r="G507" s="1">
        <f t="shared" si="62"/>
        <v>-4.3982347707230704E-3</v>
      </c>
      <c r="H507" s="25">
        <f t="shared" si="56"/>
        <v>0</v>
      </c>
      <c r="I507" s="25">
        <f t="shared" si="57"/>
        <v>0</v>
      </c>
      <c r="J507" s="25">
        <f t="shared" si="58"/>
        <v>0</v>
      </c>
      <c r="K507" s="25">
        <v>0</v>
      </c>
      <c r="L507" s="5" t="str">
        <f t="shared" si="59"/>
        <v>-</v>
      </c>
      <c r="M507" s="5" t="str">
        <f t="shared" si="60"/>
        <v>-</v>
      </c>
      <c r="N507" s="5" t="s">
        <v>125</v>
      </c>
      <c r="O507" s="5" t="s">
        <v>125</v>
      </c>
      <c r="P507" s="27">
        <f t="shared" si="63"/>
        <v>0</v>
      </c>
    </row>
    <row r="508" spans="1:16" x14ac:dyDescent="0.3">
      <c r="A508" s="5">
        <v>44837</v>
      </c>
      <c r="B508" s="25">
        <v>507</v>
      </c>
      <c r="C508" s="25">
        <v>13303</v>
      </c>
      <c r="D508" s="44">
        <v>-1.721894490702874E-3</v>
      </c>
      <c r="E508" s="1">
        <f>'ONE_LAST_QUOTE (2)'!AF508</f>
        <v>-3.2310590462182717E-4</v>
      </c>
      <c r="F508" s="1">
        <f t="shared" si="61"/>
        <v>3.7520229614794163E-3</v>
      </c>
      <c r="G508" s="1">
        <f t="shared" si="62"/>
        <v>-4.3982347707230704E-3</v>
      </c>
      <c r="H508" s="25">
        <f t="shared" si="56"/>
        <v>0</v>
      </c>
      <c r="I508" s="25">
        <f t="shared" si="57"/>
        <v>0</v>
      </c>
      <c r="J508" s="25">
        <f t="shared" si="58"/>
        <v>0</v>
      </c>
      <c r="K508" s="25">
        <v>0</v>
      </c>
      <c r="L508" s="5" t="str">
        <f t="shared" si="59"/>
        <v>-</v>
      </c>
      <c r="M508" s="5" t="str">
        <f t="shared" si="60"/>
        <v>-</v>
      </c>
      <c r="N508" s="5" t="s">
        <v>125</v>
      </c>
      <c r="O508" s="5" t="s">
        <v>125</v>
      </c>
      <c r="P508" s="27">
        <f t="shared" si="63"/>
        <v>0</v>
      </c>
    </row>
    <row r="509" spans="1:16" x14ac:dyDescent="0.3">
      <c r="A509" s="5">
        <v>44838</v>
      </c>
      <c r="B509" s="25">
        <v>519.1</v>
      </c>
      <c r="C509" s="25">
        <v>13593</v>
      </c>
      <c r="D509" s="44">
        <v>-9.6218158631868121E-4</v>
      </c>
      <c r="E509" s="1">
        <f>'ONE_LAST_QUOTE (2)'!AF509</f>
        <v>-3.2310590462182717E-4</v>
      </c>
      <c r="F509" s="1">
        <f t="shared" si="61"/>
        <v>3.7520229614794163E-3</v>
      </c>
      <c r="G509" s="1">
        <f t="shared" si="62"/>
        <v>-4.3982347707230704E-3</v>
      </c>
      <c r="H509" s="25">
        <f t="shared" si="56"/>
        <v>0</v>
      </c>
      <c r="I509" s="25">
        <f t="shared" si="57"/>
        <v>0</v>
      </c>
      <c r="J509" s="25">
        <f t="shared" si="58"/>
        <v>0</v>
      </c>
      <c r="K509" s="25">
        <v>0</v>
      </c>
      <c r="L509" s="5" t="str">
        <f t="shared" si="59"/>
        <v>-</v>
      </c>
      <c r="M509" s="5" t="str">
        <f t="shared" si="60"/>
        <v>-</v>
      </c>
      <c r="N509" s="5" t="s">
        <v>144</v>
      </c>
      <c r="O509" s="5" t="s">
        <v>144</v>
      </c>
      <c r="P509" s="27">
        <f t="shared" si="63"/>
        <v>0</v>
      </c>
    </row>
    <row r="510" spans="1:16" x14ac:dyDescent="0.3">
      <c r="A510" s="5">
        <v>44839</v>
      </c>
      <c r="B510" s="25">
        <v>531.6</v>
      </c>
      <c r="C510" s="25">
        <v>13814</v>
      </c>
      <c r="D510" s="44">
        <v>-1.0088037071471329E-3</v>
      </c>
      <c r="E510" s="1">
        <f>'ONE_LAST_QUOTE (2)'!AF510</f>
        <v>-3.2310590462182717E-4</v>
      </c>
      <c r="F510" s="1">
        <f t="shared" si="61"/>
        <v>3.7520229614794163E-3</v>
      </c>
      <c r="G510" s="1">
        <f t="shared" si="62"/>
        <v>-4.3982347707230704E-3</v>
      </c>
      <c r="H510" s="25">
        <f t="shared" si="56"/>
        <v>0</v>
      </c>
      <c r="I510" s="25">
        <f t="shared" si="57"/>
        <v>0</v>
      </c>
      <c r="J510" s="25">
        <f t="shared" si="58"/>
        <v>0</v>
      </c>
      <c r="K510" s="25">
        <v>0</v>
      </c>
      <c r="L510" s="5" t="str">
        <f t="shared" si="59"/>
        <v>-</v>
      </c>
      <c r="M510" s="5" t="str">
        <f t="shared" si="60"/>
        <v>-</v>
      </c>
      <c r="N510" s="5" t="s">
        <v>150</v>
      </c>
      <c r="O510" s="5" t="s">
        <v>150</v>
      </c>
      <c r="P510" s="27">
        <f t="shared" si="63"/>
        <v>0</v>
      </c>
    </row>
    <row r="511" spans="1:16" x14ac:dyDescent="0.3">
      <c r="A511" s="5">
        <v>44840</v>
      </c>
      <c r="B511" s="25">
        <v>534.1</v>
      </c>
      <c r="C511" s="25">
        <v>13871</v>
      </c>
      <c r="D511" s="44">
        <v>-2.4080524233385109E-4</v>
      </c>
      <c r="E511" s="1">
        <f>'ONE_LAST_QUOTE (2)'!AF511</f>
        <v>-3.2310590462182717E-4</v>
      </c>
      <c r="F511" s="1">
        <f t="shared" si="61"/>
        <v>3.7520229614794163E-3</v>
      </c>
      <c r="G511" s="1">
        <f t="shared" si="62"/>
        <v>-4.3982347707230704E-3</v>
      </c>
      <c r="H511" s="25">
        <f t="shared" si="56"/>
        <v>0</v>
      </c>
      <c r="I511" s="25">
        <f t="shared" si="57"/>
        <v>0</v>
      </c>
      <c r="J511" s="25">
        <f t="shared" si="58"/>
        <v>0</v>
      </c>
      <c r="K511" s="25">
        <v>0</v>
      </c>
      <c r="L511" s="5" t="str">
        <f t="shared" si="59"/>
        <v>-</v>
      </c>
      <c r="M511" s="5" t="str">
        <f t="shared" si="60"/>
        <v>-</v>
      </c>
      <c r="N511" s="5" t="s">
        <v>2</v>
      </c>
      <c r="O511" s="5" t="s">
        <v>2</v>
      </c>
      <c r="P511" s="27">
        <f t="shared" si="63"/>
        <v>1</v>
      </c>
    </row>
    <row r="512" spans="1:16" x14ac:dyDescent="0.3">
      <c r="A512" s="5">
        <v>44841</v>
      </c>
      <c r="B512" s="25">
        <v>524.79999999999995</v>
      </c>
      <c r="C512" s="25">
        <v>13688</v>
      </c>
      <c r="D512" s="44">
        <v>-8.1082166050428634E-4</v>
      </c>
      <c r="E512" s="1">
        <f>'ONE_LAST_QUOTE (2)'!AF512</f>
        <v>-3.2310590462182717E-4</v>
      </c>
      <c r="F512" s="1">
        <f t="shared" si="61"/>
        <v>3.7520229614794163E-3</v>
      </c>
      <c r="G512" s="1">
        <f t="shared" si="62"/>
        <v>-4.3982347707230704E-3</v>
      </c>
      <c r="H512" s="25">
        <f t="shared" si="56"/>
        <v>0</v>
      </c>
      <c r="I512" s="25">
        <f t="shared" si="57"/>
        <v>0</v>
      </c>
      <c r="J512" s="25">
        <f t="shared" si="58"/>
        <v>0</v>
      </c>
      <c r="K512" s="25">
        <v>0</v>
      </c>
      <c r="L512" s="5" t="str">
        <f t="shared" si="59"/>
        <v>-</v>
      </c>
      <c r="M512" s="5" t="str">
        <f t="shared" si="60"/>
        <v>-</v>
      </c>
      <c r="N512" s="5" t="s">
        <v>144</v>
      </c>
      <c r="O512" s="5" t="s">
        <v>144</v>
      </c>
      <c r="P512" s="27">
        <f t="shared" si="63"/>
        <v>0</v>
      </c>
    </row>
    <row r="513" spans="1:16" x14ac:dyDescent="0.3">
      <c r="A513" s="5">
        <v>44845</v>
      </c>
      <c r="B513" s="25">
        <v>498.6</v>
      </c>
      <c r="C513" s="25">
        <v>13090</v>
      </c>
      <c r="D513" s="44">
        <v>-3.0692629064177366E-3</v>
      </c>
      <c r="E513" s="1">
        <f>'ONE_LAST_QUOTE (2)'!AF513</f>
        <v>-3.2310590462182717E-4</v>
      </c>
      <c r="F513" s="1">
        <f t="shared" si="61"/>
        <v>3.7520229614794163E-3</v>
      </c>
      <c r="G513" s="1">
        <f t="shared" si="62"/>
        <v>-4.3982347707230704E-3</v>
      </c>
      <c r="H513" s="25">
        <f t="shared" si="56"/>
        <v>0</v>
      </c>
      <c r="I513" s="25">
        <f t="shared" si="57"/>
        <v>0</v>
      </c>
      <c r="J513" s="25">
        <f t="shared" si="58"/>
        <v>0</v>
      </c>
      <c r="K513" s="25">
        <v>0</v>
      </c>
      <c r="L513" s="5" t="str">
        <f t="shared" si="59"/>
        <v>-</v>
      </c>
      <c r="M513" s="5" t="str">
        <f t="shared" si="60"/>
        <v>-</v>
      </c>
      <c r="N513" s="5" t="s">
        <v>148</v>
      </c>
      <c r="O513" s="5" t="s">
        <v>148</v>
      </c>
      <c r="P513" s="27">
        <f t="shared" si="63"/>
        <v>0</v>
      </c>
    </row>
    <row r="514" spans="1:16" x14ac:dyDescent="0.3">
      <c r="A514" s="5">
        <v>44846</v>
      </c>
      <c r="B514" s="25">
        <v>497.4</v>
      </c>
      <c r="C514" s="25">
        <v>13072</v>
      </c>
      <c r="D514" s="44">
        <v>-2.2946983324612746E-3</v>
      </c>
      <c r="E514" s="1">
        <f>'ONE_LAST_QUOTE (2)'!AF514</f>
        <v>-3.2310590462182717E-4</v>
      </c>
      <c r="F514" s="1">
        <f t="shared" si="61"/>
        <v>3.7520229614794163E-3</v>
      </c>
      <c r="G514" s="1">
        <f t="shared" si="62"/>
        <v>-4.3982347707230704E-3</v>
      </c>
      <c r="H514" s="25">
        <f t="shared" ref="H514:H577" si="64">IF(D514&gt;F514,1,0)</f>
        <v>0</v>
      </c>
      <c r="I514" s="25">
        <f t="shared" ref="I514:I577" si="65">IF(D514&lt;G514,1,0)</f>
        <v>0</v>
      </c>
      <c r="J514" s="25">
        <f t="shared" ref="J514:J577" si="66">H514+I514</f>
        <v>0</v>
      </c>
      <c r="K514" s="25">
        <v>0</v>
      </c>
      <c r="L514" s="5" t="str">
        <f t="shared" ref="L514:L577" si="67">IF(H514=1,A514,"-")</f>
        <v>-</v>
      </c>
      <c r="M514" s="5" t="str">
        <f t="shared" ref="M514:M577" si="68">IF(I514=1,A514,"-")</f>
        <v>-</v>
      </c>
      <c r="N514" s="5" t="s">
        <v>125</v>
      </c>
      <c r="O514" s="5" t="s">
        <v>125</v>
      </c>
      <c r="P514" s="27">
        <f t="shared" si="63"/>
        <v>0</v>
      </c>
    </row>
    <row r="515" spans="1:16" x14ac:dyDescent="0.3">
      <c r="A515" s="5">
        <v>44847</v>
      </c>
      <c r="B515" s="25">
        <v>493.2</v>
      </c>
      <c r="C515" s="25">
        <v>12869</v>
      </c>
      <c r="D515" s="44">
        <v>-2.6576316763101803E-3</v>
      </c>
      <c r="E515" s="1">
        <f>'ONE_LAST_QUOTE (2)'!AF515</f>
        <v>-3.2310590462182717E-4</v>
      </c>
      <c r="F515" s="1">
        <f t="shared" ref="F515:F578" si="69">E515+$Q$7*_xlfn.STDEV.S($D$2:$D$779)</f>
        <v>3.7520229614794163E-3</v>
      </c>
      <c r="G515" s="1">
        <f t="shared" ref="G515:G578" si="70">E515-$Q$7*_xlfn.STDEV.S($D$2:$D$779)</f>
        <v>-4.3982347707230704E-3</v>
      </c>
      <c r="H515" s="25">
        <f t="shared" si="64"/>
        <v>0</v>
      </c>
      <c r="I515" s="25">
        <f t="shared" si="65"/>
        <v>0</v>
      </c>
      <c r="J515" s="25">
        <f t="shared" si="66"/>
        <v>0</v>
      </c>
      <c r="K515" s="25">
        <v>0</v>
      </c>
      <c r="L515" s="5" t="str">
        <f t="shared" si="67"/>
        <v>-</v>
      </c>
      <c r="M515" s="5" t="str">
        <f t="shared" si="68"/>
        <v>-</v>
      </c>
      <c r="N515" s="5" t="s">
        <v>125</v>
      </c>
      <c r="O515" s="5" t="s">
        <v>125</v>
      </c>
      <c r="P515" s="27">
        <f t="shared" ref="P515:P578" si="71">IF(D515&gt;E515,1,0)</f>
        <v>0</v>
      </c>
    </row>
    <row r="516" spans="1:16" x14ac:dyDescent="0.3">
      <c r="A516" s="5">
        <v>44848</v>
      </c>
      <c r="B516" s="25">
        <v>504.1</v>
      </c>
      <c r="C516" s="25">
        <v>13168</v>
      </c>
      <c r="D516" s="44">
        <v>6.3458181624140905E-4</v>
      </c>
      <c r="E516" s="1">
        <f>'ONE_LAST_QUOTE (2)'!AF516</f>
        <v>-3.2310590462182717E-4</v>
      </c>
      <c r="F516" s="1">
        <f t="shared" si="69"/>
        <v>3.7520229614794163E-3</v>
      </c>
      <c r="G516" s="1">
        <f t="shared" si="70"/>
        <v>-4.3982347707230704E-3</v>
      </c>
      <c r="H516" s="25">
        <f t="shared" si="64"/>
        <v>0</v>
      </c>
      <c r="I516" s="25">
        <f t="shared" si="65"/>
        <v>0</v>
      </c>
      <c r="J516" s="25">
        <f t="shared" si="66"/>
        <v>0</v>
      </c>
      <c r="K516" s="25">
        <v>0</v>
      </c>
      <c r="L516" s="5" t="str">
        <f t="shared" si="67"/>
        <v>-</v>
      </c>
      <c r="M516" s="5" t="str">
        <f t="shared" si="68"/>
        <v>-</v>
      </c>
      <c r="N516" s="5" t="s">
        <v>2</v>
      </c>
      <c r="O516" s="5" t="s">
        <v>2</v>
      </c>
      <c r="P516" s="27">
        <f t="shared" si="71"/>
        <v>1</v>
      </c>
    </row>
    <row r="517" spans="1:16" x14ac:dyDescent="0.3">
      <c r="A517" s="5">
        <v>44851</v>
      </c>
      <c r="B517" s="25">
        <v>495.5</v>
      </c>
      <c r="C517" s="25">
        <v>12978</v>
      </c>
      <c r="D517" s="44">
        <v>-1.3442308447931648E-3</v>
      </c>
      <c r="E517" s="1">
        <f>'ONE_LAST_QUOTE (2)'!AF517</f>
        <v>-3.2310590462182717E-4</v>
      </c>
      <c r="F517" s="1">
        <f t="shared" si="69"/>
        <v>3.7520229614794163E-3</v>
      </c>
      <c r="G517" s="1">
        <f t="shared" si="70"/>
        <v>-4.3982347707230704E-3</v>
      </c>
      <c r="H517" s="25">
        <f t="shared" si="64"/>
        <v>0</v>
      </c>
      <c r="I517" s="25">
        <f t="shared" si="65"/>
        <v>0</v>
      </c>
      <c r="J517" s="25">
        <f t="shared" si="66"/>
        <v>0</v>
      </c>
      <c r="K517" s="25">
        <v>0</v>
      </c>
      <c r="L517" s="5" t="str">
        <f t="shared" si="67"/>
        <v>-</v>
      </c>
      <c r="M517" s="5" t="str">
        <f t="shared" si="68"/>
        <v>-</v>
      </c>
      <c r="N517" s="5" t="s">
        <v>125</v>
      </c>
      <c r="O517" s="5" t="s">
        <v>125</v>
      </c>
      <c r="P517" s="27">
        <f t="shared" si="71"/>
        <v>0</v>
      </c>
    </row>
    <row r="518" spans="1:16" x14ac:dyDescent="0.3">
      <c r="A518" s="5">
        <v>44852</v>
      </c>
      <c r="B518" s="25">
        <v>500.5</v>
      </c>
      <c r="C518" s="25">
        <v>13100</v>
      </c>
      <c r="D518" s="44">
        <v>1.3055299321214613E-5</v>
      </c>
      <c r="E518" s="1">
        <f>'ONE_LAST_QUOTE (2)'!AF518</f>
        <v>-3.2310590462182717E-4</v>
      </c>
      <c r="F518" s="1">
        <f t="shared" si="69"/>
        <v>3.7520229614794163E-3</v>
      </c>
      <c r="G518" s="1">
        <f t="shared" si="70"/>
        <v>-4.3982347707230704E-3</v>
      </c>
      <c r="H518" s="25">
        <f t="shared" si="64"/>
        <v>0</v>
      </c>
      <c r="I518" s="25">
        <f t="shared" si="65"/>
        <v>0</v>
      </c>
      <c r="J518" s="25">
        <f t="shared" si="66"/>
        <v>0</v>
      </c>
      <c r="K518" s="25">
        <v>0</v>
      </c>
      <c r="L518" s="5" t="str">
        <f t="shared" si="67"/>
        <v>-</v>
      </c>
      <c r="M518" s="5" t="str">
        <f t="shared" si="68"/>
        <v>-</v>
      </c>
      <c r="N518" s="5" t="s">
        <v>2</v>
      </c>
      <c r="O518" s="5" t="s">
        <v>2</v>
      </c>
      <c r="P518" s="27">
        <f t="shared" si="71"/>
        <v>1</v>
      </c>
    </row>
    <row r="519" spans="1:16" x14ac:dyDescent="0.3">
      <c r="A519" s="5">
        <v>44853</v>
      </c>
      <c r="B519" s="25">
        <v>493.7</v>
      </c>
      <c r="C519" s="25">
        <v>12999</v>
      </c>
      <c r="D519" s="44">
        <v>1.734087842358535E-3</v>
      </c>
      <c r="E519" s="1">
        <f>'ONE_LAST_QUOTE (2)'!AF519</f>
        <v>-3.2310590462182717E-4</v>
      </c>
      <c r="F519" s="1">
        <f t="shared" si="69"/>
        <v>3.7520229614794163E-3</v>
      </c>
      <c r="G519" s="1">
        <f t="shared" si="70"/>
        <v>-4.3982347707230704E-3</v>
      </c>
      <c r="H519" s="25">
        <f t="shared" si="64"/>
        <v>0</v>
      </c>
      <c r="I519" s="25">
        <f t="shared" si="65"/>
        <v>0</v>
      </c>
      <c r="J519" s="25">
        <f t="shared" si="66"/>
        <v>0</v>
      </c>
      <c r="K519" s="25">
        <v>0</v>
      </c>
      <c r="L519" s="5" t="str">
        <f t="shared" si="67"/>
        <v>-</v>
      </c>
      <c r="M519" s="5" t="str">
        <f t="shared" si="68"/>
        <v>-</v>
      </c>
      <c r="N519" s="5" t="s">
        <v>125</v>
      </c>
      <c r="O519" s="5" t="s">
        <v>125</v>
      </c>
      <c r="P519" s="27">
        <f t="shared" si="71"/>
        <v>1</v>
      </c>
    </row>
    <row r="520" spans="1:16" x14ac:dyDescent="0.3">
      <c r="A520" s="5">
        <v>44854</v>
      </c>
      <c r="B520" s="25">
        <v>492.5</v>
      </c>
      <c r="C520" s="25">
        <v>12898</v>
      </c>
      <c r="D520" s="44">
        <v>-8.4601160610246664E-4</v>
      </c>
      <c r="E520" s="1">
        <f>'ONE_LAST_QUOTE (2)'!AF520</f>
        <v>-3.2310590462182717E-4</v>
      </c>
      <c r="F520" s="1">
        <f t="shared" si="69"/>
        <v>3.7520229614794163E-3</v>
      </c>
      <c r="G520" s="1">
        <f t="shared" si="70"/>
        <v>-4.3982347707230704E-3</v>
      </c>
      <c r="H520" s="25">
        <f t="shared" si="64"/>
        <v>0</v>
      </c>
      <c r="I520" s="25">
        <f t="shared" si="65"/>
        <v>0</v>
      </c>
      <c r="J520" s="25">
        <f t="shared" si="66"/>
        <v>0</v>
      </c>
      <c r="K520" s="25">
        <v>0</v>
      </c>
      <c r="L520" s="5" t="str">
        <f t="shared" si="67"/>
        <v>-</v>
      </c>
      <c r="M520" s="5" t="str">
        <f t="shared" si="68"/>
        <v>-</v>
      </c>
      <c r="N520" s="5" t="s">
        <v>125</v>
      </c>
      <c r="O520" s="5" t="s">
        <v>125</v>
      </c>
      <c r="P520" s="27">
        <f t="shared" si="71"/>
        <v>0</v>
      </c>
    </row>
    <row r="521" spans="1:16" x14ac:dyDescent="0.3">
      <c r="A521" s="5">
        <v>44855</v>
      </c>
      <c r="B521" s="25">
        <v>489.3</v>
      </c>
      <c r="C521" s="25">
        <v>12805</v>
      </c>
      <c r="D521" s="44">
        <v>-2.4026121994211759E-3</v>
      </c>
      <c r="E521" s="1">
        <f>'ONE_LAST_QUOTE (2)'!AF521</f>
        <v>-3.2310590462182717E-4</v>
      </c>
      <c r="F521" s="1">
        <f t="shared" si="69"/>
        <v>3.7520229614794163E-3</v>
      </c>
      <c r="G521" s="1">
        <f t="shared" si="70"/>
        <v>-4.3982347707230704E-3</v>
      </c>
      <c r="H521" s="25">
        <f t="shared" si="64"/>
        <v>0</v>
      </c>
      <c r="I521" s="25">
        <f t="shared" si="65"/>
        <v>0</v>
      </c>
      <c r="J521" s="25">
        <f t="shared" si="66"/>
        <v>0</v>
      </c>
      <c r="K521" s="25">
        <v>0</v>
      </c>
      <c r="L521" s="5" t="str">
        <f t="shared" si="67"/>
        <v>-</v>
      </c>
      <c r="M521" s="5" t="str">
        <f t="shared" si="68"/>
        <v>-</v>
      </c>
      <c r="N521" s="5" t="s">
        <v>125</v>
      </c>
      <c r="O521" s="5" t="s">
        <v>125</v>
      </c>
      <c r="P521" s="27">
        <f t="shared" si="71"/>
        <v>0</v>
      </c>
    </row>
    <row r="522" spans="1:16" x14ac:dyDescent="0.3">
      <c r="A522" s="5">
        <v>44858</v>
      </c>
      <c r="B522" s="25">
        <v>490</v>
      </c>
      <c r="C522" s="25">
        <v>12884</v>
      </c>
      <c r="D522" s="44">
        <v>-1.9662041405787674E-4</v>
      </c>
      <c r="E522" s="1">
        <f>'ONE_LAST_QUOTE (2)'!AF522</f>
        <v>-3.2310590462182717E-4</v>
      </c>
      <c r="F522" s="1">
        <f t="shared" si="69"/>
        <v>3.7520229614794163E-3</v>
      </c>
      <c r="G522" s="1">
        <f t="shared" si="70"/>
        <v>-4.3982347707230704E-3</v>
      </c>
      <c r="H522" s="25">
        <f t="shared" si="64"/>
        <v>0</v>
      </c>
      <c r="I522" s="25">
        <f t="shared" si="65"/>
        <v>0</v>
      </c>
      <c r="J522" s="25">
        <f t="shared" si="66"/>
        <v>0</v>
      </c>
      <c r="K522" s="25">
        <v>0</v>
      </c>
      <c r="L522" s="5" t="str">
        <f t="shared" si="67"/>
        <v>-</v>
      </c>
      <c r="M522" s="5" t="str">
        <f t="shared" si="68"/>
        <v>-</v>
      </c>
      <c r="N522" s="5" t="s">
        <v>125</v>
      </c>
      <c r="O522" s="5" t="s">
        <v>125</v>
      </c>
      <c r="P522" s="27">
        <f t="shared" si="71"/>
        <v>1</v>
      </c>
    </row>
    <row r="523" spans="1:16" x14ac:dyDescent="0.3">
      <c r="A523" s="5">
        <v>44859</v>
      </c>
      <c r="B523" s="25">
        <v>479.9</v>
      </c>
      <c r="C523" s="25">
        <v>12685</v>
      </c>
      <c r="D523" s="44">
        <v>-6.4686443813137995E-4</v>
      </c>
      <c r="E523" s="1">
        <f>'ONE_LAST_QUOTE (2)'!AF523</f>
        <v>-3.2310590462182717E-4</v>
      </c>
      <c r="F523" s="1">
        <f t="shared" si="69"/>
        <v>3.7520229614794163E-3</v>
      </c>
      <c r="G523" s="1">
        <f t="shared" si="70"/>
        <v>-4.3982347707230704E-3</v>
      </c>
      <c r="H523" s="25">
        <f t="shared" si="64"/>
        <v>0</v>
      </c>
      <c r="I523" s="25">
        <f t="shared" si="65"/>
        <v>0</v>
      </c>
      <c r="J523" s="25">
        <f t="shared" si="66"/>
        <v>0</v>
      </c>
      <c r="K523" s="25">
        <v>0</v>
      </c>
      <c r="L523" s="5" t="str">
        <f t="shared" si="67"/>
        <v>-</v>
      </c>
      <c r="M523" s="5" t="str">
        <f t="shared" si="68"/>
        <v>-</v>
      </c>
      <c r="N523" s="5" t="s">
        <v>150</v>
      </c>
      <c r="O523" s="5" t="s">
        <v>150</v>
      </c>
      <c r="P523" s="27">
        <f t="shared" si="71"/>
        <v>0</v>
      </c>
    </row>
    <row r="524" spans="1:16" x14ac:dyDescent="0.3">
      <c r="A524" s="5">
        <v>44860</v>
      </c>
      <c r="B524" s="25">
        <v>483.8</v>
      </c>
      <c r="C524" s="25">
        <v>12741</v>
      </c>
      <c r="D524" s="44">
        <v>-1.1398414073064958E-3</v>
      </c>
      <c r="E524" s="1">
        <f>'ONE_LAST_QUOTE (2)'!AF524</f>
        <v>-3.2310590462182717E-4</v>
      </c>
      <c r="F524" s="1">
        <f t="shared" si="69"/>
        <v>3.7520229614794163E-3</v>
      </c>
      <c r="G524" s="1">
        <f t="shared" si="70"/>
        <v>-4.3982347707230704E-3</v>
      </c>
      <c r="H524" s="25">
        <f t="shared" si="64"/>
        <v>0</v>
      </c>
      <c r="I524" s="25">
        <f t="shared" si="65"/>
        <v>0</v>
      </c>
      <c r="J524" s="25">
        <f t="shared" si="66"/>
        <v>0</v>
      </c>
      <c r="K524" s="25">
        <v>0</v>
      </c>
      <c r="L524" s="5" t="str">
        <f t="shared" si="67"/>
        <v>-</v>
      </c>
      <c r="M524" s="5" t="str">
        <f t="shared" si="68"/>
        <v>-</v>
      </c>
      <c r="N524" s="5" t="s">
        <v>156</v>
      </c>
      <c r="O524" s="5" t="s">
        <v>156</v>
      </c>
      <c r="P524" s="27">
        <f t="shared" si="71"/>
        <v>0</v>
      </c>
    </row>
    <row r="525" spans="1:16" x14ac:dyDescent="0.3">
      <c r="A525" s="5">
        <v>44861</v>
      </c>
      <c r="B525" s="25">
        <v>491.4</v>
      </c>
      <c r="C525" s="25">
        <v>12956</v>
      </c>
      <c r="D525" s="44">
        <v>1.0275207196227881E-4</v>
      </c>
      <c r="E525" s="1">
        <f>'ONE_LAST_QUOTE (2)'!AF525</f>
        <v>-3.2310590462182717E-4</v>
      </c>
      <c r="F525" s="1">
        <f t="shared" si="69"/>
        <v>3.7520229614794163E-3</v>
      </c>
      <c r="G525" s="1">
        <f t="shared" si="70"/>
        <v>-4.3982347707230704E-3</v>
      </c>
      <c r="H525" s="25">
        <f t="shared" si="64"/>
        <v>0</v>
      </c>
      <c r="I525" s="25">
        <f t="shared" si="65"/>
        <v>0</v>
      </c>
      <c r="J525" s="25">
        <f t="shared" si="66"/>
        <v>0</v>
      </c>
      <c r="K525" s="25">
        <v>0</v>
      </c>
      <c r="L525" s="5" t="str">
        <f t="shared" si="67"/>
        <v>-</v>
      </c>
      <c r="M525" s="5" t="str">
        <f t="shared" si="68"/>
        <v>-</v>
      </c>
      <c r="N525" s="5" t="s">
        <v>157</v>
      </c>
      <c r="O525" s="5" t="s">
        <v>157</v>
      </c>
      <c r="P525" s="27">
        <f t="shared" si="71"/>
        <v>1</v>
      </c>
    </row>
    <row r="526" spans="1:16" x14ac:dyDescent="0.3">
      <c r="A526" s="5">
        <v>44862</v>
      </c>
      <c r="B526" s="25">
        <v>482.9</v>
      </c>
      <c r="C526" s="25">
        <v>12767</v>
      </c>
      <c r="D526" s="44">
        <v>3.8984501739154692E-3</v>
      </c>
      <c r="E526" s="1">
        <f>'ONE_LAST_QUOTE (2)'!AF526</f>
        <v>-3.2310590462182717E-4</v>
      </c>
      <c r="F526" s="1">
        <f t="shared" si="69"/>
        <v>3.7520229614794163E-3</v>
      </c>
      <c r="G526" s="1">
        <f t="shared" si="70"/>
        <v>-4.3982347707230704E-3</v>
      </c>
      <c r="H526" s="25">
        <f t="shared" si="64"/>
        <v>1</v>
      </c>
      <c r="I526" s="25">
        <f t="shared" si="65"/>
        <v>0</v>
      </c>
      <c r="J526" s="25">
        <f t="shared" si="66"/>
        <v>1</v>
      </c>
      <c r="K526" s="25">
        <v>0</v>
      </c>
      <c r="L526" s="5">
        <f t="shared" si="67"/>
        <v>44862</v>
      </c>
      <c r="M526" s="5" t="str">
        <f t="shared" si="68"/>
        <v>-</v>
      </c>
      <c r="N526" s="5" t="s">
        <v>2</v>
      </c>
      <c r="O526" s="5" t="s">
        <v>2</v>
      </c>
      <c r="P526" s="27">
        <f t="shared" si="71"/>
        <v>1</v>
      </c>
    </row>
    <row r="527" spans="1:16" x14ac:dyDescent="0.3">
      <c r="A527" s="5">
        <v>44865</v>
      </c>
      <c r="B527" s="25">
        <v>492.9</v>
      </c>
      <c r="C527" s="25">
        <v>12943</v>
      </c>
      <c r="D527" s="44">
        <v>-1.1171379861191345E-3</v>
      </c>
      <c r="E527" s="1">
        <f>'ONE_LAST_QUOTE (2)'!AF527</f>
        <v>-3.2310590462182717E-4</v>
      </c>
      <c r="F527" s="1">
        <f t="shared" si="69"/>
        <v>3.7520229614794163E-3</v>
      </c>
      <c r="G527" s="1">
        <f t="shared" si="70"/>
        <v>-4.3982347707230704E-3</v>
      </c>
      <c r="H527" s="25">
        <f t="shared" si="64"/>
        <v>0</v>
      </c>
      <c r="I527" s="25">
        <f t="shared" si="65"/>
        <v>0</v>
      </c>
      <c r="J527" s="25">
        <f t="shared" si="66"/>
        <v>0</v>
      </c>
      <c r="K527" s="25">
        <v>1</v>
      </c>
      <c r="L527" s="5" t="str">
        <f t="shared" si="67"/>
        <v>-</v>
      </c>
      <c r="M527" s="5" t="str">
        <f t="shared" si="68"/>
        <v>-</v>
      </c>
      <c r="N527" s="5" t="s">
        <v>125</v>
      </c>
      <c r="O527" s="5" t="s">
        <v>125</v>
      </c>
      <c r="P527" s="27">
        <f t="shared" si="71"/>
        <v>0</v>
      </c>
    </row>
    <row r="528" spans="1:16" x14ac:dyDescent="0.3">
      <c r="A528" s="5">
        <v>44866</v>
      </c>
      <c r="B528" s="25">
        <v>496</v>
      </c>
      <c r="C528" s="25">
        <v>13033</v>
      </c>
      <c r="D528" s="44">
        <v>-9.7565182269289906E-4</v>
      </c>
      <c r="E528" s="1">
        <f>'ONE_LAST_QUOTE (2)'!AF528</f>
        <v>-3.2310590462182717E-4</v>
      </c>
      <c r="F528" s="1">
        <f t="shared" si="69"/>
        <v>3.7520229614794163E-3</v>
      </c>
      <c r="G528" s="1">
        <f t="shared" si="70"/>
        <v>-4.3982347707230704E-3</v>
      </c>
      <c r="H528" s="25">
        <f t="shared" si="64"/>
        <v>0</v>
      </c>
      <c r="I528" s="25">
        <f t="shared" si="65"/>
        <v>0</v>
      </c>
      <c r="J528" s="25">
        <f t="shared" si="66"/>
        <v>0</v>
      </c>
      <c r="K528" s="25">
        <v>0</v>
      </c>
      <c r="L528" s="5" t="str">
        <f t="shared" si="67"/>
        <v>-</v>
      </c>
      <c r="M528" s="5" t="str">
        <f t="shared" si="68"/>
        <v>-</v>
      </c>
      <c r="N528" s="5" t="s">
        <v>2</v>
      </c>
      <c r="O528" s="5" t="s">
        <v>2</v>
      </c>
      <c r="P528" s="27">
        <f t="shared" si="71"/>
        <v>0</v>
      </c>
    </row>
    <row r="529" spans="1:16" x14ac:dyDescent="0.3">
      <c r="A529" s="5">
        <v>44867</v>
      </c>
      <c r="B529" s="25">
        <v>497.7</v>
      </c>
      <c r="C529" s="25">
        <v>13084</v>
      </c>
      <c r="D529" s="44">
        <v>-6.7917270837148346E-4</v>
      </c>
      <c r="E529" s="1">
        <f>'ONE_LAST_QUOTE (2)'!AF529</f>
        <v>-3.2310590462182717E-4</v>
      </c>
      <c r="F529" s="1">
        <f t="shared" si="69"/>
        <v>3.7520229614794163E-3</v>
      </c>
      <c r="G529" s="1">
        <f t="shared" si="70"/>
        <v>-4.3982347707230704E-3</v>
      </c>
      <c r="H529" s="25">
        <f t="shared" si="64"/>
        <v>0</v>
      </c>
      <c r="I529" s="25">
        <f t="shared" si="65"/>
        <v>0</v>
      </c>
      <c r="J529" s="25">
        <f t="shared" si="66"/>
        <v>0</v>
      </c>
      <c r="K529" s="25">
        <v>0</v>
      </c>
      <c r="L529" s="5" t="str">
        <f t="shared" si="67"/>
        <v>-</v>
      </c>
      <c r="M529" s="5" t="str">
        <f t="shared" si="68"/>
        <v>-</v>
      </c>
      <c r="N529" s="5" t="s">
        <v>125</v>
      </c>
      <c r="O529" s="5" t="s">
        <v>125</v>
      </c>
      <c r="P529" s="27">
        <f t="shared" si="71"/>
        <v>0</v>
      </c>
    </row>
    <row r="530" spans="1:16" x14ac:dyDescent="0.3">
      <c r="A530" s="5">
        <v>44868</v>
      </c>
      <c r="B530" s="25">
        <v>490.9</v>
      </c>
      <c r="C530" s="25">
        <v>12957</v>
      </c>
      <c r="D530" s="44">
        <v>-1.5537435368603225E-3</v>
      </c>
      <c r="E530" s="1">
        <f>'ONE_LAST_QUOTE (2)'!AF530</f>
        <v>-3.2310590462182717E-4</v>
      </c>
      <c r="F530" s="1">
        <f t="shared" si="69"/>
        <v>3.7520229614794163E-3</v>
      </c>
      <c r="G530" s="1">
        <f t="shared" si="70"/>
        <v>-4.3982347707230704E-3</v>
      </c>
      <c r="H530" s="25">
        <f t="shared" si="64"/>
        <v>0</v>
      </c>
      <c r="I530" s="25">
        <f t="shared" si="65"/>
        <v>0</v>
      </c>
      <c r="J530" s="25">
        <f t="shared" si="66"/>
        <v>0</v>
      </c>
      <c r="K530" s="25">
        <v>0</v>
      </c>
      <c r="L530" s="5" t="str">
        <f t="shared" si="67"/>
        <v>-</v>
      </c>
      <c r="M530" s="5" t="str">
        <f t="shared" si="68"/>
        <v>-</v>
      </c>
      <c r="N530" s="5" t="s">
        <v>125</v>
      </c>
      <c r="O530" s="5" t="s">
        <v>125</v>
      </c>
      <c r="P530" s="27">
        <f t="shared" si="71"/>
        <v>0</v>
      </c>
    </row>
    <row r="531" spans="1:16" x14ac:dyDescent="0.3">
      <c r="A531" s="5">
        <v>44869</v>
      </c>
      <c r="B531" s="25">
        <v>491.9</v>
      </c>
      <c r="C531" s="25">
        <v>13029</v>
      </c>
      <c r="D531" s="44">
        <v>5.8477353873632955E-6</v>
      </c>
      <c r="E531" s="1">
        <f>'ONE_LAST_QUOTE (2)'!AF531</f>
        <v>-3.2310590462182717E-4</v>
      </c>
      <c r="F531" s="1">
        <f t="shared" si="69"/>
        <v>3.7520229614794163E-3</v>
      </c>
      <c r="G531" s="1">
        <f t="shared" si="70"/>
        <v>-4.3982347707230704E-3</v>
      </c>
      <c r="H531" s="25">
        <f t="shared" si="64"/>
        <v>0</v>
      </c>
      <c r="I531" s="25">
        <f t="shared" si="65"/>
        <v>0</v>
      </c>
      <c r="J531" s="25">
        <f t="shared" si="66"/>
        <v>0</v>
      </c>
      <c r="K531" s="25">
        <v>0</v>
      </c>
      <c r="L531" s="5" t="str">
        <f t="shared" si="67"/>
        <v>-</v>
      </c>
      <c r="M531" s="5" t="str">
        <f t="shared" si="68"/>
        <v>-</v>
      </c>
      <c r="N531" s="5" t="s">
        <v>125</v>
      </c>
      <c r="O531" s="5" t="s">
        <v>125</v>
      </c>
      <c r="P531" s="27">
        <f t="shared" si="71"/>
        <v>1</v>
      </c>
    </row>
    <row r="532" spans="1:16" x14ac:dyDescent="0.3">
      <c r="A532" s="5">
        <v>44872</v>
      </c>
      <c r="B532" s="25">
        <v>499.8</v>
      </c>
      <c r="C532" s="25">
        <v>13225</v>
      </c>
      <c r="D532" s="44">
        <v>6.2883415274422362E-4</v>
      </c>
      <c r="E532" s="1">
        <f>'ONE_LAST_QUOTE (2)'!AF532</f>
        <v>-3.2310590462182717E-4</v>
      </c>
      <c r="F532" s="1">
        <f t="shared" si="69"/>
        <v>3.7520229614794163E-3</v>
      </c>
      <c r="G532" s="1">
        <f t="shared" si="70"/>
        <v>-4.3982347707230704E-3</v>
      </c>
      <c r="H532" s="25">
        <f t="shared" si="64"/>
        <v>0</v>
      </c>
      <c r="I532" s="25">
        <f t="shared" si="65"/>
        <v>0</v>
      </c>
      <c r="J532" s="25">
        <f t="shared" si="66"/>
        <v>0</v>
      </c>
      <c r="K532" s="25">
        <v>0</v>
      </c>
      <c r="L532" s="5" t="str">
        <f t="shared" si="67"/>
        <v>-</v>
      </c>
      <c r="M532" s="5" t="str">
        <f t="shared" si="68"/>
        <v>-</v>
      </c>
      <c r="N532" s="5" t="s">
        <v>125</v>
      </c>
      <c r="O532" s="5" t="s">
        <v>125</v>
      </c>
      <c r="P532" s="27">
        <f t="shared" si="71"/>
        <v>1</v>
      </c>
    </row>
    <row r="533" spans="1:16" x14ac:dyDescent="0.3">
      <c r="A533" s="5">
        <v>44873</v>
      </c>
      <c r="B533" s="25">
        <v>506</v>
      </c>
      <c r="C533" s="25">
        <v>13333</v>
      </c>
      <c r="D533" s="44">
        <v>-3.8212459125692598E-4</v>
      </c>
      <c r="E533" s="1">
        <f>'ONE_LAST_QUOTE (2)'!AF533</f>
        <v>-3.2310590462182717E-4</v>
      </c>
      <c r="F533" s="1">
        <f t="shared" si="69"/>
        <v>3.7520229614794163E-3</v>
      </c>
      <c r="G533" s="1">
        <f t="shared" si="70"/>
        <v>-4.3982347707230704E-3</v>
      </c>
      <c r="H533" s="25">
        <f t="shared" si="64"/>
        <v>0</v>
      </c>
      <c r="I533" s="25">
        <f t="shared" si="65"/>
        <v>0</v>
      </c>
      <c r="J533" s="25">
        <f t="shared" si="66"/>
        <v>0</v>
      </c>
      <c r="K533" s="25">
        <v>0</v>
      </c>
      <c r="L533" s="5" t="str">
        <f t="shared" si="67"/>
        <v>-</v>
      </c>
      <c r="M533" s="5" t="str">
        <f t="shared" si="68"/>
        <v>-</v>
      </c>
      <c r="N533" s="5" t="s">
        <v>125</v>
      </c>
      <c r="O533" s="5" t="s">
        <v>125</v>
      </c>
      <c r="P533" s="27">
        <f t="shared" si="71"/>
        <v>0</v>
      </c>
    </row>
    <row r="534" spans="1:16" x14ac:dyDescent="0.3">
      <c r="A534" s="5">
        <v>44874</v>
      </c>
      <c r="B534" s="25">
        <v>518.20000000000005</v>
      </c>
      <c r="C534" s="25">
        <v>13593</v>
      </c>
      <c r="D534" s="44">
        <v>1.158581397304158E-3</v>
      </c>
      <c r="E534" s="1">
        <f>'ONE_LAST_QUOTE (2)'!AF534</f>
        <v>-3.2310590462182717E-4</v>
      </c>
      <c r="F534" s="1">
        <f t="shared" si="69"/>
        <v>3.7520229614794163E-3</v>
      </c>
      <c r="G534" s="1">
        <f t="shared" si="70"/>
        <v>-4.3982347707230704E-3</v>
      </c>
      <c r="H534" s="25">
        <f t="shared" si="64"/>
        <v>0</v>
      </c>
      <c r="I534" s="25">
        <f t="shared" si="65"/>
        <v>0</v>
      </c>
      <c r="J534" s="25">
        <f t="shared" si="66"/>
        <v>0</v>
      </c>
      <c r="K534" s="25">
        <v>0</v>
      </c>
      <c r="L534" s="5" t="str">
        <f t="shared" si="67"/>
        <v>-</v>
      </c>
      <c r="M534" s="5" t="str">
        <f t="shared" si="68"/>
        <v>-</v>
      </c>
      <c r="N534" s="5" t="s">
        <v>150</v>
      </c>
      <c r="O534" s="5" t="s">
        <v>150</v>
      </c>
      <c r="P534" s="27">
        <f t="shared" si="71"/>
        <v>1</v>
      </c>
    </row>
    <row r="535" spans="1:16" x14ac:dyDescent="0.3">
      <c r="A535" s="5">
        <v>44875</v>
      </c>
      <c r="B535" s="25">
        <v>512.70000000000005</v>
      </c>
      <c r="C535" s="25">
        <v>13486</v>
      </c>
      <c r="D535" s="44">
        <v>1.3915757263983414E-3</v>
      </c>
      <c r="E535" s="1">
        <f>'ONE_LAST_QUOTE (2)'!AF535</f>
        <v>-3.2310590462182717E-4</v>
      </c>
      <c r="F535" s="1">
        <f t="shared" si="69"/>
        <v>3.7520229614794163E-3</v>
      </c>
      <c r="G535" s="1">
        <f t="shared" si="70"/>
        <v>-4.3982347707230704E-3</v>
      </c>
      <c r="H535" s="25">
        <f t="shared" si="64"/>
        <v>0</v>
      </c>
      <c r="I535" s="25">
        <f t="shared" si="65"/>
        <v>0</v>
      </c>
      <c r="J535" s="25">
        <f t="shared" si="66"/>
        <v>0</v>
      </c>
      <c r="K535" s="25">
        <v>0</v>
      </c>
      <c r="L535" s="5" t="str">
        <f t="shared" si="67"/>
        <v>-</v>
      </c>
      <c r="M535" s="5" t="str">
        <f t="shared" si="68"/>
        <v>-</v>
      </c>
      <c r="N535" s="5" t="s">
        <v>155</v>
      </c>
      <c r="O535" s="5" t="s">
        <v>155</v>
      </c>
      <c r="P535" s="27">
        <f t="shared" si="71"/>
        <v>1</v>
      </c>
    </row>
    <row r="536" spans="1:16" x14ac:dyDescent="0.3">
      <c r="A536" s="5">
        <v>44876</v>
      </c>
      <c r="B536" s="25">
        <v>540.6</v>
      </c>
      <c r="C536" s="25">
        <v>14054</v>
      </c>
      <c r="D536" s="44">
        <v>3.0591790463437747E-3</v>
      </c>
      <c r="E536" s="1">
        <f>'ONE_LAST_QUOTE (2)'!AF536</f>
        <v>-3.2310590462182717E-4</v>
      </c>
      <c r="F536" s="1">
        <f t="shared" si="69"/>
        <v>3.7520229614794163E-3</v>
      </c>
      <c r="G536" s="1">
        <f t="shared" si="70"/>
        <v>-4.3982347707230704E-3</v>
      </c>
      <c r="H536" s="25">
        <f t="shared" si="64"/>
        <v>0</v>
      </c>
      <c r="I536" s="25">
        <f t="shared" si="65"/>
        <v>0</v>
      </c>
      <c r="J536" s="25">
        <f t="shared" si="66"/>
        <v>0</v>
      </c>
      <c r="K536" s="25">
        <v>0</v>
      </c>
      <c r="L536" s="5" t="str">
        <f t="shared" si="67"/>
        <v>-</v>
      </c>
      <c r="M536" s="5" t="str">
        <f t="shared" si="68"/>
        <v>-</v>
      </c>
      <c r="N536" s="5" t="s">
        <v>125</v>
      </c>
      <c r="O536" s="5" t="s">
        <v>125</v>
      </c>
      <c r="P536" s="27">
        <f t="shared" si="71"/>
        <v>1</v>
      </c>
    </row>
    <row r="537" spans="1:16" x14ac:dyDescent="0.3">
      <c r="A537" s="5">
        <v>44879</v>
      </c>
      <c r="B537" s="25">
        <v>542.1</v>
      </c>
      <c r="C537" s="25">
        <v>14125</v>
      </c>
      <c r="D537" s="44">
        <v>4.7877881263933587E-3</v>
      </c>
      <c r="E537" s="1">
        <f>'ONE_LAST_QUOTE (2)'!AF537</f>
        <v>-3.2310590462182717E-4</v>
      </c>
      <c r="F537" s="1">
        <f t="shared" si="69"/>
        <v>3.7520229614794163E-3</v>
      </c>
      <c r="G537" s="1">
        <f t="shared" si="70"/>
        <v>-4.3982347707230704E-3</v>
      </c>
      <c r="H537" s="25">
        <f t="shared" si="64"/>
        <v>1</v>
      </c>
      <c r="I537" s="25">
        <f t="shared" si="65"/>
        <v>0</v>
      </c>
      <c r="J537" s="25">
        <f t="shared" si="66"/>
        <v>1</v>
      </c>
      <c r="K537" s="25">
        <v>0</v>
      </c>
      <c r="L537" s="5">
        <f t="shared" si="67"/>
        <v>44879</v>
      </c>
      <c r="M537" s="5" t="str">
        <f t="shared" si="68"/>
        <v>-</v>
      </c>
      <c r="N537" s="5" t="s">
        <v>125</v>
      </c>
      <c r="O537" s="5" t="s">
        <v>125</v>
      </c>
      <c r="P537" s="27">
        <f t="shared" si="71"/>
        <v>1</v>
      </c>
    </row>
    <row r="538" spans="1:16" x14ac:dyDescent="0.3">
      <c r="A538" s="5">
        <v>44880</v>
      </c>
      <c r="B538" s="25">
        <v>564.6</v>
      </c>
      <c r="C538" s="25">
        <v>14524</v>
      </c>
      <c r="D538" s="44">
        <v>3.1582311010667427E-3</v>
      </c>
      <c r="E538" s="1">
        <f>'ONE_LAST_QUOTE (2)'!AF538</f>
        <v>-3.2310590462182717E-4</v>
      </c>
      <c r="F538" s="1">
        <f t="shared" si="69"/>
        <v>3.7520229614794163E-3</v>
      </c>
      <c r="G538" s="1">
        <f t="shared" si="70"/>
        <v>-4.3982347707230704E-3</v>
      </c>
      <c r="H538" s="25">
        <f t="shared" si="64"/>
        <v>0</v>
      </c>
      <c r="I538" s="25">
        <f t="shared" si="65"/>
        <v>0</v>
      </c>
      <c r="J538" s="25">
        <f t="shared" si="66"/>
        <v>0</v>
      </c>
      <c r="K538" s="25">
        <v>0</v>
      </c>
      <c r="L538" s="5" t="str">
        <f t="shared" si="67"/>
        <v>-</v>
      </c>
      <c r="M538" s="5" t="str">
        <f t="shared" si="68"/>
        <v>-</v>
      </c>
      <c r="N538" s="5" t="s">
        <v>150</v>
      </c>
      <c r="O538" s="5" t="s">
        <v>150</v>
      </c>
      <c r="P538" s="27">
        <f t="shared" si="71"/>
        <v>1</v>
      </c>
    </row>
    <row r="539" spans="1:16" x14ac:dyDescent="0.3">
      <c r="A539" s="5">
        <v>44881</v>
      </c>
      <c r="B539" s="25">
        <v>568.20000000000005</v>
      </c>
      <c r="C539" s="25">
        <v>14499</v>
      </c>
      <c r="D539" s="44">
        <v>-1.530495856330701E-3</v>
      </c>
      <c r="E539" s="1">
        <f>'ONE_LAST_QUOTE (2)'!AF539</f>
        <v>-3.2310590462182717E-4</v>
      </c>
      <c r="F539" s="1">
        <f t="shared" si="69"/>
        <v>3.7520229614794163E-3</v>
      </c>
      <c r="G539" s="1">
        <f t="shared" si="70"/>
        <v>-4.3982347707230704E-3</v>
      </c>
      <c r="H539" s="25">
        <f t="shared" si="64"/>
        <v>0</v>
      </c>
      <c r="I539" s="25">
        <f t="shared" si="65"/>
        <v>0</v>
      </c>
      <c r="J539" s="25">
        <f t="shared" si="66"/>
        <v>0</v>
      </c>
      <c r="K539" s="25">
        <v>1</v>
      </c>
      <c r="L539" s="5" t="str">
        <f t="shared" si="67"/>
        <v>-</v>
      </c>
      <c r="M539" s="5" t="str">
        <f t="shared" si="68"/>
        <v>-</v>
      </c>
      <c r="N539" s="5" t="s">
        <v>125</v>
      </c>
      <c r="O539" s="5" t="s">
        <v>125</v>
      </c>
      <c r="P539" s="27">
        <f t="shared" si="71"/>
        <v>0</v>
      </c>
    </row>
    <row r="540" spans="1:16" x14ac:dyDescent="0.3">
      <c r="A540" s="5">
        <v>44882</v>
      </c>
      <c r="B540" s="25">
        <v>567.9</v>
      </c>
      <c r="C540" s="25">
        <v>14511</v>
      </c>
      <c r="D540" s="44">
        <v>-1.0171104846334765E-3</v>
      </c>
      <c r="E540" s="1">
        <f>'ONE_LAST_QUOTE (2)'!AF540</f>
        <v>-3.2310590462182717E-4</v>
      </c>
      <c r="F540" s="1">
        <f t="shared" si="69"/>
        <v>3.7520229614794163E-3</v>
      </c>
      <c r="G540" s="1">
        <f t="shared" si="70"/>
        <v>-4.3982347707230704E-3</v>
      </c>
      <c r="H540" s="25">
        <f t="shared" si="64"/>
        <v>0</v>
      </c>
      <c r="I540" s="25">
        <f t="shared" si="65"/>
        <v>0</v>
      </c>
      <c r="J540" s="25">
        <f t="shared" si="66"/>
        <v>0</v>
      </c>
      <c r="K540" s="25">
        <v>0</v>
      </c>
      <c r="L540" s="5" t="str">
        <f t="shared" si="67"/>
        <v>-</v>
      </c>
      <c r="M540" s="5" t="str">
        <f t="shared" si="68"/>
        <v>-</v>
      </c>
      <c r="N540" s="5" t="s">
        <v>125</v>
      </c>
      <c r="O540" s="5" t="s">
        <v>125</v>
      </c>
      <c r="P540" s="27">
        <f t="shared" si="71"/>
        <v>0</v>
      </c>
    </row>
    <row r="541" spans="1:16" x14ac:dyDescent="0.3">
      <c r="A541" s="5">
        <v>44883</v>
      </c>
      <c r="B541" s="25">
        <v>566.4</v>
      </c>
      <c r="C541" s="25">
        <v>14465</v>
      </c>
      <c r="D541" s="44">
        <v>-1.1817306622242021E-3</v>
      </c>
      <c r="E541" s="1">
        <f>'ONE_LAST_QUOTE (2)'!AF541</f>
        <v>-3.2310590462182717E-4</v>
      </c>
      <c r="F541" s="1">
        <f t="shared" si="69"/>
        <v>3.7520229614794163E-3</v>
      </c>
      <c r="G541" s="1">
        <f t="shared" si="70"/>
        <v>-4.3982347707230704E-3</v>
      </c>
      <c r="H541" s="25">
        <f t="shared" si="64"/>
        <v>0</v>
      </c>
      <c r="I541" s="25">
        <f t="shared" si="65"/>
        <v>0</v>
      </c>
      <c r="J541" s="25">
        <f t="shared" si="66"/>
        <v>0</v>
      </c>
      <c r="K541" s="25">
        <v>0</v>
      </c>
      <c r="L541" s="5" t="str">
        <f t="shared" si="67"/>
        <v>-</v>
      </c>
      <c r="M541" s="5" t="str">
        <f t="shared" si="68"/>
        <v>-</v>
      </c>
      <c r="N541" s="5" t="s">
        <v>125</v>
      </c>
      <c r="O541" s="5" t="s">
        <v>125</v>
      </c>
      <c r="P541" s="27">
        <f t="shared" si="71"/>
        <v>0</v>
      </c>
    </row>
    <row r="542" spans="1:16" x14ac:dyDescent="0.3">
      <c r="A542" s="5">
        <v>44886</v>
      </c>
      <c r="B542" s="25">
        <v>563.9</v>
      </c>
      <c r="C542" s="25">
        <v>14431</v>
      </c>
      <c r="D542" s="44">
        <v>-1.1810367764544512E-3</v>
      </c>
      <c r="E542" s="1">
        <f>'ONE_LAST_QUOTE (2)'!AF542</f>
        <v>-3.2310590462182717E-4</v>
      </c>
      <c r="F542" s="1">
        <f t="shared" si="69"/>
        <v>3.7520229614794163E-3</v>
      </c>
      <c r="G542" s="1">
        <f t="shared" si="70"/>
        <v>-4.3982347707230704E-3</v>
      </c>
      <c r="H542" s="25">
        <f t="shared" si="64"/>
        <v>0</v>
      </c>
      <c r="I542" s="25">
        <f t="shared" si="65"/>
        <v>0</v>
      </c>
      <c r="J542" s="25">
        <f t="shared" si="66"/>
        <v>0</v>
      </c>
      <c r="K542" s="25">
        <v>0</v>
      </c>
      <c r="L542" s="5" t="str">
        <f t="shared" si="67"/>
        <v>-</v>
      </c>
      <c r="M542" s="5" t="str">
        <f t="shared" si="68"/>
        <v>-</v>
      </c>
      <c r="N542" s="5" t="s">
        <v>125</v>
      </c>
      <c r="O542" s="5" t="s">
        <v>125</v>
      </c>
      <c r="P542" s="27">
        <f t="shared" si="71"/>
        <v>0</v>
      </c>
    </row>
    <row r="543" spans="1:16" x14ac:dyDescent="0.3">
      <c r="A543" s="5">
        <v>44887</v>
      </c>
      <c r="B543" s="25">
        <v>567.1</v>
      </c>
      <c r="C543" s="25">
        <v>14504</v>
      </c>
      <c r="D543" s="44">
        <v>8.428185008451149E-4</v>
      </c>
      <c r="E543" s="1">
        <f>'ONE_LAST_QUOTE (2)'!AF543</f>
        <v>-3.2310590462182717E-4</v>
      </c>
      <c r="F543" s="1">
        <f t="shared" si="69"/>
        <v>3.7520229614794163E-3</v>
      </c>
      <c r="G543" s="1">
        <f t="shared" si="70"/>
        <v>-4.3982347707230704E-3</v>
      </c>
      <c r="H543" s="25">
        <f t="shared" si="64"/>
        <v>0</v>
      </c>
      <c r="I543" s="25">
        <f t="shared" si="65"/>
        <v>0</v>
      </c>
      <c r="J543" s="25">
        <f t="shared" si="66"/>
        <v>0</v>
      </c>
      <c r="K543" s="25">
        <v>0</v>
      </c>
      <c r="L543" s="5" t="str">
        <f t="shared" si="67"/>
        <v>-</v>
      </c>
      <c r="M543" s="5" t="str">
        <f t="shared" si="68"/>
        <v>-</v>
      </c>
      <c r="N543" s="5" t="s">
        <v>125</v>
      </c>
      <c r="O543" s="5" t="s">
        <v>125</v>
      </c>
      <c r="P543" s="27">
        <f t="shared" si="71"/>
        <v>1</v>
      </c>
    </row>
    <row r="544" spans="1:16" x14ac:dyDescent="0.3">
      <c r="A544" s="5">
        <v>44888</v>
      </c>
      <c r="B544" s="25">
        <v>571.6</v>
      </c>
      <c r="C544" s="25">
        <v>14599</v>
      </c>
      <c r="D544" s="44">
        <v>-1.3531216925524552E-3</v>
      </c>
      <c r="E544" s="1">
        <f>'ONE_LAST_QUOTE (2)'!AF544</f>
        <v>-3.2310590462182717E-4</v>
      </c>
      <c r="F544" s="1">
        <f t="shared" si="69"/>
        <v>3.7520229614794163E-3</v>
      </c>
      <c r="G544" s="1">
        <f t="shared" si="70"/>
        <v>-4.3982347707230704E-3</v>
      </c>
      <c r="H544" s="25">
        <f t="shared" si="64"/>
        <v>0</v>
      </c>
      <c r="I544" s="25">
        <f t="shared" si="65"/>
        <v>0</v>
      </c>
      <c r="J544" s="25">
        <f t="shared" si="66"/>
        <v>0</v>
      </c>
      <c r="K544" s="25">
        <v>0</v>
      </c>
      <c r="L544" s="5" t="str">
        <f t="shared" si="67"/>
        <v>-</v>
      </c>
      <c r="M544" s="5" t="str">
        <f t="shared" si="68"/>
        <v>-</v>
      </c>
      <c r="N544" s="5" t="s">
        <v>150</v>
      </c>
      <c r="O544" s="5" t="s">
        <v>150</v>
      </c>
      <c r="P544" s="27">
        <f t="shared" si="71"/>
        <v>0</v>
      </c>
    </row>
    <row r="545" spans="1:16" x14ac:dyDescent="0.3">
      <c r="A545" s="5">
        <v>44889</v>
      </c>
      <c r="B545" s="25">
        <v>577</v>
      </c>
      <c r="C545" s="25">
        <v>14774</v>
      </c>
      <c r="D545" s="44">
        <v>8.3230599539229407E-4</v>
      </c>
      <c r="E545" s="1">
        <f>'ONE_LAST_QUOTE (2)'!AF545</f>
        <v>-3.2310590462182717E-4</v>
      </c>
      <c r="F545" s="1">
        <f t="shared" si="69"/>
        <v>3.7520229614794163E-3</v>
      </c>
      <c r="G545" s="1">
        <f t="shared" si="70"/>
        <v>-4.3982347707230704E-3</v>
      </c>
      <c r="H545" s="25">
        <f t="shared" si="64"/>
        <v>0</v>
      </c>
      <c r="I545" s="25">
        <f t="shared" si="65"/>
        <v>0</v>
      </c>
      <c r="J545" s="25">
        <f t="shared" si="66"/>
        <v>0</v>
      </c>
      <c r="K545" s="25">
        <v>0</v>
      </c>
      <c r="L545" s="5" t="str">
        <f t="shared" si="67"/>
        <v>-</v>
      </c>
      <c r="M545" s="5" t="str">
        <f t="shared" si="68"/>
        <v>-</v>
      </c>
      <c r="N545" s="5" t="s">
        <v>125</v>
      </c>
      <c r="O545" s="5" t="s">
        <v>125</v>
      </c>
      <c r="P545" s="27">
        <f t="shared" si="71"/>
        <v>1</v>
      </c>
    </row>
    <row r="546" spans="1:16" x14ac:dyDescent="0.3">
      <c r="A546" s="5">
        <v>44890</v>
      </c>
      <c r="B546" s="25">
        <v>576.20000000000005</v>
      </c>
      <c r="C546" s="25">
        <v>14710</v>
      </c>
      <c r="D546" s="44">
        <v>-1.5039488758186951E-3</v>
      </c>
      <c r="E546" s="1">
        <f>'ONE_LAST_QUOTE (2)'!AF546</f>
        <v>-3.2310590462182717E-4</v>
      </c>
      <c r="F546" s="1">
        <f t="shared" si="69"/>
        <v>3.7520229614794163E-3</v>
      </c>
      <c r="G546" s="1">
        <f t="shared" si="70"/>
        <v>-4.3982347707230704E-3</v>
      </c>
      <c r="H546" s="25">
        <f t="shared" si="64"/>
        <v>0</v>
      </c>
      <c r="I546" s="25">
        <f t="shared" si="65"/>
        <v>0</v>
      </c>
      <c r="J546" s="25">
        <f t="shared" si="66"/>
        <v>0</v>
      </c>
      <c r="K546" s="25">
        <v>0</v>
      </c>
      <c r="L546" s="5" t="str">
        <f t="shared" si="67"/>
        <v>-</v>
      </c>
      <c r="M546" s="5" t="str">
        <f t="shared" si="68"/>
        <v>-</v>
      </c>
      <c r="N546" s="5" t="s">
        <v>125</v>
      </c>
      <c r="O546" s="5" t="s">
        <v>125</v>
      </c>
      <c r="P546" s="27">
        <f t="shared" si="71"/>
        <v>0</v>
      </c>
    </row>
    <row r="547" spans="1:16" x14ac:dyDescent="0.3">
      <c r="A547" s="5">
        <v>44893</v>
      </c>
      <c r="B547" s="25">
        <v>564</v>
      </c>
      <c r="C547" s="25">
        <v>14474</v>
      </c>
      <c r="D547" s="44">
        <v>-2.8058701083511733E-3</v>
      </c>
      <c r="E547" s="1">
        <f>'ONE_LAST_QUOTE (2)'!AF547</f>
        <v>-3.2310590462182717E-4</v>
      </c>
      <c r="F547" s="1">
        <f t="shared" si="69"/>
        <v>3.7520229614794163E-3</v>
      </c>
      <c r="G547" s="1">
        <f t="shared" si="70"/>
        <v>-4.3982347707230704E-3</v>
      </c>
      <c r="H547" s="25">
        <f t="shared" si="64"/>
        <v>0</v>
      </c>
      <c r="I547" s="25">
        <f t="shared" si="65"/>
        <v>0</v>
      </c>
      <c r="J547" s="25">
        <f t="shared" si="66"/>
        <v>0</v>
      </c>
      <c r="K547" s="25">
        <v>0</v>
      </c>
      <c r="L547" s="5" t="str">
        <f t="shared" si="67"/>
        <v>-</v>
      </c>
      <c r="M547" s="5" t="str">
        <f t="shared" si="68"/>
        <v>-</v>
      </c>
      <c r="N547" s="5" t="s">
        <v>125</v>
      </c>
      <c r="O547" s="5" t="s">
        <v>125</v>
      </c>
      <c r="P547" s="27">
        <f t="shared" si="71"/>
        <v>0</v>
      </c>
    </row>
    <row r="548" spans="1:16" x14ac:dyDescent="0.3">
      <c r="A548" s="5">
        <v>44894</v>
      </c>
      <c r="B548" s="25">
        <v>571.20000000000005</v>
      </c>
      <c r="C548" s="25">
        <v>14660</v>
      </c>
      <c r="D548" s="44">
        <v>-1.5703766978873302E-3</v>
      </c>
      <c r="E548" s="1">
        <f>'ONE_LAST_QUOTE (2)'!AF548</f>
        <v>-3.2310590462182717E-4</v>
      </c>
      <c r="F548" s="1">
        <f t="shared" si="69"/>
        <v>3.7520229614794163E-3</v>
      </c>
      <c r="G548" s="1">
        <f t="shared" si="70"/>
        <v>-4.3982347707230704E-3</v>
      </c>
      <c r="H548" s="25">
        <f t="shared" si="64"/>
        <v>0</v>
      </c>
      <c r="I548" s="25">
        <f t="shared" si="65"/>
        <v>0</v>
      </c>
      <c r="J548" s="25">
        <f t="shared" si="66"/>
        <v>0</v>
      </c>
      <c r="K548" s="25">
        <v>0</v>
      </c>
      <c r="L548" s="5" t="str">
        <f t="shared" si="67"/>
        <v>-</v>
      </c>
      <c r="M548" s="5" t="str">
        <f t="shared" si="68"/>
        <v>-</v>
      </c>
      <c r="N548" s="5" t="s">
        <v>153</v>
      </c>
      <c r="O548" s="5" t="s">
        <v>153</v>
      </c>
      <c r="P548" s="27">
        <f t="shared" si="71"/>
        <v>0</v>
      </c>
    </row>
    <row r="549" spans="1:16" x14ac:dyDescent="0.3">
      <c r="A549" s="5">
        <v>44895</v>
      </c>
      <c r="B549" s="25">
        <v>572.6</v>
      </c>
      <c r="C549" s="25">
        <v>14802</v>
      </c>
      <c r="D549" s="44">
        <v>4.7088213856376271E-3</v>
      </c>
      <c r="E549" s="1">
        <f>'ONE_LAST_QUOTE (2)'!AF549</f>
        <v>-3.2310590462182717E-4</v>
      </c>
      <c r="F549" s="1">
        <f t="shared" si="69"/>
        <v>3.7520229614794163E-3</v>
      </c>
      <c r="G549" s="1">
        <f t="shared" si="70"/>
        <v>-4.3982347707230704E-3</v>
      </c>
      <c r="H549" s="25">
        <f t="shared" si="64"/>
        <v>1</v>
      </c>
      <c r="I549" s="25">
        <f t="shared" si="65"/>
        <v>0</v>
      </c>
      <c r="J549" s="25">
        <f t="shared" si="66"/>
        <v>1</v>
      </c>
      <c r="K549" s="25">
        <v>0</v>
      </c>
      <c r="L549" s="5">
        <f t="shared" si="67"/>
        <v>44895</v>
      </c>
      <c r="M549" s="5" t="str">
        <f t="shared" si="68"/>
        <v>-</v>
      </c>
      <c r="N549" s="5" t="s">
        <v>125</v>
      </c>
      <c r="O549" s="5" t="s">
        <v>125</v>
      </c>
      <c r="P549" s="27">
        <f t="shared" si="71"/>
        <v>1</v>
      </c>
    </row>
    <row r="550" spans="1:16" x14ac:dyDescent="0.3">
      <c r="A550" s="5">
        <v>44896</v>
      </c>
      <c r="B550" s="25">
        <v>580.5</v>
      </c>
      <c r="C550" s="25">
        <v>14980</v>
      </c>
      <c r="D550" s="44">
        <v>2.4702955332484827E-3</v>
      </c>
      <c r="E550" s="1">
        <f>'ONE_LAST_QUOTE (2)'!AF550</f>
        <v>-3.2310590462182717E-4</v>
      </c>
      <c r="F550" s="1">
        <f t="shared" si="69"/>
        <v>3.7520229614794163E-3</v>
      </c>
      <c r="G550" s="1">
        <f t="shared" si="70"/>
        <v>-4.3982347707230704E-3</v>
      </c>
      <c r="H550" s="25">
        <f t="shared" si="64"/>
        <v>0</v>
      </c>
      <c r="I550" s="25">
        <f t="shared" si="65"/>
        <v>0</v>
      </c>
      <c r="J550" s="25">
        <f t="shared" si="66"/>
        <v>0</v>
      </c>
      <c r="K550" s="25">
        <v>0</v>
      </c>
      <c r="L550" s="5" t="str">
        <f t="shared" si="67"/>
        <v>-</v>
      </c>
      <c r="M550" s="5" t="str">
        <f t="shared" si="68"/>
        <v>-</v>
      </c>
      <c r="N550" s="5" t="s">
        <v>125</v>
      </c>
      <c r="O550" s="5" t="s">
        <v>125</v>
      </c>
      <c r="P550" s="27">
        <f t="shared" si="71"/>
        <v>1</v>
      </c>
    </row>
    <row r="551" spans="1:16" x14ac:dyDescent="0.3">
      <c r="A551" s="5">
        <v>44897</v>
      </c>
      <c r="B551" s="25">
        <v>575.6</v>
      </c>
      <c r="C551" s="25">
        <v>14884</v>
      </c>
      <c r="D551" s="44">
        <v>2.4168590991380514E-3</v>
      </c>
      <c r="E551" s="1">
        <f>'ONE_LAST_QUOTE (2)'!AF551</f>
        <v>-3.2310590462182717E-4</v>
      </c>
      <c r="F551" s="1">
        <f t="shared" si="69"/>
        <v>3.7520229614794163E-3</v>
      </c>
      <c r="G551" s="1">
        <f t="shared" si="70"/>
        <v>-4.3982347707230704E-3</v>
      </c>
      <c r="H551" s="25">
        <f t="shared" si="64"/>
        <v>0</v>
      </c>
      <c r="I551" s="25">
        <f t="shared" si="65"/>
        <v>0</v>
      </c>
      <c r="J551" s="25">
        <f t="shared" si="66"/>
        <v>0</v>
      </c>
      <c r="K551" s="25">
        <v>0</v>
      </c>
      <c r="L551" s="5" t="str">
        <f t="shared" si="67"/>
        <v>-</v>
      </c>
      <c r="M551" s="5" t="str">
        <f t="shared" si="68"/>
        <v>-</v>
      </c>
      <c r="N551" s="5" t="s">
        <v>125</v>
      </c>
      <c r="O551" s="5" t="s">
        <v>125</v>
      </c>
      <c r="P551" s="27">
        <f t="shared" si="71"/>
        <v>1</v>
      </c>
    </row>
    <row r="552" spans="1:16" x14ac:dyDescent="0.3">
      <c r="A552" s="5">
        <v>44900</v>
      </c>
      <c r="B552" s="25">
        <v>576.70000000000005</v>
      </c>
      <c r="C552" s="25">
        <v>14930</v>
      </c>
      <c r="D552" s="44">
        <v>1.1140595728332376E-3</v>
      </c>
      <c r="E552" s="1">
        <f>'ONE_LAST_QUOTE (2)'!AF552</f>
        <v>-3.2310590462182717E-4</v>
      </c>
      <c r="F552" s="1">
        <f t="shared" si="69"/>
        <v>3.7520229614794163E-3</v>
      </c>
      <c r="G552" s="1">
        <f t="shared" si="70"/>
        <v>-4.3982347707230704E-3</v>
      </c>
      <c r="H552" s="25">
        <f t="shared" si="64"/>
        <v>0</v>
      </c>
      <c r="I552" s="25">
        <f t="shared" si="65"/>
        <v>0</v>
      </c>
      <c r="J552" s="25">
        <f t="shared" si="66"/>
        <v>0</v>
      </c>
      <c r="K552" s="25">
        <v>0</v>
      </c>
      <c r="L552" s="5" t="str">
        <f t="shared" si="67"/>
        <v>-</v>
      </c>
      <c r="M552" s="5" t="str">
        <f t="shared" si="68"/>
        <v>-</v>
      </c>
      <c r="N552" s="5" t="s">
        <v>125</v>
      </c>
      <c r="O552" s="5" t="s">
        <v>125</v>
      </c>
      <c r="P552" s="27">
        <f t="shared" si="71"/>
        <v>1</v>
      </c>
    </row>
    <row r="553" spans="1:16" x14ac:dyDescent="0.3">
      <c r="A553" s="5">
        <v>44901</v>
      </c>
      <c r="B553" s="25">
        <v>566.6</v>
      </c>
      <c r="C553" s="25">
        <v>14679</v>
      </c>
      <c r="D553" s="44">
        <v>8.0738423285939948E-4</v>
      </c>
      <c r="E553" s="1">
        <f>'ONE_LAST_QUOTE (2)'!AF553</f>
        <v>-3.2310590462182717E-4</v>
      </c>
      <c r="F553" s="1">
        <f t="shared" si="69"/>
        <v>3.7520229614794163E-3</v>
      </c>
      <c r="G553" s="1">
        <f t="shared" si="70"/>
        <v>-4.3982347707230704E-3</v>
      </c>
      <c r="H553" s="25">
        <f t="shared" si="64"/>
        <v>0</v>
      </c>
      <c r="I553" s="25">
        <f t="shared" si="65"/>
        <v>0</v>
      </c>
      <c r="J553" s="25">
        <f t="shared" si="66"/>
        <v>0</v>
      </c>
      <c r="K553" s="25">
        <v>0</v>
      </c>
      <c r="L553" s="5" t="str">
        <f t="shared" si="67"/>
        <v>-</v>
      </c>
      <c r="M553" s="5" t="str">
        <f t="shared" si="68"/>
        <v>-</v>
      </c>
      <c r="N553" s="5" t="s">
        <v>125</v>
      </c>
      <c r="O553" s="5" t="s">
        <v>125</v>
      </c>
      <c r="P553" s="27">
        <f t="shared" si="71"/>
        <v>1</v>
      </c>
    </row>
    <row r="554" spans="1:16" x14ac:dyDescent="0.3">
      <c r="A554" s="5">
        <v>44902</v>
      </c>
      <c r="B554" s="25">
        <v>564.29999999999995</v>
      </c>
      <c r="C554" s="25">
        <v>14625</v>
      </c>
      <c r="D554" s="44">
        <v>3.4708076274473539E-3</v>
      </c>
      <c r="E554" s="1">
        <f>'ONE_LAST_QUOTE (2)'!AF554</f>
        <v>-3.2310590462182717E-4</v>
      </c>
      <c r="F554" s="1">
        <f t="shared" si="69"/>
        <v>3.7520229614794163E-3</v>
      </c>
      <c r="G554" s="1">
        <f t="shared" si="70"/>
        <v>-4.3982347707230704E-3</v>
      </c>
      <c r="H554" s="25">
        <f t="shared" si="64"/>
        <v>0</v>
      </c>
      <c r="I554" s="25">
        <f t="shared" si="65"/>
        <v>0</v>
      </c>
      <c r="J554" s="25">
        <f t="shared" si="66"/>
        <v>0</v>
      </c>
      <c r="K554" s="25">
        <v>0</v>
      </c>
      <c r="L554" s="5" t="str">
        <f t="shared" si="67"/>
        <v>-</v>
      </c>
      <c r="M554" s="5" t="str">
        <f t="shared" si="68"/>
        <v>-</v>
      </c>
      <c r="N554" s="5" t="s">
        <v>148</v>
      </c>
      <c r="O554" s="5" t="s">
        <v>148</v>
      </c>
      <c r="P554" s="27">
        <f t="shared" si="71"/>
        <v>1</v>
      </c>
    </row>
    <row r="555" spans="1:16" x14ac:dyDescent="0.3">
      <c r="A555" s="5">
        <v>44903</v>
      </c>
      <c r="B555" s="25">
        <v>559.1</v>
      </c>
      <c r="C555" s="25">
        <v>14495</v>
      </c>
      <c r="D555" s="44">
        <v>1.4091848825431015E-3</v>
      </c>
      <c r="E555" s="1">
        <f>'ONE_LAST_QUOTE (2)'!AF555</f>
        <v>-3.2310590462182717E-4</v>
      </c>
      <c r="F555" s="1">
        <f t="shared" si="69"/>
        <v>3.7520229614794163E-3</v>
      </c>
      <c r="G555" s="1">
        <f t="shared" si="70"/>
        <v>-4.3982347707230704E-3</v>
      </c>
      <c r="H555" s="25">
        <f t="shared" si="64"/>
        <v>0</v>
      </c>
      <c r="I555" s="25">
        <f t="shared" si="65"/>
        <v>0</v>
      </c>
      <c r="J555" s="25">
        <f t="shared" si="66"/>
        <v>0</v>
      </c>
      <c r="K555" s="25">
        <v>0</v>
      </c>
      <c r="L555" s="5" t="str">
        <f t="shared" si="67"/>
        <v>-</v>
      </c>
      <c r="M555" s="5" t="str">
        <f t="shared" si="68"/>
        <v>-</v>
      </c>
      <c r="N555" s="5" t="s">
        <v>144</v>
      </c>
      <c r="O555" s="5" t="s">
        <v>144</v>
      </c>
      <c r="P555" s="27">
        <f t="shared" si="71"/>
        <v>1</v>
      </c>
    </row>
    <row r="556" spans="1:16" x14ac:dyDescent="0.3">
      <c r="A556" s="5">
        <v>44904</v>
      </c>
      <c r="B556" s="25">
        <v>568.5</v>
      </c>
      <c r="C556" s="25">
        <v>14709</v>
      </c>
      <c r="D556" s="44">
        <v>2.6260018909479823E-3</v>
      </c>
      <c r="E556" s="1">
        <f>'ONE_LAST_QUOTE (2)'!AF556</f>
        <v>-3.2310590462182717E-4</v>
      </c>
      <c r="F556" s="1">
        <f t="shared" si="69"/>
        <v>3.7520229614794163E-3</v>
      </c>
      <c r="G556" s="1">
        <f t="shared" si="70"/>
        <v>-4.3982347707230704E-3</v>
      </c>
      <c r="H556" s="25">
        <f t="shared" si="64"/>
        <v>0</v>
      </c>
      <c r="I556" s="25">
        <f t="shared" si="65"/>
        <v>0</v>
      </c>
      <c r="J556" s="25">
        <f t="shared" si="66"/>
        <v>0</v>
      </c>
      <c r="K556" s="25">
        <v>0</v>
      </c>
      <c r="L556" s="5" t="str">
        <f t="shared" si="67"/>
        <v>-</v>
      </c>
      <c r="M556" s="5" t="str">
        <f t="shared" si="68"/>
        <v>-</v>
      </c>
      <c r="N556" s="5" t="s">
        <v>2</v>
      </c>
      <c r="O556" s="5" t="s">
        <v>2</v>
      </c>
      <c r="P556" s="27">
        <f t="shared" si="71"/>
        <v>1</v>
      </c>
    </row>
    <row r="557" spans="1:16" x14ac:dyDescent="0.3">
      <c r="A557" s="5">
        <v>44907</v>
      </c>
      <c r="B557" s="25">
        <v>562.79999999999995</v>
      </c>
      <c r="C557" s="25">
        <v>14583</v>
      </c>
      <c r="D557" s="44">
        <v>2.5676623837151179E-3</v>
      </c>
      <c r="E557" s="1">
        <f>'ONE_LAST_QUOTE (2)'!AF557</f>
        <v>-3.2310590462182717E-4</v>
      </c>
      <c r="F557" s="1">
        <f t="shared" si="69"/>
        <v>3.7520229614794163E-3</v>
      </c>
      <c r="G557" s="1">
        <f t="shared" si="70"/>
        <v>-4.3982347707230704E-3</v>
      </c>
      <c r="H557" s="25">
        <f t="shared" si="64"/>
        <v>0</v>
      </c>
      <c r="I557" s="25">
        <f t="shared" si="65"/>
        <v>0</v>
      </c>
      <c r="J557" s="25">
        <f t="shared" si="66"/>
        <v>0</v>
      </c>
      <c r="K557" s="25">
        <v>0</v>
      </c>
      <c r="L557" s="5" t="str">
        <f t="shared" si="67"/>
        <v>-</v>
      </c>
      <c r="M557" s="5" t="str">
        <f t="shared" si="68"/>
        <v>-</v>
      </c>
      <c r="N557" s="5" t="s">
        <v>2</v>
      </c>
      <c r="O557" s="5" t="s">
        <v>2</v>
      </c>
      <c r="P557" s="27">
        <f t="shared" si="71"/>
        <v>1</v>
      </c>
    </row>
    <row r="558" spans="1:16" x14ac:dyDescent="0.3">
      <c r="A558" s="5">
        <v>44908</v>
      </c>
      <c r="B558" s="25">
        <v>559.29999999999995</v>
      </c>
      <c r="C558" s="25">
        <v>14518</v>
      </c>
      <c r="D558" s="44">
        <v>2.4663013232670366E-3</v>
      </c>
      <c r="E558" s="1">
        <f>'ONE_LAST_QUOTE (2)'!AF558</f>
        <v>-3.2310590462182717E-4</v>
      </c>
      <c r="F558" s="1">
        <f t="shared" si="69"/>
        <v>3.7520229614794163E-3</v>
      </c>
      <c r="G558" s="1">
        <f t="shared" si="70"/>
        <v>-4.3982347707230704E-3</v>
      </c>
      <c r="H558" s="25">
        <f t="shared" si="64"/>
        <v>0</v>
      </c>
      <c r="I558" s="25">
        <f t="shared" si="65"/>
        <v>0</v>
      </c>
      <c r="J558" s="25">
        <f t="shared" si="66"/>
        <v>0</v>
      </c>
      <c r="K558" s="25">
        <v>0</v>
      </c>
      <c r="L558" s="5" t="str">
        <f t="shared" si="67"/>
        <v>-</v>
      </c>
      <c r="M558" s="5" t="str">
        <f t="shared" si="68"/>
        <v>-</v>
      </c>
      <c r="N558" s="5" t="s">
        <v>144</v>
      </c>
      <c r="O558" s="5" t="s">
        <v>144</v>
      </c>
      <c r="P558" s="27">
        <f t="shared" si="71"/>
        <v>1</v>
      </c>
    </row>
    <row r="559" spans="1:16" x14ac:dyDescent="0.3">
      <c r="A559" s="5">
        <v>44909</v>
      </c>
      <c r="B559" s="25">
        <v>566.29999999999995</v>
      </c>
      <c r="C559" s="25">
        <v>14710</v>
      </c>
      <c r="D559" s="44">
        <v>5.2819637811664091E-3</v>
      </c>
      <c r="E559" s="1">
        <f>'ONE_LAST_QUOTE (2)'!AF559</f>
        <v>-3.2310590462182717E-4</v>
      </c>
      <c r="F559" s="1">
        <f t="shared" si="69"/>
        <v>3.7520229614794163E-3</v>
      </c>
      <c r="G559" s="1">
        <f t="shared" si="70"/>
        <v>-4.3982347707230704E-3</v>
      </c>
      <c r="H559" s="25">
        <f t="shared" si="64"/>
        <v>1</v>
      </c>
      <c r="I559" s="25">
        <f t="shared" si="65"/>
        <v>0</v>
      </c>
      <c r="J559" s="25">
        <f t="shared" si="66"/>
        <v>1</v>
      </c>
      <c r="K559" s="25">
        <v>0</v>
      </c>
      <c r="L559" s="5">
        <f t="shared" si="67"/>
        <v>44909</v>
      </c>
      <c r="M559" s="5" t="str">
        <f t="shared" si="68"/>
        <v>-</v>
      </c>
      <c r="N559" s="5" t="s">
        <v>144</v>
      </c>
      <c r="O559" s="5" t="s">
        <v>144</v>
      </c>
      <c r="P559" s="27">
        <f t="shared" si="71"/>
        <v>1</v>
      </c>
    </row>
    <row r="560" spans="1:16" x14ac:dyDescent="0.3">
      <c r="A560" s="5">
        <v>44910</v>
      </c>
      <c r="B560" s="25">
        <v>567</v>
      </c>
      <c r="C560" s="25">
        <v>14713</v>
      </c>
      <c r="D560" s="44">
        <v>2.8084690641966919E-3</v>
      </c>
      <c r="E560" s="1">
        <f>'ONE_LAST_QUOTE (2)'!AF560</f>
        <v>-3.2310590462182717E-4</v>
      </c>
      <c r="F560" s="1">
        <f t="shared" si="69"/>
        <v>3.7520229614794163E-3</v>
      </c>
      <c r="G560" s="1">
        <f t="shared" si="70"/>
        <v>-4.3982347707230704E-3</v>
      </c>
      <c r="H560" s="25">
        <f t="shared" si="64"/>
        <v>0</v>
      </c>
      <c r="I560" s="25">
        <f t="shared" si="65"/>
        <v>0</v>
      </c>
      <c r="J560" s="25">
        <f t="shared" si="66"/>
        <v>0</v>
      </c>
      <c r="K560" s="25">
        <v>0</v>
      </c>
      <c r="L560" s="5" t="str">
        <f t="shared" si="67"/>
        <v>-</v>
      </c>
      <c r="M560" s="5" t="str">
        <f t="shared" si="68"/>
        <v>-</v>
      </c>
      <c r="N560" s="5" t="s">
        <v>148</v>
      </c>
      <c r="O560" s="5" t="s">
        <v>148</v>
      </c>
      <c r="P560" s="27">
        <f t="shared" si="71"/>
        <v>1</v>
      </c>
    </row>
    <row r="561" spans="1:16" x14ac:dyDescent="0.3">
      <c r="A561" s="5">
        <v>44911</v>
      </c>
      <c r="B561" s="25">
        <v>557.9</v>
      </c>
      <c r="C561" s="25">
        <v>14463</v>
      </c>
      <c r="D561" s="44">
        <v>-1.1773049713928664E-3</v>
      </c>
      <c r="E561" s="1">
        <f>'ONE_LAST_QUOTE (2)'!AF561</f>
        <v>-3.2310590462182717E-4</v>
      </c>
      <c r="F561" s="1">
        <f t="shared" si="69"/>
        <v>3.7520229614794163E-3</v>
      </c>
      <c r="G561" s="1">
        <f t="shared" si="70"/>
        <v>-4.3982347707230704E-3</v>
      </c>
      <c r="H561" s="25">
        <f t="shared" si="64"/>
        <v>0</v>
      </c>
      <c r="I561" s="25">
        <f t="shared" si="65"/>
        <v>0</v>
      </c>
      <c r="J561" s="25">
        <f t="shared" si="66"/>
        <v>0</v>
      </c>
      <c r="K561" s="25">
        <v>1</v>
      </c>
      <c r="L561" s="5" t="str">
        <f t="shared" si="67"/>
        <v>-</v>
      </c>
      <c r="M561" s="5" t="str">
        <f t="shared" si="68"/>
        <v>-</v>
      </c>
      <c r="N561" s="5" t="s">
        <v>158</v>
      </c>
      <c r="O561" s="5" t="s">
        <v>158</v>
      </c>
      <c r="P561" s="27">
        <f t="shared" si="71"/>
        <v>0</v>
      </c>
    </row>
    <row r="562" spans="1:16" x14ac:dyDescent="0.3">
      <c r="A562" s="5">
        <v>44914</v>
      </c>
      <c r="B562" s="25">
        <v>554.70000000000005</v>
      </c>
      <c r="C562" s="25">
        <v>14407</v>
      </c>
      <c r="D562" s="44">
        <v>3.6481001734115989E-4</v>
      </c>
      <c r="E562" s="1">
        <f>'ONE_LAST_QUOTE (2)'!AF562</f>
        <v>-3.2310590462182717E-4</v>
      </c>
      <c r="F562" s="1">
        <f t="shared" si="69"/>
        <v>3.7520229614794163E-3</v>
      </c>
      <c r="G562" s="1">
        <f t="shared" si="70"/>
        <v>-4.3982347707230704E-3</v>
      </c>
      <c r="H562" s="25">
        <f t="shared" si="64"/>
        <v>0</v>
      </c>
      <c r="I562" s="25">
        <f t="shared" si="65"/>
        <v>0</v>
      </c>
      <c r="J562" s="25">
        <f t="shared" si="66"/>
        <v>0</v>
      </c>
      <c r="K562" s="25">
        <v>0</v>
      </c>
      <c r="L562" s="5" t="str">
        <f t="shared" si="67"/>
        <v>-</v>
      </c>
      <c r="M562" s="5" t="str">
        <f t="shared" si="68"/>
        <v>-</v>
      </c>
      <c r="N562" s="5" t="s">
        <v>2</v>
      </c>
      <c r="O562" s="5" t="s">
        <v>2</v>
      </c>
      <c r="P562" s="27">
        <f t="shared" si="71"/>
        <v>1</v>
      </c>
    </row>
    <row r="563" spans="1:16" x14ac:dyDescent="0.3">
      <c r="A563" s="5">
        <v>44915</v>
      </c>
      <c r="B563" s="25">
        <v>546.5</v>
      </c>
      <c r="C563" s="25">
        <v>14153</v>
      </c>
      <c r="D563" s="44">
        <v>-2.2275860637601657E-3</v>
      </c>
      <c r="E563" s="1">
        <f>'ONE_LAST_QUOTE (2)'!AF563</f>
        <v>-3.2310590462182717E-4</v>
      </c>
      <c r="F563" s="1">
        <f t="shared" si="69"/>
        <v>3.7520229614794163E-3</v>
      </c>
      <c r="G563" s="1">
        <f t="shared" si="70"/>
        <v>-4.3982347707230704E-3</v>
      </c>
      <c r="H563" s="25">
        <f t="shared" si="64"/>
        <v>0</v>
      </c>
      <c r="I563" s="25">
        <f t="shared" si="65"/>
        <v>0</v>
      </c>
      <c r="J563" s="25">
        <f t="shared" si="66"/>
        <v>0</v>
      </c>
      <c r="K563" s="25">
        <v>0</v>
      </c>
      <c r="L563" s="5" t="str">
        <f t="shared" si="67"/>
        <v>-</v>
      </c>
      <c r="M563" s="5" t="str">
        <f t="shared" si="68"/>
        <v>-</v>
      </c>
      <c r="N563" s="5" t="s">
        <v>158</v>
      </c>
      <c r="O563" s="5" t="s">
        <v>158</v>
      </c>
      <c r="P563" s="27">
        <f t="shared" si="71"/>
        <v>0</v>
      </c>
    </row>
    <row r="564" spans="1:16" x14ac:dyDescent="0.3">
      <c r="A564" s="5">
        <v>44916</v>
      </c>
      <c r="B564" s="25">
        <v>547.5</v>
      </c>
      <c r="C564" s="25">
        <v>14219</v>
      </c>
      <c r="D564" s="44">
        <v>-2.3646461956376794E-5</v>
      </c>
      <c r="E564" s="1">
        <f>'ONE_LAST_QUOTE (2)'!AF564</f>
        <v>-3.2310590462182717E-4</v>
      </c>
      <c r="F564" s="1">
        <f t="shared" si="69"/>
        <v>3.7520229614794163E-3</v>
      </c>
      <c r="G564" s="1">
        <f t="shared" si="70"/>
        <v>-4.3982347707230704E-3</v>
      </c>
      <c r="H564" s="25">
        <f t="shared" si="64"/>
        <v>0</v>
      </c>
      <c r="I564" s="25">
        <f t="shared" si="65"/>
        <v>0</v>
      </c>
      <c r="J564" s="25">
        <f t="shared" si="66"/>
        <v>0</v>
      </c>
      <c r="K564" s="25">
        <v>0</v>
      </c>
      <c r="L564" s="5" t="str">
        <f t="shared" si="67"/>
        <v>-</v>
      </c>
      <c r="M564" s="5" t="str">
        <f t="shared" si="68"/>
        <v>-</v>
      </c>
      <c r="N564" s="5" t="s">
        <v>2</v>
      </c>
      <c r="O564" s="5" t="s">
        <v>2</v>
      </c>
      <c r="P564" s="27">
        <f t="shared" si="71"/>
        <v>1</v>
      </c>
    </row>
    <row r="565" spans="1:16" x14ac:dyDescent="0.3">
      <c r="A565" s="5">
        <v>44917</v>
      </c>
      <c r="B565" s="25">
        <v>556.20000000000005</v>
      </c>
      <c r="C565" s="25">
        <v>14374</v>
      </c>
      <c r="D565" s="44">
        <v>-3.6708728634357118E-3</v>
      </c>
      <c r="E565" s="1">
        <f>'ONE_LAST_QUOTE (2)'!AF565</f>
        <v>-3.2310590462182717E-4</v>
      </c>
      <c r="F565" s="1">
        <f t="shared" si="69"/>
        <v>3.7520229614794163E-3</v>
      </c>
      <c r="G565" s="1">
        <f t="shared" si="70"/>
        <v>-4.3982347707230704E-3</v>
      </c>
      <c r="H565" s="25">
        <f t="shared" si="64"/>
        <v>0</v>
      </c>
      <c r="I565" s="25">
        <f t="shared" si="65"/>
        <v>0</v>
      </c>
      <c r="J565" s="25">
        <f t="shared" si="66"/>
        <v>0</v>
      </c>
      <c r="K565" s="25">
        <v>0</v>
      </c>
      <c r="L565" s="5" t="str">
        <f t="shared" si="67"/>
        <v>-</v>
      </c>
      <c r="M565" s="5" t="str">
        <f t="shared" si="68"/>
        <v>-</v>
      </c>
      <c r="N565" s="5" t="s">
        <v>2</v>
      </c>
      <c r="O565" s="5" t="s">
        <v>2</v>
      </c>
      <c r="P565" s="27">
        <f t="shared" si="71"/>
        <v>0</v>
      </c>
    </row>
    <row r="566" spans="1:16" x14ac:dyDescent="0.3">
      <c r="A566" s="5">
        <v>44918</v>
      </c>
      <c r="B566" s="25">
        <v>547.20000000000005</v>
      </c>
      <c r="C566" s="25">
        <v>14189</v>
      </c>
      <c r="D566" s="44">
        <v>-4.3258832391914782E-3</v>
      </c>
      <c r="E566" s="1">
        <f>'ONE_LAST_QUOTE (2)'!AF566</f>
        <v>-3.2310590462182717E-4</v>
      </c>
      <c r="F566" s="1">
        <f t="shared" si="69"/>
        <v>3.7520229614794163E-3</v>
      </c>
      <c r="G566" s="1">
        <f t="shared" si="70"/>
        <v>-4.3982347707230704E-3</v>
      </c>
      <c r="H566" s="25">
        <f t="shared" si="64"/>
        <v>0</v>
      </c>
      <c r="I566" s="25">
        <f t="shared" si="65"/>
        <v>0</v>
      </c>
      <c r="J566" s="25">
        <f t="shared" si="66"/>
        <v>0</v>
      </c>
      <c r="K566" s="25">
        <v>0</v>
      </c>
      <c r="L566" s="5" t="str">
        <f t="shared" si="67"/>
        <v>-</v>
      </c>
      <c r="M566" s="5" t="str">
        <f t="shared" si="68"/>
        <v>-</v>
      </c>
      <c r="N566" s="5" t="s">
        <v>2</v>
      </c>
      <c r="O566" s="5" t="s">
        <v>2</v>
      </c>
      <c r="P566" s="27">
        <f t="shared" si="71"/>
        <v>0</v>
      </c>
    </row>
    <row r="567" spans="1:16" x14ac:dyDescent="0.3">
      <c r="A567" s="5">
        <v>44921</v>
      </c>
      <c r="B567" s="25">
        <v>548.1</v>
      </c>
      <c r="C567" s="25">
        <v>14243</v>
      </c>
      <c r="D567" s="44">
        <v>-1.7059730499597284E-3</v>
      </c>
      <c r="E567" s="1">
        <f>'ONE_LAST_QUOTE (2)'!AF567</f>
        <v>-3.2310590462182717E-4</v>
      </c>
      <c r="F567" s="1">
        <f t="shared" si="69"/>
        <v>3.7520229614794163E-3</v>
      </c>
      <c r="G567" s="1">
        <f t="shared" si="70"/>
        <v>-4.3982347707230704E-3</v>
      </c>
      <c r="H567" s="25">
        <f t="shared" si="64"/>
        <v>0</v>
      </c>
      <c r="I567" s="25">
        <f t="shared" si="65"/>
        <v>0</v>
      </c>
      <c r="J567" s="25">
        <f t="shared" si="66"/>
        <v>0</v>
      </c>
      <c r="K567" s="25">
        <v>0</v>
      </c>
      <c r="L567" s="5" t="str">
        <f t="shared" si="67"/>
        <v>-</v>
      </c>
      <c r="M567" s="5" t="str">
        <f t="shared" si="68"/>
        <v>-</v>
      </c>
      <c r="N567" s="5" t="s">
        <v>2</v>
      </c>
      <c r="O567" s="5" t="s">
        <v>2</v>
      </c>
      <c r="P567" s="27">
        <f t="shared" si="71"/>
        <v>0</v>
      </c>
    </row>
    <row r="568" spans="1:16" x14ac:dyDescent="0.3">
      <c r="A568" s="5">
        <v>44922</v>
      </c>
      <c r="B568" s="25">
        <v>551.20000000000005</v>
      </c>
      <c r="C568" s="25">
        <v>14305</v>
      </c>
      <c r="D568" s="44">
        <v>-3.5081501228504579E-3</v>
      </c>
      <c r="E568" s="1">
        <f>'ONE_LAST_QUOTE (2)'!AF568</f>
        <v>-3.2310590462182717E-4</v>
      </c>
      <c r="F568" s="1">
        <f t="shared" si="69"/>
        <v>3.7520229614794163E-3</v>
      </c>
      <c r="G568" s="1">
        <f t="shared" si="70"/>
        <v>-4.3982347707230704E-3</v>
      </c>
      <c r="H568" s="25">
        <f t="shared" si="64"/>
        <v>0</v>
      </c>
      <c r="I568" s="25">
        <f t="shared" si="65"/>
        <v>0</v>
      </c>
      <c r="J568" s="25">
        <f t="shared" si="66"/>
        <v>0</v>
      </c>
      <c r="K568" s="25">
        <v>0</v>
      </c>
      <c r="L568" s="5" t="str">
        <f t="shared" si="67"/>
        <v>-</v>
      </c>
      <c r="M568" s="5" t="str">
        <f t="shared" si="68"/>
        <v>-</v>
      </c>
      <c r="N568" s="5" t="s">
        <v>144</v>
      </c>
      <c r="O568" s="5" t="s">
        <v>144</v>
      </c>
      <c r="P568" s="27">
        <f t="shared" si="71"/>
        <v>0</v>
      </c>
    </row>
    <row r="569" spans="1:16" x14ac:dyDescent="0.3">
      <c r="A569" s="5">
        <v>44923</v>
      </c>
      <c r="B569" s="25">
        <v>542.1</v>
      </c>
      <c r="C569" s="25">
        <v>14112</v>
      </c>
      <c r="D569" s="44">
        <v>-9.2901665821750043E-4</v>
      </c>
      <c r="E569" s="1">
        <f>'ONE_LAST_QUOTE (2)'!AF569</f>
        <v>-3.2310590462182717E-4</v>
      </c>
      <c r="F569" s="1">
        <f t="shared" si="69"/>
        <v>3.7520229614794163E-3</v>
      </c>
      <c r="G569" s="1">
        <f t="shared" si="70"/>
        <v>-4.3982347707230704E-3</v>
      </c>
      <c r="H569" s="25">
        <f t="shared" si="64"/>
        <v>0</v>
      </c>
      <c r="I569" s="25">
        <f t="shared" si="65"/>
        <v>0</v>
      </c>
      <c r="J569" s="25">
        <f t="shared" si="66"/>
        <v>0</v>
      </c>
      <c r="K569" s="25">
        <v>0</v>
      </c>
      <c r="L569" s="5" t="str">
        <f t="shared" si="67"/>
        <v>-</v>
      </c>
      <c r="M569" s="5" t="str">
        <f t="shared" si="68"/>
        <v>-</v>
      </c>
      <c r="N569" s="5" t="s">
        <v>150</v>
      </c>
      <c r="O569" s="5" t="s">
        <v>150</v>
      </c>
      <c r="P569" s="27">
        <f t="shared" si="71"/>
        <v>0</v>
      </c>
    </row>
    <row r="570" spans="1:16" x14ac:dyDescent="0.3">
      <c r="A570" s="5">
        <v>44924</v>
      </c>
      <c r="B570" s="25">
        <v>540.5</v>
      </c>
      <c r="C570" s="25">
        <v>14034</v>
      </c>
      <c r="D570" s="44">
        <v>-4.8649892813996815E-3</v>
      </c>
      <c r="E570" s="1">
        <f>'ONE_LAST_QUOTE (2)'!AF570</f>
        <v>-3.2310590462182717E-4</v>
      </c>
      <c r="F570" s="1">
        <f t="shared" si="69"/>
        <v>3.7520229614794163E-3</v>
      </c>
      <c r="G570" s="1">
        <f t="shared" si="70"/>
        <v>-4.3982347707230704E-3</v>
      </c>
      <c r="H570" s="25">
        <f t="shared" si="64"/>
        <v>0</v>
      </c>
      <c r="I570" s="25">
        <f t="shared" si="65"/>
        <v>1</v>
      </c>
      <c r="J570" s="25">
        <f t="shared" si="66"/>
        <v>1</v>
      </c>
      <c r="K570" s="25">
        <v>0</v>
      </c>
      <c r="L570" s="5" t="str">
        <f t="shared" si="67"/>
        <v>-</v>
      </c>
      <c r="M570" s="5">
        <f t="shared" si="68"/>
        <v>44924</v>
      </c>
      <c r="N570" s="5" t="s">
        <v>150</v>
      </c>
      <c r="O570" s="5" t="s">
        <v>150</v>
      </c>
      <c r="P570" s="27">
        <f t="shared" si="71"/>
        <v>0</v>
      </c>
    </row>
    <row r="571" spans="1:16" x14ac:dyDescent="0.3">
      <c r="A571" s="5">
        <v>44925</v>
      </c>
      <c r="B571" s="25">
        <v>542.5</v>
      </c>
      <c r="C571" s="25">
        <v>14135</v>
      </c>
      <c r="D571" s="44">
        <v>-1.3359390650307219E-3</v>
      </c>
      <c r="E571" s="1">
        <f>'ONE_LAST_QUOTE (2)'!AF571</f>
        <v>-3.2310590462182717E-4</v>
      </c>
      <c r="F571" s="1">
        <f t="shared" si="69"/>
        <v>3.7520229614794163E-3</v>
      </c>
      <c r="G571" s="1">
        <f t="shared" si="70"/>
        <v>-4.3982347707230704E-3</v>
      </c>
      <c r="H571" s="25">
        <f t="shared" si="64"/>
        <v>0</v>
      </c>
      <c r="I571" s="25">
        <f t="shared" si="65"/>
        <v>0</v>
      </c>
      <c r="J571" s="25">
        <f t="shared" si="66"/>
        <v>0</v>
      </c>
      <c r="K571" s="25">
        <v>0</v>
      </c>
      <c r="L571" s="5" t="str">
        <f t="shared" si="67"/>
        <v>-</v>
      </c>
      <c r="M571" s="5" t="str">
        <f t="shared" si="68"/>
        <v>-</v>
      </c>
      <c r="N571" s="5" t="s">
        <v>144</v>
      </c>
      <c r="O571" s="5" t="s">
        <v>144</v>
      </c>
      <c r="P571" s="27">
        <f t="shared" si="71"/>
        <v>0</v>
      </c>
    </row>
    <row r="572" spans="1:16" x14ac:dyDescent="0.3">
      <c r="A572" s="5">
        <v>44929</v>
      </c>
      <c r="B572" s="25">
        <v>547.5</v>
      </c>
      <c r="C572" s="25">
        <v>14230</v>
      </c>
      <c r="D572" s="44">
        <v>-2.0415860457535435E-3</v>
      </c>
      <c r="E572" s="1">
        <f>'ONE_LAST_QUOTE (2)'!AF572</f>
        <v>-3.2310590462182717E-4</v>
      </c>
      <c r="F572" s="1">
        <f t="shared" si="69"/>
        <v>3.7520229614794163E-3</v>
      </c>
      <c r="G572" s="1">
        <f t="shared" si="70"/>
        <v>-4.3982347707230704E-3</v>
      </c>
      <c r="H572" s="25">
        <f t="shared" si="64"/>
        <v>0</v>
      </c>
      <c r="I572" s="25">
        <f t="shared" si="65"/>
        <v>0</v>
      </c>
      <c r="J572" s="25">
        <f t="shared" si="66"/>
        <v>0</v>
      </c>
      <c r="K572" s="25">
        <v>0</v>
      </c>
      <c r="L572" s="5" t="str">
        <f t="shared" si="67"/>
        <v>-</v>
      </c>
      <c r="M572" s="5" t="str">
        <f t="shared" si="68"/>
        <v>-</v>
      </c>
      <c r="N572" s="5" t="s">
        <v>144</v>
      </c>
      <c r="O572" s="5" t="s">
        <v>144</v>
      </c>
      <c r="P572" s="27">
        <f t="shared" si="71"/>
        <v>0</v>
      </c>
    </row>
    <row r="573" spans="1:16" x14ac:dyDescent="0.3">
      <c r="A573" s="5">
        <v>44930</v>
      </c>
      <c r="B573" s="25">
        <v>544.9</v>
      </c>
      <c r="C573" s="25">
        <v>14209</v>
      </c>
      <c r="D573" s="44">
        <v>-7.951038147470409E-4</v>
      </c>
      <c r="E573" s="1">
        <f>'ONE_LAST_QUOTE (2)'!AF573</f>
        <v>-3.2310590462182717E-4</v>
      </c>
      <c r="F573" s="1">
        <f t="shared" si="69"/>
        <v>3.7520229614794163E-3</v>
      </c>
      <c r="G573" s="1">
        <f t="shared" si="70"/>
        <v>-4.3982347707230704E-3</v>
      </c>
      <c r="H573" s="25">
        <f t="shared" si="64"/>
        <v>0</v>
      </c>
      <c r="I573" s="25">
        <f t="shared" si="65"/>
        <v>0</v>
      </c>
      <c r="J573" s="25">
        <f t="shared" si="66"/>
        <v>0</v>
      </c>
      <c r="K573" s="25">
        <v>0</v>
      </c>
      <c r="L573" s="5" t="str">
        <f t="shared" si="67"/>
        <v>-</v>
      </c>
      <c r="M573" s="5" t="str">
        <f t="shared" si="68"/>
        <v>-</v>
      </c>
      <c r="N573" s="5" t="s">
        <v>2</v>
      </c>
      <c r="O573" s="5" t="s">
        <v>2</v>
      </c>
      <c r="P573" s="27">
        <f t="shared" si="71"/>
        <v>0</v>
      </c>
    </row>
    <row r="574" spans="1:16" x14ac:dyDescent="0.3">
      <c r="A574" s="5">
        <v>44931</v>
      </c>
      <c r="B574" s="25">
        <v>550.4</v>
      </c>
      <c r="C574" s="25">
        <v>14289</v>
      </c>
      <c r="D574" s="44">
        <v>-1.770053692675363E-3</v>
      </c>
      <c r="E574" s="1">
        <f>'ONE_LAST_QUOTE (2)'!AF574</f>
        <v>-3.2310590462182717E-4</v>
      </c>
      <c r="F574" s="1">
        <f t="shared" si="69"/>
        <v>3.7520229614794163E-3</v>
      </c>
      <c r="G574" s="1">
        <f t="shared" si="70"/>
        <v>-4.3982347707230704E-3</v>
      </c>
      <c r="H574" s="25">
        <f t="shared" si="64"/>
        <v>0</v>
      </c>
      <c r="I574" s="25">
        <f t="shared" si="65"/>
        <v>0</v>
      </c>
      <c r="J574" s="25">
        <f t="shared" si="66"/>
        <v>0</v>
      </c>
      <c r="K574" s="25">
        <v>0</v>
      </c>
      <c r="L574" s="5" t="str">
        <f t="shared" si="67"/>
        <v>-</v>
      </c>
      <c r="M574" s="5" t="str">
        <f t="shared" si="68"/>
        <v>-</v>
      </c>
      <c r="N574" s="5" t="s">
        <v>125</v>
      </c>
      <c r="O574" s="5" t="s">
        <v>125</v>
      </c>
      <c r="P574" s="27">
        <f t="shared" si="71"/>
        <v>0</v>
      </c>
    </row>
    <row r="575" spans="1:16" x14ac:dyDescent="0.3">
      <c r="A575" s="5">
        <v>44932</v>
      </c>
      <c r="B575" s="25">
        <v>552.5</v>
      </c>
      <c r="C575" s="25">
        <v>14366</v>
      </c>
      <c r="D575" s="44">
        <v>5.5606649956357218E-4</v>
      </c>
      <c r="E575" s="1">
        <f>'ONE_LAST_QUOTE (2)'!AF575</f>
        <v>-3.2310590462182717E-4</v>
      </c>
      <c r="F575" s="1">
        <f t="shared" si="69"/>
        <v>3.7520229614794163E-3</v>
      </c>
      <c r="G575" s="1">
        <f t="shared" si="70"/>
        <v>-4.3982347707230704E-3</v>
      </c>
      <c r="H575" s="25">
        <f t="shared" si="64"/>
        <v>0</v>
      </c>
      <c r="I575" s="25">
        <f t="shared" si="65"/>
        <v>0</v>
      </c>
      <c r="J575" s="25">
        <f t="shared" si="66"/>
        <v>0</v>
      </c>
      <c r="K575" s="25">
        <v>1</v>
      </c>
      <c r="L575" s="5" t="str">
        <f t="shared" si="67"/>
        <v>-</v>
      </c>
      <c r="M575" s="5" t="str">
        <f t="shared" si="68"/>
        <v>-</v>
      </c>
      <c r="N575" s="5" t="s">
        <v>144</v>
      </c>
      <c r="O575" s="5" t="s">
        <v>144</v>
      </c>
      <c r="P575" s="27">
        <f t="shared" si="71"/>
        <v>1</v>
      </c>
    </row>
    <row r="576" spans="1:16" x14ac:dyDescent="0.3">
      <c r="A576" s="5">
        <v>44935</v>
      </c>
      <c r="B576" s="25">
        <v>571.5</v>
      </c>
      <c r="C576" s="25">
        <v>14765</v>
      </c>
      <c r="D576" s="44">
        <v>8.6698874270369484E-4</v>
      </c>
      <c r="E576" s="1">
        <f>'ONE_LAST_QUOTE (2)'!AF576</f>
        <v>-3.2310590462182717E-4</v>
      </c>
      <c r="F576" s="1">
        <f t="shared" si="69"/>
        <v>3.7520229614794163E-3</v>
      </c>
      <c r="G576" s="1">
        <f t="shared" si="70"/>
        <v>-4.3982347707230704E-3</v>
      </c>
      <c r="H576" s="25">
        <f t="shared" si="64"/>
        <v>0</v>
      </c>
      <c r="I576" s="25">
        <f t="shared" si="65"/>
        <v>0</v>
      </c>
      <c r="J576" s="25">
        <f t="shared" si="66"/>
        <v>0</v>
      </c>
      <c r="K576" s="25">
        <v>0</v>
      </c>
      <c r="L576" s="5" t="str">
        <f t="shared" si="67"/>
        <v>-</v>
      </c>
      <c r="M576" s="5" t="str">
        <f t="shared" si="68"/>
        <v>-</v>
      </c>
      <c r="N576" s="5" t="s">
        <v>2</v>
      </c>
      <c r="O576" s="5" t="s">
        <v>2</v>
      </c>
      <c r="P576" s="27">
        <f t="shared" si="71"/>
        <v>1</v>
      </c>
    </row>
    <row r="577" spans="1:16" x14ac:dyDescent="0.3">
      <c r="A577" s="5">
        <v>44936</v>
      </c>
      <c r="B577" s="25">
        <v>574.5</v>
      </c>
      <c r="C577" s="25">
        <v>14810</v>
      </c>
      <c r="D577" s="44">
        <v>7.0181309180194986E-4</v>
      </c>
      <c r="E577" s="1">
        <f>'ONE_LAST_QUOTE (2)'!AF577</f>
        <v>-3.2310590462182717E-4</v>
      </c>
      <c r="F577" s="1">
        <f t="shared" si="69"/>
        <v>3.7520229614794163E-3</v>
      </c>
      <c r="G577" s="1">
        <f t="shared" si="70"/>
        <v>-4.3982347707230704E-3</v>
      </c>
      <c r="H577" s="25">
        <f t="shared" si="64"/>
        <v>0</v>
      </c>
      <c r="I577" s="25">
        <f t="shared" si="65"/>
        <v>0</v>
      </c>
      <c r="J577" s="25">
        <f t="shared" si="66"/>
        <v>0</v>
      </c>
      <c r="K577" s="25">
        <v>0</v>
      </c>
      <c r="L577" s="5" t="str">
        <f t="shared" si="67"/>
        <v>-</v>
      </c>
      <c r="M577" s="5" t="str">
        <f t="shared" si="68"/>
        <v>-</v>
      </c>
      <c r="N577" s="5" t="s">
        <v>144</v>
      </c>
      <c r="O577" s="5" t="s">
        <v>144</v>
      </c>
      <c r="P577" s="27">
        <f t="shared" si="71"/>
        <v>1</v>
      </c>
    </row>
    <row r="578" spans="1:16" x14ac:dyDescent="0.3">
      <c r="A578" s="5">
        <v>44937</v>
      </c>
      <c r="B578" s="25">
        <v>574.20000000000005</v>
      </c>
      <c r="C578" s="25">
        <v>14791</v>
      </c>
      <c r="D578" s="44">
        <v>-1.4752687796681973E-4</v>
      </c>
      <c r="E578" s="1">
        <f>'ONE_LAST_QUOTE (2)'!AF578</f>
        <v>-3.2310590462182717E-4</v>
      </c>
      <c r="F578" s="1">
        <f t="shared" si="69"/>
        <v>3.7520229614794163E-3</v>
      </c>
      <c r="G578" s="1">
        <f t="shared" si="70"/>
        <v>-4.3982347707230704E-3</v>
      </c>
      <c r="H578" s="25">
        <f t="shared" ref="H578:H641" si="72">IF(D578&gt;F578,1,0)</f>
        <v>0</v>
      </c>
      <c r="I578" s="25">
        <f t="shared" ref="I578:I641" si="73">IF(D578&lt;G578,1,0)</f>
        <v>0</v>
      </c>
      <c r="J578" s="25">
        <f t="shared" ref="J578:J641" si="74">H578+I578</f>
        <v>0</v>
      </c>
      <c r="K578" s="25">
        <v>0</v>
      </c>
      <c r="L578" s="5" t="str">
        <f t="shared" ref="L578:L641" si="75">IF(H578=1,A578,"-")</f>
        <v>-</v>
      </c>
      <c r="M578" s="5" t="str">
        <f t="shared" ref="M578:M641" si="76">IF(I578=1,A578,"-")</f>
        <v>-</v>
      </c>
      <c r="N578" s="5" t="s">
        <v>144</v>
      </c>
      <c r="O578" s="5" t="s">
        <v>144</v>
      </c>
      <c r="P578" s="27">
        <f t="shared" si="71"/>
        <v>1</v>
      </c>
    </row>
    <row r="579" spans="1:16" x14ac:dyDescent="0.3">
      <c r="A579" s="5">
        <v>44938</v>
      </c>
      <c r="B579" s="25">
        <v>573.20000000000005</v>
      </c>
      <c r="C579" s="25">
        <v>14766</v>
      </c>
      <c r="D579" s="44">
        <v>7.2479009487987989E-4</v>
      </c>
      <c r="E579" s="1">
        <f>'ONE_LAST_QUOTE (2)'!AF579</f>
        <v>-3.2310590462182717E-4</v>
      </c>
      <c r="F579" s="1">
        <f t="shared" ref="F579:F642" si="77">E579+$Q$7*_xlfn.STDEV.S($D$2:$D$779)</f>
        <v>3.7520229614794163E-3</v>
      </c>
      <c r="G579" s="1">
        <f t="shared" ref="G579:G642" si="78">E579-$Q$7*_xlfn.STDEV.S($D$2:$D$779)</f>
        <v>-4.3982347707230704E-3</v>
      </c>
      <c r="H579" s="25">
        <f t="shared" si="72"/>
        <v>0</v>
      </c>
      <c r="I579" s="25">
        <f t="shared" si="73"/>
        <v>0</v>
      </c>
      <c r="J579" s="25">
        <f t="shared" si="74"/>
        <v>0</v>
      </c>
      <c r="K579" s="25">
        <v>0</v>
      </c>
      <c r="L579" s="5" t="str">
        <f t="shared" si="75"/>
        <v>-</v>
      </c>
      <c r="M579" s="5" t="str">
        <f t="shared" si="76"/>
        <v>-</v>
      </c>
      <c r="N579" s="5" t="s">
        <v>150</v>
      </c>
      <c r="O579" s="5" t="s">
        <v>150</v>
      </c>
      <c r="P579" s="27">
        <f t="shared" ref="P579:P642" si="79">IF(D579&gt;E579,1,0)</f>
        <v>1</v>
      </c>
    </row>
    <row r="580" spans="1:16" x14ac:dyDescent="0.3">
      <c r="A580" s="5">
        <v>44939</v>
      </c>
      <c r="B580" s="25">
        <v>578.5</v>
      </c>
      <c r="C580" s="25">
        <v>14834</v>
      </c>
      <c r="D580" s="44">
        <v>6.6580635760754938E-4</v>
      </c>
      <c r="E580" s="1">
        <f>'ONE_LAST_QUOTE (2)'!AF580</f>
        <v>-3.2310590462182717E-4</v>
      </c>
      <c r="F580" s="1">
        <f t="shared" si="77"/>
        <v>3.7520229614794163E-3</v>
      </c>
      <c r="G580" s="1">
        <f t="shared" si="78"/>
        <v>-4.3982347707230704E-3</v>
      </c>
      <c r="H580" s="25">
        <f t="shared" si="72"/>
        <v>0</v>
      </c>
      <c r="I580" s="25">
        <f t="shared" si="73"/>
        <v>0</v>
      </c>
      <c r="J580" s="25">
        <f t="shared" si="74"/>
        <v>0</v>
      </c>
      <c r="K580" s="25">
        <v>0</v>
      </c>
      <c r="L580" s="5" t="str">
        <f t="shared" si="75"/>
        <v>-</v>
      </c>
      <c r="M580" s="5" t="str">
        <f t="shared" si="76"/>
        <v>-</v>
      </c>
      <c r="N580" s="5" t="s">
        <v>125</v>
      </c>
      <c r="O580" s="5" t="s">
        <v>125</v>
      </c>
      <c r="P580" s="27">
        <f t="shared" si="79"/>
        <v>1</v>
      </c>
    </row>
    <row r="581" spans="1:16" x14ac:dyDescent="0.3">
      <c r="A581" s="5">
        <v>44942</v>
      </c>
      <c r="B581" s="25">
        <v>583.70000000000005</v>
      </c>
      <c r="C581" s="25">
        <v>14938</v>
      </c>
      <c r="D581" s="44">
        <v>-6.9607781988279861E-5</v>
      </c>
      <c r="E581" s="1">
        <f>'ONE_LAST_QUOTE (2)'!AF581</f>
        <v>-3.2310590462182717E-4</v>
      </c>
      <c r="F581" s="1">
        <f t="shared" si="77"/>
        <v>3.7520229614794163E-3</v>
      </c>
      <c r="G581" s="1">
        <f t="shared" si="78"/>
        <v>-4.3982347707230704E-3</v>
      </c>
      <c r="H581" s="25">
        <f t="shared" si="72"/>
        <v>0</v>
      </c>
      <c r="I581" s="25">
        <f t="shared" si="73"/>
        <v>0</v>
      </c>
      <c r="J581" s="25">
        <f t="shared" si="74"/>
        <v>0</v>
      </c>
      <c r="K581" s="25">
        <v>0</v>
      </c>
      <c r="L581" s="5" t="str">
        <f t="shared" si="75"/>
        <v>-</v>
      </c>
      <c r="M581" s="5" t="str">
        <f t="shared" si="76"/>
        <v>-</v>
      </c>
      <c r="N581" s="5" t="s">
        <v>125</v>
      </c>
      <c r="O581" s="5" t="s">
        <v>125</v>
      </c>
      <c r="P581" s="27">
        <f t="shared" si="79"/>
        <v>1</v>
      </c>
    </row>
    <row r="582" spans="1:16" x14ac:dyDescent="0.3">
      <c r="A582" s="5">
        <v>44943</v>
      </c>
      <c r="B582" s="25">
        <v>582.4</v>
      </c>
      <c r="C582" s="25">
        <v>14925</v>
      </c>
      <c r="D582" s="44">
        <v>-5.0502925779140372E-5</v>
      </c>
      <c r="E582" s="1">
        <f>'ONE_LAST_QUOTE (2)'!AF582</f>
        <v>-3.2310590462182717E-4</v>
      </c>
      <c r="F582" s="1">
        <f t="shared" si="77"/>
        <v>3.7520229614794163E-3</v>
      </c>
      <c r="G582" s="1">
        <f t="shared" si="78"/>
        <v>-4.3982347707230704E-3</v>
      </c>
      <c r="H582" s="25">
        <f t="shared" si="72"/>
        <v>0</v>
      </c>
      <c r="I582" s="25">
        <f t="shared" si="73"/>
        <v>0</v>
      </c>
      <c r="J582" s="25">
        <f t="shared" si="74"/>
        <v>0</v>
      </c>
      <c r="K582" s="25">
        <v>0</v>
      </c>
      <c r="L582" s="5" t="str">
        <f t="shared" si="75"/>
        <v>-</v>
      </c>
      <c r="M582" s="5" t="str">
        <f t="shared" si="76"/>
        <v>-</v>
      </c>
      <c r="N582" s="5" t="s">
        <v>2</v>
      </c>
      <c r="O582" s="5" t="s">
        <v>2</v>
      </c>
      <c r="P582" s="27">
        <f t="shared" si="79"/>
        <v>1</v>
      </c>
    </row>
    <row r="583" spans="1:16" x14ac:dyDescent="0.3">
      <c r="A583" s="5">
        <v>44956</v>
      </c>
      <c r="B583" s="25">
        <v>608.4</v>
      </c>
      <c r="C583" s="25">
        <v>15450</v>
      </c>
      <c r="D583" s="44">
        <v>1.3456032308327218E-3</v>
      </c>
      <c r="E583" s="1">
        <f>'ONE_LAST_QUOTE (2)'!AF583</f>
        <v>-3.2310590462182717E-4</v>
      </c>
      <c r="F583" s="1">
        <f t="shared" si="77"/>
        <v>3.7520229614794163E-3</v>
      </c>
      <c r="G583" s="1">
        <f t="shared" si="78"/>
        <v>-4.3982347707230704E-3</v>
      </c>
      <c r="H583" s="25">
        <f t="shared" si="72"/>
        <v>0</v>
      </c>
      <c r="I583" s="25">
        <f t="shared" si="73"/>
        <v>0</v>
      </c>
      <c r="J583" s="25">
        <f t="shared" si="74"/>
        <v>0</v>
      </c>
      <c r="K583" s="25">
        <v>0</v>
      </c>
      <c r="L583" s="5" t="str">
        <f t="shared" si="75"/>
        <v>-</v>
      </c>
      <c r="M583" s="5" t="str">
        <f t="shared" si="76"/>
        <v>-</v>
      </c>
      <c r="N583" s="5" t="s">
        <v>125</v>
      </c>
      <c r="O583" s="5" t="s">
        <v>125</v>
      </c>
      <c r="P583" s="27">
        <f t="shared" si="79"/>
        <v>1</v>
      </c>
    </row>
    <row r="584" spans="1:16" x14ac:dyDescent="0.3">
      <c r="A584" s="5">
        <v>44957</v>
      </c>
      <c r="B584" s="25">
        <v>595.79999999999995</v>
      </c>
      <c r="C584" s="25">
        <v>15268</v>
      </c>
      <c r="D584" s="44">
        <v>1.1927359876958026E-3</v>
      </c>
      <c r="E584" s="1">
        <f>'ONE_LAST_QUOTE (2)'!AF584</f>
        <v>-3.2310590462182717E-4</v>
      </c>
      <c r="F584" s="1">
        <f t="shared" si="77"/>
        <v>3.7520229614794163E-3</v>
      </c>
      <c r="G584" s="1">
        <f t="shared" si="78"/>
        <v>-4.3982347707230704E-3</v>
      </c>
      <c r="H584" s="25">
        <f t="shared" si="72"/>
        <v>0</v>
      </c>
      <c r="I584" s="25">
        <f t="shared" si="73"/>
        <v>0</v>
      </c>
      <c r="J584" s="25">
        <f t="shared" si="74"/>
        <v>0</v>
      </c>
      <c r="K584" s="25">
        <v>0</v>
      </c>
      <c r="L584" s="5" t="str">
        <f t="shared" si="75"/>
        <v>-</v>
      </c>
      <c r="M584" s="5" t="str">
        <f t="shared" si="76"/>
        <v>-</v>
      </c>
      <c r="N584" s="5" t="s">
        <v>125</v>
      </c>
      <c r="O584" s="5" t="s">
        <v>125</v>
      </c>
      <c r="P584" s="27">
        <f t="shared" si="79"/>
        <v>1</v>
      </c>
    </row>
    <row r="585" spans="1:16" x14ac:dyDescent="0.3">
      <c r="A585" s="5">
        <v>44958</v>
      </c>
      <c r="B585" s="25">
        <v>601.1</v>
      </c>
      <c r="C585" s="25">
        <v>15382</v>
      </c>
      <c r="D585" s="44">
        <v>9.4583855342415075E-4</v>
      </c>
      <c r="E585" s="1">
        <f>'ONE_LAST_QUOTE (2)'!AF585</f>
        <v>-3.2310590462182717E-4</v>
      </c>
      <c r="F585" s="1">
        <f t="shared" si="77"/>
        <v>3.7520229614794163E-3</v>
      </c>
      <c r="G585" s="1">
        <f t="shared" si="78"/>
        <v>-4.3982347707230704E-3</v>
      </c>
      <c r="H585" s="25">
        <f t="shared" si="72"/>
        <v>0</v>
      </c>
      <c r="I585" s="25">
        <f t="shared" si="73"/>
        <v>0</v>
      </c>
      <c r="J585" s="25">
        <f t="shared" si="74"/>
        <v>0</v>
      </c>
      <c r="K585" s="25">
        <v>0</v>
      </c>
      <c r="L585" s="5" t="str">
        <f t="shared" si="75"/>
        <v>-</v>
      </c>
      <c r="M585" s="5" t="str">
        <f t="shared" si="76"/>
        <v>-</v>
      </c>
      <c r="N585" s="5" t="s">
        <v>125</v>
      </c>
      <c r="O585" s="5" t="s">
        <v>125</v>
      </c>
      <c r="P585" s="27">
        <f t="shared" si="79"/>
        <v>1</v>
      </c>
    </row>
    <row r="586" spans="1:16" x14ac:dyDescent="0.3">
      <c r="A586" s="5">
        <v>44959</v>
      </c>
      <c r="B586" s="25">
        <v>610</v>
      </c>
      <c r="C586" s="25">
        <v>15580</v>
      </c>
      <c r="D586" s="44">
        <v>3.5721450058804694E-4</v>
      </c>
      <c r="E586" s="1">
        <f>'ONE_LAST_QUOTE (2)'!AF586</f>
        <v>-3.2310590462182717E-4</v>
      </c>
      <c r="F586" s="1">
        <f t="shared" si="77"/>
        <v>3.7520229614794163E-3</v>
      </c>
      <c r="G586" s="1">
        <f t="shared" si="78"/>
        <v>-4.3982347707230704E-3</v>
      </c>
      <c r="H586" s="25">
        <f t="shared" si="72"/>
        <v>0</v>
      </c>
      <c r="I586" s="25">
        <f t="shared" si="73"/>
        <v>0</v>
      </c>
      <c r="J586" s="25">
        <f t="shared" si="74"/>
        <v>0</v>
      </c>
      <c r="K586" s="25">
        <v>0</v>
      </c>
      <c r="L586" s="5" t="str">
        <f t="shared" si="75"/>
        <v>-</v>
      </c>
      <c r="M586" s="5" t="str">
        <f t="shared" si="76"/>
        <v>-</v>
      </c>
      <c r="N586" s="5" t="s">
        <v>125</v>
      </c>
      <c r="O586" s="5" t="s">
        <v>125</v>
      </c>
      <c r="P586" s="27">
        <f t="shared" si="79"/>
        <v>1</v>
      </c>
    </row>
    <row r="587" spans="1:16" x14ac:dyDescent="0.3">
      <c r="A587" s="5">
        <v>44960</v>
      </c>
      <c r="B587" s="25">
        <v>611.1</v>
      </c>
      <c r="C587" s="25">
        <v>15581</v>
      </c>
      <c r="D587" s="44">
        <v>-8.3216045570194349E-4</v>
      </c>
      <c r="E587" s="1">
        <f>'ONE_LAST_QUOTE (2)'!AF587</f>
        <v>-3.2310590462182717E-4</v>
      </c>
      <c r="F587" s="1">
        <f t="shared" si="77"/>
        <v>3.7520229614794163E-3</v>
      </c>
      <c r="G587" s="1">
        <f t="shared" si="78"/>
        <v>-4.3982347707230704E-3</v>
      </c>
      <c r="H587" s="25">
        <f t="shared" si="72"/>
        <v>0</v>
      </c>
      <c r="I587" s="25">
        <f t="shared" si="73"/>
        <v>0</v>
      </c>
      <c r="J587" s="25">
        <f t="shared" si="74"/>
        <v>0</v>
      </c>
      <c r="K587" s="25">
        <v>0</v>
      </c>
      <c r="L587" s="5" t="str">
        <f t="shared" si="75"/>
        <v>-</v>
      </c>
      <c r="M587" s="5" t="str">
        <f t="shared" si="76"/>
        <v>-</v>
      </c>
      <c r="N587" s="5" t="s">
        <v>125</v>
      </c>
      <c r="O587" s="5" t="s">
        <v>125</v>
      </c>
      <c r="P587" s="27">
        <f t="shared" si="79"/>
        <v>0</v>
      </c>
    </row>
    <row r="588" spans="1:16" x14ac:dyDescent="0.3">
      <c r="A588" s="5">
        <v>44963</v>
      </c>
      <c r="B588" s="25">
        <v>600.9</v>
      </c>
      <c r="C588" s="25">
        <v>15407</v>
      </c>
      <c r="D588" s="44">
        <v>1.3843637290509312E-4</v>
      </c>
      <c r="E588" s="1">
        <f>'ONE_LAST_QUOTE (2)'!AF588</f>
        <v>-3.2310590462182717E-4</v>
      </c>
      <c r="F588" s="1">
        <f t="shared" si="77"/>
        <v>3.7520229614794163E-3</v>
      </c>
      <c r="G588" s="1">
        <f t="shared" si="78"/>
        <v>-4.3982347707230704E-3</v>
      </c>
      <c r="H588" s="25">
        <f t="shared" si="72"/>
        <v>0</v>
      </c>
      <c r="I588" s="25">
        <f t="shared" si="73"/>
        <v>0</v>
      </c>
      <c r="J588" s="25">
        <f t="shared" si="74"/>
        <v>0</v>
      </c>
      <c r="K588" s="25">
        <v>0</v>
      </c>
      <c r="L588" s="5" t="str">
        <f t="shared" si="75"/>
        <v>-</v>
      </c>
      <c r="M588" s="5" t="str">
        <f t="shared" si="76"/>
        <v>-</v>
      </c>
      <c r="N588" s="5" t="s">
        <v>125</v>
      </c>
      <c r="O588" s="5" t="s">
        <v>125</v>
      </c>
      <c r="P588" s="27">
        <f t="shared" si="79"/>
        <v>1</v>
      </c>
    </row>
    <row r="589" spans="1:16" x14ac:dyDescent="0.3">
      <c r="A589" s="5">
        <v>44964</v>
      </c>
      <c r="B589" s="25">
        <v>600.70000000000005</v>
      </c>
      <c r="C589" s="25">
        <v>15397</v>
      </c>
      <c r="D589" s="44">
        <v>-2.1385651253811896E-3</v>
      </c>
      <c r="E589" s="1">
        <f>'ONE_LAST_QUOTE (2)'!AF589</f>
        <v>-3.2310590462182717E-4</v>
      </c>
      <c r="F589" s="1">
        <f t="shared" si="77"/>
        <v>3.7520229614794163E-3</v>
      </c>
      <c r="G589" s="1">
        <f t="shared" si="78"/>
        <v>-4.3982347707230704E-3</v>
      </c>
      <c r="H589" s="25">
        <f t="shared" si="72"/>
        <v>0</v>
      </c>
      <c r="I589" s="25">
        <f t="shared" si="73"/>
        <v>0</v>
      </c>
      <c r="J589" s="25">
        <f t="shared" si="74"/>
        <v>0</v>
      </c>
      <c r="K589" s="25">
        <v>0</v>
      </c>
      <c r="L589" s="5" t="str">
        <f t="shared" si="75"/>
        <v>-</v>
      </c>
      <c r="M589" s="5" t="str">
        <f t="shared" si="76"/>
        <v>-</v>
      </c>
      <c r="N589" s="5" t="s">
        <v>148</v>
      </c>
      <c r="O589" s="5" t="s">
        <v>148</v>
      </c>
      <c r="P589" s="27">
        <f t="shared" si="79"/>
        <v>0</v>
      </c>
    </row>
    <row r="590" spans="1:16" x14ac:dyDescent="0.3">
      <c r="A590" s="5">
        <v>44965</v>
      </c>
      <c r="B590" s="25">
        <v>611.20000000000005</v>
      </c>
      <c r="C590" s="25">
        <v>15604</v>
      </c>
      <c r="D590" s="44">
        <v>-1.2018659638857831E-3</v>
      </c>
      <c r="E590" s="1">
        <f>'ONE_LAST_QUOTE (2)'!AF590</f>
        <v>-3.2310590462182717E-4</v>
      </c>
      <c r="F590" s="1">
        <f t="shared" si="77"/>
        <v>3.7520229614794163E-3</v>
      </c>
      <c r="G590" s="1">
        <f t="shared" si="78"/>
        <v>-4.3982347707230704E-3</v>
      </c>
      <c r="H590" s="25">
        <f t="shared" si="72"/>
        <v>0</v>
      </c>
      <c r="I590" s="25">
        <f t="shared" si="73"/>
        <v>0</v>
      </c>
      <c r="J590" s="25">
        <f t="shared" si="74"/>
        <v>0</v>
      </c>
      <c r="K590" s="25">
        <v>0</v>
      </c>
      <c r="L590" s="5" t="str">
        <f t="shared" si="75"/>
        <v>-</v>
      </c>
      <c r="M590" s="5" t="str">
        <f t="shared" si="76"/>
        <v>-</v>
      </c>
      <c r="N590" s="5" t="s">
        <v>125</v>
      </c>
      <c r="O590" s="5" t="s">
        <v>125</v>
      </c>
      <c r="P590" s="27">
        <f t="shared" si="79"/>
        <v>0</v>
      </c>
    </row>
    <row r="591" spans="1:16" x14ac:dyDescent="0.3">
      <c r="A591" s="5">
        <v>44966</v>
      </c>
      <c r="B591" s="25">
        <v>610.70000000000005</v>
      </c>
      <c r="C591" s="25">
        <v>15600</v>
      </c>
      <c r="D591" s="44">
        <v>-3.4322313928888254E-4</v>
      </c>
      <c r="E591" s="1">
        <f>'ONE_LAST_QUOTE (2)'!AF591</f>
        <v>-3.2310590462182717E-4</v>
      </c>
      <c r="F591" s="1">
        <f t="shared" si="77"/>
        <v>3.7520229614794163E-3</v>
      </c>
      <c r="G591" s="1">
        <f t="shared" si="78"/>
        <v>-4.3982347707230704E-3</v>
      </c>
      <c r="H591" s="25">
        <f t="shared" si="72"/>
        <v>0</v>
      </c>
      <c r="I591" s="25">
        <f t="shared" si="73"/>
        <v>0</v>
      </c>
      <c r="J591" s="25">
        <f t="shared" si="74"/>
        <v>0</v>
      </c>
      <c r="K591" s="25">
        <v>0</v>
      </c>
      <c r="L591" s="5" t="str">
        <f t="shared" si="75"/>
        <v>-</v>
      </c>
      <c r="M591" s="5" t="str">
        <f t="shared" si="76"/>
        <v>-</v>
      </c>
      <c r="N591" s="5" t="s">
        <v>144</v>
      </c>
      <c r="O591" s="5" t="s">
        <v>144</v>
      </c>
      <c r="P591" s="27">
        <f t="shared" si="79"/>
        <v>0</v>
      </c>
    </row>
    <row r="592" spans="1:16" x14ac:dyDescent="0.3">
      <c r="A592" s="5">
        <v>44967</v>
      </c>
      <c r="B592" s="25">
        <v>612.1</v>
      </c>
      <c r="C592" s="25">
        <v>15577</v>
      </c>
      <c r="D592" s="44">
        <v>-7.3349304548972396E-4</v>
      </c>
      <c r="E592" s="1">
        <f>'ONE_LAST_QUOTE (2)'!AF592</f>
        <v>-3.2310590462182717E-4</v>
      </c>
      <c r="F592" s="1">
        <f t="shared" si="77"/>
        <v>3.7520229614794163E-3</v>
      </c>
      <c r="G592" s="1">
        <f t="shared" si="78"/>
        <v>-4.3982347707230704E-3</v>
      </c>
      <c r="H592" s="25">
        <f t="shared" si="72"/>
        <v>0</v>
      </c>
      <c r="I592" s="25">
        <f t="shared" si="73"/>
        <v>0</v>
      </c>
      <c r="J592" s="25">
        <f t="shared" si="74"/>
        <v>0</v>
      </c>
      <c r="K592" s="25">
        <v>0</v>
      </c>
      <c r="L592" s="5" t="str">
        <f t="shared" si="75"/>
        <v>-</v>
      </c>
      <c r="M592" s="5" t="str">
        <f t="shared" si="76"/>
        <v>-</v>
      </c>
      <c r="N592" s="5" t="s">
        <v>125</v>
      </c>
      <c r="O592" s="5" t="s">
        <v>125</v>
      </c>
      <c r="P592" s="27">
        <f t="shared" si="79"/>
        <v>0</v>
      </c>
    </row>
    <row r="593" spans="1:16" x14ac:dyDescent="0.3">
      <c r="A593" s="5">
        <v>44970</v>
      </c>
      <c r="B593" s="25">
        <v>609.29999999999995</v>
      </c>
      <c r="C593" s="25">
        <v>15532</v>
      </c>
      <c r="D593" s="44">
        <v>-3.1427162070804819E-4</v>
      </c>
      <c r="E593" s="1">
        <f>'ONE_LAST_QUOTE (2)'!AF593</f>
        <v>-3.2310590462182717E-4</v>
      </c>
      <c r="F593" s="1">
        <f t="shared" si="77"/>
        <v>3.7520229614794163E-3</v>
      </c>
      <c r="G593" s="1">
        <f t="shared" si="78"/>
        <v>-4.3982347707230704E-3</v>
      </c>
      <c r="H593" s="25">
        <f t="shared" si="72"/>
        <v>0</v>
      </c>
      <c r="I593" s="25">
        <f t="shared" si="73"/>
        <v>0</v>
      </c>
      <c r="J593" s="25">
        <f t="shared" si="74"/>
        <v>0</v>
      </c>
      <c r="K593" s="25">
        <v>0</v>
      </c>
      <c r="L593" s="5" t="str">
        <f t="shared" si="75"/>
        <v>-</v>
      </c>
      <c r="M593" s="5" t="str">
        <f t="shared" si="76"/>
        <v>-</v>
      </c>
      <c r="N593" s="5" t="s">
        <v>125</v>
      </c>
      <c r="O593" s="5" t="s">
        <v>125</v>
      </c>
      <c r="P593" s="27">
        <f t="shared" si="79"/>
        <v>1</v>
      </c>
    </row>
    <row r="594" spans="1:16" x14ac:dyDescent="0.3">
      <c r="A594" s="5">
        <v>44971</v>
      </c>
      <c r="B594" s="25">
        <v>615</v>
      </c>
      <c r="C594" s="25">
        <v>15658</v>
      </c>
      <c r="D594" s="44">
        <v>-9.4724816640794237E-4</v>
      </c>
      <c r="E594" s="1">
        <f>'ONE_LAST_QUOTE (2)'!AF594</f>
        <v>-3.2310590462182717E-4</v>
      </c>
      <c r="F594" s="1">
        <f t="shared" si="77"/>
        <v>3.7520229614794163E-3</v>
      </c>
      <c r="G594" s="1">
        <f t="shared" si="78"/>
        <v>-4.3982347707230704E-3</v>
      </c>
      <c r="H594" s="25">
        <f t="shared" si="72"/>
        <v>0</v>
      </c>
      <c r="I594" s="25">
        <f t="shared" si="73"/>
        <v>0</v>
      </c>
      <c r="J594" s="25">
        <f t="shared" si="74"/>
        <v>0</v>
      </c>
      <c r="K594" s="25">
        <v>0</v>
      </c>
      <c r="L594" s="5" t="str">
        <f t="shared" si="75"/>
        <v>-</v>
      </c>
      <c r="M594" s="5" t="str">
        <f t="shared" si="76"/>
        <v>-</v>
      </c>
      <c r="N594" s="5" t="s">
        <v>2</v>
      </c>
      <c r="O594" s="5" t="s">
        <v>2</v>
      </c>
      <c r="P594" s="27">
        <f t="shared" si="79"/>
        <v>0</v>
      </c>
    </row>
    <row r="595" spans="1:16" x14ac:dyDescent="0.3">
      <c r="A595" s="5">
        <v>44972</v>
      </c>
      <c r="B595" s="25">
        <v>600.29999999999995</v>
      </c>
      <c r="C595" s="25">
        <v>15398</v>
      </c>
      <c r="D595" s="44">
        <v>6.1285486310658655E-4</v>
      </c>
      <c r="E595" s="1">
        <f>'ONE_LAST_QUOTE (2)'!AF595</f>
        <v>-3.2310590462182717E-4</v>
      </c>
      <c r="F595" s="1">
        <f t="shared" si="77"/>
        <v>3.7520229614794163E-3</v>
      </c>
      <c r="G595" s="1">
        <f t="shared" si="78"/>
        <v>-4.3982347707230704E-3</v>
      </c>
      <c r="H595" s="25">
        <f t="shared" si="72"/>
        <v>0</v>
      </c>
      <c r="I595" s="25">
        <f t="shared" si="73"/>
        <v>0</v>
      </c>
      <c r="J595" s="25">
        <f t="shared" si="74"/>
        <v>0</v>
      </c>
      <c r="K595" s="25">
        <v>0</v>
      </c>
      <c r="L595" s="5" t="str">
        <f t="shared" si="75"/>
        <v>-</v>
      </c>
      <c r="M595" s="5" t="str">
        <f t="shared" si="76"/>
        <v>-</v>
      </c>
      <c r="N595" s="5" t="s">
        <v>2</v>
      </c>
      <c r="O595" s="5" t="s">
        <v>2</v>
      </c>
      <c r="P595" s="27">
        <f t="shared" si="79"/>
        <v>1</v>
      </c>
    </row>
    <row r="596" spans="1:16" x14ac:dyDescent="0.3">
      <c r="A596" s="5">
        <v>44973</v>
      </c>
      <c r="B596" s="25">
        <v>607</v>
      </c>
      <c r="C596" s="25">
        <v>15543</v>
      </c>
      <c r="D596" s="44">
        <v>-1.9674693995208434E-3</v>
      </c>
      <c r="E596" s="1">
        <f>'ONE_LAST_QUOTE (2)'!AF596</f>
        <v>-3.2310590462182717E-4</v>
      </c>
      <c r="F596" s="1">
        <f t="shared" si="77"/>
        <v>3.7520229614794163E-3</v>
      </c>
      <c r="G596" s="1">
        <f t="shared" si="78"/>
        <v>-4.3982347707230704E-3</v>
      </c>
      <c r="H596" s="25">
        <f t="shared" si="72"/>
        <v>0</v>
      </c>
      <c r="I596" s="25">
        <f t="shared" si="73"/>
        <v>0</v>
      </c>
      <c r="J596" s="25">
        <f t="shared" si="74"/>
        <v>0</v>
      </c>
      <c r="K596" s="25">
        <v>0</v>
      </c>
      <c r="L596" s="5" t="str">
        <f t="shared" si="75"/>
        <v>-</v>
      </c>
      <c r="M596" s="5" t="str">
        <f t="shared" si="76"/>
        <v>-</v>
      </c>
      <c r="N596" s="5" t="s">
        <v>148</v>
      </c>
      <c r="O596" s="5" t="s">
        <v>148</v>
      </c>
      <c r="P596" s="27">
        <f t="shared" si="79"/>
        <v>0</v>
      </c>
    </row>
    <row r="597" spans="1:16" x14ac:dyDescent="0.3">
      <c r="A597" s="5">
        <v>44974</v>
      </c>
      <c r="B597" s="25">
        <v>601.1</v>
      </c>
      <c r="C597" s="25">
        <v>15436</v>
      </c>
      <c r="D597" s="44">
        <v>-2.0255191757422505E-3</v>
      </c>
      <c r="E597" s="1">
        <f>'ONE_LAST_QUOTE (2)'!AF597</f>
        <v>-3.2310590462182717E-4</v>
      </c>
      <c r="F597" s="1">
        <f t="shared" si="77"/>
        <v>3.7520229614794163E-3</v>
      </c>
      <c r="G597" s="1">
        <f t="shared" si="78"/>
        <v>-4.3982347707230704E-3</v>
      </c>
      <c r="H597" s="25">
        <f t="shared" si="72"/>
        <v>0</v>
      </c>
      <c r="I597" s="25">
        <f t="shared" si="73"/>
        <v>0</v>
      </c>
      <c r="J597" s="25">
        <f t="shared" si="74"/>
        <v>0</v>
      </c>
      <c r="K597" s="25">
        <v>0</v>
      </c>
      <c r="L597" s="5" t="str">
        <f t="shared" si="75"/>
        <v>-</v>
      </c>
      <c r="M597" s="5" t="str">
        <f t="shared" si="76"/>
        <v>-</v>
      </c>
      <c r="N597" s="5" t="s">
        <v>125</v>
      </c>
      <c r="O597" s="5" t="s">
        <v>125</v>
      </c>
      <c r="P597" s="27">
        <f t="shared" si="79"/>
        <v>0</v>
      </c>
    </row>
    <row r="598" spans="1:16" x14ac:dyDescent="0.3">
      <c r="A598" s="5">
        <v>44977</v>
      </c>
      <c r="B598" s="25">
        <v>603.29999999999995</v>
      </c>
      <c r="C598" s="25">
        <v>15524</v>
      </c>
      <c r="D598" s="44">
        <v>-1.7514005173506336E-3</v>
      </c>
      <c r="E598" s="1">
        <f>'ONE_LAST_QUOTE (2)'!AF598</f>
        <v>-3.2310590462182717E-4</v>
      </c>
      <c r="F598" s="1">
        <f t="shared" si="77"/>
        <v>3.7520229614794163E-3</v>
      </c>
      <c r="G598" s="1">
        <f t="shared" si="78"/>
        <v>-4.3982347707230704E-3</v>
      </c>
      <c r="H598" s="25">
        <f t="shared" si="72"/>
        <v>0</v>
      </c>
      <c r="I598" s="25">
        <f t="shared" si="73"/>
        <v>0</v>
      </c>
      <c r="J598" s="25">
        <f t="shared" si="74"/>
        <v>0</v>
      </c>
      <c r="K598" s="25">
        <v>0</v>
      </c>
      <c r="L598" s="5" t="str">
        <f t="shared" si="75"/>
        <v>-</v>
      </c>
      <c r="M598" s="5" t="str">
        <f t="shared" si="76"/>
        <v>-</v>
      </c>
      <c r="N598" s="5" t="s">
        <v>125</v>
      </c>
      <c r="O598" s="5" t="s">
        <v>125</v>
      </c>
      <c r="P598" s="27">
        <f t="shared" si="79"/>
        <v>0</v>
      </c>
    </row>
    <row r="599" spans="1:16" x14ac:dyDescent="0.3">
      <c r="A599" s="5">
        <v>44978</v>
      </c>
      <c r="B599" s="25">
        <v>602.1</v>
      </c>
      <c r="C599" s="25">
        <v>15528</v>
      </c>
      <c r="D599" s="44">
        <v>-9.721357538860706E-4</v>
      </c>
      <c r="E599" s="1">
        <f>'ONE_LAST_QUOTE (2)'!AF599</f>
        <v>-3.2310590462182717E-4</v>
      </c>
      <c r="F599" s="1">
        <f t="shared" si="77"/>
        <v>3.7520229614794163E-3</v>
      </c>
      <c r="G599" s="1">
        <f t="shared" si="78"/>
        <v>-4.3982347707230704E-3</v>
      </c>
      <c r="H599" s="25">
        <f t="shared" si="72"/>
        <v>0</v>
      </c>
      <c r="I599" s="25">
        <f t="shared" si="73"/>
        <v>0</v>
      </c>
      <c r="J599" s="25">
        <f t="shared" si="74"/>
        <v>0</v>
      </c>
      <c r="K599" s="25">
        <v>0</v>
      </c>
      <c r="L599" s="5" t="str">
        <f t="shared" si="75"/>
        <v>-</v>
      </c>
      <c r="M599" s="5" t="str">
        <f t="shared" si="76"/>
        <v>-</v>
      </c>
      <c r="N599" s="5" t="s">
        <v>125</v>
      </c>
      <c r="O599" s="5" t="s">
        <v>125</v>
      </c>
      <c r="P599" s="27">
        <f t="shared" si="79"/>
        <v>0</v>
      </c>
    </row>
    <row r="600" spans="1:16" x14ac:dyDescent="0.3">
      <c r="A600" s="5">
        <v>44979</v>
      </c>
      <c r="B600" s="25">
        <v>595.70000000000005</v>
      </c>
      <c r="C600" s="25">
        <v>15375</v>
      </c>
      <c r="D600" s="44">
        <v>-2.3359496512426413E-3</v>
      </c>
      <c r="E600" s="1">
        <f>'ONE_LAST_QUOTE (2)'!AF600</f>
        <v>-3.2310590462182717E-4</v>
      </c>
      <c r="F600" s="1">
        <f t="shared" si="77"/>
        <v>3.7520229614794163E-3</v>
      </c>
      <c r="G600" s="1">
        <f t="shared" si="78"/>
        <v>-4.3982347707230704E-3</v>
      </c>
      <c r="H600" s="25">
        <f t="shared" si="72"/>
        <v>0</v>
      </c>
      <c r="I600" s="25">
        <f t="shared" si="73"/>
        <v>0</v>
      </c>
      <c r="J600" s="25">
        <f t="shared" si="74"/>
        <v>0</v>
      </c>
      <c r="K600" s="25">
        <v>0</v>
      </c>
      <c r="L600" s="5" t="str">
        <f t="shared" si="75"/>
        <v>-</v>
      </c>
      <c r="M600" s="5" t="str">
        <f t="shared" si="76"/>
        <v>-</v>
      </c>
      <c r="N600" s="5" t="s">
        <v>125</v>
      </c>
      <c r="O600" s="5" t="s">
        <v>125</v>
      </c>
      <c r="P600" s="27">
        <f t="shared" si="79"/>
        <v>0</v>
      </c>
    </row>
    <row r="601" spans="1:16" x14ac:dyDescent="0.3">
      <c r="A601" s="5">
        <v>44980</v>
      </c>
      <c r="B601" s="25">
        <v>604.79999999999995</v>
      </c>
      <c r="C601" s="25">
        <v>15600</v>
      </c>
      <c r="D601" s="44">
        <v>-1.500149606378356E-3</v>
      </c>
      <c r="E601" s="1">
        <f>'ONE_LAST_QUOTE (2)'!AF601</f>
        <v>-3.2310590462182717E-4</v>
      </c>
      <c r="F601" s="1">
        <f t="shared" si="77"/>
        <v>3.7520229614794163E-3</v>
      </c>
      <c r="G601" s="1">
        <f t="shared" si="78"/>
        <v>-4.3982347707230704E-3</v>
      </c>
      <c r="H601" s="25">
        <f t="shared" si="72"/>
        <v>0</v>
      </c>
      <c r="I601" s="25">
        <f t="shared" si="73"/>
        <v>0</v>
      </c>
      <c r="J601" s="25">
        <f t="shared" si="74"/>
        <v>0</v>
      </c>
      <c r="K601" s="25">
        <v>0</v>
      </c>
      <c r="L601" s="5" t="str">
        <f t="shared" si="75"/>
        <v>-</v>
      </c>
      <c r="M601" s="5" t="str">
        <f t="shared" si="76"/>
        <v>-</v>
      </c>
      <c r="N601" s="5" t="s">
        <v>2</v>
      </c>
      <c r="O601" s="5" t="s">
        <v>2</v>
      </c>
      <c r="P601" s="27">
        <f t="shared" si="79"/>
        <v>0</v>
      </c>
    </row>
    <row r="602" spans="1:16" x14ac:dyDescent="0.3">
      <c r="A602" s="5">
        <v>44981</v>
      </c>
      <c r="B602" s="25">
        <v>602.5</v>
      </c>
      <c r="C602" s="25">
        <v>15541</v>
      </c>
      <c r="D602" s="44">
        <v>-4.4522233343804955E-3</v>
      </c>
      <c r="E602" s="1">
        <f>'ONE_LAST_QUOTE (2)'!AF602</f>
        <v>-3.2310590462182717E-4</v>
      </c>
      <c r="F602" s="1">
        <f t="shared" si="77"/>
        <v>3.7520229614794163E-3</v>
      </c>
      <c r="G602" s="1">
        <f t="shared" si="78"/>
        <v>-4.3982347707230704E-3</v>
      </c>
      <c r="H602" s="25">
        <f t="shared" si="72"/>
        <v>0</v>
      </c>
      <c r="I602" s="25">
        <f t="shared" si="73"/>
        <v>1</v>
      </c>
      <c r="J602" s="25">
        <f t="shared" si="74"/>
        <v>1</v>
      </c>
      <c r="K602" s="25">
        <v>0</v>
      </c>
      <c r="L602" s="5" t="str">
        <f t="shared" si="75"/>
        <v>-</v>
      </c>
      <c r="M602" s="5">
        <f t="shared" si="76"/>
        <v>44981</v>
      </c>
      <c r="N602" s="5" t="s">
        <v>125</v>
      </c>
      <c r="O602" s="5" t="s">
        <v>125</v>
      </c>
      <c r="P602" s="27">
        <f t="shared" si="79"/>
        <v>0</v>
      </c>
    </row>
    <row r="603" spans="1:16" x14ac:dyDescent="0.3">
      <c r="A603" s="5">
        <v>44986</v>
      </c>
      <c r="B603" s="25">
        <v>603.79999999999995</v>
      </c>
      <c r="C603" s="25">
        <v>15546</v>
      </c>
      <c r="D603" s="44">
        <v>-5.4135494898126203E-4</v>
      </c>
      <c r="E603" s="1">
        <f>'ONE_LAST_QUOTE (2)'!AF603</f>
        <v>-3.2310590462182717E-4</v>
      </c>
      <c r="F603" s="1">
        <f t="shared" si="77"/>
        <v>3.7520229614794163E-3</v>
      </c>
      <c r="G603" s="1">
        <f t="shared" si="78"/>
        <v>-4.3982347707230704E-3</v>
      </c>
      <c r="H603" s="25">
        <f t="shared" si="72"/>
        <v>0</v>
      </c>
      <c r="I603" s="25">
        <f t="shared" si="73"/>
        <v>0</v>
      </c>
      <c r="J603" s="25">
        <f t="shared" si="74"/>
        <v>0</v>
      </c>
      <c r="K603" s="25">
        <v>0</v>
      </c>
      <c r="L603" s="5" t="str">
        <f t="shared" si="75"/>
        <v>-</v>
      </c>
      <c r="M603" s="5" t="str">
        <f t="shared" si="76"/>
        <v>-</v>
      </c>
      <c r="N603" s="5" t="s">
        <v>125</v>
      </c>
      <c r="O603" s="5" t="s">
        <v>125</v>
      </c>
      <c r="P603" s="27">
        <f t="shared" si="79"/>
        <v>0</v>
      </c>
    </row>
    <row r="604" spans="1:16" x14ac:dyDescent="0.3">
      <c r="A604" s="5">
        <v>44987</v>
      </c>
      <c r="B604" s="25">
        <v>602.79999999999995</v>
      </c>
      <c r="C604" s="25">
        <v>15542</v>
      </c>
      <c r="D604" s="44">
        <v>-1.4681752261452804E-3</v>
      </c>
      <c r="E604" s="1">
        <f>'ONE_LAST_QUOTE (2)'!AF604</f>
        <v>-3.2310590462182717E-4</v>
      </c>
      <c r="F604" s="1">
        <f t="shared" si="77"/>
        <v>3.7520229614794163E-3</v>
      </c>
      <c r="G604" s="1">
        <f t="shared" si="78"/>
        <v>-4.3982347707230704E-3</v>
      </c>
      <c r="H604" s="25">
        <f t="shared" si="72"/>
        <v>0</v>
      </c>
      <c r="I604" s="25">
        <f t="shared" si="73"/>
        <v>0</v>
      </c>
      <c r="J604" s="25">
        <f t="shared" si="74"/>
        <v>0</v>
      </c>
      <c r="K604" s="25">
        <v>0</v>
      </c>
      <c r="L604" s="5" t="str">
        <f t="shared" si="75"/>
        <v>-</v>
      </c>
      <c r="M604" s="5" t="str">
        <f t="shared" si="76"/>
        <v>-</v>
      </c>
      <c r="N604" s="5" t="s">
        <v>125</v>
      </c>
      <c r="O604" s="5" t="s">
        <v>125</v>
      </c>
      <c r="P604" s="27">
        <f t="shared" si="79"/>
        <v>0</v>
      </c>
    </row>
    <row r="605" spans="1:16" x14ac:dyDescent="0.3">
      <c r="A605" s="5">
        <v>44988</v>
      </c>
      <c r="B605" s="25">
        <v>604.4</v>
      </c>
      <c r="C605" s="25">
        <v>15615</v>
      </c>
      <c r="D605" s="44">
        <v>-1.1200243683692239E-3</v>
      </c>
      <c r="E605" s="1">
        <f>'ONE_LAST_QUOTE (2)'!AF605</f>
        <v>-3.2310590462182717E-4</v>
      </c>
      <c r="F605" s="1">
        <f t="shared" si="77"/>
        <v>3.7520229614794163E-3</v>
      </c>
      <c r="G605" s="1">
        <f t="shared" si="78"/>
        <v>-4.3982347707230704E-3</v>
      </c>
      <c r="H605" s="25">
        <f t="shared" si="72"/>
        <v>0</v>
      </c>
      <c r="I605" s="25">
        <f t="shared" si="73"/>
        <v>0</v>
      </c>
      <c r="J605" s="25">
        <f t="shared" si="74"/>
        <v>0</v>
      </c>
      <c r="K605" s="25">
        <v>0</v>
      </c>
      <c r="L605" s="5" t="str">
        <f t="shared" si="75"/>
        <v>-</v>
      </c>
      <c r="M605" s="5" t="str">
        <f t="shared" si="76"/>
        <v>-</v>
      </c>
      <c r="N605" s="5" t="s">
        <v>125</v>
      </c>
      <c r="O605" s="5" t="s">
        <v>125</v>
      </c>
      <c r="P605" s="27">
        <f t="shared" si="79"/>
        <v>0</v>
      </c>
    </row>
    <row r="606" spans="1:16" x14ac:dyDescent="0.3">
      <c r="A606" s="5">
        <v>44991</v>
      </c>
      <c r="B606" s="25">
        <v>610</v>
      </c>
      <c r="C606" s="25">
        <v>15772</v>
      </c>
      <c r="D606" s="44">
        <v>4.2339454992087035E-4</v>
      </c>
      <c r="E606" s="1">
        <f>'ONE_LAST_QUOTE (2)'!AF606</f>
        <v>-3.2310590462182717E-4</v>
      </c>
      <c r="F606" s="1">
        <f t="shared" si="77"/>
        <v>3.7520229614794163E-3</v>
      </c>
      <c r="G606" s="1">
        <f t="shared" si="78"/>
        <v>-4.3982347707230704E-3</v>
      </c>
      <c r="H606" s="25">
        <f t="shared" si="72"/>
        <v>0</v>
      </c>
      <c r="I606" s="25">
        <f t="shared" si="73"/>
        <v>0</v>
      </c>
      <c r="J606" s="25">
        <f t="shared" si="74"/>
        <v>0</v>
      </c>
      <c r="K606" s="25">
        <v>1</v>
      </c>
      <c r="L606" s="5" t="str">
        <f t="shared" si="75"/>
        <v>-</v>
      </c>
      <c r="M606" s="5" t="str">
        <f t="shared" si="76"/>
        <v>-</v>
      </c>
      <c r="N606" s="5" t="s">
        <v>125</v>
      </c>
      <c r="O606" s="5" t="s">
        <v>125</v>
      </c>
      <c r="P606" s="27">
        <f t="shared" si="79"/>
        <v>1</v>
      </c>
    </row>
    <row r="607" spans="1:16" x14ac:dyDescent="0.3">
      <c r="A607" s="5">
        <v>44992</v>
      </c>
      <c r="B607" s="25">
        <v>614.1</v>
      </c>
      <c r="C607" s="25">
        <v>15873</v>
      </c>
      <c r="D607" s="44">
        <v>-2.0366111723598636E-3</v>
      </c>
      <c r="E607" s="1">
        <f>'ONE_LAST_QUOTE (2)'!AF607</f>
        <v>-3.2310590462182717E-4</v>
      </c>
      <c r="F607" s="1">
        <f t="shared" si="77"/>
        <v>3.7520229614794163E-3</v>
      </c>
      <c r="G607" s="1">
        <f t="shared" si="78"/>
        <v>-4.3982347707230704E-3</v>
      </c>
      <c r="H607" s="25">
        <f t="shared" si="72"/>
        <v>0</v>
      </c>
      <c r="I607" s="25">
        <f t="shared" si="73"/>
        <v>0</v>
      </c>
      <c r="J607" s="25">
        <f t="shared" si="74"/>
        <v>0</v>
      </c>
      <c r="K607" s="25">
        <v>0</v>
      </c>
      <c r="L607" s="5" t="str">
        <f t="shared" si="75"/>
        <v>-</v>
      </c>
      <c r="M607" s="5" t="str">
        <f t="shared" si="76"/>
        <v>-</v>
      </c>
      <c r="N607" s="5" t="s">
        <v>125</v>
      </c>
      <c r="O607" s="5" t="s">
        <v>125</v>
      </c>
      <c r="P607" s="27">
        <f t="shared" si="79"/>
        <v>0</v>
      </c>
    </row>
    <row r="608" spans="1:16" x14ac:dyDescent="0.3">
      <c r="A608" s="5">
        <v>44993</v>
      </c>
      <c r="B608" s="25">
        <v>609.6</v>
      </c>
      <c r="C608" s="25">
        <v>15785</v>
      </c>
      <c r="D608" s="44">
        <v>-2.3292095510319987E-3</v>
      </c>
      <c r="E608" s="1">
        <f>'ONE_LAST_QUOTE (2)'!AF608</f>
        <v>-3.2310590462182717E-4</v>
      </c>
      <c r="F608" s="1">
        <f t="shared" si="77"/>
        <v>3.7520229614794163E-3</v>
      </c>
      <c r="G608" s="1">
        <f t="shared" si="78"/>
        <v>-4.3982347707230704E-3</v>
      </c>
      <c r="H608" s="25">
        <f t="shared" si="72"/>
        <v>0</v>
      </c>
      <c r="I608" s="25">
        <f t="shared" si="73"/>
        <v>0</v>
      </c>
      <c r="J608" s="25">
        <f t="shared" si="74"/>
        <v>0</v>
      </c>
      <c r="K608" s="25">
        <v>0</v>
      </c>
      <c r="L608" s="5" t="str">
        <f t="shared" si="75"/>
        <v>-</v>
      </c>
      <c r="M608" s="5" t="str">
        <f t="shared" si="76"/>
        <v>-</v>
      </c>
      <c r="N608" s="5" t="s">
        <v>2</v>
      </c>
      <c r="O608" s="5" t="s">
        <v>2</v>
      </c>
      <c r="P608" s="27">
        <f t="shared" si="79"/>
        <v>0</v>
      </c>
    </row>
    <row r="609" spans="1:16" x14ac:dyDescent="0.3">
      <c r="A609" s="5">
        <v>44994</v>
      </c>
      <c r="B609" s="25">
        <v>609.20000000000005</v>
      </c>
      <c r="C609" s="25">
        <v>15766</v>
      </c>
      <c r="D609" s="44">
        <v>-3.6165491559255153E-4</v>
      </c>
      <c r="E609" s="1">
        <f>'ONE_LAST_QUOTE (2)'!AF609</f>
        <v>-3.2310590462182717E-4</v>
      </c>
      <c r="F609" s="1">
        <f t="shared" si="77"/>
        <v>3.7520229614794163E-3</v>
      </c>
      <c r="G609" s="1">
        <f t="shared" si="78"/>
        <v>-4.3982347707230704E-3</v>
      </c>
      <c r="H609" s="25">
        <f t="shared" si="72"/>
        <v>0</v>
      </c>
      <c r="I609" s="25">
        <f t="shared" si="73"/>
        <v>0</v>
      </c>
      <c r="J609" s="25">
        <f t="shared" si="74"/>
        <v>0</v>
      </c>
      <c r="K609" s="25">
        <v>0</v>
      </c>
      <c r="L609" s="5" t="str">
        <f t="shared" si="75"/>
        <v>-</v>
      </c>
      <c r="M609" s="5" t="str">
        <f t="shared" si="76"/>
        <v>-</v>
      </c>
      <c r="N609" s="5" t="s">
        <v>2</v>
      </c>
      <c r="O609" s="5" t="s">
        <v>2</v>
      </c>
      <c r="P609" s="27">
        <f t="shared" si="79"/>
        <v>0</v>
      </c>
    </row>
    <row r="610" spans="1:16" x14ac:dyDescent="0.3">
      <c r="A610" s="5">
        <v>44995</v>
      </c>
      <c r="B610" s="25">
        <v>597.9</v>
      </c>
      <c r="C610" s="25">
        <v>15481</v>
      </c>
      <c r="D610" s="44">
        <v>-4.3231517101945376E-5</v>
      </c>
      <c r="E610" s="1">
        <f>'ONE_LAST_QUOTE (2)'!AF610</f>
        <v>-3.2310590462182717E-4</v>
      </c>
      <c r="F610" s="1">
        <f t="shared" si="77"/>
        <v>3.7520229614794163E-3</v>
      </c>
      <c r="G610" s="1">
        <f t="shared" si="78"/>
        <v>-4.3982347707230704E-3</v>
      </c>
      <c r="H610" s="25">
        <f t="shared" si="72"/>
        <v>0</v>
      </c>
      <c r="I610" s="25">
        <f t="shared" si="73"/>
        <v>0</v>
      </c>
      <c r="J610" s="25">
        <f t="shared" si="74"/>
        <v>0</v>
      </c>
      <c r="K610" s="25">
        <v>0</v>
      </c>
      <c r="L610" s="5" t="str">
        <f t="shared" si="75"/>
        <v>-</v>
      </c>
      <c r="M610" s="5" t="str">
        <f t="shared" si="76"/>
        <v>-</v>
      </c>
      <c r="N610" s="5" t="s">
        <v>144</v>
      </c>
      <c r="O610" s="5" t="s">
        <v>144</v>
      </c>
      <c r="P610" s="27">
        <f t="shared" si="79"/>
        <v>1</v>
      </c>
    </row>
    <row r="611" spans="1:16" x14ac:dyDescent="0.3">
      <c r="A611" s="5">
        <v>44998</v>
      </c>
      <c r="B611" s="25">
        <v>599.9</v>
      </c>
      <c r="C611" s="25">
        <v>15519</v>
      </c>
      <c r="D611" s="44">
        <v>6.0633049152442964E-4</v>
      </c>
      <c r="E611" s="1">
        <f>'ONE_LAST_QUOTE (2)'!AF611</f>
        <v>-3.2310590462182717E-4</v>
      </c>
      <c r="F611" s="1">
        <f t="shared" si="77"/>
        <v>3.7520229614794163E-3</v>
      </c>
      <c r="G611" s="1">
        <f t="shared" si="78"/>
        <v>-4.3982347707230704E-3</v>
      </c>
      <c r="H611" s="25">
        <f t="shared" si="72"/>
        <v>0</v>
      </c>
      <c r="I611" s="25">
        <f t="shared" si="73"/>
        <v>0</v>
      </c>
      <c r="J611" s="25">
        <f t="shared" si="74"/>
        <v>0</v>
      </c>
      <c r="K611" s="25">
        <v>0</v>
      </c>
      <c r="L611" s="5" t="str">
        <f t="shared" si="75"/>
        <v>-</v>
      </c>
      <c r="M611" s="5" t="str">
        <f t="shared" si="76"/>
        <v>-</v>
      </c>
      <c r="N611" s="5" t="s">
        <v>158</v>
      </c>
      <c r="O611" s="5" t="s">
        <v>158</v>
      </c>
      <c r="P611" s="27">
        <f t="shared" si="79"/>
        <v>1</v>
      </c>
    </row>
    <row r="612" spans="1:16" x14ac:dyDescent="0.3">
      <c r="A612" s="5">
        <v>44999</v>
      </c>
      <c r="B612" s="25">
        <v>591.5</v>
      </c>
      <c r="C612" s="25">
        <v>15354</v>
      </c>
      <c r="D612" s="44">
        <v>2.7897869071009372E-3</v>
      </c>
      <c r="E612" s="1">
        <f>'ONE_LAST_QUOTE (2)'!AF612</f>
        <v>-3.2310590462182717E-4</v>
      </c>
      <c r="F612" s="1">
        <f t="shared" si="77"/>
        <v>3.7520229614794163E-3</v>
      </c>
      <c r="G612" s="1">
        <f t="shared" si="78"/>
        <v>-4.3982347707230704E-3</v>
      </c>
      <c r="H612" s="25">
        <f t="shared" si="72"/>
        <v>0</v>
      </c>
      <c r="I612" s="25">
        <f t="shared" si="73"/>
        <v>0</v>
      </c>
      <c r="J612" s="25">
        <f t="shared" si="74"/>
        <v>0</v>
      </c>
      <c r="K612" s="25">
        <v>0</v>
      </c>
      <c r="L612" s="5" t="str">
        <f t="shared" si="75"/>
        <v>-</v>
      </c>
      <c r="M612" s="5" t="str">
        <f t="shared" si="76"/>
        <v>-</v>
      </c>
      <c r="N612" s="5" t="s">
        <v>144</v>
      </c>
      <c r="O612" s="5" t="s">
        <v>144</v>
      </c>
      <c r="P612" s="27">
        <f t="shared" si="79"/>
        <v>1</v>
      </c>
    </row>
    <row r="613" spans="1:16" x14ac:dyDescent="0.3">
      <c r="A613" s="5">
        <v>45000</v>
      </c>
      <c r="B613" s="25">
        <v>592.9</v>
      </c>
      <c r="C613" s="25">
        <v>15405</v>
      </c>
      <c r="D613" s="44">
        <v>3.9795814491918012E-3</v>
      </c>
      <c r="E613" s="1">
        <f>'ONE_LAST_QUOTE (2)'!AF613</f>
        <v>-3.2310590462182717E-4</v>
      </c>
      <c r="F613" s="1">
        <f t="shared" si="77"/>
        <v>3.7520229614794163E-3</v>
      </c>
      <c r="G613" s="1">
        <f t="shared" si="78"/>
        <v>-4.3982347707230704E-3</v>
      </c>
      <c r="H613" s="25">
        <f t="shared" si="72"/>
        <v>1</v>
      </c>
      <c r="I613" s="25">
        <f t="shared" si="73"/>
        <v>0</v>
      </c>
      <c r="J613" s="25">
        <f t="shared" si="74"/>
        <v>1</v>
      </c>
      <c r="K613" s="25">
        <v>0</v>
      </c>
      <c r="L613" s="5">
        <f t="shared" si="75"/>
        <v>45000</v>
      </c>
      <c r="M613" s="5" t="str">
        <f t="shared" si="76"/>
        <v>-</v>
      </c>
      <c r="N613" s="5" t="s">
        <v>2</v>
      </c>
      <c r="O613" s="5" t="s">
        <v>2</v>
      </c>
      <c r="P613" s="27">
        <f t="shared" si="79"/>
        <v>1</v>
      </c>
    </row>
    <row r="614" spans="1:16" x14ac:dyDescent="0.3">
      <c r="A614" s="5">
        <v>45001</v>
      </c>
      <c r="B614" s="25">
        <v>590.20000000000005</v>
      </c>
      <c r="C614" s="25">
        <v>15226</v>
      </c>
      <c r="D614" s="44">
        <v>1.5732726215330532E-3</v>
      </c>
      <c r="E614" s="1">
        <f>'ONE_LAST_QUOTE (2)'!AF614</f>
        <v>-3.2310590462182717E-4</v>
      </c>
      <c r="F614" s="1">
        <f t="shared" si="77"/>
        <v>3.7520229614794163E-3</v>
      </c>
      <c r="G614" s="1">
        <f t="shared" si="78"/>
        <v>-4.3982347707230704E-3</v>
      </c>
      <c r="H614" s="25">
        <f t="shared" si="72"/>
        <v>0</v>
      </c>
      <c r="I614" s="25">
        <f t="shared" si="73"/>
        <v>0</v>
      </c>
      <c r="J614" s="25">
        <f t="shared" si="74"/>
        <v>0</v>
      </c>
      <c r="K614" s="25">
        <v>0</v>
      </c>
      <c r="L614" s="5" t="str">
        <f t="shared" si="75"/>
        <v>-</v>
      </c>
      <c r="M614" s="5" t="str">
        <f t="shared" si="76"/>
        <v>-</v>
      </c>
      <c r="N614" s="5" t="s">
        <v>2</v>
      </c>
      <c r="O614" s="5" t="s">
        <v>2</v>
      </c>
      <c r="P614" s="27">
        <f t="shared" si="79"/>
        <v>1</v>
      </c>
    </row>
    <row r="615" spans="1:16" x14ac:dyDescent="0.3">
      <c r="A615" s="5">
        <v>45002</v>
      </c>
      <c r="B615" s="25">
        <v>598</v>
      </c>
      <c r="C615" s="25">
        <v>15405</v>
      </c>
      <c r="D615" s="44">
        <v>4.8399705879014149E-4</v>
      </c>
      <c r="E615" s="1">
        <f>'ONE_LAST_QUOTE (2)'!AF615</f>
        <v>-3.2310590462182717E-4</v>
      </c>
      <c r="F615" s="1">
        <f t="shared" si="77"/>
        <v>3.7520229614794163E-3</v>
      </c>
      <c r="G615" s="1">
        <f t="shared" si="78"/>
        <v>-4.3982347707230704E-3</v>
      </c>
      <c r="H615" s="25">
        <f t="shared" si="72"/>
        <v>0</v>
      </c>
      <c r="I615" s="25">
        <f t="shared" si="73"/>
        <v>0</v>
      </c>
      <c r="J615" s="25">
        <f t="shared" si="74"/>
        <v>0</v>
      </c>
      <c r="K615" s="25">
        <v>0</v>
      </c>
      <c r="L615" s="5" t="str">
        <f t="shared" si="75"/>
        <v>-</v>
      </c>
      <c r="M615" s="5" t="str">
        <f t="shared" si="76"/>
        <v>-</v>
      </c>
      <c r="N615" s="5" t="s">
        <v>148</v>
      </c>
      <c r="O615" s="5" t="s">
        <v>148</v>
      </c>
      <c r="P615" s="27">
        <f t="shared" si="79"/>
        <v>1</v>
      </c>
    </row>
    <row r="616" spans="1:16" x14ac:dyDescent="0.3">
      <c r="A616" s="5">
        <v>45005</v>
      </c>
      <c r="B616" s="25">
        <v>595.70000000000005</v>
      </c>
      <c r="C616" s="25">
        <v>15370</v>
      </c>
      <c r="D616" s="44">
        <v>-1.8780617337311708E-3</v>
      </c>
      <c r="E616" s="1">
        <f>'ONE_LAST_QUOTE (2)'!AF616</f>
        <v>-3.2310590462182717E-4</v>
      </c>
      <c r="F616" s="1">
        <f t="shared" si="77"/>
        <v>3.7520229614794163E-3</v>
      </c>
      <c r="G616" s="1">
        <f t="shared" si="78"/>
        <v>-4.3982347707230704E-3</v>
      </c>
      <c r="H616" s="25">
        <f t="shared" si="72"/>
        <v>0</v>
      </c>
      <c r="I616" s="25">
        <f t="shared" si="73"/>
        <v>0</v>
      </c>
      <c r="J616" s="25">
        <f t="shared" si="74"/>
        <v>0</v>
      </c>
      <c r="K616" s="25">
        <v>1</v>
      </c>
      <c r="L616" s="5" t="str">
        <f t="shared" si="75"/>
        <v>-</v>
      </c>
      <c r="M616" s="5" t="str">
        <f t="shared" si="76"/>
        <v>-</v>
      </c>
      <c r="N616" s="5" t="s">
        <v>148</v>
      </c>
      <c r="O616" s="5" t="s">
        <v>148</v>
      </c>
      <c r="P616" s="27">
        <f t="shared" si="79"/>
        <v>0</v>
      </c>
    </row>
    <row r="617" spans="1:16" x14ac:dyDescent="0.3">
      <c r="A617" s="5">
        <v>45006</v>
      </c>
      <c r="B617" s="25">
        <v>598.29999999999995</v>
      </c>
      <c r="C617" s="25">
        <v>15455</v>
      </c>
      <c r="D617" s="44">
        <v>-5.625192349980792E-4</v>
      </c>
      <c r="E617" s="1">
        <f>'ONE_LAST_QUOTE (2)'!AF617</f>
        <v>-3.2310590462182717E-4</v>
      </c>
      <c r="F617" s="1">
        <f t="shared" si="77"/>
        <v>3.7520229614794163E-3</v>
      </c>
      <c r="G617" s="1">
        <f t="shared" si="78"/>
        <v>-4.3982347707230704E-3</v>
      </c>
      <c r="H617" s="25">
        <f t="shared" si="72"/>
        <v>0</v>
      </c>
      <c r="I617" s="25">
        <f t="shared" si="73"/>
        <v>0</v>
      </c>
      <c r="J617" s="25">
        <f t="shared" si="74"/>
        <v>0</v>
      </c>
      <c r="K617" s="25">
        <v>0</v>
      </c>
      <c r="L617" s="5" t="str">
        <f t="shared" si="75"/>
        <v>-</v>
      </c>
      <c r="M617" s="5" t="str">
        <f t="shared" si="76"/>
        <v>-</v>
      </c>
      <c r="N617" s="5" t="s">
        <v>148</v>
      </c>
      <c r="O617" s="5" t="s">
        <v>148</v>
      </c>
      <c r="P617" s="27">
        <f t="shared" si="79"/>
        <v>0</v>
      </c>
    </row>
    <row r="618" spans="1:16" x14ac:dyDescent="0.3">
      <c r="A618" s="5">
        <v>45007</v>
      </c>
      <c r="B618" s="25">
        <v>610.1</v>
      </c>
      <c r="C618" s="25">
        <v>15715</v>
      </c>
      <c r="D618" s="44">
        <v>2.8052457105536368E-4</v>
      </c>
      <c r="E618" s="1">
        <f>'ONE_LAST_QUOTE (2)'!AF618</f>
        <v>-3.2310590462182717E-4</v>
      </c>
      <c r="F618" s="1">
        <f t="shared" si="77"/>
        <v>3.7520229614794163E-3</v>
      </c>
      <c r="G618" s="1">
        <f t="shared" si="78"/>
        <v>-4.3982347707230704E-3</v>
      </c>
      <c r="H618" s="25">
        <f t="shared" si="72"/>
        <v>0</v>
      </c>
      <c r="I618" s="25">
        <f t="shared" si="73"/>
        <v>0</v>
      </c>
      <c r="J618" s="25">
        <f t="shared" si="74"/>
        <v>0</v>
      </c>
      <c r="K618" s="25">
        <v>0</v>
      </c>
      <c r="L618" s="5" t="str">
        <f t="shared" si="75"/>
        <v>-</v>
      </c>
      <c r="M618" s="5" t="str">
        <f t="shared" si="76"/>
        <v>-</v>
      </c>
      <c r="N618" s="5" t="s">
        <v>144</v>
      </c>
      <c r="O618" s="5" t="s">
        <v>144</v>
      </c>
      <c r="P618" s="27">
        <f t="shared" si="79"/>
        <v>1</v>
      </c>
    </row>
    <row r="619" spans="1:16" x14ac:dyDescent="0.3">
      <c r="A619" s="5">
        <v>45008</v>
      </c>
      <c r="B619" s="25">
        <v>615.1</v>
      </c>
      <c r="C619" s="25">
        <v>15836</v>
      </c>
      <c r="D619" s="44">
        <v>7.6486061295338165E-4</v>
      </c>
      <c r="E619" s="1">
        <f>'ONE_LAST_QUOTE (2)'!AF619</f>
        <v>-3.2310590462182717E-4</v>
      </c>
      <c r="F619" s="1">
        <f t="shared" si="77"/>
        <v>3.7520229614794163E-3</v>
      </c>
      <c r="G619" s="1">
        <f t="shared" si="78"/>
        <v>-4.3982347707230704E-3</v>
      </c>
      <c r="H619" s="25">
        <f t="shared" si="72"/>
        <v>0</v>
      </c>
      <c r="I619" s="25">
        <f t="shared" si="73"/>
        <v>0</v>
      </c>
      <c r="J619" s="25">
        <f t="shared" si="74"/>
        <v>0</v>
      </c>
      <c r="K619" s="25">
        <v>0</v>
      </c>
      <c r="L619" s="5" t="str">
        <f t="shared" si="75"/>
        <v>-</v>
      </c>
      <c r="M619" s="5" t="str">
        <f t="shared" si="76"/>
        <v>-</v>
      </c>
      <c r="N619" s="5" t="s">
        <v>2</v>
      </c>
      <c r="O619" s="5" t="s">
        <v>2</v>
      </c>
      <c r="P619" s="27">
        <f t="shared" si="79"/>
        <v>1</v>
      </c>
    </row>
    <row r="620" spans="1:16" x14ac:dyDescent="0.3">
      <c r="A620" s="5">
        <v>45009</v>
      </c>
      <c r="B620" s="25">
        <v>618.29999999999995</v>
      </c>
      <c r="C620" s="25">
        <v>15917</v>
      </c>
      <c r="D620" s="44">
        <v>5.2085524442691867E-4</v>
      </c>
      <c r="E620" s="1">
        <f>'ONE_LAST_QUOTE (2)'!AF620</f>
        <v>-3.2310590462182717E-4</v>
      </c>
      <c r="F620" s="1">
        <f t="shared" si="77"/>
        <v>3.7520229614794163E-3</v>
      </c>
      <c r="G620" s="1">
        <f t="shared" si="78"/>
        <v>-4.3982347707230704E-3</v>
      </c>
      <c r="H620" s="25">
        <f t="shared" si="72"/>
        <v>0</v>
      </c>
      <c r="I620" s="25">
        <f t="shared" si="73"/>
        <v>0</v>
      </c>
      <c r="J620" s="25">
        <f t="shared" si="74"/>
        <v>0</v>
      </c>
      <c r="K620" s="25">
        <v>0</v>
      </c>
      <c r="L620" s="5" t="str">
        <f t="shared" si="75"/>
        <v>-</v>
      </c>
      <c r="M620" s="5" t="str">
        <f t="shared" si="76"/>
        <v>-</v>
      </c>
      <c r="N620" s="5" t="s">
        <v>150</v>
      </c>
      <c r="O620" s="5" t="s">
        <v>150</v>
      </c>
      <c r="P620" s="27">
        <f t="shared" si="79"/>
        <v>1</v>
      </c>
    </row>
    <row r="621" spans="1:16" x14ac:dyDescent="0.3">
      <c r="A621" s="5">
        <v>45012</v>
      </c>
      <c r="B621" s="25">
        <v>613.79999999999995</v>
      </c>
      <c r="C621" s="25">
        <v>15829</v>
      </c>
      <c r="D621" s="44">
        <v>-1.0095024672819662E-3</v>
      </c>
      <c r="E621" s="1">
        <f>'ONE_LAST_QUOTE (2)'!AF621</f>
        <v>-3.2310590462182717E-4</v>
      </c>
      <c r="F621" s="1">
        <f t="shared" si="77"/>
        <v>3.7520229614794163E-3</v>
      </c>
      <c r="G621" s="1">
        <f t="shared" si="78"/>
        <v>-4.3982347707230704E-3</v>
      </c>
      <c r="H621" s="25">
        <f t="shared" si="72"/>
        <v>0</v>
      </c>
      <c r="I621" s="25">
        <f t="shared" si="73"/>
        <v>0</v>
      </c>
      <c r="J621" s="25">
        <f t="shared" si="74"/>
        <v>0</v>
      </c>
      <c r="K621" s="25">
        <v>0</v>
      </c>
      <c r="L621" s="5" t="str">
        <f t="shared" si="75"/>
        <v>-</v>
      </c>
      <c r="M621" s="5" t="str">
        <f t="shared" si="76"/>
        <v>-</v>
      </c>
      <c r="N621" s="5" t="s">
        <v>148</v>
      </c>
      <c r="O621" s="5" t="s">
        <v>148</v>
      </c>
      <c r="P621" s="27">
        <f t="shared" si="79"/>
        <v>0</v>
      </c>
    </row>
    <row r="622" spans="1:16" x14ac:dyDescent="0.3">
      <c r="A622" s="5">
        <v>45013</v>
      </c>
      <c r="B622" s="25">
        <v>607.9</v>
      </c>
      <c r="C622" s="25">
        <v>15689</v>
      </c>
      <c r="D622" s="44">
        <v>-4.4634856233012187E-4</v>
      </c>
      <c r="E622" s="1">
        <f>'ONE_LAST_QUOTE (2)'!AF622</f>
        <v>-3.2310590462182717E-4</v>
      </c>
      <c r="F622" s="1">
        <f t="shared" si="77"/>
        <v>3.7520229614794163E-3</v>
      </c>
      <c r="G622" s="1">
        <f t="shared" si="78"/>
        <v>-4.3982347707230704E-3</v>
      </c>
      <c r="H622" s="25">
        <f t="shared" si="72"/>
        <v>0</v>
      </c>
      <c r="I622" s="25">
        <f t="shared" si="73"/>
        <v>0</v>
      </c>
      <c r="J622" s="25">
        <f t="shared" si="74"/>
        <v>0</v>
      </c>
      <c r="K622" s="25">
        <v>0</v>
      </c>
      <c r="L622" s="5" t="str">
        <f t="shared" si="75"/>
        <v>-</v>
      </c>
      <c r="M622" s="5" t="str">
        <f t="shared" si="76"/>
        <v>-</v>
      </c>
      <c r="N622" s="5" t="s">
        <v>2</v>
      </c>
      <c r="O622" s="5" t="s">
        <v>2</v>
      </c>
      <c r="P622" s="27">
        <f t="shared" si="79"/>
        <v>0</v>
      </c>
    </row>
    <row r="623" spans="1:16" x14ac:dyDescent="0.3">
      <c r="A623" s="5">
        <v>45014</v>
      </c>
      <c r="B623" s="25">
        <v>610.70000000000005</v>
      </c>
      <c r="C623" s="25">
        <v>15738</v>
      </c>
      <c r="D623" s="44">
        <v>-1.063140891125351E-3</v>
      </c>
      <c r="E623" s="1">
        <f>'ONE_LAST_QUOTE (2)'!AF623</f>
        <v>-3.2310590462182717E-4</v>
      </c>
      <c r="F623" s="1">
        <f t="shared" si="77"/>
        <v>3.7520229614794163E-3</v>
      </c>
      <c r="G623" s="1">
        <f t="shared" si="78"/>
        <v>-4.3982347707230704E-3</v>
      </c>
      <c r="H623" s="25">
        <f t="shared" si="72"/>
        <v>0</v>
      </c>
      <c r="I623" s="25">
        <f t="shared" si="73"/>
        <v>0</v>
      </c>
      <c r="J623" s="25">
        <f t="shared" si="74"/>
        <v>0</v>
      </c>
      <c r="K623" s="25">
        <v>0</v>
      </c>
      <c r="L623" s="5" t="str">
        <f t="shared" si="75"/>
        <v>-</v>
      </c>
      <c r="M623" s="5" t="str">
        <f t="shared" si="76"/>
        <v>-</v>
      </c>
      <c r="N623" s="5" t="s">
        <v>2</v>
      </c>
      <c r="O623" s="5" t="s">
        <v>2</v>
      </c>
      <c r="P623" s="27">
        <f t="shared" si="79"/>
        <v>0</v>
      </c>
    </row>
    <row r="624" spans="1:16" x14ac:dyDescent="0.3">
      <c r="A624" s="5">
        <v>45015</v>
      </c>
      <c r="B624" s="25">
        <v>613.29999999999995</v>
      </c>
      <c r="C624" s="25">
        <v>15819</v>
      </c>
      <c r="D624" s="44">
        <v>7.4603329119770972E-4</v>
      </c>
      <c r="E624" s="1">
        <f>'ONE_LAST_QUOTE (2)'!AF624</f>
        <v>-3.2310590462182717E-4</v>
      </c>
      <c r="F624" s="1">
        <f t="shared" si="77"/>
        <v>3.7520229614794163E-3</v>
      </c>
      <c r="G624" s="1">
        <f t="shared" si="78"/>
        <v>-4.3982347707230704E-3</v>
      </c>
      <c r="H624" s="25">
        <f t="shared" si="72"/>
        <v>0</v>
      </c>
      <c r="I624" s="25">
        <f t="shared" si="73"/>
        <v>0</v>
      </c>
      <c r="J624" s="25">
        <f t="shared" si="74"/>
        <v>0</v>
      </c>
      <c r="K624" s="25">
        <v>0</v>
      </c>
      <c r="L624" s="5" t="str">
        <f t="shared" si="75"/>
        <v>-</v>
      </c>
      <c r="M624" s="5" t="str">
        <f t="shared" si="76"/>
        <v>-</v>
      </c>
      <c r="N624" s="5" t="s">
        <v>125</v>
      </c>
      <c r="O624" s="5" t="s">
        <v>125</v>
      </c>
      <c r="P624" s="27">
        <f t="shared" si="79"/>
        <v>1</v>
      </c>
    </row>
    <row r="625" spans="1:16" x14ac:dyDescent="0.3">
      <c r="A625" s="5">
        <v>45016</v>
      </c>
      <c r="B625" s="25">
        <v>615.79999999999995</v>
      </c>
      <c r="C625" s="25">
        <v>15864</v>
      </c>
      <c r="D625" s="44">
        <v>-2.2712145173858621E-3</v>
      </c>
      <c r="E625" s="1">
        <f>'ONE_LAST_QUOTE (2)'!AF625</f>
        <v>-3.2310590462182717E-4</v>
      </c>
      <c r="F625" s="1">
        <f t="shared" si="77"/>
        <v>3.7520229614794163E-3</v>
      </c>
      <c r="G625" s="1">
        <f t="shared" si="78"/>
        <v>-4.3982347707230704E-3</v>
      </c>
      <c r="H625" s="25">
        <f t="shared" si="72"/>
        <v>0</v>
      </c>
      <c r="I625" s="25">
        <f t="shared" si="73"/>
        <v>0</v>
      </c>
      <c r="J625" s="25">
        <f t="shared" si="74"/>
        <v>0</v>
      </c>
      <c r="K625" s="25">
        <v>0</v>
      </c>
      <c r="L625" s="5" t="str">
        <f t="shared" si="75"/>
        <v>-</v>
      </c>
      <c r="M625" s="5" t="str">
        <f t="shared" si="76"/>
        <v>-</v>
      </c>
      <c r="N625" s="5" t="s">
        <v>2</v>
      </c>
      <c r="O625" s="5" t="s">
        <v>2</v>
      </c>
      <c r="P625" s="27">
        <f t="shared" si="79"/>
        <v>0</v>
      </c>
    </row>
    <row r="626" spans="1:16" x14ac:dyDescent="0.3">
      <c r="A626" s="5">
        <v>45022</v>
      </c>
      <c r="B626" s="25">
        <v>610.29999999999995</v>
      </c>
      <c r="C626" s="25">
        <v>15762</v>
      </c>
      <c r="D626" s="44">
        <v>-2.3471679221533839E-3</v>
      </c>
      <c r="E626" s="1">
        <f>'ONE_LAST_QUOTE (2)'!AF626</f>
        <v>-3.2310590462182717E-4</v>
      </c>
      <c r="F626" s="1">
        <f t="shared" si="77"/>
        <v>3.7520229614794163E-3</v>
      </c>
      <c r="G626" s="1">
        <f t="shared" si="78"/>
        <v>-4.3982347707230704E-3</v>
      </c>
      <c r="H626" s="25">
        <f t="shared" si="72"/>
        <v>0</v>
      </c>
      <c r="I626" s="25">
        <f t="shared" si="73"/>
        <v>0</v>
      </c>
      <c r="J626" s="25">
        <f t="shared" si="74"/>
        <v>0</v>
      </c>
      <c r="K626" s="25">
        <v>0</v>
      </c>
      <c r="L626" s="5" t="str">
        <f t="shared" si="75"/>
        <v>-</v>
      </c>
      <c r="M626" s="5" t="str">
        <f t="shared" si="76"/>
        <v>-</v>
      </c>
      <c r="N626" s="5" t="s">
        <v>148</v>
      </c>
      <c r="O626" s="5" t="s">
        <v>148</v>
      </c>
      <c r="P626" s="27">
        <f t="shared" si="79"/>
        <v>0</v>
      </c>
    </row>
    <row r="627" spans="1:16" x14ac:dyDescent="0.3">
      <c r="A627" s="5">
        <v>45023</v>
      </c>
      <c r="B627" s="25">
        <v>610.79999999999995</v>
      </c>
      <c r="C627" s="25">
        <v>15818</v>
      </c>
      <c r="D627" s="44">
        <v>-3.4880491197721947E-4</v>
      </c>
      <c r="E627" s="1">
        <f>'ONE_LAST_QUOTE (2)'!AF627</f>
        <v>-3.2310590462182717E-4</v>
      </c>
      <c r="F627" s="1">
        <f t="shared" si="77"/>
        <v>3.7520229614794163E-3</v>
      </c>
      <c r="G627" s="1">
        <f t="shared" si="78"/>
        <v>-4.3982347707230704E-3</v>
      </c>
      <c r="H627" s="25">
        <f t="shared" si="72"/>
        <v>0</v>
      </c>
      <c r="I627" s="25">
        <f t="shared" si="73"/>
        <v>0</v>
      </c>
      <c r="J627" s="25">
        <f t="shared" si="74"/>
        <v>0</v>
      </c>
      <c r="K627" s="25">
        <v>0</v>
      </c>
      <c r="L627" s="5" t="str">
        <f t="shared" si="75"/>
        <v>-</v>
      </c>
      <c r="M627" s="5" t="str">
        <f t="shared" si="76"/>
        <v>-</v>
      </c>
      <c r="N627" s="5" t="s">
        <v>125</v>
      </c>
      <c r="O627" s="5" t="s">
        <v>125</v>
      </c>
      <c r="P627" s="27">
        <f t="shared" si="79"/>
        <v>0</v>
      </c>
    </row>
    <row r="628" spans="1:16" x14ac:dyDescent="0.3">
      <c r="A628" s="5">
        <v>45026</v>
      </c>
      <c r="B628" s="25">
        <v>610</v>
      </c>
      <c r="C628" s="25">
        <v>15851</v>
      </c>
      <c r="D628" s="44">
        <v>1.2175730115117512E-3</v>
      </c>
      <c r="E628" s="1">
        <f>'ONE_LAST_QUOTE (2)'!AF628</f>
        <v>-3.2310590462182717E-4</v>
      </c>
      <c r="F628" s="1">
        <f t="shared" si="77"/>
        <v>3.7520229614794163E-3</v>
      </c>
      <c r="G628" s="1">
        <f t="shared" si="78"/>
        <v>-4.3982347707230704E-3</v>
      </c>
      <c r="H628" s="25">
        <f t="shared" si="72"/>
        <v>0</v>
      </c>
      <c r="I628" s="25">
        <f t="shared" si="73"/>
        <v>0</v>
      </c>
      <c r="J628" s="25">
        <f t="shared" si="74"/>
        <v>0</v>
      </c>
      <c r="K628" s="25">
        <v>0</v>
      </c>
      <c r="L628" s="5" t="str">
        <f t="shared" si="75"/>
        <v>-</v>
      </c>
      <c r="M628" s="5" t="str">
        <f t="shared" si="76"/>
        <v>-</v>
      </c>
      <c r="N628" s="5" t="s">
        <v>2</v>
      </c>
      <c r="O628" s="5" t="s">
        <v>2</v>
      </c>
      <c r="P628" s="27">
        <f t="shared" si="79"/>
        <v>1</v>
      </c>
    </row>
    <row r="629" spans="1:16" x14ac:dyDescent="0.3">
      <c r="A629" s="5">
        <v>45027</v>
      </c>
      <c r="B629" s="25">
        <v>612.1</v>
      </c>
      <c r="C629" s="25">
        <v>15924</v>
      </c>
      <c r="D629" s="44">
        <v>5.6021792962930768E-4</v>
      </c>
      <c r="E629" s="1">
        <f>'ONE_LAST_QUOTE (2)'!AF629</f>
        <v>-3.2310590462182717E-4</v>
      </c>
      <c r="F629" s="1">
        <f t="shared" si="77"/>
        <v>3.7520229614794163E-3</v>
      </c>
      <c r="G629" s="1">
        <f t="shared" si="78"/>
        <v>-4.3982347707230704E-3</v>
      </c>
      <c r="H629" s="25">
        <f t="shared" si="72"/>
        <v>0</v>
      </c>
      <c r="I629" s="25">
        <f t="shared" si="73"/>
        <v>0</v>
      </c>
      <c r="J629" s="25">
        <f t="shared" si="74"/>
        <v>0</v>
      </c>
      <c r="K629" s="25">
        <v>0</v>
      </c>
      <c r="L629" s="5" t="str">
        <f t="shared" si="75"/>
        <v>-</v>
      </c>
      <c r="M629" s="5" t="str">
        <f t="shared" si="76"/>
        <v>-</v>
      </c>
      <c r="N629" s="5" t="s">
        <v>2</v>
      </c>
      <c r="O629" s="5" t="s">
        <v>2</v>
      </c>
      <c r="P629" s="27">
        <f t="shared" si="79"/>
        <v>1</v>
      </c>
    </row>
    <row r="630" spans="1:16" x14ac:dyDescent="0.3">
      <c r="A630" s="5">
        <v>45028</v>
      </c>
      <c r="B630" s="25">
        <v>610.9</v>
      </c>
      <c r="C630" s="25">
        <v>15925</v>
      </c>
      <c r="D630" s="44">
        <v>-6.4434458078824859E-4</v>
      </c>
      <c r="E630" s="1">
        <f>'ONE_LAST_QUOTE (2)'!AF630</f>
        <v>-3.2310590462182717E-4</v>
      </c>
      <c r="F630" s="1">
        <f t="shared" si="77"/>
        <v>3.7520229614794163E-3</v>
      </c>
      <c r="G630" s="1">
        <f t="shared" si="78"/>
        <v>-4.3982347707230704E-3</v>
      </c>
      <c r="H630" s="25">
        <f t="shared" si="72"/>
        <v>0</v>
      </c>
      <c r="I630" s="25">
        <f t="shared" si="73"/>
        <v>0</v>
      </c>
      <c r="J630" s="25">
        <f t="shared" si="74"/>
        <v>0</v>
      </c>
      <c r="K630" s="25">
        <v>0</v>
      </c>
      <c r="L630" s="5" t="str">
        <f t="shared" si="75"/>
        <v>-</v>
      </c>
      <c r="M630" s="5" t="str">
        <f t="shared" si="76"/>
        <v>-</v>
      </c>
      <c r="N630" s="5" t="s">
        <v>144</v>
      </c>
      <c r="O630" s="5" t="s">
        <v>144</v>
      </c>
      <c r="P630" s="27">
        <f t="shared" si="79"/>
        <v>0</v>
      </c>
    </row>
    <row r="631" spans="1:16" x14ac:dyDescent="0.3">
      <c r="A631" s="5">
        <v>45029</v>
      </c>
      <c r="B631" s="25">
        <v>605.29999999999995</v>
      </c>
      <c r="C631" s="25">
        <v>15816</v>
      </c>
      <c r="D631" s="44">
        <v>-2.1251648924822965E-4</v>
      </c>
      <c r="E631" s="1">
        <f>'ONE_LAST_QUOTE (2)'!AF631</f>
        <v>-3.2310590462182717E-4</v>
      </c>
      <c r="F631" s="1">
        <f t="shared" si="77"/>
        <v>3.7520229614794163E-3</v>
      </c>
      <c r="G631" s="1">
        <f t="shared" si="78"/>
        <v>-4.3982347707230704E-3</v>
      </c>
      <c r="H631" s="25">
        <f t="shared" si="72"/>
        <v>0</v>
      </c>
      <c r="I631" s="25">
        <f t="shared" si="73"/>
        <v>0</v>
      </c>
      <c r="J631" s="25">
        <f t="shared" si="74"/>
        <v>0</v>
      </c>
      <c r="K631" s="25">
        <v>0</v>
      </c>
      <c r="L631" s="5" t="str">
        <f t="shared" si="75"/>
        <v>-</v>
      </c>
      <c r="M631" s="5" t="str">
        <f t="shared" si="76"/>
        <v>-</v>
      </c>
      <c r="N631" s="5" t="s">
        <v>2</v>
      </c>
      <c r="O631" s="5" t="s">
        <v>2</v>
      </c>
      <c r="P631" s="27">
        <f t="shared" si="79"/>
        <v>1</v>
      </c>
    </row>
    <row r="632" spans="1:16" x14ac:dyDescent="0.3">
      <c r="A632" s="5">
        <v>45030</v>
      </c>
      <c r="B632" s="25">
        <v>610.20000000000005</v>
      </c>
      <c r="C632" s="25">
        <v>15948</v>
      </c>
      <c r="D632" s="44">
        <v>3.7255728857916591E-4</v>
      </c>
      <c r="E632" s="1">
        <f>'ONE_LAST_QUOTE (2)'!AF632</f>
        <v>-3.2310590462182717E-4</v>
      </c>
      <c r="F632" s="1">
        <f t="shared" si="77"/>
        <v>3.7520229614794163E-3</v>
      </c>
      <c r="G632" s="1">
        <f t="shared" si="78"/>
        <v>-4.3982347707230704E-3</v>
      </c>
      <c r="H632" s="25">
        <f t="shared" si="72"/>
        <v>0</v>
      </c>
      <c r="I632" s="25">
        <f t="shared" si="73"/>
        <v>0</v>
      </c>
      <c r="J632" s="25">
        <f t="shared" si="74"/>
        <v>0</v>
      </c>
      <c r="K632" s="25">
        <v>0</v>
      </c>
      <c r="L632" s="5" t="str">
        <f t="shared" si="75"/>
        <v>-</v>
      </c>
      <c r="M632" s="5" t="str">
        <f t="shared" si="76"/>
        <v>-</v>
      </c>
      <c r="N632" s="5" t="s">
        <v>125</v>
      </c>
      <c r="O632" s="5" t="s">
        <v>125</v>
      </c>
      <c r="P632" s="27">
        <f t="shared" si="79"/>
        <v>1</v>
      </c>
    </row>
    <row r="633" spans="1:16" x14ac:dyDescent="0.3">
      <c r="A633" s="5">
        <v>45033</v>
      </c>
      <c r="B633" s="25">
        <v>610.4</v>
      </c>
      <c r="C633" s="25">
        <v>15970</v>
      </c>
      <c r="D633" s="44">
        <v>2.710133575308752E-5</v>
      </c>
      <c r="E633" s="1">
        <f>'ONE_LAST_QUOTE (2)'!AF633</f>
        <v>-3.2310590462182717E-4</v>
      </c>
      <c r="F633" s="1">
        <f t="shared" si="77"/>
        <v>3.7520229614794163E-3</v>
      </c>
      <c r="G633" s="1">
        <f t="shared" si="78"/>
        <v>-4.3982347707230704E-3</v>
      </c>
      <c r="H633" s="25">
        <f t="shared" si="72"/>
        <v>0</v>
      </c>
      <c r="I633" s="25">
        <f t="shared" si="73"/>
        <v>0</v>
      </c>
      <c r="J633" s="25">
        <f t="shared" si="74"/>
        <v>0</v>
      </c>
      <c r="K633" s="25">
        <v>0</v>
      </c>
      <c r="L633" s="5" t="str">
        <f t="shared" si="75"/>
        <v>-</v>
      </c>
      <c r="M633" s="5" t="str">
        <f t="shared" si="76"/>
        <v>-</v>
      </c>
      <c r="N633" s="5" t="s">
        <v>125</v>
      </c>
      <c r="O633" s="5" t="s">
        <v>125</v>
      </c>
      <c r="P633" s="27">
        <f t="shared" si="79"/>
        <v>1</v>
      </c>
    </row>
    <row r="634" spans="1:16" x14ac:dyDescent="0.3">
      <c r="A634" s="5">
        <v>45034</v>
      </c>
      <c r="B634" s="25">
        <v>607.4</v>
      </c>
      <c r="C634" s="25">
        <v>15891</v>
      </c>
      <c r="D634" s="44">
        <v>-1.1998029779233157E-3</v>
      </c>
      <c r="E634" s="1">
        <f>'ONE_LAST_QUOTE (2)'!AF634</f>
        <v>-3.2310590462182717E-4</v>
      </c>
      <c r="F634" s="1">
        <f t="shared" si="77"/>
        <v>3.7520229614794163E-3</v>
      </c>
      <c r="G634" s="1">
        <f t="shared" si="78"/>
        <v>-4.3982347707230704E-3</v>
      </c>
      <c r="H634" s="25">
        <f t="shared" si="72"/>
        <v>0</v>
      </c>
      <c r="I634" s="25">
        <f t="shared" si="73"/>
        <v>0</v>
      </c>
      <c r="J634" s="25">
        <f t="shared" si="74"/>
        <v>0</v>
      </c>
      <c r="K634" s="25">
        <v>0</v>
      </c>
      <c r="L634" s="5" t="str">
        <f t="shared" si="75"/>
        <v>-</v>
      </c>
      <c r="M634" s="5" t="str">
        <f t="shared" si="76"/>
        <v>-</v>
      </c>
      <c r="N634" s="5" t="s">
        <v>2</v>
      </c>
      <c r="O634" s="5" t="s">
        <v>2</v>
      </c>
      <c r="P634" s="27">
        <f t="shared" si="79"/>
        <v>0</v>
      </c>
    </row>
    <row r="635" spans="1:16" x14ac:dyDescent="0.3">
      <c r="A635" s="5">
        <v>45035</v>
      </c>
      <c r="B635" s="25">
        <v>601.4</v>
      </c>
      <c r="C635" s="25">
        <v>15775</v>
      </c>
      <c r="D635" s="44">
        <v>-2.1183929144041132E-4</v>
      </c>
      <c r="E635" s="1">
        <f>'ONE_LAST_QUOTE (2)'!AF635</f>
        <v>-3.2310590462182717E-4</v>
      </c>
      <c r="F635" s="1">
        <f t="shared" si="77"/>
        <v>3.7520229614794163E-3</v>
      </c>
      <c r="G635" s="1">
        <f t="shared" si="78"/>
        <v>-4.3982347707230704E-3</v>
      </c>
      <c r="H635" s="25">
        <f t="shared" si="72"/>
        <v>0</v>
      </c>
      <c r="I635" s="25">
        <f t="shared" si="73"/>
        <v>0</v>
      </c>
      <c r="J635" s="25">
        <f t="shared" si="74"/>
        <v>0</v>
      </c>
      <c r="K635" s="25">
        <v>0</v>
      </c>
      <c r="L635" s="5" t="str">
        <f t="shared" si="75"/>
        <v>-</v>
      </c>
      <c r="M635" s="5" t="str">
        <f t="shared" si="76"/>
        <v>-</v>
      </c>
      <c r="N635" s="5" t="s">
        <v>125</v>
      </c>
      <c r="O635" s="5" t="s">
        <v>125</v>
      </c>
      <c r="P635" s="27">
        <f t="shared" si="79"/>
        <v>1</v>
      </c>
    </row>
    <row r="636" spans="1:16" x14ac:dyDescent="0.3">
      <c r="A636" s="5">
        <v>45036</v>
      </c>
      <c r="B636" s="25">
        <v>602</v>
      </c>
      <c r="C636" s="25">
        <v>15731</v>
      </c>
      <c r="D636" s="44">
        <v>-1.0298933306363276E-3</v>
      </c>
      <c r="E636" s="1">
        <f>'ONE_LAST_QUOTE (2)'!AF636</f>
        <v>-3.2310590462182717E-4</v>
      </c>
      <c r="F636" s="1">
        <f t="shared" si="77"/>
        <v>3.7520229614794163E-3</v>
      </c>
      <c r="G636" s="1">
        <f t="shared" si="78"/>
        <v>-4.3982347707230704E-3</v>
      </c>
      <c r="H636" s="25">
        <f t="shared" si="72"/>
        <v>0</v>
      </c>
      <c r="I636" s="25">
        <f t="shared" si="73"/>
        <v>0</v>
      </c>
      <c r="J636" s="25">
        <f t="shared" si="74"/>
        <v>0</v>
      </c>
      <c r="K636" s="25">
        <v>0</v>
      </c>
      <c r="L636" s="5" t="str">
        <f t="shared" si="75"/>
        <v>-</v>
      </c>
      <c r="M636" s="5" t="str">
        <f t="shared" si="76"/>
        <v>-</v>
      </c>
      <c r="N636" s="5" t="s">
        <v>144</v>
      </c>
      <c r="O636" s="5" t="s">
        <v>144</v>
      </c>
      <c r="P636" s="27">
        <f t="shared" si="79"/>
        <v>0</v>
      </c>
    </row>
    <row r="637" spans="1:16" x14ac:dyDescent="0.3">
      <c r="A637" s="5">
        <v>45037</v>
      </c>
      <c r="B637" s="25">
        <v>598.4</v>
      </c>
      <c r="C637" s="25">
        <v>15614</v>
      </c>
      <c r="D637" s="44">
        <v>-6.5721612630379833E-5</v>
      </c>
      <c r="E637" s="1">
        <f>'ONE_LAST_QUOTE (2)'!AF637</f>
        <v>-3.2310590462182717E-4</v>
      </c>
      <c r="F637" s="1">
        <f t="shared" si="77"/>
        <v>3.7520229614794163E-3</v>
      </c>
      <c r="G637" s="1">
        <f t="shared" si="78"/>
        <v>-4.3982347707230704E-3</v>
      </c>
      <c r="H637" s="25">
        <f t="shared" si="72"/>
        <v>0</v>
      </c>
      <c r="I637" s="25">
        <f t="shared" si="73"/>
        <v>0</v>
      </c>
      <c r="J637" s="25">
        <f t="shared" si="74"/>
        <v>0</v>
      </c>
      <c r="K637" s="25">
        <v>0</v>
      </c>
      <c r="L637" s="5" t="str">
        <f t="shared" si="75"/>
        <v>-</v>
      </c>
      <c r="M637" s="5" t="str">
        <f t="shared" si="76"/>
        <v>-</v>
      </c>
      <c r="N637" s="5" t="s">
        <v>125</v>
      </c>
      <c r="O637" s="5" t="s">
        <v>125</v>
      </c>
      <c r="P637" s="27">
        <f t="shared" si="79"/>
        <v>1</v>
      </c>
    </row>
    <row r="638" spans="1:16" x14ac:dyDescent="0.3">
      <c r="A638" s="5">
        <v>45040</v>
      </c>
      <c r="B638" s="25">
        <v>597.4</v>
      </c>
      <c r="C638" s="25">
        <v>15620</v>
      </c>
      <c r="D638" s="44">
        <v>-8.9395659699182317E-4</v>
      </c>
      <c r="E638" s="1">
        <f>'ONE_LAST_QUOTE (2)'!AF638</f>
        <v>-3.2310590462182717E-4</v>
      </c>
      <c r="F638" s="1">
        <f t="shared" si="77"/>
        <v>3.7520229614794163E-3</v>
      </c>
      <c r="G638" s="1">
        <f t="shared" si="78"/>
        <v>-4.3982347707230704E-3</v>
      </c>
      <c r="H638" s="25">
        <f t="shared" si="72"/>
        <v>0</v>
      </c>
      <c r="I638" s="25">
        <f t="shared" si="73"/>
        <v>0</v>
      </c>
      <c r="J638" s="25">
        <f t="shared" si="74"/>
        <v>0</v>
      </c>
      <c r="K638" s="25">
        <v>0</v>
      </c>
      <c r="L638" s="5" t="str">
        <f t="shared" si="75"/>
        <v>-</v>
      </c>
      <c r="M638" s="5" t="str">
        <f t="shared" si="76"/>
        <v>-</v>
      </c>
      <c r="N638" s="5" t="s">
        <v>125</v>
      </c>
      <c r="O638" s="5" t="s">
        <v>125</v>
      </c>
      <c r="P638" s="27">
        <f t="shared" si="79"/>
        <v>0</v>
      </c>
    </row>
    <row r="639" spans="1:16" x14ac:dyDescent="0.3">
      <c r="A639" s="5">
        <v>45041</v>
      </c>
      <c r="B639" s="25">
        <v>588</v>
      </c>
      <c r="C639" s="25">
        <v>15389</v>
      </c>
      <c r="D639" s="44">
        <v>2.1613128692986642E-4</v>
      </c>
      <c r="E639" s="1">
        <f>'ONE_LAST_QUOTE (2)'!AF639</f>
        <v>-3.2310590462182717E-4</v>
      </c>
      <c r="F639" s="1">
        <f t="shared" si="77"/>
        <v>3.7520229614794163E-3</v>
      </c>
      <c r="G639" s="1">
        <f t="shared" si="78"/>
        <v>-4.3982347707230704E-3</v>
      </c>
      <c r="H639" s="25">
        <f t="shared" si="72"/>
        <v>0</v>
      </c>
      <c r="I639" s="25">
        <f t="shared" si="73"/>
        <v>0</v>
      </c>
      <c r="J639" s="25">
        <f t="shared" si="74"/>
        <v>0</v>
      </c>
      <c r="K639" s="25">
        <v>0</v>
      </c>
      <c r="L639" s="5" t="str">
        <f t="shared" si="75"/>
        <v>-</v>
      </c>
      <c r="M639" s="5" t="str">
        <f t="shared" si="76"/>
        <v>-</v>
      </c>
      <c r="N639" s="5" t="s">
        <v>125</v>
      </c>
      <c r="O639" s="5" t="s">
        <v>125</v>
      </c>
      <c r="P639" s="27">
        <f t="shared" si="79"/>
        <v>1</v>
      </c>
    </row>
    <row r="640" spans="1:16" x14ac:dyDescent="0.3">
      <c r="A640" s="5">
        <v>45042</v>
      </c>
      <c r="B640" s="25">
        <v>585.4</v>
      </c>
      <c r="C640" s="25">
        <v>15376</v>
      </c>
      <c r="D640" s="44">
        <v>-1.5694996160296073E-5</v>
      </c>
      <c r="E640" s="1">
        <f>'ONE_LAST_QUOTE (2)'!AF640</f>
        <v>-3.2310590462182717E-4</v>
      </c>
      <c r="F640" s="1">
        <f t="shared" si="77"/>
        <v>3.7520229614794163E-3</v>
      </c>
      <c r="G640" s="1">
        <f t="shared" si="78"/>
        <v>-4.3982347707230704E-3</v>
      </c>
      <c r="H640" s="25">
        <f t="shared" si="72"/>
        <v>0</v>
      </c>
      <c r="I640" s="25">
        <f t="shared" si="73"/>
        <v>0</v>
      </c>
      <c r="J640" s="25">
        <f t="shared" si="74"/>
        <v>0</v>
      </c>
      <c r="K640" s="25">
        <v>0</v>
      </c>
      <c r="L640" s="5" t="str">
        <f t="shared" si="75"/>
        <v>-</v>
      </c>
      <c r="M640" s="5" t="str">
        <f t="shared" si="76"/>
        <v>-</v>
      </c>
      <c r="N640" s="5" t="s">
        <v>125</v>
      </c>
      <c r="O640" s="5" t="s">
        <v>125</v>
      </c>
      <c r="P640" s="27">
        <f t="shared" si="79"/>
        <v>1</v>
      </c>
    </row>
    <row r="641" spans="1:16" x14ac:dyDescent="0.3">
      <c r="A641" s="5">
        <v>45043</v>
      </c>
      <c r="B641" s="25">
        <v>586.5</v>
      </c>
      <c r="C641" s="25">
        <v>15426</v>
      </c>
      <c r="D641" s="44">
        <v>1.3810714811083812E-3</v>
      </c>
      <c r="E641" s="1">
        <f>'ONE_LAST_QUOTE (2)'!AF641</f>
        <v>-3.2310590462182717E-4</v>
      </c>
      <c r="F641" s="1">
        <f t="shared" si="77"/>
        <v>3.7520229614794163E-3</v>
      </c>
      <c r="G641" s="1">
        <f t="shared" si="78"/>
        <v>-4.3982347707230704E-3</v>
      </c>
      <c r="H641" s="25">
        <f t="shared" si="72"/>
        <v>0</v>
      </c>
      <c r="I641" s="25">
        <f t="shared" si="73"/>
        <v>0</v>
      </c>
      <c r="J641" s="25">
        <f t="shared" si="74"/>
        <v>0</v>
      </c>
      <c r="K641" s="25">
        <v>0</v>
      </c>
      <c r="L641" s="5" t="str">
        <f t="shared" si="75"/>
        <v>-</v>
      </c>
      <c r="M641" s="5" t="str">
        <f t="shared" si="76"/>
        <v>-</v>
      </c>
      <c r="N641" s="5" t="s">
        <v>2</v>
      </c>
      <c r="O641" s="5" t="s">
        <v>2</v>
      </c>
      <c r="P641" s="27">
        <f t="shared" si="79"/>
        <v>1</v>
      </c>
    </row>
    <row r="642" spans="1:16" x14ac:dyDescent="0.3">
      <c r="A642" s="5">
        <v>45044</v>
      </c>
      <c r="B642" s="25">
        <v>594.70000000000005</v>
      </c>
      <c r="C642" s="25">
        <v>15572</v>
      </c>
      <c r="D642" s="44">
        <v>-1.9259372560067409E-3</v>
      </c>
      <c r="E642" s="1">
        <f>'ONE_LAST_QUOTE (2)'!AF642</f>
        <v>-3.2310590462182717E-4</v>
      </c>
      <c r="F642" s="1">
        <f t="shared" si="77"/>
        <v>3.7520229614794163E-3</v>
      </c>
      <c r="G642" s="1">
        <f t="shared" si="78"/>
        <v>-4.3982347707230704E-3</v>
      </c>
      <c r="H642" s="25">
        <f t="shared" ref="H642:H705" si="80">IF(D642&gt;F642,1,0)</f>
        <v>0</v>
      </c>
      <c r="I642" s="25">
        <f t="shared" ref="I642:I705" si="81">IF(D642&lt;G642,1,0)</f>
        <v>0</v>
      </c>
      <c r="J642" s="25">
        <f t="shared" ref="J642:J705" si="82">H642+I642</f>
        <v>0</v>
      </c>
      <c r="K642" s="25">
        <v>0</v>
      </c>
      <c r="L642" s="5" t="str">
        <f t="shared" ref="L642:L705" si="83">IF(H642=1,A642,"-")</f>
        <v>-</v>
      </c>
      <c r="M642" s="5" t="str">
        <f t="shared" ref="M642:M705" si="84">IF(I642=1,A642,"-")</f>
        <v>-</v>
      </c>
      <c r="N642" s="5" t="s">
        <v>125</v>
      </c>
      <c r="O642" s="5" t="s">
        <v>125</v>
      </c>
      <c r="P642" s="27">
        <f t="shared" si="79"/>
        <v>0</v>
      </c>
    </row>
    <row r="643" spans="1:16" x14ac:dyDescent="0.3">
      <c r="A643" s="5">
        <v>45048</v>
      </c>
      <c r="B643" s="25">
        <v>596.20000000000005</v>
      </c>
      <c r="C643" s="25">
        <v>15635</v>
      </c>
      <c r="D643" s="44">
        <v>-1.7074452974717414E-3</v>
      </c>
      <c r="E643" s="1">
        <f>'ONE_LAST_QUOTE (2)'!AF643</f>
        <v>-3.2310590462182717E-4</v>
      </c>
      <c r="F643" s="1">
        <f t="shared" ref="F643:F706" si="85">E643+$Q$7*_xlfn.STDEV.S($D$2:$D$779)</f>
        <v>3.7520229614794163E-3</v>
      </c>
      <c r="G643" s="1">
        <f t="shared" ref="G643:G706" si="86">E643-$Q$7*_xlfn.STDEV.S($D$2:$D$779)</f>
        <v>-4.3982347707230704E-3</v>
      </c>
      <c r="H643" s="25">
        <f t="shared" si="80"/>
        <v>0</v>
      </c>
      <c r="I643" s="25">
        <f t="shared" si="81"/>
        <v>0</v>
      </c>
      <c r="J643" s="25">
        <f t="shared" si="82"/>
        <v>0</v>
      </c>
      <c r="K643" s="25">
        <v>0</v>
      </c>
      <c r="L643" s="5" t="str">
        <f t="shared" si="83"/>
        <v>-</v>
      </c>
      <c r="M643" s="5" t="str">
        <f t="shared" si="84"/>
        <v>-</v>
      </c>
      <c r="N643" s="5" t="s">
        <v>125</v>
      </c>
      <c r="O643" s="5" t="s">
        <v>125</v>
      </c>
      <c r="P643" s="27">
        <f t="shared" ref="P643:P706" si="87">IF(D643&gt;E643,1,0)</f>
        <v>0</v>
      </c>
    </row>
    <row r="644" spans="1:16" x14ac:dyDescent="0.3">
      <c r="A644" s="5">
        <v>45049</v>
      </c>
      <c r="B644" s="25">
        <v>592.29999999999995</v>
      </c>
      <c r="C644" s="25">
        <v>15549</v>
      </c>
      <c r="D644" s="44">
        <v>-9.7623538616870031E-4</v>
      </c>
      <c r="E644" s="1">
        <f>'ONE_LAST_QUOTE (2)'!AF644</f>
        <v>-3.2310590462182717E-4</v>
      </c>
      <c r="F644" s="1">
        <f t="shared" si="85"/>
        <v>3.7520229614794163E-3</v>
      </c>
      <c r="G644" s="1">
        <f t="shared" si="86"/>
        <v>-4.3982347707230704E-3</v>
      </c>
      <c r="H644" s="25">
        <f t="shared" si="80"/>
        <v>0</v>
      </c>
      <c r="I644" s="25">
        <f t="shared" si="81"/>
        <v>0</v>
      </c>
      <c r="J644" s="25">
        <f t="shared" si="82"/>
        <v>0</v>
      </c>
      <c r="K644" s="25">
        <v>0</v>
      </c>
      <c r="L644" s="5" t="str">
        <f t="shared" si="83"/>
        <v>-</v>
      </c>
      <c r="M644" s="5" t="str">
        <f t="shared" si="84"/>
        <v>-</v>
      </c>
      <c r="N644" s="5" t="s">
        <v>125</v>
      </c>
      <c r="O644" s="5" t="s">
        <v>125</v>
      </c>
      <c r="P644" s="27">
        <f t="shared" si="87"/>
        <v>0</v>
      </c>
    </row>
    <row r="645" spans="1:16" x14ac:dyDescent="0.3">
      <c r="A645" s="5">
        <v>45050</v>
      </c>
      <c r="B645" s="25">
        <v>594.79999999999995</v>
      </c>
      <c r="C645" s="25">
        <v>15607</v>
      </c>
      <c r="D645" s="44">
        <v>-2.067221289691419E-3</v>
      </c>
      <c r="E645" s="1">
        <f>'ONE_LAST_QUOTE (2)'!AF645</f>
        <v>-3.2310590462182717E-4</v>
      </c>
      <c r="F645" s="1">
        <f t="shared" si="85"/>
        <v>3.7520229614794163E-3</v>
      </c>
      <c r="G645" s="1">
        <f t="shared" si="86"/>
        <v>-4.3982347707230704E-3</v>
      </c>
      <c r="H645" s="25">
        <f t="shared" si="80"/>
        <v>0</v>
      </c>
      <c r="I645" s="25">
        <f t="shared" si="81"/>
        <v>0</v>
      </c>
      <c r="J645" s="25">
        <f t="shared" si="82"/>
        <v>0</v>
      </c>
      <c r="K645" s="25">
        <v>0</v>
      </c>
      <c r="L645" s="5" t="str">
        <f t="shared" si="83"/>
        <v>-</v>
      </c>
      <c r="M645" s="5" t="str">
        <f t="shared" si="84"/>
        <v>-</v>
      </c>
      <c r="N645" s="5" t="s">
        <v>125</v>
      </c>
      <c r="O645" s="5" t="s">
        <v>125</v>
      </c>
      <c r="P645" s="27">
        <f t="shared" si="87"/>
        <v>0</v>
      </c>
    </row>
    <row r="646" spans="1:16" x14ac:dyDescent="0.3">
      <c r="A646" s="5">
        <v>45051</v>
      </c>
      <c r="B646" s="25">
        <v>596.79999999999995</v>
      </c>
      <c r="C646" s="25">
        <v>15642</v>
      </c>
      <c r="D646" s="44">
        <v>-2.4948677147921239E-3</v>
      </c>
      <c r="E646" s="1">
        <f>'ONE_LAST_QUOTE (2)'!AF646</f>
        <v>-3.2310590462182717E-4</v>
      </c>
      <c r="F646" s="1">
        <f t="shared" si="85"/>
        <v>3.7520229614794163E-3</v>
      </c>
      <c r="G646" s="1">
        <f t="shared" si="86"/>
        <v>-4.3982347707230704E-3</v>
      </c>
      <c r="H646" s="25">
        <f t="shared" si="80"/>
        <v>0</v>
      </c>
      <c r="I646" s="25">
        <f t="shared" si="81"/>
        <v>0</v>
      </c>
      <c r="J646" s="25">
        <f t="shared" si="82"/>
        <v>0</v>
      </c>
      <c r="K646" s="25">
        <v>0</v>
      </c>
      <c r="L646" s="5" t="str">
        <f t="shared" si="83"/>
        <v>-</v>
      </c>
      <c r="M646" s="5" t="str">
        <f t="shared" si="84"/>
        <v>-</v>
      </c>
      <c r="N646" s="5" t="s">
        <v>125</v>
      </c>
      <c r="O646" s="5" t="s">
        <v>125</v>
      </c>
      <c r="P646" s="27">
        <f t="shared" si="87"/>
        <v>0</v>
      </c>
    </row>
    <row r="647" spans="1:16" x14ac:dyDescent="0.3">
      <c r="A647" s="5">
        <v>45054</v>
      </c>
      <c r="B647" s="25">
        <v>599.6</v>
      </c>
      <c r="C647" s="25">
        <v>15723</v>
      </c>
      <c r="D647" s="44">
        <v>-1.3676603076958204E-3</v>
      </c>
      <c r="E647" s="1">
        <f>'ONE_LAST_QUOTE (2)'!AF647</f>
        <v>-3.2310590462182717E-4</v>
      </c>
      <c r="F647" s="1">
        <f t="shared" si="85"/>
        <v>3.7520229614794163E-3</v>
      </c>
      <c r="G647" s="1">
        <f t="shared" si="86"/>
        <v>-4.3982347707230704E-3</v>
      </c>
      <c r="H647" s="25">
        <f t="shared" si="80"/>
        <v>0</v>
      </c>
      <c r="I647" s="25">
        <f t="shared" si="81"/>
        <v>0</v>
      </c>
      <c r="J647" s="25">
        <f t="shared" si="82"/>
        <v>0</v>
      </c>
      <c r="K647" s="25">
        <v>0</v>
      </c>
      <c r="L647" s="5" t="str">
        <f t="shared" si="83"/>
        <v>-</v>
      </c>
      <c r="M647" s="5" t="str">
        <f t="shared" si="84"/>
        <v>-</v>
      </c>
      <c r="N647" s="5" t="s">
        <v>2</v>
      </c>
      <c r="O647" s="5" t="s">
        <v>2</v>
      </c>
      <c r="P647" s="27">
        <f t="shared" si="87"/>
        <v>0</v>
      </c>
    </row>
    <row r="648" spans="1:16" x14ac:dyDescent="0.3">
      <c r="A648" s="5">
        <v>45055</v>
      </c>
      <c r="B648" s="25">
        <v>602.4</v>
      </c>
      <c r="C648" s="25">
        <v>15736</v>
      </c>
      <c r="D648" s="44">
        <v>-1.26831736534538E-3</v>
      </c>
      <c r="E648" s="1">
        <f>'ONE_LAST_QUOTE (2)'!AF648</f>
        <v>-3.2310590462182717E-4</v>
      </c>
      <c r="F648" s="1">
        <f t="shared" si="85"/>
        <v>3.7520229614794163E-3</v>
      </c>
      <c r="G648" s="1">
        <f t="shared" si="86"/>
        <v>-4.3982347707230704E-3</v>
      </c>
      <c r="H648" s="25">
        <f t="shared" si="80"/>
        <v>0</v>
      </c>
      <c r="I648" s="25">
        <f t="shared" si="81"/>
        <v>0</v>
      </c>
      <c r="J648" s="25">
        <f t="shared" si="82"/>
        <v>0</v>
      </c>
      <c r="K648" s="25">
        <v>0</v>
      </c>
      <c r="L648" s="5" t="str">
        <f t="shared" si="83"/>
        <v>-</v>
      </c>
      <c r="M648" s="5" t="str">
        <f t="shared" si="84"/>
        <v>-</v>
      </c>
      <c r="N648" s="5" t="s">
        <v>125</v>
      </c>
      <c r="O648" s="5" t="s">
        <v>125</v>
      </c>
      <c r="P648" s="27">
        <f t="shared" si="87"/>
        <v>0</v>
      </c>
    </row>
    <row r="649" spans="1:16" x14ac:dyDescent="0.3">
      <c r="A649" s="5">
        <v>45056</v>
      </c>
      <c r="B649" s="25">
        <v>596.20000000000005</v>
      </c>
      <c r="C649" s="25">
        <v>15610</v>
      </c>
      <c r="D649" s="44">
        <v>-1.4940173325251652E-3</v>
      </c>
      <c r="E649" s="1">
        <f>'ONE_LAST_QUOTE (2)'!AF649</f>
        <v>-3.2310590462182717E-4</v>
      </c>
      <c r="F649" s="1">
        <f t="shared" si="85"/>
        <v>3.7520229614794163E-3</v>
      </c>
      <c r="G649" s="1">
        <f t="shared" si="86"/>
        <v>-4.3982347707230704E-3</v>
      </c>
      <c r="H649" s="25">
        <f t="shared" si="80"/>
        <v>0</v>
      </c>
      <c r="I649" s="25">
        <f t="shared" si="81"/>
        <v>0</v>
      </c>
      <c r="J649" s="25">
        <f t="shared" si="82"/>
        <v>0</v>
      </c>
      <c r="K649" s="25">
        <v>0</v>
      </c>
      <c r="L649" s="5" t="str">
        <f t="shared" si="83"/>
        <v>-</v>
      </c>
      <c r="M649" s="5" t="str">
        <f t="shared" si="84"/>
        <v>-</v>
      </c>
      <c r="N649" s="5" t="s">
        <v>125</v>
      </c>
      <c r="O649" s="5" t="s">
        <v>125</v>
      </c>
      <c r="P649" s="27">
        <f t="shared" si="87"/>
        <v>0</v>
      </c>
    </row>
    <row r="650" spans="1:16" x14ac:dyDescent="0.3">
      <c r="A650" s="5">
        <v>45057</v>
      </c>
      <c r="B650" s="25">
        <v>594.6</v>
      </c>
      <c r="C650" s="25">
        <v>15519</v>
      </c>
      <c r="D650" s="44">
        <v>-2.5693233921620568E-3</v>
      </c>
      <c r="E650" s="1">
        <f>'ONE_LAST_QUOTE (2)'!AF650</f>
        <v>-3.2310590462182717E-4</v>
      </c>
      <c r="F650" s="1">
        <f t="shared" si="85"/>
        <v>3.7520229614794163E-3</v>
      </c>
      <c r="G650" s="1">
        <f t="shared" si="86"/>
        <v>-4.3982347707230704E-3</v>
      </c>
      <c r="H650" s="25">
        <f t="shared" si="80"/>
        <v>0</v>
      </c>
      <c r="I650" s="25">
        <f t="shared" si="81"/>
        <v>0</v>
      </c>
      <c r="J650" s="25">
        <f t="shared" si="82"/>
        <v>0</v>
      </c>
      <c r="K650" s="25">
        <v>0</v>
      </c>
      <c r="L650" s="5" t="str">
        <f t="shared" si="83"/>
        <v>-</v>
      </c>
      <c r="M650" s="5" t="str">
        <f t="shared" si="84"/>
        <v>-</v>
      </c>
      <c r="N650" s="5" t="s">
        <v>125</v>
      </c>
      <c r="O650" s="5" t="s">
        <v>125</v>
      </c>
      <c r="P650" s="27">
        <f t="shared" si="87"/>
        <v>0</v>
      </c>
    </row>
    <row r="651" spans="1:16" x14ac:dyDescent="0.3">
      <c r="A651" s="5">
        <v>45058</v>
      </c>
      <c r="B651" s="25">
        <v>592</v>
      </c>
      <c r="C651" s="25">
        <v>15506</v>
      </c>
      <c r="D651" s="44">
        <v>-2.4242760173060663E-3</v>
      </c>
      <c r="E651" s="1">
        <f>'ONE_LAST_QUOTE (2)'!AF651</f>
        <v>-3.2310590462182717E-4</v>
      </c>
      <c r="F651" s="1">
        <f t="shared" si="85"/>
        <v>3.7520229614794163E-3</v>
      </c>
      <c r="G651" s="1">
        <f t="shared" si="86"/>
        <v>-4.3982347707230704E-3</v>
      </c>
      <c r="H651" s="25">
        <f t="shared" si="80"/>
        <v>0</v>
      </c>
      <c r="I651" s="25">
        <f t="shared" si="81"/>
        <v>0</v>
      </c>
      <c r="J651" s="25">
        <f t="shared" si="82"/>
        <v>0</v>
      </c>
      <c r="K651" s="25">
        <v>0</v>
      </c>
      <c r="L651" s="5" t="str">
        <f t="shared" si="83"/>
        <v>-</v>
      </c>
      <c r="M651" s="5" t="str">
        <f t="shared" si="84"/>
        <v>-</v>
      </c>
      <c r="N651" s="5" t="s">
        <v>2</v>
      </c>
      <c r="O651" s="5" t="s">
        <v>2</v>
      </c>
      <c r="P651" s="27">
        <f t="shared" si="87"/>
        <v>0</v>
      </c>
    </row>
    <row r="652" spans="1:16" x14ac:dyDescent="0.3">
      <c r="A652" s="5">
        <v>45061</v>
      </c>
      <c r="B652" s="25">
        <v>591.9</v>
      </c>
      <c r="C652" s="25">
        <v>15510</v>
      </c>
      <c r="D652" s="44">
        <v>-1.1489408172909534E-3</v>
      </c>
      <c r="E652" s="1">
        <f>'ONE_LAST_QUOTE (2)'!AF652</f>
        <v>-3.2310590462182717E-4</v>
      </c>
      <c r="F652" s="1">
        <f t="shared" si="85"/>
        <v>3.7520229614794163E-3</v>
      </c>
      <c r="G652" s="1">
        <f t="shared" si="86"/>
        <v>-4.3982347707230704E-3</v>
      </c>
      <c r="H652" s="25">
        <f t="shared" si="80"/>
        <v>0</v>
      </c>
      <c r="I652" s="25">
        <f t="shared" si="81"/>
        <v>0</v>
      </c>
      <c r="J652" s="25">
        <f t="shared" si="82"/>
        <v>0</v>
      </c>
      <c r="K652" s="25">
        <v>0</v>
      </c>
      <c r="L652" s="5" t="str">
        <f t="shared" si="83"/>
        <v>-</v>
      </c>
      <c r="M652" s="5" t="str">
        <f t="shared" si="84"/>
        <v>-</v>
      </c>
      <c r="N652" s="5" t="s">
        <v>125</v>
      </c>
      <c r="O652" s="5" t="s">
        <v>125</v>
      </c>
      <c r="P652" s="27">
        <f t="shared" si="87"/>
        <v>0</v>
      </c>
    </row>
    <row r="653" spans="1:16" x14ac:dyDescent="0.3">
      <c r="A653" s="5">
        <v>45062</v>
      </c>
      <c r="B653" s="25">
        <v>599.70000000000005</v>
      </c>
      <c r="C653" s="25">
        <v>15690</v>
      </c>
      <c r="D653" s="44">
        <v>-1.8323942708120427E-3</v>
      </c>
      <c r="E653" s="1">
        <f>'ONE_LAST_QUOTE (2)'!AF653</f>
        <v>-3.2310590462182717E-4</v>
      </c>
      <c r="F653" s="1">
        <f t="shared" si="85"/>
        <v>3.7520229614794163E-3</v>
      </c>
      <c r="G653" s="1">
        <f t="shared" si="86"/>
        <v>-4.3982347707230704E-3</v>
      </c>
      <c r="H653" s="25">
        <f t="shared" si="80"/>
        <v>0</v>
      </c>
      <c r="I653" s="25">
        <f t="shared" si="81"/>
        <v>0</v>
      </c>
      <c r="J653" s="25">
        <f t="shared" si="82"/>
        <v>0</v>
      </c>
      <c r="K653" s="25">
        <v>0</v>
      </c>
      <c r="L653" s="5" t="str">
        <f t="shared" si="83"/>
        <v>-</v>
      </c>
      <c r="M653" s="5" t="str">
        <f t="shared" si="84"/>
        <v>-</v>
      </c>
      <c r="N653" s="5" t="s">
        <v>125</v>
      </c>
      <c r="O653" s="5" t="s">
        <v>125</v>
      </c>
      <c r="P653" s="27">
        <f t="shared" si="87"/>
        <v>0</v>
      </c>
    </row>
    <row r="654" spans="1:16" x14ac:dyDescent="0.3">
      <c r="A654" s="5">
        <v>45063</v>
      </c>
      <c r="B654" s="25">
        <v>610.29999999999995</v>
      </c>
      <c r="C654" s="25">
        <v>15953</v>
      </c>
      <c r="D654" s="44">
        <v>-1.3005130672201068E-3</v>
      </c>
      <c r="E654" s="1">
        <f>'ONE_LAST_QUOTE (2)'!AF654</f>
        <v>-3.2310590462182717E-4</v>
      </c>
      <c r="F654" s="1">
        <f t="shared" si="85"/>
        <v>3.7520229614794163E-3</v>
      </c>
      <c r="G654" s="1">
        <f t="shared" si="86"/>
        <v>-4.3982347707230704E-3</v>
      </c>
      <c r="H654" s="25">
        <f t="shared" si="80"/>
        <v>0</v>
      </c>
      <c r="I654" s="25">
        <f t="shared" si="81"/>
        <v>0</v>
      </c>
      <c r="J654" s="25">
        <f t="shared" si="82"/>
        <v>0</v>
      </c>
      <c r="K654" s="25">
        <v>0</v>
      </c>
      <c r="L654" s="5" t="str">
        <f t="shared" si="83"/>
        <v>-</v>
      </c>
      <c r="M654" s="5" t="str">
        <f t="shared" si="84"/>
        <v>-</v>
      </c>
      <c r="N654" s="5" t="s">
        <v>125</v>
      </c>
      <c r="O654" s="5" t="s">
        <v>125</v>
      </c>
      <c r="P654" s="27">
        <f t="shared" si="87"/>
        <v>0</v>
      </c>
    </row>
    <row r="655" spans="1:16" x14ac:dyDescent="0.3">
      <c r="A655" s="5">
        <v>45064</v>
      </c>
      <c r="B655" s="25">
        <v>618.29999999999995</v>
      </c>
      <c r="C655" s="25">
        <v>16069</v>
      </c>
      <c r="D655" s="44">
        <v>1.4874518197990259E-3</v>
      </c>
      <c r="E655" s="1">
        <f>'ONE_LAST_QUOTE (2)'!AF655</f>
        <v>-3.2310590462182717E-4</v>
      </c>
      <c r="F655" s="1">
        <f t="shared" si="85"/>
        <v>3.7520229614794163E-3</v>
      </c>
      <c r="G655" s="1">
        <f t="shared" si="86"/>
        <v>-4.3982347707230704E-3</v>
      </c>
      <c r="H655" s="25">
        <f t="shared" si="80"/>
        <v>0</v>
      </c>
      <c r="I655" s="25">
        <f t="shared" si="81"/>
        <v>0</v>
      </c>
      <c r="J655" s="25">
        <f t="shared" si="82"/>
        <v>0</v>
      </c>
      <c r="K655" s="25">
        <v>0</v>
      </c>
      <c r="L655" s="5" t="str">
        <f t="shared" si="83"/>
        <v>-</v>
      </c>
      <c r="M655" s="5" t="str">
        <f t="shared" si="84"/>
        <v>-</v>
      </c>
      <c r="N655" s="5" t="s">
        <v>2</v>
      </c>
      <c r="O655" s="5" t="s">
        <v>2</v>
      </c>
      <c r="P655" s="27">
        <f t="shared" si="87"/>
        <v>1</v>
      </c>
    </row>
    <row r="656" spans="1:16" x14ac:dyDescent="0.3">
      <c r="A656" s="5">
        <v>45065</v>
      </c>
      <c r="B656" s="25">
        <v>620.5</v>
      </c>
      <c r="C656" s="25">
        <v>16127</v>
      </c>
      <c r="D656" s="44">
        <v>1.1088987588933909E-3</v>
      </c>
      <c r="E656" s="1">
        <f>'ONE_LAST_QUOTE (2)'!AF656</f>
        <v>-3.2310590462182717E-4</v>
      </c>
      <c r="F656" s="1">
        <f t="shared" si="85"/>
        <v>3.7520229614794163E-3</v>
      </c>
      <c r="G656" s="1">
        <f t="shared" si="86"/>
        <v>-4.3982347707230704E-3</v>
      </c>
      <c r="H656" s="25">
        <f t="shared" si="80"/>
        <v>0</v>
      </c>
      <c r="I656" s="25">
        <f t="shared" si="81"/>
        <v>0</v>
      </c>
      <c r="J656" s="25">
        <f t="shared" si="82"/>
        <v>0</v>
      </c>
      <c r="K656" s="25">
        <v>0</v>
      </c>
      <c r="L656" s="5" t="str">
        <f t="shared" si="83"/>
        <v>-</v>
      </c>
      <c r="M656" s="5" t="str">
        <f t="shared" si="84"/>
        <v>-</v>
      </c>
      <c r="N656" s="5" t="s">
        <v>125</v>
      </c>
      <c r="O656" s="5" t="s">
        <v>125</v>
      </c>
      <c r="P656" s="27">
        <f t="shared" si="87"/>
        <v>1</v>
      </c>
    </row>
    <row r="657" spans="1:16" x14ac:dyDescent="0.3">
      <c r="A657" s="5">
        <v>45068</v>
      </c>
      <c r="B657" s="25">
        <v>618.70000000000005</v>
      </c>
      <c r="C657" s="25">
        <v>16115</v>
      </c>
      <c r="D657" s="44">
        <v>1.4260394478719327E-3</v>
      </c>
      <c r="E657" s="1">
        <f>'ONE_LAST_QUOTE (2)'!AF657</f>
        <v>-3.2310590462182717E-4</v>
      </c>
      <c r="F657" s="1">
        <f t="shared" si="85"/>
        <v>3.7520229614794163E-3</v>
      </c>
      <c r="G657" s="1">
        <f t="shared" si="86"/>
        <v>-4.3982347707230704E-3</v>
      </c>
      <c r="H657" s="25">
        <f t="shared" si="80"/>
        <v>0</v>
      </c>
      <c r="I657" s="25">
        <f t="shared" si="81"/>
        <v>0</v>
      </c>
      <c r="J657" s="25">
        <f t="shared" si="82"/>
        <v>0</v>
      </c>
      <c r="K657" s="25">
        <v>0</v>
      </c>
      <c r="L657" s="5" t="str">
        <f t="shared" si="83"/>
        <v>-</v>
      </c>
      <c r="M657" s="5" t="str">
        <f t="shared" si="84"/>
        <v>-</v>
      </c>
      <c r="N657" s="5" t="s">
        <v>125</v>
      </c>
      <c r="O657" s="5" t="s">
        <v>125</v>
      </c>
      <c r="P657" s="27">
        <f t="shared" si="87"/>
        <v>1</v>
      </c>
    </row>
    <row r="658" spans="1:16" x14ac:dyDescent="0.3">
      <c r="A658" s="5">
        <v>45069</v>
      </c>
      <c r="B658" s="25">
        <v>618.6</v>
      </c>
      <c r="C658" s="25">
        <v>16135</v>
      </c>
      <c r="D658" s="44">
        <v>2.1596031594046149E-3</v>
      </c>
      <c r="E658" s="1">
        <f>'ONE_LAST_QUOTE (2)'!AF658</f>
        <v>-3.2310590462182717E-4</v>
      </c>
      <c r="F658" s="1">
        <f t="shared" si="85"/>
        <v>3.7520229614794163E-3</v>
      </c>
      <c r="G658" s="1">
        <f t="shared" si="86"/>
        <v>-4.3982347707230704E-3</v>
      </c>
      <c r="H658" s="25">
        <f t="shared" si="80"/>
        <v>0</v>
      </c>
      <c r="I658" s="25">
        <f t="shared" si="81"/>
        <v>0</v>
      </c>
      <c r="J658" s="25">
        <f t="shared" si="82"/>
        <v>0</v>
      </c>
      <c r="K658" s="25">
        <v>0</v>
      </c>
      <c r="L658" s="5" t="str">
        <f t="shared" si="83"/>
        <v>-</v>
      </c>
      <c r="M658" s="5" t="str">
        <f t="shared" si="84"/>
        <v>-</v>
      </c>
      <c r="N658" s="5" t="s">
        <v>148</v>
      </c>
      <c r="O658" s="5" t="s">
        <v>148</v>
      </c>
      <c r="P658" s="27">
        <f t="shared" si="87"/>
        <v>1</v>
      </c>
    </row>
    <row r="659" spans="1:16" x14ac:dyDescent="0.3">
      <c r="A659" s="5">
        <v>45070</v>
      </c>
      <c r="B659" s="25">
        <v>614.9</v>
      </c>
      <c r="C659" s="25">
        <v>16069</v>
      </c>
      <c r="D659" s="44">
        <v>1.3169401817217262E-3</v>
      </c>
      <c r="E659" s="1">
        <f>'ONE_LAST_QUOTE (2)'!AF659</f>
        <v>-3.2310590462182717E-4</v>
      </c>
      <c r="F659" s="1">
        <f t="shared" si="85"/>
        <v>3.7520229614794163E-3</v>
      </c>
      <c r="G659" s="1">
        <f t="shared" si="86"/>
        <v>-4.3982347707230704E-3</v>
      </c>
      <c r="H659" s="25">
        <f t="shared" si="80"/>
        <v>0</v>
      </c>
      <c r="I659" s="25">
        <f t="shared" si="81"/>
        <v>0</v>
      </c>
      <c r="J659" s="25">
        <f t="shared" si="82"/>
        <v>0</v>
      </c>
      <c r="K659" s="25">
        <v>0</v>
      </c>
      <c r="L659" s="5" t="str">
        <f t="shared" si="83"/>
        <v>-</v>
      </c>
      <c r="M659" s="5" t="str">
        <f t="shared" si="84"/>
        <v>-</v>
      </c>
      <c r="N659" s="5" t="s">
        <v>148</v>
      </c>
      <c r="O659" s="5" t="s">
        <v>148</v>
      </c>
      <c r="P659" s="27">
        <f t="shared" si="87"/>
        <v>1</v>
      </c>
    </row>
    <row r="660" spans="1:16" x14ac:dyDescent="0.3">
      <c r="A660" s="5">
        <v>45071</v>
      </c>
      <c r="B660" s="25">
        <v>623.4</v>
      </c>
      <c r="C660" s="25">
        <v>16205</v>
      </c>
      <c r="D660" s="44">
        <v>9.6400519866205272E-4</v>
      </c>
      <c r="E660" s="1">
        <f>'ONE_LAST_QUOTE (2)'!AF660</f>
        <v>-3.2310590462182717E-4</v>
      </c>
      <c r="F660" s="1">
        <f t="shared" si="85"/>
        <v>3.7520229614794163E-3</v>
      </c>
      <c r="G660" s="1">
        <f t="shared" si="86"/>
        <v>-4.3982347707230704E-3</v>
      </c>
      <c r="H660" s="25">
        <f t="shared" si="80"/>
        <v>0</v>
      </c>
      <c r="I660" s="25">
        <f t="shared" si="81"/>
        <v>0</v>
      </c>
      <c r="J660" s="25">
        <f t="shared" si="82"/>
        <v>0</v>
      </c>
      <c r="K660" s="25">
        <v>0</v>
      </c>
      <c r="L660" s="5" t="str">
        <f t="shared" si="83"/>
        <v>-</v>
      </c>
      <c r="M660" s="5" t="str">
        <f t="shared" si="84"/>
        <v>-</v>
      </c>
      <c r="N660" s="5" t="s">
        <v>148</v>
      </c>
      <c r="O660" s="5" t="s">
        <v>148</v>
      </c>
      <c r="P660" s="27">
        <f t="shared" si="87"/>
        <v>1</v>
      </c>
    </row>
    <row r="661" spans="1:16" x14ac:dyDescent="0.3">
      <c r="A661" s="5">
        <v>45072</v>
      </c>
      <c r="B661" s="25">
        <v>636.4</v>
      </c>
      <c r="C661" s="25">
        <v>16438</v>
      </c>
      <c r="D661" s="44">
        <v>3.1805632405958323E-3</v>
      </c>
      <c r="E661" s="1">
        <f>'ONE_LAST_QUOTE (2)'!AF661</f>
        <v>-3.2310590462182717E-4</v>
      </c>
      <c r="F661" s="1">
        <f t="shared" si="85"/>
        <v>3.7520229614794163E-3</v>
      </c>
      <c r="G661" s="1">
        <f t="shared" si="86"/>
        <v>-4.3982347707230704E-3</v>
      </c>
      <c r="H661" s="25">
        <f t="shared" si="80"/>
        <v>0</v>
      </c>
      <c r="I661" s="25">
        <f t="shared" si="81"/>
        <v>0</v>
      </c>
      <c r="J661" s="25">
        <f t="shared" si="82"/>
        <v>0</v>
      </c>
      <c r="K661" s="25">
        <v>0</v>
      </c>
      <c r="L661" s="5" t="str">
        <f t="shared" si="83"/>
        <v>-</v>
      </c>
      <c r="M661" s="5" t="str">
        <f t="shared" si="84"/>
        <v>-</v>
      </c>
      <c r="N661" s="5" t="s">
        <v>2</v>
      </c>
      <c r="O661" s="5" t="s">
        <v>2</v>
      </c>
      <c r="P661" s="27">
        <f t="shared" si="87"/>
        <v>1</v>
      </c>
    </row>
    <row r="662" spans="1:16" x14ac:dyDescent="0.3">
      <c r="A662" s="5">
        <v>45075</v>
      </c>
      <c r="B662" s="25">
        <v>642</v>
      </c>
      <c r="C662" s="25">
        <v>16578</v>
      </c>
      <c r="D662" s="44">
        <v>1.8444917426107721E-3</v>
      </c>
      <c r="E662" s="1">
        <f>'ONE_LAST_QUOTE (2)'!AF662</f>
        <v>-3.2310590462182717E-4</v>
      </c>
      <c r="F662" s="1">
        <f t="shared" si="85"/>
        <v>3.7520229614794163E-3</v>
      </c>
      <c r="G662" s="1">
        <f t="shared" si="86"/>
        <v>-4.3982347707230704E-3</v>
      </c>
      <c r="H662" s="25">
        <f t="shared" si="80"/>
        <v>0</v>
      </c>
      <c r="I662" s="25">
        <f t="shared" si="81"/>
        <v>0</v>
      </c>
      <c r="J662" s="25">
        <f t="shared" si="82"/>
        <v>0</v>
      </c>
      <c r="K662" s="25">
        <v>0</v>
      </c>
      <c r="L662" s="5" t="str">
        <f t="shared" si="83"/>
        <v>-</v>
      </c>
      <c r="M662" s="5" t="str">
        <f t="shared" si="84"/>
        <v>-</v>
      </c>
      <c r="N662" s="5" t="s">
        <v>148</v>
      </c>
      <c r="O662" s="5" t="s">
        <v>148</v>
      </c>
      <c r="P662" s="27">
        <f t="shared" si="87"/>
        <v>1</v>
      </c>
    </row>
    <row r="663" spans="1:16" x14ac:dyDescent="0.3">
      <c r="A663" s="5">
        <v>45076</v>
      </c>
      <c r="B663" s="25">
        <v>641.5</v>
      </c>
      <c r="C663" s="25">
        <v>16573</v>
      </c>
      <c r="D663" s="44">
        <v>2.8018417506270824E-3</v>
      </c>
      <c r="E663" s="1">
        <f>'ONE_LAST_QUOTE (2)'!AF663</f>
        <v>-3.2310590462182717E-4</v>
      </c>
      <c r="F663" s="1">
        <f t="shared" si="85"/>
        <v>3.7520229614794163E-3</v>
      </c>
      <c r="G663" s="1">
        <f t="shared" si="86"/>
        <v>-4.3982347707230704E-3</v>
      </c>
      <c r="H663" s="25">
        <f t="shared" si="80"/>
        <v>0</v>
      </c>
      <c r="I663" s="25">
        <f t="shared" si="81"/>
        <v>0</v>
      </c>
      <c r="J663" s="25">
        <f t="shared" si="82"/>
        <v>0</v>
      </c>
      <c r="K663" s="25">
        <v>0</v>
      </c>
      <c r="L663" s="5" t="str">
        <f t="shared" si="83"/>
        <v>-</v>
      </c>
      <c r="M663" s="5" t="str">
        <f t="shared" si="84"/>
        <v>-</v>
      </c>
      <c r="N663" s="5" t="s">
        <v>2</v>
      </c>
      <c r="O663" s="5" t="s">
        <v>2</v>
      </c>
      <c r="P663" s="27">
        <f t="shared" si="87"/>
        <v>1</v>
      </c>
    </row>
    <row r="664" spans="1:16" x14ac:dyDescent="0.3">
      <c r="A664" s="5">
        <v>45077</v>
      </c>
      <c r="B664" s="25">
        <v>629</v>
      </c>
      <c r="C664" s="25">
        <v>16488</v>
      </c>
      <c r="D664" s="44">
        <v>-5.4074176716307713E-3</v>
      </c>
      <c r="E664" s="1">
        <f>'ONE_LAST_QUOTE (2)'!AF664</f>
        <v>-3.2310590462182717E-4</v>
      </c>
      <c r="F664" s="1">
        <f t="shared" si="85"/>
        <v>3.7520229614794163E-3</v>
      </c>
      <c r="G664" s="1">
        <f t="shared" si="86"/>
        <v>-4.3982347707230704E-3</v>
      </c>
      <c r="H664" s="25">
        <f t="shared" si="80"/>
        <v>0</v>
      </c>
      <c r="I664" s="25">
        <f t="shared" si="81"/>
        <v>1</v>
      </c>
      <c r="J664" s="25">
        <f t="shared" si="82"/>
        <v>1</v>
      </c>
      <c r="K664" s="25">
        <v>1</v>
      </c>
      <c r="L664" s="5" t="str">
        <f t="shared" si="83"/>
        <v>-</v>
      </c>
      <c r="M664" s="5">
        <f t="shared" si="84"/>
        <v>45077</v>
      </c>
      <c r="N664" s="5" t="s">
        <v>125</v>
      </c>
      <c r="O664" s="5" t="s">
        <v>125</v>
      </c>
      <c r="P664" s="27">
        <f t="shared" si="87"/>
        <v>0</v>
      </c>
    </row>
    <row r="665" spans="1:16" x14ac:dyDescent="0.3">
      <c r="A665" s="5">
        <v>45078</v>
      </c>
      <c r="B665" s="25">
        <v>627.70000000000005</v>
      </c>
      <c r="C665" s="25">
        <v>16469</v>
      </c>
      <c r="D665" s="44">
        <v>-7.3597636760407599E-3</v>
      </c>
      <c r="E665" s="1">
        <f>'ONE_LAST_QUOTE (2)'!AF665</f>
        <v>-3.2310590462182717E-4</v>
      </c>
      <c r="F665" s="1">
        <f t="shared" si="85"/>
        <v>3.7520229614794163E-3</v>
      </c>
      <c r="G665" s="1">
        <f t="shared" si="86"/>
        <v>-4.3982347707230704E-3</v>
      </c>
      <c r="H665" s="25">
        <f t="shared" si="80"/>
        <v>0</v>
      </c>
      <c r="I665" s="25">
        <f t="shared" si="81"/>
        <v>1</v>
      </c>
      <c r="J665" s="25">
        <f t="shared" si="82"/>
        <v>1</v>
      </c>
      <c r="K665" s="25">
        <v>0</v>
      </c>
      <c r="L665" s="5" t="str">
        <f t="shared" si="83"/>
        <v>-</v>
      </c>
      <c r="M665" s="5">
        <f t="shared" si="84"/>
        <v>45078</v>
      </c>
      <c r="N665" s="5" t="s">
        <v>150</v>
      </c>
      <c r="O665" s="5" t="s">
        <v>150</v>
      </c>
      <c r="P665" s="27">
        <f t="shared" si="87"/>
        <v>0</v>
      </c>
    </row>
    <row r="666" spans="1:16" x14ac:dyDescent="0.3">
      <c r="A666" s="5">
        <v>45079</v>
      </c>
      <c r="B666" s="25">
        <v>639</v>
      </c>
      <c r="C666" s="25">
        <v>16711</v>
      </c>
      <c r="D666" s="44">
        <v>-8.2168807333414095E-3</v>
      </c>
      <c r="E666" s="1">
        <f>'ONE_LAST_QUOTE (2)'!AF666</f>
        <v>-3.2310590462182717E-4</v>
      </c>
      <c r="F666" s="1">
        <f t="shared" si="85"/>
        <v>3.7520229614794163E-3</v>
      </c>
      <c r="G666" s="1">
        <f t="shared" si="86"/>
        <v>-4.3982347707230704E-3</v>
      </c>
      <c r="H666" s="25">
        <f t="shared" si="80"/>
        <v>0</v>
      </c>
      <c r="I666" s="25">
        <f t="shared" si="81"/>
        <v>1</v>
      </c>
      <c r="J666" s="25">
        <f t="shared" si="82"/>
        <v>1</v>
      </c>
      <c r="K666" s="25">
        <v>0</v>
      </c>
      <c r="L666" s="5" t="str">
        <f t="shared" si="83"/>
        <v>-</v>
      </c>
      <c r="M666" s="5">
        <f t="shared" si="84"/>
        <v>45079</v>
      </c>
      <c r="N666" s="5" t="s">
        <v>150</v>
      </c>
      <c r="O666" s="5" t="s">
        <v>150</v>
      </c>
      <c r="P666" s="27">
        <f t="shared" si="87"/>
        <v>0</v>
      </c>
    </row>
    <row r="667" spans="1:16" x14ac:dyDescent="0.3">
      <c r="A667" s="5">
        <v>45082</v>
      </c>
      <c r="B667" s="25">
        <v>636</v>
      </c>
      <c r="C667" s="25">
        <v>16683</v>
      </c>
      <c r="D667" s="44">
        <v>-7.8326305547271793E-3</v>
      </c>
      <c r="E667" s="1">
        <f>'ONE_LAST_QUOTE (2)'!AF667</f>
        <v>-3.2310590462182717E-4</v>
      </c>
      <c r="F667" s="1">
        <f t="shared" si="85"/>
        <v>3.7520229614794163E-3</v>
      </c>
      <c r="G667" s="1">
        <f t="shared" si="86"/>
        <v>-4.3982347707230704E-3</v>
      </c>
      <c r="H667" s="25">
        <f t="shared" si="80"/>
        <v>0</v>
      </c>
      <c r="I667" s="25">
        <f t="shared" si="81"/>
        <v>1</v>
      </c>
      <c r="J667" s="25">
        <f t="shared" si="82"/>
        <v>1</v>
      </c>
      <c r="K667" s="25">
        <v>0</v>
      </c>
      <c r="L667" s="5" t="str">
        <f t="shared" si="83"/>
        <v>-</v>
      </c>
      <c r="M667" s="5">
        <f t="shared" si="84"/>
        <v>45082</v>
      </c>
      <c r="N667" s="5" t="s">
        <v>159</v>
      </c>
      <c r="O667" s="5" t="s">
        <v>159</v>
      </c>
      <c r="P667" s="27">
        <f t="shared" si="87"/>
        <v>0</v>
      </c>
    </row>
    <row r="668" spans="1:16" x14ac:dyDescent="0.3">
      <c r="A668" s="5">
        <v>45083</v>
      </c>
      <c r="B668" s="25">
        <v>638.6</v>
      </c>
      <c r="C668" s="25">
        <v>16746</v>
      </c>
      <c r="D668" s="44">
        <v>-6.4466434607860518E-3</v>
      </c>
      <c r="E668" s="1">
        <f>'ONE_LAST_QUOTE (2)'!AF668</f>
        <v>-3.2310590462182717E-4</v>
      </c>
      <c r="F668" s="1">
        <f t="shared" si="85"/>
        <v>3.7520229614794163E-3</v>
      </c>
      <c r="G668" s="1">
        <f t="shared" si="86"/>
        <v>-4.3982347707230704E-3</v>
      </c>
      <c r="H668" s="25">
        <f t="shared" si="80"/>
        <v>0</v>
      </c>
      <c r="I668" s="25">
        <f t="shared" si="81"/>
        <v>1</v>
      </c>
      <c r="J668" s="25">
        <f t="shared" si="82"/>
        <v>1</v>
      </c>
      <c r="K668" s="25">
        <v>0</v>
      </c>
      <c r="L668" s="5" t="str">
        <f t="shared" si="83"/>
        <v>-</v>
      </c>
      <c r="M668" s="5">
        <f t="shared" si="84"/>
        <v>45083</v>
      </c>
      <c r="N668" s="5" t="s">
        <v>2</v>
      </c>
      <c r="O668" s="5" t="s">
        <v>2</v>
      </c>
      <c r="P668" s="27">
        <f t="shared" si="87"/>
        <v>0</v>
      </c>
    </row>
    <row r="669" spans="1:16" x14ac:dyDescent="0.3">
      <c r="A669" s="5">
        <v>45084</v>
      </c>
      <c r="B669" s="25">
        <v>645.20000000000005</v>
      </c>
      <c r="C669" s="25">
        <v>16890</v>
      </c>
      <c r="D669" s="44">
        <v>-6.9341169316377519E-3</v>
      </c>
      <c r="E669" s="1">
        <f>'ONE_LAST_QUOTE (2)'!AF669</f>
        <v>-3.2310590462182717E-4</v>
      </c>
      <c r="F669" s="1">
        <f t="shared" si="85"/>
        <v>3.7520229614794163E-3</v>
      </c>
      <c r="G669" s="1">
        <f t="shared" si="86"/>
        <v>-4.3982347707230704E-3</v>
      </c>
      <c r="H669" s="25">
        <f t="shared" si="80"/>
        <v>0</v>
      </c>
      <c r="I669" s="25">
        <f t="shared" si="81"/>
        <v>1</v>
      </c>
      <c r="J669" s="25">
        <f t="shared" si="82"/>
        <v>1</v>
      </c>
      <c r="K669" s="25">
        <v>0</v>
      </c>
      <c r="L669" s="5" t="str">
        <f t="shared" si="83"/>
        <v>-</v>
      </c>
      <c r="M669" s="5">
        <f t="shared" si="84"/>
        <v>45084</v>
      </c>
      <c r="N669" s="5" t="s">
        <v>2</v>
      </c>
      <c r="O669" s="5" t="s">
        <v>2</v>
      </c>
      <c r="P669" s="27">
        <f t="shared" si="87"/>
        <v>0</v>
      </c>
    </row>
    <row r="670" spans="1:16" x14ac:dyDescent="0.3">
      <c r="A670" s="5">
        <v>45085</v>
      </c>
      <c r="B670" s="25">
        <v>638.4</v>
      </c>
      <c r="C670" s="25">
        <v>16717</v>
      </c>
      <c r="D670" s="44">
        <v>-7.8079476335503441E-3</v>
      </c>
      <c r="E670" s="1">
        <f>'ONE_LAST_QUOTE (2)'!AF670</f>
        <v>-3.2310590462182717E-4</v>
      </c>
      <c r="F670" s="1">
        <f t="shared" si="85"/>
        <v>3.7520229614794163E-3</v>
      </c>
      <c r="G670" s="1">
        <f t="shared" si="86"/>
        <v>-4.3982347707230704E-3</v>
      </c>
      <c r="H670" s="25">
        <f t="shared" si="80"/>
        <v>0</v>
      </c>
      <c r="I670" s="25">
        <f t="shared" si="81"/>
        <v>1</v>
      </c>
      <c r="J670" s="25">
        <f t="shared" si="82"/>
        <v>1</v>
      </c>
      <c r="K670" s="25">
        <v>0</v>
      </c>
      <c r="L670" s="5" t="str">
        <f t="shared" si="83"/>
        <v>-</v>
      </c>
      <c r="M670" s="5">
        <f t="shared" si="84"/>
        <v>45085</v>
      </c>
      <c r="N670" s="5" t="s">
        <v>150</v>
      </c>
      <c r="O670" s="5" t="s">
        <v>150</v>
      </c>
      <c r="P670" s="27">
        <f t="shared" si="87"/>
        <v>0</v>
      </c>
    </row>
    <row r="671" spans="1:16" x14ac:dyDescent="0.3">
      <c r="A671" s="5">
        <v>45086</v>
      </c>
      <c r="B671" s="25">
        <v>646.4</v>
      </c>
      <c r="C671" s="25">
        <v>16886</v>
      </c>
      <c r="D671" s="44">
        <v>-8.8902899250319651E-3</v>
      </c>
      <c r="E671" s="1">
        <f>'ONE_LAST_QUOTE (2)'!AF671</f>
        <v>-3.2310590462182717E-4</v>
      </c>
      <c r="F671" s="1">
        <f t="shared" si="85"/>
        <v>3.7520229614794163E-3</v>
      </c>
      <c r="G671" s="1">
        <f t="shared" si="86"/>
        <v>-4.3982347707230704E-3</v>
      </c>
      <c r="H671" s="25">
        <f t="shared" si="80"/>
        <v>0</v>
      </c>
      <c r="I671" s="25">
        <f t="shared" si="81"/>
        <v>1</v>
      </c>
      <c r="J671" s="25">
        <f t="shared" si="82"/>
        <v>1</v>
      </c>
      <c r="K671" s="25">
        <v>0</v>
      </c>
      <c r="L671" s="5" t="str">
        <f t="shared" si="83"/>
        <v>-</v>
      </c>
      <c r="M671" s="5">
        <f t="shared" si="84"/>
        <v>45086</v>
      </c>
      <c r="N671" s="5" t="s">
        <v>150</v>
      </c>
      <c r="O671" s="5" t="s">
        <v>150</v>
      </c>
      <c r="P671" s="27">
        <f t="shared" si="87"/>
        <v>0</v>
      </c>
    </row>
    <row r="672" spans="1:16" x14ac:dyDescent="0.3">
      <c r="A672" s="5">
        <v>45089</v>
      </c>
      <c r="B672" s="25">
        <v>650.1</v>
      </c>
      <c r="C672" s="25">
        <v>16942</v>
      </c>
      <c r="D672" s="44">
        <v>-5.4247222480148169E-3</v>
      </c>
      <c r="E672" s="1">
        <f>'ONE_LAST_QUOTE (2)'!AF672</f>
        <v>-3.2310590462182717E-4</v>
      </c>
      <c r="F672" s="1">
        <f t="shared" si="85"/>
        <v>3.7520229614794163E-3</v>
      </c>
      <c r="G672" s="1">
        <f t="shared" si="86"/>
        <v>-4.3982347707230704E-3</v>
      </c>
      <c r="H672" s="25">
        <f t="shared" si="80"/>
        <v>0</v>
      </c>
      <c r="I672" s="25">
        <f t="shared" si="81"/>
        <v>1</v>
      </c>
      <c r="J672" s="25">
        <f t="shared" si="82"/>
        <v>1</v>
      </c>
      <c r="K672" s="25">
        <v>0</v>
      </c>
      <c r="L672" s="5" t="str">
        <f t="shared" si="83"/>
        <v>-</v>
      </c>
      <c r="M672" s="5">
        <f t="shared" si="84"/>
        <v>45089</v>
      </c>
      <c r="N672" s="5" t="s">
        <v>125</v>
      </c>
      <c r="O672" s="5" t="s">
        <v>125</v>
      </c>
      <c r="P672" s="27">
        <f t="shared" si="87"/>
        <v>0</v>
      </c>
    </row>
    <row r="673" spans="1:16" x14ac:dyDescent="0.3">
      <c r="A673" s="5">
        <v>45090</v>
      </c>
      <c r="B673" s="25">
        <v>663.8</v>
      </c>
      <c r="C673" s="25">
        <v>17218</v>
      </c>
      <c r="D673" s="44">
        <v>-4.9720267383936822E-3</v>
      </c>
      <c r="E673" s="1">
        <f>'ONE_LAST_QUOTE (2)'!AF673</f>
        <v>-3.2310590462182717E-4</v>
      </c>
      <c r="F673" s="1">
        <f t="shared" si="85"/>
        <v>3.7520229614794163E-3</v>
      </c>
      <c r="G673" s="1">
        <f t="shared" si="86"/>
        <v>-4.3982347707230704E-3</v>
      </c>
      <c r="H673" s="25">
        <f t="shared" si="80"/>
        <v>0</v>
      </c>
      <c r="I673" s="25">
        <f t="shared" si="81"/>
        <v>1</v>
      </c>
      <c r="J673" s="25">
        <f t="shared" si="82"/>
        <v>1</v>
      </c>
      <c r="K673" s="25">
        <v>0</v>
      </c>
      <c r="L673" s="5" t="str">
        <f t="shared" si="83"/>
        <v>-</v>
      </c>
      <c r="M673" s="5">
        <f t="shared" si="84"/>
        <v>45090</v>
      </c>
      <c r="N673" s="5" t="s">
        <v>2</v>
      </c>
      <c r="O673" s="5" t="s">
        <v>2</v>
      </c>
      <c r="P673" s="27">
        <f t="shared" si="87"/>
        <v>0</v>
      </c>
    </row>
    <row r="674" spans="1:16" x14ac:dyDescent="0.3">
      <c r="A674" s="5">
        <v>45091</v>
      </c>
      <c r="B674" s="25">
        <v>663.5</v>
      </c>
      <c r="C674" s="25">
        <v>17199</v>
      </c>
      <c r="D674" s="44">
        <v>-7.3279768436952403E-3</v>
      </c>
      <c r="E674" s="1">
        <f>'ONE_LAST_QUOTE (2)'!AF674</f>
        <v>-3.2310590462182717E-4</v>
      </c>
      <c r="F674" s="1">
        <f t="shared" si="85"/>
        <v>3.7520229614794163E-3</v>
      </c>
      <c r="G674" s="1">
        <f t="shared" si="86"/>
        <v>-4.3982347707230704E-3</v>
      </c>
      <c r="H674" s="25">
        <f t="shared" si="80"/>
        <v>0</v>
      </c>
      <c r="I674" s="25">
        <f t="shared" si="81"/>
        <v>1</v>
      </c>
      <c r="J674" s="25">
        <f t="shared" si="82"/>
        <v>1</v>
      </c>
      <c r="K674" s="25">
        <v>0</v>
      </c>
      <c r="L674" s="5" t="str">
        <f t="shared" si="83"/>
        <v>-</v>
      </c>
      <c r="M674" s="5">
        <f t="shared" si="84"/>
        <v>45091</v>
      </c>
      <c r="N674" s="5" t="s">
        <v>125</v>
      </c>
      <c r="O674" s="5" t="s">
        <v>125</v>
      </c>
      <c r="P674" s="27">
        <f t="shared" si="87"/>
        <v>0</v>
      </c>
    </row>
    <row r="675" spans="1:16" x14ac:dyDescent="0.3">
      <c r="A675" s="5">
        <v>45092</v>
      </c>
      <c r="B675" s="25">
        <v>668.5</v>
      </c>
      <c r="C675" s="25">
        <v>17336</v>
      </c>
      <c r="D675" s="44">
        <v>-5.7949952665028526E-3</v>
      </c>
      <c r="E675" s="1">
        <f>'ONE_LAST_QUOTE (2)'!AF675</f>
        <v>-3.2310590462182717E-4</v>
      </c>
      <c r="F675" s="1">
        <f t="shared" si="85"/>
        <v>3.7520229614794163E-3</v>
      </c>
      <c r="G675" s="1">
        <f t="shared" si="86"/>
        <v>-4.3982347707230704E-3</v>
      </c>
      <c r="H675" s="25">
        <f t="shared" si="80"/>
        <v>0</v>
      </c>
      <c r="I675" s="25">
        <f t="shared" si="81"/>
        <v>1</v>
      </c>
      <c r="J675" s="25">
        <f t="shared" si="82"/>
        <v>1</v>
      </c>
      <c r="K675" s="25">
        <v>0</v>
      </c>
      <c r="L675" s="5" t="str">
        <f t="shared" si="83"/>
        <v>-</v>
      </c>
      <c r="M675" s="5">
        <f t="shared" si="84"/>
        <v>45092</v>
      </c>
      <c r="N675" s="5" t="s">
        <v>159</v>
      </c>
      <c r="O675" s="5" t="s">
        <v>159</v>
      </c>
      <c r="P675" s="27">
        <f t="shared" si="87"/>
        <v>0</v>
      </c>
    </row>
    <row r="676" spans="1:16" x14ac:dyDescent="0.3">
      <c r="A676" s="5">
        <v>45093</v>
      </c>
      <c r="B676" s="25">
        <v>664.2</v>
      </c>
      <c r="C676" s="25">
        <v>17269</v>
      </c>
      <c r="D676" s="44">
        <v>-6.6058534250157562E-3</v>
      </c>
      <c r="E676" s="1">
        <f>'ONE_LAST_QUOTE (2)'!AF676</f>
        <v>-3.2310590462182717E-4</v>
      </c>
      <c r="F676" s="1">
        <f t="shared" si="85"/>
        <v>3.7520229614794163E-3</v>
      </c>
      <c r="G676" s="1">
        <f t="shared" si="86"/>
        <v>-4.3982347707230704E-3</v>
      </c>
      <c r="H676" s="25">
        <f t="shared" si="80"/>
        <v>0</v>
      </c>
      <c r="I676" s="25">
        <f t="shared" si="81"/>
        <v>1</v>
      </c>
      <c r="J676" s="25">
        <f t="shared" si="82"/>
        <v>1</v>
      </c>
      <c r="K676" s="25">
        <v>0</v>
      </c>
      <c r="L676" s="5" t="str">
        <f t="shared" si="83"/>
        <v>-</v>
      </c>
      <c r="M676" s="5">
        <f t="shared" si="84"/>
        <v>45093</v>
      </c>
      <c r="N676" s="5" t="s">
        <v>148</v>
      </c>
      <c r="O676" s="5" t="s">
        <v>148</v>
      </c>
      <c r="P676" s="27">
        <f t="shared" si="87"/>
        <v>0</v>
      </c>
    </row>
    <row r="677" spans="1:16" x14ac:dyDescent="0.3">
      <c r="A677" s="5">
        <v>45096</v>
      </c>
      <c r="B677" s="25">
        <v>663.9</v>
      </c>
      <c r="C677" s="25">
        <v>17253</v>
      </c>
      <c r="D677" s="44">
        <v>-7.9341578028769913E-3</v>
      </c>
      <c r="E677" s="1">
        <f>'ONE_LAST_QUOTE (2)'!AF677</f>
        <v>-3.2310590462182717E-4</v>
      </c>
      <c r="F677" s="1">
        <f t="shared" si="85"/>
        <v>3.7520229614794163E-3</v>
      </c>
      <c r="G677" s="1">
        <f t="shared" si="86"/>
        <v>-4.3982347707230704E-3</v>
      </c>
      <c r="H677" s="25">
        <f t="shared" si="80"/>
        <v>0</v>
      </c>
      <c r="I677" s="25">
        <f t="shared" si="81"/>
        <v>1</v>
      </c>
      <c r="J677" s="25">
        <f t="shared" si="82"/>
        <v>1</v>
      </c>
      <c r="K677" s="25">
        <v>0</v>
      </c>
      <c r="L677" s="5" t="str">
        <f t="shared" si="83"/>
        <v>-</v>
      </c>
      <c r="M677" s="5">
        <f t="shared" si="84"/>
        <v>45096</v>
      </c>
      <c r="N677" s="5" t="s">
        <v>159</v>
      </c>
      <c r="O677" s="5" t="s">
        <v>159</v>
      </c>
      <c r="P677" s="27">
        <f t="shared" si="87"/>
        <v>0</v>
      </c>
    </row>
    <row r="678" spans="1:16" x14ac:dyDescent="0.3">
      <c r="A678" s="5">
        <v>45097</v>
      </c>
      <c r="B678" s="25">
        <v>662.1</v>
      </c>
      <c r="C678" s="25">
        <v>17189</v>
      </c>
      <c r="D678" s="44">
        <v>-8.9117739530576948E-3</v>
      </c>
      <c r="E678" s="1">
        <f>'ONE_LAST_QUOTE (2)'!AF678</f>
        <v>-3.2310590462182717E-4</v>
      </c>
      <c r="F678" s="1">
        <f t="shared" si="85"/>
        <v>3.7520229614794163E-3</v>
      </c>
      <c r="G678" s="1">
        <f t="shared" si="86"/>
        <v>-4.3982347707230704E-3</v>
      </c>
      <c r="H678" s="25">
        <f t="shared" si="80"/>
        <v>0</v>
      </c>
      <c r="I678" s="25">
        <f t="shared" si="81"/>
        <v>1</v>
      </c>
      <c r="J678" s="25">
        <f t="shared" si="82"/>
        <v>1</v>
      </c>
      <c r="K678" s="25">
        <v>0</v>
      </c>
      <c r="L678" s="5" t="str">
        <f t="shared" si="83"/>
        <v>-</v>
      </c>
      <c r="M678" s="5">
        <f t="shared" si="84"/>
        <v>45097</v>
      </c>
      <c r="N678" s="5" t="s">
        <v>125</v>
      </c>
      <c r="O678" s="5" t="s">
        <v>125</v>
      </c>
      <c r="P678" s="27">
        <f t="shared" si="87"/>
        <v>0</v>
      </c>
    </row>
    <row r="679" spans="1:16" x14ac:dyDescent="0.3">
      <c r="A679" s="5">
        <v>45098</v>
      </c>
      <c r="B679" s="25">
        <v>661.5</v>
      </c>
      <c r="C679" s="25">
        <v>17230</v>
      </c>
      <c r="D679" s="44">
        <v>-9.197491342141921E-3</v>
      </c>
      <c r="E679" s="1">
        <f>'ONE_LAST_QUOTE (2)'!AF679</f>
        <v>-3.2310590462182717E-4</v>
      </c>
      <c r="F679" s="1">
        <f t="shared" si="85"/>
        <v>3.7520229614794163E-3</v>
      </c>
      <c r="G679" s="1">
        <f t="shared" si="86"/>
        <v>-4.3982347707230704E-3</v>
      </c>
      <c r="H679" s="25">
        <f t="shared" si="80"/>
        <v>0</v>
      </c>
      <c r="I679" s="25">
        <f t="shared" si="81"/>
        <v>1</v>
      </c>
      <c r="J679" s="25">
        <f t="shared" si="82"/>
        <v>1</v>
      </c>
      <c r="K679" s="25">
        <v>0</v>
      </c>
      <c r="L679" s="5" t="str">
        <f t="shared" si="83"/>
        <v>-</v>
      </c>
      <c r="M679" s="5">
        <f t="shared" si="84"/>
        <v>45098</v>
      </c>
      <c r="N679" s="5" t="s">
        <v>2</v>
      </c>
      <c r="O679" s="5" t="s">
        <v>2</v>
      </c>
      <c r="P679" s="27">
        <f t="shared" si="87"/>
        <v>0</v>
      </c>
    </row>
    <row r="680" spans="1:16" x14ac:dyDescent="0.3">
      <c r="A680" s="5">
        <v>45103</v>
      </c>
      <c r="B680" s="25">
        <v>654.20000000000005</v>
      </c>
      <c r="C680" s="25">
        <v>16880</v>
      </c>
      <c r="D680" s="44">
        <v>-1.7330444356882775E-3</v>
      </c>
      <c r="E680" s="1">
        <f>'ONE_LAST_QUOTE (2)'!AF680</f>
        <v>-3.2310590462182717E-4</v>
      </c>
      <c r="F680" s="1">
        <f t="shared" si="85"/>
        <v>3.7520229614794163E-3</v>
      </c>
      <c r="G680" s="1">
        <f t="shared" si="86"/>
        <v>-4.3982347707230704E-3</v>
      </c>
      <c r="H680" s="25">
        <f t="shared" si="80"/>
        <v>0</v>
      </c>
      <c r="I680" s="25">
        <f t="shared" si="81"/>
        <v>0</v>
      </c>
      <c r="J680" s="25">
        <f t="shared" si="82"/>
        <v>0</v>
      </c>
      <c r="K680" s="25">
        <v>0</v>
      </c>
      <c r="L680" s="5" t="str">
        <f t="shared" si="83"/>
        <v>-</v>
      </c>
      <c r="M680" s="5" t="str">
        <f t="shared" si="84"/>
        <v>-</v>
      </c>
      <c r="N680" s="5" t="s">
        <v>144</v>
      </c>
      <c r="O680" s="5" t="s">
        <v>144</v>
      </c>
      <c r="P680" s="27">
        <f t="shared" si="87"/>
        <v>0</v>
      </c>
    </row>
    <row r="681" spans="1:16" x14ac:dyDescent="0.3">
      <c r="A681" s="5">
        <v>45104</v>
      </c>
      <c r="B681" s="25">
        <v>650.4</v>
      </c>
      <c r="C681" s="25">
        <v>16742</v>
      </c>
      <c r="D681" s="44">
        <v>1.3062956861150657E-3</v>
      </c>
      <c r="E681" s="1">
        <f>'ONE_LAST_QUOTE (2)'!AF681</f>
        <v>-3.2310590462182717E-4</v>
      </c>
      <c r="F681" s="1">
        <f t="shared" si="85"/>
        <v>3.7520229614794163E-3</v>
      </c>
      <c r="G681" s="1">
        <f t="shared" si="86"/>
        <v>-4.3982347707230704E-3</v>
      </c>
      <c r="H681" s="25">
        <f t="shared" si="80"/>
        <v>0</v>
      </c>
      <c r="I681" s="25">
        <f t="shared" si="81"/>
        <v>0</v>
      </c>
      <c r="J681" s="25">
        <f t="shared" si="82"/>
        <v>0</v>
      </c>
      <c r="K681" s="25">
        <v>1</v>
      </c>
      <c r="L681" s="5" t="str">
        <f t="shared" si="83"/>
        <v>-</v>
      </c>
      <c r="M681" s="5" t="str">
        <f t="shared" si="84"/>
        <v>-</v>
      </c>
      <c r="N681" s="5" t="s">
        <v>148</v>
      </c>
      <c r="O681" s="5" t="s">
        <v>148</v>
      </c>
      <c r="P681" s="27">
        <f t="shared" si="87"/>
        <v>1</v>
      </c>
    </row>
    <row r="682" spans="1:16" x14ac:dyDescent="0.3">
      <c r="A682" s="5">
        <v>45105</v>
      </c>
      <c r="B682" s="25">
        <v>650.4</v>
      </c>
      <c r="C682" s="25">
        <v>16775</v>
      </c>
      <c r="D682" s="44">
        <v>2.2101145178464476E-3</v>
      </c>
      <c r="E682" s="1">
        <f>'ONE_LAST_QUOTE (2)'!AF682</f>
        <v>-3.2310590462182717E-4</v>
      </c>
      <c r="F682" s="1">
        <f t="shared" si="85"/>
        <v>3.7520229614794163E-3</v>
      </c>
      <c r="G682" s="1">
        <f t="shared" si="86"/>
        <v>-4.3982347707230704E-3</v>
      </c>
      <c r="H682" s="25">
        <f t="shared" si="80"/>
        <v>0</v>
      </c>
      <c r="I682" s="25">
        <f t="shared" si="81"/>
        <v>0</v>
      </c>
      <c r="J682" s="25">
        <f t="shared" si="82"/>
        <v>0</v>
      </c>
      <c r="K682" s="25">
        <v>0</v>
      </c>
      <c r="L682" s="5" t="str">
        <f t="shared" si="83"/>
        <v>-</v>
      </c>
      <c r="M682" s="5" t="str">
        <f t="shared" si="84"/>
        <v>-</v>
      </c>
      <c r="N682" s="5" t="s">
        <v>143</v>
      </c>
      <c r="O682" s="5" t="s">
        <v>143</v>
      </c>
      <c r="P682" s="27">
        <f t="shared" si="87"/>
        <v>1</v>
      </c>
    </row>
    <row r="683" spans="1:16" x14ac:dyDescent="0.3">
      <c r="A683" s="5">
        <v>45106</v>
      </c>
      <c r="B683" s="25">
        <v>650.70000000000005</v>
      </c>
      <c r="C683" s="25">
        <v>16762</v>
      </c>
      <c r="D683" s="44">
        <v>2.5734422232205458E-3</v>
      </c>
      <c r="E683" s="1">
        <f>'ONE_LAST_QUOTE (2)'!AF683</f>
        <v>-3.2310590462182717E-4</v>
      </c>
      <c r="F683" s="1">
        <f t="shared" si="85"/>
        <v>3.7520229614794163E-3</v>
      </c>
      <c r="G683" s="1">
        <f t="shared" si="86"/>
        <v>-4.3982347707230704E-3</v>
      </c>
      <c r="H683" s="25">
        <f t="shared" si="80"/>
        <v>0</v>
      </c>
      <c r="I683" s="25">
        <f t="shared" si="81"/>
        <v>0</v>
      </c>
      <c r="J683" s="25">
        <f t="shared" si="82"/>
        <v>0</v>
      </c>
      <c r="K683" s="25">
        <v>0</v>
      </c>
      <c r="L683" s="5" t="str">
        <f t="shared" si="83"/>
        <v>-</v>
      </c>
      <c r="M683" s="5" t="str">
        <f t="shared" si="84"/>
        <v>-</v>
      </c>
      <c r="N683" s="5" t="s">
        <v>158</v>
      </c>
      <c r="O683" s="5" t="s">
        <v>158</v>
      </c>
      <c r="P683" s="27">
        <f t="shared" si="87"/>
        <v>1</v>
      </c>
    </row>
    <row r="684" spans="1:16" x14ac:dyDescent="0.3">
      <c r="A684" s="5">
        <v>45107</v>
      </c>
      <c r="B684" s="25">
        <v>645.5</v>
      </c>
      <c r="C684" s="25">
        <v>16787</v>
      </c>
      <c r="D684" s="44">
        <v>5.5516309824015873E-3</v>
      </c>
      <c r="E684" s="1">
        <f>'ONE_LAST_QUOTE (2)'!AF684</f>
        <v>-3.2310590462182717E-4</v>
      </c>
      <c r="F684" s="1">
        <f t="shared" si="85"/>
        <v>3.7520229614794163E-3</v>
      </c>
      <c r="G684" s="1">
        <f t="shared" si="86"/>
        <v>-4.3982347707230704E-3</v>
      </c>
      <c r="H684" s="25">
        <f t="shared" si="80"/>
        <v>1</v>
      </c>
      <c r="I684" s="25">
        <f t="shared" si="81"/>
        <v>0</v>
      </c>
      <c r="J684" s="25">
        <f t="shared" si="82"/>
        <v>1</v>
      </c>
      <c r="K684" s="25">
        <v>0</v>
      </c>
      <c r="L684" s="5">
        <f t="shared" si="83"/>
        <v>45107</v>
      </c>
      <c r="M684" s="5" t="str">
        <f t="shared" si="84"/>
        <v>-</v>
      </c>
      <c r="N684" s="5" t="s">
        <v>125</v>
      </c>
      <c r="O684" s="5" t="s">
        <v>125</v>
      </c>
      <c r="P684" s="27">
        <f t="shared" si="87"/>
        <v>1</v>
      </c>
    </row>
    <row r="685" spans="1:16" x14ac:dyDescent="0.3">
      <c r="A685" s="5">
        <v>45110</v>
      </c>
      <c r="B685" s="25">
        <v>654.9</v>
      </c>
      <c r="C685" s="25">
        <v>17035</v>
      </c>
      <c r="D685" s="44">
        <v>6.2097765522439383E-4</v>
      </c>
      <c r="E685" s="1">
        <f>'ONE_LAST_QUOTE (2)'!AF685</f>
        <v>-3.2310590462182717E-4</v>
      </c>
      <c r="F685" s="1">
        <f t="shared" si="85"/>
        <v>3.7520229614794163E-3</v>
      </c>
      <c r="G685" s="1">
        <f t="shared" si="86"/>
        <v>-4.3982347707230704E-3</v>
      </c>
      <c r="H685" s="25">
        <f t="shared" si="80"/>
        <v>0</v>
      </c>
      <c r="I685" s="25">
        <f t="shared" si="81"/>
        <v>0</v>
      </c>
      <c r="J685" s="25">
        <f t="shared" si="82"/>
        <v>0</v>
      </c>
      <c r="K685" s="25">
        <v>0</v>
      </c>
      <c r="L685" s="5" t="str">
        <f t="shared" si="83"/>
        <v>-</v>
      </c>
      <c r="M685" s="5" t="str">
        <f t="shared" si="84"/>
        <v>-</v>
      </c>
      <c r="N685" s="5" t="s">
        <v>125</v>
      </c>
      <c r="O685" s="5" t="s">
        <v>125</v>
      </c>
      <c r="P685" s="27">
        <f t="shared" si="87"/>
        <v>1</v>
      </c>
    </row>
    <row r="686" spans="1:16" x14ac:dyDescent="0.3">
      <c r="A686" s="5">
        <v>45111</v>
      </c>
      <c r="B686" s="25">
        <v>658.3</v>
      </c>
      <c r="C686" s="25">
        <v>17103</v>
      </c>
      <c r="D686" s="44">
        <v>2.3687830992813203E-4</v>
      </c>
      <c r="E686" s="1">
        <f>'ONE_LAST_QUOTE (2)'!AF686</f>
        <v>-3.2310590462182717E-4</v>
      </c>
      <c r="F686" s="1">
        <f t="shared" si="85"/>
        <v>3.7520229614794163E-3</v>
      </c>
      <c r="G686" s="1">
        <f t="shared" si="86"/>
        <v>-4.3982347707230704E-3</v>
      </c>
      <c r="H686" s="25">
        <f t="shared" si="80"/>
        <v>0</v>
      </c>
      <c r="I686" s="25">
        <f t="shared" si="81"/>
        <v>0</v>
      </c>
      <c r="J686" s="25">
        <f t="shared" si="82"/>
        <v>0</v>
      </c>
      <c r="K686" s="25">
        <v>0</v>
      </c>
      <c r="L686" s="5" t="str">
        <f t="shared" si="83"/>
        <v>-</v>
      </c>
      <c r="M686" s="5" t="str">
        <f t="shared" si="84"/>
        <v>-</v>
      </c>
      <c r="N686" s="5" t="s">
        <v>125</v>
      </c>
      <c r="O686" s="5" t="s">
        <v>125</v>
      </c>
      <c r="P686" s="27">
        <f t="shared" si="87"/>
        <v>1</v>
      </c>
    </row>
    <row r="687" spans="1:16" x14ac:dyDescent="0.3">
      <c r="A687" s="5">
        <v>45112</v>
      </c>
      <c r="B687" s="25">
        <v>653.29999999999995</v>
      </c>
      <c r="C687" s="25">
        <v>17005</v>
      </c>
      <c r="D687" s="44">
        <v>-1.7909865721767186E-3</v>
      </c>
      <c r="E687" s="1">
        <f>'ONE_LAST_QUOTE (2)'!AF687</f>
        <v>-3.2310590462182717E-4</v>
      </c>
      <c r="F687" s="1">
        <f t="shared" si="85"/>
        <v>3.7520229614794163E-3</v>
      </c>
      <c r="G687" s="1">
        <f t="shared" si="86"/>
        <v>-4.3982347707230704E-3</v>
      </c>
      <c r="H687" s="25">
        <f t="shared" si="80"/>
        <v>0</v>
      </c>
      <c r="I687" s="25">
        <f t="shared" si="81"/>
        <v>0</v>
      </c>
      <c r="J687" s="25">
        <f t="shared" si="82"/>
        <v>0</v>
      </c>
      <c r="K687" s="25">
        <v>1</v>
      </c>
      <c r="L687" s="5" t="str">
        <f t="shared" si="83"/>
        <v>-</v>
      </c>
      <c r="M687" s="5" t="str">
        <f t="shared" si="84"/>
        <v>-</v>
      </c>
      <c r="N687" s="5" t="s">
        <v>125</v>
      </c>
      <c r="O687" s="5" t="s">
        <v>125</v>
      </c>
      <c r="P687" s="27">
        <f t="shared" si="87"/>
        <v>0</v>
      </c>
    </row>
    <row r="688" spans="1:16" x14ac:dyDescent="0.3">
      <c r="A688" s="5">
        <v>45113</v>
      </c>
      <c r="B688" s="25">
        <v>639.29999999999995</v>
      </c>
      <c r="C688" s="25">
        <v>16689</v>
      </c>
      <c r="D688" s="44">
        <v>-2.651825766750761E-3</v>
      </c>
      <c r="E688" s="1">
        <f>'ONE_LAST_QUOTE (2)'!AF688</f>
        <v>-3.2310590462182717E-4</v>
      </c>
      <c r="F688" s="1">
        <f t="shared" si="85"/>
        <v>3.7520229614794163E-3</v>
      </c>
      <c r="G688" s="1">
        <f t="shared" si="86"/>
        <v>-4.3982347707230704E-3</v>
      </c>
      <c r="H688" s="25">
        <f t="shared" si="80"/>
        <v>0</v>
      </c>
      <c r="I688" s="25">
        <f t="shared" si="81"/>
        <v>0</v>
      </c>
      <c r="J688" s="25">
        <f t="shared" si="82"/>
        <v>0</v>
      </c>
      <c r="K688" s="25">
        <v>0</v>
      </c>
      <c r="L688" s="5" t="str">
        <f t="shared" si="83"/>
        <v>-</v>
      </c>
      <c r="M688" s="5" t="str">
        <f t="shared" si="84"/>
        <v>-</v>
      </c>
      <c r="N688" s="5" t="s">
        <v>125</v>
      </c>
      <c r="O688" s="5" t="s">
        <v>125</v>
      </c>
      <c r="P688" s="27">
        <f t="shared" si="87"/>
        <v>0</v>
      </c>
    </row>
    <row r="689" spans="1:16" x14ac:dyDescent="0.3">
      <c r="A689" s="5">
        <v>45114</v>
      </c>
      <c r="B689" s="25">
        <v>637</v>
      </c>
      <c r="C689" s="25">
        <v>16624</v>
      </c>
      <c r="D689" s="44">
        <v>-2.332236747818343E-3</v>
      </c>
      <c r="E689" s="1">
        <f>'ONE_LAST_QUOTE (2)'!AF689</f>
        <v>-3.2310590462182717E-4</v>
      </c>
      <c r="F689" s="1">
        <f t="shared" si="85"/>
        <v>3.7520229614794163E-3</v>
      </c>
      <c r="G689" s="1">
        <f t="shared" si="86"/>
        <v>-4.3982347707230704E-3</v>
      </c>
      <c r="H689" s="25">
        <f t="shared" si="80"/>
        <v>0</v>
      </c>
      <c r="I689" s="25">
        <f t="shared" si="81"/>
        <v>0</v>
      </c>
      <c r="J689" s="25">
        <f t="shared" si="82"/>
        <v>0</v>
      </c>
      <c r="K689" s="25">
        <v>0</v>
      </c>
      <c r="L689" s="5" t="str">
        <f t="shared" si="83"/>
        <v>-</v>
      </c>
      <c r="M689" s="5" t="str">
        <f t="shared" si="84"/>
        <v>-</v>
      </c>
      <c r="N689" s="5" t="s">
        <v>150</v>
      </c>
      <c r="O689" s="5" t="s">
        <v>150</v>
      </c>
      <c r="P689" s="27">
        <f t="shared" si="87"/>
        <v>0</v>
      </c>
    </row>
    <row r="690" spans="1:16" x14ac:dyDescent="0.3">
      <c r="A690" s="5">
        <v>45117</v>
      </c>
      <c r="B690" s="25">
        <v>633.79999999999995</v>
      </c>
      <c r="C690" s="25">
        <v>16553</v>
      </c>
      <c r="D690" s="44">
        <v>-1.5715290108444567E-3</v>
      </c>
      <c r="E690" s="1">
        <f>'ONE_LAST_QUOTE (2)'!AF690</f>
        <v>-3.2310590462182717E-4</v>
      </c>
      <c r="F690" s="1">
        <f t="shared" si="85"/>
        <v>3.7520229614794163E-3</v>
      </c>
      <c r="G690" s="1">
        <f t="shared" si="86"/>
        <v>-4.3982347707230704E-3</v>
      </c>
      <c r="H690" s="25">
        <f t="shared" si="80"/>
        <v>0</v>
      </c>
      <c r="I690" s="25">
        <f t="shared" si="81"/>
        <v>0</v>
      </c>
      <c r="J690" s="25">
        <f t="shared" si="82"/>
        <v>0</v>
      </c>
      <c r="K690" s="25">
        <v>0</v>
      </c>
      <c r="L690" s="5" t="str">
        <f t="shared" si="83"/>
        <v>-</v>
      </c>
      <c r="M690" s="5" t="str">
        <f t="shared" si="84"/>
        <v>-</v>
      </c>
      <c r="N690" s="5" t="s">
        <v>125</v>
      </c>
      <c r="O690" s="5" t="s">
        <v>125</v>
      </c>
      <c r="P690" s="27">
        <f t="shared" si="87"/>
        <v>0</v>
      </c>
    </row>
    <row r="691" spans="1:16" x14ac:dyDescent="0.3">
      <c r="A691" s="5">
        <v>45118</v>
      </c>
      <c r="B691" s="25">
        <v>646.9</v>
      </c>
      <c r="C691" s="25">
        <v>16866</v>
      </c>
      <c r="D691" s="44">
        <v>9.6087329472019129E-5</v>
      </c>
      <c r="E691" s="1">
        <f>'ONE_LAST_QUOTE (2)'!AF691</f>
        <v>-3.2310590462182717E-4</v>
      </c>
      <c r="F691" s="1">
        <f t="shared" si="85"/>
        <v>3.7520229614794163E-3</v>
      </c>
      <c r="G691" s="1">
        <f t="shared" si="86"/>
        <v>-4.3982347707230704E-3</v>
      </c>
      <c r="H691" s="25">
        <f t="shared" si="80"/>
        <v>0</v>
      </c>
      <c r="I691" s="25">
        <f t="shared" si="81"/>
        <v>0</v>
      </c>
      <c r="J691" s="25">
        <f t="shared" si="82"/>
        <v>0</v>
      </c>
      <c r="K691" s="25">
        <v>0</v>
      </c>
      <c r="L691" s="5" t="str">
        <f t="shared" si="83"/>
        <v>-</v>
      </c>
      <c r="M691" s="5" t="str">
        <f t="shared" si="84"/>
        <v>-</v>
      </c>
      <c r="N691" s="5" t="s">
        <v>125</v>
      </c>
      <c r="O691" s="5" t="s">
        <v>125</v>
      </c>
      <c r="P691" s="27">
        <f t="shared" si="87"/>
        <v>1</v>
      </c>
    </row>
    <row r="692" spans="1:16" x14ac:dyDescent="0.3">
      <c r="A692" s="5">
        <v>45119</v>
      </c>
      <c r="B692" s="25">
        <v>649.5</v>
      </c>
      <c r="C692" s="25">
        <v>16922</v>
      </c>
      <c r="D692" s="44">
        <v>3.5477243720858601E-4</v>
      </c>
      <c r="E692" s="1">
        <f>'ONE_LAST_QUOTE (2)'!AF692</f>
        <v>-3.2310590462182717E-4</v>
      </c>
      <c r="F692" s="1">
        <f t="shared" si="85"/>
        <v>3.7520229614794163E-3</v>
      </c>
      <c r="G692" s="1">
        <f t="shared" si="86"/>
        <v>-4.3982347707230704E-3</v>
      </c>
      <c r="H692" s="25">
        <f t="shared" si="80"/>
        <v>0</v>
      </c>
      <c r="I692" s="25">
        <f t="shared" si="81"/>
        <v>0</v>
      </c>
      <c r="J692" s="25">
        <f t="shared" si="82"/>
        <v>0</v>
      </c>
      <c r="K692" s="25">
        <v>0</v>
      </c>
      <c r="L692" s="5" t="str">
        <f t="shared" si="83"/>
        <v>-</v>
      </c>
      <c r="M692" s="5" t="str">
        <f t="shared" si="84"/>
        <v>-</v>
      </c>
      <c r="N692" s="5" t="s">
        <v>148</v>
      </c>
      <c r="O692" s="5" t="s">
        <v>148</v>
      </c>
      <c r="P692" s="27">
        <f t="shared" si="87"/>
        <v>1</v>
      </c>
    </row>
    <row r="693" spans="1:16" x14ac:dyDescent="0.3">
      <c r="A693" s="5">
        <v>45120</v>
      </c>
      <c r="B693" s="25">
        <v>658.5</v>
      </c>
      <c r="C693" s="25">
        <v>17086</v>
      </c>
      <c r="D693" s="44">
        <v>-1.6764164810538751E-3</v>
      </c>
      <c r="E693" s="1">
        <f>'ONE_LAST_QUOTE (2)'!AF693</f>
        <v>-3.2310590462182717E-4</v>
      </c>
      <c r="F693" s="1">
        <f t="shared" si="85"/>
        <v>3.7520229614794163E-3</v>
      </c>
      <c r="G693" s="1">
        <f t="shared" si="86"/>
        <v>-4.3982347707230704E-3</v>
      </c>
      <c r="H693" s="25">
        <f t="shared" si="80"/>
        <v>0</v>
      </c>
      <c r="I693" s="25">
        <f t="shared" si="81"/>
        <v>0</v>
      </c>
      <c r="J693" s="25">
        <f t="shared" si="82"/>
        <v>0</v>
      </c>
      <c r="K693" s="25">
        <v>0</v>
      </c>
      <c r="L693" s="5" t="str">
        <f t="shared" si="83"/>
        <v>-</v>
      </c>
      <c r="M693" s="5" t="str">
        <f t="shared" si="84"/>
        <v>-</v>
      </c>
      <c r="N693" s="5" t="s">
        <v>125</v>
      </c>
      <c r="O693" s="5" t="s">
        <v>125</v>
      </c>
      <c r="P693" s="27">
        <f t="shared" si="87"/>
        <v>0</v>
      </c>
    </row>
    <row r="694" spans="1:16" x14ac:dyDescent="0.3">
      <c r="A694" s="5">
        <v>45121</v>
      </c>
      <c r="B694" s="25">
        <v>665.1</v>
      </c>
      <c r="C694" s="25">
        <v>17291</v>
      </c>
      <c r="D694" s="44">
        <v>1.0449645693531178E-4</v>
      </c>
      <c r="E694" s="1">
        <f>'ONE_LAST_QUOTE (2)'!AF694</f>
        <v>-3.2310590462182717E-4</v>
      </c>
      <c r="F694" s="1">
        <f t="shared" si="85"/>
        <v>3.7520229614794163E-3</v>
      </c>
      <c r="G694" s="1">
        <f t="shared" si="86"/>
        <v>-4.3982347707230704E-3</v>
      </c>
      <c r="H694" s="25">
        <f t="shared" si="80"/>
        <v>0</v>
      </c>
      <c r="I694" s="25">
        <f t="shared" si="81"/>
        <v>0</v>
      </c>
      <c r="J694" s="25">
        <f t="shared" si="82"/>
        <v>0</v>
      </c>
      <c r="K694" s="25">
        <v>0</v>
      </c>
      <c r="L694" s="5" t="str">
        <f t="shared" si="83"/>
        <v>-</v>
      </c>
      <c r="M694" s="5" t="str">
        <f t="shared" si="84"/>
        <v>-</v>
      </c>
      <c r="N694" s="5" t="s">
        <v>143</v>
      </c>
      <c r="O694" s="5" t="s">
        <v>143</v>
      </c>
      <c r="P694" s="27">
        <f t="shared" si="87"/>
        <v>1</v>
      </c>
    </row>
    <row r="695" spans="1:16" x14ac:dyDescent="0.3">
      <c r="A695" s="5">
        <v>45124</v>
      </c>
      <c r="B695" s="25">
        <v>665.1</v>
      </c>
      <c r="C695" s="25">
        <v>17287</v>
      </c>
      <c r="D695" s="44">
        <v>-4.3916175596178187E-4</v>
      </c>
      <c r="E695" s="1">
        <f>'ONE_LAST_QUOTE (2)'!AF695</f>
        <v>-3.2310590462182717E-4</v>
      </c>
      <c r="F695" s="1">
        <f t="shared" si="85"/>
        <v>3.7520229614794163E-3</v>
      </c>
      <c r="G695" s="1">
        <f t="shared" si="86"/>
        <v>-4.3982347707230704E-3</v>
      </c>
      <c r="H695" s="25">
        <f t="shared" si="80"/>
        <v>0</v>
      </c>
      <c r="I695" s="25">
        <f t="shared" si="81"/>
        <v>0</v>
      </c>
      <c r="J695" s="25">
        <f t="shared" si="82"/>
        <v>0</v>
      </c>
      <c r="K695" s="25">
        <v>0</v>
      </c>
      <c r="L695" s="5" t="str">
        <f t="shared" si="83"/>
        <v>-</v>
      </c>
      <c r="M695" s="5" t="str">
        <f t="shared" si="84"/>
        <v>-</v>
      </c>
      <c r="N695" s="5" t="s">
        <v>148</v>
      </c>
      <c r="O695" s="5" t="s">
        <v>148</v>
      </c>
      <c r="P695" s="27">
        <f t="shared" si="87"/>
        <v>0</v>
      </c>
    </row>
    <row r="696" spans="1:16" x14ac:dyDescent="0.3">
      <c r="A696" s="5">
        <v>45125</v>
      </c>
      <c r="B696" s="25">
        <v>663.9</v>
      </c>
      <c r="C696" s="25">
        <v>17220</v>
      </c>
      <c r="D696" s="44">
        <v>-2.5165559541341369E-3</v>
      </c>
      <c r="E696" s="1">
        <f>'ONE_LAST_QUOTE (2)'!AF696</f>
        <v>-3.2310590462182717E-4</v>
      </c>
      <c r="F696" s="1">
        <f t="shared" si="85"/>
        <v>3.7520229614794163E-3</v>
      </c>
      <c r="G696" s="1">
        <f t="shared" si="86"/>
        <v>-4.3982347707230704E-3</v>
      </c>
      <c r="H696" s="25">
        <f t="shared" si="80"/>
        <v>0</v>
      </c>
      <c r="I696" s="25">
        <f t="shared" si="81"/>
        <v>0</v>
      </c>
      <c r="J696" s="25">
        <f t="shared" si="82"/>
        <v>0</v>
      </c>
      <c r="K696" s="25">
        <v>0</v>
      </c>
      <c r="L696" s="5" t="str">
        <f t="shared" si="83"/>
        <v>-</v>
      </c>
      <c r="M696" s="5" t="str">
        <f t="shared" si="84"/>
        <v>-</v>
      </c>
      <c r="N696" s="5" t="s">
        <v>125</v>
      </c>
      <c r="O696" s="5" t="s">
        <v>125</v>
      </c>
      <c r="P696" s="27">
        <f t="shared" si="87"/>
        <v>0</v>
      </c>
    </row>
    <row r="697" spans="1:16" x14ac:dyDescent="0.3">
      <c r="A697" s="5">
        <v>45126</v>
      </c>
      <c r="B697" s="25">
        <v>660.6</v>
      </c>
      <c r="C697" s="25">
        <v>17103</v>
      </c>
      <c r="D697" s="44">
        <v>-4.3603209140054486E-3</v>
      </c>
      <c r="E697" s="1">
        <f>'ONE_LAST_QUOTE (2)'!AF697</f>
        <v>-3.2310590462182717E-4</v>
      </c>
      <c r="F697" s="1">
        <f t="shared" si="85"/>
        <v>3.7520229614794163E-3</v>
      </c>
      <c r="G697" s="1">
        <f t="shared" si="86"/>
        <v>-4.3982347707230704E-3</v>
      </c>
      <c r="H697" s="25">
        <f t="shared" si="80"/>
        <v>0</v>
      </c>
      <c r="I697" s="25">
        <f t="shared" si="81"/>
        <v>0</v>
      </c>
      <c r="J697" s="25">
        <f t="shared" si="82"/>
        <v>0</v>
      </c>
      <c r="K697" s="25">
        <v>0</v>
      </c>
      <c r="L697" s="5" t="str">
        <f t="shared" si="83"/>
        <v>-</v>
      </c>
      <c r="M697" s="5" t="str">
        <f t="shared" si="84"/>
        <v>-</v>
      </c>
      <c r="N697" s="5" t="s">
        <v>143</v>
      </c>
      <c r="O697" s="5" t="s">
        <v>143</v>
      </c>
      <c r="P697" s="27">
        <f t="shared" si="87"/>
        <v>0</v>
      </c>
    </row>
    <row r="698" spans="1:16" x14ac:dyDescent="0.3">
      <c r="A698" s="5">
        <v>45127</v>
      </c>
      <c r="B698" s="25">
        <v>661.4</v>
      </c>
      <c r="C698" s="25">
        <v>17126</v>
      </c>
      <c r="D698" s="44">
        <v>-1.8449955493398838E-3</v>
      </c>
      <c r="E698" s="1">
        <f>'ONE_LAST_QUOTE (2)'!AF698</f>
        <v>-3.2310590462182717E-4</v>
      </c>
      <c r="F698" s="1">
        <f t="shared" si="85"/>
        <v>3.7520229614794163E-3</v>
      </c>
      <c r="G698" s="1">
        <f t="shared" si="86"/>
        <v>-4.3982347707230704E-3</v>
      </c>
      <c r="H698" s="25">
        <f t="shared" si="80"/>
        <v>0</v>
      </c>
      <c r="I698" s="25">
        <f t="shared" si="81"/>
        <v>0</v>
      </c>
      <c r="J698" s="25">
        <f t="shared" si="82"/>
        <v>0</v>
      </c>
      <c r="K698" s="25">
        <v>0</v>
      </c>
      <c r="L698" s="5" t="str">
        <f t="shared" si="83"/>
        <v>-</v>
      </c>
      <c r="M698" s="5" t="str">
        <f t="shared" si="84"/>
        <v>-</v>
      </c>
      <c r="N698" s="5" t="s">
        <v>148</v>
      </c>
      <c r="O698" s="5" t="s">
        <v>148</v>
      </c>
      <c r="P698" s="27">
        <f t="shared" si="87"/>
        <v>0</v>
      </c>
    </row>
    <row r="699" spans="1:16" x14ac:dyDescent="0.3">
      <c r="A699" s="5">
        <v>45128</v>
      </c>
      <c r="B699" s="25">
        <v>650.20000000000005</v>
      </c>
      <c r="C699" s="25">
        <v>16947</v>
      </c>
      <c r="D699" s="44">
        <v>-8.9001627743966812E-4</v>
      </c>
      <c r="E699" s="1">
        <f>'ONE_LAST_QUOTE (2)'!AF699</f>
        <v>-3.2310590462182717E-4</v>
      </c>
      <c r="F699" s="1">
        <f t="shared" si="85"/>
        <v>3.7520229614794163E-3</v>
      </c>
      <c r="G699" s="1">
        <f t="shared" si="86"/>
        <v>-4.3982347707230704E-3</v>
      </c>
      <c r="H699" s="25">
        <f t="shared" si="80"/>
        <v>0</v>
      </c>
      <c r="I699" s="25">
        <f t="shared" si="81"/>
        <v>0</v>
      </c>
      <c r="J699" s="25">
        <f t="shared" si="82"/>
        <v>0</v>
      </c>
      <c r="K699" s="25">
        <v>0</v>
      </c>
      <c r="L699" s="5" t="str">
        <f t="shared" si="83"/>
        <v>-</v>
      </c>
      <c r="M699" s="5" t="str">
        <f t="shared" si="84"/>
        <v>-</v>
      </c>
      <c r="N699" s="5" t="s">
        <v>148</v>
      </c>
      <c r="O699" s="5" t="s">
        <v>148</v>
      </c>
      <c r="P699" s="27">
        <f t="shared" si="87"/>
        <v>0</v>
      </c>
    </row>
    <row r="700" spans="1:16" x14ac:dyDescent="0.3">
      <c r="A700" s="5">
        <v>45131</v>
      </c>
      <c r="B700" s="25">
        <v>651.20000000000005</v>
      </c>
      <c r="C700" s="25">
        <v>16979</v>
      </c>
      <c r="D700" s="44">
        <v>3.0015268070718163E-4</v>
      </c>
      <c r="E700" s="1">
        <f>'ONE_LAST_QUOTE (2)'!AF700</f>
        <v>-3.2310590462182717E-4</v>
      </c>
      <c r="F700" s="1">
        <f t="shared" si="85"/>
        <v>3.7520229614794163E-3</v>
      </c>
      <c r="G700" s="1">
        <f t="shared" si="86"/>
        <v>-4.3982347707230704E-3</v>
      </c>
      <c r="H700" s="25">
        <f t="shared" si="80"/>
        <v>0</v>
      </c>
      <c r="I700" s="25">
        <f t="shared" si="81"/>
        <v>0</v>
      </c>
      <c r="J700" s="25">
        <f t="shared" si="82"/>
        <v>0</v>
      </c>
      <c r="K700" s="25">
        <v>1</v>
      </c>
      <c r="L700" s="5" t="str">
        <f t="shared" si="83"/>
        <v>-</v>
      </c>
      <c r="M700" s="5" t="str">
        <f t="shared" si="84"/>
        <v>-</v>
      </c>
      <c r="N700" s="5" t="s">
        <v>2</v>
      </c>
      <c r="O700" s="5" t="s">
        <v>2</v>
      </c>
      <c r="P700" s="27">
        <f t="shared" si="87"/>
        <v>1</v>
      </c>
    </row>
    <row r="701" spans="1:16" x14ac:dyDescent="0.3">
      <c r="A701" s="5">
        <v>45132</v>
      </c>
      <c r="B701" s="25">
        <v>658.7</v>
      </c>
      <c r="C701" s="25">
        <v>17182</v>
      </c>
      <c r="D701" s="44">
        <v>1.9462666815014513E-3</v>
      </c>
      <c r="E701" s="1">
        <f>'ONE_LAST_QUOTE (2)'!AF701</f>
        <v>-3.2310590462182717E-4</v>
      </c>
      <c r="F701" s="1">
        <f t="shared" si="85"/>
        <v>3.7520229614794163E-3</v>
      </c>
      <c r="G701" s="1">
        <f t="shared" si="86"/>
        <v>-4.3982347707230704E-3</v>
      </c>
      <c r="H701" s="25">
        <f t="shared" si="80"/>
        <v>0</v>
      </c>
      <c r="I701" s="25">
        <f t="shared" si="81"/>
        <v>0</v>
      </c>
      <c r="J701" s="25">
        <f t="shared" si="82"/>
        <v>0</v>
      </c>
      <c r="K701" s="25">
        <v>0</v>
      </c>
      <c r="L701" s="5" t="str">
        <f t="shared" si="83"/>
        <v>-</v>
      </c>
      <c r="M701" s="5" t="str">
        <f t="shared" si="84"/>
        <v>-</v>
      </c>
      <c r="N701" s="5" t="s">
        <v>2</v>
      </c>
      <c r="O701" s="5" t="s">
        <v>2</v>
      </c>
      <c r="P701" s="27">
        <f t="shared" si="87"/>
        <v>1</v>
      </c>
    </row>
    <row r="702" spans="1:16" x14ac:dyDescent="0.3">
      <c r="A702" s="5">
        <v>45133</v>
      </c>
      <c r="B702" s="25">
        <v>656.2</v>
      </c>
      <c r="C702" s="25">
        <v>17100</v>
      </c>
      <c r="D702" s="44">
        <v>1.2282643968648745E-3</v>
      </c>
      <c r="E702" s="1">
        <f>'ONE_LAST_QUOTE (2)'!AF702</f>
        <v>-3.2310590462182717E-4</v>
      </c>
      <c r="F702" s="1">
        <f t="shared" si="85"/>
        <v>3.7520229614794163E-3</v>
      </c>
      <c r="G702" s="1">
        <f t="shared" si="86"/>
        <v>-4.3982347707230704E-3</v>
      </c>
      <c r="H702" s="25">
        <f t="shared" si="80"/>
        <v>0</v>
      </c>
      <c r="I702" s="25">
        <f t="shared" si="81"/>
        <v>0</v>
      </c>
      <c r="J702" s="25">
        <f t="shared" si="82"/>
        <v>0</v>
      </c>
      <c r="K702" s="25">
        <v>0</v>
      </c>
      <c r="L702" s="5" t="str">
        <f t="shared" si="83"/>
        <v>-</v>
      </c>
      <c r="M702" s="5" t="str">
        <f t="shared" si="84"/>
        <v>-</v>
      </c>
      <c r="N702" s="5" t="s">
        <v>125</v>
      </c>
      <c r="O702" s="5" t="s">
        <v>125</v>
      </c>
      <c r="P702" s="27">
        <f t="shared" si="87"/>
        <v>1</v>
      </c>
    </row>
    <row r="703" spans="1:16" x14ac:dyDescent="0.3">
      <c r="A703" s="5">
        <v>45134</v>
      </c>
      <c r="B703" s="25">
        <v>660.3</v>
      </c>
      <c r="C703" s="25">
        <v>17223</v>
      </c>
      <c r="D703" s="44">
        <v>2.6717674269489304E-4</v>
      </c>
      <c r="E703" s="1">
        <f>'ONE_LAST_QUOTE (2)'!AF703</f>
        <v>-3.2310590462182717E-4</v>
      </c>
      <c r="F703" s="1">
        <f t="shared" si="85"/>
        <v>3.7520229614794163E-3</v>
      </c>
      <c r="G703" s="1">
        <f t="shared" si="86"/>
        <v>-4.3982347707230704E-3</v>
      </c>
      <c r="H703" s="25">
        <f t="shared" si="80"/>
        <v>0</v>
      </c>
      <c r="I703" s="25">
        <f t="shared" si="81"/>
        <v>0</v>
      </c>
      <c r="J703" s="25">
        <f t="shared" si="82"/>
        <v>0</v>
      </c>
      <c r="K703" s="25">
        <v>0</v>
      </c>
      <c r="L703" s="5" t="str">
        <f t="shared" si="83"/>
        <v>-</v>
      </c>
      <c r="M703" s="5" t="str">
        <f t="shared" si="84"/>
        <v>-</v>
      </c>
      <c r="N703" s="5" t="s">
        <v>125</v>
      </c>
      <c r="O703" s="5" t="s">
        <v>125</v>
      </c>
      <c r="P703" s="27">
        <f t="shared" si="87"/>
        <v>1</v>
      </c>
    </row>
    <row r="704" spans="1:16" x14ac:dyDescent="0.3">
      <c r="A704" s="5">
        <v>45135</v>
      </c>
      <c r="B704" s="25">
        <v>660.5</v>
      </c>
      <c r="C704" s="25">
        <v>17262</v>
      </c>
      <c r="D704" s="44">
        <v>1.667596316419821E-3</v>
      </c>
      <c r="E704" s="1">
        <f>'ONE_LAST_QUOTE (2)'!AF704</f>
        <v>-3.2310590462182717E-4</v>
      </c>
      <c r="F704" s="1">
        <f t="shared" si="85"/>
        <v>3.7520229614794163E-3</v>
      </c>
      <c r="G704" s="1">
        <f t="shared" si="86"/>
        <v>-4.3982347707230704E-3</v>
      </c>
      <c r="H704" s="25">
        <f t="shared" si="80"/>
        <v>0</v>
      </c>
      <c r="I704" s="25">
        <f t="shared" si="81"/>
        <v>0</v>
      </c>
      <c r="J704" s="25">
        <f t="shared" si="82"/>
        <v>0</v>
      </c>
      <c r="K704" s="25">
        <v>0</v>
      </c>
      <c r="L704" s="5" t="str">
        <f t="shared" si="83"/>
        <v>-</v>
      </c>
      <c r="M704" s="5" t="str">
        <f t="shared" si="84"/>
        <v>-</v>
      </c>
      <c r="N704" s="5" t="s">
        <v>2</v>
      </c>
      <c r="O704" s="5" t="s">
        <v>2</v>
      </c>
      <c r="P704" s="27">
        <f t="shared" si="87"/>
        <v>1</v>
      </c>
    </row>
    <row r="705" spans="1:16" x14ac:dyDescent="0.3">
      <c r="A705" s="5">
        <v>45138</v>
      </c>
      <c r="B705" s="25">
        <v>654.79999999999995</v>
      </c>
      <c r="C705" s="25">
        <v>17103</v>
      </c>
      <c r="D705" s="44">
        <v>9.2730002248128619E-4</v>
      </c>
      <c r="E705" s="1">
        <f>'ONE_LAST_QUOTE (2)'!AF705</f>
        <v>-3.2310590462182717E-4</v>
      </c>
      <c r="F705" s="1">
        <f t="shared" si="85"/>
        <v>3.7520229614794163E-3</v>
      </c>
      <c r="G705" s="1">
        <f t="shared" si="86"/>
        <v>-4.3982347707230704E-3</v>
      </c>
      <c r="H705" s="25">
        <f t="shared" si="80"/>
        <v>0</v>
      </c>
      <c r="I705" s="25">
        <f t="shared" si="81"/>
        <v>0</v>
      </c>
      <c r="J705" s="25">
        <f t="shared" si="82"/>
        <v>0</v>
      </c>
      <c r="K705" s="25">
        <v>0</v>
      </c>
      <c r="L705" s="5" t="str">
        <f t="shared" si="83"/>
        <v>-</v>
      </c>
      <c r="M705" s="5" t="str">
        <f t="shared" si="84"/>
        <v>-</v>
      </c>
      <c r="N705" s="5" t="s">
        <v>2</v>
      </c>
      <c r="O705" s="5" t="s">
        <v>2</v>
      </c>
      <c r="P705" s="27">
        <f t="shared" si="87"/>
        <v>1</v>
      </c>
    </row>
    <row r="706" spans="1:16" x14ac:dyDescent="0.3">
      <c r="A706" s="5">
        <v>45139</v>
      </c>
      <c r="B706" s="25">
        <v>659.3</v>
      </c>
      <c r="C706" s="25">
        <v>17178</v>
      </c>
      <c r="D706" s="44">
        <v>4.9218700564212462E-4</v>
      </c>
      <c r="E706" s="1">
        <f>'ONE_LAST_QUOTE (2)'!AF706</f>
        <v>-3.2310590462182717E-4</v>
      </c>
      <c r="F706" s="1">
        <f t="shared" si="85"/>
        <v>3.7520229614794163E-3</v>
      </c>
      <c r="G706" s="1">
        <f t="shared" si="86"/>
        <v>-4.3982347707230704E-3</v>
      </c>
      <c r="H706" s="25">
        <f t="shared" ref="H706:H769" si="88">IF(D706&gt;F706,1,0)</f>
        <v>0</v>
      </c>
      <c r="I706" s="25">
        <f t="shared" ref="I706:I769" si="89">IF(D706&lt;G706,1,0)</f>
        <v>0</v>
      </c>
      <c r="J706" s="25">
        <f t="shared" ref="J706:J769" si="90">H706+I706</f>
        <v>0</v>
      </c>
      <c r="K706" s="25">
        <v>0</v>
      </c>
      <c r="L706" s="5" t="str">
        <f t="shared" ref="L706:L769" si="91">IF(H706=1,A706,"-")</f>
        <v>-</v>
      </c>
      <c r="M706" s="5" t="str">
        <f t="shared" ref="M706:M769" si="92">IF(I706=1,A706,"-")</f>
        <v>-</v>
      </c>
      <c r="N706" s="5" t="s">
        <v>125</v>
      </c>
      <c r="O706" s="5" t="s">
        <v>125</v>
      </c>
      <c r="P706" s="27">
        <f t="shared" si="87"/>
        <v>1</v>
      </c>
    </row>
    <row r="707" spans="1:16" x14ac:dyDescent="0.3">
      <c r="A707" s="5">
        <v>45140</v>
      </c>
      <c r="B707" s="25">
        <v>645.6</v>
      </c>
      <c r="C707" s="25">
        <v>16820</v>
      </c>
      <c r="D707" s="44">
        <v>5.6121651999526713E-4</v>
      </c>
      <c r="E707" s="1">
        <f>'ONE_LAST_QUOTE (2)'!AF707</f>
        <v>-3.2310590462182717E-4</v>
      </c>
      <c r="F707" s="1">
        <f t="shared" ref="F707:F770" si="93">E707+$Q$7*_xlfn.STDEV.S($D$2:$D$779)</f>
        <v>3.7520229614794163E-3</v>
      </c>
      <c r="G707" s="1">
        <f t="shared" ref="G707:G770" si="94">E707-$Q$7*_xlfn.STDEV.S($D$2:$D$779)</f>
        <v>-4.3982347707230704E-3</v>
      </c>
      <c r="H707" s="25">
        <f t="shared" si="88"/>
        <v>0</v>
      </c>
      <c r="I707" s="25">
        <f t="shared" si="89"/>
        <v>0</v>
      </c>
      <c r="J707" s="25">
        <f t="shared" si="90"/>
        <v>0</v>
      </c>
      <c r="K707" s="25">
        <v>0</v>
      </c>
      <c r="L707" s="5" t="str">
        <f t="shared" si="91"/>
        <v>-</v>
      </c>
      <c r="M707" s="5" t="str">
        <f t="shared" si="92"/>
        <v>-</v>
      </c>
      <c r="N707" s="5" t="s">
        <v>125</v>
      </c>
      <c r="O707" s="5" t="s">
        <v>125</v>
      </c>
      <c r="P707" s="27">
        <f t="shared" ref="P707:P770" si="95">IF(D707&gt;E707,1,0)</f>
        <v>1</v>
      </c>
    </row>
    <row r="708" spans="1:16" x14ac:dyDescent="0.3">
      <c r="A708" s="5">
        <v>45142</v>
      </c>
      <c r="B708" s="25">
        <v>643.9</v>
      </c>
      <c r="C708" s="25">
        <v>16823</v>
      </c>
      <c r="D708" s="44">
        <v>-1.5099516081947223E-4</v>
      </c>
      <c r="E708" s="1">
        <f>'ONE_LAST_QUOTE (2)'!AF708</f>
        <v>-3.2310590462182717E-4</v>
      </c>
      <c r="F708" s="1">
        <f t="shared" si="93"/>
        <v>3.7520229614794163E-3</v>
      </c>
      <c r="G708" s="1">
        <f t="shared" si="94"/>
        <v>-4.3982347707230704E-3</v>
      </c>
      <c r="H708" s="25">
        <f t="shared" si="88"/>
        <v>0</v>
      </c>
      <c r="I708" s="25">
        <f t="shared" si="89"/>
        <v>0</v>
      </c>
      <c r="J708" s="25">
        <f t="shared" si="90"/>
        <v>0</v>
      </c>
      <c r="K708" s="25">
        <v>0</v>
      </c>
      <c r="L708" s="5" t="str">
        <f t="shared" si="91"/>
        <v>-</v>
      </c>
      <c r="M708" s="5" t="str">
        <f t="shared" si="92"/>
        <v>-</v>
      </c>
      <c r="N708" s="5" t="s">
        <v>125</v>
      </c>
      <c r="O708" s="5" t="s">
        <v>125</v>
      </c>
      <c r="P708" s="27">
        <f t="shared" si="95"/>
        <v>1</v>
      </c>
    </row>
    <row r="709" spans="1:16" x14ac:dyDescent="0.3">
      <c r="A709" s="5">
        <v>45145</v>
      </c>
      <c r="B709" s="25">
        <v>650</v>
      </c>
      <c r="C709" s="25">
        <v>17000</v>
      </c>
      <c r="D709" s="44">
        <v>-2.9588217805628469E-4</v>
      </c>
      <c r="E709" s="1">
        <f>'ONE_LAST_QUOTE (2)'!AF709</f>
        <v>-3.2310590462182717E-4</v>
      </c>
      <c r="F709" s="1">
        <f t="shared" si="93"/>
        <v>3.7520229614794163E-3</v>
      </c>
      <c r="G709" s="1">
        <f t="shared" si="94"/>
        <v>-4.3982347707230704E-3</v>
      </c>
      <c r="H709" s="25">
        <f t="shared" si="88"/>
        <v>0</v>
      </c>
      <c r="I709" s="25">
        <f t="shared" si="89"/>
        <v>0</v>
      </c>
      <c r="J709" s="25">
        <f t="shared" si="90"/>
        <v>0</v>
      </c>
      <c r="K709" s="25">
        <v>0</v>
      </c>
      <c r="L709" s="5" t="str">
        <f t="shared" si="91"/>
        <v>-</v>
      </c>
      <c r="M709" s="5" t="str">
        <f t="shared" si="92"/>
        <v>-</v>
      </c>
      <c r="N709" s="5" t="s">
        <v>125</v>
      </c>
      <c r="O709" s="5" t="s">
        <v>125</v>
      </c>
      <c r="P709" s="27">
        <f t="shared" si="95"/>
        <v>1</v>
      </c>
    </row>
    <row r="710" spans="1:16" x14ac:dyDescent="0.3">
      <c r="A710" s="5">
        <v>45146</v>
      </c>
      <c r="B710" s="25">
        <v>643.6</v>
      </c>
      <c r="C710" s="25">
        <v>16852</v>
      </c>
      <c r="D710" s="44">
        <v>6.591267988226827E-5</v>
      </c>
      <c r="E710" s="1">
        <f>'ONE_LAST_QUOTE (2)'!AF710</f>
        <v>-3.2310590462182717E-4</v>
      </c>
      <c r="F710" s="1">
        <f t="shared" si="93"/>
        <v>3.7520229614794163E-3</v>
      </c>
      <c r="G710" s="1">
        <f t="shared" si="94"/>
        <v>-4.3982347707230704E-3</v>
      </c>
      <c r="H710" s="25">
        <f t="shared" si="88"/>
        <v>0</v>
      </c>
      <c r="I710" s="25">
        <f t="shared" si="89"/>
        <v>0</v>
      </c>
      <c r="J710" s="25">
        <f t="shared" si="90"/>
        <v>0</v>
      </c>
      <c r="K710" s="25">
        <v>0</v>
      </c>
      <c r="L710" s="5" t="str">
        <f t="shared" si="91"/>
        <v>-</v>
      </c>
      <c r="M710" s="5" t="str">
        <f t="shared" si="92"/>
        <v>-</v>
      </c>
      <c r="N710" s="5" t="s">
        <v>148</v>
      </c>
      <c r="O710" s="5" t="s">
        <v>148</v>
      </c>
      <c r="P710" s="27">
        <f t="shared" si="95"/>
        <v>1</v>
      </c>
    </row>
    <row r="711" spans="1:16" x14ac:dyDescent="0.3">
      <c r="A711" s="5">
        <v>45147</v>
      </c>
      <c r="B711" s="25">
        <v>644.1</v>
      </c>
      <c r="C711" s="25">
        <v>16853</v>
      </c>
      <c r="D711" s="44">
        <v>3.6888875424196727E-4</v>
      </c>
      <c r="E711" s="1">
        <f>'ONE_LAST_QUOTE (2)'!AF711</f>
        <v>-3.2310590462182717E-4</v>
      </c>
      <c r="F711" s="1">
        <f t="shared" si="93"/>
        <v>3.7520229614794163E-3</v>
      </c>
      <c r="G711" s="1">
        <f t="shared" si="94"/>
        <v>-4.3982347707230704E-3</v>
      </c>
      <c r="H711" s="25">
        <f t="shared" si="88"/>
        <v>0</v>
      </c>
      <c r="I711" s="25">
        <f t="shared" si="89"/>
        <v>0</v>
      </c>
      <c r="J711" s="25">
        <f t="shared" si="90"/>
        <v>0</v>
      </c>
      <c r="K711" s="25">
        <v>0</v>
      </c>
      <c r="L711" s="5" t="str">
        <f t="shared" si="91"/>
        <v>-</v>
      </c>
      <c r="M711" s="5" t="str">
        <f t="shared" si="92"/>
        <v>-</v>
      </c>
      <c r="N711" s="5" t="s">
        <v>148</v>
      </c>
      <c r="O711" s="5" t="s">
        <v>148</v>
      </c>
      <c r="P711" s="27">
        <f t="shared" si="95"/>
        <v>1</v>
      </c>
    </row>
    <row r="712" spans="1:16" x14ac:dyDescent="0.3">
      <c r="A712" s="5">
        <v>45148</v>
      </c>
      <c r="B712" s="25">
        <v>639.6</v>
      </c>
      <c r="C712" s="25">
        <v>16656</v>
      </c>
      <c r="D712" s="44">
        <v>-1.1025397207684983E-3</v>
      </c>
      <c r="E712" s="1">
        <f>'ONE_LAST_QUOTE (2)'!AF712</f>
        <v>-3.2310590462182717E-4</v>
      </c>
      <c r="F712" s="1">
        <f t="shared" si="93"/>
        <v>3.7520229614794163E-3</v>
      </c>
      <c r="G712" s="1">
        <f t="shared" si="94"/>
        <v>-4.3982347707230704E-3</v>
      </c>
      <c r="H712" s="25">
        <f t="shared" si="88"/>
        <v>0</v>
      </c>
      <c r="I712" s="25">
        <f t="shared" si="89"/>
        <v>0</v>
      </c>
      <c r="J712" s="25">
        <f t="shared" si="90"/>
        <v>0</v>
      </c>
      <c r="K712" s="25">
        <v>0</v>
      </c>
      <c r="L712" s="5" t="str">
        <f t="shared" si="91"/>
        <v>-</v>
      </c>
      <c r="M712" s="5" t="str">
        <f t="shared" si="92"/>
        <v>-</v>
      </c>
      <c r="N712" s="5" t="s">
        <v>2</v>
      </c>
      <c r="O712" s="5" t="s">
        <v>2</v>
      </c>
      <c r="P712" s="27">
        <f t="shared" si="95"/>
        <v>0</v>
      </c>
    </row>
    <row r="713" spans="1:16" x14ac:dyDescent="0.3">
      <c r="A713" s="5">
        <v>45149</v>
      </c>
      <c r="B713" s="25">
        <v>636.79999999999995</v>
      </c>
      <c r="C713" s="25">
        <v>16625</v>
      </c>
      <c r="D713" s="44">
        <v>-1.2989360762552928E-3</v>
      </c>
      <c r="E713" s="1">
        <f>'ONE_LAST_QUOTE (2)'!AF713</f>
        <v>-3.2310590462182717E-4</v>
      </c>
      <c r="F713" s="1">
        <f t="shared" si="93"/>
        <v>3.7520229614794163E-3</v>
      </c>
      <c r="G713" s="1">
        <f t="shared" si="94"/>
        <v>-4.3982347707230704E-3</v>
      </c>
      <c r="H713" s="25">
        <f t="shared" si="88"/>
        <v>0</v>
      </c>
      <c r="I713" s="25">
        <f t="shared" si="89"/>
        <v>0</v>
      </c>
      <c r="J713" s="25">
        <f t="shared" si="90"/>
        <v>0</v>
      </c>
      <c r="K713" s="25">
        <v>0</v>
      </c>
      <c r="L713" s="5" t="str">
        <f t="shared" si="91"/>
        <v>-</v>
      </c>
      <c r="M713" s="5" t="str">
        <f t="shared" si="92"/>
        <v>-</v>
      </c>
      <c r="N713" s="5" t="s">
        <v>144</v>
      </c>
      <c r="O713" s="5" t="s">
        <v>144</v>
      </c>
      <c r="P713" s="27">
        <f t="shared" si="95"/>
        <v>0</v>
      </c>
    </row>
    <row r="714" spans="1:16" x14ac:dyDescent="0.3">
      <c r="A714" s="5">
        <v>45152</v>
      </c>
      <c r="B714" s="25">
        <v>628.20000000000005</v>
      </c>
      <c r="C714" s="25">
        <v>16377</v>
      </c>
      <c r="D714" s="44">
        <v>-4.8192441965657452E-4</v>
      </c>
      <c r="E714" s="1">
        <f>'ONE_LAST_QUOTE (2)'!AF714</f>
        <v>-3.2310590462182717E-4</v>
      </c>
      <c r="F714" s="1">
        <f t="shared" si="93"/>
        <v>3.7520229614794163E-3</v>
      </c>
      <c r="G714" s="1">
        <f t="shared" si="94"/>
        <v>-4.3982347707230704E-3</v>
      </c>
      <c r="H714" s="25">
        <f t="shared" si="88"/>
        <v>0</v>
      </c>
      <c r="I714" s="25">
        <f t="shared" si="89"/>
        <v>0</v>
      </c>
      <c r="J714" s="25">
        <f t="shared" si="90"/>
        <v>0</v>
      </c>
      <c r="K714" s="25">
        <v>0</v>
      </c>
      <c r="L714" s="5" t="str">
        <f t="shared" si="91"/>
        <v>-</v>
      </c>
      <c r="M714" s="5" t="str">
        <f t="shared" si="92"/>
        <v>-</v>
      </c>
      <c r="N714" s="5" t="s">
        <v>144</v>
      </c>
      <c r="O714" s="5" t="s">
        <v>144</v>
      </c>
      <c r="P714" s="27">
        <f t="shared" si="95"/>
        <v>0</v>
      </c>
    </row>
    <row r="715" spans="1:16" x14ac:dyDescent="0.3">
      <c r="A715" s="5">
        <v>45153</v>
      </c>
      <c r="B715" s="25">
        <v>629.20000000000005</v>
      </c>
      <c r="C715" s="25">
        <v>16423</v>
      </c>
      <c r="D715" s="44">
        <v>-1.8920491617830429E-3</v>
      </c>
      <c r="E715" s="1">
        <f>'ONE_LAST_QUOTE (2)'!AF715</f>
        <v>-3.2310590462182717E-4</v>
      </c>
      <c r="F715" s="1">
        <f t="shared" si="93"/>
        <v>3.7520229614794163E-3</v>
      </c>
      <c r="G715" s="1">
        <f t="shared" si="94"/>
        <v>-4.3982347707230704E-3</v>
      </c>
      <c r="H715" s="25">
        <f t="shared" si="88"/>
        <v>0</v>
      </c>
      <c r="I715" s="25">
        <f t="shared" si="89"/>
        <v>0</v>
      </c>
      <c r="J715" s="25">
        <f t="shared" si="90"/>
        <v>0</v>
      </c>
      <c r="K715" s="25">
        <v>0</v>
      </c>
      <c r="L715" s="5" t="str">
        <f t="shared" si="91"/>
        <v>-</v>
      </c>
      <c r="M715" s="5" t="str">
        <f t="shared" si="92"/>
        <v>-</v>
      </c>
      <c r="N715" s="5" t="s">
        <v>2</v>
      </c>
      <c r="O715" s="5" t="s">
        <v>2</v>
      </c>
      <c r="P715" s="27">
        <f t="shared" si="95"/>
        <v>0</v>
      </c>
    </row>
    <row r="716" spans="1:16" x14ac:dyDescent="0.3">
      <c r="A716" s="5">
        <v>45154</v>
      </c>
      <c r="B716" s="25">
        <v>627.5</v>
      </c>
      <c r="C716" s="25">
        <v>16364</v>
      </c>
      <c r="D716" s="44">
        <v>-2.4042234528881654E-3</v>
      </c>
      <c r="E716" s="1">
        <f>'ONE_LAST_QUOTE (2)'!AF716</f>
        <v>-3.2310590462182717E-4</v>
      </c>
      <c r="F716" s="1">
        <f t="shared" si="93"/>
        <v>3.7520229614794163E-3</v>
      </c>
      <c r="G716" s="1">
        <f t="shared" si="94"/>
        <v>-4.3982347707230704E-3</v>
      </c>
      <c r="H716" s="25">
        <f t="shared" si="88"/>
        <v>0</v>
      </c>
      <c r="I716" s="25">
        <f t="shared" si="89"/>
        <v>0</v>
      </c>
      <c r="J716" s="25">
        <f t="shared" si="90"/>
        <v>0</v>
      </c>
      <c r="K716" s="25">
        <v>0</v>
      </c>
      <c r="L716" s="5" t="str">
        <f t="shared" si="91"/>
        <v>-</v>
      </c>
      <c r="M716" s="5" t="str">
        <f t="shared" si="92"/>
        <v>-</v>
      </c>
      <c r="N716" s="5" t="s">
        <v>2</v>
      </c>
      <c r="O716" s="5" t="s">
        <v>2</v>
      </c>
      <c r="P716" s="27">
        <f t="shared" si="95"/>
        <v>0</v>
      </c>
    </row>
    <row r="717" spans="1:16" x14ac:dyDescent="0.3">
      <c r="A717" s="5">
        <v>45155</v>
      </c>
      <c r="B717" s="25">
        <v>629.1</v>
      </c>
      <c r="C717" s="25">
        <v>16456</v>
      </c>
      <c r="D717" s="44">
        <v>1.2874408848001524E-3</v>
      </c>
      <c r="E717" s="1">
        <f>'ONE_LAST_QUOTE (2)'!AF717</f>
        <v>-3.2310590462182717E-4</v>
      </c>
      <c r="F717" s="1">
        <f t="shared" si="93"/>
        <v>3.7520229614794163E-3</v>
      </c>
      <c r="G717" s="1">
        <f t="shared" si="94"/>
        <v>-4.3982347707230704E-3</v>
      </c>
      <c r="H717" s="25">
        <f t="shared" si="88"/>
        <v>0</v>
      </c>
      <c r="I717" s="25">
        <f t="shared" si="89"/>
        <v>0</v>
      </c>
      <c r="J717" s="25">
        <f t="shared" si="90"/>
        <v>0</v>
      </c>
      <c r="K717" s="25">
        <v>0</v>
      </c>
      <c r="L717" s="5" t="str">
        <f t="shared" si="91"/>
        <v>-</v>
      </c>
      <c r="M717" s="5" t="str">
        <f t="shared" si="92"/>
        <v>-</v>
      </c>
      <c r="N717" s="5" t="s">
        <v>2</v>
      </c>
      <c r="O717" s="5" t="s">
        <v>2</v>
      </c>
      <c r="P717" s="27">
        <f t="shared" si="95"/>
        <v>1</v>
      </c>
    </row>
    <row r="718" spans="1:16" x14ac:dyDescent="0.3">
      <c r="A718" s="5">
        <v>45156</v>
      </c>
      <c r="B718" s="25">
        <v>624.9</v>
      </c>
      <c r="C718" s="25">
        <v>16353</v>
      </c>
      <c r="D718" s="44">
        <v>1.5829787084584033E-3</v>
      </c>
      <c r="E718" s="1">
        <f>'ONE_LAST_QUOTE (2)'!AF718</f>
        <v>-3.2310590462182717E-4</v>
      </c>
      <c r="F718" s="1">
        <f t="shared" si="93"/>
        <v>3.7520229614794163E-3</v>
      </c>
      <c r="G718" s="1">
        <f t="shared" si="94"/>
        <v>-4.3982347707230704E-3</v>
      </c>
      <c r="H718" s="25">
        <f t="shared" si="88"/>
        <v>0</v>
      </c>
      <c r="I718" s="25">
        <f t="shared" si="89"/>
        <v>0</v>
      </c>
      <c r="J718" s="25">
        <f t="shared" si="90"/>
        <v>0</v>
      </c>
      <c r="K718" s="25">
        <v>0</v>
      </c>
      <c r="L718" s="5" t="str">
        <f t="shared" si="91"/>
        <v>-</v>
      </c>
      <c r="M718" s="5" t="str">
        <f t="shared" si="92"/>
        <v>-</v>
      </c>
      <c r="N718" s="5" t="s">
        <v>2</v>
      </c>
      <c r="O718" s="5" t="s">
        <v>2</v>
      </c>
      <c r="P718" s="27">
        <f t="shared" si="95"/>
        <v>1</v>
      </c>
    </row>
    <row r="719" spans="1:16" x14ac:dyDescent="0.3">
      <c r="A719" s="5">
        <v>45159</v>
      </c>
      <c r="B719" s="25">
        <v>623.6</v>
      </c>
      <c r="C719" s="25">
        <v>16348</v>
      </c>
      <c r="D719" s="44">
        <v>1.639028343812595E-3</v>
      </c>
      <c r="E719" s="1">
        <f>'ONE_LAST_QUOTE (2)'!AF719</f>
        <v>-3.2310590462182717E-4</v>
      </c>
      <c r="F719" s="1">
        <f t="shared" si="93"/>
        <v>3.7520229614794163E-3</v>
      </c>
      <c r="G719" s="1">
        <f t="shared" si="94"/>
        <v>-4.3982347707230704E-3</v>
      </c>
      <c r="H719" s="25">
        <f t="shared" si="88"/>
        <v>0</v>
      </c>
      <c r="I719" s="25">
        <f t="shared" si="89"/>
        <v>0</v>
      </c>
      <c r="J719" s="25">
        <f t="shared" si="90"/>
        <v>0</v>
      </c>
      <c r="K719" s="25">
        <v>0</v>
      </c>
      <c r="L719" s="5" t="str">
        <f t="shared" si="91"/>
        <v>-</v>
      </c>
      <c r="M719" s="5" t="str">
        <f t="shared" si="92"/>
        <v>-</v>
      </c>
      <c r="N719" s="5" t="s">
        <v>2</v>
      </c>
      <c r="O719" s="5" t="s">
        <v>2</v>
      </c>
      <c r="P719" s="27">
        <f t="shared" si="95"/>
        <v>1</v>
      </c>
    </row>
    <row r="720" spans="1:16" x14ac:dyDescent="0.3">
      <c r="A720" s="5">
        <v>45160</v>
      </c>
      <c r="B720" s="25">
        <v>626.79999999999995</v>
      </c>
      <c r="C720" s="25">
        <v>16400</v>
      </c>
      <c r="D720" s="44">
        <v>1.0418557980869392E-3</v>
      </c>
      <c r="E720" s="1">
        <f>'ONE_LAST_QUOTE (2)'!AF720</f>
        <v>-3.2310590462182717E-4</v>
      </c>
      <c r="F720" s="1">
        <f t="shared" si="93"/>
        <v>3.7520229614794163E-3</v>
      </c>
      <c r="G720" s="1">
        <f t="shared" si="94"/>
        <v>-4.3982347707230704E-3</v>
      </c>
      <c r="H720" s="25">
        <f t="shared" si="88"/>
        <v>0</v>
      </c>
      <c r="I720" s="25">
        <f t="shared" si="89"/>
        <v>0</v>
      </c>
      <c r="J720" s="25">
        <f t="shared" si="90"/>
        <v>0</v>
      </c>
      <c r="K720" s="25">
        <v>0</v>
      </c>
      <c r="L720" s="5" t="str">
        <f t="shared" si="91"/>
        <v>-</v>
      </c>
      <c r="M720" s="5" t="str">
        <f t="shared" si="92"/>
        <v>-</v>
      </c>
      <c r="N720" s="5" t="s">
        <v>2</v>
      </c>
      <c r="O720" s="5" t="s">
        <v>2</v>
      </c>
      <c r="P720" s="27">
        <f t="shared" si="95"/>
        <v>1</v>
      </c>
    </row>
    <row r="721" spans="1:16" x14ac:dyDescent="0.3">
      <c r="A721" s="5">
        <v>45161</v>
      </c>
      <c r="B721" s="25">
        <v>632.70000000000005</v>
      </c>
      <c r="C721" s="25">
        <v>16558</v>
      </c>
      <c r="D721" s="44">
        <v>2.8044468969755003E-3</v>
      </c>
      <c r="E721" s="1">
        <f>'ONE_LAST_QUOTE (2)'!AF721</f>
        <v>-3.2310590462182717E-4</v>
      </c>
      <c r="F721" s="1">
        <f t="shared" si="93"/>
        <v>3.7520229614794163E-3</v>
      </c>
      <c r="G721" s="1">
        <f t="shared" si="94"/>
        <v>-4.3982347707230704E-3</v>
      </c>
      <c r="H721" s="25">
        <f t="shared" si="88"/>
        <v>0</v>
      </c>
      <c r="I721" s="25">
        <f t="shared" si="89"/>
        <v>0</v>
      </c>
      <c r="J721" s="25">
        <f t="shared" si="90"/>
        <v>0</v>
      </c>
      <c r="K721" s="25">
        <v>0</v>
      </c>
      <c r="L721" s="5" t="str">
        <f t="shared" si="91"/>
        <v>-</v>
      </c>
      <c r="M721" s="5" t="str">
        <f t="shared" si="92"/>
        <v>-</v>
      </c>
      <c r="N721" s="5" t="s">
        <v>148</v>
      </c>
      <c r="O721" s="5" t="s">
        <v>148</v>
      </c>
      <c r="P721" s="27">
        <f t="shared" si="95"/>
        <v>1</v>
      </c>
    </row>
    <row r="722" spans="1:16" x14ac:dyDescent="0.3">
      <c r="A722" s="5">
        <v>45162</v>
      </c>
      <c r="B722" s="25">
        <v>642.29999999999995</v>
      </c>
      <c r="C722" s="25">
        <v>16756</v>
      </c>
      <c r="D722" s="44">
        <v>3.2003866710446529E-3</v>
      </c>
      <c r="E722" s="1">
        <f>'ONE_LAST_QUOTE (2)'!AF722</f>
        <v>-3.2310590462182717E-4</v>
      </c>
      <c r="F722" s="1">
        <f t="shared" si="93"/>
        <v>3.7520229614794163E-3</v>
      </c>
      <c r="G722" s="1">
        <f t="shared" si="94"/>
        <v>-4.3982347707230704E-3</v>
      </c>
      <c r="H722" s="25">
        <f t="shared" si="88"/>
        <v>0</v>
      </c>
      <c r="I722" s="25">
        <f t="shared" si="89"/>
        <v>0</v>
      </c>
      <c r="J722" s="25">
        <f t="shared" si="90"/>
        <v>0</v>
      </c>
      <c r="K722" s="25">
        <v>0</v>
      </c>
      <c r="L722" s="5" t="str">
        <f t="shared" si="91"/>
        <v>-</v>
      </c>
      <c r="M722" s="5" t="str">
        <f t="shared" si="92"/>
        <v>-</v>
      </c>
      <c r="N722" s="5" t="s">
        <v>150</v>
      </c>
      <c r="O722" s="5" t="s">
        <v>150</v>
      </c>
      <c r="P722" s="27">
        <f t="shared" si="95"/>
        <v>1</v>
      </c>
    </row>
    <row r="723" spans="1:16" x14ac:dyDescent="0.3">
      <c r="A723" s="5">
        <v>45163</v>
      </c>
      <c r="B723" s="25">
        <v>627.4</v>
      </c>
      <c r="C723" s="25">
        <v>16426</v>
      </c>
      <c r="D723" s="44">
        <v>1.3674646111884767E-3</v>
      </c>
      <c r="E723" s="1">
        <f>'ONE_LAST_QUOTE (2)'!AF723</f>
        <v>-3.2310590462182717E-4</v>
      </c>
      <c r="F723" s="1">
        <f t="shared" si="93"/>
        <v>3.7520229614794163E-3</v>
      </c>
      <c r="G723" s="1">
        <f t="shared" si="94"/>
        <v>-4.3982347707230704E-3</v>
      </c>
      <c r="H723" s="25">
        <f t="shared" si="88"/>
        <v>0</v>
      </c>
      <c r="I723" s="25">
        <f t="shared" si="89"/>
        <v>0</v>
      </c>
      <c r="J723" s="25">
        <f t="shared" si="90"/>
        <v>0</v>
      </c>
      <c r="K723" s="25">
        <v>0</v>
      </c>
      <c r="L723" s="5" t="str">
        <f t="shared" si="91"/>
        <v>-</v>
      </c>
      <c r="M723" s="5" t="str">
        <f t="shared" si="92"/>
        <v>-</v>
      </c>
      <c r="N723" s="5" t="s">
        <v>148</v>
      </c>
      <c r="O723" s="5" t="s">
        <v>148</v>
      </c>
      <c r="P723" s="27">
        <f t="shared" si="95"/>
        <v>1</v>
      </c>
    </row>
    <row r="724" spans="1:16" x14ac:dyDescent="0.3">
      <c r="A724" s="5">
        <v>45166</v>
      </c>
      <c r="B724" s="25">
        <v>631.4</v>
      </c>
      <c r="C724" s="25">
        <v>16492</v>
      </c>
      <c r="D724" s="44">
        <v>1.6321656782815137E-3</v>
      </c>
      <c r="E724" s="1">
        <f>'ONE_LAST_QUOTE (2)'!AF724</f>
        <v>-3.2310590462182717E-4</v>
      </c>
      <c r="F724" s="1">
        <f t="shared" si="93"/>
        <v>3.7520229614794163E-3</v>
      </c>
      <c r="G724" s="1">
        <f t="shared" si="94"/>
        <v>-4.3982347707230704E-3</v>
      </c>
      <c r="H724" s="25">
        <f t="shared" si="88"/>
        <v>0</v>
      </c>
      <c r="I724" s="25">
        <f t="shared" si="89"/>
        <v>0</v>
      </c>
      <c r="J724" s="25">
        <f t="shared" si="90"/>
        <v>0</v>
      </c>
      <c r="K724" s="25">
        <v>0</v>
      </c>
      <c r="L724" s="5" t="str">
        <f t="shared" si="91"/>
        <v>-</v>
      </c>
      <c r="M724" s="5" t="str">
        <f t="shared" si="92"/>
        <v>-</v>
      </c>
      <c r="N724" s="5" t="s">
        <v>2</v>
      </c>
      <c r="O724" s="5" t="s">
        <v>2</v>
      </c>
      <c r="P724" s="27">
        <f t="shared" si="95"/>
        <v>1</v>
      </c>
    </row>
    <row r="725" spans="1:16" x14ac:dyDescent="0.3">
      <c r="A725" s="5">
        <v>45167</v>
      </c>
      <c r="B725" s="25">
        <v>635.79999999999995</v>
      </c>
      <c r="C725" s="25">
        <v>16624</v>
      </c>
      <c r="D725" s="44">
        <v>1.5003093888689156E-3</v>
      </c>
      <c r="E725" s="1">
        <f>'ONE_LAST_QUOTE (2)'!AF725</f>
        <v>-3.2310590462182717E-4</v>
      </c>
      <c r="F725" s="1">
        <f t="shared" si="93"/>
        <v>3.7520229614794163E-3</v>
      </c>
      <c r="G725" s="1">
        <f t="shared" si="94"/>
        <v>-4.3982347707230704E-3</v>
      </c>
      <c r="H725" s="25">
        <f t="shared" si="88"/>
        <v>0</v>
      </c>
      <c r="I725" s="25">
        <f t="shared" si="89"/>
        <v>0</v>
      </c>
      <c r="J725" s="25">
        <f t="shared" si="90"/>
        <v>0</v>
      </c>
      <c r="K725" s="25">
        <v>0</v>
      </c>
      <c r="L725" s="5" t="str">
        <f t="shared" si="91"/>
        <v>-</v>
      </c>
      <c r="M725" s="5" t="str">
        <f t="shared" si="92"/>
        <v>-</v>
      </c>
      <c r="N725" s="5" t="s">
        <v>2</v>
      </c>
      <c r="O725" s="5" t="s">
        <v>2</v>
      </c>
      <c r="P725" s="27">
        <f t="shared" si="95"/>
        <v>1</v>
      </c>
    </row>
    <row r="726" spans="1:16" x14ac:dyDescent="0.3">
      <c r="A726" s="5">
        <v>45168</v>
      </c>
      <c r="B726" s="25">
        <v>637.9</v>
      </c>
      <c r="C726" s="25">
        <v>16723</v>
      </c>
      <c r="D726" s="44">
        <v>2.8039947556486797E-3</v>
      </c>
      <c r="E726" s="1">
        <f>'ONE_LAST_QUOTE (2)'!AF726</f>
        <v>-3.2310590462182717E-4</v>
      </c>
      <c r="F726" s="1">
        <f t="shared" si="93"/>
        <v>3.7520229614794163E-3</v>
      </c>
      <c r="G726" s="1">
        <f t="shared" si="94"/>
        <v>-4.3982347707230704E-3</v>
      </c>
      <c r="H726" s="25">
        <f t="shared" si="88"/>
        <v>0</v>
      </c>
      <c r="I726" s="25">
        <f t="shared" si="89"/>
        <v>0</v>
      </c>
      <c r="J726" s="25">
        <f t="shared" si="90"/>
        <v>0</v>
      </c>
      <c r="K726" s="25">
        <v>0</v>
      </c>
      <c r="L726" s="5" t="str">
        <f t="shared" si="91"/>
        <v>-</v>
      </c>
      <c r="M726" s="5" t="str">
        <f t="shared" si="92"/>
        <v>-</v>
      </c>
      <c r="N726" s="5" t="s">
        <v>150</v>
      </c>
      <c r="O726" s="5" t="s">
        <v>150</v>
      </c>
      <c r="P726" s="27">
        <f t="shared" si="95"/>
        <v>1</v>
      </c>
    </row>
    <row r="727" spans="1:16" x14ac:dyDescent="0.3">
      <c r="A727" s="5">
        <v>45169</v>
      </c>
      <c r="B727" s="25">
        <v>632</v>
      </c>
      <c r="C727" s="25">
        <v>16620</v>
      </c>
      <c r="D727" s="44">
        <v>9.3320085529982806E-4</v>
      </c>
      <c r="E727" s="1">
        <f>'ONE_LAST_QUOTE (2)'!AF727</f>
        <v>-3.2310590462182717E-4</v>
      </c>
      <c r="F727" s="1">
        <f t="shared" si="93"/>
        <v>3.7520229614794163E-3</v>
      </c>
      <c r="G727" s="1">
        <f t="shared" si="94"/>
        <v>-4.3982347707230704E-3</v>
      </c>
      <c r="H727" s="25">
        <f t="shared" si="88"/>
        <v>0</v>
      </c>
      <c r="I727" s="25">
        <f t="shared" si="89"/>
        <v>0</v>
      </c>
      <c r="J727" s="25">
        <f t="shared" si="90"/>
        <v>0</v>
      </c>
      <c r="K727" s="25">
        <v>0</v>
      </c>
      <c r="L727" s="5" t="str">
        <f t="shared" si="91"/>
        <v>-</v>
      </c>
      <c r="M727" s="5" t="str">
        <f t="shared" si="92"/>
        <v>-</v>
      </c>
      <c r="N727" s="5" t="s">
        <v>148</v>
      </c>
      <c r="O727" s="5" t="s">
        <v>148</v>
      </c>
      <c r="P727" s="27">
        <f t="shared" si="95"/>
        <v>1</v>
      </c>
    </row>
    <row r="728" spans="1:16" x14ac:dyDescent="0.3">
      <c r="A728" s="5">
        <v>45170</v>
      </c>
      <c r="B728" s="25">
        <v>632</v>
      </c>
      <c r="C728" s="25">
        <v>16651</v>
      </c>
      <c r="D728" s="44">
        <v>2.1471103441194229E-3</v>
      </c>
      <c r="E728" s="1">
        <f>'ONE_LAST_QUOTE (2)'!AF728</f>
        <v>-3.2310590462182717E-4</v>
      </c>
      <c r="F728" s="1">
        <f t="shared" si="93"/>
        <v>3.7520229614794163E-3</v>
      </c>
      <c r="G728" s="1">
        <f t="shared" si="94"/>
        <v>-4.3982347707230704E-3</v>
      </c>
      <c r="H728" s="25">
        <f t="shared" si="88"/>
        <v>0</v>
      </c>
      <c r="I728" s="25">
        <f t="shared" si="89"/>
        <v>0</v>
      </c>
      <c r="J728" s="25">
        <f t="shared" si="90"/>
        <v>0</v>
      </c>
      <c r="K728" s="25">
        <v>0</v>
      </c>
      <c r="L728" s="5" t="str">
        <f t="shared" si="91"/>
        <v>-</v>
      </c>
      <c r="M728" s="5" t="str">
        <f t="shared" si="92"/>
        <v>-</v>
      </c>
      <c r="N728" s="5" t="s">
        <v>2</v>
      </c>
      <c r="O728" s="5" t="s">
        <v>2</v>
      </c>
      <c r="P728" s="27">
        <f t="shared" si="95"/>
        <v>1</v>
      </c>
    </row>
    <row r="729" spans="1:16" x14ac:dyDescent="0.3">
      <c r="A729" s="5">
        <v>45173</v>
      </c>
      <c r="B729" s="25">
        <v>638.6</v>
      </c>
      <c r="C729" s="25">
        <v>16778</v>
      </c>
      <c r="D729" s="44">
        <v>4.5469557553770665E-4</v>
      </c>
      <c r="E729" s="1">
        <f>'ONE_LAST_QUOTE (2)'!AF729</f>
        <v>-3.2310590462182717E-4</v>
      </c>
      <c r="F729" s="1">
        <f t="shared" si="93"/>
        <v>3.7520229614794163E-3</v>
      </c>
      <c r="G729" s="1">
        <f t="shared" si="94"/>
        <v>-4.3982347707230704E-3</v>
      </c>
      <c r="H729" s="25">
        <f t="shared" si="88"/>
        <v>0</v>
      </c>
      <c r="I729" s="25">
        <f t="shared" si="89"/>
        <v>0</v>
      </c>
      <c r="J729" s="25">
        <f t="shared" si="90"/>
        <v>0</v>
      </c>
      <c r="K729" s="25">
        <v>0</v>
      </c>
      <c r="L729" s="5" t="str">
        <f t="shared" si="91"/>
        <v>-</v>
      </c>
      <c r="M729" s="5" t="str">
        <f t="shared" si="92"/>
        <v>-</v>
      </c>
      <c r="N729" s="5" t="s">
        <v>125</v>
      </c>
      <c r="O729" s="5" t="s">
        <v>125</v>
      </c>
      <c r="P729" s="27">
        <f t="shared" si="95"/>
        <v>1</v>
      </c>
    </row>
    <row r="730" spans="1:16" x14ac:dyDescent="0.3">
      <c r="A730" s="5">
        <v>45174</v>
      </c>
      <c r="B730" s="25">
        <v>637.20000000000005</v>
      </c>
      <c r="C730" s="25">
        <v>16752</v>
      </c>
      <c r="D730" s="44">
        <v>-1.4603471526375635E-3</v>
      </c>
      <c r="E730" s="1">
        <f>'ONE_LAST_QUOTE (2)'!AF730</f>
        <v>-3.2310590462182717E-4</v>
      </c>
      <c r="F730" s="1">
        <f t="shared" si="93"/>
        <v>3.7520229614794163E-3</v>
      </c>
      <c r="G730" s="1">
        <f t="shared" si="94"/>
        <v>-4.3982347707230704E-3</v>
      </c>
      <c r="H730" s="25">
        <f t="shared" si="88"/>
        <v>0</v>
      </c>
      <c r="I730" s="25">
        <f t="shared" si="89"/>
        <v>0</v>
      </c>
      <c r="J730" s="25">
        <f t="shared" si="90"/>
        <v>0</v>
      </c>
      <c r="K730" s="25">
        <v>1</v>
      </c>
      <c r="L730" s="5" t="str">
        <f t="shared" si="91"/>
        <v>-</v>
      </c>
      <c r="M730" s="5" t="str">
        <f t="shared" si="92"/>
        <v>-</v>
      </c>
      <c r="N730" s="5" t="s">
        <v>125</v>
      </c>
      <c r="O730" s="5" t="s">
        <v>125</v>
      </c>
      <c r="P730" s="27">
        <f t="shared" si="95"/>
        <v>0</v>
      </c>
    </row>
    <row r="731" spans="1:16" x14ac:dyDescent="0.3">
      <c r="A731" s="5">
        <v>45175</v>
      </c>
      <c r="B731" s="25">
        <v>635.4</v>
      </c>
      <c r="C731" s="25">
        <v>16713</v>
      </c>
      <c r="D731" s="44">
        <v>-1.1523275058800762E-3</v>
      </c>
      <c r="E731" s="1">
        <f>'ONE_LAST_QUOTE (2)'!AF731</f>
        <v>-3.2310590462182717E-4</v>
      </c>
      <c r="F731" s="1">
        <f t="shared" si="93"/>
        <v>3.7520229614794163E-3</v>
      </c>
      <c r="G731" s="1">
        <f t="shared" si="94"/>
        <v>-4.3982347707230704E-3</v>
      </c>
      <c r="H731" s="25">
        <f t="shared" si="88"/>
        <v>0</v>
      </c>
      <c r="I731" s="25">
        <f t="shared" si="89"/>
        <v>0</v>
      </c>
      <c r="J731" s="25">
        <f t="shared" si="90"/>
        <v>0</v>
      </c>
      <c r="K731" s="25">
        <v>0</v>
      </c>
      <c r="L731" s="5" t="str">
        <f t="shared" si="91"/>
        <v>-</v>
      </c>
      <c r="M731" s="5" t="str">
        <f t="shared" si="92"/>
        <v>-</v>
      </c>
      <c r="N731" s="5" t="s">
        <v>125</v>
      </c>
      <c r="O731" s="5" t="s">
        <v>125</v>
      </c>
      <c r="P731" s="27">
        <f t="shared" si="95"/>
        <v>0</v>
      </c>
    </row>
    <row r="732" spans="1:16" x14ac:dyDescent="0.3">
      <c r="A732" s="5">
        <v>45176</v>
      </c>
      <c r="B732" s="25">
        <v>628.6</v>
      </c>
      <c r="C732" s="25">
        <v>16563</v>
      </c>
      <c r="D732" s="44">
        <v>-1.140780905220181E-3</v>
      </c>
      <c r="E732" s="1">
        <f>'ONE_LAST_QUOTE (2)'!AF732</f>
        <v>-3.2310590462182717E-4</v>
      </c>
      <c r="F732" s="1">
        <f t="shared" si="93"/>
        <v>3.7520229614794163E-3</v>
      </c>
      <c r="G732" s="1">
        <f t="shared" si="94"/>
        <v>-4.3982347707230704E-3</v>
      </c>
      <c r="H732" s="25">
        <f t="shared" si="88"/>
        <v>0</v>
      </c>
      <c r="I732" s="25">
        <f t="shared" si="89"/>
        <v>0</v>
      </c>
      <c r="J732" s="25">
        <f t="shared" si="90"/>
        <v>0</v>
      </c>
      <c r="K732" s="25">
        <v>0</v>
      </c>
      <c r="L732" s="5" t="str">
        <f t="shared" si="91"/>
        <v>-</v>
      </c>
      <c r="M732" s="5" t="str">
        <f t="shared" si="92"/>
        <v>-</v>
      </c>
      <c r="N732" s="5" t="s">
        <v>2</v>
      </c>
      <c r="O732" s="5" t="s">
        <v>2</v>
      </c>
      <c r="P732" s="27">
        <f t="shared" si="95"/>
        <v>0</v>
      </c>
    </row>
    <row r="733" spans="1:16" x14ac:dyDescent="0.3">
      <c r="A733" s="5">
        <v>45177</v>
      </c>
      <c r="B733" s="25">
        <v>628.6</v>
      </c>
      <c r="C733" s="25">
        <v>16562</v>
      </c>
      <c r="D733" s="44">
        <v>-2.3630734655645282E-3</v>
      </c>
      <c r="E733" s="1">
        <f>'ONE_LAST_QUOTE (2)'!AF733</f>
        <v>-3.2310590462182717E-4</v>
      </c>
      <c r="F733" s="1">
        <f t="shared" si="93"/>
        <v>3.7520229614794163E-3</v>
      </c>
      <c r="G733" s="1">
        <f t="shared" si="94"/>
        <v>-4.3982347707230704E-3</v>
      </c>
      <c r="H733" s="25">
        <f t="shared" si="88"/>
        <v>0</v>
      </c>
      <c r="I733" s="25">
        <f t="shared" si="89"/>
        <v>0</v>
      </c>
      <c r="J733" s="25">
        <f t="shared" si="90"/>
        <v>0</v>
      </c>
      <c r="K733" s="25">
        <v>0</v>
      </c>
      <c r="L733" s="5" t="str">
        <f t="shared" si="91"/>
        <v>-</v>
      </c>
      <c r="M733" s="5" t="str">
        <f t="shared" si="92"/>
        <v>-</v>
      </c>
      <c r="N733" s="5" t="s">
        <v>2</v>
      </c>
      <c r="O733" s="5" t="s">
        <v>2</v>
      </c>
      <c r="P733" s="27">
        <f t="shared" si="95"/>
        <v>0</v>
      </c>
    </row>
    <row r="734" spans="1:16" x14ac:dyDescent="0.3">
      <c r="A734" s="5">
        <v>45180</v>
      </c>
      <c r="B734" s="25">
        <v>623.29999999999995</v>
      </c>
      <c r="C734" s="25">
        <v>16425</v>
      </c>
      <c r="D734" s="44">
        <v>5.6102066648523112E-4</v>
      </c>
      <c r="E734" s="1">
        <f>'ONE_LAST_QUOTE (2)'!AF734</f>
        <v>-3.2310590462182717E-4</v>
      </c>
      <c r="F734" s="1">
        <f t="shared" si="93"/>
        <v>3.7520229614794163E-3</v>
      </c>
      <c r="G734" s="1">
        <f t="shared" si="94"/>
        <v>-4.3982347707230704E-3</v>
      </c>
      <c r="H734" s="25">
        <f t="shared" si="88"/>
        <v>0</v>
      </c>
      <c r="I734" s="25">
        <f t="shared" si="89"/>
        <v>0</v>
      </c>
      <c r="J734" s="25">
        <f t="shared" si="90"/>
        <v>0</v>
      </c>
      <c r="K734" s="25">
        <v>0</v>
      </c>
      <c r="L734" s="5" t="str">
        <f t="shared" si="91"/>
        <v>-</v>
      </c>
      <c r="M734" s="5" t="str">
        <f t="shared" si="92"/>
        <v>-</v>
      </c>
      <c r="N734" s="5" t="s">
        <v>160</v>
      </c>
      <c r="O734" s="5" t="s">
        <v>160</v>
      </c>
      <c r="P734" s="27">
        <f t="shared" si="95"/>
        <v>1</v>
      </c>
    </row>
    <row r="735" spans="1:16" x14ac:dyDescent="0.3">
      <c r="A735" s="5">
        <v>45181</v>
      </c>
      <c r="B735" s="25">
        <v>629.5</v>
      </c>
      <c r="C735" s="25">
        <v>16570</v>
      </c>
      <c r="D735" s="44">
        <v>1.496355299401148E-3</v>
      </c>
      <c r="E735" s="1">
        <f>'ONE_LAST_QUOTE (2)'!AF735</f>
        <v>-3.2310590462182717E-4</v>
      </c>
      <c r="F735" s="1">
        <f t="shared" si="93"/>
        <v>3.7520229614794163E-3</v>
      </c>
      <c r="G735" s="1">
        <f t="shared" si="94"/>
        <v>-4.3982347707230704E-3</v>
      </c>
      <c r="H735" s="25">
        <f t="shared" si="88"/>
        <v>0</v>
      </c>
      <c r="I735" s="25">
        <f t="shared" si="89"/>
        <v>0</v>
      </c>
      <c r="J735" s="25">
        <f t="shared" si="90"/>
        <v>0</v>
      </c>
      <c r="K735" s="25">
        <v>0</v>
      </c>
      <c r="L735" s="5" t="str">
        <f t="shared" si="91"/>
        <v>-</v>
      </c>
      <c r="M735" s="5" t="str">
        <f t="shared" si="92"/>
        <v>-</v>
      </c>
      <c r="N735" s="5" t="s">
        <v>2</v>
      </c>
      <c r="O735" s="5" t="s">
        <v>2</v>
      </c>
      <c r="P735" s="27">
        <f t="shared" si="95"/>
        <v>1</v>
      </c>
    </row>
    <row r="736" spans="1:16" x14ac:dyDescent="0.3">
      <c r="A736" s="5">
        <v>45182</v>
      </c>
      <c r="B736" s="25">
        <v>628.79999999999995</v>
      </c>
      <c r="C736" s="25">
        <v>16579</v>
      </c>
      <c r="D736" s="44">
        <v>1.2446196571426777E-3</v>
      </c>
      <c r="E736" s="1">
        <f>'ONE_LAST_QUOTE (2)'!AF736</f>
        <v>-3.2310590462182717E-4</v>
      </c>
      <c r="F736" s="1">
        <f t="shared" si="93"/>
        <v>3.7520229614794163E-3</v>
      </c>
      <c r="G736" s="1">
        <f t="shared" si="94"/>
        <v>-4.3982347707230704E-3</v>
      </c>
      <c r="H736" s="25">
        <f t="shared" si="88"/>
        <v>0</v>
      </c>
      <c r="I736" s="25">
        <f t="shared" si="89"/>
        <v>0</v>
      </c>
      <c r="J736" s="25">
        <f t="shared" si="90"/>
        <v>0</v>
      </c>
      <c r="K736" s="25">
        <v>0</v>
      </c>
      <c r="L736" s="5" t="str">
        <f t="shared" si="91"/>
        <v>-</v>
      </c>
      <c r="M736" s="5" t="str">
        <f t="shared" si="92"/>
        <v>-</v>
      </c>
      <c r="N736" s="5" t="s">
        <v>148</v>
      </c>
      <c r="O736" s="5" t="s">
        <v>148</v>
      </c>
      <c r="P736" s="27">
        <f t="shared" si="95"/>
        <v>1</v>
      </c>
    </row>
    <row r="737" spans="1:16" x14ac:dyDescent="0.3">
      <c r="A737" s="5">
        <v>45183</v>
      </c>
      <c r="B737" s="25">
        <v>639.29999999999995</v>
      </c>
      <c r="C737" s="25">
        <v>16836</v>
      </c>
      <c r="D737" s="44">
        <v>1.97592265440687E-3</v>
      </c>
      <c r="E737" s="1">
        <f>'ONE_LAST_QUOTE (2)'!AF737</f>
        <v>-3.2310590462182717E-4</v>
      </c>
      <c r="F737" s="1">
        <f t="shared" si="93"/>
        <v>3.7520229614794163E-3</v>
      </c>
      <c r="G737" s="1">
        <f t="shared" si="94"/>
        <v>-4.3982347707230704E-3</v>
      </c>
      <c r="H737" s="25">
        <f t="shared" si="88"/>
        <v>0</v>
      </c>
      <c r="I737" s="25">
        <f t="shared" si="89"/>
        <v>0</v>
      </c>
      <c r="J737" s="25">
        <f t="shared" si="90"/>
        <v>0</v>
      </c>
      <c r="K737" s="25">
        <v>0</v>
      </c>
      <c r="L737" s="5" t="str">
        <f t="shared" si="91"/>
        <v>-</v>
      </c>
      <c r="M737" s="5" t="str">
        <f t="shared" si="92"/>
        <v>-</v>
      </c>
      <c r="N737" s="5" t="s">
        <v>2</v>
      </c>
      <c r="O737" s="5" t="s">
        <v>2</v>
      </c>
      <c r="P737" s="27">
        <f t="shared" si="95"/>
        <v>1</v>
      </c>
    </row>
    <row r="738" spans="1:16" x14ac:dyDescent="0.3">
      <c r="A738" s="5">
        <v>45184</v>
      </c>
      <c r="B738" s="25">
        <v>642.1</v>
      </c>
      <c r="C738" s="25">
        <v>16904</v>
      </c>
      <c r="D738" s="44">
        <v>1.9216876590208913E-3</v>
      </c>
      <c r="E738" s="1">
        <f>'ONE_LAST_QUOTE (2)'!AF738</f>
        <v>-3.2310590462182717E-4</v>
      </c>
      <c r="F738" s="1">
        <f t="shared" si="93"/>
        <v>3.7520229614794163E-3</v>
      </c>
      <c r="G738" s="1">
        <f t="shared" si="94"/>
        <v>-4.3982347707230704E-3</v>
      </c>
      <c r="H738" s="25">
        <f t="shared" si="88"/>
        <v>0</v>
      </c>
      <c r="I738" s="25">
        <f t="shared" si="89"/>
        <v>0</v>
      </c>
      <c r="J738" s="25">
        <f t="shared" si="90"/>
        <v>0</v>
      </c>
      <c r="K738" s="25">
        <v>0</v>
      </c>
      <c r="L738" s="5" t="str">
        <f t="shared" si="91"/>
        <v>-</v>
      </c>
      <c r="M738" s="5" t="str">
        <f t="shared" si="92"/>
        <v>-</v>
      </c>
      <c r="N738" s="5" t="s">
        <v>2</v>
      </c>
      <c r="O738" s="5" t="s">
        <v>2</v>
      </c>
      <c r="P738" s="27">
        <f t="shared" si="95"/>
        <v>1</v>
      </c>
    </row>
    <row r="739" spans="1:16" x14ac:dyDescent="0.3">
      <c r="A739" s="5">
        <v>45187</v>
      </c>
      <c r="B739" s="25">
        <v>633.6</v>
      </c>
      <c r="C739" s="25">
        <v>16712</v>
      </c>
      <c r="D739" s="44">
        <v>-9.1336661188819689E-4</v>
      </c>
      <c r="E739" s="1">
        <f>'ONE_LAST_QUOTE (2)'!AF739</f>
        <v>-3.2310590462182717E-4</v>
      </c>
      <c r="F739" s="1">
        <f t="shared" si="93"/>
        <v>3.7520229614794163E-3</v>
      </c>
      <c r="G739" s="1">
        <f t="shared" si="94"/>
        <v>-4.3982347707230704E-3</v>
      </c>
      <c r="H739" s="25">
        <f t="shared" si="88"/>
        <v>0</v>
      </c>
      <c r="I739" s="25">
        <f t="shared" si="89"/>
        <v>0</v>
      </c>
      <c r="J739" s="25">
        <f t="shared" si="90"/>
        <v>0</v>
      </c>
      <c r="K739" s="25">
        <v>0</v>
      </c>
      <c r="L739" s="5" t="str">
        <f t="shared" si="91"/>
        <v>-</v>
      </c>
      <c r="M739" s="5" t="str">
        <f t="shared" si="92"/>
        <v>-</v>
      </c>
      <c r="N739" s="5" t="s">
        <v>2</v>
      </c>
      <c r="O739" s="5" t="s">
        <v>2</v>
      </c>
      <c r="P739" s="27">
        <f t="shared" si="95"/>
        <v>0</v>
      </c>
    </row>
    <row r="740" spans="1:16" x14ac:dyDescent="0.3">
      <c r="A740" s="5">
        <v>45188</v>
      </c>
      <c r="B740" s="25">
        <v>630.20000000000005</v>
      </c>
      <c r="C740" s="25">
        <v>16606</v>
      </c>
      <c r="D740" s="44">
        <v>-1.6145842928694393E-3</v>
      </c>
      <c r="E740" s="1">
        <f>'ONE_LAST_QUOTE (2)'!AF740</f>
        <v>-3.2310590462182717E-4</v>
      </c>
      <c r="F740" s="1">
        <f t="shared" si="93"/>
        <v>3.7520229614794163E-3</v>
      </c>
      <c r="G740" s="1">
        <f t="shared" si="94"/>
        <v>-4.3982347707230704E-3</v>
      </c>
      <c r="H740" s="25">
        <f t="shared" si="88"/>
        <v>0</v>
      </c>
      <c r="I740" s="25">
        <f t="shared" si="89"/>
        <v>0</v>
      </c>
      <c r="J740" s="25">
        <f t="shared" si="90"/>
        <v>0</v>
      </c>
      <c r="K740" s="25">
        <v>0</v>
      </c>
      <c r="L740" s="5" t="str">
        <f t="shared" si="91"/>
        <v>-</v>
      </c>
      <c r="M740" s="5" t="str">
        <f t="shared" si="92"/>
        <v>-</v>
      </c>
      <c r="N740" s="5" t="s">
        <v>2</v>
      </c>
      <c r="O740" s="5" t="s">
        <v>2</v>
      </c>
      <c r="P740" s="27">
        <f t="shared" si="95"/>
        <v>0</v>
      </c>
    </row>
    <row r="741" spans="1:16" x14ac:dyDescent="0.3">
      <c r="A741" s="5">
        <v>45189</v>
      </c>
      <c r="B741" s="25">
        <v>627</v>
      </c>
      <c r="C741" s="25">
        <v>16537</v>
      </c>
      <c r="D741" s="44">
        <v>-1.0172838107762284E-3</v>
      </c>
      <c r="E741" s="1">
        <f>'ONE_LAST_QUOTE (2)'!AF741</f>
        <v>-3.2310590462182717E-4</v>
      </c>
      <c r="F741" s="1">
        <f t="shared" si="93"/>
        <v>3.7520229614794163E-3</v>
      </c>
      <c r="G741" s="1">
        <f t="shared" si="94"/>
        <v>-4.3982347707230704E-3</v>
      </c>
      <c r="H741" s="25">
        <f t="shared" si="88"/>
        <v>0</v>
      </c>
      <c r="I741" s="25">
        <f t="shared" si="89"/>
        <v>0</v>
      </c>
      <c r="J741" s="25">
        <f t="shared" si="90"/>
        <v>0</v>
      </c>
      <c r="K741" s="25">
        <v>0</v>
      </c>
      <c r="L741" s="5" t="str">
        <f t="shared" si="91"/>
        <v>-</v>
      </c>
      <c r="M741" s="5" t="str">
        <f t="shared" si="92"/>
        <v>-</v>
      </c>
      <c r="N741" s="5" t="s">
        <v>148</v>
      </c>
      <c r="O741" s="5" t="s">
        <v>148</v>
      </c>
      <c r="P741" s="27">
        <f t="shared" si="95"/>
        <v>0</v>
      </c>
    </row>
    <row r="742" spans="1:16" x14ac:dyDescent="0.3">
      <c r="A742" s="5">
        <v>45190</v>
      </c>
      <c r="B742" s="25">
        <v>617.9</v>
      </c>
      <c r="C742" s="25">
        <v>16311</v>
      </c>
      <c r="D742" s="44">
        <v>-5.9337839652287951E-4</v>
      </c>
      <c r="E742" s="1">
        <f>'ONE_LAST_QUOTE (2)'!AF742</f>
        <v>-3.2310590462182717E-4</v>
      </c>
      <c r="F742" s="1">
        <f t="shared" si="93"/>
        <v>3.7520229614794163E-3</v>
      </c>
      <c r="G742" s="1">
        <f t="shared" si="94"/>
        <v>-4.3982347707230704E-3</v>
      </c>
      <c r="H742" s="25">
        <f t="shared" si="88"/>
        <v>0</v>
      </c>
      <c r="I742" s="25">
        <f t="shared" si="89"/>
        <v>0</v>
      </c>
      <c r="J742" s="25">
        <f t="shared" si="90"/>
        <v>0</v>
      </c>
      <c r="K742" s="25">
        <v>0</v>
      </c>
      <c r="L742" s="5" t="str">
        <f t="shared" si="91"/>
        <v>-</v>
      </c>
      <c r="M742" s="5" t="str">
        <f t="shared" si="92"/>
        <v>-</v>
      </c>
      <c r="N742" s="5" t="s">
        <v>150</v>
      </c>
      <c r="O742" s="5" t="s">
        <v>150</v>
      </c>
      <c r="P742" s="27">
        <f t="shared" si="95"/>
        <v>0</v>
      </c>
    </row>
    <row r="743" spans="1:16" x14ac:dyDescent="0.3">
      <c r="A743" s="5">
        <v>45191</v>
      </c>
      <c r="B743" s="25">
        <v>617.5</v>
      </c>
      <c r="C743" s="25">
        <v>16344</v>
      </c>
      <c r="D743" s="44">
        <v>-1.4600195543259308E-4</v>
      </c>
      <c r="E743" s="1">
        <f>'ONE_LAST_QUOTE (2)'!AF743</f>
        <v>-3.2310590462182717E-4</v>
      </c>
      <c r="F743" s="1">
        <f t="shared" si="93"/>
        <v>3.7520229614794163E-3</v>
      </c>
      <c r="G743" s="1">
        <f t="shared" si="94"/>
        <v>-4.3982347707230704E-3</v>
      </c>
      <c r="H743" s="25">
        <f t="shared" si="88"/>
        <v>0</v>
      </c>
      <c r="I743" s="25">
        <f t="shared" si="89"/>
        <v>0</v>
      </c>
      <c r="J743" s="25">
        <f t="shared" si="90"/>
        <v>0</v>
      </c>
      <c r="K743" s="25">
        <v>0</v>
      </c>
      <c r="L743" s="5" t="str">
        <f t="shared" si="91"/>
        <v>-</v>
      </c>
      <c r="M743" s="5" t="str">
        <f t="shared" si="92"/>
        <v>-</v>
      </c>
      <c r="N743" s="5" t="s">
        <v>148</v>
      </c>
      <c r="O743" s="5" t="s">
        <v>148</v>
      </c>
      <c r="P743" s="27">
        <f t="shared" si="95"/>
        <v>1</v>
      </c>
    </row>
    <row r="744" spans="1:16" x14ac:dyDescent="0.3">
      <c r="A744" s="5">
        <v>45194</v>
      </c>
      <c r="B744" s="25">
        <v>621.70000000000005</v>
      </c>
      <c r="C744" s="25">
        <v>16465</v>
      </c>
      <c r="D744" s="44">
        <v>-6.4221119958574263E-5</v>
      </c>
      <c r="E744" s="1">
        <f>'ONE_LAST_QUOTE (2)'!AF744</f>
        <v>-3.2310590462182717E-4</v>
      </c>
      <c r="F744" s="1">
        <f t="shared" si="93"/>
        <v>3.7520229614794163E-3</v>
      </c>
      <c r="G744" s="1">
        <f t="shared" si="94"/>
        <v>-4.3982347707230704E-3</v>
      </c>
      <c r="H744" s="25">
        <f t="shared" si="88"/>
        <v>0</v>
      </c>
      <c r="I744" s="25">
        <f t="shared" si="89"/>
        <v>0</v>
      </c>
      <c r="J744" s="25">
        <f t="shared" si="90"/>
        <v>0</v>
      </c>
      <c r="K744" s="25">
        <v>0</v>
      </c>
      <c r="L744" s="5" t="str">
        <f t="shared" si="91"/>
        <v>-</v>
      </c>
      <c r="M744" s="5" t="str">
        <f t="shared" si="92"/>
        <v>-</v>
      </c>
      <c r="N744" s="5" t="s">
        <v>148</v>
      </c>
      <c r="O744" s="5" t="s">
        <v>148</v>
      </c>
      <c r="P744" s="27">
        <f t="shared" si="95"/>
        <v>1</v>
      </c>
    </row>
    <row r="745" spans="1:16" x14ac:dyDescent="0.3">
      <c r="A745" s="5">
        <v>45195</v>
      </c>
      <c r="B745" s="25">
        <v>615.29999999999995</v>
      </c>
      <c r="C745" s="25">
        <v>16305</v>
      </c>
      <c r="D745" s="44">
        <v>-7.5155554100372825E-4</v>
      </c>
      <c r="E745" s="1">
        <f>'ONE_LAST_QUOTE (2)'!AF745</f>
        <v>-3.2310590462182717E-4</v>
      </c>
      <c r="F745" s="1">
        <f t="shared" si="93"/>
        <v>3.7520229614794163E-3</v>
      </c>
      <c r="G745" s="1">
        <f t="shared" si="94"/>
        <v>-4.3982347707230704E-3</v>
      </c>
      <c r="H745" s="25">
        <f t="shared" si="88"/>
        <v>0</v>
      </c>
      <c r="I745" s="25">
        <f t="shared" si="89"/>
        <v>0</v>
      </c>
      <c r="J745" s="25">
        <f t="shared" si="90"/>
        <v>0</v>
      </c>
      <c r="K745" s="25">
        <v>0</v>
      </c>
      <c r="L745" s="5" t="str">
        <f t="shared" si="91"/>
        <v>-</v>
      </c>
      <c r="M745" s="5" t="str">
        <f t="shared" si="92"/>
        <v>-</v>
      </c>
      <c r="N745" s="5" t="s">
        <v>125</v>
      </c>
      <c r="O745" s="5" t="s">
        <v>125</v>
      </c>
      <c r="P745" s="27">
        <f t="shared" si="95"/>
        <v>0</v>
      </c>
    </row>
    <row r="746" spans="1:16" x14ac:dyDescent="0.3">
      <c r="A746" s="5">
        <v>45196</v>
      </c>
      <c r="B746" s="25">
        <v>613.9</v>
      </c>
      <c r="C746" s="25">
        <v>16311</v>
      </c>
      <c r="D746" s="44">
        <v>2.0820186505609937E-3</v>
      </c>
      <c r="E746" s="1">
        <f>'ONE_LAST_QUOTE (2)'!AF746</f>
        <v>-3.2310590462182717E-4</v>
      </c>
      <c r="F746" s="1">
        <f t="shared" si="93"/>
        <v>3.7520229614794163E-3</v>
      </c>
      <c r="G746" s="1">
        <f t="shared" si="94"/>
        <v>-4.3982347707230704E-3</v>
      </c>
      <c r="H746" s="25">
        <f t="shared" si="88"/>
        <v>0</v>
      </c>
      <c r="I746" s="25">
        <f t="shared" si="89"/>
        <v>0</v>
      </c>
      <c r="J746" s="25">
        <f t="shared" si="90"/>
        <v>0</v>
      </c>
      <c r="K746" s="25">
        <v>0</v>
      </c>
      <c r="L746" s="5" t="str">
        <f t="shared" si="91"/>
        <v>-</v>
      </c>
      <c r="M746" s="5" t="str">
        <f t="shared" si="92"/>
        <v>-</v>
      </c>
      <c r="N746" s="5" t="s">
        <v>161</v>
      </c>
      <c r="O746" s="5" t="s">
        <v>161</v>
      </c>
      <c r="P746" s="27">
        <f t="shared" si="95"/>
        <v>1</v>
      </c>
    </row>
    <row r="747" spans="1:16" x14ac:dyDescent="0.3">
      <c r="A747" s="5">
        <v>45197</v>
      </c>
      <c r="B747" s="25">
        <v>617.20000000000005</v>
      </c>
      <c r="C747" s="25">
        <v>16367</v>
      </c>
      <c r="D747" s="44">
        <v>-6.4005020118595394E-4</v>
      </c>
      <c r="E747" s="1">
        <f>'ONE_LAST_QUOTE (2)'!AF747</f>
        <v>-3.2310590462182717E-4</v>
      </c>
      <c r="F747" s="1">
        <f t="shared" si="93"/>
        <v>3.7520229614794163E-3</v>
      </c>
      <c r="G747" s="1">
        <f t="shared" si="94"/>
        <v>-4.3982347707230704E-3</v>
      </c>
      <c r="H747" s="25">
        <f t="shared" si="88"/>
        <v>0</v>
      </c>
      <c r="I747" s="25">
        <f t="shared" si="89"/>
        <v>0</v>
      </c>
      <c r="J747" s="25">
        <f t="shared" si="90"/>
        <v>0</v>
      </c>
      <c r="K747" s="25">
        <v>0</v>
      </c>
      <c r="L747" s="5" t="str">
        <f t="shared" si="91"/>
        <v>-</v>
      </c>
      <c r="M747" s="5" t="str">
        <f t="shared" si="92"/>
        <v>-</v>
      </c>
      <c r="N747" s="5" t="s">
        <v>150</v>
      </c>
      <c r="O747" s="5" t="s">
        <v>150</v>
      </c>
      <c r="P747" s="27">
        <f t="shared" si="95"/>
        <v>0</v>
      </c>
    </row>
    <row r="748" spans="1:16" x14ac:dyDescent="0.3">
      <c r="A748" s="5">
        <v>45201</v>
      </c>
      <c r="B748" s="25">
        <v>625.5</v>
      </c>
      <c r="C748" s="25">
        <v>16556</v>
      </c>
      <c r="D748" s="44">
        <v>-5.3360050560472255E-4</v>
      </c>
      <c r="E748" s="1">
        <f>'ONE_LAST_QUOTE (2)'!AF748</f>
        <v>-3.2310590462182717E-4</v>
      </c>
      <c r="F748" s="1">
        <f t="shared" si="93"/>
        <v>3.7520229614794163E-3</v>
      </c>
      <c r="G748" s="1">
        <f t="shared" si="94"/>
        <v>-4.3982347707230704E-3</v>
      </c>
      <c r="H748" s="25">
        <f t="shared" si="88"/>
        <v>0</v>
      </c>
      <c r="I748" s="25">
        <f t="shared" si="89"/>
        <v>0</v>
      </c>
      <c r="J748" s="25">
        <f t="shared" si="90"/>
        <v>0</v>
      </c>
      <c r="K748" s="25">
        <v>0</v>
      </c>
      <c r="L748" s="5" t="str">
        <f t="shared" si="91"/>
        <v>-</v>
      </c>
      <c r="M748" s="5" t="str">
        <f t="shared" si="92"/>
        <v>-</v>
      </c>
      <c r="N748" s="5" t="s">
        <v>2</v>
      </c>
      <c r="O748" s="5" t="s">
        <v>2</v>
      </c>
      <c r="P748" s="27">
        <f t="shared" si="95"/>
        <v>0</v>
      </c>
    </row>
    <row r="749" spans="1:16" x14ac:dyDescent="0.3">
      <c r="A749" s="5">
        <v>45202</v>
      </c>
      <c r="B749" s="25">
        <v>621.5</v>
      </c>
      <c r="C749" s="25">
        <v>16411</v>
      </c>
      <c r="D749" s="44">
        <v>-2.5280528905999777E-3</v>
      </c>
      <c r="E749" s="1">
        <f>'ONE_LAST_QUOTE (2)'!AF749</f>
        <v>-3.2310590462182717E-4</v>
      </c>
      <c r="F749" s="1">
        <f t="shared" si="93"/>
        <v>3.7520229614794163E-3</v>
      </c>
      <c r="G749" s="1">
        <f t="shared" si="94"/>
        <v>-4.3982347707230704E-3</v>
      </c>
      <c r="H749" s="25">
        <f t="shared" si="88"/>
        <v>0</v>
      </c>
      <c r="I749" s="25">
        <f t="shared" si="89"/>
        <v>0</v>
      </c>
      <c r="J749" s="25">
        <f t="shared" si="90"/>
        <v>0</v>
      </c>
      <c r="K749" s="25">
        <v>0</v>
      </c>
      <c r="L749" s="5" t="str">
        <f t="shared" si="91"/>
        <v>-</v>
      </c>
      <c r="M749" s="5" t="str">
        <f t="shared" si="92"/>
        <v>-</v>
      </c>
      <c r="N749" s="5" t="s">
        <v>150</v>
      </c>
      <c r="O749" s="5" t="s">
        <v>150</v>
      </c>
      <c r="P749" s="27">
        <f t="shared" si="95"/>
        <v>0</v>
      </c>
    </row>
    <row r="750" spans="1:16" x14ac:dyDescent="0.3">
      <c r="A750" s="5">
        <v>45203</v>
      </c>
      <c r="B750" s="25">
        <v>613.6</v>
      </c>
      <c r="C750" s="25">
        <v>16245</v>
      </c>
      <c r="D750" s="44">
        <v>-1.8227288723089905E-3</v>
      </c>
      <c r="E750" s="1">
        <f>'ONE_LAST_QUOTE (2)'!AF750</f>
        <v>-3.2310590462182717E-4</v>
      </c>
      <c r="F750" s="1">
        <f t="shared" si="93"/>
        <v>3.7520229614794163E-3</v>
      </c>
      <c r="G750" s="1">
        <f t="shared" si="94"/>
        <v>-4.3982347707230704E-3</v>
      </c>
      <c r="H750" s="25">
        <f t="shared" si="88"/>
        <v>0</v>
      </c>
      <c r="I750" s="25">
        <f t="shared" si="89"/>
        <v>0</v>
      </c>
      <c r="J750" s="25">
        <f t="shared" si="90"/>
        <v>0</v>
      </c>
      <c r="K750" s="25">
        <v>0</v>
      </c>
      <c r="L750" s="5" t="str">
        <f t="shared" si="91"/>
        <v>-</v>
      </c>
      <c r="M750" s="5" t="str">
        <f t="shared" si="92"/>
        <v>-</v>
      </c>
      <c r="N750" s="5" t="s">
        <v>2</v>
      </c>
      <c r="O750" s="5" t="s">
        <v>2</v>
      </c>
      <c r="P750" s="27">
        <f t="shared" si="95"/>
        <v>0</v>
      </c>
    </row>
    <row r="751" spans="1:16" x14ac:dyDescent="0.3">
      <c r="A751" s="5">
        <v>45204</v>
      </c>
      <c r="B751" s="25">
        <v>623.4</v>
      </c>
      <c r="C751" s="25">
        <v>16457</v>
      </c>
      <c r="D751" s="44">
        <v>-2.7646483537363694E-3</v>
      </c>
      <c r="E751" s="1">
        <f>'ONE_LAST_QUOTE (2)'!AF751</f>
        <v>-3.2310590462182717E-4</v>
      </c>
      <c r="F751" s="1">
        <f t="shared" si="93"/>
        <v>3.7520229614794163E-3</v>
      </c>
      <c r="G751" s="1">
        <f t="shared" si="94"/>
        <v>-4.3982347707230704E-3</v>
      </c>
      <c r="H751" s="25">
        <f t="shared" si="88"/>
        <v>0</v>
      </c>
      <c r="I751" s="25">
        <f t="shared" si="89"/>
        <v>0</v>
      </c>
      <c r="J751" s="25">
        <f t="shared" si="90"/>
        <v>0</v>
      </c>
      <c r="K751" s="25">
        <v>0</v>
      </c>
      <c r="L751" s="5" t="str">
        <f t="shared" si="91"/>
        <v>-</v>
      </c>
      <c r="M751" s="5" t="str">
        <f t="shared" si="92"/>
        <v>-</v>
      </c>
      <c r="N751" s="5" t="s">
        <v>150</v>
      </c>
      <c r="O751" s="5" t="s">
        <v>150</v>
      </c>
      <c r="P751" s="27">
        <f t="shared" si="95"/>
        <v>0</v>
      </c>
    </row>
    <row r="752" spans="1:16" x14ac:dyDescent="0.3">
      <c r="A752" s="5">
        <v>45205</v>
      </c>
      <c r="B752" s="25">
        <v>625.70000000000005</v>
      </c>
      <c r="C752" s="25">
        <v>16528</v>
      </c>
      <c r="D752" s="44">
        <v>-8.1592839277476372E-4</v>
      </c>
      <c r="E752" s="1">
        <f>'ONE_LAST_QUOTE (2)'!AF752</f>
        <v>-3.2310590462182717E-4</v>
      </c>
      <c r="F752" s="1">
        <f t="shared" si="93"/>
        <v>3.7520229614794163E-3</v>
      </c>
      <c r="G752" s="1">
        <f t="shared" si="94"/>
        <v>-4.3982347707230704E-3</v>
      </c>
      <c r="H752" s="25">
        <f t="shared" si="88"/>
        <v>0</v>
      </c>
      <c r="I752" s="25">
        <f t="shared" si="89"/>
        <v>0</v>
      </c>
      <c r="J752" s="25">
        <f t="shared" si="90"/>
        <v>0</v>
      </c>
      <c r="K752" s="25">
        <v>0</v>
      </c>
      <c r="L752" s="5" t="str">
        <f t="shared" si="91"/>
        <v>-</v>
      </c>
      <c r="M752" s="5" t="str">
        <f t="shared" si="92"/>
        <v>-</v>
      </c>
      <c r="N752" s="5" t="s">
        <v>125</v>
      </c>
      <c r="O752" s="5" t="s">
        <v>125</v>
      </c>
      <c r="P752" s="27">
        <f t="shared" si="95"/>
        <v>0</v>
      </c>
    </row>
    <row r="753" spans="1:16" x14ac:dyDescent="0.3">
      <c r="A753" s="5">
        <v>45210</v>
      </c>
      <c r="B753" s="25">
        <v>636</v>
      </c>
      <c r="C753" s="25">
        <v>16714</v>
      </c>
      <c r="D753" s="44">
        <v>-2.8620058228100934E-4</v>
      </c>
      <c r="E753" s="1">
        <f>'ONE_LAST_QUOTE (2)'!AF753</f>
        <v>-3.2310590462182717E-4</v>
      </c>
      <c r="F753" s="1">
        <f t="shared" si="93"/>
        <v>3.7520229614794163E-3</v>
      </c>
      <c r="G753" s="1">
        <f t="shared" si="94"/>
        <v>-4.3982347707230704E-3</v>
      </c>
      <c r="H753" s="25">
        <f t="shared" si="88"/>
        <v>0</v>
      </c>
      <c r="I753" s="25">
        <f t="shared" si="89"/>
        <v>0</v>
      </c>
      <c r="J753" s="25">
        <f t="shared" si="90"/>
        <v>0</v>
      </c>
      <c r="K753" s="25">
        <v>0</v>
      </c>
      <c r="L753" s="5" t="str">
        <f t="shared" si="91"/>
        <v>-</v>
      </c>
      <c r="M753" s="5" t="str">
        <f t="shared" si="92"/>
        <v>-</v>
      </c>
      <c r="N753" s="5" t="s">
        <v>2</v>
      </c>
      <c r="O753" s="5" t="s">
        <v>2</v>
      </c>
      <c r="P753" s="27">
        <f t="shared" si="95"/>
        <v>1</v>
      </c>
    </row>
    <row r="754" spans="1:16" x14ac:dyDescent="0.3">
      <c r="A754" s="5">
        <v>45211</v>
      </c>
      <c r="B754" s="25">
        <v>641.5</v>
      </c>
      <c r="C754" s="25">
        <v>16848</v>
      </c>
      <c r="D754" s="44">
        <v>-8.7132655460643777E-4</v>
      </c>
      <c r="E754" s="1">
        <f>'ONE_LAST_QUOTE (2)'!AF754</f>
        <v>-3.2310590462182717E-4</v>
      </c>
      <c r="F754" s="1">
        <f t="shared" si="93"/>
        <v>3.7520229614794163E-3</v>
      </c>
      <c r="G754" s="1">
        <f t="shared" si="94"/>
        <v>-4.3982347707230704E-3</v>
      </c>
      <c r="H754" s="25">
        <f t="shared" si="88"/>
        <v>0</v>
      </c>
      <c r="I754" s="25">
        <f t="shared" si="89"/>
        <v>0</v>
      </c>
      <c r="J754" s="25">
        <f t="shared" si="90"/>
        <v>0</v>
      </c>
      <c r="K754" s="25">
        <v>0</v>
      </c>
      <c r="L754" s="5" t="str">
        <f t="shared" si="91"/>
        <v>-</v>
      </c>
      <c r="M754" s="5" t="str">
        <f t="shared" si="92"/>
        <v>-</v>
      </c>
      <c r="N754" s="5" t="s">
        <v>2</v>
      </c>
      <c r="O754" s="5" t="s">
        <v>2</v>
      </c>
      <c r="P754" s="27">
        <f t="shared" si="95"/>
        <v>0</v>
      </c>
    </row>
    <row r="755" spans="1:16" x14ac:dyDescent="0.3">
      <c r="A755" s="5">
        <v>45212</v>
      </c>
      <c r="B755" s="25">
        <v>640</v>
      </c>
      <c r="C755" s="25">
        <v>16771</v>
      </c>
      <c r="D755" s="44">
        <v>-1.2973659592314254E-3</v>
      </c>
      <c r="E755" s="1">
        <f>'ONE_LAST_QUOTE (2)'!AF755</f>
        <v>-3.2310590462182717E-4</v>
      </c>
      <c r="F755" s="1">
        <f t="shared" si="93"/>
        <v>3.7520229614794163E-3</v>
      </c>
      <c r="G755" s="1">
        <f t="shared" si="94"/>
        <v>-4.3982347707230704E-3</v>
      </c>
      <c r="H755" s="25">
        <f t="shared" si="88"/>
        <v>0</v>
      </c>
      <c r="I755" s="25">
        <f t="shared" si="89"/>
        <v>0</v>
      </c>
      <c r="J755" s="25">
        <f t="shared" si="90"/>
        <v>0</v>
      </c>
      <c r="K755" s="25">
        <v>0</v>
      </c>
      <c r="L755" s="5" t="str">
        <f t="shared" si="91"/>
        <v>-</v>
      </c>
      <c r="M755" s="5" t="str">
        <f t="shared" si="92"/>
        <v>-</v>
      </c>
      <c r="N755" s="5" t="s">
        <v>2</v>
      </c>
      <c r="O755" s="5" t="s">
        <v>2</v>
      </c>
      <c r="P755" s="27">
        <f t="shared" si="95"/>
        <v>0</v>
      </c>
    </row>
    <row r="756" spans="1:16" x14ac:dyDescent="0.3">
      <c r="A756" s="5">
        <v>45215</v>
      </c>
      <c r="B756" s="25">
        <v>634.20000000000005</v>
      </c>
      <c r="C756" s="25">
        <v>16649</v>
      </c>
      <c r="D756" s="44">
        <v>-1.1713334488961907E-3</v>
      </c>
      <c r="E756" s="1">
        <f>'ONE_LAST_QUOTE (2)'!AF756</f>
        <v>-3.2310590462182717E-4</v>
      </c>
      <c r="F756" s="1">
        <f t="shared" si="93"/>
        <v>3.7520229614794163E-3</v>
      </c>
      <c r="G756" s="1">
        <f t="shared" si="94"/>
        <v>-4.3982347707230704E-3</v>
      </c>
      <c r="H756" s="25">
        <f t="shared" si="88"/>
        <v>0</v>
      </c>
      <c r="I756" s="25">
        <f t="shared" si="89"/>
        <v>0</v>
      </c>
      <c r="J756" s="25">
        <f t="shared" si="90"/>
        <v>0</v>
      </c>
      <c r="K756" s="25">
        <v>0</v>
      </c>
      <c r="L756" s="5" t="str">
        <f t="shared" si="91"/>
        <v>-</v>
      </c>
      <c r="M756" s="5" t="str">
        <f t="shared" si="92"/>
        <v>-</v>
      </c>
      <c r="N756" s="5" t="s">
        <v>125</v>
      </c>
      <c r="O756" s="5" t="s">
        <v>125</v>
      </c>
      <c r="P756" s="27">
        <f t="shared" si="95"/>
        <v>0</v>
      </c>
    </row>
    <row r="757" spans="1:16" x14ac:dyDescent="0.3">
      <c r="A757" s="5">
        <v>45216</v>
      </c>
      <c r="B757" s="25">
        <v>635.20000000000005</v>
      </c>
      <c r="C757" s="25">
        <v>16650</v>
      </c>
      <c r="D757" s="44">
        <v>-2.1219538986437839E-4</v>
      </c>
      <c r="E757" s="1">
        <f>'ONE_LAST_QUOTE (2)'!AF757</f>
        <v>-3.2310590462182717E-4</v>
      </c>
      <c r="F757" s="1">
        <f t="shared" si="93"/>
        <v>3.7520229614794163E-3</v>
      </c>
      <c r="G757" s="1">
        <f t="shared" si="94"/>
        <v>-4.3982347707230704E-3</v>
      </c>
      <c r="H757" s="25">
        <f t="shared" si="88"/>
        <v>0</v>
      </c>
      <c r="I757" s="25">
        <f t="shared" si="89"/>
        <v>0</v>
      </c>
      <c r="J757" s="25">
        <f t="shared" si="90"/>
        <v>0</v>
      </c>
      <c r="K757" s="25">
        <v>0</v>
      </c>
      <c r="L757" s="5" t="str">
        <f t="shared" si="91"/>
        <v>-</v>
      </c>
      <c r="M757" s="5" t="str">
        <f t="shared" si="92"/>
        <v>-</v>
      </c>
      <c r="N757" s="5" t="s">
        <v>2</v>
      </c>
      <c r="O757" s="5" t="s">
        <v>2</v>
      </c>
      <c r="P757" s="27">
        <f t="shared" si="95"/>
        <v>1</v>
      </c>
    </row>
    <row r="758" spans="1:16" x14ac:dyDescent="0.3">
      <c r="A758" s="5">
        <v>45217</v>
      </c>
      <c r="B758" s="25">
        <v>626.9</v>
      </c>
      <c r="C758" s="25">
        <v>16426</v>
      </c>
      <c r="D758" s="44">
        <v>-1.6553443946526398E-3</v>
      </c>
      <c r="E758" s="1">
        <f>'ONE_LAST_QUOTE (2)'!AF758</f>
        <v>-3.2310590462182717E-4</v>
      </c>
      <c r="F758" s="1">
        <f t="shared" si="93"/>
        <v>3.7520229614794163E-3</v>
      </c>
      <c r="G758" s="1">
        <f t="shared" si="94"/>
        <v>-4.3982347707230704E-3</v>
      </c>
      <c r="H758" s="25">
        <f t="shared" si="88"/>
        <v>0</v>
      </c>
      <c r="I758" s="25">
        <f t="shared" si="89"/>
        <v>0</v>
      </c>
      <c r="J758" s="25">
        <f t="shared" si="90"/>
        <v>0</v>
      </c>
      <c r="K758" s="25">
        <v>0</v>
      </c>
      <c r="L758" s="5" t="str">
        <f t="shared" si="91"/>
        <v>-</v>
      </c>
      <c r="M758" s="5" t="str">
        <f t="shared" si="92"/>
        <v>-</v>
      </c>
      <c r="N758" s="5" t="s">
        <v>125</v>
      </c>
      <c r="O758" s="5" t="s">
        <v>125</v>
      </c>
      <c r="P758" s="27">
        <f t="shared" si="95"/>
        <v>0</v>
      </c>
    </row>
    <row r="759" spans="1:16" x14ac:dyDescent="0.3">
      <c r="A759" s="5">
        <v>45218</v>
      </c>
      <c r="B759" s="25">
        <v>626.9</v>
      </c>
      <c r="C759" s="25">
        <v>16461</v>
      </c>
      <c r="D759" s="44">
        <v>2.2828263634445504E-3</v>
      </c>
      <c r="E759" s="1">
        <f>'ONE_LAST_QUOTE (2)'!AF759</f>
        <v>-3.2310590462182717E-4</v>
      </c>
      <c r="F759" s="1">
        <f t="shared" si="93"/>
        <v>3.7520229614794163E-3</v>
      </c>
      <c r="G759" s="1">
        <f t="shared" si="94"/>
        <v>-4.3982347707230704E-3</v>
      </c>
      <c r="H759" s="25">
        <f t="shared" si="88"/>
        <v>0</v>
      </c>
      <c r="I759" s="25">
        <f t="shared" si="89"/>
        <v>0</v>
      </c>
      <c r="J759" s="25">
        <f t="shared" si="90"/>
        <v>0</v>
      </c>
      <c r="K759" s="25">
        <v>0</v>
      </c>
      <c r="L759" s="5" t="str">
        <f t="shared" si="91"/>
        <v>-</v>
      </c>
      <c r="M759" s="5" t="str">
        <f t="shared" si="92"/>
        <v>-</v>
      </c>
      <c r="N759" s="5" t="s">
        <v>125</v>
      </c>
      <c r="O759" s="5" t="s">
        <v>125</v>
      </c>
      <c r="P759" s="27">
        <f t="shared" si="95"/>
        <v>1</v>
      </c>
    </row>
    <row r="760" spans="1:16" x14ac:dyDescent="0.3">
      <c r="A760" s="5">
        <v>45219</v>
      </c>
      <c r="B760" s="25">
        <v>628.20000000000005</v>
      </c>
      <c r="C760" s="25">
        <v>16414</v>
      </c>
      <c r="D760" s="44">
        <v>9.5659901227977706E-4</v>
      </c>
      <c r="E760" s="1">
        <f>'ONE_LAST_QUOTE (2)'!AF760</f>
        <v>-3.2310590462182717E-4</v>
      </c>
      <c r="F760" s="1">
        <f t="shared" si="93"/>
        <v>3.7520229614794163E-3</v>
      </c>
      <c r="G760" s="1">
        <f t="shared" si="94"/>
        <v>-4.3982347707230704E-3</v>
      </c>
      <c r="H760" s="25">
        <f t="shared" si="88"/>
        <v>0</v>
      </c>
      <c r="I760" s="25">
        <f t="shared" si="89"/>
        <v>0</v>
      </c>
      <c r="J760" s="25">
        <f t="shared" si="90"/>
        <v>0</v>
      </c>
      <c r="K760" s="25">
        <v>0</v>
      </c>
      <c r="L760" s="5" t="str">
        <f t="shared" si="91"/>
        <v>-</v>
      </c>
      <c r="M760" s="5" t="str">
        <f t="shared" si="92"/>
        <v>-</v>
      </c>
      <c r="N760" s="5" t="s">
        <v>125</v>
      </c>
      <c r="O760" s="5" t="s">
        <v>125</v>
      </c>
      <c r="P760" s="27">
        <f t="shared" si="95"/>
        <v>1</v>
      </c>
    </row>
    <row r="761" spans="1:16" x14ac:dyDescent="0.3">
      <c r="A761" s="5">
        <v>45222</v>
      </c>
      <c r="B761" s="25">
        <v>618.9</v>
      </c>
      <c r="C761" s="25">
        <v>16256</v>
      </c>
      <c r="D761" s="44">
        <v>1.8117780071508715E-3</v>
      </c>
      <c r="E761" s="1">
        <f>'ONE_LAST_QUOTE (2)'!AF761</f>
        <v>-3.2310590462182717E-4</v>
      </c>
      <c r="F761" s="1">
        <f t="shared" si="93"/>
        <v>3.7520229614794163E-3</v>
      </c>
      <c r="G761" s="1">
        <f t="shared" si="94"/>
        <v>-4.3982347707230704E-3</v>
      </c>
      <c r="H761" s="25">
        <f t="shared" si="88"/>
        <v>0</v>
      </c>
      <c r="I761" s="25">
        <f t="shared" si="89"/>
        <v>0</v>
      </c>
      <c r="J761" s="25">
        <f t="shared" si="90"/>
        <v>0</v>
      </c>
      <c r="K761" s="25">
        <v>0</v>
      </c>
      <c r="L761" s="5" t="str">
        <f t="shared" si="91"/>
        <v>-</v>
      </c>
      <c r="M761" s="5" t="str">
        <f t="shared" si="92"/>
        <v>-</v>
      </c>
      <c r="N761" s="5" t="s">
        <v>125</v>
      </c>
      <c r="O761" s="5" t="s">
        <v>125</v>
      </c>
      <c r="P761" s="27">
        <f t="shared" si="95"/>
        <v>1</v>
      </c>
    </row>
    <row r="762" spans="1:16" x14ac:dyDescent="0.3">
      <c r="A762" s="5">
        <v>45223</v>
      </c>
      <c r="B762" s="25">
        <v>620.9</v>
      </c>
      <c r="C762" s="25">
        <v>16333</v>
      </c>
      <c r="D762" s="44">
        <v>1.3057305893486265E-3</v>
      </c>
      <c r="E762" s="1">
        <f>'ONE_LAST_QUOTE (2)'!AF762</f>
        <v>-3.2310590462182717E-4</v>
      </c>
      <c r="F762" s="1">
        <f t="shared" si="93"/>
        <v>3.7520229614794163E-3</v>
      </c>
      <c r="G762" s="1">
        <f t="shared" si="94"/>
        <v>-4.3982347707230704E-3</v>
      </c>
      <c r="H762" s="25">
        <f t="shared" si="88"/>
        <v>0</v>
      </c>
      <c r="I762" s="25">
        <f t="shared" si="89"/>
        <v>0</v>
      </c>
      <c r="J762" s="25">
        <f t="shared" si="90"/>
        <v>0</v>
      </c>
      <c r="K762" s="25">
        <v>0</v>
      </c>
      <c r="L762" s="5" t="str">
        <f t="shared" si="91"/>
        <v>-</v>
      </c>
      <c r="M762" s="5" t="str">
        <f t="shared" si="92"/>
        <v>-</v>
      </c>
      <c r="N762" s="5" t="s">
        <v>125</v>
      </c>
      <c r="O762" s="5" t="s">
        <v>125</v>
      </c>
      <c r="P762" s="27">
        <f t="shared" si="95"/>
        <v>1</v>
      </c>
    </row>
    <row r="763" spans="1:16" x14ac:dyDescent="0.3">
      <c r="A763" s="5">
        <v>45224</v>
      </c>
      <c r="B763" s="25">
        <v>622.6</v>
      </c>
      <c r="C763" s="25">
        <v>16358</v>
      </c>
      <c r="D763" s="44">
        <v>-5.9120618284385718E-4</v>
      </c>
      <c r="E763" s="1">
        <f>'ONE_LAST_QUOTE (2)'!AF763</f>
        <v>-3.2310590462182717E-4</v>
      </c>
      <c r="F763" s="1">
        <f t="shared" si="93"/>
        <v>3.7520229614794163E-3</v>
      </c>
      <c r="G763" s="1">
        <f t="shared" si="94"/>
        <v>-4.3982347707230704E-3</v>
      </c>
      <c r="H763" s="25">
        <f t="shared" si="88"/>
        <v>0</v>
      </c>
      <c r="I763" s="25">
        <f t="shared" si="89"/>
        <v>0</v>
      </c>
      <c r="J763" s="25">
        <f t="shared" si="90"/>
        <v>0</v>
      </c>
      <c r="K763" s="25">
        <v>0</v>
      </c>
      <c r="L763" s="5" t="str">
        <f t="shared" si="91"/>
        <v>-</v>
      </c>
      <c r="M763" s="5" t="str">
        <f t="shared" si="92"/>
        <v>-</v>
      </c>
      <c r="N763" s="5" t="s">
        <v>125</v>
      </c>
      <c r="O763" s="5" t="s">
        <v>125</v>
      </c>
      <c r="P763" s="27">
        <f t="shared" si="95"/>
        <v>0</v>
      </c>
    </row>
    <row r="764" spans="1:16" x14ac:dyDescent="0.3">
      <c r="A764" s="5">
        <v>45225</v>
      </c>
      <c r="B764" s="25">
        <v>610.20000000000005</v>
      </c>
      <c r="C764" s="25">
        <v>16066</v>
      </c>
      <c r="D764" s="44">
        <v>-1.7689348312823633E-4</v>
      </c>
      <c r="E764" s="1">
        <f>'ONE_LAST_QUOTE (2)'!AF764</f>
        <v>-3.2310590462182717E-4</v>
      </c>
      <c r="F764" s="1">
        <f t="shared" si="93"/>
        <v>3.7520229614794163E-3</v>
      </c>
      <c r="G764" s="1">
        <f t="shared" si="94"/>
        <v>-4.3982347707230704E-3</v>
      </c>
      <c r="H764" s="25">
        <f t="shared" si="88"/>
        <v>0</v>
      </c>
      <c r="I764" s="25">
        <f t="shared" si="89"/>
        <v>0</v>
      </c>
      <c r="J764" s="25">
        <f t="shared" si="90"/>
        <v>0</v>
      </c>
      <c r="K764" s="25">
        <v>0</v>
      </c>
      <c r="L764" s="5" t="str">
        <f t="shared" si="91"/>
        <v>-</v>
      </c>
      <c r="M764" s="5" t="str">
        <f t="shared" si="92"/>
        <v>-</v>
      </c>
      <c r="N764" s="5" t="s">
        <v>125</v>
      </c>
      <c r="O764" s="5" t="s">
        <v>125</v>
      </c>
      <c r="P764" s="27">
        <f t="shared" si="95"/>
        <v>1</v>
      </c>
    </row>
    <row r="765" spans="1:16" x14ac:dyDescent="0.3">
      <c r="A765" s="5">
        <v>45226</v>
      </c>
      <c r="B765" s="25">
        <v>613.9</v>
      </c>
      <c r="C765" s="25">
        <v>16152</v>
      </c>
      <c r="D765" s="44">
        <v>8.8096881004395052E-6</v>
      </c>
      <c r="E765" s="1">
        <f>'ONE_LAST_QUOTE (2)'!AF765</f>
        <v>-3.2310590462182717E-4</v>
      </c>
      <c r="F765" s="1">
        <f t="shared" si="93"/>
        <v>3.7520229614794163E-3</v>
      </c>
      <c r="G765" s="1">
        <f t="shared" si="94"/>
        <v>-4.3982347707230704E-3</v>
      </c>
      <c r="H765" s="25">
        <f t="shared" si="88"/>
        <v>0</v>
      </c>
      <c r="I765" s="25">
        <f t="shared" si="89"/>
        <v>0</v>
      </c>
      <c r="J765" s="25">
        <f t="shared" si="90"/>
        <v>0</v>
      </c>
      <c r="K765" s="25">
        <v>0</v>
      </c>
      <c r="L765" s="5" t="str">
        <f t="shared" si="91"/>
        <v>-</v>
      </c>
      <c r="M765" s="5" t="str">
        <f t="shared" si="92"/>
        <v>-</v>
      </c>
      <c r="N765" s="5" t="s">
        <v>125</v>
      </c>
      <c r="O765" s="5" t="s">
        <v>125</v>
      </c>
      <c r="P765" s="27">
        <f t="shared" si="95"/>
        <v>1</v>
      </c>
    </row>
    <row r="766" spans="1:16" x14ac:dyDescent="0.3">
      <c r="A766" s="5">
        <v>45229</v>
      </c>
      <c r="B766" s="25">
        <v>611.4</v>
      </c>
      <c r="C766" s="25">
        <v>16160</v>
      </c>
      <c r="D766" s="44">
        <v>3.5654670557356688E-3</v>
      </c>
      <c r="E766" s="1">
        <f>'ONE_LAST_QUOTE (2)'!AF766</f>
        <v>-3.2310590462182717E-4</v>
      </c>
      <c r="F766" s="1">
        <f t="shared" si="93"/>
        <v>3.7520229614794163E-3</v>
      </c>
      <c r="G766" s="1">
        <f t="shared" si="94"/>
        <v>-4.3982347707230704E-3</v>
      </c>
      <c r="H766" s="25">
        <f t="shared" si="88"/>
        <v>0</v>
      </c>
      <c r="I766" s="25">
        <f t="shared" si="89"/>
        <v>0</v>
      </c>
      <c r="J766" s="25">
        <f t="shared" si="90"/>
        <v>0</v>
      </c>
      <c r="K766" s="25">
        <v>0</v>
      </c>
      <c r="L766" s="5" t="str">
        <f t="shared" si="91"/>
        <v>-</v>
      </c>
      <c r="M766" s="5" t="str">
        <f t="shared" si="92"/>
        <v>-</v>
      </c>
      <c r="N766" s="5" t="s">
        <v>148</v>
      </c>
      <c r="O766" s="5" t="s">
        <v>148</v>
      </c>
      <c r="P766" s="27">
        <f t="shared" si="95"/>
        <v>1</v>
      </c>
    </row>
    <row r="767" spans="1:16" x14ac:dyDescent="0.3">
      <c r="A767" s="5">
        <v>45230</v>
      </c>
      <c r="B767" s="25">
        <v>609</v>
      </c>
      <c r="C767" s="25">
        <v>15997</v>
      </c>
      <c r="D767" s="44">
        <v>-3.2522002442389344E-4</v>
      </c>
      <c r="E767" s="1">
        <f>'ONE_LAST_QUOTE (2)'!AF767</f>
        <v>-3.2310590462182717E-4</v>
      </c>
      <c r="F767" s="1">
        <f t="shared" si="93"/>
        <v>3.7520229614794163E-3</v>
      </c>
      <c r="G767" s="1">
        <f t="shared" si="94"/>
        <v>-4.3982347707230704E-3</v>
      </c>
      <c r="H767" s="25">
        <f t="shared" si="88"/>
        <v>0</v>
      </c>
      <c r="I767" s="25">
        <f t="shared" si="89"/>
        <v>0</v>
      </c>
      <c r="J767" s="25">
        <f t="shared" si="90"/>
        <v>0</v>
      </c>
      <c r="K767" s="25">
        <v>1</v>
      </c>
      <c r="L767" s="5" t="str">
        <f t="shared" si="91"/>
        <v>-</v>
      </c>
      <c r="M767" s="5" t="str">
        <f t="shared" si="92"/>
        <v>-</v>
      </c>
      <c r="N767" s="5" t="s">
        <v>125</v>
      </c>
      <c r="O767" s="5" t="s">
        <v>125</v>
      </c>
      <c r="P767" s="27">
        <f t="shared" si="95"/>
        <v>0</v>
      </c>
    </row>
    <row r="768" spans="1:16" x14ac:dyDescent="0.3">
      <c r="A768" s="5">
        <v>45231</v>
      </c>
      <c r="B768" s="25">
        <v>611.70000000000005</v>
      </c>
      <c r="C768" s="25">
        <v>16050</v>
      </c>
      <c r="D768" s="44">
        <v>-2.0813083862069957E-3</v>
      </c>
      <c r="E768" s="1">
        <f>'ONE_LAST_QUOTE (2)'!AF768</f>
        <v>-3.2310590462182717E-4</v>
      </c>
      <c r="F768" s="1">
        <f t="shared" si="93"/>
        <v>3.7520229614794163E-3</v>
      </c>
      <c r="G768" s="1">
        <f t="shared" si="94"/>
        <v>-4.3982347707230704E-3</v>
      </c>
      <c r="H768" s="25">
        <f t="shared" si="88"/>
        <v>0</v>
      </c>
      <c r="I768" s="25">
        <f t="shared" si="89"/>
        <v>0</v>
      </c>
      <c r="J768" s="25">
        <f t="shared" si="90"/>
        <v>0</v>
      </c>
      <c r="K768" s="25">
        <v>0</v>
      </c>
      <c r="L768" s="5" t="str">
        <f t="shared" si="91"/>
        <v>-</v>
      </c>
      <c r="M768" s="5" t="str">
        <f t="shared" si="92"/>
        <v>-</v>
      </c>
      <c r="N768" s="5" t="s">
        <v>125</v>
      </c>
      <c r="O768" s="5" t="s">
        <v>125</v>
      </c>
      <c r="P768" s="27">
        <f t="shared" si="95"/>
        <v>0</v>
      </c>
    </row>
    <row r="769" spans="1:16" x14ac:dyDescent="0.3">
      <c r="A769" s="5">
        <v>45232</v>
      </c>
      <c r="B769" s="25">
        <v>625.4</v>
      </c>
      <c r="C769" s="25">
        <v>16389</v>
      </c>
      <c r="D769" s="44">
        <v>1.0642528630497208E-4</v>
      </c>
      <c r="E769" s="1">
        <f>'ONE_LAST_QUOTE (2)'!AF769</f>
        <v>-3.2310590462182717E-4</v>
      </c>
      <c r="F769" s="1">
        <f t="shared" si="93"/>
        <v>3.7520229614794163E-3</v>
      </c>
      <c r="G769" s="1">
        <f t="shared" si="94"/>
        <v>-4.3982347707230704E-3</v>
      </c>
      <c r="H769" s="25">
        <f t="shared" si="88"/>
        <v>0</v>
      </c>
      <c r="I769" s="25">
        <f t="shared" si="89"/>
        <v>0</v>
      </c>
      <c r="J769" s="25">
        <f t="shared" si="90"/>
        <v>0</v>
      </c>
      <c r="K769" s="25">
        <v>0</v>
      </c>
      <c r="L769" s="5" t="str">
        <f t="shared" si="91"/>
        <v>-</v>
      </c>
      <c r="M769" s="5" t="str">
        <f t="shared" si="92"/>
        <v>-</v>
      </c>
      <c r="N769" s="5" t="s">
        <v>125</v>
      </c>
      <c r="O769" s="5" t="s">
        <v>125</v>
      </c>
      <c r="P769" s="27">
        <f t="shared" si="95"/>
        <v>1</v>
      </c>
    </row>
    <row r="770" spans="1:16" x14ac:dyDescent="0.3">
      <c r="A770" s="5">
        <v>45233</v>
      </c>
      <c r="B770" s="25">
        <v>630.4</v>
      </c>
      <c r="C770" s="25">
        <v>16514</v>
      </c>
      <c r="D770" s="44">
        <v>-3.296722703430061E-4</v>
      </c>
      <c r="E770" s="1">
        <f>'ONE_LAST_QUOTE (2)'!AF770</f>
        <v>-3.2310590462182717E-4</v>
      </c>
      <c r="F770" s="1">
        <f t="shared" si="93"/>
        <v>3.7520229614794163E-3</v>
      </c>
      <c r="G770" s="1">
        <f t="shared" si="94"/>
        <v>-4.3982347707230704E-3</v>
      </c>
      <c r="H770" s="25">
        <f t="shared" ref="H770:H779" si="96">IF(D770&gt;F770,1,0)</f>
        <v>0</v>
      </c>
      <c r="I770" s="25">
        <f t="shared" ref="I770:I779" si="97">IF(D770&lt;G770,1,0)</f>
        <v>0</v>
      </c>
      <c r="J770" s="25">
        <f t="shared" ref="J770:J779" si="98">H770+I770</f>
        <v>0</v>
      </c>
      <c r="K770" s="25">
        <v>0</v>
      </c>
      <c r="L770" s="5" t="str">
        <f t="shared" ref="L770:L779" si="99">IF(H770=1,A770,"-")</f>
        <v>-</v>
      </c>
      <c r="M770" s="5" t="str">
        <f t="shared" ref="M770:M779" si="100">IF(I770=1,A770,"-")</f>
        <v>-</v>
      </c>
      <c r="N770" s="5" t="s">
        <v>125</v>
      </c>
      <c r="O770" s="5" t="s">
        <v>125</v>
      </c>
      <c r="P770" s="27">
        <f t="shared" si="95"/>
        <v>0</v>
      </c>
    </row>
    <row r="771" spans="1:16" x14ac:dyDescent="0.3">
      <c r="A771" s="5">
        <v>45236</v>
      </c>
      <c r="B771" s="25">
        <v>634.4</v>
      </c>
      <c r="C771" s="25">
        <v>16673</v>
      </c>
      <c r="D771" s="44">
        <v>1.0414210104165769E-3</v>
      </c>
      <c r="E771" s="1">
        <f>'ONE_LAST_QUOTE (2)'!AF771</f>
        <v>-3.2310590462182717E-4</v>
      </c>
      <c r="F771" s="1">
        <f t="shared" ref="F771:F779" si="101">E771+$Q$7*_xlfn.STDEV.S($D$2:$D$779)</f>
        <v>3.7520229614794163E-3</v>
      </c>
      <c r="G771" s="1">
        <f t="shared" ref="G771:G779" si="102">E771-$Q$7*_xlfn.STDEV.S($D$2:$D$779)</f>
        <v>-4.3982347707230704E-3</v>
      </c>
      <c r="H771" s="25">
        <f t="shared" si="96"/>
        <v>0</v>
      </c>
      <c r="I771" s="25">
        <f t="shared" si="97"/>
        <v>0</v>
      </c>
      <c r="J771" s="25">
        <f t="shared" si="98"/>
        <v>0</v>
      </c>
      <c r="K771" s="25">
        <v>0</v>
      </c>
      <c r="L771" s="5" t="str">
        <f t="shared" si="99"/>
        <v>-</v>
      </c>
      <c r="M771" s="5" t="str">
        <f t="shared" si="100"/>
        <v>-</v>
      </c>
      <c r="N771" s="5" t="s">
        <v>125</v>
      </c>
      <c r="O771" s="5" t="s">
        <v>125</v>
      </c>
      <c r="P771" s="27">
        <f t="shared" ref="P771:P779" si="103">IF(D771&gt;E771,1,0)</f>
        <v>1</v>
      </c>
    </row>
    <row r="772" spans="1:16" x14ac:dyDescent="0.3">
      <c r="A772" s="5">
        <v>45237</v>
      </c>
      <c r="B772" s="25">
        <v>636.70000000000005</v>
      </c>
      <c r="C772" s="25">
        <v>16708</v>
      </c>
      <c r="D772" s="44">
        <v>1.0767929360716165E-4</v>
      </c>
      <c r="E772" s="1">
        <f>'ONE_LAST_QUOTE (2)'!AF772</f>
        <v>-3.2310590462182717E-4</v>
      </c>
      <c r="F772" s="1">
        <f t="shared" si="101"/>
        <v>3.7520229614794163E-3</v>
      </c>
      <c r="G772" s="1">
        <f t="shared" si="102"/>
        <v>-4.3982347707230704E-3</v>
      </c>
      <c r="H772" s="25">
        <f t="shared" si="96"/>
        <v>0</v>
      </c>
      <c r="I772" s="25">
        <f t="shared" si="97"/>
        <v>0</v>
      </c>
      <c r="J772" s="25">
        <f t="shared" si="98"/>
        <v>0</v>
      </c>
      <c r="K772" s="25">
        <v>0</v>
      </c>
      <c r="L772" s="5" t="str">
        <f t="shared" si="99"/>
        <v>-</v>
      </c>
      <c r="M772" s="5" t="str">
        <f t="shared" si="100"/>
        <v>-</v>
      </c>
      <c r="N772" s="5" t="s">
        <v>125</v>
      </c>
      <c r="O772" s="5" t="s">
        <v>125</v>
      </c>
      <c r="P772" s="27">
        <f t="shared" si="103"/>
        <v>1</v>
      </c>
    </row>
    <row r="773" spans="1:16" x14ac:dyDescent="0.3">
      <c r="A773" s="5">
        <v>45238</v>
      </c>
      <c r="B773" s="25">
        <v>639.1</v>
      </c>
      <c r="C773" s="25">
        <v>16752</v>
      </c>
      <c r="D773" s="44">
        <v>-8.0575387569708124E-4</v>
      </c>
      <c r="E773" s="1">
        <f>'ONE_LAST_QUOTE (2)'!AF773</f>
        <v>-3.2310590462182717E-4</v>
      </c>
      <c r="F773" s="1">
        <f t="shared" si="101"/>
        <v>3.7520229614794163E-3</v>
      </c>
      <c r="G773" s="1">
        <f t="shared" si="102"/>
        <v>-4.3982347707230704E-3</v>
      </c>
      <c r="H773" s="25">
        <f t="shared" si="96"/>
        <v>0</v>
      </c>
      <c r="I773" s="25">
        <f t="shared" si="97"/>
        <v>0</v>
      </c>
      <c r="J773" s="25">
        <f t="shared" si="98"/>
        <v>0</v>
      </c>
      <c r="K773" s="25">
        <v>0</v>
      </c>
      <c r="L773" s="5" t="str">
        <f t="shared" si="99"/>
        <v>-</v>
      </c>
      <c r="M773" s="5" t="str">
        <f t="shared" si="100"/>
        <v>-</v>
      </c>
      <c r="N773" s="5" t="s">
        <v>125</v>
      </c>
      <c r="O773" s="5" t="s">
        <v>125</v>
      </c>
      <c r="P773" s="27">
        <f t="shared" si="103"/>
        <v>0</v>
      </c>
    </row>
    <row r="774" spans="1:16" x14ac:dyDescent="0.3">
      <c r="A774" s="5">
        <v>45239</v>
      </c>
      <c r="B774" s="25">
        <v>640.29999999999995</v>
      </c>
      <c r="C774" s="25">
        <v>16763</v>
      </c>
      <c r="D774" s="44">
        <v>-7.945235205793768E-4</v>
      </c>
      <c r="E774" s="1">
        <f>'ONE_LAST_QUOTE (2)'!AF774</f>
        <v>-3.2310590462182717E-4</v>
      </c>
      <c r="F774" s="1">
        <f t="shared" si="101"/>
        <v>3.7520229614794163E-3</v>
      </c>
      <c r="G774" s="1">
        <f t="shared" si="102"/>
        <v>-4.3982347707230704E-3</v>
      </c>
      <c r="H774" s="25">
        <f t="shared" si="96"/>
        <v>0</v>
      </c>
      <c r="I774" s="25">
        <f t="shared" si="97"/>
        <v>0</v>
      </c>
      <c r="J774" s="25">
        <f t="shared" si="98"/>
        <v>0</v>
      </c>
      <c r="K774" s="25">
        <v>0</v>
      </c>
      <c r="L774" s="5" t="str">
        <f t="shared" si="99"/>
        <v>-</v>
      </c>
      <c r="M774" s="5" t="str">
        <f t="shared" si="100"/>
        <v>-</v>
      </c>
      <c r="N774" s="5" t="s">
        <v>125</v>
      </c>
      <c r="O774" s="5" t="s">
        <v>125</v>
      </c>
      <c r="P774" s="27">
        <f t="shared" si="103"/>
        <v>0</v>
      </c>
    </row>
    <row r="775" spans="1:16" x14ac:dyDescent="0.3">
      <c r="A775" s="5">
        <v>45240</v>
      </c>
      <c r="B775" s="25">
        <v>639.6</v>
      </c>
      <c r="C775" s="25">
        <v>16732</v>
      </c>
      <c r="D775" s="44">
        <v>-1.3453977198156202E-3</v>
      </c>
      <c r="E775" s="1">
        <f>'ONE_LAST_QUOTE (2)'!AF775</f>
        <v>-3.2310590462182717E-4</v>
      </c>
      <c r="F775" s="1">
        <f t="shared" si="101"/>
        <v>3.7520229614794163E-3</v>
      </c>
      <c r="G775" s="1">
        <f t="shared" si="102"/>
        <v>-4.3982347707230704E-3</v>
      </c>
      <c r="H775" s="25">
        <f t="shared" si="96"/>
        <v>0</v>
      </c>
      <c r="I775" s="25">
        <f t="shared" si="97"/>
        <v>0</v>
      </c>
      <c r="J775" s="25">
        <f t="shared" si="98"/>
        <v>0</v>
      </c>
      <c r="K775" s="25">
        <v>0</v>
      </c>
      <c r="L775" s="5" t="str">
        <f t="shared" si="99"/>
        <v>-</v>
      </c>
      <c r="M775" s="5" t="str">
        <f t="shared" si="100"/>
        <v>-</v>
      </c>
      <c r="N775" s="5" t="s">
        <v>125</v>
      </c>
      <c r="O775" s="5" t="s">
        <v>125</v>
      </c>
      <c r="P775" s="27">
        <f t="shared" si="103"/>
        <v>0</v>
      </c>
    </row>
    <row r="776" spans="1:16" x14ac:dyDescent="0.3">
      <c r="A776" s="5">
        <v>45243</v>
      </c>
      <c r="B776" s="25">
        <v>647.29999999999995</v>
      </c>
      <c r="C776" s="25">
        <v>16874</v>
      </c>
      <c r="D776" s="44">
        <v>-9.4482332821397945E-4</v>
      </c>
      <c r="E776" s="1">
        <f>'ONE_LAST_QUOTE (2)'!AF776</f>
        <v>-3.2310590462182717E-4</v>
      </c>
      <c r="F776" s="1">
        <f t="shared" si="101"/>
        <v>3.7520229614794163E-3</v>
      </c>
      <c r="G776" s="1">
        <f t="shared" si="102"/>
        <v>-4.3982347707230704E-3</v>
      </c>
      <c r="H776" s="25">
        <f t="shared" si="96"/>
        <v>0</v>
      </c>
      <c r="I776" s="25">
        <f t="shared" si="97"/>
        <v>0</v>
      </c>
      <c r="J776" s="25">
        <f t="shared" si="98"/>
        <v>0</v>
      </c>
      <c r="K776" s="25">
        <v>0</v>
      </c>
      <c r="L776" s="5" t="str">
        <f t="shared" si="99"/>
        <v>-</v>
      </c>
      <c r="M776" s="5" t="str">
        <f t="shared" si="100"/>
        <v>-</v>
      </c>
      <c r="N776" s="5" t="s">
        <v>162</v>
      </c>
      <c r="O776" s="5" t="s">
        <v>162</v>
      </c>
      <c r="P776" s="27">
        <f t="shared" si="103"/>
        <v>0</v>
      </c>
    </row>
    <row r="777" spans="1:16" x14ac:dyDescent="0.3">
      <c r="A777" s="5">
        <v>45244</v>
      </c>
      <c r="B777" s="25">
        <v>649.6</v>
      </c>
      <c r="C777" s="25">
        <v>16948</v>
      </c>
      <c r="D777" s="44">
        <v>-9.3168180828444216E-4</v>
      </c>
      <c r="E777" s="1">
        <f>'ONE_LAST_QUOTE (2)'!AF777</f>
        <v>-3.2310590462182717E-4</v>
      </c>
      <c r="F777" s="1">
        <f t="shared" si="101"/>
        <v>3.7520229614794163E-3</v>
      </c>
      <c r="G777" s="1">
        <f t="shared" si="102"/>
        <v>-4.3982347707230704E-3</v>
      </c>
      <c r="H777" s="25">
        <f t="shared" si="96"/>
        <v>0</v>
      </c>
      <c r="I777" s="25">
        <f t="shared" si="97"/>
        <v>0</v>
      </c>
      <c r="J777" s="25">
        <f t="shared" si="98"/>
        <v>0</v>
      </c>
      <c r="K777" s="25">
        <v>0</v>
      </c>
      <c r="L777" s="5" t="str">
        <f t="shared" si="99"/>
        <v>-</v>
      </c>
      <c r="M777" s="5" t="str">
        <f t="shared" si="100"/>
        <v>-</v>
      </c>
      <c r="N777" s="5" t="s">
        <v>162</v>
      </c>
      <c r="O777" s="5" t="s">
        <v>162</v>
      </c>
      <c r="P777" s="27">
        <f t="shared" si="103"/>
        <v>0</v>
      </c>
    </row>
    <row r="778" spans="1:16" x14ac:dyDescent="0.3">
      <c r="A778" s="5">
        <v>45245</v>
      </c>
      <c r="B778" s="25">
        <v>657.2</v>
      </c>
      <c r="C778" s="25">
        <v>17123</v>
      </c>
      <c r="D778" s="44">
        <v>-1.3122213930912355E-3</v>
      </c>
      <c r="E778" s="1">
        <f>'ONE_LAST_QUOTE (2)'!AF778</f>
        <v>-3.2310590462182717E-4</v>
      </c>
      <c r="F778" s="1">
        <f t="shared" si="101"/>
        <v>3.7520229614794163E-3</v>
      </c>
      <c r="G778" s="1">
        <f t="shared" si="102"/>
        <v>-4.3982347707230704E-3</v>
      </c>
      <c r="H778" s="25">
        <f t="shared" si="96"/>
        <v>0</v>
      </c>
      <c r="I778" s="25">
        <f t="shared" si="97"/>
        <v>0</v>
      </c>
      <c r="J778" s="25">
        <f t="shared" si="98"/>
        <v>0</v>
      </c>
      <c r="K778" s="25">
        <v>0</v>
      </c>
      <c r="L778" s="5" t="str">
        <f t="shared" si="99"/>
        <v>-</v>
      </c>
      <c r="M778" s="5" t="str">
        <f t="shared" si="100"/>
        <v>-</v>
      </c>
      <c r="N778" s="5" t="s">
        <v>162</v>
      </c>
      <c r="O778" s="5" t="s">
        <v>162</v>
      </c>
      <c r="P778" s="27">
        <f t="shared" si="103"/>
        <v>0</v>
      </c>
    </row>
    <row r="779" spans="1:16" x14ac:dyDescent="0.3">
      <c r="A779" s="5">
        <v>45246</v>
      </c>
      <c r="B779" s="25">
        <v>657.4</v>
      </c>
      <c r="C779" s="25">
        <v>17186</v>
      </c>
      <c r="D779" s="44">
        <v>1.4103861473267567E-3</v>
      </c>
      <c r="E779" s="1">
        <f>'ONE_LAST_QUOTE (2)'!AF779</f>
        <v>-3.2310590462182717E-4</v>
      </c>
      <c r="F779" s="1">
        <f t="shared" si="101"/>
        <v>3.7520229614794163E-3</v>
      </c>
      <c r="G779" s="1">
        <f t="shared" si="102"/>
        <v>-4.3982347707230704E-3</v>
      </c>
      <c r="H779" s="25">
        <f t="shared" si="96"/>
        <v>0</v>
      </c>
      <c r="I779" s="25">
        <f t="shared" si="97"/>
        <v>0</v>
      </c>
      <c r="J779" s="25">
        <f t="shared" si="98"/>
        <v>0</v>
      </c>
      <c r="K779" s="25">
        <v>0</v>
      </c>
      <c r="L779" s="5" t="str">
        <f t="shared" si="99"/>
        <v>-</v>
      </c>
      <c r="M779" s="5" t="str">
        <f t="shared" si="100"/>
        <v>-</v>
      </c>
      <c r="N779" s="5" t="s">
        <v>125</v>
      </c>
      <c r="O779" s="5" t="s">
        <v>125</v>
      </c>
      <c r="P779" s="27">
        <f t="shared" si="103"/>
        <v>1</v>
      </c>
    </row>
  </sheetData>
  <autoFilter ref="A1:M779" xr:uid="{00000000-0009-0000-0000-00000E000000}"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N1251"/>
  <sheetViews>
    <sheetView topLeftCell="BJ4" zoomScaleNormal="100" workbookViewId="0">
      <selection activeCell="BX4" sqref="BX4"/>
    </sheetView>
  </sheetViews>
  <sheetFormatPr defaultColWidth="9" defaultRowHeight="16.2" x14ac:dyDescent="0.3"/>
  <cols>
    <col min="1" max="1" width="14" style="5" customWidth="1"/>
    <col min="2" max="4" width="13" style="25" bestFit="1" customWidth="1"/>
    <col min="5" max="5" width="9" style="25"/>
    <col min="6" max="6" width="9" style="43"/>
    <col min="7" max="7" width="9" style="1"/>
    <col min="8" max="8" width="11.109375" style="1" bestFit="1" customWidth="1"/>
    <col min="9" max="9" width="9" style="1"/>
    <col min="10" max="11" width="19.77734375" style="25" bestFit="1" customWidth="1"/>
    <col min="12" max="12" width="6.21875" style="25" bestFit="1" customWidth="1"/>
    <col min="13" max="13" width="20" style="25" bestFit="1" customWidth="1"/>
    <col min="14" max="15" width="21.77734375" style="25" bestFit="1" customWidth="1"/>
    <col min="16" max="17" width="29.21875" style="25" bestFit="1" customWidth="1"/>
    <col min="18" max="19" width="29.21875" style="25" customWidth="1"/>
    <col min="20" max="20" width="20" style="27" customWidth="1"/>
    <col min="21" max="21" width="20" style="25" customWidth="1"/>
    <col min="22" max="22" width="30.21875" style="25" customWidth="1"/>
    <col min="23" max="23" width="8.21875" style="25" customWidth="1"/>
    <col min="24" max="24" width="9" style="25"/>
    <col min="25" max="25" width="10.44140625" style="25" bestFit="1" customWidth="1"/>
    <col min="26" max="26" width="9" style="25"/>
    <col min="27" max="27" width="10.44140625" style="25" bestFit="1" customWidth="1"/>
    <col min="28" max="28" width="13" style="25" bestFit="1" customWidth="1"/>
    <col min="29" max="33" width="9" style="25"/>
    <col min="34" max="35" width="13.44140625" style="25" bestFit="1" customWidth="1"/>
    <col min="36" max="37" width="9" style="25"/>
    <col min="38" max="38" width="10.44140625" style="25" bestFit="1" customWidth="1"/>
    <col min="39" max="40" width="9" style="25"/>
    <col min="41" max="41" width="10.44140625" style="25" bestFit="1" customWidth="1"/>
    <col min="42" max="46" width="9" style="25"/>
    <col min="47" max="47" width="10.77734375" style="25" customWidth="1"/>
    <col min="48" max="51" width="9" style="25"/>
    <col min="52" max="52" width="10.44140625" style="25" bestFit="1" customWidth="1"/>
    <col min="53" max="54" width="7.44140625" style="25" bestFit="1" customWidth="1"/>
    <col min="55" max="55" width="13" style="25" bestFit="1" customWidth="1"/>
    <col min="56" max="59" width="9" style="25"/>
    <col min="60" max="60" width="7.44140625" style="25" bestFit="1" customWidth="1"/>
    <col min="61" max="62" width="13.6640625" style="25" bestFit="1" customWidth="1"/>
    <col min="63" max="64" width="9" style="25"/>
    <col min="65" max="65" width="10.44140625" style="25" bestFit="1" customWidth="1"/>
    <col min="66" max="67" width="7.44140625" style="25" bestFit="1" customWidth="1"/>
    <col min="68" max="68" width="10.44140625" style="25" bestFit="1" customWidth="1"/>
    <col min="69" max="72" width="9" style="25"/>
    <col min="73" max="73" width="7.44140625" style="25" bestFit="1" customWidth="1"/>
    <col min="74" max="74" width="11.88671875" style="25" bestFit="1" customWidth="1"/>
    <col min="75" max="75" width="10.88671875" style="25" bestFit="1" customWidth="1"/>
    <col min="76" max="77" width="9" style="25"/>
    <col min="78" max="78" width="17.33203125" style="25" customWidth="1"/>
    <col min="79" max="79" width="17.33203125" style="25" bestFit="1" customWidth="1"/>
    <col min="80" max="80" width="16.44140625" style="25" customWidth="1"/>
    <col min="81" max="81" width="9" style="25"/>
    <col min="82" max="82" width="13" style="25" customWidth="1"/>
    <col min="83" max="84" width="9" style="25"/>
    <col min="85" max="85" width="8.88671875"/>
    <col min="86" max="86" width="12.33203125" style="25" customWidth="1"/>
    <col min="87" max="88" width="9" style="25"/>
    <col min="89" max="89" width="8.88671875"/>
    <col min="90" max="90" width="9" style="25"/>
    <col min="91" max="91" width="9.44140625" style="25" bestFit="1" customWidth="1"/>
    <col min="92" max="16384" width="9" style="25"/>
  </cols>
  <sheetData>
    <row r="1" spans="1:92" ht="16.8" thickBot="1" x14ac:dyDescent="0.35">
      <c r="A1" s="5" t="s">
        <v>98</v>
      </c>
      <c r="B1" s="25" t="s">
        <v>229</v>
      </c>
      <c r="C1" s="25" t="s">
        <v>230</v>
      </c>
      <c r="D1" s="25" t="s">
        <v>228</v>
      </c>
      <c r="E1" s="25" t="s">
        <v>227</v>
      </c>
      <c r="F1" s="43" t="s">
        <v>177</v>
      </c>
      <c r="G1" s="1" t="str">
        <f>'ONE_LAST_QUOTE (2)'!AF1</f>
        <v>平均值</v>
      </c>
      <c r="H1" s="1" t="str">
        <f>"+"&amp;U7&amp;"標準差"</f>
        <v>+0.75標準差</v>
      </c>
      <c r="I1" s="1" t="str">
        <f>"-"&amp;U7&amp;"標準差"</f>
        <v>-0.75標準差</v>
      </c>
      <c r="J1" s="1" t="s">
        <v>116</v>
      </c>
      <c r="K1" s="1" t="s">
        <v>117</v>
      </c>
      <c r="L1" s="25" t="s">
        <v>118</v>
      </c>
      <c r="M1" s="1" t="s">
        <v>119</v>
      </c>
      <c r="N1" s="1" t="s">
        <v>116</v>
      </c>
      <c r="O1" s="1" t="s">
        <v>117</v>
      </c>
      <c r="P1" s="1" t="s">
        <v>163</v>
      </c>
      <c r="Q1" s="1" t="s">
        <v>165</v>
      </c>
      <c r="R1" s="1" t="s">
        <v>163</v>
      </c>
      <c r="S1" s="1" t="s">
        <v>165</v>
      </c>
      <c r="U1" s="1"/>
      <c r="V1" s="1" t="s">
        <v>120</v>
      </c>
      <c r="BT1" s="25" t="s">
        <v>245</v>
      </c>
      <c r="BU1" s="25" t="s">
        <v>246</v>
      </c>
      <c r="BV1" s="25" t="s">
        <v>241</v>
      </c>
      <c r="BW1" s="25" t="s">
        <v>231</v>
      </c>
      <c r="BX1" s="25" t="s">
        <v>232</v>
      </c>
      <c r="CD1" s="25" t="s">
        <v>0</v>
      </c>
      <c r="CE1" s="25" t="s">
        <v>203</v>
      </c>
      <c r="CF1" s="25" t="s">
        <v>204</v>
      </c>
      <c r="CH1" s="25" t="s">
        <v>0</v>
      </c>
      <c r="CI1" s="25" t="s">
        <v>203</v>
      </c>
      <c r="CJ1" s="25" t="s">
        <v>204</v>
      </c>
    </row>
    <row r="2" spans="1:92" ht="16.8" thickBot="1" x14ac:dyDescent="0.35">
      <c r="A2" s="5">
        <v>44063</v>
      </c>
      <c r="B2" s="25">
        <f>INDEX($CF:$CF,MATCH(A2,$CD:$CD)+1)</f>
        <v>486</v>
      </c>
      <c r="C2" s="25">
        <f>INDEX($CJ:$CJ,MATCH(A2,$CH:$CH)+1)</f>
        <v>12295</v>
      </c>
      <c r="D2" s="25">
        <v>485.9</v>
      </c>
      <c r="E2" s="25">
        <v>12298</v>
      </c>
      <c r="F2" s="44">
        <v>-1.86401400292443E-3</v>
      </c>
      <c r="G2" s="1">
        <f>'ONE_LAST_QUOTE (2)'!AF2</f>
        <v>-3.2310590462182717E-4</v>
      </c>
      <c r="H2" s="1">
        <f t="shared" ref="H2:H66" si="0">G2+$U$7*_xlfn.STDEV.S($F$2:$F$779)</f>
        <v>1.7144585284287945E-3</v>
      </c>
      <c r="I2" s="1">
        <f>G2-$U$7*_xlfn.STDEV.S($F$2:$F$779)</f>
        <v>-2.3606703376724491E-3</v>
      </c>
      <c r="J2" s="25">
        <f t="shared" ref="J2:J65" si="1">IF(F2&gt;H2,1,0)</f>
        <v>0</v>
      </c>
      <c r="K2" s="25">
        <f t="shared" ref="K2:K65" si="2">IF(F2&lt;I2,1,0)</f>
        <v>0</v>
      </c>
      <c r="L2" s="25">
        <f t="shared" ref="L2:L65" si="3">J2+K2</f>
        <v>0</v>
      </c>
      <c r="M2" s="25">
        <v>0</v>
      </c>
      <c r="N2" s="5" t="str">
        <f t="shared" ref="N2:N65" si="4">IF(J2=1,A2,"-")</f>
        <v>-</v>
      </c>
      <c r="O2" s="5" t="str">
        <f t="shared" ref="O2:O65" si="5">IF(K2=1,A2,"-")</f>
        <v>-</v>
      </c>
      <c r="P2" s="5" t="s">
        <v>2</v>
      </c>
      <c r="Q2" s="5" t="s">
        <v>2</v>
      </c>
      <c r="R2" s="5" t="str">
        <f>IF(P2=1,A2,"-")</f>
        <v>-</v>
      </c>
      <c r="S2" s="5" t="str">
        <f>IF(Q2=1,A2,"-")</f>
        <v>-</v>
      </c>
      <c r="T2" s="27">
        <f>IF(F2&gt;G2,1,0)</f>
        <v>0</v>
      </c>
      <c r="BT2" s="25">
        <v>2</v>
      </c>
      <c r="BU2" s="25">
        <v>0.2</v>
      </c>
      <c r="BV2" s="25">
        <f>(BT2*400+BU2*2000)</f>
        <v>1200</v>
      </c>
      <c r="BW2" s="79">
        <v>1</v>
      </c>
      <c r="BX2" s="5"/>
      <c r="CD2" s="5">
        <v>44018</v>
      </c>
      <c r="CE2" s="25">
        <v>457.6</v>
      </c>
      <c r="CF2" s="25">
        <v>454.4</v>
      </c>
      <c r="CH2" s="5">
        <v>43971</v>
      </c>
      <c r="CI2" s="25">
        <v>10887</v>
      </c>
      <c r="CJ2" s="25">
        <v>10918</v>
      </c>
      <c r="CM2" s="5">
        <f>INDEX(CH:CH,5)</f>
        <v>43976</v>
      </c>
      <c r="CN2" s="25">
        <f>MATCH(CM2,CH:CH)</f>
        <v>5</v>
      </c>
    </row>
    <row r="3" spans="1:92" x14ac:dyDescent="0.3">
      <c r="A3" s="5">
        <v>44064</v>
      </c>
      <c r="B3" s="25">
        <f t="shared" ref="B3:B66" si="6">INDEX($CF:$CF,MATCH(A3,$CD:$CD)+1)</f>
        <v>495.8</v>
      </c>
      <c r="C3" s="25">
        <f t="shared" ref="C3:C66" si="7">INDEX($CJ:$CJ,MATCH(A3,$CH:$CH)+1)</f>
        <v>12561</v>
      </c>
      <c r="D3" s="25">
        <v>495.7</v>
      </c>
      <c r="E3" s="25">
        <v>12551</v>
      </c>
      <c r="F3" s="44">
        <v>-1.5302513097256256E-3</v>
      </c>
      <c r="G3" s="1">
        <f>'ONE_LAST_QUOTE (2)'!AF3</f>
        <v>-3.2310590462182717E-4</v>
      </c>
      <c r="H3" s="1">
        <f t="shared" si="0"/>
        <v>1.7144585284287945E-3</v>
      </c>
      <c r="I3" s="1">
        <f t="shared" ref="I3:I66" si="8">G3-$U$7*_xlfn.STDEV.S($F$2:$F$779)</f>
        <v>-2.3606703376724491E-3</v>
      </c>
      <c r="J3" s="25">
        <f t="shared" si="1"/>
        <v>0</v>
      </c>
      <c r="K3" s="25">
        <f t="shared" si="2"/>
        <v>0</v>
      </c>
      <c r="L3" s="25">
        <f t="shared" si="3"/>
        <v>0</v>
      </c>
      <c r="M3" s="25">
        <v>0</v>
      </c>
      <c r="N3" s="5" t="str">
        <f t="shared" si="4"/>
        <v>-</v>
      </c>
      <c r="O3" s="5" t="str">
        <f t="shared" si="5"/>
        <v>-</v>
      </c>
      <c r="P3" s="5" t="s">
        <v>80</v>
      </c>
      <c r="Q3" s="5" t="s">
        <v>80</v>
      </c>
      <c r="R3" s="5" t="str">
        <f t="shared" ref="R3:R66" si="9">IF(P3=1,A3,"-")</f>
        <v>-</v>
      </c>
      <c r="S3" s="5" t="str">
        <f t="shared" ref="S3:S66" si="10">IF(Q3=1,A3,"-")</f>
        <v>-</v>
      </c>
      <c r="T3" s="27">
        <f t="shared" ref="T3:T66" si="11">IF(F3&gt;G3,1,0)</f>
        <v>0</v>
      </c>
      <c r="U3" s="25" t="s">
        <v>123</v>
      </c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CD3" s="5">
        <v>44019</v>
      </c>
      <c r="CE3" s="25">
        <v>455.2</v>
      </c>
      <c r="CF3" s="25">
        <v>457.9</v>
      </c>
      <c r="CH3" s="5">
        <v>43972</v>
      </c>
      <c r="CI3" s="25">
        <v>10953</v>
      </c>
      <c r="CJ3" s="25">
        <v>10851</v>
      </c>
    </row>
    <row r="4" spans="1:92" ht="16.8" thickBot="1" x14ac:dyDescent="0.35">
      <c r="A4" s="5">
        <v>44067</v>
      </c>
      <c r="B4" s="25">
        <f t="shared" si="6"/>
        <v>500</v>
      </c>
      <c r="C4" s="25">
        <f t="shared" si="7"/>
        <v>12631</v>
      </c>
      <c r="D4" s="25">
        <v>499.9</v>
      </c>
      <c r="E4" s="25">
        <v>12603</v>
      </c>
      <c r="F4" s="44">
        <v>-5.6159729725691384E-3</v>
      </c>
      <c r="G4" s="1">
        <f>'ONE_LAST_QUOTE (2)'!AF4</f>
        <v>-3.2310590462182717E-4</v>
      </c>
      <c r="H4" s="1">
        <f t="shared" si="0"/>
        <v>1.7144585284287945E-3</v>
      </c>
      <c r="I4" s="1">
        <f t="shared" si="8"/>
        <v>-2.3606703376724491E-3</v>
      </c>
      <c r="J4" s="25">
        <f t="shared" si="1"/>
        <v>0</v>
      </c>
      <c r="K4" s="25">
        <f t="shared" si="2"/>
        <v>1</v>
      </c>
      <c r="L4" s="25">
        <f t="shared" si="3"/>
        <v>1</v>
      </c>
      <c r="M4" s="25">
        <v>0</v>
      </c>
      <c r="N4" s="5" t="str">
        <f t="shared" si="4"/>
        <v>-</v>
      </c>
      <c r="O4" s="5">
        <f t="shared" si="5"/>
        <v>44067</v>
      </c>
      <c r="P4" s="5" t="s">
        <v>80</v>
      </c>
      <c r="Q4" s="5" t="s">
        <v>80</v>
      </c>
      <c r="R4" s="5" t="str">
        <f t="shared" si="9"/>
        <v>-</v>
      </c>
      <c r="S4" s="5" t="str">
        <f t="shared" si="10"/>
        <v>-</v>
      </c>
      <c r="T4" s="27">
        <f t="shared" si="11"/>
        <v>0</v>
      </c>
      <c r="AY4" s="25">
        <v>2</v>
      </c>
      <c r="CD4" s="5">
        <v>44020</v>
      </c>
      <c r="CE4" s="25">
        <v>462.2</v>
      </c>
      <c r="CF4" s="25">
        <v>457.2</v>
      </c>
      <c r="CH4" s="5">
        <v>43973</v>
      </c>
      <c r="CI4" s="25">
        <v>10744</v>
      </c>
      <c r="CJ4" s="25">
        <v>10943</v>
      </c>
    </row>
    <row r="5" spans="1:92" ht="44.4" thickTop="1" thickBot="1" x14ac:dyDescent="0.35">
      <c r="A5" s="5">
        <v>44068</v>
      </c>
      <c r="B5" s="25">
        <f t="shared" si="6"/>
        <v>503.7</v>
      </c>
      <c r="C5" s="25">
        <f t="shared" si="7"/>
        <v>12736</v>
      </c>
      <c r="D5" s="25">
        <v>503.8</v>
      </c>
      <c r="E5" s="25">
        <v>12735</v>
      </c>
      <c r="F5" s="44">
        <v>-1.7036554087074092E-3</v>
      </c>
      <c r="G5" s="1">
        <f>'ONE_LAST_QUOTE (2)'!AF5</f>
        <v>-3.2310590462182717E-4</v>
      </c>
      <c r="H5" s="1">
        <f t="shared" si="0"/>
        <v>1.7144585284287945E-3</v>
      </c>
      <c r="I5" s="1">
        <f t="shared" si="8"/>
        <v>-2.3606703376724491E-3</v>
      </c>
      <c r="J5" s="25">
        <f t="shared" si="1"/>
        <v>0</v>
      </c>
      <c r="K5" s="25">
        <f t="shared" si="2"/>
        <v>0</v>
      </c>
      <c r="L5" s="25">
        <f t="shared" si="3"/>
        <v>0</v>
      </c>
      <c r="M5" s="25">
        <v>0</v>
      </c>
      <c r="N5" s="5" t="str">
        <f t="shared" si="4"/>
        <v>-</v>
      </c>
      <c r="O5" s="5" t="str">
        <f t="shared" si="5"/>
        <v>-</v>
      </c>
      <c r="P5" s="5" t="s">
        <v>80</v>
      </c>
      <c r="Q5" s="5" t="s">
        <v>80</v>
      </c>
      <c r="R5" s="5" t="str">
        <f t="shared" si="9"/>
        <v>-</v>
      </c>
      <c r="S5" s="5" t="str">
        <f t="shared" si="10"/>
        <v>-</v>
      </c>
      <c r="T5" s="27">
        <f t="shared" si="11"/>
        <v>0</v>
      </c>
      <c r="X5" s="49" t="s">
        <v>116</v>
      </c>
      <c r="Y5" s="29" t="s">
        <v>124</v>
      </c>
      <c r="Z5" s="29" t="s">
        <v>126</v>
      </c>
      <c r="AA5" s="29" t="s">
        <v>127</v>
      </c>
      <c r="AB5" s="29" t="s">
        <v>24</v>
      </c>
      <c r="AC5" s="29" t="s">
        <v>130</v>
      </c>
      <c r="AD5" s="29" t="s">
        <v>131</v>
      </c>
      <c r="AE5" s="29" t="s">
        <v>133</v>
      </c>
      <c r="AF5" s="29" t="s">
        <v>134</v>
      </c>
      <c r="AG5" s="29" t="s">
        <v>176</v>
      </c>
      <c r="AH5" s="30" t="s">
        <v>135</v>
      </c>
      <c r="AK5" s="49" t="s">
        <v>173</v>
      </c>
      <c r="AL5" s="29" t="s">
        <v>124</v>
      </c>
      <c r="AM5" s="29" t="s">
        <v>174</v>
      </c>
      <c r="AN5" s="29" t="s">
        <v>175</v>
      </c>
      <c r="AO5" s="29" t="s">
        <v>24</v>
      </c>
      <c r="AP5" s="29" t="s">
        <v>130</v>
      </c>
      <c r="AQ5" s="29" t="s">
        <v>131</v>
      </c>
      <c r="AR5" s="29" t="s">
        <v>133</v>
      </c>
      <c r="AS5" s="29" t="s">
        <v>134</v>
      </c>
      <c r="AT5" s="29" t="s">
        <v>176</v>
      </c>
      <c r="AU5" s="30" t="s">
        <v>244</v>
      </c>
      <c r="AY5" s="49" t="s">
        <v>116</v>
      </c>
      <c r="AZ5" s="29" t="s">
        <v>124</v>
      </c>
      <c r="BA5" s="29" t="s">
        <v>126</v>
      </c>
      <c r="BB5" s="29" t="s">
        <v>127</v>
      </c>
      <c r="BC5" s="29" t="s">
        <v>24</v>
      </c>
      <c r="BD5" s="29" t="s">
        <v>130</v>
      </c>
      <c r="BE5" s="29" t="s">
        <v>131</v>
      </c>
      <c r="BF5" s="29" t="s">
        <v>133</v>
      </c>
      <c r="BG5" s="29" t="s">
        <v>134</v>
      </c>
      <c r="BH5" s="29" t="s">
        <v>176</v>
      </c>
      <c r="BI5" s="30" t="s">
        <v>135</v>
      </c>
      <c r="BL5" s="49" t="s">
        <v>173</v>
      </c>
      <c r="BM5" s="29" t="s">
        <v>124</v>
      </c>
      <c r="BN5" s="29" t="s">
        <v>174</v>
      </c>
      <c r="BO5" s="29" t="s">
        <v>175</v>
      </c>
      <c r="BP5" s="29" t="s">
        <v>24</v>
      </c>
      <c r="BQ5" s="29" t="s">
        <v>130</v>
      </c>
      <c r="BR5" s="29" t="s">
        <v>131</v>
      </c>
      <c r="BS5" s="29" t="s">
        <v>243</v>
      </c>
      <c r="BT5" s="29" t="s">
        <v>134</v>
      </c>
      <c r="BU5" s="29" t="s">
        <v>176</v>
      </c>
      <c r="BV5" s="30" t="s">
        <v>135</v>
      </c>
      <c r="BY5" s="67" t="s">
        <v>214</v>
      </c>
      <c r="BZ5" s="68" t="s">
        <v>215</v>
      </c>
      <c r="CA5" s="68" t="s">
        <v>216</v>
      </c>
      <c r="CB5" s="68" t="s">
        <v>1</v>
      </c>
      <c r="CD5" s="5">
        <v>44021</v>
      </c>
      <c r="CE5" s="25">
        <v>463.2</v>
      </c>
      <c r="CF5" s="25">
        <v>461.9</v>
      </c>
      <c r="CH5" s="5">
        <v>43976</v>
      </c>
      <c r="CI5" s="25">
        <v>10821</v>
      </c>
      <c r="CJ5" s="25">
        <v>10729</v>
      </c>
    </row>
    <row r="6" spans="1:92" ht="43.8" thickBot="1" x14ac:dyDescent="0.35">
      <c r="A6" s="5">
        <v>44069</v>
      </c>
      <c r="B6" s="25">
        <f t="shared" si="6"/>
        <v>507.1</v>
      </c>
      <c r="C6" s="25">
        <f t="shared" si="7"/>
        <v>12796</v>
      </c>
      <c r="D6" s="25">
        <v>507</v>
      </c>
      <c r="E6" s="25">
        <v>12795</v>
      </c>
      <c r="F6" s="44">
        <v>-2.0170890843973456E-3</v>
      </c>
      <c r="G6" s="1">
        <f>'ONE_LAST_QUOTE (2)'!AF6</f>
        <v>-3.2310590462182717E-4</v>
      </c>
      <c r="H6" s="1">
        <f t="shared" si="0"/>
        <v>1.7144585284287945E-3</v>
      </c>
      <c r="I6" s="1">
        <f t="shared" si="8"/>
        <v>-2.3606703376724491E-3</v>
      </c>
      <c r="J6" s="25">
        <f t="shared" si="1"/>
        <v>0</v>
      </c>
      <c r="K6" s="25">
        <f t="shared" si="2"/>
        <v>0</v>
      </c>
      <c r="L6" s="25">
        <f t="shared" si="3"/>
        <v>0</v>
      </c>
      <c r="M6" s="25">
        <v>0</v>
      </c>
      <c r="N6" s="5" t="str">
        <f t="shared" si="4"/>
        <v>-</v>
      </c>
      <c r="O6" s="5" t="str">
        <f t="shared" si="5"/>
        <v>-</v>
      </c>
      <c r="P6" s="5" t="s">
        <v>80</v>
      </c>
      <c r="Q6" s="5" t="s">
        <v>80</v>
      </c>
      <c r="R6" s="5" t="str">
        <f t="shared" si="9"/>
        <v>-</v>
      </c>
      <c r="S6" s="5" t="str">
        <f t="shared" si="10"/>
        <v>-</v>
      </c>
      <c r="T6" s="27">
        <f t="shared" si="11"/>
        <v>0</v>
      </c>
      <c r="U6" s="40" t="s">
        <v>89</v>
      </c>
      <c r="X6" s="46">
        <v>1</v>
      </c>
      <c r="Y6" s="47">
        <v>44074</v>
      </c>
      <c r="Z6" s="45">
        <f>VLOOKUP(Y6,$A$1:$F$799,3)</f>
        <v>12567</v>
      </c>
      <c r="AA6" s="45">
        <f>VLOOKUP(Y6,$A$1:$F$799,2)</f>
        <v>488.9</v>
      </c>
      <c r="AB6" s="47">
        <v>44075</v>
      </c>
      <c r="AC6" s="45">
        <f>VLOOKUP(AB6,$A$1:$F$799,3)</f>
        <v>12694</v>
      </c>
      <c r="AD6" s="45">
        <f>VLOOKUP(AB6,$A$1:$F$799,2)</f>
        <v>498.6</v>
      </c>
      <c r="AE6" s="45">
        <f>Z6-AC6</f>
        <v>-127</v>
      </c>
      <c r="AF6" s="45">
        <f>AD6-AA6</f>
        <v>9.7000000000000455</v>
      </c>
      <c r="AG6" s="45">
        <f>AB6-Y6</f>
        <v>1</v>
      </c>
      <c r="AH6" s="50">
        <f t="shared" ref="AH6:AH8" si="12">2*AE6*200+3*AF6*100*30</f>
        <v>36500.000000000407</v>
      </c>
      <c r="AK6" s="46">
        <v>1</v>
      </c>
      <c r="AL6" s="47">
        <v>44067</v>
      </c>
      <c r="AM6" s="45">
        <f>VLOOKUP(AL6,$A$1:$F$799,3)</f>
        <v>12631</v>
      </c>
      <c r="AN6" s="45">
        <f>VLOOKUP(AL6,$A$1:$F$799,2)</f>
        <v>500</v>
      </c>
      <c r="AO6" s="47">
        <v>44071</v>
      </c>
      <c r="AP6" s="45">
        <f>VLOOKUP(AO6,$A$1:$F$799,3)</f>
        <v>12686</v>
      </c>
      <c r="AQ6" s="45">
        <f>VLOOKUP(AO6,$A$1:$F$799,2)</f>
        <v>497.3</v>
      </c>
      <c r="AR6" s="45">
        <f>AP6-AM6</f>
        <v>55</v>
      </c>
      <c r="AS6" s="45">
        <f>AN6-AQ6</f>
        <v>2.6999999999999886</v>
      </c>
      <c r="AT6" s="45">
        <f>AO6-AL6</f>
        <v>4</v>
      </c>
      <c r="AU6" s="50">
        <f>2*AR6*200+3*AS6*100*30</f>
        <v>46299.999999999898</v>
      </c>
      <c r="AW6" s="25">
        <f>(AM6*200)/(AN6*100*30)</f>
        <v>1.6841333333333333</v>
      </c>
      <c r="AY6" s="46">
        <v>1</v>
      </c>
      <c r="AZ6" s="5">
        <v>44075</v>
      </c>
      <c r="BA6" s="45">
        <f t="shared" ref="BA6:BA69" si="13">INDEX($CJ:$CJ,MATCH(AZ6,$CH:$CH)+1+$BW$2)</f>
        <v>12691</v>
      </c>
      <c r="BB6" s="45">
        <f t="shared" ref="BB6" si="14">INDEX($CF:$CF,MATCH(AZ6,$CD:$CD)+1+$BW$2)</f>
        <v>498.2</v>
      </c>
      <c r="BC6" s="5">
        <v>44076</v>
      </c>
      <c r="BD6" s="45">
        <f>INDEX($CJ:$CJ,MATCH(BC6,$CH:$CH)+1+$BW$2)</f>
        <v>12745</v>
      </c>
      <c r="BE6" s="45">
        <f t="shared" ref="BE6:BE33" si="15">INDEX($CF:$CF,MATCH(BC6,$CD:$CD)+1+$BW$2)</f>
        <v>499.3</v>
      </c>
      <c r="BF6" s="45">
        <f>BA6-BD6</f>
        <v>-54</v>
      </c>
      <c r="BG6" s="45">
        <f>BE6-BB6</f>
        <v>1.1000000000000227</v>
      </c>
      <c r="BH6" s="45">
        <f>BC6-AZ6</f>
        <v>1</v>
      </c>
      <c r="BI6" s="65">
        <f>BJ6-$BV$2</f>
        <v>-12899.999999999796</v>
      </c>
      <c r="BJ6" s="25">
        <f>BF6*200*2+BG6*100*30*3</f>
        <v>-11699.999999999796</v>
      </c>
      <c r="BL6" s="46">
        <v>1</v>
      </c>
      <c r="BM6" s="47">
        <v>44068</v>
      </c>
      <c r="BN6" s="45">
        <f t="shared" ref="BN6:BN69" si="16">INDEX($CJ:$CJ,MATCH(BM6,$CH:$CH)+1+$BW$2)</f>
        <v>12796</v>
      </c>
      <c r="BO6" s="45">
        <f t="shared" ref="BO6:BO31" si="17">INDEX($CF:$CF,MATCH(BM6,$CD:$CD)+1+$BW$2)</f>
        <v>507.1</v>
      </c>
      <c r="BP6" s="47">
        <v>44074</v>
      </c>
      <c r="BQ6" s="45">
        <f t="shared" ref="BQ6:BQ69" si="18">INDEX($CJ:$CJ,MATCH(BP6,$CH:$CH)+1+$BW$2)</f>
        <v>12694</v>
      </c>
      <c r="BR6" s="45">
        <f t="shared" ref="BR6:BR31" si="19">INDEX($CF:$CF,MATCH(BP6,$CD:$CD)+1+$BW$2)</f>
        <v>498.6</v>
      </c>
      <c r="BS6" s="45">
        <f>BQ6-BN6</f>
        <v>-102</v>
      </c>
      <c r="BT6" s="45">
        <f>BO6-BR6</f>
        <v>8.5</v>
      </c>
      <c r="BU6" s="45">
        <f>BP6-BM6</f>
        <v>6</v>
      </c>
      <c r="BV6" s="65">
        <f>BW6-$BV$2</f>
        <v>34500</v>
      </c>
      <c r="BW6" s="25">
        <f>BS6*200*2+BT6*100*30*3</f>
        <v>35700</v>
      </c>
      <c r="BY6" s="69" t="s">
        <v>217</v>
      </c>
      <c r="BZ6" s="69">
        <f>BJ79</f>
        <v>72</v>
      </c>
      <c r="CA6" s="69">
        <f>BW74</f>
        <v>67</v>
      </c>
      <c r="CB6" s="69">
        <f>CA6+BZ6</f>
        <v>139</v>
      </c>
      <c r="CC6" s="74"/>
      <c r="CD6" s="5">
        <v>44022</v>
      </c>
      <c r="CE6" s="25">
        <v>460.9</v>
      </c>
      <c r="CF6" s="25">
        <v>463.1</v>
      </c>
      <c r="CH6" s="5">
        <v>43977</v>
      </c>
      <c r="CI6" s="25">
        <v>10984</v>
      </c>
      <c r="CJ6" s="25">
        <v>10836</v>
      </c>
    </row>
    <row r="7" spans="1:92" ht="22.2" thickBot="1" x14ac:dyDescent="0.35">
      <c r="A7" s="5">
        <v>44070</v>
      </c>
      <c r="B7" s="25">
        <f t="shared" si="6"/>
        <v>506</v>
      </c>
      <c r="C7" s="25">
        <f t="shared" si="7"/>
        <v>12765</v>
      </c>
      <c r="D7" s="25">
        <v>506.2</v>
      </c>
      <c r="E7" s="25">
        <v>12758</v>
      </c>
      <c r="F7" s="44">
        <v>-2.7108985734022083E-3</v>
      </c>
      <c r="G7" s="1">
        <f>'ONE_LAST_QUOTE (2)'!AF7</f>
        <v>-3.2310590462182717E-4</v>
      </c>
      <c r="H7" s="1">
        <f t="shared" si="0"/>
        <v>1.7144585284287945E-3</v>
      </c>
      <c r="I7" s="1">
        <f t="shared" si="8"/>
        <v>-2.3606703376724491E-3</v>
      </c>
      <c r="J7" s="25">
        <f t="shared" si="1"/>
        <v>0</v>
      </c>
      <c r="K7" s="25">
        <f t="shared" si="2"/>
        <v>1</v>
      </c>
      <c r="L7" s="25">
        <f t="shared" si="3"/>
        <v>1</v>
      </c>
      <c r="M7" s="25">
        <v>0</v>
      </c>
      <c r="N7" s="5" t="str">
        <f t="shared" si="4"/>
        <v>-</v>
      </c>
      <c r="O7" s="5">
        <f t="shared" si="5"/>
        <v>44070</v>
      </c>
      <c r="P7" s="5" t="s">
        <v>2</v>
      </c>
      <c r="Q7" s="5" t="s">
        <v>2</v>
      </c>
      <c r="R7" s="5" t="str">
        <f t="shared" si="9"/>
        <v>-</v>
      </c>
      <c r="S7" s="5" t="str">
        <f t="shared" si="10"/>
        <v>-</v>
      </c>
      <c r="T7" s="27">
        <f t="shared" si="11"/>
        <v>0</v>
      </c>
      <c r="U7" s="41">
        <v>0.75</v>
      </c>
      <c r="X7" s="46">
        <v>2</v>
      </c>
      <c r="Y7" s="47">
        <v>44084</v>
      </c>
      <c r="Z7" s="45">
        <f t="shared" ref="Z7:Z34" si="20">VLOOKUP(Y7,$A$1:$F$799,3)</f>
        <v>12711</v>
      </c>
      <c r="AA7" s="45">
        <f t="shared" ref="AA7:AA34" si="21">VLOOKUP(Y7,$A$1:$F$799,2)</f>
        <v>496.8</v>
      </c>
      <c r="AB7" s="47">
        <v>44090</v>
      </c>
      <c r="AC7" s="45">
        <f t="shared" ref="AC7:AC34" si="22">VLOOKUP(AB7,$A$1:$F$799,3)</f>
        <v>12909</v>
      </c>
      <c r="AD7" s="45">
        <f t="shared" ref="AD7:AD32" si="23">VLOOKUP(AB7,$A$1:$F$799,2)</f>
        <v>514.4</v>
      </c>
      <c r="AE7" s="45">
        <f t="shared" ref="AE7:AE34" si="24">Z7-AC7</f>
        <v>-198</v>
      </c>
      <c r="AF7" s="45">
        <f>AD7-AA7</f>
        <v>17.599999999999966</v>
      </c>
      <c r="AG7" s="45">
        <f t="shared" ref="AG7:AG34" si="25">AB7-Y7</f>
        <v>6</v>
      </c>
      <c r="AH7" s="50">
        <f t="shared" si="12"/>
        <v>79199.999999999709</v>
      </c>
      <c r="AK7" s="46">
        <v>2</v>
      </c>
      <c r="AL7" s="47">
        <v>44096</v>
      </c>
      <c r="AM7" s="45">
        <f t="shared" ref="AM7:AM28" si="26">VLOOKUP(AL7,$A$1:$F$799,3)</f>
        <v>12500</v>
      </c>
      <c r="AN7" s="45">
        <f t="shared" ref="AN7:AN28" si="27">VLOOKUP(AL7,$A$1:$F$799,2)</f>
        <v>496</v>
      </c>
      <c r="AO7" s="47">
        <v>44104</v>
      </c>
      <c r="AP7" s="45">
        <f t="shared" ref="AP7:AP28" si="28">VLOOKUP(AO7,$A$1:$F$799,3)</f>
        <v>12472</v>
      </c>
      <c r="AQ7" s="45">
        <f t="shared" ref="AQ7:AQ28" si="29">VLOOKUP(AO7,$A$1:$F$799,2)</f>
        <v>493.1</v>
      </c>
      <c r="AR7" s="45">
        <f t="shared" ref="AR7:AR28" si="30">AP7-AM7</f>
        <v>-28</v>
      </c>
      <c r="AS7" s="45">
        <f t="shared" ref="AS7:AS28" si="31">AN7-AQ7</f>
        <v>2.8999999999999773</v>
      </c>
      <c r="AT7" s="45">
        <f t="shared" ref="AT7:AT28" si="32">AO7-AL7</f>
        <v>8</v>
      </c>
      <c r="AU7" s="50">
        <f t="shared" ref="AU7:AU28" si="33">2*AR7*200+3*AS7*100*30</f>
        <v>14899.999999999796</v>
      </c>
      <c r="AW7" s="25">
        <f t="shared" ref="AW7:AW28" si="34">(AM7*200)/(AN7*100*30)</f>
        <v>1.6801075268817205</v>
      </c>
      <c r="AY7" s="46">
        <v>2</v>
      </c>
      <c r="AZ7" s="5">
        <v>44083</v>
      </c>
      <c r="BA7" s="45">
        <f t="shared" si="13"/>
        <v>12711</v>
      </c>
      <c r="BB7" s="45">
        <f t="shared" ref="BB7:BB34" si="35">INDEX($CF:$CF,MATCH(AZ7,$CD:$CD)+1+$BW$2)</f>
        <v>496.8</v>
      </c>
      <c r="BC7" s="5">
        <v>44084</v>
      </c>
      <c r="BD7" s="45">
        <f t="shared" ref="BD7:BD69" si="36">INDEX($CJ:$CJ,MATCH(BC7,$CH:$CH)+1+$BW$2)</f>
        <v>12656</v>
      </c>
      <c r="BE7" s="45">
        <f t="shared" si="15"/>
        <v>498.5</v>
      </c>
      <c r="BF7" s="45">
        <f>BA7-BD7</f>
        <v>55</v>
      </c>
      <c r="BG7" s="45">
        <f>BE7-BB7</f>
        <v>1.6999999999999886</v>
      </c>
      <c r="BH7" s="45">
        <f t="shared" ref="BH7:BH33" si="37">BC7-AZ7</f>
        <v>1</v>
      </c>
      <c r="BI7" s="65">
        <f t="shared" ref="BI7:BI70" si="38">BJ7-$BV$2</f>
        <v>36099.999999999898</v>
      </c>
      <c r="BJ7" s="25">
        <f t="shared" ref="BJ7:BJ70" si="39">BF7*200*2+BG7*100*30*3</f>
        <v>37299.999999999898</v>
      </c>
      <c r="BL7" s="46">
        <v>2</v>
      </c>
      <c r="BM7" s="47">
        <v>44081</v>
      </c>
      <c r="BN7" s="45">
        <f t="shared" si="16"/>
        <v>12681</v>
      </c>
      <c r="BO7" s="45">
        <f t="shared" si="17"/>
        <v>495.7</v>
      </c>
      <c r="BP7" s="47">
        <v>44083</v>
      </c>
      <c r="BQ7" s="45">
        <f t="shared" si="18"/>
        <v>12711</v>
      </c>
      <c r="BR7" s="45">
        <f t="shared" si="19"/>
        <v>496.8</v>
      </c>
      <c r="BS7" s="45">
        <f t="shared" ref="BS7:BS28" si="40">BQ7-BN7</f>
        <v>30</v>
      </c>
      <c r="BT7" s="45">
        <f t="shared" ref="BT7:BT28" si="41">BO7-BR7</f>
        <v>-1.1000000000000227</v>
      </c>
      <c r="BU7" s="45">
        <f t="shared" ref="BU7:BU28" si="42">BP7-BM7</f>
        <v>2</v>
      </c>
      <c r="BV7" s="65">
        <f t="shared" ref="BV7:BV70" si="43">BW7-$BV$2</f>
        <v>899.99999999979627</v>
      </c>
      <c r="BW7" s="25">
        <f t="shared" ref="BW7:BW70" si="44">BS7*200*2+BT7*100*30*3</f>
        <v>2099.9999999997963</v>
      </c>
      <c r="BY7" s="69" t="s">
        <v>218</v>
      </c>
      <c r="BZ7" s="70">
        <f>BJ84</f>
        <v>0.5</v>
      </c>
      <c r="CA7" s="70">
        <f>BW79</f>
        <v>0.58208955223880599</v>
      </c>
      <c r="CB7" s="70">
        <f>(BZ6*BZ7+CA6*CA7)/CB6</f>
        <v>0.53956834532374098</v>
      </c>
      <c r="CC7" s="75"/>
      <c r="CD7" s="5">
        <v>44025</v>
      </c>
      <c r="CE7" s="25">
        <v>465.5</v>
      </c>
      <c r="CF7" s="25">
        <v>460.8</v>
      </c>
      <c r="CH7" s="5">
        <v>43978</v>
      </c>
      <c r="CI7" s="25">
        <v>10973</v>
      </c>
      <c r="CJ7" s="25">
        <v>11002</v>
      </c>
    </row>
    <row r="8" spans="1:92" ht="87" thickBot="1" x14ac:dyDescent="0.35">
      <c r="A8" s="5">
        <v>44071</v>
      </c>
      <c r="B8" s="25">
        <f t="shared" si="6"/>
        <v>497.3</v>
      </c>
      <c r="C8" s="25">
        <f t="shared" si="7"/>
        <v>12686</v>
      </c>
      <c r="D8" s="25">
        <v>500.1</v>
      </c>
      <c r="E8" s="25">
        <v>12688</v>
      </c>
      <c r="F8" s="44">
        <v>5.6978991532565882E-4</v>
      </c>
      <c r="G8" s="1">
        <f>'ONE_LAST_QUOTE (2)'!AF8</f>
        <v>-3.2310590462182717E-4</v>
      </c>
      <c r="H8" s="1">
        <f t="shared" si="0"/>
        <v>1.7144585284287945E-3</v>
      </c>
      <c r="I8" s="1">
        <f t="shared" si="8"/>
        <v>-2.3606703376724491E-3</v>
      </c>
      <c r="J8" s="25">
        <f t="shared" si="1"/>
        <v>0</v>
      </c>
      <c r="K8" s="25">
        <f t="shared" si="2"/>
        <v>0</v>
      </c>
      <c r="L8" s="25">
        <f t="shared" si="3"/>
        <v>0</v>
      </c>
      <c r="M8" s="25">
        <v>1</v>
      </c>
      <c r="N8" s="5" t="str">
        <f t="shared" si="4"/>
        <v>-</v>
      </c>
      <c r="O8" s="5" t="str">
        <f t="shared" si="5"/>
        <v>-</v>
      </c>
      <c r="P8" s="5" t="s">
        <v>2</v>
      </c>
      <c r="Q8" s="5">
        <v>1</v>
      </c>
      <c r="R8" s="5" t="str">
        <f t="shared" si="9"/>
        <v>-</v>
      </c>
      <c r="S8" s="5">
        <f t="shared" si="10"/>
        <v>44071</v>
      </c>
      <c r="T8" s="27">
        <f t="shared" si="11"/>
        <v>1</v>
      </c>
      <c r="U8" s="41"/>
      <c r="X8" s="46">
        <v>3</v>
      </c>
      <c r="Y8" s="47">
        <v>44119</v>
      </c>
      <c r="Z8" s="45">
        <f t="shared" si="20"/>
        <v>12819</v>
      </c>
      <c r="AA8" s="45">
        <f t="shared" si="21"/>
        <v>506.3</v>
      </c>
      <c r="AB8" s="47">
        <v>44126</v>
      </c>
      <c r="AC8" s="45">
        <f t="shared" si="22"/>
        <v>12837</v>
      </c>
      <c r="AD8" s="45">
        <f t="shared" si="23"/>
        <v>513.29999999999995</v>
      </c>
      <c r="AE8" s="45">
        <f t="shared" si="24"/>
        <v>-18</v>
      </c>
      <c r="AF8" s="45">
        <f>AD8-AA8</f>
        <v>6.9999999999999432</v>
      </c>
      <c r="AG8" s="45">
        <f t="shared" si="25"/>
        <v>7</v>
      </c>
      <c r="AH8" s="50">
        <f t="shared" si="12"/>
        <v>55799.999999999483</v>
      </c>
      <c r="AK8" s="46">
        <v>3</v>
      </c>
      <c r="AL8" s="47">
        <v>44126</v>
      </c>
      <c r="AM8" s="45">
        <f t="shared" si="26"/>
        <v>12837</v>
      </c>
      <c r="AN8" s="45">
        <f t="shared" si="27"/>
        <v>513.29999999999995</v>
      </c>
      <c r="AO8" s="47">
        <v>44132</v>
      </c>
      <c r="AP8" s="45">
        <f t="shared" si="28"/>
        <v>12733</v>
      </c>
      <c r="AQ8" s="45">
        <f t="shared" si="29"/>
        <v>503</v>
      </c>
      <c r="AR8" s="45">
        <f t="shared" si="30"/>
        <v>-104</v>
      </c>
      <c r="AS8" s="45">
        <f t="shared" si="31"/>
        <v>10.299999999999955</v>
      </c>
      <c r="AT8" s="45">
        <f t="shared" si="32"/>
        <v>6</v>
      </c>
      <c r="AU8" s="50">
        <f t="shared" si="33"/>
        <v>51099.999999999593</v>
      </c>
      <c r="AW8" s="25">
        <f t="shared" si="34"/>
        <v>1.6672511202026108</v>
      </c>
      <c r="AY8" s="46">
        <v>3</v>
      </c>
      <c r="AZ8" s="5">
        <v>44085</v>
      </c>
      <c r="BA8" s="45">
        <f t="shared" si="13"/>
        <v>12795</v>
      </c>
      <c r="BB8" s="45">
        <f t="shared" si="35"/>
        <v>503.2</v>
      </c>
      <c r="BC8" s="5">
        <v>44091</v>
      </c>
      <c r="BD8" s="45">
        <f t="shared" si="36"/>
        <v>12832</v>
      </c>
      <c r="BE8" s="45">
        <f t="shared" si="15"/>
        <v>506.7</v>
      </c>
      <c r="BF8" s="45">
        <f t="shared" ref="BF8:BF33" si="45">BA8-BD8</f>
        <v>-37</v>
      </c>
      <c r="BG8" s="45">
        <f>BE8-BB8</f>
        <v>3.5</v>
      </c>
      <c r="BH8" s="45">
        <f t="shared" si="37"/>
        <v>6</v>
      </c>
      <c r="BI8" s="65">
        <f t="shared" si="38"/>
        <v>15500</v>
      </c>
      <c r="BJ8" s="25">
        <f t="shared" si="39"/>
        <v>16700</v>
      </c>
      <c r="BL8" s="46">
        <v>3</v>
      </c>
      <c r="BM8" s="47">
        <v>44092</v>
      </c>
      <c r="BN8" s="45">
        <f t="shared" si="16"/>
        <v>12659</v>
      </c>
      <c r="BO8" s="45">
        <f t="shared" si="17"/>
        <v>496.2</v>
      </c>
      <c r="BP8" s="47">
        <v>44096</v>
      </c>
      <c r="BQ8" s="45">
        <f t="shared" si="18"/>
        <v>12526</v>
      </c>
      <c r="BR8" s="45">
        <f t="shared" si="19"/>
        <v>497</v>
      </c>
      <c r="BS8" s="45">
        <f t="shared" si="40"/>
        <v>-133</v>
      </c>
      <c r="BT8" s="45">
        <f t="shared" si="41"/>
        <v>-0.80000000000001137</v>
      </c>
      <c r="BU8" s="45">
        <f t="shared" si="42"/>
        <v>4</v>
      </c>
      <c r="BV8" s="65">
        <f t="shared" si="43"/>
        <v>-61600.000000000102</v>
      </c>
      <c r="BW8" s="25">
        <f t="shared" si="44"/>
        <v>-60400.000000000102</v>
      </c>
      <c r="BY8" s="69" t="s">
        <v>219</v>
      </c>
      <c r="BZ8" s="77">
        <f>BI85</f>
        <v>4.2777777777777777</v>
      </c>
      <c r="CA8" s="77">
        <f>BV80</f>
        <v>4.7611940298507465</v>
      </c>
      <c r="CB8" s="77">
        <f>(BZ6*BZ8+CA6*CA8)/CB6</f>
        <v>4.5107913669064752</v>
      </c>
      <c r="CC8" s="74"/>
      <c r="CD8" s="5">
        <v>44026</v>
      </c>
      <c r="CE8" s="25">
        <v>469.3</v>
      </c>
      <c r="CF8" s="25">
        <v>465.6</v>
      </c>
      <c r="CH8" s="5">
        <v>43979</v>
      </c>
      <c r="CI8" s="25">
        <v>10911</v>
      </c>
      <c r="CJ8" s="25">
        <v>10963</v>
      </c>
    </row>
    <row r="9" spans="1:92" ht="65.400000000000006" thickBot="1" x14ac:dyDescent="0.35">
      <c r="A9" s="5">
        <v>44074</v>
      </c>
      <c r="B9" s="25">
        <f t="shared" si="6"/>
        <v>488.9</v>
      </c>
      <c r="C9" s="25">
        <f t="shared" si="7"/>
        <v>12567</v>
      </c>
      <c r="D9" s="25">
        <v>489.1</v>
      </c>
      <c r="E9" s="25">
        <v>12589</v>
      </c>
      <c r="F9" s="44">
        <v>7.0241244947397358E-3</v>
      </c>
      <c r="G9" s="1">
        <f>'ONE_LAST_QUOTE (2)'!AF9</f>
        <v>-3.2310590462182717E-4</v>
      </c>
      <c r="H9" s="1">
        <f t="shared" si="0"/>
        <v>1.7144585284287945E-3</v>
      </c>
      <c r="I9" s="1">
        <f t="shared" si="8"/>
        <v>-2.3606703376724491E-3</v>
      </c>
      <c r="J9" s="25">
        <f t="shared" si="1"/>
        <v>1</v>
      </c>
      <c r="K9" s="25">
        <f t="shared" si="2"/>
        <v>0</v>
      </c>
      <c r="L9" s="25">
        <f t="shared" si="3"/>
        <v>1</v>
      </c>
      <c r="M9" s="25">
        <v>0</v>
      </c>
      <c r="N9" s="5">
        <f t="shared" si="4"/>
        <v>44074</v>
      </c>
      <c r="O9" s="5" t="str">
        <f t="shared" si="5"/>
        <v>-</v>
      </c>
      <c r="P9" s="5" t="s">
        <v>80</v>
      </c>
      <c r="Q9" s="5" t="s">
        <v>80</v>
      </c>
      <c r="R9" s="5" t="str">
        <f t="shared" si="9"/>
        <v>-</v>
      </c>
      <c r="S9" s="5" t="str">
        <f t="shared" si="10"/>
        <v>-</v>
      </c>
      <c r="T9" s="27">
        <f t="shared" si="11"/>
        <v>1</v>
      </c>
      <c r="U9" s="41" t="s">
        <v>132</v>
      </c>
      <c r="X9" s="46">
        <v>4</v>
      </c>
      <c r="Y9" s="47">
        <v>44144</v>
      </c>
      <c r="Z9" s="45">
        <f t="shared" si="20"/>
        <v>13113</v>
      </c>
      <c r="AA9" s="45">
        <f t="shared" si="21"/>
        <v>521.1</v>
      </c>
      <c r="AB9" s="47">
        <v>44145</v>
      </c>
      <c r="AC9" s="45">
        <f t="shared" si="22"/>
        <v>13090</v>
      </c>
      <c r="AD9" s="45">
        <f t="shared" si="23"/>
        <v>519.70000000000005</v>
      </c>
      <c r="AE9" s="45">
        <f t="shared" si="24"/>
        <v>23</v>
      </c>
      <c r="AF9" s="45">
        <f>AD9-AA9</f>
        <v>-1.3999999999999773</v>
      </c>
      <c r="AG9" s="45">
        <f t="shared" si="25"/>
        <v>1</v>
      </c>
      <c r="AH9" s="50">
        <f t="shared" ref="AH9:AH34" si="46">2*AE9*200+3*AF9*100*30</f>
        <v>-3399.9999999997963</v>
      </c>
      <c r="AK9" s="46">
        <v>4</v>
      </c>
      <c r="AL9" s="47">
        <v>44133</v>
      </c>
      <c r="AM9" s="45">
        <f t="shared" si="26"/>
        <v>12600</v>
      </c>
      <c r="AN9" s="45">
        <f t="shared" si="27"/>
        <v>495.9</v>
      </c>
      <c r="AO9" s="47">
        <v>44137</v>
      </c>
      <c r="AP9" s="45">
        <f t="shared" si="28"/>
        <v>12510</v>
      </c>
      <c r="AQ9" s="45">
        <f t="shared" si="29"/>
        <v>495</v>
      </c>
      <c r="AR9" s="45">
        <f t="shared" si="30"/>
        <v>-90</v>
      </c>
      <c r="AS9" s="45">
        <f t="shared" si="31"/>
        <v>0.89999999999997726</v>
      </c>
      <c r="AT9" s="45">
        <f t="shared" si="32"/>
        <v>4</v>
      </c>
      <c r="AU9" s="50">
        <f t="shared" si="33"/>
        <v>-27900.000000000204</v>
      </c>
      <c r="AW9" s="25">
        <f t="shared" si="34"/>
        <v>1.6938898971566849</v>
      </c>
      <c r="AY9" s="46">
        <v>4</v>
      </c>
      <c r="AZ9" s="5">
        <v>44096</v>
      </c>
      <c r="BA9" s="45">
        <f t="shared" si="13"/>
        <v>12526</v>
      </c>
      <c r="BB9" s="45">
        <f t="shared" si="35"/>
        <v>497</v>
      </c>
      <c r="BC9" s="5">
        <v>44097</v>
      </c>
      <c r="BD9" s="45">
        <f t="shared" si="36"/>
        <v>12168</v>
      </c>
      <c r="BE9" s="45">
        <f t="shared" si="15"/>
        <v>483.8</v>
      </c>
      <c r="BF9" s="45">
        <f t="shared" si="45"/>
        <v>358</v>
      </c>
      <c r="BG9" s="45">
        <f>BE9-BB9</f>
        <v>-13.199999999999989</v>
      </c>
      <c r="BH9" s="45">
        <f t="shared" si="37"/>
        <v>1</v>
      </c>
      <c r="BI9" s="65">
        <f t="shared" si="38"/>
        <v>23200.000000000116</v>
      </c>
      <c r="BJ9" s="25">
        <f t="shared" si="39"/>
        <v>24400.000000000116</v>
      </c>
      <c r="BL9" s="46">
        <v>4</v>
      </c>
      <c r="BM9" s="47">
        <v>44097</v>
      </c>
      <c r="BN9" s="45">
        <f t="shared" si="16"/>
        <v>12168</v>
      </c>
      <c r="BO9" s="45">
        <f t="shared" si="17"/>
        <v>483.8</v>
      </c>
      <c r="BP9" s="47">
        <v>44109</v>
      </c>
      <c r="BQ9" s="45">
        <f t="shared" si="18"/>
        <v>12679</v>
      </c>
      <c r="BR9" s="45">
        <f t="shared" si="19"/>
        <v>501</v>
      </c>
      <c r="BS9" s="45">
        <f t="shared" si="40"/>
        <v>511</v>
      </c>
      <c r="BT9" s="45">
        <f t="shared" si="41"/>
        <v>-17.199999999999989</v>
      </c>
      <c r="BU9" s="45">
        <f t="shared" si="42"/>
        <v>12</v>
      </c>
      <c r="BV9" s="65">
        <f t="shared" si="43"/>
        <v>48400.000000000116</v>
      </c>
      <c r="BW9" s="25">
        <f t="shared" si="44"/>
        <v>49600.000000000116</v>
      </c>
      <c r="BY9" s="69" t="s">
        <v>220</v>
      </c>
      <c r="BZ9" s="71">
        <f>BJ81</f>
        <v>51516.666666666621</v>
      </c>
      <c r="CA9" s="71">
        <f>BW76</f>
        <v>34625.641025640994</v>
      </c>
      <c r="CB9" s="71">
        <f>(BZ9*BZ6+CA9*CA6)/CB6</f>
        <v>43374.94927135211</v>
      </c>
      <c r="CC9" s="76"/>
      <c r="CD9" s="5">
        <v>44027</v>
      </c>
      <c r="CE9" s="25">
        <v>470.5</v>
      </c>
      <c r="CF9" s="25">
        <v>469.4</v>
      </c>
      <c r="CH9" s="5">
        <v>43980</v>
      </c>
      <c r="CI9" s="25">
        <v>10919</v>
      </c>
      <c r="CJ9" s="25">
        <v>10914</v>
      </c>
    </row>
    <row r="10" spans="1:92" ht="65.400000000000006" thickBot="1" x14ac:dyDescent="0.35">
      <c r="A10" s="5">
        <v>44075</v>
      </c>
      <c r="B10" s="25">
        <f t="shared" si="6"/>
        <v>498.6</v>
      </c>
      <c r="C10" s="25">
        <f t="shared" si="7"/>
        <v>12694</v>
      </c>
      <c r="D10" s="25">
        <v>498.7</v>
      </c>
      <c r="E10" s="25">
        <v>12688</v>
      </c>
      <c r="F10" s="44">
        <v>-1.2163414003359362E-3</v>
      </c>
      <c r="G10" s="1">
        <f>'ONE_LAST_QUOTE (2)'!AF10</f>
        <v>-3.2310590462182717E-4</v>
      </c>
      <c r="H10" s="1">
        <f t="shared" si="0"/>
        <v>1.7144585284287945E-3</v>
      </c>
      <c r="I10" s="1">
        <f t="shared" si="8"/>
        <v>-2.3606703376724491E-3</v>
      </c>
      <c r="J10" s="25">
        <f t="shared" si="1"/>
        <v>0</v>
      </c>
      <c r="K10" s="25">
        <f t="shared" si="2"/>
        <v>0</v>
      </c>
      <c r="L10" s="25">
        <f t="shared" si="3"/>
        <v>0</v>
      </c>
      <c r="M10" s="25">
        <v>1</v>
      </c>
      <c r="N10" s="5" t="str">
        <f t="shared" si="4"/>
        <v>-</v>
      </c>
      <c r="O10" s="5" t="str">
        <f t="shared" si="5"/>
        <v>-</v>
      </c>
      <c r="P10" s="5">
        <v>1</v>
      </c>
      <c r="Q10" s="5" t="s">
        <v>2</v>
      </c>
      <c r="R10" s="5">
        <f t="shared" si="9"/>
        <v>44075</v>
      </c>
      <c r="S10" s="5" t="str">
        <f t="shared" si="10"/>
        <v>-</v>
      </c>
      <c r="T10" s="27">
        <f t="shared" si="11"/>
        <v>0</v>
      </c>
      <c r="U10" s="42">
        <f>SUM(L2:L779)</f>
        <v>261</v>
      </c>
      <c r="X10" s="46">
        <v>5</v>
      </c>
      <c r="Y10" s="47">
        <v>44172</v>
      </c>
      <c r="Z10" s="45">
        <f t="shared" si="20"/>
        <v>14214</v>
      </c>
      <c r="AA10" s="45">
        <f t="shared" si="21"/>
        <v>566.5</v>
      </c>
      <c r="AB10" s="47">
        <v>44182</v>
      </c>
      <c r="AC10" s="45">
        <f t="shared" si="22"/>
        <v>14176</v>
      </c>
      <c r="AD10" s="45">
        <f t="shared" si="23"/>
        <v>569.4</v>
      </c>
      <c r="AE10" s="45">
        <f t="shared" si="24"/>
        <v>38</v>
      </c>
      <c r="AF10" s="45">
        <f>AD10-AA10</f>
        <v>2.8999999999999773</v>
      </c>
      <c r="AG10" s="45">
        <f t="shared" si="25"/>
        <v>10</v>
      </c>
      <c r="AH10" s="50">
        <f t="shared" si="46"/>
        <v>41299.999999999796</v>
      </c>
      <c r="AK10" s="46">
        <v>5</v>
      </c>
      <c r="AL10" s="47">
        <v>44140</v>
      </c>
      <c r="AM10" s="45">
        <f t="shared" si="26"/>
        <v>12891</v>
      </c>
      <c r="AN10" s="45">
        <f t="shared" si="27"/>
        <v>514.29999999999995</v>
      </c>
      <c r="AO10" s="47">
        <v>44144</v>
      </c>
      <c r="AP10" s="45">
        <f t="shared" si="28"/>
        <v>13113</v>
      </c>
      <c r="AQ10" s="45">
        <f t="shared" si="29"/>
        <v>521.1</v>
      </c>
      <c r="AR10" s="45">
        <f t="shared" si="30"/>
        <v>222</v>
      </c>
      <c r="AS10" s="45">
        <f t="shared" si="31"/>
        <v>-6.8000000000000682</v>
      </c>
      <c r="AT10" s="45">
        <f t="shared" si="32"/>
        <v>4</v>
      </c>
      <c r="AU10" s="50">
        <f t="shared" si="33"/>
        <v>27599.999999999389</v>
      </c>
      <c r="AW10" s="25">
        <f t="shared" si="34"/>
        <v>1.6710091386350381</v>
      </c>
      <c r="AY10" s="46">
        <v>5</v>
      </c>
      <c r="AZ10" s="5">
        <v>44110</v>
      </c>
      <c r="BA10" s="45">
        <f t="shared" si="13"/>
        <v>12761</v>
      </c>
      <c r="BB10" s="45">
        <f t="shared" si="35"/>
        <v>505.6</v>
      </c>
      <c r="BC10" s="5">
        <v>44112</v>
      </c>
      <c r="BD10" s="45">
        <f t="shared" si="36"/>
        <v>12911</v>
      </c>
      <c r="BE10" s="45">
        <f t="shared" si="15"/>
        <v>510.9</v>
      </c>
      <c r="BF10" s="45">
        <f t="shared" si="45"/>
        <v>-150</v>
      </c>
      <c r="BG10" s="45">
        <f>BE10-BB10</f>
        <v>5.2999999999999545</v>
      </c>
      <c r="BH10" s="45">
        <f t="shared" si="37"/>
        <v>2</v>
      </c>
      <c r="BI10" s="65">
        <f t="shared" si="38"/>
        <v>-13500.000000000407</v>
      </c>
      <c r="BJ10" s="25">
        <f t="shared" si="39"/>
        <v>-12300.000000000407</v>
      </c>
      <c r="BL10" s="46">
        <v>5</v>
      </c>
      <c r="BM10" s="47">
        <v>44127</v>
      </c>
      <c r="BN10" s="45">
        <f t="shared" si="16"/>
        <v>12855</v>
      </c>
      <c r="BO10" s="45">
        <f t="shared" si="17"/>
        <v>507.4</v>
      </c>
      <c r="BP10" s="47">
        <v>44133</v>
      </c>
      <c r="BQ10" s="45">
        <f t="shared" si="18"/>
        <v>12395</v>
      </c>
      <c r="BR10" s="45">
        <f t="shared" si="19"/>
        <v>491.2</v>
      </c>
      <c r="BS10" s="45">
        <f t="shared" si="40"/>
        <v>-460</v>
      </c>
      <c r="BT10" s="45">
        <f t="shared" si="41"/>
        <v>16.199999999999989</v>
      </c>
      <c r="BU10" s="45">
        <f t="shared" si="42"/>
        <v>6</v>
      </c>
      <c r="BV10" s="65">
        <f t="shared" si="43"/>
        <v>-39400.000000000116</v>
      </c>
      <c r="BW10" s="25">
        <f t="shared" si="44"/>
        <v>-38200.000000000116</v>
      </c>
      <c r="BY10" s="69" t="s">
        <v>221</v>
      </c>
      <c r="BZ10" s="71">
        <f>BJ82</f>
        <v>-41630.555555555584</v>
      </c>
      <c r="CA10" s="71">
        <f>BW77</f>
        <v>-41889.285714285732</v>
      </c>
      <c r="CB10" s="71">
        <f>(BZ10*BZ6+CA10*CA6)/CB6</f>
        <v>-41755.267214799605</v>
      </c>
      <c r="CC10" s="76"/>
      <c r="CD10" s="5">
        <v>44028</v>
      </c>
      <c r="CE10" s="25">
        <v>467.6</v>
      </c>
      <c r="CF10" s="25">
        <v>470.3</v>
      </c>
      <c r="CH10" s="5">
        <v>43983</v>
      </c>
      <c r="CI10" s="25">
        <v>11057</v>
      </c>
      <c r="CJ10" s="25">
        <v>10911</v>
      </c>
    </row>
    <row r="11" spans="1:92" ht="43.8" thickBot="1" x14ac:dyDescent="0.35">
      <c r="A11" s="5">
        <v>44076</v>
      </c>
      <c r="B11" s="25">
        <f t="shared" si="6"/>
        <v>498.2</v>
      </c>
      <c r="C11" s="25">
        <f t="shared" si="7"/>
        <v>12691</v>
      </c>
      <c r="D11" s="25">
        <v>498.1</v>
      </c>
      <c r="E11" s="25">
        <v>12690</v>
      </c>
      <c r="F11" s="44">
        <v>-3.5204750184387892E-4</v>
      </c>
      <c r="G11" s="1">
        <f>'ONE_LAST_QUOTE (2)'!AF11</f>
        <v>-3.2310590462182717E-4</v>
      </c>
      <c r="H11" s="1">
        <f t="shared" si="0"/>
        <v>1.7144585284287945E-3</v>
      </c>
      <c r="I11" s="1">
        <f t="shared" si="8"/>
        <v>-2.3606703376724491E-3</v>
      </c>
      <c r="J11" s="25">
        <f t="shared" si="1"/>
        <v>0</v>
      </c>
      <c r="K11" s="25">
        <f t="shared" si="2"/>
        <v>0</v>
      </c>
      <c r="L11" s="25">
        <f t="shared" si="3"/>
        <v>0</v>
      </c>
      <c r="M11" s="25">
        <v>0</v>
      </c>
      <c r="N11" s="5" t="str">
        <f t="shared" si="4"/>
        <v>-</v>
      </c>
      <c r="O11" s="5" t="str">
        <f t="shared" si="5"/>
        <v>-</v>
      </c>
      <c r="P11" s="5" t="s">
        <v>2</v>
      </c>
      <c r="Q11" s="5" t="s">
        <v>2</v>
      </c>
      <c r="R11" s="5" t="str">
        <f t="shared" si="9"/>
        <v>-</v>
      </c>
      <c r="S11" s="5" t="str">
        <f t="shared" si="10"/>
        <v>-</v>
      </c>
      <c r="T11" s="27">
        <f t="shared" si="11"/>
        <v>0</v>
      </c>
      <c r="X11" s="46">
        <v>6</v>
      </c>
      <c r="Y11" s="47">
        <v>44196</v>
      </c>
      <c r="Z11" s="45">
        <f t="shared" si="20"/>
        <v>14677</v>
      </c>
      <c r="AA11" s="45">
        <f t="shared" si="21"/>
        <v>583</v>
      </c>
      <c r="AB11" s="47">
        <v>44200</v>
      </c>
      <c r="AC11" s="45">
        <f t="shared" si="22"/>
        <v>14888</v>
      </c>
      <c r="AD11" s="45">
        <f t="shared" si="23"/>
        <v>598.4</v>
      </c>
      <c r="AE11" s="45">
        <f t="shared" si="24"/>
        <v>-211</v>
      </c>
      <c r="AF11" s="45">
        <f t="shared" ref="AF11:AF34" si="47">AD11-AA11</f>
        <v>15.399999999999977</v>
      </c>
      <c r="AG11" s="45">
        <f t="shared" si="25"/>
        <v>4</v>
      </c>
      <c r="AH11" s="50">
        <f t="shared" si="46"/>
        <v>54199.999999999767</v>
      </c>
      <c r="AK11" s="46">
        <v>6</v>
      </c>
      <c r="AL11" s="47">
        <v>44183</v>
      </c>
      <c r="AM11" s="45">
        <f t="shared" si="26"/>
        <v>14137</v>
      </c>
      <c r="AN11" s="45">
        <f t="shared" si="27"/>
        <v>569.4</v>
      </c>
      <c r="AO11" s="47">
        <v>44195</v>
      </c>
      <c r="AP11" s="45">
        <f t="shared" si="28"/>
        <v>14646</v>
      </c>
      <c r="AQ11" s="45">
        <f t="shared" si="29"/>
        <v>585.79999999999995</v>
      </c>
      <c r="AR11" s="45">
        <f t="shared" si="30"/>
        <v>509</v>
      </c>
      <c r="AS11" s="45">
        <f t="shared" si="31"/>
        <v>-16.399999999999977</v>
      </c>
      <c r="AT11" s="45">
        <f t="shared" si="32"/>
        <v>12</v>
      </c>
      <c r="AU11" s="50">
        <f t="shared" si="33"/>
        <v>56000.000000000233</v>
      </c>
      <c r="AW11" s="25">
        <f t="shared" si="34"/>
        <v>1.6551926003980799</v>
      </c>
      <c r="AY11" s="46">
        <v>6</v>
      </c>
      <c r="AZ11" s="5">
        <v>44120</v>
      </c>
      <c r="BA11" s="45">
        <f t="shared" si="13"/>
        <v>12899</v>
      </c>
      <c r="BB11" s="45">
        <f t="shared" si="35"/>
        <v>512.6</v>
      </c>
      <c r="BC11" s="5">
        <v>44127</v>
      </c>
      <c r="BD11" s="45">
        <f t="shared" si="36"/>
        <v>12855</v>
      </c>
      <c r="BE11" s="45">
        <f t="shared" si="15"/>
        <v>507.4</v>
      </c>
      <c r="BF11" s="45">
        <f t="shared" si="45"/>
        <v>44</v>
      </c>
      <c r="BG11" s="45">
        <f t="shared" ref="BG11:BG33" si="48">BE11-BB11</f>
        <v>-5.2000000000000455</v>
      </c>
      <c r="BH11" s="45">
        <f t="shared" si="37"/>
        <v>7</v>
      </c>
      <c r="BI11" s="65">
        <f t="shared" si="38"/>
        <v>-30400.000000000407</v>
      </c>
      <c r="BJ11" s="25">
        <f t="shared" si="39"/>
        <v>-29200.000000000407</v>
      </c>
      <c r="BL11" s="46">
        <v>6</v>
      </c>
      <c r="BM11" s="47">
        <v>44134</v>
      </c>
      <c r="BN11" s="45">
        <f t="shared" si="16"/>
        <v>12510</v>
      </c>
      <c r="BO11" s="45">
        <f t="shared" si="17"/>
        <v>495</v>
      </c>
      <c r="BP11" s="47">
        <v>44138</v>
      </c>
      <c r="BQ11" s="45">
        <f t="shared" si="18"/>
        <v>12848</v>
      </c>
      <c r="BR11" s="45">
        <f t="shared" si="19"/>
        <v>513.29999999999995</v>
      </c>
      <c r="BS11" s="45">
        <f t="shared" si="40"/>
        <v>338</v>
      </c>
      <c r="BT11" s="45">
        <f t="shared" si="41"/>
        <v>-18.299999999999955</v>
      </c>
      <c r="BU11" s="45">
        <f t="shared" si="42"/>
        <v>4</v>
      </c>
      <c r="BV11" s="65">
        <f t="shared" si="43"/>
        <v>-30699.999999999593</v>
      </c>
      <c r="BW11" s="25">
        <f t="shared" si="44"/>
        <v>-29499.999999999593</v>
      </c>
      <c r="BY11" s="69" t="s">
        <v>222</v>
      </c>
      <c r="BZ11" s="78">
        <f>BI82*-1</f>
        <v>1.2374724761459914</v>
      </c>
      <c r="CA11" s="78">
        <f>BV77*-1</f>
        <v>1.1513342995992824</v>
      </c>
      <c r="CB11" s="78">
        <f>(BI80+BV75)/((BI81+BV76)*-1)</f>
        <v>1.1996556370714162</v>
      </c>
      <c r="CC11" s="74"/>
      <c r="CD11" s="5">
        <v>44029</v>
      </c>
      <c r="CE11" s="25">
        <v>470.9</v>
      </c>
      <c r="CF11" s="25">
        <v>467.4</v>
      </c>
      <c r="CH11" s="5">
        <v>43984</v>
      </c>
      <c r="CI11" s="25">
        <v>11107</v>
      </c>
      <c r="CJ11" s="25">
        <v>11065</v>
      </c>
    </row>
    <row r="12" spans="1:92" ht="65.400000000000006" thickBot="1" x14ac:dyDescent="0.35">
      <c r="A12" s="5">
        <v>44077</v>
      </c>
      <c r="B12" s="25">
        <f t="shared" si="6"/>
        <v>499.3</v>
      </c>
      <c r="C12" s="25">
        <f t="shared" si="7"/>
        <v>12745</v>
      </c>
      <c r="D12" s="25">
        <v>499.4</v>
      </c>
      <c r="E12" s="25">
        <v>12734</v>
      </c>
      <c r="F12" s="44">
        <v>9.6499264947449309E-4</v>
      </c>
      <c r="G12" s="1">
        <f>'ONE_LAST_QUOTE (2)'!AF12</f>
        <v>-3.2310590462182717E-4</v>
      </c>
      <c r="H12" s="1">
        <f t="shared" si="0"/>
        <v>1.7144585284287945E-3</v>
      </c>
      <c r="I12" s="1">
        <f t="shared" si="8"/>
        <v>-2.3606703376724491E-3</v>
      </c>
      <c r="J12" s="25">
        <f t="shared" si="1"/>
        <v>0</v>
      </c>
      <c r="K12" s="25">
        <f t="shared" si="2"/>
        <v>0</v>
      </c>
      <c r="L12" s="25">
        <f t="shared" si="3"/>
        <v>0</v>
      </c>
      <c r="M12" s="25">
        <v>0</v>
      </c>
      <c r="N12" s="5" t="str">
        <f t="shared" si="4"/>
        <v>-</v>
      </c>
      <c r="O12" s="5" t="str">
        <f t="shared" si="5"/>
        <v>-</v>
      </c>
      <c r="P12" s="5" t="s">
        <v>80</v>
      </c>
      <c r="Q12" s="5" t="s">
        <v>80</v>
      </c>
      <c r="R12" s="5" t="str">
        <f t="shared" si="9"/>
        <v>-</v>
      </c>
      <c r="S12" s="5" t="str">
        <f t="shared" si="10"/>
        <v>-</v>
      </c>
      <c r="T12" s="27">
        <f t="shared" si="11"/>
        <v>1</v>
      </c>
      <c r="X12" s="46">
        <v>7</v>
      </c>
      <c r="Y12" s="47">
        <v>44218</v>
      </c>
      <c r="Z12" s="45">
        <f t="shared" si="20"/>
        <v>15952</v>
      </c>
      <c r="AA12" s="45">
        <f t="shared" si="21"/>
        <v>668.1</v>
      </c>
      <c r="AB12" s="47">
        <v>44221</v>
      </c>
      <c r="AC12" s="45">
        <f t="shared" si="22"/>
        <v>15923</v>
      </c>
      <c r="AD12" s="45">
        <f t="shared" si="23"/>
        <v>664.7</v>
      </c>
      <c r="AE12" s="45">
        <f t="shared" si="24"/>
        <v>29</v>
      </c>
      <c r="AF12" s="45">
        <f t="shared" si="47"/>
        <v>-3.3999999999999773</v>
      </c>
      <c r="AG12" s="45">
        <f t="shared" si="25"/>
        <v>3</v>
      </c>
      <c r="AH12" s="50">
        <f t="shared" si="46"/>
        <v>-18999.999999999796</v>
      </c>
      <c r="AK12" s="46">
        <v>7</v>
      </c>
      <c r="AL12" s="47">
        <v>44210</v>
      </c>
      <c r="AM12" s="45">
        <f t="shared" si="26"/>
        <v>15758</v>
      </c>
      <c r="AN12" s="45">
        <f t="shared" si="27"/>
        <v>651.4</v>
      </c>
      <c r="AO12" s="47">
        <v>44214</v>
      </c>
      <c r="AP12" s="45">
        <f t="shared" si="28"/>
        <v>15588</v>
      </c>
      <c r="AQ12" s="45">
        <f t="shared" si="29"/>
        <v>644.20000000000005</v>
      </c>
      <c r="AR12" s="45">
        <f t="shared" si="30"/>
        <v>-170</v>
      </c>
      <c r="AS12" s="45">
        <f t="shared" si="31"/>
        <v>7.1999999999999318</v>
      </c>
      <c r="AT12" s="45">
        <f t="shared" si="32"/>
        <v>4</v>
      </c>
      <c r="AU12" s="50">
        <f t="shared" si="33"/>
        <v>-3200.0000000006112</v>
      </c>
      <c r="AW12" s="25">
        <f t="shared" si="34"/>
        <v>1.6127315525534747</v>
      </c>
      <c r="AY12" s="46">
        <v>7</v>
      </c>
      <c r="AZ12" s="5">
        <v>44133</v>
      </c>
      <c r="BA12" s="45">
        <f t="shared" si="13"/>
        <v>12395</v>
      </c>
      <c r="BB12" s="45">
        <f t="shared" si="35"/>
        <v>491.2</v>
      </c>
      <c r="BC12" s="5">
        <v>44134</v>
      </c>
      <c r="BD12" s="45">
        <f t="shared" si="36"/>
        <v>12510</v>
      </c>
      <c r="BE12" s="45">
        <f t="shared" si="15"/>
        <v>495</v>
      </c>
      <c r="BF12" s="45">
        <f t="shared" si="45"/>
        <v>-115</v>
      </c>
      <c r="BG12" s="45">
        <f t="shared" si="48"/>
        <v>3.8000000000000114</v>
      </c>
      <c r="BH12" s="45">
        <f t="shared" si="37"/>
        <v>1</v>
      </c>
      <c r="BI12" s="65">
        <f t="shared" si="38"/>
        <v>-12999.999999999898</v>
      </c>
      <c r="BJ12" s="25">
        <f t="shared" si="39"/>
        <v>-11799.999999999898</v>
      </c>
      <c r="BL12" s="46">
        <v>7</v>
      </c>
      <c r="BM12" s="47">
        <v>44141</v>
      </c>
      <c r="BN12" s="45">
        <f t="shared" si="16"/>
        <v>13113</v>
      </c>
      <c r="BO12" s="45">
        <f t="shared" si="17"/>
        <v>521.1</v>
      </c>
      <c r="BP12" s="47">
        <v>44145</v>
      </c>
      <c r="BQ12" s="45">
        <f t="shared" si="18"/>
        <v>13284</v>
      </c>
      <c r="BR12" s="45">
        <f t="shared" si="19"/>
        <v>526.29999999999995</v>
      </c>
      <c r="BS12" s="45">
        <f t="shared" si="40"/>
        <v>171</v>
      </c>
      <c r="BT12" s="45">
        <f t="shared" si="41"/>
        <v>-5.1999999999999318</v>
      </c>
      <c r="BU12" s="45">
        <f t="shared" si="42"/>
        <v>4</v>
      </c>
      <c r="BV12" s="65">
        <f t="shared" si="43"/>
        <v>20400.000000000611</v>
      </c>
      <c r="BW12" s="25">
        <f t="shared" si="44"/>
        <v>21600.000000000611</v>
      </c>
      <c r="BY12" s="69" t="s">
        <v>223</v>
      </c>
      <c r="BZ12" s="71">
        <f>BI83</f>
        <v>183600</v>
      </c>
      <c r="CA12" s="71">
        <f>BV78</f>
        <v>126099.9999999998</v>
      </c>
      <c r="CB12" s="71">
        <f>MAX(BZ12:CA12)</f>
        <v>183600</v>
      </c>
      <c r="CC12" s="76"/>
      <c r="CD12" s="5">
        <v>44032</v>
      </c>
      <c r="CE12" s="25">
        <v>470.4</v>
      </c>
      <c r="CF12" s="25">
        <v>471</v>
      </c>
      <c r="CH12" s="5">
        <v>43985</v>
      </c>
      <c r="CI12" s="25">
        <v>11283</v>
      </c>
      <c r="CJ12" s="25">
        <v>11112</v>
      </c>
    </row>
    <row r="13" spans="1:92" ht="65.400000000000006" thickBot="1" x14ac:dyDescent="0.35">
      <c r="A13" s="5">
        <v>44078</v>
      </c>
      <c r="B13" s="25">
        <f t="shared" si="6"/>
        <v>495.6</v>
      </c>
      <c r="C13" s="25">
        <f t="shared" si="7"/>
        <v>12607</v>
      </c>
      <c r="D13" s="25">
        <v>495.7</v>
      </c>
      <c r="E13" s="25">
        <v>12607</v>
      </c>
      <c r="F13" s="44">
        <v>-3.8551042292587706E-3</v>
      </c>
      <c r="G13" s="1">
        <f>'ONE_LAST_QUOTE (2)'!AF13</f>
        <v>-3.2310590462182717E-4</v>
      </c>
      <c r="H13" s="1">
        <f t="shared" si="0"/>
        <v>1.7144585284287945E-3</v>
      </c>
      <c r="I13" s="1">
        <f t="shared" si="8"/>
        <v>-2.3606703376724491E-3</v>
      </c>
      <c r="J13" s="25">
        <f t="shared" si="1"/>
        <v>0</v>
      </c>
      <c r="K13" s="25">
        <f t="shared" si="2"/>
        <v>1</v>
      </c>
      <c r="L13" s="25">
        <f t="shared" si="3"/>
        <v>1</v>
      </c>
      <c r="M13" s="25">
        <v>0</v>
      </c>
      <c r="N13" s="5" t="str">
        <f t="shared" si="4"/>
        <v>-</v>
      </c>
      <c r="O13" s="5">
        <f t="shared" si="5"/>
        <v>44078</v>
      </c>
      <c r="P13" s="5" t="s">
        <v>2</v>
      </c>
      <c r="Q13" s="5" t="s">
        <v>2</v>
      </c>
      <c r="R13" s="5" t="str">
        <f t="shared" si="9"/>
        <v>-</v>
      </c>
      <c r="S13" s="5" t="str">
        <f t="shared" si="10"/>
        <v>-</v>
      </c>
      <c r="T13" s="27">
        <f t="shared" si="11"/>
        <v>0</v>
      </c>
      <c r="X13" s="46">
        <v>8</v>
      </c>
      <c r="Y13" s="47">
        <v>44260</v>
      </c>
      <c r="Z13" s="45">
        <f t="shared" si="20"/>
        <v>15863</v>
      </c>
      <c r="AA13" s="45">
        <f t="shared" si="21"/>
        <v>642.5</v>
      </c>
      <c r="AB13" s="47">
        <v>44265</v>
      </c>
      <c r="AC13" s="45">
        <f t="shared" si="22"/>
        <v>15883</v>
      </c>
      <c r="AD13" s="45">
        <f t="shared" si="23"/>
        <v>648.6</v>
      </c>
      <c r="AE13" s="45">
        <f t="shared" si="24"/>
        <v>-20</v>
      </c>
      <c r="AF13" s="45">
        <f t="shared" si="47"/>
        <v>6.1000000000000227</v>
      </c>
      <c r="AG13" s="45">
        <f t="shared" si="25"/>
        <v>5</v>
      </c>
      <c r="AH13" s="50">
        <f t="shared" si="46"/>
        <v>46900.000000000204</v>
      </c>
      <c r="AK13" s="46">
        <v>8</v>
      </c>
      <c r="AL13" s="47">
        <v>44222</v>
      </c>
      <c r="AM13" s="45">
        <f t="shared" si="26"/>
        <v>15615</v>
      </c>
      <c r="AN13" s="45">
        <f t="shared" si="27"/>
        <v>654</v>
      </c>
      <c r="AO13" s="47">
        <v>44228</v>
      </c>
      <c r="AP13" s="45">
        <f t="shared" si="28"/>
        <v>15362</v>
      </c>
      <c r="AQ13" s="45">
        <f t="shared" si="29"/>
        <v>642.1</v>
      </c>
      <c r="AR13" s="45">
        <f t="shared" si="30"/>
        <v>-253</v>
      </c>
      <c r="AS13" s="45">
        <f t="shared" si="31"/>
        <v>11.899999999999977</v>
      </c>
      <c r="AT13" s="45">
        <f t="shared" si="32"/>
        <v>6</v>
      </c>
      <c r="AU13" s="50">
        <f t="shared" si="33"/>
        <v>5899.9999999997963</v>
      </c>
      <c r="AW13" s="25">
        <f t="shared" si="34"/>
        <v>1.5917431192660549</v>
      </c>
      <c r="AY13" s="46">
        <v>8</v>
      </c>
      <c r="AZ13" s="5">
        <v>44138</v>
      </c>
      <c r="BA13" s="45">
        <f t="shared" si="13"/>
        <v>12848</v>
      </c>
      <c r="BB13" s="45">
        <f t="shared" si="35"/>
        <v>513.29999999999995</v>
      </c>
      <c r="BC13" s="5">
        <v>44139</v>
      </c>
      <c r="BD13" s="45">
        <f t="shared" si="36"/>
        <v>12891</v>
      </c>
      <c r="BE13" s="45">
        <f t="shared" si="15"/>
        <v>514.29999999999995</v>
      </c>
      <c r="BF13" s="45">
        <f t="shared" si="45"/>
        <v>-43</v>
      </c>
      <c r="BG13" s="45">
        <f t="shared" si="48"/>
        <v>1</v>
      </c>
      <c r="BH13" s="45">
        <f t="shared" si="37"/>
        <v>1</v>
      </c>
      <c r="BI13" s="65">
        <f t="shared" si="38"/>
        <v>-9400</v>
      </c>
      <c r="BJ13" s="25">
        <f t="shared" si="39"/>
        <v>-8200</v>
      </c>
      <c r="BL13" s="46">
        <v>8</v>
      </c>
      <c r="BM13" s="47">
        <v>44146</v>
      </c>
      <c r="BN13" s="45">
        <f t="shared" si="16"/>
        <v>13234</v>
      </c>
      <c r="BO13" s="45">
        <f t="shared" si="17"/>
        <v>525.1</v>
      </c>
      <c r="BP13" s="47">
        <v>44147</v>
      </c>
      <c r="BQ13" s="45">
        <f t="shared" si="18"/>
        <v>13293</v>
      </c>
      <c r="BR13" s="45">
        <f t="shared" si="19"/>
        <v>527.79999999999995</v>
      </c>
      <c r="BS13" s="45">
        <f t="shared" si="40"/>
        <v>59</v>
      </c>
      <c r="BT13" s="45">
        <f t="shared" si="41"/>
        <v>-2.6999999999999318</v>
      </c>
      <c r="BU13" s="45">
        <f t="shared" si="42"/>
        <v>1</v>
      </c>
      <c r="BV13" s="65">
        <f t="shared" si="43"/>
        <v>-1899.9999999993852</v>
      </c>
      <c r="BW13" s="25">
        <f t="shared" si="44"/>
        <v>-699.99999999938518</v>
      </c>
      <c r="BY13" s="69" t="s">
        <v>224</v>
      </c>
      <c r="BZ13" s="71">
        <f>BI84</f>
        <v>-160500.00000000041</v>
      </c>
      <c r="CA13" s="71">
        <f>BV79</f>
        <v>-175100</v>
      </c>
      <c r="CB13" s="71">
        <f>MIN(BZ13:CA13)</f>
        <v>-175100</v>
      </c>
      <c r="CC13" s="76"/>
      <c r="CD13" s="5">
        <v>44033</v>
      </c>
      <c r="CE13" s="25">
        <v>484.3</v>
      </c>
      <c r="CF13" s="25">
        <v>470.6</v>
      </c>
      <c r="CH13" s="5">
        <v>43986</v>
      </c>
      <c r="CI13" s="25">
        <v>11358</v>
      </c>
      <c r="CJ13" s="25">
        <v>11297</v>
      </c>
    </row>
    <row r="14" spans="1:92" ht="43.8" thickBot="1" x14ac:dyDescent="0.35">
      <c r="A14" s="5">
        <v>44081</v>
      </c>
      <c r="B14" s="25">
        <f t="shared" si="6"/>
        <v>492.7</v>
      </c>
      <c r="C14" s="25">
        <f t="shared" si="7"/>
        <v>12561</v>
      </c>
      <c r="D14" s="25">
        <v>492.9</v>
      </c>
      <c r="E14" s="25">
        <v>12580</v>
      </c>
      <c r="F14" s="44">
        <v>-3.5140554613943636E-4</v>
      </c>
      <c r="G14" s="1">
        <f>'ONE_LAST_QUOTE (2)'!AF14</f>
        <v>-3.2310590462182717E-4</v>
      </c>
      <c r="H14" s="1">
        <f t="shared" si="0"/>
        <v>1.7144585284287945E-3</v>
      </c>
      <c r="I14" s="1">
        <f t="shared" si="8"/>
        <v>-2.3606703376724491E-3</v>
      </c>
      <c r="J14" s="25">
        <f t="shared" si="1"/>
        <v>0</v>
      </c>
      <c r="K14" s="25">
        <f t="shared" si="2"/>
        <v>0</v>
      </c>
      <c r="L14" s="25">
        <f t="shared" si="3"/>
        <v>0</v>
      </c>
      <c r="M14" s="25">
        <v>0</v>
      </c>
      <c r="N14" s="5" t="str">
        <f t="shared" si="4"/>
        <v>-</v>
      </c>
      <c r="O14" s="5" t="str">
        <f t="shared" si="5"/>
        <v>-</v>
      </c>
      <c r="P14" s="5" t="s">
        <v>80</v>
      </c>
      <c r="Q14" s="5" t="s">
        <v>80</v>
      </c>
      <c r="R14" s="5" t="str">
        <f t="shared" si="9"/>
        <v>-</v>
      </c>
      <c r="S14" s="5" t="str">
        <f t="shared" si="10"/>
        <v>-</v>
      </c>
      <c r="T14" s="27">
        <f t="shared" si="11"/>
        <v>0</v>
      </c>
      <c r="X14" s="46">
        <v>9</v>
      </c>
      <c r="Y14" s="47">
        <v>44267</v>
      </c>
      <c r="Z14" s="45">
        <f t="shared" si="20"/>
        <v>16197</v>
      </c>
      <c r="AA14" s="45">
        <f t="shared" si="21"/>
        <v>657.6</v>
      </c>
      <c r="AB14" s="47">
        <v>44272</v>
      </c>
      <c r="AC14" s="45">
        <f t="shared" si="22"/>
        <v>16160</v>
      </c>
      <c r="AD14" s="45">
        <f t="shared" si="23"/>
        <v>662.3</v>
      </c>
      <c r="AE14" s="45">
        <f t="shared" si="24"/>
        <v>37</v>
      </c>
      <c r="AF14" s="45">
        <f t="shared" si="47"/>
        <v>4.6999999999999318</v>
      </c>
      <c r="AG14" s="45">
        <f t="shared" si="25"/>
        <v>5</v>
      </c>
      <c r="AH14" s="50">
        <f t="shared" si="46"/>
        <v>57099.999999999389</v>
      </c>
      <c r="AK14" s="46">
        <v>9</v>
      </c>
      <c r="AL14" s="47">
        <v>44244</v>
      </c>
      <c r="AM14" s="45">
        <f t="shared" si="26"/>
        <v>16349</v>
      </c>
      <c r="AN14" s="45">
        <f t="shared" si="27"/>
        <v>688.9</v>
      </c>
      <c r="AO14" s="47">
        <v>44245</v>
      </c>
      <c r="AP14" s="45">
        <f t="shared" si="28"/>
        <v>16350</v>
      </c>
      <c r="AQ14" s="45">
        <f t="shared" si="29"/>
        <v>684.5</v>
      </c>
      <c r="AR14" s="45">
        <f t="shared" si="30"/>
        <v>1</v>
      </c>
      <c r="AS14" s="45">
        <f t="shared" si="31"/>
        <v>4.3999999999999773</v>
      </c>
      <c r="AT14" s="45">
        <f t="shared" si="32"/>
        <v>1</v>
      </c>
      <c r="AU14" s="50">
        <f t="shared" si="33"/>
        <v>39999.999999999796</v>
      </c>
      <c r="AW14" s="25">
        <f t="shared" si="34"/>
        <v>1.5821357720036773</v>
      </c>
      <c r="AY14" s="46">
        <v>9</v>
      </c>
      <c r="AZ14" s="5">
        <v>44145</v>
      </c>
      <c r="BA14" s="45">
        <f t="shared" si="13"/>
        <v>13284</v>
      </c>
      <c r="BB14" s="45">
        <f t="shared" si="35"/>
        <v>526.29999999999995</v>
      </c>
      <c r="BC14" s="5">
        <v>44146</v>
      </c>
      <c r="BD14" s="45">
        <f t="shared" si="36"/>
        <v>13234</v>
      </c>
      <c r="BE14" s="45">
        <f t="shared" si="15"/>
        <v>525.1</v>
      </c>
      <c r="BF14" s="45">
        <f t="shared" si="45"/>
        <v>50</v>
      </c>
      <c r="BG14" s="45">
        <f t="shared" si="48"/>
        <v>-1.1999999999999318</v>
      </c>
      <c r="BH14" s="45">
        <f t="shared" si="37"/>
        <v>1</v>
      </c>
      <c r="BI14" s="65">
        <f t="shared" si="38"/>
        <v>8000.0000000006148</v>
      </c>
      <c r="BJ14" s="25">
        <f t="shared" si="39"/>
        <v>9200.0000000006148</v>
      </c>
      <c r="BL14" s="46">
        <v>9</v>
      </c>
      <c r="BM14" s="47">
        <v>44148</v>
      </c>
      <c r="BN14" s="45">
        <f t="shared" si="16"/>
        <v>13579</v>
      </c>
      <c r="BO14" s="45">
        <f t="shared" si="17"/>
        <v>540.4</v>
      </c>
      <c r="BP14" s="47">
        <v>44152</v>
      </c>
      <c r="BQ14" s="45">
        <f t="shared" si="18"/>
        <v>13708</v>
      </c>
      <c r="BR14" s="45">
        <f t="shared" si="19"/>
        <v>555.6</v>
      </c>
      <c r="BS14" s="45">
        <f t="shared" si="40"/>
        <v>129</v>
      </c>
      <c r="BT14" s="45">
        <f t="shared" si="41"/>
        <v>-15.200000000000045</v>
      </c>
      <c r="BU14" s="45">
        <f t="shared" si="42"/>
        <v>4</v>
      </c>
      <c r="BV14" s="65">
        <f t="shared" si="43"/>
        <v>-86400.000000000407</v>
      </c>
      <c r="BW14" s="25">
        <f t="shared" si="44"/>
        <v>-85200.000000000407</v>
      </c>
      <c r="BY14" s="69" t="s">
        <v>225</v>
      </c>
      <c r="BZ14" s="71">
        <f>BI86</f>
        <v>4943.0555555555129</v>
      </c>
      <c r="CA14" s="71">
        <f>BV81</f>
        <v>2649.2537313432595</v>
      </c>
      <c r="CB14" s="71">
        <f>(BI79+BV74)/CB6</f>
        <v>3837.4100719424127</v>
      </c>
      <c r="CC14" s="76"/>
      <c r="CD14" s="5">
        <v>44034</v>
      </c>
      <c r="CE14" s="25">
        <v>481.7</v>
      </c>
      <c r="CF14" s="25">
        <v>484.5</v>
      </c>
      <c r="CH14" s="5">
        <v>43987</v>
      </c>
      <c r="CI14" s="25">
        <v>11457</v>
      </c>
      <c r="CJ14" s="25">
        <v>11347</v>
      </c>
    </row>
    <row r="15" spans="1:92" ht="43.8" thickBot="1" x14ac:dyDescent="0.35">
      <c r="A15" s="5">
        <v>44082</v>
      </c>
      <c r="B15" s="25">
        <f t="shared" si="6"/>
        <v>495.7</v>
      </c>
      <c r="C15" s="25">
        <f t="shared" si="7"/>
        <v>12681</v>
      </c>
      <c r="D15" s="25">
        <v>495.9</v>
      </c>
      <c r="E15" s="25">
        <v>12667</v>
      </c>
      <c r="F15" s="44">
        <v>2.3352988606043898E-3</v>
      </c>
      <c r="G15" s="1">
        <f>'ONE_LAST_QUOTE (2)'!AF15</f>
        <v>-3.2310590462182717E-4</v>
      </c>
      <c r="H15" s="1">
        <f t="shared" si="0"/>
        <v>1.7144585284287945E-3</v>
      </c>
      <c r="I15" s="1">
        <f t="shared" si="8"/>
        <v>-2.3606703376724491E-3</v>
      </c>
      <c r="J15" s="25">
        <f t="shared" si="1"/>
        <v>1</v>
      </c>
      <c r="K15" s="25">
        <f t="shared" si="2"/>
        <v>0</v>
      </c>
      <c r="L15" s="25">
        <f t="shared" si="3"/>
        <v>1</v>
      </c>
      <c r="M15" s="25">
        <v>1</v>
      </c>
      <c r="N15" s="5">
        <f t="shared" si="4"/>
        <v>44082</v>
      </c>
      <c r="O15" s="5" t="str">
        <f t="shared" si="5"/>
        <v>-</v>
      </c>
      <c r="P15" s="5" t="s">
        <v>80</v>
      </c>
      <c r="Q15" s="5" t="s">
        <v>80</v>
      </c>
      <c r="R15" s="5" t="str">
        <f t="shared" si="9"/>
        <v>-</v>
      </c>
      <c r="S15" s="5" t="str">
        <f t="shared" si="10"/>
        <v>-</v>
      </c>
      <c r="T15" s="27">
        <f t="shared" si="11"/>
        <v>1</v>
      </c>
      <c r="X15" s="46">
        <v>10</v>
      </c>
      <c r="Y15" s="47">
        <v>44302</v>
      </c>
      <c r="Z15" s="45">
        <f t="shared" si="20"/>
        <v>17143</v>
      </c>
      <c r="AA15" s="45">
        <f t="shared" si="21"/>
        <v>688.4</v>
      </c>
      <c r="AB15" s="47">
        <v>44308</v>
      </c>
      <c r="AC15" s="45">
        <f t="shared" si="22"/>
        <v>17096</v>
      </c>
      <c r="AD15" s="45">
        <f t="shared" si="23"/>
        <v>684.6</v>
      </c>
      <c r="AE15" s="45">
        <f t="shared" si="24"/>
        <v>47</v>
      </c>
      <c r="AF15" s="45">
        <f t="shared" si="47"/>
        <v>-3.7999999999999545</v>
      </c>
      <c r="AG15" s="45">
        <f t="shared" si="25"/>
        <v>6</v>
      </c>
      <c r="AH15" s="50">
        <f t="shared" si="46"/>
        <v>-15399.999999999593</v>
      </c>
      <c r="AK15" s="46">
        <v>10</v>
      </c>
      <c r="AL15" s="47">
        <v>44251</v>
      </c>
      <c r="AM15" s="45">
        <f t="shared" si="26"/>
        <v>16150</v>
      </c>
      <c r="AN15" s="45">
        <f t="shared" si="27"/>
        <v>673.8</v>
      </c>
      <c r="AO15" s="47">
        <v>44252</v>
      </c>
      <c r="AP15" s="45">
        <f t="shared" si="28"/>
        <v>16394</v>
      </c>
      <c r="AQ15" s="45">
        <f t="shared" si="29"/>
        <v>673.5</v>
      </c>
      <c r="AR15" s="45">
        <f t="shared" si="30"/>
        <v>244</v>
      </c>
      <c r="AS15" s="45">
        <f t="shared" si="31"/>
        <v>0.29999999999995453</v>
      </c>
      <c r="AT15" s="45">
        <f t="shared" si="32"/>
        <v>1</v>
      </c>
      <c r="AU15" s="50">
        <f t="shared" si="33"/>
        <v>100299.99999999959</v>
      </c>
      <c r="AW15" s="25">
        <f t="shared" si="34"/>
        <v>1.5979024438507965</v>
      </c>
      <c r="AY15" s="46">
        <v>10</v>
      </c>
      <c r="AZ15" s="5">
        <v>44147</v>
      </c>
      <c r="BA15" s="45">
        <f t="shared" si="13"/>
        <v>13293</v>
      </c>
      <c r="BB15" s="45">
        <f t="shared" si="35"/>
        <v>527.79999999999995</v>
      </c>
      <c r="BC15" s="5">
        <v>44148</v>
      </c>
      <c r="BD15" s="45">
        <f t="shared" si="36"/>
        <v>13579</v>
      </c>
      <c r="BE15" s="45">
        <f t="shared" si="15"/>
        <v>540.4</v>
      </c>
      <c r="BF15" s="45">
        <f t="shared" si="45"/>
        <v>-286</v>
      </c>
      <c r="BG15" s="45">
        <f t="shared" si="48"/>
        <v>12.600000000000023</v>
      </c>
      <c r="BH15" s="45">
        <f t="shared" si="37"/>
        <v>1</v>
      </c>
      <c r="BI15" s="65">
        <f t="shared" si="38"/>
        <v>-2199.9999999997963</v>
      </c>
      <c r="BJ15" s="25">
        <f t="shared" si="39"/>
        <v>-999.99999999979627</v>
      </c>
      <c r="BL15" s="46">
        <v>10</v>
      </c>
      <c r="BM15" s="47">
        <v>44153</v>
      </c>
      <c r="BN15" s="45">
        <f t="shared" si="16"/>
        <v>13760</v>
      </c>
      <c r="BO15" s="45">
        <f t="shared" si="17"/>
        <v>549.79999999999995</v>
      </c>
      <c r="BP15" s="47">
        <v>44165</v>
      </c>
      <c r="BQ15" s="45">
        <f t="shared" si="18"/>
        <v>13861</v>
      </c>
      <c r="BR15" s="45">
        <f t="shared" si="19"/>
        <v>549.6</v>
      </c>
      <c r="BS15" s="45">
        <f t="shared" si="40"/>
        <v>101</v>
      </c>
      <c r="BT15" s="45">
        <f t="shared" si="41"/>
        <v>0.19999999999993179</v>
      </c>
      <c r="BU15" s="45">
        <f t="shared" si="42"/>
        <v>12</v>
      </c>
      <c r="BV15" s="65">
        <f t="shared" si="43"/>
        <v>40999.999999999389</v>
      </c>
      <c r="BW15" s="25">
        <f t="shared" si="44"/>
        <v>42199.999999999389</v>
      </c>
      <c r="BY15" s="72" t="s">
        <v>226</v>
      </c>
      <c r="BZ15" s="71">
        <f>BI79</f>
        <v>355899.99999999691</v>
      </c>
      <c r="CA15" s="73">
        <f>BV74</f>
        <v>177499.99999999837</v>
      </c>
      <c r="CB15" s="73">
        <f>BZ15+CA15</f>
        <v>533399.99999999534</v>
      </c>
      <c r="CC15" s="76"/>
      <c r="CD15" s="5">
        <v>44035</v>
      </c>
      <c r="CE15" s="25">
        <v>484.1</v>
      </c>
      <c r="CF15" s="25">
        <v>481.5</v>
      </c>
      <c r="CH15" s="5">
        <v>43990</v>
      </c>
      <c r="CI15" s="25">
        <v>11570</v>
      </c>
      <c r="CJ15" s="25">
        <v>11476</v>
      </c>
    </row>
    <row r="16" spans="1:92" ht="16.8" thickTop="1" x14ac:dyDescent="0.3">
      <c r="A16" s="5">
        <v>44083</v>
      </c>
      <c r="B16" s="25">
        <f t="shared" si="6"/>
        <v>494.1</v>
      </c>
      <c r="C16" s="25">
        <f t="shared" si="7"/>
        <v>12574</v>
      </c>
      <c r="D16" s="25">
        <v>494.1</v>
      </c>
      <c r="E16" s="25">
        <v>12598</v>
      </c>
      <c r="F16" s="44">
        <v>-1.5725690094756536E-3</v>
      </c>
      <c r="G16" s="1">
        <f>'ONE_LAST_QUOTE (2)'!AF16</f>
        <v>-3.2310590462182717E-4</v>
      </c>
      <c r="H16" s="1">
        <f t="shared" si="0"/>
        <v>1.7144585284287945E-3</v>
      </c>
      <c r="I16" s="1">
        <f t="shared" si="8"/>
        <v>-2.3606703376724491E-3</v>
      </c>
      <c r="J16" s="25">
        <f t="shared" si="1"/>
        <v>0</v>
      </c>
      <c r="K16" s="25">
        <f t="shared" si="2"/>
        <v>0</v>
      </c>
      <c r="L16" s="25">
        <f t="shared" si="3"/>
        <v>0</v>
      </c>
      <c r="M16" s="25">
        <v>0</v>
      </c>
      <c r="N16" s="5" t="str">
        <f t="shared" si="4"/>
        <v>-</v>
      </c>
      <c r="O16" s="5" t="str">
        <f t="shared" si="5"/>
        <v>-</v>
      </c>
      <c r="P16" s="5" t="s">
        <v>80</v>
      </c>
      <c r="Q16" s="5" t="s">
        <v>80</v>
      </c>
      <c r="R16" s="5" t="str">
        <f t="shared" si="9"/>
        <v>-</v>
      </c>
      <c r="S16" s="5" t="str">
        <f t="shared" si="10"/>
        <v>-</v>
      </c>
      <c r="T16" s="27">
        <f t="shared" si="11"/>
        <v>0</v>
      </c>
      <c r="X16" s="46">
        <v>11</v>
      </c>
      <c r="Y16" s="47">
        <v>44320</v>
      </c>
      <c r="Z16" s="45">
        <f t="shared" si="20"/>
        <v>16943</v>
      </c>
      <c r="AA16" s="45">
        <f t="shared" si="21"/>
        <v>677.7</v>
      </c>
      <c r="AB16" s="47">
        <v>44321</v>
      </c>
      <c r="AC16" s="45">
        <f t="shared" si="22"/>
        <v>16785</v>
      </c>
      <c r="AD16" s="45">
        <f t="shared" si="23"/>
        <v>672.5</v>
      </c>
      <c r="AE16" s="45">
        <f t="shared" si="24"/>
        <v>158</v>
      </c>
      <c r="AF16" s="45">
        <f t="shared" si="47"/>
        <v>-5.2000000000000455</v>
      </c>
      <c r="AG16" s="45">
        <f t="shared" si="25"/>
        <v>1</v>
      </c>
      <c r="AH16" s="50">
        <f t="shared" si="46"/>
        <v>16399.999999999593</v>
      </c>
      <c r="AK16" s="46">
        <v>11</v>
      </c>
      <c r="AL16" s="47">
        <v>44274</v>
      </c>
      <c r="AM16" s="45">
        <f t="shared" si="26"/>
        <v>16011</v>
      </c>
      <c r="AN16" s="45">
        <f t="shared" si="27"/>
        <v>653</v>
      </c>
      <c r="AO16" s="47">
        <v>44293</v>
      </c>
      <c r="AP16" s="45">
        <f t="shared" si="28"/>
        <v>16765</v>
      </c>
      <c r="AQ16" s="45">
        <f t="shared" si="29"/>
        <v>678.2</v>
      </c>
      <c r="AR16" s="45">
        <f t="shared" si="30"/>
        <v>754</v>
      </c>
      <c r="AS16" s="45">
        <f t="shared" si="31"/>
        <v>-25.200000000000045</v>
      </c>
      <c r="AT16" s="45">
        <f t="shared" si="32"/>
        <v>19</v>
      </c>
      <c r="AU16" s="50">
        <f t="shared" si="33"/>
        <v>74799.999999999593</v>
      </c>
      <c r="AW16" s="25">
        <f t="shared" si="34"/>
        <v>1.6346094946401226</v>
      </c>
      <c r="AY16" s="46">
        <v>11</v>
      </c>
      <c r="AZ16" s="5">
        <v>44152</v>
      </c>
      <c r="BA16" s="45">
        <f t="shared" si="13"/>
        <v>13708</v>
      </c>
      <c r="BB16" s="45">
        <f t="shared" si="35"/>
        <v>555.6</v>
      </c>
      <c r="BC16" s="5">
        <v>44153</v>
      </c>
      <c r="BD16" s="45">
        <f t="shared" si="36"/>
        <v>13760</v>
      </c>
      <c r="BE16" s="45">
        <f t="shared" si="15"/>
        <v>549.79999999999995</v>
      </c>
      <c r="BF16" s="45">
        <f t="shared" si="45"/>
        <v>-52</v>
      </c>
      <c r="BG16" s="45">
        <f t="shared" si="48"/>
        <v>-5.8000000000000682</v>
      </c>
      <c r="BH16" s="45">
        <f t="shared" si="37"/>
        <v>1</v>
      </c>
      <c r="BI16" s="65">
        <f t="shared" si="38"/>
        <v>-74200.000000000611</v>
      </c>
      <c r="BJ16" s="25">
        <f t="shared" si="39"/>
        <v>-73000.000000000611</v>
      </c>
      <c r="BL16" s="46">
        <v>11</v>
      </c>
      <c r="BM16" s="47">
        <v>44183</v>
      </c>
      <c r="BN16" s="45">
        <f t="shared" si="16"/>
        <v>14318</v>
      </c>
      <c r="BO16" s="45">
        <f t="shared" si="17"/>
        <v>574.70000000000005</v>
      </c>
      <c r="BP16" s="47">
        <v>44196</v>
      </c>
      <c r="BQ16" s="45">
        <f t="shared" si="18"/>
        <v>14888</v>
      </c>
      <c r="BR16" s="45">
        <f t="shared" si="19"/>
        <v>598.4</v>
      </c>
      <c r="BS16" s="45">
        <f t="shared" si="40"/>
        <v>570</v>
      </c>
      <c r="BT16" s="45">
        <f t="shared" si="41"/>
        <v>-23.699999999999932</v>
      </c>
      <c r="BU16" s="45">
        <f t="shared" si="42"/>
        <v>13</v>
      </c>
      <c r="BV16" s="65">
        <f t="shared" si="43"/>
        <v>13500.000000000611</v>
      </c>
      <c r="BW16" s="25">
        <f t="shared" si="44"/>
        <v>14700.000000000611</v>
      </c>
      <c r="CD16" s="5">
        <v>44036</v>
      </c>
      <c r="CE16" s="25">
        <v>480.2</v>
      </c>
      <c r="CF16" s="25">
        <v>483.8</v>
      </c>
      <c r="CH16" s="5">
        <v>43991</v>
      </c>
      <c r="CI16" s="25">
        <v>11606</v>
      </c>
      <c r="CJ16" s="25">
        <v>11568</v>
      </c>
    </row>
    <row r="17" spans="1:88" x14ac:dyDescent="0.3">
      <c r="A17" s="5">
        <v>44084</v>
      </c>
      <c r="B17" s="25">
        <f t="shared" si="6"/>
        <v>496.8</v>
      </c>
      <c r="C17" s="25">
        <f t="shared" si="7"/>
        <v>12711</v>
      </c>
      <c r="D17" s="25">
        <v>496.7</v>
      </c>
      <c r="E17" s="25">
        <v>12698</v>
      </c>
      <c r="F17" s="44">
        <v>4.7905949718525295E-3</v>
      </c>
      <c r="G17" s="1">
        <f>'ONE_LAST_QUOTE (2)'!AF17</f>
        <v>-3.2310590462182717E-4</v>
      </c>
      <c r="H17" s="1">
        <f t="shared" si="0"/>
        <v>1.7144585284287945E-3</v>
      </c>
      <c r="I17" s="1">
        <f t="shared" si="8"/>
        <v>-2.3606703376724491E-3</v>
      </c>
      <c r="J17" s="25">
        <f t="shared" si="1"/>
        <v>1</v>
      </c>
      <c r="K17" s="25">
        <f t="shared" si="2"/>
        <v>0</v>
      </c>
      <c r="L17" s="25">
        <f t="shared" si="3"/>
        <v>1</v>
      </c>
      <c r="M17" s="25">
        <v>0</v>
      </c>
      <c r="N17" s="5">
        <f t="shared" si="4"/>
        <v>44084</v>
      </c>
      <c r="O17" s="5" t="str">
        <f t="shared" si="5"/>
        <v>-</v>
      </c>
      <c r="P17" s="5" t="s">
        <v>80</v>
      </c>
      <c r="Q17" s="5" t="s">
        <v>80</v>
      </c>
      <c r="R17" s="5" t="str">
        <f t="shared" si="9"/>
        <v>-</v>
      </c>
      <c r="S17" s="5" t="str">
        <f t="shared" si="10"/>
        <v>-</v>
      </c>
      <c r="T17" s="27">
        <f t="shared" si="11"/>
        <v>1</v>
      </c>
      <c r="X17" s="46">
        <v>12</v>
      </c>
      <c r="Y17" s="47">
        <v>44327</v>
      </c>
      <c r="Z17" s="45">
        <f t="shared" si="20"/>
        <v>16569</v>
      </c>
      <c r="AA17" s="45">
        <f t="shared" si="21"/>
        <v>652.29999999999995</v>
      </c>
      <c r="AB17" s="47">
        <v>44328</v>
      </c>
      <c r="AC17" s="45">
        <f t="shared" si="22"/>
        <v>15688</v>
      </c>
      <c r="AD17" s="45">
        <f t="shared" si="23"/>
        <v>631.29999999999995</v>
      </c>
      <c r="AE17" s="45">
        <f t="shared" si="24"/>
        <v>881</v>
      </c>
      <c r="AF17" s="45">
        <f t="shared" si="47"/>
        <v>-21</v>
      </c>
      <c r="AG17" s="45">
        <f t="shared" si="25"/>
        <v>1</v>
      </c>
      <c r="AH17" s="50">
        <f t="shared" si="46"/>
        <v>163400</v>
      </c>
      <c r="AK17" s="46">
        <v>12</v>
      </c>
      <c r="AL17" s="47">
        <v>44328</v>
      </c>
      <c r="AM17" s="45">
        <f t="shared" si="26"/>
        <v>15688</v>
      </c>
      <c r="AN17" s="45">
        <f t="shared" si="27"/>
        <v>631.29999999999995</v>
      </c>
      <c r="AO17" s="47">
        <v>44329</v>
      </c>
      <c r="AP17" s="45">
        <f t="shared" si="28"/>
        <v>15588</v>
      </c>
      <c r="AQ17" s="45">
        <f t="shared" si="29"/>
        <v>621.4</v>
      </c>
      <c r="AR17" s="45">
        <f t="shared" si="30"/>
        <v>-100</v>
      </c>
      <c r="AS17" s="45">
        <f t="shared" si="31"/>
        <v>9.8999999999999773</v>
      </c>
      <c r="AT17" s="45">
        <f t="shared" si="32"/>
        <v>1</v>
      </c>
      <c r="AU17" s="50">
        <f t="shared" si="33"/>
        <v>49099.999999999796</v>
      </c>
      <c r="AW17" s="25">
        <f t="shared" si="34"/>
        <v>1.6566872590949895</v>
      </c>
      <c r="AY17" s="46">
        <v>12</v>
      </c>
      <c r="AZ17" s="5">
        <v>44167</v>
      </c>
      <c r="BA17" s="45">
        <f t="shared" si="13"/>
        <v>13982</v>
      </c>
      <c r="BB17" s="45">
        <f t="shared" si="35"/>
        <v>557.79999999999995</v>
      </c>
      <c r="BC17" s="5">
        <v>44168</v>
      </c>
      <c r="BD17" s="45">
        <f t="shared" si="36"/>
        <v>14149</v>
      </c>
      <c r="BE17" s="45">
        <f t="shared" si="15"/>
        <v>562.79999999999995</v>
      </c>
      <c r="BF17" s="45">
        <f t="shared" si="45"/>
        <v>-167</v>
      </c>
      <c r="BG17" s="45">
        <f t="shared" si="48"/>
        <v>5</v>
      </c>
      <c r="BH17" s="45">
        <f t="shared" si="37"/>
        <v>1</v>
      </c>
      <c r="BI17" s="65">
        <f t="shared" si="38"/>
        <v>-23000</v>
      </c>
      <c r="BJ17" s="25">
        <f t="shared" si="39"/>
        <v>-21800</v>
      </c>
      <c r="BL17" s="46">
        <v>12</v>
      </c>
      <c r="BM17" s="47">
        <v>44204</v>
      </c>
      <c r="BN17" s="45">
        <f t="shared" si="16"/>
        <v>15518</v>
      </c>
      <c r="BO17" s="45">
        <f t="shared" si="17"/>
        <v>634.5</v>
      </c>
      <c r="BP17" s="47">
        <v>44207</v>
      </c>
      <c r="BQ17" s="45">
        <f t="shared" si="18"/>
        <v>15500</v>
      </c>
      <c r="BR17" s="45">
        <f t="shared" si="19"/>
        <v>635.1</v>
      </c>
      <c r="BS17" s="45">
        <f t="shared" si="40"/>
        <v>-18</v>
      </c>
      <c r="BT17" s="45">
        <f t="shared" si="41"/>
        <v>-0.60000000000002274</v>
      </c>
      <c r="BU17" s="45">
        <f t="shared" si="42"/>
        <v>3</v>
      </c>
      <c r="BV17" s="65">
        <f t="shared" si="43"/>
        <v>-13800.000000000204</v>
      </c>
      <c r="BW17" s="25">
        <f t="shared" si="44"/>
        <v>-12600.000000000204</v>
      </c>
      <c r="CD17" s="5">
        <v>44039</v>
      </c>
      <c r="CE17" s="25">
        <v>504.6</v>
      </c>
      <c r="CF17" s="25">
        <v>480.3</v>
      </c>
      <c r="CH17" s="5">
        <v>43992</v>
      </c>
      <c r="CI17" s="25">
        <v>11704</v>
      </c>
      <c r="CJ17" s="25">
        <v>11603</v>
      </c>
    </row>
    <row r="18" spans="1:88" x14ac:dyDescent="0.3">
      <c r="A18" s="5">
        <v>44085</v>
      </c>
      <c r="B18" s="25">
        <f t="shared" si="6"/>
        <v>498.5</v>
      </c>
      <c r="C18" s="25">
        <f t="shared" si="7"/>
        <v>12656</v>
      </c>
      <c r="D18" s="25">
        <v>498.4</v>
      </c>
      <c r="E18" s="25">
        <v>12663</v>
      </c>
      <c r="F18" s="44">
        <v>1.478034521274292E-3</v>
      </c>
      <c r="G18" s="1">
        <f>'ONE_LAST_QUOTE (2)'!AF18</f>
        <v>-3.2310590462182717E-4</v>
      </c>
      <c r="H18" s="1">
        <f t="shared" si="0"/>
        <v>1.7144585284287945E-3</v>
      </c>
      <c r="I18" s="1">
        <f t="shared" si="8"/>
        <v>-2.3606703376724491E-3</v>
      </c>
      <c r="J18" s="25">
        <f t="shared" si="1"/>
        <v>0</v>
      </c>
      <c r="K18" s="25">
        <f t="shared" si="2"/>
        <v>0</v>
      </c>
      <c r="L18" s="25">
        <f t="shared" si="3"/>
        <v>0</v>
      </c>
      <c r="M18" s="25">
        <v>0</v>
      </c>
      <c r="N18" s="5" t="str">
        <f t="shared" si="4"/>
        <v>-</v>
      </c>
      <c r="O18" s="5" t="str">
        <f t="shared" si="5"/>
        <v>-</v>
      </c>
      <c r="P18" s="5" t="s">
        <v>80</v>
      </c>
      <c r="Q18" s="5" t="s">
        <v>80</v>
      </c>
      <c r="R18" s="5" t="str">
        <f t="shared" si="9"/>
        <v>-</v>
      </c>
      <c r="S18" s="5" t="str">
        <f t="shared" si="10"/>
        <v>-</v>
      </c>
      <c r="T18" s="27">
        <f t="shared" si="11"/>
        <v>1</v>
      </c>
      <c r="X18" s="46">
        <v>13</v>
      </c>
      <c r="Y18" s="47">
        <v>44329</v>
      </c>
      <c r="Z18" s="45">
        <f t="shared" si="20"/>
        <v>15588</v>
      </c>
      <c r="AA18" s="45">
        <f t="shared" si="21"/>
        <v>621.4</v>
      </c>
      <c r="AB18" s="47">
        <v>44330</v>
      </c>
      <c r="AC18" s="45">
        <f t="shared" si="22"/>
        <v>15747</v>
      </c>
      <c r="AD18" s="45">
        <f t="shared" si="23"/>
        <v>636.29999999999995</v>
      </c>
      <c r="AE18" s="45">
        <f t="shared" si="24"/>
        <v>-159</v>
      </c>
      <c r="AF18" s="45">
        <f t="shared" si="47"/>
        <v>14.899999999999977</v>
      </c>
      <c r="AG18" s="45">
        <f t="shared" si="25"/>
        <v>1</v>
      </c>
      <c r="AH18" s="50">
        <f t="shared" si="46"/>
        <v>70499.999999999767</v>
      </c>
      <c r="AK18" s="46">
        <v>13</v>
      </c>
      <c r="AL18" s="47">
        <v>44333</v>
      </c>
      <c r="AM18" s="45">
        <f t="shared" si="26"/>
        <v>15292</v>
      </c>
      <c r="AN18" s="45">
        <f t="shared" si="27"/>
        <v>626.4</v>
      </c>
      <c r="AO18" s="47">
        <v>44342</v>
      </c>
      <c r="AP18" s="45">
        <f t="shared" si="28"/>
        <v>16614</v>
      </c>
      <c r="AQ18" s="45">
        <f t="shared" si="29"/>
        <v>666.3</v>
      </c>
      <c r="AR18" s="45">
        <f t="shared" si="30"/>
        <v>1322</v>
      </c>
      <c r="AS18" s="45">
        <f t="shared" si="31"/>
        <v>-39.899999999999977</v>
      </c>
      <c r="AT18" s="45">
        <f t="shared" si="32"/>
        <v>9</v>
      </c>
      <c r="AU18" s="50">
        <f t="shared" si="33"/>
        <v>169700.00000000023</v>
      </c>
      <c r="AW18" s="25">
        <f t="shared" si="34"/>
        <v>1.6275010642826735</v>
      </c>
      <c r="AY18" s="46">
        <v>13</v>
      </c>
      <c r="AZ18" s="5">
        <v>44173</v>
      </c>
      <c r="BA18" s="45">
        <f t="shared" si="13"/>
        <v>14395</v>
      </c>
      <c r="BB18" s="45">
        <f t="shared" si="35"/>
        <v>577.5</v>
      </c>
      <c r="BC18" s="5">
        <v>44183</v>
      </c>
      <c r="BD18" s="45">
        <f t="shared" si="36"/>
        <v>14318</v>
      </c>
      <c r="BE18" s="45">
        <f t="shared" si="15"/>
        <v>574.70000000000005</v>
      </c>
      <c r="BF18" s="45">
        <f t="shared" si="45"/>
        <v>77</v>
      </c>
      <c r="BG18" s="45">
        <f t="shared" si="48"/>
        <v>-2.7999999999999545</v>
      </c>
      <c r="BH18" s="45">
        <f t="shared" si="37"/>
        <v>10</v>
      </c>
      <c r="BI18" s="65">
        <f t="shared" si="38"/>
        <v>4400.0000000004075</v>
      </c>
      <c r="BJ18" s="25">
        <f t="shared" si="39"/>
        <v>5600.0000000004075</v>
      </c>
      <c r="BL18" s="46">
        <v>13</v>
      </c>
      <c r="BM18" s="47">
        <v>44211</v>
      </c>
      <c r="BN18" s="45">
        <f t="shared" si="16"/>
        <v>15588</v>
      </c>
      <c r="BO18" s="45">
        <f t="shared" si="17"/>
        <v>644.20000000000005</v>
      </c>
      <c r="BP18" s="47">
        <v>44215</v>
      </c>
      <c r="BQ18" s="45">
        <f t="shared" si="18"/>
        <v>15759</v>
      </c>
      <c r="BR18" s="45">
        <f t="shared" si="19"/>
        <v>663.2</v>
      </c>
      <c r="BS18" s="45">
        <f t="shared" si="40"/>
        <v>171</v>
      </c>
      <c r="BT18" s="45">
        <f t="shared" si="41"/>
        <v>-19</v>
      </c>
      <c r="BU18" s="45">
        <f t="shared" si="42"/>
        <v>4</v>
      </c>
      <c r="BV18" s="65">
        <f t="shared" si="43"/>
        <v>-103800</v>
      </c>
      <c r="BW18" s="25">
        <f t="shared" si="44"/>
        <v>-102600</v>
      </c>
      <c r="CD18" s="5">
        <v>44040</v>
      </c>
      <c r="CE18" s="25">
        <v>504.7</v>
      </c>
      <c r="CF18" s="25">
        <v>504.8</v>
      </c>
      <c r="CH18" s="5">
        <v>43993</v>
      </c>
      <c r="CI18" s="25">
        <v>11491</v>
      </c>
      <c r="CJ18" s="25">
        <v>11687</v>
      </c>
    </row>
    <row r="19" spans="1:88" x14ac:dyDescent="0.3">
      <c r="A19" s="5">
        <v>44088</v>
      </c>
      <c r="B19" s="25">
        <f t="shared" si="6"/>
        <v>503.2</v>
      </c>
      <c r="C19" s="25">
        <f t="shared" si="7"/>
        <v>12795</v>
      </c>
      <c r="D19" s="25">
        <v>503.4</v>
      </c>
      <c r="E19" s="25">
        <v>12784</v>
      </c>
      <c r="F19" s="44">
        <v>1.7073430399161269E-3</v>
      </c>
      <c r="G19" s="1">
        <f>'ONE_LAST_QUOTE (2)'!AF19</f>
        <v>-3.2310590462182717E-4</v>
      </c>
      <c r="H19" s="1">
        <f t="shared" si="0"/>
        <v>1.7144585284287945E-3</v>
      </c>
      <c r="I19" s="1">
        <f t="shared" si="8"/>
        <v>-2.3606703376724491E-3</v>
      </c>
      <c r="J19" s="25">
        <f t="shared" si="1"/>
        <v>0</v>
      </c>
      <c r="K19" s="25">
        <f t="shared" si="2"/>
        <v>0</v>
      </c>
      <c r="L19" s="25">
        <f t="shared" si="3"/>
        <v>0</v>
      </c>
      <c r="M19" s="25">
        <v>0</v>
      </c>
      <c r="N19" s="5" t="str">
        <f t="shared" si="4"/>
        <v>-</v>
      </c>
      <c r="O19" s="5" t="str">
        <f t="shared" si="5"/>
        <v>-</v>
      </c>
      <c r="P19" s="5" t="s">
        <v>80</v>
      </c>
      <c r="Q19" s="5" t="s">
        <v>80</v>
      </c>
      <c r="R19" s="5" t="str">
        <f t="shared" si="9"/>
        <v>-</v>
      </c>
      <c r="S19" s="5" t="str">
        <f t="shared" si="10"/>
        <v>-</v>
      </c>
      <c r="T19" s="27">
        <f t="shared" si="11"/>
        <v>1</v>
      </c>
      <c r="X19" s="46">
        <v>14</v>
      </c>
      <c r="Y19" s="47">
        <v>44363</v>
      </c>
      <c r="Z19" s="45">
        <f t="shared" si="20"/>
        <v>17257</v>
      </c>
      <c r="AA19" s="45">
        <f t="shared" si="21"/>
        <v>687.2</v>
      </c>
      <c r="AB19" s="47">
        <v>44368</v>
      </c>
      <c r="AC19" s="45">
        <f t="shared" si="22"/>
        <v>17008</v>
      </c>
      <c r="AD19" s="45">
        <f t="shared" si="23"/>
        <v>677</v>
      </c>
      <c r="AE19" s="45">
        <f t="shared" si="24"/>
        <v>249</v>
      </c>
      <c r="AF19" s="45">
        <f t="shared" si="47"/>
        <v>-10.200000000000045</v>
      </c>
      <c r="AG19" s="45">
        <f t="shared" si="25"/>
        <v>5</v>
      </c>
      <c r="AH19" s="50">
        <f t="shared" si="46"/>
        <v>7799.9999999995925</v>
      </c>
      <c r="AK19" s="46">
        <v>14</v>
      </c>
      <c r="AL19" s="47">
        <v>44368</v>
      </c>
      <c r="AM19" s="45">
        <f t="shared" si="26"/>
        <v>17008</v>
      </c>
      <c r="AN19" s="45">
        <f t="shared" si="27"/>
        <v>677</v>
      </c>
      <c r="AO19" s="47">
        <v>44369</v>
      </c>
      <c r="AP19" s="45">
        <f t="shared" si="28"/>
        <v>17020</v>
      </c>
      <c r="AQ19" s="45">
        <f t="shared" si="29"/>
        <v>669.8</v>
      </c>
      <c r="AR19" s="45">
        <f t="shared" si="30"/>
        <v>12</v>
      </c>
      <c r="AS19" s="45">
        <f t="shared" si="31"/>
        <v>7.2000000000000455</v>
      </c>
      <c r="AT19" s="45">
        <f t="shared" si="32"/>
        <v>1</v>
      </c>
      <c r="AU19" s="50">
        <f t="shared" si="33"/>
        <v>69600.000000000407</v>
      </c>
      <c r="AW19" s="25">
        <f t="shared" si="34"/>
        <v>1.6748399803052683</v>
      </c>
      <c r="AY19" s="46">
        <v>14</v>
      </c>
      <c r="AZ19" s="5">
        <v>44200</v>
      </c>
      <c r="BA19" s="45">
        <f t="shared" si="13"/>
        <v>15003</v>
      </c>
      <c r="BB19" s="45">
        <f t="shared" si="35"/>
        <v>603.4</v>
      </c>
      <c r="BC19" s="5">
        <v>44201</v>
      </c>
      <c r="BD19" s="45">
        <f t="shared" si="36"/>
        <v>14925</v>
      </c>
      <c r="BE19" s="45">
        <f t="shared" si="15"/>
        <v>602.1</v>
      </c>
      <c r="BF19" s="45">
        <f t="shared" si="45"/>
        <v>78</v>
      </c>
      <c r="BG19" s="45">
        <f t="shared" si="48"/>
        <v>-1.2999999999999545</v>
      </c>
      <c r="BH19" s="45">
        <f t="shared" si="37"/>
        <v>1</v>
      </c>
      <c r="BI19" s="65">
        <f t="shared" si="38"/>
        <v>18300.000000000407</v>
      </c>
      <c r="BJ19" s="25">
        <f t="shared" si="39"/>
        <v>19500.000000000407</v>
      </c>
      <c r="BL19" s="46">
        <v>14</v>
      </c>
      <c r="BM19" s="47">
        <v>44217</v>
      </c>
      <c r="BN19" s="45">
        <f t="shared" si="16"/>
        <v>15952</v>
      </c>
      <c r="BO19" s="45">
        <f t="shared" si="17"/>
        <v>668.1</v>
      </c>
      <c r="BP19" s="47">
        <v>44221</v>
      </c>
      <c r="BQ19" s="45">
        <f t="shared" si="18"/>
        <v>15615</v>
      </c>
      <c r="BR19" s="45">
        <f t="shared" si="19"/>
        <v>654</v>
      </c>
      <c r="BS19" s="45">
        <f t="shared" si="40"/>
        <v>-337</v>
      </c>
      <c r="BT19" s="45">
        <f t="shared" si="41"/>
        <v>14.100000000000023</v>
      </c>
      <c r="BU19" s="45">
        <f t="shared" si="42"/>
        <v>4</v>
      </c>
      <c r="BV19" s="65">
        <f t="shared" si="43"/>
        <v>-9099.9999999997963</v>
      </c>
      <c r="BW19" s="25">
        <f t="shared" si="44"/>
        <v>-7899.9999999997963</v>
      </c>
      <c r="CD19" s="5">
        <v>44041</v>
      </c>
      <c r="CE19" s="25">
        <v>500.6</v>
      </c>
      <c r="CF19" s="25">
        <v>504.7</v>
      </c>
      <c r="CH19" s="5">
        <v>43994</v>
      </c>
      <c r="CI19" s="25">
        <v>11391</v>
      </c>
      <c r="CJ19" s="25">
        <v>11491</v>
      </c>
    </row>
    <row r="20" spans="1:88" x14ac:dyDescent="0.3">
      <c r="A20" s="5">
        <v>44089</v>
      </c>
      <c r="B20" s="25">
        <f t="shared" si="6"/>
        <v>506.3</v>
      </c>
      <c r="C20" s="25">
        <f t="shared" si="7"/>
        <v>12845</v>
      </c>
      <c r="D20" s="25">
        <v>506.2</v>
      </c>
      <c r="E20" s="25">
        <v>12843</v>
      </c>
      <c r="F20" s="44">
        <v>1.2374545595282044E-3</v>
      </c>
      <c r="G20" s="1">
        <f>'ONE_LAST_QUOTE (2)'!AF20</f>
        <v>-3.2310590462182717E-4</v>
      </c>
      <c r="H20" s="1">
        <f t="shared" si="0"/>
        <v>1.7144585284287945E-3</v>
      </c>
      <c r="I20" s="1">
        <f t="shared" si="8"/>
        <v>-2.3606703376724491E-3</v>
      </c>
      <c r="J20" s="25">
        <f t="shared" si="1"/>
        <v>0</v>
      </c>
      <c r="K20" s="25">
        <f t="shared" si="2"/>
        <v>0</v>
      </c>
      <c r="L20" s="25">
        <f t="shared" si="3"/>
        <v>0</v>
      </c>
      <c r="M20" s="25">
        <v>0</v>
      </c>
      <c r="N20" s="5" t="str">
        <f t="shared" si="4"/>
        <v>-</v>
      </c>
      <c r="O20" s="5" t="str">
        <f t="shared" si="5"/>
        <v>-</v>
      </c>
      <c r="P20" s="5" t="s">
        <v>80</v>
      </c>
      <c r="Q20" s="5" t="s">
        <v>80</v>
      </c>
      <c r="R20" s="5" t="str">
        <f t="shared" si="9"/>
        <v>-</v>
      </c>
      <c r="S20" s="5" t="str">
        <f t="shared" si="10"/>
        <v>-</v>
      </c>
      <c r="T20" s="27">
        <f t="shared" si="11"/>
        <v>1</v>
      </c>
      <c r="X20" s="46">
        <v>15</v>
      </c>
      <c r="Y20" s="47">
        <v>44385</v>
      </c>
      <c r="Z20" s="45">
        <f t="shared" si="20"/>
        <v>17777</v>
      </c>
      <c r="AA20" s="45">
        <f t="shared" si="21"/>
        <v>683.6</v>
      </c>
      <c r="AB20" s="47">
        <v>44386</v>
      </c>
      <c r="AC20" s="45">
        <f t="shared" si="22"/>
        <v>17710</v>
      </c>
      <c r="AD20" s="45">
        <f t="shared" si="23"/>
        <v>686.7</v>
      </c>
      <c r="AE20" s="45">
        <f t="shared" si="24"/>
        <v>67</v>
      </c>
      <c r="AF20" s="45">
        <f t="shared" si="47"/>
        <v>3.1000000000000227</v>
      </c>
      <c r="AG20" s="45">
        <f t="shared" si="25"/>
        <v>1</v>
      </c>
      <c r="AH20" s="50">
        <f t="shared" si="46"/>
        <v>54700.000000000204</v>
      </c>
      <c r="AK20" s="46">
        <v>15</v>
      </c>
      <c r="AL20" s="47">
        <v>44384</v>
      </c>
      <c r="AM20" s="45">
        <f t="shared" si="26"/>
        <v>17843</v>
      </c>
      <c r="AN20" s="45">
        <f t="shared" si="27"/>
        <v>694.9</v>
      </c>
      <c r="AO20" s="47">
        <v>44385</v>
      </c>
      <c r="AP20" s="45">
        <f t="shared" si="28"/>
        <v>17777</v>
      </c>
      <c r="AQ20" s="45">
        <f t="shared" si="29"/>
        <v>683.6</v>
      </c>
      <c r="AR20" s="45">
        <f t="shared" si="30"/>
        <v>-66</v>
      </c>
      <c r="AS20" s="45">
        <f t="shared" si="31"/>
        <v>11.299999999999955</v>
      </c>
      <c r="AT20" s="45">
        <f t="shared" si="32"/>
        <v>1</v>
      </c>
      <c r="AU20" s="50">
        <f t="shared" si="33"/>
        <v>75299.999999999593</v>
      </c>
      <c r="AW20" s="25">
        <f t="shared" si="34"/>
        <v>1.7118050558833404</v>
      </c>
      <c r="AY20" s="46">
        <v>15</v>
      </c>
      <c r="AZ20" s="5">
        <v>44203</v>
      </c>
      <c r="BA20" s="45">
        <f t="shared" si="13"/>
        <v>15462</v>
      </c>
      <c r="BB20" s="45">
        <f t="shared" si="35"/>
        <v>626.5</v>
      </c>
      <c r="BC20" s="5">
        <v>44204</v>
      </c>
      <c r="BD20" s="45">
        <f t="shared" si="36"/>
        <v>15518</v>
      </c>
      <c r="BE20" s="45">
        <f t="shared" si="15"/>
        <v>634.5</v>
      </c>
      <c r="BF20" s="45">
        <f t="shared" si="45"/>
        <v>-56</v>
      </c>
      <c r="BG20" s="45">
        <f t="shared" si="48"/>
        <v>8</v>
      </c>
      <c r="BH20" s="45">
        <f t="shared" si="37"/>
        <v>1</v>
      </c>
      <c r="BI20" s="65">
        <f t="shared" si="38"/>
        <v>48400</v>
      </c>
      <c r="BJ20" s="25">
        <f t="shared" si="39"/>
        <v>49600</v>
      </c>
      <c r="BL20" s="46">
        <v>15</v>
      </c>
      <c r="BM20" s="47">
        <v>44223</v>
      </c>
      <c r="BN20" s="45">
        <f t="shared" si="16"/>
        <v>15375</v>
      </c>
      <c r="BO20" s="45">
        <f t="shared" si="17"/>
        <v>632.5</v>
      </c>
      <c r="BP20" s="47">
        <v>44224</v>
      </c>
      <c r="BQ20" s="45">
        <f t="shared" si="18"/>
        <v>15140</v>
      </c>
      <c r="BR20" s="45">
        <f t="shared" si="19"/>
        <v>629.20000000000005</v>
      </c>
      <c r="BS20" s="45">
        <f t="shared" si="40"/>
        <v>-235</v>
      </c>
      <c r="BT20" s="45">
        <f t="shared" si="41"/>
        <v>3.2999999999999545</v>
      </c>
      <c r="BU20" s="45">
        <f t="shared" si="42"/>
        <v>1</v>
      </c>
      <c r="BV20" s="65">
        <f t="shared" si="43"/>
        <v>-65500.000000000407</v>
      </c>
      <c r="BW20" s="25">
        <f t="shared" si="44"/>
        <v>-64300.000000000407</v>
      </c>
      <c r="CD20" s="5">
        <v>44042</v>
      </c>
      <c r="CE20" s="25">
        <v>506.5</v>
      </c>
      <c r="CF20" s="25">
        <v>500.4</v>
      </c>
      <c r="CH20" s="5">
        <v>43997</v>
      </c>
      <c r="CI20" s="25">
        <v>11225</v>
      </c>
      <c r="CJ20" s="25">
        <v>11375</v>
      </c>
    </row>
    <row r="21" spans="1:88" x14ac:dyDescent="0.3">
      <c r="A21" s="5">
        <v>44090</v>
      </c>
      <c r="B21" s="25">
        <f t="shared" si="6"/>
        <v>514.4</v>
      </c>
      <c r="C21" s="25">
        <f t="shared" si="7"/>
        <v>12909</v>
      </c>
      <c r="D21" s="25">
        <v>514.6</v>
      </c>
      <c r="E21" s="25">
        <v>12969</v>
      </c>
      <c r="F21" s="44">
        <v>-1.2763353300120225E-3</v>
      </c>
      <c r="G21" s="1">
        <f>'ONE_LAST_QUOTE (2)'!AF21</f>
        <v>-3.2310590462182717E-4</v>
      </c>
      <c r="H21" s="1">
        <f t="shared" si="0"/>
        <v>1.7144585284287945E-3</v>
      </c>
      <c r="I21" s="1">
        <f t="shared" si="8"/>
        <v>-2.3606703376724491E-3</v>
      </c>
      <c r="J21" s="25">
        <f t="shared" si="1"/>
        <v>0</v>
      </c>
      <c r="K21" s="25">
        <f t="shared" si="2"/>
        <v>0</v>
      </c>
      <c r="L21" s="25">
        <f t="shared" si="3"/>
        <v>0</v>
      </c>
      <c r="M21" s="25">
        <v>1</v>
      </c>
      <c r="N21" s="5" t="str">
        <f t="shared" si="4"/>
        <v>-</v>
      </c>
      <c r="O21" s="5" t="str">
        <f t="shared" si="5"/>
        <v>-</v>
      </c>
      <c r="P21" s="5">
        <v>1</v>
      </c>
      <c r="Q21" s="5" t="s">
        <v>80</v>
      </c>
      <c r="R21" s="5">
        <f t="shared" si="9"/>
        <v>44090</v>
      </c>
      <c r="S21" s="5" t="str">
        <f t="shared" si="10"/>
        <v>-</v>
      </c>
      <c r="T21" s="27">
        <f t="shared" si="11"/>
        <v>0</v>
      </c>
      <c r="X21" s="46">
        <v>16</v>
      </c>
      <c r="Y21" s="47">
        <v>44403</v>
      </c>
      <c r="Z21" s="45">
        <f t="shared" si="20"/>
        <v>17216</v>
      </c>
      <c r="AA21" s="45">
        <f t="shared" si="21"/>
        <v>675</v>
      </c>
      <c r="AB21" s="47">
        <v>44404</v>
      </c>
      <c r="AC21" s="45">
        <f t="shared" si="22"/>
        <v>17146</v>
      </c>
      <c r="AD21" s="45">
        <f t="shared" si="23"/>
        <v>673.8</v>
      </c>
      <c r="AE21" s="45">
        <f t="shared" si="24"/>
        <v>70</v>
      </c>
      <c r="AF21" s="45">
        <f t="shared" si="47"/>
        <v>-1.2000000000000455</v>
      </c>
      <c r="AG21" s="45">
        <f t="shared" si="25"/>
        <v>1</v>
      </c>
      <c r="AH21" s="50">
        <f t="shared" si="46"/>
        <v>17199.999999999593</v>
      </c>
      <c r="AK21" s="46">
        <v>16</v>
      </c>
      <c r="AL21" s="47">
        <v>44398</v>
      </c>
      <c r="AM21" s="45">
        <f t="shared" si="26"/>
        <v>17299</v>
      </c>
      <c r="AN21" s="45">
        <f t="shared" si="27"/>
        <v>681.5</v>
      </c>
      <c r="AO21" s="47">
        <v>44400</v>
      </c>
      <c r="AP21" s="45">
        <f t="shared" si="28"/>
        <v>17409</v>
      </c>
      <c r="AQ21" s="45">
        <f t="shared" si="29"/>
        <v>684.5</v>
      </c>
      <c r="AR21" s="45">
        <f t="shared" si="30"/>
        <v>110</v>
      </c>
      <c r="AS21" s="45">
        <f t="shared" si="31"/>
        <v>-3</v>
      </c>
      <c r="AT21" s="45">
        <f t="shared" si="32"/>
        <v>2</v>
      </c>
      <c r="AU21" s="50">
        <f t="shared" si="33"/>
        <v>17000</v>
      </c>
      <c r="AW21" s="25">
        <f t="shared" si="34"/>
        <v>1.6922474932746392</v>
      </c>
      <c r="AY21" s="46">
        <v>16</v>
      </c>
      <c r="AZ21" s="5">
        <v>44207</v>
      </c>
      <c r="BA21" s="45">
        <f t="shared" si="13"/>
        <v>15500</v>
      </c>
      <c r="BB21" s="45">
        <f t="shared" si="35"/>
        <v>635.1</v>
      </c>
      <c r="BC21" s="5">
        <v>44209</v>
      </c>
      <c r="BD21" s="45">
        <f t="shared" si="36"/>
        <v>15758</v>
      </c>
      <c r="BE21" s="45">
        <f t="shared" si="15"/>
        <v>651.4</v>
      </c>
      <c r="BF21" s="45">
        <f t="shared" si="45"/>
        <v>-258</v>
      </c>
      <c r="BG21" s="45">
        <f t="shared" si="48"/>
        <v>16.299999999999955</v>
      </c>
      <c r="BH21" s="45">
        <f t="shared" si="37"/>
        <v>2</v>
      </c>
      <c r="BI21" s="65">
        <f t="shared" si="38"/>
        <v>42299.999999999593</v>
      </c>
      <c r="BJ21" s="25">
        <f t="shared" si="39"/>
        <v>43499.999999999593</v>
      </c>
      <c r="BL21" s="46">
        <v>16</v>
      </c>
      <c r="BM21" s="47">
        <v>44228</v>
      </c>
      <c r="BN21" s="45">
        <f t="shared" si="16"/>
        <v>15732</v>
      </c>
      <c r="BO21" s="45">
        <f t="shared" si="17"/>
        <v>660.4</v>
      </c>
      <c r="BP21" s="47">
        <v>44229</v>
      </c>
      <c r="BQ21" s="45">
        <f t="shared" si="18"/>
        <v>15771</v>
      </c>
      <c r="BR21" s="45">
        <f t="shared" si="19"/>
        <v>657.6</v>
      </c>
      <c r="BS21" s="45">
        <f t="shared" si="40"/>
        <v>39</v>
      </c>
      <c r="BT21" s="45">
        <f t="shared" si="41"/>
        <v>2.7999999999999545</v>
      </c>
      <c r="BU21" s="45">
        <f t="shared" si="42"/>
        <v>1</v>
      </c>
      <c r="BV21" s="65">
        <f t="shared" si="43"/>
        <v>39599.999999999593</v>
      </c>
      <c r="BW21" s="25">
        <f t="shared" si="44"/>
        <v>40799.999999999593</v>
      </c>
      <c r="CD21" s="5">
        <v>44043</v>
      </c>
      <c r="CE21" s="25">
        <v>500</v>
      </c>
      <c r="CF21" s="25">
        <v>499.2</v>
      </c>
      <c r="CH21" s="5">
        <v>43998</v>
      </c>
      <c r="CI21" s="25">
        <v>11522</v>
      </c>
      <c r="CJ21" s="25">
        <v>11211</v>
      </c>
    </row>
    <row r="22" spans="1:88" x14ac:dyDescent="0.3">
      <c r="A22" s="5">
        <v>44091</v>
      </c>
      <c r="B22" s="25">
        <f t="shared" si="6"/>
        <v>507.4</v>
      </c>
      <c r="C22" s="25">
        <f t="shared" si="7"/>
        <v>12783</v>
      </c>
      <c r="D22" s="25">
        <v>507.4</v>
      </c>
      <c r="E22" s="25">
        <v>12815</v>
      </c>
      <c r="F22" s="44">
        <v>-3.0914838211135928E-3</v>
      </c>
      <c r="G22" s="1">
        <f>'ONE_LAST_QUOTE (2)'!AF22</f>
        <v>-3.2310590462182717E-4</v>
      </c>
      <c r="H22" s="1">
        <f t="shared" si="0"/>
        <v>1.7144585284287945E-3</v>
      </c>
      <c r="I22" s="1">
        <f t="shared" si="8"/>
        <v>-2.3606703376724491E-3</v>
      </c>
      <c r="J22" s="25">
        <f t="shared" si="1"/>
        <v>0</v>
      </c>
      <c r="K22" s="25">
        <f t="shared" si="2"/>
        <v>1</v>
      </c>
      <c r="L22" s="25">
        <f t="shared" si="3"/>
        <v>1</v>
      </c>
      <c r="M22" s="25">
        <v>0</v>
      </c>
      <c r="N22" s="5" t="str">
        <f t="shared" si="4"/>
        <v>-</v>
      </c>
      <c r="O22" s="5">
        <f t="shared" si="5"/>
        <v>44091</v>
      </c>
      <c r="P22" s="5" t="s">
        <v>80</v>
      </c>
      <c r="Q22" s="5" t="s">
        <v>80</v>
      </c>
      <c r="R22" s="5" t="str">
        <f t="shared" si="9"/>
        <v>-</v>
      </c>
      <c r="S22" s="5" t="str">
        <f t="shared" si="10"/>
        <v>-</v>
      </c>
      <c r="T22" s="27">
        <f t="shared" si="11"/>
        <v>0</v>
      </c>
      <c r="X22" s="46">
        <v>17</v>
      </c>
      <c r="Y22" s="47">
        <v>44406</v>
      </c>
      <c r="Z22" s="45">
        <f t="shared" si="20"/>
        <v>17348</v>
      </c>
      <c r="AA22" s="45">
        <f t="shared" si="21"/>
        <v>677.7</v>
      </c>
      <c r="AB22" s="47">
        <v>44407</v>
      </c>
      <c r="AC22" s="45">
        <f t="shared" si="22"/>
        <v>17174</v>
      </c>
      <c r="AD22" s="45">
        <f t="shared" si="23"/>
        <v>675.3</v>
      </c>
      <c r="AE22" s="45">
        <f t="shared" si="24"/>
        <v>174</v>
      </c>
      <c r="AF22" s="45">
        <f t="shared" si="47"/>
        <v>-2.4000000000000909</v>
      </c>
      <c r="AG22" s="45">
        <f t="shared" si="25"/>
        <v>1</v>
      </c>
      <c r="AH22" s="50">
        <f t="shared" si="46"/>
        <v>47999.999999999185</v>
      </c>
      <c r="AK22" s="46">
        <v>17</v>
      </c>
      <c r="AL22" s="47">
        <v>44405</v>
      </c>
      <c r="AM22" s="45">
        <f t="shared" si="26"/>
        <v>16996</v>
      </c>
      <c r="AN22" s="45">
        <f t="shared" si="27"/>
        <v>673.1</v>
      </c>
      <c r="AO22" s="47">
        <v>44406</v>
      </c>
      <c r="AP22" s="45">
        <f t="shared" si="28"/>
        <v>17348</v>
      </c>
      <c r="AQ22" s="45">
        <f t="shared" si="29"/>
        <v>677.7</v>
      </c>
      <c r="AR22" s="45">
        <f t="shared" si="30"/>
        <v>352</v>
      </c>
      <c r="AS22" s="45">
        <f t="shared" si="31"/>
        <v>-4.6000000000000227</v>
      </c>
      <c r="AT22" s="45">
        <f t="shared" si="32"/>
        <v>1</v>
      </c>
      <c r="AU22" s="50">
        <f t="shared" si="33"/>
        <v>99399.999999999796</v>
      </c>
      <c r="AW22" s="25">
        <f t="shared" si="34"/>
        <v>1.6833556182835636</v>
      </c>
      <c r="AY22" s="46">
        <v>17</v>
      </c>
      <c r="AZ22" s="5">
        <v>44221</v>
      </c>
      <c r="BA22" s="45">
        <f t="shared" si="13"/>
        <v>15615</v>
      </c>
      <c r="BB22" s="45">
        <f t="shared" si="35"/>
        <v>654</v>
      </c>
      <c r="BC22" s="5">
        <v>44223</v>
      </c>
      <c r="BD22" s="45">
        <f t="shared" si="36"/>
        <v>15375</v>
      </c>
      <c r="BE22" s="45">
        <f t="shared" si="15"/>
        <v>632.5</v>
      </c>
      <c r="BF22" s="45">
        <f t="shared" si="45"/>
        <v>240</v>
      </c>
      <c r="BG22" s="45">
        <f t="shared" si="48"/>
        <v>-21.5</v>
      </c>
      <c r="BH22" s="45">
        <f t="shared" si="37"/>
        <v>2</v>
      </c>
      <c r="BI22" s="65">
        <f t="shared" si="38"/>
        <v>-98700</v>
      </c>
      <c r="BJ22" s="25">
        <f t="shared" si="39"/>
        <v>-97500</v>
      </c>
      <c r="BL22" s="46">
        <v>17</v>
      </c>
      <c r="BM22" s="47">
        <v>44245</v>
      </c>
      <c r="BN22" s="45">
        <f t="shared" si="16"/>
        <v>16348</v>
      </c>
      <c r="BO22" s="45">
        <f t="shared" si="17"/>
        <v>682.8</v>
      </c>
      <c r="BP22" s="47">
        <v>44246</v>
      </c>
      <c r="BQ22" s="45">
        <f t="shared" si="18"/>
        <v>16365</v>
      </c>
      <c r="BR22" s="45">
        <f t="shared" si="19"/>
        <v>679.2</v>
      </c>
      <c r="BS22" s="45">
        <f t="shared" si="40"/>
        <v>17</v>
      </c>
      <c r="BT22" s="45">
        <f t="shared" si="41"/>
        <v>3.5999999999999091</v>
      </c>
      <c r="BU22" s="45">
        <f t="shared" si="42"/>
        <v>1</v>
      </c>
      <c r="BV22" s="65">
        <f t="shared" si="43"/>
        <v>37999.999999999185</v>
      </c>
      <c r="BW22" s="25">
        <f t="shared" si="44"/>
        <v>39199.999999999185</v>
      </c>
      <c r="CD22" s="5">
        <v>44046</v>
      </c>
      <c r="CE22" s="25">
        <v>491.4</v>
      </c>
      <c r="CF22" s="25">
        <v>499.8</v>
      </c>
      <c r="CH22" s="5">
        <v>43999</v>
      </c>
      <c r="CI22" s="25">
        <v>11520</v>
      </c>
      <c r="CJ22" s="25">
        <v>11500</v>
      </c>
    </row>
    <row r="23" spans="1:88" x14ac:dyDescent="0.3">
      <c r="A23" s="5">
        <v>44092</v>
      </c>
      <c r="B23" s="25">
        <f t="shared" si="6"/>
        <v>506.7</v>
      </c>
      <c r="C23" s="25">
        <f t="shared" si="7"/>
        <v>12832</v>
      </c>
      <c r="D23" s="25">
        <v>506.4</v>
      </c>
      <c r="E23" s="25">
        <v>12833</v>
      </c>
      <c r="F23" s="44">
        <v>-2.1129564399333441E-3</v>
      </c>
      <c r="G23" s="1">
        <f>'ONE_LAST_QUOTE (2)'!AF23</f>
        <v>-3.2310590462182717E-4</v>
      </c>
      <c r="H23" s="1">
        <f t="shared" si="0"/>
        <v>1.7144585284287945E-3</v>
      </c>
      <c r="I23" s="1">
        <f t="shared" si="8"/>
        <v>-2.3606703376724491E-3</v>
      </c>
      <c r="J23" s="25">
        <f t="shared" si="1"/>
        <v>0</v>
      </c>
      <c r="K23" s="25">
        <f t="shared" si="2"/>
        <v>0</v>
      </c>
      <c r="L23" s="25">
        <f t="shared" si="3"/>
        <v>0</v>
      </c>
      <c r="M23" s="25">
        <v>0</v>
      </c>
      <c r="N23" s="5" t="str">
        <f t="shared" si="4"/>
        <v>-</v>
      </c>
      <c r="O23" s="5" t="str">
        <f t="shared" si="5"/>
        <v>-</v>
      </c>
      <c r="P23" s="5" t="s">
        <v>80</v>
      </c>
      <c r="Q23" s="5" t="s">
        <v>80</v>
      </c>
      <c r="R23" s="5" t="str">
        <f t="shared" si="9"/>
        <v>-</v>
      </c>
      <c r="S23" s="5" t="str">
        <f t="shared" si="10"/>
        <v>-</v>
      </c>
      <c r="T23" s="27">
        <f t="shared" si="11"/>
        <v>0</v>
      </c>
      <c r="X23" s="46">
        <v>18</v>
      </c>
      <c r="Y23" s="47">
        <v>44413</v>
      </c>
      <c r="Z23" s="45">
        <f t="shared" si="20"/>
        <v>17505</v>
      </c>
      <c r="AA23" s="45">
        <f t="shared" si="21"/>
        <v>687.8</v>
      </c>
      <c r="AB23" s="47">
        <v>44414</v>
      </c>
      <c r="AC23" s="45">
        <f t="shared" si="22"/>
        <v>17447</v>
      </c>
      <c r="AD23" s="45">
        <f t="shared" si="23"/>
        <v>686.3</v>
      </c>
      <c r="AE23" s="45">
        <f t="shared" si="24"/>
        <v>58</v>
      </c>
      <c r="AF23" s="45">
        <f t="shared" si="47"/>
        <v>-1.5</v>
      </c>
      <c r="AG23" s="45">
        <f t="shared" si="25"/>
        <v>1</v>
      </c>
      <c r="AH23" s="50">
        <f t="shared" si="46"/>
        <v>9700</v>
      </c>
      <c r="AK23" s="46">
        <v>18</v>
      </c>
      <c r="AL23" s="47">
        <v>44482</v>
      </c>
      <c r="AM23" s="45">
        <f t="shared" si="26"/>
        <v>16316</v>
      </c>
      <c r="AN23" s="45">
        <f t="shared" si="27"/>
        <v>650.29999999999995</v>
      </c>
      <c r="AO23" s="47">
        <v>44484</v>
      </c>
      <c r="AP23" s="45">
        <f t="shared" si="28"/>
        <v>16788</v>
      </c>
      <c r="AQ23" s="45">
        <f t="shared" si="29"/>
        <v>664.4</v>
      </c>
      <c r="AR23" s="45">
        <f t="shared" si="30"/>
        <v>472</v>
      </c>
      <c r="AS23" s="45">
        <f t="shared" si="31"/>
        <v>-14.100000000000023</v>
      </c>
      <c r="AT23" s="45">
        <f t="shared" si="32"/>
        <v>2</v>
      </c>
      <c r="AU23" s="50">
        <f t="shared" si="33"/>
        <v>61899.999999999782</v>
      </c>
      <c r="AW23" s="25">
        <f t="shared" si="34"/>
        <v>1.6726638987134146</v>
      </c>
      <c r="AY23" s="46">
        <v>18</v>
      </c>
      <c r="AZ23" s="5">
        <v>44246</v>
      </c>
      <c r="BA23" s="45">
        <f t="shared" si="13"/>
        <v>16365</v>
      </c>
      <c r="BB23" s="45">
        <f t="shared" si="35"/>
        <v>679.2</v>
      </c>
      <c r="BC23" s="5">
        <v>44249</v>
      </c>
      <c r="BD23" s="45">
        <f t="shared" si="36"/>
        <v>16416</v>
      </c>
      <c r="BE23" s="45">
        <f t="shared" si="15"/>
        <v>678</v>
      </c>
      <c r="BF23" s="45">
        <f t="shared" si="45"/>
        <v>-51</v>
      </c>
      <c r="BG23" s="45">
        <f t="shared" si="48"/>
        <v>-1.2000000000000455</v>
      </c>
      <c r="BH23" s="45">
        <f t="shared" si="37"/>
        <v>3</v>
      </c>
      <c r="BI23" s="65">
        <f t="shared" si="38"/>
        <v>-32400.000000000407</v>
      </c>
      <c r="BJ23" s="25">
        <f t="shared" si="39"/>
        <v>-31200.000000000407</v>
      </c>
      <c r="BL23" s="46">
        <v>18</v>
      </c>
      <c r="BM23" s="47">
        <v>44249</v>
      </c>
      <c r="BN23" s="45">
        <f t="shared" si="16"/>
        <v>16416</v>
      </c>
      <c r="BO23" s="45">
        <f t="shared" si="17"/>
        <v>678</v>
      </c>
      <c r="BP23" s="47">
        <v>44250</v>
      </c>
      <c r="BQ23" s="45">
        <f t="shared" si="18"/>
        <v>16150</v>
      </c>
      <c r="BR23" s="45">
        <f t="shared" si="19"/>
        <v>673.8</v>
      </c>
      <c r="BS23" s="45">
        <f t="shared" si="40"/>
        <v>-266</v>
      </c>
      <c r="BT23" s="45">
        <f t="shared" si="41"/>
        <v>4.2000000000000455</v>
      </c>
      <c r="BU23" s="45">
        <f t="shared" si="42"/>
        <v>1</v>
      </c>
      <c r="BV23" s="65">
        <f t="shared" si="43"/>
        <v>-69799.999999999593</v>
      </c>
      <c r="BW23" s="25">
        <f t="shared" si="44"/>
        <v>-68599.999999999593</v>
      </c>
      <c r="CD23" s="5">
        <v>44047</v>
      </c>
      <c r="CE23" s="25">
        <v>501.5</v>
      </c>
      <c r="CF23" s="25">
        <v>491.2</v>
      </c>
      <c r="CH23" s="5">
        <v>44000</v>
      </c>
      <c r="CI23" s="25">
        <v>11395</v>
      </c>
      <c r="CJ23" s="25">
        <v>11385</v>
      </c>
    </row>
    <row r="24" spans="1:88" x14ac:dyDescent="0.3">
      <c r="A24" s="5">
        <v>44095</v>
      </c>
      <c r="B24" s="25">
        <f t="shared" si="6"/>
        <v>496.2</v>
      </c>
      <c r="C24" s="25">
        <f t="shared" si="7"/>
        <v>12659</v>
      </c>
      <c r="D24" s="25">
        <v>496.1</v>
      </c>
      <c r="E24" s="25">
        <v>12659</v>
      </c>
      <c r="F24" s="44">
        <v>3.4846533832433597E-3</v>
      </c>
      <c r="G24" s="1">
        <f>'ONE_LAST_QUOTE (2)'!AF24</f>
        <v>-3.2310590462182717E-4</v>
      </c>
      <c r="H24" s="1">
        <f t="shared" si="0"/>
        <v>1.7144585284287945E-3</v>
      </c>
      <c r="I24" s="1">
        <f t="shared" si="8"/>
        <v>-2.3606703376724491E-3</v>
      </c>
      <c r="J24" s="25">
        <f t="shared" si="1"/>
        <v>1</v>
      </c>
      <c r="K24" s="25">
        <f t="shared" si="2"/>
        <v>0</v>
      </c>
      <c r="L24" s="25">
        <f t="shared" si="3"/>
        <v>1</v>
      </c>
      <c r="M24" s="25">
        <v>0</v>
      </c>
      <c r="N24" s="5">
        <f t="shared" si="4"/>
        <v>44095</v>
      </c>
      <c r="O24" s="5" t="str">
        <f t="shared" si="5"/>
        <v>-</v>
      </c>
      <c r="P24" s="5" t="s">
        <v>80</v>
      </c>
      <c r="Q24" s="5" t="s">
        <v>80</v>
      </c>
      <c r="R24" s="5" t="str">
        <f t="shared" si="9"/>
        <v>-</v>
      </c>
      <c r="S24" s="5" t="str">
        <f t="shared" si="10"/>
        <v>-</v>
      </c>
      <c r="T24" s="27">
        <f t="shared" si="11"/>
        <v>1</v>
      </c>
      <c r="X24" s="46">
        <v>19</v>
      </c>
      <c r="Y24" s="47">
        <v>44427</v>
      </c>
      <c r="Z24" s="45">
        <f t="shared" si="20"/>
        <v>16251</v>
      </c>
      <c r="AA24" s="45">
        <f t="shared" si="21"/>
        <v>640</v>
      </c>
      <c r="AB24" s="47">
        <v>44428</v>
      </c>
      <c r="AC24" s="45">
        <f t="shared" si="22"/>
        <v>16223</v>
      </c>
      <c r="AD24" s="45">
        <f t="shared" si="23"/>
        <v>642.29999999999995</v>
      </c>
      <c r="AE24" s="45">
        <f t="shared" si="24"/>
        <v>28</v>
      </c>
      <c r="AF24" s="45">
        <f t="shared" si="47"/>
        <v>2.2999999999999545</v>
      </c>
      <c r="AG24" s="45">
        <f t="shared" si="25"/>
        <v>1</v>
      </c>
      <c r="AH24" s="50">
        <f t="shared" si="46"/>
        <v>31899.999999999593</v>
      </c>
      <c r="AK24" s="46">
        <v>19</v>
      </c>
      <c r="AL24" s="47">
        <v>44587</v>
      </c>
      <c r="AM24" s="45">
        <f t="shared" si="26"/>
        <v>17627</v>
      </c>
      <c r="AN24" s="45">
        <f t="shared" si="27"/>
        <v>675</v>
      </c>
      <c r="AO24" s="47">
        <v>44599</v>
      </c>
      <c r="AP24" s="45">
        <f t="shared" si="28"/>
        <v>17905</v>
      </c>
      <c r="AQ24" s="45">
        <f t="shared" si="29"/>
        <v>712.8</v>
      </c>
      <c r="AR24" s="45">
        <f t="shared" si="30"/>
        <v>278</v>
      </c>
      <c r="AS24" s="45">
        <f t="shared" si="31"/>
        <v>-37.799999999999955</v>
      </c>
      <c r="AT24" s="45">
        <f t="shared" si="32"/>
        <v>12</v>
      </c>
      <c r="AU24" s="50">
        <f t="shared" si="33"/>
        <v>-228999.99999999953</v>
      </c>
      <c r="AW24" s="25">
        <f t="shared" si="34"/>
        <v>1.7409382716049382</v>
      </c>
      <c r="AY24" s="46">
        <v>19</v>
      </c>
      <c r="AZ24" s="5">
        <v>44250</v>
      </c>
      <c r="BA24" s="45">
        <f t="shared" si="13"/>
        <v>16150</v>
      </c>
      <c r="BB24" s="45">
        <f t="shared" si="35"/>
        <v>673.8</v>
      </c>
      <c r="BC24" s="5">
        <v>44252</v>
      </c>
      <c r="BD24" s="45">
        <f t="shared" si="36"/>
        <v>15931</v>
      </c>
      <c r="BE24" s="45">
        <f t="shared" si="15"/>
        <v>653.79999999999995</v>
      </c>
      <c r="BF24" s="45">
        <f t="shared" si="45"/>
        <v>219</v>
      </c>
      <c r="BG24" s="45">
        <f t="shared" si="48"/>
        <v>-20</v>
      </c>
      <c r="BH24" s="45">
        <f t="shared" si="37"/>
        <v>2</v>
      </c>
      <c r="BI24" s="65">
        <f t="shared" si="38"/>
        <v>-93600</v>
      </c>
      <c r="BJ24" s="25">
        <f t="shared" si="39"/>
        <v>-92400</v>
      </c>
      <c r="BL24" s="46">
        <v>19</v>
      </c>
      <c r="BM24" s="47">
        <v>44252</v>
      </c>
      <c r="BN24" s="45">
        <f t="shared" si="16"/>
        <v>15931</v>
      </c>
      <c r="BO24" s="45">
        <f t="shared" si="17"/>
        <v>653.79999999999995</v>
      </c>
      <c r="BP24" s="47">
        <v>44253</v>
      </c>
      <c r="BQ24" s="45">
        <f t="shared" si="18"/>
        <v>15935</v>
      </c>
      <c r="BR24" s="45">
        <f t="shared" si="19"/>
        <v>661.1</v>
      </c>
      <c r="BS24" s="45">
        <f t="shared" si="40"/>
        <v>4</v>
      </c>
      <c r="BT24" s="45">
        <f t="shared" si="41"/>
        <v>-7.3000000000000682</v>
      </c>
      <c r="BU24" s="45">
        <f t="shared" si="42"/>
        <v>1</v>
      </c>
      <c r="BV24" s="65">
        <f t="shared" si="43"/>
        <v>-65300.000000000611</v>
      </c>
      <c r="BW24" s="25">
        <f t="shared" si="44"/>
        <v>-64100.000000000611</v>
      </c>
      <c r="CD24" s="5">
        <v>44048</v>
      </c>
      <c r="CE24" s="25">
        <v>506.9</v>
      </c>
      <c r="CF24" s="25">
        <v>501.6</v>
      </c>
      <c r="CH24" s="5">
        <v>44001</v>
      </c>
      <c r="CI24" s="25">
        <v>11409</v>
      </c>
      <c r="CJ24" s="25">
        <v>11411</v>
      </c>
    </row>
    <row r="25" spans="1:88" x14ac:dyDescent="0.3">
      <c r="A25" s="5">
        <v>44096</v>
      </c>
      <c r="B25" s="25">
        <f t="shared" si="6"/>
        <v>496</v>
      </c>
      <c r="C25" s="25">
        <f t="shared" si="7"/>
        <v>12500</v>
      </c>
      <c r="D25" s="25">
        <v>495.9</v>
      </c>
      <c r="E25" s="25">
        <v>12509</v>
      </c>
      <c r="F25" s="44">
        <v>-6.2656942528456858E-3</v>
      </c>
      <c r="G25" s="1">
        <f>'ONE_LAST_QUOTE (2)'!AF25</f>
        <v>-3.2310590462182717E-4</v>
      </c>
      <c r="H25" s="1">
        <f t="shared" si="0"/>
        <v>1.7144585284287945E-3</v>
      </c>
      <c r="I25" s="1">
        <f t="shared" si="8"/>
        <v>-2.3606703376724491E-3</v>
      </c>
      <c r="J25" s="25">
        <f t="shared" si="1"/>
        <v>0</v>
      </c>
      <c r="K25" s="25">
        <f t="shared" si="2"/>
        <v>1</v>
      </c>
      <c r="L25" s="25">
        <f t="shared" si="3"/>
        <v>1</v>
      </c>
      <c r="M25" s="25">
        <v>1</v>
      </c>
      <c r="N25" s="5" t="str">
        <f t="shared" si="4"/>
        <v>-</v>
      </c>
      <c r="O25" s="5">
        <f t="shared" si="5"/>
        <v>44096</v>
      </c>
      <c r="P25" s="5" t="s">
        <v>80</v>
      </c>
      <c r="Q25" s="5" t="s">
        <v>80</v>
      </c>
      <c r="R25" s="5" t="str">
        <f t="shared" si="9"/>
        <v>-</v>
      </c>
      <c r="S25" s="5" t="str">
        <f t="shared" si="10"/>
        <v>-</v>
      </c>
      <c r="T25" s="27">
        <f t="shared" si="11"/>
        <v>0</v>
      </c>
      <c r="X25" s="46">
        <v>20</v>
      </c>
      <c r="Y25" s="47">
        <v>44442</v>
      </c>
      <c r="Z25" s="45">
        <f t="shared" si="20"/>
        <v>17480</v>
      </c>
      <c r="AA25" s="45">
        <f t="shared" si="21"/>
        <v>696.9</v>
      </c>
      <c r="AB25" s="47">
        <v>44445</v>
      </c>
      <c r="AC25" s="45">
        <f t="shared" si="22"/>
        <v>17515</v>
      </c>
      <c r="AD25" s="45">
        <f t="shared" si="23"/>
        <v>703.3</v>
      </c>
      <c r="AE25" s="45">
        <f t="shared" si="24"/>
        <v>-35</v>
      </c>
      <c r="AF25" s="45">
        <f t="shared" si="47"/>
        <v>6.3999999999999773</v>
      </c>
      <c r="AG25" s="45">
        <f t="shared" si="25"/>
        <v>3</v>
      </c>
      <c r="AH25" s="50">
        <f t="shared" si="46"/>
        <v>43599.999999999796</v>
      </c>
      <c r="AK25" s="46">
        <v>20</v>
      </c>
      <c r="AL25" s="47">
        <v>44712</v>
      </c>
      <c r="AM25" s="45">
        <f t="shared" si="26"/>
        <v>16645</v>
      </c>
      <c r="AN25" s="45">
        <f t="shared" si="27"/>
        <v>644.4</v>
      </c>
      <c r="AO25" s="47">
        <v>44734</v>
      </c>
      <c r="AP25" s="45">
        <f t="shared" si="28"/>
        <v>14991</v>
      </c>
      <c r="AQ25" s="45">
        <f t="shared" si="29"/>
        <v>590</v>
      </c>
      <c r="AR25" s="45">
        <f t="shared" si="30"/>
        <v>-1654</v>
      </c>
      <c r="AS25" s="45">
        <f t="shared" si="31"/>
        <v>54.399999999999977</v>
      </c>
      <c r="AT25" s="45">
        <f t="shared" si="32"/>
        <v>22</v>
      </c>
      <c r="AU25" s="50">
        <f t="shared" si="33"/>
        <v>-172000.00000000023</v>
      </c>
      <c r="AW25" s="25">
        <f t="shared" si="34"/>
        <v>1.7220153114007863</v>
      </c>
      <c r="AY25" s="46">
        <v>20</v>
      </c>
      <c r="AZ25" s="5">
        <v>44263</v>
      </c>
      <c r="BA25" s="45">
        <f t="shared" si="13"/>
        <v>15778</v>
      </c>
      <c r="BB25" s="45">
        <f t="shared" si="35"/>
        <v>646.9</v>
      </c>
      <c r="BC25" s="5">
        <v>44273</v>
      </c>
      <c r="BD25" s="45">
        <f t="shared" si="36"/>
        <v>16011</v>
      </c>
      <c r="BE25" s="45">
        <f t="shared" si="15"/>
        <v>653</v>
      </c>
      <c r="BF25" s="45">
        <f t="shared" si="45"/>
        <v>-233</v>
      </c>
      <c r="BG25" s="45">
        <f t="shared" si="48"/>
        <v>6.1000000000000227</v>
      </c>
      <c r="BH25" s="45">
        <f t="shared" si="37"/>
        <v>10</v>
      </c>
      <c r="BI25" s="65">
        <f t="shared" si="38"/>
        <v>-39499.999999999796</v>
      </c>
      <c r="BJ25" s="25">
        <f t="shared" si="39"/>
        <v>-38299.999999999796</v>
      </c>
      <c r="BL25" s="46">
        <v>20</v>
      </c>
      <c r="BM25" s="47">
        <v>44277</v>
      </c>
      <c r="BN25" s="45">
        <f t="shared" si="16"/>
        <v>16123</v>
      </c>
      <c r="BO25" s="45">
        <f t="shared" si="17"/>
        <v>659.6</v>
      </c>
      <c r="BP25" s="47">
        <v>44278</v>
      </c>
      <c r="BQ25" s="45">
        <f t="shared" si="18"/>
        <v>15977</v>
      </c>
      <c r="BR25" s="45">
        <f t="shared" si="19"/>
        <v>649.79999999999995</v>
      </c>
      <c r="BS25" s="45">
        <f t="shared" si="40"/>
        <v>-146</v>
      </c>
      <c r="BT25" s="45">
        <f t="shared" si="41"/>
        <v>9.8000000000000682</v>
      </c>
      <c r="BU25" s="45">
        <f t="shared" si="42"/>
        <v>1</v>
      </c>
      <c r="BV25" s="65">
        <f t="shared" si="43"/>
        <v>28600.000000000611</v>
      </c>
      <c r="BW25" s="25">
        <f t="shared" si="44"/>
        <v>29800.000000000611</v>
      </c>
      <c r="CD25" s="5">
        <v>44049</v>
      </c>
      <c r="CE25" s="25">
        <v>510.6</v>
      </c>
      <c r="CF25" s="25">
        <v>507</v>
      </c>
      <c r="CH25" s="5">
        <v>44004</v>
      </c>
      <c r="CI25" s="25">
        <v>11421</v>
      </c>
      <c r="CJ25" s="25">
        <v>11442</v>
      </c>
    </row>
    <row r="26" spans="1:88" x14ac:dyDescent="0.3">
      <c r="A26" s="5">
        <v>44097</v>
      </c>
      <c r="B26" s="25">
        <f t="shared" si="6"/>
        <v>497</v>
      </c>
      <c r="C26" s="25">
        <f t="shared" si="7"/>
        <v>12526</v>
      </c>
      <c r="D26" s="25">
        <v>496.8</v>
      </c>
      <c r="E26" s="25">
        <v>12528</v>
      </c>
      <c r="F26" s="44">
        <v>-5.6973009168585602E-3</v>
      </c>
      <c r="G26" s="1">
        <f>'ONE_LAST_QUOTE (2)'!AF26</f>
        <v>-3.2310590462182717E-4</v>
      </c>
      <c r="H26" s="1">
        <f t="shared" si="0"/>
        <v>1.7144585284287945E-3</v>
      </c>
      <c r="I26" s="1">
        <f t="shared" si="8"/>
        <v>-2.3606703376724491E-3</v>
      </c>
      <c r="J26" s="25">
        <f t="shared" si="1"/>
        <v>0</v>
      </c>
      <c r="K26" s="25">
        <f t="shared" si="2"/>
        <v>1</v>
      </c>
      <c r="L26" s="25">
        <f t="shared" si="3"/>
        <v>1</v>
      </c>
      <c r="M26" s="25">
        <v>0</v>
      </c>
      <c r="N26" s="5" t="str">
        <f t="shared" si="4"/>
        <v>-</v>
      </c>
      <c r="O26" s="5" t="s">
        <v>80</v>
      </c>
      <c r="P26" s="5" t="s">
        <v>80</v>
      </c>
      <c r="Q26" s="5" t="s">
        <v>80</v>
      </c>
      <c r="R26" s="5" t="str">
        <f t="shared" si="9"/>
        <v>-</v>
      </c>
      <c r="S26" s="5" t="str">
        <f t="shared" si="10"/>
        <v>-</v>
      </c>
      <c r="T26" s="27">
        <f t="shared" si="11"/>
        <v>0</v>
      </c>
      <c r="X26" s="46">
        <v>21</v>
      </c>
      <c r="Y26" s="47">
        <v>44447</v>
      </c>
      <c r="Z26" s="45">
        <f t="shared" si="20"/>
        <v>17245</v>
      </c>
      <c r="AA26" s="45">
        <f t="shared" si="21"/>
        <v>687.8</v>
      </c>
      <c r="AB26" s="47">
        <v>44448</v>
      </c>
      <c r="AC26" s="45">
        <f t="shared" si="22"/>
        <v>17243</v>
      </c>
      <c r="AD26" s="45">
        <f t="shared" si="23"/>
        <v>691.2</v>
      </c>
      <c r="AE26" s="45">
        <f t="shared" si="24"/>
        <v>2</v>
      </c>
      <c r="AF26" s="45">
        <f t="shared" si="47"/>
        <v>3.4000000000000909</v>
      </c>
      <c r="AG26" s="45">
        <f t="shared" si="25"/>
        <v>1</v>
      </c>
      <c r="AH26" s="50">
        <f t="shared" si="46"/>
        <v>31400.000000000819</v>
      </c>
      <c r="AK26" s="46">
        <v>21</v>
      </c>
      <c r="AL26" s="47">
        <v>44924</v>
      </c>
      <c r="AM26" s="45">
        <f t="shared" si="26"/>
        <v>14038</v>
      </c>
      <c r="AN26" s="45">
        <f t="shared" si="27"/>
        <v>539.4</v>
      </c>
      <c r="AO26" s="47">
        <v>44932</v>
      </c>
      <c r="AP26" s="45">
        <f t="shared" si="28"/>
        <v>14363</v>
      </c>
      <c r="AQ26" s="45">
        <f t="shared" si="29"/>
        <v>552.4</v>
      </c>
      <c r="AR26" s="45">
        <f t="shared" si="30"/>
        <v>325</v>
      </c>
      <c r="AS26" s="45">
        <f t="shared" si="31"/>
        <v>-13</v>
      </c>
      <c r="AT26" s="45">
        <f t="shared" si="32"/>
        <v>8</v>
      </c>
      <c r="AU26" s="50">
        <f t="shared" si="33"/>
        <v>13000</v>
      </c>
      <c r="AW26" s="25">
        <f t="shared" si="34"/>
        <v>1.7350142133234459</v>
      </c>
      <c r="AY26" s="46">
        <v>21</v>
      </c>
      <c r="AZ26" s="5">
        <v>44294</v>
      </c>
      <c r="BA26" s="45">
        <f t="shared" si="13"/>
        <v>16833</v>
      </c>
      <c r="BB26" s="45">
        <f t="shared" si="35"/>
        <v>681.3</v>
      </c>
      <c r="BC26" s="5">
        <v>44298</v>
      </c>
      <c r="BD26" s="45">
        <f t="shared" si="36"/>
        <v>16807</v>
      </c>
      <c r="BE26" s="45">
        <f t="shared" si="15"/>
        <v>680.1</v>
      </c>
      <c r="BF26" s="45">
        <f t="shared" si="45"/>
        <v>26</v>
      </c>
      <c r="BG26" s="45">
        <f t="shared" si="48"/>
        <v>-1.1999999999999318</v>
      </c>
      <c r="BH26" s="45">
        <f t="shared" si="37"/>
        <v>4</v>
      </c>
      <c r="BI26" s="65">
        <f t="shared" si="38"/>
        <v>-1599.9999999993852</v>
      </c>
      <c r="BJ26" s="25">
        <f t="shared" si="39"/>
        <v>-399.99999999938518</v>
      </c>
      <c r="BL26" s="46">
        <v>21</v>
      </c>
      <c r="BM26" s="47">
        <v>44279</v>
      </c>
      <c r="BN26" s="45">
        <f t="shared" si="16"/>
        <v>16031</v>
      </c>
      <c r="BO26" s="45">
        <f t="shared" si="17"/>
        <v>651.70000000000005</v>
      </c>
      <c r="BP26" s="47">
        <v>44287</v>
      </c>
      <c r="BQ26" s="45">
        <f t="shared" si="18"/>
        <v>16742</v>
      </c>
      <c r="BR26" s="45">
        <f t="shared" si="19"/>
        <v>678.2</v>
      </c>
      <c r="BS26" s="45">
        <f t="shared" si="40"/>
        <v>711</v>
      </c>
      <c r="BT26" s="45">
        <f t="shared" si="41"/>
        <v>-26.5</v>
      </c>
      <c r="BU26" s="45">
        <f t="shared" si="42"/>
        <v>8</v>
      </c>
      <c r="BV26" s="65">
        <f t="shared" si="43"/>
        <v>44700</v>
      </c>
      <c r="BW26" s="25">
        <f t="shared" si="44"/>
        <v>45900</v>
      </c>
      <c r="CD26" s="5">
        <v>44050</v>
      </c>
      <c r="CE26" s="25">
        <v>506.1</v>
      </c>
      <c r="CF26" s="25">
        <v>510.4</v>
      </c>
      <c r="CH26" s="5">
        <v>44005</v>
      </c>
      <c r="CI26" s="25">
        <v>11456</v>
      </c>
      <c r="CJ26" s="25">
        <v>11426</v>
      </c>
    </row>
    <row r="27" spans="1:88" x14ac:dyDescent="0.3">
      <c r="A27" s="5">
        <v>44098</v>
      </c>
      <c r="B27" s="25">
        <f t="shared" si="6"/>
        <v>483.8</v>
      </c>
      <c r="C27" s="25">
        <f t="shared" si="7"/>
        <v>12168</v>
      </c>
      <c r="D27" s="25">
        <v>484.2</v>
      </c>
      <c r="E27" s="25">
        <v>12180</v>
      </c>
      <c r="F27" s="44">
        <v>-7.7045967721317754E-3</v>
      </c>
      <c r="G27" s="1">
        <f>'ONE_LAST_QUOTE (2)'!AF27</f>
        <v>-3.2310590462182717E-4</v>
      </c>
      <c r="H27" s="1">
        <f t="shared" si="0"/>
        <v>1.7144585284287945E-3</v>
      </c>
      <c r="I27" s="1">
        <f t="shared" si="8"/>
        <v>-2.3606703376724491E-3</v>
      </c>
      <c r="J27" s="25">
        <f t="shared" si="1"/>
        <v>0</v>
      </c>
      <c r="K27" s="25">
        <f t="shared" si="2"/>
        <v>1</v>
      </c>
      <c r="L27" s="25">
        <f t="shared" si="3"/>
        <v>1</v>
      </c>
      <c r="M27" s="25">
        <v>0</v>
      </c>
      <c r="N27" s="5" t="str">
        <f t="shared" si="4"/>
        <v>-</v>
      </c>
      <c r="O27" s="5" t="s">
        <v>166</v>
      </c>
      <c r="P27" s="5" t="s">
        <v>80</v>
      </c>
      <c r="Q27" s="5" t="s">
        <v>80</v>
      </c>
      <c r="R27" s="5" t="str">
        <f t="shared" si="9"/>
        <v>-</v>
      </c>
      <c r="S27" s="5" t="str">
        <f t="shared" si="10"/>
        <v>-</v>
      </c>
      <c r="T27" s="27">
        <f t="shared" si="11"/>
        <v>0</v>
      </c>
      <c r="X27" s="46">
        <v>22</v>
      </c>
      <c r="Y27" s="47">
        <v>44530</v>
      </c>
      <c r="Z27" s="45">
        <f t="shared" si="20"/>
        <v>17291</v>
      </c>
      <c r="AA27" s="45">
        <f t="shared" si="21"/>
        <v>691.9</v>
      </c>
      <c r="AB27" s="47">
        <v>44547</v>
      </c>
      <c r="AC27" s="45">
        <f t="shared" si="22"/>
        <v>17786</v>
      </c>
      <c r="AD27" s="45">
        <f t="shared" si="23"/>
        <v>692.5</v>
      </c>
      <c r="AE27" s="45">
        <f t="shared" si="24"/>
        <v>-495</v>
      </c>
      <c r="AF27" s="45">
        <f t="shared" si="47"/>
        <v>0.60000000000002274</v>
      </c>
      <c r="AG27" s="45">
        <f t="shared" si="25"/>
        <v>17</v>
      </c>
      <c r="AH27" s="50">
        <f t="shared" si="46"/>
        <v>-192599.9999999998</v>
      </c>
      <c r="AK27" s="46">
        <v>22</v>
      </c>
      <c r="AL27" s="47">
        <v>44981</v>
      </c>
      <c r="AM27" s="45">
        <f t="shared" si="26"/>
        <v>15540</v>
      </c>
      <c r="AN27" s="45">
        <f t="shared" si="27"/>
        <v>600.4</v>
      </c>
      <c r="AO27" s="47">
        <v>44991</v>
      </c>
      <c r="AP27" s="45">
        <f t="shared" si="28"/>
        <v>15772</v>
      </c>
      <c r="AQ27" s="45">
        <f t="shared" si="29"/>
        <v>609.5</v>
      </c>
      <c r="AR27" s="45">
        <f t="shared" si="30"/>
        <v>232</v>
      </c>
      <c r="AS27" s="45">
        <f t="shared" si="31"/>
        <v>-9.1000000000000227</v>
      </c>
      <c r="AT27" s="45">
        <f t="shared" si="32"/>
        <v>10</v>
      </c>
      <c r="AU27" s="50">
        <f t="shared" si="33"/>
        <v>10899.999999999796</v>
      </c>
      <c r="AW27" s="25">
        <f t="shared" si="34"/>
        <v>1.7255163224516989</v>
      </c>
      <c r="AY27" s="46">
        <v>22</v>
      </c>
      <c r="AZ27" s="5">
        <v>44305</v>
      </c>
      <c r="BA27" s="45">
        <f t="shared" si="13"/>
        <v>17305</v>
      </c>
      <c r="BB27" s="45">
        <f t="shared" si="35"/>
        <v>690.6</v>
      </c>
      <c r="BC27" s="5">
        <v>44309</v>
      </c>
      <c r="BD27" s="45">
        <f t="shared" si="36"/>
        <v>17528</v>
      </c>
      <c r="BE27" s="45">
        <f t="shared" si="15"/>
        <v>704.3</v>
      </c>
      <c r="BF27" s="45">
        <f t="shared" si="45"/>
        <v>-223</v>
      </c>
      <c r="BG27" s="45">
        <f t="shared" si="48"/>
        <v>13.699999999999932</v>
      </c>
      <c r="BH27" s="45">
        <f t="shared" si="37"/>
        <v>4</v>
      </c>
      <c r="BI27" s="65">
        <f t="shared" si="38"/>
        <v>32899.999999999389</v>
      </c>
      <c r="BJ27" s="25">
        <f t="shared" si="39"/>
        <v>34099.999999999389</v>
      </c>
      <c r="BL27" s="46">
        <v>22</v>
      </c>
      <c r="BM27" s="47">
        <v>44293</v>
      </c>
      <c r="BN27" s="45">
        <f t="shared" si="16"/>
        <v>16930</v>
      </c>
      <c r="BO27" s="45">
        <f t="shared" si="17"/>
        <v>683.2</v>
      </c>
      <c r="BP27" s="47">
        <v>44294</v>
      </c>
      <c r="BQ27" s="45">
        <f t="shared" si="18"/>
        <v>16833</v>
      </c>
      <c r="BR27" s="45">
        <f t="shared" si="19"/>
        <v>681.3</v>
      </c>
      <c r="BS27" s="45">
        <f t="shared" si="40"/>
        <v>-97</v>
      </c>
      <c r="BT27" s="45">
        <f t="shared" si="41"/>
        <v>1.9000000000000909</v>
      </c>
      <c r="BU27" s="45">
        <f t="shared" si="42"/>
        <v>1</v>
      </c>
      <c r="BV27" s="65">
        <f t="shared" si="43"/>
        <v>-22899.999999999181</v>
      </c>
      <c r="BW27" s="25">
        <f t="shared" si="44"/>
        <v>-21699.999999999181</v>
      </c>
      <c r="CD27" s="5">
        <v>44053</v>
      </c>
      <c r="CE27" s="25">
        <v>508.6</v>
      </c>
      <c r="CF27" s="25">
        <v>506</v>
      </c>
      <c r="CH27" s="5">
        <v>44006</v>
      </c>
      <c r="CI27" s="25">
        <v>11523</v>
      </c>
      <c r="CJ27" s="25">
        <v>11470</v>
      </c>
    </row>
    <row r="28" spans="1:88" ht="16.8" thickBot="1" x14ac:dyDescent="0.35">
      <c r="A28" s="5">
        <v>44099</v>
      </c>
      <c r="B28" s="25">
        <f t="shared" si="6"/>
        <v>483.5</v>
      </c>
      <c r="C28" s="25">
        <f t="shared" si="7"/>
        <v>12209</v>
      </c>
      <c r="D28" s="25">
        <v>483.4</v>
      </c>
      <c r="E28" s="25">
        <v>12195</v>
      </c>
      <c r="F28" s="44">
        <v>-2.836470894167378E-3</v>
      </c>
      <c r="G28" s="1">
        <f>'ONE_LAST_QUOTE (2)'!AF28</f>
        <v>-3.2310590462182717E-4</v>
      </c>
      <c r="H28" s="1">
        <f t="shared" si="0"/>
        <v>1.7144585284287945E-3</v>
      </c>
      <c r="I28" s="1">
        <f t="shared" si="8"/>
        <v>-2.3606703376724491E-3</v>
      </c>
      <c r="J28" s="25">
        <f t="shared" si="1"/>
        <v>0</v>
      </c>
      <c r="K28" s="25">
        <f t="shared" si="2"/>
        <v>1</v>
      </c>
      <c r="L28" s="25">
        <f t="shared" si="3"/>
        <v>1</v>
      </c>
      <c r="M28" s="25">
        <v>0</v>
      </c>
      <c r="N28" s="5" t="str">
        <f t="shared" si="4"/>
        <v>-</v>
      </c>
      <c r="O28" s="5">
        <f t="shared" si="5"/>
        <v>44099</v>
      </c>
      <c r="P28" s="5" t="s">
        <v>80</v>
      </c>
      <c r="Q28" s="5" t="s">
        <v>80</v>
      </c>
      <c r="R28" s="5" t="str">
        <f t="shared" si="9"/>
        <v>-</v>
      </c>
      <c r="S28" s="5" t="str">
        <f t="shared" si="10"/>
        <v>-</v>
      </c>
      <c r="T28" s="27">
        <f t="shared" si="11"/>
        <v>0</v>
      </c>
      <c r="X28" s="46">
        <v>23</v>
      </c>
      <c r="Y28" s="47">
        <v>44671</v>
      </c>
      <c r="Z28" s="45">
        <f t="shared" si="20"/>
        <v>17057</v>
      </c>
      <c r="AA28" s="45">
        <f t="shared" si="21"/>
        <v>662.2</v>
      </c>
      <c r="AB28" s="47">
        <v>44673</v>
      </c>
      <c r="AC28" s="45">
        <f t="shared" si="22"/>
        <v>16997</v>
      </c>
      <c r="AD28" s="45">
        <f t="shared" si="23"/>
        <v>641.20000000000005</v>
      </c>
      <c r="AE28" s="45">
        <f t="shared" si="24"/>
        <v>60</v>
      </c>
      <c r="AF28" s="45">
        <f t="shared" si="47"/>
        <v>-21</v>
      </c>
      <c r="AG28" s="45">
        <f t="shared" si="25"/>
        <v>2</v>
      </c>
      <c r="AH28" s="50">
        <f t="shared" si="46"/>
        <v>-165000</v>
      </c>
      <c r="AK28" s="31">
        <v>23</v>
      </c>
      <c r="AL28" s="48">
        <v>45077</v>
      </c>
      <c r="AM28" s="32">
        <f t="shared" si="26"/>
        <v>16491</v>
      </c>
      <c r="AN28" s="32">
        <f t="shared" si="27"/>
        <v>629.70000000000005</v>
      </c>
      <c r="AO28" s="48">
        <v>45104</v>
      </c>
      <c r="AP28" s="32">
        <f t="shared" si="28"/>
        <v>16743</v>
      </c>
      <c r="AQ28" s="32">
        <f t="shared" si="29"/>
        <v>650.29999999999995</v>
      </c>
      <c r="AR28" s="32">
        <f t="shared" si="30"/>
        <v>252</v>
      </c>
      <c r="AS28" s="32">
        <f t="shared" si="31"/>
        <v>-20.599999999999909</v>
      </c>
      <c r="AT28" s="32">
        <f t="shared" si="32"/>
        <v>27</v>
      </c>
      <c r="AU28" s="34">
        <f t="shared" si="33"/>
        <v>-84599.999999999185</v>
      </c>
      <c r="AW28" s="25">
        <f t="shared" si="34"/>
        <v>1.7459107511513416</v>
      </c>
      <c r="AY28" s="46">
        <v>23</v>
      </c>
      <c r="AZ28" s="5">
        <v>44321</v>
      </c>
      <c r="BA28" s="45">
        <f t="shared" si="13"/>
        <v>16967</v>
      </c>
      <c r="BB28" s="45">
        <f t="shared" si="35"/>
        <v>678.6</v>
      </c>
      <c r="BC28" s="5">
        <v>44322</v>
      </c>
      <c r="BD28" s="45">
        <f t="shared" si="36"/>
        <v>17269</v>
      </c>
      <c r="BE28" s="45">
        <f t="shared" si="15"/>
        <v>692.3</v>
      </c>
      <c r="BF28" s="45">
        <f t="shared" si="45"/>
        <v>-302</v>
      </c>
      <c r="BG28" s="45">
        <f t="shared" si="48"/>
        <v>13.699999999999932</v>
      </c>
      <c r="BH28" s="45">
        <f t="shared" si="37"/>
        <v>1</v>
      </c>
      <c r="BI28" s="65">
        <f t="shared" si="38"/>
        <v>1299.9999999993888</v>
      </c>
      <c r="BJ28" s="25">
        <f t="shared" si="39"/>
        <v>2499.9999999993888</v>
      </c>
      <c r="BL28" s="46">
        <v>23</v>
      </c>
      <c r="BM28" s="47">
        <v>44301</v>
      </c>
      <c r="BN28" s="45">
        <f t="shared" si="16"/>
        <v>17143</v>
      </c>
      <c r="BO28" s="45">
        <f t="shared" si="17"/>
        <v>688.4</v>
      </c>
      <c r="BP28" s="47">
        <v>44305</v>
      </c>
      <c r="BQ28" s="45">
        <f t="shared" si="18"/>
        <v>17305</v>
      </c>
      <c r="BR28" s="45">
        <f t="shared" si="19"/>
        <v>690.6</v>
      </c>
      <c r="BS28" s="45">
        <f t="shared" si="40"/>
        <v>162</v>
      </c>
      <c r="BT28" s="45">
        <f t="shared" si="41"/>
        <v>-2.2000000000000455</v>
      </c>
      <c r="BU28" s="45">
        <f t="shared" si="42"/>
        <v>4</v>
      </c>
      <c r="BV28" s="65">
        <f t="shared" si="43"/>
        <v>43799.999999999593</v>
      </c>
      <c r="BW28" s="25">
        <f t="shared" si="44"/>
        <v>44999.999999999593</v>
      </c>
      <c r="CD28" s="5">
        <v>44054</v>
      </c>
      <c r="CE28" s="25">
        <v>506.1</v>
      </c>
      <c r="CF28" s="25">
        <v>508.8</v>
      </c>
      <c r="CH28" s="5">
        <v>44011</v>
      </c>
      <c r="CI28" s="25">
        <v>11363</v>
      </c>
      <c r="CJ28" s="25">
        <v>11520</v>
      </c>
    </row>
    <row r="29" spans="1:88" x14ac:dyDescent="0.3">
      <c r="A29" s="5">
        <v>44102</v>
      </c>
      <c r="B29" s="25">
        <f t="shared" si="6"/>
        <v>493.3</v>
      </c>
      <c r="C29" s="25">
        <f t="shared" si="7"/>
        <v>12419</v>
      </c>
      <c r="D29" s="25">
        <v>493.3</v>
      </c>
      <c r="E29" s="25">
        <v>12415</v>
      </c>
      <c r="F29" s="44">
        <v>-3.6162330765568814E-3</v>
      </c>
      <c r="G29" s="1">
        <f>'ONE_LAST_QUOTE (2)'!AF29</f>
        <v>-3.2310590462182717E-4</v>
      </c>
      <c r="H29" s="1">
        <f t="shared" si="0"/>
        <v>1.7144585284287945E-3</v>
      </c>
      <c r="I29" s="1">
        <f t="shared" si="8"/>
        <v>-2.3606703376724491E-3</v>
      </c>
      <c r="J29" s="25">
        <f t="shared" si="1"/>
        <v>0</v>
      </c>
      <c r="K29" s="25">
        <f t="shared" si="2"/>
        <v>1</v>
      </c>
      <c r="L29" s="25">
        <f t="shared" si="3"/>
        <v>1</v>
      </c>
      <c r="M29" s="25">
        <v>0</v>
      </c>
      <c r="N29" s="5" t="str">
        <f t="shared" si="4"/>
        <v>-</v>
      </c>
      <c r="O29" s="5">
        <f t="shared" si="5"/>
        <v>44102</v>
      </c>
      <c r="P29" s="5" t="s">
        <v>80</v>
      </c>
      <c r="Q29" s="5" t="s">
        <v>80</v>
      </c>
      <c r="R29" s="5" t="str">
        <f t="shared" si="9"/>
        <v>-</v>
      </c>
      <c r="S29" s="5" t="str">
        <f t="shared" si="10"/>
        <v>-</v>
      </c>
      <c r="T29" s="27">
        <f t="shared" si="11"/>
        <v>0</v>
      </c>
      <c r="X29" s="46">
        <v>24</v>
      </c>
      <c r="Y29" s="47">
        <v>44742</v>
      </c>
      <c r="Z29" s="45">
        <f t="shared" si="20"/>
        <v>14556</v>
      </c>
      <c r="AA29" s="45">
        <f t="shared" si="21"/>
        <v>561.29999999999995</v>
      </c>
      <c r="AB29" s="47">
        <v>44753</v>
      </c>
      <c r="AC29" s="45">
        <f t="shared" si="22"/>
        <v>14246</v>
      </c>
      <c r="AD29" s="45">
        <f t="shared" si="23"/>
        <v>547.1</v>
      </c>
      <c r="AE29" s="45">
        <f t="shared" si="24"/>
        <v>310</v>
      </c>
      <c r="AF29" s="45">
        <f t="shared" si="47"/>
        <v>-14.199999999999932</v>
      </c>
      <c r="AG29" s="45">
        <f t="shared" si="25"/>
        <v>11</v>
      </c>
      <c r="AH29" s="50">
        <f t="shared" si="46"/>
        <v>-3799.9999999994034</v>
      </c>
      <c r="AU29" s="51">
        <f>SUM(AU6:AU28)</f>
        <v>466099.99999999732</v>
      </c>
      <c r="AY29" s="46">
        <v>24</v>
      </c>
      <c r="AZ29" s="5">
        <v>44326</v>
      </c>
      <c r="BA29" s="45">
        <f t="shared" si="13"/>
        <v>16569</v>
      </c>
      <c r="BB29" s="45">
        <f t="shared" si="35"/>
        <v>652.29999999999995</v>
      </c>
      <c r="BC29" s="5">
        <v>44329</v>
      </c>
      <c r="BD29" s="45">
        <f t="shared" si="36"/>
        <v>15747</v>
      </c>
      <c r="BE29" s="45">
        <f t="shared" si="15"/>
        <v>636.29999999999995</v>
      </c>
      <c r="BF29" s="45">
        <f t="shared" si="45"/>
        <v>822</v>
      </c>
      <c r="BG29" s="45">
        <f t="shared" si="48"/>
        <v>-16</v>
      </c>
      <c r="BH29" s="45">
        <f t="shared" si="37"/>
        <v>3</v>
      </c>
      <c r="BI29" s="65">
        <f t="shared" si="38"/>
        <v>183600</v>
      </c>
      <c r="BJ29" s="25">
        <f t="shared" si="39"/>
        <v>184800</v>
      </c>
      <c r="BL29" s="46">
        <v>24</v>
      </c>
      <c r="BM29" s="47">
        <v>44313</v>
      </c>
      <c r="BN29" s="45">
        <f t="shared" si="16"/>
        <v>17528</v>
      </c>
      <c r="BO29" s="45">
        <f t="shared" si="17"/>
        <v>701</v>
      </c>
      <c r="BP29" s="47">
        <v>44320</v>
      </c>
      <c r="BQ29" s="45">
        <f t="shared" si="18"/>
        <v>16785</v>
      </c>
      <c r="BR29" s="45">
        <f t="shared" si="19"/>
        <v>672.5</v>
      </c>
      <c r="BS29" s="45">
        <f t="shared" ref="BS29:BS31" si="49">BQ29-BN29</f>
        <v>-743</v>
      </c>
      <c r="BT29" s="45">
        <f t="shared" ref="BT29:BT31" si="50">BO29-BR29</f>
        <v>28.5</v>
      </c>
      <c r="BU29" s="45">
        <f t="shared" ref="BU29:BU31" si="51">BP29-BM29</f>
        <v>7</v>
      </c>
      <c r="BV29" s="65">
        <f t="shared" si="43"/>
        <v>-41900</v>
      </c>
      <c r="BW29" s="25">
        <f t="shared" si="44"/>
        <v>-40700</v>
      </c>
      <c r="CD29" s="5">
        <v>44055</v>
      </c>
      <c r="CE29" s="25">
        <v>503.3</v>
      </c>
      <c r="CF29" s="25">
        <v>506.2</v>
      </c>
      <c r="CH29" s="5">
        <v>44012</v>
      </c>
      <c r="CI29" s="25">
        <v>11470</v>
      </c>
      <c r="CJ29" s="25">
        <v>11361</v>
      </c>
    </row>
    <row r="30" spans="1:88" x14ac:dyDescent="0.3">
      <c r="A30" s="5">
        <v>44103</v>
      </c>
      <c r="B30" s="25">
        <f t="shared" si="6"/>
        <v>490.7</v>
      </c>
      <c r="C30" s="25">
        <f t="shared" si="7"/>
        <v>12409</v>
      </c>
      <c r="D30" s="25">
        <v>493.1</v>
      </c>
      <c r="E30" s="25">
        <v>12421</v>
      </c>
      <c r="F30" s="44">
        <v>-2.1756165342239663E-3</v>
      </c>
      <c r="G30" s="1">
        <f>'ONE_LAST_QUOTE (2)'!AF30</f>
        <v>-3.2310590462182717E-4</v>
      </c>
      <c r="H30" s="1">
        <f t="shared" si="0"/>
        <v>1.7144585284287945E-3</v>
      </c>
      <c r="I30" s="1">
        <f t="shared" si="8"/>
        <v>-2.3606703376724491E-3</v>
      </c>
      <c r="J30" s="25">
        <f t="shared" si="1"/>
        <v>0</v>
      </c>
      <c r="K30" s="25">
        <f t="shared" si="2"/>
        <v>0</v>
      </c>
      <c r="L30" s="25">
        <f t="shared" si="3"/>
        <v>0</v>
      </c>
      <c r="M30" s="25">
        <v>0</v>
      </c>
      <c r="N30" s="5" t="str">
        <f t="shared" si="4"/>
        <v>-</v>
      </c>
      <c r="O30" s="5" t="str">
        <f t="shared" si="5"/>
        <v>-</v>
      </c>
      <c r="P30" s="5" t="s">
        <v>80</v>
      </c>
      <c r="Q30" s="5" t="s">
        <v>80</v>
      </c>
      <c r="R30" s="5" t="str">
        <f t="shared" si="9"/>
        <v>-</v>
      </c>
      <c r="S30" s="5" t="str">
        <f t="shared" si="10"/>
        <v>-</v>
      </c>
      <c r="T30" s="27">
        <f t="shared" si="11"/>
        <v>0</v>
      </c>
      <c r="X30" s="46">
        <v>25</v>
      </c>
      <c r="Y30" s="47">
        <v>44862</v>
      </c>
      <c r="Z30" s="45">
        <f t="shared" si="20"/>
        <v>12737</v>
      </c>
      <c r="AA30" s="45">
        <f t="shared" si="21"/>
        <v>485.1</v>
      </c>
      <c r="AB30" s="47">
        <v>44865</v>
      </c>
      <c r="AC30" s="45">
        <f t="shared" si="22"/>
        <v>12933</v>
      </c>
      <c r="AD30" s="45">
        <f t="shared" si="23"/>
        <v>492.3</v>
      </c>
      <c r="AE30" s="45">
        <f t="shared" si="24"/>
        <v>-196</v>
      </c>
      <c r="AF30" s="45">
        <f t="shared" si="47"/>
        <v>7.1999999999999886</v>
      </c>
      <c r="AG30" s="45">
        <f t="shared" si="25"/>
        <v>3</v>
      </c>
      <c r="AH30" s="50">
        <f t="shared" si="46"/>
        <v>-13600.000000000109</v>
      </c>
      <c r="AU30" s="51">
        <f>SUMIF($AU$6:$AU$28,"&gt;0")</f>
        <v>982799.99999999697</v>
      </c>
      <c r="AV30" s="25">
        <f>AU30/21</f>
        <v>46799.999999999854</v>
      </c>
      <c r="AY30" s="46">
        <v>25</v>
      </c>
      <c r="AZ30" s="5">
        <v>44330</v>
      </c>
      <c r="BA30" s="45">
        <f t="shared" si="13"/>
        <v>15292</v>
      </c>
      <c r="BB30" s="45">
        <f t="shared" si="35"/>
        <v>626.4</v>
      </c>
      <c r="BC30" s="5">
        <v>44333</v>
      </c>
      <c r="BD30" s="45">
        <f t="shared" si="36"/>
        <v>16164</v>
      </c>
      <c r="BE30" s="45">
        <f t="shared" si="15"/>
        <v>658.3</v>
      </c>
      <c r="BF30" s="45">
        <f t="shared" si="45"/>
        <v>-872</v>
      </c>
      <c r="BG30" s="45">
        <f t="shared" si="48"/>
        <v>31.899999999999977</v>
      </c>
      <c r="BH30" s="45">
        <f t="shared" si="37"/>
        <v>3</v>
      </c>
      <c r="BI30" s="65">
        <f t="shared" si="38"/>
        <v>-62900.000000000233</v>
      </c>
      <c r="BJ30" s="25">
        <f t="shared" si="39"/>
        <v>-61700.000000000233</v>
      </c>
      <c r="BL30" s="46">
        <v>25</v>
      </c>
      <c r="BM30" s="47">
        <v>44322</v>
      </c>
      <c r="BN30" s="45">
        <f t="shared" si="16"/>
        <v>17269</v>
      </c>
      <c r="BO30" s="45">
        <f t="shared" si="17"/>
        <v>692.3</v>
      </c>
      <c r="BP30" s="47">
        <v>44326</v>
      </c>
      <c r="BQ30" s="45">
        <f t="shared" si="18"/>
        <v>16569</v>
      </c>
      <c r="BR30" s="45">
        <f t="shared" si="19"/>
        <v>652.29999999999995</v>
      </c>
      <c r="BS30" s="45">
        <f t="shared" si="49"/>
        <v>-700</v>
      </c>
      <c r="BT30" s="45">
        <f t="shared" si="50"/>
        <v>40</v>
      </c>
      <c r="BU30" s="45">
        <f t="shared" si="51"/>
        <v>4</v>
      </c>
      <c r="BV30" s="65">
        <f t="shared" si="43"/>
        <v>78800</v>
      </c>
      <c r="BW30" s="25">
        <f t="shared" si="44"/>
        <v>80000</v>
      </c>
      <c r="CD30" s="5">
        <v>44056</v>
      </c>
      <c r="CE30" s="25">
        <v>502.2</v>
      </c>
      <c r="CF30" s="25">
        <v>503.5</v>
      </c>
      <c r="CH30" s="5">
        <v>44013</v>
      </c>
      <c r="CI30" s="25">
        <v>11544</v>
      </c>
      <c r="CJ30" s="25">
        <v>11454</v>
      </c>
    </row>
    <row r="31" spans="1:88" x14ac:dyDescent="0.3">
      <c r="A31" s="5">
        <v>44104</v>
      </c>
      <c r="B31" s="25">
        <f t="shared" si="6"/>
        <v>493.1</v>
      </c>
      <c r="C31" s="25">
        <f t="shared" si="7"/>
        <v>12472</v>
      </c>
      <c r="D31" s="25">
        <v>493.5</v>
      </c>
      <c r="E31" s="25">
        <v>12473</v>
      </c>
      <c r="F31" s="44">
        <v>1.4437358291645138E-3</v>
      </c>
      <c r="G31" s="1">
        <f>'ONE_LAST_QUOTE (2)'!AF31</f>
        <v>-3.2310590462182717E-4</v>
      </c>
      <c r="H31" s="1">
        <f t="shared" si="0"/>
        <v>1.7144585284287945E-3</v>
      </c>
      <c r="I31" s="1">
        <f t="shared" si="8"/>
        <v>-2.3606703376724491E-3</v>
      </c>
      <c r="J31" s="25">
        <f t="shared" si="1"/>
        <v>0</v>
      </c>
      <c r="K31" s="25">
        <f t="shared" si="2"/>
        <v>0</v>
      </c>
      <c r="L31" s="25">
        <f t="shared" si="3"/>
        <v>0</v>
      </c>
      <c r="M31" s="25">
        <v>1</v>
      </c>
      <c r="N31" s="5" t="str">
        <f t="shared" si="4"/>
        <v>-</v>
      </c>
      <c r="O31" s="5" t="str">
        <f t="shared" si="5"/>
        <v>-</v>
      </c>
      <c r="Q31" s="5">
        <v>1</v>
      </c>
      <c r="R31" s="5" t="str">
        <f t="shared" si="9"/>
        <v>-</v>
      </c>
      <c r="S31" s="5">
        <f t="shared" si="10"/>
        <v>44104</v>
      </c>
      <c r="T31" s="27">
        <f t="shared" si="11"/>
        <v>1</v>
      </c>
      <c r="X31" s="46">
        <v>26</v>
      </c>
      <c r="Y31" s="47">
        <v>44879</v>
      </c>
      <c r="Z31" s="45">
        <f t="shared" si="20"/>
        <v>14128</v>
      </c>
      <c r="AA31" s="45">
        <f t="shared" si="21"/>
        <v>542.1</v>
      </c>
      <c r="AB31" s="47">
        <v>44881</v>
      </c>
      <c r="AC31" s="45">
        <f t="shared" si="22"/>
        <v>14515</v>
      </c>
      <c r="AD31" s="45">
        <f t="shared" si="23"/>
        <v>568.29999999999995</v>
      </c>
      <c r="AE31" s="45">
        <f t="shared" si="24"/>
        <v>-387</v>
      </c>
      <c r="AF31" s="45">
        <f t="shared" si="47"/>
        <v>26.199999999999932</v>
      </c>
      <c r="AG31" s="45">
        <f t="shared" si="25"/>
        <v>2</v>
      </c>
      <c r="AH31" s="50">
        <f t="shared" si="46"/>
        <v>80999.999999999389</v>
      </c>
      <c r="AU31" s="51">
        <f>SUMIF($AU$6:$AU$28,"&lt;0")</f>
        <v>-516699.99999999977</v>
      </c>
      <c r="AV31" s="25">
        <f>AU31/2</f>
        <v>-258349.99999999988</v>
      </c>
      <c r="AY31" s="46">
        <v>26</v>
      </c>
      <c r="AZ31" s="5">
        <v>44348</v>
      </c>
      <c r="BA31" s="45">
        <f t="shared" si="13"/>
        <v>17071</v>
      </c>
      <c r="BB31" s="45">
        <f t="shared" si="35"/>
        <v>679.5</v>
      </c>
      <c r="BC31" s="5">
        <v>44349</v>
      </c>
      <c r="BD31" s="45">
        <f t="shared" si="36"/>
        <v>17201</v>
      </c>
      <c r="BE31" s="45">
        <f t="shared" si="15"/>
        <v>681</v>
      </c>
      <c r="BF31" s="45">
        <f t="shared" si="45"/>
        <v>-130</v>
      </c>
      <c r="BG31" s="45">
        <f t="shared" si="48"/>
        <v>1.5</v>
      </c>
      <c r="BH31" s="45">
        <f t="shared" si="37"/>
        <v>1</v>
      </c>
      <c r="BI31" s="65">
        <f t="shared" si="38"/>
        <v>-39700</v>
      </c>
      <c r="BJ31" s="25">
        <f t="shared" si="39"/>
        <v>-38500</v>
      </c>
      <c r="BL31" s="46">
        <v>26</v>
      </c>
      <c r="BM31" s="47">
        <v>44329</v>
      </c>
      <c r="BN31" s="45">
        <f t="shared" si="16"/>
        <v>15747</v>
      </c>
      <c r="BO31" s="45">
        <f t="shared" si="17"/>
        <v>636.29999999999995</v>
      </c>
      <c r="BP31" s="47">
        <v>44330</v>
      </c>
      <c r="BQ31" s="45">
        <f t="shared" si="18"/>
        <v>15292</v>
      </c>
      <c r="BR31" s="45">
        <f t="shared" si="19"/>
        <v>626.4</v>
      </c>
      <c r="BS31" s="45">
        <f t="shared" si="49"/>
        <v>-455</v>
      </c>
      <c r="BT31" s="45">
        <f t="shared" si="50"/>
        <v>9.8999999999999773</v>
      </c>
      <c r="BU31" s="45">
        <f t="shared" si="51"/>
        <v>1</v>
      </c>
      <c r="BV31" s="65">
        <f t="shared" si="43"/>
        <v>-94100.000000000204</v>
      </c>
      <c r="BW31" s="25">
        <f t="shared" si="44"/>
        <v>-92900.000000000204</v>
      </c>
      <c r="CD31" s="5">
        <v>44057</v>
      </c>
      <c r="CE31" s="25">
        <v>503.2</v>
      </c>
      <c r="CF31" s="25">
        <v>502.3</v>
      </c>
      <c r="CH31" s="5">
        <v>44014</v>
      </c>
      <c r="CI31" s="25">
        <v>11695</v>
      </c>
      <c r="CJ31" s="25">
        <v>11559</v>
      </c>
    </row>
    <row r="32" spans="1:88" x14ac:dyDescent="0.3">
      <c r="A32" s="5">
        <v>44109</v>
      </c>
      <c r="B32" s="25">
        <f t="shared" si="6"/>
        <v>496.5</v>
      </c>
      <c r="C32" s="25">
        <f t="shared" si="7"/>
        <v>12520</v>
      </c>
      <c r="D32" s="25">
        <v>494.2</v>
      </c>
      <c r="E32" s="25">
        <v>12529</v>
      </c>
      <c r="F32" s="44">
        <v>1.6991833422706248E-3</v>
      </c>
      <c r="G32" s="1">
        <f>'ONE_LAST_QUOTE (2)'!AF32</f>
        <v>-3.2310590462182717E-4</v>
      </c>
      <c r="H32" s="1">
        <f t="shared" si="0"/>
        <v>1.7144585284287945E-3</v>
      </c>
      <c r="I32" s="1">
        <f t="shared" si="8"/>
        <v>-2.3606703376724491E-3</v>
      </c>
      <c r="J32" s="25">
        <f t="shared" si="1"/>
        <v>0</v>
      </c>
      <c r="K32" s="25">
        <f t="shared" si="2"/>
        <v>0</v>
      </c>
      <c r="L32" s="25">
        <f t="shared" si="3"/>
        <v>0</v>
      </c>
      <c r="M32" s="25">
        <v>0</v>
      </c>
      <c r="N32" s="5" t="str">
        <f t="shared" si="4"/>
        <v>-</v>
      </c>
      <c r="O32" s="5" t="str">
        <f t="shared" si="5"/>
        <v>-</v>
      </c>
      <c r="P32" s="5" t="s">
        <v>80</v>
      </c>
      <c r="Q32" s="5" t="s">
        <v>80</v>
      </c>
      <c r="R32" s="5" t="str">
        <f t="shared" si="9"/>
        <v>-</v>
      </c>
      <c r="S32" s="5" t="str">
        <f t="shared" si="10"/>
        <v>-</v>
      </c>
      <c r="T32" s="27">
        <f t="shared" si="11"/>
        <v>1</v>
      </c>
      <c r="X32" s="46">
        <v>27</v>
      </c>
      <c r="Y32" s="47">
        <v>44895</v>
      </c>
      <c r="Z32" s="45">
        <f t="shared" si="20"/>
        <v>14808</v>
      </c>
      <c r="AA32" s="45">
        <f t="shared" si="21"/>
        <v>572.29999999999995</v>
      </c>
      <c r="AB32" s="47">
        <v>44911</v>
      </c>
      <c r="AC32" s="45">
        <f t="shared" si="22"/>
        <v>14485</v>
      </c>
      <c r="AD32" s="45">
        <f t="shared" si="23"/>
        <v>557.9</v>
      </c>
      <c r="AE32" s="45">
        <f t="shared" si="24"/>
        <v>323</v>
      </c>
      <c r="AF32" s="45">
        <f t="shared" si="47"/>
        <v>-14.399999999999977</v>
      </c>
      <c r="AG32" s="45">
        <f t="shared" si="25"/>
        <v>16</v>
      </c>
      <c r="AH32" s="50">
        <f t="shared" si="46"/>
        <v>-399.99999999978172</v>
      </c>
      <c r="AU32" s="25">
        <f>AU30/AU31</f>
        <v>-1.9020708341397279</v>
      </c>
      <c r="AV32" s="25">
        <f>AV30/AV31</f>
        <v>-0.18114960325140264</v>
      </c>
      <c r="AY32" s="46">
        <v>27</v>
      </c>
      <c r="AZ32" s="5">
        <v>44351</v>
      </c>
      <c r="BA32" s="45">
        <f t="shared" si="13"/>
        <v>17120</v>
      </c>
      <c r="BB32" s="45">
        <f t="shared" si="35"/>
        <v>682.5</v>
      </c>
      <c r="BC32" s="5">
        <v>44355</v>
      </c>
      <c r="BD32" s="45">
        <f t="shared" si="36"/>
        <v>16957</v>
      </c>
      <c r="BE32" s="45">
        <f t="shared" si="15"/>
        <v>670.8</v>
      </c>
      <c r="BF32" s="45">
        <f t="shared" si="45"/>
        <v>163</v>
      </c>
      <c r="BG32" s="45">
        <f t="shared" si="48"/>
        <v>-11.700000000000045</v>
      </c>
      <c r="BH32" s="45">
        <f t="shared" si="37"/>
        <v>4</v>
      </c>
      <c r="BI32" s="65">
        <f t="shared" si="38"/>
        <v>-41300.000000000407</v>
      </c>
      <c r="BJ32" s="25">
        <f t="shared" si="39"/>
        <v>-40100.000000000407</v>
      </c>
      <c r="BL32" s="46">
        <v>27</v>
      </c>
      <c r="BM32" s="47">
        <v>44334</v>
      </c>
      <c r="BN32" s="45">
        <f t="shared" si="16"/>
        <v>16006</v>
      </c>
      <c r="BO32" s="45">
        <f t="shared" ref="BO32:BO72" si="52">INDEX($CF:$CF,MATCH(BM32,$CD:$CD)+1+$BW$2)</f>
        <v>646.79999999999995</v>
      </c>
      <c r="BP32" s="47">
        <v>44343</v>
      </c>
      <c r="BQ32" s="45">
        <f t="shared" si="18"/>
        <v>16850</v>
      </c>
      <c r="BR32" s="45">
        <f t="shared" ref="BR32:BR72" si="53">INDEX($CF:$CF,MATCH(BP32,$CD:$CD)+1+$BW$2)</f>
        <v>674.7</v>
      </c>
      <c r="BS32" s="45">
        <f t="shared" ref="BS32:BS72" si="54">BQ32-BN32</f>
        <v>844</v>
      </c>
      <c r="BT32" s="45">
        <f t="shared" ref="BT32:BT72" si="55">BO32-BR32</f>
        <v>-27.900000000000091</v>
      </c>
      <c r="BU32" s="45">
        <f t="shared" ref="BU32:BU72" si="56">BP32-BM32</f>
        <v>9</v>
      </c>
      <c r="BV32" s="65">
        <f t="shared" si="43"/>
        <v>85299.999999999185</v>
      </c>
      <c r="BW32" s="25">
        <f t="shared" si="44"/>
        <v>86499.999999999185</v>
      </c>
      <c r="CD32" s="5">
        <v>44060</v>
      </c>
      <c r="CE32" s="25">
        <v>511.1</v>
      </c>
      <c r="CF32" s="25">
        <v>503.4</v>
      </c>
      <c r="CH32" s="5">
        <v>44015</v>
      </c>
      <c r="CI32" s="25">
        <v>11834</v>
      </c>
      <c r="CJ32" s="25">
        <v>11729</v>
      </c>
    </row>
    <row r="33" spans="1:88" x14ac:dyDescent="0.3">
      <c r="A33" s="5">
        <v>44110</v>
      </c>
      <c r="B33" s="25">
        <f t="shared" si="6"/>
        <v>501</v>
      </c>
      <c r="C33" s="25">
        <f t="shared" si="7"/>
        <v>12679</v>
      </c>
      <c r="D33" s="25">
        <v>500.1</v>
      </c>
      <c r="E33" s="25">
        <v>12677</v>
      </c>
      <c r="F33" s="44">
        <v>2.1656331770891872E-3</v>
      </c>
      <c r="G33" s="1">
        <f>'ONE_LAST_QUOTE (2)'!AF33</f>
        <v>-3.2310590462182717E-4</v>
      </c>
      <c r="H33" s="1">
        <f t="shared" si="0"/>
        <v>1.7144585284287945E-3</v>
      </c>
      <c r="I33" s="1">
        <f t="shared" si="8"/>
        <v>-2.3606703376724491E-3</v>
      </c>
      <c r="J33" s="25">
        <f t="shared" si="1"/>
        <v>1</v>
      </c>
      <c r="K33" s="25">
        <f t="shared" si="2"/>
        <v>0</v>
      </c>
      <c r="L33" s="25">
        <f t="shared" si="3"/>
        <v>1</v>
      </c>
      <c r="M33" s="25">
        <v>0</v>
      </c>
      <c r="N33" s="5">
        <f t="shared" si="4"/>
        <v>44110</v>
      </c>
      <c r="O33" s="5" t="str">
        <f t="shared" si="5"/>
        <v>-</v>
      </c>
      <c r="P33" s="5" t="s">
        <v>80</v>
      </c>
      <c r="Q33" s="5" t="s">
        <v>80</v>
      </c>
      <c r="R33" s="5" t="str">
        <f t="shared" si="9"/>
        <v>-</v>
      </c>
      <c r="S33" s="5" t="str">
        <f t="shared" si="10"/>
        <v>-</v>
      </c>
      <c r="T33" s="27">
        <f t="shared" si="11"/>
        <v>1</v>
      </c>
      <c r="X33" s="46">
        <v>28</v>
      </c>
      <c r="Y33" s="47">
        <v>45000</v>
      </c>
      <c r="Z33" s="45">
        <f t="shared" si="20"/>
        <v>15340</v>
      </c>
      <c r="AA33" s="45">
        <f t="shared" si="21"/>
        <v>592.9</v>
      </c>
      <c r="AB33" s="47">
        <v>45005</v>
      </c>
      <c r="AC33" s="45">
        <f t="shared" si="22"/>
        <v>15291</v>
      </c>
      <c r="AD33" s="45">
        <f t="shared" ref="AD33:AD34" si="57">VLOOKUP(AB33,$A$1:$F$799,2)</f>
        <v>595.20000000000005</v>
      </c>
      <c r="AE33" s="45">
        <f t="shared" si="24"/>
        <v>49</v>
      </c>
      <c r="AF33" s="45">
        <f t="shared" si="47"/>
        <v>2.3000000000000682</v>
      </c>
      <c r="AG33" s="45">
        <f t="shared" si="25"/>
        <v>5</v>
      </c>
      <c r="AH33" s="50">
        <f t="shared" si="46"/>
        <v>40300.000000000611</v>
      </c>
      <c r="AU33" s="25">
        <f>MAX(AU6:AU28)</f>
        <v>169700.00000000023</v>
      </c>
      <c r="AY33" s="46">
        <v>28</v>
      </c>
      <c r="AZ33" s="5">
        <v>44356</v>
      </c>
      <c r="BA33" s="45">
        <f t="shared" si="13"/>
        <v>17157</v>
      </c>
      <c r="BB33" s="45">
        <f t="shared" si="35"/>
        <v>681.4</v>
      </c>
      <c r="BC33" s="5">
        <v>44369</v>
      </c>
      <c r="BD33" s="45">
        <f t="shared" si="36"/>
        <v>17281</v>
      </c>
      <c r="BE33" s="45">
        <f t="shared" si="15"/>
        <v>683.4</v>
      </c>
      <c r="BF33" s="45">
        <f t="shared" si="45"/>
        <v>-124</v>
      </c>
      <c r="BG33" s="45">
        <f t="shared" si="48"/>
        <v>2</v>
      </c>
      <c r="BH33" s="45">
        <f t="shared" si="37"/>
        <v>13</v>
      </c>
      <c r="BI33" s="65">
        <f t="shared" si="38"/>
        <v>-32800</v>
      </c>
      <c r="BJ33" s="25">
        <f t="shared" si="39"/>
        <v>-31600</v>
      </c>
      <c r="BL33" s="46">
        <v>28</v>
      </c>
      <c r="BM33" s="47">
        <v>44355</v>
      </c>
      <c r="BN33" s="45">
        <f t="shared" si="16"/>
        <v>16957</v>
      </c>
      <c r="BO33" s="45">
        <f t="shared" si="52"/>
        <v>670.8</v>
      </c>
      <c r="BP33" s="47">
        <v>44356</v>
      </c>
      <c r="BQ33" s="45">
        <f t="shared" si="18"/>
        <v>17157</v>
      </c>
      <c r="BR33" s="45">
        <f t="shared" si="53"/>
        <v>681.4</v>
      </c>
      <c r="BS33" s="45">
        <f t="shared" si="54"/>
        <v>200</v>
      </c>
      <c r="BT33" s="45">
        <f t="shared" si="55"/>
        <v>-10.600000000000023</v>
      </c>
      <c r="BU33" s="45">
        <f t="shared" si="56"/>
        <v>1</v>
      </c>
      <c r="BV33" s="65">
        <f t="shared" si="43"/>
        <v>-16600.000000000204</v>
      </c>
      <c r="BW33" s="25">
        <f t="shared" si="44"/>
        <v>-15400.000000000204</v>
      </c>
      <c r="CD33" s="5">
        <v>44061</v>
      </c>
      <c r="CE33" s="25">
        <v>507.9</v>
      </c>
      <c r="CF33" s="25">
        <v>511.2</v>
      </c>
      <c r="CH33" s="5">
        <v>44018</v>
      </c>
      <c r="CI33" s="25">
        <v>12067</v>
      </c>
      <c r="CJ33" s="25">
        <v>11870</v>
      </c>
    </row>
    <row r="34" spans="1:88" ht="16.8" thickBot="1" x14ac:dyDescent="0.35">
      <c r="A34" s="5">
        <v>44111</v>
      </c>
      <c r="B34" s="25">
        <f t="shared" si="6"/>
        <v>505.6</v>
      </c>
      <c r="C34" s="25">
        <f t="shared" si="7"/>
        <v>12761</v>
      </c>
      <c r="D34" s="25">
        <v>504.8</v>
      </c>
      <c r="E34" s="25">
        <v>12754</v>
      </c>
      <c r="F34" s="44">
        <v>-5.2578384917580556E-4</v>
      </c>
      <c r="G34" s="1">
        <f>'ONE_LAST_QUOTE (2)'!AF34</f>
        <v>-3.2310590462182717E-4</v>
      </c>
      <c r="H34" s="1">
        <f t="shared" si="0"/>
        <v>1.7144585284287945E-3</v>
      </c>
      <c r="I34" s="1">
        <f t="shared" si="8"/>
        <v>-2.3606703376724491E-3</v>
      </c>
      <c r="J34" s="25">
        <f t="shared" si="1"/>
        <v>0</v>
      </c>
      <c r="K34" s="25">
        <f t="shared" si="2"/>
        <v>0</v>
      </c>
      <c r="L34" s="25">
        <f t="shared" si="3"/>
        <v>0</v>
      </c>
      <c r="M34" s="25">
        <v>0</v>
      </c>
      <c r="N34" s="5" t="str">
        <f t="shared" si="4"/>
        <v>-</v>
      </c>
      <c r="O34" s="5" t="str">
        <f t="shared" si="5"/>
        <v>-</v>
      </c>
      <c r="P34" s="5" t="s">
        <v>80</v>
      </c>
      <c r="Q34" s="5" t="s">
        <v>80</v>
      </c>
      <c r="R34" s="5" t="str">
        <f t="shared" si="9"/>
        <v>-</v>
      </c>
      <c r="S34" s="5" t="str">
        <f t="shared" si="10"/>
        <v>-</v>
      </c>
      <c r="T34" s="27">
        <f t="shared" si="11"/>
        <v>0</v>
      </c>
      <c r="X34" s="31">
        <v>29</v>
      </c>
      <c r="Y34" s="48">
        <v>45107</v>
      </c>
      <c r="Z34" s="32">
        <f t="shared" si="20"/>
        <v>16776</v>
      </c>
      <c r="AA34" s="32">
        <f t="shared" si="21"/>
        <v>645.70000000000005</v>
      </c>
      <c r="AB34" s="48">
        <v>45112</v>
      </c>
      <c r="AC34" s="32">
        <f t="shared" si="22"/>
        <v>16969</v>
      </c>
      <c r="AD34" s="32">
        <f t="shared" si="57"/>
        <v>652.29999999999995</v>
      </c>
      <c r="AE34" s="32">
        <f t="shared" si="24"/>
        <v>-193</v>
      </c>
      <c r="AF34" s="32">
        <f t="shared" si="47"/>
        <v>6.5999999999999091</v>
      </c>
      <c r="AG34" s="32">
        <f t="shared" si="25"/>
        <v>5</v>
      </c>
      <c r="AH34" s="34">
        <f t="shared" si="46"/>
        <v>-17800.000000000815</v>
      </c>
      <c r="AU34" s="25">
        <f>MIN(AU6:AU28)</f>
        <v>-228999.99999999953</v>
      </c>
      <c r="AY34" s="46">
        <v>29</v>
      </c>
      <c r="AZ34" s="5">
        <v>44370</v>
      </c>
      <c r="BA34" s="45">
        <f t="shared" si="13"/>
        <v>17352</v>
      </c>
      <c r="BB34" s="45">
        <f t="shared" si="35"/>
        <v>685.6</v>
      </c>
      <c r="BC34" s="5">
        <v>44371</v>
      </c>
      <c r="BD34" s="45">
        <f t="shared" si="36"/>
        <v>17419</v>
      </c>
      <c r="BE34" s="45">
        <f t="shared" ref="BE34:BE77" si="58">INDEX($CF:$CF,MATCH(BC34,$CD:$CD)+1+$BW$2)</f>
        <v>686.8</v>
      </c>
      <c r="BF34" s="45">
        <f t="shared" ref="BF34:BF77" si="59">BA34-BD34</f>
        <v>-67</v>
      </c>
      <c r="BG34" s="45">
        <f t="shared" ref="BG34:BG77" si="60">BE34-BB34</f>
        <v>1.1999999999999318</v>
      </c>
      <c r="BH34" s="45">
        <f t="shared" ref="BH34:BH77" si="61">BC34-AZ34</f>
        <v>1</v>
      </c>
      <c r="BI34" s="65">
        <f t="shared" si="38"/>
        <v>-17200.000000000615</v>
      </c>
      <c r="BJ34" s="25">
        <f t="shared" si="39"/>
        <v>-16000.000000000615</v>
      </c>
      <c r="BL34" s="46">
        <v>29</v>
      </c>
      <c r="BM34" s="47">
        <v>44369</v>
      </c>
      <c r="BN34" s="45">
        <f t="shared" si="16"/>
        <v>17281</v>
      </c>
      <c r="BO34" s="45">
        <f t="shared" si="52"/>
        <v>683.4</v>
      </c>
      <c r="BP34" s="47">
        <v>44370</v>
      </c>
      <c r="BQ34" s="45">
        <f t="shared" si="18"/>
        <v>17352</v>
      </c>
      <c r="BR34" s="45">
        <f t="shared" si="53"/>
        <v>685.6</v>
      </c>
      <c r="BS34" s="45">
        <f t="shared" si="54"/>
        <v>71</v>
      </c>
      <c r="BT34" s="45">
        <f t="shared" si="55"/>
        <v>-2.2000000000000455</v>
      </c>
      <c r="BU34" s="45">
        <f t="shared" si="56"/>
        <v>1</v>
      </c>
      <c r="BV34" s="65">
        <f t="shared" si="43"/>
        <v>7399.9999999995925</v>
      </c>
      <c r="BW34" s="25">
        <f t="shared" si="44"/>
        <v>8599.9999999995925</v>
      </c>
      <c r="CD34" s="5">
        <v>44062</v>
      </c>
      <c r="CE34" s="25">
        <v>504.1</v>
      </c>
      <c r="CF34" s="25">
        <v>508</v>
      </c>
      <c r="CH34" s="5">
        <v>44019</v>
      </c>
      <c r="CI34" s="25">
        <v>12028</v>
      </c>
      <c r="CJ34" s="25">
        <v>12071</v>
      </c>
    </row>
    <row r="35" spans="1:88" x14ac:dyDescent="0.3">
      <c r="A35" s="5">
        <v>44112</v>
      </c>
      <c r="B35" s="25">
        <f t="shared" si="6"/>
        <v>512.20000000000005</v>
      </c>
      <c r="C35" s="25">
        <f t="shared" si="7"/>
        <v>12893</v>
      </c>
      <c r="D35" s="25">
        <v>512.70000000000005</v>
      </c>
      <c r="E35" s="25">
        <v>12873</v>
      </c>
      <c r="F35" s="44">
        <v>-2.110326788203931E-3</v>
      </c>
      <c r="G35" s="1">
        <f>'ONE_LAST_QUOTE (2)'!AF35</f>
        <v>-3.2310590462182717E-4</v>
      </c>
      <c r="H35" s="1">
        <f t="shared" si="0"/>
        <v>1.7144585284287945E-3</v>
      </c>
      <c r="I35" s="1">
        <f t="shared" si="8"/>
        <v>-2.3606703376724491E-3</v>
      </c>
      <c r="J35" s="25">
        <f t="shared" si="1"/>
        <v>0</v>
      </c>
      <c r="K35" s="25">
        <f t="shared" si="2"/>
        <v>0</v>
      </c>
      <c r="L35" s="25">
        <f t="shared" si="3"/>
        <v>0</v>
      </c>
      <c r="M35" s="25">
        <v>0</v>
      </c>
      <c r="N35" s="5" t="str">
        <f t="shared" si="4"/>
        <v>-</v>
      </c>
      <c r="O35" s="5" t="str">
        <f t="shared" si="5"/>
        <v>-</v>
      </c>
      <c r="P35" s="5" t="s">
        <v>80</v>
      </c>
      <c r="Q35" s="5" t="s">
        <v>80</v>
      </c>
      <c r="R35" s="5" t="str">
        <f t="shared" si="9"/>
        <v>-</v>
      </c>
      <c r="S35" s="5" t="str">
        <f t="shared" si="10"/>
        <v>-</v>
      </c>
      <c r="T35" s="27">
        <f t="shared" si="11"/>
        <v>0</v>
      </c>
      <c r="AH35" s="51">
        <f>SUM(AH6:AH34)</f>
        <v>555899.9999999979</v>
      </c>
      <c r="AY35" s="46">
        <v>30</v>
      </c>
      <c r="AZ35" s="5">
        <v>44379</v>
      </c>
      <c r="BA35" s="45">
        <f t="shared" si="13"/>
        <v>17910</v>
      </c>
      <c r="BB35" s="45">
        <f t="shared" ref="BB35:BB77" si="62">INDEX($CF:$CF,MATCH(AZ35,$CD:$CD)+1+$BW$2)</f>
        <v>695.5</v>
      </c>
      <c r="BC35" s="5">
        <v>44383</v>
      </c>
      <c r="BD35" s="45">
        <f t="shared" si="36"/>
        <v>17843</v>
      </c>
      <c r="BE35" s="45">
        <f t="shared" si="58"/>
        <v>694.9</v>
      </c>
      <c r="BF35" s="45">
        <f t="shared" si="59"/>
        <v>67</v>
      </c>
      <c r="BG35" s="45">
        <f t="shared" si="60"/>
        <v>-0.60000000000002274</v>
      </c>
      <c r="BH35" s="45">
        <f t="shared" si="61"/>
        <v>4</v>
      </c>
      <c r="BI35" s="65">
        <f t="shared" si="38"/>
        <v>20199.999999999796</v>
      </c>
      <c r="BJ35" s="25">
        <f t="shared" si="39"/>
        <v>21399.999999999796</v>
      </c>
      <c r="BL35" s="46">
        <v>30</v>
      </c>
      <c r="BM35" s="47">
        <v>44372</v>
      </c>
      <c r="BN35" s="45">
        <f t="shared" si="16"/>
        <v>17534</v>
      </c>
      <c r="BO35" s="45">
        <f t="shared" si="52"/>
        <v>688.7</v>
      </c>
      <c r="BP35" s="47">
        <v>44375</v>
      </c>
      <c r="BQ35" s="45">
        <f t="shared" si="18"/>
        <v>17527</v>
      </c>
      <c r="BR35" s="45">
        <f t="shared" si="53"/>
        <v>684.5</v>
      </c>
      <c r="BS35" s="45">
        <f t="shared" si="54"/>
        <v>-7</v>
      </c>
      <c r="BT35" s="45">
        <f t="shared" si="55"/>
        <v>4.2000000000000455</v>
      </c>
      <c r="BU35" s="45">
        <f t="shared" si="56"/>
        <v>3</v>
      </c>
      <c r="BV35" s="65">
        <f t="shared" si="43"/>
        <v>33800.000000000407</v>
      </c>
      <c r="BW35" s="25">
        <f t="shared" si="44"/>
        <v>35000.000000000407</v>
      </c>
      <c r="CD35" s="5">
        <v>44063</v>
      </c>
      <c r="CE35" s="25">
        <v>485.9</v>
      </c>
      <c r="CF35" s="25">
        <v>504.2</v>
      </c>
      <c r="CH35" s="5">
        <v>44020</v>
      </c>
      <c r="CI35" s="25">
        <v>12126</v>
      </c>
      <c r="CJ35" s="25">
        <v>12010</v>
      </c>
    </row>
    <row r="36" spans="1:88" x14ac:dyDescent="0.3">
      <c r="A36" s="5">
        <v>44116</v>
      </c>
      <c r="B36" s="25">
        <f t="shared" si="6"/>
        <v>515.29999999999995</v>
      </c>
      <c r="C36" s="25">
        <f t="shared" si="7"/>
        <v>12911</v>
      </c>
      <c r="D36" s="25">
        <v>514.9</v>
      </c>
      <c r="E36" s="25">
        <v>12921</v>
      </c>
      <c r="F36" s="44">
        <v>1.5276036695026363E-3</v>
      </c>
      <c r="G36" s="1">
        <f>'ONE_LAST_QUOTE (2)'!AF36</f>
        <v>-3.2310590462182717E-4</v>
      </c>
      <c r="H36" s="1">
        <f t="shared" si="0"/>
        <v>1.7144585284287945E-3</v>
      </c>
      <c r="I36" s="1">
        <f t="shared" si="8"/>
        <v>-2.3606703376724491E-3</v>
      </c>
      <c r="J36" s="25">
        <f t="shared" si="1"/>
        <v>0</v>
      </c>
      <c r="K36" s="25">
        <f t="shared" si="2"/>
        <v>0</v>
      </c>
      <c r="L36" s="25">
        <f t="shared" si="3"/>
        <v>0</v>
      </c>
      <c r="M36" s="25">
        <v>0</v>
      </c>
      <c r="N36" s="5" t="str">
        <f t="shared" si="4"/>
        <v>-</v>
      </c>
      <c r="O36" s="5" t="str">
        <f t="shared" si="5"/>
        <v>-</v>
      </c>
      <c r="P36" s="5" t="s">
        <v>80</v>
      </c>
      <c r="Q36" s="5" t="s">
        <v>80</v>
      </c>
      <c r="R36" s="5" t="str">
        <f t="shared" si="9"/>
        <v>-</v>
      </c>
      <c r="S36" s="5" t="str">
        <f t="shared" si="10"/>
        <v>-</v>
      </c>
      <c r="T36" s="27">
        <f t="shared" si="11"/>
        <v>1</v>
      </c>
      <c r="AH36" s="51">
        <f>SUMIF($AH$6:$AH$34,"&gt;0")</f>
        <v>986899.99999999686</v>
      </c>
      <c r="AI36" s="25">
        <f>AH36/27</f>
        <v>36551.851851851738</v>
      </c>
      <c r="AY36" s="46">
        <v>31</v>
      </c>
      <c r="AZ36" s="5">
        <v>44386</v>
      </c>
      <c r="BA36" s="45">
        <f t="shared" si="13"/>
        <v>17840</v>
      </c>
      <c r="BB36" s="45">
        <f t="shared" si="62"/>
        <v>692.2</v>
      </c>
      <c r="BC36" s="5">
        <v>44389</v>
      </c>
      <c r="BD36" s="45">
        <f t="shared" si="36"/>
        <v>17862</v>
      </c>
      <c r="BE36" s="45">
        <f t="shared" si="58"/>
        <v>699.9</v>
      </c>
      <c r="BF36" s="45">
        <f t="shared" si="59"/>
        <v>-22</v>
      </c>
      <c r="BG36" s="45">
        <f t="shared" si="60"/>
        <v>7.6999999999999318</v>
      </c>
      <c r="BH36" s="45">
        <f t="shared" si="61"/>
        <v>3</v>
      </c>
      <c r="BI36" s="65">
        <f t="shared" si="38"/>
        <v>59299.999999999389</v>
      </c>
      <c r="BJ36" s="25">
        <f t="shared" si="39"/>
        <v>60499.999999999389</v>
      </c>
      <c r="BL36" s="46">
        <v>31</v>
      </c>
      <c r="BM36" s="47">
        <v>44383</v>
      </c>
      <c r="BN36" s="45">
        <f t="shared" si="16"/>
        <v>17843</v>
      </c>
      <c r="BO36" s="45">
        <f t="shared" si="52"/>
        <v>694.9</v>
      </c>
      <c r="BP36" s="47">
        <v>44386</v>
      </c>
      <c r="BQ36" s="45">
        <f t="shared" si="18"/>
        <v>17840</v>
      </c>
      <c r="BR36" s="45">
        <f t="shared" si="53"/>
        <v>692.2</v>
      </c>
      <c r="BS36" s="45">
        <f t="shared" si="54"/>
        <v>-3</v>
      </c>
      <c r="BT36" s="45">
        <f t="shared" si="55"/>
        <v>2.6999999999999318</v>
      </c>
      <c r="BU36" s="45">
        <f t="shared" si="56"/>
        <v>3</v>
      </c>
      <c r="BV36" s="65">
        <f t="shared" si="43"/>
        <v>21899.999999999385</v>
      </c>
      <c r="BW36" s="25">
        <f t="shared" si="44"/>
        <v>23099.999999999385</v>
      </c>
      <c r="CD36" s="5">
        <v>44064</v>
      </c>
      <c r="CE36" s="25">
        <v>495.7</v>
      </c>
      <c r="CF36" s="25">
        <v>486</v>
      </c>
      <c r="CH36" s="5">
        <v>44021</v>
      </c>
      <c r="CI36" s="25">
        <v>12149</v>
      </c>
      <c r="CJ36" s="25">
        <v>12127</v>
      </c>
    </row>
    <row r="37" spans="1:88" x14ac:dyDescent="0.3">
      <c r="A37" s="5">
        <v>44117</v>
      </c>
      <c r="B37" s="25">
        <f t="shared" si="6"/>
        <v>514.29999999999995</v>
      </c>
      <c r="C37" s="25">
        <f t="shared" si="7"/>
        <v>12908</v>
      </c>
      <c r="D37" s="25">
        <v>514.9</v>
      </c>
      <c r="E37" s="25">
        <v>12915</v>
      </c>
      <c r="F37" s="44">
        <v>1.1045795264668936E-3</v>
      </c>
      <c r="G37" s="1">
        <f>'ONE_LAST_QUOTE (2)'!AF37</f>
        <v>-3.2310590462182717E-4</v>
      </c>
      <c r="H37" s="1">
        <f t="shared" si="0"/>
        <v>1.7144585284287945E-3</v>
      </c>
      <c r="I37" s="1">
        <f t="shared" si="8"/>
        <v>-2.3606703376724491E-3</v>
      </c>
      <c r="J37" s="25">
        <f t="shared" si="1"/>
        <v>0</v>
      </c>
      <c r="K37" s="25">
        <f t="shared" si="2"/>
        <v>0</v>
      </c>
      <c r="L37" s="25">
        <f t="shared" si="3"/>
        <v>0</v>
      </c>
      <c r="M37" s="25">
        <v>0</v>
      </c>
      <c r="N37" s="5" t="str">
        <f t="shared" si="4"/>
        <v>-</v>
      </c>
      <c r="O37" s="5" t="str">
        <f t="shared" si="5"/>
        <v>-</v>
      </c>
      <c r="P37" s="5" t="s">
        <v>80</v>
      </c>
      <c r="Q37" s="5" t="s">
        <v>80</v>
      </c>
      <c r="R37" s="5" t="str">
        <f t="shared" si="9"/>
        <v>-</v>
      </c>
      <c r="S37" s="5" t="str">
        <f t="shared" si="10"/>
        <v>-</v>
      </c>
      <c r="T37" s="27">
        <f t="shared" si="11"/>
        <v>1</v>
      </c>
      <c r="AH37" s="51">
        <f>SUMIF($AH$6:$AH$34,"&lt;0")</f>
        <v>-430999.99999999907</v>
      </c>
      <c r="AI37" s="25">
        <f>AH37/2</f>
        <v>-215499.99999999953</v>
      </c>
      <c r="AY37" s="46">
        <v>32</v>
      </c>
      <c r="AZ37" s="5">
        <v>44393</v>
      </c>
      <c r="BA37" s="45">
        <f t="shared" si="13"/>
        <v>17800</v>
      </c>
      <c r="BB37" s="45">
        <f t="shared" si="62"/>
        <v>683</v>
      </c>
      <c r="BC37" s="5">
        <v>44399</v>
      </c>
      <c r="BD37" s="45">
        <f t="shared" si="36"/>
        <v>17409</v>
      </c>
      <c r="BE37" s="45">
        <f t="shared" si="58"/>
        <v>684.5</v>
      </c>
      <c r="BF37" s="45">
        <f t="shared" si="59"/>
        <v>391</v>
      </c>
      <c r="BG37" s="45">
        <f t="shared" si="60"/>
        <v>1.5</v>
      </c>
      <c r="BH37" s="45">
        <f t="shared" si="61"/>
        <v>6</v>
      </c>
      <c r="BI37" s="65">
        <f t="shared" si="38"/>
        <v>168700</v>
      </c>
      <c r="BJ37" s="25">
        <f t="shared" si="39"/>
        <v>169900</v>
      </c>
      <c r="BL37" s="46">
        <v>32</v>
      </c>
      <c r="BM37" s="47">
        <v>44389</v>
      </c>
      <c r="BN37" s="45">
        <f t="shared" si="16"/>
        <v>17862</v>
      </c>
      <c r="BO37" s="45">
        <f t="shared" si="52"/>
        <v>699.9</v>
      </c>
      <c r="BP37" s="47">
        <v>44393</v>
      </c>
      <c r="BQ37" s="45">
        <f t="shared" si="18"/>
        <v>17800</v>
      </c>
      <c r="BR37" s="45">
        <f t="shared" si="53"/>
        <v>683</v>
      </c>
      <c r="BS37" s="45">
        <f t="shared" si="54"/>
        <v>-62</v>
      </c>
      <c r="BT37" s="45">
        <f t="shared" si="55"/>
        <v>16.899999999999977</v>
      </c>
      <c r="BU37" s="45">
        <f t="shared" si="56"/>
        <v>4</v>
      </c>
      <c r="BV37" s="65">
        <f t="shared" si="43"/>
        <v>126099.9999999998</v>
      </c>
      <c r="BW37" s="25">
        <f t="shared" si="44"/>
        <v>127299.9999999998</v>
      </c>
      <c r="CD37" s="5">
        <v>44067</v>
      </c>
      <c r="CE37" s="25">
        <v>499.9</v>
      </c>
      <c r="CF37" s="25">
        <v>495.8</v>
      </c>
      <c r="CH37" s="5">
        <v>44022</v>
      </c>
      <c r="CI37" s="25">
        <v>11995</v>
      </c>
      <c r="CJ37" s="25">
        <v>12138</v>
      </c>
    </row>
    <row r="38" spans="1:88" x14ac:dyDescent="0.3">
      <c r="A38" s="5">
        <v>44118</v>
      </c>
      <c r="B38" s="25">
        <f t="shared" si="6"/>
        <v>512.4</v>
      </c>
      <c r="C38" s="25">
        <f t="shared" si="7"/>
        <v>12897</v>
      </c>
      <c r="D38" s="25">
        <v>512.79999999999995</v>
      </c>
      <c r="E38" s="25">
        <v>12890</v>
      </c>
      <c r="F38" s="44">
        <v>6.7337449905386813E-4</v>
      </c>
      <c r="G38" s="1">
        <f>'ONE_LAST_QUOTE (2)'!AF38</f>
        <v>-3.2310590462182717E-4</v>
      </c>
      <c r="H38" s="1">
        <f t="shared" si="0"/>
        <v>1.7144585284287945E-3</v>
      </c>
      <c r="I38" s="1">
        <f t="shared" si="8"/>
        <v>-2.3606703376724491E-3</v>
      </c>
      <c r="J38" s="25">
        <f t="shared" si="1"/>
        <v>0</v>
      </c>
      <c r="K38" s="25">
        <f t="shared" si="2"/>
        <v>0</v>
      </c>
      <c r="L38" s="25">
        <f t="shared" si="3"/>
        <v>0</v>
      </c>
      <c r="M38" s="25">
        <v>0</v>
      </c>
      <c r="N38" s="5" t="str">
        <f t="shared" si="4"/>
        <v>-</v>
      </c>
      <c r="O38" s="5" t="str">
        <f t="shared" si="5"/>
        <v>-</v>
      </c>
      <c r="P38" s="5" t="s">
        <v>80</v>
      </c>
      <c r="Q38" s="5" t="s">
        <v>80</v>
      </c>
      <c r="R38" s="5" t="str">
        <f t="shared" si="9"/>
        <v>-</v>
      </c>
      <c r="S38" s="5" t="str">
        <f t="shared" si="10"/>
        <v>-</v>
      </c>
      <c r="T38" s="27">
        <f t="shared" si="11"/>
        <v>1</v>
      </c>
      <c r="AH38" s="25">
        <f>AH36/AH37</f>
        <v>-2.2897911832946614</v>
      </c>
      <c r="AI38" s="25">
        <f>AI36/AI37</f>
        <v>-0.16961416172553048</v>
      </c>
      <c r="AY38" s="46">
        <v>33</v>
      </c>
      <c r="AZ38" s="5">
        <v>44404</v>
      </c>
      <c r="BA38" s="45">
        <f t="shared" si="13"/>
        <v>16996</v>
      </c>
      <c r="BB38" s="45">
        <f t="shared" si="62"/>
        <v>673.1</v>
      </c>
      <c r="BC38" s="5">
        <v>44406</v>
      </c>
      <c r="BD38" s="45">
        <f t="shared" si="36"/>
        <v>17174</v>
      </c>
      <c r="BE38" s="45">
        <f t="shared" si="58"/>
        <v>675.3</v>
      </c>
      <c r="BF38" s="45">
        <f t="shared" si="59"/>
        <v>-178</v>
      </c>
      <c r="BG38" s="45">
        <f t="shared" si="60"/>
        <v>2.1999999999999318</v>
      </c>
      <c r="BH38" s="45">
        <f t="shared" si="61"/>
        <v>2</v>
      </c>
      <c r="BI38" s="65">
        <f t="shared" si="38"/>
        <v>-52600.000000000611</v>
      </c>
      <c r="BJ38" s="25">
        <f t="shared" si="39"/>
        <v>-51400.000000000611</v>
      </c>
      <c r="BL38" s="46">
        <v>33</v>
      </c>
      <c r="BM38" s="47">
        <v>44399</v>
      </c>
      <c r="BN38" s="45">
        <f t="shared" si="16"/>
        <v>17409</v>
      </c>
      <c r="BO38" s="45">
        <f t="shared" si="52"/>
        <v>684.5</v>
      </c>
      <c r="BP38" s="47">
        <v>44403</v>
      </c>
      <c r="BQ38" s="45">
        <f t="shared" si="18"/>
        <v>17146</v>
      </c>
      <c r="BR38" s="45">
        <f t="shared" si="53"/>
        <v>673.8</v>
      </c>
      <c r="BS38" s="45">
        <f t="shared" si="54"/>
        <v>-263</v>
      </c>
      <c r="BT38" s="45">
        <f t="shared" si="55"/>
        <v>10.700000000000045</v>
      </c>
      <c r="BU38" s="45">
        <f t="shared" si="56"/>
        <v>4</v>
      </c>
      <c r="BV38" s="65">
        <f t="shared" si="43"/>
        <v>-10099.999999999593</v>
      </c>
      <c r="BW38" s="25">
        <f t="shared" si="44"/>
        <v>-8899.9999999995925</v>
      </c>
      <c r="CD38" s="5">
        <v>44068</v>
      </c>
      <c r="CE38" s="25">
        <v>503.8</v>
      </c>
      <c r="CF38" s="25">
        <v>500</v>
      </c>
      <c r="CH38" s="5">
        <v>44025</v>
      </c>
      <c r="CI38" s="25">
        <v>12204</v>
      </c>
      <c r="CJ38" s="25">
        <v>12006</v>
      </c>
    </row>
    <row r="39" spans="1:88" x14ac:dyDescent="0.3">
      <c r="A39" s="5">
        <v>44119</v>
      </c>
      <c r="B39" s="25">
        <f t="shared" si="6"/>
        <v>506.3</v>
      </c>
      <c r="C39" s="25">
        <f t="shared" si="7"/>
        <v>12819</v>
      </c>
      <c r="D39" s="25">
        <v>507.1</v>
      </c>
      <c r="E39" s="25">
        <v>12840</v>
      </c>
      <c r="F39" s="44">
        <v>6.3050032783905953E-3</v>
      </c>
      <c r="G39" s="1">
        <f>'ONE_LAST_QUOTE (2)'!AF39</f>
        <v>-3.2310590462182717E-4</v>
      </c>
      <c r="H39" s="1">
        <f t="shared" si="0"/>
        <v>1.7144585284287945E-3</v>
      </c>
      <c r="I39" s="1">
        <f t="shared" si="8"/>
        <v>-2.3606703376724491E-3</v>
      </c>
      <c r="J39" s="25">
        <f t="shared" si="1"/>
        <v>1</v>
      </c>
      <c r="K39" s="25">
        <f t="shared" si="2"/>
        <v>0</v>
      </c>
      <c r="L39" s="25">
        <f t="shared" si="3"/>
        <v>1</v>
      </c>
      <c r="M39" s="25">
        <v>0</v>
      </c>
      <c r="N39" s="5">
        <f t="shared" si="4"/>
        <v>44119</v>
      </c>
      <c r="O39" s="5" t="str">
        <f t="shared" si="5"/>
        <v>-</v>
      </c>
      <c r="P39" s="5" t="s">
        <v>80</v>
      </c>
      <c r="Q39" s="5" t="s">
        <v>80</v>
      </c>
      <c r="R39" s="5" t="str">
        <f t="shared" si="9"/>
        <v>-</v>
      </c>
      <c r="S39" s="5" t="str">
        <f t="shared" si="10"/>
        <v>-</v>
      </c>
      <c r="T39" s="27">
        <f t="shared" si="11"/>
        <v>1</v>
      </c>
      <c r="AH39" s="25">
        <f>MAX(AH6:AH34)</f>
        <v>163400</v>
      </c>
      <c r="AY39" s="46">
        <v>34</v>
      </c>
      <c r="AZ39" s="5">
        <v>44407</v>
      </c>
      <c r="BA39" s="45">
        <f t="shared" si="13"/>
        <v>17469</v>
      </c>
      <c r="BB39" s="45">
        <f t="shared" si="62"/>
        <v>683.6</v>
      </c>
      <c r="BC39" s="5">
        <v>44410</v>
      </c>
      <c r="BD39" s="45">
        <f t="shared" si="36"/>
        <v>17490</v>
      </c>
      <c r="BE39" s="45">
        <f t="shared" si="58"/>
        <v>684.3</v>
      </c>
      <c r="BF39" s="45">
        <f t="shared" si="59"/>
        <v>-21</v>
      </c>
      <c r="BG39" s="45">
        <f t="shared" si="60"/>
        <v>0.69999999999993179</v>
      </c>
      <c r="BH39" s="45">
        <f t="shared" si="61"/>
        <v>3</v>
      </c>
      <c r="BI39" s="65">
        <f t="shared" si="38"/>
        <v>-3300.0000000006139</v>
      </c>
      <c r="BJ39" s="25">
        <f t="shared" si="39"/>
        <v>-2100.0000000006139</v>
      </c>
      <c r="BL39" s="46">
        <v>34</v>
      </c>
      <c r="BM39" s="47">
        <v>44406</v>
      </c>
      <c r="BN39" s="45">
        <f t="shared" si="16"/>
        <v>17174</v>
      </c>
      <c r="BO39" s="45">
        <f t="shared" si="52"/>
        <v>675.3</v>
      </c>
      <c r="BP39" s="47">
        <v>44407</v>
      </c>
      <c r="BQ39" s="45">
        <f t="shared" si="18"/>
        <v>17469</v>
      </c>
      <c r="BR39" s="45">
        <f t="shared" si="53"/>
        <v>683.6</v>
      </c>
      <c r="BS39" s="45">
        <f t="shared" si="54"/>
        <v>295</v>
      </c>
      <c r="BT39" s="45">
        <f t="shared" si="55"/>
        <v>-8.3000000000000682</v>
      </c>
      <c r="BU39" s="45">
        <f t="shared" si="56"/>
        <v>1</v>
      </c>
      <c r="BV39" s="65">
        <f t="shared" si="43"/>
        <v>42099.999999999389</v>
      </c>
      <c r="BW39" s="25">
        <f t="shared" si="44"/>
        <v>43299.999999999389</v>
      </c>
      <c r="CD39" s="5">
        <v>44069</v>
      </c>
      <c r="CE39" s="25">
        <v>507</v>
      </c>
      <c r="CF39" s="25">
        <v>503.7</v>
      </c>
      <c r="CH39" s="5">
        <v>44026</v>
      </c>
      <c r="CI39" s="25">
        <v>12188</v>
      </c>
      <c r="CJ39" s="25">
        <v>12191</v>
      </c>
    </row>
    <row r="40" spans="1:88" x14ac:dyDescent="0.3">
      <c r="A40" s="5">
        <v>44120</v>
      </c>
      <c r="B40" s="25">
        <f t="shared" si="6"/>
        <v>506</v>
      </c>
      <c r="C40" s="25">
        <f t="shared" si="7"/>
        <v>12744</v>
      </c>
      <c r="D40" s="25">
        <v>505.5</v>
      </c>
      <c r="E40" s="25">
        <v>12748</v>
      </c>
      <c r="F40" s="44">
        <v>2.1043227386251806E-3</v>
      </c>
      <c r="G40" s="1">
        <f>'ONE_LAST_QUOTE (2)'!AF40</f>
        <v>-3.2310590462182717E-4</v>
      </c>
      <c r="H40" s="1">
        <f t="shared" si="0"/>
        <v>1.7144585284287945E-3</v>
      </c>
      <c r="I40" s="1">
        <f t="shared" si="8"/>
        <v>-2.3606703376724491E-3</v>
      </c>
      <c r="J40" s="25">
        <f t="shared" si="1"/>
        <v>1</v>
      </c>
      <c r="K40" s="25">
        <f t="shared" si="2"/>
        <v>0</v>
      </c>
      <c r="L40" s="25">
        <f t="shared" si="3"/>
        <v>1</v>
      </c>
      <c r="M40" s="25">
        <v>0</v>
      </c>
      <c r="N40" s="5">
        <f t="shared" si="4"/>
        <v>44120</v>
      </c>
      <c r="O40" s="5" t="str">
        <f t="shared" si="5"/>
        <v>-</v>
      </c>
      <c r="P40" s="5" t="s">
        <v>80</v>
      </c>
      <c r="Q40" s="5" t="s">
        <v>80</v>
      </c>
      <c r="R40" s="5" t="str">
        <f t="shared" si="9"/>
        <v>-</v>
      </c>
      <c r="S40" s="5" t="str">
        <f t="shared" si="10"/>
        <v>-</v>
      </c>
      <c r="T40" s="27">
        <f t="shared" si="11"/>
        <v>1</v>
      </c>
      <c r="AH40" s="25">
        <f>MIN(AH6:AH34)</f>
        <v>-192599.9999999998</v>
      </c>
      <c r="AY40" s="46">
        <v>35</v>
      </c>
      <c r="AZ40" s="5">
        <v>44411</v>
      </c>
      <c r="BA40" s="45">
        <f t="shared" si="13"/>
        <v>17584</v>
      </c>
      <c r="BB40" s="45">
        <f t="shared" si="62"/>
        <v>688.3</v>
      </c>
      <c r="BC40" s="5">
        <v>44417</v>
      </c>
      <c r="BD40" s="45">
        <f t="shared" si="36"/>
        <v>17300</v>
      </c>
      <c r="BE40" s="45">
        <f t="shared" si="58"/>
        <v>681.5</v>
      </c>
      <c r="BF40" s="45">
        <f t="shared" si="59"/>
        <v>284</v>
      </c>
      <c r="BG40" s="45">
        <f t="shared" si="60"/>
        <v>-6.7999999999999545</v>
      </c>
      <c r="BH40" s="45">
        <f t="shared" si="61"/>
        <v>6</v>
      </c>
      <c r="BI40" s="65">
        <f t="shared" si="38"/>
        <v>51200.000000000415</v>
      </c>
      <c r="BJ40" s="25">
        <f t="shared" si="39"/>
        <v>52400.000000000415</v>
      </c>
      <c r="BL40" s="46">
        <v>35</v>
      </c>
      <c r="BM40" s="47">
        <v>44410</v>
      </c>
      <c r="BN40" s="45">
        <f t="shared" si="16"/>
        <v>17490</v>
      </c>
      <c r="BO40" s="45">
        <f t="shared" si="52"/>
        <v>684.3</v>
      </c>
      <c r="BP40" s="47">
        <v>44411</v>
      </c>
      <c r="BQ40" s="45">
        <f t="shared" si="18"/>
        <v>17584</v>
      </c>
      <c r="BR40" s="45">
        <f t="shared" si="53"/>
        <v>688.3</v>
      </c>
      <c r="BS40" s="45">
        <f t="shared" si="54"/>
        <v>94</v>
      </c>
      <c r="BT40" s="45">
        <f t="shared" si="55"/>
        <v>-4</v>
      </c>
      <c r="BU40" s="45">
        <f t="shared" si="56"/>
        <v>1</v>
      </c>
      <c r="BV40" s="65">
        <f t="shared" si="43"/>
        <v>400</v>
      </c>
      <c r="BW40" s="25">
        <f t="shared" si="44"/>
        <v>1600</v>
      </c>
      <c r="CD40" s="5">
        <v>44070</v>
      </c>
      <c r="CE40" s="25">
        <v>506.2</v>
      </c>
      <c r="CF40" s="25">
        <v>507.1</v>
      </c>
      <c r="CH40" s="5">
        <v>44027</v>
      </c>
      <c r="CI40" s="25">
        <v>12220</v>
      </c>
      <c r="CJ40" s="25">
        <v>12206</v>
      </c>
    </row>
    <row r="41" spans="1:88" x14ac:dyDescent="0.3">
      <c r="A41" s="5">
        <v>44123</v>
      </c>
      <c r="B41" s="25">
        <f t="shared" si="6"/>
        <v>512.6</v>
      </c>
      <c r="C41" s="25">
        <f t="shared" si="7"/>
        <v>12899</v>
      </c>
      <c r="D41" s="25">
        <v>512.20000000000005</v>
      </c>
      <c r="E41" s="25">
        <v>12893</v>
      </c>
      <c r="F41" s="44">
        <v>1.2856794364989254E-3</v>
      </c>
      <c r="G41" s="1">
        <f>'ONE_LAST_QUOTE (2)'!AF41</f>
        <v>-3.2310590462182717E-4</v>
      </c>
      <c r="H41" s="1">
        <f t="shared" si="0"/>
        <v>1.7144585284287945E-3</v>
      </c>
      <c r="I41" s="1">
        <f t="shared" si="8"/>
        <v>-2.3606703376724491E-3</v>
      </c>
      <c r="J41" s="25">
        <f t="shared" si="1"/>
        <v>0</v>
      </c>
      <c r="K41" s="25">
        <f t="shared" si="2"/>
        <v>0</v>
      </c>
      <c r="L41" s="25">
        <f t="shared" si="3"/>
        <v>0</v>
      </c>
      <c r="M41" s="25">
        <v>0</v>
      </c>
      <c r="N41" s="5" t="str">
        <f t="shared" si="4"/>
        <v>-</v>
      </c>
      <c r="O41" s="5" t="str">
        <f t="shared" si="5"/>
        <v>-</v>
      </c>
      <c r="P41" s="5" t="s">
        <v>80</v>
      </c>
      <c r="Q41" s="5" t="s">
        <v>80</v>
      </c>
      <c r="R41" s="5" t="str">
        <f t="shared" si="9"/>
        <v>-</v>
      </c>
      <c r="S41" s="5" t="str">
        <f t="shared" si="10"/>
        <v>-</v>
      </c>
      <c r="T41" s="27">
        <f t="shared" si="11"/>
        <v>1</v>
      </c>
      <c r="AY41" s="46">
        <v>36</v>
      </c>
      <c r="AZ41" s="5">
        <v>44420</v>
      </c>
      <c r="BA41" s="45">
        <f t="shared" si="13"/>
        <v>16949</v>
      </c>
      <c r="BB41" s="45">
        <f t="shared" si="62"/>
        <v>666.8</v>
      </c>
      <c r="BC41" s="5">
        <v>44424</v>
      </c>
      <c r="BD41" s="45">
        <f t="shared" si="36"/>
        <v>16556</v>
      </c>
      <c r="BE41" s="45">
        <f t="shared" si="58"/>
        <v>655.8</v>
      </c>
      <c r="BF41" s="45">
        <f t="shared" si="59"/>
        <v>393</v>
      </c>
      <c r="BG41" s="45">
        <f t="shared" si="60"/>
        <v>-11</v>
      </c>
      <c r="BH41" s="45">
        <f t="shared" si="61"/>
        <v>4</v>
      </c>
      <c r="BI41" s="65">
        <f t="shared" si="38"/>
        <v>57000</v>
      </c>
      <c r="BJ41" s="25">
        <f t="shared" si="39"/>
        <v>58200</v>
      </c>
      <c r="BL41" s="46">
        <v>36</v>
      </c>
      <c r="BM41" s="47">
        <v>44431</v>
      </c>
      <c r="BN41" s="45">
        <f t="shared" si="16"/>
        <v>16803</v>
      </c>
      <c r="BO41" s="45">
        <f t="shared" si="52"/>
        <v>663.5</v>
      </c>
      <c r="BP41" s="47">
        <v>44432</v>
      </c>
      <c r="BQ41" s="45">
        <f t="shared" si="18"/>
        <v>16990</v>
      </c>
      <c r="BR41" s="45">
        <f t="shared" si="53"/>
        <v>674.3</v>
      </c>
      <c r="BS41" s="45">
        <f t="shared" si="54"/>
        <v>187</v>
      </c>
      <c r="BT41" s="45">
        <f t="shared" si="55"/>
        <v>-10.799999999999955</v>
      </c>
      <c r="BU41" s="45">
        <f t="shared" si="56"/>
        <v>1</v>
      </c>
      <c r="BV41" s="65">
        <f t="shared" si="43"/>
        <v>-23599.999999999593</v>
      </c>
      <c r="BW41" s="25">
        <f t="shared" si="44"/>
        <v>-22399.999999999593</v>
      </c>
      <c r="CD41" s="5">
        <v>44071</v>
      </c>
      <c r="CE41" s="25">
        <v>500.1</v>
      </c>
      <c r="CF41" s="25">
        <v>506</v>
      </c>
      <c r="CH41" s="5">
        <v>44028</v>
      </c>
      <c r="CI41" s="25">
        <v>12029</v>
      </c>
      <c r="CJ41" s="25">
        <v>12062</v>
      </c>
    </row>
    <row r="42" spans="1:88" x14ac:dyDescent="0.3">
      <c r="A42" s="5">
        <v>44124</v>
      </c>
      <c r="B42" s="25">
        <f t="shared" si="6"/>
        <v>509.8</v>
      </c>
      <c r="C42" s="25">
        <f t="shared" si="7"/>
        <v>12868</v>
      </c>
      <c r="D42" s="25">
        <v>509.6</v>
      </c>
      <c r="E42" s="25">
        <v>12855</v>
      </c>
      <c r="F42" s="44">
        <v>1.0732935316164686E-3</v>
      </c>
      <c r="G42" s="1">
        <f>'ONE_LAST_QUOTE (2)'!AF42</f>
        <v>-3.2310590462182717E-4</v>
      </c>
      <c r="H42" s="1">
        <f t="shared" si="0"/>
        <v>1.7144585284287945E-3</v>
      </c>
      <c r="I42" s="1">
        <f t="shared" si="8"/>
        <v>-2.3606703376724491E-3</v>
      </c>
      <c r="J42" s="25">
        <f t="shared" si="1"/>
        <v>0</v>
      </c>
      <c r="K42" s="25">
        <f t="shared" si="2"/>
        <v>0</v>
      </c>
      <c r="L42" s="25">
        <f t="shared" si="3"/>
        <v>0</v>
      </c>
      <c r="M42" s="25">
        <v>0</v>
      </c>
      <c r="N42" s="5" t="str">
        <f t="shared" si="4"/>
        <v>-</v>
      </c>
      <c r="O42" s="5" t="str">
        <f t="shared" si="5"/>
        <v>-</v>
      </c>
      <c r="P42" s="5" t="s">
        <v>80</v>
      </c>
      <c r="Q42" s="5" t="s">
        <v>80</v>
      </c>
      <c r="R42" s="5" t="str">
        <f t="shared" si="9"/>
        <v>-</v>
      </c>
      <c r="S42" s="5" t="str">
        <f t="shared" si="10"/>
        <v>-</v>
      </c>
      <c r="T42" s="27">
        <f t="shared" si="11"/>
        <v>1</v>
      </c>
      <c r="AY42" s="46">
        <v>37</v>
      </c>
      <c r="AZ42" s="5">
        <v>44427</v>
      </c>
      <c r="BA42" s="45">
        <f t="shared" si="13"/>
        <v>16223</v>
      </c>
      <c r="BB42" s="45">
        <f t="shared" si="62"/>
        <v>642.29999999999995</v>
      </c>
      <c r="BC42" s="5">
        <v>44431</v>
      </c>
      <c r="BD42" s="45">
        <f t="shared" si="36"/>
        <v>16803</v>
      </c>
      <c r="BE42" s="45">
        <f t="shared" si="58"/>
        <v>663.5</v>
      </c>
      <c r="BF42" s="45">
        <f t="shared" si="59"/>
        <v>-580</v>
      </c>
      <c r="BG42" s="45">
        <f t="shared" si="60"/>
        <v>21.200000000000045</v>
      </c>
      <c r="BH42" s="45">
        <f t="shared" si="61"/>
        <v>4</v>
      </c>
      <c r="BI42" s="65">
        <f t="shared" si="38"/>
        <v>-42399.999999999593</v>
      </c>
      <c r="BJ42" s="25">
        <f t="shared" si="39"/>
        <v>-41199.999999999593</v>
      </c>
      <c r="BL42" s="46">
        <v>37</v>
      </c>
      <c r="BM42" s="47">
        <v>44434</v>
      </c>
      <c r="BN42" s="45">
        <f t="shared" si="16"/>
        <v>17194</v>
      </c>
      <c r="BO42" s="45">
        <f t="shared" si="52"/>
        <v>683.2</v>
      </c>
      <c r="BP42" s="47">
        <v>44438</v>
      </c>
      <c r="BQ42" s="45">
        <f t="shared" si="18"/>
        <v>17470</v>
      </c>
      <c r="BR42" s="45">
        <f t="shared" si="53"/>
        <v>691.9</v>
      </c>
      <c r="BS42" s="45">
        <f t="shared" si="54"/>
        <v>276</v>
      </c>
      <c r="BT42" s="45">
        <f t="shared" si="55"/>
        <v>-8.6999999999999318</v>
      </c>
      <c r="BU42" s="45">
        <f t="shared" si="56"/>
        <v>4</v>
      </c>
      <c r="BV42" s="65">
        <f t="shared" si="43"/>
        <v>30900.000000000611</v>
      </c>
      <c r="BW42" s="25">
        <f t="shared" si="44"/>
        <v>32100.000000000611</v>
      </c>
      <c r="CD42" s="5">
        <v>44074</v>
      </c>
      <c r="CE42" s="25">
        <v>489.1</v>
      </c>
      <c r="CF42" s="25">
        <v>497.3</v>
      </c>
      <c r="CH42" s="5">
        <v>44029</v>
      </c>
      <c r="CI42" s="25">
        <v>12039</v>
      </c>
      <c r="CJ42" s="25">
        <v>12026</v>
      </c>
    </row>
    <row r="43" spans="1:88" x14ac:dyDescent="0.3">
      <c r="A43" s="5">
        <v>44125</v>
      </c>
      <c r="B43" s="25">
        <f t="shared" si="6"/>
        <v>508.1</v>
      </c>
      <c r="C43" s="25">
        <f t="shared" si="7"/>
        <v>12820</v>
      </c>
      <c r="D43" s="25">
        <v>508.3</v>
      </c>
      <c r="E43" s="25">
        <v>12860</v>
      </c>
      <c r="F43" s="44">
        <v>3.5748757581696997E-3</v>
      </c>
      <c r="G43" s="1">
        <f>'ONE_LAST_QUOTE (2)'!AF43</f>
        <v>-3.2310590462182717E-4</v>
      </c>
      <c r="H43" s="1">
        <f t="shared" si="0"/>
        <v>1.7144585284287945E-3</v>
      </c>
      <c r="I43" s="1">
        <f t="shared" si="8"/>
        <v>-2.3606703376724491E-3</v>
      </c>
      <c r="J43" s="25">
        <f t="shared" si="1"/>
        <v>1</v>
      </c>
      <c r="K43" s="25">
        <f t="shared" si="2"/>
        <v>0</v>
      </c>
      <c r="L43" s="25">
        <f t="shared" si="3"/>
        <v>1</v>
      </c>
      <c r="M43" s="25">
        <v>0</v>
      </c>
      <c r="N43" s="5">
        <f t="shared" si="4"/>
        <v>44125</v>
      </c>
      <c r="O43" s="5" t="str">
        <f t="shared" si="5"/>
        <v>-</v>
      </c>
      <c r="P43" s="5" t="s">
        <v>80</v>
      </c>
      <c r="Q43" s="5" t="s">
        <v>80</v>
      </c>
      <c r="R43" s="5" t="str">
        <f t="shared" si="9"/>
        <v>-</v>
      </c>
      <c r="S43" s="5" t="str">
        <f t="shared" si="10"/>
        <v>-</v>
      </c>
      <c r="T43" s="27">
        <f t="shared" si="11"/>
        <v>1</v>
      </c>
      <c r="AY43" s="46">
        <v>38</v>
      </c>
      <c r="AZ43" s="5">
        <v>44432</v>
      </c>
      <c r="BA43" s="45">
        <f t="shared" si="13"/>
        <v>16990</v>
      </c>
      <c r="BB43" s="45">
        <f t="shared" si="62"/>
        <v>674.3</v>
      </c>
      <c r="BC43" s="5">
        <v>44434</v>
      </c>
      <c r="BD43" s="45">
        <f t="shared" si="36"/>
        <v>17194</v>
      </c>
      <c r="BE43" s="45">
        <f t="shared" si="58"/>
        <v>683.2</v>
      </c>
      <c r="BF43" s="45">
        <f t="shared" si="59"/>
        <v>-204</v>
      </c>
      <c r="BG43" s="45">
        <f t="shared" si="60"/>
        <v>8.9000000000000909</v>
      </c>
      <c r="BH43" s="45">
        <f t="shared" si="61"/>
        <v>2</v>
      </c>
      <c r="BI43" s="65">
        <f t="shared" si="38"/>
        <v>-2699.9999999991851</v>
      </c>
      <c r="BJ43" s="25">
        <f t="shared" si="39"/>
        <v>-1499.9999999991851</v>
      </c>
      <c r="BL43" s="46">
        <v>38</v>
      </c>
      <c r="BM43" s="47">
        <v>44453</v>
      </c>
      <c r="BN43" s="45">
        <f t="shared" si="16"/>
        <v>17332</v>
      </c>
      <c r="BO43" s="45">
        <f t="shared" si="52"/>
        <v>693.2</v>
      </c>
      <c r="BP43" s="47">
        <v>44454</v>
      </c>
      <c r="BQ43" s="45">
        <f t="shared" si="18"/>
        <v>17230</v>
      </c>
      <c r="BR43" s="45">
        <f t="shared" si="53"/>
        <v>687.7</v>
      </c>
      <c r="BS43" s="45">
        <f t="shared" si="54"/>
        <v>-102</v>
      </c>
      <c r="BT43" s="45">
        <f t="shared" si="55"/>
        <v>5.5</v>
      </c>
      <c r="BU43" s="45">
        <f t="shared" si="56"/>
        <v>1</v>
      </c>
      <c r="BV43" s="65">
        <f t="shared" si="43"/>
        <v>7500</v>
      </c>
      <c r="BW43" s="25">
        <f t="shared" si="44"/>
        <v>8700</v>
      </c>
      <c r="CD43" s="5">
        <v>44075</v>
      </c>
      <c r="CE43" s="25">
        <v>498.7</v>
      </c>
      <c r="CF43" s="25">
        <v>488.9</v>
      </c>
      <c r="CH43" s="5">
        <v>44032</v>
      </c>
      <c r="CI43" s="25">
        <v>12033</v>
      </c>
      <c r="CJ43" s="25">
        <v>12048</v>
      </c>
    </row>
    <row r="44" spans="1:88" x14ac:dyDescent="0.3">
      <c r="A44" s="5">
        <v>44126</v>
      </c>
      <c r="B44" s="25">
        <f t="shared" si="6"/>
        <v>513.29999999999995</v>
      </c>
      <c r="C44" s="25">
        <f t="shared" si="7"/>
        <v>12837</v>
      </c>
      <c r="D44" s="25">
        <v>513.6</v>
      </c>
      <c r="E44" s="25">
        <v>12836</v>
      </c>
      <c r="F44" s="44">
        <v>-6.8850153988995744E-3</v>
      </c>
      <c r="G44" s="1">
        <f>'ONE_LAST_QUOTE (2)'!AF44</f>
        <v>-3.2310590462182717E-4</v>
      </c>
      <c r="H44" s="1">
        <f t="shared" si="0"/>
        <v>1.7144585284287945E-3</v>
      </c>
      <c r="I44" s="1">
        <f t="shared" si="8"/>
        <v>-2.3606703376724491E-3</v>
      </c>
      <c r="J44" s="25">
        <f t="shared" si="1"/>
        <v>0</v>
      </c>
      <c r="K44" s="25">
        <f t="shared" si="2"/>
        <v>1</v>
      </c>
      <c r="L44" s="25">
        <f t="shared" si="3"/>
        <v>1</v>
      </c>
      <c r="M44" s="25">
        <v>1</v>
      </c>
      <c r="N44" s="5" t="str">
        <f t="shared" si="4"/>
        <v>-</v>
      </c>
      <c r="O44" s="5">
        <f t="shared" si="5"/>
        <v>44126</v>
      </c>
      <c r="P44" s="5">
        <v>1</v>
      </c>
      <c r="Q44" s="5" t="s">
        <v>80</v>
      </c>
      <c r="R44" s="5">
        <f t="shared" si="9"/>
        <v>44126</v>
      </c>
      <c r="S44" s="5" t="str">
        <f t="shared" si="10"/>
        <v>-</v>
      </c>
      <c r="T44" s="27">
        <f t="shared" si="11"/>
        <v>0</v>
      </c>
      <c r="AY44" s="46">
        <v>39</v>
      </c>
      <c r="AZ44" s="5">
        <v>44439</v>
      </c>
      <c r="BA44" s="45">
        <f t="shared" si="13"/>
        <v>17482</v>
      </c>
      <c r="BB44" s="45">
        <f t="shared" si="62"/>
        <v>692.1</v>
      </c>
      <c r="BC44" s="5">
        <v>44442</v>
      </c>
      <c r="BD44" s="45">
        <f t="shared" si="36"/>
        <v>17515</v>
      </c>
      <c r="BE44" s="45">
        <f t="shared" si="58"/>
        <v>703.3</v>
      </c>
      <c r="BF44" s="45">
        <f t="shared" si="59"/>
        <v>-33</v>
      </c>
      <c r="BG44" s="45">
        <f t="shared" si="60"/>
        <v>11.199999999999932</v>
      </c>
      <c r="BH44" s="45">
        <f t="shared" si="61"/>
        <v>3</v>
      </c>
      <c r="BI44" s="65">
        <f t="shared" si="38"/>
        <v>86399.999999999389</v>
      </c>
      <c r="BJ44" s="25">
        <f t="shared" si="39"/>
        <v>87599.999999999389</v>
      </c>
      <c r="BL44" s="46">
        <v>39</v>
      </c>
      <c r="BM44" s="47">
        <v>44463</v>
      </c>
      <c r="BN44" s="45">
        <f t="shared" si="16"/>
        <v>17275</v>
      </c>
      <c r="BO44" s="45">
        <f t="shared" si="52"/>
        <v>686.9</v>
      </c>
      <c r="BP44" s="47">
        <v>44466</v>
      </c>
      <c r="BQ44" s="45">
        <f t="shared" si="18"/>
        <v>17130</v>
      </c>
      <c r="BR44" s="45">
        <f t="shared" si="53"/>
        <v>679.2</v>
      </c>
      <c r="BS44" s="45">
        <f t="shared" si="54"/>
        <v>-145</v>
      </c>
      <c r="BT44" s="45">
        <f t="shared" si="55"/>
        <v>7.6999999999999318</v>
      </c>
      <c r="BU44" s="45">
        <f t="shared" si="56"/>
        <v>3</v>
      </c>
      <c r="BV44" s="65">
        <f t="shared" si="43"/>
        <v>10099.999999999389</v>
      </c>
      <c r="BW44" s="25">
        <f t="shared" si="44"/>
        <v>11299.999999999389</v>
      </c>
      <c r="CD44" s="5">
        <v>44076</v>
      </c>
      <c r="CE44" s="25">
        <v>498.1</v>
      </c>
      <c r="CF44" s="25">
        <v>498.6</v>
      </c>
      <c r="CH44" s="5">
        <v>44033</v>
      </c>
      <c r="CI44" s="25">
        <v>12288</v>
      </c>
      <c r="CJ44" s="25">
        <v>12029</v>
      </c>
    </row>
    <row r="45" spans="1:88" x14ac:dyDescent="0.3">
      <c r="A45" s="5">
        <v>44127</v>
      </c>
      <c r="B45" s="25">
        <f t="shared" si="6"/>
        <v>511.1</v>
      </c>
      <c r="C45" s="25">
        <f t="shared" si="7"/>
        <v>12820</v>
      </c>
      <c r="D45" s="25">
        <v>511.2</v>
      </c>
      <c r="E45" s="25">
        <v>12838</v>
      </c>
      <c r="F45" s="44">
        <v>-4.2343224618405558E-3</v>
      </c>
      <c r="G45" s="1">
        <f>'ONE_LAST_QUOTE (2)'!AF45</f>
        <v>-3.2310590462182717E-4</v>
      </c>
      <c r="H45" s="1">
        <f t="shared" si="0"/>
        <v>1.7144585284287945E-3</v>
      </c>
      <c r="I45" s="1">
        <f t="shared" si="8"/>
        <v>-2.3606703376724491E-3</v>
      </c>
      <c r="J45" s="25">
        <f t="shared" si="1"/>
        <v>0</v>
      </c>
      <c r="K45" s="25">
        <f t="shared" si="2"/>
        <v>1</v>
      </c>
      <c r="L45" s="25">
        <f t="shared" si="3"/>
        <v>1</v>
      </c>
      <c r="M45" s="25">
        <v>0</v>
      </c>
      <c r="N45" s="5" t="str">
        <f t="shared" si="4"/>
        <v>-</v>
      </c>
      <c r="O45" s="5">
        <f t="shared" si="5"/>
        <v>44127</v>
      </c>
      <c r="P45" s="5" t="s">
        <v>80</v>
      </c>
      <c r="Q45" s="5" t="s">
        <v>80</v>
      </c>
      <c r="R45" s="5" t="str">
        <f t="shared" si="9"/>
        <v>-</v>
      </c>
      <c r="S45" s="5" t="str">
        <f t="shared" si="10"/>
        <v>-</v>
      </c>
      <c r="T45" s="27">
        <f t="shared" si="11"/>
        <v>0</v>
      </c>
      <c r="AY45" s="46">
        <v>40</v>
      </c>
      <c r="AZ45" s="5">
        <v>44445</v>
      </c>
      <c r="BA45" s="45">
        <f t="shared" si="13"/>
        <v>17424</v>
      </c>
      <c r="BB45" s="45">
        <f t="shared" si="62"/>
        <v>695.1</v>
      </c>
      <c r="BC45" s="5">
        <v>44446</v>
      </c>
      <c r="BD45" s="45">
        <f t="shared" si="36"/>
        <v>17245</v>
      </c>
      <c r="BE45" s="45">
        <f t="shared" si="58"/>
        <v>687.8</v>
      </c>
      <c r="BF45" s="45">
        <f t="shared" si="59"/>
        <v>179</v>
      </c>
      <c r="BG45" s="45">
        <f t="shared" si="60"/>
        <v>-7.3000000000000682</v>
      </c>
      <c r="BH45" s="45">
        <f t="shared" si="61"/>
        <v>1</v>
      </c>
      <c r="BI45" s="65">
        <f t="shared" si="38"/>
        <v>4699.9999999993888</v>
      </c>
      <c r="BJ45" s="25">
        <f t="shared" si="39"/>
        <v>5899.9999999993888</v>
      </c>
      <c r="BL45" s="46">
        <v>40</v>
      </c>
      <c r="BM45" s="47">
        <v>44484</v>
      </c>
      <c r="BN45" s="45">
        <f t="shared" si="16"/>
        <v>16699</v>
      </c>
      <c r="BO45" s="45">
        <f t="shared" si="52"/>
        <v>673.9</v>
      </c>
      <c r="BP45" s="47">
        <v>44487</v>
      </c>
      <c r="BQ45" s="45">
        <f t="shared" si="18"/>
        <v>16933</v>
      </c>
      <c r="BR45" s="45">
        <f t="shared" si="53"/>
        <v>671.7</v>
      </c>
      <c r="BS45" s="45">
        <f t="shared" si="54"/>
        <v>234</v>
      </c>
      <c r="BT45" s="45">
        <f t="shared" si="55"/>
        <v>2.1999999999999318</v>
      </c>
      <c r="BU45" s="45">
        <f t="shared" si="56"/>
        <v>3</v>
      </c>
      <c r="BV45" s="65">
        <f t="shared" si="43"/>
        <v>112199.99999999939</v>
      </c>
      <c r="BW45" s="25">
        <f t="shared" si="44"/>
        <v>113399.99999999939</v>
      </c>
      <c r="CD45" s="5">
        <v>44077</v>
      </c>
      <c r="CE45" s="25">
        <v>499.4</v>
      </c>
      <c r="CF45" s="25">
        <v>498.2</v>
      </c>
      <c r="CH45" s="5">
        <v>44034</v>
      </c>
      <c r="CI45" s="25">
        <v>12332</v>
      </c>
      <c r="CJ45" s="25">
        <v>12298</v>
      </c>
    </row>
    <row r="46" spans="1:88" x14ac:dyDescent="0.3">
      <c r="A46" s="5">
        <v>44131</v>
      </c>
      <c r="B46" s="25">
        <f t="shared" si="6"/>
        <v>507.4</v>
      </c>
      <c r="C46" s="25">
        <f t="shared" si="7"/>
        <v>12813</v>
      </c>
      <c r="D46" s="25">
        <v>508.3</v>
      </c>
      <c r="E46" s="25">
        <v>12808</v>
      </c>
      <c r="F46" s="44">
        <v>-1.9183637435538099E-3</v>
      </c>
      <c r="G46" s="1">
        <f>'ONE_LAST_QUOTE (2)'!AF46</f>
        <v>-3.2310590462182717E-4</v>
      </c>
      <c r="H46" s="1">
        <f t="shared" si="0"/>
        <v>1.7144585284287945E-3</v>
      </c>
      <c r="I46" s="1">
        <f t="shared" si="8"/>
        <v>-2.3606703376724491E-3</v>
      </c>
      <c r="J46" s="25">
        <f t="shared" si="1"/>
        <v>0</v>
      </c>
      <c r="K46" s="25">
        <f t="shared" si="2"/>
        <v>0</v>
      </c>
      <c r="L46" s="25">
        <f t="shared" si="3"/>
        <v>0</v>
      </c>
      <c r="M46" s="25">
        <v>0</v>
      </c>
      <c r="N46" s="5" t="str">
        <f t="shared" si="4"/>
        <v>-</v>
      </c>
      <c r="O46" s="5" t="str">
        <f t="shared" si="5"/>
        <v>-</v>
      </c>
      <c r="P46" s="5" t="s">
        <v>80</v>
      </c>
      <c r="Q46" s="5" t="s">
        <v>80</v>
      </c>
      <c r="R46" s="5" t="str">
        <f t="shared" si="9"/>
        <v>-</v>
      </c>
      <c r="S46" s="5" t="str">
        <f t="shared" si="10"/>
        <v>-</v>
      </c>
      <c r="T46" s="27">
        <f t="shared" si="11"/>
        <v>0</v>
      </c>
      <c r="AY46" s="46">
        <v>41</v>
      </c>
      <c r="AZ46" s="5">
        <v>44447</v>
      </c>
      <c r="BA46" s="45">
        <f t="shared" si="13"/>
        <v>17243</v>
      </c>
      <c r="BB46" s="45">
        <f t="shared" si="62"/>
        <v>691.2</v>
      </c>
      <c r="BC46" s="5">
        <v>44449</v>
      </c>
      <c r="BD46" s="45">
        <f t="shared" si="36"/>
        <v>17464</v>
      </c>
      <c r="BE46" s="45">
        <f t="shared" si="58"/>
        <v>696.1</v>
      </c>
      <c r="BF46" s="45">
        <f t="shared" si="59"/>
        <v>-221</v>
      </c>
      <c r="BG46" s="45">
        <f t="shared" si="60"/>
        <v>4.8999999999999773</v>
      </c>
      <c r="BH46" s="45">
        <f t="shared" si="61"/>
        <v>2</v>
      </c>
      <c r="BI46" s="65">
        <f t="shared" si="38"/>
        <v>-45500.000000000204</v>
      </c>
      <c r="BJ46" s="25">
        <f t="shared" si="39"/>
        <v>-44300.000000000204</v>
      </c>
      <c r="BL46" s="46">
        <v>41</v>
      </c>
      <c r="BM46" s="47">
        <v>44518</v>
      </c>
      <c r="BN46" s="45">
        <f t="shared" si="16"/>
        <v>17850</v>
      </c>
      <c r="BO46" s="45">
        <f t="shared" si="52"/>
        <v>706</v>
      </c>
      <c r="BP46" s="47">
        <v>44519</v>
      </c>
      <c r="BQ46" s="45">
        <f t="shared" si="18"/>
        <v>17838</v>
      </c>
      <c r="BR46" s="45">
        <f t="shared" si="53"/>
        <v>700.2</v>
      </c>
      <c r="BS46" s="45">
        <f t="shared" si="54"/>
        <v>-12</v>
      </c>
      <c r="BT46" s="45">
        <f t="shared" si="55"/>
        <v>5.7999999999999545</v>
      </c>
      <c r="BU46" s="45">
        <f t="shared" si="56"/>
        <v>1</v>
      </c>
      <c r="BV46" s="65">
        <f t="shared" si="43"/>
        <v>46199.999999999585</v>
      </c>
      <c r="BW46" s="25">
        <f t="shared" si="44"/>
        <v>47399.999999999585</v>
      </c>
      <c r="CD46" s="5">
        <v>44078</v>
      </c>
      <c r="CE46" s="25">
        <v>495.7</v>
      </c>
      <c r="CF46" s="25">
        <v>499.3</v>
      </c>
      <c r="CH46" s="5">
        <v>44035</v>
      </c>
      <c r="CI46" s="25">
        <v>12287</v>
      </c>
      <c r="CJ46" s="25">
        <v>12325</v>
      </c>
    </row>
    <row r="47" spans="1:88" x14ac:dyDescent="0.3">
      <c r="A47" s="5">
        <v>44132</v>
      </c>
      <c r="B47" s="25">
        <f t="shared" si="6"/>
        <v>503</v>
      </c>
      <c r="C47" s="25">
        <f t="shared" si="7"/>
        <v>12733</v>
      </c>
      <c r="D47" s="25">
        <v>503.8</v>
      </c>
      <c r="E47" s="25">
        <v>12743</v>
      </c>
      <c r="F47" s="44">
        <v>1.9251610739659799E-3</v>
      </c>
      <c r="G47" s="1">
        <f>'ONE_LAST_QUOTE (2)'!AF47</f>
        <v>-3.2310590462182717E-4</v>
      </c>
      <c r="H47" s="1">
        <f t="shared" si="0"/>
        <v>1.7144585284287945E-3</v>
      </c>
      <c r="I47" s="1">
        <f t="shared" si="8"/>
        <v>-2.3606703376724491E-3</v>
      </c>
      <c r="J47" s="25">
        <f t="shared" si="1"/>
        <v>1</v>
      </c>
      <c r="K47" s="25">
        <f t="shared" si="2"/>
        <v>0</v>
      </c>
      <c r="L47" s="25">
        <f t="shared" si="3"/>
        <v>1</v>
      </c>
      <c r="M47" s="25">
        <v>1</v>
      </c>
      <c r="N47" s="5">
        <f t="shared" si="4"/>
        <v>44132</v>
      </c>
      <c r="O47" s="5" t="str">
        <f t="shared" si="5"/>
        <v>-</v>
      </c>
      <c r="P47" s="5" t="s">
        <v>80</v>
      </c>
      <c r="Q47" s="5">
        <v>1</v>
      </c>
      <c r="R47" s="5" t="str">
        <f t="shared" si="9"/>
        <v>-</v>
      </c>
      <c r="S47" s="5">
        <f t="shared" si="10"/>
        <v>44132</v>
      </c>
      <c r="T47" s="27">
        <f t="shared" si="11"/>
        <v>1</v>
      </c>
      <c r="AY47" s="46">
        <v>42</v>
      </c>
      <c r="AZ47" s="5">
        <v>44452</v>
      </c>
      <c r="BA47" s="45">
        <f t="shared" si="13"/>
        <v>17411</v>
      </c>
      <c r="BB47" s="45">
        <f t="shared" si="62"/>
        <v>695.3</v>
      </c>
      <c r="BC47" s="5">
        <v>44453</v>
      </c>
      <c r="BD47" s="45">
        <f t="shared" si="36"/>
        <v>17332</v>
      </c>
      <c r="BE47" s="45">
        <f t="shared" si="58"/>
        <v>693.2</v>
      </c>
      <c r="BF47" s="45">
        <f t="shared" si="59"/>
        <v>79</v>
      </c>
      <c r="BG47" s="45">
        <f t="shared" si="60"/>
        <v>-2.0999999999999091</v>
      </c>
      <c r="BH47" s="45">
        <f t="shared" si="61"/>
        <v>1</v>
      </c>
      <c r="BI47" s="65">
        <f t="shared" si="38"/>
        <v>11500.000000000819</v>
      </c>
      <c r="BJ47" s="25">
        <f t="shared" si="39"/>
        <v>12700.000000000819</v>
      </c>
      <c r="BL47" s="46">
        <v>42</v>
      </c>
      <c r="BM47" s="47">
        <v>44558</v>
      </c>
      <c r="BN47" s="45">
        <f t="shared" si="16"/>
        <v>18273</v>
      </c>
      <c r="BO47" s="45">
        <f t="shared" si="52"/>
        <v>720.7</v>
      </c>
      <c r="BP47" s="47">
        <v>44559</v>
      </c>
      <c r="BQ47" s="45">
        <f t="shared" si="18"/>
        <v>18212</v>
      </c>
      <c r="BR47" s="45">
        <f t="shared" si="53"/>
        <v>717.2</v>
      </c>
      <c r="BS47" s="45">
        <f t="shared" si="54"/>
        <v>-61</v>
      </c>
      <c r="BT47" s="45">
        <f t="shared" si="55"/>
        <v>3.5</v>
      </c>
      <c r="BU47" s="45">
        <f t="shared" si="56"/>
        <v>1</v>
      </c>
      <c r="BV47" s="65">
        <f t="shared" si="43"/>
        <v>5900</v>
      </c>
      <c r="BW47" s="25">
        <f t="shared" si="44"/>
        <v>7100</v>
      </c>
      <c r="CD47" s="5">
        <v>44081</v>
      </c>
      <c r="CE47" s="25">
        <v>492.9</v>
      </c>
      <c r="CF47" s="25">
        <v>495.6</v>
      </c>
      <c r="CH47" s="5">
        <v>44036</v>
      </c>
      <c r="CI47" s="25">
        <v>12150</v>
      </c>
      <c r="CJ47" s="25">
        <v>12308</v>
      </c>
    </row>
    <row r="48" spans="1:88" x14ac:dyDescent="0.3">
      <c r="A48" s="5">
        <v>44133</v>
      </c>
      <c r="B48" s="25">
        <f t="shared" si="6"/>
        <v>495.9</v>
      </c>
      <c r="C48" s="25">
        <f t="shared" si="7"/>
        <v>12600</v>
      </c>
      <c r="D48" s="25">
        <v>501</v>
      </c>
      <c r="E48" s="25">
        <v>12603</v>
      </c>
      <c r="F48" s="44">
        <v>-5.5383838242467481E-3</v>
      </c>
      <c r="G48" s="1">
        <f>'ONE_LAST_QUOTE (2)'!AF48</f>
        <v>-3.2310590462182717E-4</v>
      </c>
      <c r="H48" s="1">
        <f t="shared" si="0"/>
        <v>1.7144585284287945E-3</v>
      </c>
      <c r="I48" s="1">
        <f t="shared" si="8"/>
        <v>-2.3606703376724491E-3</v>
      </c>
      <c r="J48" s="25">
        <f t="shared" si="1"/>
        <v>0</v>
      </c>
      <c r="K48" s="25">
        <f t="shared" si="2"/>
        <v>1</v>
      </c>
      <c r="L48" s="25">
        <f t="shared" si="3"/>
        <v>1</v>
      </c>
      <c r="M48" s="25">
        <v>0</v>
      </c>
      <c r="N48" s="5" t="str">
        <f t="shared" si="4"/>
        <v>-</v>
      </c>
      <c r="O48" s="5">
        <f t="shared" si="5"/>
        <v>44133</v>
      </c>
      <c r="P48" s="5" t="s">
        <v>80</v>
      </c>
      <c r="Q48" s="5" t="s">
        <v>80</v>
      </c>
      <c r="R48" s="5" t="str">
        <f t="shared" si="9"/>
        <v>-</v>
      </c>
      <c r="S48" s="5" t="str">
        <f t="shared" si="10"/>
        <v>-</v>
      </c>
      <c r="T48" s="27">
        <f t="shared" si="11"/>
        <v>0</v>
      </c>
      <c r="AY48" s="46">
        <v>43</v>
      </c>
      <c r="AZ48" s="5">
        <v>44454</v>
      </c>
      <c r="BA48" s="45">
        <f t="shared" si="13"/>
        <v>17230</v>
      </c>
      <c r="BB48" s="45">
        <f t="shared" si="62"/>
        <v>687.7</v>
      </c>
      <c r="BC48" s="5">
        <v>44455</v>
      </c>
      <c r="BD48" s="45">
        <f t="shared" si="36"/>
        <v>16835</v>
      </c>
      <c r="BE48" s="45">
        <f t="shared" si="58"/>
        <v>688.8</v>
      </c>
      <c r="BF48" s="45">
        <f t="shared" si="59"/>
        <v>395</v>
      </c>
      <c r="BG48" s="45">
        <f t="shared" si="60"/>
        <v>1.0999999999999091</v>
      </c>
      <c r="BH48" s="45">
        <f t="shared" si="61"/>
        <v>1</v>
      </c>
      <c r="BI48" s="65">
        <f t="shared" si="38"/>
        <v>166699.99999999919</v>
      </c>
      <c r="BJ48" s="25">
        <f t="shared" si="39"/>
        <v>167899.99999999919</v>
      </c>
      <c r="BL48" s="46">
        <v>43</v>
      </c>
      <c r="BM48" s="47">
        <v>44564</v>
      </c>
      <c r="BN48" s="45">
        <f t="shared" si="16"/>
        <v>18516</v>
      </c>
      <c r="BO48" s="45">
        <f t="shared" si="52"/>
        <v>736.1</v>
      </c>
      <c r="BP48" s="47">
        <v>44565</v>
      </c>
      <c r="BQ48" s="45">
        <f t="shared" si="18"/>
        <v>18495</v>
      </c>
      <c r="BR48" s="45">
        <f t="shared" si="53"/>
        <v>728.5</v>
      </c>
      <c r="BS48" s="45">
        <f t="shared" si="54"/>
        <v>-21</v>
      </c>
      <c r="BT48" s="45">
        <f t="shared" si="55"/>
        <v>7.6000000000000227</v>
      </c>
      <c r="BU48" s="45">
        <f t="shared" si="56"/>
        <v>1</v>
      </c>
      <c r="BV48" s="65">
        <f t="shared" si="43"/>
        <v>58800.000000000204</v>
      </c>
      <c r="BW48" s="25">
        <f t="shared" si="44"/>
        <v>60000.000000000204</v>
      </c>
      <c r="CD48" s="5">
        <v>44082</v>
      </c>
      <c r="CE48" s="25">
        <v>495.9</v>
      </c>
      <c r="CF48" s="25">
        <v>492.7</v>
      </c>
      <c r="CH48" s="5">
        <v>44039</v>
      </c>
      <c r="CI48" s="25">
        <v>12498</v>
      </c>
      <c r="CJ48" s="25">
        <v>12150</v>
      </c>
    </row>
    <row r="49" spans="1:88" x14ac:dyDescent="0.3">
      <c r="A49" s="5">
        <v>44134</v>
      </c>
      <c r="B49" s="25">
        <f t="shared" si="6"/>
        <v>491.2</v>
      </c>
      <c r="C49" s="25">
        <f t="shared" si="7"/>
        <v>12395</v>
      </c>
      <c r="D49" s="25">
        <v>491.4</v>
      </c>
      <c r="E49" s="25">
        <v>12413</v>
      </c>
      <c r="F49" s="44">
        <v>-1.0869118508590198E-3</v>
      </c>
      <c r="G49" s="1">
        <f>'ONE_LAST_QUOTE (2)'!AF49</f>
        <v>-3.2310590462182717E-4</v>
      </c>
      <c r="H49" s="1">
        <f t="shared" si="0"/>
        <v>1.7144585284287945E-3</v>
      </c>
      <c r="I49" s="1">
        <f t="shared" si="8"/>
        <v>-2.3606703376724491E-3</v>
      </c>
      <c r="J49" s="25">
        <f t="shared" si="1"/>
        <v>0</v>
      </c>
      <c r="K49" s="25">
        <f t="shared" si="2"/>
        <v>0</v>
      </c>
      <c r="L49" s="25">
        <f t="shared" si="3"/>
        <v>0</v>
      </c>
      <c r="M49" s="25">
        <v>0</v>
      </c>
      <c r="N49" s="5" t="str">
        <f t="shared" si="4"/>
        <v>-</v>
      </c>
      <c r="O49" s="5" t="str">
        <f t="shared" si="5"/>
        <v>-</v>
      </c>
      <c r="P49" s="5" t="s">
        <v>80</v>
      </c>
      <c r="Q49" s="5" t="s">
        <v>80</v>
      </c>
      <c r="R49" s="5" t="str">
        <f t="shared" si="9"/>
        <v>-</v>
      </c>
      <c r="S49" s="5" t="str">
        <f t="shared" si="10"/>
        <v>-</v>
      </c>
      <c r="T49" s="27">
        <f t="shared" si="11"/>
        <v>0</v>
      </c>
      <c r="AY49" s="46">
        <v>44</v>
      </c>
      <c r="AZ49" s="5">
        <v>44466</v>
      </c>
      <c r="BA49" s="45">
        <f t="shared" si="13"/>
        <v>17130</v>
      </c>
      <c r="BB49" s="45">
        <f t="shared" si="62"/>
        <v>679.2</v>
      </c>
      <c r="BC49" s="5">
        <v>44469</v>
      </c>
      <c r="BD49" s="45">
        <f t="shared" si="36"/>
        <v>16455</v>
      </c>
      <c r="BE49" s="45">
        <f t="shared" si="58"/>
        <v>650.20000000000005</v>
      </c>
      <c r="BF49" s="45">
        <f t="shared" si="59"/>
        <v>675</v>
      </c>
      <c r="BG49" s="45">
        <f t="shared" si="60"/>
        <v>-29</v>
      </c>
      <c r="BH49" s="45">
        <f t="shared" si="61"/>
        <v>3</v>
      </c>
      <c r="BI49" s="65">
        <f t="shared" si="38"/>
        <v>7800</v>
      </c>
      <c r="BJ49" s="25">
        <f t="shared" si="39"/>
        <v>9000</v>
      </c>
      <c r="BL49" s="46">
        <v>44</v>
      </c>
      <c r="BM49" s="47">
        <v>44582</v>
      </c>
      <c r="BN49" s="45">
        <f t="shared" si="16"/>
        <v>17949</v>
      </c>
      <c r="BO49" s="45">
        <f t="shared" si="52"/>
        <v>709</v>
      </c>
      <c r="BP49" s="47">
        <v>44600</v>
      </c>
      <c r="BQ49" s="45">
        <f t="shared" si="18"/>
        <v>18169</v>
      </c>
      <c r="BR49" s="45">
        <f t="shared" si="53"/>
        <v>731.1</v>
      </c>
      <c r="BS49" s="45">
        <f t="shared" si="54"/>
        <v>220</v>
      </c>
      <c r="BT49" s="45">
        <f t="shared" si="55"/>
        <v>-22.100000000000023</v>
      </c>
      <c r="BU49" s="45">
        <f t="shared" si="56"/>
        <v>18</v>
      </c>
      <c r="BV49" s="65">
        <f t="shared" si="43"/>
        <v>-112100.00000000023</v>
      </c>
      <c r="BW49" s="25">
        <f t="shared" si="44"/>
        <v>-110900.00000000023</v>
      </c>
      <c r="CD49" s="5">
        <v>44083</v>
      </c>
      <c r="CE49" s="25">
        <v>494.1</v>
      </c>
      <c r="CF49" s="25">
        <v>495.7</v>
      </c>
      <c r="CH49" s="5">
        <v>44040</v>
      </c>
      <c r="CI49" s="25">
        <v>12454</v>
      </c>
      <c r="CJ49" s="25">
        <v>12519</v>
      </c>
    </row>
    <row r="50" spans="1:88" x14ac:dyDescent="0.3">
      <c r="A50" s="5">
        <v>44137</v>
      </c>
      <c r="B50" s="25">
        <f t="shared" si="6"/>
        <v>495</v>
      </c>
      <c r="C50" s="25">
        <f t="shared" si="7"/>
        <v>12510</v>
      </c>
      <c r="D50" s="25">
        <v>494</v>
      </c>
      <c r="E50" s="25">
        <v>12516</v>
      </c>
      <c r="F50" s="44">
        <v>3.4243204126263999E-3</v>
      </c>
      <c r="G50" s="1">
        <f>'ONE_LAST_QUOTE (2)'!AF50</f>
        <v>-3.2310590462182717E-4</v>
      </c>
      <c r="H50" s="1">
        <f t="shared" si="0"/>
        <v>1.7144585284287945E-3</v>
      </c>
      <c r="I50" s="1">
        <f t="shared" si="8"/>
        <v>-2.3606703376724491E-3</v>
      </c>
      <c r="J50" s="25">
        <f t="shared" si="1"/>
        <v>1</v>
      </c>
      <c r="K50" s="25">
        <f t="shared" si="2"/>
        <v>0</v>
      </c>
      <c r="L50" s="25">
        <f t="shared" si="3"/>
        <v>1</v>
      </c>
      <c r="M50" s="25">
        <v>1</v>
      </c>
      <c r="N50" s="5">
        <f t="shared" si="4"/>
        <v>44137</v>
      </c>
      <c r="O50" s="5" t="str">
        <f t="shared" si="5"/>
        <v>-</v>
      </c>
      <c r="P50" s="5" t="s">
        <v>80</v>
      </c>
      <c r="Q50" s="5">
        <v>1</v>
      </c>
      <c r="R50" s="5" t="str">
        <f t="shared" si="9"/>
        <v>-</v>
      </c>
      <c r="S50" s="5">
        <f t="shared" si="10"/>
        <v>44137</v>
      </c>
      <c r="T50" s="27">
        <f t="shared" si="11"/>
        <v>1</v>
      </c>
      <c r="AY50" s="46">
        <v>45</v>
      </c>
      <c r="AZ50" s="5">
        <v>44531</v>
      </c>
      <c r="BA50" s="45">
        <f t="shared" si="13"/>
        <v>17742</v>
      </c>
      <c r="BB50" s="45">
        <f t="shared" si="62"/>
        <v>699.9</v>
      </c>
      <c r="BC50" s="5">
        <v>44551</v>
      </c>
      <c r="BD50" s="45">
        <f t="shared" si="36"/>
        <v>17833</v>
      </c>
      <c r="BE50" s="45">
        <f t="shared" si="58"/>
        <v>706.9</v>
      </c>
      <c r="BF50" s="45">
        <f t="shared" si="59"/>
        <v>-91</v>
      </c>
      <c r="BG50" s="45">
        <f t="shared" si="60"/>
        <v>7</v>
      </c>
      <c r="BH50" s="45">
        <f t="shared" si="61"/>
        <v>20</v>
      </c>
      <c r="BI50" s="65">
        <f t="shared" si="38"/>
        <v>25400</v>
      </c>
      <c r="BJ50" s="25">
        <f t="shared" si="39"/>
        <v>26600</v>
      </c>
      <c r="BL50" s="46">
        <v>45</v>
      </c>
      <c r="BM50" s="47">
        <v>44617</v>
      </c>
      <c r="BN50" s="45">
        <f t="shared" si="16"/>
        <v>17948</v>
      </c>
      <c r="BO50" s="45">
        <f t="shared" si="52"/>
        <v>704.3</v>
      </c>
      <c r="BP50" s="47">
        <v>44622</v>
      </c>
      <c r="BQ50" s="45">
        <f t="shared" si="18"/>
        <v>17940</v>
      </c>
      <c r="BR50" s="45">
        <f t="shared" si="53"/>
        <v>699.5</v>
      </c>
      <c r="BS50" s="45">
        <f t="shared" si="54"/>
        <v>-8</v>
      </c>
      <c r="BT50" s="45">
        <f t="shared" si="55"/>
        <v>4.7999999999999545</v>
      </c>
      <c r="BU50" s="45">
        <f t="shared" si="56"/>
        <v>5</v>
      </c>
      <c r="BV50" s="65">
        <f t="shared" si="43"/>
        <v>38799.999999999593</v>
      </c>
      <c r="BW50" s="25">
        <f t="shared" si="44"/>
        <v>39999.999999999593</v>
      </c>
      <c r="CD50" s="5">
        <v>44084</v>
      </c>
      <c r="CE50" s="25">
        <v>496.7</v>
      </c>
      <c r="CF50" s="25">
        <v>494.1</v>
      </c>
      <c r="CH50" s="5">
        <v>44041</v>
      </c>
      <c r="CI50" s="25">
        <v>12421</v>
      </c>
      <c r="CJ50" s="25">
        <v>12458</v>
      </c>
    </row>
    <row r="51" spans="1:88" x14ac:dyDescent="0.3">
      <c r="A51" s="5">
        <v>44138</v>
      </c>
      <c r="B51" s="25">
        <f t="shared" si="6"/>
        <v>503.4</v>
      </c>
      <c r="C51" s="25">
        <f t="shared" si="7"/>
        <v>12696</v>
      </c>
      <c r="D51" s="25">
        <v>502.8</v>
      </c>
      <c r="E51" s="25">
        <v>12684</v>
      </c>
      <c r="F51" s="44">
        <v>-8.5154451160707016E-4</v>
      </c>
      <c r="G51" s="1">
        <f>'ONE_LAST_QUOTE (2)'!AF51</f>
        <v>-3.2310590462182717E-4</v>
      </c>
      <c r="H51" s="1">
        <f t="shared" si="0"/>
        <v>1.7144585284287945E-3</v>
      </c>
      <c r="I51" s="1">
        <f t="shared" si="8"/>
        <v>-2.3606703376724491E-3</v>
      </c>
      <c r="J51" s="25">
        <f t="shared" si="1"/>
        <v>0</v>
      </c>
      <c r="K51" s="25">
        <f t="shared" si="2"/>
        <v>0</v>
      </c>
      <c r="L51" s="25">
        <f t="shared" si="3"/>
        <v>0</v>
      </c>
      <c r="M51" s="25">
        <v>0</v>
      </c>
      <c r="N51" s="5" t="str">
        <f t="shared" si="4"/>
        <v>-</v>
      </c>
      <c r="O51" s="5" t="str">
        <f t="shared" si="5"/>
        <v>-</v>
      </c>
      <c r="P51" s="5" t="s">
        <v>80</v>
      </c>
      <c r="Q51" s="5" t="s">
        <v>80</v>
      </c>
      <c r="R51" s="5" t="str">
        <f t="shared" si="9"/>
        <v>-</v>
      </c>
      <c r="S51" s="5" t="str">
        <f t="shared" si="10"/>
        <v>-</v>
      </c>
      <c r="T51" s="27">
        <f t="shared" si="11"/>
        <v>0</v>
      </c>
      <c r="AY51" s="46">
        <v>46</v>
      </c>
      <c r="AZ51" s="5">
        <v>44566</v>
      </c>
      <c r="BA51" s="45">
        <f t="shared" si="13"/>
        <v>18343</v>
      </c>
      <c r="BB51" s="45">
        <f t="shared" si="62"/>
        <v>720.1</v>
      </c>
      <c r="BC51" s="5">
        <v>44572</v>
      </c>
      <c r="BD51" s="45">
        <f t="shared" si="36"/>
        <v>18383</v>
      </c>
      <c r="BE51" s="45">
        <f t="shared" si="58"/>
        <v>740.4</v>
      </c>
      <c r="BF51" s="45">
        <f t="shared" si="59"/>
        <v>-40</v>
      </c>
      <c r="BG51" s="45">
        <f t="shared" si="60"/>
        <v>20.299999999999955</v>
      </c>
      <c r="BH51" s="45">
        <f t="shared" si="61"/>
        <v>6</v>
      </c>
      <c r="BI51" s="65">
        <f t="shared" si="38"/>
        <v>165499.99999999959</v>
      </c>
      <c r="BJ51" s="25">
        <f t="shared" si="39"/>
        <v>166699.99999999959</v>
      </c>
      <c r="BL51" s="46">
        <v>46</v>
      </c>
      <c r="BM51" s="47">
        <v>44637</v>
      </c>
      <c r="BN51" s="45">
        <f t="shared" si="16"/>
        <v>17390</v>
      </c>
      <c r="BO51" s="45">
        <f t="shared" si="52"/>
        <v>687.4</v>
      </c>
      <c r="BP51" s="47">
        <v>44638</v>
      </c>
      <c r="BQ51" s="45">
        <f t="shared" si="18"/>
        <v>17508</v>
      </c>
      <c r="BR51" s="45">
        <f t="shared" si="53"/>
        <v>686.5</v>
      </c>
      <c r="BS51" s="45">
        <f t="shared" si="54"/>
        <v>118</v>
      </c>
      <c r="BT51" s="45">
        <f t="shared" si="55"/>
        <v>0.89999999999997726</v>
      </c>
      <c r="BU51" s="45">
        <f t="shared" si="56"/>
        <v>1</v>
      </c>
      <c r="BV51" s="65">
        <f t="shared" si="43"/>
        <v>54099.999999999796</v>
      </c>
      <c r="BW51" s="25">
        <f t="shared" si="44"/>
        <v>55299.999999999796</v>
      </c>
      <c r="CD51" s="5">
        <v>44085</v>
      </c>
      <c r="CE51" s="25">
        <v>498.4</v>
      </c>
      <c r="CF51" s="25">
        <v>496.8</v>
      </c>
      <c r="CH51" s="5">
        <v>44042</v>
      </c>
      <c r="CI51" s="25">
        <v>12595</v>
      </c>
      <c r="CJ51" s="25">
        <v>12450</v>
      </c>
    </row>
    <row r="52" spans="1:88" x14ac:dyDescent="0.3">
      <c r="A52" s="5">
        <v>44139</v>
      </c>
      <c r="B52" s="25">
        <f t="shared" si="6"/>
        <v>513.29999999999995</v>
      </c>
      <c r="C52" s="25">
        <f t="shared" si="7"/>
        <v>12848</v>
      </c>
      <c r="D52" s="25">
        <v>510.1</v>
      </c>
      <c r="E52" s="25">
        <v>12864</v>
      </c>
      <c r="F52" s="44">
        <v>1.2440182619278433E-3</v>
      </c>
      <c r="G52" s="1">
        <f>'ONE_LAST_QUOTE (2)'!AF52</f>
        <v>-3.2310590462182717E-4</v>
      </c>
      <c r="H52" s="1">
        <f t="shared" si="0"/>
        <v>1.7144585284287945E-3</v>
      </c>
      <c r="I52" s="1">
        <f t="shared" si="8"/>
        <v>-2.3606703376724491E-3</v>
      </c>
      <c r="J52" s="25">
        <f t="shared" si="1"/>
        <v>0</v>
      </c>
      <c r="K52" s="25">
        <f t="shared" si="2"/>
        <v>0</v>
      </c>
      <c r="L52" s="25">
        <f t="shared" si="3"/>
        <v>0</v>
      </c>
      <c r="M52" s="25">
        <v>0</v>
      </c>
      <c r="N52" s="5" t="str">
        <f t="shared" si="4"/>
        <v>-</v>
      </c>
      <c r="O52" s="5" t="str">
        <f t="shared" si="5"/>
        <v>-</v>
      </c>
      <c r="P52" s="5" t="s">
        <v>80</v>
      </c>
      <c r="Q52" s="5" t="s">
        <v>80</v>
      </c>
      <c r="R52" s="5" t="str">
        <f t="shared" si="9"/>
        <v>-</v>
      </c>
      <c r="S52" s="5" t="str">
        <f t="shared" si="10"/>
        <v>-</v>
      </c>
      <c r="T52" s="27">
        <f t="shared" si="11"/>
        <v>1</v>
      </c>
      <c r="AY52" s="46">
        <v>47</v>
      </c>
      <c r="AZ52" s="5">
        <v>44579</v>
      </c>
      <c r="BA52" s="45">
        <f t="shared" si="13"/>
        <v>18158</v>
      </c>
      <c r="BB52" s="45">
        <f t="shared" si="62"/>
        <v>731.2</v>
      </c>
      <c r="BC52" s="5">
        <v>44580</v>
      </c>
      <c r="BD52" s="45">
        <f t="shared" si="36"/>
        <v>18248</v>
      </c>
      <c r="BE52" s="45">
        <f t="shared" si="58"/>
        <v>717.5</v>
      </c>
      <c r="BF52" s="45">
        <f t="shared" si="59"/>
        <v>-90</v>
      </c>
      <c r="BG52" s="45">
        <f t="shared" si="60"/>
        <v>-13.700000000000045</v>
      </c>
      <c r="BH52" s="45">
        <f t="shared" si="61"/>
        <v>1</v>
      </c>
      <c r="BI52" s="65">
        <f t="shared" si="38"/>
        <v>-160500.00000000041</v>
      </c>
      <c r="BJ52" s="25">
        <f t="shared" si="39"/>
        <v>-159300.00000000041</v>
      </c>
      <c r="BL52" s="46">
        <v>47</v>
      </c>
      <c r="BM52" s="47">
        <v>44680</v>
      </c>
      <c r="BN52" s="45">
        <f t="shared" si="16"/>
        <v>16431</v>
      </c>
      <c r="BO52" s="45">
        <f t="shared" si="52"/>
        <v>640.4</v>
      </c>
      <c r="BP52" s="47">
        <v>44684</v>
      </c>
      <c r="BQ52" s="45">
        <f t="shared" si="18"/>
        <v>16528</v>
      </c>
      <c r="BR52" s="45">
        <f t="shared" si="53"/>
        <v>646.20000000000005</v>
      </c>
      <c r="BS52" s="45">
        <f t="shared" si="54"/>
        <v>97</v>
      </c>
      <c r="BT52" s="45">
        <f t="shared" si="55"/>
        <v>-5.8000000000000682</v>
      </c>
      <c r="BU52" s="45">
        <f t="shared" si="56"/>
        <v>4</v>
      </c>
      <c r="BV52" s="65">
        <f t="shared" si="43"/>
        <v>-14600.000000000611</v>
      </c>
      <c r="BW52" s="25">
        <f t="shared" si="44"/>
        <v>-13400.000000000611</v>
      </c>
      <c r="CD52" s="5">
        <v>44088</v>
      </c>
      <c r="CE52" s="25">
        <v>503.4</v>
      </c>
      <c r="CF52" s="25">
        <v>498.5</v>
      </c>
      <c r="CH52" s="5">
        <v>44043</v>
      </c>
      <c r="CI52" s="25">
        <v>12576</v>
      </c>
      <c r="CJ52" s="25">
        <v>12576</v>
      </c>
    </row>
    <row r="53" spans="1:88" x14ac:dyDescent="0.3">
      <c r="A53" s="5">
        <v>44140</v>
      </c>
      <c r="B53" s="25">
        <f t="shared" si="6"/>
        <v>514.29999999999995</v>
      </c>
      <c r="C53" s="25">
        <f t="shared" si="7"/>
        <v>12891</v>
      </c>
      <c r="D53" s="25">
        <v>514.6</v>
      </c>
      <c r="E53" s="25">
        <v>12891</v>
      </c>
      <c r="F53" s="44">
        <v>-5.0159013635453949E-3</v>
      </c>
      <c r="G53" s="1">
        <f>'ONE_LAST_QUOTE (2)'!AF53</f>
        <v>-3.2310590462182717E-4</v>
      </c>
      <c r="H53" s="1">
        <f t="shared" si="0"/>
        <v>1.7144585284287945E-3</v>
      </c>
      <c r="I53" s="1">
        <f t="shared" si="8"/>
        <v>-2.3606703376724491E-3</v>
      </c>
      <c r="J53" s="25">
        <f t="shared" si="1"/>
        <v>0</v>
      </c>
      <c r="K53" s="25">
        <f t="shared" si="2"/>
        <v>1</v>
      </c>
      <c r="L53" s="25">
        <f t="shared" si="3"/>
        <v>1</v>
      </c>
      <c r="M53" s="25">
        <v>0</v>
      </c>
      <c r="N53" s="5" t="str">
        <f t="shared" si="4"/>
        <v>-</v>
      </c>
      <c r="O53" s="5">
        <f t="shared" si="5"/>
        <v>44140</v>
      </c>
      <c r="P53" s="5" t="s">
        <v>80</v>
      </c>
      <c r="Q53" s="5" t="s">
        <v>80</v>
      </c>
      <c r="R53" s="5" t="str">
        <f t="shared" si="9"/>
        <v>-</v>
      </c>
      <c r="S53" s="5" t="str">
        <f t="shared" si="10"/>
        <v>-</v>
      </c>
      <c r="T53" s="27">
        <f t="shared" si="11"/>
        <v>0</v>
      </c>
      <c r="AY53" s="46">
        <v>48</v>
      </c>
      <c r="AZ53" s="5">
        <v>44581</v>
      </c>
      <c r="BA53" s="45">
        <f t="shared" si="13"/>
        <v>17900</v>
      </c>
      <c r="BB53" s="45">
        <f t="shared" si="62"/>
        <v>721.8</v>
      </c>
      <c r="BC53" s="5">
        <v>44582</v>
      </c>
      <c r="BD53" s="45">
        <f t="shared" si="36"/>
        <v>17949</v>
      </c>
      <c r="BE53" s="45">
        <f t="shared" si="58"/>
        <v>709</v>
      </c>
      <c r="BF53" s="45">
        <f t="shared" si="59"/>
        <v>-49</v>
      </c>
      <c r="BG53" s="45">
        <f t="shared" si="60"/>
        <v>-12.799999999999955</v>
      </c>
      <c r="BH53" s="45">
        <f t="shared" si="61"/>
        <v>1</v>
      </c>
      <c r="BI53" s="65">
        <f t="shared" si="38"/>
        <v>-135999.99999999959</v>
      </c>
      <c r="BJ53" s="25">
        <f t="shared" si="39"/>
        <v>-134799.99999999959</v>
      </c>
      <c r="BL53" s="46">
        <v>48</v>
      </c>
      <c r="BM53" s="47">
        <v>44713</v>
      </c>
      <c r="BN53" s="45">
        <f t="shared" si="16"/>
        <v>16560</v>
      </c>
      <c r="BO53" s="45">
        <f t="shared" si="52"/>
        <v>634.6</v>
      </c>
      <c r="BP53" s="47">
        <v>44735</v>
      </c>
      <c r="BQ53" s="45">
        <f t="shared" si="18"/>
        <v>15034</v>
      </c>
      <c r="BR53" s="45">
        <f t="shared" si="53"/>
        <v>586.1</v>
      </c>
      <c r="BS53" s="45">
        <f t="shared" si="54"/>
        <v>-1526</v>
      </c>
      <c r="BT53" s="45">
        <f t="shared" si="55"/>
        <v>48.5</v>
      </c>
      <c r="BU53" s="45">
        <f t="shared" si="56"/>
        <v>22</v>
      </c>
      <c r="BV53" s="65">
        <f t="shared" si="43"/>
        <v>-175100</v>
      </c>
      <c r="BW53" s="25">
        <f t="shared" si="44"/>
        <v>-173900</v>
      </c>
      <c r="CD53" s="5">
        <v>44089</v>
      </c>
      <c r="CE53" s="25">
        <v>506.2</v>
      </c>
      <c r="CF53" s="25">
        <v>503.2</v>
      </c>
      <c r="CH53" s="5">
        <v>44046</v>
      </c>
      <c r="CI53" s="25">
        <v>12440</v>
      </c>
      <c r="CJ53" s="25">
        <v>12583</v>
      </c>
    </row>
    <row r="54" spans="1:88" x14ac:dyDescent="0.3">
      <c r="A54" s="5">
        <v>44141</v>
      </c>
      <c r="B54" s="25">
        <f t="shared" si="6"/>
        <v>514.70000000000005</v>
      </c>
      <c r="C54" s="25">
        <f t="shared" si="7"/>
        <v>12942</v>
      </c>
      <c r="D54" s="25">
        <v>515.79999999999995</v>
      </c>
      <c r="E54" s="25">
        <v>12937</v>
      </c>
      <c r="F54" s="44">
        <v>-3.1640589299055015E-3</v>
      </c>
      <c r="G54" s="1">
        <f>'ONE_LAST_QUOTE (2)'!AF54</f>
        <v>-3.2310590462182717E-4</v>
      </c>
      <c r="H54" s="1">
        <f t="shared" si="0"/>
        <v>1.7144585284287945E-3</v>
      </c>
      <c r="I54" s="1">
        <f t="shared" si="8"/>
        <v>-2.3606703376724491E-3</v>
      </c>
      <c r="J54" s="25">
        <f t="shared" si="1"/>
        <v>0</v>
      </c>
      <c r="K54" s="25">
        <f t="shared" si="2"/>
        <v>1</v>
      </c>
      <c r="L54" s="25">
        <f t="shared" si="3"/>
        <v>1</v>
      </c>
      <c r="M54" s="25">
        <v>0</v>
      </c>
      <c r="N54" s="5" t="str">
        <f t="shared" si="4"/>
        <v>-</v>
      </c>
      <c r="O54" s="5">
        <f t="shared" si="5"/>
        <v>44141</v>
      </c>
      <c r="P54" s="5" t="s">
        <v>80</v>
      </c>
      <c r="Q54" s="5" t="s">
        <v>80</v>
      </c>
      <c r="R54" s="5" t="str">
        <f t="shared" si="9"/>
        <v>-</v>
      </c>
      <c r="S54" s="5" t="str">
        <f t="shared" si="10"/>
        <v>-</v>
      </c>
      <c r="T54" s="27">
        <f t="shared" si="11"/>
        <v>0</v>
      </c>
      <c r="AY54" s="46">
        <v>49</v>
      </c>
      <c r="AZ54" s="5">
        <v>44622</v>
      </c>
      <c r="BA54" s="45">
        <f t="shared" si="13"/>
        <v>17940</v>
      </c>
      <c r="BB54" s="45">
        <f t="shared" si="62"/>
        <v>699.5</v>
      </c>
      <c r="BC54" s="5">
        <v>44627</v>
      </c>
      <c r="BD54" s="45">
        <f t="shared" si="36"/>
        <v>16688</v>
      </c>
      <c r="BE54" s="45">
        <f t="shared" si="58"/>
        <v>662.7</v>
      </c>
      <c r="BF54" s="45">
        <f t="shared" si="59"/>
        <v>1252</v>
      </c>
      <c r="BG54" s="45">
        <f t="shared" si="60"/>
        <v>-36.799999999999955</v>
      </c>
      <c r="BH54" s="45">
        <f t="shared" si="61"/>
        <v>5</v>
      </c>
      <c r="BI54" s="65">
        <f t="shared" si="38"/>
        <v>168400.00000000041</v>
      </c>
      <c r="BJ54" s="25">
        <f t="shared" si="39"/>
        <v>169600.00000000041</v>
      </c>
      <c r="BL54" s="46">
        <v>49</v>
      </c>
      <c r="BM54" s="47">
        <v>44777</v>
      </c>
      <c r="BN54" s="45">
        <f t="shared" si="16"/>
        <v>15013</v>
      </c>
      <c r="BO54" s="45">
        <f t="shared" si="52"/>
        <v>588.6</v>
      </c>
      <c r="BP54" s="47">
        <v>44782</v>
      </c>
      <c r="BQ54" s="45">
        <f t="shared" si="18"/>
        <v>14867</v>
      </c>
      <c r="BR54" s="45">
        <f t="shared" si="53"/>
        <v>579.79999999999995</v>
      </c>
      <c r="BS54" s="45">
        <f t="shared" si="54"/>
        <v>-146</v>
      </c>
      <c r="BT54" s="45">
        <f t="shared" si="55"/>
        <v>8.8000000000000682</v>
      </c>
      <c r="BU54" s="45">
        <f t="shared" si="56"/>
        <v>5</v>
      </c>
      <c r="BV54" s="65">
        <f t="shared" si="43"/>
        <v>19600.000000000611</v>
      </c>
      <c r="BW54" s="25">
        <f t="shared" si="44"/>
        <v>20800.000000000611</v>
      </c>
      <c r="CD54" s="5">
        <v>44090</v>
      </c>
      <c r="CE54" s="25">
        <v>514.6</v>
      </c>
      <c r="CF54" s="25">
        <v>506.3</v>
      </c>
      <c r="CH54" s="5">
        <v>44047</v>
      </c>
      <c r="CI54" s="25">
        <v>12629</v>
      </c>
      <c r="CJ54" s="25">
        <v>12425</v>
      </c>
    </row>
    <row r="55" spans="1:88" x14ac:dyDescent="0.3">
      <c r="A55" s="5">
        <v>44144</v>
      </c>
      <c r="B55" s="25">
        <f t="shared" si="6"/>
        <v>521.1</v>
      </c>
      <c r="C55" s="25">
        <f t="shared" si="7"/>
        <v>13113</v>
      </c>
      <c r="D55" s="25">
        <v>519.79999999999995</v>
      </c>
      <c r="E55" s="25">
        <v>13126</v>
      </c>
      <c r="F55" s="44">
        <v>3.9697897816465136E-3</v>
      </c>
      <c r="G55" s="1">
        <f>'ONE_LAST_QUOTE (2)'!AF55</f>
        <v>-3.2310590462182717E-4</v>
      </c>
      <c r="H55" s="1">
        <f t="shared" si="0"/>
        <v>1.7144585284287945E-3</v>
      </c>
      <c r="I55" s="1">
        <f t="shared" si="8"/>
        <v>-2.3606703376724491E-3</v>
      </c>
      <c r="J55" s="25">
        <f t="shared" si="1"/>
        <v>1</v>
      </c>
      <c r="K55" s="25">
        <f t="shared" si="2"/>
        <v>0</v>
      </c>
      <c r="L55" s="25">
        <f t="shared" si="3"/>
        <v>1</v>
      </c>
      <c r="M55" s="25">
        <v>1</v>
      </c>
      <c r="N55" s="5">
        <f t="shared" si="4"/>
        <v>44144</v>
      </c>
      <c r="O55" s="5" t="str">
        <f t="shared" si="5"/>
        <v>-</v>
      </c>
      <c r="P55" s="5" t="s">
        <v>80</v>
      </c>
      <c r="Q55" s="5">
        <v>1</v>
      </c>
      <c r="R55" s="5" t="str">
        <f t="shared" si="9"/>
        <v>-</v>
      </c>
      <c r="S55" s="5">
        <f t="shared" si="10"/>
        <v>44144</v>
      </c>
      <c r="T55" s="27">
        <f t="shared" si="11"/>
        <v>1</v>
      </c>
      <c r="AY55" s="46">
        <v>50</v>
      </c>
      <c r="AZ55" s="5">
        <v>44628</v>
      </c>
      <c r="BA55" s="45">
        <f t="shared" si="13"/>
        <v>16972</v>
      </c>
      <c r="BB55" s="45">
        <f t="shared" si="62"/>
        <v>683.8</v>
      </c>
      <c r="BC55" s="5">
        <v>44637</v>
      </c>
      <c r="BD55" s="45">
        <f t="shared" si="36"/>
        <v>17390</v>
      </c>
      <c r="BE55" s="45">
        <f t="shared" si="58"/>
        <v>687.4</v>
      </c>
      <c r="BF55" s="45">
        <f t="shared" si="59"/>
        <v>-418</v>
      </c>
      <c r="BG55" s="45">
        <f t="shared" si="60"/>
        <v>3.6000000000000227</v>
      </c>
      <c r="BH55" s="45">
        <f t="shared" si="61"/>
        <v>9</v>
      </c>
      <c r="BI55" s="65">
        <f t="shared" si="38"/>
        <v>-135999.9999999998</v>
      </c>
      <c r="BJ55" s="25">
        <f t="shared" si="39"/>
        <v>-134799.9999999998</v>
      </c>
      <c r="BL55" s="46">
        <v>50</v>
      </c>
      <c r="BM55" s="47">
        <v>44823</v>
      </c>
      <c r="BN55" s="45">
        <f t="shared" si="16"/>
        <v>14559</v>
      </c>
      <c r="BO55" s="45">
        <f t="shared" si="52"/>
        <v>560.29999999999995</v>
      </c>
      <c r="BP55" s="47">
        <v>44824</v>
      </c>
      <c r="BQ55" s="45">
        <f t="shared" si="18"/>
        <v>14390</v>
      </c>
      <c r="BR55" s="45">
        <f t="shared" si="53"/>
        <v>555.1</v>
      </c>
      <c r="BS55" s="45">
        <f t="shared" si="54"/>
        <v>-169</v>
      </c>
      <c r="BT55" s="45">
        <f t="shared" si="55"/>
        <v>5.1999999999999318</v>
      </c>
      <c r="BU55" s="45">
        <f t="shared" si="56"/>
        <v>1</v>
      </c>
      <c r="BV55" s="65">
        <f t="shared" si="43"/>
        <v>-22000.000000000611</v>
      </c>
      <c r="BW55" s="25">
        <f t="shared" si="44"/>
        <v>-20800.000000000611</v>
      </c>
      <c r="CD55" s="5">
        <v>44091</v>
      </c>
      <c r="CE55" s="25">
        <v>507.4</v>
      </c>
      <c r="CF55" s="25">
        <v>514.4</v>
      </c>
      <c r="CH55" s="5">
        <v>44048</v>
      </c>
      <c r="CI55" s="25">
        <v>12741</v>
      </c>
      <c r="CJ55" s="25">
        <v>12662</v>
      </c>
    </row>
    <row r="56" spans="1:88" x14ac:dyDescent="0.3">
      <c r="A56" s="5">
        <v>44145</v>
      </c>
      <c r="B56" s="25">
        <f t="shared" si="6"/>
        <v>519.70000000000005</v>
      </c>
      <c r="C56" s="25">
        <f t="shared" si="7"/>
        <v>13090</v>
      </c>
      <c r="D56" s="25">
        <v>519.6</v>
      </c>
      <c r="E56" s="25">
        <v>13071</v>
      </c>
      <c r="F56" s="44">
        <v>-3.1335151223434391E-3</v>
      </c>
      <c r="G56" s="1">
        <f>'ONE_LAST_QUOTE (2)'!AF56</f>
        <v>-3.2310590462182717E-4</v>
      </c>
      <c r="H56" s="1">
        <f t="shared" si="0"/>
        <v>1.7144585284287945E-3</v>
      </c>
      <c r="I56" s="1">
        <f t="shared" si="8"/>
        <v>-2.3606703376724491E-3</v>
      </c>
      <c r="J56" s="25">
        <f t="shared" si="1"/>
        <v>0</v>
      </c>
      <c r="K56" s="25">
        <f t="shared" si="2"/>
        <v>1</v>
      </c>
      <c r="L56" s="25">
        <f t="shared" si="3"/>
        <v>1</v>
      </c>
      <c r="M56" s="25">
        <v>1</v>
      </c>
      <c r="N56" s="5" t="str">
        <f t="shared" si="4"/>
        <v>-</v>
      </c>
      <c r="O56" s="5">
        <f t="shared" si="5"/>
        <v>44145</v>
      </c>
      <c r="P56" s="5">
        <v>1</v>
      </c>
      <c r="Q56" s="5" t="s">
        <v>80</v>
      </c>
      <c r="R56" s="5">
        <f t="shared" si="9"/>
        <v>44145</v>
      </c>
      <c r="S56" s="5" t="str">
        <f t="shared" si="10"/>
        <v>-</v>
      </c>
      <c r="T56" s="27">
        <f t="shared" si="11"/>
        <v>0</v>
      </c>
      <c r="AY56" s="46">
        <v>51</v>
      </c>
      <c r="AZ56" s="5">
        <v>44671</v>
      </c>
      <c r="BA56" s="45">
        <f t="shared" si="13"/>
        <v>17111</v>
      </c>
      <c r="BB56" s="45">
        <f t="shared" si="62"/>
        <v>658.2</v>
      </c>
      <c r="BC56" s="5">
        <v>44677</v>
      </c>
      <c r="BD56" s="45">
        <f t="shared" si="36"/>
        <v>16300</v>
      </c>
      <c r="BE56" s="45">
        <f t="shared" si="58"/>
        <v>634.29999999999995</v>
      </c>
      <c r="BF56" s="45">
        <f t="shared" si="59"/>
        <v>811</v>
      </c>
      <c r="BG56" s="45">
        <f t="shared" si="60"/>
        <v>-23.900000000000091</v>
      </c>
      <c r="BH56" s="45">
        <f t="shared" si="61"/>
        <v>6</v>
      </c>
      <c r="BI56" s="65">
        <f t="shared" si="38"/>
        <v>108099.99999999919</v>
      </c>
      <c r="BJ56" s="25">
        <f t="shared" si="39"/>
        <v>109299.99999999919</v>
      </c>
      <c r="BL56" s="46">
        <v>51</v>
      </c>
      <c r="BM56" s="47">
        <v>44827</v>
      </c>
      <c r="BN56" s="45">
        <f t="shared" si="16"/>
        <v>13763</v>
      </c>
      <c r="BO56" s="45">
        <f t="shared" si="52"/>
        <v>529.70000000000005</v>
      </c>
      <c r="BP56" s="47">
        <v>44830</v>
      </c>
      <c r="BQ56" s="45">
        <f t="shared" si="18"/>
        <v>13852</v>
      </c>
      <c r="BR56" s="45">
        <f t="shared" si="53"/>
        <v>532.4</v>
      </c>
      <c r="BS56" s="45">
        <f t="shared" si="54"/>
        <v>89</v>
      </c>
      <c r="BT56" s="45">
        <f t="shared" si="55"/>
        <v>-2.6999999999999318</v>
      </c>
      <c r="BU56" s="45">
        <f t="shared" si="56"/>
        <v>3</v>
      </c>
      <c r="BV56" s="65">
        <f t="shared" si="43"/>
        <v>10100.000000000615</v>
      </c>
      <c r="BW56" s="25">
        <f t="shared" si="44"/>
        <v>11300.000000000615</v>
      </c>
      <c r="CD56" s="5">
        <v>44092</v>
      </c>
      <c r="CE56" s="25">
        <v>506.4</v>
      </c>
      <c r="CF56" s="25">
        <v>507.4</v>
      </c>
      <c r="CH56" s="5">
        <v>44049</v>
      </c>
      <c r="CI56" s="25">
        <v>12836</v>
      </c>
      <c r="CJ56" s="25">
        <v>12755</v>
      </c>
    </row>
    <row r="57" spans="1:88" x14ac:dyDescent="0.3">
      <c r="A57" s="5">
        <v>44146</v>
      </c>
      <c r="B57" s="25">
        <f t="shared" si="6"/>
        <v>526.29999999999995</v>
      </c>
      <c r="C57" s="25">
        <f t="shared" si="7"/>
        <v>13284</v>
      </c>
      <c r="D57" s="25">
        <v>524.1</v>
      </c>
      <c r="E57" s="25">
        <v>13261</v>
      </c>
      <c r="F57" s="44">
        <v>2.3473569838412377E-3</v>
      </c>
      <c r="G57" s="1">
        <f>'ONE_LAST_QUOTE (2)'!AF57</f>
        <v>-3.2310590462182717E-4</v>
      </c>
      <c r="H57" s="1">
        <f t="shared" si="0"/>
        <v>1.7144585284287945E-3</v>
      </c>
      <c r="I57" s="1">
        <f t="shared" si="8"/>
        <v>-2.3606703376724491E-3</v>
      </c>
      <c r="J57" s="25">
        <f t="shared" si="1"/>
        <v>1</v>
      </c>
      <c r="K57" s="25">
        <f t="shared" si="2"/>
        <v>0</v>
      </c>
      <c r="L57" s="25">
        <f t="shared" si="3"/>
        <v>1</v>
      </c>
      <c r="M57" s="25">
        <v>0</v>
      </c>
      <c r="N57" s="5">
        <f t="shared" si="4"/>
        <v>44146</v>
      </c>
      <c r="O57" s="5" t="str">
        <f t="shared" si="5"/>
        <v>-</v>
      </c>
      <c r="P57" s="5" t="s">
        <v>80</v>
      </c>
      <c r="Q57" s="5" t="s">
        <v>80</v>
      </c>
      <c r="R57" s="5" t="str">
        <f t="shared" si="9"/>
        <v>-</v>
      </c>
      <c r="S57" s="5" t="str">
        <f t="shared" si="10"/>
        <v>-</v>
      </c>
      <c r="T57" s="27">
        <f t="shared" si="11"/>
        <v>1</v>
      </c>
      <c r="AY57" s="46">
        <v>52</v>
      </c>
      <c r="AZ57" s="5">
        <v>44686</v>
      </c>
      <c r="BA57" s="45">
        <f t="shared" si="13"/>
        <v>16339</v>
      </c>
      <c r="BB57" s="45">
        <f t="shared" si="62"/>
        <v>634</v>
      </c>
      <c r="BC57" s="5">
        <v>44692</v>
      </c>
      <c r="BD57" s="45">
        <f t="shared" si="36"/>
        <v>15631</v>
      </c>
      <c r="BE57" s="45">
        <f t="shared" si="58"/>
        <v>607</v>
      </c>
      <c r="BF57" s="45">
        <f t="shared" si="59"/>
        <v>708</v>
      </c>
      <c r="BG57" s="45">
        <f t="shared" si="60"/>
        <v>-27</v>
      </c>
      <c r="BH57" s="45">
        <f t="shared" si="61"/>
        <v>6</v>
      </c>
      <c r="BI57" s="65">
        <f t="shared" si="38"/>
        <v>39000</v>
      </c>
      <c r="BJ57" s="25">
        <f t="shared" si="39"/>
        <v>40200</v>
      </c>
      <c r="BL57" s="46">
        <v>52</v>
      </c>
      <c r="BM57" s="47">
        <v>44832</v>
      </c>
      <c r="BN57" s="45">
        <f t="shared" si="16"/>
        <v>13481</v>
      </c>
      <c r="BO57" s="45">
        <f t="shared" si="52"/>
        <v>518.1</v>
      </c>
      <c r="BP57" s="47">
        <v>44834</v>
      </c>
      <c r="BQ57" s="45">
        <f t="shared" si="18"/>
        <v>13335</v>
      </c>
      <c r="BR57" s="45">
        <f t="shared" si="53"/>
        <v>508.1</v>
      </c>
      <c r="BS57" s="45">
        <f t="shared" si="54"/>
        <v>-146</v>
      </c>
      <c r="BT57" s="45">
        <f t="shared" si="55"/>
        <v>10</v>
      </c>
      <c r="BU57" s="45">
        <f t="shared" si="56"/>
        <v>2</v>
      </c>
      <c r="BV57" s="65">
        <f t="shared" si="43"/>
        <v>30400</v>
      </c>
      <c r="BW57" s="25">
        <f t="shared" si="44"/>
        <v>31600</v>
      </c>
      <c r="CD57" s="5">
        <v>44095</v>
      </c>
      <c r="CE57" s="25">
        <v>496.1</v>
      </c>
      <c r="CF57" s="25">
        <v>506.7</v>
      </c>
      <c r="CH57" s="5">
        <v>44050</v>
      </c>
      <c r="CI57" s="25">
        <v>12759</v>
      </c>
      <c r="CJ57" s="25">
        <v>12836</v>
      </c>
    </row>
    <row r="58" spans="1:88" x14ac:dyDescent="0.3">
      <c r="A58" s="5">
        <v>44147</v>
      </c>
      <c r="B58" s="25">
        <f t="shared" si="6"/>
        <v>525.1</v>
      </c>
      <c r="C58" s="25">
        <f t="shared" si="7"/>
        <v>13234</v>
      </c>
      <c r="D58" s="25">
        <v>526.1</v>
      </c>
      <c r="E58" s="25">
        <v>13226</v>
      </c>
      <c r="F58" s="44">
        <v>-2.5585114910875E-3</v>
      </c>
      <c r="G58" s="1">
        <f>'ONE_LAST_QUOTE (2)'!AF58</f>
        <v>-3.2310590462182717E-4</v>
      </c>
      <c r="H58" s="1">
        <f t="shared" si="0"/>
        <v>1.7144585284287945E-3</v>
      </c>
      <c r="I58" s="1">
        <f t="shared" si="8"/>
        <v>-2.3606703376724491E-3</v>
      </c>
      <c r="J58" s="25">
        <f t="shared" si="1"/>
        <v>0</v>
      </c>
      <c r="K58" s="25">
        <f t="shared" si="2"/>
        <v>1</v>
      </c>
      <c r="L58" s="25">
        <f t="shared" si="3"/>
        <v>1</v>
      </c>
      <c r="M58" s="25">
        <v>0</v>
      </c>
      <c r="N58" s="5" t="str">
        <f t="shared" si="4"/>
        <v>-</v>
      </c>
      <c r="O58" s="5">
        <f t="shared" si="5"/>
        <v>44147</v>
      </c>
      <c r="P58" s="5" t="s">
        <v>80</v>
      </c>
      <c r="Q58" s="5" t="s">
        <v>80</v>
      </c>
      <c r="R58" s="5" t="str">
        <f t="shared" si="9"/>
        <v>-</v>
      </c>
      <c r="S58" s="5" t="str">
        <f t="shared" si="10"/>
        <v>-</v>
      </c>
      <c r="T58" s="27">
        <f t="shared" si="11"/>
        <v>0</v>
      </c>
      <c r="AY58" s="46">
        <v>53</v>
      </c>
      <c r="AZ58" s="5">
        <v>44693</v>
      </c>
      <c r="BA58" s="45">
        <f t="shared" si="13"/>
        <v>15835</v>
      </c>
      <c r="BB58" s="45">
        <f t="shared" si="62"/>
        <v>613.1</v>
      </c>
      <c r="BC58" s="5">
        <v>44694</v>
      </c>
      <c r="BD58" s="45">
        <f t="shared" si="36"/>
        <v>15915</v>
      </c>
      <c r="BE58" s="45">
        <f t="shared" si="58"/>
        <v>617.6</v>
      </c>
      <c r="BF58" s="45">
        <f t="shared" si="59"/>
        <v>-80</v>
      </c>
      <c r="BG58" s="45">
        <f t="shared" si="60"/>
        <v>4.5</v>
      </c>
      <c r="BH58" s="45">
        <f t="shared" si="61"/>
        <v>1</v>
      </c>
      <c r="BI58" s="65">
        <f t="shared" si="38"/>
        <v>7300</v>
      </c>
      <c r="BJ58" s="25">
        <f t="shared" si="39"/>
        <v>8500</v>
      </c>
      <c r="BL58" s="46">
        <v>53</v>
      </c>
      <c r="BM58" s="47">
        <v>44846</v>
      </c>
      <c r="BN58" s="45">
        <f t="shared" si="16"/>
        <v>12880</v>
      </c>
      <c r="BO58" s="45">
        <f t="shared" si="52"/>
        <v>492.8</v>
      </c>
      <c r="BP58" s="47">
        <v>44851</v>
      </c>
      <c r="BQ58" s="45">
        <f t="shared" si="18"/>
        <v>13111</v>
      </c>
      <c r="BR58" s="45">
        <f t="shared" si="53"/>
        <v>501.1</v>
      </c>
      <c r="BS58" s="45">
        <f t="shared" si="54"/>
        <v>231</v>
      </c>
      <c r="BT58" s="45">
        <f t="shared" si="55"/>
        <v>-8.3000000000000114</v>
      </c>
      <c r="BU58" s="45">
        <f t="shared" si="56"/>
        <v>5</v>
      </c>
      <c r="BV58" s="65">
        <f t="shared" si="43"/>
        <v>16499.999999999898</v>
      </c>
      <c r="BW58" s="25">
        <f t="shared" si="44"/>
        <v>17699.999999999898</v>
      </c>
      <c r="CD58" s="5">
        <v>44096</v>
      </c>
      <c r="CE58" s="25">
        <v>495.9</v>
      </c>
      <c r="CF58" s="25">
        <v>496.2</v>
      </c>
      <c r="CH58" s="5">
        <v>44053</v>
      </c>
      <c r="CI58" s="25">
        <v>12854</v>
      </c>
      <c r="CJ58" s="25">
        <v>12759</v>
      </c>
    </row>
    <row r="59" spans="1:88" x14ac:dyDescent="0.3">
      <c r="A59" s="5">
        <v>44148</v>
      </c>
      <c r="B59" s="25">
        <f t="shared" si="6"/>
        <v>527.79999999999995</v>
      </c>
      <c r="C59" s="25">
        <f t="shared" si="7"/>
        <v>13293</v>
      </c>
      <c r="D59" s="25">
        <v>529.20000000000005</v>
      </c>
      <c r="E59" s="25">
        <v>13282</v>
      </c>
      <c r="F59" s="44">
        <v>-3.3491680238566498E-3</v>
      </c>
      <c r="G59" s="1">
        <f>'ONE_LAST_QUOTE (2)'!AF59</f>
        <v>-3.2310590462182717E-4</v>
      </c>
      <c r="H59" s="1">
        <f t="shared" si="0"/>
        <v>1.7144585284287945E-3</v>
      </c>
      <c r="I59" s="1">
        <f t="shared" si="8"/>
        <v>-2.3606703376724491E-3</v>
      </c>
      <c r="J59" s="25">
        <f t="shared" si="1"/>
        <v>0</v>
      </c>
      <c r="K59" s="25">
        <f t="shared" si="2"/>
        <v>1</v>
      </c>
      <c r="L59" s="25">
        <f t="shared" si="3"/>
        <v>1</v>
      </c>
      <c r="M59" s="25">
        <v>0</v>
      </c>
      <c r="N59" s="5" t="str">
        <f t="shared" si="4"/>
        <v>-</v>
      </c>
      <c r="O59" s="5">
        <f t="shared" si="5"/>
        <v>44148</v>
      </c>
      <c r="P59" s="5" t="s">
        <v>80</v>
      </c>
      <c r="Q59" s="5" t="s">
        <v>80</v>
      </c>
      <c r="R59" s="5" t="str">
        <f t="shared" si="9"/>
        <v>-</v>
      </c>
      <c r="S59" s="5" t="str">
        <f t="shared" si="10"/>
        <v>-</v>
      </c>
      <c r="T59" s="27">
        <f t="shared" si="11"/>
        <v>0</v>
      </c>
      <c r="AY59" s="46">
        <v>54</v>
      </c>
      <c r="AZ59" s="5">
        <v>44700</v>
      </c>
      <c r="BA59" s="45">
        <f t="shared" si="13"/>
        <v>16127</v>
      </c>
      <c r="BB59" s="45">
        <f t="shared" si="62"/>
        <v>627.1</v>
      </c>
      <c r="BC59" s="5">
        <v>44701</v>
      </c>
      <c r="BD59" s="45">
        <f t="shared" si="36"/>
        <v>16185</v>
      </c>
      <c r="BE59" s="45">
        <f t="shared" si="58"/>
        <v>627.20000000000005</v>
      </c>
      <c r="BF59" s="45">
        <f t="shared" si="59"/>
        <v>-58</v>
      </c>
      <c r="BG59" s="45">
        <f t="shared" si="60"/>
        <v>0.10000000000002274</v>
      </c>
      <c r="BH59" s="45">
        <f t="shared" si="61"/>
        <v>1</v>
      </c>
      <c r="BI59" s="65">
        <f t="shared" si="38"/>
        <v>-23499.999999999796</v>
      </c>
      <c r="BJ59" s="25">
        <f t="shared" si="39"/>
        <v>-22299.999999999796</v>
      </c>
      <c r="BL59" s="46">
        <v>54</v>
      </c>
      <c r="BM59" s="47">
        <v>44858</v>
      </c>
      <c r="BN59" s="45">
        <f t="shared" si="16"/>
        <v>12685</v>
      </c>
      <c r="BO59" s="45">
        <f t="shared" si="52"/>
        <v>480</v>
      </c>
      <c r="BP59" s="47">
        <v>44859</v>
      </c>
      <c r="BQ59" s="45">
        <f t="shared" si="18"/>
        <v>12760</v>
      </c>
      <c r="BR59" s="45">
        <f t="shared" si="53"/>
        <v>482.5</v>
      </c>
      <c r="BS59" s="45">
        <f t="shared" si="54"/>
        <v>75</v>
      </c>
      <c r="BT59" s="45">
        <f t="shared" si="55"/>
        <v>-2.5</v>
      </c>
      <c r="BU59" s="45">
        <f t="shared" si="56"/>
        <v>1</v>
      </c>
      <c r="BV59" s="65">
        <f t="shared" si="43"/>
        <v>6300</v>
      </c>
      <c r="BW59" s="25">
        <f t="shared" si="44"/>
        <v>7500</v>
      </c>
      <c r="CD59" s="5">
        <v>44097</v>
      </c>
      <c r="CE59" s="25">
        <v>496.8</v>
      </c>
      <c r="CF59" s="25">
        <v>496</v>
      </c>
      <c r="CH59" s="5">
        <v>44054</v>
      </c>
      <c r="CI59" s="25">
        <v>12735</v>
      </c>
      <c r="CJ59" s="25">
        <v>12844</v>
      </c>
    </row>
    <row r="60" spans="1:88" x14ac:dyDescent="0.3">
      <c r="A60" s="5">
        <v>44151</v>
      </c>
      <c r="B60" s="25">
        <f t="shared" si="6"/>
        <v>540.4</v>
      </c>
      <c r="C60" s="25">
        <f t="shared" si="7"/>
        <v>13579</v>
      </c>
      <c r="D60" s="25">
        <v>541.70000000000005</v>
      </c>
      <c r="E60" s="25">
        <v>13579</v>
      </c>
      <c r="F60" s="44">
        <v>2.614457057425178E-3</v>
      </c>
      <c r="G60" s="1">
        <f>'ONE_LAST_QUOTE (2)'!AF60</f>
        <v>-3.2310590462182717E-4</v>
      </c>
      <c r="H60" s="1">
        <f t="shared" si="0"/>
        <v>1.7144585284287945E-3</v>
      </c>
      <c r="I60" s="1">
        <f t="shared" si="8"/>
        <v>-2.3606703376724491E-3</v>
      </c>
      <c r="J60" s="25">
        <f t="shared" si="1"/>
        <v>1</v>
      </c>
      <c r="K60" s="25">
        <f t="shared" si="2"/>
        <v>0</v>
      </c>
      <c r="L60" s="25">
        <f t="shared" si="3"/>
        <v>1</v>
      </c>
      <c r="M60" s="25">
        <v>0</v>
      </c>
      <c r="N60" s="5">
        <f t="shared" si="4"/>
        <v>44151</v>
      </c>
      <c r="O60" s="5" t="str">
        <f t="shared" si="5"/>
        <v>-</v>
      </c>
      <c r="P60" s="5" t="s">
        <v>80</v>
      </c>
      <c r="Q60" s="5" t="s">
        <v>80</v>
      </c>
      <c r="R60" s="5" t="str">
        <f t="shared" si="9"/>
        <v>-</v>
      </c>
      <c r="S60" s="5" t="str">
        <f t="shared" si="10"/>
        <v>-</v>
      </c>
      <c r="T60" s="27">
        <f t="shared" si="11"/>
        <v>1</v>
      </c>
      <c r="Z60" s="59"/>
      <c r="AA60" s="58" t="s">
        <v>193</v>
      </c>
      <c r="AB60" s="58" t="s">
        <v>194</v>
      </c>
      <c r="AC60" s="58" t="s">
        <v>195</v>
      </c>
      <c r="AD60" s="58" t="s">
        <v>196</v>
      </c>
      <c r="AE60" s="58" t="s">
        <v>197</v>
      </c>
      <c r="AG60" s="59"/>
      <c r="AH60" s="58" t="s">
        <v>193</v>
      </c>
      <c r="AI60" s="58" t="s">
        <v>194</v>
      </c>
      <c r="AJ60" s="58" t="s">
        <v>195</v>
      </c>
      <c r="AK60" s="58" t="s">
        <v>196</v>
      </c>
      <c r="AL60" s="58" t="s">
        <v>197</v>
      </c>
      <c r="AY60" s="46">
        <v>55</v>
      </c>
      <c r="AZ60" s="5">
        <v>44743</v>
      </c>
      <c r="BA60" s="45">
        <f t="shared" si="13"/>
        <v>14160</v>
      </c>
      <c r="BB60" s="45">
        <f t="shared" si="62"/>
        <v>539.6</v>
      </c>
      <c r="BC60" s="5">
        <v>44754</v>
      </c>
      <c r="BD60" s="45">
        <f t="shared" si="36"/>
        <v>14287</v>
      </c>
      <c r="BE60" s="45">
        <f t="shared" si="58"/>
        <v>550.79999999999995</v>
      </c>
      <c r="BF60" s="45">
        <f t="shared" si="59"/>
        <v>-127</v>
      </c>
      <c r="BG60" s="45">
        <f t="shared" si="60"/>
        <v>11.199999999999932</v>
      </c>
      <c r="BH60" s="45">
        <f t="shared" si="61"/>
        <v>11</v>
      </c>
      <c r="BI60" s="65">
        <f t="shared" si="38"/>
        <v>48799.999999999389</v>
      </c>
      <c r="BJ60" s="25">
        <f t="shared" si="39"/>
        <v>49999.999999999389</v>
      </c>
      <c r="BL60" s="46">
        <v>55</v>
      </c>
      <c r="BM60" s="47">
        <v>44894</v>
      </c>
      <c r="BN60" s="45">
        <f t="shared" si="16"/>
        <v>14808</v>
      </c>
      <c r="BO60" s="45">
        <f t="shared" si="52"/>
        <v>572.29999999999995</v>
      </c>
      <c r="BP60" s="47">
        <v>44896</v>
      </c>
      <c r="BQ60" s="45">
        <f t="shared" si="18"/>
        <v>14882</v>
      </c>
      <c r="BR60" s="45">
        <f t="shared" si="53"/>
        <v>576.29999999999995</v>
      </c>
      <c r="BS60" s="45">
        <f t="shared" si="54"/>
        <v>74</v>
      </c>
      <c r="BT60" s="45">
        <f t="shared" si="55"/>
        <v>-4</v>
      </c>
      <c r="BU60" s="45">
        <f t="shared" si="56"/>
        <v>2</v>
      </c>
      <c r="BV60" s="65">
        <f t="shared" si="43"/>
        <v>-7600</v>
      </c>
      <c r="BW60" s="25">
        <f t="shared" si="44"/>
        <v>-6400</v>
      </c>
      <c r="CD60" s="5">
        <v>44098</v>
      </c>
      <c r="CE60" s="25">
        <v>484.2</v>
      </c>
      <c r="CF60" s="25">
        <v>497</v>
      </c>
      <c r="CH60" s="5">
        <v>44055</v>
      </c>
      <c r="CI60" s="25">
        <v>12655</v>
      </c>
      <c r="CJ60" s="25">
        <v>12707</v>
      </c>
    </row>
    <row r="61" spans="1:88" x14ac:dyDescent="0.3">
      <c r="A61" s="5">
        <v>44152</v>
      </c>
      <c r="B61" s="25">
        <f t="shared" si="6"/>
        <v>546</v>
      </c>
      <c r="C61" s="25">
        <f t="shared" si="7"/>
        <v>13631</v>
      </c>
      <c r="D61" s="25">
        <v>546.1</v>
      </c>
      <c r="E61" s="25">
        <v>13624</v>
      </c>
      <c r="F61" s="44">
        <v>-2.355346557973721E-3</v>
      </c>
      <c r="G61" s="1">
        <f>'ONE_LAST_QUOTE (2)'!AF61</f>
        <v>-3.2310590462182717E-4</v>
      </c>
      <c r="H61" s="1">
        <f t="shared" si="0"/>
        <v>1.7144585284287945E-3</v>
      </c>
      <c r="I61" s="1">
        <f t="shared" si="8"/>
        <v>-2.3606703376724491E-3</v>
      </c>
      <c r="J61" s="25">
        <f t="shared" si="1"/>
        <v>0</v>
      </c>
      <c r="K61" s="25">
        <f t="shared" si="2"/>
        <v>0</v>
      </c>
      <c r="L61" s="25">
        <f t="shared" si="3"/>
        <v>0</v>
      </c>
      <c r="M61" s="25">
        <v>1</v>
      </c>
      <c r="N61" s="5" t="str">
        <f t="shared" si="4"/>
        <v>-</v>
      </c>
      <c r="O61" s="5" t="str">
        <f t="shared" si="5"/>
        <v>-</v>
      </c>
      <c r="P61" s="5" t="s">
        <v>80</v>
      </c>
      <c r="Q61" s="5" t="s">
        <v>80</v>
      </c>
      <c r="R61" s="5" t="str">
        <f t="shared" si="9"/>
        <v>-</v>
      </c>
      <c r="S61" s="5" t="str">
        <f t="shared" si="10"/>
        <v>-</v>
      </c>
      <c r="T61" s="27">
        <f t="shared" si="11"/>
        <v>0</v>
      </c>
      <c r="Z61" s="59">
        <v>0</v>
      </c>
      <c r="AA61" s="60">
        <v>44074</v>
      </c>
      <c r="AB61" s="60">
        <v>44075</v>
      </c>
      <c r="AC61" s="61">
        <v>-99</v>
      </c>
      <c r="AD61" s="61">
        <v>9.6</v>
      </c>
      <c r="AE61" s="61">
        <v>46800</v>
      </c>
      <c r="AG61" s="59">
        <v>0</v>
      </c>
      <c r="AH61" s="60">
        <v>44067</v>
      </c>
      <c r="AI61" s="60">
        <v>44071</v>
      </c>
      <c r="AJ61" s="61">
        <v>85</v>
      </c>
      <c r="AK61" s="61">
        <v>-0.2</v>
      </c>
      <c r="AL61" s="61">
        <v>32200</v>
      </c>
      <c r="AY61" s="46">
        <v>56</v>
      </c>
      <c r="AZ61" s="5">
        <v>44769</v>
      </c>
      <c r="BA61" s="45">
        <f t="shared" si="13"/>
        <v>14830</v>
      </c>
      <c r="BB61" s="45">
        <f t="shared" si="62"/>
        <v>577.29999999999995</v>
      </c>
      <c r="BC61" s="5">
        <v>44775</v>
      </c>
      <c r="BD61" s="45">
        <f t="shared" si="36"/>
        <v>14666</v>
      </c>
      <c r="BE61" s="45">
        <f t="shared" si="58"/>
        <v>572.9</v>
      </c>
      <c r="BF61" s="45">
        <f t="shared" si="59"/>
        <v>164</v>
      </c>
      <c r="BG61" s="45">
        <f t="shared" si="60"/>
        <v>-4.3999999999999773</v>
      </c>
      <c r="BH61" s="45">
        <f t="shared" si="61"/>
        <v>6</v>
      </c>
      <c r="BI61" s="65">
        <f t="shared" si="38"/>
        <v>24800.000000000204</v>
      </c>
      <c r="BJ61" s="25">
        <f t="shared" si="39"/>
        <v>26000.000000000204</v>
      </c>
      <c r="BL61" s="46">
        <v>56</v>
      </c>
      <c r="BM61" s="47">
        <v>44916</v>
      </c>
      <c r="BN61" s="45">
        <f t="shared" si="16"/>
        <v>14372</v>
      </c>
      <c r="BO61" s="45">
        <f t="shared" si="52"/>
        <v>555</v>
      </c>
      <c r="BP61" s="47">
        <v>44917</v>
      </c>
      <c r="BQ61" s="45">
        <f t="shared" si="18"/>
        <v>14191</v>
      </c>
      <c r="BR61" s="45">
        <f t="shared" si="53"/>
        <v>547.1</v>
      </c>
      <c r="BS61" s="45">
        <f t="shared" si="54"/>
        <v>-181</v>
      </c>
      <c r="BT61" s="45">
        <f t="shared" si="55"/>
        <v>7.8999999999999773</v>
      </c>
      <c r="BU61" s="45">
        <f t="shared" si="56"/>
        <v>1</v>
      </c>
      <c r="BV61" s="65">
        <f t="shared" si="43"/>
        <v>-2500.0000000002037</v>
      </c>
      <c r="BW61" s="25">
        <f t="shared" si="44"/>
        <v>-1300.0000000002037</v>
      </c>
      <c r="CD61" s="5">
        <v>44099</v>
      </c>
      <c r="CE61" s="25">
        <v>483.4</v>
      </c>
      <c r="CF61" s="25">
        <v>483.8</v>
      </c>
      <c r="CH61" s="5">
        <v>44056</v>
      </c>
      <c r="CI61" s="25">
        <v>12725</v>
      </c>
      <c r="CJ61" s="25">
        <v>12700</v>
      </c>
    </row>
    <row r="62" spans="1:88" x14ac:dyDescent="0.3">
      <c r="A62" s="5">
        <v>44153</v>
      </c>
      <c r="B62" s="25">
        <f t="shared" si="6"/>
        <v>555.6</v>
      </c>
      <c r="C62" s="25">
        <f t="shared" si="7"/>
        <v>13708</v>
      </c>
      <c r="D62" s="25">
        <v>553.5</v>
      </c>
      <c r="E62" s="25">
        <v>13756</v>
      </c>
      <c r="F62" s="44">
        <v>-2.7752500802361228E-3</v>
      </c>
      <c r="G62" s="1">
        <f>'ONE_LAST_QUOTE (2)'!AF62</f>
        <v>-3.2310590462182717E-4</v>
      </c>
      <c r="H62" s="1">
        <f t="shared" si="0"/>
        <v>1.7144585284287945E-3</v>
      </c>
      <c r="I62" s="1">
        <f t="shared" si="8"/>
        <v>-2.3606703376724491E-3</v>
      </c>
      <c r="J62" s="25">
        <f t="shared" si="1"/>
        <v>0</v>
      </c>
      <c r="K62" s="25">
        <f t="shared" si="2"/>
        <v>1</v>
      </c>
      <c r="L62" s="25">
        <f t="shared" si="3"/>
        <v>1</v>
      </c>
      <c r="M62" s="25">
        <v>0</v>
      </c>
      <c r="N62" s="5" t="str">
        <f t="shared" si="4"/>
        <v>-</v>
      </c>
      <c r="O62" s="5">
        <f t="shared" si="5"/>
        <v>44153</v>
      </c>
      <c r="P62" s="5" t="s">
        <v>80</v>
      </c>
      <c r="Q62" s="5" t="s">
        <v>80</v>
      </c>
      <c r="R62" s="5" t="str">
        <f t="shared" si="9"/>
        <v>-</v>
      </c>
      <c r="S62" s="5" t="str">
        <f t="shared" si="10"/>
        <v>-</v>
      </c>
      <c r="T62" s="27">
        <f t="shared" si="11"/>
        <v>0</v>
      </c>
      <c r="Z62" s="59">
        <v>1</v>
      </c>
      <c r="AA62" s="60">
        <v>44084</v>
      </c>
      <c r="AB62" s="60">
        <v>44090</v>
      </c>
      <c r="AC62" s="61">
        <v>-271</v>
      </c>
      <c r="AD62" s="61">
        <v>17.899999999999999</v>
      </c>
      <c r="AE62" s="61">
        <v>52700</v>
      </c>
      <c r="AG62" s="59">
        <v>1</v>
      </c>
      <c r="AH62" s="60">
        <v>44096</v>
      </c>
      <c r="AI62" s="60">
        <v>44104</v>
      </c>
      <c r="AJ62" s="61">
        <v>-36</v>
      </c>
      <c r="AK62" s="61">
        <v>2.4</v>
      </c>
      <c r="AL62" s="61">
        <v>7200</v>
      </c>
      <c r="AY62" s="46">
        <v>57</v>
      </c>
      <c r="AZ62" s="5">
        <v>44783</v>
      </c>
      <c r="BA62" s="45">
        <f t="shared" si="13"/>
        <v>15217</v>
      </c>
      <c r="BB62" s="45">
        <f t="shared" si="62"/>
        <v>593.1</v>
      </c>
      <c r="BC62" s="5">
        <v>44784</v>
      </c>
      <c r="BD62" s="45">
        <f t="shared" si="36"/>
        <v>15275</v>
      </c>
      <c r="BE62" s="45">
        <f t="shared" si="58"/>
        <v>596.79999999999995</v>
      </c>
      <c r="BF62" s="45">
        <f t="shared" si="59"/>
        <v>-58</v>
      </c>
      <c r="BG62" s="45">
        <f t="shared" si="60"/>
        <v>3.6999999999999318</v>
      </c>
      <c r="BH62" s="45">
        <f t="shared" si="61"/>
        <v>1</v>
      </c>
      <c r="BI62" s="65">
        <f t="shared" si="38"/>
        <v>8899.9999999993888</v>
      </c>
      <c r="BJ62" s="25">
        <f t="shared" si="39"/>
        <v>10099.999999999389</v>
      </c>
      <c r="BL62" s="46">
        <v>57</v>
      </c>
      <c r="BM62" s="47">
        <v>44918</v>
      </c>
      <c r="BN62" s="45">
        <f t="shared" si="16"/>
        <v>14249</v>
      </c>
      <c r="BO62" s="45">
        <f t="shared" si="52"/>
        <v>548.5</v>
      </c>
      <c r="BP62" s="47">
        <v>44935</v>
      </c>
      <c r="BQ62" s="45">
        <f t="shared" si="18"/>
        <v>14819</v>
      </c>
      <c r="BR62" s="45">
        <f t="shared" si="53"/>
        <v>573.9</v>
      </c>
      <c r="BS62" s="45">
        <f t="shared" si="54"/>
        <v>570</v>
      </c>
      <c r="BT62" s="45">
        <f t="shared" si="55"/>
        <v>-25.399999999999977</v>
      </c>
      <c r="BU62" s="45">
        <f t="shared" si="56"/>
        <v>17</v>
      </c>
      <c r="BV62" s="65">
        <f t="shared" si="43"/>
        <v>-1799.9999999997672</v>
      </c>
      <c r="BW62" s="25">
        <f t="shared" si="44"/>
        <v>-599.99999999976717</v>
      </c>
      <c r="CD62" s="5">
        <v>44102</v>
      </c>
      <c r="CE62" s="25">
        <v>493.3</v>
      </c>
      <c r="CF62" s="25">
        <v>483.5</v>
      </c>
      <c r="CH62" s="5">
        <v>44057</v>
      </c>
      <c r="CI62" s="25">
        <v>12789</v>
      </c>
      <c r="CJ62" s="25">
        <v>12733</v>
      </c>
    </row>
    <row r="63" spans="1:88" x14ac:dyDescent="0.3">
      <c r="A63" s="5">
        <v>44154</v>
      </c>
      <c r="B63" s="25">
        <f t="shared" si="6"/>
        <v>549.79999999999995</v>
      </c>
      <c r="C63" s="25">
        <f t="shared" si="7"/>
        <v>13760</v>
      </c>
      <c r="D63" s="25">
        <v>551.29999999999995</v>
      </c>
      <c r="E63" s="25">
        <v>13742</v>
      </c>
      <c r="F63" s="44">
        <v>-2.6974856263574988E-3</v>
      </c>
      <c r="G63" s="1">
        <f>'ONE_LAST_QUOTE (2)'!AF63</f>
        <v>-3.2310590462182717E-4</v>
      </c>
      <c r="H63" s="1">
        <f t="shared" si="0"/>
        <v>1.7144585284287945E-3</v>
      </c>
      <c r="I63" s="1">
        <f t="shared" si="8"/>
        <v>-2.3606703376724491E-3</v>
      </c>
      <c r="J63" s="25">
        <f t="shared" si="1"/>
        <v>0</v>
      </c>
      <c r="K63" s="25">
        <f t="shared" si="2"/>
        <v>1</v>
      </c>
      <c r="L63" s="25">
        <f t="shared" si="3"/>
        <v>1</v>
      </c>
      <c r="M63" s="25">
        <v>0</v>
      </c>
      <c r="N63" s="5" t="str">
        <f t="shared" si="4"/>
        <v>-</v>
      </c>
      <c r="O63" s="5">
        <f t="shared" si="5"/>
        <v>44154</v>
      </c>
      <c r="P63" s="5" t="s">
        <v>80</v>
      </c>
      <c r="Q63" s="5" t="s">
        <v>80</v>
      </c>
      <c r="R63" s="5" t="str">
        <f t="shared" si="9"/>
        <v>-</v>
      </c>
      <c r="S63" s="5" t="str">
        <f t="shared" si="10"/>
        <v>-</v>
      </c>
      <c r="T63" s="27">
        <f t="shared" si="11"/>
        <v>0</v>
      </c>
      <c r="Z63" s="59">
        <v>2</v>
      </c>
      <c r="AA63" s="60">
        <v>44119</v>
      </c>
      <c r="AB63" s="60">
        <v>44126</v>
      </c>
      <c r="AC63" s="61">
        <v>4</v>
      </c>
      <c r="AD63" s="61">
        <v>6.5</v>
      </c>
      <c r="AE63" s="61">
        <v>60100</v>
      </c>
      <c r="AG63" s="59">
        <v>2</v>
      </c>
      <c r="AH63" s="60">
        <v>44126</v>
      </c>
      <c r="AI63" s="60">
        <v>44132</v>
      </c>
      <c r="AJ63" s="61">
        <v>-93</v>
      </c>
      <c r="AK63" s="61">
        <v>9.8000000000000007</v>
      </c>
      <c r="AL63" s="61">
        <v>51000</v>
      </c>
      <c r="AY63" s="46">
        <v>58</v>
      </c>
      <c r="AZ63" s="5">
        <v>44805</v>
      </c>
      <c r="BA63" s="45">
        <f t="shared" si="13"/>
        <v>14624</v>
      </c>
      <c r="BB63" s="45">
        <f t="shared" si="62"/>
        <v>562.4</v>
      </c>
      <c r="BC63" s="5">
        <v>44809</v>
      </c>
      <c r="BD63" s="45">
        <f t="shared" si="36"/>
        <v>14647</v>
      </c>
      <c r="BE63" s="45">
        <f t="shared" si="58"/>
        <v>566.70000000000005</v>
      </c>
      <c r="BF63" s="45">
        <f t="shared" si="59"/>
        <v>-23</v>
      </c>
      <c r="BG63" s="45">
        <f t="shared" si="60"/>
        <v>4.3000000000000682</v>
      </c>
      <c r="BH63" s="45">
        <f t="shared" si="61"/>
        <v>4</v>
      </c>
      <c r="BI63" s="65">
        <f t="shared" si="38"/>
        <v>28300.000000000611</v>
      </c>
      <c r="BJ63" s="25">
        <f t="shared" si="39"/>
        <v>29500.000000000611</v>
      </c>
      <c r="BL63" s="46">
        <v>58</v>
      </c>
      <c r="BM63" s="47">
        <v>44980</v>
      </c>
      <c r="BN63" s="45">
        <f t="shared" si="16"/>
        <v>15540</v>
      </c>
      <c r="BO63" s="45">
        <f t="shared" si="52"/>
        <v>600.4</v>
      </c>
      <c r="BP63" s="47">
        <v>44992</v>
      </c>
      <c r="BQ63" s="45">
        <f t="shared" si="18"/>
        <v>15788</v>
      </c>
      <c r="BR63" s="45">
        <f t="shared" si="53"/>
        <v>609.5</v>
      </c>
      <c r="BS63" s="45">
        <f t="shared" si="54"/>
        <v>248</v>
      </c>
      <c r="BT63" s="45">
        <f t="shared" si="55"/>
        <v>-9.1000000000000227</v>
      </c>
      <c r="BU63" s="45">
        <f t="shared" si="56"/>
        <v>12</v>
      </c>
      <c r="BV63" s="65">
        <f t="shared" si="43"/>
        <v>16099.999999999796</v>
      </c>
      <c r="BW63" s="25">
        <f t="shared" si="44"/>
        <v>17299.999999999796</v>
      </c>
      <c r="CD63" s="5">
        <v>44103</v>
      </c>
      <c r="CE63" s="25">
        <v>493.1</v>
      </c>
      <c r="CF63" s="25">
        <v>493.3</v>
      </c>
      <c r="CH63" s="5">
        <v>44060</v>
      </c>
      <c r="CI63" s="25">
        <v>12953</v>
      </c>
      <c r="CJ63" s="25">
        <v>12789</v>
      </c>
    </row>
    <row r="64" spans="1:88" x14ac:dyDescent="0.3">
      <c r="A64" s="5">
        <v>44155</v>
      </c>
      <c r="B64" s="25">
        <f t="shared" si="6"/>
        <v>549</v>
      </c>
      <c r="C64" s="25">
        <f t="shared" si="7"/>
        <v>13733</v>
      </c>
      <c r="D64" s="25">
        <v>549.29999999999995</v>
      </c>
      <c r="E64" s="25">
        <v>13733</v>
      </c>
      <c r="F64" s="44">
        <v>-5.9531786692012048E-4</v>
      </c>
      <c r="G64" s="1">
        <f>'ONE_LAST_QUOTE (2)'!AF64</f>
        <v>-3.2310590462182717E-4</v>
      </c>
      <c r="H64" s="1">
        <f t="shared" si="0"/>
        <v>1.7144585284287945E-3</v>
      </c>
      <c r="I64" s="1">
        <f t="shared" si="8"/>
        <v>-2.3606703376724491E-3</v>
      </c>
      <c r="J64" s="25">
        <f t="shared" si="1"/>
        <v>0</v>
      </c>
      <c r="K64" s="25">
        <f t="shared" si="2"/>
        <v>0</v>
      </c>
      <c r="L64" s="25">
        <f t="shared" si="3"/>
        <v>0</v>
      </c>
      <c r="M64" s="25">
        <v>0</v>
      </c>
      <c r="N64" s="5" t="str">
        <f t="shared" si="4"/>
        <v>-</v>
      </c>
      <c r="O64" s="5" t="str">
        <f t="shared" si="5"/>
        <v>-</v>
      </c>
      <c r="P64" s="5" t="s">
        <v>80</v>
      </c>
      <c r="Q64" s="5" t="s">
        <v>80</v>
      </c>
      <c r="R64" s="5" t="str">
        <f t="shared" si="9"/>
        <v>-</v>
      </c>
      <c r="S64" s="5" t="str">
        <f t="shared" si="10"/>
        <v>-</v>
      </c>
      <c r="T64" s="27">
        <f t="shared" si="11"/>
        <v>0</v>
      </c>
      <c r="Z64" s="59">
        <v>3</v>
      </c>
      <c r="AA64" s="60">
        <v>44144</v>
      </c>
      <c r="AB64" s="60">
        <v>44145</v>
      </c>
      <c r="AC64" s="61">
        <v>55</v>
      </c>
      <c r="AD64" s="61">
        <v>-0.2</v>
      </c>
      <c r="AE64" s="61">
        <v>20200</v>
      </c>
      <c r="AG64" s="59">
        <v>3</v>
      </c>
      <c r="AH64" s="60">
        <v>44133</v>
      </c>
      <c r="AI64" s="60">
        <v>44137</v>
      </c>
      <c r="AJ64" s="61">
        <v>-87</v>
      </c>
      <c r="AK64" s="61">
        <v>7</v>
      </c>
      <c r="AL64" s="61">
        <v>28200</v>
      </c>
      <c r="AY64" s="46">
        <v>59</v>
      </c>
      <c r="AZ64" s="5">
        <v>44818</v>
      </c>
      <c r="BA64" s="45">
        <f t="shared" si="13"/>
        <v>14650</v>
      </c>
      <c r="BB64" s="45">
        <f t="shared" si="62"/>
        <v>564.5</v>
      </c>
      <c r="BC64" s="5">
        <v>44823</v>
      </c>
      <c r="BD64" s="45">
        <f t="shared" si="36"/>
        <v>14559</v>
      </c>
      <c r="BE64" s="45">
        <f t="shared" si="58"/>
        <v>560.29999999999995</v>
      </c>
      <c r="BF64" s="45">
        <f t="shared" si="59"/>
        <v>91</v>
      </c>
      <c r="BG64" s="45">
        <f t="shared" si="60"/>
        <v>-4.2000000000000455</v>
      </c>
      <c r="BH64" s="45">
        <f t="shared" si="61"/>
        <v>5</v>
      </c>
      <c r="BI64" s="65">
        <f t="shared" si="38"/>
        <v>-2600.0000000004075</v>
      </c>
      <c r="BJ64" s="25">
        <f t="shared" si="39"/>
        <v>-1400.0000000004075</v>
      </c>
      <c r="BL64" s="46">
        <v>59</v>
      </c>
      <c r="BM64" s="47">
        <v>44994</v>
      </c>
      <c r="BN64" s="45">
        <f t="shared" si="16"/>
        <v>15476</v>
      </c>
      <c r="BO64" s="45">
        <f t="shared" si="52"/>
        <v>597</v>
      </c>
      <c r="BP64" s="47">
        <v>44998</v>
      </c>
      <c r="BQ64" s="45">
        <f t="shared" si="18"/>
        <v>15340</v>
      </c>
      <c r="BR64" s="45">
        <f t="shared" si="53"/>
        <v>591.79999999999995</v>
      </c>
      <c r="BS64" s="45">
        <f t="shared" si="54"/>
        <v>-136</v>
      </c>
      <c r="BT64" s="45">
        <f t="shared" si="55"/>
        <v>5.2000000000000455</v>
      </c>
      <c r="BU64" s="45">
        <f t="shared" si="56"/>
        <v>4</v>
      </c>
      <c r="BV64" s="65">
        <f t="shared" si="43"/>
        <v>-8799.9999999995925</v>
      </c>
      <c r="BW64" s="25">
        <f t="shared" si="44"/>
        <v>-7599.9999999995925</v>
      </c>
      <c r="CD64" s="5">
        <v>44104</v>
      </c>
      <c r="CE64" s="25">
        <v>493.5</v>
      </c>
      <c r="CF64" s="25">
        <v>490.7</v>
      </c>
      <c r="CH64" s="5">
        <v>44061</v>
      </c>
      <c r="CI64" s="25">
        <v>12877</v>
      </c>
      <c r="CJ64" s="25">
        <v>12980</v>
      </c>
    </row>
    <row r="65" spans="1:88" x14ac:dyDescent="0.3">
      <c r="A65" s="5">
        <v>44158</v>
      </c>
      <c r="B65" s="25">
        <f t="shared" si="6"/>
        <v>556.9</v>
      </c>
      <c r="C65" s="25">
        <f t="shared" si="7"/>
        <v>13874</v>
      </c>
      <c r="D65" s="25">
        <v>556.20000000000005</v>
      </c>
      <c r="E65" s="25">
        <v>13873</v>
      </c>
      <c r="F65" s="44">
        <v>-1.456053469050967E-3</v>
      </c>
      <c r="G65" s="1">
        <f>'ONE_LAST_QUOTE (2)'!AF65</f>
        <v>-3.2310590462182717E-4</v>
      </c>
      <c r="H65" s="1">
        <f t="shared" si="0"/>
        <v>1.7144585284287945E-3</v>
      </c>
      <c r="I65" s="1">
        <f t="shared" si="8"/>
        <v>-2.3606703376724491E-3</v>
      </c>
      <c r="J65" s="25">
        <f t="shared" si="1"/>
        <v>0</v>
      </c>
      <c r="K65" s="25">
        <f t="shared" si="2"/>
        <v>0</v>
      </c>
      <c r="L65" s="25">
        <f t="shared" si="3"/>
        <v>0</v>
      </c>
      <c r="M65" s="25">
        <v>0</v>
      </c>
      <c r="N65" s="5" t="str">
        <f t="shared" si="4"/>
        <v>-</v>
      </c>
      <c r="O65" s="5" t="str">
        <f t="shared" si="5"/>
        <v>-</v>
      </c>
      <c r="P65" s="5" t="s">
        <v>80</v>
      </c>
      <c r="Q65" s="5" t="s">
        <v>80</v>
      </c>
      <c r="R65" s="5" t="str">
        <f t="shared" si="9"/>
        <v>-</v>
      </c>
      <c r="S65" s="5" t="str">
        <f t="shared" si="10"/>
        <v>-</v>
      </c>
      <c r="T65" s="27">
        <f t="shared" si="11"/>
        <v>0</v>
      </c>
      <c r="Z65" s="59">
        <v>4</v>
      </c>
      <c r="AA65" s="60">
        <v>44172</v>
      </c>
      <c r="AB65" s="60">
        <v>44182</v>
      </c>
      <c r="AC65" s="61">
        <v>34</v>
      </c>
      <c r="AD65" s="61">
        <v>4.5</v>
      </c>
      <c r="AE65" s="61">
        <v>54100</v>
      </c>
      <c r="AG65" s="59">
        <v>4</v>
      </c>
      <c r="AH65" s="60">
        <v>44140</v>
      </c>
      <c r="AI65" s="60">
        <v>44144</v>
      </c>
      <c r="AJ65" s="61">
        <v>235</v>
      </c>
      <c r="AK65" s="61">
        <v>-5.2</v>
      </c>
      <c r="AL65" s="61">
        <v>47200</v>
      </c>
      <c r="AY65" s="46">
        <v>60</v>
      </c>
      <c r="AZ65" s="5">
        <v>44854</v>
      </c>
      <c r="BA65" s="45">
        <f t="shared" si="13"/>
        <v>12827</v>
      </c>
      <c r="BB65" s="45">
        <f t="shared" si="62"/>
        <v>489.4</v>
      </c>
      <c r="BC65" s="5">
        <v>44855</v>
      </c>
      <c r="BD65" s="45">
        <f t="shared" si="36"/>
        <v>12863</v>
      </c>
      <c r="BE65" s="45">
        <f t="shared" si="58"/>
        <v>490</v>
      </c>
      <c r="BF65" s="45">
        <f t="shared" si="59"/>
        <v>-36</v>
      </c>
      <c r="BG65" s="45">
        <f t="shared" si="60"/>
        <v>0.60000000000002274</v>
      </c>
      <c r="BH65" s="45">
        <f t="shared" si="61"/>
        <v>1</v>
      </c>
      <c r="BI65" s="65">
        <f t="shared" si="38"/>
        <v>-10199.999999999796</v>
      </c>
      <c r="BJ65" s="25">
        <f t="shared" si="39"/>
        <v>-8999.9999999997963</v>
      </c>
      <c r="BL65" s="46">
        <v>60</v>
      </c>
      <c r="BM65" s="47">
        <v>45022</v>
      </c>
      <c r="BN65" s="45">
        <f t="shared" si="16"/>
        <v>15814</v>
      </c>
      <c r="BO65" s="45">
        <f t="shared" si="52"/>
        <v>610.6</v>
      </c>
      <c r="BP65" s="47">
        <v>45027</v>
      </c>
      <c r="BQ65" s="45">
        <f t="shared" si="18"/>
        <v>15911</v>
      </c>
      <c r="BR65" s="45">
        <f t="shared" si="53"/>
        <v>610.4</v>
      </c>
      <c r="BS65" s="45">
        <f t="shared" si="54"/>
        <v>97</v>
      </c>
      <c r="BT65" s="45">
        <f t="shared" si="55"/>
        <v>0.20000000000004547</v>
      </c>
      <c r="BU65" s="45">
        <f t="shared" si="56"/>
        <v>5</v>
      </c>
      <c r="BV65" s="65">
        <f t="shared" si="43"/>
        <v>39400.000000000407</v>
      </c>
      <c r="BW65" s="25">
        <f t="shared" si="44"/>
        <v>40600.000000000407</v>
      </c>
      <c r="CD65" s="5">
        <v>44109</v>
      </c>
      <c r="CE65" s="25">
        <v>494.2</v>
      </c>
      <c r="CF65" s="25">
        <v>493.1</v>
      </c>
      <c r="CH65" s="5">
        <v>44062</v>
      </c>
      <c r="CI65" s="25">
        <v>12807</v>
      </c>
      <c r="CJ65" s="25">
        <v>12855</v>
      </c>
    </row>
    <row r="66" spans="1:88" x14ac:dyDescent="0.3">
      <c r="A66" s="5">
        <v>44159</v>
      </c>
      <c r="B66" s="25">
        <f t="shared" si="6"/>
        <v>551.70000000000005</v>
      </c>
      <c r="C66" s="25">
        <f t="shared" si="7"/>
        <v>13797</v>
      </c>
      <c r="D66" s="25">
        <v>552.6</v>
      </c>
      <c r="E66" s="25">
        <v>13799</v>
      </c>
      <c r="F66" s="44">
        <v>-1.5459540369337802E-3</v>
      </c>
      <c r="G66" s="1">
        <f>'ONE_LAST_QUOTE (2)'!AF66</f>
        <v>-3.2310590462182717E-4</v>
      </c>
      <c r="H66" s="1">
        <f t="shared" si="0"/>
        <v>1.7144585284287945E-3</v>
      </c>
      <c r="I66" s="1">
        <f t="shared" si="8"/>
        <v>-2.3606703376724491E-3</v>
      </c>
      <c r="J66" s="25">
        <f t="shared" ref="J66:J129" si="63">IF(F66&gt;H66,1,0)</f>
        <v>0</v>
      </c>
      <c r="K66" s="25">
        <f t="shared" ref="K66:K129" si="64">IF(F66&lt;I66,1,0)</f>
        <v>0</v>
      </c>
      <c r="L66" s="25">
        <f t="shared" ref="L66:L129" si="65">J66+K66</f>
        <v>0</v>
      </c>
      <c r="M66" s="25">
        <v>0</v>
      </c>
      <c r="N66" s="5" t="str">
        <f t="shared" ref="N66:N129" si="66">IF(J66=1,A66,"-")</f>
        <v>-</v>
      </c>
      <c r="O66" s="5" t="str">
        <f t="shared" ref="O66:O129" si="67">IF(K66=1,A66,"-")</f>
        <v>-</v>
      </c>
      <c r="P66" s="5" t="s">
        <v>80</v>
      </c>
      <c r="Q66" s="5" t="s">
        <v>80</v>
      </c>
      <c r="R66" s="5" t="str">
        <f t="shared" si="9"/>
        <v>-</v>
      </c>
      <c r="S66" s="5" t="str">
        <f t="shared" si="10"/>
        <v>-</v>
      </c>
      <c r="T66" s="27">
        <f t="shared" si="11"/>
        <v>0</v>
      </c>
      <c r="Z66" s="59">
        <v>5</v>
      </c>
      <c r="AA66" s="60">
        <v>44196</v>
      </c>
      <c r="AB66" s="60">
        <v>44200</v>
      </c>
      <c r="AC66" s="61">
        <v>-195</v>
      </c>
      <c r="AD66" s="61">
        <v>12</v>
      </c>
      <c r="AE66" s="61">
        <v>30000</v>
      </c>
      <c r="AG66" s="59">
        <v>5</v>
      </c>
      <c r="AH66" s="60">
        <v>44183</v>
      </c>
      <c r="AI66" s="60">
        <v>44195</v>
      </c>
      <c r="AJ66" s="61">
        <v>500</v>
      </c>
      <c r="AK66" s="61">
        <v>-16.8</v>
      </c>
      <c r="AL66" s="61">
        <v>48800</v>
      </c>
      <c r="AY66" s="46">
        <v>61</v>
      </c>
      <c r="AZ66" s="5">
        <v>44865</v>
      </c>
      <c r="BA66" s="45">
        <f t="shared" si="13"/>
        <v>13055</v>
      </c>
      <c r="BB66" s="45">
        <f t="shared" si="62"/>
        <v>496.1</v>
      </c>
      <c r="BC66" s="5">
        <v>44866</v>
      </c>
      <c r="BD66" s="45">
        <f t="shared" si="36"/>
        <v>13072</v>
      </c>
      <c r="BE66" s="45">
        <f t="shared" si="58"/>
        <v>487.8</v>
      </c>
      <c r="BF66" s="45">
        <f t="shared" si="59"/>
        <v>-17</v>
      </c>
      <c r="BG66" s="45">
        <f t="shared" si="60"/>
        <v>-8.3000000000000114</v>
      </c>
      <c r="BH66" s="45">
        <f t="shared" si="61"/>
        <v>1</v>
      </c>
      <c r="BI66" s="65">
        <f t="shared" si="38"/>
        <v>-82700.000000000102</v>
      </c>
      <c r="BJ66" s="25">
        <f t="shared" si="39"/>
        <v>-81500.000000000102</v>
      </c>
      <c r="BL66" s="46">
        <v>61</v>
      </c>
      <c r="BM66" s="47">
        <v>45054</v>
      </c>
      <c r="BN66" s="45">
        <f t="shared" si="16"/>
        <v>15724</v>
      </c>
      <c r="BO66" s="45">
        <f t="shared" si="52"/>
        <v>602.20000000000005</v>
      </c>
      <c r="BP66" s="47">
        <v>45065</v>
      </c>
      <c r="BQ66" s="45">
        <f t="shared" si="18"/>
        <v>16110</v>
      </c>
      <c r="BR66" s="45">
        <f t="shared" si="53"/>
        <v>618.79999999999995</v>
      </c>
      <c r="BS66" s="45">
        <f t="shared" si="54"/>
        <v>386</v>
      </c>
      <c r="BT66" s="45">
        <f t="shared" si="55"/>
        <v>-16.599999999999909</v>
      </c>
      <c r="BU66" s="45">
        <f t="shared" si="56"/>
        <v>11</v>
      </c>
      <c r="BV66" s="65">
        <f t="shared" si="43"/>
        <v>3800.0000000008149</v>
      </c>
      <c r="BW66" s="25">
        <f t="shared" si="44"/>
        <v>5000.0000000008149</v>
      </c>
      <c r="CD66" s="5">
        <v>44110</v>
      </c>
      <c r="CE66" s="25">
        <v>500.1</v>
      </c>
      <c r="CF66" s="25">
        <v>496.5</v>
      </c>
      <c r="CH66" s="5">
        <v>44063</v>
      </c>
      <c r="CI66" s="25">
        <v>12298</v>
      </c>
      <c r="CJ66" s="25">
        <v>12741</v>
      </c>
    </row>
    <row r="67" spans="1:88" x14ac:dyDescent="0.3">
      <c r="A67" s="5">
        <v>44160</v>
      </c>
      <c r="B67" s="25">
        <f t="shared" ref="B67:B130" si="68">INDEX($CF:$CF,MATCH(A67,$CD:$CD)+1)</f>
        <v>547.20000000000005</v>
      </c>
      <c r="C67" s="25">
        <f t="shared" ref="C67:C130" si="69">INDEX($CJ:$CJ,MATCH(A67,$CH:$CH)+1)</f>
        <v>13709</v>
      </c>
      <c r="D67" s="25">
        <v>547.1</v>
      </c>
      <c r="E67" s="25">
        <v>13712</v>
      </c>
      <c r="F67" s="44">
        <v>-9.8214664935202109E-4</v>
      </c>
      <c r="G67" s="1">
        <f>'ONE_LAST_QUOTE (2)'!AF67</f>
        <v>-3.2310590462182717E-4</v>
      </c>
      <c r="H67" s="1">
        <f t="shared" ref="H67:H130" si="70">G67+$U$7*_xlfn.STDEV.S($F$2:$F$779)</f>
        <v>1.7144585284287945E-3</v>
      </c>
      <c r="I67" s="1">
        <f t="shared" ref="I67:I130" si="71">G67-$U$7*_xlfn.STDEV.S($F$2:$F$779)</f>
        <v>-2.3606703376724491E-3</v>
      </c>
      <c r="J67" s="25">
        <f t="shared" si="63"/>
        <v>0</v>
      </c>
      <c r="K67" s="25">
        <f t="shared" si="64"/>
        <v>0</v>
      </c>
      <c r="L67" s="25">
        <f t="shared" si="65"/>
        <v>0</v>
      </c>
      <c r="M67" s="25">
        <v>0</v>
      </c>
      <c r="N67" s="5" t="str">
        <f t="shared" si="66"/>
        <v>-</v>
      </c>
      <c r="O67" s="5" t="str">
        <f t="shared" si="67"/>
        <v>-</v>
      </c>
      <c r="P67" s="5" t="s">
        <v>2</v>
      </c>
      <c r="Q67" s="5" t="s">
        <v>2</v>
      </c>
      <c r="R67" s="5" t="str">
        <f t="shared" ref="R67:R130" si="72">IF(P67=1,A67,"-")</f>
        <v>-</v>
      </c>
      <c r="S67" s="5" t="str">
        <f t="shared" ref="S67:S130" si="73">IF(Q67=1,A67,"-")</f>
        <v>-</v>
      </c>
      <c r="T67" s="27">
        <f t="shared" ref="T67:T130" si="74">IF(F67&gt;G67,1,0)</f>
        <v>0</v>
      </c>
      <c r="Z67" s="59">
        <v>6</v>
      </c>
      <c r="AA67" s="60">
        <v>44218</v>
      </c>
      <c r="AB67" s="60">
        <v>44222</v>
      </c>
      <c r="AC67" s="61">
        <v>349</v>
      </c>
      <c r="AD67" s="61">
        <v>-13.5</v>
      </c>
      <c r="AE67" s="61">
        <v>18100</v>
      </c>
      <c r="AG67" s="59">
        <v>6</v>
      </c>
      <c r="AH67" s="60">
        <v>44210</v>
      </c>
      <c r="AI67" s="60">
        <v>44214</v>
      </c>
      <c r="AJ67" s="61">
        <v>-119</v>
      </c>
      <c r="AK67" s="61">
        <v>6.4</v>
      </c>
      <c r="AL67" s="61">
        <v>10000</v>
      </c>
      <c r="AY67" s="46">
        <v>62</v>
      </c>
      <c r="AZ67" s="5">
        <v>44879</v>
      </c>
      <c r="BA67" s="45">
        <f t="shared" si="13"/>
        <v>14535</v>
      </c>
      <c r="BB67" s="45">
        <f t="shared" si="62"/>
        <v>564.4</v>
      </c>
      <c r="BC67" s="5">
        <v>44882</v>
      </c>
      <c r="BD67" s="45">
        <f t="shared" si="36"/>
        <v>14462</v>
      </c>
      <c r="BE67" s="45">
        <f t="shared" si="58"/>
        <v>566.20000000000005</v>
      </c>
      <c r="BF67" s="45">
        <f t="shared" si="59"/>
        <v>73</v>
      </c>
      <c r="BG67" s="45">
        <f t="shared" si="60"/>
        <v>1.8000000000000682</v>
      </c>
      <c r="BH67" s="45">
        <f t="shared" si="61"/>
        <v>3</v>
      </c>
      <c r="BI67" s="65">
        <f t="shared" si="38"/>
        <v>44200.000000000611</v>
      </c>
      <c r="BJ67" s="25">
        <f t="shared" si="39"/>
        <v>45400.000000000611</v>
      </c>
      <c r="BL67" s="46">
        <v>62</v>
      </c>
      <c r="BM67" s="47">
        <v>45078</v>
      </c>
      <c r="BN67" s="45">
        <f t="shared" si="16"/>
        <v>16720</v>
      </c>
      <c r="BO67" s="45">
        <f t="shared" si="52"/>
        <v>639.1</v>
      </c>
      <c r="BP67" s="47">
        <v>45105</v>
      </c>
      <c r="BQ67" s="45">
        <f t="shared" si="18"/>
        <v>16744</v>
      </c>
      <c r="BR67" s="45">
        <f t="shared" si="53"/>
        <v>646.4</v>
      </c>
      <c r="BS67" s="45">
        <f t="shared" si="54"/>
        <v>24</v>
      </c>
      <c r="BT67" s="45">
        <f t="shared" si="55"/>
        <v>-7.2999999999999545</v>
      </c>
      <c r="BU67" s="45">
        <f t="shared" si="56"/>
        <v>27</v>
      </c>
      <c r="BV67" s="65">
        <f t="shared" si="43"/>
        <v>-57299.999999999593</v>
      </c>
      <c r="BW67" s="25">
        <f t="shared" si="44"/>
        <v>-56099.999999999593</v>
      </c>
      <c r="CD67" s="5">
        <v>44111</v>
      </c>
      <c r="CE67" s="25">
        <v>504.8</v>
      </c>
      <c r="CF67" s="25">
        <v>501</v>
      </c>
      <c r="CH67" s="5">
        <v>44064</v>
      </c>
      <c r="CI67" s="25">
        <v>12551</v>
      </c>
      <c r="CJ67" s="25">
        <v>12295</v>
      </c>
    </row>
    <row r="68" spans="1:88" x14ac:dyDescent="0.3">
      <c r="A68" s="5">
        <v>44161</v>
      </c>
      <c r="B68" s="25">
        <f t="shared" si="68"/>
        <v>550.6</v>
      </c>
      <c r="C68" s="25">
        <f t="shared" si="69"/>
        <v>13839</v>
      </c>
      <c r="D68" s="25">
        <v>551.4</v>
      </c>
      <c r="E68" s="25">
        <v>13839</v>
      </c>
      <c r="F68" s="44">
        <v>-6.9580477422029633E-4</v>
      </c>
      <c r="G68" s="1">
        <f>'ONE_LAST_QUOTE (2)'!AF68</f>
        <v>-3.2310590462182717E-4</v>
      </c>
      <c r="H68" s="1">
        <f t="shared" si="70"/>
        <v>1.7144585284287945E-3</v>
      </c>
      <c r="I68" s="1">
        <f t="shared" si="71"/>
        <v>-2.3606703376724491E-3</v>
      </c>
      <c r="J68" s="25">
        <f t="shared" si="63"/>
        <v>0</v>
      </c>
      <c r="K68" s="25">
        <f t="shared" si="64"/>
        <v>0</v>
      </c>
      <c r="L68" s="25">
        <f t="shared" si="65"/>
        <v>0</v>
      </c>
      <c r="M68" s="25">
        <v>0</v>
      </c>
      <c r="N68" s="5" t="str">
        <f t="shared" si="66"/>
        <v>-</v>
      </c>
      <c r="O68" s="5" t="str">
        <f t="shared" si="67"/>
        <v>-</v>
      </c>
      <c r="P68" s="5" t="s">
        <v>80</v>
      </c>
      <c r="Q68" s="5" t="s">
        <v>80</v>
      </c>
      <c r="R68" s="5" t="str">
        <f t="shared" si="72"/>
        <v>-</v>
      </c>
      <c r="S68" s="5" t="str">
        <f t="shared" si="73"/>
        <v>-</v>
      </c>
      <c r="T68" s="27">
        <f t="shared" si="74"/>
        <v>0</v>
      </c>
      <c r="Z68" s="59">
        <v>7</v>
      </c>
      <c r="AA68" s="60">
        <v>44260</v>
      </c>
      <c r="AB68" s="60">
        <v>44272</v>
      </c>
      <c r="AC68" s="61">
        <v>-330</v>
      </c>
      <c r="AD68" s="61">
        <v>18.100000000000001</v>
      </c>
      <c r="AE68" s="61">
        <v>30900</v>
      </c>
      <c r="AG68" s="59">
        <v>7</v>
      </c>
      <c r="AH68" s="60">
        <v>44222</v>
      </c>
      <c r="AI68" s="60">
        <v>44223</v>
      </c>
      <c r="AJ68" s="61">
        <v>29</v>
      </c>
      <c r="AK68" s="61">
        <v>2.6</v>
      </c>
      <c r="AL68" s="61">
        <v>35000</v>
      </c>
      <c r="AY68" s="46">
        <v>63</v>
      </c>
      <c r="AZ68" s="5">
        <v>44896</v>
      </c>
      <c r="BA68" s="45">
        <f t="shared" si="13"/>
        <v>14882</v>
      </c>
      <c r="BB68" s="45">
        <f t="shared" si="62"/>
        <v>576.29999999999995</v>
      </c>
      <c r="BC68" s="5">
        <v>44914</v>
      </c>
      <c r="BD68" s="45">
        <f t="shared" si="36"/>
        <v>14185</v>
      </c>
      <c r="BE68" s="45">
        <f t="shared" si="58"/>
        <v>546.70000000000005</v>
      </c>
      <c r="BF68" s="45">
        <f t="shared" si="59"/>
        <v>697</v>
      </c>
      <c r="BG68" s="45">
        <f t="shared" si="60"/>
        <v>-29.599999999999909</v>
      </c>
      <c r="BH68" s="45">
        <f t="shared" si="61"/>
        <v>18</v>
      </c>
      <c r="BI68" s="65">
        <f t="shared" si="38"/>
        <v>11200.000000000815</v>
      </c>
      <c r="BJ68" s="25">
        <f t="shared" si="39"/>
        <v>12400.000000000815</v>
      </c>
      <c r="BL68" s="46">
        <v>63</v>
      </c>
      <c r="BM68" s="47">
        <v>45114</v>
      </c>
      <c r="BN68" s="45">
        <f t="shared" si="16"/>
        <v>16569</v>
      </c>
      <c r="BO68" s="45">
        <f t="shared" si="52"/>
        <v>633.6</v>
      </c>
      <c r="BP68" s="47">
        <v>45119</v>
      </c>
      <c r="BQ68" s="45">
        <f t="shared" si="18"/>
        <v>17095</v>
      </c>
      <c r="BR68" s="45">
        <f t="shared" si="53"/>
        <v>657.1</v>
      </c>
      <c r="BS68" s="45">
        <f t="shared" si="54"/>
        <v>526</v>
      </c>
      <c r="BT68" s="45">
        <f t="shared" si="55"/>
        <v>-23.5</v>
      </c>
      <c r="BU68" s="45">
        <f t="shared" si="56"/>
        <v>5</v>
      </c>
      <c r="BV68" s="65">
        <f t="shared" si="43"/>
        <v>-2300</v>
      </c>
      <c r="BW68" s="25">
        <f t="shared" si="44"/>
        <v>-1100</v>
      </c>
      <c r="CD68" s="5">
        <v>44112</v>
      </c>
      <c r="CE68" s="25">
        <v>512.70000000000005</v>
      </c>
      <c r="CF68" s="25">
        <v>505.6</v>
      </c>
      <c r="CH68" s="5">
        <v>44067</v>
      </c>
      <c r="CI68" s="25">
        <v>12603</v>
      </c>
      <c r="CJ68" s="25">
        <v>12561</v>
      </c>
    </row>
    <row r="69" spans="1:88" x14ac:dyDescent="0.3">
      <c r="A69" s="5">
        <v>44162</v>
      </c>
      <c r="B69" s="25">
        <f t="shared" si="68"/>
        <v>549.6</v>
      </c>
      <c r="C69" s="25">
        <f t="shared" si="69"/>
        <v>13894</v>
      </c>
      <c r="D69" s="25">
        <v>551.20000000000005</v>
      </c>
      <c r="E69" s="25">
        <v>13878</v>
      </c>
      <c r="F69" s="44">
        <v>7.7149906823298278E-4</v>
      </c>
      <c r="G69" s="1">
        <f>'ONE_LAST_QUOTE (2)'!AF69</f>
        <v>-3.2310590462182717E-4</v>
      </c>
      <c r="H69" s="1">
        <f t="shared" si="70"/>
        <v>1.7144585284287945E-3</v>
      </c>
      <c r="I69" s="1">
        <f t="shared" si="71"/>
        <v>-2.3606703376724491E-3</v>
      </c>
      <c r="J69" s="25">
        <f t="shared" si="63"/>
        <v>0</v>
      </c>
      <c r="K69" s="25">
        <f t="shared" si="64"/>
        <v>0</v>
      </c>
      <c r="L69" s="25">
        <f t="shared" si="65"/>
        <v>0</v>
      </c>
      <c r="M69" s="25">
        <v>0</v>
      </c>
      <c r="N69" s="5" t="str">
        <f t="shared" si="66"/>
        <v>-</v>
      </c>
      <c r="O69" s="5" t="str">
        <f t="shared" si="67"/>
        <v>-</v>
      </c>
      <c r="P69" s="5" t="s">
        <v>2</v>
      </c>
      <c r="Q69" s="5" t="s">
        <v>2</v>
      </c>
      <c r="R69" s="5" t="str">
        <f t="shared" si="72"/>
        <v>-</v>
      </c>
      <c r="S69" s="5" t="str">
        <f t="shared" si="73"/>
        <v>-</v>
      </c>
      <c r="T69" s="27">
        <f t="shared" si="74"/>
        <v>1</v>
      </c>
      <c r="Z69" s="59">
        <v>8</v>
      </c>
      <c r="AA69" s="60">
        <v>44302</v>
      </c>
      <c r="AB69" s="60">
        <v>44308</v>
      </c>
      <c r="AC69" s="61">
        <v>50</v>
      </c>
      <c r="AD69" s="61">
        <v>-3.1</v>
      </c>
      <c r="AE69" s="61">
        <v>-7900</v>
      </c>
      <c r="AG69" s="59">
        <v>8</v>
      </c>
      <c r="AH69" s="60">
        <v>44225</v>
      </c>
      <c r="AI69" s="60">
        <v>44228</v>
      </c>
      <c r="AJ69" s="61">
        <v>292</v>
      </c>
      <c r="AK69" s="61">
        <v>-11</v>
      </c>
      <c r="AL69" s="61">
        <v>17800</v>
      </c>
      <c r="AY69" s="46">
        <v>64</v>
      </c>
      <c r="AZ69" s="5">
        <v>45000</v>
      </c>
      <c r="BA69" s="45">
        <f t="shared" si="13"/>
        <v>15197</v>
      </c>
      <c r="BB69" s="45">
        <f t="shared" si="62"/>
        <v>590</v>
      </c>
      <c r="BC69" s="5">
        <v>45006</v>
      </c>
      <c r="BD69" s="45">
        <f t="shared" si="36"/>
        <v>15724</v>
      </c>
      <c r="BE69" s="45">
        <f t="shared" si="58"/>
        <v>610.1</v>
      </c>
      <c r="BF69" s="45">
        <f t="shared" si="59"/>
        <v>-527</v>
      </c>
      <c r="BG69" s="45">
        <f t="shared" si="60"/>
        <v>20.100000000000023</v>
      </c>
      <c r="BH69" s="45">
        <f t="shared" si="61"/>
        <v>6</v>
      </c>
      <c r="BI69" s="65">
        <f t="shared" si="38"/>
        <v>-31099.999999999796</v>
      </c>
      <c r="BJ69" s="25">
        <f t="shared" si="39"/>
        <v>-29899.999999999796</v>
      </c>
      <c r="BL69" s="46">
        <v>64</v>
      </c>
      <c r="BM69" s="47">
        <v>45126</v>
      </c>
      <c r="BN69" s="45">
        <f t="shared" si="16"/>
        <v>17010</v>
      </c>
      <c r="BO69" s="45">
        <f t="shared" si="52"/>
        <v>660.7</v>
      </c>
      <c r="BP69" s="47">
        <v>45132</v>
      </c>
      <c r="BQ69" s="45">
        <f t="shared" si="18"/>
        <v>17109</v>
      </c>
      <c r="BR69" s="45">
        <f t="shared" si="53"/>
        <v>656.6</v>
      </c>
      <c r="BS69" s="45">
        <f t="shared" si="54"/>
        <v>99</v>
      </c>
      <c r="BT69" s="45">
        <f t="shared" si="55"/>
        <v>4.1000000000000227</v>
      </c>
      <c r="BU69" s="45">
        <f t="shared" si="56"/>
        <v>6</v>
      </c>
      <c r="BV69" s="65">
        <f t="shared" si="43"/>
        <v>75300.000000000204</v>
      </c>
      <c r="BW69" s="25">
        <f t="shared" si="44"/>
        <v>76500.000000000204</v>
      </c>
      <c r="CD69" s="5">
        <v>44113</v>
      </c>
      <c r="CE69" s="25">
        <v>510.9</v>
      </c>
      <c r="CF69" s="25">
        <v>512.20000000000005</v>
      </c>
      <c r="CH69" s="5">
        <v>44068</v>
      </c>
      <c r="CI69" s="25">
        <v>12735</v>
      </c>
      <c r="CJ69" s="25">
        <v>12631</v>
      </c>
    </row>
    <row r="70" spans="1:88" x14ac:dyDescent="0.3">
      <c r="A70" s="5">
        <v>44165</v>
      </c>
      <c r="B70" s="25">
        <f t="shared" si="68"/>
        <v>543.70000000000005</v>
      </c>
      <c r="C70" s="25">
        <f t="shared" si="69"/>
        <v>13681</v>
      </c>
      <c r="D70" s="25">
        <v>542.79999999999995</v>
      </c>
      <c r="E70" s="25">
        <v>13720</v>
      </c>
      <c r="F70" s="44">
        <v>-2.0768280641380405E-4</v>
      </c>
      <c r="G70" s="1">
        <f>'ONE_LAST_QUOTE (2)'!AF70</f>
        <v>-3.2310590462182717E-4</v>
      </c>
      <c r="H70" s="1">
        <f t="shared" si="70"/>
        <v>1.7144585284287945E-3</v>
      </c>
      <c r="I70" s="1">
        <f t="shared" si="71"/>
        <v>-2.3606703376724491E-3</v>
      </c>
      <c r="J70" s="25">
        <f t="shared" si="63"/>
        <v>0</v>
      </c>
      <c r="K70" s="25">
        <f t="shared" si="64"/>
        <v>0</v>
      </c>
      <c r="L70" s="25">
        <f t="shared" si="65"/>
        <v>0</v>
      </c>
      <c r="M70" s="25">
        <v>0</v>
      </c>
      <c r="N70" s="5" t="str">
        <f t="shared" si="66"/>
        <v>-</v>
      </c>
      <c r="O70" s="5" t="str">
        <f t="shared" si="67"/>
        <v>-</v>
      </c>
      <c r="P70" s="5" t="s">
        <v>80</v>
      </c>
      <c r="Q70" s="5" t="s">
        <v>80</v>
      </c>
      <c r="R70" s="5" t="str">
        <f t="shared" si="72"/>
        <v>-</v>
      </c>
      <c r="S70" s="5" t="str">
        <f t="shared" si="73"/>
        <v>-</v>
      </c>
      <c r="T70" s="27">
        <f t="shared" si="74"/>
        <v>1</v>
      </c>
      <c r="Z70" s="59">
        <v>9</v>
      </c>
      <c r="AA70" s="60">
        <v>44320</v>
      </c>
      <c r="AB70" s="60">
        <v>44321</v>
      </c>
      <c r="AC70" s="61">
        <v>166</v>
      </c>
      <c r="AD70" s="61">
        <v>-4.4000000000000004</v>
      </c>
      <c r="AE70" s="61">
        <v>26800</v>
      </c>
      <c r="AG70" s="59">
        <v>9</v>
      </c>
      <c r="AH70" s="60">
        <v>44244</v>
      </c>
      <c r="AI70" s="60">
        <v>44245</v>
      </c>
      <c r="AJ70" s="61">
        <v>54</v>
      </c>
      <c r="AK70" s="61">
        <v>4.8</v>
      </c>
      <c r="AL70" s="61">
        <v>64800</v>
      </c>
      <c r="AY70" s="46">
        <v>65</v>
      </c>
      <c r="AZ70" s="5">
        <v>45070</v>
      </c>
      <c r="BA70" s="45">
        <f t="shared" ref="BA70:BA77" si="75">INDEX($CJ:$CJ,MATCH(AZ70,$CH:$CH)+1+$BW$2)</f>
        <v>16224</v>
      </c>
      <c r="BB70" s="45">
        <f t="shared" si="62"/>
        <v>623.5</v>
      </c>
      <c r="BC70" s="5">
        <v>45078</v>
      </c>
      <c r="BD70" s="45">
        <f t="shared" ref="BD70:BD77" si="76">INDEX($CJ:$CJ,MATCH(BC70,$CH:$CH)+1+$BW$2)</f>
        <v>16720</v>
      </c>
      <c r="BE70" s="45">
        <f t="shared" si="58"/>
        <v>639.1</v>
      </c>
      <c r="BF70" s="45">
        <f t="shared" si="59"/>
        <v>-496</v>
      </c>
      <c r="BG70" s="45">
        <f t="shared" si="60"/>
        <v>15.600000000000023</v>
      </c>
      <c r="BH70" s="45">
        <f t="shared" si="61"/>
        <v>8</v>
      </c>
      <c r="BI70" s="65">
        <f t="shared" si="38"/>
        <v>-59199.999999999796</v>
      </c>
      <c r="BJ70" s="25">
        <f t="shared" si="39"/>
        <v>-57999.999999999796</v>
      </c>
      <c r="BL70" s="46">
        <v>65</v>
      </c>
      <c r="BM70" s="47">
        <v>45155</v>
      </c>
      <c r="BN70" s="45">
        <f t="shared" ref="BN70:BN72" si="77">INDEX($CJ:$CJ,MATCH(BM70,$CH:$CH)+1+$BW$2)</f>
        <v>16348</v>
      </c>
      <c r="BO70" s="45">
        <f t="shared" si="52"/>
        <v>625.1</v>
      </c>
      <c r="BP70" s="47">
        <v>45156</v>
      </c>
      <c r="BQ70" s="45">
        <f t="shared" ref="BQ70:BQ72" si="78">INDEX($CJ:$CJ,MATCH(BP70,$CH:$CH)+1+$BW$2)</f>
        <v>16341</v>
      </c>
      <c r="BR70" s="45">
        <f t="shared" si="53"/>
        <v>622.9</v>
      </c>
      <c r="BS70" s="45">
        <f t="shared" si="54"/>
        <v>-7</v>
      </c>
      <c r="BT70" s="45">
        <f t="shared" si="55"/>
        <v>2.2000000000000455</v>
      </c>
      <c r="BU70" s="45">
        <f t="shared" si="56"/>
        <v>1</v>
      </c>
      <c r="BV70" s="65">
        <f t="shared" si="43"/>
        <v>15800.000000000407</v>
      </c>
      <c r="BW70" s="25">
        <f t="shared" si="44"/>
        <v>17000.000000000407</v>
      </c>
      <c r="CD70" s="5">
        <v>44116</v>
      </c>
      <c r="CE70" s="25">
        <v>514.9</v>
      </c>
      <c r="CF70" s="25">
        <v>510.9</v>
      </c>
      <c r="CH70" s="5">
        <v>44069</v>
      </c>
      <c r="CI70" s="25">
        <v>12795</v>
      </c>
      <c r="CJ70" s="25">
        <v>12736</v>
      </c>
    </row>
    <row r="71" spans="1:88" x14ac:dyDescent="0.3">
      <c r="A71" s="5">
        <v>44166</v>
      </c>
      <c r="B71" s="25">
        <f t="shared" si="68"/>
        <v>549.6</v>
      </c>
      <c r="C71" s="25">
        <f t="shared" si="69"/>
        <v>13861</v>
      </c>
      <c r="D71" s="25">
        <v>549.4</v>
      </c>
      <c r="E71" s="25">
        <v>13875</v>
      </c>
      <c r="F71" s="44">
        <v>2.5897498269326605E-3</v>
      </c>
      <c r="G71" s="1">
        <f>'ONE_LAST_QUOTE (2)'!AF71</f>
        <v>-3.2310590462182717E-4</v>
      </c>
      <c r="H71" s="1">
        <f t="shared" si="70"/>
        <v>1.7144585284287945E-3</v>
      </c>
      <c r="I71" s="1">
        <f t="shared" si="71"/>
        <v>-2.3606703376724491E-3</v>
      </c>
      <c r="J71" s="25">
        <f t="shared" si="63"/>
        <v>1</v>
      </c>
      <c r="K71" s="25">
        <f t="shared" si="64"/>
        <v>0</v>
      </c>
      <c r="L71" s="25">
        <f t="shared" si="65"/>
        <v>1</v>
      </c>
      <c r="M71" s="25">
        <v>0</v>
      </c>
      <c r="N71" s="5">
        <f t="shared" si="66"/>
        <v>44166</v>
      </c>
      <c r="O71" s="5" t="str">
        <f t="shared" si="67"/>
        <v>-</v>
      </c>
      <c r="P71" s="5" t="s">
        <v>80</v>
      </c>
      <c r="Q71" s="5" t="s">
        <v>80</v>
      </c>
      <c r="R71" s="5" t="str">
        <f t="shared" si="72"/>
        <v>-</v>
      </c>
      <c r="S71" s="5" t="str">
        <f t="shared" si="73"/>
        <v>-</v>
      </c>
      <c r="T71" s="27">
        <f t="shared" si="74"/>
        <v>1</v>
      </c>
      <c r="Z71" s="59">
        <v>10</v>
      </c>
      <c r="AA71" s="60">
        <v>44327</v>
      </c>
      <c r="AB71" s="60">
        <v>44328</v>
      </c>
      <c r="AC71" s="61">
        <v>864</v>
      </c>
      <c r="AD71" s="61">
        <v>-19.100000000000001</v>
      </c>
      <c r="AE71" s="61">
        <v>173700</v>
      </c>
      <c r="AG71" s="59">
        <v>10</v>
      </c>
      <c r="AH71" s="60">
        <v>44251</v>
      </c>
      <c r="AI71" s="60">
        <v>44252</v>
      </c>
      <c r="AJ71" s="61">
        <v>206</v>
      </c>
      <c r="AK71" s="61">
        <v>-5.9</v>
      </c>
      <c r="AL71" s="61">
        <v>29300</v>
      </c>
      <c r="AY71" s="46">
        <v>66</v>
      </c>
      <c r="AZ71" s="5">
        <v>45106</v>
      </c>
      <c r="BA71" s="45">
        <f t="shared" si="75"/>
        <v>16776</v>
      </c>
      <c r="BB71" s="45">
        <f t="shared" si="62"/>
        <v>645.70000000000005</v>
      </c>
      <c r="BC71" s="5">
        <v>45113</v>
      </c>
      <c r="BD71" s="45">
        <f t="shared" si="76"/>
        <v>16619</v>
      </c>
      <c r="BE71" s="45">
        <f t="shared" si="58"/>
        <v>636.6</v>
      </c>
      <c r="BF71" s="45">
        <f t="shared" si="59"/>
        <v>157</v>
      </c>
      <c r="BG71" s="45">
        <f t="shared" si="60"/>
        <v>-9.1000000000000227</v>
      </c>
      <c r="BH71" s="45">
        <f t="shared" si="61"/>
        <v>7</v>
      </c>
      <c r="BI71" s="65">
        <f t="shared" ref="BI71:BI77" si="79">BJ71-$BV$2</f>
        <v>-20300.000000000204</v>
      </c>
      <c r="BJ71" s="25">
        <f t="shared" ref="BJ71:BJ77" si="80">BF71*200*2+BG71*100*30*3</f>
        <v>-19100.000000000204</v>
      </c>
      <c r="BL71" s="46">
        <v>66</v>
      </c>
      <c r="BM71" s="47">
        <v>45180</v>
      </c>
      <c r="BN71" s="45">
        <f t="shared" si="77"/>
        <v>16593</v>
      </c>
      <c r="BO71" s="45">
        <f t="shared" si="52"/>
        <v>629.70000000000005</v>
      </c>
      <c r="BP71" s="47">
        <v>45181</v>
      </c>
      <c r="BQ71" s="45">
        <f t="shared" si="78"/>
        <v>16582</v>
      </c>
      <c r="BR71" s="45">
        <f t="shared" si="53"/>
        <v>628.70000000000005</v>
      </c>
      <c r="BS71" s="45">
        <f t="shared" si="54"/>
        <v>-11</v>
      </c>
      <c r="BT71" s="45">
        <f t="shared" si="55"/>
        <v>1</v>
      </c>
      <c r="BU71" s="45">
        <f t="shared" si="56"/>
        <v>1</v>
      </c>
      <c r="BV71" s="65">
        <f t="shared" ref="BV71:BV72" si="81">BW71-$BV$2</f>
        <v>3400</v>
      </c>
      <c r="BW71" s="25">
        <f t="shared" ref="BW71:BW72" si="82">BS71*200*2+BT71*100*30*3</f>
        <v>4600</v>
      </c>
      <c r="CD71" s="5">
        <v>44117</v>
      </c>
      <c r="CE71" s="25">
        <v>514.9</v>
      </c>
      <c r="CF71" s="25">
        <v>515.29999999999995</v>
      </c>
      <c r="CH71" s="5">
        <v>44070</v>
      </c>
      <c r="CI71" s="25">
        <v>12758</v>
      </c>
      <c r="CJ71" s="25">
        <v>12796</v>
      </c>
    </row>
    <row r="72" spans="1:88" x14ac:dyDescent="0.3">
      <c r="A72" s="5">
        <v>44167</v>
      </c>
      <c r="B72" s="25">
        <f t="shared" si="68"/>
        <v>557.1</v>
      </c>
      <c r="C72" s="25">
        <f t="shared" si="69"/>
        <v>13972</v>
      </c>
      <c r="D72" s="25">
        <v>556.6</v>
      </c>
      <c r="E72" s="25">
        <v>13955</v>
      </c>
      <c r="F72" s="44">
        <v>-5.5613687687564267E-4</v>
      </c>
      <c r="G72" s="1">
        <f>'ONE_LAST_QUOTE (2)'!AF72</f>
        <v>-3.2310590462182717E-4</v>
      </c>
      <c r="H72" s="1">
        <f t="shared" si="70"/>
        <v>1.7144585284287945E-3</v>
      </c>
      <c r="I72" s="1">
        <f t="shared" si="71"/>
        <v>-2.3606703376724491E-3</v>
      </c>
      <c r="J72" s="25">
        <f t="shared" si="63"/>
        <v>0</v>
      </c>
      <c r="K72" s="25">
        <f t="shared" si="64"/>
        <v>0</v>
      </c>
      <c r="L72" s="25">
        <f t="shared" si="65"/>
        <v>0</v>
      </c>
      <c r="M72" s="25">
        <v>1</v>
      </c>
      <c r="N72" s="5" t="str">
        <f t="shared" si="66"/>
        <v>-</v>
      </c>
      <c r="O72" s="5" t="str">
        <f t="shared" si="67"/>
        <v>-</v>
      </c>
      <c r="P72" s="5" t="s">
        <v>80</v>
      </c>
      <c r="Q72" s="5" t="s">
        <v>80</v>
      </c>
      <c r="R72" s="5" t="str">
        <f t="shared" si="72"/>
        <v>-</v>
      </c>
      <c r="S72" s="5" t="str">
        <f t="shared" si="73"/>
        <v>-</v>
      </c>
      <c r="T72" s="27">
        <f t="shared" si="74"/>
        <v>0</v>
      </c>
      <c r="Z72" s="59">
        <v>11</v>
      </c>
      <c r="AA72" s="60">
        <v>44329</v>
      </c>
      <c r="AB72" s="60">
        <v>44330</v>
      </c>
      <c r="AC72" s="61">
        <v>-200</v>
      </c>
      <c r="AD72" s="61">
        <v>17.8</v>
      </c>
      <c r="AE72" s="61">
        <v>80200</v>
      </c>
      <c r="AG72" s="59">
        <v>11</v>
      </c>
      <c r="AH72" s="60">
        <v>44274</v>
      </c>
      <c r="AI72" s="60">
        <v>44277</v>
      </c>
      <c r="AJ72" s="61">
        <v>127</v>
      </c>
      <c r="AK72" s="61">
        <v>-1.9</v>
      </c>
      <c r="AL72" s="61">
        <v>33700</v>
      </c>
      <c r="AY72" s="46">
        <v>67</v>
      </c>
      <c r="AZ72" s="5">
        <v>45133</v>
      </c>
      <c r="BA72" s="45">
        <f t="shared" si="75"/>
        <v>17234</v>
      </c>
      <c r="BB72" s="45">
        <f t="shared" si="62"/>
        <v>659.1</v>
      </c>
      <c r="BC72" s="5">
        <v>45149</v>
      </c>
      <c r="BD72" s="45">
        <f t="shared" si="76"/>
        <v>16374</v>
      </c>
      <c r="BE72" s="45">
        <f t="shared" si="58"/>
        <v>629</v>
      </c>
      <c r="BF72" s="45">
        <f t="shared" si="59"/>
        <v>860</v>
      </c>
      <c r="BG72" s="45">
        <f t="shared" si="60"/>
        <v>-30.100000000000023</v>
      </c>
      <c r="BH72" s="45">
        <f t="shared" si="61"/>
        <v>16</v>
      </c>
      <c r="BI72" s="65">
        <f t="shared" si="79"/>
        <v>71899.999999999767</v>
      </c>
      <c r="BJ72" s="25">
        <f t="shared" si="80"/>
        <v>73099.999999999767</v>
      </c>
      <c r="BL72" s="63">
        <v>67</v>
      </c>
      <c r="BM72" s="64">
        <v>45203</v>
      </c>
      <c r="BN72" s="62">
        <f t="shared" si="77"/>
        <v>16436</v>
      </c>
      <c r="BO72" s="62">
        <f t="shared" si="52"/>
        <v>623.4</v>
      </c>
      <c r="BP72" s="64">
        <v>45211</v>
      </c>
      <c r="BQ72" s="62">
        <f t="shared" si="78"/>
        <v>16775</v>
      </c>
      <c r="BR72" s="62">
        <f t="shared" si="53"/>
        <v>639.70000000000005</v>
      </c>
      <c r="BS72" s="62">
        <f t="shared" si="54"/>
        <v>339</v>
      </c>
      <c r="BT72" s="62">
        <f t="shared" si="55"/>
        <v>-16.300000000000068</v>
      </c>
      <c r="BU72" s="62">
        <f t="shared" si="56"/>
        <v>8</v>
      </c>
      <c r="BV72" s="66">
        <f t="shared" si="81"/>
        <v>-12300.000000000611</v>
      </c>
      <c r="BW72" s="62">
        <f t="shared" si="82"/>
        <v>-11100.000000000611</v>
      </c>
      <c r="CD72" s="5">
        <v>44118</v>
      </c>
      <c r="CE72" s="25">
        <v>512.79999999999995</v>
      </c>
      <c r="CF72" s="25">
        <v>514.29999999999995</v>
      </c>
      <c r="CH72" s="5">
        <v>44071</v>
      </c>
      <c r="CI72" s="25">
        <v>12688</v>
      </c>
      <c r="CJ72" s="25">
        <v>12765</v>
      </c>
    </row>
    <row r="73" spans="1:88" x14ac:dyDescent="0.3">
      <c r="A73" s="5">
        <v>44168</v>
      </c>
      <c r="B73" s="25">
        <f t="shared" si="68"/>
        <v>557.79999999999995</v>
      </c>
      <c r="C73" s="25">
        <f t="shared" si="69"/>
        <v>13982</v>
      </c>
      <c r="D73" s="25">
        <v>557.79999999999995</v>
      </c>
      <c r="E73" s="25">
        <v>13982</v>
      </c>
      <c r="F73" s="44">
        <v>-8.4987129164727283E-4</v>
      </c>
      <c r="G73" s="1">
        <f>'ONE_LAST_QUOTE (2)'!AF73</f>
        <v>-3.2310590462182717E-4</v>
      </c>
      <c r="H73" s="1">
        <f t="shared" si="70"/>
        <v>1.7144585284287945E-3</v>
      </c>
      <c r="I73" s="1">
        <f t="shared" si="71"/>
        <v>-2.3606703376724491E-3</v>
      </c>
      <c r="J73" s="25">
        <f t="shared" si="63"/>
        <v>0</v>
      </c>
      <c r="K73" s="25">
        <f t="shared" si="64"/>
        <v>0</v>
      </c>
      <c r="L73" s="25">
        <f t="shared" si="65"/>
        <v>0</v>
      </c>
      <c r="M73" s="25">
        <v>0</v>
      </c>
      <c r="N73" s="5" t="str">
        <f t="shared" si="66"/>
        <v>-</v>
      </c>
      <c r="O73" s="5" t="str">
        <f t="shared" si="67"/>
        <v>-</v>
      </c>
      <c r="P73" s="5" t="s">
        <v>80</v>
      </c>
      <c r="Q73" s="5" t="s">
        <v>80</v>
      </c>
      <c r="R73" s="5" t="str">
        <f t="shared" si="72"/>
        <v>-</v>
      </c>
      <c r="S73" s="5" t="str">
        <f t="shared" si="73"/>
        <v>-</v>
      </c>
      <c r="T73" s="27">
        <f t="shared" si="74"/>
        <v>0</v>
      </c>
      <c r="Z73" s="59">
        <v>12</v>
      </c>
      <c r="AA73" s="60">
        <v>44363</v>
      </c>
      <c r="AB73" s="60">
        <v>44368</v>
      </c>
      <c r="AC73" s="61">
        <v>383</v>
      </c>
      <c r="AD73" s="61">
        <v>-11.3</v>
      </c>
      <c r="AE73" s="61">
        <v>51500</v>
      </c>
      <c r="AG73" s="59">
        <v>12</v>
      </c>
      <c r="AH73" s="60">
        <v>44281</v>
      </c>
      <c r="AI73" s="60">
        <v>44286</v>
      </c>
      <c r="AJ73" s="61">
        <v>138</v>
      </c>
      <c r="AK73" s="61">
        <v>-0.4</v>
      </c>
      <c r="AL73" s="61">
        <v>51600</v>
      </c>
      <c r="AY73" s="46">
        <v>68</v>
      </c>
      <c r="AZ73" s="5">
        <v>45159</v>
      </c>
      <c r="BA73" s="45">
        <f t="shared" si="75"/>
        <v>16433</v>
      </c>
      <c r="BB73" s="45">
        <f t="shared" si="62"/>
        <v>627.29999999999995</v>
      </c>
      <c r="BC73" s="5">
        <v>45175</v>
      </c>
      <c r="BD73" s="45">
        <f t="shared" si="76"/>
        <v>16563</v>
      </c>
      <c r="BE73" s="45">
        <f t="shared" si="58"/>
        <v>628.5</v>
      </c>
      <c r="BF73" s="45">
        <f t="shared" si="59"/>
        <v>-130</v>
      </c>
      <c r="BG73" s="45">
        <f t="shared" si="60"/>
        <v>1.2000000000000455</v>
      </c>
      <c r="BH73" s="45">
        <f t="shared" si="61"/>
        <v>16</v>
      </c>
      <c r="BI73" s="65">
        <f t="shared" si="79"/>
        <v>-42399.999999999593</v>
      </c>
      <c r="BJ73" s="25">
        <f t="shared" si="80"/>
        <v>-41199.999999999593</v>
      </c>
      <c r="BL73" s="45"/>
      <c r="BM73" s="45"/>
      <c r="BN73" s="45"/>
      <c r="BO73" s="45"/>
      <c r="BP73" s="45"/>
      <c r="BQ73" s="45"/>
      <c r="BR73" s="45"/>
      <c r="BS73" s="45"/>
      <c r="BT73" s="45"/>
      <c r="BU73" s="62"/>
      <c r="BV73" s="89"/>
      <c r="CD73" s="5">
        <v>44119</v>
      </c>
      <c r="CE73" s="25">
        <v>507.1</v>
      </c>
      <c r="CF73" s="25">
        <v>512.4</v>
      </c>
      <c r="CH73" s="5">
        <v>44074</v>
      </c>
      <c r="CI73" s="25">
        <v>12589</v>
      </c>
      <c r="CJ73" s="25">
        <v>12686</v>
      </c>
    </row>
    <row r="74" spans="1:88" x14ac:dyDescent="0.3">
      <c r="A74" s="5">
        <v>44169</v>
      </c>
      <c r="B74" s="25">
        <f t="shared" si="68"/>
        <v>562.79999999999995</v>
      </c>
      <c r="C74" s="25">
        <f t="shared" si="69"/>
        <v>14149</v>
      </c>
      <c r="D74" s="25">
        <v>563.70000000000005</v>
      </c>
      <c r="E74" s="25">
        <v>14133</v>
      </c>
      <c r="F74" s="44">
        <v>1.1220065236220247E-3</v>
      </c>
      <c r="G74" s="1">
        <f>'ONE_LAST_QUOTE (2)'!AF74</f>
        <v>-3.2310590462182717E-4</v>
      </c>
      <c r="H74" s="1">
        <f t="shared" si="70"/>
        <v>1.7144585284287945E-3</v>
      </c>
      <c r="I74" s="1">
        <f t="shared" si="71"/>
        <v>-2.3606703376724491E-3</v>
      </c>
      <c r="J74" s="25">
        <f t="shared" si="63"/>
        <v>0</v>
      </c>
      <c r="K74" s="25">
        <f t="shared" si="64"/>
        <v>0</v>
      </c>
      <c r="L74" s="25">
        <f t="shared" si="65"/>
        <v>0</v>
      </c>
      <c r="M74" s="25">
        <v>0</v>
      </c>
      <c r="N74" s="5" t="str">
        <f t="shared" si="66"/>
        <v>-</v>
      </c>
      <c r="O74" s="5" t="str">
        <f t="shared" si="67"/>
        <v>-</v>
      </c>
      <c r="P74" s="5" t="s">
        <v>2</v>
      </c>
      <c r="Q74" s="5" t="s">
        <v>2</v>
      </c>
      <c r="R74" s="5" t="str">
        <f t="shared" si="72"/>
        <v>-</v>
      </c>
      <c r="S74" s="5" t="str">
        <f t="shared" si="73"/>
        <v>-</v>
      </c>
      <c r="T74" s="27">
        <f t="shared" si="74"/>
        <v>1</v>
      </c>
      <c r="Z74" s="59">
        <v>13</v>
      </c>
      <c r="AA74" s="60">
        <v>44385</v>
      </c>
      <c r="AB74" s="60">
        <v>44386</v>
      </c>
      <c r="AC74" s="61">
        <v>162</v>
      </c>
      <c r="AD74" s="61">
        <v>1.2</v>
      </c>
      <c r="AE74" s="61">
        <v>75600</v>
      </c>
      <c r="AG74" s="59">
        <v>13</v>
      </c>
      <c r="AH74" s="60">
        <v>44287</v>
      </c>
      <c r="AI74" s="60">
        <v>44293</v>
      </c>
      <c r="AJ74" s="61">
        <v>218</v>
      </c>
      <c r="AK74" s="61">
        <v>-3.2</v>
      </c>
      <c r="AL74" s="61">
        <v>58400</v>
      </c>
      <c r="AY74" s="46">
        <v>69</v>
      </c>
      <c r="AZ74" s="5">
        <v>45184</v>
      </c>
      <c r="BA74" s="45">
        <f t="shared" si="75"/>
        <v>16703</v>
      </c>
      <c r="BB74" s="45">
        <f t="shared" si="62"/>
        <v>632.9</v>
      </c>
      <c r="BC74" s="5">
        <v>45188</v>
      </c>
      <c r="BD74" s="45">
        <f t="shared" si="76"/>
        <v>16577</v>
      </c>
      <c r="BE74" s="45">
        <f t="shared" si="58"/>
        <v>630.4</v>
      </c>
      <c r="BF74" s="45">
        <f t="shared" si="59"/>
        <v>126</v>
      </c>
      <c r="BG74" s="45">
        <f t="shared" si="60"/>
        <v>-2.5</v>
      </c>
      <c r="BH74" s="45">
        <f t="shared" si="61"/>
        <v>4</v>
      </c>
      <c r="BI74" s="65">
        <f t="shared" si="79"/>
        <v>26700</v>
      </c>
      <c r="BJ74" s="25">
        <f t="shared" si="80"/>
        <v>27900</v>
      </c>
      <c r="BL74" s="45"/>
      <c r="BM74" s="45"/>
      <c r="BN74" s="45"/>
      <c r="BO74" s="45"/>
      <c r="BP74" s="45"/>
      <c r="BQ74" s="45"/>
      <c r="BR74" s="45"/>
      <c r="BS74" s="45"/>
      <c r="BT74" s="45"/>
      <c r="BU74" s="87" t="s">
        <v>205</v>
      </c>
      <c r="BV74" s="88">
        <f>SUM(BV6:BV72)</f>
        <v>177499.99999999837</v>
      </c>
      <c r="BW74" s="38">
        <f>COUNT(BV6:BV72)</f>
        <v>67</v>
      </c>
      <c r="BX74" s="38" t="s">
        <v>211</v>
      </c>
      <c r="CD74" s="5">
        <v>44120</v>
      </c>
      <c r="CE74" s="25">
        <v>505.5</v>
      </c>
      <c r="CF74" s="25">
        <v>506.3</v>
      </c>
      <c r="CH74" s="5">
        <v>44075</v>
      </c>
      <c r="CI74" s="25">
        <v>12688</v>
      </c>
      <c r="CJ74" s="25">
        <v>12567</v>
      </c>
    </row>
    <row r="75" spans="1:88" x14ac:dyDescent="0.3">
      <c r="A75" s="5">
        <v>44172</v>
      </c>
      <c r="B75" s="25">
        <f t="shared" si="68"/>
        <v>566.5</v>
      </c>
      <c r="C75" s="25">
        <f t="shared" si="69"/>
        <v>14214</v>
      </c>
      <c r="D75" s="25">
        <v>566.1</v>
      </c>
      <c r="E75" s="25">
        <v>14220</v>
      </c>
      <c r="F75" s="44">
        <v>7.4373150843977231E-3</v>
      </c>
      <c r="G75" s="1">
        <f>'ONE_LAST_QUOTE (2)'!AF75</f>
        <v>-3.2310590462182717E-4</v>
      </c>
      <c r="H75" s="1">
        <f t="shared" si="70"/>
        <v>1.7144585284287945E-3</v>
      </c>
      <c r="I75" s="1">
        <f t="shared" si="71"/>
        <v>-2.3606703376724491E-3</v>
      </c>
      <c r="J75" s="25">
        <f t="shared" si="63"/>
        <v>1</v>
      </c>
      <c r="K75" s="25">
        <f t="shared" si="64"/>
        <v>0</v>
      </c>
      <c r="L75" s="25">
        <f t="shared" si="65"/>
        <v>1</v>
      </c>
      <c r="M75" s="25">
        <v>0</v>
      </c>
      <c r="N75" s="5">
        <f t="shared" si="66"/>
        <v>44172</v>
      </c>
      <c r="O75" s="5" t="str">
        <f t="shared" si="67"/>
        <v>-</v>
      </c>
      <c r="P75" s="5" t="s">
        <v>80</v>
      </c>
      <c r="Q75" s="5" t="s">
        <v>80</v>
      </c>
      <c r="R75" s="5" t="str">
        <f t="shared" si="72"/>
        <v>-</v>
      </c>
      <c r="S75" s="5" t="str">
        <f t="shared" si="73"/>
        <v>-</v>
      </c>
      <c r="T75" s="27">
        <f t="shared" si="74"/>
        <v>1</v>
      </c>
      <c r="Z75" s="59">
        <v>14</v>
      </c>
      <c r="AA75" s="60">
        <v>44403</v>
      </c>
      <c r="AB75" s="60">
        <v>44405</v>
      </c>
      <c r="AC75" s="61">
        <v>238</v>
      </c>
      <c r="AD75" s="61">
        <v>0.2</v>
      </c>
      <c r="AE75" s="61">
        <v>97000</v>
      </c>
      <c r="AG75" s="59">
        <v>14</v>
      </c>
      <c r="AH75" s="60">
        <v>44328</v>
      </c>
      <c r="AI75" s="60">
        <v>44329</v>
      </c>
      <c r="AJ75" s="61">
        <v>-131</v>
      </c>
      <c r="AK75" s="61">
        <v>14.1</v>
      </c>
      <c r="AL75" s="61">
        <v>74500</v>
      </c>
      <c r="AY75" s="46">
        <v>70</v>
      </c>
      <c r="AZ75" s="5">
        <v>45197</v>
      </c>
      <c r="BA75" s="45">
        <f t="shared" si="75"/>
        <v>16570</v>
      </c>
      <c r="BB75" s="45">
        <f t="shared" si="62"/>
        <v>624.9</v>
      </c>
      <c r="BC75" s="5">
        <v>45201</v>
      </c>
      <c r="BD75" s="45">
        <f t="shared" si="76"/>
        <v>16428</v>
      </c>
      <c r="BE75" s="45">
        <f t="shared" si="58"/>
        <v>621.9</v>
      </c>
      <c r="BF75" s="45">
        <f t="shared" si="59"/>
        <v>142</v>
      </c>
      <c r="BG75" s="45">
        <f t="shared" si="60"/>
        <v>-3</v>
      </c>
      <c r="BH75" s="45">
        <f t="shared" si="61"/>
        <v>4</v>
      </c>
      <c r="BI75" s="65">
        <f t="shared" si="79"/>
        <v>28600</v>
      </c>
      <c r="BJ75" s="25">
        <f t="shared" si="80"/>
        <v>29800</v>
      </c>
      <c r="BL75" s="45"/>
      <c r="BM75" s="45"/>
      <c r="BN75" s="45"/>
      <c r="BO75" s="45"/>
      <c r="BP75" s="45"/>
      <c r="BQ75" s="45"/>
      <c r="BR75" s="45"/>
      <c r="BS75" s="45"/>
      <c r="BT75" s="45"/>
      <c r="BU75" s="38" t="s">
        <v>206</v>
      </c>
      <c r="BV75" s="82">
        <f>SUMIF(BV6:BV72,"&gt;0")</f>
        <v>1350399.9999999988</v>
      </c>
      <c r="BW75" s="38">
        <f>COUNTIF(BV6:BV72,"&gt;0")</f>
        <v>39</v>
      </c>
      <c r="BX75" s="38" t="s">
        <v>212</v>
      </c>
      <c r="CD75" s="5">
        <v>44123</v>
      </c>
      <c r="CE75" s="25">
        <v>512.20000000000005</v>
      </c>
      <c r="CF75" s="25">
        <v>506</v>
      </c>
      <c r="CH75" s="5">
        <v>44076</v>
      </c>
      <c r="CI75" s="25">
        <v>12690</v>
      </c>
      <c r="CJ75" s="25">
        <v>12694</v>
      </c>
    </row>
    <row r="76" spans="1:88" x14ac:dyDescent="0.3">
      <c r="A76" s="5">
        <v>44173</v>
      </c>
      <c r="B76" s="25">
        <f t="shared" si="68"/>
        <v>575.29999999999995</v>
      </c>
      <c r="C76" s="25">
        <f t="shared" si="69"/>
        <v>14333</v>
      </c>
      <c r="D76" s="25">
        <v>575.6</v>
      </c>
      <c r="E76" s="25">
        <v>14340</v>
      </c>
      <c r="F76" s="44">
        <v>2.7847515511241652E-3</v>
      </c>
      <c r="G76" s="1">
        <f>'ONE_LAST_QUOTE (2)'!AF76</f>
        <v>-3.2310590462182717E-4</v>
      </c>
      <c r="H76" s="1">
        <f t="shared" si="70"/>
        <v>1.7144585284287945E-3</v>
      </c>
      <c r="I76" s="1">
        <f t="shared" si="71"/>
        <v>-2.3606703376724491E-3</v>
      </c>
      <c r="J76" s="25">
        <f t="shared" si="63"/>
        <v>1</v>
      </c>
      <c r="K76" s="25">
        <f t="shared" si="64"/>
        <v>0</v>
      </c>
      <c r="L76" s="25">
        <f t="shared" si="65"/>
        <v>1</v>
      </c>
      <c r="M76" s="25">
        <v>0</v>
      </c>
      <c r="N76" s="5">
        <f t="shared" si="66"/>
        <v>44173</v>
      </c>
      <c r="O76" s="5" t="str">
        <f t="shared" si="67"/>
        <v>-</v>
      </c>
      <c r="P76" s="5" t="s">
        <v>80</v>
      </c>
      <c r="Q76" s="5" t="s">
        <v>80</v>
      </c>
      <c r="R76" s="5" t="str">
        <f t="shared" si="72"/>
        <v>-</v>
      </c>
      <c r="S76" s="5" t="str">
        <f t="shared" si="73"/>
        <v>-</v>
      </c>
      <c r="T76" s="27">
        <f t="shared" si="74"/>
        <v>1</v>
      </c>
      <c r="Z76" s="59">
        <v>15</v>
      </c>
      <c r="AA76" s="60">
        <v>44406</v>
      </c>
      <c r="AB76" s="60">
        <v>44407</v>
      </c>
      <c r="AC76" s="61">
        <v>153</v>
      </c>
      <c r="AD76" s="61">
        <v>-4.0999999999999996</v>
      </c>
      <c r="AE76" s="61">
        <v>24300</v>
      </c>
      <c r="AG76" s="59">
        <v>15</v>
      </c>
      <c r="AH76" s="60">
        <v>44333</v>
      </c>
      <c r="AI76" s="60">
        <v>44342</v>
      </c>
      <c r="AJ76" s="61">
        <v>1351</v>
      </c>
      <c r="AK76" s="61">
        <v>-40.9</v>
      </c>
      <c r="AL76" s="61">
        <v>172300</v>
      </c>
      <c r="AY76" s="46">
        <v>71</v>
      </c>
      <c r="AZ76" s="5">
        <v>45219</v>
      </c>
      <c r="BA76" s="45">
        <f t="shared" si="75"/>
        <v>16253</v>
      </c>
      <c r="BB76" s="45">
        <f t="shared" si="62"/>
        <v>618.9</v>
      </c>
      <c r="BC76" s="5">
        <v>45225</v>
      </c>
      <c r="BD76" s="45">
        <f t="shared" si="76"/>
        <v>16151</v>
      </c>
      <c r="BE76" s="45">
        <f t="shared" si="58"/>
        <v>614.4</v>
      </c>
      <c r="BF76" s="45">
        <f t="shared" si="59"/>
        <v>102</v>
      </c>
      <c r="BG76" s="45">
        <f t="shared" si="60"/>
        <v>-4.5</v>
      </c>
      <c r="BH76" s="45">
        <f t="shared" si="61"/>
        <v>6</v>
      </c>
      <c r="BI76" s="65">
        <f t="shared" si="79"/>
        <v>-900</v>
      </c>
      <c r="BJ76" s="25">
        <f t="shared" si="80"/>
        <v>300</v>
      </c>
      <c r="BL76" s="45"/>
      <c r="BM76" s="45"/>
      <c r="BN76" s="45"/>
      <c r="BO76" s="45"/>
      <c r="BP76" s="45"/>
      <c r="BQ76" s="45"/>
      <c r="BR76" s="45"/>
      <c r="BS76" s="45"/>
      <c r="BT76" s="45"/>
      <c r="BU76" s="38" t="s">
        <v>207</v>
      </c>
      <c r="BV76" s="82">
        <f>SUMIF(BV6:BV72,"&lt;0")</f>
        <v>-1172900.0000000005</v>
      </c>
      <c r="BW76" s="83">
        <f>BV75/BW75</f>
        <v>34625.641025640994</v>
      </c>
      <c r="BX76" s="38"/>
      <c r="CD76" s="5">
        <v>44124</v>
      </c>
      <c r="CE76" s="25">
        <v>509.6</v>
      </c>
      <c r="CF76" s="25">
        <v>512.6</v>
      </c>
      <c r="CH76" s="5">
        <v>44077</v>
      </c>
      <c r="CI76" s="25">
        <v>12734</v>
      </c>
      <c r="CJ76" s="25">
        <v>12691</v>
      </c>
    </row>
    <row r="77" spans="1:88" x14ac:dyDescent="0.3">
      <c r="A77" s="5">
        <v>44174</v>
      </c>
      <c r="B77" s="25">
        <f t="shared" si="68"/>
        <v>577.5</v>
      </c>
      <c r="C77" s="25">
        <f t="shared" si="69"/>
        <v>14395</v>
      </c>
      <c r="D77" s="25">
        <v>576</v>
      </c>
      <c r="E77" s="25">
        <v>14397</v>
      </c>
      <c r="F77" s="44">
        <v>3.8693439594561772E-3</v>
      </c>
      <c r="G77" s="1">
        <f>'ONE_LAST_QUOTE (2)'!AF77</f>
        <v>-3.2310590462182717E-4</v>
      </c>
      <c r="H77" s="1">
        <f t="shared" si="70"/>
        <v>1.7144585284287945E-3</v>
      </c>
      <c r="I77" s="1">
        <f t="shared" si="71"/>
        <v>-2.3606703376724491E-3</v>
      </c>
      <c r="J77" s="25">
        <f t="shared" si="63"/>
        <v>1</v>
      </c>
      <c r="K77" s="25">
        <f t="shared" si="64"/>
        <v>0</v>
      </c>
      <c r="L77" s="25">
        <f t="shared" si="65"/>
        <v>1</v>
      </c>
      <c r="M77" s="25">
        <v>0</v>
      </c>
      <c r="N77" s="5" t="s">
        <v>80</v>
      </c>
      <c r="O77" s="5" t="str">
        <f t="shared" si="67"/>
        <v>-</v>
      </c>
      <c r="P77" s="5" t="s">
        <v>80</v>
      </c>
      <c r="Q77" s="5" t="s">
        <v>80</v>
      </c>
      <c r="R77" s="5" t="str">
        <f t="shared" si="72"/>
        <v>-</v>
      </c>
      <c r="S77" s="5" t="str">
        <f t="shared" si="73"/>
        <v>-</v>
      </c>
      <c r="T77" s="27">
        <f t="shared" si="74"/>
        <v>1</v>
      </c>
      <c r="Z77" s="59">
        <v>16</v>
      </c>
      <c r="AA77" s="60">
        <v>44413</v>
      </c>
      <c r="AB77" s="60">
        <v>44414</v>
      </c>
      <c r="AC77" s="61">
        <v>105</v>
      </c>
      <c r="AD77" s="61">
        <v>-2</v>
      </c>
      <c r="AE77" s="61">
        <v>24000</v>
      </c>
      <c r="AG77" s="59">
        <v>16</v>
      </c>
      <c r="AH77" s="60">
        <v>44368</v>
      </c>
      <c r="AI77" s="60">
        <v>44369</v>
      </c>
      <c r="AJ77" s="61">
        <v>63</v>
      </c>
      <c r="AK77" s="61">
        <v>6.6</v>
      </c>
      <c r="AL77" s="61">
        <v>84600</v>
      </c>
      <c r="AY77" s="63">
        <v>72</v>
      </c>
      <c r="AZ77" s="64">
        <v>45230</v>
      </c>
      <c r="BA77" s="62">
        <f t="shared" si="75"/>
        <v>16067</v>
      </c>
      <c r="BB77" s="62">
        <f t="shared" si="62"/>
        <v>611.70000000000005</v>
      </c>
      <c r="BC77" s="64">
        <v>45231</v>
      </c>
      <c r="BD77" s="62">
        <f t="shared" si="76"/>
        <v>16389</v>
      </c>
      <c r="BE77" s="62">
        <f t="shared" si="58"/>
        <v>625.20000000000005</v>
      </c>
      <c r="BF77" s="62">
        <f t="shared" si="59"/>
        <v>-322</v>
      </c>
      <c r="BG77" s="62">
        <f t="shared" si="60"/>
        <v>13.5</v>
      </c>
      <c r="BH77" s="62">
        <f t="shared" si="61"/>
        <v>1</v>
      </c>
      <c r="BI77" s="66">
        <f t="shared" si="79"/>
        <v>-8500</v>
      </c>
      <c r="BJ77" s="62">
        <f t="shared" si="80"/>
        <v>-7300</v>
      </c>
      <c r="BL77" s="45"/>
      <c r="BM77" s="45"/>
      <c r="BN77" s="45"/>
      <c r="BO77" s="45"/>
      <c r="BP77" s="45"/>
      <c r="BQ77" s="45"/>
      <c r="BR77" s="45"/>
      <c r="BS77" s="45"/>
      <c r="BT77" s="45"/>
      <c r="BU77" s="38" t="s">
        <v>208</v>
      </c>
      <c r="BV77" s="84">
        <f>BV75/BV76</f>
        <v>-1.1513342995992824</v>
      </c>
      <c r="BW77" s="82">
        <f>BV76/(BW74-BW75)</f>
        <v>-41889.285714285732</v>
      </c>
      <c r="BX77" s="38"/>
      <c r="CD77" s="5">
        <v>44125</v>
      </c>
      <c r="CE77" s="25">
        <v>508.3</v>
      </c>
      <c r="CF77" s="25">
        <v>509.8</v>
      </c>
      <c r="CH77" s="5">
        <v>44078</v>
      </c>
      <c r="CI77" s="25">
        <v>12607</v>
      </c>
      <c r="CJ77" s="25">
        <v>12745</v>
      </c>
    </row>
    <row r="78" spans="1:88" x14ac:dyDescent="0.3">
      <c r="A78" s="5">
        <v>44175</v>
      </c>
      <c r="B78" s="25">
        <f t="shared" si="68"/>
        <v>569.9</v>
      </c>
      <c r="C78" s="25">
        <f t="shared" si="69"/>
        <v>14235</v>
      </c>
      <c r="D78" s="25">
        <v>568.79999999999995</v>
      </c>
      <c r="E78" s="25">
        <v>14237</v>
      </c>
      <c r="F78" s="44">
        <v>2.681104878209458E-3</v>
      </c>
      <c r="G78" s="1">
        <f>'ONE_LAST_QUOTE (2)'!AF78</f>
        <v>-3.2310590462182717E-4</v>
      </c>
      <c r="H78" s="1">
        <f t="shared" si="70"/>
        <v>1.7144585284287945E-3</v>
      </c>
      <c r="I78" s="1">
        <f t="shared" si="71"/>
        <v>-2.3606703376724491E-3</v>
      </c>
      <c r="J78" s="25">
        <f t="shared" si="63"/>
        <v>1</v>
      </c>
      <c r="K78" s="25">
        <f t="shared" si="64"/>
        <v>0</v>
      </c>
      <c r="L78" s="25">
        <f t="shared" si="65"/>
        <v>1</v>
      </c>
      <c r="M78" s="25">
        <v>0</v>
      </c>
      <c r="N78" s="5">
        <f t="shared" si="66"/>
        <v>44175</v>
      </c>
      <c r="O78" s="5" t="str">
        <f t="shared" si="67"/>
        <v>-</v>
      </c>
      <c r="P78" s="5" t="s">
        <v>80</v>
      </c>
      <c r="Q78" s="5" t="s">
        <v>80</v>
      </c>
      <c r="R78" s="5" t="str">
        <f t="shared" si="72"/>
        <v>-</v>
      </c>
      <c r="S78" s="5" t="str">
        <f t="shared" si="73"/>
        <v>-</v>
      </c>
      <c r="T78" s="27">
        <f t="shared" si="74"/>
        <v>1</v>
      </c>
      <c r="Z78" s="59">
        <v>17</v>
      </c>
      <c r="AA78" s="60">
        <v>44427</v>
      </c>
      <c r="AB78" s="60">
        <v>44428</v>
      </c>
      <c r="AC78" s="61">
        <v>140</v>
      </c>
      <c r="AD78" s="61">
        <v>2.9</v>
      </c>
      <c r="AE78" s="61">
        <v>82100</v>
      </c>
      <c r="AG78" s="59">
        <v>17</v>
      </c>
      <c r="AH78" s="60">
        <v>44384</v>
      </c>
      <c r="AI78" s="60">
        <v>44385</v>
      </c>
      <c r="AJ78" s="61">
        <v>-3</v>
      </c>
      <c r="AK78" s="61">
        <v>10.4</v>
      </c>
      <c r="AL78" s="61">
        <v>92400</v>
      </c>
      <c r="BA78" s="45"/>
      <c r="BB78" s="45"/>
      <c r="BD78" s="45"/>
      <c r="BE78" s="45"/>
      <c r="BH78" s="62"/>
      <c r="BI78" s="89"/>
      <c r="BL78" s="45"/>
      <c r="BM78" s="45"/>
      <c r="BN78" s="45"/>
      <c r="BO78" s="45"/>
      <c r="BP78" s="45"/>
      <c r="BQ78" s="45"/>
      <c r="BR78" s="45"/>
      <c r="BS78" s="45"/>
      <c r="BT78" s="45"/>
      <c r="BU78" s="38" t="s">
        <v>209</v>
      </c>
      <c r="BV78" s="82">
        <f>MAX(BV6:BV72)</f>
        <v>126099.9999999998</v>
      </c>
      <c r="BW78" s="38"/>
      <c r="BX78" s="38"/>
      <c r="CD78" s="5">
        <v>44126</v>
      </c>
      <c r="CE78" s="25">
        <v>513.6</v>
      </c>
      <c r="CF78" s="25">
        <v>508.1</v>
      </c>
      <c r="CH78" s="5">
        <v>44081</v>
      </c>
      <c r="CI78" s="25">
        <v>12580</v>
      </c>
      <c r="CJ78" s="25">
        <v>12607</v>
      </c>
    </row>
    <row r="79" spans="1:88" x14ac:dyDescent="0.3">
      <c r="A79" s="5">
        <v>44176</v>
      </c>
      <c r="B79" s="25">
        <f t="shared" si="68"/>
        <v>569</v>
      </c>
      <c r="C79" s="25">
        <f t="shared" si="69"/>
        <v>14241</v>
      </c>
      <c r="D79" s="25">
        <v>569</v>
      </c>
      <c r="E79" s="25">
        <v>14237</v>
      </c>
      <c r="F79" s="44">
        <v>5.4069384540226051E-3</v>
      </c>
      <c r="G79" s="1">
        <f>'ONE_LAST_QUOTE (2)'!AF79</f>
        <v>-3.2310590462182717E-4</v>
      </c>
      <c r="H79" s="1">
        <f t="shared" si="70"/>
        <v>1.7144585284287945E-3</v>
      </c>
      <c r="I79" s="1">
        <f t="shared" si="71"/>
        <v>-2.3606703376724491E-3</v>
      </c>
      <c r="J79" s="25">
        <f t="shared" si="63"/>
        <v>1</v>
      </c>
      <c r="K79" s="25">
        <f t="shared" si="64"/>
        <v>0</v>
      </c>
      <c r="L79" s="25">
        <f t="shared" si="65"/>
        <v>1</v>
      </c>
      <c r="M79" s="25">
        <v>0</v>
      </c>
      <c r="N79" s="5" t="s">
        <v>167</v>
      </c>
      <c r="O79" s="5" t="str">
        <f t="shared" si="67"/>
        <v>-</v>
      </c>
      <c r="P79" s="5" t="s">
        <v>2</v>
      </c>
      <c r="Q79" s="5" t="s">
        <v>2</v>
      </c>
      <c r="R79" s="5" t="str">
        <f t="shared" si="72"/>
        <v>-</v>
      </c>
      <c r="S79" s="5" t="str">
        <f t="shared" si="73"/>
        <v>-</v>
      </c>
      <c r="T79" s="27">
        <f t="shared" si="74"/>
        <v>1</v>
      </c>
      <c r="Z79" s="59">
        <v>18</v>
      </c>
      <c r="AA79" s="60">
        <v>44442</v>
      </c>
      <c r="AB79" s="60">
        <v>44445</v>
      </c>
      <c r="AC79" s="61">
        <v>15</v>
      </c>
      <c r="AD79" s="61">
        <v>6.9</v>
      </c>
      <c r="AE79" s="61">
        <v>68100</v>
      </c>
      <c r="AG79" s="59">
        <v>18</v>
      </c>
      <c r="AH79" s="60">
        <v>44398</v>
      </c>
      <c r="AI79" s="60">
        <v>44400</v>
      </c>
      <c r="AJ79" s="61">
        <v>-25</v>
      </c>
      <c r="AK79" s="61">
        <v>-1</v>
      </c>
      <c r="AL79" s="61">
        <v>-19000</v>
      </c>
      <c r="BA79" s="45"/>
      <c r="BB79" s="45"/>
      <c r="BD79" s="45"/>
      <c r="BE79" s="45"/>
      <c r="BH79" s="87" t="s">
        <v>233</v>
      </c>
      <c r="BI79" s="88">
        <f>SUM(BI6:BI77)</f>
        <v>355899.99999999691</v>
      </c>
      <c r="BJ79" s="38">
        <f>COUNT(BI6:BI77)</f>
        <v>72</v>
      </c>
      <c r="BL79" s="45"/>
      <c r="BM79" s="45"/>
      <c r="BN79" s="45"/>
      <c r="BO79" s="45"/>
      <c r="BP79" s="45"/>
      <c r="BQ79" s="45"/>
      <c r="BR79" s="45"/>
      <c r="BS79" s="45"/>
      <c r="BT79" s="45"/>
      <c r="BU79" s="38" t="s">
        <v>210</v>
      </c>
      <c r="BV79" s="82">
        <f>MIN(BV6:BV72)</f>
        <v>-175100</v>
      </c>
      <c r="BW79" s="39">
        <f>BW75/BW74</f>
        <v>0.58208955223880599</v>
      </c>
      <c r="BX79" s="38"/>
      <c r="CD79" s="5">
        <v>44127</v>
      </c>
      <c r="CE79" s="25">
        <v>511.2</v>
      </c>
      <c r="CF79" s="25">
        <v>513.29999999999995</v>
      </c>
      <c r="CH79" s="5">
        <v>44082</v>
      </c>
      <c r="CI79" s="25">
        <v>12667</v>
      </c>
      <c r="CJ79" s="25">
        <v>12561</v>
      </c>
    </row>
    <row r="80" spans="1:88" x14ac:dyDescent="0.3">
      <c r="A80" s="5">
        <v>44179</v>
      </c>
      <c r="B80" s="25">
        <f t="shared" si="68"/>
        <v>566.20000000000005</v>
      </c>
      <c r="C80" s="25">
        <f t="shared" si="69"/>
        <v>14192</v>
      </c>
      <c r="D80" s="25">
        <v>566.5</v>
      </c>
      <c r="E80" s="25">
        <v>14201</v>
      </c>
      <c r="F80" s="44">
        <v>2.8998737315452279E-3</v>
      </c>
      <c r="G80" s="1">
        <f>'ONE_LAST_QUOTE (2)'!AF80</f>
        <v>-3.2310590462182717E-4</v>
      </c>
      <c r="H80" s="1">
        <f t="shared" si="70"/>
        <v>1.7144585284287945E-3</v>
      </c>
      <c r="I80" s="1">
        <f t="shared" si="71"/>
        <v>-2.3606703376724491E-3</v>
      </c>
      <c r="J80" s="25">
        <f t="shared" si="63"/>
        <v>1</v>
      </c>
      <c r="K80" s="25">
        <f t="shared" si="64"/>
        <v>0</v>
      </c>
      <c r="L80" s="25">
        <f t="shared" si="65"/>
        <v>1</v>
      </c>
      <c r="M80" s="25">
        <v>0</v>
      </c>
      <c r="N80" s="5">
        <f t="shared" si="66"/>
        <v>44179</v>
      </c>
      <c r="O80" s="5" t="str">
        <f t="shared" si="67"/>
        <v>-</v>
      </c>
      <c r="P80" s="5" t="s">
        <v>80</v>
      </c>
      <c r="Q80" s="5" t="s">
        <v>80</v>
      </c>
      <c r="R80" s="5" t="str">
        <f t="shared" si="72"/>
        <v>-</v>
      </c>
      <c r="S80" s="5" t="str">
        <f t="shared" si="73"/>
        <v>-</v>
      </c>
      <c r="T80" s="27">
        <f t="shared" si="74"/>
        <v>1</v>
      </c>
      <c r="Z80" s="59">
        <v>19</v>
      </c>
      <c r="AA80" s="60">
        <v>44447</v>
      </c>
      <c r="AB80" s="60">
        <v>44448</v>
      </c>
      <c r="AC80" s="61">
        <v>22</v>
      </c>
      <c r="AD80" s="61">
        <v>5.8</v>
      </c>
      <c r="AE80" s="61">
        <v>61000</v>
      </c>
      <c r="AG80" s="59">
        <v>19</v>
      </c>
      <c r="AH80" s="60">
        <v>44405</v>
      </c>
      <c r="AI80" s="60">
        <v>44406</v>
      </c>
      <c r="AJ80" s="61">
        <v>362</v>
      </c>
      <c r="AK80" s="61">
        <v>-5.7</v>
      </c>
      <c r="AL80" s="61">
        <v>93500</v>
      </c>
      <c r="BA80" s="45"/>
      <c r="BB80" s="45"/>
      <c r="BD80" s="45"/>
      <c r="BE80" s="45"/>
      <c r="BH80" s="38" t="s">
        <v>235</v>
      </c>
      <c r="BI80" s="82">
        <f>SUMIF(BI6:BI77,"&gt;0")</f>
        <v>1854599.9999999984</v>
      </c>
      <c r="BJ80" s="38">
        <f>COUNTIF(BI6:BI77,"&gt;0")</f>
        <v>36</v>
      </c>
      <c r="BL80" s="45"/>
      <c r="BM80" s="45"/>
      <c r="BN80" s="45"/>
      <c r="BO80" s="45"/>
      <c r="BP80" s="45"/>
      <c r="BQ80" s="45"/>
      <c r="BR80" s="45"/>
      <c r="BS80" s="45"/>
      <c r="BT80" s="45"/>
      <c r="BU80" s="38" t="s">
        <v>213</v>
      </c>
      <c r="BV80" s="85">
        <f>AVERAGE(BU6:BU72)</f>
        <v>4.7611940298507465</v>
      </c>
      <c r="BW80" s="38"/>
      <c r="BX80" s="38"/>
      <c r="CD80" s="5">
        <v>44131</v>
      </c>
      <c r="CE80" s="25">
        <v>508.3</v>
      </c>
      <c r="CF80" s="25">
        <v>511.1</v>
      </c>
      <c r="CH80" s="5">
        <v>44083</v>
      </c>
      <c r="CI80" s="25">
        <v>12598</v>
      </c>
      <c r="CJ80" s="25">
        <v>12681</v>
      </c>
    </row>
    <row r="81" spans="1:88" x14ac:dyDescent="0.3">
      <c r="A81" s="5">
        <v>44180</v>
      </c>
      <c r="B81" s="25">
        <f t="shared" si="68"/>
        <v>563.4</v>
      </c>
      <c r="C81" s="25">
        <f t="shared" si="69"/>
        <v>14099</v>
      </c>
      <c r="D81" s="25">
        <v>563.4</v>
      </c>
      <c r="E81" s="25">
        <v>14084</v>
      </c>
      <c r="F81" s="44">
        <v>1.1195012050454691E-3</v>
      </c>
      <c r="G81" s="1">
        <f>'ONE_LAST_QUOTE (2)'!AF81</f>
        <v>-3.2310590462182717E-4</v>
      </c>
      <c r="H81" s="1">
        <f t="shared" si="70"/>
        <v>1.7144585284287945E-3</v>
      </c>
      <c r="I81" s="1">
        <f t="shared" si="71"/>
        <v>-2.3606703376724491E-3</v>
      </c>
      <c r="J81" s="25">
        <f t="shared" si="63"/>
        <v>0</v>
      </c>
      <c r="K81" s="25">
        <f t="shared" si="64"/>
        <v>0</v>
      </c>
      <c r="L81" s="25">
        <f t="shared" si="65"/>
        <v>0</v>
      </c>
      <c r="M81" s="25">
        <v>0</v>
      </c>
      <c r="N81" s="5" t="str">
        <f t="shared" si="66"/>
        <v>-</v>
      </c>
      <c r="O81" s="5" t="str">
        <f t="shared" si="67"/>
        <v>-</v>
      </c>
      <c r="P81" s="5" t="s">
        <v>80</v>
      </c>
      <c r="Q81" s="5" t="s">
        <v>80</v>
      </c>
      <c r="R81" s="5" t="str">
        <f t="shared" si="72"/>
        <v>-</v>
      </c>
      <c r="S81" s="5" t="str">
        <f t="shared" si="73"/>
        <v>-</v>
      </c>
      <c r="T81" s="27">
        <f t="shared" si="74"/>
        <v>1</v>
      </c>
      <c r="Z81" s="59">
        <v>20</v>
      </c>
      <c r="AA81" s="60">
        <v>44530</v>
      </c>
      <c r="AB81" s="60">
        <v>44550</v>
      </c>
      <c r="AC81" s="61">
        <v>-252</v>
      </c>
      <c r="AD81" s="61">
        <v>12.7</v>
      </c>
      <c r="AE81" s="61">
        <v>13500</v>
      </c>
      <c r="AG81" s="59">
        <v>20</v>
      </c>
      <c r="AH81" s="60">
        <v>44482</v>
      </c>
      <c r="AI81" s="60">
        <v>44484</v>
      </c>
      <c r="AJ81" s="61">
        <v>459</v>
      </c>
      <c r="AK81" s="61">
        <v>-17</v>
      </c>
      <c r="AL81" s="61">
        <v>30600</v>
      </c>
      <c r="BA81" s="45"/>
      <c r="BB81" s="45"/>
      <c r="BD81" s="45"/>
      <c r="BE81" s="45"/>
      <c r="BH81" s="38" t="s">
        <v>237</v>
      </c>
      <c r="BI81" s="82">
        <f>SUMIF(BI6:BI77,"&lt;0")</f>
        <v>-1498700.0000000009</v>
      </c>
      <c r="BJ81" s="83">
        <f>BI80/BJ80</f>
        <v>51516.666666666621</v>
      </c>
      <c r="BL81" s="45"/>
      <c r="BM81" s="45"/>
      <c r="BN81" s="45"/>
      <c r="BO81" s="45"/>
      <c r="BP81" s="45"/>
      <c r="BQ81" s="45"/>
      <c r="BR81" s="45"/>
      <c r="BS81" s="45"/>
      <c r="BT81" s="45"/>
      <c r="BU81" s="38"/>
      <c r="BV81" s="86">
        <f>BV74/BW74</f>
        <v>2649.2537313432595</v>
      </c>
      <c r="BW81" s="38"/>
      <c r="BX81" s="38"/>
      <c r="CD81" s="5">
        <v>44132</v>
      </c>
      <c r="CE81" s="25">
        <v>503.8</v>
      </c>
      <c r="CF81" s="25">
        <v>507.4</v>
      </c>
      <c r="CH81" s="5">
        <v>44084</v>
      </c>
      <c r="CI81" s="25">
        <v>12698</v>
      </c>
      <c r="CJ81" s="25">
        <v>12574</v>
      </c>
    </row>
    <row r="82" spans="1:88" x14ac:dyDescent="0.3">
      <c r="A82" s="5">
        <v>44181</v>
      </c>
      <c r="B82" s="25">
        <f t="shared" si="68"/>
        <v>571.79999999999995</v>
      </c>
      <c r="C82" s="25">
        <f t="shared" si="69"/>
        <v>14192</v>
      </c>
      <c r="D82" s="25">
        <v>571.9</v>
      </c>
      <c r="E82" s="25">
        <v>14323</v>
      </c>
      <c r="F82" s="44">
        <v>2.6232392718243723E-3</v>
      </c>
      <c r="G82" s="1">
        <f>'ONE_LAST_QUOTE (2)'!AF82</f>
        <v>-3.2310590462182717E-4</v>
      </c>
      <c r="H82" s="1">
        <f t="shared" si="70"/>
        <v>1.7144585284287945E-3</v>
      </c>
      <c r="I82" s="1">
        <f t="shared" si="71"/>
        <v>-2.3606703376724491E-3</v>
      </c>
      <c r="J82" s="25">
        <f t="shared" si="63"/>
        <v>1</v>
      </c>
      <c r="K82" s="25">
        <f t="shared" si="64"/>
        <v>0</v>
      </c>
      <c r="L82" s="25">
        <f t="shared" si="65"/>
        <v>1</v>
      </c>
      <c r="M82" s="25">
        <v>0</v>
      </c>
      <c r="N82" s="5">
        <f t="shared" si="66"/>
        <v>44181</v>
      </c>
      <c r="O82" s="5" t="str">
        <f t="shared" si="67"/>
        <v>-</v>
      </c>
      <c r="P82" s="5" t="s">
        <v>80</v>
      </c>
      <c r="Q82" s="5" t="s">
        <v>80</v>
      </c>
      <c r="R82" s="5" t="str">
        <f t="shared" si="72"/>
        <v>-</v>
      </c>
      <c r="S82" s="5" t="str">
        <f t="shared" si="73"/>
        <v>-</v>
      </c>
      <c r="T82" s="27">
        <f t="shared" si="74"/>
        <v>1</v>
      </c>
      <c r="Z82" s="59">
        <v>21</v>
      </c>
      <c r="AA82" s="60">
        <v>44671</v>
      </c>
      <c r="AB82" s="60">
        <v>44673</v>
      </c>
      <c r="AC82" s="61">
        <v>133</v>
      </c>
      <c r="AD82" s="61">
        <v>-4</v>
      </c>
      <c r="AE82" s="61">
        <v>17200</v>
      </c>
      <c r="AG82" s="59">
        <v>21</v>
      </c>
      <c r="AH82" s="60">
        <v>44587</v>
      </c>
      <c r="AI82" s="60">
        <v>44599</v>
      </c>
      <c r="AJ82" s="61">
        <v>272</v>
      </c>
      <c r="AK82" s="61">
        <v>-2</v>
      </c>
      <c r="AL82" s="61">
        <v>90800</v>
      </c>
      <c r="BA82" s="45"/>
      <c r="BB82" s="45"/>
      <c r="BD82" s="45"/>
      <c r="BE82" s="45"/>
      <c r="BH82" s="38" t="s">
        <v>238</v>
      </c>
      <c r="BI82" s="84">
        <f>BI80/BI81</f>
        <v>-1.2374724761459914</v>
      </c>
      <c r="BJ82" s="82">
        <f>BI81/(BJ79-BJ80)</f>
        <v>-41630.555555555584</v>
      </c>
      <c r="CD82" s="5">
        <v>44133</v>
      </c>
      <c r="CE82" s="25">
        <v>501</v>
      </c>
      <c r="CF82" s="25">
        <v>503</v>
      </c>
      <c r="CH82" s="5">
        <v>44085</v>
      </c>
      <c r="CI82" s="25">
        <v>12663</v>
      </c>
      <c r="CJ82" s="25">
        <v>12711</v>
      </c>
    </row>
    <row r="83" spans="1:88" x14ac:dyDescent="0.3">
      <c r="A83" s="5">
        <v>44182</v>
      </c>
      <c r="B83" s="25">
        <f t="shared" si="68"/>
        <v>569.4</v>
      </c>
      <c r="C83" s="25">
        <f t="shared" si="69"/>
        <v>14176</v>
      </c>
      <c r="D83" s="25">
        <v>570.6</v>
      </c>
      <c r="E83" s="25">
        <v>14186</v>
      </c>
      <c r="F83" s="44">
        <v>-2.2632891946479045E-3</v>
      </c>
      <c r="G83" s="1">
        <f>'ONE_LAST_QUOTE (2)'!AF83</f>
        <v>-3.2310590462182717E-4</v>
      </c>
      <c r="H83" s="1">
        <f t="shared" si="70"/>
        <v>1.7144585284287945E-3</v>
      </c>
      <c r="I83" s="1">
        <f t="shared" si="71"/>
        <v>-2.3606703376724491E-3</v>
      </c>
      <c r="J83" s="25">
        <f t="shared" si="63"/>
        <v>0</v>
      </c>
      <c r="K83" s="25">
        <f t="shared" si="64"/>
        <v>0</v>
      </c>
      <c r="L83" s="25">
        <f t="shared" si="65"/>
        <v>0</v>
      </c>
      <c r="M83" s="25">
        <v>1</v>
      </c>
      <c r="N83" s="5" t="str">
        <f t="shared" si="66"/>
        <v>-</v>
      </c>
      <c r="O83" s="5" t="str">
        <f t="shared" si="67"/>
        <v>-</v>
      </c>
      <c r="P83" s="5">
        <v>1</v>
      </c>
      <c r="Q83" s="5" t="s">
        <v>80</v>
      </c>
      <c r="R83" s="5">
        <f t="shared" si="72"/>
        <v>44182</v>
      </c>
      <c r="S83" s="5" t="str">
        <f t="shared" si="73"/>
        <v>-</v>
      </c>
      <c r="T83" s="27">
        <f t="shared" si="74"/>
        <v>0</v>
      </c>
      <c r="Z83" s="59">
        <v>22</v>
      </c>
      <c r="AA83" s="60">
        <v>44742</v>
      </c>
      <c r="AB83" s="60">
        <v>44753</v>
      </c>
      <c r="AC83" s="61">
        <v>346</v>
      </c>
      <c r="AD83" s="61">
        <v>-13.8</v>
      </c>
      <c r="AE83" s="61">
        <v>14200</v>
      </c>
      <c r="AG83" s="59">
        <v>22</v>
      </c>
      <c r="AH83" s="60">
        <v>44712</v>
      </c>
      <c r="AI83" s="60">
        <v>44734</v>
      </c>
      <c r="AJ83" s="61">
        <v>-1666</v>
      </c>
      <c r="AK83" s="61">
        <v>53.9</v>
      </c>
      <c r="AL83" s="61">
        <v>-181300</v>
      </c>
      <c r="BA83" s="45"/>
      <c r="BB83" s="45"/>
      <c r="BD83" s="45"/>
      <c r="BE83" s="45"/>
      <c r="BH83" s="38" t="s">
        <v>239</v>
      </c>
      <c r="BI83" s="82">
        <f>MAX(BI6:BI77)</f>
        <v>183600</v>
      </c>
      <c r="BJ83" s="38"/>
      <c r="CD83" s="5">
        <v>44134</v>
      </c>
      <c r="CE83" s="25">
        <v>491.4</v>
      </c>
      <c r="CF83" s="25">
        <v>495.9</v>
      </c>
      <c r="CH83" s="5">
        <v>44088</v>
      </c>
      <c r="CI83" s="25">
        <v>12784</v>
      </c>
      <c r="CJ83" s="25">
        <v>12656</v>
      </c>
    </row>
    <row r="84" spans="1:88" x14ac:dyDescent="0.3">
      <c r="A84" s="5">
        <v>44183</v>
      </c>
      <c r="B84" s="25">
        <f t="shared" si="68"/>
        <v>569.4</v>
      </c>
      <c r="C84" s="25">
        <f t="shared" si="69"/>
        <v>14137</v>
      </c>
      <c r="D84" s="25">
        <v>570.4</v>
      </c>
      <c r="E84" s="25">
        <v>14136</v>
      </c>
      <c r="F84" s="44">
        <v>-6.7792534475000308E-3</v>
      </c>
      <c r="G84" s="1">
        <f>'ONE_LAST_QUOTE (2)'!AF84</f>
        <v>-3.2310590462182717E-4</v>
      </c>
      <c r="H84" s="1">
        <f t="shared" si="70"/>
        <v>1.7144585284287945E-3</v>
      </c>
      <c r="I84" s="1">
        <f t="shared" si="71"/>
        <v>-2.3606703376724491E-3</v>
      </c>
      <c r="J84" s="25">
        <f t="shared" si="63"/>
        <v>0</v>
      </c>
      <c r="K84" s="25">
        <f t="shared" si="64"/>
        <v>1</v>
      </c>
      <c r="L84" s="25">
        <f t="shared" si="65"/>
        <v>1</v>
      </c>
      <c r="M84" s="25">
        <v>0</v>
      </c>
      <c r="N84" s="5" t="str">
        <f t="shared" si="66"/>
        <v>-</v>
      </c>
      <c r="O84" s="5">
        <f t="shared" si="67"/>
        <v>44183</v>
      </c>
      <c r="P84" s="5" t="s">
        <v>80</v>
      </c>
      <c r="Q84" s="5" t="s">
        <v>80</v>
      </c>
      <c r="R84" s="5" t="str">
        <f t="shared" si="72"/>
        <v>-</v>
      </c>
      <c r="S84" s="5" t="str">
        <f t="shared" si="73"/>
        <v>-</v>
      </c>
      <c r="T84" s="27">
        <f t="shared" si="74"/>
        <v>0</v>
      </c>
      <c r="Z84" s="59">
        <v>23</v>
      </c>
      <c r="AA84" s="60">
        <v>44862</v>
      </c>
      <c r="AB84" s="60">
        <v>44865</v>
      </c>
      <c r="AC84" s="61">
        <v>-176</v>
      </c>
      <c r="AD84" s="61">
        <v>10</v>
      </c>
      <c r="AE84" s="61">
        <v>19600</v>
      </c>
      <c r="AG84" s="59">
        <v>23</v>
      </c>
      <c r="AH84" s="60">
        <v>44924</v>
      </c>
      <c r="AI84" s="60">
        <v>44932</v>
      </c>
      <c r="AJ84" s="61">
        <v>332</v>
      </c>
      <c r="AK84" s="61">
        <v>-12</v>
      </c>
      <c r="AL84" s="61">
        <v>24800</v>
      </c>
      <c r="BA84" s="45"/>
      <c r="BB84" s="45"/>
      <c r="BD84" s="45"/>
      <c r="BE84" s="45"/>
      <c r="BH84" s="38" t="s">
        <v>240</v>
      </c>
      <c r="BI84" s="82">
        <f>MIN(BI6:BI77)</f>
        <v>-160500.00000000041</v>
      </c>
      <c r="BJ84" s="39">
        <f>BJ80/BJ79</f>
        <v>0.5</v>
      </c>
      <c r="CD84" s="5">
        <v>44137</v>
      </c>
      <c r="CE84" s="25">
        <v>494</v>
      </c>
      <c r="CF84" s="25">
        <v>491.2</v>
      </c>
      <c r="CH84" s="5">
        <v>44089</v>
      </c>
      <c r="CI84" s="25">
        <v>12843</v>
      </c>
      <c r="CJ84" s="25">
        <v>12795</v>
      </c>
    </row>
    <row r="85" spans="1:88" x14ac:dyDescent="0.3">
      <c r="A85" s="5">
        <v>44186</v>
      </c>
      <c r="B85" s="25">
        <f t="shared" si="68"/>
        <v>574.70000000000005</v>
      </c>
      <c r="C85" s="25">
        <f t="shared" si="69"/>
        <v>14318</v>
      </c>
      <c r="D85" s="25">
        <v>575.79999999999995</v>
      </c>
      <c r="E85" s="25">
        <v>14309</v>
      </c>
      <c r="F85" s="44">
        <v>-3.6077466493853322E-3</v>
      </c>
      <c r="G85" s="1">
        <f>'ONE_LAST_QUOTE (2)'!AF85</f>
        <v>-3.2310590462182717E-4</v>
      </c>
      <c r="H85" s="1">
        <f t="shared" si="70"/>
        <v>1.7144585284287945E-3</v>
      </c>
      <c r="I85" s="1">
        <f t="shared" si="71"/>
        <v>-2.3606703376724491E-3</v>
      </c>
      <c r="J85" s="25">
        <f t="shared" si="63"/>
        <v>0</v>
      </c>
      <c r="K85" s="25">
        <f t="shared" si="64"/>
        <v>1</v>
      </c>
      <c r="L85" s="25">
        <f t="shared" si="65"/>
        <v>1</v>
      </c>
      <c r="M85" s="25">
        <v>0</v>
      </c>
      <c r="N85" s="5" t="str">
        <f t="shared" si="66"/>
        <v>-</v>
      </c>
      <c r="O85" s="5">
        <f t="shared" si="67"/>
        <v>44186</v>
      </c>
      <c r="P85" s="5" t="s">
        <v>80</v>
      </c>
      <c r="Q85" s="5" t="s">
        <v>80</v>
      </c>
      <c r="R85" s="5" t="str">
        <f t="shared" si="72"/>
        <v>-</v>
      </c>
      <c r="S85" s="5" t="str">
        <f t="shared" si="73"/>
        <v>-</v>
      </c>
      <c r="T85" s="27">
        <f t="shared" si="74"/>
        <v>0</v>
      </c>
      <c r="Z85" s="59">
        <v>24</v>
      </c>
      <c r="AA85" s="60">
        <v>44879</v>
      </c>
      <c r="AB85" s="60">
        <v>44881</v>
      </c>
      <c r="AC85" s="61">
        <v>-374</v>
      </c>
      <c r="AD85" s="61">
        <v>26.1</v>
      </c>
      <c r="AE85" s="61">
        <v>85300</v>
      </c>
      <c r="AG85" s="59">
        <v>24</v>
      </c>
      <c r="AH85" s="60">
        <v>44981</v>
      </c>
      <c r="AI85" s="60">
        <v>44991</v>
      </c>
      <c r="AJ85" s="61">
        <v>231</v>
      </c>
      <c r="AK85" s="61">
        <v>-7.5</v>
      </c>
      <c r="AL85" s="61">
        <v>24900</v>
      </c>
      <c r="BA85" s="45"/>
      <c r="BB85" s="45"/>
      <c r="BD85" s="45"/>
      <c r="BE85" s="45"/>
      <c r="BH85" s="38" t="s">
        <v>213</v>
      </c>
      <c r="BI85" s="85">
        <f>AVERAGE(BH6:BH77)</f>
        <v>4.2777777777777777</v>
      </c>
      <c r="BJ85" s="38"/>
      <c r="CD85" s="5">
        <v>44138</v>
      </c>
      <c r="CE85" s="25">
        <v>502.8</v>
      </c>
      <c r="CF85" s="25">
        <v>495</v>
      </c>
      <c r="CH85" s="5">
        <v>44090</v>
      </c>
      <c r="CI85" s="25">
        <v>12969</v>
      </c>
      <c r="CJ85" s="25">
        <v>12845</v>
      </c>
    </row>
    <row r="86" spans="1:88" x14ac:dyDescent="0.3">
      <c r="A86" s="5">
        <v>44187</v>
      </c>
      <c r="B86" s="25">
        <f t="shared" si="68"/>
        <v>569.6</v>
      </c>
      <c r="C86" s="25">
        <f t="shared" si="69"/>
        <v>14036</v>
      </c>
      <c r="D86" s="25">
        <v>568.4</v>
      </c>
      <c r="E86" s="25">
        <v>14046</v>
      </c>
      <c r="F86" s="44">
        <v>-7.9856125407663618E-3</v>
      </c>
      <c r="G86" s="1">
        <f>'ONE_LAST_QUOTE (2)'!AF86</f>
        <v>-3.2310590462182717E-4</v>
      </c>
      <c r="H86" s="1">
        <f t="shared" si="70"/>
        <v>1.7144585284287945E-3</v>
      </c>
      <c r="I86" s="1">
        <f t="shared" si="71"/>
        <v>-2.3606703376724491E-3</v>
      </c>
      <c r="J86" s="25">
        <f t="shared" si="63"/>
        <v>0</v>
      </c>
      <c r="K86" s="25">
        <f t="shared" si="64"/>
        <v>1</v>
      </c>
      <c r="L86" s="25">
        <f t="shared" si="65"/>
        <v>1</v>
      </c>
      <c r="M86" s="25">
        <v>0</v>
      </c>
      <c r="N86" s="5" t="str">
        <f t="shared" si="66"/>
        <v>-</v>
      </c>
      <c r="O86" s="5" t="s">
        <v>80</v>
      </c>
      <c r="P86" s="5" t="s">
        <v>80</v>
      </c>
      <c r="Q86" s="5" t="s">
        <v>80</v>
      </c>
      <c r="R86" s="5" t="str">
        <f t="shared" si="72"/>
        <v>-</v>
      </c>
      <c r="S86" s="5" t="str">
        <f t="shared" si="73"/>
        <v>-</v>
      </c>
      <c r="T86" s="27">
        <f t="shared" si="74"/>
        <v>0</v>
      </c>
      <c r="Z86" s="59">
        <v>25</v>
      </c>
      <c r="AA86" s="60">
        <v>44895</v>
      </c>
      <c r="AB86" s="60">
        <v>44911</v>
      </c>
      <c r="AC86" s="61">
        <v>339</v>
      </c>
      <c r="AD86" s="61">
        <v>-14.7</v>
      </c>
      <c r="AE86" s="61">
        <v>3300</v>
      </c>
      <c r="AG86" s="59">
        <v>25</v>
      </c>
      <c r="AH86" s="60">
        <v>45077</v>
      </c>
      <c r="AI86" s="60">
        <v>45104</v>
      </c>
      <c r="AJ86" s="61">
        <v>254</v>
      </c>
      <c r="AK86" s="61">
        <v>-21.4</v>
      </c>
      <c r="AL86" s="61">
        <v>-91000</v>
      </c>
      <c r="BA86" s="45"/>
      <c r="BB86" s="45"/>
      <c r="BD86" s="45"/>
      <c r="BH86" s="38"/>
      <c r="BI86" s="86">
        <f>BI79/BJ79</f>
        <v>4943.0555555555129</v>
      </c>
      <c r="BJ86" s="38"/>
      <c r="CD86" s="5">
        <v>44139</v>
      </c>
      <c r="CE86" s="25">
        <v>510.1</v>
      </c>
      <c r="CF86" s="25">
        <v>503.4</v>
      </c>
      <c r="CH86" s="5">
        <v>44091</v>
      </c>
      <c r="CI86" s="25">
        <v>12815</v>
      </c>
      <c r="CJ86" s="25">
        <v>12909</v>
      </c>
    </row>
    <row r="87" spans="1:88" x14ac:dyDescent="0.3">
      <c r="A87" s="5">
        <v>44188</v>
      </c>
      <c r="B87" s="25">
        <f t="shared" si="68"/>
        <v>570.79999999999995</v>
      </c>
      <c r="C87" s="25">
        <f t="shared" si="69"/>
        <v>14130</v>
      </c>
      <c r="D87" s="25">
        <v>570.6</v>
      </c>
      <c r="E87" s="25">
        <v>14114</v>
      </c>
      <c r="F87" s="44">
        <v>-8.2795023772757222E-3</v>
      </c>
      <c r="G87" s="1">
        <f>'ONE_LAST_QUOTE (2)'!AF87</f>
        <v>-3.2310590462182717E-4</v>
      </c>
      <c r="H87" s="1">
        <f t="shared" si="70"/>
        <v>1.7144585284287945E-3</v>
      </c>
      <c r="I87" s="1">
        <f t="shared" si="71"/>
        <v>-2.3606703376724491E-3</v>
      </c>
      <c r="J87" s="25">
        <f t="shared" si="63"/>
        <v>0</v>
      </c>
      <c r="K87" s="25">
        <f t="shared" si="64"/>
        <v>1</v>
      </c>
      <c r="L87" s="25">
        <f t="shared" si="65"/>
        <v>1</v>
      </c>
      <c r="M87" s="25">
        <v>0</v>
      </c>
      <c r="N87" s="5" t="str">
        <f t="shared" si="66"/>
        <v>-</v>
      </c>
      <c r="O87" s="5" t="s">
        <v>167</v>
      </c>
      <c r="P87" s="5" t="s">
        <v>80</v>
      </c>
      <c r="Q87" s="5" t="s">
        <v>80</v>
      </c>
      <c r="R87" s="5" t="str">
        <f t="shared" si="72"/>
        <v>-</v>
      </c>
      <c r="S87" s="5" t="str">
        <f t="shared" si="73"/>
        <v>-</v>
      </c>
      <c r="T87" s="27">
        <f t="shared" si="74"/>
        <v>0</v>
      </c>
      <c r="Z87" s="59">
        <v>26</v>
      </c>
      <c r="AA87" s="60">
        <v>45000</v>
      </c>
      <c r="AB87" s="60">
        <v>45005</v>
      </c>
      <c r="AC87" s="61">
        <v>35</v>
      </c>
      <c r="AD87" s="61">
        <v>2.8</v>
      </c>
      <c r="AE87" s="61">
        <v>39200</v>
      </c>
      <c r="AL87" s="51">
        <f>SUM(AL61:AL86)</f>
        <v>912300</v>
      </c>
      <c r="BA87" s="45"/>
      <c r="BB87" s="45"/>
      <c r="BD87" s="45"/>
      <c r="CD87" s="5">
        <v>44140</v>
      </c>
      <c r="CE87" s="25">
        <v>514.6</v>
      </c>
      <c r="CF87" s="25">
        <v>513.29999999999995</v>
      </c>
      <c r="CH87" s="5">
        <v>44092</v>
      </c>
      <c r="CI87" s="25">
        <v>12833</v>
      </c>
      <c r="CJ87" s="25">
        <v>12783</v>
      </c>
    </row>
    <row r="88" spans="1:88" x14ac:dyDescent="0.3">
      <c r="A88" s="5">
        <v>44189</v>
      </c>
      <c r="B88" s="25">
        <f t="shared" si="68"/>
        <v>585.1</v>
      </c>
      <c r="C88" s="25">
        <f t="shared" si="69"/>
        <v>14279</v>
      </c>
      <c r="D88" s="25">
        <v>573.6</v>
      </c>
      <c r="E88" s="25">
        <v>14242</v>
      </c>
      <c r="F88" s="44">
        <v>-5.4210406513401166E-3</v>
      </c>
      <c r="G88" s="1">
        <f>'ONE_LAST_QUOTE (2)'!AF88</f>
        <v>-3.2310590462182717E-4</v>
      </c>
      <c r="H88" s="1">
        <f t="shared" si="70"/>
        <v>1.7144585284287945E-3</v>
      </c>
      <c r="I88" s="1">
        <f t="shared" si="71"/>
        <v>-2.3606703376724491E-3</v>
      </c>
      <c r="J88" s="25">
        <f t="shared" si="63"/>
        <v>0</v>
      </c>
      <c r="K88" s="25">
        <f t="shared" si="64"/>
        <v>1</v>
      </c>
      <c r="L88" s="25">
        <f t="shared" si="65"/>
        <v>1</v>
      </c>
      <c r="M88" s="25">
        <v>0</v>
      </c>
      <c r="N88" s="5" t="str">
        <f t="shared" si="66"/>
        <v>-</v>
      </c>
      <c r="O88" s="5" t="s">
        <v>80</v>
      </c>
      <c r="P88" s="5" t="s">
        <v>80</v>
      </c>
      <c r="Q88" s="5" t="s">
        <v>80</v>
      </c>
      <c r="R88" s="5" t="str">
        <f t="shared" si="72"/>
        <v>-</v>
      </c>
      <c r="S88" s="5" t="str">
        <f t="shared" si="73"/>
        <v>-</v>
      </c>
      <c r="T88" s="27">
        <f t="shared" si="74"/>
        <v>0</v>
      </c>
      <c r="Z88" s="59">
        <v>27</v>
      </c>
      <c r="AA88" s="60">
        <v>45107</v>
      </c>
      <c r="AB88" s="60">
        <v>45112</v>
      </c>
      <c r="AC88" s="61">
        <v>-218</v>
      </c>
      <c r="AD88" s="61">
        <v>7.8</v>
      </c>
      <c r="AE88" s="61">
        <v>-17000</v>
      </c>
      <c r="AL88" s="51">
        <f>SUMIF(AL61:AL86,"&gt;0")</f>
        <v>1203600</v>
      </c>
      <c r="AM88" s="25">
        <f>AL88/22</f>
        <v>54709.090909090912</v>
      </c>
      <c r="BA88" s="45"/>
      <c r="BB88" s="45"/>
      <c r="BD88" s="45"/>
      <c r="CD88" s="5">
        <v>44141</v>
      </c>
      <c r="CE88" s="25">
        <v>515.79999999999995</v>
      </c>
      <c r="CF88" s="25">
        <v>514.29999999999995</v>
      </c>
      <c r="CH88" s="5">
        <v>44095</v>
      </c>
      <c r="CI88" s="25">
        <v>12659</v>
      </c>
      <c r="CJ88" s="25">
        <v>12832</v>
      </c>
    </row>
    <row r="89" spans="1:88" x14ac:dyDescent="0.3">
      <c r="A89" s="5">
        <v>44193</v>
      </c>
      <c r="B89" s="25">
        <f t="shared" si="68"/>
        <v>580.6</v>
      </c>
      <c r="C89" s="25">
        <f t="shared" si="69"/>
        <v>14436</v>
      </c>
      <c r="D89" s="25">
        <v>579.70000000000005</v>
      </c>
      <c r="E89" s="25">
        <v>14436</v>
      </c>
      <c r="F89" s="44">
        <v>-3.1941240047373967E-3</v>
      </c>
      <c r="G89" s="1">
        <f>'ONE_LAST_QUOTE (2)'!AF89</f>
        <v>-3.2310590462182717E-4</v>
      </c>
      <c r="H89" s="1">
        <f t="shared" si="70"/>
        <v>1.7144585284287945E-3</v>
      </c>
      <c r="I89" s="1">
        <f t="shared" si="71"/>
        <v>-2.3606703376724491E-3</v>
      </c>
      <c r="J89" s="25">
        <f t="shared" si="63"/>
        <v>0</v>
      </c>
      <c r="K89" s="25">
        <f t="shared" si="64"/>
        <v>1</v>
      </c>
      <c r="L89" s="25">
        <f t="shared" si="65"/>
        <v>1</v>
      </c>
      <c r="M89" s="25">
        <v>0</v>
      </c>
      <c r="N89" s="5" t="str">
        <f t="shared" si="66"/>
        <v>-</v>
      </c>
      <c r="O89" s="5">
        <f t="shared" si="67"/>
        <v>44193</v>
      </c>
      <c r="P89" s="5" t="s">
        <v>80</v>
      </c>
      <c r="Q89" s="5" t="s">
        <v>80</v>
      </c>
      <c r="R89" s="5" t="str">
        <f t="shared" si="72"/>
        <v>-</v>
      </c>
      <c r="S89" s="5" t="str">
        <f t="shared" si="73"/>
        <v>-</v>
      </c>
      <c r="T89" s="27">
        <f t="shared" si="74"/>
        <v>0</v>
      </c>
      <c r="AE89" s="51">
        <f>SUM(AE61:AE88)</f>
        <v>1244600</v>
      </c>
      <c r="AL89" s="51">
        <f>SUMIF(AL61:AL86,"&lt;0")</f>
        <v>-291300</v>
      </c>
      <c r="AM89" s="25">
        <f>AL89/3</f>
        <v>-97100</v>
      </c>
      <c r="BA89" s="45"/>
      <c r="BB89" s="45"/>
      <c r="BD89" s="45"/>
      <c r="CD89" s="5">
        <v>44144</v>
      </c>
      <c r="CE89" s="25">
        <v>519.79999999999995</v>
      </c>
      <c r="CF89" s="25">
        <v>514.70000000000005</v>
      </c>
      <c r="CH89" s="5">
        <v>44096</v>
      </c>
      <c r="CI89" s="25">
        <v>12509</v>
      </c>
      <c r="CJ89" s="25">
        <v>12659</v>
      </c>
    </row>
    <row r="90" spans="1:88" x14ac:dyDescent="0.3">
      <c r="A90" s="5">
        <v>44194</v>
      </c>
      <c r="B90" s="25">
        <f t="shared" si="68"/>
        <v>581.79999999999995</v>
      </c>
      <c r="C90" s="25">
        <f t="shared" si="69"/>
        <v>14461</v>
      </c>
      <c r="D90" s="25">
        <v>580.79999999999995</v>
      </c>
      <c r="E90" s="25">
        <v>14458</v>
      </c>
      <c r="F90" s="44">
        <v>-3.5387203147136969E-3</v>
      </c>
      <c r="G90" s="1">
        <f>'ONE_LAST_QUOTE (2)'!AF90</f>
        <v>-3.2310590462182717E-4</v>
      </c>
      <c r="H90" s="1">
        <f t="shared" si="70"/>
        <v>1.7144585284287945E-3</v>
      </c>
      <c r="I90" s="1">
        <f t="shared" si="71"/>
        <v>-2.3606703376724491E-3</v>
      </c>
      <c r="J90" s="25">
        <f t="shared" si="63"/>
        <v>0</v>
      </c>
      <c r="K90" s="25">
        <f t="shared" si="64"/>
        <v>1</v>
      </c>
      <c r="L90" s="25">
        <f t="shared" si="65"/>
        <v>1</v>
      </c>
      <c r="M90" s="25">
        <v>0</v>
      </c>
      <c r="N90" s="5" t="str">
        <f t="shared" si="66"/>
        <v>-</v>
      </c>
      <c r="O90" s="5">
        <f t="shared" si="67"/>
        <v>44194</v>
      </c>
      <c r="P90" s="5" t="s">
        <v>80</v>
      </c>
      <c r="Q90" s="5" t="s">
        <v>80</v>
      </c>
      <c r="R90" s="5" t="str">
        <f t="shared" si="72"/>
        <v>-</v>
      </c>
      <c r="S90" s="5" t="str">
        <f t="shared" si="73"/>
        <v>-</v>
      </c>
      <c r="T90" s="27">
        <f t="shared" si="74"/>
        <v>0</v>
      </c>
      <c r="AE90" s="51">
        <f>SUMIF(AE61:AE88,"&gt;0")</f>
        <v>1269500</v>
      </c>
      <c r="AF90" s="25">
        <f>AE90/26</f>
        <v>48826.923076923078</v>
      </c>
      <c r="AL90" s="25">
        <f>AL88/AL89</f>
        <v>-4.1318228630278062</v>
      </c>
      <c r="AM90" s="25">
        <f>AM88/AM89</f>
        <v>-0.56343039041288268</v>
      </c>
      <c r="BA90" s="45"/>
      <c r="BB90" s="45"/>
      <c r="BD90" s="45"/>
      <c r="CD90" s="5">
        <v>44145</v>
      </c>
      <c r="CE90" s="25">
        <v>519.6</v>
      </c>
      <c r="CF90" s="25">
        <v>521.1</v>
      </c>
      <c r="CH90" s="5">
        <v>44097</v>
      </c>
      <c r="CI90" s="25">
        <v>12528</v>
      </c>
      <c r="CJ90" s="25">
        <v>12500</v>
      </c>
    </row>
    <row r="91" spans="1:88" x14ac:dyDescent="0.3">
      <c r="A91" s="5">
        <v>44195</v>
      </c>
      <c r="B91" s="25">
        <f t="shared" si="68"/>
        <v>585.79999999999995</v>
      </c>
      <c r="C91" s="25">
        <f t="shared" si="69"/>
        <v>14646</v>
      </c>
      <c r="D91" s="25">
        <v>587.20000000000005</v>
      </c>
      <c r="E91" s="25">
        <v>14636</v>
      </c>
      <c r="F91" s="44">
        <v>-1.9971255971899197E-5</v>
      </c>
      <c r="G91" s="1">
        <f>'ONE_LAST_QUOTE (2)'!AF91</f>
        <v>-3.2310590462182717E-4</v>
      </c>
      <c r="H91" s="1">
        <f t="shared" si="70"/>
        <v>1.7144585284287945E-3</v>
      </c>
      <c r="I91" s="1">
        <f t="shared" si="71"/>
        <v>-2.3606703376724491E-3</v>
      </c>
      <c r="J91" s="25">
        <f t="shared" si="63"/>
        <v>0</v>
      </c>
      <c r="K91" s="25">
        <f t="shared" si="64"/>
        <v>0</v>
      </c>
      <c r="L91" s="25">
        <f t="shared" si="65"/>
        <v>0</v>
      </c>
      <c r="M91" s="25">
        <v>1</v>
      </c>
      <c r="N91" s="5" t="str">
        <f t="shared" si="66"/>
        <v>-</v>
      </c>
      <c r="O91" s="5" t="str">
        <f t="shared" si="67"/>
        <v>-</v>
      </c>
      <c r="P91" s="5" t="s">
        <v>2</v>
      </c>
      <c r="Q91" s="5">
        <v>1</v>
      </c>
      <c r="R91" s="5" t="str">
        <f t="shared" si="72"/>
        <v>-</v>
      </c>
      <c r="S91" s="5">
        <f t="shared" si="73"/>
        <v>44195</v>
      </c>
      <c r="T91" s="27">
        <f t="shared" si="74"/>
        <v>1</v>
      </c>
      <c r="AE91" s="51">
        <f>SUMIF(AE61:AE88,"&lt;0")</f>
        <v>-24900</v>
      </c>
      <c r="AF91" s="25">
        <f>AE91/2</f>
        <v>-12450</v>
      </c>
      <c r="AL91" s="25">
        <f>MAX(AL61:AL86)</f>
        <v>172300</v>
      </c>
      <c r="BA91" s="45"/>
      <c r="BB91" s="45"/>
      <c r="BD91" s="45"/>
      <c r="CD91" s="5">
        <v>44146</v>
      </c>
      <c r="CE91" s="25">
        <v>524.1</v>
      </c>
      <c r="CF91" s="25">
        <v>519.70000000000005</v>
      </c>
      <c r="CH91" s="5">
        <v>44098</v>
      </c>
      <c r="CI91" s="25">
        <v>12180</v>
      </c>
      <c r="CJ91" s="25">
        <v>12526</v>
      </c>
    </row>
    <row r="92" spans="1:88" x14ac:dyDescent="0.3">
      <c r="A92" s="5">
        <v>44196</v>
      </c>
      <c r="B92" s="25">
        <f t="shared" si="68"/>
        <v>583</v>
      </c>
      <c r="C92" s="25">
        <f t="shared" si="69"/>
        <v>14677</v>
      </c>
      <c r="D92" s="25">
        <v>585.6</v>
      </c>
      <c r="E92" s="25">
        <v>14678</v>
      </c>
      <c r="F92" s="44">
        <v>6.0262385195705148E-3</v>
      </c>
      <c r="G92" s="1">
        <f>'ONE_LAST_QUOTE (2)'!AF92</f>
        <v>-3.2310590462182717E-4</v>
      </c>
      <c r="H92" s="1">
        <f t="shared" si="70"/>
        <v>1.7144585284287945E-3</v>
      </c>
      <c r="I92" s="1">
        <f t="shared" si="71"/>
        <v>-2.3606703376724491E-3</v>
      </c>
      <c r="J92" s="25">
        <f t="shared" si="63"/>
        <v>1</v>
      </c>
      <c r="K92" s="25">
        <f t="shared" si="64"/>
        <v>0</v>
      </c>
      <c r="L92" s="25">
        <f t="shared" si="65"/>
        <v>1</v>
      </c>
      <c r="M92" s="25">
        <v>0</v>
      </c>
      <c r="N92" s="5">
        <f t="shared" si="66"/>
        <v>44196</v>
      </c>
      <c r="O92" s="5" t="str">
        <f t="shared" si="67"/>
        <v>-</v>
      </c>
      <c r="P92" s="5" t="s">
        <v>80</v>
      </c>
      <c r="Q92" s="5" t="s">
        <v>80</v>
      </c>
      <c r="R92" s="5" t="str">
        <f t="shared" si="72"/>
        <v>-</v>
      </c>
      <c r="S92" s="5" t="str">
        <f t="shared" si="73"/>
        <v>-</v>
      </c>
      <c r="T92" s="27">
        <f t="shared" si="74"/>
        <v>1</v>
      </c>
      <c r="AE92" s="25">
        <f>AE90/AE91</f>
        <v>-50.983935742971887</v>
      </c>
      <c r="AF92" s="25">
        <f>AF90/AF91</f>
        <v>-3.9218412109978376</v>
      </c>
      <c r="AL92" s="25">
        <f>MIN(AL61:AL86)</f>
        <v>-181300</v>
      </c>
      <c r="BA92" s="45"/>
      <c r="BB92" s="45"/>
      <c r="BD92" s="45"/>
      <c r="CD92" s="5">
        <v>44147</v>
      </c>
      <c r="CE92" s="25">
        <v>526.1</v>
      </c>
      <c r="CF92" s="25">
        <v>526.29999999999995</v>
      </c>
      <c r="CH92" s="5">
        <v>44099</v>
      </c>
      <c r="CI92" s="25">
        <v>12195</v>
      </c>
      <c r="CJ92" s="25">
        <v>12168</v>
      </c>
    </row>
    <row r="93" spans="1:88" x14ac:dyDescent="0.3">
      <c r="A93" s="5">
        <v>44200</v>
      </c>
      <c r="B93" s="25">
        <f t="shared" si="68"/>
        <v>598.4</v>
      </c>
      <c r="C93" s="25">
        <f t="shared" si="69"/>
        <v>14888</v>
      </c>
      <c r="D93" s="25">
        <v>597.6</v>
      </c>
      <c r="E93" s="25">
        <v>14873</v>
      </c>
      <c r="F93" s="44">
        <v>-8.0744670897088121E-4</v>
      </c>
      <c r="G93" s="1">
        <f>'ONE_LAST_QUOTE (2)'!AF93</f>
        <v>-3.2310590462182717E-4</v>
      </c>
      <c r="H93" s="1">
        <f t="shared" si="70"/>
        <v>1.7144585284287945E-3</v>
      </c>
      <c r="I93" s="1">
        <f t="shared" si="71"/>
        <v>-2.3606703376724491E-3</v>
      </c>
      <c r="J93" s="25">
        <f t="shared" si="63"/>
        <v>0</v>
      </c>
      <c r="K93" s="25">
        <f t="shared" si="64"/>
        <v>0</v>
      </c>
      <c r="L93" s="25">
        <f t="shared" si="65"/>
        <v>0</v>
      </c>
      <c r="M93" s="25">
        <v>1</v>
      </c>
      <c r="N93" s="5" t="str">
        <f t="shared" si="66"/>
        <v>-</v>
      </c>
      <c r="O93" s="5" t="str">
        <f t="shared" si="67"/>
        <v>-</v>
      </c>
      <c r="P93" s="5">
        <v>1</v>
      </c>
      <c r="Q93" s="5" t="s">
        <v>80</v>
      </c>
      <c r="R93" s="5">
        <f t="shared" si="72"/>
        <v>44200</v>
      </c>
      <c r="S93" s="5" t="str">
        <f t="shared" si="73"/>
        <v>-</v>
      </c>
      <c r="T93" s="27">
        <f t="shared" si="74"/>
        <v>0</v>
      </c>
      <c r="AE93" s="25">
        <f>MAX(AE60:AE88)</f>
        <v>173700</v>
      </c>
      <c r="BA93" s="45"/>
      <c r="BB93" s="45"/>
      <c r="BD93" s="45"/>
      <c r="CD93" s="5">
        <v>44148</v>
      </c>
      <c r="CE93" s="25">
        <v>529.20000000000005</v>
      </c>
      <c r="CF93" s="25">
        <v>525.1</v>
      </c>
      <c r="CH93" s="5">
        <v>44102</v>
      </c>
      <c r="CI93" s="25">
        <v>12415</v>
      </c>
      <c r="CJ93" s="25">
        <v>12209</v>
      </c>
    </row>
    <row r="94" spans="1:88" x14ac:dyDescent="0.3">
      <c r="A94" s="5">
        <v>44201</v>
      </c>
      <c r="B94" s="25">
        <f t="shared" si="68"/>
        <v>603.4</v>
      </c>
      <c r="C94" s="25">
        <f t="shared" si="69"/>
        <v>15003</v>
      </c>
      <c r="D94" s="25">
        <v>603.5</v>
      </c>
      <c r="E94" s="25">
        <v>14976</v>
      </c>
      <c r="F94" s="44">
        <v>-1.134258123297724E-3</v>
      </c>
      <c r="G94" s="1">
        <f>'ONE_LAST_QUOTE (2)'!AF94</f>
        <v>-3.2310590462182717E-4</v>
      </c>
      <c r="H94" s="1">
        <f t="shared" si="70"/>
        <v>1.7144585284287945E-3</v>
      </c>
      <c r="I94" s="1">
        <f t="shared" si="71"/>
        <v>-2.3606703376724491E-3</v>
      </c>
      <c r="J94" s="25">
        <f t="shared" si="63"/>
        <v>0</v>
      </c>
      <c r="K94" s="25">
        <f t="shared" si="64"/>
        <v>0</v>
      </c>
      <c r="L94" s="25">
        <f t="shared" si="65"/>
        <v>0</v>
      </c>
      <c r="M94" s="25">
        <v>0</v>
      </c>
      <c r="N94" s="5" t="str">
        <f t="shared" si="66"/>
        <v>-</v>
      </c>
      <c r="O94" s="5" t="str">
        <f t="shared" si="67"/>
        <v>-</v>
      </c>
      <c r="P94" s="5" t="s">
        <v>80</v>
      </c>
      <c r="Q94" s="5" t="s">
        <v>80</v>
      </c>
      <c r="R94" s="5" t="str">
        <f t="shared" si="72"/>
        <v>-</v>
      </c>
      <c r="S94" s="5" t="str">
        <f t="shared" si="73"/>
        <v>-</v>
      </c>
      <c r="T94" s="27">
        <f t="shared" si="74"/>
        <v>0</v>
      </c>
      <c r="AE94" s="25">
        <f>MIN(AE60:AE88)</f>
        <v>-17000</v>
      </c>
      <c r="BB94" s="45"/>
      <c r="BD94" s="45"/>
      <c r="BE94" s="45"/>
      <c r="CD94" s="5">
        <v>44151</v>
      </c>
      <c r="CE94" s="25">
        <v>541.70000000000005</v>
      </c>
      <c r="CF94" s="25">
        <v>527.79999999999995</v>
      </c>
      <c r="CH94" s="5">
        <v>44103</v>
      </c>
      <c r="CI94" s="25">
        <v>12421</v>
      </c>
      <c r="CJ94" s="25">
        <v>12419</v>
      </c>
    </row>
    <row r="95" spans="1:88" x14ac:dyDescent="0.3">
      <c r="A95" s="5">
        <v>44202</v>
      </c>
      <c r="B95" s="25">
        <f t="shared" si="68"/>
        <v>602.1</v>
      </c>
      <c r="C95" s="25">
        <f t="shared" si="69"/>
        <v>14925</v>
      </c>
      <c r="D95" s="25">
        <v>601.70000000000005</v>
      </c>
      <c r="E95" s="25">
        <v>14911</v>
      </c>
      <c r="F95" s="44">
        <v>3.2350096834165296E-3</v>
      </c>
      <c r="G95" s="1">
        <f>'ONE_LAST_QUOTE (2)'!AF95</f>
        <v>-3.2310590462182717E-4</v>
      </c>
      <c r="H95" s="1">
        <f t="shared" si="70"/>
        <v>1.7144585284287945E-3</v>
      </c>
      <c r="I95" s="1">
        <f t="shared" si="71"/>
        <v>-2.3606703376724491E-3</v>
      </c>
      <c r="J95" s="25">
        <f t="shared" si="63"/>
        <v>1</v>
      </c>
      <c r="K95" s="25">
        <f t="shared" si="64"/>
        <v>0</v>
      </c>
      <c r="L95" s="25">
        <f t="shared" si="65"/>
        <v>1</v>
      </c>
      <c r="M95" s="25">
        <v>0</v>
      </c>
      <c r="N95" s="5">
        <f t="shared" si="66"/>
        <v>44202</v>
      </c>
      <c r="O95" s="5" t="str">
        <f t="shared" si="67"/>
        <v>-</v>
      </c>
      <c r="P95" s="5" t="s">
        <v>80</v>
      </c>
      <c r="Q95" s="5" t="s">
        <v>80</v>
      </c>
      <c r="R95" s="5" t="str">
        <f t="shared" si="72"/>
        <v>-</v>
      </c>
      <c r="S95" s="5" t="str">
        <f t="shared" si="73"/>
        <v>-</v>
      </c>
      <c r="T95" s="27">
        <f t="shared" si="74"/>
        <v>1</v>
      </c>
      <c r="BB95" s="45"/>
      <c r="BD95" s="45"/>
      <c r="BE95" s="45"/>
      <c r="CD95" s="5">
        <v>44152</v>
      </c>
      <c r="CE95" s="25">
        <v>546.1</v>
      </c>
      <c r="CF95" s="25">
        <v>540.4</v>
      </c>
      <c r="CH95" s="5">
        <v>44104</v>
      </c>
      <c r="CI95" s="25">
        <v>12473</v>
      </c>
      <c r="CJ95" s="25">
        <v>12409</v>
      </c>
    </row>
    <row r="96" spans="1:88" x14ac:dyDescent="0.3">
      <c r="A96" s="5">
        <v>44203</v>
      </c>
      <c r="B96" s="25">
        <f t="shared" si="68"/>
        <v>622.4</v>
      </c>
      <c r="C96" s="25">
        <f t="shared" si="69"/>
        <v>15238</v>
      </c>
      <c r="D96" s="25">
        <v>620.1</v>
      </c>
      <c r="E96" s="25">
        <v>15226</v>
      </c>
      <c r="F96" s="44">
        <v>-2.4105674338918397E-3</v>
      </c>
      <c r="G96" s="1">
        <f>'ONE_LAST_QUOTE (2)'!AF96</f>
        <v>-3.2310590462182717E-4</v>
      </c>
      <c r="H96" s="1">
        <f t="shared" si="70"/>
        <v>1.7144585284287945E-3</v>
      </c>
      <c r="I96" s="1">
        <f t="shared" si="71"/>
        <v>-2.3606703376724491E-3</v>
      </c>
      <c r="J96" s="25">
        <f t="shared" si="63"/>
        <v>0</v>
      </c>
      <c r="K96" s="25">
        <f t="shared" si="64"/>
        <v>1</v>
      </c>
      <c r="L96" s="25">
        <f t="shared" si="65"/>
        <v>1</v>
      </c>
      <c r="M96" s="25">
        <v>1</v>
      </c>
      <c r="N96" s="5" t="str">
        <f t="shared" si="66"/>
        <v>-</v>
      </c>
      <c r="O96" s="5">
        <f t="shared" si="67"/>
        <v>44203</v>
      </c>
      <c r="P96" s="5" t="s">
        <v>80</v>
      </c>
      <c r="Q96" s="5" t="s">
        <v>80</v>
      </c>
      <c r="R96" s="5" t="str">
        <f t="shared" si="72"/>
        <v>-</v>
      </c>
      <c r="S96" s="5" t="str">
        <f t="shared" si="73"/>
        <v>-</v>
      </c>
      <c r="T96" s="27">
        <f t="shared" si="74"/>
        <v>0</v>
      </c>
      <c r="BB96" s="45"/>
      <c r="BD96" s="45"/>
      <c r="BE96" s="45"/>
      <c r="CD96" s="5">
        <v>44153</v>
      </c>
      <c r="CE96" s="25">
        <v>553.5</v>
      </c>
      <c r="CF96" s="25">
        <v>546</v>
      </c>
      <c r="CH96" s="5">
        <v>44109</v>
      </c>
      <c r="CI96" s="25">
        <v>12529</v>
      </c>
      <c r="CJ96" s="25">
        <v>12472</v>
      </c>
    </row>
    <row r="97" spans="1:88" x14ac:dyDescent="0.3">
      <c r="A97" s="5">
        <v>44204</v>
      </c>
      <c r="B97" s="25">
        <f t="shared" si="68"/>
        <v>626.5</v>
      </c>
      <c r="C97" s="25">
        <f t="shared" si="69"/>
        <v>15462</v>
      </c>
      <c r="D97" s="25">
        <v>628.79999999999995</v>
      </c>
      <c r="E97" s="25">
        <v>15451</v>
      </c>
      <c r="F97" s="44">
        <v>2.8898072997102014E-3</v>
      </c>
      <c r="G97" s="1">
        <f>'ONE_LAST_QUOTE (2)'!AF97</f>
        <v>-3.2310590462182717E-4</v>
      </c>
      <c r="H97" s="1">
        <f t="shared" si="70"/>
        <v>1.7144585284287945E-3</v>
      </c>
      <c r="I97" s="1">
        <f t="shared" si="71"/>
        <v>-2.3606703376724491E-3</v>
      </c>
      <c r="J97" s="25">
        <f t="shared" si="63"/>
        <v>1</v>
      </c>
      <c r="K97" s="25">
        <f t="shared" si="64"/>
        <v>0</v>
      </c>
      <c r="L97" s="25">
        <f t="shared" si="65"/>
        <v>1</v>
      </c>
      <c r="M97" s="25">
        <v>0</v>
      </c>
      <c r="N97" s="5">
        <f t="shared" si="66"/>
        <v>44204</v>
      </c>
      <c r="O97" s="5" t="str">
        <f t="shared" si="67"/>
        <v>-</v>
      </c>
      <c r="P97" s="5" t="s">
        <v>80</v>
      </c>
      <c r="Q97" s="5" t="s">
        <v>80</v>
      </c>
      <c r="R97" s="5" t="str">
        <f t="shared" si="72"/>
        <v>-</v>
      </c>
      <c r="S97" s="5" t="str">
        <f t="shared" si="73"/>
        <v>-</v>
      </c>
      <c r="T97" s="27">
        <f t="shared" si="74"/>
        <v>1</v>
      </c>
      <c r="AC97" s="5"/>
      <c r="AD97" s="5"/>
      <c r="BB97" s="45"/>
      <c r="BD97" s="45"/>
      <c r="BE97" s="45"/>
      <c r="CD97" s="5">
        <v>44154</v>
      </c>
      <c r="CE97" s="25">
        <v>551.29999999999995</v>
      </c>
      <c r="CF97" s="25">
        <v>555.6</v>
      </c>
      <c r="CH97" s="5">
        <v>44110</v>
      </c>
      <c r="CI97" s="25">
        <v>12677</v>
      </c>
      <c r="CJ97" s="25">
        <v>12520</v>
      </c>
    </row>
    <row r="98" spans="1:88" x14ac:dyDescent="0.3">
      <c r="A98" s="5">
        <v>44207</v>
      </c>
      <c r="B98" s="25">
        <f t="shared" si="68"/>
        <v>634.5</v>
      </c>
      <c r="C98" s="25">
        <f t="shared" si="69"/>
        <v>15518</v>
      </c>
      <c r="D98" s="25">
        <v>634.70000000000005</v>
      </c>
      <c r="E98" s="25">
        <v>15531</v>
      </c>
      <c r="F98" s="44">
        <v>2.4750064495904678E-4</v>
      </c>
      <c r="G98" s="1">
        <f>'ONE_LAST_QUOTE (2)'!AF98</f>
        <v>-3.2310590462182717E-4</v>
      </c>
      <c r="H98" s="1">
        <f t="shared" si="70"/>
        <v>1.7144585284287945E-3</v>
      </c>
      <c r="I98" s="1">
        <f t="shared" si="71"/>
        <v>-2.3606703376724491E-3</v>
      </c>
      <c r="J98" s="25">
        <f t="shared" si="63"/>
        <v>0</v>
      </c>
      <c r="K98" s="25">
        <f t="shared" si="64"/>
        <v>0</v>
      </c>
      <c r="L98" s="25">
        <f t="shared" si="65"/>
        <v>0</v>
      </c>
      <c r="M98" s="25">
        <v>0</v>
      </c>
      <c r="N98" s="5" t="str">
        <f t="shared" si="66"/>
        <v>-</v>
      </c>
      <c r="O98" s="5" t="str">
        <f t="shared" si="67"/>
        <v>-</v>
      </c>
      <c r="P98" s="5" t="s">
        <v>80</v>
      </c>
      <c r="Q98" s="5" t="s">
        <v>80</v>
      </c>
      <c r="R98" s="5" t="str">
        <f t="shared" si="72"/>
        <v>-</v>
      </c>
      <c r="S98" s="5" t="str">
        <f t="shared" si="73"/>
        <v>-</v>
      </c>
      <c r="T98" s="27">
        <f t="shared" si="74"/>
        <v>1</v>
      </c>
      <c r="AC98" s="5"/>
      <c r="AD98" s="5"/>
      <c r="BB98" s="45"/>
      <c r="BD98" s="45"/>
      <c r="BE98" s="45"/>
      <c r="CD98" s="5">
        <v>44155</v>
      </c>
      <c r="CE98" s="25">
        <v>549.29999999999995</v>
      </c>
      <c r="CF98" s="25">
        <v>549.79999999999995</v>
      </c>
      <c r="CH98" s="5">
        <v>44111</v>
      </c>
      <c r="CI98" s="25">
        <v>12754</v>
      </c>
      <c r="CJ98" s="25">
        <v>12679</v>
      </c>
    </row>
    <row r="99" spans="1:88" x14ac:dyDescent="0.3">
      <c r="A99" s="5">
        <v>44208</v>
      </c>
      <c r="B99" s="25">
        <f t="shared" si="68"/>
        <v>635.1</v>
      </c>
      <c r="C99" s="25">
        <f t="shared" si="69"/>
        <v>15500</v>
      </c>
      <c r="D99" s="25">
        <v>636</v>
      </c>
      <c r="E99" s="25">
        <v>15489</v>
      </c>
      <c r="F99" s="44">
        <v>-4.2085704484728378E-4</v>
      </c>
      <c r="G99" s="1">
        <f>'ONE_LAST_QUOTE (2)'!AF99</f>
        <v>-3.2310590462182717E-4</v>
      </c>
      <c r="H99" s="1">
        <f t="shared" si="70"/>
        <v>1.7144585284287945E-3</v>
      </c>
      <c r="I99" s="1">
        <f t="shared" si="71"/>
        <v>-2.3606703376724491E-3</v>
      </c>
      <c r="J99" s="25">
        <f t="shared" si="63"/>
        <v>0</v>
      </c>
      <c r="K99" s="25">
        <f t="shared" si="64"/>
        <v>0</v>
      </c>
      <c r="L99" s="25">
        <f t="shared" si="65"/>
        <v>0</v>
      </c>
      <c r="M99" s="25">
        <v>1</v>
      </c>
      <c r="N99" s="5" t="str">
        <f t="shared" si="66"/>
        <v>-</v>
      </c>
      <c r="O99" s="5" t="str">
        <f t="shared" si="67"/>
        <v>-</v>
      </c>
      <c r="P99" s="5" t="s">
        <v>80</v>
      </c>
      <c r="Q99" s="5" t="s">
        <v>80</v>
      </c>
      <c r="R99" s="5" t="str">
        <f t="shared" si="72"/>
        <v>-</v>
      </c>
      <c r="S99" s="5" t="str">
        <f t="shared" si="73"/>
        <v>-</v>
      </c>
      <c r="T99" s="27">
        <f t="shared" si="74"/>
        <v>0</v>
      </c>
      <c r="AC99" s="5"/>
      <c r="AD99" s="5"/>
      <c r="BB99" s="45"/>
      <c r="BD99" s="45"/>
      <c r="BE99" s="45"/>
      <c r="CD99" s="5">
        <v>44158</v>
      </c>
      <c r="CE99" s="25">
        <v>556.20000000000005</v>
      </c>
      <c r="CF99" s="25">
        <v>549</v>
      </c>
      <c r="CH99" s="5">
        <v>44112</v>
      </c>
      <c r="CI99" s="25">
        <v>12873</v>
      </c>
      <c r="CJ99" s="25">
        <v>12761</v>
      </c>
    </row>
    <row r="100" spans="1:88" x14ac:dyDescent="0.3">
      <c r="A100" s="5">
        <v>44209</v>
      </c>
      <c r="B100" s="25">
        <f t="shared" si="68"/>
        <v>648.29999999999995</v>
      </c>
      <c r="C100" s="25">
        <f t="shared" si="69"/>
        <v>15767</v>
      </c>
      <c r="D100" s="25">
        <v>648.1</v>
      </c>
      <c r="E100" s="25">
        <v>15759</v>
      </c>
      <c r="F100" s="44">
        <v>1.4169547506042827E-3</v>
      </c>
      <c r="G100" s="1">
        <f>'ONE_LAST_QUOTE (2)'!AF100</f>
        <v>-3.2310590462182717E-4</v>
      </c>
      <c r="H100" s="1">
        <f t="shared" si="70"/>
        <v>1.7144585284287945E-3</v>
      </c>
      <c r="I100" s="1">
        <f t="shared" si="71"/>
        <v>-2.3606703376724491E-3</v>
      </c>
      <c r="J100" s="25">
        <f t="shared" si="63"/>
        <v>0</v>
      </c>
      <c r="K100" s="25">
        <f t="shared" si="64"/>
        <v>0</v>
      </c>
      <c r="L100" s="25">
        <f t="shared" si="65"/>
        <v>0</v>
      </c>
      <c r="M100" s="25">
        <v>0</v>
      </c>
      <c r="N100" s="5" t="str">
        <f t="shared" si="66"/>
        <v>-</v>
      </c>
      <c r="O100" s="5" t="str">
        <f t="shared" si="67"/>
        <v>-</v>
      </c>
      <c r="P100" s="5" t="s">
        <v>80</v>
      </c>
      <c r="Q100" s="5" t="s">
        <v>80</v>
      </c>
      <c r="R100" s="5" t="str">
        <f t="shared" si="72"/>
        <v>-</v>
      </c>
      <c r="S100" s="5" t="str">
        <f t="shared" si="73"/>
        <v>-</v>
      </c>
      <c r="T100" s="27">
        <f t="shared" si="74"/>
        <v>1</v>
      </c>
      <c r="AC100" s="5"/>
      <c r="AD100" s="5"/>
      <c r="BB100" s="45"/>
      <c r="BD100" s="45"/>
      <c r="BE100" s="45"/>
      <c r="CD100" s="5">
        <v>44159</v>
      </c>
      <c r="CE100" s="25">
        <v>552.6</v>
      </c>
      <c r="CF100" s="25">
        <v>556.9</v>
      </c>
      <c r="CH100" s="5">
        <v>44116</v>
      </c>
      <c r="CI100" s="25">
        <v>12921</v>
      </c>
      <c r="CJ100" s="25">
        <v>12893</v>
      </c>
    </row>
    <row r="101" spans="1:88" x14ac:dyDescent="0.3">
      <c r="A101" s="5">
        <v>44210</v>
      </c>
      <c r="B101" s="25">
        <f t="shared" si="68"/>
        <v>651.4</v>
      </c>
      <c r="C101" s="25">
        <f t="shared" si="69"/>
        <v>15758</v>
      </c>
      <c r="D101" s="25">
        <v>651.29999999999995</v>
      </c>
      <c r="E101" s="25">
        <v>15727</v>
      </c>
      <c r="F101" s="44">
        <v>-9.9956841376053797E-3</v>
      </c>
      <c r="G101" s="1">
        <f>'ONE_LAST_QUOTE (2)'!AF101</f>
        <v>-3.2310590462182717E-4</v>
      </c>
      <c r="H101" s="1">
        <f t="shared" si="70"/>
        <v>1.7144585284287945E-3</v>
      </c>
      <c r="I101" s="1">
        <f t="shared" si="71"/>
        <v>-2.3606703376724491E-3</v>
      </c>
      <c r="J101" s="25">
        <f t="shared" si="63"/>
        <v>0</v>
      </c>
      <c r="K101" s="25">
        <f t="shared" si="64"/>
        <v>1</v>
      </c>
      <c r="L101" s="25">
        <f t="shared" si="65"/>
        <v>1</v>
      </c>
      <c r="M101" s="25">
        <v>0</v>
      </c>
      <c r="N101" s="5" t="str">
        <f t="shared" si="66"/>
        <v>-</v>
      </c>
      <c r="O101" s="5">
        <f t="shared" si="67"/>
        <v>44210</v>
      </c>
      <c r="P101" s="5" t="s">
        <v>2</v>
      </c>
      <c r="Q101" s="5" t="s">
        <v>2</v>
      </c>
      <c r="R101" s="5" t="str">
        <f t="shared" si="72"/>
        <v>-</v>
      </c>
      <c r="S101" s="5" t="str">
        <f t="shared" si="73"/>
        <v>-</v>
      </c>
      <c r="T101" s="27">
        <f t="shared" si="74"/>
        <v>0</v>
      </c>
      <c r="AC101" s="5"/>
      <c r="AD101" s="5"/>
      <c r="BB101" s="45"/>
      <c r="BD101" s="45"/>
      <c r="BE101" s="45"/>
      <c r="CD101" s="5">
        <v>44160</v>
      </c>
      <c r="CE101" s="25">
        <v>547.1</v>
      </c>
      <c r="CF101" s="25">
        <v>551.70000000000005</v>
      </c>
      <c r="CH101" s="5">
        <v>44117</v>
      </c>
      <c r="CI101" s="25">
        <v>12915</v>
      </c>
      <c r="CJ101" s="25">
        <v>12911</v>
      </c>
    </row>
    <row r="102" spans="1:88" x14ac:dyDescent="0.3">
      <c r="A102" s="5">
        <v>44211</v>
      </c>
      <c r="B102" s="25">
        <f t="shared" si="68"/>
        <v>648.70000000000005</v>
      </c>
      <c r="C102" s="25">
        <f t="shared" si="69"/>
        <v>15641</v>
      </c>
      <c r="D102" s="25">
        <v>648</v>
      </c>
      <c r="E102" s="25">
        <v>15632</v>
      </c>
      <c r="F102" s="44">
        <v>-4.8835839266333052E-3</v>
      </c>
      <c r="G102" s="1">
        <f>'ONE_LAST_QUOTE (2)'!AF102</f>
        <v>-3.2310590462182717E-4</v>
      </c>
      <c r="H102" s="1">
        <f t="shared" si="70"/>
        <v>1.7144585284287945E-3</v>
      </c>
      <c r="I102" s="1">
        <f t="shared" si="71"/>
        <v>-2.3606703376724491E-3</v>
      </c>
      <c r="J102" s="25">
        <f t="shared" si="63"/>
        <v>0</v>
      </c>
      <c r="K102" s="25">
        <f t="shared" si="64"/>
        <v>1</v>
      </c>
      <c r="L102" s="25">
        <f t="shared" si="65"/>
        <v>1</v>
      </c>
      <c r="M102" s="25">
        <v>0</v>
      </c>
      <c r="N102" s="5" t="str">
        <f t="shared" si="66"/>
        <v>-</v>
      </c>
      <c r="O102" s="5" t="s">
        <v>168</v>
      </c>
      <c r="P102" s="5" t="s">
        <v>2</v>
      </c>
      <c r="Q102" s="5" t="s">
        <v>2</v>
      </c>
      <c r="R102" s="5" t="str">
        <f t="shared" si="72"/>
        <v>-</v>
      </c>
      <c r="S102" s="5" t="str">
        <f t="shared" si="73"/>
        <v>-</v>
      </c>
      <c r="T102" s="27">
        <f t="shared" si="74"/>
        <v>0</v>
      </c>
      <c r="AC102" s="5"/>
      <c r="AD102" s="5"/>
      <c r="BB102" s="45"/>
      <c r="BD102" s="45"/>
      <c r="BE102" s="45"/>
      <c r="CD102" s="5">
        <v>44161</v>
      </c>
      <c r="CE102" s="25">
        <v>551.4</v>
      </c>
      <c r="CF102" s="25">
        <v>547.20000000000005</v>
      </c>
      <c r="CH102" s="5">
        <v>44118</v>
      </c>
      <c r="CI102" s="25">
        <v>12890</v>
      </c>
      <c r="CJ102" s="25">
        <v>12908</v>
      </c>
    </row>
    <row r="103" spans="1:88" x14ac:dyDescent="0.3">
      <c r="A103" s="5">
        <v>44214</v>
      </c>
      <c r="B103" s="25">
        <f t="shared" si="68"/>
        <v>644.20000000000005</v>
      </c>
      <c r="C103" s="25">
        <f t="shared" si="69"/>
        <v>15588</v>
      </c>
      <c r="D103" s="25">
        <v>644.9</v>
      </c>
      <c r="E103" s="25">
        <v>15608</v>
      </c>
      <c r="F103" s="44">
        <v>2.2821989073155914E-5</v>
      </c>
      <c r="G103" s="1">
        <f>'ONE_LAST_QUOTE (2)'!AF103</f>
        <v>-3.2310590462182717E-4</v>
      </c>
      <c r="H103" s="1">
        <f t="shared" si="70"/>
        <v>1.7144585284287945E-3</v>
      </c>
      <c r="I103" s="1">
        <f t="shared" si="71"/>
        <v>-2.3606703376724491E-3</v>
      </c>
      <c r="J103" s="25">
        <f t="shared" si="63"/>
        <v>0</v>
      </c>
      <c r="K103" s="25">
        <f t="shared" si="64"/>
        <v>0</v>
      </c>
      <c r="L103" s="25">
        <f t="shared" si="65"/>
        <v>0</v>
      </c>
      <c r="M103" s="25">
        <v>1</v>
      </c>
      <c r="N103" s="5" t="str">
        <f t="shared" si="66"/>
        <v>-</v>
      </c>
      <c r="O103" s="5" t="str">
        <f t="shared" si="67"/>
        <v>-</v>
      </c>
      <c r="P103" s="5" t="s">
        <v>80</v>
      </c>
      <c r="Q103" s="5">
        <v>1</v>
      </c>
      <c r="R103" s="5" t="str">
        <f t="shared" si="72"/>
        <v>-</v>
      </c>
      <c r="S103" s="5">
        <f t="shared" si="73"/>
        <v>44214</v>
      </c>
      <c r="T103" s="27">
        <f t="shared" si="74"/>
        <v>1</v>
      </c>
      <c r="AC103" s="5"/>
      <c r="AD103" s="5"/>
      <c r="BB103" s="45"/>
      <c r="BD103" s="45"/>
      <c r="BE103" s="45"/>
      <c r="BK103" s="38" t="s">
        <v>234</v>
      </c>
      <c r="CD103" s="5">
        <v>44162</v>
      </c>
      <c r="CE103" s="25">
        <v>551.20000000000005</v>
      </c>
      <c r="CF103" s="25">
        <v>550.6</v>
      </c>
      <c r="CH103" s="5">
        <v>44119</v>
      </c>
      <c r="CI103" s="25">
        <v>12840</v>
      </c>
      <c r="CJ103" s="25">
        <v>12897</v>
      </c>
    </row>
    <row r="104" spans="1:88" x14ac:dyDescent="0.3">
      <c r="A104" s="5">
        <v>44215</v>
      </c>
      <c r="B104" s="25">
        <f t="shared" si="68"/>
        <v>659.3</v>
      </c>
      <c r="C104" s="25">
        <f t="shared" si="69"/>
        <v>15871</v>
      </c>
      <c r="D104" s="25">
        <v>659.5</v>
      </c>
      <c r="E104" s="25">
        <v>15888</v>
      </c>
      <c r="F104" s="44">
        <v>7.6047608511431691E-4</v>
      </c>
      <c r="G104" s="1">
        <f>'ONE_LAST_QUOTE (2)'!AF104</f>
        <v>-3.2310590462182717E-4</v>
      </c>
      <c r="H104" s="1">
        <f t="shared" si="70"/>
        <v>1.7144585284287945E-3</v>
      </c>
      <c r="I104" s="1">
        <f t="shared" si="71"/>
        <v>-2.3606703376724491E-3</v>
      </c>
      <c r="J104" s="25">
        <f t="shared" si="63"/>
        <v>0</v>
      </c>
      <c r="K104" s="25">
        <f t="shared" si="64"/>
        <v>0</v>
      </c>
      <c r="L104" s="25">
        <f t="shared" si="65"/>
        <v>0</v>
      </c>
      <c r="M104" s="25">
        <v>0</v>
      </c>
      <c r="N104" s="5" t="str">
        <f t="shared" si="66"/>
        <v>-</v>
      </c>
      <c r="O104" s="5" t="str">
        <f t="shared" si="67"/>
        <v>-</v>
      </c>
      <c r="P104" s="5" t="s">
        <v>80</v>
      </c>
      <c r="Q104" s="5" t="s">
        <v>80</v>
      </c>
      <c r="R104" s="5" t="str">
        <f t="shared" si="72"/>
        <v>-</v>
      </c>
      <c r="S104" s="5" t="str">
        <f t="shared" si="73"/>
        <v>-</v>
      </c>
      <c r="T104" s="27">
        <f t="shared" si="74"/>
        <v>1</v>
      </c>
      <c r="AC104" s="5"/>
      <c r="AD104" s="5"/>
      <c r="BB104" s="45"/>
      <c r="BD104" s="45"/>
      <c r="BK104" s="38" t="s">
        <v>236</v>
      </c>
      <c r="CD104" s="5">
        <v>44165</v>
      </c>
      <c r="CE104" s="25">
        <v>542.79999999999995</v>
      </c>
      <c r="CF104" s="25">
        <v>549.6</v>
      </c>
      <c r="CH104" s="5">
        <v>44120</v>
      </c>
      <c r="CI104" s="25">
        <v>12748</v>
      </c>
      <c r="CJ104" s="25">
        <v>12819</v>
      </c>
    </row>
    <row r="105" spans="1:88" x14ac:dyDescent="0.3">
      <c r="A105" s="5">
        <v>44216</v>
      </c>
      <c r="B105" s="25">
        <f t="shared" si="68"/>
        <v>663.2</v>
      </c>
      <c r="C105" s="25">
        <f t="shared" si="69"/>
        <v>15759</v>
      </c>
      <c r="D105" s="25">
        <v>663.6</v>
      </c>
      <c r="E105" s="25">
        <v>15766</v>
      </c>
      <c r="F105" s="44">
        <v>-2.6475400420242312E-3</v>
      </c>
      <c r="G105" s="1">
        <f>'ONE_LAST_QUOTE (2)'!AF105</f>
        <v>-3.2310590462182717E-4</v>
      </c>
      <c r="H105" s="1">
        <f t="shared" si="70"/>
        <v>1.7144585284287945E-3</v>
      </c>
      <c r="I105" s="1">
        <f t="shared" si="71"/>
        <v>-2.3606703376724491E-3</v>
      </c>
      <c r="J105" s="25">
        <f t="shared" si="63"/>
        <v>0</v>
      </c>
      <c r="K105" s="25">
        <f t="shared" si="64"/>
        <v>1</v>
      </c>
      <c r="L105" s="25">
        <f t="shared" si="65"/>
        <v>1</v>
      </c>
      <c r="M105" s="25">
        <v>0</v>
      </c>
      <c r="N105" s="5" t="str">
        <f t="shared" si="66"/>
        <v>-</v>
      </c>
      <c r="O105" s="5">
        <f t="shared" si="67"/>
        <v>44216</v>
      </c>
      <c r="P105" s="5" t="s">
        <v>80</v>
      </c>
      <c r="Q105" s="5" t="s">
        <v>80</v>
      </c>
      <c r="R105" s="5" t="str">
        <f t="shared" si="72"/>
        <v>-</v>
      </c>
      <c r="S105" s="5" t="str">
        <f t="shared" si="73"/>
        <v>-</v>
      </c>
      <c r="T105" s="27">
        <f t="shared" si="74"/>
        <v>0</v>
      </c>
      <c r="AC105" s="5"/>
      <c r="AD105" s="5"/>
      <c r="BB105" s="45"/>
      <c r="BD105" s="45"/>
      <c r="BK105" s="38"/>
      <c r="CD105" s="5">
        <v>44166</v>
      </c>
      <c r="CE105" s="25">
        <v>549.4</v>
      </c>
      <c r="CF105" s="25">
        <v>543.70000000000005</v>
      </c>
      <c r="CH105" s="5">
        <v>44123</v>
      </c>
      <c r="CI105" s="25">
        <v>12893</v>
      </c>
      <c r="CJ105" s="25">
        <v>12744</v>
      </c>
    </row>
    <row r="106" spans="1:88" x14ac:dyDescent="0.3">
      <c r="A106" s="5">
        <v>44217</v>
      </c>
      <c r="B106" s="25">
        <f t="shared" si="68"/>
        <v>681.6</v>
      </c>
      <c r="C106" s="25">
        <f t="shared" si="69"/>
        <v>16105</v>
      </c>
      <c r="D106" s="25">
        <v>682.4</v>
      </c>
      <c r="E106" s="25">
        <v>16125</v>
      </c>
      <c r="F106" s="44">
        <v>-1.8542845740969595E-3</v>
      </c>
      <c r="G106" s="1">
        <f>'ONE_LAST_QUOTE (2)'!AF106</f>
        <v>-3.2310590462182717E-4</v>
      </c>
      <c r="H106" s="1">
        <f t="shared" si="70"/>
        <v>1.7144585284287945E-3</v>
      </c>
      <c r="I106" s="1">
        <f t="shared" si="71"/>
        <v>-2.3606703376724491E-3</v>
      </c>
      <c r="J106" s="25">
        <f t="shared" si="63"/>
        <v>0</v>
      </c>
      <c r="K106" s="25">
        <f t="shared" si="64"/>
        <v>0</v>
      </c>
      <c r="L106" s="25">
        <f t="shared" si="65"/>
        <v>0</v>
      </c>
      <c r="M106" s="25">
        <v>0</v>
      </c>
      <c r="N106" s="5" t="str">
        <f t="shared" si="66"/>
        <v>-</v>
      </c>
      <c r="O106" s="5" t="str">
        <f t="shared" si="67"/>
        <v>-</v>
      </c>
      <c r="P106" s="5" t="s">
        <v>80</v>
      </c>
      <c r="Q106" s="5" t="s">
        <v>80</v>
      </c>
      <c r="R106" s="5" t="str">
        <f t="shared" si="72"/>
        <v>-</v>
      </c>
      <c r="S106" s="5" t="str">
        <f t="shared" si="73"/>
        <v>-</v>
      </c>
      <c r="T106" s="27">
        <f t="shared" si="74"/>
        <v>0</v>
      </c>
      <c r="AC106" s="5"/>
      <c r="AD106" s="5"/>
      <c r="BB106" s="45"/>
      <c r="BD106" s="45"/>
      <c r="BK106" s="38"/>
      <c r="CD106" s="5">
        <v>44167</v>
      </c>
      <c r="CE106" s="25">
        <v>556.6</v>
      </c>
      <c r="CF106" s="25">
        <v>549.6</v>
      </c>
      <c r="CH106" s="5">
        <v>44124</v>
      </c>
      <c r="CI106" s="25">
        <v>12855</v>
      </c>
      <c r="CJ106" s="25">
        <v>12899</v>
      </c>
    </row>
    <row r="107" spans="1:88" x14ac:dyDescent="0.3">
      <c r="A107" s="5">
        <v>44218</v>
      </c>
      <c r="B107" s="25">
        <f t="shared" si="68"/>
        <v>668.1</v>
      </c>
      <c r="C107" s="25">
        <f t="shared" si="69"/>
        <v>15952</v>
      </c>
      <c r="D107" s="25">
        <v>667.5</v>
      </c>
      <c r="E107" s="25">
        <v>15977</v>
      </c>
      <c r="F107" s="44">
        <v>4.1317958927214607E-3</v>
      </c>
      <c r="G107" s="1">
        <f>'ONE_LAST_QUOTE (2)'!AF107</f>
        <v>-3.2310590462182717E-4</v>
      </c>
      <c r="H107" s="1">
        <f t="shared" si="70"/>
        <v>1.7144585284287945E-3</v>
      </c>
      <c r="I107" s="1">
        <f t="shared" si="71"/>
        <v>-2.3606703376724491E-3</v>
      </c>
      <c r="J107" s="25">
        <f t="shared" si="63"/>
        <v>1</v>
      </c>
      <c r="K107" s="25">
        <f t="shared" si="64"/>
        <v>0</v>
      </c>
      <c r="L107" s="25">
        <f t="shared" si="65"/>
        <v>1</v>
      </c>
      <c r="M107" s="25">
        <v>0</v>
      </c>
      <c r="N107" s="5">
        <f t="shared" si="66"/>
        <v>44218</v>
      </c>
      <c r="O107" s="5" t="str">
        <f t="shared" si="67"/>
        <v>-</v>
      </c>
      <c r="P107" s="5" t="s">
        <v>80</v>
      </c>
      <c r="Q107" s="5" t="s">
        <v>80</v>
      </c>
      <c r="R107" s="5" t="str">
        <f t="shared" si="72"/>
        <v>-</v>
      </c>
      <c r="S107" s="5" t="str">
        <f t="shared" si="73"/>
        <v>-</v>
      </c>
      <c r="T107" s="27">
        <f t="shared" si="74"/>
        <v>1</v>
      </c>
      <c r="AC107" s="5"/>
      <c r="AD107" s="5"/>
      <c r="BB107" s="45"/>
      <c r="BD107" s="45"/>
      <c r="BK107" s="38"/>
      <c r="CD107" s="5">
        <v>44168</v>
      </c>
      <c r="CE107" s="25">
        <v>557.79999999999995</v>
      </c>
      <c r="CF107" s="25">
        <v>557.1</v>
      </c>
      <c r="CH107" s="5">
        <v>44125</v>
      </c>
      <c r="CI107" s="25">
        <v>12860</v>
      </c>
      <c r="CJ107" s="25">
        <v>12868</v>
      </c>
    </row>
    <row r="108" spans="1:88" x14ac:dyDescent="0.3">
      <c r="A108" s="5">
        <v>44221</v>
      </c>
      <c r="B108" s="25">
        <f t="shared" si="68"/>
        <v>664.7</v>
      </c>
      <c r="C108" s="25">
        <f t="shared" si="69"/>
        <v>15923</v>
      </c>
      <c r="D108" s="25">
        <v>664.6</v>
      </c>
      <c r="E108" s="25">
        <v>15911</v>
      </c>
      <c r="F108" s="44">
        <v>-9.6628526560989334E-5</v>
      </c>
      <c r="G108" s="1">
        <f>'ONE_LAST_QUOTE (2)'!AF108</f>
        <v>-3.2310590462182717E-4</v>
      </c>
      <c r="H108" s="1">
        <f t="shared" si="70"/>
        <v>1.7144585284287945E-3</v>
      </c>
      <c r="I108" s="1">
        <f t="shared" si="71"/>
        <v>-2.3606703376724491E-3</v>
      </c>
      <c r="J108" s="25">
        <f t="shared" si="63"/>
        <v>0</v>
      </c>
      <c r="K108" s="25">
        <f t="shared" si="64"/>
        <v>0</v>
      </c>
      <c r="L108" s="25">
        <f t="shared" si="65"/>
        <v>0</v>
      </c>
      <c r="M108" s="25">
        <v>1</v>
      </c>
      <c r="N108" s="5" t="str">
        <f t="shared" si="66"/>
        <v>-</v>
      </c>
      <c r="O108" s="5" t="str">
        <f t="shared" si="67"/>
        <v>-</v>
      </c>
      <c r="P108" s="5">
        <v>1</v>
      </c>
      <c r="Q108" s="5" t="s">
        <v>80</v>
      </c>
      <c r="R108" s="5">
        <f t="shared" si="72"/>
        <v>44221</v>
      </c>
      <c r="S108" s="5" t="str">
        <f t="shared" si="73"/>
        <v>-</v>
      </c>
      <c r="T108" s="27">
        <f t="shared" si="74"/>
        <v>1</v>
      </c>
      <c r="AC108" s="5"/>
      <c r="AD108" s="5"/>
      <c r="BB108" s="45"/>
      <c r="BD108" s="45"/>
      <c r="BK108" s="38"/>
      <c r="CD108" s="5">
        <v>44169</v>
      </c>
      <c r="CE108" s="25">
        <v>563.70000000000005</v>
      </c>
      <c r="CF108" s="25">
        <v>557.79999999999995</v>
      </c>
      <c r="CH108" s="5">
        <v>44126</v>
      </c>
      <c r="CI108" s="25">
        <v>12836</v>
      </c>
      <c r="CJ108" s="25">
        <v>12820</v>
      </c>
    </row>
    <row r="109" spans="1:88" x14ac:dyDescent="0.3">
      <c r="A109" s="5">
        <v>44222</v>
      </c>
      <c r="B109" s="25">
        <f t="shared" si="68"/>
        <v>654</v>
      </c>
      <c r="C109" s="25">
        <f t="shared" si="69"/>
        <v>15615</v>
      </c>
      <c r="D109" s="25">
        <v>654</v>
      </c>
      <c r="E109" s="25">
        <v>15628</v>
      </c>
      <c r="F109" s="44">
        <v>-5.1607074369783793E-3</v>
      </c>
      <c r="G109" s="1">
        <f>'ONE_LAST_QUOTE (2)'!AF109</f>
        <v>-3.2310590462182717E-4</v>
      </c>
      <c r="H109" s="1">
        <f t="shared" si="70"/>
        <v>1.7144585284287945E-3</v>
      </c>
      <c r="I109" s="1">
        <f t="shared" si="71"/>
        <v>-2.3606703376724491E-3</v>
      </c>
      <c r="J109" s="25">
        <f t="shared" si="63"/>
        <v>0</v>
      </c>
      <c r="K109" s="25">
        <f t="shared" si="64"/>
        <v>1</v>
      </c>
      <c r="L109" s="25">
        <f t="shared" si="65"/>
        <v>1</v>
      </c>
      <c r="M109" s="25">
        <v>0</v>
      </c>
      <c r="N109" s="5" t="str">
        <f t="shared" si="66"/>
        <v>-</v>
      </c>
      <c r="O109" s="5">
        <f t="shared" si="67"/>
        <v>44222</v>
      </c>
      <c r="P109" s="5" t="s">
        <v>80</v>
      </c>
      <c r="Q109" s="5" t="s">
        <v>80</v>
      </c>
      <c r="R109" s="5" t="str">
        <f t="shared" si="72"/>
        <v>-</v>
      </c>
      <c r="S109" s="5" t="str">
        <f t="shared" si="73"/>
        <v>-</v>
      </c>
      <c r="T109" s="27">
        <f t="shared" si="74"/>
        <v>0</v>
      </c>
      <c r="AC109" s="5"/>
      <c r="AD109" s="5"/>
      <c r="BB109" s="45"/>
      <c r="BD109" s="45"/>
      <c r="BK109" s="38"/>
      <c r="CD109" s="5">
        <v>44172</v>
      </c>
      <c r="CE109" s="25">
        <v>566.1</v>
      </c>
      <c r="CF109" s="25">
        <v>562.79999999999995</v>
      </c>
      <c r="CH109" s="5">
        <v>44127</v>
      </c>
      <c r="CI109" s="25">
        <v>12838</v>
      </c>
      <c r="CJ109" s="25">
        <v>12837</v>
      </c>
    </row>
    <row r="110" spans="1:88" x14ac:dyDescent="0.3">
      <c r="A110" s="5">
        <v>44223</v>
      </c>
      <c r="B110" s="25">
        <f t="shared" si="68"/>
        <v>651.4</v>
      </c>
      <c r="C110" s="25">
        <f t="shared" si="69"/>
        <v>15665</v>
      </c>
      <c r="D110" s="25">
        <v>651.4</v>
      </c>
      <c r="E110" s="25">
        <v>15657</v>
      </c>
      <c r="F110" s="44">
        <v>-2.4325025449833514E-4</v>
      </c>
      <c r="G110" s="1">
        <f>'ONE_LAST_QUOTE (2)'!AF110</f>
        <v>-3.2310590462182717E-4</v>
      </c>
      <c r="H110" s="1">
        <f t="shared" si="70"/>
        <v>1.7144585284287945E-3</v>
      </c>
      <c r="I110" s="1">
        <f t="shared" si="71"/>
        <v>-2.3606703376724491E-3</v>
      </c>
      <c r="J110" s="25">
        <f t="shared" si="63"/>
        <v>0</v>
      </c>
      <c r="K110" s="25">
        <f t="shared" si="64"/>
        <v>0</v>
      </c>
      <c r="L110" s="25">
        <f t="shared" si="65"/>
        <v>0</v>
      </c>
      <c r="M110" s="25">
        <v>0</v>
      </c>
      <c r="N110" s="5" t="str">
        <f t="shared" si="66"/>
        <v>-</v>
      </c>
      <c r="O110" s="5" t="str">
        <f t="shared" si="67"/>
        <v>-</v>
      </c>
      <c r="P110" s="5" t="s">
        <v>80</v>
      </c>
      <c r="Q110" s="5" t="s">
        <v>80</v>
      </c>
      <c r="R110" s="5" t="str">
        <f t="shared" si="72"/>
        <v>-</v>
      </c>
      <c r="S110" s="5" t="str">
        <f t="shared" si="73"/>
        <v>-</v>
      </c>
      <c r="T110" s="27">
        <f t="shared" si="74"/>
        <v>1</v>
      </c>
      <c r="AC110" s="5"/>
      <c r="AD110" s="5"/>
      <c r="BB110" s="45"/>
      <c r="BD110" s="45"/>
      <c r="BK110" s="38"/>
      <c r="CD110" s="5">
        <v>44173</v>
      </c>
      <c r="CE110" s="25">
        <v>575.6</v>
      </c>
      <c r="CF110" s="25">
        <v>566.5</v>
      </c>
      <c r="CH110" s="5">
        <v>44130</v>
      </c>
      <c r="CI110" s="25">
        <v>12860</v>
      </c>
      <c r="CJ110" s="25">
        <v>12820</v>
      </c>
    </row>
    <row r="111" spans="1:88" x14ac:dyDescent="0.3">
      <c r="A111" s="5">
        <v>44224</v>
      </c>
      <c r="B111" s="25">
        <f t="shared" si="68"/>
        <v>632.5</v>
      </c>
      <c r="C111" s="25">
        <f t="shared" si="69"/>
        <v>15375</v>
      </c>
      <c r="D111" s="25">
        <v>638.9</v>
      </c>
      <c r="E111" s="25">
        <v>15382</v>
      </c>
      <c r="F111" s="44">
        <v>-9.1592297322014185E-4</v>
      </c>
      <c r="G111" s="1">
        <f>'ONE_LAST_QUOTE (2)'!AF111</f>
        <v>-3.2310590462182717E-4</v>
      </c>
      <c r="H111" s="1">
        <f t="shared" si="70"/>
        <v>1.7144585284287945E-3</v>
      </c>
      <c r="I111" s="1">
        <f t="shared" si="71"/>
        <v>-2.3606703376724491E-3</v>
      </c>
      <c r="J111" s="25">
        <f t="shared" si="63"/>
        <v>0</v>
      </c>
      <c r="K111" s="25">
        <f t="shared" si="64"/>
        <v>0</v>
      </c>
      <c r="L111" s="25">
        <f t="shared" si="65"/>
        <v>0</v>
      </c>
      <c r="M111" s="25">
        <v>0</v>
      </c>
      <c r="N111" s="5" t="str">
        <f t="shared" si="66"/>
        <v>-</v>
      </c>
      <c r="O111" s="5" t="str">
        <f t="shared" si="67"/>
        <v>-</v>
      </c>
      <c r="P111" s="5" t="s">
        <v>80</v>
      </c>
      <c r="Q111" s="5" t="s">
        <v>80</v>
      </c>
      <c r="R111" s="5" t="str">
        <f t="shared" si="72"/>
        <v>-</v>
      </c>
      <c r="S111" s="5" t="str">
        <f t="shared" si="73"/>
        <v>-</v>
      </c>
      <c r="T111" s="27">
        <f t="shared" si="74"/>
        <v>0</v>
      </c>
      <c r="AC111" s="5"/>
      <c r="AD111" s="5"/>
      <c r="BB111" s="45"/>
      <c r="BD111" s="45"/>
      <c r="CD111" s="5">
        <v>44174</v>
      </c>
      <c r="CE111" s="25">
        <v>576</v>
      </c>
      <c r="CF111" s="25">
        <v>575.29999999999995</v>
      </c>
      <c r="CH111" s="5">
        <v>44131</v>
      </c>
      <c r="CI111" s="25">
        <v>12808</v>
      </c>
      <c r="CJ111" s="25">
        <v>12855</v>
      </c>
    </row>
    <row r="112" spans="1:88" x14ac:dyDescent="0.3">
      <c r="A112" s="5">
        <v>44225</v>
      </c>
      <c r="B112" s="25">
        <f t="shared" si="68"/>
        <v>629.20000000000005</v>
      </c>
      <c r="C112" s="25">
        <f t="shared" si="69"/>
        <v>15140</v>
      </c>
      <c r="D112" s="25">
        <v>629.1</v>
      </c>
      <c r="E112" s="25">
        <v>15070</v>
      </c>
      <c r="F112" s="44">
        <v>-6.5511936609634145E-3</v>
      </c>
      <c r="G112" s="1">
        <f>'ONE_LAST_QUOTE (2)'!AF112</f>
        <v>-3.2310590462182717E-4</v>
      </c>
      <c r="H112" s="1">
        <f t="shared" si="70"/>
        <v>1.7144585284287945E-3</v>
      </c>
      <c r="I112" s="1">
        <f t="shared" si="71"/>
        <v>-2.3606703376724491E-3</v>
      </c>
      <c r="J112" s="25">
        <f t="shared" si="63"/>
        <v>0</v>
      </c>
      <c r="K112" s="25">
        <f t="shared" si="64"/>
        <v>1</v>
      </c>
      <c r="L112" s="25">
        <f t="shared" si="65"/>
        <v>1</v>
      </c>
      <c r="M112" s="25">
        <v>0</v>
      </c>
      <c r="N112" s="5" t="str">
        <f t="shared" si="66"/>
        <v>-</v>
      </c>
      <c r="O112" s="5" t="s">
        <v>167</v>
      </c>
      <c r="P112" s="5" t="s">
        <v>80</v>
      </c>
      <c r="Q112" s="5" t="s">
        <v>80</v>
      </c>
      <c r="R112" s="5" t="str">
        <f t="shared" si="72"/>
        <v>-</v>
      </c>
      <c r="S112" s="5" t="str">
        <f t="shared" si="73"/>
        <v>-</v>
      </c>
      <c r="T112" s="27">
        <f t="shared" si="74"/>
        <v>0</v>
      </c>
      <c r="AC112" s="5"/>
      <c r="AD112" s="5"/>
      <c r="BB112" s="45"/>
      <c r="BD112" s="45"/>
      <c r="BE112" s="45"/>
      <c r="CD112" s="5">
        <v>44175</v>
      </c>
      <c r="CE112" s="25">
        <v>568.79999999999995</v>
      </c>
      <c r="CF112" s="25">
        <v>577.5</v>
      </c>
      <c r="CH112" s="5">
        <v>44132</v>
      </c>
      <c r="CI112" s="25">
        <v>12743</v>
      </c>
      <c r="CJ112" s="25">
        <v>12813</v>
      </c>
    </row>
    <row r="113" spans="1:88" x14ac:dyDescent="0.3">
      <c r="A113" s="5">
        <v>44228</v>
      </c>
      <c r="B113" s="25">
        <f t="shared" si="68"/>
        <v>642.1</v>
      </c>
      <c r="C113" s="25">
        <f t="shared" si="69"/>
        <v>15362</v>
      </c>
      <c r="D113" s="25">
        <v>640.1</v>
      </c>
      <c r="E113" s="25">
        <v>15362</v>
      </c>
      <c r="F113" s="44">
        <v>1.3274945628525118E-3</v>
      </c>
      <c r="G113" s="1">
        <f>'ONE_LAST_QUOTE (2)'!AF113</f>
        <v>-3.2310590462182717E-4</v>
      </c>
      <c r="H113" s="1">
        <f t="shared" si="70"/>
        <v>1.7144585284287945E-3</v>
      </c>
      <c r="I113" s="1">
        <f t="shared" si="71"/>
        <v>-2.3606703376724491E-3</v>
      </c>
      <c r="J113" s="25">
        <f t="shared" si="63"/>
        <v>0</v>
      </c>
      <c r="K113" s="25">
        <f t="shared" si="64"/>
        <v>0</v>
      </c>
      <c r="L113" s="25">
        <f t="shared" si="65"/>
        <v>0</v>
      </c>
      <c r="M113" s="25">
        <v>1</v>
      </c>
      <c r="N113" s="5" t="str">
        <f t="shared" si="66"/>
        <v>-</v>
      </c>
      <c r="O113" s="5" t="str">
        <f t="shared" si="67"/>
        <v>-</v>
      </c>
      <c r="P113" s="5" t="s">
        <v>80</v>
      </c>
      <c r="Q113" s="5">
        <v>1</v>
      </c>
      <c r="R113" s="5" t="str">
        <f t="shared" si="72"/>
        <v>-</v>
      </c>
      <c r="S113" s="5">
        <f t="shared" si="73"/>
        <v>44228</v>
      </c>
      <c r="T113" s="27">
        <f t="shared" si="74"/>
        <v>1</v>
      </c>
      <c r="AC113" s="5"/>
      <c r="AD113" s="5"/>
      <c r="BB113" s="45"/>
      <c r="BD113" s="45"/>
      <c r="BE113" s="45"/>
      <c r="CD113" s="5">
        <v>44176</v>
      </c>
      <c r="CE113" s="25">
        <v>569</v>
      </c>
      <c r="CF113" s="25">
        <v>569.9</v>
      </c>
      <c r="CH113" s="5">
        <v>44133</v>
      </c>
      <c r="CI113" s="25">
        <v>12603</v>
      </c>
      <c r="CJ113" s="25">
        <v>12733</v>
      </c>
    </row>
    <row r="114" spans="1:88" x14ac:dyDescent="0.3">
      <c r="A114" s="5">
        <v>44229</v>
      </c>
      <c r="B114" s="25">
        <f t="shared" si="68"/>
        <v>660.4</v>
      </c>
      <c r="C114" s="25">
        <f t="shared" si="69"/>
        <v>15732</v>
      </c>
      <c r="D114" s="25">
        <v>660</v>
      </c>
      <c r="E114" s="25">
        <v>15752</v>
      </c>
      <c r="F114" s="44">
        <v>-3.5929298336721837E-4</v>
      </c>
      <c r="G114" s="1">
        <f>'ONE_LAST_QUOTE (2)'!AF114</f>
        <v>-3.2310590462182717E-4</v>
      </c>
      <c r="H114" s="1">
        <f t="shared" si="70"/>
        <v>1.7144585284287945E-3</v>
      </c>
      <c r="I114" s="1">
        <f t="shared" si="71"/>
        <v>-2.3606703376724491E-3</v>
      </c>
      <c r="J114" s="25">
        <f t="shared" si="63"/>
        <v>0</v>
      </c>
      <c r="K114" s="25">
        <f t="shared" si="64"/>
        <v>0</v>
      </c>
      <c r="L114" s="25">
        <f t="shared" si="65"/>
        <v>0</v>
      </c>
      <c r="M114" s="25">
        <v>0</v>
      </c>
      <c r="N114" s="5" t="str">
        <f t="shared" si="66"/>
        <v>-</v>
      </c>
      <c r="O114" s="5" t="str">
        <f t="shared" si="67"/>
        <v>-</v>
      </c>
      <c r="P114" s="5" t="s">
        <v>80</v>
      </c>
      <c r="Q114" s="5" t="s">
        <v>80</v>
      </c>
      <c r="R114" s="5" t="str">
        <f t="shared" si="72"/>
        <v>-</v>
      </c>
      <c r="S114" s="5" t="str">
        <f t="shared" si="73"/>
        <v>-</v>
      </c>
      <c r="T114" s="27">
        <f t="shared" si="74"/>
        <v>0</v>
      </c>
      <c r="AC114" s="5"/>
      <c r="AD114" s="5"/>
      <c r="CD114" s="5">
        <v>44179</v>
      </c>
      <c r="CE114" s="25">
        <v>566.5</v>
      </c>
      <c r="CF114" s="25">
        <v>569</v>
      </c>
      <c r="CH114" s="5">
        <v>44134</v>
      </c>
      <c r="CI114" s="25">
        <v>12413</v>
      </c>
      <c r="CJ114" s="25">
        <v>12600</v>
      </c>
    </row>
    <row r="115" spans="1:88" x14ac:dyDescent="0.3">
      <c r="A115" s="5">
        <v>44230</v>
      </c>
      <c r="B115" s="25">
        <f t="shared" si="68"/>
        <v>657.6</v>
      </c>
      <c r="C115" s="25">
        <f t="shared" si="69"/>
        <v>15771</v>
      </c>
      <c r="D115" s="25">
        <v>659.8</v>
      </c>
      <c r="E115" s="25">
        <v>15773</v>
      </c>
      <c r="F115" s="44">
        <v>9.2428302003413833E-4</v>
      </c>
      <c r="G115" s="1">
        <f>'ONE_LAST_QUOTE (2)'!AF115</f>
        <v>-3.2310590462182717E-4</v>
      </c>
      <c r="H115" s="1">
        <f t="shared" si="70"/>
        <v>1.7144585284287945E-3</v>
      </c>
      <c r="I115" s="1">
        <f t="shared" si="71"/>
        <v>-2.3606703376724491E-3</v>
      </c>
      <c r="J115" s="25">
        <f t="shared" si="63"/>
        <v>0</v>
      </c>
      <c r="K115" s="25">
        <f t="shared" si="64"/>
        <v>0</v>
      </c>
      <c r="L115" s="25">
        <f t="shared" si="65"/>
        <v>0</v>
      </c>
      <c r="M115" s="25">
        <v>0</v>
      </c>
      <c r="N115" s="5" t="str">
        <f t="shared" si="66"/>
        <v>-</v>
      </c>
      <c r="O115" s="5" t="str">
        <f t="shared" si="67"/>
        <v>-</v>
      </c>
      <c r="P115" s="5" t="s">
        <v>80</v>
      </c>
      <c r="Q115" s="5" t="s">
        <v>80</v>
      </c>
      <c r="R115" s="5" t="str">
        <f t="shared" si="72"/>
        <v>-</v>
      </c>
      <c r="S115" s="5" t="str">
        <f t="shared" si="73"/>
        <v>-</v>
      </c>
      <c r="T115" s="27">
        <f t="shared" si="74"/>
        <v>1</v>
      </c>
      <c r="AC115" s="5"/>
      <c r="AD115" s="5"/>
      <c r="CD115" s="5">
        <v>44180</v>
      </c>
      <c r="CE115" s="25">
        <v>563.4</v>
      </c>
      <c r="CF115" s="25">
        <v>566.20000000000005</v>
      </c>
      <c r="CH115" s="5">
        <v>44137</v>
      </c>
      <c r="CI115" s="25">
        <v>12516</v>
      </c>
      <c r="CJ115" s="25">
        <v>12395</v>
      </c>
    </row>
    <row r="116" spans="1:88" x14ac:dyDescent="0.3">
      <c r="A116" s="5">
        <v>44231</v>
      </c>
      <c r="B116" s="25">
        <f t="shared" si="68"/>
        <v>657.4</v>
      </c>
      <c r="C116" s="25">
        <f t="shared" si="69"/>
        <v>15735</v>
      </c>
      <c r="D116" s="25">
        <v>657.4</v>
      </c>
      <c r="E116" s="25">
        <v>15696</v>
      </c>
      <c r="F116" s="44">
        <v>-2.1131313551778523E-3</v>
      </c>
      <c r="G116" s="1">
        <f>'ONE_LAST_QUOTE (2)'!AF116</f>
        <v>-3.2310590462182717E-4</v>
      </c>
      <c r="H116" s="1">
        <f t="shared" si="70"/>
        <v>1.7144585284287945E-3</v>
      </c>
      <c r="I116" s="1">
        <f t="shared" si="71"/>
        <v>-2.3606703376724491E-3</v>
      </c>
      <c r="J116" s="25">
        <f t="shared" si="63"/>
        <v>0</v>
      </c>
      <c r="K116" s="25">
        <f t="shared" si="64"/>
        <v>0</v>
      </c>
      <c r="L116" s="25">
        <f t="shared" si="65"/>
        <v>0</v>
      </c>
      <c r="M116" s="25">
        <v>0</v>
      </c>
      <c r="N116" s="5" t="str">
        <f t="shared" si="66"/>
        <v>-</v>
      </c>
      <c r="O116" s="5" t="str">
        <f t="shared" si="67"/>
        <v>-</v>
      </c>
      <c r="P116" s="5" t="s">
        <v>80</v>
      </c>
      <c r="Q116" s="5" t="s">
        <v>80</v>
      </c>
      <c r="R116" s="5" t="str">
        <f t="shared" si="72"/>
        <v>-</v>
      </c>
      <c r="S116" s="5" t="str">
        <f t="shared" si="73"/>
        <v>-</v>
      </c>
      <c r="T116" s="27">
        <f t="shared" si="74"/>
        <v>0</v>
      </c>
      <c r="AC116" s="5"/>
      <c r="AD116" s="5"/>
      <c r="CD116" s="5">
        <v>44181</v>
      </c>
      <c r="CE116" s="25">
        <v>571.9</v>
      </c>
      <c r="CF116" s="25">
        <v>563.4</v>
      </c>
      <c r="CH116" s="5">
        <v>44138</v>
      </c>
      <c r="CI116" s="25">
        <v>12684</v>
      </c>
      <c r="CJ116" s="25">
        <v>12510</v>
      </c>
    </row>
    <row r="117" spans="1:88" x14ac:dyDescent="0.3">
      <c r="A117" s="5">
        <v>44232</v>
      </c>
      <c r="B117" s="25">
        <f t="shared" si="68"/>
        <v>661.2</v>
      </c>
      <c r="C117" s="25">
        <f t="shared" si="69"/>
        <v>15803</v>
      </c>
      <c r="D117" s="25">
        <v>660.1</v>
      </c>
      <c r="E117" s="25">
        <v>15802</v>
      </c>
      <c r="F117" s="44">
        <v>1.1851579596915385E-3</v>
      </c>
      <c r="G117" s="1">
        <f>'ONE_LAST_QUOTE (2)'!AF117</f>
        <v>-3.2310590462182717E-4</v>
      </c>
      <c r="H117" s="1">
        <f t="shared" si="70"/>
        <v>1.7144585284287945E-3</v>
      </c>
      <c r="I117" s="1">
        <f t="shared" si="71"/>
        <v>-2.3606703376724491E-3</v>
      </c>
      <c r="J117" s="25">
        <f t="shared" si="63"/>
        <v>0</v>
      </c>
      <c r="K117" s="25">
        <f t="shared" si="64"/>
        <v>0</v>
      </c>
      <c r="L117" s="25">
        <f t="shared" si="65"/>
        <v>0</v>
      </c>
      <c r="M117" s="25">
        <v>0</v>
      </c>
      <c r="N117" s="5" t="str">
        <f t="shared" si="66"/>
        <v>-</v>
      </c>
      <c r="O117" s="5" t="str">
        <f t="shared" si="67"/>
        <v>-</v>
      </c>
      <c r="P117" s="5" t="s">
        <v>80</v>
      </c>
      <c r="Q117" s="5" t="s">
        <v>80</v>
      </c>
      <c r="R117" s="5" t="str">
        <f t="shared" si="72"/>
        <v>-</v>
      </c>
      <c r="S117" s="5" t="str">
        <f t="shared" si="73"/>
        <v>-</v>
      </c>
      <c r="T117" s="27">
        <f t="shared" si="74"/>
        <v>1</v>
      </c>
      <c r="AC117" s="5"/>
      <c r="AD117" s="5"/>
      <c r="CD117" s="5">
        <v>44182</v>
      </c>
      <c r="CE117" s="25">
        <v>570.6</v>
      </c>
      <c r="CF117" s="25">
        <v>571.79999999999995</v>
      </c>
      <c r="CH117" s="5">
        <v>44139</v>
      </c>
      <c r="CI117" s="25">
        <v>12864</v>
      </c>
      <c r="CJ117" s="25">
        <v>12696</v>
      </c>
    </row>
    <row r="118" spans="1:88" x14ac:dyDescent="0.3">
      <c r="A118" s="5">
        <v>44244</v>
      </c>
      <c r="B118" s="25">
        <f t="shared" si="68"/>
        <v>688.9</v>
      </c>
      <c r="C118" s="25">
        <f t="shared" si="69"/>
        <v>16349</v>
      </c>
      <c r="D118" s="25">
        <v>688.6</v>
      </c>
      <c r="E118" s="25">
        <v>16326</v>
      </c>
      <c r="F118" s="44">
        <v>-4.8533536792502554E-3</v>
      </c>
      <c r="G118" s="1">
        <f>'ONE_LAST_QUOTE (2)'!AF118</f>
        <v>-3.2310590462182717E-4</v>
      </c>
      <c r="H118" s="1">
        <f t="shared" si="70"/>
        <v>1.7144585284287945E-3</v>
      </c>
      <c r="I118" s="1">
        <f t="shared" si="71"/>
        <v>-2.3606703376724491E-3</v>
      </c>
      <c r="J118" s="25">
        <f t="shared" si="63"/>
        <v>0</v>
      </c>
      <c r="K118" s="25">
        <f t="shared" si="64"/>
        <v>1</v>
      </c>
      <c r="L118" s="25">
        <f t="shared" si="65"/>
        <v>1</v>
      </c>
      <c r="M118" s="25">
        <v>0</v>
      </c>
      <c r="N118" s="5" t="str">
        <f t="shared" si="66"/>
        <v>-</v>
      </c>
      <c r="O118" s="5">
        <f t="shared" si="67"/>
        <v>44244</v>
      </c>
      <c r="P118" s="5" t="s">
        <v>80</v>
      </c>
      <c r="Q118" s="5" t="s">
        <v>80</v>
      </c>
      <c r="R118" s="5" t="str">
        <f t="shared" si="72"/>
        <v>-</v>
      </c>
      <c r="S118" s="5" t="str">
        <f t="shared" si="73"/>
        <v>-</v>
      </c>
      <c r="T118" s="27">
        <f t="shared" si="74"/>
        <v>0</v>
      </c>
      <c r="AC118" s="5"/>
      <c r="AD118" s="5"/>
      <c r="CD118" s="5">
        <v>44183</v>
      </c>
      <c r="CE118" s="25">
        <v>570.4</v>
      </c>
      <c r="CF118" s="25">
        <v>569.4</v>
      </c>
      <c r="CH118" s="5">
        <v>44140</v>
      </c>
      <c r="CI118" s="25">
        <v>12891</v>
      </c>
      <c r="CJ118" s="25">
        <v>12848</v>
      </c>
    </row>
    <row r="119" spans="1:88" x14ac:dyDescent="0.3">
      <c r="A119" s="5">
        <v>44245</v>
      </c>
      <c r="B119" s="25">
        <f t="shared" si="68"/>
        <v>684.5</v>
      </c>
      <c r="C119" s="25">
        <f t="shared" si="69"/>
        <v>16350</v>
      </c>
      <c r="D119" s="25">
        <v>683.8</v>
      </c>
      <c r="E119" s="25">
        <v>16380</v>
      </c>
      <c r="F119" s="44">
        <v>2.6071089698647305E-3</v>
      </c>
      <c r="G119" s="1">
        <f>'ONE_LAST_QUOTE (2)'!AF119</f>
        <v>-3.2310590462182717E-4</v>
      </c>
      <c r="H119" s="1">
        <f t="shared" si="70"/>
        <v>1.7144585284287945E-3</v>
      </c>
      <c r="I119" s="1">
        <f t="shared" si="71"/>
        <v>-2.3606703376724491E-3</v>
      </c>
      <c r="J119" s="25">
        <f t="shared" si="63"/>
        <v>1</v>
      </c>
      <c r="K119" s="25">
        <f t="shared" si="64"/>
        <v>0</v>
      </c>
      <c r="L119" s="25">
        <f t="shared" si="65"/>
        <v>1</v>
      </c>
      <c r="M119" s="25">
        <v>1</v>
      </c>
      <c r="N119" s="5">
        <f t="shared" si="66"/>
        <v>44245</v>
      </c>
      <c r="O119" s="5" t="str">
        <f t="shared" si="67"/>
        <v>-</v>
      </c>
      <c r="P119" s="5" t="s">
        <v>80</v>
      </c>
      <c r="Q119" s="5">
        <v>1</v>
      </c>
      <c r="R119" s="5" t="str">
        <f t="shared" si="72"/>
        <v>-</v>
      </c>
      <c r="S119" s="5">
        <f t="shared" si="73"/>
        <v>44245</v>
      </c>
      <c r="T119" s="27">
        <f t="shared" si="74"/>
        <v>1</v>
      </c>
      <c r="AC119" s="5"/>
      <c r="AD119" s="5"/>
      <c r="CD119" s="5">
        <v>44186</v>
      </c>
      <c r="CE119" s="25">
        <v>575.79999999999995</v>
      </c>
      <c r="CF119" s="25">
        <v>569.4</v>
      </c>
      <c r="CH119" s="5">
        <v>44141</v>
      </c>
      <c r="CI119" s="25">
        <v>12937</v>
      </c>
      <c r="CJ119" s="25">
        <v>12891</v>
      </c>
    </row>
    <row r="120" spans="1:88" x14ac:dyDescent="0.3">
      <c r="A120" s="5">
        <v>44246</v>
      </c>
      <c r="B120" s="25">
        <f t="shared" si="68"/>
        <v>682.8</v>
      </c>
      <c r="C120" s="25">
        <f t="shared" si="69"/>
        <v>16348</v>
      </c>
      <c r="D120" s="25">
        <v>682.7</v>
      </c>
      <c r="E120" s="25">
        <v>16309</v>
      </c>
      <c r="F120" s="44">
        <v>-3.806898096887485E-3</v>
      </c>
      <c r="G120" s="1">
        <f>'ONE_LAST_QUOTE (2)'!AF120</f>
        <v>-3.2310590462182717E-4</v>
      </c>
      <c r="H120" s="1">
        <f t="shared" si="70"/>
        <v>1.7144585284287945E-3</v>
      </c>
      <c r="I120" s="1">
        <f t="shared" si="71"/>
        <v>-2.3606703376724491E-3</v>
      </c>
      <c r="J120" s="25">
        <f t="shared" si="63"/>
        <v>0</v>
      </c>
      <c r="K120" s="25">
        <f t="shared" si="64"/>
        <v>1</v>
      </c>
      <c r="L120" s="25">
        <f t="shared" si="65"/>
        <v>1</v>
      </c>
      <c r="M120" s="25">
        <v>1</v>
      </c>
      <c r="N120" s="5" t="str">
        <f t="shared" si="66"/>
        <v>-</v>
      </c>
      <c r="O120" s="5">
        <f t="shared" si="67"/>
        <v>44246</v>
      </c>
      <c r="P120" s="5" t="s">
        <v>80</v>
      </c>
      <c r="Q120" s="5" t="s">
        <v>80</v>
      </c>
      <c r="R120" s="5" t="str">
        <f t="shared" si="72"/>
        <v>-</v>
      </c>
      <c r="S120" s="5" t="str">
        <f t="shared" si="73"/>
        <v>-</v>
      </c>
      <c r="T120" s="27">
        <f t="shared" si="74"/>
        <v>0</v>
      </c>
      <c r="AC120" s="5"/>
      <c r="AD120" s="5"/>
      <c r="CD120" s="5">
        <v>44187</v>
      </c>
      <c r="CE120" s="25">
        <v>568.4</v>
      </c>
      <c r="CF120" s="25">
        <v>574.70000000000005</v>
      </c>
      <c r="CH120" s="5">
        <v>44144</v>
      </c>
      <c r="CI120" s="25">
        <v>13126</v>
      </c>
      <c r="CJ120" s="25">
        <v>12942</v>
      </c>
    </row>
    <row r="121" spans="1:88" x14ac:dyDescent="0.3">
      <c r="A121" s="5">
        <v>44249</v>
      </c>
      <c r="B121" s="25">
        <f t="shared" si="68"/>
        <v>679.2</v>
      </c>
      <c r="C121" s="25">
        <f t="shared" si="69"/>
        <v>16365</v>
      </c>
      <c r="D121" s="25">
        <v>679.1</v>
      </c>
      <c r="E121" s="25">
        <v>16382</v>
      </c>
      <c r="F121" s="44">
        <v>2.9294252528540175E-3</v>
      </c>
      <c r="G121" s="1">
        <f>'ONE_LAST_QUOTE (2)'!AF121</f>
        <v>-3.2310590462182717E-4</v>
      </c>
      <c r="H121" s="1">
        <f t="shared" si="70"/>
        <v>1.7144585284287945E-3</v>
      </c>
      <c r="I121" s="1">
        <f t="shared" si="71"/>
        <v>-2.3606703376724491E-3</v>
      </c>
      <c r="J121" s="25">
        <f t="shared" si="63"/>
        <v>1</v>
      </c>
      <c r="K121" s="25">
        <f t="shared" si="64"/>
        <v>0</v>
      </c>
      <c r="L121" s="25">
        <f t="shared" si="65"/>
        <v>1</v>
      </c>
      <c r="M121" s="25">
        <v>1</v>
      </c>
      <c r="N121" s="5">
        <f t="shared" si="66"/>
        <v>44249</v>
      </c>
      <c r="O121" s="5" t="str">
        <f t="shared" si="67"/>
        <v>-</v>
      </c>
      <c r="P121" s="5" t="s">
        <v>80</v>
      </c>
      <c r="Q121" s="5" t="s">
        <v>80</v>
      </c>
      <c r="R121" s="5" t="str">
        <f t="shared" si="72"/>
        <v>-</v>
      </c>
      <c r="S121" s="5" t="str">
        <f t="shared" si="73"/>
        <v>-</v>
      </c>
      <c r="T121" s="27">
        <f t="shared" si="74"/>
        <v>1</v>
      </c>
      <c r="AC121" s="5"/>
      <c r="AD121" s="5"/>
      <c r="CD121" s="5">
        <v>44188</v>
      </c>
      <c r="CE121" s="25">
        <v>570.6</v>
      </c>
      <c r="CF121" s="25">
        <v>569.6</v>
      </c>
      <c r="CH121" s="5">
        <v>44145</v>
      </c>
      <c r="CI121" s="25">
        <v>13071</v>
      </c>
      <c r="CJ121" s="25">
        <v>13113</v>
      </c>
    </row>
    <row r="122" spans="1:88" x14ac:dyDescent="0.3">
      <c r="A122" s="5">
        <v>44250</v>
      </c>
      <c r="B122" s="25">
        <f t="shared" si="68"/>
        <v>678</v>
      </c>
      <c r="C122" s="25">
        <f t="shared" si="69"/>
        <v>16416</v>
      </c>
      <c r="D122" s="25">
        <v>678.6</v>
      </c>
      <c r="E122" s="25">
        <v>16434</v>
      </c>
      <c r="F122" s="44">
        <v>2.7558301032613651E-3</v>
      </c>
      <c r="G122" s="1">
        <f>'ONE_LAST_QUOTE (2)'!AF122</f>
        <v>-3.2310590462182717E-4</v>
      </c>
      <c r="H122" s="1">
        <f t="shared" si="70"/>
        <v>1.7144585284287945E-3</v>
      </c>
      <c r="I122" s="1">
        <f t="shared" si="71"/>
        <v>-2.3606703376724491E-3</v>
      </c>
      <c r="J122" s="25">
        <f t="shared" si="63"/>
        <v>1</v>
      </c>
      <c r="K122" s="25">
        <f t="shared" si="64"/>
        <v>0</v>
      </c>
      <c r="L122" s="25">
        <f t="shared" si="65"/>
        <v>1</v>
      </c>
      <c r="M122" s="25">
        <v>0</v>
      </c>
      <c r="N122" s="5">
        <f t="shared" si="66"/>
        <v>44250</v>
      </c>
      <c r="O122" s="5" t="str">
        <f t="shared" si="67"/>
        <v>-</v>
      </c>
      <c r="P122" s="5" t="s">
        <v>80</v>
      </c>
      <c r="Q122" s="5" t="s">
        <v>80</v>
      </c>
      <c r="R122" s="5" t="str">
        <f t="shared" si="72"/>
        <v>-</v>
      </c>
      <c r="S122" s="5" t="str">
        <f t="shared" si="73"/>
        <v>-</v>
      </c>
      <c r="T122" s="27">
        <f t="shared" si="74"/>
        <v>1</v>
      </c>
      <c r="AC122" s="5"/>
      <c r="AD122" s="5"/>
      <c r="CD122" s="5">
        <v>44189</v>
      </c>
      <c r="CE122" s="25">
        <v>573.6</v>
      </c>
      <c r="CF122" s="25">
        <v>570.79999999999995</v>
      </c>
      <c r="CH122" s="5">
        <v>44146</v>
      </c>
      <c r="CI122" s="25">
        <v>13261</v>
      </c>
      <c r="CJ122" s="25">
        <v>13090</v>
      </c>
    </row>
    <row r="123" spans="1:88" x14ac:dyDescent="0.3">
      <c r="A123" s="5">
        <v>44251</v>
      </c>
      <c r="B123" s="25">
        <f t="shared" si="68"/>
        <v>673.8</v>
      </c>
      <c r="C123" s="25">
        <f t="shared" si="69"/>
        <v>16150</v>
      </c>
      <c r="D123" s="25">
        <v>671.6</v>
      </c>
      <c r="E123" s="25">
        <v>16181</v>
      </c>
      <c r="F123" s="44">
        <v>-4.9371167435330208E-3</v>
      </c>
      <c r="G123" s="1">
        <f>'ONE_LAST_QUOTE (2)'!AF123</f>
        <v>-3.2310590462182717E-4</v>
      </c>
      <c r="H123" s="1">
        <f t="shared" si="70"/>
        <v>1.7144585284287945E-3</v>
      </c>
      <c r="I123" s="1">
        <f t="shared" si="71"/>
        <v>-2.3606703376724491E-3</v>
      </c>
      <c r="J123" s="25">
        <f t="shared" si="63"/>
        <v>0</v>
      </c>
      <c r="K123" s="25">
        <f t="shared" si="64"/>
        <v>1</v>
      </c>
      <c r="L123" s="25">
        <f t="shared" si="65"/>
        <v>1</v>
      </c>
      <c r="M123" s="25">
        <v>1</v>
      </c>
      <c r="N123" s="5" t="str">
        <f t="shared" si="66"/>
        <v>-</v>
      </c>
      <c r="O123" s="5">
        <f t="shared" si="67"/>
        <v>44251</v>
      </c>
      <c r="P123" s="5" t="s">
        <v>80</v>
      </c>
      <c r="Q123" s="5" t="s">
        <v>80</v>
      </c>
      <c r="R123" s="5" t="str">
        <f t="shared" si="72"/>
        <v>-</v>
      </c>
      <c r="S123" s="5" t="str">
        <f t="shared" si="73"/>
        <v>-</v>
      </c>
      <c r="T123" s="27">
        <f t="shared" si="74"/>
        <v>0</v>
      </c>
      <c r="AC123" s="5"/>
      <c r="AD123" s="5"/>
      <c r="CD123" s="5">
        <v>44193</v>
      </c>
      <c r="CE123" s="25">
        <v>579.70000000000005</v>
      </c>
      <c r="CF123" s="25">
        <v>585.1</v>
      </c>
      <c r="CH123" s="5">
        <v>44147</v>
      </c>
      <c r="CI123" s="25">
        <v>13226</v>
      </c>
      <c r="CJ123" s="25">
        <v>13284</v>
      </c>
    </row>
    <row r="124" spans="1:88" x14ac:dyDescent="0.3">
      <c r="A124" s="5">
        <v>44252</v>
      </c>
      <c r="B124" s="25">
        <f t="shared" si="68"/>
        <v>673.5</v>
      </c>
      <c r="C124" s="25">
        <f t="shared" si="69"/>
        <v>16394</v>
      </c>
      <c r="D124" s="25">
        <v>677.5</v>
      </c>
      <c r="E124" s="25">
        <v>16387</v>
      </c>
      <c r="F124" s="44">
        <v>3.9525675946801894E-5</v>
      </c>
      <c r="G124" s="1">
        <f>'ONE_LAST_QUOTE (2)'!AF124</f>
        <v>-3.2310590462182717E-4</v>
      </c>
      <c r="H124" s="1">
        <f t="shared" si="70"/>
        <v>1.7144585284287945E-3</v>
      </c>
      <c r="I124" s="1">
        <f t="shared" si="71"/>
        <v>-2.3606703376724491E-3</v>
      </c>
      <c r="J124" s="25">
        <f t="shared" si="63"/>
        <v>0</v>
      </c>
      <c r="K124" s="25">
        <f t="shared" si="64"/>
        <v>0</v>
      </c>
      <c r="L124" s="25">
        <f t="shared" si="65"/>
        <v>0</v>
      </c>
      <c r="M124" s="25">
        <v>1</v>
      </c>
      <c r="N124" s="5" t="str">
        <f t="shared" si="66"/>
        <v>-</v>
      </c>
      <c r="O124" s="5" t="str">
        <f t="shared" si="67"/>
        <v>-</v>
      </c>
      <c r="P124" s="5" t="s">
        <v>80</v>
      </c>
      <c r="Q124" s="5">
        <v>1</v>
      </c>
      <c r="R124" s="5" t="str">
        <f t="shared" si="72"/>
        <v>-</v>
      </c>
      <c r="S124" s="5">
        <f t="shared" si="73"/>
        <v>44252</v>
      </c>
      <c r="T124" s="27">
        <f t="shared" si="74"/>
        <v>1</v>
      </c>
      <c r="AC124" s="5"/>
      <c r="AD124" s="5"/>
      <c r="CD124" s="5">
        <v>44194</v>
      </c>
      <c r="CE124" s="25">
        <v>580.79999999999995</v>
      </c>
      <c r="CF124" s="25">
        <v>580.6</v>
      </c>
      <c r="CH124" s="5">
        <v>44148</v>
      </c>
      <c r="CI124" s="25">
        <v>13282</v>
      </c>
      <c r="CJ124" s="25">
        <v>13234</v>
      </c>
    </row>
    <row r="125" spans="1:88" x14ac:dyDescent="0.3">
      <c r="A125" s="5">
        <v>44253</v>
      </c>
      <c r="B125" s="25">
        <f t="shared" si="68"/>
        <v>653.79999999999995</v>
      </c>
      <c r="C125" s="25">
        <f t="shared" si="69"/>
        <v>15931</v>
      </c>
      <c r="D125" s="25">
        <v>652.4</v>
      </c>
      <c r="E125" s="25">
        <v>15931</v>
      </c>
      <c r="F125" s="44">
        <v>1.1167270149676401E-3</v>
      </c>
      <c r="G125" s="1">
        <f>'ONE_LAST_QUOTE (2)'!AF125</f>
        <v>-3.2310590462182717E-4</v>
      </c>
      <c r="H125" s="1">
        <f t="shared" si="70"/>
        <v>1.7144585284287945E-3</v>
      </c>
      <c r="I125" s="1">
        <f t="shared" si="71"/>
        <v>-2.3606703376724491E-3</v>
      </c>
      <c r="J125" s="25">
        <f t="shared" si="63"/>
        <v>0</v>
      </c>
      <c r="K125" s="25">
        <f t="shared" si="64"/>
        <v>0</v>
      </c>
      <c r="L125" s="25">
        <f t="shared" si="65"/>
        <v>0</v>
      </c>
      <c r="M125" s="25">
        <v>0</v>
      </c>
      <c r="N125" s="5" t="str">
        <f t="shared" si="66"/>
        <v>-</v>
      </c>
      <c r="O125" s="5" t="str">
        <f t="shared" si="67"/>
        <v>-</v>
      </c>
      <c r="P125" s="5" t="s">
        <v>2</v>
      </c>
      <c r="Q125" s="5" t="s">
        <v>2</v>
      </c>
      <c r="R125" s="5" t="str">
        <f t="shared" si="72"/>
        <v>-</v>
      </c>
      <c r="S125" s="5" t="str">
        <f t="shared" si="73"/>
        <v>-</v>
      </c>
      <c r="T125" s="27">
        <f t="shared" si="74"/>
        <v>1</v>
      </c>
      <c r="CD125" s="5">
        <v>44195</v>
      </c>
      <c r="CE125" s="25">
        <v>587.20000000000005</v>
      </c>
      <c r="CF125" s="25">
        <v>581.79999999999995</v>
      </c>
      <c r="CH125" s="5">
        <v>44151</v>
      </c>
      <c r="CI125" s="25">
        <v>13579</v>
      </c>
      <c r="CJ125" s="25">
        <v>13293</v>
      </c>
    </row>
    <row r="126" spans="1:88" x14ac:dyDescent="0.3">
      <c r="A126" s="5">
        <v>44257</v>
      </c>
      <c r="B126" s="25">
        <f t="shared" si="68"/>
        <v>654.4</v>
      </c>
      <c r="C126" s="25">
        <f t="shared" si="69"/>
        <v>15935</v>
      </c>
      <c r="D126" s="25">
        <v>654.4</v>
      </c>
      <c r="E126" s="25">
        <v>15904</v>
      </c>
      <c r="F126" s="44">
        <v>-3.6128309767025752E-4</v>
      </c>
      <c r="G126" s="1">
        <f>'ONE_LAST_QUOTE (2)'!AF126</f>
        <v>-3.2310590462182717E-4</v>
      </c>
      <c r="H126" s="1">
        <f t="shared" si="70"/>
        <v>1.7144585284287945E-3</v>
      </c>
      <c r="I126" s="1">
        <f t="shared" si="71"/>
        <v>-2.3606703376724491E-3</v>
      </c>
      <c r="J126" s="25">
        <f t="shared" si="63"/>
        <v>0</v>
      </c>
      <c r="K126" s="25">
        <f t="shared" si="64"/>
        <v>0</v>
      </c>
      <c r="L126" s="25">
        <f t="shared" si="65"/>
        <v>0</v>
      </c>
      <c r="M126" s="25">
        <v>0</v>
      </c>
      <c r="N126" s="5" t="str">
        <f t="shared" si="66"/>
        <v>-</v>
      </c>
      <c r="O126" s="5" t="str">
        <f t="shared" si="67"/>
        <v>-</v>
      </c>
      <c r="P126" s="5" t="s">
        <v>2</v>
      </c>
      <c r="Q126" s="5" t="s">
        <v>2</v>
      </c>
      <c r="R126" s="5" t="str">
        <f t="shared" si="72"/>
        <v>-</v>
      </c>
      <c r="S126" s="5" t="str">
        <f t="shared" si="73"/>
        <v>-</v>
      </c>
      <c r="T126" s="27">
        <f t="shared" si="74"/>
        <v>0</v>
      </c>
      <c r="CD126" s="5">
        <v>44196</v>
      </c>
      <c r="CE126" s="25">
        <v>585.6</v>
      </c>
      <c r="CF126" s="25">
        <v>585.79999999999995</v>
      </c>
      <c r="CH126" s="5">
        <v>44152</v>
      </c>
      <c r="CI126" s="25">
        <v>13624</v>
      </c>
      <c r="CJ126" s="25">
        <v>13579</v>
      </c>
    </row>
    <row r="127" spans="1:88" x14ac:dyDescent="0.3">
      <c r="A127" s="5">
        <v>44258</v>
      </c>
      <c r="B127" s="25">
        <f t="shared" si="68"/>
        <v>667</v>
      </c>
      <c r="C127" s="25">
        <f t="shared" si="69"/>
        <v>16195</v>
      </c>
      <c r="D127" s="25">
        <v>665.6</v>
      </c>
      <c r="E127" s="25">
        <v>16179</v>
      </c>
      <c r="F127" s="44">
        <v>1.2748239797116265E-3</v>
      </c>
      <c r="G127" s="1">
        <f>'ONE_LAST_QUOTE (2)'!AF127</f>
        <v>-3.2310590462182717E-4</v>
      </c>
      <c r="H127" s="1">
        <f t="shared" si="70"/>
        <v>1.7144585284287945E-3</v>
      </c>
      <c r="I127" s="1">
        <f t="shared" si="71"/>
        <v>-2.3606703376724491E-3</v>
      </c>
      <c r="J127" s="25">
        <f t="shared" si="63"/>
        <v>0</v>
      </c>
      <c r="K127" s="25">
        <f t="shared" si="64"/>
        <v>0</v>
      </c>
      <c r="L127" s="25">
        <f t="shared" si="65"/>
        <v>0</v>
      </c>
      <c r="M127" s="25">
        <v>0</v>
      </c>
      <c r="N127" s="5" t="str">
        <f t="shared" si="66"/>
        <v>-</v>
      </c>
      <c r="O127" s="5" t="str">
        <f t="shared" si="67"/>
        <v>-</v>
      </c>
      <c r="P127" s="5" t="s">
        <v>80</v>
      </c>
      <c r="Q127" s="5" t="s">
        <v>80</v>
      </c>
      <c r="R127" s="5" t="str">
        <f t="shared" si="72"/>
        <v>-</v>
      </c>
      <c r="S127" s="5" t="str">
        <f t="shared" si="73"/>
        <v>-</v>
      </c>
      <c r="T127" s="27">
        <f t="shared" si="74"/>
        <v>1</v>
      </c>
      <c r="CD127" s="5">
        <v>44200</v>
      </c>
      <c r="CE127" s="25">
        <v>597.6</v>
      </c>
      <c r="CF127" s="25">
        <v>583</v>
      </c>
      <c r="CH127" s="5">
        <v>44153</v>
      </c>
      <c r="CI127" s="25">
        <v>13756</v>
      </c>
      <c r="CJ127" s="25">
        <v>13631</v>
      </c>
    </row>
    <row r="128" spans="1:88" x14ac:dyDescent="0.3">
      <c r="A128" s="5">
        <v>44259</v>
      </c>
      <c r="B128" s="25">
        <f t="shared" si="68"/>
        <v>649.20000000000005</v>
      </c>
      <c r="C128" s="25">
        <f t="shared" si="69"/>
        <v>15940</v>
      </c>
      <c r="D128" s="25">
        <v>651.70000000000005</v>
      </c>
      <c r="E128" s="25">
        <v>15922</v>
      </c>
      <c r="F128" s="44">
        <v>-9.8639555044788404E-4</v>
      </c>
      <c r="G128" s="1">
        <f>'ONE_LAST_QUOTE (2)'!AF128</f>
        <v>-3.2310590462182717E-4</v>
      </c>
      <c r="H128" s="1">
        <f t="shared" si="70"/>
        <v>1.7144585284287945E-3</v>
      </c>
      <c r="I128" s="1">
        <f t="shared" si="71"/>
        <v>-2.3606703376724491E-3</v>
      </c>
      <c r="J128" s="25">
        <f t="shared" si="63"/>
        <v>0</v>
      </c>
      <c r="K128" s="25">
        <f t="shared" si="64"/>
        <v>0</v>
      </c>
      <c r="L128" s="25">
        <f t="shared" si="65"/>
        <v>0</v>
      </c>
      <c r="M128" s="25">
        <v>0</v>
      </c>
      <c r="N128" s="5" t="str">
        <f t="shared" si="66"/>
        <v>-</v>
      </c>
      <c r="O128" s="5" t="str">
        <f t="shared" si="67"/>
        <v>-</v>
      </c>
      <c r="P128" s="5" t="s">
        <v>2</v>
      </c>
      <c r="Q128" s="5" t="s">
        <v>2</v>
      </c>
      <c r="R128" s="5" t="str">
        <f t="shared" si="72"/>
        <v>-</v>
      </c>
      <c r="S128" s="5" t="str">
        <f t="shared" si="73"/>
        <v>-</v>
      </c>
      <c r="T128" s="27">
        <f t="shared" si="74"/>
        <v>0</v>
      </c>
      <c r="CD128" s="5">
        <v>44201</v>
      </c>
      <c r="CE128" s="25">
        <v>603.5</v>
      </c>
      <c r="CF128" s="25">
        <v>598.4</v>
      </c>
      <c r="CH128" s="5">
        <v>44154</v>
      </c>
      <c r="CI128" s="25">
        <v>13742</v>
      </c>
      <c r="CJ128" s="25">
        <v>13708</v>
      </c>
    </row>
    <row r="129" spans="1:88" x14ac:dyDescent="0.3">
      <c r="A129" s="5">
        <v>44260</v>
      </c>
      <c r="B129" s="25">
        <f t="shared" si="68"/>
        <v>642.5</v>
      </c>
      <c r="C129" s="25">
        <f t="shared" si="69"/>
        <v>15863</v>
      </c>
      <c r="D129" s="25">
        <v>644.5</v>
      </c>
      <c r="E129" s="25">
        <v>15847</v>
      </c>
      <c r="F129" s="44">
        <v>5.9282684633025686E-3</v>
      </c>
      <c r="G129" s="1">
        <f>'ONE_LAST_QUOTE (2)'!AF129</f>
        <v>-3.2310590462182717E-4</v>
      </c>
      <c r="H129" s="1">
        <f t="shared" si="70"/>
        <v>1.7144585284287945E-3</v>
      </c>
      <c r="I129" s="1">
        <f t="shared" si="71"/>
        <v>-2.3606703376724491E-3</v>
      </c>
      <c r="J129" s="25">
        <f t="shared" si="63"/>
        <v>1</v>
      </c>
      <c r="K129" s="25">
        <f t="shared" si="64"/>
        <v>0</v>
      </c>
      <c r="L129" s="25">
        <f t="shared" si="65"/>
        <v>1</v>
      </c>
      <c r="M129" s="25">
        <v>0</v>
      </c>
      <c r="N129" s="5">
        <f t="shared" si="66"/>
        <v>44260</v>
      </c>
      <c r="O129" s="5" t="str">
        <f t="shared" si="67"/>
        <v>-</v>
      </c>
      <c r="P129" s="5" t="s">
        <v>80</v>
      </c>
      <c r="Q129" s="5" t="s">
        <v>80</v>
      </c>
      <c r="R129" s="5" t="str">
        <f t="shared" si="72"/>
        <v>-</v>
      </c>
      <c r="S129" s="5" t="str">
        <f t="shared" si="73"/>
        <v>-</v>
      </c>
      <c r="T129" s="27">
        <f t="shared" si="74"/>
        <v>1</v>
      </c>
      <c r="CD129" s="5">
        <v>44202</v>
      </c>
      <c r="CE129" s="25">
        <v>601.70000000000005</v>
      </c>
      <c r="CF129" s="25">
        <v>603.4</v>
      </c>
      <c r="CH129" s="5">
        <v>44155</v>
      </c>
      <c r="CI129" s="25">
        <v>13733</v>
      </c>
      <c r="CJ129" s="25">
        <v>13760</v>
      </c>
    </row>
    <row r="130" spans="1:88" x14ac:dyDescent="0.3">
      <c r="A130" s="5">
        <v>44263</v>
      </c>
      <c r="B130" s="25">
        <f t="shared" si="68"/>
        <v>643.9</v>
      </c>
      <c r="C130" s="25">
        <f t="shared" si="69"/>
        <v>15825</v>
      </c>
      <c r="D130" s="25">
        <v>643.79999999999995</v>
      </c>
      <c r="E130" s="25">
        <v>15819</v>
      </c>
      <c r="F130" s="44">
        <v>3.750198183266279E-3</v>
      </c>
      <c r="G130" s="1">
        <f>'ONE_LAST_QUOTE (2)'!AF130</f>
        <v>-3.2310590462182717E-4</v>
      </c>
      <c r="H130" s="1">
        <f t="shared" si="70"/>
        <v>1.7144585284287945E-3</v>
      </c>
      <c r="I130" s="1">
        <f t="shared" si="71"/>
        <v>-2.3606703376724491E-3</v>
      </c>
      <c r="J130" s="25">
        <f t="shared" ref="J130:J193" si="83">IF(F130&gt;H130,1,0)</f>
        <v>1</v>
      </c>
      <c r="K130" s="25">
        <f t="shared" ref="K130:K193" si="84">IF(F130&lt;I130,1,0)</f>
        <v>0</v>
      </c>
      <c r="L130" s="25">
        <f t="shared" ref="L130:L193" si="85">J130+K130</f>
        <v>1</v>
      </c>
      <c r="M130" s="25">
        <v>0</v>
      </c>
      <c r="N130" s="5">
        <f t="shared" ref="N130:N193" si="86">IF(J130=1,A130,"-")</f>
        <v>44263</v>
      </c>
      <c r="O130" s="5" t="str">
        <f t="shared" ref="O130:O193" si="87">IF(K130=1,A130,"-")</f>
        <v>-</v>
      </c>
      <c r="P130" s="5" t="s">
        <v>80</v>
      </c>
      <c r="Q130" s="5" t="s">
        <v>80</v>
      </c>
      <c r="R130" s="5" t="str">
        <f t="shared" si="72"/>
        <v>-</v>
      </c>
      <c r="S130" s="5" t="str">
        <f t="shared" si="73"/>
        <v>-</v>
      </c>
      <c r="T130" s="27">
        <f t="shared" si="74"/>
        <v>1</v>
      </c>
      <c r="CD130" s="5">
        <v>44203</v>
      </c>
      <c r="CE130" s="25">
        <v>620.1</v>
      </c>
      <c r="CF130" s="25">
        <v>602.1</v>
      </c>
      <c r="CH130" s="5">
        <v>44158</v>
      </c>
      <c r="CI130" s="25">
        <v>13873</v>
      </c>
      <c r="CJ130" s="25">
        <v>13733</v>
      </c>
    </row>
    <row r="131" spans="1:88" x14ac:dyDescent="0.3">
      <c r="A131" s="5">
        <v>44264</v>
      </c>
      <c r="B131" s="25">
        <f t="shared" ref="B131:B194" si="88">INDEX($CF:$CF,MATCH(A131,$CD:$CD)+1)</f>
        <v>646.9</v>
      </c>
      <c r="C131" s="25">
        <f t="shared" ref="C131:C194" si="89">INDEX($CJ:$CJ,MATCH(A131,$CH:$CH)+1)</f>
        <v>15778</v>
      </c>
      <c r="D131" s="25">
        <v>644.4</v>
      </c>
      <c r="E131" s="25">
        <v>15822</v>
      </c>
      <c r="F131" s="44">
        <v>1.5271103743185006E-3</v>
      </c>
      <c r="G131" s="1">
        <f>'ONE_LAST_QUOTE (2)'!AF131</f>
        <v>-3.2310590462182717E-4</v>
      </c>
      <c r="H131" s="1">
        <f t="shared" ref="H131:H194" si="90">G131+$U$7*_xlfn.STDEV.S($F$2:$F$779)</f>
        <v>1.7144585284287945E-3</v>
      </c>
      <c r="I131" s="1">
        <f t="shared" ref="I131:I194" si="91">G131-$U$7*_xlfn.STDEV.S($F$2:$F$779)</f>
        <v>-2.3606703376724491E-3</v>
      </c>
      <c r="J131" s="25">
        <f t="shared" si="83"/>
        <v>0</v>
      </c>
      <c r="K131" s="25">
        <f t="shared" si="84"/>
        <v>0</v>
      </c>
      <c r="L131" s="25">
        <f t="shared" si="85"/>
        <v>0</v>
      </c>
      <c r="M131" s="25">
        <v>0</v>
      </c>
      <c r="N131" s="5" t="str">
        <f t="shared" si="86"/>
        <v>-</v>
      </c>
      <c r="O131" s="5" t="str">
        <f t="shared" si="87"/>
        <v>-</v>
      </c>
      <c r="P131" s="5" t="s">
        <v>80</v>
      </c>
      <c r="Q131" s="5" t="s">
        <v>80</v>
      </c>
      <c r="R131" s="5" t="str">
        <f t="shared" ref="R131:R194" si="92">IF(P131=1,A131,"-")</f>
        <v>-</v>
      </c>
      <c r="S131" s="5" t="str">
        <f t="shared" ref="S131:S194" si="93">IF(Q131=1,A131,"-")</f>
        <v>-</v>
      </c>
      <c r="T131" s="27">
        <f t="shared" ref="T131:T194" si="94">IF(F131&gt;G131,1,0)</f>
        <v>1</v>
      </c>
      <c r="CD131" s="5">
        <v>44204</v>
      </c>
      <c r="CE131" s="25">
        <v>628.79999999999995</v>
      </c>
      <c r="CF131" s="25">
        <v>622.4</v>
      </c>
      <c r="CH131" s="5">
        <v>44159</v>
      </c>
      <c r="CI131" s="25">
        <v>13799</v>
      </c>
      <c r="CJ131" s="25">
        <v>13874</v>
      </c>
    </row>
    <row r="132" spans="1:88" x14ac:dyDescent="0.3">
      <c r="A132" s="5">
        <v>44265</v>
      </c>
      <c r="B132" s="25">
        <f t="shared" si="88"/>
        <v>648.6</v>
      </c>
      <c r="C132" s="25">
        <f t="shared" si="89"/>
        <v>15883</v>
      </c>
      <c r="D132" s="25">
        <v>648.1</v>
      </c>
      <c r="E132" s="25">
        <v>15885</v>
      </c>
      <c r="F132" s="44">
        <v>-2.6774717094560293E-4</v>
      </c>
      <c r="G132" s="1">
        <f>'ONE_LAST_QUOTE (2)'!AF132</f>
        <v>-3.2310590462182717E-4</v>
      </c>
      <c r="H132" s="1">
        <f t="shared" si="90"/>
        <v>1.7144585284287945E-3</v>
      </c>
      <c r="I132" s="1">
        <f t="shared" si="91"/>
        <v>-2.3606703376724491E-3</v>
      </c>
      <c r="J132" s="25">
        <f t="shared" si="83"/>
        <v>0</v>
      </c>
      <c r="K132" s="25">
        <f t="shared" si="84"/>
        <v>0</v>
      </c>
      <c r="L132" s="25">
        <f t="shared" si="85"/>
        <v>0</v>
      </c>
      <c r="M132" s="25">
        <v>1</v>
      </c>
      <c r="N132" s="5" t="str">
        <f t="shared" si="86"/>
        <v>-</v>
      </c>
      <c r="O132" s="5" t="str">
        <f t="shared" si="87"/>
        <v>-</v>
      </c>
      <c r="P132" s="5">
        <v>1</v>
      </c>
      <c r="Q132" s="5" t="s">
        <v>80</v>
      </c>
      <c r="R132" s="5">
        <f t="shared" si="92"/>
        <v>44265</v>
      </c>
      <c r="S132" s="5" t="str">
        <f t="shared" si="93"/>
        <v>-</v>
      </c>
      <c r="T132" s="27">
        <f t="shared" si="94"/>
        <v>1</v>
      </c>
      <c r="CD132" s="5">
        <v>44207</v>
      </c>
      <c r="CE132" s="25">
        <v>634.70000000000005</v>
      </c>
      <c r="CF132" s="25">
        <v>626.5</v>
      </c>
      <c r="CH132" s="5">
        <v>44160</v>
      </c>
      <c r="CI132" s="25">
        <v>13712</v>
      </c>
      <c r="CJ132" s="25">
        <v>13797</v>
      </c>
    </row>
    <row r="133" spans="1:88" x14ac:dyDescent="0.3">
      <c r="A133" s="5">
        <v>44266</v>
      </c>
      <c r="B133" s="25">
        <f t="shared" si="88"/>
        <v>661.6</v>
      </c>
      <c r="C133" s="25">
        <f t="shared" si="89"/>
        <v>16163</v>
      </c>
      <c r="D133" s="25">
        <v>660.7</v>
      </c>
      <c r="E133" s="25">
        <v>16169</v>
      </c>
      <c r="F133" s="44">
        <v>3.2482600010818019E-4</v>
      </c>
      <c r="G133" s="1">
        <f>'ONE_LAST_QUOTE (2)'!AF133</f>
        <v>-3.2310590462182717E-4</v>
      </c>
      <c r="H133" s="1">
        <f t="shared" si="90"/>
        <v>1.7144585284287945E-3</v>
      </c>
      <c r="I133" s="1">
        <f t="shared" si="91"/>
        <v>-2.3606703376724491E-3</v>
      </c>
      <c r="J133" s="25">
        <f t="shared" si="83"/>
        <v>0</v>
      </c>
      <c r="K133" s="25">
        <f t="shared" si="84"/>
        <v>0</v>
      </c>
      <c r="L133" s="25">
        <f t="shared" si="85"/>
        <v>0</v>
      </c>
      <c r="M133" s="25">
        <v>0</v>
      </c>
      <c r="N133" s="5" t="str">
        <f t="shared" si="86"/>
        <v>-</v>
      </c>
      <c r="O133" s="5" t="str">
        <f t="shared" si="87"/>
        <v>-</v>
      </c>
      <c r="P133" s="5" t="s">
        <v>2</v>
      </c>
      <c r="Q133" s="5" t="s">
        <v>2</v>
      </c>
      <c r="R133" s="5" t="str">
        <f t="shared" si="92"/>
        <v>-</v>
      </c>
      <c r="S133" s="5" t="str">
        <f t="shared" si="93"/>
        <v>-</v>
      </c>
      <c r="T133" s="27">
        <f t="shared" si="94"/>
        <v>1</v>
      </c>
      <c r="CD133" s="5">
        <v>44208</v>
      </c>
      <c r="CE133" s="25">
        <v>636</v>
      </c>
      <c r="CF133" s="25">
        <v>634.5</v>
      </c>
      <c r="CH133" s="5">
        <v>44161</v>
      </c>
      <c r="CI133" s="25">
        <v>13839</v>
      </c>
      <c r="CJ133" s="25">
        <v>13709</v>
      </c>
    </row>
    <row r="134" spans="1:88" x14ac:dyDescent="0.3">
      <c r="A134" s="5">
        <v>44267</v>
      </c>
      <c r="B134" s="25">
        <f t="shared" si="88"/>
        <v>657.6</v>
      </c>
      <c r="C134" s="25">
        <f t="shared" si="89"/>
        <v>16197</v>
      </c>
      <c r="D134" s="25">
        <v>659.3</v>
      </c>
      <c r="E134" s="25">
        <v>16223</v>
      </c>
      <c r="F134" s="44">
        <v>9.0712601975391147E-3</v>
      </c>
      <c r="G134" s="1">
        <f>'ONE_LAST_QUOTE (2)'!AF134</f>
        <v>-3.2310590462182717E-4</v>
      </c>
      <c r="H134" s="1">
        <f t="shared" si="90"/>
        <v>1.7144585284287945E-3</v>
      </c>
      <c r="I134" s="1">
        <f t="shared" si="91"/>
        <v>-2.3606703376724491E-3</v>
      </c>
      <c r="J134" s="25">
        <f t="shared" si="83"/>
        <v>1</v>
      </c>
      <c r="K134" s="25">
        <f t="shared" si="84"/>
        <v>0</v>
      </c>
      <c r="L134" s="25">
        <f t="shared" si="85"/>
        <v>1</v>
      </c>
      <c r="M134" s="25">
        <v>0</v>
      </c>
      <c r="N134" s="5">
        <f t="shared" si="86"/>
        <v>44267</v>
      </c>
      <c r="O134" s="5" t="str">
        <f t="shared" si="87"/>
        <v>-</v>
      </c>
      <c r="P134" s="5" t="s">
        <v>80</v>
      </c>
      <c r="Q134" s="5" t="s">
        <v>80</v>
      </c>
      <c r="R134" s="5" t="str">
        <f t="shared" si="92"/>
        <v>-</v>
      </c>
      <c r="S134" s="5" t="str">
        <f t="shared" si="93"/>
        <v>-</v>
      </c>
      <c r="T134" s="27">
        <f t="shared" si="94"/>
        <v>1</v>
      </c>
      <c r="CD134" s="5">
        <v>44209</v>
      </c>
      <c r="CE134" s="25">
        <v>648.1</v>
      </c>
      <c r="CF134" s="25">
        <v>635.1</v>
      </c>
      <c r="CH134" s="5">
        <v>44162</v>
      </c>
      <c r="CI134" s="25">
        <v>13878</v>
      </c>
      <c r="CJ134" s="25">
        <v>13839</v>
      </c>
    </row>
    <row r="135" spans="1:88" x14ac:dyDescent="0.3">
      <c r="A135" s="5">
        <v>44270</v>
      </c>
      <c r="B135" s="25">
        <f t="shared" si="88"/>
        <v>664.1</v>
      </c>
      <c r="C135" s="25">
        <f t="shared" si="89"/>
        <v>16197</v>
      </c>
      <c r="D135" s="25">
        <v>661.8</v>
      </c>
      <c r="E135" s="25">
        <v>16199</v>
      </c>
      <c r="F135" s="44">
        <v>2.357032542055841E-3</v>
      </c>
      <c r="G135" s="1">
        <f>'ONE_LAST_QUOTE (2)'!AF135</f>
        <v>-3.2310590462182717E-4</v>
      </c>
      <c r="H135" s="1">
        <f t="shared" si="90"/>
        <v>1.7144585284287945E-3</v>
      </c>
      <c r="I135" s="1">
        <f t="shared" si="91"/>
        <v>-2.3606703376724491E-3</v>
      </c>
      <c r="J135" s="25">
        <f t="shared" si="83"/>
        <v>1</v>
      </c>
      <c r="K135" s="25">
        <f t="shared" si="84"/>
        <v>0</v>
      </c>
      <c r="L135" s="25">
        <f t="shared" si="85"/>
        <v>1</v>
      </c>
      <c r="M135" s="25">
        <v>0</v>
      </c>
      <c r="N135" s="5">
        <f t="shared" si="86"/>
        <v>44270</v>
      </c>
      <c r="O135" s="5" t="str">
        <f t="shared" si="87"/>
        <v>-</v>
      </c>
      <c r="P135" s="5" t="s">
        <v>80</v>
      </c>
      <c r="Q135" s="5" t="s">
        <v>80</v>
      </c>
      <c r="R135" s="5" t="str">
        <f t="shared" si="92"/>
        <v>-</v>
      </c>
      <c r="S135" s="5" t="str">
        <f t="shared" si="93"/>
        <v>-</v>
      </c>
      <c r="T135" s="27">
        <f t="shared" si="94"/>
        <v>1</v>
      </c>
      <c r="CD135" s="5">
        <v>44210</v>
      </c>
      <c r="CE135" s="25">
        <v>651.29999999999995</v>
      </c>
      <c r="CF135" s="25">
        <v>648.29999999999995</v>
      </c>
      <c r="CH135" s="5">
        <v>44165</v>
      </c>
      <c r="CI135" s="25">
        <v>13720</v>
      </c>
      <c r="CJ135" s="25">
        <v>13894</v>
      </c>
    </row>
    <row r="136" spans="1:88" x14ac:dyDescent="0.3">
      <c r="A136" s="5">
        <v>44271</v>
      </c>
      <c r="B136" s="25">
        <f t="shared" si="88"/>
        <v>667.2</v>
      </c>
      <c r="C136" s="25">
        <f t="shared" si="89"/>
        <v>16325</v>
      </c>
      <c r="D136" s="25">
        <v>667</v>
      </c>
      <c r="E136" s="25">
        <v>16305</v>
      </c>
      <c r="F136" s="44">
        <v>1.7429744090338688E-3</v>
      </c>
      <c r="G136" s="1">
        <f>'ONE_LAST_QUOTE (2)'!AF136</f>
        <v>-3.2310590462182717E-4</v>
      </c>
      <c r="H136" s="1">
        <f t="shared" si="90"/>
        <v>1.7144585284287945E-3</v>
      </c>
      <c r="I136" s="1">
        <f t="shared" si="91"/>
        <v>-2.3606703376724491E-3</v>
      </c>
      <c r="J136" s="25">
        <f t="shared" si="83"/>
        <v>1</v>
      </c>
      <c r="K136" s="25">
        <f t="shared" si="84"/>
        <v>0</v>
      </c>
      <c r="L136" s="25">
        <f t="shared" si="85"/>
        <v>1</v>
      </c>
      <c r="M136" s="25">
        <v>0</v>
      </c>
      <c r="N136" s="5">
        <f t="shared" si="86"/>
        <v>44271</v>
      </c>
      <c r="O136" s="5" t="str">
        <f t="shared" si="87"/>
        <v>-</v>
      </c>
      <c r="P136" s="5" t="s">
        <v>2</v>
      </c>
      <c r="Q136" s="5" t="s">
        <v>2</v>
      </c>
      <c r="R136" s="5" t="str">
        <f t="shared" si="92"/>
        <v>-</v>
      </c>
      <c r="S136" s="5" t="str">
        <f t="shared" si="93"/>
        <v>-</v>
      </c>
      <c r="T136" s="27">
        <f t="shared" si="94"/>
        <v>1</v>
      </c>
      <c r="CD136" s="5">
        <v>44211</v>
      </c>
      <c r="CE136" s="25">
        <v>648</v>
      </c>
      <c r="CF136" s="25">
        <v>651.4</v>
      </c>
      <c r="CH136" s="5">
        <v>44166</v>
      </c>
      <c r="CI136" s="25">
        <v>13875</v>
      </c>
      <c r="CJ136" s="25">
        <v>13681</v>
      </c>
    </row>
    <row r="137" spans="1:88" x14ac:dyDescent="0.3">
      <c r="A137" s="5">
        <v>44272</v>
      </c>
      <c r="B137" s="25">
        <f t="shared" si="88"/>
        <v>662.3</v>
      </c>
      <c r="C137" s="25">
        <f t="shared" si="89"/>
        <v>16160</v>
      </c>
      <c r="D137" s="25">
        <v>662.6</v>
      </c>
      <c r="E137" s="25">
        <v>16177</v>
      </c>
      <c r="F137" s="44">
        <v>-1.6781820443632503E-3</v>
      </c>
      <c r="G137" s="1">
        <f>'ONE_LAST_QUOTE (2)'!AF137</f>
        <v>-3.2310590462182717E-4</v>
      </c>
      <c r="H137" s="1">
        <f t="shared" si="90"/>
        <v>1.7144585284287945E-3</v>
      </c>
      <c r="I137" s="1">
        <f t="shared" si="91"/>
        <v>-2.3606703376724491E-3</v>
      </c>
      <c r="J137" s="25">
        <f t="shared" si="83"/>
        <v>0</v>
      </c>
      <c r="K137" s="25">
        <f t="shared" si="84"/>
        <v>0</v>
      </c>
      <c r="L137" s="25">
        <f t="shared" si="85"/>
        <v>0</v>
      </c>
      <c r="M137" s="25">
        <v>1</v>
      </c>
      <c r="N137" s="5" t="str">
        <f t="shared" si="86"/>
        <v>-</v>
      </c>
      <c r="O137" s="5" t="str">
        <f t="shared" si="87"/>
        <v>-</v>
      </c>
      <c r="P137" s="5">
        <v>1</v>
      </c>
      <c r="Q137" s="5" t="s">
        <v>2</v>
      </c>
      <c r="R137" s="5">
        <f t="shared" si="92"/>
        <v>44272</v>
      </c>
      <c r="S137" s="5" t="str">
        <f t="shared" si="93"/>
        <v>-</v>
      </c>
      <c r="T137" s="27">
        <f t="shared" si="94"/>
        <v>0</v>
      </c>
      <c r="CD137" s="5">
        <v>44214</v>
      </c>
      <c r="CE137" s="25">
        <v>644.9</v>
      </c>
      <c r="CF137" s="25">
        <v>648.70000000000005</v>
      </c>
      <c r="CH137" s="5">
        <v>44167</v>
      </c>
      <c r="CI137" s="25">
        <v>13955</v>
      </c>
      <c r="CJ137" s="25">
        <v>13861</v>
      </c>
    </row>
    <row r="138" spans="1:88" x14ac:dyDescent="0.3">
      <c r="A138" s="5">
        <v>44273</v>
      </c>
      <c r="B138" s="25">
        <f t="shared" si="88"/>
        <v>662.4</v>
      </c>
      <c r="C138" s="25">
        <f t="shared" si="89"/>
        <v>16258</v>
      </c>
      <c r="D138" s="25">
        <v>662.8</v>
      </c>
      <c r="E138" s="25">
        <v>16235</v>
      </c>
      <c r="F138" s="44">
        <v>-8.3802720979535023E-4</v>
      </c>
      <c r="G138" s="1">
        <f>'ONE_LAST_QUOTE (2)'!AF138</f>
        <v>-3.2310590462182717E-4</v>
      </c>
      <c r="H138" s="1">
        <f t="shared" si="90"/>
        <v>1.7144585284287945E-3</v>
      </c>
      <c r="I138" s="1">
        <f t="shared" si="91"/>
        <v>-2.3606703376724491E-3</v>
      </c>
      <c r="J138" s="25">
        <f t="shared" si="83"/>
        <v>0</v>
      </c>
      <c r="K138" s="25">
        <f t="shared" si="84"/>
        <v>0</v>
      </c>
      <c r="L138" s="25">
        <f t="shared" si="85"/>
        <v>0</v>
      </c>
      <c r="M138" s="25">
        <v>0</v>
      </c>
      <c r="N138" s="5" t="str">
        <f t="shared" si="86"/>
        <v>-</v>
      </c>
      <c r="O138" s="5" t="str">
        <f t="shared" si="87"/>
        <v>-</v>
      </c>
      <c r="P138" s="5" t="s">
        <v>2</v>
      </c>
      <c r="Q138" s="5" t="s">
        <v>2</v>
      </c>
      <c r="R138" s="5" t="str">
        <f t="shared" si="92"/>
        <v>-</v>
      </c>
      <c r="S138" s="5" t="str">
        <f t="shared" si="93"/>
        <v>-</v>
      </c>
      <c r="T138" s="27">
        <f t="shared" si="94"/>
        <v>0</v>
      </c>
      <c r="CD138" s="5">
        <v>44215</v>
      </c>
      <c r="CE138" s="25">
        <v>659.5</v>
      </c>
      <c r="CF138" s="25">
        <v>644.20000000000005</v>
      </c>
      <c r="CH138" s="5">
        <v>44168</v>
      </c>
      <c r="CI138" s="25">
        <v>13982</v>
      </c>
      <c r="CJ138" s="25">
        <v>13972</v>
      </c>
    </row>
    <row r="139" spans="1:88" x14ac:dyDescent="0.3">
      <c r="A139" s="5">
        <v>44274</v>
      </c>
      <c r="B139" s="25">
        <f t="shared" si="88"/>
        <v>653</v>
      </c>
      <c r="C139" s="25">
        <f t="shared" si="89"/>
        <v>16011</v>
      </c>
      <c r="D139" s="25">
        <v>654.4</v>
      </c>
      <c r="E139" s="25">
        <v>16010</v>
      </c>
      <c r="F139" s="44">
        <v>-5.0846652195965297E-3</v>
      </c>
      <c r="G139" s="1">
        <f>'ONE_LAST_QUOTE (2)'!AF139</f>
        <v>-3.2310590462182717E-4</v>
      </c>
      <c r="H139" s="1">
        <f t="shared" si="90"/>
        <v>1.7144585284287945E-3</v>
      </c>
      <c r="I139" s="1">
        <f t="shared" si="91"/>
        <v>-2.3606703376724491E-3</v>
      </c>
      <c r="J139" s="25">
        <f t="shared" si="83"/>
        <v>0</v>
      </c>
      <c r="K139" s="25">
        <f t="shared" si="84"/>
        <v>1</v>
      </c>
      <c r="L139" s="25">
        <f t="shared" si="85"/>
        <v>1</v>
      </c>
      <c r="M139" s="25">
        <v>0</v>
      </c>
      <c r="N139" s="5" t="str">
        <f t="shared" si="86"/>
        <v>-</v>
      </c>
      <c r="O139" s="5">
        <f t="shared" si="87"/>
        <v>44274</v>
      </c>
      <c r="P139" s="5" t="s">
        <v>80</v>
      </c>
      <c r="Q139" s="5" t="s">
        <v>80</v>
      </c>
      <c r="R139" s="5" t="str">
        <f t="shared" si="92"/>
        <v>-</v>
      </c>
      <c r="S139" s="5" t="str">
        <f t="shared" si="93"/>
        <v>-</v>
      </c>
      <c r="T139" s="27">
        <f t="shared" si="94"/>
        <v>0</v>
      </c>
      <c r="CD139" s="5">
        <v>44216</v>
      </c>
      <c r="CE139" s="25">
        <v>663.6</v>
      </c>
      <c r="CF139" s="25">
        <v>659.3</v>
      </c>
      <c r="CH139" s="5">
        <v>44169</v>
      </c>
      <c r="CI139" s="25">
        <v>14133</v>
      </c>
      <c r="CJ139" s="25">
        <v>13982</v>
      </c>
    </row>
    <row r="140" spans="1:88" x14ac:dyDescent="0.3">
      <c r="A140" s="5">
        <v>44277</v>
      </c>
      <c r="B140" s="25">
        <f t="shared" si="88"/>
        <v>656.2</v>
      </c>
      <c r="C140" s="25">
        <f t="shared" si="89"/>
        <v>16147</v>
      </c>
      <c r="D140" s="25">
        <v>656.3</v>
      </c>
      <c r="E140" s="25">
        <v>16137</v>
      </c>
      <c r="F140" s="44">
        <v>-2.2082362268317605E-4</v>
      </c>
      <c r="G140" s="1">
        <f>'ONE_LAST_QUOTE (2)'!AF140</f>
        <v>-3.2310590462182717E-4</v>
      </c>
      <c r="H140" s="1">
        <f t="shared" si="90"/>
        <v>1.7144585284287945E-3</v>
      </c>
      <c r="I140" s="1">
        <f t="shared" si="91"/>
        <v>-2.3606703376724491E-3</v>
      </c>
      <c r="J140" s="25">
        <f t="shared" si="83"/>
        <v>0</v>
      </c>
      <c r="K140" s="25">
        <f t="shared" si="84"/>
        <v>0</v>
      </c>
      <c r="L140" s="25">
        <f t="shared" si="85"/>
        <v>0</v>
      </c>
      <c r="M140" s="25">
        <v>0</v>
      </c>
      <c r="N140" s="5" t="str">
        <f t="shared" si="86"/>
        <v>-</v>
      </c>
      <c r="O140" s="5" t="str">
        <f t="shared" si="87"/>
        <v>-</v>
      </c>
      <c r="P140" s="5" t="s">
        <v>80</v>
      </c>
      <c r="Q140" s="5" t="s">
        <v>80</v>
      </c>
      <c r="R140" s="5" t="str">
        <f t="shared" si="92"/>
        <v>-</v>
      </c>
      <c r="S140" s="5" t="str">
        <f t="shared" si="93"/>
        <v>-</v>
      </c>
      <c r="T140" s="27">
        <f t="shared" si="94"/>
        <v>1</v>
      </c>
      <c r="CD140" s="5">
        <v>44217</v>
      </c>
      <c r="CE140" s="25">
        <v>682.4</v>
      </c>
      <c r="CF140" s="25">
        <v>663.2</v>
      </c>
      <c r="CH140" s="5">
        <v>44172</v>
      </c>
      <c r="CI140" s="25">
        <v>14220</v>
      </c>
      <c r="CJ140" s="25">
        <v>14149</v>
      </c>
    </row>
    <row r="141" spans="1:88" x14ac:dyDescent="0.3">
      <c r="A141" s="5">
        <v>44278</v>
      </c>
      <c r="B141" s="25">
        <f t="shared" si="88"/>
        <v>659.6</v>
      </c>
      <c r="C141" s="25">
        <f t="shared" si="89"/>
        <v>16123</v>
      </c>
      <c r="D141" s="25">
        <v>658.4</v>
      </c>
      <c r="E141" s="25">
        <v>16119</v>
      </c>
      <c r="F141" s="44">
        <v>-2.7662087153415451E-3</v>
      </c>
      <c r="G141" s="1">
        <f>'ONE_LAST_QUOTE (2)'!AF141</f>
        <v>-3.2310590462182717E-4</v>
      </c>
      <c r="H141" s="1">
        <f t="shared" si="90"/>
        <v>1.7144585284287945E-3</v>
      </c>
      <c r="I141" s="1">
        <f t="shared" si="91"/>
        <v>-2.3606703376724491E-3</v>
      </c>
      <c r="J141" s="25">
        <f t="shared" si="83"/>
        <v>0</v>
      </c>
      <c r="K141" s="25">
        <f t="shared" si="84"/>
        <v>1</v>
      </c>
      <c r="L141" s="25">
        <f t="shared" si="85"/>
        <v>1</v>
      </c>
      <c r="M141" s="25">
        <v>0</v>
      </c>
      <c r="N141" s="5" t="str">
        <f t="shared" si="86"/>
        <v>-</v>
      </c>
      <c r="O141" s="5">
        <f t="shared" si="87"/>
        <v>44278</v>
      </c>
      <c r="P141" s="5" t="s">
        <v>80</v>
      </c>
      <c r="Q141" s="5" t="s">
        <v>80</v>
      </c>
      <c r="R141" s="5" t="str">
        <f t="shared" si="92"/>
        <v>-</v>
      </c>
      <c r="S141" s="5" t="str">
        <f t="shared" si="93"/>
        <v>-</v>
      </c>
      <c r="T141" s="27">
        <f t="shared" si="94"/>
        <v>0</v>
      </c>
      <c r="CD141" s="5">
        <v>44218</v>
      </c>
      <c r="CE141" s="25">
        <v>667.5</v>
      </c>
      <c r="CF141" s="25">
        <v>681.6</v>
      </c>
      <c r="CH141" s="5">
        <v>44173</v>
      </c>
      <c r="CI141" s="25">
        <v>14340</v>
      </c>
      <c r="CJ141" s="25">
        <v>14214</v>
      </c>
    </row>
    <row r="142" spans="1:88" x14ac:dyDescent="0.3">
      <c r="A142" s="5">
        <v>44279</v>
      </c>
      <c r="B142" s="25">
        <f t="shared" si="88"/>
        <v>649.79999999999995</v>
      </c>
      <c r="C142" s="25">
        <f t="shared" si="89"/>
        <v>15977</v>
      </c>
      <c r="D142" s="25">
        <v>648.79999999999995</v>
      </c>
      <c r="E142" s="25">
        <v>15981</v>
      </c>
      <c r="F142" s="44">
        <v>-2.0453437885246395E-3</v>
      </c>
      <c r="G142" s="1">
        <f>'ONE_LAST_QUOTE (2)'!AF142</f>
        <v>-3.2310590462182717E-4</v>
      </c>
      <c r="H142" s="1">
        <f t="shared" si="90"/>
        <v>1.7144585284287945E-3</v>
      </c>
      <c r="I142" s="1">
        <f t="shared" si="91"/>
        <v>-2.3606703376724491E-3</v>
      </c>
      <c r="J142" s="25">
        <f t="shared" si="83"/>
        <v>0</v>
      </c>
      <c r="K142" s="25">
        <f t="shared" si="84"/>
        <v>0</v>
      </c>
      <c r="L142" s="25">
        <f t="shared" si="85"/>
        <v>0</v>
      </c>
      <c r="M142" s="25">
        <v>0</v>
      </c>
      <c r="N142" s="5" t="str">
        <f t="shared" si="86"/>
        <v>-</v>
      </c>
      <c r="O142" s="5" t="str">
        <f t="shared" si="87"/>
        <v>-</v>
      </c>
      <c r="P142" s="5" t="s">
        <v>80</v>
      </c>
      <c r="Q142" s="5" t="s">
        <v>80</v>
      </c>
      <c r="R142" s="5" t="str">
        <f t="shared" si="92"/>
        <v>-</v>
      </c>
      <c r="S142" s="5" t="str">
        <f t="shared" si="93"/>
        <v>-</v>
      </c>
      <c r="T142" s="27">
        <f t="shared" si="94"/>
        <v>0</v>
      </c>
      <c r="CD142" s="5">
        <v>44221</v>
      </c>
      <c r="CE142" s="25">
        <v>664.6</v>
      </c>
      <c r="CF142" s="25">
        <v>668.1</v>
      </c>
      <c r="CH142" s="5">
        <v>44174</v>
      </c>
      <c r="CI142" s="25">
        <v>14397</v>
      </c>
      <c r="CJ142" s="25">
        <v>14333</v>
      </c>
    </row>
    <row r="143" spans="1:88" x14ac:dyDescent="0.3">
      <c r="A143" s="5">
        <v>44280</v>
      </c>
      <c r="B143" s="25">
        <f t="shared" si="88"/>
        <v>651.70000000000005</v>
      </c>
      <c r="C143" s="25">
        <f t="shared" si="89"/>
        <v>16031</v>
      </c>
      <c r="D143" s="25">
        <v>651.79999999999995</v>
      </c>
      <c r="E143" s="25">
        <v>16030</v>
      </c>
      <c r="F143" s="44">
        <v>-2.5326423717033086E-3</v>
      </c>
      <c r="G143" s="1">
        <f>'ONE_LAST_QUOTE (2)'!AF143</f>
        <v>-3.2310590462182717E-4</v>
      </c>
      <c r="H143" s="1">
        <f t="shared" si="90"/>
        <v>1.7144585284287945E-3</v>
      </c>
      <c r="I143" s="1">
        <f t="shared" si="91"/>
        <v>-2.3606703376724491E-3</v>
      </c>
      <c r="J143" s="25">
        <f t="shared" si="83"/>
        <v>0</v>
      </c>
      <c r="K143" s="25">
        <f t="shared" si="84"/>
        <v>1</v>
      </c>
      <c r="L143" s="25">
        <f t="shared" si="85"/>
        <v>1</v>
      </c>
      <c r="M143" s="25">
        <v>0</v>
      </c>
      <c r="N143" s="5" t="str">
        <f t="shared" si="86"/>
        <v>-</v>
      </c>
      <c r="O143" s="5">
        <f t="shared" si="87"/>
        <v>44280</v>
      </c>
      <c r="P143" s="5" t="s">
        <v>80</v>
      </c>
      <c r="Q143" s="5" t="s">
        <v>80</v>
      </c>
      <c r="R143" s="5" t="str">
        <f t="shared" si="92"/>
        <v>-</v>
      </c>
      <c r="S143" s="5" t="str">
        <f t="shared" si="93"/>
        <v>-</v>
      </c>
      <c r="T143" s="27">
        <f t="shared" si="94"/>
        <v>0</v>
      </c>
      <c r="CD143" s="5">
        <v>44222</v>
      </c>
      <c r="CE143" s="25">
        <v>654</v>
      </c>
      <c r="CF143" s="25">
        <v>664.7</v>
      </c>
      <c r="CH143" s="5">
        <v>44175</v>
      </c>
      <c r="CI143" s="25">
        <v>14237</v>
      </c>
      <c r="CJ143" s="25">
        <v>14395</v>
      </c>
    </row>
    <row r="144" spans="1:88" x14ac:dyDescent="0.3">
      <c r="A144" s="5">
        <v>44281</v>
      </c>
      <c r="B144" s="25">
        <f t="shared" si="88"/>
        <v>665.1</v>
      </c>
      <c r="C144" s="25">
        <f t="shared" si="89"/>
        <v>16300</v>
      </c>
      <c r="D144" s="25">
        <v>664.6</v>
      </c>
      <c r="E144" s="25">
        <v>16285</v>
      </c>
      <c r="F144" s="44">
        <v>-4.7212396666452393E-3</v>
      </c>
      <c r="G144" s="1">
        <f>'ONE_LAST_QUOTE (2)'!AF144</f>
        <v>-3.2310590462182717E-4</v>
      </c>
      <c r="H144" s="1">
        <f t="shared" si="90"/>
        <v>1.7144585284287945E-3</v>
      </c>
      <c r="I144" s="1">
        <f t="shared" si="91"/>
        <v>-2.3606703376724491E-3</v>
      </c>
      <c r="J144" s="25">
        <f t="shared" si="83"/>
        <v>0</v>
      </c>
      <c r="K144" s="25">
        <f t="shared" si="84"/>
        <v>1</v>
      </c>
      <c r="L144" s="25">
        <f t="shared" si="85"/>
        <v>1</v>
      </c>
      <c r="M144" s="25">
        <v>0</v>
      </c>
      <c r="N144" s="5" t="str">
        <f t="shared" si="86"/>
        <v>-</v>
      </c>
      <c r="O144" s="5" t="s">
        <v>80</v>
      </c>
      <c r="P144" s="5" t="s">
        <v>80</v>
      </c>
      <c r="Q144" s="5" t="s">
        <v>80</v>
      </c>
      <c r="R144" s="5" t="str">
        <f t="shared" si="92"/>
        <v>-</v>
      </c>
      <c r="S144" s="5" t="str">
        <f t="shared" si="93"/>
        <v>-</v>
      </c>
      <c r="T144" s="27">
        <f t="shared" si="94"/>
        <v>0</v>
      </c>
      <c r="CD144" s="5">
        <v>44223</v>
      </c>
      <c r="CE144" s="25">
        <v>651.4</v>
      </c>
      <c r="CF144" s="25">
        <v>654</v>
      </c>
      <c r="CH144" s="5">
        <v>44176</v>
      </c>
      <c r="CI144" s="25">
        <v>14237</v>
      </c>
      <c r="CJ144" s="25">
        <v>14235</v>
      </c>
    </row>
    <row r="145" spans="1:88" x14ac:dyDescent="0.3">
      <c r="A145" s="5">
        <v>44284</v>
      </c>
      <c r="B145" s="25">
        <f t="shared" si="88"/>
        <v>670.1</v>
      </c>
      <c r="C145" s="25">
        <f t="shared" si="89"/>
        <v>16425</v>
      </c>
      <c r="D145" s="25">
        <v>671</v>
      </c>
      <c r="E145" s="25">
        <v>16408</v>
      </c>
      <c r="F145" s="44">
        <v>-5.0959429498423341E-3</v>
      </c>
      <c r="G145" s="1">
        <f>'ONE_LAST_QUOTE (2)'!AF145</f>
        <v>-3.2310590462182717E-4</v>
      </c>
      <c r="H145" s="1">
        <f t="shared" si="90"/>
        <v>1.7144585284287945E-3</v>
      </c>
      <c r="I145" s="1">
        <f t="shared" si="91"/>
        <v>-2.3606703376724491E-3</v>
      </c>
      <c r="J145" s="25">
        <f t="shared" si="83"/>
        <v>0</v>
      </c>
      <c r="K145" s="25">
        <f t="shared" si="84"/>
        <v>1</v>
      </c>
      <c r="L145" s="25">
        <f t="shared" si="85"/>
        <v>1</v>
      </c>
      <c r="M145" s="25">
        <v>0</v>
      </c>
      <c r="N145" s="5" t="str">
        <f t="shared" si="86"/>
        <v>-</v>
      </c>
      <c r="O145" s="5" t="s">
        <v>169</v>
      </c>
      <c r="P145" s="5" t="s">
        <v>2</v>
      </c>
      <c r="Q145" s="5" t="s">
        <v>2</v>
      </c>
      <c r="R145" s="5" t="str">
        <f t="shared" si="92"/>
        <v>-</v>
      </c>
      <c r="S145" s="5" t="str">
        <f t="shared" si="93"/>
        <v>-</v>
      </c>
      <c r="T145" s="27">
        <f t="shared" si="94"/>
        <v>0</v>
      </c>
      <c r="CD145" s="5">
        <v>44224</v>
      </c>
      <c r="CE145" s="25">
        <v>638.9</v>
      </c>
      <c r="CF145" s="25">
        <v>651.4</v>
      </c>
      <c r="CH145" s="5">
        <v>44179</v>
      </c>
      <c r="CI145" s="25">
        <v>14201</v>
      </c>
      <c r="CJ145" s="25">
        <v>14241</v>
      </c>
    </row>
    <row r="146" spans="1:88" x14ac:dyDescent="0.3">
      <c r="A146" s="5">
        <v>44285</v>
      </c>
      <c r="B146" s="25">
        <f t="shared" si="88"/>
        <v>671.7</v>
      </c>
      <c r="C146" s="25">
        <f t="shared" si="89"/>
        <v>16526</v>
      </c>
      <c r="D146" s="25">
        <v>672.2</v>
      </c>
      <c r="E146" s="25">
        <v>16520</v>
      </c>
      <c r="F146" s="44">
        <v>-7.2620603897213028E-4</v>
      </c>
      <c r="G146" s="1">
        <f>'ONE_LAST_QUOTE (2)'!AF146</f>
        <v>-3.2310590462182717E-4</v>
      </c>
      <c r="H146" s="1">
        <f t="shared" si="90"/>
        <v>1.7144585284287945E-3</v>
      </c>
      <c r="I146" s="1">
        <f t="shared" si="91"/>
        <v>-2.3606703376724491E-3</v>
      </c>
      <c r="J146" s="25">
        <f t="shared" si="83"/>
        <v>0</v>
      </c>
      <c r="K146" s="25">
        <f t="shared" si="84"/>
        <v>0</v>
      </c>
      <c r="L146" s="25">
        <f t="shared" si="85"/>
        <v>0</v>
      </c>
      <c r="M146" s="25">
        <v>0</v>
      </c>
      <c r="N146" s="5" t="str">
        <f t="shared" si="86"/>
        <v>-</v>
      </c>
      <c r="O146" s="5" t="str">
        <f t="shared" si="87"/>
        <v>-</v>
      </c>
      <c r="P146" s="5" t="s">
        <v>80</v>
      </c>
      <c r="Q146" s="5" t="s">
        <v>80</v>
      </c>
      <c r="R146" s="5" t="str">
        <f t="shared" si="92"/>
        <v>-</v>
      </c>
      <c r="S146" s="5" t="str">
        <f t="shared" si="93"/>
        <v>-</v>
      </c>
      <c r="T146" s="27">
        <f t="shared" si="94"/>
        <v>0</v>
      </c>
      <c r="CD146" s="5">
        <v>44225</v>
      </c>
      <c r="CE146" s="25">
        <v>629.1</v>
      </c>
      <c r="CF146" s="25">
        <v>632.5</v>
      </c>
      <c r="CH146" s="5">
        <v>44180</v>
      </c>
      <c r="CI146" s="25">
        <v>14084</v>
      </c>
      <c r="CJ146" s="25">
        <v>14192</v>
      </c>
    </row>
    <row r="147" spans="1:88" x14ac:dyDescent="0.3">
      <c r="A147" s="5">
        <v>44286</v>
      </c>
      <c r="B147" s="25">
        <f t="shared" si="88"/>
        <v>665.2</v>
      </c>
      <c r="C147" s="25">
        <f t="shared" si="89"/>
        <v>16413</v>
      </c>
      <c r="D147" s="25">
        <v>665</v>
      </c>
      <c r="E147" s="25">
        <v>16423</v>
      </c>
      <c r="F147" s="44">
        <v>-2.7025949726095156E-4</v>
      </c>
      <c r="G147" s="1">
        <f>'ONE_LAST_QUOTE (2)'!AF147</f>
        <v>-3.2310590462182717E-4</v>
      </c>
      <c r="H147" s="1">
        <f t="shared" si="90"/>
        <v>1.7144585284287945E-3</v>
      </c>
      <c r="I147" s="1">
        <f t="shared" si="91"/>
        <v>-2.3606703376724491E-3</v>
      </c>
      <c r="J147" s="25">
        <f t="shared" si="83"/>
        <v>0</v>
      </c>
      <c r="K147" s="25">
        <f t="shared" si="84"/>
        <v>0</v>
      </c>
      <c r="L147" s="25">
        <f t="shared" si="85"/>
        <v>0</v>
      </c>
      <c r="M147" s="25">
        <v>0</v>
      </c>
      <c r="N147" s="5" t="str">
        <f t="shared" si="86"/>
        <v>-</v>
      </c>
      <c r="O147" s="5" t="str">
        <f t="shared" si="87"/>
        <v>-</v>
      </c>
      <c r="P147" s="5" t="s">
        <v>80</v>
      </c>
      <c r="Q147" s="5" t="s">
        <v>80</v>
      </c>
      <c r="R147" s="5" t="str">
        <f t="shared" si="92"/>
        <v>-</v>
      </c>
      <c r="S147" s="5" t="str">
        <f t="shared" si="93"/>
        <v>-</v>
      </c>
      <c r="T147" s="27">
        <f t="shared" si="94"/>
        <v>1</v>
      </c>
      <c r="CD147" s="5">
        <v>44228</v>
      </c>
      <c r="CE147" s="25">
        <v>640.1</v>
      </c>
      <c r="CF147" s="25">
        <v>629.20000000000005</v>
      </c>
      <c r="CH147" s="5">
        <v>44181</v>
      </c>
      <c r="CI147" s="25">
        <v>14323</v>
      </c>
      <c r="CJ147" s="25">
        <v>14099</v>
      </c>
    </row>
    <row r="148" spans="1:88" x14ac:dyDescent="0.3">
      <c r="A148" s="5">
        <v>44287</v>
      </c>
      <c r="B148" s="25">
        <f t="shared" si="88"/>
        <v>674.7</v>
      </c>
      <c r="C148" s="25">
        <f t="shared" si="89"/>
        <v>16580</v>
      </c>
      <c r="D148" s="25">
        <v>675.1</v>
      </c>
      <c r="E148" s="25">
        <v>16549</v>
      </c>
      <c r="F148" s="44">
        <v>-5.1470832730890568E-3</v>
      </c>
      <c r="G148" s="1">
        <f>'ONE_LAST_QUOTE (2)'!AF148</f>
        <v>-3.2310590462182717E-4</v>
      </c>
      <c r="H148" s="1">
        <f t="shared" si="90"/>
        <v>1.7144585284287945E-3</v>
      </c>
      <c r="I148" s="1">
        <f t="shared" si="91"/>
        <v>-2.3606703376724491E-3</v>
      </c>
      <c r="J148" s="25">
        <f t="shared" si="83"/>
        <v>0</v>
      </c>
      <c r="K148" s="25">
        <f t="shared" si="84"/>
        <v>1</v>
      </c>
      <c r="L148" s="25">
        <f t="shared" si="85"/>
        <v>1</v>
      </c>
      <c r="M148" s="25">
        <v>0</v>
      </c>
      <c r="N148" s="5" t="str">
        <f t="shared" si="86"/>
        <v>-</v>
      </c>
      <c r="O148" s="5" t="s">
        <v>80</v>
      </c>
      <c r="P148" s="5" t="s">
        <v>2</v>
      </c>
      <c r="Q148" s="5" t="s">
        <v>2</v>
      </c>
      <c r="R148" s="5" t="str">
        <f t="shared" si="92"/>
        <v>-</v>
      </c>
      <c r="S148" s="5" t="str">
        <f t="shared" si="93"/>
        <v>-</v>
      </c>
      <c r="T148" s="27">
        <f t="shared" si="94"/>
        <v>0</v>
      </c>
      <c r="CD148" s="5">
        <v>44229</v>
      </c>
      <c r="CE148" s="25">
        <v>660</v>
      </c>
      <c r="CF148" s="25">
        <v>642.1</v>
      </c>
      <c r="CH148" s="5">
        <v>44182</v>
      </c>
      <c r="CI148" s="25">
        <v>14186</v>
      </c>
      <c r="CJ148" s="25">
        <v>14192</v>
      </c>
    </row>
    <row r="149" spans="1:88" x14ac:dyDescent="0.3">
      <c r="A149" s="5">
        <v>44293</v>
      </c>
      <c r="B149" s="25">
        <f t="shared" si="88"/>
        <v>678.2</v>
      </c>
      <c r="C149" s="25">
        <f t="shared" si="89"/>
        <v>16765</v>
      </c>
      <c r="D149" s="25">
        <v>678.3</v>
      </c>
      <c r="E149" s="25">
        <v>16767</v>
      </c>
      <c r="F149" s="44">
        <v>1.8687875370220351E-3</v>
      </c>
      <c r="G149" s="1">
        <f>'ONE_LAST_QUOTE (2)'!AF149</f>
        <v>-3.2310590462182717E-4</v>
      </c>
      <c r="H149" s="1">
        <f t="shared" si="90"/>
        <v>1.7144585284287945E-3</v>
      </c>
      <c r="I149" s="1">
        <f t="shared" si="91"/>
        <v>-2.3606703376724491E-3</v>
      </c>
      <c r="J149" s="25">
        <f t="shared" si="83"/>
        <v>1</v>
      </c>
      <c r="K149" s="25">
        <f t="shared" si="84"/>
        <v>0</v>
      </c>
      <c r="L149" s="25">
        <f t="shared" si="85"/>
        <v>1</v>
      </c>
      <c r="M149" s="25">
        <v>1</v>
      </c>
      <c r="N149" s="5">
        <f t="shared" si="86"/>
        <v>44293</v>
      </c>
      <c r="O149" s="5" t="str">
        <f t="shared" si="87"/>
        <v>-</v>
      </c>
      <c r="P149" s="5" t="s">
        <v>2</v>
      </c>
      <c r="Q149" s="5">
        <v>1</v>
      </c>
      <c r="R149" s="5" t="str">
        <f t="shared" si="92"/>
        <v>-</v>
      </c>
      <c r="S149" s="5">
        <f t="shared" si="93"/>
        <v>44293</v>
      </c>
      <c r="T149" s="27">
        <f t="shared" si="94"/>
        <v>1</v>
      </c>
      <c r="CD149" s="5">
        <v>44230</v>
      </c>
      <c r="CE149" s="25">
        <v>659.8</v>
      </c>
      <c r="CF149" s="25">
        <v>660.4</v>
      </c>
      <c r="CH149" s="5">
        <v>44183</v>
      </c>
      <c r="CI149" s="25">
        <v>14136</v>
      </c>
      <c r="CJ149" s="25">
        <v>14176</v>
      </c>
    </row>
    <row r="150" spans="1:88" x14ac:dyDescent="0.3">
      <c r="A150" s="5">
        <v>44294</v>
      </c>
      <c r="B150" s="25">
        <f t="shared" si="88"/>
        <v>683.2</v>
      </c>
      <c r="C150" s="25">
        <f t="shared" si="89"/>
        <v>16930</v>
      </c>
      <c r="D150" s="25">
        <v>684.6</v>
      </c>
      <c r="E150" s="25">
        <v>16927</v>
      </c>
      <c r="F150" s="44">
        <v>1.2280722478057644E-3</v>
      </c>
      <c r="G150" s="1">
        <f>'ONE_LAST_QUOTE (2)'!AF150</f>
        <v>-3.2310590462182717E-4</v>
      </c>
      <c r="H150" s="1">
        <f t="shared" si="90"/>
        <v>1.7144585284287945E-3</v>
      </c>
      <c r="I150" s="1">
        <f t="shared" si="91"/>
        <v>-2.3606703376724491E-3</v>
      </c>
      <c r="J150" s="25">
        <f t="shared" si="83"/>
        <v>0</v>
      </c>
      <c r="K150" s="25">
        <f t="shared" si="84"/>
        <v>0</v>
      </c>
      <c r="L150" s="25">
        <f t="shared" si="85"/>
        <v>0</v>
      </c>
      <c r="M150" s="25">
        <v>0</v>
      </c>
      <c r="N150" s="5" t="str">
        <f t="shared" si="86"/>
        <v>-</v>
      </c>
      <c r="O150" s="5" t="str">
        <f t="shared" si="87"/>
        <v>-</v>
      </c>
      <c r="P150" s="5" t="s">
        <v>80</v>
      </c>
      <c r="Q150" s="5" t="s">
        <v>80</v>
      </c>
      <c r="R150" s="5" t="str">
        <f t="shared" si="92"/>
        <v>-</v>
      </c>
      <c r="S150" s="5" t="str">
        <f t="shared" si="93"/>
        <v>-</v>
      </c>
      <c r="T150" s="27">
        <f t="shared" si="94"/>
        <v>1</v>
      </c>
      <c r="CD150" s="5">
        <v>44231</v>
      </c>
      <c r="CE150" s="25">
        <v>657.4</v>
      </c>
      <c r="CF150" s="25">
        <v>657.6</v>
      </c>
      <c r="CH150" s="5">
        <v>44186</v>
      </c>
      <c r="CI150" s="25">
        <v>14309</v>
      </c>
      <c r="CJ150" s="25">
        <v>14137</v>
      </c>
    </row>
    <row r="151" spans="1:88" x14ac:dyDescent="0.3">
      <c r="A151" s="5">
        <v>44295</v>
      </c>
      <c r="B151" s="25">
        <f t="shared" si="88"/>
        <v>681.3</v>
      </c>
      <c r="C151" s="25">
        <f t="shared" si="89"/>
        <v>16833</v>
      </c>
      <c r="D151" s="25">
        <v>681.8</v>
      </c>
      <c r="E151" s="25">
        <v>16839</v>
      </c>
      <c r="F151" s="44">
        <v>-6.5243313391923974E-4</v>
      </c>
      <c r="G151" s="1">
        <f>'ONE_LAST_QUOTE (2)'!AF151</f>
        <v>-3.2310590462182717E-4</v>
      </c>
      <c r="H151" s="1">
        <f t="shared" si="90"/>
        <v>1.7144585284287945E-3</v>
      </c>
      <c r="I151" s="1">
        <f t="shared" si="91"/>
        <v>-2.3606703376724491E-3</v>
      </c>
      <c r="J151" s="25">
        <f t="shared" si="83"/>
        <v>0</v>
      </c>
      <c r="K151" s="25">
        <f t="shared" si="84"/>
        <v>0</v>
      </c>
      <c r="L151" s="25">
        <f t="shared" si="85"/>
        <v>0</v>
      </c>
      <c r="M151" s="25">
        <v>0</v>
      </c>
      <c r="N151" s="5" t="str">
        <f t="shared" si="86"/>
        <v>-</v>
      </c>
      <c r="O151" s="5" t="str">
        <f t="shared" si="87"/>
        <v>-</v>
      </c>
      <c r="P151" s="5" t="s">
        <v>80</v>
      </c>
      <c r="Q151" s="5" t="s">
        <v>80</v>
      </c>
      <c r="R151" s="5" t="str">
        <f t="shared" si="92"/>
        <v>-</v>
      </c>
      <c r="S151" s="5" t="str">
        <f t="shared" si="93"/>
        <v>-</v>
      </c>
      <c r="T151" s="27">
        <f t="shared" si="94"/>
        <v>0</v>
      </c>
      <c r="CD151" s="5">
        <v>44232</v>
      </c>
      <c r="CE151" s="25">
        <v>660.1</v>
      </c>
      <c r="CF151" s="25">
        <v>657.4</v>
      </c>
      <c r="CH151" s="5">
        <v>44187</v>
      </c>
      <c r="CI151" s="25">
        <v>14046</v>
      </c>
      <c r="CJ151" s="25">
        <v>14318</v>
      </c>
    </row>
    <row r="152" spans="1:88" x14ac:dyDescent="0.3">
      <c r="A152" s="5">
        <v>44298</v>
      </c>
      <c r="B152" s="25">
        <f t="shared" si="88"/>
        <v>680</v>
      </c>
      <c r="C152" s="25">
        <f t="shared" si="89"/>
        <v>16845</v>
      </c>
      <c r="D152" s="25">
        <v>679.2</v>
      </c>
      <c r="E152" s="25">
        <v>16835</v>
      </c>
      <c r="F152" s="44">
        <v>-3.9721835699387887E-4</v>
      </c>
      <c r="G152" s="1">
        <f>'ONE_LAST_QUOTE (2)'!AF152</f>
        <v>-3.2310590462182717E-4</v>
      </c>
      <c r="H152" s="1">
        <f t="shared" si="90"/>
        <v>1.7144585284287945E-3</v>
      </c>
      <c r="I152" s="1">
        <f t="shared" si="91"/>
        <v>-2.3606703376724491E-3</v>
      </c>
      <c r="J152" s="25">
        <f t="shared" si="83"/>
        <v>0</v>
      </c>
      <c r="K152" s="25">
        <f t="shared" si="84"/>
        <v>0</v>
      </c>
      <c r="L152" s="25">
        <f t="shared" si="85"/>
        <v>0</v>
      </c>
      <c r="M152" s="25">
        <v>0</v>
      </c>
      <c r="N152" s="5" t="str">
        <f t="shared" si="86"/>
        <v>-</v>
      </c>
      <c r="O152" s="5" t="str">
        <f t="shared" si="87"/>
        <v>-</v>
      </c>
      <c r="P152" s="5" t="s">
        <v>2</v>
      </c>
      <c r="Q152" s="5" t="s">
        <v>2</v>
      </c>
      <c r="R152" s="5" t="str">
        <f t="shared" si="92"/>
        <v>-</v>
      </c>
      <c r="S152" s="5" t="str">
        <f t="shared" si="93"/>
        <v>-</v>
      </c>
      <c r="T152" s="27">
        <f t="shared" si="94"/>
        <v>0</v>
      </c>
      <c r="CD152" s="5">
        <v>44235</v>
      </c>
      <c r="CE152" s="25">
        <v>660.7</v>
      </c>
      <c r="CF152" s="25">
        <v>661.2</v>
      </c>
      <c r="CH152" s="5">
        <v>44188</v>
      </c>
      <c r="CI152" s="25">
        <v>14114</v>
      </c>
      <c r="CJ152" s="25">
        <v>14036</v>
      </c>
    </row>
    <row r="153" spans="1:88" x14ac:dyDescent="0.3">
      <c r="A153" s="5">
        <v>44299</v>
      </c>
      <c r="B153" s="25">
        <f t="shared" si="88"/>
        <v>680.1</v>
      </c>
      <c r="C153" s="25">
        <f t="shared" si="89"/>
        <v>16807</v>
      </c>
      <c r="D153" s="25">
        <v>679.6</v>
      </c>
      <c r="E153" s="25">
        <v>16793</v>
      </c>
      <c r="F153" s="44">
        <v>-1.8141268890220618E-3</v>
      </c>
      <c r="G153" s="1">
        <f>'ONE_LAST_QUOTE (2)'!AF153</f>
        <v>-3.2310590462182717E-4</v>
      </c>
      <c r="H153" s="1">
        <f t="shared" si="90"/>
        <v>1.7144585284287945E-3</v>
      </c>
      <c r="I153" s="1">
        <f t="shared" si="91"/>
        <v>-2.3606703376724491E-3</v>
      </c>
      <c r="J153" s="25">
        <f t="shared" si="83"/>
        <v>0</v>
      </c>
      <c r="K153" s="25">
        <f t="shared" si="84"/>
        <v>0</v>
      </c>
      <c r="L153" s="25">
        <f t="shared" si="85"/>
        <v>0</v>
      </c>
      <c r="M153" s="25">
        <v>0</v>
      </c>
      <c r="N153" s="5" t="str">
        <f t="shared" si="86"/>
        <v>-</v>
      </c>
      <c r="O153" s="5" t="str">
        <f t="shared" si="87"/>
        <v>-</v>
      </c>
      <c r="P153" s="5" t="s">
        <v>80</v>
      </c>
      <c r="Q153" s="5" t="s">
        <v>80</v>
      </c>
      <c r="R153" s="5" t="str">
        <f t="shared" si="92"/>
        <v>-</v>
      </c>
      <c r="S153" s="5" t="str">
        <f t="shared" si="93"/>
        <v>-</v>
      </c>
      <c r="T153" s="27">
        <f t="shared" si="94"/>
        <v>0</v>
      </c>
      <c r="CD153" s="5">
        <v>44236</v>
      </c>
      <c r="CE153" s="25">
        <v>666.5</v>
      </c>
      <c r="CF153" s="25">
        <v>661.8</v>
      </c>
      <c r="CH153" s="5">
        <v>44189</v>
      </c>
      <c r="CI153" s="25">
        <v>14242</v>
      </c>
      <c r="CJ153" s="25">
        <v>14130</v>
      </c>
    </row>
    <row r="154" spans="1:88" x14ac:dyDescent="0.3">
      <c r="A154" s="5">
        <v>44300</v>
      </c>
      <c r="B154" s="25">
        <f t="shared" si="88"/>
        <v>684.1</v>
      </c>
      <c r="C154" s="25">
        <f t="shared" si="89"/>
        <v>16859</v>
      </c>
      <c r="D154" s="25">
        <v>684.4</v>
      </c>
      <c r="E154" s="25">
        <v>16857</v>
      </c>
      <c r="F154" s="44">
        <v>-2.2938869962282112E-3</v>
      </c>
      <c r="G154" s="1">
        <f>'ONE_LAST_QUOTE (2)'!AF154</f>
        <v>-3.2310590462182717E-4</v>
      </c>
      <c r="H154" s="1">
        <f t="shared" si="90"/>
        <v>1.7144585284287945E-3</v>
      </c>
      <c r="I154" s="1">
        <f t="shared" si="91"/>
        <v>-2.3606703376724491E-3</v>
      </c>
      <c r="J154" s="25">
        <f t="shared" si="83"/>
        <v>0</v>
      </c>
      <c r="K154" s="25">
        <f t="shared" si="84"/>
        <v>0</v>
      </c>
      <c r="L154" s="25">
        <f t="shared" si="85"/>
        <v>0</v>
      </c>
      <c r="M154" s="25">
        <v>0</v>
      </c>
      <c r="N154" s="5" t="str">
        <f t="shared" si="86"/>
        <v>-</v>
      </c>
      <c r="O154" s="5" t="str">
        <f t="shared" si="87"/>
        <v>-</v>
      </c>
      <c r="P154" s="5" t="s">
        <v>80</v>
      </c>
      <c r="Q154" s="5" t="s">
        <v>80</v>
      </c>
      <c r="R154" s="5" t="str">
        <f t="shared" si="92"/>
        <v>-</v>
      </c>
      <c r="S154" s="5" t="str">
        <f t="shared" si="93"/>
        <v>-</v>
      </c>
      <c r="T154" s="27">
        <f t="shared" si="94"/>
        <v>0</v>
      </c>
      <c r="CD154" s="5">
        <v>44237</v>
      </c>
      <c r="CE154" s="25">
        <v>673.4</v>
      </c>
      <c r="CF154" s="25">
        <v>674.2</v>
      </c>
      <c r="CH154" s="5">
        <v>44190</v>
      </c>
      <c r="CI154" s="25">
        <v>14304</v>
      </c>
      <c r="CJ154" s="25">
        <v>14279</v>
      </c>
    </row>
    <row r="155" spans="1:88" x14ac:dyDescent="0.3">
      <c r="A155" s="5">
        <v>44301</v>
      </c>
      <c r="B155" s="25">
        <f t="shared" si="88"/>
        <v>692.3</v>
      </c>
      <c r="C155" s="25">
        <f t="shared" si="89"/>
        <v>17097</v>
      </c>
      <c r="D155" s="25">
        <v>692.1</v>
      </c>
      <c r="E155" s="25">
        <v>17069</v>
      </c>
      <c r="F155" s="44">
        <v>-1.7603051440014518E-3</v>
      </c>
      <c r="G155" s="1">
        <f>'ONE_LAST_QUOTE (2)'!AF155</f>
        <v>-3.2310590462182717E-4</v>
      </c>
      <c r="H155" s="1">
        <f t="shared" si="90"/>
        <v>1.7144585284287945E-3</v>
      </c>
      <c r="I155" s="1">
        <f t="shared" si="91"/>
        <v>-2.3606703376724491E-3</v>
      </c>
      <c r="J155" s="25">
        <f t="shared" si="83"/>
        <v>0</v>
      </c>
      <c r="K155" s="25">
        <f t="shared" si="84"/>
        <v>0</v>
      </c>
      <c r="L155" s="25">
        <f t="shared" si="85"/>
        <v>0</v>
      </c>
      <c r="M155" s="25">
        <v>0</v>
      </c>
      <c r="N155" s="5" t="str">
        <f t="shared" si="86"/>
        <v>-</v>
      </c>
      <c r="O155" s="5" t="str">
        <f t="shared" si="87"/>
        <v>-</v>
      </c>
      <c r="P155" s="5" t="s">
        <v>2</v>
      </c>
      <c r="Q155" s="5" t="s">
        <v>2</v>
      </c>
      <c r="R155" s="5" t="str">
        <f t="shared" si="92"/>
        <v>-</v>
      </c>
      <c r="S155" s="5" t="str">
        <f t="shared" si="93"/>
        <v>-</v>
      </c>
      <c r="T155" s="27">
        <f t="shared" si="94"/>
        <v>0</v>
      </c>
      <c r="CD155" s="5">
        <v>44238</v>
      </c>
      <c r="CE155" s="25">
        <v>674.1</v>
      </c>
      <c r="CF155" s="25">
        <v>674.2</v>
      </c>
      <c r="CH155" s="5">
        <v>44193</v>
      </c>
      <c r="CI155" s="25">
        <v>14436</v>
      </c>
      <c r="CJ155" s="25">
        <v>14305</v>
      </c>
    </row>
    <row r="156" spans="1:88" x14ac:dyDescent="0.3">
      <c r="A156" s="5">
        <v>44302</v>
      </c>
      <c r="B156" s="25">
        <f t="shared" si="88"/>
        <v>688.4</v>
      </c>
      <c r="C156" s="25">
        <f t="shared" si="89"/>
        <v>17143</v>
      </c>
      <c r="D156" s="25">
        <v>687.9</v>
      </c>
      <c r="E156" s="25">
        <v>17156</v>
      </c>
      <c r="F156" s="44">
        <v>4.5362968736826744E-3</v>
      </c>
      <c r="G156" s="1">
        <f>'ONE_LAST_QUOTE (2)'!AF156</f>
        <v>-3.2310590462182717E-4</v>
      </c>
      <c r="H156" s="1">
        <f t="shared" si="90"/>
        <v>1.7144585284287945E-3</v>
      </c>
      <c r="I156" s="1">
        <f t="shared" si="91"/>
        <v>-2.3606703376724491E-3</v>
      </c>
      <c r="J156" s="25">
        <f t="shared" si="83"/>
        <v>1</v>
      </c>
      <c r="K156" s="25">
        <f t="shared" si="84"/>
        <v>0</v>
      </c>
      <c r="L156" s="25">
        <f t="shared" si="85"/>
        <v>1</v>
      </c>
      <c r="M156" s="25">
        <v>0</v>
      </c>
      <c r="N156" s="5">
        <f t="shared" si="86"/>
        <v>44302</v>
      </c>
      <c r="O156" s="5" t="str">
        <f t="shared" si="87"/>
        <v>-</v>
      </c>
      <c r="P156" s="5" t="s">
        <v>2</v>
      </c>
      <c r="Q156" s="5" t="s">
        <v>2</v>
      </c>
      <c r="R156" s="5" t="str">
        <f t="shared" si="92"/>
        <v>-</v>
      </c>
      <c r="S156" s="5" t="str">
        <f t="shared" si="93"/>
        <v>-</v>
      </c>
      <c r="T156" s="27">
        <f t="shared" si="94"/>
        <v>1</v>
      </c>
      <c r="CD156" s="5">
        <v>44243</v>
      </c>
      <c r="CE156" s="25">
        <v>695.9</v>
      </c>
      <c r="CF156" s="25">
        <v>682.4</v>
      </c>
      <c r="CH156" s="5">
        <v>44194</v>
      </c>
      <c r="CI156" s="25">
        <v>14458</v>
      </c>
      <c r="CJ156" s="25">
        <v>14436</v>
      </c>
    </row>
    <row r="157" spans="1:88" x14ac:dyDescent="0.3">
      <c r="A157" s="5">
        <v>44305</v>
      </c>
      <c r="B157" s="25">
        <f t="shared" si="88"/>
        <v>690.1</v>
      </c>
      <c r="C157" s="25">
        <f t="shared" si="89"/>
        <v>17278</v>
      </c>
      <c r="D157" s="25">
        <v>690</v>
      </c>
      <c r="E157" s="25">
        <v>17269</v>
      </c>
      <c r="F157" s="44">
        <v>2.0674502309075498E-3</v>
      </c>
      <c r="G157" s="1">
        <f>'ONE_LAST_QUOTE (2)'!AF157</f>
        <v>-3.2310590462182717E-4</v>
      </c>
      <c r="H157" s="1">
        <f t="shared" si="90"/>
        <v>1.7144585284287945E-3</v>
      </c>
      <c r="I157" s="1">
        <f t="shared" si="91"/>
        <v>-2.3606703376724491E-3</v>
      </c>
      <c r="J157" s="25">
        <f t="shared" si="83"/>
        <v>1</v>
      </c>
      <c r="K157" s="25">
        <f t="shared" si="84"/>
        <v>0</v>
      </c>
      <c r="L157" s="25">
        <f t="shared" si="85"/>
        <v>1</v>
      </c>
      <c r="M157" s="25">
        <v>0</v>
      </c>
      <c r="N157" s="5">
        <f t="shared" si="86"/>
        <v>44305</v>
      </c>
      <c r="O157" s="5" t="str">
        <f t="shared" si="87"/>
        <v>-</v>
      </c>
      <c r="P157" s="5" t="s">
        <v>80</v>
      </c>
      <c r="Q157" s="5" t="s">
        <v>80</v>
      </c>
      <c r="R157" s="5" t="str">
        <f t="shared" si="92"/>
        <v>-</v>
      </c>
      <c r="S157" s="5" t="str">
        <f t="shared" si="93"/>
        <v>-</v>
      </c>
      <c r="T157" s="27">
        <f t="shared" si="94"/>
        <v>1</v>
      </c>
      <c r="CD157" s="5">
        <v>44244</v>
      </c>
      <c r="CE157" s="25">
        <v>688.6</v>
      </c>
      <c r="CF157" s="25">
        <v>697.9</v>
      </c>
      <c r="CH157" s="5">
        <v>44195</v>
      </c>
      <c r="CI157" s="25">
        <v>14636</v>
      </c>
      <c r="CJ157" s="25">
        <v>14461</v>
      </c>
    </row>
    <row r="158" spans="1:88" x14ac:dyDescent="0.3">
      <c r="A158" s="5">
        <v>44306</v>
      </c>
      <c r="B158" s="25">
        <f t="shared" si="88"/>
        <v>690.6</v>
      </c>
      <c r="C158" s="25">
        <f t="shared" si="89"/>
        <v>17305</v>
      </c>
      <c r="D158" s="25">
        <v>690.9</v>
      </c>
      <c r="E158" s="25">
        <v>17320</v>
      </c>
      <c r="F158" s="44">
        <v>3.5831664669282721E-3</v>
      </c>
      <c r="G158" s="1">
        <f>'ONE_LAST_QUOTE (2)'!AF158</f>
        <v>-3.2310590462182717E-4</v>
      </c>
      <c r="H158" s="1">
        <f t="shared" si="90"/>
        <v>1.7144585284287945E-3</v>
      </c>
      <c r="I158" s="1">
        <f t="shared" si="91"/>
        <v>-2.3606703376724491E-3</v>
      </c>
      <c r="J158" s="25">
        <f t="shared" si="83"/>
        <v>1</v>
      </c>
      <c r="K158" s="25">
        <f t="shared" si="84"/>
        <v>0</v>
      </c>
      <c r="L158" s="25">
        <f t="shared" si="85"/>
        <v>1</v>
      </c>
      <c r="M158" s="25">
        <v>0</v>
      </c>
      <c r="N158" s="5">
        <f t="shared" si="86"/>
        <v>44306</v>
      </c>
      <c r="O158" s="5" t="str">
        <f t="shared" si="87"/>
        <v>-</v>
      </c>
      <c r="P158" s="5" t="s">
        <v>2</v>
      </c>
      <c r="Q158" s="5" t="s">
        <v>2</v>
      </c>
      <c r="R158" s="5" t="str">
        <f t="shared" si="92"/>
        <v>-</v>
      </c>
      <c r="S158" s="5" t="str">
        <f t="shared" si="93"/>
        <v>-</v>
      </c>
      <c r="T158" s="27">
        <f t="shared" si="94"/>
        <v>1</v>
      </c>
      <c r="CD158" s="5">
        <v>44245</v>
      </c>
      <c r="CE158" s="25">
        <v>683.8</v>
      </c>
      <c r="CF158" s="25">
        <v>688.9</v>
      </c>
      <c r="CH158" s="5">
        <v>44196</v>
      </c>
      <c r="CI158" s="25">
        <v>14678</v>
      </c>
      <c r="CJ158" s="25">
        <v>14646</v>
      </c>
    </row>
    <row r="159" spans="1:88" x14ac:dyDescent="0.3">
      <c r="A159" s="5">
        <v>44307</v>
      </c>
      <c r="B159" s="25">
        <f t="shared" si="88"/>
        <v>683.7</v>
      </c>
      <c r="C159" s="25">
        <f t="shared" si="89"/>
        <v>17151</v>
      </c>
      <c r="D159" s="25">
        <v>684.2</v>
      </c>
      <c r="E159" s="25">
        <v>17232</v>
      </c>
      <c r="F159" s="44">
        <v>3.7941403102807782E-3</v>
      </c>
      <c r="G159" s="1">
        <f>'ONE_LAST_QUOTE (2)'!AF159</f>
        <v>-3.2310590462182717E-4</v>
      </c>
      <c r="H159" s="1">
        <f t="shared" si="90"/>
        <v>1.7144585284287945E-3</v>
      </c>
      <c r="I159" s="1">
        <f t="shared" si="91"/>
        <v>-2.3606703376724491E-3</v>
      </c>
      <c r="J159" s="25">
        <f t="shared" si="83"/>
        <v>1</v>
      </c>
      <c r="K159" s="25">
        <f t="shared" si="84"/>
        <v>0</v>
      </c>
      <c r="L159" s="25">
        <f t="shared" si="85"/>
        <v>1</v>
      </c>
      <c r="M159" s="25">
        <v>0</v>
      </c>
      <c r="N159" s="5" t="s">
        <v>80</v>
      </c>
      <c r="O159" s="5" t="str">
        <f t="shared" si="87"/>
        <v>-</v>
      </c>
      <c r="P159" s="5" t="s">
        <v>2</v>
      </c>
      <c r="Q159" s="5" t="s">
        <v>2</v>
      </c>
      <c r="R159" s="5" t="str">
        <f t="shared" si="92"/>
        <v>-</v>
      </c>
      <c r="S159" s="5" t="str">
        <f t="shared" si="93"/>
        <v>-</v>
      </c>
      <c r="T159" s="27">
        <f t="shared" si="94"/>
        <v>1</v>
      </c>
      <c r="CD159" s="5">
        <v>44246</v>
      </c>
      <c r="CE159" s="25">
        <v>682.7</v>
      </c>
      <c r="CF159" s="25">
        <v>684.5</v>
      </c>
      <c r="CH159" s="5">
        <v>44200</v>
      </c>
      <c r="CI159" s="25">
        <v>14873</v>
      </c>
      <c r="CJ159" s="25">
        <v>14677</v>
      </c>
    </row>
    <row r="160" spans="1:88" x14ac:dyDescent="0.3">
      <c r="A160" s="5">
        <v>44308</v>
      </c>
      <c r="B160" s="25">
        <f t="shared" si="88"/>
        <v>684.6</v>
      </c>
      <c r="C160" s="25">
        <f t="shared" si="89"/>
        <v>17096</v>
      </c>
      <c r="D160" s="25">
        <v>684.8</v>
      </c>
      <c r="E160" s="25">
        <v>17106</v>
      </c>
      <c r="F160" s="44">
        <v>-1.9618026902411684E-3</v>
      </c>
      <c r="G160" s="1">
        <f>'ONE_LAST_QUOTE (2)'!AF160</f>
        <v>-3.2310590462182717E-4</v>
      </c>
      <c r="H160" s="1">
        <f t="shared" si="90"/>
        <v>1.7144585284287945E-3</v>
      </c>
      <c r="I160" s="1">
        <f t="shared" si="91"/>
        <v>-2.3606703376724491E-3</v>
      </c>
      <c r="J160" s="25">
        <f t="shared" si="83"/>
        <v>0</v>
      </c>
      <c r="K160" s="25">
        <f t="shared" si="84"/>
        <v>0</v>
      </c>
      <c r="L160" s="25">
        <f t="shared" si="85"/>
        <v>0</v>
      </c>
      <c r="M160" s="25">
        <v>1</v>
      </c>
      <c r="N160" s="5" t="str">
        <f t="shared" si="86"/>
        <v>-</v>
      </c>
      <c r="O160" s="5" t="str">
        <f t="shared" si="87"/>
        <v>-</v>
      </c>
      <c r="P160" s="5">
        <v>1</v>
      </c>
      <c r="Q160" s="5" t="s">
        <v>2</v>
      </c>
      <c r="R160" s="5">
        <f t="shared" si="92"/>
        <v>44308</v>
      </c>
      <c r="S160" s="5" t="str">
        <f t="shared" si="93"/>
        <v>-</v>
      </c>
      <c r="T160" s="27">
        <f t="shared" si="94"/>
        <v>0</v>
      </c>
      <c r="CD160" s="5">
        <v>44249</v>
      </c>
      <c r="CE160" s="25">
        <v>679.1</v>
      </c>
      <c r="CF160" s="25">
        <v>682.8</v>
      </c>
      <c r="CH160" s="5">
        <v>44201</v>
      </c>
      <c r="CI160" s="25">
        <v>14976</v>
      </c>
      <c r="CJ160" s="25">
        <v>14888</v>
      </c>
    </row>
    <row r="161" spans="1:88" x14ac:dyDescent="0.3">
      <c r="A161" s="5">
        <v>44309</v>
      </c>
      <c r="B161" s="25">
        <f t="shared" si="88"/>
        <v>692.1</v>
      </c>
      <c r="C161" s="25">
        <f t="shared" si="89"/>
        <v>17257</v>
      </c>
      <c r="D161" s="25">
        <v>692.8</v>
      </c>
      <c r="E161" s="25">
        <v>17255</v>
      </c>
      <c r="F161" s="44">
        <v>-1.9947452417996207E-3</v>
      </c>
      <c r="G161" s="1">
        <f>'ONE_LAST_QUOTE (2)'!AF161</f>
        <v>-3.2310590462182717E-4</v>
      </c>
      <c r="H161" s="1">
        <f t="shared" si="90"/>
        <v>1.7144585284287945E-3</v>
      </c>
      <c r="I161" s="1">
        <f t="shared" si="91"/>
        <v>-2.3606703376724491E-3</v>
      </c>
      <c r="J161" s="25">
        <f t="shared" si="83"/>
        <v>0</v>
      </c>
      <c r="K161" s="25">
        <f t="shared" si="84"/>
        <v>0</v>
      </c>
      <c r="L161" s="25">
        <f t="shared" si="85"/>
        <v>0</v>
      </c>
      <c r="M161" s="25">
        <v>0</v>
      </c>
      <c r="N161" s="5" t="str">
        <f t="shared" si="86"/>
        <v>-</v>
      </c>
      <c r="O161" s="5" t="str">
        <f t="shared" si="87"/>
        <v>-</v>
      </c>
      <c r="P161" s="5" t="s">
        <v>80</v>
      </c>
      <c r="Q161" s="5" t="s">
        <v>80</v>
      </c>
      <c r="R161" s="5" t="str">
        <f t="shared" si="92"/>
        <v>-</v>
      </c>
      <c r="S161" s="5" t="str">
        <f t="shared" si="93"/>
        <v>-</v>
      </c>
      <c r="T161" s="27">
        <f t="shared" si="94"/>
        <v>0</v>
      </c>
      <c r="CD161" s="5">
        <v>44250</v>
      </c>
      <c r="CE161" s="25">
        <v>678.6</v>
      </c>
      <c r="CF161" s="25">
        <v>679.2</v>
      </c>
      <c r="CH161" s="5">
        <v>44202</v>
      </c>
      <c r="CI161" s="25">
        <v>14911</v>
      </c>
      <c r="CJ161" s="25">
        <v>15003</v>
      </c>
    </row>
    <row r="162" spans="1:88" x14ac:dyDescent="0.3">
      <c r="A162" s="5">
        <v>44312</v>
      </c>
      <c r="B162" s="25">
        <f t="shared" si="88"/>
        <v>704.3</v>
      </c>
      <c r="C162" s="25">
        <f t="shared" si="89"/>
        <v>17528</v>
      </c>
      <c r="D162" s="25">
        <v>704.8</v>
      </c>
      <c r="E162" s="25">
        <v>17526</v>
      </c>
      <c r="F162" s="44">
        <v>-3.4624528990824768E-3</v>
      </c>
      <c r="G162" s="1">
        <f>'ONE_LAST_QUOTE (2)'!AF162</f>
        <v>-3.2310590462182717E-4</v>
      </c>
      <c r="H162" s="1">
        <f t="shared" si="90"/>
        <v>1.7144585284287945E-3</v>
      </c>
      <c r="I162" s="1">
        <f t="shared" si="91"/>
        <v>-2.3606703376724491E-3</v>
      </c>
      <c r="J162" s="25">
        <f t="shared" si="83"/>
        <v>0</v>
      </c>
      <c r="K162" s="25">
        <f t="shared" si="84"/>
        <v>1</v>
      </c>
      <c r="L162" s="25">
        <f t="shared" si="85"/>
        <v>1</v>
      </c>
      <c r="M162" s="25">
        <v>0</v>
      </c>
      <c r="N162" s="5" t="str">
        <f t="shared" si="86"/>
        <v>-</v>
      </c>
      <c r="O162" s="5">
        <f t="shared" si="87"/>
        <v>44312</v>
      </c>
      <c r="P162" s="5" t="s">
        <v>2</v>
      </c>
      <c r="Q162" s="5" t="s">
        <v>2</v>
      </c>
      <c r="R162" s="5" t="str">
        <f t="shared" si="92"/>
        <v>-</v>
      </c>
      <c r="S162" s="5" t="str">
        <f t="shared" si="93"/>
        <v>-</v>
      </c>
      <c r="T162" s="27">
        <f t="shared" si="94"/>
        <v>0</v>
      </c>
      <c r="CD162" s="5">
        <v>44251</v>
      </c>
      <c r="CE162" s="25">
        <v>671.6</v>
      </c>
      <c r="CF162" s="25">
        <v>678</v>
      </c>
      <c r="CH162" s="5">
        <v>44203</v>
      </c>
      <c r="CI162" s="25">
        <v>15226</v>
      </c>
      <c r="CJ162" s="25">
        <v>14925</v>
      </c>
    </row>
    <row r="163" spans="1:88" x14ac:dyDescent="0.3">
      <c r="A163" s="5">
        <v>44313</v>
      </c>
      <c r="B163" s="25">
        <f t="shared" si="88"/>
        <v>705</v>
      </c>
      <c r="C163" s="25">
        <f t="shared" si="89"/>
        <v>17561</v>
      </c>
      <c r="D163" s="25">
        <v>705</v>
      </c>
      <c r="E163" s="25">
        <v>17570</v>
      </c>
      <c r="F163" s="44">
        <v>-2.177702134349104E-3</v>
      </c>
      <c r="G163" s="1">
        <f>'ONE_LAST_QUOTE (2)'!AF163</f>
        <v>-3.2310590462182717E-4</v>
      </c>
      <c r="H163" s="1">
        <f t="shared" si="90"/>
        <v>1.7144585284287945E-3</v>
      </c>
      <c r="I163" s="1">
        <f t="shared" si="91"/>
        <v>-2.3606703376724491E-3</v>
      </c>
      <c r="J163" s="25">
        <f t="shared" si="83"/>
        <v>0</v>
      </c>
      <c r="K163" s="25">
        <f t="shared" si="84"/>
        <v>0</v>
      </c>
      <c r="L163" s="25">
        <f t="shared" si="85"/>
        <v>0</v>
      </c>
      <c r="M163" s="25">
        <v>0</v>
      </c>
      <c r="N163" s="5" t="str">
        <f t="shared" si="86"/>
        <v>-</v>
      </c>
      <c r="O163" s="5" t="str">
        <f t="shared" si="87"/>
        <v>-</v>
      </c>
      <c r="P163" s="5" t="s">
        <v>80</v>
      </c>
      <c r="Q163" s="5" t="s">
        <v>80</v>
      </c>
      <c r="R163" s="5" t="str">
        <f t="shared" si="92"/>
        <v>-</v>
      </c>
      <c r="S163" s="5" t="str">
        <f t="shared" si="93"/>
        <v>-</v>
      </c>
      <c r="T163" s="27">
        <f t="shared" si="94"/>
        <v>0</v>
      </c>
      <c r="CD163" s="5">
        <v>44252</v>
      </c>
      <c r="CE163" s="25">
        <v>677.5</v>
      </c>
      <c r="CF163" s="25">
        <v>673.8</v>
      </c>
      <c r="CH163" s="5">
        <v>44204</v>
      </c>
      <c r="CI163" s="25">
        <v>15451</v>
      </c>
      <c r="CJ163" s="25">
        <v>15238</v>
      </c>
    </row>
    <row r="164" spans="1:88" x14ac:dyDescent="0.3">
      <c r="A164" s="5">
        <v>44314</v>
      </c>
      <c r="B164" s="25">
        <f t="shared" si="88"/>
        <v>701</v>
      </c>
      <c r="C164" s="25">
        <f t="shared" si="89"/>
        <v>17528</v>
      </c>
      <c r="D164" s="25">
        <v>700</v>
      </c>
      <c r="E164" s="25">
        <v>17533</v>
      </c>
      <c r="F164" s="44">
        <v>-6.205694296893959E-4</v>
      </c>
      <c r="G164" s="1">
        <f>'ONE_LAST_QUOTE (2)'!AF164</f>
        <v>-3.2310590462182717E-4</v>
      </c>
      <c r="H164" s="1">
        <f t="shared" si="90"/>
        <v>1.7144585284287945E-3</v>
      </c>
      <c r="I164" s="1">
        <f t="shared" si="91"/>
        <v>-2.3606703376724491E-3</v>
      </c>
      <c r="J164" s="25">
        <f t="shared" si="83"/>
        <v>0</v>
      </c>
      <c r="K164" s="25">
        <f t="shared" si="84"/>
        <v>0</v>
      </c>
      <c r="L164" s="25">
        <f t="shared" si="85"/>
        <v>0</v>
      </c>
      <c r="M164" s="25">
        <v>0</v>
      </c>
      <c r="N164" s="5" t="str">
        <f t="shared" si="86"/>
        <v>-</v>
      </c>
      <c r="O164" s="5" t="str">
        <f t="shared" si="87"/>
        <v>-</v>
      </c>
      <c r="P164" s="5" t="s">
        <v>80</v>
      </c>
      <c r="Q164" s="5" t="s">
        <v>80</v>
      </c>
      <c r="R164" s="5" t="str">
        <f t="shared" si="92"/>
        <v>-</v>
      </c>
      <c r="S164" s="5" t="str">
        <f t="shared" si="93"/>
        <v>-</v>
      </c>
      <c r="T164" s="27">
        <f t="shared" si="94"/>
        <v>0</v>
      </c>
      <c r="CD164" s="5">
        <v>44253</v>
      </c>
      <c r="CE164" s="25">
        <v>652.4</v>
      </c>
      <c r="CF164" s="25">
        <v>673.5</v>
      </c>
      <c r="CH164" s="5">
        <v>44207</v>
      </c>
      <c r="CI164" s="25">
        <v>15531</v>
      </c>
      <c r="CJ164" s="25">
        <v>15462</v>
      </c>
    </row>
    <row r="165" spans="1:88" x14ac:dyDescent="0.3">
      <c r="A165" s="5">
        <v>44315</v>
      </c>
      <c r="B165" s="25">
        <f t="shared" si="88"/>
        <v>704.6</v>
      </c>
      <c r="C165" s="25">
        <f t="shared" si="89"/>
        <v>17581</v>
      </c>
      <c r="D165" s="25">
        <v>702.2</v>
      </c>
      <c r="E165" s="25">
        <v>17569</v>
      </c>
      <c r="F165" s="44">
        <v>-1.5226710158746533E-3</v>
      </c>
      <c r="G165" s="1">
        <f>'ONE_LAST_QUOTE (2)'!AF165</f>
        <v>-3.2310590462182717E-4</v>
      </c>
      <c r="H165" s="1">
        <f t="shared" si="90"/>
        <v>1.7144585284287945E-3</v>
      </c>
      <c r="I165" s="1">
        <f t="shared" si="91"/>
        <v>-2.3606703376724491E-3</v>
      </c>
      <c r="J165" s="25">
        <f t="shared" si="83"/>
        <v>0</v>
      </c>
      <c r="K165" s="25">
        <f t="shared" si="84"/>
        <v>0</v>
      </c>
      <c r="L165" s="25">
        <f t="shared" si="85"/>
        <v>0</v>
      </c>
      <c r="M165" s="25">
        <v>0</v>
      </c>
      <c r="N165" s="5" t="str">
        <f t="shared" si="86"/>
        <v>-</v>
      </c>
      <c r="O165" s="5" t="str">
        <f t="shared" si="87"/>
        <v>-</v>
      </c>
      <c r="P165" s="5" t="s">
        <v>2</v>
      </c>
      <c r="Q165" s="5" t="s">
        <v>2</v>
      </c>
      <c r="R165" s="5" t="str">
        <f t="shared" si="92"/>
        <v>-</v>
      </c>
      <c r="S165" s="5" t="str">
        <f t="shared" si="93"/>
        <v>-</v>
      </c>
      <c r="T165" s="27">
        <f t="shared" si="94"/>
        <v>0</v>
      </c>
      <c r="CD165" s="5">
        <v>44256</v>
      </c>
      <c r="CE165" s="25">
        <v>661.1</v>
      </c>
      <c r="CF165" s="25">
        <v>653.79999999999995</v>
      </c>
      <c r="CH165" s="5">
        <v>44208</v>
      </c>
      <c r="CI165" s="25">
        <v>15489</v>
      </c>
      <c r="CJ165" s="25">
        <v>15518</v>
      </c>
    </row>
    <row r="166" spans="1:88" x14ac:dyDescent="0.3">
      <c r="A166" s="5">
        <v>44319</v>
      </c>
      <c r="B166" s="25">
        <f t="shared" si="88"/>
        <v>687.9</v>
      </c>
      <c r="C166" s="25">
        <f t="shared" si="89"/>
        <v>17249</v>
      </c>
      <c r="D166" s="25">
        <v>687.9</v>
      </c>
      <c r="E166" s="25">
        <v>17254</v>
      </c>
      <c r="F166" s="44">
        <v>-3.1960653470653909E-4</v>
      </c>
      <c r="G166" s="1">
        <f>'ONE_LAST_QUOTE (2)'!AF166</f>
        <v>-3.2310590462182717E-4</v>
      </c>
      <c r="H166" s="1">
        <f t="shared" si="90"/>
        <v>1.7144585284287945E-3</v>
      </c>
      <c r="I166" s="1">
        <f t="shared" si="91"/>
        <v>-2.3606703376724491E-3</v>
      </c>
      <c r="J166" s="25">
        <f t="shared" si="83"/>
        <v>0</v>
      </c>
      <c r="K166" s="25">
        <f t="shared" si="84"/>
        <v>0</v>
      </c>
      <c r="L166" s="25">
        <f t="shared" si="85"/>
        <v>0</v>
      </c>
      <c r="M166" s="25">
        <v>0</v>
      </c>
      <c r="N166" s="5" t="str">
        <f t="shared" si="86"/>
        <v>-</v>
      </c>
      <c r="O166" s="5" t="str">
        <f t="shared" si="87"/>
        <v>-</v>
      </c>
      <c r="P166" s="5" t="s">
        <v>80</v>
      </c>
      <c r="Q166" s="5" t="s">
        <v>80</v>
      </c>
      <c r="R166" s="5" t="str">
        <f t="shared" si="92"/>
        <v>-</v>
      </c>
      <c r="S166" s="5" t="str">
        <f t="shared" si="93"/>
        <v>-</v>
      </c>
      <c r="T166" s="27">
        <f t="shared" si="94"/>
        <v>1</v>
      </c>
      <c r="CD166" s="5">
        <v>44257</v>
      </c>
      <c r="CE166" s="25">
        <v>654.4</v>
      </c>
      <c r="CF166" s="25">
        <v>661.1</v>
      </c>
      <c r="CH166" s="5">
        <v>44209</v>
      </c>
      <c r="CI166" s="25">
        <v>15759</v>
      </c>
      <c r="CJ166" s="25">
        <v>15500</v>
      </c>
    </row>
    <row r="167" spans="1:88" x14ac:dyDescent="0.3">
      <c r="A167" s="5">
        <v>44320</v>
      </c>
      <c r="B167" s="25">
        <f t="shared" si="88"/>
        <v>677.7</v>
      </c>
      <c r="C167" s="25">
        <f t="shared" si="89"/>
        <v>16943</v>
      </c>
      <c r="D167" s="25">
        <v>676.7</v>
      </c>
      <c r="E167" s="25">
        <v>16931</v>
      </c>
      <c r="F167" s="44">
        <v>5.2289163435999837E-3</v>
      </c>
      <c r="G167" s="1">
        <f>'ONE_LAST_QUOTE (2)'!AF167</f>
        <v>-3.2310590462182717E-4</v>
      </c>
      <c r="H167" s="1">
        <f t="shared" si="90"/>
        <v>1.7144585284287945E-3</v>
      </c>
      <c r="I167" s="1">
        <f t="shared" si="91"/>
        <v>-2.3606703376724491E-3</v>
      </c>
      <c r="J167" s="25">
        <f t="shared" si="83"/>
        <v>1</v>
      </c>
      <c r="K167" s="25">
        <f t="shared" si="84"/>
        <v>0</v>
      </c>
      <c r="L167" s="25">
        <f t="shared" si="85"/>
        <v>1</v>
      </c>
      <c r="M167" s="25">
        <v>0</v>
      </c>
      <c r="N167" s="5">
        <f t="shared" si="86"/>
        <v>44320</v>
      </c>
      <c r="O167" s="5" t="str">
        <f t="shared" si="87"/>
        <v>-</v>
      </c>
      <c r="P167" s="5" t="s">
        <v>80</v>
      </c>
      <c r="Q167" s="5" t="s">
        <v>80</v>
      </c>
      <c r="R167" s="5" t="str">
        <f t="shared" si="92"/>
        <v>-</v>
      </c>
      <c r="S167" s="5" t="str">
        <f t="shared" si="93"/>
        <v>-</v>
      </c>
      <c r="T167" s="27">
        <f t="shared" si="94"/>
        <v>1</v>
      </c>
      <c r="CD167" s="5">
        <v>44258</v>
      </c>
      <c r="CE167" s="25">
        <v>665.6</v>
      </c>
      <c r="CF167" s="25">
        <v>654.4</v>
      </c>
      <c r="CH167" s="5">
        <v>44210</v>
      </c>
      <c r="CI167" s="25">
        <v>15727</v>
      </c>
      <c r="CJ167" s="25">
        <v>15767</v>
      </c>
    </row>
    <row r="168" spans="1:88" x14ac:dyDescent="0.3">
      <c r="A168" s="5">
        <v>44321</v>
      </c>
      <c r="B168" s="25">
        <f t="shared" si="88"/>
        <v>672.5</v>
      </c>
      <c r="C168" s="25">
        <f t="shared" si="89"/>
        <v>16785</v>
      </c>
      <c r="D168" s="25">
        <v>672.3</v>
      </c>
      <c r="E168" s="25">
        <v>16765</v>
      </c>
      <c r="F168" s="44">
        <v>-2.6245916196162037E-3</v>
      </c>
      <c r="G168" s="1">
        <f>'ONE_LAST_QUOTE (2)'!AF168</f>
        <v>-3.2310590462182717E-4</v>
      </c>
      <c r="H168" s="1">
        <f t="shared" si="90"/>
        <v>1.7144585284287945E-3</v>
      </c>
      <c r="I168" s="1">
        <f t="shared" si="91"/>
        <v>-2.3606703376724491E-3</v>
      </c>
      <c r="J168" s="25">
        <f t="shared" si="83"/>
        <v>0</v>
      </c>
      <c r="K168" s="25">
        <f t="shared" si="84"/>
        <v>1</v>
      </c>
      <c r="L168" s="25">
        <f t="shared" si="85"/>
        <v>1</v>
      </c>
      <c r="M168" s="25">
        <v>1</v>
      </c>
      <c r="N168" s="5" t="str">
        <f t="shared" si="86"/>
        <v>-</v>
      </c>
      <c r="O168" s="5">
        <f t="shared" si="87"/>
        <v>44321</v>
      </c>
      <c r="P168" s="5">
        <v>1</v>
      </c>
      <c r="Q168" s="5" t="s">
        <v>80</v>
      </c>
      <c r="R168" s="5">
        <f t="shared" si="92"/>
        <v>44321</v>
      </c>
      <c r="S168" s="5" t="str">
        <f t="shared" si="93"/>
        <v>-</v>
      </c>
      <c r="T168" s="27">
        <f t="shared" si="94"/>
        <v>0</v>
      </c>
      <c r="CD168" s="5">
        <v>44259</v>
      </c>
      <c r="CE168" s="25">
        <v>651.70000000000005</v>
      </c>
      <c r="CF168" s="25">
        <v>667</v>
      </c>
      <c r="CH168" s="5">
        <v>44211</v>
      </c>
      <c r="CI168" s="25">
        <v>15632</v>
      </c>
      <c r="CJ168" s="25">
        <v>15758</v>
      </c>
    </row>
    <row r="169" spans="1:88" x14ac:dyDescent="0.3">
      <c r="A169" s="5">
        <v>44322</v>
      </c>
      <c r="B169" s="25">
        <f t="shared" si="88"/>
        <v>678.6</v>
      </c>
      <c r="C169" s="25">
        <f t="shared" si="89"/>
        <v>16967</v>
      </c>
      <c r="D169" s="25">
        <v>679.7</v>
      </c>
      <c r="E169" s="25">
        <v>16945</v>
      </c>
      <c r="F169" s="44">
        <v>-2.2881545870445091E-3</v>
      </c>
      <c r="G169" s="1">
        <f>'ONE_LAST_QUOTE (2)'!AF169</f>
        <v>-3.2310590462182717E-4</v>
      </c>
      <c r="H169" s="1">
        <f t="shared" si="90"/>
        <v>1.7144585284287945E-3</v>
      </c>
      <c r="I169" s="1">
        <f t="shared" si="91"/>
        <v>-2.3606703376724491E-3</v>
      </c>
      <c r="J169" s="25">
        <f t="shared" si="83"/>
        <v>0</v>
      </c>
      <c r="K169" s="25">
        <f t="shared" si="84"/>
        <v>0</v>
      </c>
      <c r="L169" s="25">
        <f t="shared" si="85"/>
        <v>0</v>
      </c>
      <c r="M169" s="25">
        <v>0</v>
      </c>
      <c r="N169" s="5" t="str">
        <f t="shared" si="86"/>
        <v>-</v>
      </c>
      <c r="O169" s="5" t="str">
        <f t="shared" si="87"/>
        <v>-</v>
      </c>
      <c r="P169" s="5" t="s">
        <v>80</v>
      </c>
      <c r="Q169" s="5" t="s">
        <v>80</v>
      </c>
      <c r="R169" s="5" t="str">
        <f t="shared" si="92"/>
        <v>-</v>
      </c>
      <c r="S169" s="5" t="str">
        <f t="shared" si="93"/>
        <v>-</v>
      </c>
      <c r="T169" s="27">
        <f t="shared" si="94"/>
        <v>0</v>
      </c>
      <c r="CD169" s="5">
        <v>44260</v>
      </c>
      <c r="CE169" s="25">
        <v>644.5</v>
      </c>
      <c r="CF169" s="25">
        <v>649.20000000000005</v>
      </c>
      <c r="CH169" s="5">
        <v>44214</v>
      </c>
      <c r="CI169" s="25">
        <v>15608</v>
      </c>
      <c r="CJ169" s="25">
        <v>15641</v>
      </c>
    </row>
    <row r="170" spans="1:88" x14ac:dyDescent="0.3">
      <c r="A170" s="5">
        <v>44323</v>
      </c>
      <c r="B170" s="25">
        <f t="shared" si="88"/>
        <v>692.3</v>
      </c>
      <c r="C170" s="25">
        <f t="shared" si="89"/>
        <v>17269</v>
      </c>
      <c r="D170" s="25">
        <v>691.4</v>
      </c>
      <c r="E170" s="25">
        <v>17283</v>
      </c>
      <c r="F170" s="44">
        <v>1.6734376262714471E-3</v>
      </c>
      <c r="G170" s="1">
        <f>'ONE_LAST_QUOTE (2)'!AF170</f>
        <v>-3.2310590462182717E-4</v>
      </c>
      <c r="H170" s="1">
        <f t="shared" si="90"/>
        <v>1.7144585284287945E-3</v>
      </c>
      <c r="I170" s="1">
        <f t="shared" si="91"/>
        <v>-2.3606703376724491E-3</v>
      </c>
      <c r="J170" s="25">
        <f t="shared" si="83"/>
        <v>0</v>
      </c>
      <c r="K170" s="25">
        <f t="shared" si="84"/>
        <v>0</v>
      </c>
      <c r="L170" s="25">
        <f t="shared" si="85"/>
        <v>0</v>
      </c>
      <c r="M170" s="25">
        <v>0</v>
      </c>
      <c r="N170" s="5" t="str">
        <f t="shared" si="86"/>
        <v>-</v>
      </c>
      <c r="O170" s="5" t="str">
        <f t="shared" si="87"/>
        <v>-</v>
      </c>
      <c r="P170" s="5" t="s">
        <v>80</v>
      </c>
      <c r="Q170" s="5" t="s">
        <v>80</v>
      </c>
      <c r="R170" s="5" t="str">
        <f t="shared" si="92"/>
        <v>-</v>
      </c>
      <c r="S170" s="5" t="str">
        <f t="shared" si="93"/>
        <v>-</v>
      </c>
      <c r="T170" s="27">
        <f t="shared" si="94"/>
        <v>1</v>
      </c>
      <c r="CD170" s="5">
        <v>44263</v>
      </c>
      <c r="CE170" s="25">
        <v>643.79999999999995</v>
      </c>
      <c r="CF170" s="25">
        <v>642.5</v>
      </c>
      <c r="CH170" s="5">
        <v>44215</v>
      </c>
      <c r="CI170" s="25">
        <v>15888</v>
      </c>
      <c r="CJ170" s="25">
        <v>15588</v>
      </c>
    </row>
    <row r="171" spans="1:88" x14ac:dyDescent="0.3">
      <c r="A171" s="5">
        <v>44326</v>
      </c>
      <c r="B171" s="25">
        <f t="shared" si="88"/>
        <v>682.8</v>
      </c>
      <c r="C171" s="25">
        <f t="shared" si="89"/>
        <v>17214</v>
      </c>
      <c r="D171" s="25">
        <v>682.6</v>
      </c>
      <c r="E171" s="25">
        <v>17229</v>
      </c>
      <c r="F171" s="44">
        <v>3.1625747655936801E-3</v>
      </c>
      <c r="G171" s="1">
        <f>'ONE_LAST_QUOTE (2)'!AF171</f>
        <v>-3.2310590462182717E-4</v>
      </c>
      <c r="H171" s="1">
        <f t="shared" si="90"/>
        <v>1.7144585284287945E-3</v>
      </c>
      <c r="I171" s="1">
        <f t="shared" si="91"/>
        <v>-2.3606703376724491E-3</v>
      </c>
      <c r="J171" s="25">
        <f t="shared" si="83"/>
        <v>1</v>
      </c>
      <c r="K171" s="25">
        <f t="shared" si="84"/>
        <v>0</v>
      </c>
      <c r="L171" s="25">
        <f t="shared" si="85"/>
        <v>1</v>
      </c>
      <c r="M171" s="25">
        <v>0</v>
      </c>
      <c r="N171" s="5">
        <f t="shared" si="86"/>
        <v>44326</v>
      </c>
      <c r="O171" s="5" t="str">
        <f t="shared" si="87"/>
        <v>-</v>
      </c>
      <c r="P171" s="5" t="s">
        <v>80</v>
      </c>
      <c r="Q171" s="5" t="s">
        <v>80</v>
      </c>
      <c r="R171" s="5" t="str">
        <f t="shared" si="92"/>
        <v>-</v>
      </c>
      <c r="S171" s="5" t="str">
        <f t="shared" si="93"/>
        <v>-</v>
      </c>
      <c r="T171" s="27">
        <f t="shared" si="94"/>
        <v>1</v>
      </c>
      <c r="CD171" s="5">
        <v>44264</v>
      </c>
      <c r="CE171" s="25">
        <v>644.4</v>
      </c>
      <c r="CF171" s="25">
        <v>643.9</v>
      </c>
      <c r="CH171" s="5">
        <v>44216</v>
      </c>
      <c r="CI171" s="25">
        <v>15766</v>
      </c>
      <c r="CJ171" s="25">
        <v>15871</v>
      </c>
    </row>
    <row r="172" spans="1:88" x14ac:dyDescent="0.3">
      <c r="A172" s="5">
        <v>44327</v>
      </c>
      <c r="B172" s="25">
        <f t="shared" si="88"/>
        <v>652.29999999999995</v>
      </c>
      <c r="C172" s="25">
        <f t="shared" si="89"/>
        <v>16569</v>
      </c>
      <c r="D172" s="25">
        <v>651.6</v>
      </c>
      <c r="E172" s="25">
        <v>16561</v>
      </c>
      <c r="F172" s="44">
        <v>9.983512388556404E-3</v>
      </c>
      <c r="G172" s="1">
        <f>'ONE_LAST_QUOTE (2)'!AF172</f>
        <v>-3.2310590462182717E-4</v>
      </c>
      <c r="H172" s="1">
        <f t="shared" si="90"/>
        <v>1.7144585284287945E-3</v>
      </c>
      <c r="I172" s="1">
        <f t="shared" si="91"/>
        <v>-2.3606703376724491E-3</v>
      </c>
      <c r="J172" s="25">
        <f t="shared" si="83"/>
        <v>1</v>
      </c>
      <c r="K172" s="25">
        <f t="shared" si="84"/>
        <v>0</v>
      </c>
      <c r="L172" s="25">
        <f t="shared" si="85"/>
        <v>1</v>
      </c>
      <c r="M172" s="25">
        <v>0</v>
      </c>
      <c r="N172" s="5">
        <f t="shared" si="86"/>
        <v>44327</v>
      </c>
      <c r="O172" s="5" t="str">
        <f t="shared" si="87"/>
        <v>-</v>
      </c>
      <c r="P172" s="5" t="s">
        <v>2</v>
      </c>
      <c r="Q172" s="5" t="s">
        <v>2</v>
      </c>
      <c r="R172" s="5" t="str">
        <f t="shared" si="92"/>
        <v>-</v>
      </c>
      <c r="S172" s="5" t="str">
        <f t="shared" si="93"/>
        <v>-</v>
      </c>
      <c r="T172" s="27">
        <f t="shared" si="94"/>
        <v>1</v>
      </c>
      <c r="CD172" s="5">
        <v>44265</v>
      </c>
      <c r="CE172" s="25">
        <v>648.1</v>
      </c>
      <c r="CF172" s="25">
        <v>646.9</v>
      </c>
      <c r="CH172" s="5">
        <v>44217</v>
      </c>
      <c r="CI172" s="25">
        <v>16125</v>
      </c>
      <c r="CJ172" s="25">
        <v>15759</v>
      </c>
    </row>
    <row r="173" spans="1:88" x14ac:dyDescent="0.3">
      <c r="A173" s="5">
        <v>44328</v>
      </c>
      <c r="B173" s="25">
        <f t="shared" si="88"/>
        <v>631.29999999999995</v>
      </c>
      <c r="C173" s="25">
        <f t="shared" si="89"/>
        <v>15688</v>
      </c>
      <c r="D173" s="25">
        <v>632.5</v>
      </c>
      <c r="E173" s="25">
        <v>15697</v>
      </c>
      <c r="F173" s="44">
        <v>-5.3995228781884737E-3</v>
      </c>
      <c r="G173" s="1">
        <f>'ONE_LAST_QUOTE (2)'!AF173</f>
        <v>-3.2310590462182717E-4</v>
      </c>
      <c r="H173" s="1">
        <f t="shared" si="90"/>
        <v>1.7144585284287945E-3</v>
      </c>
      <c r="I173" s="1">
        <f t="shared" si="91"/>
        <v>-2.3606703376724491E-3</v>
      </c>
      <c r="J173" s="25">
        <f t="shared" si="83"/>
        <v>0</v>
      </c>
      <c r="K173" s="25">
        <f t="shared" si="84"/>
        <v>1</v>
      </c>
      <c r="L173" s="25">
        <f t="shared" si="85"/>
        <v>1</v>
      </c>
      <c r="M173" s="25">
        <v>1</v>
      </c>
      <c r="N173" s="5" t="str">
        <f t="shared" si="86"/>
        <v>-</v>
      </c>
      <c r="O173" s="5">
        <f t="shared" si="87"/>
        <v>44328</v>
      </c>
      <c r="P173" s="5">
        <v>1</v>
      </c>
      <c r="Q173" s="5" t="s">
        <v>80</v>
      </c>
      <c r="R173" s="5">
        <f t="shared" si="92"/>
        <v>44328</v>
      </c>
      <c r="S173" s="5" t="str">
        <f t="shared" si="93"/>
        <v>-</v>
      </c>
      <c r="T173" s="27">
        <f t="shared" si="94"/>
        <v>0</v>
      </c>
      <c r="CD173" s="5">
        <v>44266</v>
      </c>
      <c r="CE173" s="25">
        <v>660.7</v>
      </c>
      <c r="CF173" s="25">
        <v>648.6</v>
      </c>
      <c r="CH173" s="5">
        <v>44218</v>
      </c>
      <c r="CI173" s="25">
        <v>15977</v>
      </c>
      <c r="CJ173" s="25">
        <v>16105</v>
      </c>
    </row>
    <row r="174" spans="1:88" x14ac:dyDescent="0.3">
      <c r="A174" s="5">
        <v>44329</v>
      </c>
      <c r="B174" s="25">
        <f t="shared" si="88"/>
        <v>621.4</v>
      </c>
      <c r="C174" s="25">
        <f t="shared" si="89"/>
        <v>15588</v>
      </c>
      <c r="D174" s="25">
        <v>618.4</v>
      </c>
      <c r="E174" s="25">
        <v>15566</v>
      </c>
      <c r="F174" s="44">
        <v>9.8224450589765831E-3</v>
      </c>
      <c r="G174" s="1">
        <f>'ONE_LAST_QUOTE (2)'!AF174</f>
        <v>-3.2310590462182717E-4</v>
      </c>
      <c r="H174" s="1">
        <f t="shared" si="90"/>
        <v>1.7144585284287945E-3</v>
      </c>
      <c r="I174" s="1">
        <f t="shared" si="91"/>
        <v>-2.3606703376724491E-3</v>
      </c>
      <c r="J174" s="25">
        <f t="shared" si="83"/>
        <v>1</v>
      </c>
      <c r="K174" s="25">
        <f t="shared" si="84"/>
        <v>0</v>
      </c>
      <c r="L174" s="25">
        <f t="shared" si="85"/>
        <v>1</v>
      </c>
      <c r="M174" s="25">
        <v>1</v>
      </c>
      <c r="N174" s="5">
        <f t="shared" si="86"/>
        <v>44329</v>
      </c>
      <c r="O174" s="5" t="str">
        <f t="shared" si="87"/>
        <v>-</v>
      </c>
      <c r="P174" s="5" t="s">
        <v>80</v>
      </c>
      <c r="Q174" s="5">
        <v>1</v>
      </c>
      <c r="R174" s="5" t="str">
        <f t="shared" si="92"/>
        <v>-</v>
      </c>
      <c r="S174" s="5">
        <f t="shared" si="93"/>
        <v>44329</v>
      </c>
      <c r="T174" s="27">
        <f t="shared" si="94"/>
        <v>1</v>
      </c>
      <c r="CD174" s="5">
        <v>44267</v>
      </c>
      <c r="CE174" s="25">
        <v>659.3</v>
      </c>
      <c r="CF174" s="25">
        <v>661.6</v>
      </c>
      <c r="CH174" s="5">
        <v>44221</v>
      </c>
      <c r="CI174" s="25">
        <v>15911</v>
      </c>
      <c r="CJ174" s="25">
        <v>15952</v>
      </c>
    </row>
    <row r="175" spans="1:88" x14ac:dyDescent="0.3">
      <c r="A175" s="5">
        <v>44330</v>
      </c>
      <c r="B175" s="25">
        <f t="shared" si="88"/>
        <v>636.29999999999995</v>
      </c>
      <c r="C175" s="25">
        <f t="shared" si="89"/>
        <v>15747</v>
      </c>
      <c r="D175" s="25">
        <v>636.20000000000005</v>
      </c>
      <c r="E175" s="25">
        <v>15766</v>
      </c>
      <c r="F175" s="44">
        <v>-1.8005623121049694E-3</v>
      </c>
      <c r="G175" s="1">
        <f>'ONE_LAST_QUOTE (2)'!AF175</f>
        <v>-3.2310590462182717E-4</v>
      </c>
      <c r="H175" s="1">
        <f t="shared" si="90"/>
        <v>1.7144585284287945E-3</v>
      </c>
      <c r="I175" s="1">
        <f t="shared" si="91"/>
        <v>-2.3606703376724491E-3</v>
      </c>
      <c r="J175" s="25">
        <f t="shared" si="83"/>
        <v>0</v>
      </c>
      <c r="K175" s="25">
        <f t="shared" si="84"/>
        <v>0</v>
      </c>
      <c r="L175" s="25">
        <f t="shared" si="85"/>
        <v>0</v>
      </c>
      <c r="M175" s="25">
        <v>1</v>
      </c>
      <c r="N175" s="5" t="str">
        <f t="shared" si="86"/>
        <v>-</v>
      </c>
      <c r="O175" s="5" t="str">
        <f t="shared" si="87"/>
        <v>-</v>
      </c>
      <c r="P175" s="5">
        <v>1</v>
      </c>
      <c r="Q175" s="5" t="s">
        <v>80</v>
      </c>
      <c r="R175" s="5">
        <f t="shared" si="92"/>
        <v>44330</v>
      </c>
      <c r="S175" s="5" t="str">
        <f t="shared" si="93"/>
        <v>-</v>
      </c>
      <c r="T175" s="27">
        <f t="shared" si="94"/>
        <v>0</v>
      </c>
      <c r="CD175" s="5">
        <v>44270</v>
      </c>
      <c r="CE175" s="25">
        <v>661.8</v>
      </c>
      <c r="CF175" s="25">
        <v>657.6</v>
      </c>
      <c r="CH175" s="5">
        <v>44222</v>
      </c>
      <c r="CI175" s="25">
        <v>15628</v>
      </c>
      <c r="CJ175" s="25">
        <v>15923</v>
      </c>
    </row>
    <row r="176" spans="1:88" x14ac:dyDescent="0.3">
      <c r="A176" s="5">
        <v>44333</v>
      </c>
      <c r="B176" s="25">
        <f t="shared" si="88"/>
        <v>626.4</v>
      </c>
      <c r="C176" s="25">
        <f t="shared" si="89"/>
        <v>15292</v>
      </c>
      <c r="D176" s="25">
        <v>625.9</v>
      </c>
      <c r="E176" s="25">
        <v>15263</v>
      </c>
      <c r="F176" s="44">
        <v>-1.0860389365023055E-2</v>
      </c>
      <c r="G176" s="1">
        <f>'ONE_LAST_QUOTE (2)'!AF176</f>
        <v>-3.2310590462182717E-4</v>
      </c>
      <c r="H176" s="1">
        <f t="shared" si="90"/>
        <v>1.7144585284287945E-3</v>
      </c>
      <c r="I176" s="1">
        <f t="shared" si="91"/>
        <v>-2.3606703376724491E-3</v>
      </c>
      <c r="J176" s="25">
        <f t="shared" si="83"/>
        <v>0</v>
      </c>
      <c r="K176" s="25">
        <f t="shared" si="84"/>
        <v>1</v>
      </c>
      <c r="L176" s="25">
        <f t="shared" si="85"/>
        <v>1</v>
      </c>
      <c r="M176" s="25">
        <v>0</v>
      </c>
      <c r="N176" s="5" t="str">
        <f t="shared" si="86"/>
        <v>-</v>
      </c>
      <c r="O176" s="5">
        <f t="shared" si="87"/>
        <v>44333</v>
      </c>
      <c r="P176" s="5" t="s">
        <v>80</v>
      </c>
      <c r="Q176" s="5" t="s">
        <v>80</v>
      </c>
      <c r="R176" s="5" t="str">
        <f t="shared" si="92"/>
        <v>-</v>
      </c>
      <c r="S176" s="5" t="str">
        <f t="shared" si="93"/>
        <v>-</v>
      </c>
      <c r="T176" s="27">
        <f t="shared" si="94"/>
        <v>0</v>
      </c>
      <c r="CD176" s="5">
        <v>44271</v>
      </c>
      <c r="CE176" s="25">
        <v>667</v>
      </c>
      <c r="CF176" s="25">
        <v>664.1</v>
      </c>
      <c r="CH176" s="5">
        <v>44223</v>
      </c>
      <c r="CI176" s="25">
        <v>15657</v>
      </c>
      <c r="CJ176" s="25">
        <v>15615</v>
      </c>
    </row>
    <row r="177" spans="1:88" x14ac:dyDescent="0.3">
      <c r="A177" s="5">
        <v>44334</v>
      </c>
      <c r="B177" s="25">
        <f t="shared" si="88"/>
        <v>658.3</v>
      </c>
      <c r="C177" s="25">
        <f t="shared" si="89"/>
        <v>16164</v>
      </c>
      <c r="D177" s="25">
        <v>658.3</v>
      </c>
      <c r="E177" s="25">
        <v>16147</v>
      </c>
      <c r="F177" s="44">
        <v>-6.8966734166413983E-3</v>
      </c>
      <c r="G177" s="1">
        <f>'ONE_LAST_QUOTE (2)'!AF177</f>
        <v>-3.2310590462182717E-4</v>
      </c>
      <c r="H177" s="1">
        <f t="shared" si="90"/>
        <v>1.7144585284287945E-3</v>
      </c>
      <c r="I177" s="1">
        <f t="shared" si="91"/>
        <v>-2.3606703376724491E-3</v>
      </c>
      <c r="J177" s="25">
        <f t="shared" si="83"/>
        <v>0</v>
      </c>
      <c r="K177" s="25">
        <f t="shared" si="84"/>
        <v>1</v>
      </c>
      <c r="L177" s="25">
        <f t="shared" si="85"/>
        <v>1</v>
      </c>
      <c r="M177" s="25">
        <v>0</v>
      </c>
      <c r="N177" s="5" t="str">
        <f t="shared" si="86"/>
        <v>-</v>
      </c>
      <c r="O177" s="5" t="s">
        <v>80</v>
      </c>
      <c r="P177" s="5" t="s">
        <v>80</v>
      </c>
      <c r="Q177" s="5" t="s">
        <v>80</v>
      </c>
      <c r="R177" s="5" t="str">
        <f t="shared" si="92"/>
        <v>-</v>
      </c>
      <c r="S177" s="5" t="str">
        <f t="shared" si="93"/>
        <v>-</v>
      </c>
      <c r="T177" s="27">
        <f t="shared" si="94"/>
        <v>0</v>
      </c>
      <c r="CD177" s="5">
        <v>44272</v>
      </c>
      <c r="CE177" s="25">
        <v>662.6</v>
      </c>
      <c r="CF177" s="25">
        <v>667.2</v>
      </c>
      <c r="CH177" s="5">
        <v>44224</v>
      </c>
      <c r="CI177" s="25">
        <v>15382</v>
      </c>
      <c r="CJ177" s="25">
        <v>15665</v>
      </c>
    </row>
    <row r="178" spans="1:88" x14ac:dyDescent="0.3">
      <c r="A178" s="5">
        <v>44336</v>
      </c>
      <c r="B178" s="25">
        <f t="shared" si="88"/>
        <v>646.79999999999995</v>
      </c>
      <c r="C178" s="25">
        <f t="shared" si="89"/>
        <v>15961</v>
      </c>
      <c r="D178" s="25">
        <v>647.70000000000005</v>
      </c>
      <c r="E178" s="25">
        <v>15974</v>
      </c>
      <c r="F178" s="44">
        <v>-4.0978983018594619E-3</v>
      </c>
      <c r="G178" s="1">
        <f>'ONE_LAST_QUOTE (2)'!AF178</f>
        <v>-3.2310590462182717E-4</v>
      </c>
      <c r="H178" s="1">
        <f t="shared" si="90"/>
        <v>1.7144585284287945E-3</v>
      </c>
      <c r="I178" s="1">
        <f t="shared" si="91"/>
        <v>-2.3606703376724491E-3</v>
      </c>
      <c r="J178" s="25">
        <f t="shared" si="83"/>
        <v>0</v>
      </c>
      <c r="K178" s="25">
        <f t="shared" si="84"/>
        <v>1</v>
      </c>
      <c r="L178" s="25">
        <f t="shared" si="85"/>
        <v>1</v>
      </c>
      <c r="M178" s="25">
        <v>0</v>
      </c>
      <c r="N178" s="5" t="str">
        <f t="shared" si="86"/>
        <v>-</v>
      </c>
      <c r="O178" s="5">
        <f t="shared" si="87"/>
        <v>44336</v>
      </c>
      <c r="P178" s="5" t="s">
        <v>2</v>
      </c>
      <c r="Q178" s="5" t="s">
        <v>2</v>
      </c>
      <c r="R178" s="5" t="str">
        <f t="shared" si="92"/>
        <v>-</v>
      </c>
      <c r="S178" s="5" t="str">
        <f t="shared" si="93"/>
        <v>-</v>
      </c>
      <c r="T178" s="27">
        <f t="shared" si="94"/>
        <v>0</v>
      </c>
      <c r="CD178" s="5">
        <v>44273</v>
      </c>
      <c r="CE178" s="25">
        <v>662.8</v>
      </c>
      <c r="CF178" s="25">
        <v>662.3</v>
      </c>
      <c r="CH178" s="5">
        <v>44225</v>
      </c>
      <c r="CI178" s="25">
        <v>15070</v>
      </c>
      <c r="CJ178" s="25">
        <v>15375</v>
      </c>
    </row>
    <row r="179" spans="1:88" x14ac:dyDescent="0.3">
      <c r="A179" s="5">
        <v>44337</v>
      </c>
      <c r="B179" s="25">
        <f t="shared" si="88"/>
        <v>655.8</v>
      </c>
      <c r="C179" s="25">
        <f t="shared" si="89"/>
        <v>16254</v>
      </c>
      <c r="D179" s="25">
        <v>655.5</v>
      </c>
      <c r="E179" s="25">
        <v>16259</v>
      </c>
      <c r="F179" s="44">
        <v>-7.8958310441615406E-4</v>
      </c>
      <c r="G179" s="1">
        <f>'ONE_LAST_QUOTE (2)'!AF179</f>
        <v>-3.2310590462182717E-4</v>
      </c>
      <c r="H179" s="1">
        <f t="shared" si="90"/>
        <v>1.7144585284287945E-3</v>
      </c>
      <c r="I179" s="1">
        <f t="shared" si="91"/>
        <v>-2.3606703376724491E-3</v>
      </c>
      <c r="J179" s="25">
        <f t="shared" si="83"/>
        <v>0</v>
      </c>
      <c r="K179" s="25">
        <f t="shared" si="84"/>
        <v>0</v>
      </c>
      <c r="L179" s="25">
        <f t="shared" si="85"/>
        <v>0</v>
      </c>
      <c r="M179" s="25">
        <v>0</v>
      </c>
      <c r="N179" s="5" t="str">
        <f t="shared" si="86"/>
        <v>-</v>
      </c>
      <c r="O179" s="5" t="str">
        <f t="shared" si="87"/>
        <v>-</v>
      </c>
      <c r="P179" s="5" t="s">
        <v>2</v>
      </c>
      <c r="Q179" s="5" t="s">
        <v>2</v>
      </c>
      <c r="R179" s="5" t="str">
        <f t="shared" si="92"/>
        <v>-</v>
      </c>
      <c r="S179" s="5" t="str">
        <f t="shared" si="93"/>
        <v>-</v>
      </c>
      <c r="T179" s="27">
        <f t="shared" si="94"/>
        <v>0</v>
      </c>
      <c r="CD179" s="5">
        <v>44274</v>
      </c>
      <c r="CE179" s="25">
        <v>654.4</v>
      </c>
      <c r="CF179" s="25">
        <v>662.4</v>
      </c>
      <c r="CH179" s="5">
        <v>44228</v>
      </c>
      <c r="CI179" s="25">
        <v>15362</v>
      </c>
      <c r="CJ179" s="25">
        <v>15140</v>
      </c>
    </row>
    <row r="180" spans="1:88" x14ac:dyDescent="0.3">
      <c r="A180" s="5">
        <v>44340</v>
      </c>
      <c r="B180" s="25">
        <f t="shared" si="88"/>
        <v>655.4</v>
      </c>
      <c r="C180" s="25">
        <f t="shared" si="89"/>
        <v>16290</v>
      </c>
      <c r="D180" s="25">
        <v>655.7</v>
      </c>
      <c r="E180" s="25">
        <v>16291</v>
      </c>
      <c r="F180" s="44">
        <v>-3.4838472474234177E-3</v>
      </c>
      <c r="G180" s="1">
        <f>'ONE_LAST_QUOTE (2)'!AF180</f>
        <v>-3.2310590462182717E-4</v>
      </c>
      <c r="H180" s="1">
        <f t="shared" si="90"/>
        <v>1.7144585284287945E-3</v>
      </c>
      <c r="I180" s="1">
        <f t="shared" si="91"/>
        <v>-2.3606703376724491E-3</v>
      </c>
      <c r="J180" s="25">
        <f t="shared" si="83"/>
        <v>0</v>
      </c>
      <c r="K180" s="25">
        <f t="shared" si="84"/>
        <v>1</v>
      </c>
      <c r="L180" s="25">
        <f t="shared" si="85"/>
        <v>1</v>
      </c>
      <c r="M180" s="25">
        <v>0</v>
      </c>
      <c r="N180" s="5" t="str">
        <f t="shared" si="86"/>
        <v>-</v>
      </c>
      <c r="O180" s="5">
        <f t="shared" si="87"/>
        <v>44340</v>
      </c>
      <c r="P180" s="5" t="s">
        <v>80</v>
      </c>
      <c r="Q180" s="5" t="s">
        <v>80</v>
      </c>
      <c r="R180" s="5" t="str">
        <f t="shared" si="92"/>
        <v>-</v>
      </c>
      <c r="S180" s="5" t="str">
        <f t="shared" si="93"/>
        <v>-</v>
      </c>
      <c r="T180" s="27">
        <f t="shared" si="94"/>
        <v>0</v>
      </c>
      <c r="CD180" s="5">
        <v>44277</v>
      </c>
      <c r="CE180" s="25">
        <v>656.3</v>
      </c>
      <c r="CF180" s="25">
        <v>653</v>
      </c>
      <c r="CH180" s="5">
        <v>44229</v>
      </c>
      <c r="CI180" s="25">
        <v>15752</v>
      </c>
      <c r="CJ180" s="25">
        <v>15362</v>
      </c>
    </row>
    <row r="181" spans="1:88" x14ac:dyDescent="0.3">
      <c r="A181" s="5">
        <v>44341</v>
      </c>
      <c r="B181" s="25">
        <f t="shared" si="88"/>
        <v>668.3</v>
      </c>
      <c r="C181" s="25">
        <f t="shared" si="89"/>
        <v>16624</v>
      </c>
      <c r="D181" s="25">
        <v>668.6</v>
      </c>
      <c r="E181" s="25">
        <v>16584</v>
      </c>
      <c r="F181" s="44">
        <v>-1.6980558237583016E-3</v>
      </c>
      <c r="G181" s="1">
        <f>'ONE_LAST_QUOTE (2)'!AF181</f>
        <v>-3.2310590462182717E-4</v>
      </c>
      <c r="H181" s="1">
        <f t="shared" si="90"/>
        <v>1.7144585284287945E-3</v>
      </c>
      <c r="I181" s="1">
        <f t="shared" si="91"/>
        <v>-2.3606703376724491E-3</v>
      </c>
      <c r="J181" s="25">
        <f t="shared" si="83"/>
        <v>0</v>
      </c>
      <c r="K181" s="25">
        <f t="shared" si="84"/>
        <v>0</v>
      </c>
      <c r="L181" s="25">
        <f t="shared" si="85"/>
        <v>0</v>
      </c>
      <c r="M181" s="25">
        <v>0</v>
      </c>
      <c r="N181" s="5" t="str">
        <f t="shared" si="86"/>
        <v>-</v>
      </c>
      <c r="O181" s="5" t="str">
        <f t="shared" si="87"/>
        <v>-</v>
      </c>
      <c r="P181" s="5" t="s">
        <v>80</v>
      </c>
      <c r="Q181" s="5" t="s">
        <v>80</v>
      </c>
      <c r="R181" s="5" t="str">
        <f t="shared" si="92"/>
        <v>-</v>
      </c>
      <c r="S181" s="5" t="str">
        <f t="shared" si="93"/>
        <v>-</v>
      </c>
      <c r="T181" s="27">
        <f t="shared" si="94"/>
        <v>0</v>
      </c>
      <c r="CD181" s="5">
        <v>44278</v>
      </c>
      <c r="CE181" s="25">
        <v>658.4</v>
      </c>
      <c r="CF181" s="25">
        <v>656.2</v>
      </c>
      <c r="CH181" s="5">
        <v>44230</v>
      </c>
      <c r="CI181" s="25">
        <v>15773</v>
      </c>
      <c r="CJ181" s="25">
        <v>15732</v>
      </c>
    </row>
    <row r="182" spans="1:88" x14ac:dyDescent="0.3">
      <c r="A182" s="5">
        <v>44342</v>
      </c>
      <c r="B182" s="25">
        <f t="shared" si="88"/>
        <v>666.3</v>
      </c>
      <c r="C182" s="25">
        <f t="shared" si="89"/>
        <v>16614</v>
      </c>
      <c r="D182" s="25">
        <v>666.8</v>
      </c>
      <c r="E182" s="25">
        <v>16614</v>
      </c>
      <c r="F182" s="44">
        <v>7.5262944114816866E-4</v>
      </c>
      <c r="G182" s="1">
        <f>'ONE_LAST_QUOTE (2)'!AF182</f>
        <v>-3.2310590462182717E-4</v>
      </c>
      <c r="H182" s="1">
        <f t="shared" si="90"/>
        <v>1.7144585284287945E-3</v>
      </c>
      <c r="I182" s="1">
        <f t="shared" si="91"/>
        <v>-2.3606703376724491E-3</v>
      </c>
      <c r="J182" s="25">
        <f t="shared" si="83"/>
        <v>0</v>
      </c>
      <c r="K182" s="25">
        <f t="shared" si="84"/>
        <v>0</v>
      </c>
      <c r="L182" s="25">
        <f t="shared" si="85"/>
        <v>0</v>
      </c>
      <c r="M182" s="25">
        <v>1</v>
      </c>
      <c r="N182" s="5" t="str">
        <f t="shared" si="86"/>
        <v>-</v>
      </c>
      <c r="O182" s="5" t="str">
        <f t="shared" si="87"/>
        <v>-</v>
      </c>
      <c r="P182" s="5" t="s">
        <v>80</v>
      </c>
      <c r="Q182" s="5">
        <v>1</v>
      </c>
      <c r="R182" s="5" t="str">
        <f t="shared" si="92"/>
        <v>-</v>
      </c>
      <c r="S182" s="5">
        <f t="shared" si="93"/>
        <v>44342</v>
      </c>
      <c r="T182" s="27">
        <f t="shared" si="94"/>
        <v>1</v>
      </c>
      <c r="CD182" s="5">
        <v>44279</v>
      </c>
      <c r="CE182" s="25">
        <v>648.79999999999995</v>
      </c>
      <c r="CF182" s="25">
        <v>659.6</v>
      </c>
      <c r="CH182" s="5">
        <v>44231</v>
      </c>
      <c r="CI182" s="25">
        <v>15696</v>
      </c>
      <c r="CJ182" s="25">
        <v>15771</v>
      </c>
    </row>
    <row r="183" spans="1:88" x14ac:dyDescent="0.3">
      <c r="A183" s="5">
        <v>44343</v>
      </c>
      <c r="B183" s="25">
        <f t="shared" si="88"/>
        <v>663.1</v>
      </c>
      <c r="C183" s="25">
        <f t="shared" si="89"/>
        <v>16500</v>
      </c>
      <c r="D183" s="25">
        <v>662.4</v>
      </c>
      <c r="E183" s="25">
        <v>16533</v>
      </c>
      <c r="F183" s="44">
        <v>2.032798056119103E-4</v>
      </c>
      <c r="G183" s="1">
        <f>'ONE_LAST_QUOTE (2)'!AF183</f>
        <v>-3.2310590462182717E-4</v>
      </c>
      <c r="H183" s="1">
        <f t="shared" si="90"/>
        <v>1.7144585284287945E-3</v>
      </c>
      <c r="I183" s="1">
        <f t="shared" si="91"/>
        <v>-2.3606703376724491E-3</v>
      </c>
      <c r="J183" s="25">
        <f t="shared" si="83"/>
        <v>0</v>
      </c>
      <c r="K183" s="25">
        <f t="shared" si="84"/>
        <v>0</v>
      </c>
      <c r="L183" s="25">
        <f t="shared" si="85"/>
        <v>0</v>
      </c>
      <c r="M183" s="25">
        <v>0</v>
      </c>
      <c r="N183" s="5" t="str">
        <f t="shared" si="86"/>
        <v>-</v>
      </c>
      <c r="O183" s="5" t="str">
        <f t="shared" si="87"/>
        <v>-</v>
      </c>
      <c r="P183" s="5" t="s">
        <v>80</v>
      </c>
      <c r="Q183" s="5" t="s">
        <v>80</v>
      </c>
      <c r="R183" s="5" t="str">
        <f t="shared" si="92"/>
        <v>-</v>
      </c>
      <c r="S183" s="5" t="str">
        <f t="shared" si="93"/>
        <v>-</v>
      </c>
      <c r="T183" s="27">
        <f t="shared" si="94"/>
        <v>1</v>
      </c>
      <c r="CD183" s="5">
        <v>44280</v>
      </c>
      <c r="CE183" s="25">
        <v>651.79999999999995</v>
      </c>
      <c r="CF183" s="25">
        <v>649.79999999999995</v>
      </c>
      <c r="CH183" s="5">
        <v>44232</v>
      </c>
      <c r="CI183" s="25">
        <v>15802</v>
      </c>
      <c r="CJ183" s="25">
        <v>15735</v>
      </c>
    </row>
    <row r="184" spans="1:88" x14ac:dyDescent="0.3">
      <c r="A184" s="5">
        <v>44344</v>
      </c>
      <c r="B184" s="25">
        <f t="shared" si="88"/>
        <v>674.7</v>
      </c>
      <c r="C184" s="25">
        <f t="shared" si="89"/>
        <v>16850</v>
      </c>
      <c r="D184" s="25">
        <v>674.7</v>
      </c>
      <c r="E184" s="25">
        <v>16863</v>
      </c>
      <c r="F184" s="44">
        <v>5.1792570612432082E-4</v>
      </c>
      <c r="G184" s="1">
        <f>'ONE_LAST_QUOTE (2)'!AF184</f>
        <v>-3.2310590462182717E-4</v>
      </c>
      <c r="H184" s="1">
        <f t="shared" si="90"/>
        <v>1.7144585284287945E-3</v>
      </c>
      <c r="I184" s="1">
        <f t="shared" si="91"/>
        <v>-2.3606703376724491E-3</v>
      </c>
      <c r="J184" s="25">
        <f t="shared" si="83"/>
        <v>0</v>
      </c>
      <c r="K184" s="25">
        <f t="shared" si="84"/>
        <v>0</v>
      </c>
      <c r="L184" s="25">
        <f t="shared" si="85"/>
        <v>0</v>
      </c>
      <c r="M184" s="25">
        <v>0</v>
      </c>
      <c r="N184" s="5" t="str">
        <f t="shared" si="86"/>
        <v>-</v>
      </c>
      <c r="O184" s="5" t="str">
        <f t="shared" si="87"/>
        <v>-</v>
      </c>
      <c r="P184" s="5" t="s">
        <v>80</v>
      </c>
      <c r="Q184" s="5" t="s">
        <v>80</v>
      </c>
      <c r="R184" s="5" t="str">
        <f t="shared" si="92"/>
        <v>-</v>
      </c>
      <c r="S184" s="5" t="str">
        <f t="shared" si="93"/>
        <v>-</v>
      </c>
      <c r="T184" s="27">
        <f t="shared" si="94"/>
        <v>1</v>
      </c>
      <c r="CD184" s="5">
        <v>44281</v>
      </c>
      <c r="CE184" s="25">
        <v>664.6</v>
      </c>
      <c r="CF184" s="25">
        <v>651.70000000000005</v>
      </c>
      <c r="CH184" s="5">
        <v>44244</v>
      </c>
      <c r="CI184" s="25">
        <v>16326</v>
      </c>
      <c r="CJ184" s="25">
        <v>15803</v>
      </c>
    </row>
    <row r="185" spans="1:88" x14ac:dyDescent="0.3">
      <c r="A185" s="5">
        <v>44347</v>
      </c>
      <c r="B185" s="25">
        <f t="shared" si="88"/>
        <v>680.2</v>
      </c>
      <c r="C185" s="25">
        <f t="shared" si="89"/>
        <v>17029</v>
      </c>
      <c r="D185" s="25">
        <v>679.7</v>
      </c>
      <c r="E185" s="25">
        <v>17011</v>
      </c>
      <c r="F185" s="44">
        <v>1.7319663606424228E-3</v>
      </c>
      <c r="G185" s="1">
        <f>'ONE_LAST_QUOTE (2)'!AF185</f>
        <v>-3.2310590462182717E-4</v>
      </c>
      <c r="H185" s="1">
        <f t="shared" si="90"/>
        <v>1.7144585284287945E-3</v>
      </c>
      <c r="I185" s="1">
        <f t="shared" si="91"/>
        <v>-2.3606703376724491E-3</v>
      </c>
      <c r="J185" s="25">
        <f t="shared" si="83"/>
        <v>1</v>
      </c>
      <c r="K185" s="25">
        <f t="shared" si="84"/>
        <v>0</v>
      </c>
      <c r="L185" s="25">
        <f t="shared" si="85"/>
        <v>1</v>
      </c>
      <c r="M185" s="25">
        <v>0</v>
      </c>
      <c r="N185" s="5">
        <f t="shared" si="86"/>
        <v>44347</v>
      </c>
      <c r="O185" s="5" t="str">
        <f t="shared" si="87"/>
        <v>-</v>
      </c>
      <c r="P185" s="5" t="s">
        <v>80</v>
      </c>
      <c r="Q185" s="5" t="s">
        <v>80</v>
      </c>
      <c r="R185" s="5" t="str">
        <f t="shared" si="92"/>
        <v>-</v>
      </c>
      <c r="S185" s="5" t="str">
        <f t="shared" si="93"/>
        <v>-</v>
      </c>
      <c r="T185" s="27">
        <f t="shared" si="94"/>
        <v>1</v>
      </c>
      <c r="CD185" s="5">
        <v>44284</v>
      </c>
      <c r="CE185" s="25">
        <v>671</v>
      </c>
      <c r="CF185" s="25">
        <v>665.1</v>
      </c>
      <c r="CH185" s="5">
        <v>44245</v>
      </c>
      <c r="CI185" s="25">
        <v>16380</v>
      </c>
      <c r="CJ185" s="25">
        <v>16349</v>
      </c>
    </row>
    <row r="186" spans="1:88" x14ac:dyDescent="0.3">
      <c r="A186" s="5">
        <v>44348</v>
      </c>
      <c r="B186" s="25">
        <f t="shared" si="88"/>
        <v>684.8</v>
      </c>
      <c r="C186" s="25">
        <f t="shared" si="89"/>
        <v>17157</v>
      </c>
      <c r="D186" s="25">
        <v>683.9</v>
      </c>
      <c r="E186" s="25">
        <v>17131</v>
      </c>
      <c r="F186" s="44">
        <v>-8.7411149118744316E-4</v>
      </c>
      <c r="G186" s="1">
        <f>'ONE_LAST_QUOTE (2)'!AF186</f>
        <v>-3.2310590462182717E-4</v>
      </c>
      <c r="H186" s="1">
        <f t="shared" si="90"/>
        <v>1.7144585284287945E-3</v>
      </c>
      <c r="I186" s="1">
        <f t="shared" si="91"/>
        <v>-2.3606703376724491E-3</v>
      </c>
      <c r="J186" s="25">
        <f t="shared" si="83"/>
        <v>0</v>
      </c>
      <c r="K186" s="25">
        <f t="shared" si="84"/>
        <v>0</v>
      </c>
      <c r="L186" s="25">
        <f t="shared" si="85"/>
        <v>0</v>
      </c>
      <c r="M186" s="25">
        <v>0</v>
      </c>
      <c r="N186" s="5" t="str">
        <f t="shared" si="86"/>
        <v>-</v>
      </c>
      <c r="O186" s="5" t="str">
        <f t="shared" si="87"/>
        <v>-</v>
      </c>
      <c r="P186" s="5" t="s">
        <v>2</v>
      </c>
      <c r="Q186" s="5" t="s">
        <v>2</v>
      </c>
      <c r="R186" s="5" t="str">
        <f t="shared" si="92"/>
        <v>-</v>
      </c>
      <c r="S186" s="5" t="str">
        <f t="shared" si="93"/>
        <v>-</v>
      </c>
      <c r="T186" s="27">
        <f t="shared" si="94"/>
        <v>0</v>
      </c>
      <c r="CD186" s="5">
        <v>44285</v>
      </c>
      <c r="CE186" s="25">
        <v>672.2</v>
      </c>
      <c r="CF186" s="25">
        <v>670.1</v>
      </c>
      <c r="CH186" s="5">
        <v>44246</v>
      </c>
      <c r="CI186" s="25">
        <v>16309</v>
      </c>
      <c r="CJ186" s="25">
        <v>16350</v>
      </c>
    </row>
    <row r="187" spans="1:88" x14ac:dyDescent="0.3">
      <c r="A187" s="5">
        <v>44349</v>
      </c>
      <c r="B187" s="25">
        <f t="shared" si="88"/>
        <v>679.5</v>
      </c>
      <c r="C187" s="25">
        <f t="shared" si="89"/>
        <v>17071</v>
      </c>
      <c r="D187" s="25">
        <v>679.2</v>
      </c>
      <c r="E187" s="25">
        <v>17102</v>
      </c>
      <c r="F187" s="44">
        <v>1.0244657286676978E-3</v>
      </c>
      <c r="G187" s="1">
        <f>'ONE_LAST_QUOTE (2)'!AF187</f>
        <v>-3.2310590462182717E-4</v>
      </c>
      <c r="H187" s="1">
        <f t="shared" si="90"/>
        <v>1.7144585284287945E-3</v>
      </c>
      <c r="I187" s="1">
        <f t="shared" si="91"/>
        <v>-2.3606703376724491E-3</v>
      </c>
      <c r="J187" s="25">
        <f t="shared" si="83"/>
        <v>0</v>
      </c>
      <c r="K187" s="25">
        <f t="shared" si="84"/>
        <v>0</v>
      </c>
      <c r="L187" s="25">
        <f t="shared" si="85"/>
        <v>0</v>
      </c>
      <c r="M187" s="25">
        <v>0</v>
      </c>
      <c r="N187" s="5" t="str">
        <f t="shared" si="86"/>
        <v>-</v>
      </c>
      <c r="O187" s="5" t="str">
        <f t="shared" si="87"/>
        <v>-</v>
      </c>
      <c r="P187" s="5" t="s">
        <v>2</v>
      </c>
      <c r="Q187" s="5" t="s">
        <v>2</v>
      </c>
      <c r="R187" s="5" t="str">
        <f t="shared" si="92"/>
        <v>-</v>
      </c>
      <c r="S187" s="5" t="str">
        <f t="shared" si="93"/>
        <v>-</v>
      </c>
      <c r="T187" s="27">
        <f t="shared" si="94"/>
        <v>1</v>
      </c>
      <c r="CD187" s="5">
        <v>44286</v>
      </c>
      <c r="CE187" s="25">
        <v>665</v>
      </c>
      <c r="CF187" s="25">
        <v>671.7</v>
      </c>
      <c r="CH187" s="5">
        <v>44249</v>
      </c>
      <c r="CI187" s="25">
        <v>16382</v>
      </c>
      <c r="CJ187" s="25">
        <v>16348</v>
      </c>
    </row>
    <row r="188" spans="1:88" x14ac:dyDescent="0.3">
      <c r="A188" s="5">
        <v>44350</v>
      </c>
      <c r="B188" s="25">
        <f t="shared" si="88"/>
        <v>681</v>
      </c>
      <c r="C188" s="25">
        <f t="shared" si="89"/>
        <v>17201</v>
      </c>
      <c r="D188" s="25">
        <v>682</v>
      </c>
      <c r="E188" s="25">
        <v>17226</v>
      </c>
      <c r="F188" s="44">
        <v>2.9714878025740373E-3</v>
      </c>
      <c r="G188" s="1">
        <f>'ONE_LAST_QUOTE (2)'!AF188</f>
        <v>-3.2310590462182717E-4</v>
      </c>
      <c r="H188" s="1">
        <f t="shared" si="90"/>
        <v>1.7144585284287945E-3</v>
      </c>
      <c r="I188" s="1">
        <f t="shared" si="91"/>
        <v>-2.3606703376724491E-3</v>
      </c>
      <c r="J188" s="25">
        <f t="shared" si="83"/>
        <v>1</v>
      </c>
      <c r="K188" s="25">
        <f t="shared" si="84"/>
        <v>0</v>
      </c>
      <c r="L188" s="25">
        <f t="shared" si="85"/>
        <v>1</v>
      </c>
      <c r="M188" s="25">
        <v>0</v>
      </c>
      <c r="N188" s="5">
        <f t="shared" si="86"/>
        <v>44350</v>
      </c>
      <c r="O188" s="5" t="str">
        <f t="shared" si="87"/>
        <v>-</v>
      </c>
      <c r="P188" s="5" t="s">
        <v>2</v>
      </c>
      <c r="Q188" s="5" t="s">
        <v>2</v>
      </c>
      <c r="R188" s="5" t="str">
        <f t="shared" si="92"/>
        <v>-</v>
      </c>
      <c r="S188" s="5" t="str">
        <f t="shared" si="93"/>
        <v>-</v>
      </c>
      <c r="T188" s="27">
        <f t="shared" si="94"/>
        <v>1</v>
      </c>
      <c r="CD188" s="5">
        <v>44287</v>
      </c>
      <c r="CE188" s="25">
        <v>675.1</v>
      </c>
      <c r="CF188" s="25">
        <v>665.2</v>
      </c>
      <c r="CH188" s="5">
        <v>44250</v>
      </c>
      <c r="CI188" s="25">
        <v>16434</v>
      </c>
      <c r="CJ188" s="25">
        <v>16365</v>
      </c>
    </row>
    <row r="189" spans="1:88" x14ac:dyDescent="0.3">
      <c r="A189" s="5">
        <v>44351</v>
      </c>
      <c r="B189" s="25">
        <f t="shared" si="88"/>
        <v>677.4</v>
      </c>
      <c r="C189" s="25">
        <f t="shared" si="89"/>
        <v>17105</v>
      </c>
      <c r="D189" s="25">
        <v>678</v>
      </c>
      <c r="E189" s="25">
        <v>17103</v>
      </c>
      <c r="F189" s="44">
        <v>2.8645961990634104E-3</v>
      </c>
      <c r="G189" s="1">
        <f>'ONE_LAST_QUOTE (2)'!AF189</f>
        <v>-3.2310590462182717E-4</v>
      </c>
      <c r="H189" s="1">
        <f t="shared" si="90"/>
        <v>1.7144585284287945E-3</v>
      </c>
      <c r="I189" s="1">
        <f t="shared" si="91"/>
        <v>-2.3606703376724491E-3</v>
      </c>
      <c r="J189" s="25">
        <f t="shared" si="83"/>
        <v>1</v>
      </c>
      <c r="K189" s="25">
        <f t="shared" si="84"/>
        <v>0</v>
      </c>
      <c r="L189" s="25">
        <f t="shared" si="85"/>
        <v>1</v>
      </c>
      <c r="M189" s="25">
        <v>0</v>
      </c>
      <c r="N189" s="5">
        <f t="shared" si="86"/>
        <v>44351</v>
      </c>
      <c r="O189" s="5" t="str">
        <f t="shared" si="87"/>
        <v>-</v>
      </c>
      <c r="P189" s="5" t="s">
        <v>2</v>
      </c>
      <c r="Q189" s="5" t="s">
        <v>2</v>
      </c>
      <c r="R189" s="5" t="str">
        <f t="shared" si="92"/>
        <v>-</v>
      </c>
      <c r="S189" s="5" t="str">
        <f t="shared" si="93"/>
        <v>-</v>
      </c>
      <c r="T189" s="27">
        <f t="shared" si="94"/>
        <v>1</v>
      </c>
      <c r="CD189" s="5">
        <v>44293</v>
      </c>
      <c r="CE189" s="25">
        <v>678.3</v>
      </c>
      <c r="CF189" s="25">
        <v>674.7</v>
      </c>
      <c r="CH189" s="5">
        <v>44251</v>
      </c>
      <c r="CI189" s="25">
        <v>16181</v>
      </c>
      <c r="CJ189" s="25">
        <v>16416</v>
      </c>
    </row>
    <row r="190" spans="1:88" x14ac:dyDescent="0.3">
      <c r="A190" s="5">
        <v>44354</v>
      </c>
      <c r="B190" s="25">
        <f t="shared" si="88"/>
        <v>682.5</v>
      </c>
      <c r="C190" s="25">
        <f t="shared" si="89"/>
        <v>17120</v>
      </c>
      <c r="D190" s="25">
        <v>681.7</v>
      </c>
      <c r="E190" s="25">
        <v>17090</v>
      </c>
      <c r="F190" s="44">
        <v>-3.5802800460049376E-3</v>
      </c>
      <c r="G190" s="1">
        <f>'ONE_LAST_QUOTE (2)'!AF190</f>
        <v>-3.2310590462182717E-4</v>
      </c>
      <c r="H190" s="1">
        <f t="shared" si="90"/>
        <v>1.7144585284287945E-3</v>
      </c>
      <c r="I190" s="1">
        <f t="shared" si="91"/>
        <v>-2.3606703376724491E-3</v>
      </c>
      <c r="J190" s="25">
        <f t="shared" si="83"/>
        <v>0</v>
      </c>
      <c r="K190" s="25">
        <f t="shared" si="84"/>
        <v>1</v>
      </c>
      <c r="L190" s="25">
        <f t="shared" si="85"/>
        <v>1</v>
      </c>
      <c r="M190" s="25">
        <v>1</v>
      </c>
      <c r="N190" s="5" t="str">
        <f t="shared" si="86"/>
        <v>-</v>
      </c>
      <c r="O190" s="5">
        <f t="shared" si="87"/>
        <v>44354</v>
      </c>
      <c r="P190" s="5" t="s">
        <v>2</v>
      </c>
      <c r="Q190" s="5" t="s">
        <v>2</v>
      </c>
      <c r="R190" s="5" t="str">
        <f t="shared" si="92"/>
        <v>-</v>
      </c>
      <c r="S190" s="5" t="str">
        <f t="shared" si="93"/>
        <v>-</v>
      </c>
      <c r="T190" s="27">
        <f t="shared" si="94"/>
        <v>0</v>
      </c>
      <c r="CD190" s="5">
        <v>44294</v>
      </c>
      <c r="CE190" s="25">
        <v>684.6</v>
      </c>
      <c r="CF190" s="25">
        <v>678.2</v>
      </c>
      <c r="CH190" s="5">
        <v>44252</v>
      </c>
      <c r="CI190" s="25">
        <v>16387</v>
      </c>
      <c r="CJ190" s="25">
        <v>16150</v>
      </c>
    </row>
    <row r="191" spans="1:88" x14ac:dyDescent="0.3">
      <c r="A191" s="5">
        <v>44355</v>
      </c>
      <c r="B191" s="25">
        <f t="shared" si="88"/>
        <v>678.2</v>
      </c>
      <c r="C191" s="25">
        <f t="shared" si="89"/>
        <v>17077</v>
      </c>
      <c r="D191" s="25">
        <v>676.7</v>
      </c>
      <c r="E191" s="25">
        <v>17090</v>
      </c>
      <c r="F191" s="44">
        <v>2.0004476203095544E-3</v>
      </c>
      <c r="G191" s="1">
        <f>'ONE_LAST_QUOTE (2)'!AF191</f>
        <v>-3.2310590462182717E-4</v>
      </c>
      <c r="H191" s="1">
        <f t="shared" si="90"/>
        <v>1.7144585284287945E-3</v>
      </c>
      <c r="I191" s="1">
        <f t="shared" si="91"/>
        <v>-2.3606703376724491E-3</v>
      </c>
      <c r="J191" s="25">
        <f t="shared" si="83"/>
        <v>1</v>
      </c>
      <c r="K191" s="25">
        <f t="shared" si="84"/>
        <v>0</v>
      </c>
      <c r="L191" s="25">
        <f t="shared" si="85"/>
        <v>1</v>
      </c>
      <c r="M191" s="25">
        <v>0</v>
      </c>
      <c r="N191" s="5">
        <f t="shared" si="86"/>
        <v>44355</v>
      </c>
      <c r="O191" s="5" t="str">
        <f t="shared" si="87"/>
        <v>-</v>
      </c>
      <c r="P191" s="5" t="s">
        <v>80</v>
      </c>
      <c r="Q191" s="5" t="s">
        <v>80</v>
      </c>
      <c r="R191" s="5" t="str">
        <f t="shared" si="92"/>
        <v>-</v>
      </c>
      <c r="S191" s="5" t="str">
        <f t="shared" si="93"/>
        <v>-</v>
      </c>
      <c r="T191" s="27">
        <f t="shared" si="94"/>
        <v>1</v>
      </c>
      <c r="CD191" s="5">
        <v>44295</v>
      </c>
      <c r="CE191" s="25">
        <v>681.8</v>
      </c>
      <c r="CF191" s="25">
        <v>683.2</v>
      </c>
      <c r="CH191" s="5">
        <v>44253</v>
      </c>
      <c r="CI191" s="25">
        <v>15931</v>
      </c>
      <c r="CJ191" s="25">
        <v>16394</v>
      </c>
    </row>
    <row r="192" spans="1:88" x14ac:dyDescent="0.3">
      <c r="A192" s="5">
        <v>44356</v>
      </c>
      <c r="B192" s="25">
        <f t="shared" si="88"/>
        <v>670.8</v>
      </c>
      <c r="C192" s="25">
        <f t="shared" si="89"/>
        <v>16957</v>
      </c>
      <c r="D192" s="25">
        <v>671.6</v>
      </c>
      <c r="E192" s="25">
        <v>16959</v>
      </c>
      <c r="F192" s="44">
        <v>1.4994240193818133E-3</v>
      </c>
      <c r="G192" s="1">
        <f>'ONE_LAST_QUOTE (2)'!AF192</f>
        <v>-3.2310590462182717E-4</v>
      </c>
      <c r="H192" s="1">
        <f t="shared" si="90"/>
        <v>1.7144585284287945E-3</v>
      </c>
      <c r="I192" s="1">
        <f t="shared" si="91"/>
        <v>-2.3606703376724491E-3</v>
      </c>
      <c r="J192" s="25">
        <f t="shared" si="83"/>
        <v>0</v>
      </c>
      <c r="K192" s="25">
        <f t="shared" si="84"/>
        <v>0</v>
      </c>
      <c r="L192" s="25">
        <f t="shared" si="85"/>
        <v>0</v>
      </c>
      <c r="M192" s="25">
        <v>0</v>
      </c>
      <c r="N192" s="5" t="str">
        <f t="shared" si="86"/>
        <v>-</v>
      </c>
      <c r="O192" s="5" t="str">
        <f t="shared" si="87"/>
        <v>-</v>
      </c>
      <c r="P192" s="5" t="s">
        <v>80</v>
      </c>
      <c r="Q192" s="5" t="s">
        <v>80</v>
      </c>
      <c r="R192" s="5" t="str">
        <f t="shared" si="92"/>
        <v>-</v>
      </c>
      <c r="S192" s="5" t="str">
        <f t="shared" si="93"/>
        <v>-</v>
      </c>
      <c r="T192" s="27">
        <f t="shared" si="94"/>
        <v>1</v>
      </c>
      <c r="CD192" s="5">
        <v>44298</v>
      </c>
      <c r="CE192" s="25">
        <v>679.2</v>
      </c>
      <c r="CF192" s="25">
        <v>681.3</v>
      </c>
      <c r="CH192" s="5">
        <v>44257</v>
      </c>
      <c r="CI192" s="25">
        <v>15904</v>
      </c>
      <c r="CJ192" s="25">
        <v>15931</v>
      </c>
    </row>
    <row r="193" spans="1:88" x14ac:dyDescent="0.3">
      <c r="A193" s="5">
        <v>44357</v>
      </c>
      <c r="B193" s="25">
        <f t="shared" si="88"/>
        <v>681.4</v>
      </c>
      <c r="C193" s="25">
        <f t="shared" si="89"/>
        <v>17157</v>
      </c>
      <c r="D193" s="25">
        <v>680.9</v>
      </c>
      <c r="E193" s="25">
        <v>17157</v>
      </c>
      <c r="F193" s="44">
        <v>2.6086138738978422E-3</v>
      </c>
      <c r="G193" s="1">
        <f>'ONE_LAST_QUOTE (2)'!AF193</f>
        <v>-3.2310590462182717E-4</v>
      </c>
      <c r="H193" s="1">
        <f t="shared" si="90"/>
        <v>1.7144585284287945E-3</v>
      </c>
      <c r="I193" s="1">
        <f t="shared" si="91"/>
        <v>-2.3606703376724491E-3</v>
      </c>
      <c r="J193" s="25">
        <f t="shared" si="83"/>
        <v>1</v>
      </c>
      <c r="K193" s="25">
        <f t="shared" si="84"/>
        <v>0</v>
      </c>
      <c r="L193" s="25">
        <f t="shared" si="85"/>
        <v>1</v>
      </c>
      <c r="M193" s="25">
        <v>0</v>
      </c>
      <c r="N193" s="5">
        <f t="shared" si="86"/>
        <v>44357</v>
      </c>
      <c r="O193" s="5" t="str">
        <f t="shared" si="87"/>
        <v>-</v>
      </c>
      <c r="P193" s="5" t="s">
        <v>80</v>
      </c>
      <c r="Q193" s="5" t="s">
        <v>80</v>
      </c>
      <c r="R193" s="5" t="str">
        <f t="shared" si="92"/>
        <v>-</v>
      </c>
      <c r="S193" s="5" t="str">
        <f t="shared" si="93"/>
        <v>-</v>
      </c>
      <c r="T193" s="27">
        <f t="shared" si="94"/>
        <v>1</v>
      </c>
      <c r="CD193" s="5">
        <v>44299</v>
      </c>
      <c r="CE193" s="25">
        <v>679.6</v>
      </c>
      <c r="CF193" s="25">
        <v>680</v>
      </c>
      <c r="CH193" s="5">
        <v>44258</v>
      </c>
      <c r="CI193" s="25">
        <v>16179</v>
      </c>
      <c r="CJ193" s="25">
        <v>15935</v>
      </c>
    </row>
    <row r="194" spans="1:88" x14ac:dyDescent="0.3">
      <c r="A194" s="5">
        <v>44358</v>
      </c>
      <c r="B194" s="25">
        <f t="shared" si="88"/>
        <v>686.1</v>
      </c>
      <c r="C194" s="25">
        <f t="shared" si="89"/>
        <v>17219</v>
      </c>
      <c r="D194" s="25">
        <v>685.5</v>
      </c>
      <c r="E194" s="25">
        <v>17217</v>
      </c>
      <c r="F194" s="44">
        <v>-2.9662013802348537E-4</v>
      </c>
      <c r="G194" s="1">
        <f>'ONE_LAST_QUOTE (2)'!AF194</f>
        <v>-3.2310590462182717E-4</v>
      </c>
      <c r="H194" s="1">
        <f t="shared" si="90"/>
        <v>1.7144585284287945E-3</v>
      </c>
      <c r="I194" s="1">
        <f t="shared" si="91"/>
        <v>-2.3606703376724491E-3</v>
      </c>
      <c r="J194" s="25">
        <f t="shared" ref="J194:J257" si="95">IF(F194&gt;H194,1,0)</f>
        <v>0</v>
      </c>
      <c r="K194" s="25">
        <f t="shared" ref="K194:K257" si="96">IF(F194&lt;I194,1,0)</f>
        <v>0</v>
      </c>
      <c r="L194" s="25">
        <f t="shared" ref="L194:L257" si="97">J194+K194</f>
        <v>0</v>
      </c>
      <c r="M194" s="25">
        <v>1</v>
      </c>
      <c r="N194" s="5" t="str">
        <f t="shared" ref="N194:N257" si="98">IF(J194=1,A194,"-")</f>
        <v>-</v>
      </c>
      <c r="O194" s="5" t="str">
        <f t="shared" ref="O194:O257" si="99">IF(K194=1,A194,"-")</f>
        <v>-</v>
      </c>
      <c r="P194" s="5" t="s">
        <v>80</v>
      </c>
      <c r="Q194" s="5" t="s">
        <v>80</v>
      </c>
      <c r="R194" s="5" t="str">
        <f t="shared" si="92"/>
        <v>-</v>
      </c>
      <c r="S194" s="5" t="str">
        <f t="shared" si="93"/>
        <v>-</v>
      </c>
      <c r="T194" s="27">
        <f t="shared" si="94"/>
        <v>1</v>
      </c>
      <c r="CD194" s="5">
        <v>44300</v>
      </c>
      <c r="CE194" s="25">
        <v>684.4</v>
      </c>
      <c r="CF194" s="25">
        <v>680.1</v>
      </c>
      <c r="CH194" s="5">
        <v>44259</v>
      </c>
      <c r="CI194" s="25">
        <v>15922</v>
      </c>
      <c r="CJ194" s="25">
        <v>16195</v>
      </c>
    </row>
    <row r="195" spans="1:88" x14ac:dyDescent="0.3">
      <c r="A195" s="5">
        <v>44362</v>
      </c>
      <c r="B195" s="25">
        <f t="shared" ref="B195:B258" si="100">INDEX($CF:$CF,MATCH(A195,$CD:$CD)+1)</f>
        <v>691.7</v>
      </c>
      <c r="C195" s="25">
        <f t="shared" ref="C195:C258" si="101">INDEX($CJ:$CJ,MATCH(A195,$CH:$CH)+1)</f>
        <v>17408</v>
      </c>
      <c r="D195" s="25">
        <v>691.2</v>
      </c>
      <c r="E195" s="25">
        <v>17397</v>
      </c>
      <c r="F195" s="44">
        <v>2.4419959200853388E-3</v>
      </c>
      <c r="G195" s="1">
        <f>'ONE_LAST_QUOTE (2)'!AF195</f>
        <v>-3.2310590462182717E-4</v>
      </c>
      <c r="H195" s="1">
        <f t="shared" ref="H195:H258" si="102">G195+$U$7*_xlfn.STDEV.S($F$2:$F$779)</f>
        <v>1.7144585284287945E-3</v>
      </c>
      <c r="I195" s="1">
        <f t="shared" ref="I195:I258" si="103">G195-$U$7*_xlfn.STDEV.S($F$2:$F$779)</f>
        <v>-2.3606703376724491E-3</v>
      </c>
      <c r="J195" s="25">
        <f t="shared" si="95"/>
        <v>1</v>
      </c>
      <c r="K195" s="25">
        <f t="shared" si="96"/>
        <v>0</v>
      </c>
      <c r="L195" s="25">
        <f t="shared" si="97"/>
        <v>1</v>
      </c>
      <c r="M195" s="25">
        <v>0</v>
      </c>
      <c r="N195" s="5">
        <f t="shared" si="98"/>
        <v>44362</v>
      </c>
      <c r="O195" s="5" t="str">
        <f t="shared" si="99"/>
        <v>-</v>
      </c>
      <c r="P195" s="5" t="s">
        <v>2</v>
      </c>
      <c r="Q195" s="5" t="s">
        <v>2</v>
      </c>
      <c r="R195" s="5" t="str">
        <f t="shared" ref="R195:R258" si="104">IF(P195=1,A195,"-")</f>
        <v>-</v>
      </c>
      <c r="S195" s="5" t="str">
        <f t="shared" ref="S195:S258" si="105">IF(Q195=1,A195,"-")</f>
        <v>-</v>
      </c>
      <c r="T195" s="27">
        <f t="shared" ref="T195:T258" si="106">IF(F195&gt;G195,1,0)</f>
        <v>1</v>
      </c>
      <c r="CD195" s="5">
        <v>44301</v>
      </c>
      <c r="CE195" s="25">
        <v>692.1</v>
      </c>
      <c r="CF195" s="25">
        <v>684.1</v>
      </c>
      <c r="CH195" s="5">
        <v>44260</v>
      </c>
      <c r="CI195" s="25">
        <v>15847</v>
      </c>
      <c r="CJ195" s="25">
        <v>15940</v>
      </c>
    </row>
    <row r="196" spans="1:88" x14ac:dyDescent="0.3">
      <c r="A196" s="5">
        <v>44363</v>
      </c>
      <c r="B196" s="25">
        <f t="shared" si="100"/>
        <v>687.2</v>
      </c>
      <c r="C196" s="25">
        <f t="shared" si="101"/>
        <v>17257</v>
      </c>
      <c r="D196" s="25">
        <v>687.3</v>
      </c>
      <c r="E196" s="25">
        <v>17346</v>
      </c>
      <c r="F196" s="44">
        <v>3.7950799860795169E-3</v>
      </c>
      <c r="G196" s="1">
        <f>'ONE_LAST_QUOTE (2)'!AF196</f>
        <v>-3.2310590462182717E-4</v>
      </c>
      <c r="H196" s="1">
        <f t="shared" si="102"/>
        <v>1.7144585284287945E-3</v>
      </c>
      <c r="I196" s="1">
        <f t="shared" si="103"/>
        <v>-2.3606703376724491E-3</v>
      </c>
      <c r="J196" s="25">
        <f t="shared" si="95"/>
        <v>1</v>
      </c>
      <c r="K196" s="25">
        <f t="shared" si="96"/>
        <v>0</v>
      </c>
      <c r="L196" s="25">
        <f t="shared" si="97"/>
        <v>1</v>
      </c>
      <c r="M196" s="25">
        <v>0</v>
      </c>
      <c r="N196" s="5">
        <f t="shared" si="98"/>
        <v>44363</v>
      </c>
      <c r="O196" s="5" t="str">
        <f t="shared" si="99"/>
        <v>-</v>
      </c>
      <c r="P196" s="5" t="s">
        <v>80</v>
      </c>
      <c r="Q196" s="5" t="s">
        <v>80</v>
      </c>
      <c r="R196" s="5" t="str">
        <f t="shared" si="104"/>
        <v>-</v>
      </c>
      <c r="S196" s="5" t="str">
        <f t="shared" si="105"/>
        <v>-</v>
      </c>
      <c r="T196" s="27">
        <f t="shared" si="106"/>
        <v>1</v>
      </c>
      <c r="CD196" s="5">
        <v>44302</v>
      </c>
      <c r="CE196" s="25">
        <v>687.9</v>
      </c>
      <c r="CF196" s="25">
        <v>692.3</v>
      </c>
      <c r="CH196" s="5">
        <v>44263</v>
      </c>
      <c r="CI196" s="25">
        <v>15819</v>
      </c>
      <c r="CJ196" s="25">
        <v>15863</v>
      </c>
    </row>
    <row r="197" spans="1:88" x14ac:dyDescent="0.3">
      <c r="A197" s="5">
        <v>44364</v>
      </c>
      <c r="B197" s="25">
        <f t="shared" si="100"/>
        <v>688.4</v>
      </c>
      <c r="C197" s="25">
        <f t="shared" si="101"/>
        <v>17275</v>
      </c>
      <c r="D197" s="25">
        <v>688.6</v>
      </c>
      <c r="E197" s="25">
        <v>17295</v>
      </c>
      <c r="F197" s="44">
        <v>3.1528405166484485E-3</v>
      </c>
      <c r="G197" s="1">
        <f>'ONE_LAST_QUOTE (2)'!AF197</f>
        <v>-3.2310590462182717E-4</v>
      </c>
      <c r="H197" s="1">
        <f t="shared" si="102"/>
        <v>1.7144585284287945E-3</v>
      </c>
      <c r="I197" s="1">
        <f t="shared" si="103"/>
        <v>-2.3606703376724491E-3</v>
      </c>
      <c r="J197" s="25">
        <f t="shared" si="95"/>
        <v>1</v>
      </c>
      <c r="K197" s="25">
        <f t="shared" si="96"/>
        <v>0</v>
      </c>
      <c r="L197" s="25">
        <f t="shared" si="97"/>
        <v>1</v>
      </c>
      <c r="M197" s="25">
        <v>0</v>
      </c>
      <c r="N197" s="5">
        <f t="shared" si="98"/>
        <v>44364</v>
      </c>
      <c r="O197" s="5" t="str">
        <f t="shared" si="99"/>
        <v>-</v>
      </c>
      <c r="P197" s="5" t="s">
        <v>80</v>
      </c>
      <c r="Q197" s="5" t="s">
        <v>80</v>
      </c>
      <c r="R197" s="5" t="str">
        <f t="shared" si="104"/>
        <v>-</v>
      </c>
      <c r="S197" s="5" t="str">
        <f t="shared" si="105"/>
        <v>-</v>
      </c>
      <c r="T197" s="27">
        <f t="shared" si="106"/>
        <v>1</v>
      </c>
      <c r="CD197" s="5">
        <v>44305</v>
      </c>
      <c r="CE197" s="25">
        <v>690</v>
      </c>
      <c r="CF197" s="25">
        <v>688.4</v>
      </c>
      <c r="CH197" s="5">
        <v>44264</v>
      </c>
      <c r="CI197" s="25">
        <v>15822</v>
      </c>
      <c r="CJ197" s="25">
        <v>15825</v>
      </c>
    </row>
    <row r="198" spans="1:88" x14ac:dyDescent="0.3">
      <c r="A198" s="5">
        <v>44365</v>
      </c>
      <c r="B198" s="25">
        <f t="shared" si="100"/>
        <v>685.7</v>
      </c>
      <c r="C198" s="25">
        <f t="shared" si="101"/>
        <v>17256</v>
      </c>
      <c r="D198" s="25">
        <v>686.9</v>
      </c>
      <c r="E198" s="25">
        <v>17254</v>
      </c>
      <c r="F198" s="44">
        <v>1.9556830671826512E-4</v>
      </c>
      <c r="G198" s="1">
        <f>'ONE_LAST_QUOTE (2)'!AF198</f>
        <v>-3.2310590462182717E-4</v>
      </c>
      <c r="H198" s="1">
        <f t="shared" si="102"/>
        <v>1.7144585284287945E-3</v>
      </c>
      <c r="I198" s="1">
        <f t="shared" si="103"/>
        <v>-2.3606703376724491E-3</v>
      </c>
      <c r="J198" s="25">
        <f t="shared" si="95"/>
        <v>0</v>
      </c>
      <c r="K198" s="25">
        <f t="shared" si="96"/>
        <v>0</v>
      </c>
      <c r="L198" s="25">
        <f t="shared" si="97"/>
        <v>0</v>
      </c>
      <c r="M198" s="25">
        <v>0</v>
      </c>
      <c r="N198" s="5" t="str">
        <f t="shared" si="98"/>
        <v>-</v>
      </c>
      <c r="O198" s="5" t="str">
        <f t="shared" si="99"/>
        <v>-</v>
      </c>
      <c r="P198" s="5" t="s">
        <v>80</v>
      </c>
      <c r="Q198" s="5" t="s">
        <v>80</v>
      </c>
      <c r="R198" s="5" t="str">
        <f t="shared" si="104"/>
        <v>-</v>
      </c>
      <c r="S198" s="5" t="str">
        <f t="shared" si="105"/>
        <v>-</v>
      </c>
      <c r="T198" s="27">
        <f t="shared" si="106"/>
        <v>1</v>
      </c>
      <c r="CD198" s="5">
        <v>44306</v>
      </c>
      <c r="CE198" s="25">
        <v>690.9</v>
      </c>
      <c r="CF198" s="25">
        <v>690.1</v>
      </c>
      <c r="CH198" s="5">
        <v>44265</v>
      </c>
      <c r="CI198" s="25">
        <v>15885</v>
      </c>
      <c r="CJ198" s="25">
        <v>15778</v>
      </c>
    </row>
    <row r="199" spans="1:88" x14ac:dyDescent="0.3">
      <c r="A199" s="5">
        <v>44368</v>
      </c>
      <c r="B199" s="25">
        <f t="shared" si="100"/>
        <v>677</v>
      </c>
      <c r="C199" s="25">
        <f t="shared" si="101"/>
        <v>17008</v>
      </c>
      <c r="D199" s="25">
        <v>676</v>
      </c>
      <c r="E199" s="25">
        <v>16963</v>
      </c>
      <c r="F199" s="44">
        <v>-7.4246992103179175E-3</v>
      </c>
      <c r="G199" s="1">
        <f>'ONE_LAST_QUOTE (2)'!AF199</f>
        <v>-3.2310590462182717E-4</v>
      </c>
      <c r="H199" s="1">
        <f t="shared" si="102"/>
        <v>1.7144585284287945E-3</v>
      </c>
      <c r="I199" s="1">
        <f t="shared" si="103"/>
        <v>-2.3606703376724491E-3</v>
      </c>
      <c r="J199" s="25">
        <f t="shared" si="95"/>
        <v>0</v>
      </c>
      <c r="K199" s="25">
        <f t="shared" si="96"/>
        <v>1</v>
      </c>
      <c r="L199" s="25">
        <f t="shared" si="97"/>
        <v>1</v>
      </c>
      <c r="M199" s="25">
        <v>1</v>
      </c>
      <c r="N199" s="5" t="str">
        <f t="shared" si="98"/>
        <v>-</v>
      </c>
      <c r="O199" s="5">
        <f t="shared" si="99"/>
        <v>44368</v>
      </c>
      <c r="P199" s="5">
        <v>1</v>
      </c>
      <c r="Q199" s="5" t="s">
        <v>80</v>
      </c>
      <c r="R199" s="5">
        <f t="shared" si="104"/>
        <v>44368</v>
      </c>
      <c r="S199" s="5" t="str">
        <f t="shared" si="105"/>
        <v>-</v>
      </c>
      <c r="T199" s="27">
        <f t="shared" si="106"/>
        <v>0</v>
      </c>
      <c r="CD199" s="5">
        <v>44307</v>
      </c>
      <c r="CE199" s="25">
        <v>684.2</v>
      </c>
      <c r="CF199" s="25">
        <v>690.6</v>
      </c>
      <c r="CH199" s="5">
        <v>44266</v>
      </c>
      <c r="CI199" s="25">
        <v>16169</v>
      </c>
      <c r="CJ199" s="25">
        <v>15883</v>
      </c>
    </row>
    <row r="200" spans="1:88" x14ac:dyDescent="0.3">
      <c r="A200" s="5">
        <v>44369</v>
      </c>
      <c r="B200" s="25">
        <f t="shared" si="100"/>
        <v>669.8</v>
      </c>
      <c r="C200" s="25">
        <f t="shared" si="101"/>
        <v>17020</v>
      </c>
      <c r="D200" s="25">
        <v>669.4</v>
      </c>
      <c r="E200" s="25">
        <v>17026</v>
      </c>
      <c r="F200" s="44">
        <v>2.3440429858863701E-3</v>
      </c>
      <c r="G200" s="1">
        <f>'ONE_LAST_QUOTE (2)'!AF200</f>
        <v>-3.2310590462182717E-4</v>
      </c>
      <c r="H200" s="1">
        <f t="shared" si="102"/>
        <v>1.7144585284287945E-3</v>
      </c>
      <c r="I200" s="1">
        <f t="shared" si="103"/>
        <v>-2.3606703376724491E-3</v>
      </c>
      <c r="J200" s="25">
        <f t="shared" si="95"/>
        <v>1</v>
      </c>
      <c r="K200" s="25">
        <f t="shared" si="96"/>
        <v>0</v>
      </c>
      <c r="L200" s="25">
        <f t="shared" si="97"/>
        <v>1</v>
      </c>
      <c r="M200" s="25">
        <v>1</v>
      </c>
      <c r="N200" s="5">
        <f t="shared" si="98"/>
        <v>44369</v>
      </c>
      <c r="O200" s="5" t="str">
        <f t="shared" si="99"/>
        <v>-</v>
      </c>
      <c r="P200" s="5" t="s">
        <v>2</v>
      </c>
      <c r="Q200" s="5">
        <v>1</v>
      </c>
      <c r="R200" s="5" t="str">
        <f t="shared" si="104"/>
        <v>-</v>
      </c>
      <c r="S200" s="5">
        <f t="shared" si="105"/>
        <v>44369</v>
      </c>
      <c r="T200" s="27">
        <f t="shared" si="106"/>
        <v>1</v>
      </c>
      <c r="CD200" s="5">
        <v>44308</v>
      </c>
      <c r="CE200" s="25">
        <v>684.8</v>
      </c>
      <c r="CF200" s="25">
        <v>683.7</v>
      </c>
      <c r="CH200" s="5">
        <v>44267</v>
      </c>
      <c r="CI200" s="25">
        <v>16223</v>
      </c>
      <c r="CJ200" s="25">
        <v>16163</v>
      </c>
    </row>
    <row r="201" spans="1:88" x14ac:dyDescent="0.3">
      <c r="A201" s="5">
        <v>44370</v>
      </c>
      <c r="B201" s="25">
        <f t="shared" si="100"/>
        <v>683.4</v>
      </c>
      <c r="C201" s="25">
        <f t="shared" si="101"/>
        <v>17281</v>
      </c>
      <c r="D201" s="25">
        <v>683.8</v>
      </c>
      <c r="E201" s="25">
        <v>17267</v>
      </c>
      <c r="F201" s="44">
        <v>-5.3163681892426113E-4</v>
      </c>
      <c r="G201" s="1">
        <f>'ONE_LAST_QUOTE (2)'!AF201</f>
        <v>-3.2310590462182717E-4</v>
      </c>
      <c r="H201" s="1">
        <f t="shared" si="102"/>
        <v>1.7144585284287945E-3</v>
      </c>
      <c r="I201" s="1">
        <f t="shared" si="103"/>
        <v>-2.3606703376724491E-3</v>
      </c>
      <c r="J201" s="25">
        <f t="shared" si="95"/>
        <v>0</v>
      </c>
      <c r="K201" s="25">
        <f t="shared" si="96"/>
        <v>0</v>
      </c>
      <c r="L201" s="25">
        <f t="shared" si="97"/>
        <v>0</v>
      </c>
      <c r="M201" s="25">
        <v>0</v>
      </c>
      <c r="N201" s="5" t="str">
        <f t="shared" si="98"/>
        <v>-</v>
      </c>
      <c r="O201" s="5" t="str">
        <f t="shared" si="99"/>
        <v>-</v>
      </c>
      <c r="P201" s="5" t="s">
        <v>80</v>
      </c>
      <c r="Q201" s="5" t="s">
        <v>80</v>
      </c>
      <c r="R201" s="5" t="str">
        <f t="shared" si="104"/>
        <v>-</v>
      </c>
      <c r="S201" s="5" t="str">
        <f t="shared" si="105"/>
        <v>-</v>
      </c>
      <c r="T201" s="27">
        <f t="shared" si="106"/>
        <v>0</v>
      </c>
      <c r="CD201" s="5">
        <v>44309</v>
      </c>
      <c r="CE201" s="25">
        <v>692.8</v>
      </c>
      <c r="CF201" s="25">
        <v>684.6</v>
      </c>
      <c r="CH201" s="5">
        <v>44270</v>
      </c>
      <c r="CI201" s="25">
        <v>16199</v>
      </c>
      <c r="CJ201" s="25">
        <v>16197</v>
      </c>
    </row>
    <row r="202" spans="1:88" x14ac:dyDescent="0.3">
      <c r="A202" s="5">
        <v>44371</v>
      </c>
      <c r="B202" s="25">
        <f t="shared" si="100"/>
        <v>685.6</v>
      </c>
      <c r="C202" s="25">
        <f t="shared" si="101"/>
        <v>17352</v>
      </c>
      <c r="D202" s="25">
        <v>685.3</v>
      </c>
      <c r="E202" s="25">
        <v>17338</v>
      </c>
      <c r="F202" s="44">
        <v>-3.3287260763113029E-3</v>
      </c>
      <c r="G202" s="1">
        <f>'ONE_LAST_QUOTE (2)'!AF202</f>
        <v>-3.2310590462182717E-4</v>
      </c>
      <c r="H202" s="1">
        <f t="shared" si="102"/>
        <v>1.7144585284287945E-3</v>
      </c>
      <c r="I202" s="1">
        <f t="shared" si="103"/>
        <v>-2.3606703376724491E-3</v>
      </c>
      <c r="J202" s="25">
        <f t="shared" si="95"/>
        <v>0</v>
      </c>
      <c r="K202" s="25">
        <f t="shared" si="96"/>
        <v>1</v>
      </c>
      <c r="L202" s="25">
        <f t="shared" si="97"/>
        <v>1</v>
      </c>
      <c r="M202" s="25">
        <v>0</v>
      </c>
      <c r="N202" s="5" t="str">
        <f t="shared" si="98"/>
        <v>-</v>
      </c>
      <c r="O202" s="5">
        <f t="shared" si="99"/>
        <v>44371</v>
      </c>
      <c r="P202" s="5" t="s">
        <v>80</v>
      </c>
      <c r="Q202" s="5" t="s">
        <v>80</v>
      </c>
      <c r="R202" s="5" t="str">
        <f t="shared" si="104"/>
        <v>-</v>
      </c>
      <c r="S202" s="5" t="str">
        <f t="shared" si="105"/>
        <v>-</v>
      </c>
      <c r="T202" s="27">
        <f t="shared" si="106"/>
        <v>0</v>
      </c>
      <c r="CD202" s="5">
        <v>44312</v>
      </c>
      <c r="CE202" s="25">
        <v>704.8</v>
      </c>
      <c r="CF202" s="25">
        <v>692.1</v>
      </c>
      <c r="CH202" s="5">
        <v>44271</v>
      </c>
      <c r="CI202" s="25">
        <v>16305</v>
      </c>
      <c r="CJ202" s="25">
        <v>16197</v>
      </c>
    </row>
    <row r="203" spans="1:88" x14ac:dyDescent="0.3">
      <c r="A203" s="5">
        <v>44372</v>
      </c>
      <c r="B203" s="25">
        <f t="shared" si="100"/>
        <v>686.8</v>
      </c>
      <c r="C203" s="25">
        <f t="shared" si="101"/>
        <v>17419</v>
      </c>
      <c r="D203" s="25">
        <v>685.4</v>
      </c>
      <c r="E203" s="25">
        <v>17423</v>
      </c>
      <c r="F203" s="44">
        <v>-1.6035863669039072E-4</v>
      </c>
      <c r="G203" s="1">
        <f>'ONE_LAST_QUOTE (2)'!AF203</f>
        <v>-3.2310590462182717E-4</v>
      </c>
      <c r="H203" s="1">
        <f t="shared" si="102"/>
        <v>1.7144585284287945E-3</v>
      </c>
      <c r="I203" s="1">
        <f t="shared" si="103"/>
        <v>-2.3606703376724491E-3</v>
      </c>
      <c r="J203" s="25">
        <f t="shared" si="95"/>
        <v>0</v>
      </c>
      <c r="K203" s="25">
        <f t="shared" si="96"/>
        <v>0</v>
      </c>
      <c r="L203" s="25">
        <f t="shared" si="97"/>
        <v>0</v>
      </c>
      <c r="M203" s="25">
        <v>0</v>
      </c>
      <c r="N203" s="5" t="str">
        <f t="shared" si="98"/>
        <v>-</v>
      </c>
      <c r="O203" s="5" t="str">
        <f t="shared" si="99"/>
        <v>-</v>
      </c>
      <c r="P203" s="5" t="s">
        <v>80</v>
      </c>
      <c r="Q203" s="5" t="s">
        <v>80</v>
      </c>
      <c r="R203" s="5" t="str">
        <f t="shared" si="104"/>
        <v>-</v>
      </c>
      <c r="S203" s="5" t="str">
        <f t="shared" si="105"/>
        <v>-</v>
      </c>
      <c r="T203" s="27">
        <f t="shared" si="106"/>
        <v>1</v>
      </c>
      <c r="CD203" s="5">
        <v>44313</v>
      </c>
      <c r="CE203" s="25">
        <v>705</v>
      </c>
      <c r="CF203" s="25">
        <v>704.3</v>
      </c>
      <c r="CH203" s="5">
        <v>44272</v>
      </c>
      <c r="CI203" s="25">
        <v>16177</v>
      </c>
      <c r="CJ203" s="25">
        <v>16325</v>
      </c>
    </row>
    <row r="204" spans="1:88" x14ac:dyDescent="0.3">
      <c r="A204" s="5">
        <v>44375</v>
      </c>
      <c r="B204" s="25">
        <f t="shared" si="100"/>
        <v>688.7</v>
      </c>
      <c r="C204" s="25">
        <f t="shared" si="101"/>
        <v>17534</v>
      </c>
      <c r="D204" s="25">
        <v>687.1</v>
      </c>
      <c r="E204" s="25">
        <v>17533</v>
      </c>
      <c r="F204" s="44">
        <v>1.2081553968349688E-3</v>
      </c>
      <c r="G204" s="1">
        <f>'ONE_LAST_QUOTE (2)'!AF204</f>
        <v>-3.2310590462182717E-4</v>
      </c>
      <c r="H204" s="1">
        <f t="shared" si="102"/>
        <v>1.7144585284287945E-3</v>
      </c>
      <c r="I204" s="1">
        <f t="shared" si="103"/>
        <v>-2.3606703376724491E-3</v>
      </c>
      <c r="J204" s="25">
        <f t="shared" si="95"/>
        <v>0</v>
      </c>
      <c r="K204" s="25">
        <f t="shared" si="96"/>
        <v>0</v>
      </c>
      <c r="L204" s="25">
        <f t="shared" si="97"/>
        <v>0</v>
      </c>
      <c r="M204" s="25">
        <v>0</v>
      </c>
      <c r="N204" s="5" t="str">
        <f t="shared" si="98"/>
        <v>-</v>
      </c>
      <c r="O204" s="5" t="str">
        <f t="shared" si="99"/>
        <v>-</v>
      </c>
      <c r="P204" s="5" t="s">
        <v>2</v>
      </c>
      <c r="Q204" s="5" t="s">
        <v>2</v>
      </c>
      <c r="R204" s="5" t="str">
        <f t="shared" si="104"/>
        <v>-</v>
      </c>
      <c r="S204" s="5" t="str">
        <f t="shared" si="105"/>
        <v>-</v>
      </c>
      <c r="T204" s="27">
        <f t="shared" si="106"/>
        <v>1</v>
      </c>
      <c r="CD204" s="5">
        <v>44314</v>
      </c>
      <c r="CE204" s="25">
        <v>700</v>
      </c>
      <c r="CF204" s="25">
        <v>705</v>
      </c>
      <c r="CH204" s="5">
        <v>44273</v>
      </c>
      <c r="CI204" s="25">
        <v>16235</v>
      </c>
      <c r="CJ204" s="25">
        <v>16160</v>
      </c>
    </row>
    <row r="205" spans="1:88" x14ac:dyDescent="0.3">
      <c r="A205" s="5">
        <v>44376</v>
      </c>
      <c r="B205" s="25">
        <f t="shared" si="100"/>
        <v>684.5</v>
      </c>
      <c r="C205" s="25">
        <f t="shared" si="101"/>
        <v>17527</v>
      </c>
      <c r="D205" s="25">
        <v>690.6</v>
      </c>
      <c r="E205" s="25">
        <v>17530</v>
      </c>
      <c r="F205" s="44">
        <v>-1.7721673923791726E-3</v>
      </c>
      <c r="G205" s="1">
        <f>'ONE_LAST_QUOTE (2)'!AF205</f>
        <v>-3.2310590462182717E-4</v>
      </c>
      <c r="H205" s="1">
        <f t="shared" si="102"/>
        <v>1.7144585284287945E-3</v>
      </c>
      <c r="I205" s="1">
        <f t="shared" si="103"/>
        <v>-2.3606703376724491E-3</v>
      </c>
      <c r="J205" s="25">
        <f t="shared" si="95"/>
        <v>0</v>
      </c>
      <c r="K205" s="25">
        <f t="shared" si="96"/>
        <v>0</v>
      </c>
      <c r="L205" s="25">
        <f t="shared" si="97"/>
        <v>0</v>
      </c>
      <c r="M205" s="25">
        <v>0</v>
      </c>
      <c r="N205" s="5" t="str">
        <f t="shared" si="98"/>
        <v>-</v>
      </c>
      <c r="O205" s="5" t="str">
        <f t="shared" si="99"/>
        <v>-</v>
      </c>
      <c r="P205" s="5" t="s">
        <v>2</v>
      </c>
      <c r="Q205" s="5" t="s">
        <v>2</v>
      </c>
      <c r="R205" s="5" t="str">
        <f t="shared" si="104"/>
        <v>-</v>
      </c>
      <c r="S205" s="5" t="str">
        <f t="shared" si="105"/>
        <v>-</v>
      </c>
      <c r="T205" s="27">
        <f t="shared" si="106"/>
        <v>0</v>
      </c>
      <c r="CD205" s="5">
        <v>44315</v>
      </c>
      <c r="CE205" s="25">
        <v>702.2</v>
      </c>
      <c r="CF205" s="25">
        <v>701</v>
      </c>
      <c r="CH205" s="5">
        <v>44274</v>
      </c>
      <c r="CI205" s="25">
        <v>16010</v>
      </c>
      <c r="CJ205" s="25">
        <v>16258</v>
      </c>
    </row>
    <row r="206" spans="1:88" x14ac:dyDescent="0.3">
      <c r="A206" s="5">
        <v>44377</v>
      </c>
      <c r="B206" s="25">
        <f t="shared" si="100"/>
        <v>685.6</v>
      </c>
      <c r="C206" s="25">
        <f t="shared" si="101"/>
        <v>17720</v>
      </c>
      <c r="D206" s="25">
        <v>686.1</v>
      </c>
      <c r="E206" s="25">
        <v>17712</v>
      </c>
      <c r="F206" s="44">
        <v>2.4994879134331706E-3</v>
      </c>
      <c r="G206" s="1">
        <f>'ONE_LAST_QUOTE (2)'!AF206</f>
        <v>-3.2310590462182717E-4</v>
      </c>
      <c r="H206" s="1">
        <f t="shared" si="102"/>
        <v>1.7144585284287945E-3</v>
      </c>
      <c r="I206" s="1">
        <f t="shared" si="103"/>
        <v>-2.3606703376724491E-3</v>
      </c>
      <c r="J206" s="25">
        <f t="shared" si="95"/>
        <v>1</v>
      </c>
      <c r="K206" s="25">
        <f t="shared" si="96"/>
        <v>0</v>
      </c>
      <c r="L206" s="25">
        <f t="shared" si="97"/>
        <v>1</v>
      </c>
      <c r="M206" s="25">
        <v>0</v>
      </c>
      <c r="N206" s="5">
        <f t="shared" si="98"/>
        <v>44377</v>
      </c>
      <c r="O206" s="5" t="str">
        <f t="shared" si="99"/>
        <v>-</v>
      </c>
      <c r="P206" s="5" t="s">
        <v>80</v>
      </c>
      <c r="Q206" s="5" t="s">
        <v>80</v>
      </c>
      <c r="R206" s="5" t="str">
        <f t="shared" si="104"/>
        <v>-</v>
      </c>
      <c r="S206" s="5" t="str">
        <f t="shared" si="105"/>
        <v>-</v>
      </c>
      <c r="T206" s="27">
        <f t="shared" si="106"/>
        <v>1</v>
      </c>
      <c r="CD206" s="5">
        <v>44316</v>
      </c>
      <c r="CE206" s="25">
        <v>696.9</v>
      </c>
      <c r="CF206" s="25">
        <v>704.6</v>
      </c>
      <c r="CH206" s="5">
        <v>44277</v>
      </c>
      <c r="CI206" s="25">
        <v>16137</v>
      </c>
      <c r="CJ206" s="25">
        <v>16011</v>
      </c>
    </row>
    <row r="207" spans="1:88" x14ac:dyDescent="0.3">
      <c r="A207" s="5">
        <v>44379</v>
      </c>
      <c r="B207" s="25">
        <f t="shared" si="100"/>
        <v>685</v>
      </c>
      <c r="C207" s="25">
        <f t="shared" si="101"/>
        <v>17655</v>
      </c>
      <c r="D207" s="25">
        <v>683.6</v>
      </c>
      <c r="E207" s="25">
        <v>17649</v>
      </c>
      <c r="F207" s="44">
        <v>1.2106832816011768E-4</v>
      </c>
      <c r="G207" s="1">
        <f>'ONE_LAST_QUOTE (2)'!AF207</f>
        <v>-3.2310590462182717E-4</v>
      </c>
      <c r="H207" s="1">
        <f t="shared" si="102"/>
        <v>1.7144585284287945E-3</v>
      </c>
      <c r="I207" s="1">
        <f t="shared" si="103"/>
        <v>-2.3606703376724491E-3</v>
      </c>
      <c r="J207" s="25">
        <f t="shared" si="95"/>
        <v>0</v>
      </c>
      <c r="K207" s="25">
        <f t="shared" si="96"/>
        <v>0</v>
      </c>
      <c r="L207" s="25">
        <f t="shared" si="97"/>
        <v>0</v>
      </c>
      <c r="M207" s="25">
        <v>0</v>
      </c>
      <c r="N207" s="5" t="str">
        <f t="shared" si="98"/>
        <v>-</v>
      </c>
      <c r="O207" s="5" t="str">
        <f t="shared" si="99"/>
        <v>-</v>
      </c>
      <c r="P207" s="5" t="s">
        <v>80</v>
      </c>
      <c r="Q207" s="5" t="s">
        <v>80</v>
      </c>
      <c r="R207" s="5" t="str">
        <f t="shared" si="104"/>
        <v>-</v>
      </c>
      <c r="S207" s="5" t="str">
        <f t="shared" si="105"/>
        <v>-</v>
      </c>
      <c r="T207" s="27">
        <f t="shared" si="106"/>
        <v>1</v>
      </c>
      <c r="CD207" s="5">
        <v>44319</v>
      </c>
      <c r="CE207" s="25">
        <v>687.9</v>
      </c>
      <c r="CF207" s="25">
        <v>696</v>
      </c>
      <c r="CH207" s="5">
        <v>44278</v>
      </c>
      <c r="CI207" s="25">
        <v>16119</v>
      </c>
      <c r="CJ207" s="25">
        <v>16147</v>
      </c>
    </row>
    <row r="208" spans="1:88" x14ac:dyDescent="0.3">
      <c r="A208" s="5">
        <v>44382</v>
      </c>
      <c r="B208" s="25">
        <f t="shared" si="100"/>
        <v>695.5</v>
      </c>
      <c r="C208" s="25">
        <f t="shared" si="101"/>
        <v>17910</v>
      </c>
      <c r="D208" s="25">
        <v>695.6</v>
      </c>
      <c r="E208" s="25">
        <v>17896</v>
      </c>
      <c r="F208" s="44">
        <v>-3.56116845083876E-3</v>
      </c>
      <c r="G208" s="1">
        <f>'ONE_LAST_QUOTE (2)'!AF208</f>
        <v>-3.2310590462182717E-4</v>
      </c>
      <c r="H208" s="1">
        <f t="shared" si="102"/>
        <v>1.7144585284287945E-3</v>
      </c>
      <c r="I208" s="1">
        <f t="shared" si="103"/>
        <v>-2.3606703376724491E-3</v>
      </c>
      <c r="J208" s="25">
        <f t="shared" si="95"/>
        <v>0</v>
      </c>
      <c r="K208" s="25">
        <f t="shared" si="96"/>
        <v>1</v>
      </c>
      <c r="L208" s="25">
        <f t="shared" si="97"/>
        <v>1</v>
      </c>
      <c r="M208" s="25">
        <v>1</v>
      </c>
      <c r="N208" s="5" t="str">
        <f t="shared" si="98"/>
        <v>-</v>
      </c>
      <c r="O208" s="5">
        <f t="shared" si="99"/>
        <v>44382</v>
      </c>
      <c r="P208" s="5" t="s">
        <v>2</v>
      </c>
      <c r="Q208" s="5" t="s">
        <v>2</v>
      </c>
      <c r="R208" s="5" t="str">
        <f t="shared" si="104"/>
        <v>-</v>
      </c>
      <c r="S208" s="5" t="str">
        <f t="shared" si="105"/>
        <v>-</v>
      </c>
      <c r="T208" s="27">
        <f t="shared" si="106"/>
        <v>0</v>
      </c>
      <c r="CD208" s="5">
        <v>44320</v>
      </c>
      <c r="CE208" s="25">
        <v>676.7</v>
      </c>
      <c r="CF208" s="25">
        <v>687.9</v>
      </c>
      <c r="CH208" s="5">
        <v>44279</v>
      </c>
      <c r="CI208" s="25">
        <v>15981</v>
      </c>
      <c r="CJ208" s="25">
        <v>16123</v>
      </c>
    </row>
    <row r="209" spans="1:88" x14ac:dyDescent="0.3">
      <c r="A209" s="5">
        <v>44383</v>
      </c>
      <c r="B209" s="25">
        <f t="shared" si="100"/>
        <v>693</v>
      </c>
      <c r="C209" s="25">
        <f t="shared" si="101"/>
        <v>17890</v>
      </c>
      <c r="D209" s="25">
        <v>692.7</v>
      </c>
      <c r="E209" s="25">
        <v>17875</v>
      </c>
      <c r="F209" s="44">
        <v>-9.7842176222395078E-4</v>
      </c>
      <c r="G209" s="1">
        <f>'ONE_LAST_QUOTE (2)'!AF209</f>
        <v>-3.2310590462182717E-4</v>
      </c>
      <c r="H209" s="1">
        <f t="shared" si="102"/>
        <v>1.7144585284287945E-3</v>
      </c>
      <c r="I209" s="1">
        <f t="shared" si="103"/>
        <v>-2.3606703376724491E-3</v>
      </c>
      <c r="J209" s="25">
        <f t="shared" si="95"/>
        <v>0</v>
      </c>
      <c r="K209" s="25">
        <f t="shared" si="96"/>
        <v>0</v>
      </c>
      <c r="L209" s="25">
        <f t="shared" si="97"/>
        <v>0</v>
      </c>
      <c r="M209" s="25">
        <v>0</v>
      </c>
      <c r="N209" s="5" t="str">
        <f t="shared" si="98"/>
        <v>-</v>
      </c>
      <c r="O209" s="5" t="str">
        <f t="shared" si="99"/>
        <v>-</v>
      </c>
      <c r="P209" s="5" t="s">
        <v>80</v>
      </c>
      <c r="Q209" s="5" t="s">
        <v>80</v>
      </c>
      <c r="R209" s="5" t="str">
        <f t="shared" si="104"/>
        <v>-</v>
      </c>
      <c r="S209" s="5" t="str">
        <f t="shared" si="105"/>
        <v>-</v>
      </c>
      <c r="T209" s="27">
        <f t="shared" si="106"/>
        <v>0</v>
      </c>
      <c r="CD209" s="5">
        <v>44321</v>
      </c>
      <c r="CE209" s="25">
        <v>672.3</v>
      </c>
      <c r="CF209" s="25">
        <v>677.7</v>
      </c>
      <c r="CH209" s="5">
        <v>44280</v>
      </c>
      <c r="CI209" s="25">
        <v>16030</v>
      </c>
      <c r="CJ209" s="25">
        <v>15977</v>
      </c>
    </row>
    <row r="210" spans="1:88" x14ac:dyDescent="0.3">
      <c r="A210" s="5">
        <v>44384</v>
      </c>
      <c r="B210" s="25">
        <f t="shared" si="100"/>
        <v>694.9</v>
      </c>
      <c r="C210" s="25">
        <f t="shared" si="101"/>
        <v>17843</v>
      </c>
      <c r="D210" s="25">
        <v>694.7</v>
      </c>
      <c r="E210" s="25">
        <v>17826</v>
      </c>
      <c r="F210" s="44">
        <v>-5.181690196339208E-3</v>
      </c>
      <c r="G210" s="1">
        <f>'ONE_LAST_QUOTE (2)'!AF210</f>
        <v>-3.2310590462182717E-4</v>
      </c>
      <c r="H210" s="1">
        <f t="shared" si="102"/>
        <v>1.7144585284287945E-3</v>
      </c>
      <c r="I210" s="1">
        <f t="shared" si="103"/>
        <v>-2.3606703376724491E-3</v>
      </c>
      <c r="J210" s="25">
        <f t="shared" si="95"/>
        <v>0</v>
      </c>
      <c r="K210" s="25">
        <f t="shared" si="96"/>
        <v>1</v>
      </c>
      <c r="L210" s="25">
        <f t="shared" si="97"/>
        <v>1</v>
      </c>
      <c r="M210" s="25">
        <v>0</v>
      </c>
      <c r="N210" s="5" t="str">
        <f t="shared" si="98"/>
        <v>-</v>
      </c>
      <c r="O210" s="5">
        <f t="shared" si="99"/>
        <v>44384</v>
      </c>
      <c r="P210" s="5" t="s">
        <v>2</v>
      </c>
      <c r="Q210" s="5" t="s">
        <v>2</v>
      </c>
      <c r="R210" s="5" t="str">
        <f t="shared" si="104"/>
        <v>-</v>
      </c>
      <c r="S210" s="5" t="str">
        <f t="shared" si="105"/>
        <v>-</v>
      </c>
      <c r="T210" s="27">
        <f t="shared" si="106"/>
        <v>0</v>
      </c>
      <c r="CD210" s="5">
        <v>44322</v>
      </c>
      <c r="CE210" s="25">
        <v>679.7</v>
      </c>
      <c r="CF210" s="25">
        <v>672.5</v>
      </c>
      <c r="CH210" s="5">
        <v>44281</v>
      </c>
      <c r="CI210" s="25">
        <v>16285</v>
      </c>
      <c r="CJ210" s="25">
        <v>16031</v>
      </c>
    </row>
    <row r="211" spans="1:88" x14ac:dyDescent="0.3">
      <c r="A211" s="5">
        <v>44385</v>
      </c>
      <c r="B211" s="25">
        <f t="shared" si="100"/>
        <v>683.6</v>
      </c>
      <c r="C211" s="25">
        <f t="shared" si="101"/>
        <v>17777</v>
      </c>
      <c r="D211" s="25">
        <v>684.3</v>
      </c>
      <c r="E211" s="25">
        <v>17823</v>
      </c>
      <c r="F211" s="44">
        <v>6.56290771134965E-3</v>
      </c>
      <c r="G211" s="1">
        <f>'ONE_LAST_QUOTE (2)'!AF211</f>
        <v>-3.2310590462182717E-4</v>
      </c>
      <c r="H211" s="1">
        <f t="shared" si="102"/>
        <v>1.7144585284287945E-3</v>
      </c>
      <c r="I211" s="1">
        <f t="shared" si="103"/>
        <v>-2.3606703376724491E-3</v>
      </c>
      <c r="J211" s="25">
        <f t="shared" si="95"/>
        <v>1</v>
      </c>
      <c r="K211" s="25">
        <f t="shared" si="96"/>
        <v>0</v>
      </c>
      <c r="L211" s="25">
        <f t="shared" si="97"/>
        <v>1</v>
      </c>
      <c r="M211" s="25">
        <v>1</v>
      </c>
      <c r="N211" s="5">
        <f t="shared" si="98"/>
        <v>44385</v>
      </c>
      <c r="O211" s="5" t="str">
        <f t="shared" si="99"/>
        <v>-</v>
      </c>
      <c r="P211" s="5" t="s">
        <v>80</v>
      </c>
      <c r="Q211" s="5">
        <v>1</v>
      </c>
      <c r="R211" s="5" t="str">
        <f t="shared" si="104"/>
        <v>-</v>
      </c>
      <c r="S211" s="5">
        <f t="shared" si="105"/>
        <v>44385</v>
      </c>
      <c r="T211" s="27">
        <f t="shared" si="106"/>
        <v>1</v>
      </c>
      <c r="CD211" s="5">
        <v>44323</v>
      </c>
      <c r="CE211" s="25">
        <v>691.4</v>
      </c>
      <c r="CF211" s="25">
        <v>678.6</v>
      </c>
      <c r="CH211" s="5">
        <v>44284</v>
      </c>
      <c r="CI211" s="25">
        <v>16408</v>
      </c>
      <c r="CJ211" s="25">
        <v>16300</v>
      </c>
    </row>
    <row r="212" spans="1:88" x14ac:dyDescent="0.3">
      <c r="A212" s="5">
        <v>44386</v>
      </c>
      <c r="B212" s="25">
        <f t="shared" si="100"/>
        <v>686.7</v>
      </c>
      <c r="C212" s="25">
        <f t="shared" si="101"/>
        <v>17710</v>
      </c>
      <c r="D212" s="25">
        <v>685.5</v>
      </c>
      <c r="E212" s="25">
        <v>17661</v>
      </c>
      <c r="F212" s="44">
        <v>-4.1714354202712573E-3</v>
      </c>
      <c r="G212" s="1">
        <f>'ONE_LAST_QUOTE (2)'!AF212</f>
        <v>-3.2310590462182717E-4</v>
      </c>
      <c r="H212" s="1">
        <f t="shared" si="102"/>
        <v>1.7144585284287945E-3</v>
      </c>
      <c r="I212" s="1">
        <f t="shared" si="103"/>
        <v>-2.3606703376724491E-3</v>
      </c>
      <c r="J212" s="25">
        <f t="shared" si="95"/>
        <v>0</v>
      </c>
      <c r="K212" s="25">
        <f t="shared" si="96"/>
        <v>1</v>
      </c>
      <c r="L212" s="25">
        <f t="shared" si="97"/>
        <v>1</v>
      </c>
      <c r="M212" s="25">
        <v>1</v>
      </c>
      <c r="N212" s="5" t="str">
        <f t="shared" si="98"/>
        <v>-</v>
      </c>
      <c r="O212" s="5">
        <f t="shared" si="99"/>
        <v>44386</v>
      </c>
      <c r="P212" s="5">
        <v>1</v>
      </c>
      <c r="Q212" s="5" t="s">
        <v>80</v>
      </c>
      <c r="R212" s="5">
        <f t="shared" si="104"/>
        <v>44386</v>
      </c>
      <c r="S212" s="5" t="str">
        <f t="shared" si="105"/>
        <v>-</v>
      </c>
      <c r="T212" s="27">
        <f t="shared" si="106"/>
        <v>0</v>
      </c>
      <c r="CD212" s="5">
        <v>44326</v>
      </c>
      <c r="CE212" s="25">
        <v>682.6</v>
      </c>
      <c r="CF212" s="25">
        <v>692.3</v>
      </c>
      <c r="CH212" s="5">
        <v>44285</v>
      </c>
      <c r="CI212" s="25">
        <v>16520</v>
      </c>
      <c r="CJ212" s="25">
        <v>16425</v>
      </c>
    </row>
    <row r="213" spans="1:88" x14ac:dyDescent="0.3">
      <c r="A213" s="5">
        <v>44389</v>
      </c>
      <c r="B213" s="25">
        <f t="shared" si="100"/>
        <v>692.2</v>
      </c>
      <c r="C213" s="25">
        <f t="shared" si="101"/>
        <v>17840</v>
      </c>
      <c r="D213" s="25">
        <v>692.7</v>
      </c>
      <c r="E213" s="25">
        <v>17826</v>
      </c>
      <c r="F213" s="44">
        <v>-3.9116234480029415E-3</v>
      </c>
      <c r="G213" s="1">
        <f>'ONE_LAST_QUOTE (2)'!AF213</f>
        <v>-3.2310590462182717E-4</v>
      </c>
      <c r="H213" s="1">
        <f t="shared" si="102"/>
        <v>1.7144585284287945E-3</v>
      </c>
      <c r="I213" s="1">
        <f t="shared" si="103"/>
        <v>-2.3606703376724491E-3</v>
      </c>
      <c r="J213" s="25">
        <f t="shared" si="95"/>
        <v>0</v>
      </c>
      <c r="K213" s="25">
        <f t="shared" si="96"/>
        <v>1</v>
      </c>
      <c r="L213" s="25">
        <f t="shared" si="97"/>
        <v>1</v>
      </c>
      <c r="M213" s="25">
        <v>0</v>
      </c>
      <c r="N213" s="5" t="str">
        <f t="shared" si="98"/>
        <v>-</v>
      </c>
      <c r="O213" s="5">
        <f t="shared" si="99"/>
        <v>44389</v>
      </c>
      <c r="P213" s="5" t="s">
        <v>80</v>
      </c>
      <c r="Q213" s="5" t="s">
        <v>80</v>
      </c>
      <c r="R213" s="5" t="str">
        <f t="shared" si="104"/>
        <v>-</v>
      </c>
      <c r="S213" s="5" t="str">
        <f t="shared" si="105"/>
        <v>-</v>
      </c>
      <c r="T213" s="27">
        <f t="shared" si="106"/>
        <v>0</v>
      </c>
      <c r="CD213" s="5">
        <v>44327</v>
      </c>
      <c r="CE213" s="25">
        <v>651.6</v>
      </c>
      <c r="CF213" s="25">
        <v>682.8</v>
      </c>
      <c r="CH213" s="5">
        <v>44286</v>
      </c>
      <c r="CI213" s="25">
        <v>16423</v>
      </c>
      <c r="CJ213" s="25">
        <v>16526</v>
      </c>
    </row>
    <row r="214" spans="1:88" x14ac:dyDescent="0.3">
      <c r="A214" s="5">
        <v>44390</v>
      </c>
      <c r="B214" s="25">
        <f t="shared" si="100"/>
        <v>699.9</v>
      </c>
      <c r="C214" s="25">
        <f t="shared" si="101"/>
        <v>17862</v>
      </c>
      <c r="D214" s="25">
        <v>699.6</v>
      </c>
      <c r="E214" s="25">
        <v>17869</v>
      </c>
      <c r="F214" s="44">
        <v>-3.2230280194055177E-3</v>
      </c>
      <c r="G214" s="1">
        <f>'ONE_LAST_QUOTE (2)'!AF214</f>
        <v>-3.2310590462182717E-4</v>
      </c>
      <c r="H214" s="1">
        <f t="shared" si="102"/>
        <v>1.7144585284287945E-3</v>
      </c>
      <c r="I214" s="1">
        <f t="shared" si="103"/>
        <v>-2.3606703376724491E-3</v>
      </c>
      <c r="J214" s="25">
        <f t="shared" si="95"/>
        <v>0</v>
      </c>
      <c r="K214" s="25">
        <f t="shared" si="96"/>
        <v>1</v>
      </c>
      <c r="L214" s="25">
        <f t="shared" si="97"/>
        <v>1</v>
      </c>
      <c r="M214" s="25">
        <v>0</v>
      </c>
      <c r="N214" s="5" t="str">
        <f t="shared" si="98"/>
        <v>-</v>
      </c>
      <c r="O214" s="5">
        <f t="shared" si="99"/>
        <v>44390</v>
      </c>
      <c r="P214" s="5" t="s">
        <v>2</v>
      </c>
      <c r="Q214" s="5" t="s">
        <v>2</v>
      </c>
      <c r="R214" s="5" t="str">
        <f t="shared" si="104"/>
        <v>-</v>
      </c>
      <c r="S214" s="5" t="str">
        <f t="shared" si="105"/>
        <v>-</v>
      </c>
      <c r="T214" s="27">
        <f t="shared" si="106"/>
        <v>0</v>
      </c>
      <c r="CD214" s="5">
        <v>44328</v>
      </c>
      <c r="CE214" s="25">
        <v>632.5</v>
      </c>
      <c r="CF214" s="25">
        <v>652.29999999999995</v>
      </c>
      <c r="CH214" s="5">
        <v>44287</v>
      </c>
      <c r="CI214" s="25">
        <v>16549</v>
      </c>
      <c r="CJ214" s="25">
        <v>16413</v>
      </c>
    </row>
    <row r="215" spans="1:88" x14ac:dyDescent="0.3">
      <c r="A215" s="5">
        <v>44391</v>
      </c>
      <c r="B215" s="25">
        <f t="shared" si="100"/>
        <v>702.1</v>
      </c>
      <c r="C215" s="25">
        <f t="shared" si="101"/>
        <v>17864</v>
      </c>
      <c r="D215" s="25">
        <v>701.4</v>
      </c>
      <c r="E215" s="25">
        <v>17871</v>
      </c>
      <c r="F215" s="44">
        <v>-3.1271082430835455E-3</v>
      </c>
      <c r="G215" s="1">
        <f>'ONE_LAST_QUOTE (2)'!AF215</f>
        <v>-3.2310590462182717E-4</v>
      </c>
      <c r="H215" s="1">
        <f t="shared" si="102"/>
        <v>1.7144585284287945E-3</v>
      </c>
      <c r="I215" s="1">
        <f t="shared" si="103"/>
        <v>-2.3606703376724491E-3</v>
      </c>
      <c r="J215" s="25">
        <f t="shared" si="95"/>
        <v>0</v>
      </c>
      <c r="K215" s="25">
        <f t="shared" si="96"/>
        <v>1</v>
      </c>
      <c r="L215" s="25">
        <f t="shared" si="97"/>
        <v>1</v>
      </c>
      <c r="M215" s="25">
        <v>0</v>
      </c>
      <c r="N215" s="5" t="str">
        <f t="shared" si="98"/>
        <v>-</v>
      </c>
      <c r="O215" s="5">
        <f t="shared" si="99"/>
        <v>44391</v>
      </c>
      <c r="P215" s="5" t="s">
        <v>80</v>
      </c>
      <c r="Q215" s="5" t="s">
        <v>80</v>
      </c>
      <c r="R215" s="5" t="str">
        <f t="shared" si="104"/>
        <v>-</v>
      </c>
      <c r="S215" s="5" t="str">
        <f t="shared" si="105"/>
        <v>-</v>
      </c>
      <c r="T215" s="27">
        <f t="shared" si="106"/>
        <v>0</v>
      </c>
      <c r="CD215" s="5">
        <v>44329</v>
      </c>
      <c r="CE215" s="25">
        <v>618.4</v>
      </c>
      <c r="CF215" s="25">
        <v>631.29999999999995</v>
      </c>
      <c r="CH215" s="5">
        <v>44292</v>
      </c>
      <c r="CI215" s="25">
        <v>16728</v>
      </c>
      <c r="CJ215" s="25">
        <v>16580</v>
      </c>
    </row>
    <row r="216" spans="1:88" x14ac:dyDescent="0.3">
      <c r="A216" s="5">
        <v>44392</v>
      </c>
      <c r="B216" s="25">
        <f t="shared" si="100"/>
        <v>701</v>
      </c>
      <c r="C216" s="25">
        <f t="shared" si="101"/>
        <v>18004</v>
      </c>
      <c r="D216" s="25">
        <v>701.7</v>
      </c>
      <c r="E216" s="25">
        <v>18021</v>
      </c>
      <c r="F216" s="44">
        <v>2.2192125765404568E-3</v>
      </c>
      <c r="G216" s="1">
        <f>'ONE_LAST_QUOTE (2)'!AF216</f>
        <v>-3.2310590462182717E-4</v>
      </c>
      <c r="H216" s="1">
        <f t="shared" si="102"/>
        <v>1.7144585284287945E-3</v>
      </c>
      <c r="I216" s="1">
        <f t="shared" si="103"/>
        <v>-2.3606703376724491E-3</v>
      </c>
      <c r="J216" s="25">
        <f t="shared" si="95"/>
        <v>1</v>
      </c>
      <c r="K216" s="25">
        <f t="shared" si="96"/>
        <v>0</v>
      </c>
      <c r="L216" s="25">
        <f t="shared" si="97"/>
        <v>1</v>
      </c>
      <c r="M216" s="25">
        <v>1</v>
      </c>
      <c r="N216" s="5">
        <f t="shared" si="98"/>
        <v>44392</v>
      </c>
      <c r="O216" s="5" t="str">
        <f t="shared" si="99"/>
        <v>-</v>
      </c>
      <c r="P216" s="5" t="s">
        <v>80</v>
      </c>
      <c r="Q216" s="5" t="s">
        <v>80</v>
      </c>
      <c r="R216" s="5" t="str">
        <f t="shared" si="104"/>
        <v>-</v>
      </c>
      <c r="S216" s="5" t="str">
        <f t="shared" si="105"/>
        <v>-</v>
      </c>
      <c r="T216" s="27">
        <f t="shared" si="106"/>
        <v>1</v>
      </c>
      <c r="CD216" s="5">
        <v>44330</v>
      </c>
      <c r="CE216" s="25">
        <v>636.20000000000005</v>
      </c>
      <c r="CF216" s="25">
        <v>621.4</v>
      </c>
      <c r="CH216" s="5">
        <v>44293</v>
      </c>
      <c r="CI216" s="25">
        <v>16767</v>
      </c>
      <c r="CJ216" s="25">
        <v>16742</v>
      </c>
    </row>
    <row r="217" spans="1:88" x14ac:dyDescent="0.3">
      <c r="A217" s="5">
        <v>44393</v>
      </c>
      <c r="B217" s="25">
        <f t="shared" si="100"/>
        <v>696.3</v>
      </c>
      <c r="C217" s="25">
        <f t="shared" si="101"/>
        <v>17906</v>
      </c>
      <c r="D217" s="25">
        <v>693.6</v>
      </c>
      <c r="E217" s="25">
        <v>17924</v>
      </c>
      <c r="F217" s="44">
        <v>1.9251141477629546E-3</v>
      </c>
      <c r="G217" s="1">
        <f>'ONE_LAST_QUOTE (2)'!AF217</f>
        <v>-3.2310590462182717E-4</v>
      </c>
      <c r="H217" s="1">
        <f t="shared" si="102"/>
        <v>1.7144585284287945E-3</v>
      </c>
      <c r="I217" s="1">
        <f t="shared" si="103"/>
        <v>-2.3606703376724491E-3</v>
      </c>
      <c r="J217" s="25">
        <f t="shared" si="95"/>
        <v>1</v>
      </c>
      <c r="K217" s="25">
        <f t="shared" si="96"/>
        <v>0</v>
      </c>
      <c r="L217" s="25">
        <f t="shared" si="97"/>
        <v>1</v>
      </c>
      <c r="M217" s="25">
        <v>0</v>
      </c>
      <c r="N217" s="5">
        <f t="shared" si="98"/>
        <v>44393</v>
      </c>
      <c r="O217" s="5" t="str">
        <f t="shared" si="99"/>
        <v>-</v>
      </c>
      <c r="P217" s="5" t="s">
        <v>80</v>
      </c>
      <c r="Q217" s="5" t="s">
        <v>80</v>
      </c>
      <c r="R217" s="5" t="str">
        <f t="shared" si="104"/>
        <v>-</v>
      </c>
      <c r="S217" s="5" t="str">
        <f t="shared" si="105"/>
        <v>-</v>
      </c>
      <c r="T217" s="27">
        <f t="shared" si="106"/>
        <v>1</v>
      </c>
      <c r="CD217" s="5">
        <v>44333</v>
      </c>
      <c r="CE217" s="25">
        <v>625.9</v>
      </c>
      <c r="CF217" s="25">
        <v>636.29999999999995</v>
      </c>
      <c r="CH217" s="5">
        <v>44294</v>
      </c>
      <c r="CI217" s="25">
        <v>16927</v>
      </c>
      <c r="CJ217" s="25">
        <v>16765</v>
      </c>
    </row>
    <row r="218" spans="1:88" x14ac:dyDescent="0.3">
      <c r="A218" s="5">
        <v>44396</v>
      </c>
      <c r="B218" s="25">
        <f t="shared" si="100"/>
        <v>683</v>
      </c>
      <c r="C218" s="25">
        <f t="shared" si="101"/>
        <v>17800</v>
      </c>
      <c r="D218" s="25">
        <v>685.8</v>
      </c>
      <c r="E218" s="25">
        <v>17793</v>
      </c>
      <c r="F218" s="44">
        <v>2.2414302430237534E-3</v>
      </c>
      <c r="G218" s="1">
        <f>'ONE_LAST_QUOTE (2)'!AF218</f>
        <v>-3.2310590462182717E-4</v>
      </c>
      <c r="H218" s="1">
        <f t="shared" si="102"/>
        <v>1.7144585284287945E-3</v>
      </c>
      <c r="I218" s="1">
        <f t="shared" si="103"/>
        <v>-2.3606703376724491E-3</v>
      </c>
      <c r="J218" s="25">
        <f t="shared" si="95"/>
        <v>1</v>
      </c>
      <c r="K218" s="25">
        <f t="shared" si="96"/>
        <v>0</v>
      </c>
      <c r="L218" s="25">
        <f t="shared" si="97"/>
        <v>1</v>
      </c>
      <c r="M218" s="25">
        <v>0</v>
      </c>
      <c r="N218" s="5">
        <f t="shared" si="98"/>
        <v>44396</v>
      </c>
      <c r="O218" s="5" t="str">
        <f t="shared" si="99"/>
        <v>-</v>
      </c>
      <c r="P218" s="5" t="s">
        <v>80</v>
      </c>
      <c r="Q218" s="5" t="s">
        <v>80</v>
      </c>
      <c r="R218" s="5" t="str">
        <f t="shared" si="104"/>
        <v>-</v>
      </c>
      <c r="S218" s="5" t="str">
        <f t="shared" si="105"/>
        <v>-</v>
      </c>
      <c r="T218" s="27">
        <f t="shared" si="106"/>
        <v>1</v>
      </c>
      <c r="CD218" s="5">
        <v>44334</v>
      </c>
      <c r="CE218" s="25">
        <v>658.3</v>
      </c>
      <c r="CF218" s="25">
        <v>626.4</v>
      </c>
      <c r="CH218" s="5">
        <v>44295</v>
      </c>
      <c r="CI218" s="25">
        <v>16839</v>
      </c>
      <c r="CJ218" s="25">
        <v>16930</v>
      </c>
    </row>
    <row r="219" spans="1:88" x14ac:dyDescent="0.3">
      <c r="A219" s="5">
        <v>44397</v>
      </c>
      <c r="B219" s="25">
        <f t="shared" si="100"/>
        <v>680.4</v>
      </c>
      <c r="C219" s="25">
        <f t="shared" si="101"/>
        <v>17584</v>
      </c>
      <c r="D219" s="25">
        <v>681.7</v>
      </c>
      <c r="E219" s="25">
        <v>17558</v>
      </c>
      <c r="F219" s="44">
        <v>4.5900680373717065E-4</v>
      </c>
      <c r="G219" s="1">
        <f>'ONE_LAST_QUOTE (2)'!AF219</f>
        <v>-3.2310590462182717E-4</v>
      </c>
      <c r="H219" s="1">
        <f t="shared" si="102"/>
        <v>1.7144585284287945E-3</v>
      </c>
      <c r="I219" s="1">
        <f t="shared" si="103"/>
        <v>-2.3606703376724491E-3</v>
      </c>
      <c r="J219" s="25">
        <f t="shared" si="95"/>
        <v>0</v>
      </c>
      <c r="K219" s="25">
        <f t="shared" si="96"/>
        <v>0</v>
      </c>
      <c r="L219" s="25">
        <f t="shared" si="97"/>
        <v>0</v>
      </c>
      <c r="M219" s="25">
        <v>0</v>
      </c>
      <c r="N219" s="5" t="str">
        <f t="shared" si="98"/>
        <v>-</v>
      </c>
      <c r="O219" s="5" t="str">
        <f t="shared" si="99"/>
        <v>-</v>
      </c>
      <c r="P219" s="5" t="s">
        <v>80</v>
      </c>
      <c r="Q219" s="5" t="s">
        <v>80</v>
      </c>
      <c r="R219" s="5" t="str">
        <f t="shared" si="104"/>
        <v>-</v>
      </c>
      <c r="S219" s="5" t="str">
        <f t="shared" si="105"/>
        <v>-</v>
      </c>
      <c r="T219" s="27">
        <f t="shared" si="106"/>
        <v>1</v>
      </c>
      <c r="CD219" s="5">
        <v>44336</v>
      </c>
      <c r="CE219" s="25">
        <v>647.70000000000005</v>
      </c>
      <c r="CF219" s="25">
        <v>658.3</v>
      </c>
      <c r="CH219" s="5">
        <v>44298</v>
      </c>
      <c r="CI219" s="25">
        <v>16835</v>
      </c>
      <c r="CJ219" s="25">
        <v>16833</v>
      </c>
    </row>
    <row r="220" spans="1:88" x14ac:dyDescent="0.3">
      <c r="A220" s="5">
        <v>44398</v>
      </c>
      <c r="B220" s="25">
        <f t="shared" si="100"/>
        <v>681.5</v>
      </c>
      <c r="C220" s="25">
        <f t="shared" si="101"/>
        <v>17299</v>
      </c>
      <c r="D220" s="25">
        <v>682.6</v>
      </c>
      <c r="E220" s="25">
        <v>17431</v>
      </c>
      <c r="F220" s="44">
        <v>-5.1397923667745506E-3</v>
      </c>
      <c r="G220" s="1">
        <f>'ONE_LAST_QUOTE (2)'!AF220</f>
        <v>-3.2310590462182717E-4</v>
      </c>
      <c r="H220" s="1">
        <f t="shared" si="102"/>
        <v>1.7144585284287945E-3</v>
      </c>
      <c r="I220" s="1">
        <f t="shared" si="103"/>
        <v>-2.3606703376724491E-3</v>
      </c>
      <c r="J220" s="25">
        <f t="shared" si="95"/>
        <v>0</v>
      </c>
      <c r="K220" s="25">
        <f t="shared" si="96"/>
        <v>1</v>
      </c>
      <c r="L220" s="25">
        <f t="shared" si="97"/>
        <v>1</v>
      </c>
      <c r="M220" s="25">
        <v>0</v>
      </c>
      <c r="N220" s="5" t="str">
        <f t="shared" si="98"/>
        <v>-</v>
      </c>
      <c r="O220" s="5">
        <f t="shared" si="99"/>
        <v>44398</v>
      </c>
      <c r="P220" s="5" t="s">
        <v>80</v>
      </c>
      <c r="Q220" s="5" t="s">
        <v>80</v>
      </c>
      <c r="R220" s="5" t="str">
        <f t="shared" si="104"/>
        <v>-</v>
      </c>
      <c r="S220" s="5" t="str">
        <f t="shared" si="105"/>
        <v>-</v>
      </c>
      <c r="T220" s="27">
        <f t="shared" si="106"/>
        <v>0</v>
      </c>
      <c r="CD220" s="5">
        <v>44337</v>
      </c>
      <c r="CE220" s="25">
        <v>655.5</v>
      </c>
      <c r="CF220" s="25">
        <v>646.79999999999995</v>
      </c>
      <c r="CH220" s="5">
        <v>44299</v>
      </c>
      <c r="CI220" s="25">
        <v>16793</v>
      </c>
      <c r="CJ220" s="25">
        <v>16845</v>
      </c>
    </row>
    <row r="221" spans="1:88" x14ac:dyDescent="0.3">
      <c r="A221" s="5">
        <v>44399</v>
      </c>
      <c r="B221" s="25">
        <f t="shared" si="100"/>
        <v>687</v>
      </c>
      <c r="C221" s="25">
        <f t="shared" si="101"/>
        <v>17421</v>
      </c>
      <c r="D221" s="25">
        <v>687.8</v>
      </c>
      <c r="E221" s="25">
        <v>17406</v>
      </c>
      <c r="F221" s="44">
        <v>-6.1241648550666348E-4</v>
      </c>
      <c r="G221" s="1">
        <f>'ONE_LAST_QUOTE (2)'!AF221</f>
        <v>-3.2310590462182717E-4</v>
      </c>
      <c r="H221" s="1">
        <f t="shared" si="102"/>
        <v>1.7144585284287945E-3</v>
      </c>
      <c r="I221" s="1">
        <f t="shared" si="103"/>
        <v>-2.3606703376724491E-3</v>
      </c>
      <c r="J221" s="25">
        <f t="shared" si="95"/>
        <v>0</v>
      </c>
      <c r="K221" s="25">
        <f t="shared" si="96"/>
        <v>0</v>
      </c>
      <c r="L221" s="25">
        <f t="shared" si="97"/>
        <v>0</v>
      </c>
      <c r="M221" s="25">
        <v>0</v>
      </c>
      <c r="N221" s="5" t="str">
        <f t="shared" si="98"/>
        <v>-</v>
      </c>
      <c r="O221" s="5" t="str">
        <f t="shared" si="99"/>
        <v>-</v>
      </c>
      <c r="P221" s="5" t="s">
        <v>80</v>
      </c>
      <c r="Q221" s="5" t="s">
        <v>80</v>
      </c>
      <c r="R221" s="5" t="str">
        <f t="shared" si="104"/>
        <v>-</v>
      </c>
      <c r="S221" s="5" t="str">
        <f t="shared" si="105"/>
        <v>-</v>
      </c>
      <c r="T221" s="27">
        <f t="shared" si="106"/>
        <v>0</v>
      </c>
      <c r="CD221" s="5">
        <v>44340</v>
      </c>
      <c r="CE221" s="25">
        <v>655.7</v>
      </c>
      <c r="CF221" s="25">
        <v>655.8</v>
      </c>
      <c r="CH221" s="5">
        <v>44300</v>
      </c>
      <c r="CI221" s="25">
        <v>16857</v>
      </c>
      <c r="CJ221" s="25">
        <v>16807</v>
      </c>
    </row>
    <row r="222" spans="1:88" x14ac:dyDescent="0.3">
      <c r="A222" s="5">
        <v>44400</v>
      </c>
      <c r="B222" s="25">
        <f t="shared" si="100"/>
        <v>684.5</v>
      </c>
      <c r="C222" s="25">
        <f t="shared" si="101"/>
        <v>17409</v>
      </c>
      <c r="D222" s="25">
        <v>683.6</v>
      </c>
      <c r="E222" s="25">
        <v>17406</v>
      </c>
      <c r="F222" s="44">
        <v>1.0272113748390206E-3</v>
      </c>
      <c r="G222" s="1">
        <f>'ONE_LAST_QUOTE (2)'!AF222</f>
        <v>-3.2310590462182717E-4</v>
      </c>
      <c r="H222" s="1">
        <f t="shared" si="102"/>
        <v>1.7144585284287945E-3</v>
      </c>
      <c r="I222" s="1">
        <f t="shared" si="103"/>
        <v>-2.3606703376724491E-3</v>
      </c>
      <c r="J222" s="25">
        <f t="shared" si="95"/>
        <v>0</v>
      </c>
      <c r="K222" s="25">
        <f t="shared" si="96"/>
        <v>0</v>
      </c>
      <c r="L222" s="25">
        <f t="shared" si="97"/>
        <v>0</v>
      </c>
      <c r="M222" s="25">
        <v>1</v>
      </c>
      <c r="N222" s="5" t="str">
        <f t="shared" si="98"/>
        <v>-</v>
      </c>
      <c r="O222" s="5" t="str">
        <f t="shared" si="99"/>
        <v>-</v>
      </c>
      <c r="P222" s="5" t="s">
        <v>80</v>
      </c>
      <c r="Q222" s="5">
        <v>1</v>
      </c>
      <c r="R222" s="5" t="str">
        <f t="shared" si="104"/>
        <v>-</v>
      </c>
      <c r="S222" s="5">
        <f t="shared" si="105"/>
        <v>44400</v>
      </c>
      <c r="T222" s="27">
        <f t="shared" si="106"/>
        <v>1</v>
      </c>
      <c r="CD222" s="5">
        <v>44341</v>
      </c>
      <c r="CE222" s="25">
        <v>668.6</v>
      </c>
      <c r="CF222" s="25">
        <v>655.4</v>
      </c>
      <c r="CH222" s="5">
        <v>44301</v>
      </c>
      <c r="CI222" s="25">
        <v>17069</v>
      </c>
      <c r="CJ222" s="25">
        <v>16859</v>
      </c>
    </row>
    <row r="223" spans="1:88" x14ac:dyDescent="0.3">
      <c r="A223" s="5">
        <v>44403</v>
      </c>
      <c r="B223" s="25">
        <f t="shared" si="100"/>
        <v>675</v>
      </c>
      <c r="C223" s="25">
        <f t="shared" si="101"/>
        <v>17216</v>
      </c>
      <c r="D223" s="25">
        <v>672.9</v>
      </c>
      <c r="E223" s="25">
        <v>17203</v>
      </c>
      <c r="F223" s="44">
        <v>4.6527954648491118E-3</v>
      </c>
      <c r="G223" s="1">
        <f>'ONE_LAST_QUOTE (2)'!AF223</f>
        <v>-3.2310590462182717E-4</v>
      </c>
      <c r="H223" s="1">
        <f t="shared" si="102"/>
        <v>1.7144585284287945E-3</v>
      </c>
      <c r="I223" s="1">
        <f t="shared" si="103"/>
        <v>-2.3606703376724491E-3</v>
      </c>
      <c r="J223" s="25">
        <f t="shared" si="95"/>
        <v>1</v>
      </c>
      <c r="K223" s="25">
        <f t="shared" si="96"/>
        <v>0</v>
      </c>
      <c r="L223" s="25">
        <f t="shared" si="97"/>
        <v>1</v>
      </c>
      <c r="M223" s="25">
        <v>0</v>
      </c>
      <c r="N223" s="5">
        <f t="shared" si="98"/>
        <v>44403</v>
      </c>
      <c r="O223" s="5" t="str">
        <f t="shared" si="99"/>
        <v>-</v>
      </c>
      <c r="P223" s="5" t="s">
        <v>80</v>
      </c>
      <c r="Q223" s="5" t="s">
        <v>80</v>
      </c>
      <c r="R223" s="5" t="str">
        <f t="shared" si="104"/>
        <v>-</v>
      </c>
      <c r="S223" s="5" t="str">
        <f t="shared" si="105"/>
        <v>-</v>
      </c>
      <c r="T223" s="27">
        <f t="shared" si="106"/>
        <v>1</v>
      </c>
      <c r="CD223" s="5">
        <v>44342</v>
      </c>
      <c r="CE223" s="25">
        <v>666.8</v>
      </c>
      <c r="CF223" s="25">
        <v>668.3</v>
      </c>
      <c r="CH223" s="5">
        <v>44302</v>
      </c>
      <c r="CI223" s="25">
        <v>17156</v>
      </c>
      <c r="CJ223" s="25">
        <v>17097</v>
      </c>
    </row>
    <row r="224" spans="1:88" x14ac:dyDescent="0.3">
      <c r="A224" s="5">
        <v>44404</v>
      </c>
      <c r="B224" s="25">
        <f t="shared" si="100"/>
        <v>673.8</v>
      </c>
      <c r="C224" s="25">
        <f t="shared" si="101"/>
        <v>17146</v>
      </c>
      <c r="D224" s="25">
        <v>672.1</v>
      </c>
      <c r="E224" s="25">
        <v>17168</v>
      </c>
      <c r="F224" s="44">
        <v>6.6021231516597634E-3</v>
      </c>
      <c r="G224" s="1">
        <f>'ONE_LAST_QUOTE (2)'!AF224</f>
        <v>-3.2310590462182717E-4</v>
      </c>
      <c r="H224" s="1">
        <f t="shared" si="102"/>
        <v>1.7144585284287945E-3</v>
      </c>
      <c r="I224" s="1">
        <f t="shared" si="103"/>
        <v>-2.3606703376724491E-3</v>
      </c>
      <c r="J224" s="25">
        <f t="shared" si="95"/>
        <v>1</v>
      </c>
      <c r="K224" s="25">
        <f t="shared" si="96"/>
        <v>0</v>
      </c>
      <c r="L224" s="25">
        <f t="shared" si="97"/>
        <v>1</v>
      </c>
      <c r="M224" s="25">
        <v>0</v>
      </c>
      <c r="N224" s="5" t="s">
        <v>80</v>
      </c>
      <c r="O224" s="5" t="str">
        <f t="shared" si="99"/>
        <v>-</v>
      </c>
      <c r="P224" s="5">
        <v>1</v>
      </c>
      <c r="Q224" s="5" t="s">
        <v>80</v>
      </c>
      <c r="R224" s="5">
        <f t="shared" si="104"/>
        <v>44404</v>
      </c>
      <c r="S224" s="5" t="str">
        <f t="shared" si="105"/>
        <v>-</v>
      </c>
      <c r="T224" s="27">
        <f t="shared" si="106"/>
        <v>1</v>
      </c>
      <c r="CD224" s="5">
        <v>44343</v>
      </c>
      <c r="CE224" s="25">
        <v>662.4</v>
      </c>
      <c r="CF224" s="25">
        <v>666.3</v>
      </c>
      <c r="CH224" s="5">
        <v>44305</v>
      </c>
      <c r="CI224" s="25">
        <v>17269</v>
      </c>
      <c r="CJ224" s="25">
        <v>17143</v>
      </c>
    </row>
    <row r="225" spans="1:88" x14ac:dyDescent="0.3">
      <c r="A225" s="5">
        <v>44405</v>
      </c>
      <c r="B225" s="25">
        <f t="shared" si="100"/>
        <v>673.1</v>
      </c>
      <c r="C225" s="25">
        <f t="shared" si="101"/>
        <v>16996</v>
      </c>
      <c r="D225" s="25">
        <v>673.1</v>
      </c>
      <c r="E225" s="25">
        <v>16965</v>
      </c>
      <c r="F225" s="44">
        <v>-6.2161009341301452E-3</v>
      </c>
      <c r="G225" s="1">
        <f>'ONE_LAST_QUOTE (2)'!AF225</f>
        <v>-3.2310590462182717E-4</v>
      </c>
      <c r="H225" s="1">
        <f t="shared" si="102"/>
        <v>1.7144585284287945E-3</v>
      </c>
      <c r="I225" s="1">
        <f t="shared" si="103"/>
        <v>-2.3606703376724491E-3</v>
      </c>
      <c r="J225" s="25">
        <f t="shared" si="95"/>
        <v>0</v>
      </c>
      <c r="K225" s="25">
        <f t="shared" si="96"/>
        <v>1</v>
      </c>
      <c r="L225" s="25">
        <f t="shared" si="97"/>
        <v>1</v>
      </c>
      <c r="M225" s="25">
        <v>1</v>
      </c>
      <c r="N225" s="5" t="str">
        <f t="shared" si="98"/>
        <v>-</v>
      </c>
      <c r="O225" s="5">
        <f t="shared" si="99"/>
        <v>44405</v>
      </c>
      <c r="P225" s="5" t="s">
        <v>80</v>
      </c>
      <c r="Q225" s="5" t="s">
        <v>80</v>
      </c>
      <c r="R225" s="5" t="str">
        <f t="shared" si="104"/>
        <v>-</v>
      </c>
      <c r="S225" s="5" t="str">
        <f t="shared" si="105"/>
        <v>-</v>
      </c>
      <c r="T225" s="27">
        <f t="shared" si="106"/>
        <v>0</v>
      </c>
      <c r="CD225" s="5">
        <v>44344</v>
      </c>
      <c r="CE225" s="25">
        <v>674.7</v>
      </c>
      <c r="CF225" s="25">
        <v>663.1</v>
      </c>
      <c r="CH225" s="5">
        <v>44306</v>
      </c>
      <c r="CI225" s="25">
        <v>17320</v>
      </c>
      <c r="CJ225" s="25">
        <v>17278</v>
      </c>
    </row>
    <row r="226" spans="1:88" x14ac:dyDescent="0.3">
      <c r="A226" s="5">
        <v>44406</v>
      </c>
      <c r="B226" s="25">
        <f t="shared" si="100"/>
        <v>677.7</v>
      </c>
      <c r="C226" s="25">
        <f t="shared" si="101"/>
        <v>17348</v>
      </c>
      <c r="D226" s="25">
        <v>678.8</v>
      </c>
      <c r="E226" s="25">
        <v>17327</v>
      </c>
      <c r="F226" s="44">
        <v>3.9505208500680835E-3</v>
      </c>
      <c r="G226" s="1">
        <f>'ONE_LAST_QUOTE (2)'!AF226</f>
        <v>-3.2310590462182717E-4</v>
      </c>
      <c r="H226" s="1">
        <f t="shared" si="102"/>
        <v>1.7144585284287945E-3</v>
      </c>
      <c r="I226" s="1">
        <f t="shared" si="103"/>
        <v>-2.3606703376724491E-3</v>
      </c>
      <c r="J226" s="25">
        <f t="shared" si="95"/>
        <v>1</v>
      </c>
      <c r="K226" s="25">
        <f t="shared" si="96"/>
        <v>0</v>
      </c>
      <c r="L226" s="25">
        <f t="shared" si="97"/>
        <v>1</v>
      </c>
      <c r="M226" s="25">
        <v>1</v>
      </c>
      <c r="N226" s="5">
        <f t="shared" si="98"/>
        <v>44406</v>
      </c>
      <c r="O226" s="5" t="str">
        <f t="shared" si="99"/>
        <v>-</v>
      </c>
      <c r="P226" s="5" t="s">
        <v>2</v>
      </c>
      <c r="Q226" s="5">
        <v>1</v>
      </c>
      <c r="R226" s="5" t="str">
        <f t="shared" si="104"/>
        <v>-</v>
      </c>
      <c r="S226" s="5">
        <f t="shared" si="105"/>
        <v>44406</v>
      </c>
      <c r="T226" s="27">
        <f t="shared" si="106"/>
        <v>1</v>
      </c>
      <c r="CD226" s="5">
        <v>44347</v>
      </c>
      <c r="CE226" s="25">
        <v>679.7</v>
      </c>
      <c r="CF226" s="25">
        <v>674.7</v>
      </c>
      <c r="CH226" s="5">
        <v>44307</v>
      </c>
      <c r="CI226" s="25">
        <v>17232</v>
      </c>
      <c r="CJ226" s="25">
        <v>17305</v>
      </c>
    </row>
    <row r="227" spans="1:88" x14ac:dyDescent="0.3">
      <c r="A227" s="5">
        <v>44407</v>
      </c>
      <c r="B227" s="25">
        <f t="shared" si="100"/>
        <v>675.3</v>
      </c>
      <c r="C227" s="25">
        <f t="shared" si="101"/>
        <v>17174</v>
      </c>
      <c r="D227" s="25">
        <v>674.7</v>
      </c>
      <c r="E227" s="25">
        <v>17174</v>
      </c>
      <c r="F227" s="44">
        <v>-2.753791021246804E-3</v>
      </c>
      <c r="G227" s="1">
        <f>'ONE_LAST_QUOTE (2)'!AF227</f>
        <v>-3.2310590462182717E-4</v>
      </c>
      <c r="H227" s="1">
        <f t="shared" si="102"/>
        <v>1.7144585284287945E-3</v>
      </c>
      <c r="I227" s="1">
        <f t="shared" si="103"/>
        <v>-2.3606703376724491E-3</v>
      </c>
      <c r="J227" s="25">
        <f t="shared" si="95"/>
        <v>0</v>
      </c>
      <c r="K227" s="25">
        <f t="shared" si="96"/>
        <v>1</v>
      </c>
      <c r="L227" s="25">
        <f t="shared" si="97"/>
        <v>1</v>
      </c>
      <c r="M227" s="25">
        <v>1</v>
      </c>
      <c r="N227" s="5" t="str">
        <f t="shared" si="98"/>
        <v>-</v>
      </c>
      <c r="O227" s="5">
        <f t="shared" si="99"/>
        <v>44407</v>
      </c>
      <c r="P227" s="5">
        <v>1</v>
      </c>
      <c r="Q227" s="5" t="s">
        <v>80</v>
      </c>
      <c r="R227" s="5">
        <f t="shared" si="104"/>
        <v>44407</v>
      </c>
      <c r="S227" s="5" t="str">
        <f t="shared" si="105"/>
        <v>-</v>
      </c>
      <c r="T227" s="27">
        <f t="shared" si="106"/>
        <v>0</v>
      </c>
      <c r="CD227" s="5">
        <v>44348</v>
      </c>
      <c r="CE227" s="25">
        <v>683.9</v>
      </c>
      <c r="CF227" s="25">
        <v>680.2</v>
      </c>
      <c r="CH227" s="5">
        <v>44308</v>
      </c>
      <c r="CI227" s="25">
        <v>17106</v>
      </c>
      <c r="CJ227" s="25">
        <v>17151</v>
      </c>
    </row>
    <row r="228" spans="1:88" x14ac:dyDescent="0.3">
      <c r="A228" s="5">
        <v>44410</v>
      </c>
      <c r="B228" s="25">
        <f t="shared" si="100"/>
        <v>683.6</v>
      </c>
      <c r="C228" s="25">
        <f t="shared" si="101"/>
        <v>17469</v>
      </c>
      <c r="D228" s="25">
        <v>682.7</v>
      </c>
      <c r="E228" s="25">
        <v>17467</v>
      </c>
      <c r="F228" s="44">
        <v>2.711748642169577E-3</v>
      </c>
      <c r="G228" s="1">
        <f>'ONE_LAST_QUOTE (2)'!AF228</f>
        <v>-3.2310590462182717E-4</v>
      </c>
      <c r="H228" s="1">
        <f t="shared" si="102"/>
        <v>1.7144585284287945E-3</v>
      </c>
      <c r="I228" s="1">
        <f t="shared" si="103"/>
        <v>-2.3606703376724491E-3</v>
      </c>
      <c r="J228" s="25">
        <f t="shared" si="95"/>
        <v>1</v>
      </c>
      <c r="K228" s="25">
        <f t="shared" si="96"/>
        <v>0</v>
      </c>
      <c r="L228" s="25">
        <f t="shared" si="97"/>
        <v>1</v>
      </c>
      <c r="M228" s="25">
        <v>0</v>
      </c>
      <c r="N228" s="5">
        <f t="shared" si="98"/>
        <v>44410</v>
      </c>
      <c r="O228" s="5" t="str">
        <f t="shared" si="99"/>
        <v>-</v>
      </c>
      <c r="P228" s="5" t="s">
        <v>80</v>
      </c>
      <c r="Q228" s="5" t="s">
        <v>80</v>
      </c>
      <c r="R228" s="5" t="str">
        <f t="shared" si="104"/>
        <v>-</v>
      </c>
      <c r="S228" s="5" t="str">
        <f t="shared" si="105"/>
        <v>-</v>
      </c>
      <c r="T228" s="27">
        <f t="shared" si="106"/>
        <v>1</v>
      </c>
      <c r="CD228" s="5">
        <v>44349</v>
      </c>
      <c r="CE228" s="25">
        <v>679.2</v>
      </c>
      <c r="CF228" s="25">
        <v>684.8</v>
      </c>
      <c r="CH228" s="5">
        <v>44309</v>
      </c>
      <c r="CI228" s="25">
        <v>17255</v>
      </c>
      <c r="CJ228" s="25">
        <v>17096</v>
      </c>
    </row>
    <row r="229" spans="1:88" x14ac:dyDescent="0.3">
      <c r="A229" s="5">
        <v>44411</v>
      </c>
      <c r="B229" s="25">
        <f t="shared" si="100"/>
        <v>684.3</v>
      </c>
      <c r="C229" s="25">
        <f t="shared" si="101"/>
        <v>17490</v>
      </c>
      <c r="D229" s="25">
        <v>684.2</v>
      </c>
      <c r="E229" s="25">
        <v>17482</v>
      </c>
      <c r="F229" s="44">
        <v>2.2469872081216772E-3</v>
      </c>
      <c r="G229" s="1">
        <f>'ONE_LAST_QUOTE (2)'!AF229</f>
        <v>-3.2310590462182717E-4</v>
      </c>
      <c r="H229" s="1">
        <f t="shared" si="102"/>
        <v>1.7144585284287945E-3</v>
      </c>
      <c r="I229" s="1">
        <f t="shared" si="103"/>
        <v>-2.3606703376724491E-3</v>
      </c>
      <c r="J229" s="25">
        <f t="shared" si="95"/>
        <v>1</v>
      </c>
      <c r="K229" s="25">
        <f t="shared" si="96"/>
        <v>0</v>
      </c>
      <c r="L229" s="25">
        <f t="shared" si="97"/>
        <v>1</v>
      </c>
      <c r="M229" s="25">
        <v>0</v>
      </c>
      <c r="N229" s="5">
        <f t="shared" si="98"/>
        <v>44411</v>
      </c>
      <c r="O229" s="5" t="str">
        <f t="shared" si="99"/>
        <v>-</v>
      </c>
      <c r="P229" s="5" t="s">
        <v>80</v>
      </c>
      <c r="Q229" s="5" t="s">
        <v>80</v>
      </c>
      <c r="R229" s="5" t="str">
        <f t="shared" si="104"/>
        <v>-</v>
      </c>
      <c r="S229" s="5" t="str">
        <f t="shared" si="105"/>
        <v>-</v>
      </c>
      <c r="T229" s="27">
        <f t="shared" si="106"/>
        <v>1</v>
      </c>
      <c r="CD229" s="5">
        <v>44350</v>
      </c>
      <c r="CE229" s="25">
        <v>682</v>
      </c>
      <c r="CF229" s="25">
        <v>679.5</v>
      </c>
      <c r="CH229" s="5">
        <v>44312</v>
      </c>
      <c r="CI229" s="25">
        <v>17526</v>
      </c>
      <c r="CJ229" s="25">
        <v>17257</v>
      </c>
    </row>
    <row r="230" spans="1:88" x14ac:dyDescent="0.3">
      <c r="A230" s="5">
        <v>44412</v>
      </c>
      <c r="B230" s="25">
        <f t="shared" si="100"/>
        <v>688.3</v>
      </c>
      <c r="C230" s="25">
        <f t="shared" si="101"/>
        <v>17584</v>
      </c>
      <c r="D230" s="25">
        <v>687.8</v>
      </c>
      <c r="E230" s="25">
        <v>17571</v>
      </c>
      <c r="F230" s="44">
        <v>3.3820461154476632E-3</v>
      </c>
      <c r="G230" s="1">
        <f>'ONE_LAST_QUOTE (2)'!AF230</f>
        <v>-3.2310590462182717E-4</v>
      </c>
      <c r="H230" s="1">
        <f t="shared" si="102"/>
        <v>1.7144585284287945E-3</v>
      </c>
      <c r="I230" s="1">
        <f t="shared" si="103"/>
        <v>-2.3606703376724491E-3</v>
      </c>
      <c r="J230" s="25">
        <f t="shared" si="95"/>
        <v>1</v>
      </c>
      <c r="K230" s="25">
        <f t="shared" si="96"/>
        <v>0</v>
      </c>
      <c r="L230" s="25">
        <f t="shared" si="97"/>
        <v>1</v>
      </c>
      <c r="M230" s="25">
        <v>0</v>
      </c>
      <c r="N230" s="5">
        <f t="shared" si="98"/>
        <v>44412</v>
      </c>
      <c r="O230" s="5" t="str">
        <f t="shared" si="99"/>
        <v>-</v>
      </c>
      <c r="P230" s="5" t="s">
        <v>80</v>
      </c>
      <c r="Q230" s="5" t="s">
        <v>80</v>
      </c>
      <c r="R230" s="5" t="str">
        <f t="shared" si="104"/>
        <v>-</v>
      </c>
      <c r="S230" s="5" t="str">
        <f t="shared" si="105"/>
        <v>-</v>
      </c>
      <c r="T230" s="27">
        <f t="shared" si="106"/>
        <v>1</v>
      </c>
      <c r="CD230" s="5">
        <v>44351</v>
      </c>
      <c r="CE230" s="25">
        <v>678</v>
      </c>
      <c r="CF230" s="25">
        <v>681</v>
      </c>
      <c r="CH230" s="5">
        <v>44313</v>
      </c>
      <c r="CI230" s="25">
        <v>17570</v>
      </c>
      <c r="CJ230" s="25">
        <v>17528</v>
      </c>
    </row>
    <row r="231" spans="1:88" x14ac:dyDescent="0.3">
      <c r="A231" s="5">
        <v>44413</v>
      </c>
      <c r="B231" s="25">
        <f t="shared" si="100"/>
        <v>687.8</v>
      </c>
      <c r="C231" s="25">
        <f t="shared" si="101"/>
        <v>17505</v>
      </c>
      <c r="D231" s="25">
        <v>687.4</v>
      </c>
      <c r="E231" s="25">
        <v>17544</v>
      </c>
      <c r="F231" s="44">
        <v>4.9280914426885515E-3</v>
      </c>
      <c r="G231" s="1">
        <f>'ONE_LAST_QUOTE (2)'!AF231</f>
        <v>-3.2310590462182717E-4</v>
      </c>
      <c r="H231" s="1">
        <f t="shared" si="102"/>
        <v>1.7144585284287945E-3</v>
      </c>
      <c r="I231" s="1">
        <f t="shared" si="103"/>
        <v>-2.3606703376724491E-3</v>
      </c>
      <c r="J231" s="25">
        <f t="shared" si="95"/>
        <v>1</v>
      </c>
      <c r="K231" s="25">
        <f t="shared" si="96"/>
        <v>0</v>
      </c>
      <c r="L231" s="25">
        <f t="shared" si="97"/>
        <v>1</v>
      </c>
      <c r="M231" s="25">
        <v>0</v>
      </c>
      <c r="N231" s="5">
        <f t="shared" si="98"/>
        <v>44413</v>
      </c>
      <c r="O231" s="5" t="str">
        <f t="shared" si="99"/>
        <v>-</v>
      </c>
      <c r="P231" s="5" t="s">
        <v>80</v>
      </c>
      <c r="Q231" s="5" t="s">
        <v>80</v>
      </c>
      <c r="R231" s="5" t="str">
        <f t="shared" si="104"/>
        <v>-</v>
      </c>
      <c r="S231" s="5" t="str">
        <f t="shared" si="105"/>
        <v>-</v>
      </c>
      <c r="T231" s="27">
        <f t="shared" si="106"/>
        <v>1</v>
      </c>
      <c r="CD231" s="5">
        <v>44354</v>
      </c>
      <c r="CE231" s="25">
        <v>681.7</v>
      </c>
      <c r="CF231" s="25">
        <v>677.4</v>
      </c>
      <c r="CH231" s="5">
        <v>44314</v>
      </c>
      <c r="CI231" s="25">
        <v>17533</v>
      </c>
      <c r="CJ231" s="25">
        <v>17561</v>
      </c>
    </row>
    <row r="232" spans="1:88" x14ac:dyDescent="0.3">
      <c r="A232" s="5">
        <v>44414</v>
      </c>
      <c r="B232" s="25">
        <f t="shared" si="100"/>
        <v>686.3</v>
      </c>
      <c r="C232" s="25">
        <f t="shared" si="101"/>
        <v>17447</v>
      </c>
      <c r="D232" s="25">
        <v>685.4</v>
      </c>
      <c r="E232" s="25">
        <v>17439</v>
      </c>
      <c r="F232" s="44">
        <v>-3.6273944344499985E-4</v>
      </c>
      <c r="G232" s="1">
        <f>'ONE_LAST_QUOTE (2)'!AF232</f>
        <v>-3.2310590462182717E-4</v>
      </c>
      <c r="H232" s="1">
        <f t="shared" si="102"/>
        <v>1.7144585284287945E-3</v>
      </c>
      <c r="I232" s="1">
        <f t="shared" si="103"/>
        <v>-2.3606703376724491E-3</v>
      </c>
      <c r="J232" s="25">
        <f t="shared" si="95"/>
        <v>0</v>
      </c>
      <c r="K232" s="25">
        <f t="shared" si="96"/>
        <v>0</v>
      </c>
      <c r="L232" s="25">
        <f t="shared" si="97"/>
        <v>0</v>
      </c>
      <c r="M232" s="25">
        <v>1</v>
      </c>
      <c r="N232" s="5" t="str">
        <f t="shared" si="98"/>
        <v>-</v>
      </c>
      <c r="O232" s="5" t="str">
        <f t="shared" si="99"/>
        <v>-</v>
      </c>
      <c r="P232" s="5">
        <v>1</v>
      </c>
      <c r="Q232" s="5" t="s">
        <v>80</v>
      </c>
      <c r="R232" s="5">
        <f t="shared" si="104"/>
        <v>44414</v>
      </c>
      <c r="S232" s="5" t="str">
        <f t="shared" si="105"/>
        <v>-</v>
      </c>
      <c r="T232" s="27">
        <f t="shared" si="106"/>
        <v>0</v>
      </c>
      <c r="CD232" s="5">
        <v>44355</v>
      </c>
      <c r="CE232" s="25">
        <v>676.7</v>
      </c>
      <c r="CF232" s="25">
        <v>682.5</v>
      </c>
      <c r="CH232" s="5">
        <v>44315</v>
      </c>
      <c r="CI232" s="25">
        <v>17569</v>
      </c>
      <c r="CJ232" s="25">
        <v>17528</v>
      </c>
    </row>
    <row r="233" spans="1:88" x14ac:dyDescent="0.3">
      <c r="A233" s="5">
        <v>44417</v>
      </c>
      <c r="B233" s="25">
        <f t="shared" si="100"/>
        <v>684.5</v>
      </c>
      <c r="C233" s="25">
        <f t="shared" si="101"/>
        <v>17406</v>
      </c>
      <c r="D233" s="25">
        <v>685.1</v>
      </c>
      <c r="E233" s="25">
        <v>17406</v>
      </c>
      <c r="F233" s="44">
        <v>8.0156680915133868E-4</v>
      </c>
      <c r="G233" s="1">
        <f>'ONE_LAST_QUOTE (2)'!AF233</f>
        <v>-3.2310590462182717E-4</v>
      </c>
      <c r="H233" s="1">
        <f t="shared" si="102"/>
        <v>1.7144585284287945E-3</v>
      </c>
      <c r="I233" s="1">
        <f t="shared" si="103"/>
        <v>-2.3606703376724491E-3</v>
      </c>
      <c r="J233" s="25">
        <f t="shared" si="95"/>
        <v>0</v>
      </c>
      <c r="K233" s="25">
        <f t="shared" si="96"/>
        <v>0</v>
      </c>
      <c r="L233" s="25">
        <f t="shared" si="97"/>
        <v>0</v>
      </c>
      <c r="M233" s="25">
        <v>0</v>
      </c>
      <c r="N233" s="5" t="str">
        <f t="shared" si="98"/>
        <v>-</v>
      </c>
      <c r="O233" s="5" t="str">
        <f t="shared" si="99"/>
        <v>-</v>
      </c>
      <c r="P233" s="5" t="s">
        <v>2</v>
      </c>
      <c r="Q233" s="5" t="s">
        <v>2</v>
      </c>
      <c r="R233" s="5" t="str">
        <f t="shared" si="104"/>
        <v>-</v>
      </c>
      <c r="S233" s="5" t="str">
        <f t="shared" si="105"/>
        <v>-</v>
      </c>
      <c r="T233" s="27">
        <f t="shared" si="106"/>
        <v>1</v>
      </c>
      <c r="CD233" s="5">
        <v>44356</v>
      </c>
      <c r="CE233" s="25">
        <v>671.6</v>
      </c>
      <c r="CF233" s="25">
        <v>678.2</v>
      </c>
      <c r="CH233" s="5">
        <v>44319</v>
      </c>
      <c r="CI233" s="25">
        <v>17254</v>
      </c>
      <c r="CJ233" s="25">
        <v>17581</v>
      </c>
    </row>
    <row r="234" spans="1:88" x14ac:dyDescent="0.3">
      <c r="A234" s="5">
        <v>44418</v>
      </c>
      <c r="B234" s="25">
        <f t="shared" si="100"/>
        <v>681.5</v>
      </c>
      <c r="C234" s="25">
        <f t="shared" si="101"/>
        <v>17300</v>
      </c>
      <c r="D234" s="25">
        <v>682.2</v>
      </c>
      <c r="E234" s="25">
        <v>17295</v>
      </c>
      <c r="F234" s="44">
        <v>3.8664099992192797E-5</v>
      </c>
      <c r="G234" s="1">
        <f>'ONE_LAST_QUOTE (2)'!AF234</f>
        <v>-3.2310590462182717E-4</v>
      </c>
      <c r="H234" s="1">
        <f t="shared" si="102"/>
        <v>1.7144585284287945E-3</v>
      </c>
      <c r="I234" s="1">
        <f t="shared" si="103"/>
        <v>-2.3606703376724491E-3</v>
      </c>
      <c r="J234" s="25">
        <f t="shared" si="95"/>
        <v>0</v>
      </c>
      <c r="K234" s="25">
        <f t="shared" si="96"/>
        <v>0</v>
      </c>
      <c r="L234" s="25">
        <f t="shared" si="97"/>
        <v>0</v>
      </c>
      <c r="M234" s="25">
        <v>0</v>
      </c>
      <c r="N234" s="5" t="str">
        <f t="shared" si="98"/>
        <v>-</v>
      </c>
      <c r="O234" s="5" t="str">
        <f t="shared" si="99"/>
        <v>-</v>
      </c>
      <c r="P234" s="5" t="s">
        <v>80</v>
      </c>
      <c r="Q234" s="5" t="s">
        <v>80</v>
      </c>
      <c r="R234" s="5" t="str">
        <f t="shared" si="104"/>
        <v>-</v>
      </c>
      <c r="S234" s="5" t="str">
        <f t="shared" si="105"/>
        <v>-</v>
      </c>
      <c r="T234" s="27">
        <f t="shared" si="106"/>
        <v>1</v>
      </c>
      <c r="CD234" s="5">
        <v>44357</v>
      </c>
      <c r="CE234" s="25">
        <v>680.9</v>
      </c>
      <c r="CF234" s="25">
        <v>670.8</v>
      </c>
      <c r="CH234" s="5">
        <v>44320</v>
      </c>
      <c r="CI234" s="25">
        <v>16931</v>
      </c>
      <c r="CJ234" s="25">
        <v>17249</v>
      </c>
    </row>
    <row r="235" spans="1:88" x14ac:dyDescent="0.3">
      <c r="A235" s="5">
        <v>44419</v>
      </c>
      <c r="B235" s="25">
        <f t="shared" si="100"/>
        <v>676.2</v>
      </c>
      <c r="C235" s="25">
        <f t="shared" si="101"/>
        <v>17152</v>
      </c>
      <c r="D235" s="25">
        <v>676.4</v>
      </c>
      <c r="E235" s="25">
        <v>17170</v>
      </c>
      <c r="F235" s="44">
        <v>3.6752843368404492E-3</v>
      </c>
      <c r="G235" s="1">
        <f>'ONE_LAST_QUOTE (2)'!AF235</f>
        <v>-3.2310590462182717E-4</v>
      </c>
      <c r="H235" s="1">
        <f t="shared" si="102"/>
        <v>1.7144585284287945E-3</v>
      </c>
      <c r="I235" s="1">
        <f t="shared" si="103"/>
        <v>-2.3606703376724491E-3</v>
      </c>
      <c r="J235" s="25">
        <f t="shared" si="95"/>
        <v>1</v>
      </c>
      <c r="K235" s="25">
        <f t="shared" si="96"/>
        <v>0</v>
      </c>
      <c r="L235" s="25">
        <f t="shared" si="97"/>
        <v>1</v>
      </c>
      <c r="M235" s="25">
        <v>0</v>
      </c>
      <c r="N235" s="5">
        <f t="shared" si="98"/>
        <v>44419</v>
      </c>
      <c r="O235" s="5" t="str">
        <f t="shared" si="99"/>
        <v>-</v>
      </c>
      <c r="P235" s="5" t="s">
        <v>80</v>
      </c>
      <c r="Q235" s="5" t="s">
        <v>80</v>
      </c>
      <c r="R235" s="5" t="str">
        <f t="shared" si="104"/>
        <v>-</v>
      </c>
      <c r="S235" s="5" t="str">
        <f t="shared" si="105"/>
        <v>-</v>
      </c>
      <c r="T235" s="27">
        <f t="shared" si="106"/>
        <v>1</v>
      </c>
      <c r="CD235" s="5">
        <v>44358</v>
      </c>
      <c r="CE235" s="25">
        <v>685.5</v>
      </c>
      <c r="CF235" s="25">
        <v>681.4</v>
      </c>
      <c r="CH235" s="5">
        <v>44321</v>
      </c>
      <c r="CI235" s="25">
        <v>16765</v>
      </c>
      <c r="CJ235" s="25">
        <v>16943</v>
      </c>
    </row>
    <row r="236" spans="1:88" x14ac:dyDescent="0.3">
      <c r="A236" s="5">
        <v>44420</v>
      </c>
      <c r="B236" s="25">
        <f t="shared" si="100"/>
        <v>675.7</v>
      </c>
      <c r="C236" s="25">
        <f t="shared" si="101"/>
        <v>17155</v>
      </c>
      <c r="D236" s="25">
        <v>675.4</v>
      </c>
      <c r="E236" s="25">
        <v>17158</v>
      </c>
      <c r="F236" s="44">
        <v>6.5820431954470072E-4</v>
      </c>
      <c r="G236" s="1">
        <f>'ONE_LAST_QUOTE (2)'!AF236</f>
        <v>-3.2310590462182717E-4</v>
      </c>
      <c r="H236" s="1">
        <f t="shared" si="102"/>
        <v>1.7144585284287945E-3</v>
      </c>
      <c r="I236" s="1">
        <f t="shared" si="103"/>
        <v>-2.3606703376724491E-3</v>
      </c>
      <c r="J236" s="25">
        <f t="shared" si="95"/>
        <v>0</v>
      </c>
      <c r="K236" s="25">
        <f t="shared" si="96"/>
        <v>0</v>
      </c>
      <c r="L236" s="25">
        <f t="shared" si="97"/>
        <v>0</v>
      </c>
      <c r="M236" s="25">
        <v>0</v>
      </c>
      <c r="N236" s="5" t="str">
        <f t="shared" si="98"/>
        <v>-</v>
      </c>
      <c r="O236" s="5" t="str">
        <f t="shared" si="99"/>
        <v>-</v>
      </c>
      <c r="P236" s="5" t="s">
        <v>80</v>
      </c>
      <c r="Q236" s="5" t="s">
        <v>80</v>
      </c>
      <c r="R236" s="5" t="str">
        <f t="shared" si="104"/>
        <v>-</v>
      </c>
      <c r="S236" s="5" t="str">
        <f t="shared" si="105"/>
        <v>-</v>
      </c>
      <c r="T236" s="27">
        <f t="shared" si="106"/>
        <v>1</v>
      </c>
      <c r="CD236" s="5">
        <v>44362</v>
      </c>
      <c r="CE236" s="25">
        <v>691.2</v>
      </c>
      <c r="CF236" s="25">
        <v>686.1</v>
      </c>
      <c r="CH236" s="5">
        <v>44322</v>
      </c>
      <c r="CI236" s="25">
        <v>16945</v>
      </c>
      <c r="CJ236" s="25">
        <v>16785</v>
      </c>
    </row>
    <row r="237" spans="1:88" x14ac:dyDescent="0.3">
      <c r="A237" s="5">
        <v>44421</v>
      </c>
      <c r="B237" s="25">
        <f t="shared" si="100"/>
        <v>666.8</v>
      </c>
      <c r="C237" s="25">
        <f t="shared" si="101"/>
        <v>16949</v>
      </c>
      <c r="D237" s="25">
        <v>668.4</v>
      </c>
      <c r="E237" s="25">
        <v>16936</v>
      </c>
      <c r="F237" s="44">
        <v>-4.9494798490792304E-4</v>
      </c>
      <c r="G237" s="1">
        <f>'ONE_LAST_QUOTE (2)'!AF237</f>
        <v>-3.2310590462182717E-4</v>
      </c>
      <c r="H237" s="1">
        <f t="shared" si="102"/>
        <v>1.7144585284287945E-3</v>
      </c>
      <c r="I237" s="1">
        <f t="shared" si="103"/>
        <v>-2.3606703376724491E-3</v>
      </c>
      <c r="J237" s="25">
        <f t="shared" si="95"/>
        <v>0</v>
      </c>
      <c r="K237" s="25">
        <f t="shared" si="96"/>
        <v>0</v>
      </c>
      <c r="L237" s="25">
        <f t="shared" si="97"/>
        <v>0</v>
      </c>
      <c r="M237" s="25">
        <v>1</v>
      </c>
      <c r="N237" s="5" t="str">
        <f t="shared" si="98"/>
        <v>-</v>
      </c>
      <c r="O237" s="5" t="str">
        <f t="shared" si="99"/>
        <v>-</v>
      </c>
      <c r="P237" s="5" t="s">
        <v>80</v>
      </c>
      <c r="Q237" s="5" t="s">
        <v>80</v>
      </c>
      <c r="R237" s="5" t="str">
        <f t="shared" si="104"/>
        <v>-</v>
      </c>
      <c r="S237" s="5" t="str">
        <f t="shared" si="105"/>
        <v>-</v>
      </c>
      <c r="T237" s="27">
        <f t="shared" si="106"/>
        <v>0</v>
      </c>
      <c r="CD237" s="5">
        <v>44363</v>
      </c>
      <c r="CE237" s="25">
        <v>687.3</v>
      </c>
      <c r="CF237" s="25">
        <v>691.7</v>
      </c>
      <c r="CH237" s="5">
        <v>44323</v>
      </c>
      <c r="CI237" s="25">
        <v>17283</v>
      </c>
      <c r="CJ237" s="25">
        <v>16967</v>
      </c>
    </row>
    <row r="238" spans="1:88" x14ac:dyDescent="0.3">
      <c r="A238" s="5">
        <v>44424</v>
      </c>
      <c r="B238" s="25">
        <f t="shared" si="100"/>
        <v>663.9</v>
      </c>
      <c r="C238" s="25">
        <f t="shared" si="101"/>
        <v>16800</v>
      </c>
      <c r="D238" s="25">
        <v>665</v>
      </c>
      <c r="E238" s="25">
        <v>16774</v>
      </c>
      <c r="F238" s="44">
        <v>-1.2102293151158156E-3</v>
      </c>
      <c r="G238" s="1">
        <f>'ONE_LAST_QUOTE (2)'!AF238</f>
        <v>-3.2310590462182717E-4</v>
      </c>
      <c r="H238" s="1">
        <f t="shared" si="102"/>
        <v>1.7144585284287945E-3</v>
      </c>
      <c r="I238" s="1">
        <f t="shared" si="103"/>
        <v>-2.3606703376724491E-3</v>
      </c>
      <c r="J238" s="25">
        <f t="shared" si="95"/>
        <v>0</v>
      </c>
      <c r="K238" s="25">
        <f t="shared" si="96"/>
        <v>0</v>
      </c>
      <c r="L238" s="25">
        <f t="shared" si="97"/>
        <v>0</v>
      </c>
      <c r="M238" s="25">
        <v>0</v>
      </c>
      <c r="N238" s="5" t="str">
        <f t="shared" si="98"/>
        <v>-</v>
      </c>
      <c r="O238" s="5" t="str">
        <f t="shared" si="99"/>
        <v>-</v>
      </c>
      <c r="P238" s="5" t="s">
        <v>80</v>
      </c>
      <c r="Q238" s="5" t="s">
        <v>80</v>
      </c>
      <c r="R238" s="5" t="str">
        <f t="shared" si="104"/>
        <v>-</v>
      </c>
      <c r="S238" s="5" t="str">
        <f t="shared" si="105"/>
        <v>-</v>
      </c>
      <c r="T238" s="27">
        <f t="shared" si="106"/>
        <v>0</v>
      </c>
      <c r="CD238" s="5">
        <v>44364</v>
      </c>
      <c r="CE238" s="25">
        <v>688.6</v>
      </c>
      <c r="CF238" s="25">
        <v>687.2</v>
      </c>
      <c r="CH238" s="5">
        <v>44326</v>
      </c>
      <c r="CI238" s="25">
        <v>17229</v>
      </c>
      <c r="CJ238" s="25">
        <v>17269</v>
      </c>
    </row>
    <row r="239" spans="1:88" x14ac:dyDescent="0.3">
      <c r="A239" s="5">
        <v>44425</v>
      </c>
      <c r="B239" s="25">
        <f t="shared" si="100"/>
        <v>655.8</v>
      </c>
      <c r="C239" s="25">
        <f t="shared" si="101"/>
        <v>16556</v>
      </c>
      <c r="D239" s="25">
        <v>656.5</v>
      </c>
      <c r="E239" s="25">
        <v>16578</v>
      </c>
      <c r="F239" s="44">
        <v>1.5108379676865178E-3</v>
      </c>
      <c r="G239" s="1">
        <f>'ONE_LAST_QUOTE (2)'!AF239</f>
        <v>-3.2310590462182717E-4</v>
      </c>
      <c r="H239" s="1">
        <f t="shared" si="102"/>
        <v>1.7144585284287945E-3</v>
      </c>
      <c r="I239" s="1">
        <f t="shared" si="103"/>
        <v>-2.3606703376724491E-3</v>
      </c>
      <c r="J239" s="25">
        <f t="shared" si="95"/>
        <v>0</v>
      </c>
      <c r="K239" s="25">
        <f t="shared" si="96"/>
        <v>0</v>
      </c>
      <c r="L239" s="25">
        <f t="shared" si="97"/>
        <v>0</v>
      </c>
      <c r="M239" s="25">
        <v>0</v>
      </c>
      <c r="N239" s="5" t="str">
        <f t="shared" si="98"/>
        <v>-</v>
      </c>
      <c r="O239" s="5" t="str">
        <f t="shared" si="99"/>
        <v>-</v>
      </c>
      <c r="P239" s="5" t="s">
        <v>80</v>
      </c>
      <c r="Q239" s="5" t="s">
        <v>80</v>
      </c>
      <c r="R239" s="5" t="str">
        <f t="shared" si="104"/>
        <v>-</v>
      </c>
      <c r="S239" s="5" t="str">
        <f t="shared" si="105"/>
        <v>-</v>
      </c>
      <c r="T239" s="27">
        <f t="shared" si="106"/>
        <v>1</v>
      </c>
      <c r="CD239" s="5">
        <v>44365</v>
      </c>
      <c r="CE239" s="25">
        <v>686.9</v>
      </c>
      <c r="CF239" s="25">
        <v>688.4</v>
      </c>
      <c r="CH239" s="5">
        <v>44327</v>
      </c>
      <c r="CI239" s="25">
        <v>16561</v>
      </c>
      <c r="CJ239" s="25">
        <v>17214</v>
      </c>
    </row>
    <row r="240" spans="1:88" x14ac:dyDescent="0.3">
      <c r="A240" s="5">
        <v>44426</v>
      </c>
      <c r="B240" s="25">
        <f t="shared" si="100"/>
        <v>660.8</v>
      </c>
      <c r="C240" s="25">
        <f t="shared" si="101"/>
        <v>16692</v>
      </c>
      <c r="D240" s="25">
        <v>660.8</v>
      </c>
      <c r="E240" s="25">
        <v>16785</v>
      </c>
      <c r="F240" s="44">
        <v>1.8607497317946662E-3</v>
      </c>
      <c r="G240" s="1">
        <f>'ONE_LAST_QUOTE (2)'!AF240</f>
        <v>-3.2310590462182717E-4</v>
      </c>
      <c r="H240" s="1">
        <f t="shared" si="102"/>
        <v>1.7144585284287945E-3</v>
      </c>
      <c r="I240" s="1">
        <f t="shared" si="103"/>
        <v>-2.3606703376724491E-3</v>
      </c>
      <c r="J240" s="25">
        <f t="shared" si="95"/>
        <v>1</v>
      </c>
      <c r="K240" s="25">
        <f t="shared" si="96"/>
        <v>0</v>
      </c>
      <c r="L240" s="25">
        <f t="shared" si="97"/>
        <v>1</v>
      </c>
      <c r="M240" s="25">
        <v>0</v>
      </c>
      <c r="N240" s="5">
        <f t="shared" si="98"/>
        <v>44426</v>
      </c>
      <c r="O240" s="5" t="str">
        <f t="shared" si="99"/>
        <v>-</v>
      </c>
      <c r="P240" s="5" t="s">
        <v>80</v>
      </c>
      <c r="Q240" s="5" t="s">
        <v>80</v>
      </c>
      <c r="R240" s="5" t="str">
        <f t="shared" si="104"/>
        <v>-</v>
      </c>
      <c r="S240" s="5" t="str">
        <f t="shared" si="105"/>
        <v>-</v>
      </c>
      <c r="T240" s="27">
        <f t="shared" si="106"/>
        <v>1</v>
      </c>
      <c r="CD240" s="5">
        <v>44368</v>
      </c>
      <c r="CE240" s="25">
        <v>676</v>
      </c>
      <c r="CF240" s="25">
        <v>685.7</v>
      </c>
      <c r="CH240" s="5">
        <v>44328</v>
      </c>
      <c r="CI240" s="25">
        <v>15697</v>
      </c>
      <c r="CJ240" s="25">
        <v>16569</v>
      </c>
    </row>
    <row r="241" spans="1:88" x14ac:dyDescent="0.3">
      <c r="A241" s="5">
        <v>44427</v>
      </c>
      <c r="B241" s="25">
        <f t="shared" si="100"/>
        <v>640</v>
      </c>
      <c r="C241" s="25">
        <f t="shared" si="101"/>
        <v>16251</v>
      </c>
      <c r="D241" s="25">
        <v>638.9</v>
      </c>
      <c r="E241" s="25">
        <v>16328</v>
      </c>
      <c r="F241" s="44">
        <v>1.4457085378808254E-2</v>
      </c>
      <c r="G241" s="1">
        <f>'ONE_LAST_QUOTE (2)'!AF241</f>
        <v>-3.2310590462182717E-4</v>
      </c>
      <c r="H241" s="1">
        <f t="shared" si="102"/>
        <v>1.7144585284287945E-3</v>
      </c>
      <c r="I241" s="1">
        <f t="shared" si="103"/>
        <v>-2.3606703376724491E-3</v>
      </c>
      <c r="J241" s="25">
        <f t="shared" si="95"/>
        <v>1</v>
      </c>
      <c r="K241" s="25">
        <f t="shared" si="96"/>
        <v>0</v>
      </c>
      <c r="L241" s="25">
        <f t="shared" si="97"/>
        <v>1</v>
      </c>
      <c r="M241" s="25">
        <v>0</v>
      </c>
      <c r="N241" s="5">
        <f t="shared" si="98"/>
        <v>44427</v>
      </c>
      <c r="O241" s="5" t="str">
        <f t="shared" si="99"/>
        <v>-</v>
      </c>
      <c r="P241" s="5" t="s">
        <v>80</v>
      </c>
      <c r="Q241" s="5" t="s">
        <v>80</v>
      </c>
      <c r="R241" s="5" t="str">
        <f t="shared" si="104"/>
        <v>-</v>
      </c>
      <c r="S241" s="5" t="str">
        <f t="shared" si="105"/>
        <v>-</v>
      </c>
      <c r="T241" s="27">
        <f t="shared" si="106"/>
        <v>1</v>
      </c>
      <c r="CD241" s="5">
        <v>44369</v>
      </c>
      <c r="CE241" s="25">
        <v>669.4</v>
      </c>
      <c r="CF241" s="25">
        <v>677</v>
      </c>
      <c r="CH241" s="5">
        <v>44329</v>
      </c>
      <c r="CI241" s="25">
        <v>15566</v>
      </c>
      <c r="CJ241" s="25">
        <v>15688</v>
      </c>
    </row>
    <row r="242" spans="1:88" x14ac:dyDescent="0.3">
      <c r="A242" s="5">
        <v>44428</v>
      </c>
      <c r="B242" s="25">
        <f t="shared" si="100"/>
        <v>642.29999999999995</v>
      </c>
      <c r="C242" s="25">
        <f t="shared" si="101"/>
        <v>16223</v>
      </c>
      <c r="D242" s="25">
        <v>641.79999999999995</v>
      </c>
      <c r="E242" s="25">
        <v>16188</v>
      </c>
      <c r="F242" s="44">
        <v>-2.7194963612786542E-3</v>
      </c>
      <c r="G242" s="1">
        <f>'ONE_LAST_QUOTE (2)'!AF242</f>
        <v>-3.2310590462182717E-4</v>
      </c>
      <c r="H242" s="1">
        <f t="shared" si="102"/>
        <v>1.7144585284287945E-3</v>
      </c>
      <c r="I242" s="1">
        <f t="shared" si="103"/>
        <v>-2.3606703376724491E-3</v>
      </c>
      <c r="J242" s="25">
        <f t="shared" si="95"/>
        <v>0</v>
      </c>
      <c r="K242" s="25">
        <f t="shared" si="96"/>
        <v>1</v>
      </c>
      <c r="L242" s="25">
        <f t="shared" si="97"/>
        <v>1</v>
      </c>
      <c r="M242" s="25">
        <v>1</v>
      </c>
      <c r="N242" s="5" t="str">
        <f t="shared" si="98"/>
        <v>-</v>
      </c>
      <c r="O242" s="5">
        <f t="shared" si="99"/>
        <v>44428</v>
      </c>
      <c r="P242" s="5">
        <v>1</v>
      </c>
      <c r="Q242" s="5" t="s">
        <v>80</v>
      </c>
      <c r="R242" s="5">
        <f t="shared" si="104"/>
        <v>44428</v>
      </c>
      <c r="S242" s="5" t="str">
        <f t="shared" si="105"/>
        <v>-</v>
      </c>
      <c r="T242" s="27">
        <f t="shared" si="106"/>
        <v>0</v>
      </c>
      <c r="CD242" s="5">
        <v>44370</v>
      </c>
      <c r="CE242" s="25">
        <v>683.8</v>
      </c>
      <c r="CF242" s="25">
        <v>669.8</v>
      </c>
      <c r="CH242" s="5">
        <v>44330</v>
      </c>
      <c r="CI242" s="25">
        <v>15766</v>
      </c>
      <c r="CJ242" s="25">
        <v>15588</v>
      </c>
    </row>
    <row r="243" spans="1:88" x14ac:dyDescent="0.3">
      <c r="A243" s="5">
        <v>44431</v>
      </c>
      <c r="B243" s="25">
        <f t="shared" si="100"/>
        <v>659</v>
      </c>
      <c r="C243" s="25">
        <f t="shared" si="101"/>
        <v>16668</v>
      </c>
      <c r="D243" s="25">
        <v>658</v>
      </c>
      <c r="E243" s="25">
        <v>16679</v>
      </c>
      <c r="F243" s="44">
        <v>2.4874068343345946E-3</v>
      </c>
      <c r="G243" s="1">
        <f>'ONE_LAST_QUOTE (2)'!AF243</f>
        <v>-3.2310590462182717E-4</v>
      </c>
      <c r="H243" s="1">
        <f t="shared" si="102"/>
        <v>1.7144585284287945E-3</v>
      </c>
      <c r="I243" s="1">
        <f t="shared" si="103"/>
        <v>-2.3606703376724491E-3</v>
      </c>
      <c r="J243" s="25">
        <f t="shared" si="95"/>
        <v>1</v>
      </c>
      <c r="K243" s="25">
        <f t="shared" si="96"/>
        <v>0</v>
      </c>
      <c r="L243" s="25">
        <f t="shared" si="97"/>
        <v>1</v>
      </c>
      <c r="M243" s="25">
        <v>0</v>
      </c>
      <c r="N243" s="5">
        <f t="shared" si="98"/>
        <v>44431</v>
      </c>
      <c r="O243" s="5" t="str">
        <f t="shared" si="99"/>
        <v>-</v>
      </c>
      <c r="P243" s="5" t="s">
        <v>80</v>
      </c>
      <c r="Q243" s="5" t="s">
        <v>80</v>
      </c>
      <c r="R243" s="5" t="str">
        <f t="shared" si="104"/>
        <v>-</v>
      </c>
      <c r="S243" s="5" t="str">
        <f t="shared" si="105"/>
        <v>-</v>
      </c>
      <c r="T243" s="27">
        <f t="shared" si="106"/>
        <v>1</v>
      </c>
      <c r="CD243" s="5">
        <v>44371</v>
      </c>
      <c r="CE243" s="25">
        <v>685.3</v>
      </c>
      <c r="CF243" s="25">
        <v>683.4</v>
      </c>
      <c r="CH243" s="5">
        <v>44333</v>
      </c>
      <c r="CI243" s="25">
        <v>15263</v>
      </c>
      <c r="CJ243" s="25">
        <v>15747</v>
      </c>
    </row>
    <row r="244" spans="1:88" x14ac:dyDescent="0.3">
      <c r="A244" s="5">
        <v>44432</v>
      </c>
      <c r="B244" s="25">
        <f t="shared" si="100"/>
        <v>663.5</v>
      </c>
      <c r="C244" s="25">
        <f t="shared" si="101"/>
        <v>16803</v>
      </c>
      <c r="D244" s="25">
        <v>664.1</v>
      </c>
      <c r="E244" s="25">
        <v>16781</v>
      </c>
      <c r="F244" s="44">
        <v>2.0524362272434683E-4</v>
      </c>
      <c r="G244" s="1">
        <f>'ONE_LAST_QUOTE (2)'!AF244</f>
        <v>-3.2310590462182717E-4</v>
      </c>
      <c r="H244" s="1">
        <f t="shared" si="102"/>
        <v>1.7144585284287945E-3</v>
      </c>
      <c r="I244" s="1">
        <f t="shared" si="103"/>
        <v>-2.3606703376724491E-3</v>
      </c>
      <c r="J244" s="25">
        <f t="shared" si="95"/>
        <v>0</v>
      </c>
      <c r="K244" s="25">
        <f t="shared" si="96"/>
        <v>0</v>
      </c>
      <c r="L244" s="25">
        <f t="shared" si="97"/>
        <v>0</v>
      </c>
      <c r="M244" s="25">
        <v>0</v>
      </c>
      <c r="N244" s="5" t="str">
        <f t="shared" si="98"/>
        <v>-</v>
      </c>
      <c r="O244" s="5" t="str">
        <f t="shared" si="99"/>
        <v>-</v>
      </c>
      <c r="P244" s="5" t="s">
        <v>80</v>
      </c>
      <c r="Q244" s="5" t="s">
        <v>80</v>
      </c>
      <c r="R244" s="5" t="str">
        <f t="shared" si="104"/>
        <v>-</v>
      </c>
      <c r="S244" s="5" t="str">
        <f t="shared" si="105"/>
        <v>-</v>
      </c>
      <c r="T244" s="27">
        <f t="shared" si="106"/>
        <v>1</v>
      </c>
      <c r="CD244" s="5">
        <v>44372</v>
      </c>
      <c r="CE244" s="25">
        <v>685.4</v>
      </c>
      <c r="CF244" s="25">
        <v>685.6</v>
      </c>
      <c r="CH244" s="5">
        <v>44334</v>
      </c>
      <c r="CI244" s="25">
        <v>16147</v>
      </c>
      <c r="CJ244" s="25">
        <v>15292</v>
      </c>
    </row>
    <row r="245" spans="1:88" x14ac:dyDescent="0.3">
      <c r="A245" s="5">
        <v>44433</v>
      </c>
      <c r="B245" s="25">
        <f t="shared" si="100"/>
        <v>674.3</v>
      </c>
      <c r="C245" s="25">
        <f t="shared" si="101"/>
        <v>16990</v>
      </c>
      <c r="D245" s="25">
        <v>674.8</v>
      </c>
      <c r="E245" s="25">
        <v>16962</v>
      </c>
      <c r="F245" s="44">
        <v>-3.8868070343131356E-3</v>
      </c>
      <c r="G245" s="1">
        <f>'ONE_LAST_QUOTE (2)'!AF245</f>
        <v>-3.2310590462182717E-4</v>
      </c>
      <c r="H245" s="1">
        <f t="shared" si="102"/>
        <v>1.7144585284287945E-3</v>
      </c>
      <c r="I245" s="1">
        <f t="shared" si="103"/>
        <v>-2.3606703376724491E-3</v>
      </c>
      <c r="J245" s="25">
        <f t="shared" si="95"/>
        <v>0</v>
      </c>
      <c r="K245" s="25">
        <f t="shared" si="96"/>
        <v>1</v>
      </c>
      <c r="L245" s="25">
        <f t="shared" si="97"/>
        <v>1</v>
      </c>
      <c r="M245" s="25">
        <v>1</v>
      </c>
      <c r="N245" s="5" t="str">
        <f t="shared" si="98"/>
        <v>-</v>
      </c>
      <c r="O245" s="5">
        <f t="shared" si="99"/>
        <v>44433</v>
      </c>
      <c r="P245" s="5" t="s">
        <v>80</v>
      </c>
      <c r="Q245" s="5" t="s">
        <v>80</v>
      </c>
      <c r="R245" s="5" t="str">
        <f t="shared" si="104"/>
        <v>-</v>
      </c>
      <c r="S245" s="5" t="str">
        <f t="shared" si="105"/>
        <v>-</v>
      </c>
      <c r="T245" s="27">
        <f t="shared" si="106"/>
        <v>0</v>
      </c>
      <c r="CD245" s="5">
        <v>44375</v>
      </c>
      <c r="CE245" s="25">
        <v>687.1</v>
      </c>
      <c r="CF245" s="25">
        <v>686.8</v>
      </c>
      <c r="CH245" s="5">
        <v>44335</v>
      </c>
      <c r="CI245" s="25">
        <v>16137</v>
      </c>
      <c r="CJ245" s="25">
        <v>16164</v>
      </c>
    </row>
    <row r="246" spans="1:88" x14ac:dyDescent="0.3">
      <c r="A246" s="5">
        <v>44434</v>
      </c>
      <c r="B246" s="25">
        <f t="shared" si="100"/>
        <v>676.2</v>
      </c>
      <c r="C246" s="25">
        <f t="shared" si="101"/>
        <v>16976</v>
      </c>
      <c r="D246" s="25">
        <v>676.7</v>
      </c>
      <c r="E246" s="25">
        <v>16993</v>
      </c>
      <c r="F246" s="44">
        <v>-3.304397748769056E-3</v>
      </c>
      <c r="G246" s="1">
        <f>'ONE_LAST_QUOTE (2)'!AF246</f>
        <v>-3.2310590462182717E-4</v>
      </c>
      <c r="H246" s="1">
        <f t="shared" si="102"/>
        <v>1.7144585284287945E-3</v>
      </c>
      <c r="I246" s="1">
        <f t="shared" si="103"/>
        <v>-2.3606703376724491E-3</v>
      </c>
      <c r="J246" s="25">
        <f t="shared" si="95"/>
        <v>0</v>
      </c>
      <c r="K246" s="25">
        <f t="shared" si="96"/>
        <v>1</v>
      </c>
      <c r="L246" s="25">
        <f t="shared" si="97"/>
        <v>1</v>
      </c>
      <c r="M246" s="25">
        <v>0</v>
      </c>
      <c r="N246" s="5" t="str">
        <f t="shared" si="98"/>
        <v>-</v>
      </c>
      <c r="O246" s="5">
        <f t="shared" si="99"/>
        <v>44434</v>
      </c>
      <c r="P246" s="5" t="s">
        <v>80</v>
      </c>
      <c r="Q246" s="5" t="s">
        <v>80</v>
      </c>
      <c r="R246" s="5" t="str">
        <f t="shared" si="104"/>
        <v>-</v>
      </c>
      <c r="S246" s="5" t="str">
        <f t="shared" si="105"/>
        <v>-</v>
      </c>
      <c r="T246" s="27">
        <f t="shared" si="106"/>
        <v>0</v>
      </c>
      <c r="CD246" s="5">
        <v>44376</v>
      </c>
      <c r="CE246" s="25">
        <v>690.6</v>
      </c>
      <c r="CF246" s="25">
        <v>688.7</v>
      </c>
      <c r="CH246" s="5">
        <v>44336</v>
      </c>
      <c r="CI246" s="25">
        <v>15974</v>
      </c>
      <c r="CJ246" s="25">
        <v>16006</v>
      </c>
    </row>
    <row r="247" spans="1:88" x14ac:dyDescent="0.3">
      <c r="A247" s="5">
        <v>44435</v>
      </c>
      <c r="B247" s="25">
        <f t="shared" si="100"/>
        <v>683.2</v>
      </c>
      <c r="C247" s="25">
        <f t="shared" si="101"/>
        <v>17194</v>
      </c>
      <c r="D247" s="25">
        <v>683</v>
      </c>
      <c r="E247" s="25">
        <v>17172</v>
      </c>
      <c r="F247" s="44">
        <v>-1.7220852629886319E-5</v>
      </c>
      <c r="G247" s="1">
        <f>'ONE_LAST_QUOTE (2)'!AF247</f>
        <v>-3.2310590462182717E-4</v>
      </c>
      <c r="H247" s="1">
        <f t="shared" si="102"/>
        <v>1.7144585284287945E-3</v>
      </c>
      <c r="I247" s="1">
        <f t="shared" si="103"/>
        <v>-2.3606703376724491E-3</v>
      </c>
      <c r="J247" s="25">
        <f t="shared" si="95"/>
        <v>0</v>
      </c>
      <c r="K247" s="25">
        <f t="shared" si="96"/>
        <v>0</v>
      </c>
      <c r="L247" s="25">
        <f t="shared" si="97"/>
        <v>0</v>
      </c>
      <c r="M247" s="25">
        <v>1</v>
      </c>
      <c r="N247" s="5" t="str">
        <f t="shared" si="98"/>
        <v>-</v>
      </c>
      <c r="O247" s="5" t="str">
        <f t="shared" si="99"/>
        <v>-</v>
      </c>
      <c r="P247" s="5" t="s">
        <v>80</v>
      </c>
      <c r="Q247" s="5" t="s">
        <v>80</v>
      </c>
      <c r="R247" s="5" t="str">
        <f t="shared" si="104"/>
        <v>-</v>
      </c>
      <c r="S247" s="5" t="str">
        <f t="shared" si="105"/>
        <v>-</v>
      </c>
      <c r="T247" s="27">
        <f t="shared" si="106"/>
        <v>1</v>
      </c>
      <c r="CD247" s="5">
        <v>44377</v>
      </c>
      <c r="CE247" s="25">
        <v>686.1</v>
      </c>
      <c r="CF247" s="25">
        <v>684.5</v>
      </c>
      <c r="CH247" s="5">
        <v>44337</v>
      </c>
      <c r="CI247" s="25">
        <v>16259</v>
      </c>
      <c r="CJ247" s="25">
        <v>15961</v>
      </c>
    </row>
    <row r="248" spans="1:88" x14ac:dyDescent="0.3">
      <c r="A248" s="5">
        <v>44438</v>
      </c>
      <c r="B248" s="25">
        <f t="shared" si="100"/>
        <v>686.7</v>
      </c>
      <c r="C248" s="25">
        <f t="shared" si="101"/>
        <v>17335</v>
      </c>
      <c r="D248" s="25">
        <v>687.9</v>
      </c>
      <c r="E248" s="25">
        <v>17335</v>
      </c>
      <c r="F248" s="44">
        <v>3.1493283068114745E-3</v>
      </c>
      <c r="G248" s="1">
        <f>'ONE_LAST_QUOTE (2)'!AF248</f>
        <v>-3.2310590462182717E-4</v>
      </c>
      <c r="H248" s="1">
        <f t="shared" si="102"/>
        <v>1.7144585284287945E-3</v>
      </c>
      <c r="I248" s="1">
        <f t="shared" si="103"/>
        <v>-2.3606703376724491E-3</v>
      </c>
      <c r="J248" s="25">
        <f t="shared" si="95"/>
        <v>1</v>
      </c>
      <c r="K248" s="25">
        <f t="shared" si="96"/>
        <v>0</v>
      </c>
      <c r="L248" s="25">
        <f t="shared" si="97"/>
        <v>1</v>
      </c>
      <c r="M248" s="25">
        <v>0</v>
      </c>
      <c r="N248" s="5">
        <f t="shared" si="98"/>
        <v>44438</v>
      </c>
      <c r="O248" s="5" t="str">
        <f t="shared" si="99"/>
        <v>-</v>
      </c>
      <c r="P248" s="5" t="s">
        <v>2</v>
      </c>
      <c r="Q248" s="5" t="s">
        <v>2</v>
      </c>
      <c r="R248" s="5" t="str">
        <f t="shared" si="104"/>
        <v>-</v>
      </c>
      <c r="S248" s="5" t="str">
        <f t="shared" si="105"/>
        <v>-</v>
      </c>
      <c r="T248" s="27">
        <f t="shared" si="106"/>
        <v>1</v>
      </c>
      <c r="CD248" s="5">
        <v>44379</v>
      </c>
      <c r="CE248" s="25">
        <v>683.6</v>
      </c>
      <c r="CF248" s="25">
        <v>685.6</v>
      </c>
      <c r="CH248" s="5">
        <v>44340</v>
      </c>
      <c r="CI248" s="25">
        <v>16291</v>
      </c>
      <c r="CJ248" s="25">
        <v>16254</v>
      </c>
    </row>
    <row r="249" spans="1:88" x14ac:dyDescent="0.3">
      <c r="A249" s="5">
        <v>44439</v>
      </c>
      <c r="B249" s="25">
        <f t="shared" si="100"/>
        <v>691.9</v>
      </c>
      <c r="C249" s="25">
        <f t="shared" si="101"/>
        <v>17470</v>
      </c>
      <c r="D249" s="25">
        <v>691.9</v>
      </c>
      <c r="E249" s="25">
        <v>17455</v>
      </c>
      <c r="F249" s="44">
        <v>3.0329555569733671E-3</v>
      </c>
      <c r="G249" s="1">
        <f>'ONE_LAST_QUOTE (2)'!AF249</f>
        <v>-3.2310590462182717E-4</v>
      </c>
      <c r="H249" s="1">
        <f t="shared" si="102"/>
        <v>1.7144585284287945E-3</v>
      </c>
      <c r="I249" s="1">
        <f t="shared" si="103"/>
        <v>-2.3606703376724491E-3</v>
      </c>
      <c r="J249" s="25">
        <f t="shared" si="95"/>
        <v>1</v>
      </c>
      <c r="K249" s="25">
        <f t="shared" si="96"/>
        <v>0</v>
      </c>
      <c r="L249" s="25">
        <f t="shared" si="97"/>
        <v>1</v>
      </c>
      <c r="M249" s="25">
        <v>0</v>
      </c>
      <c r="N249" s="5">
        <f t="shared" si="98"/>
        <v>44439</v>
      </c>
      <c r="O249" s="5" t="str">
        <f t="shared" si="99"/>
        <v>-</v>
      </c>
      <c r="P249" s="5" t="s">
        <v>80</v>
      </c>
      <c r="Q249" s="5" t="s">
        <v>80</v>
      </c>
      <c r="R249" s="5" t="str">
        <f t="shared" si="104"/>
        <v>-</v>
      </c>
      <c r="S249" s="5" t="str">
        <f t="shared" si="105"/>
        <v>-</v>
      </c>
      <c r="T249" s="27">
        <f t="shared" si="106"/>
        <v>1</v>
      </c>
      <c r="CD249" s="5">
        <v>44382</v>
      </c>
      <c r="CE249" s="25">
        <v>695.6</v>
      </c>
      <c r="CF249" s="25">
        <v>685</v>
      </c>
      <c r="CH249" s="5">
        <v>44341</v>
      </c>
      <c r="CI249" s="25">
        <v>16584</v>
      </c>
      <c r="CJ249" s="25">
        <v>16290</v>
      </c>
    </row>
    <row r="250" spans="1:88" x14ac:dyDescent="0.3">
      <c r="A250" s="5">
        <v>44440</v>
      </c>
      <c r="B250" s="25">
        <f t="shared" si="100"/>
        <v>692.1</v>
      </c>
      <c r="C250" s="25">
        <f t="shared" si="101"/>
        <v>17482</v>
      </c>
      <c r="D250" s="25">
        <v>693</v>
      </c>
      <c r="E250" s="25">
        <v>17474</v>
      </c>
      <c r="F250" s="44">
        <v>1.9269727437410534E-3</v>
      </c>
      <c r="G250" s="1">
        <f>'ONE_LAST_QUOTE (2)'!AF250</f>
        <v>-3.2310590462182717E-4</v>
      </c>
      <c r="H250" s="1">
        <f t="shared" si="102"/>
        <v>1.7144585284287945E-3</v>
      </c>
      <c r="I250" s="1">
        <f t="shared" si="103"/>
        <v>-2.3606703376724491E-3</v>
      </c>
      <c r="J250" s="25">
        <f t="shared" si="95"/>
        <v>1</v>
      </c>
      <c r="K250" s="25">
        <f t="shared" si="96"/>
        <v>0</v>
      </c>
      <c r="L250" s="25">
        <f t="shared" si="97"/>
        <v>1</v>
      </c>
      <c r="M250" s="25">
        <v>0</v>
      </c>
      <c r="N250" s="5">
        <f t="shared" si="98"/>
        <v>44440</v>
      </c>
      <c r="O250" s="5" t="str">
        <f t="shared" si="99"/>
        <v>-</v>
      </c>
      <c r="P250" s="5" t="s">
        <v>2</v>
      </c>
      <c r="Q250" s="5" t="s">
        <v>2</v>
      </c>
      <c r="R250" s="5" t="str">
        <f t="shared" si="104"/>
        <v>-</v>
      </c>
      <c r="S250" s="5" t="str">
        <f t="shared" si="105"/>
        <v>-</v>
      </c>
      <c r="T250" s="27">
        <f t="shared" si="106"/>
        <v>1</v>
      </c>
      <c r="CD250" s="5">
        <v>44383</v>
      </c>
      <c r="CE250" s="25">
        <v>692.7</v>
      </c>
      <c r="CF250" s="25">
        <v>695.5</v>
      </c>
      <c r="CH250" s="5">
        <v>44342</v>
      </c>
      <c r="CI250" s="25">
        <v>16614</v>
      </c>
      <c r="CJ250" s="25">
        <v>16624</v>
      </c>
    </row>
    <row r="251" spans="1:88" x14ac:dyDescent="0.3">
      <c r="A251" s="5">
        <v>44441</v>
      </c>
      <c r="B251" s="25">
        <f t="shared" si="100"/>
        <v>690.1</v>
      </c>
      <c r="C251" s="25">
        <f t="shared" si="101"/>
        <v>17351</v>
      </c>
      <c r="D251" s="25">
        <v>690.3</v>
      </c>
      <c r="E251" s="25">
        <v>17319</v>
      </c>
      <c r="F251" s="44">
        <v>-1.8222548085155966E-3</v>
      </c>
      <c r="G251" s="1">
        <f>'ONE_LAST_QUOTE (2)'!AF251</f>
        <v>-3.2310590462182717E-4</v>
      </c>
      <c r="H251" s="1">
        <f t="shared" si="102"/>
        <v>1.7144585284287945E-3</v>
      </c>
      <c r="I251" s="1">
        <f t="shared" si="103"/>
        <v>-2.3606703376724491E-3</v>
      </c>
      <c r="J251" s="25">
        <f t="shared" si="95"/>
        <v>0</v>
      </c>
      <c r="K251" s="25">
        <f t="shared" si="96"/>
        <v>0</v>
      </c>
      <c r="L251" s="25">
        <f t="shared" si="97"/>
        <v>0</v>
      </c>
      <c r="M251" s="25">
        <v>1</v>
      </c>
      <c r="N251" s="5" t="str">
        <f t="shared" si="98"/>
        <v>-</v>
      </c>
      <c r="O251" s="5" t="str">
        <f t="shared" si="99"/>
        <v>-</v>
      </c>
      <c r="P251" s="5" t="s">
        <v>2</v>
      </c>
      <c r="Q251" s="5" t="s">
        <v>2</v>
      </c>
      <c r="R251" s="5" t="str">
        <f t="shared" si="104"/>
        <v>-</v>
      </c>
      <c r="S251" s="5" t="str">
        <f t="shared" si="105"/>
        <v>-</v>
      </c>
      <c r="T251" s="27">
        <f t="shared" si="106"/>
        <v>0</v>
      </c>
      <c r="CD251" s="5">
        <v>44384</v>
      </c>
      <c r="CE251" s="25">
        <v>694.7</v>
      </c>
      <c r="CF251" s="25">
        <v>693</v>
      </c>
      <c r="CH251" s="5">
        <v>44343</v>
      </c>
      <c r="CI251" s="25">
        <v>16533</v>
      </c>
      <c r="CJ251" s="25">
        <v>16614</v>
      </c>
    </row>
    <row r="252" spans="1:88" x14ac:dyDescent="0.3">
      <c r="A252" s="5">
        <v>44442</v>
      </c>
      <c r="B252" s="25">
        <f t="shared" si="100"/>
        <v>696.9</v>
      </c>
      <c r="C252" s="25">
        <f t="shared" si="101"/>
        <v>17480</v>
      </c>
      <c r="D252" s="25">
        <v>696.4</v>
      </c>
      <c r="E252" s="25">
        <v>17508</v>
      </c>
      <c r="F252" s="44">
        <v>3.9395223748165328E-3</v>
      </c>
      <c r="G252" s="1">
        <f>'ONE_LAST_QUOTE (2)'!AF252</f>
        <v>-3.2310590462182717E-4</v>
      </c>
      <c r="H252" s="1">
        <f t="shared" si="102"/>
        <v>1.7144585284287945E-3</v>
      </c>
      <c r="I252" s="1">
        <f t="shared" si="103"/>
        <v>-2.3606703376724491E-3</v>
      </c>
      <c r="J252" s="25">
        <f t="shared" si="95"/>
        <v>1</v>
      </c>
      <c r="K252" s="25">
        <f t="shared" si="96"/>
        <v>0</v>
      </c>
      <c r="L252" s="25">
        <f t="shared" si="97"/>
        <v>1</v>
      </c>
      <c r="M252" s="25">
        <v>0</v>
      </c>
      <c r="N252" s="5">
        <f t="shared" si="98"/>
        <v>44442</v>
      </c>
      <c r="O252" s="5" t="str">
        <f t="shared" si="99"/>
        <v>-</v>
      </c>
      <c r="P252" s="5" t="s">
        <v>80</v>
      </c>
      <c r="Q252" s="5" t="s">
        <v>80</v>
      </c>
      <c r="R252" s="5" t="str">
        <f t="shared" si="104"/>
        <v>-</v>
      </c>
      <c r="S252" s="5" t="str">
        <f t="shared" si="105"/>
        <v>-</v>
      </c>
      <c r="T252" s="27">
        <f t="shared" si="106"/>
        <v>1</v>
      </c>
      <c r="CD252" s="5">
        <v>44385</v>
      </c>
      <c r="CE252" s="25">
        <v>684.3</v>
      </c>
      <c r="CF252" s="25">
        <v>694.9</v>
      </c>
      <c r="CH252" s="5">
        <v>44344</v>
      </c>
      <c r="CI252" s="25">
        <v>16863</v>
      </c>
      <c r="CJ252" s="25">
        <v>16500</v>
      </c>
    </row>
    <row r="253" spans="1:88" x14ac:dyDescent="0.3">
      <c r="A253" s="5">
        <v>44445</v>
      </c>
      <c r="B253" s="25">
        <f t="shared" si="100"/>
        <v>703.3</v>
      </c>
      <c r="C253" s="25">
        <f t="shared" si="101"/>
        <v>17515</v>
      </c>
      <c r="D253" s="25">
        <v>703.3</v>
      </c>
      <c r="E253" s="25">
        <v>17493</v>
      </c>
      <c r="F253" s="44">
        <v>-1.1819459998075792E-3</v>
      </c>
      <c r="G253" s="1">
        <f>'ONE_LAST_QUOTE (2)'!AF253</f>
        <v>-3.2310590462182717E-4</v>
      </c>
      <c r="H253" s="1">
        <f t="shared" si="102"/>
        <v>1.7144585284287945E-3</v>
      </c>
      <c r="I253" s="1">
        <f t="shared" si="103"/>
        <v>-2.3606703376724491E-3</v>
      </c>
      <c r="J253" s="25">
        <f t="shared" si="95"/>
        <v>0</v>
      </c>
      <c r="K253" s="25">
        <f t="shared" si="96"/>
        <v>0</v>
      </c>
      <c r="L253" s="25">
        <f t="shared" si="97"/>
        <v>0</v>
      </c>
      <c r="M253" s="25">
        <v>1</v>
      </c>
      <c r="N253" s="5" t="str">
        <f t="shared" si="98"/>
        <v>-</v>
      </c>
      <c r="O253" s="5" t="str">
        <f t="shared" si="99"/>
        <v>-</v>
      </c>
      <c r="P253" s="5">
        <v>1</v>
      </c>
      <c r="Q253" s="5" t="s">
        <v>2</v>
      </c>
      <c r="R253" s="5">
        <f t="shared" si="104"/>
        <v>44445</v>
      </c>
      <c r="S253" s="5" t="str">
        <f t="shared" si="105"/>
        <v>-</v>
      </c>
      <c r="T253" s="27">
        <f t="shared" si="106"/>
        <v>0</v>
      </c>
      <c r="CD253" s="5">
        <v>44386</v>
      </c>
      <c r="CE253" s="25">
        <v>685.5</v>
      </c>
      <c r="CF253" s="25">
        <v>683.6</v>
      </c>
      <c r="CH253" s="5">
        <v>44347</v>
      </c>
      <c r="CI253" s="25">
        <v>17011</v>
      </c>
      <c r="CJ253" s="25">
        <v>16850</v>
      </c>
    </row>
    <row r="254" spans="1:88" x14ac:dyDescent="0.3">
      <c r="A254" s="5">
        <v>44446</v>
      </c>
      <c r="B254" s="25">
        <f t="shared" si="100"/>
        <v>695.1</v>
      </c>
      <c r="C254" s="25">
        <f t="shared" si="101"/>
        <v>17424</v>
      </c>
      <c r="D254" s="25">
        <v>695.4</v>
      </c>
      <c r="E254" s="25">
        <v>17424</v>
      </c>
      <c r="F254" s="44">
        <v>3.3103318416868714E-3</v>
      </c>
      <c r="G254" s="1">
        <f>'ONE_LAST_QUOTE (2)'!AF254</f>
        <v>-3.2310590462182717E-4</v>
      </c>
      <c r="H254" s="1">
        <f t="shared" si="102"/>
        <v>1.7144585284287945E-3</v>
      </c>
      <c r="I254" s="1">
        <f t="shared" si="103"/>
        <v>-2.3606703376724491E-3</v>
      </c>
      <c r="J254" s="25">
        <f t="shared" si="95"/>
        <v>1</v>
      </c>
      <c r="K254" s="25">
        <f t="shared" si="96"/>
        <v>0</v>
      </c>
      <c r="L254" s="25">
        <f t="shared" si="97"/>
        <v>1</v>
      </c>
      <c r="M254" s="25">
        <v>0</v>
      </c>
      <c r="N254" s="5">
        <f t="shared" si="98"/>
        <v>44446</v>
      </c>
      <c r="O254" s="5" t="str">
        <f t="shared" si="99"/>
        <v>-</v>
      </c>
      <c r="P254" s="5" t="s">
        <v>80</v>
      </c>
      <c r="Q254" s="5" t="s">
        <v>80</v>
      </c>
      <c r="R254" s="5" t="str">
        <f t="shared" si="104"/>
        <v>-</v>
      </c>
      <c r="S254" s="5" t="str">
        <f t="shared" si="105"/>
        <v>-</v>
      </c>
      <c r="T254" s="27">
        <f t="shared" si="106"/>
        <v>1</v>
      </c>
      <c r="CD254" s="5">
        <v>44389</v>
      </c>
      <c r="CE254" s="25">
        <v>692.7</v>
      </c>
      <c r="CF254" s="25">
        <v>686.7</v>
      </c>
      <c r="CH254" s="5">
        <v>44348</v>
      </c>
      <c r="CI254" s="25">
        <v>17131</v>
      </c>
      <c r="CJ254" s="25">
        <v>17029</v>
      </c>
    </row>
    <row r="255" spans="1:88" x14ac:dyDescent="0.3">
      <c r="A255" s="5">
        <v>44447</v>
      </c>
      <c r="B255" s="25">
        <f t="shared" si="100"/>
        <v>687.8</v>
      </c>
      <c r="C255" s="25">
        <f t="shared" si="101"/>
        <v>17245</v>
      </c>
      <c r="D255" s="25">
        <v>685.8</v>
      </c>
      <c r="E255" s="25">
        <v>17260</v>
      </c>
      <c r="F255" s="44">
        <v>9.114164190335651E-3</v>
      </c>
      <c r="G255" s="1">
        <f>'ONE_LAST_QUOTE (2)'!AF255</f>
        <v>-3.2310590462182717E-4</v>
      </c>
      <c r="H255" s="1">
        <f t="shared" si="102"/>
        <v>1.7144585284287945E-3</v>
      </c>
      <c r="I255" s="1">
        <f t="shared" si="103"/>
        <v>-2.3606703376724491E-3</v>
      </c>
      <c r="J255" s="25">
        <f t="shared" si="95"/>
        <v>1</v>
      </c>
      <c r="K255" s="25">
        <f t="shared" si="96"/>
        <v>0</v>
      </c>
      <c r="L255" s="25">
        <f t="shared" si="97"/>
        <v>1</v>
      </c>
      <c r="M255" s="25">
        <v>0</v>
      </c>
      <c r="N255" s="5">
        <f t="shared" si="98"/>
        <v>44447</v>
      </c>
      <c r="O255" s="5" t="str">
        <f t="shared" si="99"/>
        <v>-</v>
      </c>
      <c r="P255" s="5" t="s">
        <v>2</v>
      </c>
      <c r="Q255" s="5" t="s">
        <v>2</v>
      </c>
      <c r="R255" s="5" t="str">
        <f t="shared" si="104"/>
        <v>-</v>
      </c>
      <c r="S255" s="5" t="str">
        <f t="shared" si="105"/>
        <v>-</v>
      </c>
      <c r="T255" s="27">
        <f t="shared" si="106"/>
        <v>1</v>
      </c>
      <c r="CD255" s="5">
        <v>44390</v>
      </c>
      <c r="CE255" s="25">
        <v>699.6</v>
      </c>
      <c r="CF255" s="25">
        <v>692.2</v>
      </c>
      <c r="CH255" s="5">
        <v>44349</v>
      </c>
      <c r="CI255" s="25">
        <v>17102</v>
      </c>
      <c r="CJ255" s="25">
        <v>17157</v>
      </c>
    </row>
    <row r="256" spans="1:88" x14ac:dyDescent="0.3">
      <c r="A256" s="5">
        <v>44448</v>
      </c>
      <c r="B256" s="25">
        <f t="shared" si="100"/>
        <v>691.2</v>
      </c>
      <c r="C256" s="25">
        <f t="shared" si="101"/>
        <v>17243</v>
      </c>
      <c r="D256" s="25">
        <v>691.6</v>
      </c>
      <c r="E256" s="25">
        <v>17238</v>
      </c>
      <c r="F256" s="44">
        <v>-2.1293084154215577E-3</v>
      </c>
      <c r="G256" s="1">
        <f>'ONE_LAST_QUOTE (2)'!AF256</f>
        <v>-3.2310590462182717E-4</v>
      </c>
      <c r="H256" s="1">
        <f t="shared" si="102"/>
        <v>1.7144585284287945E-3</v>
      </c>
      <c r="I256" s="1">
        <f t="shared" si="103"/>
        <v>-2.3606703376724491E-3</v>
      </c>
      <c r="J256" s="25">
        <f t="shared" si="95"/>
        <v>0</v>
      </c>
      <c r="K256" s="25">
        <f t="shared" si="96"/>
        <v>0</v>
      </c>
      <c r="L256" s="25">
        <f t="shared" si="97"/>
        <v>0</v>
      </c>
      <c r="M256" s="25">
        <v>1</v>
      </c>
      <c r="N256" s="5" t="str">
        <f t="shared" si="98"/>
        <v>-</v>
      </c>
      <c r="O256" s="5" t="str">
        <f t="shared" si="99"/>
        <v>-</v>
      </c>
      <c r="P256" s="5">
        <v>1</v>
      </c>
      <c r="Q256" s="5" t="s">
        <v>2</v>
      </c>
      <c r="R256" s="5">
        <f t="shared" si="104"/>
        <v>44448</v>
      </c>
      <c r="S256" s="5" t="str">
        <f t="shared" si="105"/>
        <v>-</v>
      </c>
      <c r="T256" s="27">
        <f t="shared" si="106"/>
        <v>0</v>
      </c>
      <c r="CD256" s="5">
        <v>44391</v>
      </c>
      <c r="CE256" s="25">
        <v>701.4</v>
      </c>
      <c r="CF256" s="25">
        <v>699.9</v>
      </c>
      <c r="CH256" s="5">
        <v>44350</v>
      </c>
      <c r="CI256" s="25">
        <v>17226</v>
      </c>
      <c r="CJ256" s="25">
        <v>17071</v>
      </c>
    </row>
    <row r="257" spans="1:88" x14ac:dyDescent="0.3">
      <c r="A257" s="5">
        <v>44449</v>
      </c>
      <c r="B257" s="25">
        <f t="shared" si="100"/>
        <v>698.1</v>
      </c>
      <c r="C257" s="25">
        <f t="shared" si="101"/>
        <v>17458</v>
      </c>
      <c r="D257" s="25">
        <v>697.5</v>
      </c>
      <c r="E257" s="25">
        <v>17473</v>
      </c>
      <c r="F257" s="44">
        <v>2.1974672529490786E-3</v>
      </c>
      <c r="G257" s="1">
        <f>'ONE_LAST_QUOTE (2)'!AF257</f>
        <v>-3.2310590462182717E-4</v>
      </c>
      <c r="H257" s="1">
        <f t="shared" si="102"/>
        <v>1.7144585284287945E-3</v>
      </c>
      <c r="I257" s="1">
        <f t="shared" si="103"/>
        <v>-2.3606703376724491E-3</v>
      </c>
      <c r="J257" s="25">
        <f t="shared" si="95"/>
        <v>1</v>
      </c>
      <c r="K257" s="25">
        <f t="shared" si="96"/>
        <v>0</v>
      </c>
      <c r="L257" s="25">
        <f t="shared" si="97"/>
        <v>1</v>
      </c>
      <c r="M257" s="25">
        <v>0</v>
      </c>
      <c r="N257" s="5">
        <f t="shared" si="98"/>
        <v>44449</v>
      </c>
      <c r="O257" s="5" t="str">
        <f t="shared" si="99"/>
        <v>-</v>
      </c>
      <c r="P257" s="5" t="s">
        <v>2</v>
      </c>
      <c r="Q257" s="5" t="s">
        <v>2</v>
      </c>
      <c r="R257" s="5" t="str">
        <f t="shared" si="104"/>
        <v>-</v>
      </c>
      <c r="S257" s="5" t="str">
        <f t="shared" si="105"/>
        <v>-</v>
      </c>
      <c r="T257" s="27">
        <f t="shared" si="106"/>
        <v>1</v>
      </c>
      <c r="CD257" s="5">
        <v>44392</v>
      </c>
      <c r="CE257" s="25">
        <v>701.7</v>
      </c>
      <c r="CF257" s="25">
        <v>702.1</v>
      </c>
      <c r="CH257" s="5">
        <v>44351</v>
      </c>
      <c r="CI257" s="25">
        <v>17103</v>
      </c>
      <c r="CJ257" s="25">
        <v>17201</v>
      </c>
    </row>
    <row r="258" spans="1:88" x14ac:dyDescent="0.3">
      <c r="A258" s="5">
        <v>44452</v>
      </c>
      <c r="B258" s="25">
        <f t="shared" si="100"/>
        <v>696.1</v>
      </c>
      <c r="C258" s="25">
        <f t="shared" si="101"/>
        <v>17464</v>
      </c>
      <c r="D258" s="25">
        <v>697</v>
      </c>
      <c r="E258" s="25">
        <v>17441</v>
      </c>
      <c r="F258" s="44">
        <v>-2.4900075932715831E-3</v>
      </c>
      <c r="G258" s="1">
        <f>'ONE_LAST_QUOTE (2)'!AF258</f>
        <v>-3.2310590462182717E-4</v>
      </c>
      <c r="H258" s="1">
        <f t="shared" si="102"/>
        <v>1.7144585284287945E-3</v>
      </c>
      <c r="I258" s="1">
        <f t="shared" si="103"/>
        <v>-2.3606703376724491E-3</v>
      </c>
      <c r="J258" s="25">
        <f t="shared" ref="J258:J321" si="107">IF(F258&gt;H258,1,0)</f>
        <v>0</v>
      </c>
      <c r="K258" s="25">
        <f t="shared" ref="K258:K321" si="108">IF(F258&lt;I258,1,0)</f>
        <v>1</v>
      </c>
      <c r="L258" s="25">
        <f t="shared" ref="L258:L321" si="109">J258+K258</f>
        <v>1</v>
      </c>
      <c r="M258" s="25">
        <v>0</v>
      </c>
      <c r="N258" s="5" t="str">
        <f t="shared" ref="N258:N321" si="110">IF(J258=1,A258,"-")</f>
        <v>-</v>
      </c>
      <c r="O258" s="5">
        <f t="shared" ref="O258:O321" si="111">IF(K258=1,A258,"-")</f>
        <v>44452</v>
      </c>
      <c r="P258" s="5" t="s">
        <v>2</v>
      </c>
      <c r="Q258" s="5" t="s">
        <v>2</v>
      </c>
      <c r="R258" s="5" t="str">
        <f t="shared" si="104"/>
        <v>-</v>
      </c>
      <c r="S258" s="5" t="str">
        <f t="shared" si="105"/>
        <v>-</v>
      </c>
      <c r="T258" s="27">
        <f t="shared" si="106"/>
        <v>0</v>
      </c>
      <c r="CD258" s="5">
        <v>44393</v>
      </c>
      <c r="CE258" s="25">
        <v>693.6</v>
      </c>
      <c r="CF258" s="25">
        <v>701</v>
      </c>
      <c r="CH258" s="5">
        <v>44354</v>
      </c>
      <c r="CI258" s="25">
        <v>17090</v>
      </c>
      <c r="CJ258" s="25">
        <v>17105</v>
      </c>
    </row>
    <row r="259" spans="1:88" x14ac:dyDescent="0.3">
      <c r="A259" s="5">
        <v>44453</v>
      </c>
      <c r="B259" s="25">
        <f t="shared" ref="B259:B322" si="112">INDEX($CF:$CF,MATCH(A259,$CD:$CD)+1)</f>
        <v>695.3</v>
      </c>
      <c r="C259" s="25">
        <f t="shared" ref="C259:C322" si="113">INDEX($CJ:$CJ,MATCH(A259,$CH:$CH)+1)</f>
        <v>17411</v>
      </c>
      <c r="D259" s="25">
        <v>695.3</v>
      </c>
      <c r="E259" s="25">
        <v>17462</v>
      </c>
      <c r="F259" s="44">
        <v>3.3869548001149337E-3</v>
      </c>
      <c r="G259" s="1">
        <f>'ONE_LAST_QUOTE (2)'!AF259</f>
        <v>-3.2310590462182717E-4</v>
      </c>
      <c r="H259" s="1">
        <f t="shared" ref="H259:H322" si="114">G259+$U$7*_xlfn.STDEV.S($F$2:$F$779)</f>
        <v>1.7144585284287945E-3</v>
      </c>
      <c r="I259" s="1">
        <f t="shared" ref="I259:I322" si="115">G259-$U$7*_xlfn.STDEV.S($F$2:$F$779)</f>
        <v>-2.3606703376724491E-3</v>
      </c>
      <c r="J259" s="25">
        <f t="shared" si="107"/>
        <v>1</v>
      </c>
      <c r="K259" s="25">
        <f t="shared" si="108"/>
        <v>0</v>
      </c>
      <c r="L259" s="25">
        <f t="shared" si="109"/>
        <v>1</v>
      </c>
      <c r="M259" s="25">
        <v>0</v>
      </c>
      <c r="N259" s="5">
        <f t="shared" si="110"/>
        <v>44453</v>
      </c>
      <c r="O259" s="5" t="str">
        <f t="shared" si="111"/>
        <v>-</v>
      </c>
      <c r="P259" s="5" t="s">
        <v>2</v>
      </c>
      <c r="Q259" s="5" t="s">
        <v>2</v>
      </c>
      <c r="R259" s="5" t="str">
        <f t="shared" ref="R259:R322" si="116">IF(P259=1,A259,"-")</f>
        <v>-</v>
      </c>
      <c r="S259" s="5" t="str">
        <f t="shared" ref="S259:S322" si="117">IF(Q259=1,A259,"-")</f>
        <v>-</v>
      </c>
      <c r="T259" s="27">
        <f t="shared" ref="T259:T322" si="118">IF(F259&gt;G259,1,0)</f>
        <v>1</v>
      </c>
      <c r="CD259" s="5">
        <v>44396</v>
      </c>
      <c r="CE259" s="25">
        <v>685.8</v>
      </c>
      <c r="CF259" s="25">
        <v>696.3</v>
      </c>
      <c r="CH259" s="5">
        <v>44355</v>
      </c>
      <c r="CI259" s="25">
        <v>17090</v>
      </c>
      <c r="CJ259" s="25">
        <v>17120</v>
      </c>
    </row>
    <row r="260" spans="1:88" x14ac:dyDescent="0.3">
      <c r="A260" s="5">
        <v>44454</v>
      </c>
      <c r="B260" s="25">
        <f t="shared" si="112"/>
        <v>693.2</v>
      </c>
      <c r="C260" s="25">
        <f t="shared" si="113"/>
        <v>17332</v>
      </c>
      <c r="D260" s="25">
        <v>693.6</v>
      </c>
      <c r="E260" s="25">
        <v>17382</v>
      </c>
      <c r="F260" s="44">
        <v>-6.2531941661464778E-4</v>
      </c>
      <c r="G260" s="1">
        <f>'ONE_LAST_QUOTE (2)'!AF260</f>
        <v>-3.2310590462182717E-4</v>
      </c>
      <c r="H260" s="1">
        <f t="shared" si="114"/>
        <v>1.7144585284287945E-3</v>
      </c>
      <c r="I260" s="1">
        <f t="shared" si="115"/>
        <v>-2.3606703376724491E-3</v>
      </c>
      <c r="J260" s="25">
        <f t="shared" si="107"/>
        <v>0</v>
      </c>
      <c r="K260" s="25">
        <f t="shared" si="108"/>
        <v>0</v>
      </c>
      <c r="L260" s="25">
        <f t="shared" si="109"/>
        <v>0</v>
      </c>
      <c r="M260" s="25">
        <v>1</v>
      </c>
      <c r="N260" s="5" t="str">
        <f t="shared" si="110"/>
        <v>-</v>
      </c>
      <c r="O260" s="5" t="str">
        <f t="shared" si="111"/>
        <v>-</v>
      </c>
      <c r="P260" s="5" t="s">
        <v>80</v>
      </c>
      <c r="Q260" s="5" t="s">
        <v>80</v>
      </c>
      <c r="R260" s="5" t="str">
        <f t="shared" si="116"/>
        <v>-</v>
      </c>
      <c r="S260" s="5" t="str">
        <f t="shared" si="117"/>
        <v>-</v>
      </c>
      <c r="T260" s="27">
        <f t="shared" si="118"/>
        <v>0</v>
      </c>
      <c r="CD260" s="5">
        <v>44397</v>
      </c>
      <c r="CE260" s="25">
        <v>681.7</v>
      </c>
      <c r="CF260" s="25">
        <v>683</v>
      </c>
      <c r="CH260" s="5">
        <v>44356</v>
      </c>
      <c r="CI260" s="25">
        <v>16959</v>
      </c>
      <c r="CJ260" s="25">
        <v>17077</v>
      </c>
    </row>
    <row r="261" spans="1:88" x14ac:dyDescent="0.3">
      <c r="A261" s="5">
        <v>44455</v>
      </c>
      <c r="B261" s="25">
        <f t="shared" si="112"/>
        <v>687.7</v>
      </c>
      <c r="C261" s="25">
        <f t="shared" si="113"/>
        <v>17230</v>
      </c>
      <c r="D261" s="25">
        <v>688.4</v>
      </c>
      <c r="E261" s="25">
        <v>17247</v>
      </c>
      <c r="F261" s="44">
        <v>-8.6331182425128915E-4</v>
      </c>
      <c r="G261" s="1">
        <f>'ONE_LAST_QUOTE (2)'!AF261</f>
        <v>-3.2310590462182717E-4</v>
      </c>
      <c r="H261" s="1">
        <f t="shared" si="114"/>
        <v>1.7144585284287945E-3</v>
      </c>
      <c r="I261" s="1">
        <f t="shared" si="115"/>
        <v>-2.3606703376724491E-3</v>
      </c>
      <c r="J261" s="25">
        <f t="shared" si="107"/>
        <v>0</v>
      </c>
      <c r="K261" s="25">
        <f t="shared" si="108"/>
        <v>0</v>
      </c>
      <c r="L261" s="25">
        <f t="shared" si="109"/>
        <v>0</v>
      </c>
      <c r="M261" s="25">
        <v>0</v>
      </c>
      <c r="N261" s="5" t="str">
        <f t="shared" si="110"/>
        <v>-</v>
      </c>
      <c r="O261" s="5" t="str">
        <f t="shared" si="111"/>
        <v>-</v>
      </c>
      <c r="P261" s="5" t="s">
        <v>2</v>
      </c>
      <c r="Q261" s="5" t="s">
        <v>2</v>
      </c>
      <c r="R261" s="5" t="str">
        <f t="shared" si="116"/>
        <v>-</v>
      </c>
      <c r="S261" s="5" t="str">
        <f t="shared" si="117"/>
        <v>-</v>
      </c>
      <c r="T261" s="27">
        <f t="shared" si="118"/>
        <v>0</v>
      </c>
      <c r="CD261" s="5">
        <v>44398</v>
      </c>
      <c r="CE261" s="25">
        <v>682.6</v>
      </c>
      <c r="CF261" s="25">
        <v>680.4</v>
      </c>
      <c r="CH261" s="5">
        <v>44357</v>
      </c>
      <c r="CI261" s="25">
        <v>17157</v>
      </c>
      <c r="CJ261" s="25">
        <v>16957</v>
      </c>
    </row>
    <row r="262" spans="1:88" x14ac:dyDescent="0.3">
      <c r="A262" s="5">
        <v>44456</v>
      </c>
      <c r="B262" s="25">
        <f t="shared" si="112"/>
        <v>688.8</v>
      </c>
      <c r="C262" s="25">
        <f t="shared" si="113"/>
        <v>16835</v>
      </c>
      <c r="D262" s="25">
        <v>688.8</v>
      </c>
      <c r="E262" s="25">
        <v>17294</v>
      </c>
      <c r="F262" s="44">
        <v>-1.5342636767250561E-3</v>
      </c>
      <c r="G262" s="1">
        <f>'ONE_LAST_QUOTE (2)'!AF262</f>
        <v>-3.2310590462182717E-4</v>
      </c>
      <c r="H262" s="1">
        <f t="shared" si="114"/>
        <v>1.7144585284287945E-3</v>
      </c>
      <c r="I262" s="1">
        <f t="shared" si="115"/>
        <v>-2.3606703376724491E-3</v>
      </c>
      <c r="J262" s="25">
        <f t="shared" si="107"/>
        <v>0</v>
      </c>
      <c r="K262" s="25">
        <f t="shared" si="108"/>
        <v>0</v>
      </c>
      <c r="L262" s="25">
        <f t="shared" si="109"/>
        <v>0</v>
      </c>
      <c r="M262" s="25">
        <v>0</v>
      </c>
      <c r="N262" s="5" t="str">
        <f t="shared" si="110"/>
        <v>-</v>
      </c>
      <c r="O262" s="5" t="str">
        <f t="shared" si="111"/>
        <v>-</v>
      </c>
      <c r="P262" s="5" t="s">
        <v>80</v>
      </c>
      <c r="Q262" s="5" t="s">
        <v>80</v>
      </c>
      <c r="R262" s="5" t="str">
        <f t="shared" si="116"/>
        <v>-</v>
      </c>
      <c r="S262" s="5" t="str">
        <f t="shared" si="117"/>
        <v>-</v>
      </c>
      <c r="T262" s="27">
        <f t="shared" si="118"/>
        <v>0</v>
      </c>
      <c r="CD262" s="5">
        <v>44399</v>
      </c>
      <c r="CE262" s="25">
        <v>687.8</v>
      </c>
      <c r="CF262" s="25">
        <v>681.5</v>
      </c>
      <c r="CH262" s="5">
        <v>44358</v>
      </c>
      <c r="CI262" s="25">
        <v>17217</v>
      </c>
      <c r="CJ262" s="25">
        <v>17157</v>
      </c>
    </row>
    <row r="263" spans="1:88" x14ac:dyDescent="0.3">
      <c r="A263" s="5">
        <v>44462</v>
      </c>
      <c r="B263" s="25">
        <f t="shared" si="112"/>
        <v>680.3</v>
      </c>
      <c r="C263" s="25">
        <f t="shared" si="113"/>
        <v>17095</v>
      </c>
      <c r="D263" s="25">
        <v>679.5</v>
      </c>
      <c r="E263" s="25">
        <v>17080</v>
      </c>
      <c r="F263" s="44">
        <v>-2.606749565570663E-3</v>
      </c>
      <c r="G263" s="1">
        <f>'ONE_LAST_QUOTE (2)'!AF263</f>
        <v>-3.2310590462182717E-4</v>
      </c>
      <c r="H263" s="1">
        <f t="shared" si="114"/>
        <v>1.7144585284287945E-3</v>
      </c>
      <c r="I263" s="1">
        <f t="shared" si="115"/>
        <v>-2.3606703376724491E-3</v>
      </c>
      <c r="J263" s="25">
        <f t="shared" si="107"/>
        <v>0</v>
      </c>
      <c r="K263" s="25">
        <f t="shared" si="108"/>
        <v>1</v>
      </c>
      <c r="L263" s="25">
        <f t="shared" si="109"/>
        <v>1</v>
      </c>
      <c r="M263" s="25">
        <v>0</v>
      </c>
      <c r="N263" s="5" t="str">
        <f t="shared" si="110"/>
        <v>-</v>
      </c>
      <c r="O263" s="5">
        <f t="shared" si="111"/>
        <v>44462</v>
      </c>
      <c r="P263" s="5" t="s">
        <v>2</v>
      </c>
      <c r="Q263" s="5" t="s">
        <v>2</v>
      </c>
      <c r="R263" s="5" t="str">
        <f t="shared" si="116"/>
        <v>-</v>
      </c>
      <c r="S263" s="5" t="str">
        <f t="shared" si="117"/>
        <v>-</v>
      </c>
      <c r="T263" s="27">
        <f t="shared" si="118"/>
        <v>0</v>
      </c>
      <c r="CD263" s="5">
        <v>44400</v>
      </c>
      <c r="CE263" s="25">
        <v>683.6</v>
      </c>
      <c r="CF263" s="25">
        <v>687</v>
      </c>
      <c r="CH263" s="5">
        <v>44362</v>
      </c>
      <c r="CI263" s="25">
        <v>17397</v>
      </c>
      <c r="CJ263" s="25">
        <v>17219</v>
      </c>
    </row>
    <row r="264" spans="1:88" x14ac:dyDescent="0.3">
      <c r="A264" s="5">
        <v>44463</v>
      </c>
      <c r="B264" s="25">
        <f t="shared" si="112"/>
        <v>683.5</v>
      </c>
      <c r="C264" s="25">
        <f t="shared" si="113"/>
        <v>17221</v>
      </c>
      <c r="D264" s="25">
        <v>684.2</v>
      </c>
      <c r="E264" s="25">
        <v>17248</v>
      </c>
      <c r="F264" s="44">
        <v>1.5827542544896874E-3</v>
      </c>
      <c r="G264" s="1">
        <f>'ONE_LAST_QUOTE (2)'!AF264</f>
        <v>-3.2310590462182717E-4</v>
      </c>
      <c r="H264" s="1">
        <f t="shared" si="114"/>
        <v>1.7144585284287945E-3</v>
      </c>
      <c r="I264" s="1">
        <f t="shared" si="115"/>
        <v>-2.3606703376724491E-3</v>
      </c>
      <c r="J264" s="25">
        <f t="shared" si="107"/>
        <v>0</v>
      </c>
      <c r="K264" s="25">
        <f t="shared" si="108"/>
        <v>0</v>
      </c>
      <c r="L264" s="25">
        <f t="shared" si="109"/>
        <v>0</v>
      </c>
      <c r="M264" s="25">
        <v>0</v>
      </c>
      <c r="N264" s="5" t="str">
        <f t="shared" si="110"/>
        <v>-</v>
      </c>
      <c r="O264" s="5" t="str">
        <f t="shared" si="111"/>
        <v>-</v>
      </c>
      <c r="P264" s="5" t="s">
        <v>2</v>
      </c>
      <c r="Q264" s="5" t="s">
        <v>2</v>
      </c>
      <c r="R264" s="5" t="str">
        <f t="shared" si="116"/>
        <v>-</v>
      </c>
      <c r="S264" s="5" t="str">
        <f t="shared" si="117"/>
        <v>-</v>
      </c>
      <c r="T264" s="27">
        <f t="shared" si="118"/>
        <v>1</v>
      </c>
      <c r="CD264" s="5">
        <v>44403</v>
      </c>
      <c r="CE264" s="25">
        <v>672.9</v>
      </c>
      <c r="CF264" s="25">
        <v>684.5</v>
      </c>
      <c r="CH264" s="5">
        <v>44363</v>
      </c>
      <c r="CI264" s="25">
        <v>17346</v>
      </c>
      <c r="CJ264" s="25">
        <v>17408</v>
      </c>
    </row>
    <row r="265" spans="1:88" x14ac:dyDescent="0.3">
      <c r="A265" s="5">
        <v>44466</v>
      </c>
      <c r="B265" s="25">
        <f t="shared" si="112"/>
        <v>686.9</v>
      </c>
      <c r="C265" s="25">
        <f t="shared" si="113"/>
        <v>17275</v>
      </c>
      <c r="D265" s="25">
        <v>686.8</v>
      </c>
      <c r="E265" s="25">
        <v>17292</v>
      </c>
      <c r="F265" s="44">
        <v>1.3456019563730787E-3</v>
      </c>
      <c r="G265" s="1">
        <f>'ONE_LAST_QUOTE (2)'!AF265</f>
        <v>-3.2310590462182717E-4</v>
      </c>
      <c r="H265" s="1">
        <f t="shared" si="114"/>
        <v>1.7144585284287945E-3</v>
      </c>
      <c r="I265" s="1">
        <f t="shared" si="115"/>
        <v>-2.3606703376724491E-3</v>
      </c>
      <c r="J265" s="25">
        <f t="shared" si="107"/>
        <v>0</v>
      </c>
      <c r="K265" s="25">
        <f t="shared" si="108"/>
        <v>0</v>
      </c>
      <c r="L265" s="25">
        <f t="shared" si="109"/>
        <v>0</v>
      </c>
      <c r="M265" s="25">
        <v>0</v>
      </c>
      <c r="N265" s="5" t="str">
        <f t="shared" si="110"/>
        <v>-</v>
      </c>
      <c r="O265" s="5" t="str">
        <f t="shared" si="111"/>
        <v>-</v>
      </c>
      <c r="P265" s="5" t="s">
        <v>80</v>
      </c>
      <c r="Q265" s="5" t="s">
        <v>80</v>
      </c>
      <c r="R265" s="5" t="str">
        <f t="shared" si="116"/>
        <v>-</v>
      </c>
      <c r="S265" s="5" t="str">
        <f t="shared" si="117"/>
        <v>-</v>
      </c>
      <c r="T265" s="27">
        <f t="shared" si="118"/>
        <v>1</v>
      </c>
      <c r="CD265" s="5">
        <v>44404</v>
      </c>
      <c r="CE265" s="25">
        <v>672.1</v>
      </c>
      <c r="CF265" s="25">
        <v>675</v>
      </c>
      <c r="CH265" s="5">
        <v>44364</v>
      </c>
      <c r="CI265" s="25">
        <v>17295</v>
      </c>
      <c r="CJ265" s="25">
        <v>17257</v>
      </c>
    </row>
    <row r="266" spans="1:88" x14ac:dyDescent="0.3">
      <c r="A266" s="5">
        <v>44467</v>
      </c>
      <c r="B266" s="25">
        <f t="shared" si="112"/>
        <v>679.2</v>
      </c>
      <c r="C266" s="25">
        <f t="shared" si="113"/>
        <v>17130</v>
      </c>
      <c r="D266" s="25">
        <v>680</v>
      </c>
      <c r="E266" s="25">
        <v>17170</v>
      </c>
      <c r="F266" s="44">
        <v>2.3431918421962161E-3</v>
      </c>
      <c r="G266" s="1">
        <f>'ONE_LAST_QUOTE (2)'!AF266</f>
        <v>-3.2310590462182717E-4</v>
      </c>
      <c r="H266" s="1">
        <f t="shared" si="114"/>
        <v>1.7144585284287945E-3</v>
      </c>
      <c r="I266" s="1">
        <f t="shared" si="115"/>
        <v>-2.3606703376724491E-3</v>
      </c>
      <c r="J266" s="25">
        <f t="shared" si="107"/>
        <v>1</v>
      </c>
      <c r="K266" s="25">
        <f t="shared" si="108"/>
        <v>0</v>
      </c>
      <c r="L266" s="25">
        <f t="shared" si="109"/>
        <v>1</v>
      </c>
      <c r="M266" s="25">
        <v>0</v>
      </c>
      <c r="N266" s="5">
        <f t="shared" si="110"/>
        <v>44467</v>
      </c>
      <c r="O266" s="5" t="str">
        <f t="shared" si="111"/>
        <v>-</v>
      </c>
      <c r="P266" s="5" t="s">
        <v>80</v>
      </c>
      <c r="Q266" s="5" t="s">
        <v>80</v>
      </c>
      <c r="R266" s="5" t="str">
        <f t="shared" si="116"/>
        <v>-</v>
      </c>
      <c r="S266" s="5" t="str">
        <f t="shared" si="117"/>
        <v>-</v>
      </c>
      <c r="T266" s="27">
        <f t="shared" si="118"/>
        <v>1</v>
      </c>
      <c r="CD266" s="5">
        <v>44405</v>
      </c>
      <c r="CE266" s="25">
        <v>673.1</v>
      </c>
      <c r="CF266" s="25">
        <v>673.8</v>
      </c>
      <c r="CH266" s="5">
        <v>44365</v>
      </c>
      <c r="CI266" s="25">
        <v>17254</v>
      </c>
      <c r="CJ266" s="25">
        <v>17275</v>
      </c>
    </row>
    <row r="267" spans="1:88" x14ac:dyDescent="0.3">
      <c r="A267" s="5">
        <v>44468</v>
      </c>
      <c r="B267" s="25">
        <f t="shared" si="112"/>
        <v>667</v>
      </c>
      <c r="C267" s="25">
        <f t="shared" si="113"/>
        <v>16828</v>
      </c>
      <c r="D267" s="25">
        <v>666.3</v>
      </c>
      <c r="E267" s="25">
        <v>16818</v>
      </c>
      <c r="F267" s="44">
        <v>-4.6739505821995079E-4</v>
      </c>
      <c r="G267" s="1">
        <f>'ONE_LAST_QUOTE (2)'!AF267</f>
        <v>-3.2310590462182717E-4</v>
      </c>
      <c r="H267" s="1">
        <f t="shared" si="114"/>
        <v>1.7144585284287945E-3</v>
      </c>
      <c r="I267" s="1">
        <f t="shared" si="115"/>
        <v>-2.3606703376724491E-3</v>
      </c>
      <c r="J267" s="25">
        <f t="shared" si="107"/>
        <v>0</v>
      </c>
      <c r="K267" s="25">
        <f t="shared" si="108"/>
        <v>0</v>
      </c>
      <c r="L267" s="25">
        <f t="shared" si="109"/>
        <v>0</v>
      </c>
      <c r="M267" s="25">
        <v>0</v>
      </c>
      <c r="N267" s="5" t="str">
        <f t="shared" si="110"/>
        <v>-</v>
      </c>
      <c r="O267" s="5" t="str">
        <f t="shared" si="111"/>
        <v>-</v>
      </c>
      <c r="P267" s="5" t="s">
        <v>80</v>
      </c>
      <c r="Q267" s="5" t="s">
        <v>80</v>
      </c>
      <c r="R267" s="5" t="str">
        <f t="shared" si="116"/>
        <v>-</v>
      </c>
      <c r="S267" s="5" t="str">
        <f t="shared" si="117"/>
        <v>-</v>
      </c>
      <c r="T267" s="27">
        <f t="shared" si="118"/>
        <v>0</v>
      </c>
      <c r="CD267" s="5">
        <v>44406</v>
      </c>
      <c r="CE267" s="25">
        <v>678.8</v>
      </c>
      <c r="CF267" s="25">
        <v>673.1</v>
      </c>
      <c r="CH267" s="5">
        <v>44368</v>
      </c>
      <c r="CI267" s="25">
        <v>16963</v>
      </c>
      <c r="CJ267" s="25">
        <v>17256</v>
      </c>
    </row>
    <row r="268" spans="1:88" x14ac:dyDescent="0.3">
      <c r="A268" s="5">
        <v>44469</v>
      </c>
      <c r="B268" s="25">
        <f t="shared" si="112"/>
        <v>650.79999999999995</v>
      </c>
      <c r="C268" s="25">
        <f t="shared" si="113"/>
        <v>16940</v>
      </c>
      <c r="D268" s="25">
        <v>667.6</v>
      </c>
      <c r="E268" s="25">
        <v>16919</v>
      </c>
      <c r="F268" s="44">
        <v>1.2920154278629344E-3</v>
      </c>
      <c r="G268" s="1">
        <f>'ONE_LAST_QUOTE (2)'!AF268</f>
        <v>-3.2310590462182717E-4</v>
      </c>
      <c r="H268" s="1">
        <f t="shared" si="114"/>
        <v>1.7144585284287945E-3</v>
      </c>
      <c r="I268" s="1">
        <f t="shared" si="115"/>
        <v>-2.3606703376724491E-3</v>
      </c>
      <c r="J268" s="25">
        <f t="shared" si="107"/>
        <v>0</v>
      </c>
      <c r="K268" s="25">
        <f t="shared" si="108"/>
        <v>0</v>
      </c>
      <c r="L268" s="25">
        <f t="shared" si="109"/>
        <v>0</v>
      </c>
      <c r="M268" s="25">
        <v>0</v>
      </c>
      <c r="N268" s="5" t="str">
        <f t="shared" si="110"/>
        <v>-</v>
      </c>
      <c r="O268" s="5" t="str">
        <f t="shared" si="111"/>
        <v>-</v>
      </c>
      <c r="P268" s="5" t="s">
        <v>80</v>
      </c>
      <c r="Q268" s="5" t="s">
        <v>80</v>
      </c>
      <c r="R268" s="5" t="str">
        <f t="shared" si="116"/>
        <v>-</v>
      </c>
      <c r="S268" s="5" t="str">
        <f t="shared" si="117"/>
        <v>-</v>
      </c>
      <c r="T268" s="27">
        <f t="shared" si="118"/>
        <v>1</v>
      </c>
      <c r="CD268" s="5">
        <v>44407</v>
      </c>
      <c r="CE268" s="25">
        <v>674.7</v>
      </c>
      <c r="CF268" s="25">
        <v>677.7</v>
      </c>
      <c r="CH268" s="5">
        <v>44369</v>
      </c>
      <c r="CI268" s="25">
        <v>17026</v>
      </c>
      <c r="CJ268" s="25">
        <v>17008</v>
      </c>
    </row>
    <row r="269" spans="1:88" x14ac:dyDescent="0.3">
      <c r="A269" s="5">
        <v>44473</v>
      </c>
      <c r="B269" s="25">
        <f t="shared" si="112"/>
        <v>650.20000000000005</v>
      </c>
      <c r="C269" s="25">
        <f t="shared" si="113"/>
        <v>16345</v>
      </c>
      <c r="D269" s="25">
        <v>650.29999999999995</v>
      </c>
      <c r="E269" s="25">
        <v>16361</v>
      </c>
      <c r="F269" s="44">
        <v>1.1149706078704275E-3</v>
      </c>
      <c r="G269" s="1">
        <f>'ONE_LAST_QUOTE (2)'!AF269</f>
        <v>-3.2310590462182717E-4</v>
      </c>
      <c r="H269" s="1">
        <f t="shared" si="114"/>
        <v>1.7144585284287945E-3</v>
      </c>
      <c r="I269" s="1">
        <f t="shared" si="115"/>
        <v>-2.3606703376724491E-3</v>
      </c>
      <c r="J269" s="25">
        <f t="shared" si="107"/>
        <v>0</v>
      </c>
      <c r="K269" s="25">
        <f t="shared" si="108"/>
        <v>0</v>
      </c>
      <c r="L269" s="25">
        <f t="shared" si="109"/>
        <v>0</v>
      </c>
      <c r="M269" s="25">
        <v>0</v>
      </c>
      <c r="N269" s="5" t="str">
        <f t="shared" si="110"/>
        <v>-</v>
      </c>
      <c r="O269" s="5" t="str">
        <f t="shared" si="111"/>
        <v>-</v>
      </c>
      <c r="P269" s="5" t="s">
        <v>80</v>
      </c>
      <c r="Q269" s="5" t="s">
        <v>80</v>
      </c>
      <c r="R269" s="5" t="str">
        <f t="shared" si="116"/>
        <v>-</v>
      </c>
      <c r="S269" s="5" t="str">
        <f t="shared" si="117"/>
        <v>-</v>
      </c>
      <c r="T269" s="27">
        <f t="shared" si="118"/>
        <v>1</v>
      </c>
      <c r="CD269" s="5">
        <v>44410</v>
      </c>
      <c r="CE269" s="25">
        <v>682.7</v>
      </c>
      <c r="CF269" s="25">
        <v>675.3</v>
      </c>
      <c r="CH269" s="5">
        <v>44370</v>
      </c>
      <c r="CI269" s="25">
        <v>17267</v>
      </c>
      <c r="CJ269" s="25">
        <v>17020</v>
      </c>
    </row>
    <row r="270" spans="1:88" x14ac:dyDescent="0.3">
      <c r="A270" s="5">
        <v>44474</v>
      </c>
      <c r="B270" s="25">
        <f t="shared" si="112"/>
        <v>650.6</v>
      </c>
      <c r="C270" s="25">
        <f t="shared" si="113"/>
        <v>16381</v>
      </c>
      <c r="D270" s="25">
        <v>650.5</v>
      </c>
      <c r="E270" s="25">
        <v>16395</v>
      </c>
      <c r="F270" s="44">
        <v>-7.4557183108549512E-4</v>
      </c>
      <c r="G270" s="1">
        <f>'ONE_LAST_QUOTE (2)'!AF270</f>
        <v>-3.2310590462182717E-4</v>
      </c>
      <c r="H270" s="1">
        <f t="shared" si="114"/>
        <v>1.7144585284287945E-3</v>
      </c>
      <c r="I270" s="1">
        <f t="shared" si="115"/>
        <v>-2.3606703376724491E-3</v>
      </c>
      <c r="J270" s="25">
        <f t="shared" si="107"/>
        <v>0</v>
      </c>
      <c r="K270" s="25">
        <f t="shared" si="108"/>
        <v>0</v>
      </c>
      <c r="L270" s="25">
        <f t="shared" si="109"/>
        <v>0</v>
      </c>
      <c r="M270" s="25">
        <v>0</v>
      </c>
      <c r="N270" s="5" t="str">
        <f t="shared" si="110"/>
        <v>-</v>
      </c>
      <c r="O270" s="5" t="str">
        <f t="shared" si="111"/>
        <v>-</v>
      </c>
      <c r="P270" s="5" t="s">
        <v>80</v>
      </c>
      <c r="Q270" s="5" t="s">
        <v>80</v>
      </c>
      <c r="R270" s="5" t="str">
        <f t="shared" si="116"/>
        <v>-</v>
      </c>
      <c r="S270" s="5" t="str">
        <f t="shared" si="117"/>
        <v>-</v>
      </c>
      <c r="T270" s="27">
        <f t="shared" si="118"/>
        <v>0</v>
      </c>
      <c r="CD270" s="5">
        <v>44411</v>
      </c>
      <c r="CE270" s="25">
        <v>684.2</v>
      </c>
      <c r="CF270" s="25">
        <v>683.6</v>
      </c>
      <c r="CH270" s="5">
        <v>44371</v>
      </c>
      <c r="CI270" s="25">
        <v>17338</v>
      </c>
      <c r="CJ270" s="25">
        <v>17281</v>
      </c>
    </row>
    <row r="271" spans="1:88" x14ac:dyDescent="0.3">
      <c r="A271" s="5">
        <v>44475</v>
      </c>
      <c r="B271" s="25">
        <f t="shared" si="112"/>
        <v>663.9</v>
      </c>
      <c r="C271" s="25">
        <f t="shared" si="113"/>
        <v>16360</v>
      </c>
      <c r="D271" s="25">
        <v>651.1</v>
      </c>
      <c r="E271" s="25">
        <v>16362</v>
      </c>
      <c r="F271" s="44">
        <v>-1.7602051392222619E-3</v>
      </c>
      <c r="G271" s="1">
        <f>'ONE_LAST_QUOTE (2)'!AF271</f>
        <v>-3.2310590462182717E-4</v>
      </c>
      <c r="H271" s="1">
        <f t="shared" si="114"/>
        <v>1.7144585284287945E-3</v>
      </c>
      <c r="I271" s="1">
        <f t="shared" si="115"/>
        <v>-2.3606703376724491E-3</v>
      </c>
      <c r="J271" s="25">
        <f t="shared" si="107"/>
        <v>0</v>
      </c>
      <c r="K271" s="25">
        <f t="shared" si="108"/>
        <v>0</v>
      </c>
      <c r="L271" s="25">
        <f t="shared" si="109"/>
        <v>0</v>
      </c>
      <c r="M271" s="25">
        <v>0</v>
      </c>
      <c r="N271" s="5" t="str">
        <f t="shared" si="110"/>
        <v>-</v>
      </c>
      <c r="O271" s="5" t="str">
        <f t="shared" si="111"/>
        <v>-</v>
      </c>
      <c r="P271" s="5" t="s">
        <v>80</v>
      </c>
      <c r="Q271" s="5" t="s">
        <v>80</v>
      </c>
      <c r="R271" s="5" t="str">
        <f t="shared" si="116"/>
        <v>-</v>
      </c>
      <c r="S271" s="5" t="str">
        <f t="shared" si="117"/>
        <v>-</v>
      </c>
      <c r="T271" s="27">
        <f t="shared" si="118"/>
        <v>0</v>
      </c>
      <c r="CD271" s="5">
        <v>44412</v>
      </c>
      <c r="CE271" s="25">
        <v>687.8</v>
      </c>
      <c r="CF271" s="25">
        <v>684.3</v>
      </c>
      <c r="CH271" s="5">
        <v>44372</v>
      </c>
      <c r="CI271" s="25">
        <v>17423</v>
      </c>
      <c r="CJ271" s="25">
        <v>17352</v>
      </c>
    </row>
    <row r="272" spans="1:88" x14ac:dyDescent="0.3">
      <c r="A272" s="5">
        <v>44476</v>
      </c>
      <c r="B272" s="25">
        <f t="shared" si="112"/>
        <v>658.7</v>
      </c>
      <c r="C272" s="25">
        <f t="shared" si="113"/>
        <v>16713</v>
      </c>
      <c r="D272" s="25">
        <v>661.9</v>
      </c>
      <c r="E272" s="25">
        <v>16699</v>
      </c>
      <c r="F272" s="44">
        <v>1.4738134829251448E-3</v>
      </c>
      <c r="G272" s="1">
        <f>'ONE_LAST_QUOTE (2)'!AF272</f>
        <v>-3.2310590462182717E-4</v>
      </c>
      <c r="H272" s="1">
        <f t="shared" si="114"/>
        <v>1.7144585284287945E-3</v>
      </c>
      <c r="I272" s="1">
        <f t="shared" si="115"/>
        <v>-2.3606703376724491E-3</v>
      </c>
      <c r="J272" s="25">
        <f t="shared" si="107"/>
        <v>0</v>
      </c>
      <c r="K272" s="25">
        <f t="shared" si="108"/>
        <v>0</v>
      </c>
      <c r="L272" s="25">
        <f t="shared" si="109"/>
        <v>0</v>
      </c>
      <c r="M272" s="25">
        <v>0</v>
      </c>
      <c r="N272" s="5" t="str">
        <f t="shared" si="110"/>
        <v>-</v>
      </c>
      <c r="O272" s="5" t="str">
        <f t="shared" si="111"/>
        <v>-</v>
      </c>
      <c r="P272" s="5" t="s">
        <v>2</v>
      </c>
      <c r="Q272" s="5" t="s">
        <v>2</v>
      </c>
      <c r="R272" s="5" t="str">
        <f t="shared" si="116"/>
        <v>-</v>
      </c>
      <c r="S272" s="5" t="str">
        <f t="shared" si="117"/>
        <v>-</v>
      </c>
      <c r="T272" s="27">
        <f t="shared" si="118"/>
        <v>1</v>
      </c>
      <c r="CD272" s="5">
        <v>44413</v>
      </c>
      <c r="CE272" s="25">
        <v>687.4</v>
      </c>
      <c r="CF272" s="25">
        <v>688.3</v>
      </c>
      <c r="CH272" s="5">
        <v>44375</v>
      </c>
      <c r="CI272" s="25">
        <v>17533</v>
      </c>
      <c r="CJ272" s="25">
        <v>17419</v>
      </c>
    </row>
    <row r="273" spans="1:88" x14ac:dyDescent="0.3">
      <c r="A273" s="5">
        <v>44477</v>
      </c>
      <c r="B273" s="25">
        <f t="shared" si="112"/>
        <v>662.3</v>
      </c>
      <c r="C273" s="25">
        <f t="shared" si="113"/>
        <v>16619</v>
      </c>
      <c r="D273" s="25">
        <v>658.9</v>
      </c>
      <c r="E273" s="25">
        <v>16625</v>
      </c>
      <c r="F273" s="44">
        <v>-6.4552766162062343E-5</v>
      </c>
      <c r="G273" s="1">
        <f>'ONE_LAST_QUOTE (2)'!AF273</f>
        <v>-3.2310590462182717E-4</v>
      </c>
      <c r="H273" s="1">
        <f t="shared" si="114"/>
        <v>1.7144585284287945E-3</v>
      </c>
      <c r="I273" s="1">
        <f t="shared" si="115"/>
        <v>-2.3606703376724491E-3</v>
      </c>
      <c r="J273" s="25">
        <f t="shared" si="107"/>
        <v>0</v>
      </c>
      <c r="K273" s="25">
        <f t="shared" si="108"/>
        <v>0</v>
      </c>
      <c r="L273" s="25">
        <f t="shared" si="109"/>
        <v>0</v>
      </c>
      <c r="M273" s="25">
        <v>0</v>
      </c>
      <c r="N273" s="5" t="str">
        <f t="shared" si="110"/>
        <v>-</v>
      </c>
      <c r="O273" s="5" t="str">
        <f t="shared" si="111"/>
        <v>-</v>
      </c>
      <c r="P273" s="5" t="s">
        <v>80</v>
      </c>
      <c r="Q273" s="5" t="s">
        <v>80</v>
      </c>
      <c r="R273" s="5" t="str">
        <f t="shared" si="116"/>
        <v>-</v>
      </c>
      <c r="S273" s="5" t="str">
        <f t="shared" si="117"/>
        <v>-</v>
      </c>
      <c r="T273" s="27">
        <f t="shared" si="118"/>
        <v>1</v>
      </c>
      <c r="CD273" s="5">
        <v>44414</v>
      </c>
      <c r="CE273" s="25">
        <v>685.4</v>
      </c>
      <c r="CF273" s="25">
        <v>687.8</v>
      </c>
      <c r="CH273" s="5">
        <v>44376</v>
      </c>
      <c r="CI273" s="25">
        <v>17530</v>
      </c>
      <c r="CJ273" s="25">
        <v>17534</v>
      </c>
    </row>
    <row r="274" spans="1:88" x14ac:dyDescent="0.3">
      <c r="A274" s="5">
        <v>44481</v>
      </c>
      <c r="B274" s="25">
        <f t="shared" si="112"/>
        <v>652.29999999999995</v>
      </c>
      <c r="C274" s="25">
        <f t="shared" si="113"/>
        <v>16389</v>
      </c>
      <c r="D274" s="25">
        <v>652.29999999999995</v>
      </c>
      <c r="E274" s="25">
        <v>16419</v>
      </c>
      <c r="F274" s="44">
        <v>-4.9719756370284092E-4</v>
      </c>
      <c r="G274" s="1">
        <f>'ONE_LAST_QUOTE (2)'!AF274</f>
        <v>-3.2310590462182717E-4</v>
      </c>
      <c r="H274" s="1">
        <f t="shared" si="114"/>
        <v>1.7144585284287945E-3</v>
      </c>
      <c r="I274" s="1">
        <f t="shared" si="115"/>
        <v>-2.3606703376724491E-3</v>
      </c>
      <c r="J274" s="25">
        <f t="shared" si="107"/>
        <v>0</v>
      </c>
      <c r="K274" s="25">
        <f t="shared" si="108"/>
        <v>0</v>
      </c>
      <c r="L274" s="25">
        <f t="shared" si="109"/>
        <v>0</v>
      </c>
      <c r="M274" s="25">
        <v>0</v>
      </c>
      <c r="N274" s="5" t="str">
        <f t="shared" si="110"/>
        <v>-</v>
      </c>
      <c r="O274" s="5" t="str">
        <f t="shared" si="111"/>
        <v>-</v>
      </c>
      <c r="P274" s="5" t="s">
        <v>80</v>
      </c>
      <c r="Q274" s="5" t="s">
        <v>80</v>
      </c>
      <c r="R274" s="5" t="str">
        <f t="shared" si="116"/>
        <v>-</v>
      </c>
      <c r="S274" s="5" t="str">
        <f t="shared" si="117"/>
        <v>-</v>
      </c>
      <c r="T274" s="27">
        <f t="shared" si="118"/>
        <v>0</v>
      </c>
      <c r="CD274" s="5">
        <v>44417</v>
      </c>
      <c r="CE274" s="25">
        <v>685.1</v>
      </c>
      <c r="CF274" s="25">
        <v>686.3</v>
      </c>
      <c r="CH274" s="5">
        <v>44377</v>
      </c>
      <c r="CI274" s="25">
        <v>17712</v>
      </c>
      <c r="CJ274" s="25">
        <v>17527</v>
      </c>
    </row>
    <row r="275" spans="1:88" x14ac:dyDescent="0.3">
      <c r="A275" s="5">
        <v>44482</v>
      </c>
      <c r="B275" s="25">
        <f t="shared" si="112"/>
        <v>650.29999999999995</v>
      </c>
      <c r="C275" s="25">
        <f t="shared" si="113"/>
        <v>16316</v>
      </c>
      <c r="D275" s="25">
        <v>652.29999999999995</v>
      </c>
      <c r="E275" s="25">
        <v>16321</v>
      </c>
      <c r="F275" s="44">
        <v>-6.9809617433229214E-3</v>
      </c>
      <c r="G275" s="1">
        <f>'ONE_LAST_QUOTE (2)'!AF275</f>
        <v>-3.2310590462182717E-4</v>
      </c>
      <c r="H275" s="1">
        <f t="shared" si="114"/>
        <v>1.7144585284287945E-3</v>
      </c>
      <c r="I275" s="1">
        <f t="shared" si="115"/>
        <v>-2.3606703376724491E-3</v>
      </c>
      <c r="J275" s="25">
        <f t="shared" si="107"/>
        <v>0</v>
      </c>
      <c r="K275" s="25">
        <f t="shared" si="108"/>
        <v>1</v>
      </c>
      <c r="L275" s="25">
        <f t="shared" si="109"/>
        <v>1</v>
      </c>
      <c r="M275" s="25">
        <v>0</v>
      </c>
      <c r="N275" s="5" t="str">
        <f t="shared" si="110"/>
        <v>-</v>
      </c>
      <c r="O275" s="5">
        <f t="shared" si="111"/>
        <v>44482</v>
      </c>
      <c r="P275" s="5" t="s">
        <v>80</v>
      </c>
      <c r="Q275" s="5" t="s">
        <v>80</v>
      </c>
      <c r="R275" s="5" t="str">
        <f t="shared" si="116"/>
        <v>-</v>
      </c>
      <c r="S275" s="5" t="str">
        <f t="shared" si="117"/>
        <v>-</v>
      </c>
      <c r="T275" s="27">
        <f t="shared" si="118"/>
        <v>0</v>
      </c>
      <c r="CD275" s="5">
        <v>44418</v>
      </c>
      <c r="CE275" s="25">
        <v>682.2</v>
      </c>
      <c r="CF275" s="25">
        <v>684.5</v>
      </c>
      <c r="CH275" s="5">
        <v>44378</v>
      </c>
      <c r="CI275" s="25">
        <v>17646</v>
      </c>
      <c r="CJ275" s="25">
        <v>17720</v>
      </c>
    </row>
    <row r="276" spans="1:88" x14ac:dyDescent="0.3">
      <c r="A276" s="5">
        <v>44484</v>
      </c>
      <c r="B276" s="25">
        <f t="shared" si="112"/>
        <v>664.4</v>
      </c>
      <c r="C276" s="25">
        <f t="shared" si="113"/>
        <v>16788</v>
      </c>
      <c r="D276" s="25">
        <v>669.3</v>
      </c>
      <c r="E276" s="25">
        <v>16780</v>
      </c>
      <c r="F276" s="44">
        <v>7.8434836248995237E-5</v>
      </c>
      <c r="G276" s="1">
        <f>'ONE_LAST_QUOTE (2)'!AF276</f>
        <v>-3.2310590462182717E-4</v>
      </c>
      <c r="H276" s="1">
        <f t="shared" si="114"/>
        <v>1.7144585284287945E-3</v>
      </c>
      <c r="I276" s="1">
        <f t="shared" si="115"/>
        <v>-2.3606703376724491E-3</v>
      </c>
      <c r="J276" s="25">
        <f t="shared" si="107"/>
        <v>0</v>
      </c>
      <c r="K276" s="25">
        <f t="shared" si="108"/>
        <v>0</v>
      </c>
      <c r="L276" s="25">
        <f t="shared" si="109"/>
        <v>0</v>
      </c>
      <c r="M276" s="25">
        <v>1</v>
      </c>
      <c r="N276" s="5" t="str">
        <f t="shared" si="110"/>
        <v>-</v>
      </c>
      <c r="O276" s="5" t="str">
        <f t="shared" si="111"/>
        <v>-</v>
      </c>
      <c r="P276" s="5" t="s">
        <v>80</v>
      </c>
      <c r="Q276" s="5">
        <v>1</v>
      </c>
      <c r="R276" s="5" t="str">
        <f t="shared" si="116"/>
        <v>-</v>
      </c>
      <c r="S276" s="5">
        <f t="shared" si="117"/>
        <v>44484</v>
      </c>
      <c r="T276" s="27">
        <f t="shared" si="118"/>
        <v>1</v>
      </c>
      <c r="CD276" s="5">
        <v>44419</v>
      </c>
      <c r="CE276" s="25">
        <v>676.4</v>
      </c>
      <c r="CF276" s="25">
        <v>681.5</v>
      </c>
      <c r="CH276" s="5">
        <v>44379</v>
      </c>
      <c r="CI276" s="25">
        <v>17649</v>
      </c>
      <c r="CJ276" s="25">
        <v>17646</v>
      </c>
    </row>
    <row r="277" spans="1:88" x14ac:dyDescent="0.3">
      <c r="A277" s="5">
        <v>44487</v>
      </c>
      <c r="B277" s="25">
        <f t="shared" si="112"/>
        <v>673.9</v>
      </c>
      <c r="C277" s="25">
        <f t="shared" si="113"/>
        <v>16699</v>
      </c>
      <c r="D277" s="25">
        <v>665.1</v>
      </c>
      <c r="E277" s="25">
        <v>16721</v>
      </c>
      <c r="F277" s="44">
        <v>-6.5107528228060946E-4</v>
      </c>
      <c r="G277" s="1">
        <f>'ONE_LAST_QUOTE (2)'!AF277</f>
        <v>-3.2310590462182717E-4</v>
      </c>
      <c r="H277" s="1">
        <f t="shared" si="114"/>
        <v>1.7144585284287945E-3</v>
      </c>
      <c r="I277" s="1">
        <f t="shared" si="115"/>
        <v>-2.3606703376724491E-3</v>
      </c>
      <c r="J277" s="25">
        <f t="shared" si="107"/>
        <v>0</v>
      </c>
      <c r="K277" s="25">
        <f t="shared" si="108"/>
        <v>0</v>
      </c>
      <c r="L277" s="25">
        <f t="shared" si="109"/>
        <v>0</v>
      </c>
      <c r="M277" s="25">
        <v>0</v>
      </c>
      <c r="N277" s="5" t="str">
        <f t="shared" si="110"/>
        <v>-</v>
      </c>
      <c r="O277" s="5" t="str">
        <f t="shared" si="111"/>
        <v>-</v>
      </c>
      <c r="P277" s="5" t="s">
        <v>2</v>
      </c>
      <c r="Q277" s="5" t="s">
        <v>2</v>
      </c>
      <c r="R277" s="5" t="str">
        <f t="shared" si="116"/>
        <v>-</v>
      </c>
      <c r="S277" s="5" t="str">
        <f t="shared" si="117"/>
        <v>-</v>
      </c>
      <c r="T277" s="27">
        <f t="shared" si="118"/>
        <v>0</v>
      </c>
      <c r="CD277" s="5">
        <v>44420</v>
      </c>
      <c r="CE277" s="25">
        <v>675.4</v>
      </c>
      <c r="CF277" s="25">
        <v>676.2</v>
      </c>
      <c r="CH277" s="5">
        <v>44382</v>
      </c>
      <c r="CI277" s="25">
        <v>17896</v>
      </c>
      <c r="CJ277" s="25">
        <v>17655</v>
      </c>
    </row>
    <row r="278" spans="1:88" x14ac:dyDescent="0.3">
      <c r="A278" s="5">
        <v>44488</v>
      </c>
      <c r="B278" s="25">
        <f t="shared" si="112"/>
        <v>671.7</v>
      </c>
      <c r="C278" s="25">
        <f t="shared" si="113"/>
        <v>16933</v>
      </c>
      <c r="D278" s="25">
        <v>672.5</v>
      </c>
      <c r="E278" s="25">
        <v>16903</v>
      </c>
      <c r="F278" s="44">
        <v>2.9956033304269573E-4</v>
      </c>
      <c r="G278" s="1">
        <f>'ONE_LAST_QUOTE (2)'!AF278</f>
        <v>-3.2310590462182717E-4</v>
      </c>
      <c r="H278" s="1">
        <f t="shared" si="114"/>
        <v>1.7144585284287945E-3</v>
      </c>
      <c r="I278" s="1">
        <f t="shared" si="115"/>
        <v>-2.3606703376724491E-3</v>
      </c>
      <c r="J278" s="25">
        <f t="shared" si="107"/>
        <v>0</v>
      </c>
      <c r="K278" s="25">
        <f t="shared" si="108"/>
        <v>0</v>
      </c>
      <c r="L278" s="25">
        <f t="shared" si="109"/>
        <v>0</v>
      </c>
      <c r="M278" s="25">
        <v>0</v>
      </c>
      <c r="N278" s="5" t="str">
        <f t="shared" si="110"/>
        <v>-</v>
      </c>
      <c r="O278" s="5" t="str">
        <f t="shared" si="111"/>
        <v>-</v>
      </c>
      <c r="P278" s="5" t="s">
        <v>80</v>
      </c>
      <c r="Q278" s="5" t="s">
        <v>80</v>
      </c>
      <c r="R278" s="5" t="str">
        <f t="shared" si="116"/>
        <v>-</v>
      </c>
      <c r="S278" s="5" t="str">
        <f t="shared" si="117"/>
        <v>-</v>
      </c>
      <c r="T278" s="27">
        <f t="shared" si="118"/>
        <v>1</v>
      </c>
      <c r="CD278" s="5">
        <v>44421</v>
      </c>
      <c r="CE278" s="25">
        <v>668.4</v>
      </c>
      <c r="CF278" s="25">
        <v>675.7</v>
      </c>
      <c r="CH278" s="5">
        <v>44383</v>
      </c>
      <c r="CI278" s="25">
        <v>17875</v>
      </c>
      <c r="CJ278" s="25">
        <v>17910</v>
      </c>
    </row>
    <row r="279" spans="1:88" x14ac:dyDescent="0.3">
      <c r="A279" s="5">
        <v>44489</v>
      </c>
      <c r="B279" s="25">
        <f t="shared" si="112"/>
        <v>668.3</v>
      </c>
      <c r="C279" s="25">
        <f t="shared" si="113"/>
        <v>16873</v>
      </c>
      <c r="D279" s="25">
        <v>672.1</v>
      </c>
      <c r="E279" s="25">
        <v>16882</v>
      </c>
      <c r="F279" s="44">
        <v>-1.2775395789294654E-3</v>
      </c>
      <c r="G279" s="1">
        <f>'ONE_LAST_QUOTE (2)'!AF279</f>
        <v>-3.2310590462182717E-4</v>
      </c>
      <c r="H279" s="1">
        <f t="shared" si="114"/>
        <v>1.7144585284287945E-3</v>
      </c>
      <c r="I279" s="1">
        <f t="shared" si="115"/>
        <v>-2.3606703376724491E-3</v>
      </c>
      <c r="J279" s="25">
        <f t="shared" si="107"/>
        <v>0</v>
      </c>
      <c r="K279" s="25">
        <f t="shared" si="108"/>
        <v>0</v>
      </c>
      <c r="L279" s="25">
        <f t="shared" si="109"/>
        <v>0</v>
      </c>
      <c r="M279" s="25">
        <v>0</v>
      </c>
      <c r="N279" s="5" t="str">
        <f t="shared" si="110"/>
        <v>-</v>
      </c>
      <c r="O279" s="5" t="str">
        <f t="shared" si="111"/>
        <v>-</v>
      </c>
      <c r="P279" s="5" t="s">
        <v>80</v>
      </c>
      <c r="Q279" s="5" t="s">
        <v>80</v>
      </c>
      <c r="R279" s="5" t="str">
        <f t="shared" si="116"/>
        <v>-</v>
      </c>
      <c r="S279" s="5" t="str">
        <f t="shared" si="117"/>
        <v>-</v>
      </c>
      <c r="T279" s="27">
        <f t="shared" si="118"/>
        <v>0</v>
      </c>
      <c r="CD279" s="5">
        <v>44424</v>
      </c>
      <c r="CE279" s="25">
        <v>665</v>
      </c>
      <c r="CF279" s="25">
        <v>666.8</v>
      </c>
      <c r="CH279" s="5">
        <v>44384</v>
      </c>
      <c r="CI279" s="25">
        <v>17826</v>
      </c>
      <c r="CJ279" s="25">
        <v>17890</v>
      </c>
    </row>
    <row r="280" spans="1:88" x14ac:dyDescent="0.3">
      <c r="A280" s="5">
        <v>44490</v>
      </c>
      <c r="B280" s="25">
        <f t="shared" si="112"/>
        <v>671.6</v>
      </c>
      <c r="C280" s="25">
        <f t="shared" si="113"/>
        <v>16810</v>
      </c>
      <c r="D280" s="25">
        <v>669</v>
      </c>
      <c r="E280" s="25">
        <v>16815</v>
      </c>
      <c r="F280" s="44">
        <v>-1.7046715081719946E-3</v>
      </c>
      <c r="G280" s="1">
        <f>'ONE_LAST_QUOTE (2)'!AF280</f>
        <v>-3.2310590462182717E-4</v>
      </c>
      <c r="H280" s="1">
        <f t="shared" si="114"/>
        <v>1.7144585284287945E-3</v>
      </c>
      <c r="I280" s="1">
        <f t="shared" si="115"/>
        <v>-2.3606703376724491E-3</v>
      </c>
      <c r="J280" s="25">
        <f t="shared" si="107"/>
        <v>0</v>
      </c>
      <c r="K280" s="25">
        <f t="shared" si="108"/>
        <v>0</v>
      </c>
      <c r="L280" s="25">
        <f t="shared" si="109"/>
        <v>0</v>
      </c>
      <c r="M280" s="25">
        <v>0</v>
      </c>
      <c r="N280" s="5" t="str">
        <f t="shared" si="110"/>
        <v>-</v>
      </c>
      <c r="O280" s="5" t="str">
        <f t="shared" si="111"/>
        <v>-</v>
      </c>
      <c r="P280" s="5" t="s">
        <v>2</v>
      </c>
      <c r="Q280" s="5" t="s">
        <v>2</v>
      </c>
      <c r="R280" s="5" t="str">
        <f t="shared" si="116"/>
        <v>-</v>
      </c>
      <c r="S280" s="5" t="str">
        <f t="shared" si="117"/>
        <v>-</v>
      </c>
      <c r="T280" s="27">
        <f t="shared" si="118"/>
        <v>0</v>
      </c>
      <c r="CD280" s="5">
        <v>44425</v>
      </c>
      <c r="CE280" s="25">
        <v>656.5</v>
      </c>
      <c r="CF280" s="25">
        <v>663.9</v>
      </c>
      <c r="CH280" s="5">
        <v>44385</v>
      </c>
      <c r="CI280" s="25">
        <v>17823</v>
      </c>
      <c r="CJ280" s="25">
        <v>17843</v>
      </c>
    </row>
    <row r="281" spans="1:88" x14ac:dyDescent="0.3">
      <c r="A281" s="5">
        <v>44491</v>
      </c>
      <c r="B281" s="25">
        <f t="shared" si="112"/>
        <v>670.8</v>
      </c>
      <c r="C281" s="25">
        <f t="shared" si="113"/>
        <v>16849</v>
      </c>
      <c r="D281" s="25">
        <v>671.5</v>
      </c>
      <c r="E281" s="25">
        <v>16853</v>
      </c>
      <c r="F281" s="44">
        <v>-9.7691163062465711E-4</v>
      </c>
      <c r="G281" s="1">
        <f>'ONE_LAST_QUOTE (2)'!AF281</f>
        <v>-3.2310590462182717E-4</v>
      </c>
      <c r="H281" s="1">
        <f t="shared" si="114"/>
        <v>1.7144585284287945E-3</v>
      </c>
      <c r="I281" s="1">
        <f t="shared" si="115"/>
        <v>-2.3606703376724491E-3</v>
      </c>
      <c r="J281" s="25">
        <f t="shared" si="107"/>
        <v>0</v>
      </c>
      <c r="K281" s="25">
        <f t="shared" si="108"/>
        <v>0</v>
      </c>
      <c r="L281" s="25">
        <f t="shared" si="109"/>
        <v>0</v>
      </c>
      <c r="M281" s="25">
        <v>0</v>
      </c>
      <c r="N281" s="5" t="str">
        <f t="shared" si="110"/>
        <v>-</v>
      </c>
      <c r="O281" s="5" t="str">
        <f t="shared" si="111"/>
        <v>-</v>
      </c>
      <c r="P281" s="5" t="s">
        <v>80</v>
      </c>
      <c r="Q281" s="5" t="s">
        <v>80</v>
      </c>
      <c r="R281" s="5" t="str">
        <f t="shared" si="116"/>
        <v>-</v>
      </c>
      <c r="S281" s="5" t="str">
        <f t="shared" si="117"/>
        <v>-</v>
      </c>
      <c r="T281" s="27">
        <f t="shared" si="118"/>
        <v>0</v>
      </c>
      <c r="CD281" s="5">
        <v>44426</v>
      </c>
      <c r="CE281" s="25">
        <v>660.8</v>
      </c>
      <c r="CF281" s="25">
        <v>655.8</v>
      </c>
      <c r="CH281" s="5">
        <v>44386</v>
      </c>
      <c r="CI281" s="25">
        <v>17661</v>
      </c>
      <c r="CJ281" s="25">
        <v>17777</v>
      </c>
    </row>
    <row r="282" spans="1:88" x14ac:dyDescent="0.3">
      <c r="A282" s="5">
        <v>44494</v>
      </c>
      <c r="B282" s="25">
        <f t="shared" si="112"/>
        <v>677.6</v>
      </c>
      <c r="C282" s="25">
        <f t="shared" si="113"/>
        <v>16902</v>
      </c>
      <c r="D282" s="25">
        <v>670.3</v>
      </c>
      <c r="E282" s="25">
        <v>16891</v>
      </c>
      <c r="F282" s="44">
        <v>-7.8604465344394171E-5</v>
      </c>
      <c r="G282" s="1">
        <f>'ONE_LAST_QUOTE (2)'!AF282</f>
        <v>-3.2310590462182717E-4</v>
      </c>
      <c r="H282" s="1">
        <f t="shared" si="114"/>
        <v>1.7144585284287945E-3</v>
      </c>
      <c r="I282" s="1">
        <f t="shared" si="115"/>
        <v>-2.3606703376724491E-3</v>
      </c>
      <c r="J282" s="25">
        <f t="shared" si="107"/>
        <v>0</v>
      </c>
      <c r="K282" s="25">
        <f t="shared" si="108"/>
        <v>0</v>
      </c>
      <c r="L282" s="25">
        <f t="shared" si="109"/>
        <v>0</v>
      </c>
      <c r="M282" s="25">
        <v>0</v>
      </c>
      <c r="N282" s="5" t="str">
        <f t="shared" si="110"/>
        <v>-</v>
      </c>
      <c r="O282" s="5" t="str">
        <f t="shared" si="111"/>
        <v>-</v>
      </c>
      <c r="P282" s="5" t="s">
        <v>80</v>
      </c>
      <c r="Q282" s="5" t="s">
        <v>80</v>
      </c>
      <c r="R282" s="5" t="str">
        <f t="shared" si="116"/>
        <v>-</v>
      </c>
      <c r="S282" s="5" t="str">
        <f t="shared" si="117"/>
        <v>-</v>
      </c>
      <c r="T282" s="27">
        <f t="shared" si="118"/>
        <v>1</v>
      </c>
      <c r="CD282" s="5">
        <v>44427</v>
      </c>
      <c r="CE282" s="25">
        <v>638.9</v>
      </c>
      <c r="CF282" s="25">
        <v>660.8</v>
      </c>
      <c r="CH282" s="5">
        <v>44389</v>
      </c>
      <c r="CI282" s="25">
        <v>17826</v>
      </c>
      <c r="CJ282" s="25">
        <v>17710</v>
      </c>
    </row>
    <row r="283" spans="1:88" x14ac:dyDescent="0.3">
      <c r="A283" s="5">
        <v>44495</v>
      </c>
      <c r="B283" s="25">
        <f t="shared" si="112"/>
        <v>678</v>
      </c>
      <c r="C283" s="25">
        <f t="shared" si="113"/>
        <v>17044</v>
      </c>
      <c r="D283" s="25">
        <v>677.8</v>
      </c>
      <c r="E283" s="25">
        <v>17044</v>
      </c>
      <c r="F283" s="44">
        <v>-1.1808974856107211E-4</v>
      </c>
      <c r="G283" s="1">
        <f>'ONE_LAST_QUOTE (2)'!AF283</f>
        <v>-3.2310590462182717E-4</v>
      </c>
      <c r="H283" s="1">
        <f t="shared" si="114"/>
        <v>1.7144585284287945E-3</v>
      </c>
      <c r="I283" s="1">
        <f t="shared" si="115"/>
        <v>-2.3606703376724491E-3</v>
      </c>
      <c r="J283" s="25">
        <f t="shared" si="107"/>
        <v>0</v>
      </c>
      <c r="K283" s="25">
        <f t="shared" si="108"/>
        <v>0</v>
      </c>
      <c r="L283" s="25">
        <f t="shared" si="109"/>
        <v>0</v>
      </c>
      <c r="M283" s="25">
        <v>0</v>
      </c>
      <c r="N283" s="5" t="str">
        <f t="shared" si="110"/>
        <v>-</v>
      </c>
      <c r="O283" s="5" t="str">
        <f t="shared" si="111"/>
        <v>-</v>
      </c>
      <c r="P283" s="5" t="s">
        <v>80</v>
      </c>
      <c r="Q283" s="5" t="s">
        <v>80</v>
      </c>
      <c r="R283" s="5" t="str">
        <f t="shared" si="116"/>
        <v>-</v>
      </c>
      <c r="S283" s="5" t="str">
        <f t="shared" si="117"/>
        <v>-</v>
      </c>
      <c r="T283" s="27">
        <f t="shared" si="118"/>
        <v>1</v>
      </c>
      <c r="CD283" s="5">
        <v>44428</v>
      </c>
      <c r="CE283" s="25">
        <v>641.79999999999995</v>
      </c>
      <c r="CF283" s="25">
        <v>640</v>
      </c>
      <c r="CH283" s="5">
        <v>44390</v>
      </c>
      <c r="CI283" s="25">
        <v>17869</v>
      </c>
      <c r="CJ283" s="25">
        <v>17840</v>
      </c>
    </row>
    <row r="284" spans="1:88" x14ac:dyDescent="0.3">
      <c r="A284" s="5">
        <v>44496</v>
      </c>
      <c r="B284" s="25">
        <f t="shared" si="112"/>
        <v>676.4</v>
      </c>
      <c r="C284" s="25">
        <f t="shared" si="113"/>
        <v>17070</v>
      </c>
      <c r="D284" s="25">
        <v>678.5</v>
      </c>
      <c r="E284" s="25">
        <v>17068</v>
      </c>
      <c r="F284" s="44">
        <v>-7.022189654579149E-4</v>
      </c>
      <c r="G284" s="1">
        <f>'ONE_LAST_QUOTE (2)'!AF284</f>
        <v>-3.2310590462182717E-4</v>
      </c>
      <c r="H284" s="1">
        <f t="shared" si="114"/>
        <v>1.7144585284287945E-3</v>
      </c>
      <c r="I284" s="1">
        <f t="shared" si="115"/>
        <v>-2.3606703376724491E-3</v>
      </c>
      <c r="J284" s="25">
        <f t="shared" si="107"/>
        <v>0</v>
      </c>
      <c r="K284" s="25">
        <f t="shared" si="108"/>
        <v>0</v>
      </c>
      <c r="L284" s="25">
        <f t="shared" si="109"/>
        <v>0</v>
      </c>
      <c r="M284" s="25">
        <v>0</v>
      </c>
      <c r="N284" s="5" t="str">
        <f t="shared" si="110"/>
        <v>-</v>
      </c>
      <c r="O284" s="5" t="str">
        <f t="shared" si="111"/>
        <v>-</v>
      </c>
      <c r="P284" s="5" t="s">
        <v>2</v>
      </c>
      <c r="Q284" s="5" t="s">
        <v>2</v>
      </c>
      <c r="R284" s="5" t="str">
        <f t="shared" si="116"/>
        <v>-</v>
      </c>
      <c r="S284" s="5" t="str">
        <f t="shared" si="117"/>
        <v>-</v>
      </c>
      <c r="T284" s="27">
        <f t="shared" si="118"/>
        <v>0</v>
      </c>
      <c r="CD284" s="5">
        <v>44431</v>
      </c>
      <c r="CE284" s="25">
        <v>658</v>
      </c>
      <c r="CF284" s="25">
        <v>642.29999999999995</v>
      </c>
      <c r="CH284" s="5">
        <v>44391</v>
      </c>
      <c r="CI284" s="25">
        <v>17871</v>
      </c>
      <c r="CJ284" s="25">
        <v>17862</v>
      </c>
    </row>
    <row r="285" spans="1:88" x14ac:dyDescent="0.3">
      <c r="A285" s="5">
        <v>44497</v>
      </c>
      <c r="B285" s="25">
        <f t="shared" si="112"/>
        <v>668.8</v>
      </c>
      <c r="C285" s="25">
        <f t="shared" si="113"/>
        <v>17017</v>
      </c>
      <c r="D285" s="25">
        <v>676.4</v>
      </c>
      <c r="E285" s="25">
        <v>17039</v>
      </c>
      <c r="F285" s="44">
        <v>-6.2484155348694714E-4</v>
      </c>
      <c r="G285" s="1">
        <f>'ONE_LAST_QUOTE (2)'!AF285</f>
        <v>-3.2310590462182717E-4</v>
      </c>
      <c r="H285" s="1">
        <f t="shared" si="114"/>
        <v>1.7144585284287945E-3</v>
      </c>
      <c r="I285" s="1">
        <f t="shared" si="115"/>
        <v>-2.3606703376724491E-3</v>
      </c>
      <c r="J285" s="25">
        <f t="shared" si="107"/>
        <v>0</v>
      </c>
      <c r="K285" s="25">
        <f t="shared" si="108"/>
        <v>0</v>
      </c>
      <c r="L285" s="25">
        <f t="shared" si="109"/>
        <v>0</v>
      </c>
      <c r="M285" s="25">
        <v>0</v>
      </c>
      <c r="N285" s="5" t="str">
        <f t="shared" si="110"/>
        <v>-</v>
      </c>
      <c r="O285" s="5" t="str">
        <f t="shared" si="111"/>
        <v>-</v>
      </c>
      <c r="P285" s="5" t="s">
        <v>2</v>
      </c>
      <c r="Q285" s="5" t="s">
        <v>2</v>
      </c>
      <c r="R285" s="5" t="str">
        <f t="shared" si="116"/>
        <v>-</v>
      </c>
      <c r="S285" s="5" t="str">
        <f t="shared" si="117"/>
        <v>-</v>
      </c>
      <c r="T285" s="27">
        <f t="shared" si="118"/>
        <v>0</v>
      </c>
      <c r="CD285" s="5">
        <v>44432</v>
      </c>
      <c r="CE285" s="25">
        <v>664.1</v>
      </c>
      <c r="CF285" s="25">
        <v>659</v>
      </c>
      <c r="CH285" s="5">
        <v>44392</v>
      </c>
      <c r="CI285" s="25">
        <v>18021</v>
      </c>
      <c r="CJ285" s="25">
        <v>17864</v>
      </c>
    </row>
    <row r="286" spans="1:88" x14ac:dyDescent="0.3">
      <c r="A286" s="5">
        <v>44498</v>
      </c>
      <c r="B286" s="25">
        <f t="shared" si="112"/>
        <v>672.2</v>
      </c>
      <c r="C286" s="25">
        <f t="shared" si="113"/>
        <v>16930</v>
      </c>
      <c r="D286" s="25">
        <v>669.4</v>
      </c>
      <c r="E286" s="25">
        <v>16946</v>
      </c>
      <c r="F286" s="44">
        <v>1.5082673221366149E-3</v>
      </c>
      <c r="G286" s="1">
        <f>'ONE_LAST_QUOTE (2)'!AF286</f>
        <v>-3.2310590462182717E-4</v>
      </c>
      <c r="H286" s="1">
        <f t="shared" si="114"/>
        <v>1.7144585284287945E-3</v>
      </c>
      <c r="I286" s="1">
        <f t="shared" si="115"/>
        <v>-2.3606703376724491E-3</v>
      </c>
      <c r="J286" s="25">
        <f t="shared" si="107"/>
        <v>0</v>
      </c>
      <c r="K286" s="25">
        <f t="shared" si="108"/>
        <v>0</v>
      </c>
      <c r="L286" s="25">
        <f t="shared" si="109"/>
        <v>0</v>
      </c>
      <c r="M286" s="25">
        <v>0</v>
      </c>
      <c r="N286" s="5" t="str">
        <f t="shared" si="110"/>
        <v>-</v>
      </c>
      <c r="O286" s="5" t="str">
        <f t="shared" si="111"/>
        <v>-</v>
      </c>
      <c r="P286" s="5" t="s">
        <v>80</v>
      </c>
      <c r="Q286" s="5" t="s">
        <v>80</v>
      </c>
      <c r="R286" s="5" t="str">
        <f t="shared" si="116"/>
        <v>-</v>
      </c>
      <c r="S286" s="5" t="str">
        <f t="shared" si="117"/>
        <v>-</v>
      </c>
      <c r="T286" s="27">
        <f t="shared" si="118"/>
        <v>1</v>
      </c>
      <c r="CD286" s="5">
        <v>44433</v>
      </c>
      <c r="CE286" s="25">
        <v>674.8</v>
      </c>
      <c r="CF286" s="25">
        <v>663.5</v>
      </c>
      <c r="CH286" s="5">
        <v>44393</v>
      </c>
      <c r="CI286" s="25">
        <v>17924</v>
      </c>
      <c r="CJ286" s="25">
        <v>18004</v>
      </c>
    </row>
    <row r="287" spans="1:88" x14ac:dyDescent="0.3">
      <c r="A287" s="5">
        <v>44501</v>
      </c>
      <c r="B287" s="25">
        <f t="shared" si="112"/>
        <v>673.8</v>
      </c>
      <c r="C287" s="25">
        <f t="shared" si="113"/>
        <v>17078</v>
      </c>
      <c r="D287" s="25">
        <v>673.6</v>
      </c>
      <c r="E287" s="25">
        <v>17080</v>
      </c>
      <c r="F287" s="44">
        <v>4.095876099173813E-4</v>
      </c>
      <c r="G287" s="1">
        <f>'ONE_LAST_QUOTE (2)'!AF287</f>
        <v>-3.2310590462182717E-4</v>
      </c>
      <c r="H287" s="1">
        <f t="shared" si="114"/>
        <v>1.7144585284287945E-3</v>
      </c>
      <c r="I287" s="1">
        <f t="shared" si="115"/>
        <v>-2.3606703376724491E-3</v>
      </c>
      <c r="J287" s="25">
        <f t="shared" si="107"/>
        <v>0</v>
      </c>
      <c r="K287" s="25">
        <f t="shared" si="108"/>
        <v>0</v>
      </c>
      <c r="L287" s="25">
        <f t="shared" si="109"/>
        <v>0</v>
      </c>
      <c r="M287" s="25">
        <v>0</v>
      </c>
      <c r="N287" s="5" t="str">
        <f t="shared" si="110"/>
        <v>-</v>
      </c>
      <c r="O287" s="5" t="str">
        <f t="shared" si="111"/>
        <v>-</v>
      </c>
      <c r="P287" s="5" t="s">
        <v>80</v>
      </c>
      <c r="Q287" s="5" t="s">
        <v>80</v>
      </c>
      <c r="R287" s="5" t="str">
        <f t="shared" si="116"/>
        <v>-</v>
      </c>
      <c r="S287" s="5" t="str">
        <f t="shared" si="117"/>
        <v>-</v>
      </c>
      <c r="T287" s="27">
        <f t="shared" si="118"/>
        <v>1</v>
      </c>
      <c r="CD287" s="5">
        <v>44434</v>
      </c>
      <c r="CE287" s="25">
        <v>676.7</v>
      </c>
      <c r="CF287" s="25">
        <v>674.3</v>
      </c>
      <c r="CH287" s="5">
        <v>44396</v>
      </c>
      <c r="CI287" s="25">
        <v>17793</v>
      </c>
      <c r="CJ287" s="25">
        <v>17906</v>
      </c>
    </row>
    <row r="288" spans="1:88" x14ac:dyDescent="0.3">
      <c r="A288" s="5">
        <v>44502</v>
      </c>
      <c r="B288" s="25">
        <f t="shared" si="112"/>
        <v>674.2</v>
      </c>
      <c r="C288" s="25">
        <f t="shared" si="113"/>
        <v>17047</v>
      </c>
      <c r="D288" s="25">
        <v>673.3</v>
      </c>
      <c r="E288" s="25">
        <v>17047</v>
      </c>
      <c r="F288" s="44">
        <v>1.2619302855068181E-3</v>
      </c>
      <c r="G288" s="1">
        <f>'ONE_LAST_QUOTE (2)'!AF288</f>
        <v>-3.2310590462182717E-4</v>
      </c>
      <c r="H288" s="1">
        <f t="shared" si="114"/>
        <v>1.7144585284287945E-3</v>
      </c>
      <c r="I288" s="1">
        <f t="shared" si="115"/>
        <v>-2.3606703376724491E-3</v>
      </c>
      <c r="J288" s="25">
        <f t="shared" si="107"/>
        <v>0</v>
      </c>
      <c r="K288" s="25">
        <f t="shared" si="108"/>
        <v>0</v>
      </c>
      <c r="L288" s="25">
        <f t="shared" si="109"/>
        <v>0</v>
      </c>
      <c r="M288" s="25">
        <v>0</v>
      </c>
      <c r="N288" s="5" t="str">
        <f t="shared" si="110"/>
        <v>-</v>
      </c>
      <c r="O288" s="5" t="str">
        <f t="shared" si="111"/>
        <v>-</v>
      </c>
      <c r="P288" s="5" t="s">
        <v>80</v>
      </c>
      <c r="Q288" s="5" t="s">
        <v>80</v>
      </c>
      <c r="R288" s="5" t="str">
        <f t="shared" si="116"/>
        <v>-</v>
      </c>
      <c r="S288" s="5" t="str">
        <f t="shared" si="117"/>
        <v>-</v>
      </c>
      <c r="T288" s="27">
        <f t="shared" si="118"/>
        <v>1</v>
      </c>
      <c r="CD288" s="5">
        <v>44435</v>
      </c>
      <c r="CE288" s="25">
        <v>683</v>
      </c>
      <c r="CF288" s="25">
        <v>676.2</v>
      </c>
      <c r="CH288" s="5">
        <v>44397</v>
      </c>
      <c r="CI288" s="25">
        <v>17558</v>
      </c>
      <c r="CJ288" s="25">
        <v>17800</v>
      </c>
    </row>
    <row r="289" spans="1:88" x14ac:dyDescent="0.3">
      <c r="A289" s="5">
        <v>44503</v>
      </c>
      <c r="B289" s="25">
        <f t="shared" si="112"/>
        <v>671.8</v>
      </c>
      <c r="C289" s="25">
        <f t="shared" si="113"/>
        <v>17102</v>
      </c>
      <c r="D289" s="25">
        <v>674.3</v>
      </c>
      <c r="E289" s="25">
        <v>17091</v>
      </c>
      <c r="F289" s="44">
        <v>5.9804123804914518E-4</v>
      </c>
      <c r="G289" s="1">
        <f>'ONE_LAST_QUOTE (2)'!AF289</f>
        <v>-3.2310590462182717E-4</v>
      </c>
      <c r="H289" s="1">
        <f t="shared" si="114"/>
        <v>1.7144585284287945E-3</v>
      </c>
      <c r="I289" s="1">
        <f t="shared" si="115"/>
        <v>-2.3606703376724491E-3</v>
      </c>
      <c r="J289" s="25">
        <f t="shared" si="107"/>
        <v>0</v>
      </c>
      <c r="K289" s="25">
        <f t="shared" si="108"/>
        <v>0</v>
      </c>
      <c r="L289" s="25">
        <f t="shared" si="109"/>
        <v>0</v>
      </c>
      <c r="M289" s="25">
        <v>0</v>
      </c>
      <c r="N289" s="5" t="str">
        <f t="shared" si="110"/>
        <v>-</v>
      </c>
      <c r="O289" s="5" t="str">
        <f t="shared" si="111"/>
        <v>-</v>
      </c>
      <c r="P289" s="5" t="s">
        <v>80</v>
      </c>
      <c r="Q289" s="5" t="s">
        <v>80</v>
      </c>
      <c r="R289" s="5" t="str">
        <f t="shared" si="116"/>
        <v>-</v>
      </c>
      <c r="S289" s="5" t="str">
        <f t="shared" si="117"/>
        <v>-</v>
      </c>
      <c r="T289" s="27">
        <f t="shared" si="118"/>
        <v>1</v>
      </c>
      <c r="CD289" s="5">
        <v>44438</v>
      </c>
      <c r="CE289" s="25">
        <v>687.9</v>
      </c>
      <c r="CF289" s="25">
        <v>683.2</v>
      </c>
      <c r="CH289" s="5">
        <v>44398</v>
      </c>
      <c r="CI289" s="25">
        <v>17431</v>
      </c>
      <c r="CJ289" s="25">
        <v>17584</v>
      </c>
    </row>
    <row r="290" spans="1:88" x14ac:dyDescent="0.3">
      <c r="A290" s="5">
        <v>44504</v>
      </c>
      <c r="B290" s="25">
        <f t="shared" si="112"/>
        <v>682.4</v>
      </c>
      <c r="C290" s="25">
        <f t="shared" si="113"/>
        <v>17067</v>
      </c>
      <c r="D290" s="25">
        <v>672.4</v>
      </c>
      <c r="E290" s="25">
        <v>17073</v>
      </c>
      <c r="F290" s="44">
        <v>8.8135110311086105E-4</v>
      </c>
      <c r="G290" s="1">
        <f>'ONE_LAST_QUOTE (2)'!AF290</f>
        <v>-3.2310590462182717E-4</v>
      </c>
      <c r="H290" s="1">
        <f t="shared" si="114"/>
        <v>1.7144585284287945E-3</v>
      </c>
      <c r="I290" s="1">
        <f t="shared" si="115"/>
        <v>-2.3606703376724491E-3</v>
      </c>
      <c r="J290" s="25">
        <f t="shared" si="107"/>
        <v>0</v>
      </c>
      <c r="K290" s="25">
        <f t="shared" si="108"/>
        <v>0</v>
      </c>
      <c r="L290" s="25">
        <f t="shared" si="109"/>
        <v>0</v>
      </c>
      <c r="M290" s="25">
        <v>0</v>
      </c>
      <c r="N290" s="5" t="str">
        <f t="shared" si="110"/>
        <v>-</v>
      </c>
      <c r="O290" s="5" t="str">
        <f t="shared" si="111"/>
        <v>-</v>
      </c>
      <c r="P290" s="5" t="s">
        <v>80</v>
      </c>
      <c r="Q290" s="5" t="s">
        <v>80</v>
      </c>
      <c r="R290" s="5" t="str">
        <f t="shared" si="116"/>
        <v>-</v>
      </c>
      <c r="S290" s="5" t="str">
        <f t="shared" si="117"/>
        <v>-</v>
      </c>
      <c r="T290" s="27">
        <f t="shared" si="118"/>
        <v>1</v>
      </c>
      <c r="CD290" s="5">
        <v>44439</v>
      </c>
      <c r="CE290" s="25">
        <v>691.9</v>
      </c>
      <c r="CF290" s="25">
        <v>686.7</v>
      </c>
      <c r="CH290" s="5">
        <v>44399</v>
      </c>
      <c r="CI290" s="25">
        <v>17406</v>
      </c>
      <c r="CJ290" s="25">
        <v>17299</v>
      </c>
    </row>
    <row r="291" spans="1:88" x14ac:dyDescent="0.3">
      <c r="A291" s="5">
        <v>44505</v>
      </c>
      <c r="B291" s="25">
        <f t="shared" si="112"/>
        <v>688</v>
      </c>
      <c r="C291" s="25">
        <f t="shared" si="113"/>
        <v>17274</v>
      </c>
      <c r="D291" s="25">
        <v>682.2</v>
      </c>
      <c r="E291" s="25">
        <v>17269</v>
      </c>
      <c r="F291" s="44">
        <v>1.2873187744431639E-3</v>
      </c>
      <c r="G291" s="1">
        <f>'ONE_LAST_QUOTE (2)'!AF291</f>
        <v>-3.2310590462182717E-4</v>
      </c>
      <c r="H291" s="1">
        <f t="shared" si="114"/>
        <v>1.7144585284287945E-3</v>
      </c>
      <c r="I291" s="1">
        <f t="shared" si="115"/>
        <v>-2.3606703376724491E-3</v>
      </c>
      <c r="J291" s="25">
        <f t="shared" si="107"/>
        <v>0</v>
      </c>
      <c r="K291" s="25">
        <f t="shared" si="108"/>
        <v>0</v>
      </c>
      <c r="L291" s="25">
        <f t="shared" si="109"/>
        <v>0</v>
      </c>
      <c r="M291" s="25">
        <v>0</v>
      </c>
      <c r="N291" s="5" t="str">
        <f t="shared" si="110"/>
        <v>-</v>
      </c>
      <c r="O291" s="5" t="str">
        <f t="shared" si="111"/>
        <v>-</v>
      </c>
      <c r="P291" s="5" t="s">
        <v>80</v>
      </c>
      <c r="Q291" s="5" t="s">
        <v>80</v>
      </c>
      <c r="R291" s="5" t="str">
        <f t="shared" si="116"/>
        <v>-</v>
      </c>
      <c r="S291" s="5" t="str">
        <f t="shared" si="117"/>
        <v>-</v>
      </c>
      <c r="T291" s="27">
        <f t="shared" si="118"/>
        <v>1</v>
      </c>
      <c r="CD291" s="5">
        <v>44440</v>
      </c>
      <c r="CE291" s="25">
        <v>693</v>
      </c>
      <c r="CF291" s="25">
        <v>691.9</v>
      </c>
      <c r="CH291" s="5">
        <v>44400</v>
      </c>
      <c r="CI291" s="25">
        <v>17406</v>
      </c>
      <c r="CJ291" s="25">
        <v>17421</v>
      </c>
    </row>
    <row r="292" spans="1:88" x14ac:dyDescent="0.3">
      <c r="A292" s="5">
        <v>44508</v>
      </c>
      <c r="B292" s="25">
        <f t="shared" si="112"/>
        <v>695.1</v>
      </c>
      <c r="C292" s="25">
        <f t="shared" si="113"/>
        <v>17421</v>
      </c>
      <c r="D292" s="25">
        <v>689</v>
      </c>
      <c r="E292" s="25">
        <v>17423</v>
      </c>
      <c r="F292" s="44">
        <v>2.7381988948352125E-5</v>
      </c>
      <c r="G292" s="1">
        <f>'ONE_LAST_QUOTE (2)'!AF292</f>
        <v>-3.2310590462182717E-4</v>
      </c>
      <c r="H292" s="1">
        <f t="shared" si="114"/>
        <v>1.7144585284287945E-3</v>
      </c>
      <c r="I292" s="1">
        <f t="shared" si="115"/>
        <v>-2.3606703376724491E-3</v>
      </c>
      <c r="J292" s="25">
        <f t="shared" si="107"/>
        <v>0</v>
      </c>
      <c r="K292" s="25">
        <f t="shared" si="108"/>
        <v>0</v>
      </c>
      <c r="L292" s="25">
        <f t="shared" si="109"/>
        <v>0</v>
      </c>
      <c r="M292" s="25">
        <v>0</v>
      </c>
      <c r="N292" s="5" t="str">
        <f t="shared" si="110"/>
        <v>-</v>
      </c>
      <c r="O292" s="5" t="str">
        <f t="shared" si="111"/>
        <v>-</v>
      </c>
      <c r="P292" s="5" t="s">
        <v>80</v>
      </c>
      <c r="Q292" s="5" t="s">
        <v>80</v>
      </c>
      <c r="R292" s="5" t="str">
        <f t="shared" si="116"/>
        <v>-</v>
      </c>
      <c r="S292" s="5" t="str">
        <f t="shared" si="117"/>
        <v>-</v>
      </c>
      <c r="T292" s="27">
        <f t="shared" si="118"/>
        <v>1</v>
      </c>
      <c r="CD292" s="5">
        <v>44441</v>
      </c>
      <c r="CE292" s="25">
        <v>690.3</v>
      </c>
      <c r="CF292" s="25">
        <v>692.1</v>
      </c>
      <c r="CH292" s="5">
        <v>44403</v>
      </c>
      <c r="CI292" s="25">
        <v>17203</v>
      </c>
      <c r="CJ292" s="25">
        <v>17409</v>
      </c>
    </row>
    <row r="293" spans="1:88" x14ac:dyDescent="0.3">
      <c r="A293" s="5">
        <v>44509</v>
      </c>
      <c r="B293" s="25">
        <f t="shared" si="112"/>
        <v>694</v>
      </c>
      <c r="C293" s="25">
        <f t="shared" si="113"/>
        <v>17560</v>
      </c>
      <c r="D293" s="25">
        <v>695</v>
      </c>
      <c r="E293" s="25">
        <v>17551</v>
      </c>
      <c r="F293" s="44">
        <v>2.0981924807748209E-4</v>
      </c>
      <c r="G293" s="1">
        <f>'ONE_LAST_QUOTE (2)'!AF293</f>
        <v>-3.2310590462182717E-4</v>
      </c>
      <c r="H293" s="1">
        <f t="shared" si="114"/>
        <v>1.7144585284287945E-3</v>
      </c>
      <c r="I293" s="1">
        <f t="shared" si="115"/>
        <v>-2.3606703376724491E-3</v>
      </c>
      <c r="J293" s="25">
        <f t="shared" si="107"/>
        <v>0</v>
      </c>
      <c r="K293" s="25">
        <f t="shared" si="108"/>
        <v>0</v>
      </c>
      <c r="L293" s="25">
        <f t="shared" si="109"/>
        <v>0</v>
      </c>
      <c r="M293" s="25">
        <v>0</v>
      </c>
      <c r="N293" s="5" t="str">
        <f t="shared" si="110"/>
        <v>-</v>
      </c>
      <c r="O293" s="5" t="str">
        <f t="shared" si="111"/>
        <v>-</v>
      </c>
      <c r="P293" s="5" t="s">
        <v>2</v>
      </c>
      <c r="Q293" s="5" t="s">
        <v>2</v>
      </c>
      <c r="R293" s="5" t="str">
        <f t="shared" si="116"/>
        <v>-</v>
      </c>
      <c r="S293" s="5" t="str">
        <f t="shared" si="117"/>
        <v>-</v>
      </c>
      <c r="T293" s="27">
        <f t="shared" si="118"/>
        <v>1</v>
      </c>
      <c r="CD293" s="5">
        <v>44442</v>
      </c>
      <c r="CE293" s="25">
        <v>696.4</v>
      </c>
      <c r="CF293" s="25">
        <v>690.1</v>
      </c>
      <c r="CH293" s="5">
        <v>44404</v>
      </c>
      <c r="CI293" s="25">
        <v>17168</v>
      </c>
      <c r="CJ293" s="25">
        <v>17216</v>
      </c>
    </row>
    <row r="294" spans="1:88" x14ac:dyDescent="0.3">
      <c r="A294" s="5">
        <v>44510</v>
      </c>
      <c r="B294" s="25">
        <f t="shared" si="112"/>
        <v>690.5</v>
      </c>
      <c r="C294" s="25">
        <f t="shared" si="113"/>
        <v>17573</v>
      </c>
      <c r="D294" s="25">
        <v>694.2</v>
      </c>
      <c r="E294" s="25">
        <v>17554</v>
      </c>
      <c r="F294" s="44">
        <v>3.9797473791694542E-4</v>
      </c>
      <c r="G294" s="1">
        <f>'ONE_LAST_QUOTE (2)'!AF294</f>
        <v>-3.2310590462182717E-4</v>
      </c>
      <c r="H294" s="1">
        <f t="shared" si="114"/>
        <v>1.7144585284287945E-3</v>
      </c>
      <c r="I294" s="1">
        <f t="shared" si="115"/>
        <v>-2.3606703376724491E-3</v>
      </c>
      <c r="J294" s="25">
        <f t="shared" si="107"/>
        <v>0</v>
      </c>
      <c r="K294" s="25">
        <f t="shared" si="108"/>
        <v>0</v>
      </c>
      <c r="L294" s="25">
        <f t="shared" si="109"/>
        <v>0</v>
      </c>
      <c r="M294" s="25">
        <v>0</v>
      </c>
      <c r="N294" s="5" t="str">
        <f t="shared" si="110"/>
        <v>-</v>
      </c>
      <c r="O294" s="5" t="str">
        <f t="shared" si="111"/>
        <v>-</v>
      </c>
      <c r="P294" s="5" t="s">
        <v>80</v>
      </c>
      <c r="Q294" s="5" t="s">
        <v>80</v>
      </c>
      <c r="R294" s="5" t="str">
        <f t="shared" si="116"/>
        <v>-</v>
      </c>
      <c r="S294" s="5" t="str">
        <f t="shared" si="117"/>
        <v>-</v>
      </c>
      <c r="T294" s="27">
        <f t="shared" si="118"/>
        <v>1</v>
      </c>
      <c r="CD294" s="5">
        <v>44445</v>
      </c>
      <c r="CE294" s="25">
        <v>703.3</v>
      </c>
      <c r="CF294" s="25">
        <v>696.9</v>
      </c>
      <c r="CH294" s="5">
        <v>44405</v>
      </c>
      <c r="CI294" s="25">
        <v>16965</v>
      </c>
      <c r="CJ294" s="25">
        <v>17146</v>
      </c>
    </row>
    <row r="295" spans="1:88" x14ac:dyDescent="0.3">
      <c r="A295" s="5">
        <v>44511</v>
      </c>
      <c r="B295" s="25">
        <f t="shared" si="112"/>
        <v>692.7</v>
      </c>
      <c r="C295" s="25">
        <f t="shared" si="113"/>
        <v>17485</v>
      </c>
      <c r="D295" s="25">
        <v>689.6</v>
      </c>
      <c r="E295" s="25">
        <v>17473</v>
      </c>
      <c r="F295" s="44">
        <v>6.9470211310215368E-4</v>
      </c>
      <c r="G295" s="1">
        <f>'ONE_LAST_QUOTE (2)'!AF295</f>
        <v>-3.2310590462182717E-4</v>
      </c>
      <c r="H295" s="1">
        <f t="shared" si="114"/>
        <v>1.7144585284287945E-3</v>
      </c>
      <c r="I295" s="1">
        <f t="shared" si="115"/>
        <v>-2.3606703376724491E-3</v>
      </c>
      <c r="J295" s="25">
        <f t="shared" si="107"/>
        <v>0</v>
      </c>
      <c r="K295" s="25">
        <f t="shared" si="108"/>
        <v>0</v>
      </c>
      <c r="L295" s="25">
        <f t="shared" si="109"/>
        <v>0</v>
      </c>
      <c r="M295" s="25">
        <v>0</v>
      </c>
      <c r="N295" s="5" t="str">
        <f t="shared" si="110"/>
        <v>-</v>
      </c>
      <c r="O295" s="5" t="str">
        <f t="shared" si="111"/>
        <v>-</v>
      </c>
      <c r="P295" s="5" t="s">
        <v>80</v>
      </c>
      <c r="Q295" s="5" t="s">
        <v>80</v>
      </c>
      <c r="R295" s="5" t="str">
        <f t="shared" si="116"/>
        <v>-</v>
      </c>
      <c r="S295" s="5" t="str">
        <f t="shared" si="117"/>
        <v>-</v>
      </c>
      <c r="T295" s="27">
        <f t="shared" si="118"/>
        <v>1</v>
      </c>
      <c r="CD295" s="5">
        <v>44446</v>
      </c>
      <c r="CE295" s="25">
        <v>695.4</v>
      </c>
      <c r="CF295" s="25">
        <v>703.3</v>
      </c>
      <c r="CH295" s="5">
        <v>44406</v>
      </c>
      <c r="CI295" s="25">
        <v>17327</v>
      </c>
      <c r="CJ295" s="25">
        <v>16996</v>
      </c>
    </row>
    <row r="296" spans="1:88" x14ac:dyDescent="0.3">
      <c r="A296" s="5">
        <v>44512</v>
      </c>
      <c r="B296" s="25">
        <f t="shared" si="112"/>
        <v>697</v>
      </c>
      <c r="C296" s="25">
        <f t="shared" si="113"/>
        <v>17540</v>
      </c>
      <c r="D296" s="25">
        <v>692.9</v>
      </c>
      <c r="E296" s="25">
        <v>17544</v>
      </c>
      <c r="F296" s="44">
        <v>-2.7258278124809242E-4</v>
      </c>
      <c r="G296" s="1">
        <f>'ONE_LAST_QUOTE (2)'!AF296</f>
        <v>-3.2310590462182717E-4</v>
      </c>
      <c r="H296" s="1">
        <f t="shared" si="114"/>
        <v>1.7144585284287945E-3</v>
      </c>
      <c r="I296" s="1">
        <f t="shared" si="115"/>
        <v>-2.3606703376724491E-3</v>
      </c>
      <c r="J296" s="25">
        <f t="shared" si="107"/>
        <v>0</v>
      </c>
      <c r="K296" s="25">
        <f t="shared" si="108"/>
        <v>0</v>
      </c>
      <c r="L296" s="25">
        <f t="shared" si="109"/>
        <v>0</v>
      </c>
      <c r="M296" s="25">
        <v>0</v>
      </c>
      <c r="N296" s="5" t="str">
        <f t="shared" si="110"/>
        <v>-</v>
      </c>
      <c r="O296" s="5" t="str">
        <f t="shared" si="111"/>
        <v>-</v>
      </c>
      <c r="P296" s="5" t="s">
        <v>80</v>
      </c>
      <c r="Q296" s="5" t="s">
        <v>80</v>
      </c>
      <c r="R296" s="5" t="str">
        <f t="shared" si="116"/>
        <v>-</v>
      </c>
      <c r="S296" s="5" t="str">
        <f t="shared" si="117"/>
        <v>-</v>
      </c>
      <c r="T296" s="27">
        <f t="shared" si="118"/>
        <v>1</v>
      </c>
      <c r="CD296" s="5">
        <v>44447</v>
      </c>
      <c r="CE296" s="25">
        <v>685.8</v>
      </c>
      <c r="CF296" s="25">
        <v>695.1</v>
      </c>
      <c r="CH296" s="5">
        <v>44407</v>
      </c>
      <c r="CI296" s="25">
        <v>17174</v>
      </c>
      <c r="CJ296" s="25">
        <v>17348</v>
      </c>
    </row>
    <row r="297" spans="1:88" x14ac:dyDescent="0.3">
      <c r="A297" s="5">
        <v>44515</v>
      </c>
      <c r="B297" s="25">
        <f t="shared" si="112"/>
        <v>699</v>
      </c>
      <c r="C297" s="25">
        <f t="shared" si="113"/>
        <v>17665</v>
      </c>
      <c r="D297" s="25">
        <v>697.6</v>
      </c>
      <c r="E297" s="25">
        <v>17664</v>
      </c>
      <c r="F297" s="44">
        <v>1.671317690031043E-4</v>
      </c>
      <c r="G297" s="1">
        <f>'ONE_LAST_QUOTE (2)'!AF297</f>
        <v>-3.2310590462182717E-4</v>
      </c>
      <c r="H297" s="1">
        <f t="shared" si="114"/>
        <v>1.7144585284287945E-3</v>
      </c>
      <c r="I297" s="1">
        <f t="shared" si="115"/>
        <v>-2.3606703376724491E-3</v>
      </c>
      <c r="J297" s="25">
        <f t="shared" si="107"/>
        <v>0</v>
      </c>
      <c r="K297" s="25">
        <f t="shared" si="108"/>
        <v>0</v>
      </c>
      <c r="L297" s="25">
        <f t="shared" si="109"/>
        <v>0</v>
      </c>
      <c r="M297" s="25">
        <v>0</v>
      </c>
      <c r="N297" s="5" t="str">
        <f t="shared" si="110"/>
        <v>-</v>
      </c>
      <c r="O297" s="5" t="str">
        <f t="shared" si="111"/>
        <v>-</v>
      </c>
      <c r="P297" s="5" t="s">
        <v>80</v>
      </c>
      <c r="Q297" s="5" t="s">
        <v>80</v>
      </c>
      <c r="R297" s="5" t="str">
        <f t="shared" si="116"/>
        <v>-</v>
      </c>
      <c r="S297" s="5" t="str">
        <f t="shared" si="117"/>
        <v>-</v>
      </c>
      <c r="T297" s="27">
        <f t="shared" si="118"/>
        <v>1</v>
      </c>
      <c r="CD297" s="5">
        <v>44448</v>
      </c>
      <c r="CE297" s="25">
        <v>691.6</v>
      </c>
      <c r="CF297" s="25">
        <v>687.8</v>
      </c>
      <c r="CH297" s="5">
        <v>44410</v>
      </c>
      <c r="CI297" s="25">
        <v>17467</v>
      </c>
      <c r="CJ297" s="25">
        <v>17174</v>
      </c>
    </row>
    <row r="298" spans="1:88" x14ac:dyDescent="0.3">
      <c r="A298" s="5">
        <v>44516</v>
      </c>
      <c r="B298" s="25">
        <f t="shared" si="112"/>
        <v>701.1</v>
      </c>
      <c r="C298" s="25">
        <f t="shared" si="113"/>
        <v>17712</v>
      </c>
      <c r="D298" s="25">
        <v>698.7</v>
      </c>
      <c r="E298" s="25">
        <v>17698</v>
      </c>
      <c r="F298" s="44">
        <v>7.7592757011158071E-4</v>
      </c>
      <c r="G298" s="1">
        <f>'ONE_LAST_QUOTE (2)'!AF298</f>
        <v>-3.2310590462182717E-4</v>
      </c>
      <c r="H298" s="1">
        <f t="shared" si="114"/>
        <v>1.7144585284287945E-3</v>
      </c>
      <c r="I298" s="1">
        <f t="shared" si="115"/>
        <v>-2.3606703376724491E-3</v>
      </c>
      <c r="J298" s="25">
        <f t="shared" si="107"/>
        <v>0</v>
      </c>
      <c r="K298" s="25">
        <f t="shared" si="108"/>
        <v>0</v>
      </c>
      <c r="L298" s="25">
        <f t="shared" si="109"/>
        <v>0</v>
      </c>
      <c r="M298" s="25">
        <v>0</v>
      </c>
      <c r="N298" s="5" t="str">
        <f t="shared" si="110"/>
        <v>-</v>
      </c>
      <c r="O298" s="5" t="str">
        <f t="shared" si="111"/>
        <v>-</v>
      </c>
      <c r="P298" s="5" t="s">
        <v>80</v>
      </c>
      <c r="Q298" s="5" t="s">
        <v>80</v>
      </c>
      <c r="R298" s="5" t="str">
        <f t="shared" si="116"/>
        <v>-</v>
      </c>
      <c r="S298" s="5" t="str">
        <f t="shared" si="117"/>
        <v>-</v>
      </c>
      <c r="T298" s="27">
        <f t="shared" si="118"/>
        <v>1</v>
      </c>
      <c r="CD298" s="5">
        <v>44449</v>
      </c>
      <c r="CE298" s="25">
        <v>697.5</v>
      </c>
      <c r="CF298" s="25">
        <v>691.2</v>
      </c>
      <c r="CH298" s="5">
        <v>44411</v>
      </c>
      <c r="CI298" s="25">
        <v>17482</v>
      </c>
      <c r="CJ298" s="25">
        <v>17469</v>
      </c>
    </row>
    <row r="299" spans="1:88" x14ac:dyDescent="0.3">
      <c r="A299" s="5">
        <v>44517</v>
      </c>
      <c r="B299" s="25">
        <f t="shared" si="112"/>
        <v>704.8</v>
      </c>
      <c r="C299" s="25">
        <f t="shared" si="113"/>
        <v>17758</v>
      </c>
      <c r="D299" s="25">
        <v>702</v>
      </c>
      <c r="E299" s="25">
        <v>17723</v>
      </c>
      <c r="F299" s="44">
        <v>-3.3512538014715586E-3</v>
      </c>
      <c r="G299" s="1">
        <f>'ONE_LAST_QUOTE (2)'!AF299</f>
        <v>-3.2310590462182717E-4</v>
      </c>
      <c r="H299" s="1">
        <f t="shared" si="114"/>
        <v>1.7144585284287945E-3</v>
      </c>
      <c r="I299" s="1">
        <f t="shared" si="115"/>
        <v>-2.3606703376724491E-3</v>
      </c>
      <c r="J299" s="25">
        <f t="shared" si="107"/>
        <v>0</v>
      </c>
      <c r="K299" s="25">
        <f t="shared" si="108"/>
        <v>1</v>
      </c>
      <c r="L299" s="25">
        <f t="shared" si="109"/>
        <v>1</v>
      </c>
      <c r="M299" s="25">
        <v>0</v>
      </c>
      <c r="N299" s="5" t="str">
        <f t="shared" si="110"/>
        <v>-</v>
      </c>
      <c r="O299" s="5">
        <f t="shared" si="111"/>
        <v>44517</v>
      </c>
      <c r="P299" s="5" t="s">
        <v>80</v>
      </c>
      <c r="Q299" s="5" t="s">
        <v>80</v>
      </c>
      <c r="R299" s="5" t="str">
        <f t="shared" si="116"/>
        <v>-</v>
      </c>
      <c r="S299" s="5" t="str">
        <f t="shared" si="117"/>
        <v>-</v>
      </c>
      <c r="T299" s="27">
        <f t="shared" si="118"/>
        <v>0</v>
      </c>
      <c r="CD299" s="5">
        <v>44452</v>
      </c>
      <c r="CE299" s="25">
        <v>697</v>
      </c>
      <c r="CF299" s="25">
        <v>698.1</v>
      </c>
      <c r="CH299" s="5">
        <v>44412</v>
      </c>
      <c r="CI299" s="25">
        <v>17571</v>
      </c>
      <c r="CJ299" s="25">
        <v>17490</v>
      </c>
    </row>
    <row r="300" spans="1:88" x14ac:dyDescent="0.3">
      <c r="A300" s="5">
        <v>44518</v>
      </c>
      <c r="B300" s="25">
        <f t="shared" si="112"/>
        <v>708.6</v>
      </c>
      <c r="C300" s="25">
        <f t="shared" si="113"/>
        <v>17857</v>
      </c>
      <c r="D300" s="25">
        <v>706.6</v>
      </c>
      <c r="E300" s="25">
        <v>17859</v>
      </c>
      <c r="F300" s="44">
        <v>6.9347772545362302E-5</v>
      </c>
      <c r="G300" s="1">
        <f>'ONE_LAST_QUOTE (2)'!AF300</f>
        <v>-3.2310590462182717E-4</v>
      </c>
      <c r="H300" s="1">
        <f t="shared" si="114"/>
        <v>1.7144585284287945E-3</v>
      </c>
      <c r="I300" s="1">
        <f t="shared" si="115"/>
        <v>-2.3606703376724491E-3</v>
      </c>
      <c r="J300" s="25">
        <f t="shared" si="107"/>
        <v>0</v>
      </c>
      <c r="K300" s="25">
        <f t="shared" si="108"/>
        <v>0</v>
      </c>
      <c r="L300" s="25">
        <f t="shared" si="109"/>
        <v>0</v>
      </c>
      <c r="M300" s="25">
        <v>0</v>
      </c>
      <c r="N300" s="5" t="str">
        <f t="shared" si="110"/>
        <v>-</v>
      </c>
      <c r="O300" s="5" t="str">
        <f t="shared" si="111"/>
        <v>-</v>
      </c>
      <c r="P300" s="5" t="s">
        <v>80</v>
      </c>
      <c r="Q300" s="5" t="s">
        <v>80</v>
      </c>
      <c r="R300" s="5" t="str">
        <f t="shared" si="116"/>
        <v>-</v>
      </c>
      <c r="S300" s="5" t="str">
        <f t="shared" si="117"/>
        <v>-</v>
      </c>
      <c r="T300" s="27">
        <f t="shared" si="118"/>
        <v>1</v>
      </c>
      <c r="CD300" s="5">
        <v>44453</v>
      </c>
      <c r="CE300" s="25">
        <v>695.3</v>
      </c>
      <c r="CF300" s="25">
        <v>696.1</v>
      </c>
      <c r="CH300" s="5">
        <v>44413</v>
      </c>
      <c r="CI300" s="25">
        <v>17544</v>
      </c>
      <c r="CJ300" s="25">
        <v>17584</v>
      </c>
    </row>
    <row r="301" spans="1:88" x14ac:dyDescent="0.3">
      <c r="A301" s="5">
        <v>44519</v>
      </c>
      <c r="B301" s="25">
        <f t="shared" si="112"/>
        <v>706</v>
      </c>
      <c r="C301" s="25">
        <f t="shared" si="113"/>
        <v>17850</v>
      </c>
      <c r="D301" s="25">
        <v>708.2</v>
      </c>
      <c r="E301" s="25">
        <v>17852</v>
      </c>
      <c r="F301" s="44">
        <v>-1.3052902333039631E-4</v>
      </c>
      <c r="G301" s="1">
        <f>'ONE_LAST_QUOTE (2)'!AF301</f>
        <v>-3.2310590462182717E-4</v>
      </c>
      <c r="H301" s="1">
        <f t="shared" si="114"/>
        <v>1.7144585284287945E-3</v>
      </c>
      <c r="I301" s="1">
        <f t="shared" si="115"/>
        <v>-2.3606703376724491E-3</v>
      </c>
      <c r="J301" s="25">
        <f t="shared" si="107"/>
        <v>0</v>
      </c>
      <c r="K301" s="25">
        <f t="shared" si="108"/>
        <v>0</v>
      </c>
      <c r="L301" s="25">
        <f t="shared" si="109"/>
        <v>0</v>
      </c>
      <c r="M301" s="25">
        <v>0</v>
      </c>
      <c r="N301" s="5" t="str">
        <f t="shared" si="110"/>
        <v>-</v>
      </c>
      <c r="O301" s="5" t="str">
        <f t="shared" si="111"/>
        <v>-</v>
      </c>
      <c r="P301" s="5" t="s">
        <v>80</v>
      </c>
      <c r="Q301" s="5" t="s">
        <v>80</v>
      </c>
      <c r="R301" s="5" t="str">
        <f t="shared" si="116"/>
        <v>-</v>
      </c>
      <c r="S301" s="5" t="str">
        <f t="shared" si="117"/>
        <v>-</v>
      </c>
      <c r="T301" s="27">
        <f t="shared" si="118"/>
        <v>1</v>
      </c>
      <c r="CD301" s="5">
        <v>44454</v>
      </c>
      <c r="CE301" s="25">
        <v>693.6</v>
      </c>
      <c r="CF301" s="25">
        <v>695.3</v>
      </c>
      <c r="CH301" s="5">
        <v>44414</v>
      </c>
      <c r="CI301" s="25">
        <v>17439</v>
      </c>
      <c r="CJ301" s="25">
        <v>17505</v>
      </c>
    </row>
    <row r="302" spans="1:88" x14ac:dyDescent="0.3">
      <c r="A302" s="5">
        <v>44522</v>
      </c>
      <c r="B302" s="25">
        <f t="shared" si="112"/>
        <v>700.2</v>
      </c>
      <c r="C302" s="25">
        <f t="shared" si="113"/>
        <v>17838</v>
      </c>
      <c r="D302" s="25">
        <v>705.5</v>
      </c>
      <c r="E302" s="25">
        <v>17836</v>
      </c>
      <c r="F302" s="44">
        <v>1.014382922423808E-3</v>
      </c>
      <c r="G302" s="1">
        <f>'ONE_LAST_QUOTE (2)'!AF302</f>
        <v>-3.2310590462182717E-4</v>
      </c>
      <c r="H302" s="1">
        <f t="shared" si="114"/>
        <v>1.7144585284287945E-3</v>
      </c>
      <c r="I302" s="1">
        <f t="shared" si="115"/>
        <v>-2.3606703376724491E-3</v>
      </c>
      <c r="J302" s="25">
        <f t="shared" si="107"/>
        <v>0</v>
      </c>
      <c r="K302" s="25">
        <f t="shared" si="108"/>
        <v>0</v>
      </c>
      <c r="L302" s="25">
        <f t="shared" si="109"/>
        <v>0</v>
      </c>
      <c r="M302" s="25">
        <v>0</v>
      </c>
      <c r="N302" s="5" t="str">
        <f t="shared" si="110"/>
        <v>-</v>
      </c>
      <c r="O302" s="5" t="str">
        <f t="shared" si="111"/>
        <v>-</v>
      </c>
      <c r="P302" s="5" t="s">
        <v>80</v>
      </c>
      <c r="Q302" s="5" t="s">
        <v>80</v>
      </c>
      <c r="R302" s="5" t="str">
        <f t="shared" si="116"/>
        <v>-</v>
      </c>
      <c r="S302" s="5" t="str">
        <f t="shared" si="117"/>
        <v>-</v>
      </c>
      <c r="T302" s="27">
        <f t="shared" si="118"/>
        <v>1</v>
      </c>
      <c r="CD302" s="5">
        <v>44455</v>
      </c>
      <c r="CE302" s="25">
        <v>688.4</v>
      </c>
      <c r="CF302" s="25">
        <v>693.2</v>
      </c>
      <c r="CH302" s="5">
        <v>44417</v>
      </c>
      <c r="CI302" s="25">
        <v>17406</v>
      </c>
      <c r="CJ302" s="25">
        <v>17447</v>
      </c>
    </row>
    <row r="303" spans="1:88" x14ac:dyDescent="0.3">
      <c r="A303" s="5">
        <v>44523</v>
      </c>
      <c r="B303" s="25">
        <f t="shared" si="112"/>
        <v>698.9</v>
      </c>
      <c r="C303" s="25">
        <f t="shared" si="113"/>
        <v>17658</v>
      </c>
      <c r="D303" s="25">
        <v>699.6</v>
      </c>
      <c r="E303" s="25">
        <v>17659</v>
      </c>
      <c r="F303" s="44">
        <v>1.2416481716960543E-4</v>
      </c>
      <c r="G303" s="1">
        <f>'ONE_LAST_QUOTE (2)'!AF303</f>
        <v>-3.2310590462182717E-4</v>
      </c>
      <c r="H303" s="1">
        <f t="shared" si="114"/>
        <v>1.7144585284287945E-3</v>
      </c>
      <c r="I303" s="1">
        <f t="shared" si="115"/>
        <v>-2.3606703376724491E-3</v>
      </c>
      <c r="J303" s="25">
        <f t="shared" si="107"/>
        <v>0</v>
      </c>
      <c r="K303" s="25">
        <f t="shared" si="108"/>
        <v>0</v>
      </c>
      <c r="L303" s="25">
        <f t="shared" si="109"/>
        <v>0</v>
      </c>
      <c r="M303" s="25">
        <v>0</v>
      </c>
      <c r="N303" s="5" t="str">
        <f t="shared" si="110"/>
        <v>-</v>
      </c>
      <c r="O303" s="5" t="str">
        <f t="shared" si="111"/>
        <v>-</v>
      </c>
      <c r="P303" s="5" t="s">
        <v>80</v>
      </c>
      <c r="Q303" s="5" t="s">
        <v>80</v>
      </c>
      <c r="R303" s="5" t="str">
        <f t="shared" si="116"/>
        <v>-</v>
      </c>
      <c r="S303" s="5" t="str">
        <f t="shared" si="117"/>
        <v>-</v>
      </c>
      <c r="T303" s="27">
        <f t="shared" si="118"/>
        <v>1</v>
      </c>
      <c r="CD303" s="5">
        <v>44456</v>
      </c>
      <c r="CE303" s="25">
        <v>688.8</v>
      </c>
      <c r="CF303" s="25">
        <v>687.7</v>
      </c>
      <c r="CH303" s="5">
        <v>44418</v>
      </c>
      <c r="CI303" s="25">
        <v>17295</v>
      </c>
      <c r="CJ303" s="25">
        <v>17406</v>
      </c>
    </row>
    <row r="304" spans="1:88" x14ac:dyDescent="0.3">
      <c r="A304" s="5">
        <v>44524</v>
      </c>
      <c r="B304" s="25">
        <f t="shared" si="112"/>
        <v>695.5</v>
      </c>
      <c r="C304" s="25">
        <f t="shared" si="113"/>
        <v>17694</v>
      </c>
      <c r="D304" s="25">
        <v>698.1</v>
      </c>
      <c r="E304" s="25">
        <v>17680</v>
      </c>
      <c r="F304" s="44">
        <v>-1.1451301640404803E-3</v>
      </c>
      <c r="G304" s="1">
        <f>'ONE_LAST_QUOTE (2)'!AF304</f>
        <v>-3.2310590462182717E-4</v>
      </c>
      <c r="H304" s="1">
        <f t="shared" si="114"/>
        <v>1.7144585284287945E-3</v>
      </c>
      <c r="I304" s="1">
        <f t="shared" si="115"/>
        <v>-2.3606703376724491E-3</v>
      </c>
      <c r="J304" s="25">
        <f t="shared" si="107"/>
        <v>0</v>
      </c>
      <c r="K304" s="25">
        <f t="shared" si="108"/>
        <v>0</v>
      </c>
      <c r="L304" s="25">
        <f t="shared" si="109"/>
        <v>0</v>
      </c>
      <c r="M304" s="25">
        <v>0</v>
      </c>
      <c r="N304" s="5" t="str">
        <f t="shared" si="110"/>
        <v>-</v>
      </c>
      <c r="O304" s="5" t="str">
        <f t="shared" si="111"/>
        <v>-</v>
      </c>
      <c r="P304" s="5" t="s">
        <v>80</v>
      </c>
      <c r="Q304" s="5" t="s">
        <v>80</v>
      </c>
      <c r="R304" s="5" t="str">
        <f t="shared" si="116"/>
        <v>-</v>
      </c>
      <c r="S304" s="5" t="str">
        <f t="shared" si="117"/>
        <v>-</v>
      </c>
      <c r="T304" s="27">
        <f t="shared" si="118"/>
        <v>0</v>
      </c>
      <c r="CD304" s="5">
        <v>44459</v>
      </c>
      <c r="CE304" s="25">
        <v>670.8</v>
      </c>
      <c r="CF304" s="25">
        <v>688.8</v>
      </c>
      <c r="CH304" s="5">
        <v>44419</v>
      </c>
      <c r="CI304" s="25">
        <v>17170</v>
      </c>
      <c r="CJ304" s="25">
        <v>17300</v>
      </c>
    </row>
    <row r="305" spans="1:88" x14ac:dyDescent="0.3">
      <c r="A305" s="5">
        <v>44525</v>
      </c>
      <c r="B305" s="25">
        <f t="shared" si="112"/>
        <v>682.9</v>
      </c>
      <c r="C305" s="25">
        <f t="shared" si="113"/>
        <v>17667</v>
      </c>
      <c r="D305" s="25">
        <v>696.4</v>
      </c>
      <c r="E305" s="25">
        <v>17673</v>
      </c>
      <c r="F305" s="44">
        <v>7.9293896259706605E-4</v>
      </c>
      <c r="G305" s="1">
        <f>'ONE_LAST_QUOTE (2)'!AF305</f>
        <v>-3.2310590462182717E-4</v>
      </c>
      <c r="H305" s="1">
        <f t="shared" si="114"/>
        <v>1.7144585284287945E-3</v>
      </c>
      <c r="I305" s="1">
        <f t="shared" si="115"/>
        <v>-2.3606703376724491E-3</v>
      </c>
      <c r="J305" s="25">
        <f t="shared" si="107"/>
        <v>0</v>
      </c>
      <c r="K305" s="25">
        <f t="shared" si="108"/>
        <v>0</v>
      </c>
      <c r="L305" s="25">
        <f t="shared" si="109"/>
        <v>0</v>
      </c>
      <c r="M305" s="25">
        <v>0</v>
      </c>
      <c r="N305" s="5" t="str">
        <f t="shared" si="110"/>
        <v>-</v>
      </c>
      <c r="O305" s="5" t="str">
        <f t="shared" si="111"/>
        <v>-</v>
      </c>
      <c r="P305" s="5" t="s">
        <v>80</v>
      </c>
      <c r="Q305" s="5" t="s">
        <v>80</v>
      </c>
      <c r="R305" s="5" t="str">
        <f t="shared" si="116"/>
        <v>-</v>
      </c>
      <c r="S305" s="5" t="str">
        <f t="shared" si="117"/>
        <v>-</v>
      </c>
      <c r="T305" s="27">
        <f t="shared" si="118"/>
        <v>1</v>
      </c>
      <c r="CD305" s="5">
        <v>44460</v>
      </c>
      <c r="CE305" s="25">
        <v>673.4</v>
      </c>
      <c r="CF305" s="25">
        <v>671.1</v>
      </c>
      <c r="CH305" s="5">
        <v>44420</v>
      </c>
      <c r="CI305" s="25">
        <v>17158</v>
      </c>
      <c r="CJ305" s="25">
        <v>17152</v>
      </c>
    </row>
    <row r="306" spans="1:88" x14ac:dyDescent="0.3">
      <c r="A306" s="5">
        <v>44526</v>
      </c>
      <c r="B306" s="25">
        <f t="shared" si="112"/>
        <v>683.4</v>
      </c>
      <c r="C306" s="25">
        <f t="shared" si="113"/>
        <v>17321</v>
      </c>
      <c r="D306" s="25">
        <v>683.8</v>
      </c>
      <c r="E306" s="25">
        <v>17342</v>
      </c>
      <c r="F306" s="44">
        <v>1.0925651183747687E-3</v>
      </c>
      <c r="G306" s="1">
        <f>'ONE_LAST_QUOTE (2)'!AF306</f>
        <v>-3.2310590462182717E-4</v>
      </c>
      <c r="H306" s="1">
        <f t="shared" si="114"/>
        <v>1.7144585284287945E-3</v>
      </c>
      <c r="I306" s="1">
        <f t="shared" si="115"/>
        <v>-2.3606703376724491E-3</v>
      </c>
      <c r="J306" s="25">
        <f t="shared" si="107"/>
        <v>0</v>
      </c>
      <c r="K306" s="25">
        <f t="shared" si="108"/>
        <v>0</v>
      </c>
      <c r="L306" s="25">
        <f t="shared" si="109"/>
        <v>0</v>
      </c>
      <c r="M306" s="25">
        <v>0</v>
      </c>
      <c r="N306" s="5" t="str">
        <f t="shared" si="110"/>
        <v>-</v>
      </c>
      <c r="O306" s="5" t="str">
        <f t="shared" si="111"/>
        <v>-</v>
      </c>
      <c r="P306" s="5" t="s">
        <v>80</v>
      </c>
      <c r="Q306" s="5" t="s">
        <v>80</v>
      </c>
      <c r="R306" s="5" t="str">
        <f t="shared" si="116"/>
        <v>-</v>
      </c>
      <c r="S306" s="5" t="str">
        <f t="shared" si="117"/>
        <v>-</v>
      </c>
      <c r="T306" s="27">
        <f t="shared" si="118"/>
        <v>1</v>
      </c>
      <c r="CD306" s="5">
        <v>44462</v>
      </c>
      <c r="CE306" s="25">
        <v>679.5</v>
      </c>
      <c r="CF306" s="25">
        <v>669.8</v>
      </c>
      <c r="CH306" s="5">
        <v>44421</v>
      </c>
      <c r="CI306" s="25">
        <v>16936</v>
      </c>
      <c r="CJ306" s="25">
        <v>17155</v>
      </c>
    </row>
    <row r="307" spans="1:88" x14ac:dyDescent="0.3">
      <c r="A307" s="5">
        <v>44529</v>
      </c>
      <c r="B307" s="25">
        <f t="shared" si="112"/>
        <v>676.6</v>
      </c>
      <c r="C307" s="25">
        <f t="shared" si="113"/>
        <v>17368</v>
      </c>
      <c r="D307" s="25">
        <v>683.4</v>
      </c>
      <c r="E307" s="25">
        <v>17311</v>
      </c>
      <c r="F307" s="44">
        <v>1.074973174347944E-4</v>
      </c>
      <c r="G307" s="1">
        <f>'ONE_LAST_QUOTE (2)'!AF307</f>
        <v>-3.2310590462182717E-4</v>
      </c>
      <c r="H307" s="1">
        <f t="shared" si="114"/>
        <v>1.7144585284287945E-3</v>
      </c>
      <c r="I307" s="1">
        <f t="shared" si="115"/>
        <v>-2.3606703376724491E-3</v>
      </c>
      <c r="J307" s="25">
        <f t="shared" si="107"/>
        <v>0</v>
      </c>
      <c r="K307" s="25">
        <f t="shared" si="108"/>
        <v>0</v>
      </c>
      <c r="L307" s="25">
        <f t="shared" si="109"/>
        <v>0</v>
      </c>
      <c r="M307" s="25">
        <v>0</v>
      </c>
      <c r="N307" s="5" t="str">
        <f t="shared" si="110"/>
        <v>-</v>
      </c>
      <c r="O307" s="5" t="str">
        <f t="shared" si="111"/>
        <v>-</v>
      </c>
      <c r="P307" s="5" t="s">
        <v>80</v>
      </c>
      <c r="Q307" s="5" t="s">
        <v>80</v>
      </c>
      <c r="R307" s="5" t="str">
        <f t="shared" si="116"/>
        <v>-</v>
      </c>
      <c r="S307" s="5" t="str">
        <f t="shared" si="117"/>
        <v>-</v>
      </c>
      <c r="T307" s="27">
        <f t="shared" si="118"/>
        <v>1</v>
      </c>
      <c r="CD307" s="5">
        <v>44463</v>
      </c>
      <c r="CE307" s="25">
        <v>684.2</v>
      </c>
      <c r="CF307" s="25">
        <v>680.3</v>
      </c>
      <c r="CH307" s="5">
        <v>44424</v>
      </c>
      <c r="CI307" s="25">
        <v>16774</v>
      </c>
      <c r="CJ307" s="25">
        <v>16949</v>
      </c>
    </row>
    <row r="308" spans="1:88" x14ac:dyDescent="0.3">
      <c r="A308" s="5">
        <v>44530</v>
      </c>
      <c r="B308" s="25">
        <f t="shared" si="112"/>
        <v>691.9</v>
      </c>
      <c r="C308" s="25">
        <f t="shared" si="113"/>
        <v>17291</v>
      </c>
      <c r="D308" s="25">
        <v>680.3</v>
      </c>
      <c r="E308" s="25">
        <v>17330</v>
      </c>
      <c r="F308" s="44">
        <v>3.7657548771341115E-3</v>
      </c>
      <c r="G308" s="1">
        <f>'ONE_LAST_QUOTE (2)'!AF308</f>
        <v>-3.2310590462182717E-4</v>
      </c>
      <c r="H308" s="1">
        <f t="shared" si="114"/>
        <v>1.7144585284287945E-3</v>
      </c>
      <c r="I308" s="1">
        <f t="shared" si="115"/>
        <v>-2.3606703376724491E-3</v>
      </c>
      <c r="J308" s="25">
        <f t="shared" si="107"/>
        <v>1</v>
      </c>
      <c r="K308" s="25">
        <f t="shared" si="108"/>
        <v>0</v>
      </c>
      <c r="L308" s="25">
        <f t="shared" si="109"/>
        <v>1</v>
      </c>
      <c r="M308" s="25">
        <v>0</v>
      </c>
      <c r="N308" s="5">
        <f t="shared" si="110"/>
        <v>44530</v>
      </c>
      <c r="O308" s="5" t="str">
        <f t="shared" si="111"/>
        <v>-</v>
      </c>
      <c r="P308" s="5" t="s">
        <v>80</v>
      </c>
      <c r="Q308" s="5" t="s">
        <v>80</v>
      </c>
      <c r="R308" s="5" t="str">
        <f t="shared" si="116"/>
        <v>-</v>
      </c>
      <c r="S308" s="5" t="str">
        <f t="shared" si="117"/>
        <v>-</v>
      </c>
      <c r="T308" s="27">
        <f t="shared" si="118"/>
        <v>1</v>
      </c>
      <c r="CD308" s="5">
        <v>44466</v>
      </c>
      <c r="CE308" s="25">
        <v>686.8</v>
      </c>
      <c r="CF308" s="25">
        <v>683.5</v>
      </c>
      <c r="CH308" s="5">
        <v>44425</v>
      </c>
      <c r="CI308" s="25">
        <v>16578</v>
      </c>
      <c r="CJ308" s="25">
        <v>16800</v>
      </c>
    </row>
    <row r="309" spans="1:88" x14ac:dyDescent="0.3">
      <c r="A309" s="5">
        <v>44531</v>
      </c>
      <c r="B309" s="25">
        <f t="shared" si="112"/>
        <v>699.5</v>
      </c>
      <c r="C309" s="25">
        <f t="shared" si="113"/>
        <v>17590</v>
      </c>
      <c r="D309" s="25">
        <v>691.8</v>
      </c>
      <c r="E309" s="25">
        <v>17584</v>
      </c>
      <c r="F309" s="44">
        <v>3.1538473243805263E-3</v>
      </c>
      <c r="G309" s="1">
        <f>'ONE_LAST_QUOTE (2)'!AF309</f>
        <v>-3.2310590462182717E-4</v>
      </c>
      <c r="H309" s="1">
        <f t="shared" si="114"/>
        <v>1.7144585284287945E-3</v>
      </c>
      <c r="I309" s="1">
        <f t="shared" si="115"/>
        <v>-2.3606703376724491E-3</v>
      </c>
      <c r="J309" s="25">
        <f t="shared" si="107"/>
        <v>1</v>
      </c>
      <c r="K309" s="25">
        <f t="shared" si="108"/>
        <v>0</v>
      </c>
      <c r="L309" s="25">
        <f t="shared" si="109"/>
        <v>1</v>
      </c>
      <c r="M309" s="25">
        <v>0</v>
      </c>
      <c r="N309" s="5">
        <f t="shared" si="110"/>
        <v>44531</v>
      </c>
      <c r="O309" s="5" t="str">
        <f t="shared" si="111"/>
        <v>-</v>
      </c>
      <c r="P309" s="5" t="s">
        <v>80</v>
      </c>
      <c r="Q309" s="5" t="s">
        <v>80</v>
      </c>
      <c r="R309" s="5" t="str">
        <f t="shared" si="116"/>
        <v>-</v>
      </c>
      <c r="S309" s="5" t="str">
        <f t="shared" si="117"/>
        <v>-</v>
      </c>
      <c r="T309" s="27">
        <f t="shared" si="118"/>
        <v>1</v>
      </c>
      <c r="CD309" s="5">
        <v>44467</v>
      </c>
      <c r="CE309" s="25">
        <v>680</v>
      </c>
      <c r="CF309" s="25">
        <v>686.9</v>
      </c>
      <c r="CH309" s="5">
        <v>44426</v>
      </c>
      <c r="CI309" s="25">
        <v>16785</v>
      </c>
      <c r="CJ309" s="25">
        <v>16556</v>
      </c>
    </row>
    <row r="310" spans="1:88" x14ac:dyDescent="0.3">
      <c r="A310" s="5">
        <v>44532</v>
      </c>
      <c r="B310" s="25">
        <f t="shared" si="112"/>
        <v>699.9</v>
      </c>
      <c r="C310" s="25">
        <f t="shared" si="113"/>
        <v>17742</v>
      </c>
      <c r="D310" s="25">
        <v>699.6</v>
      </c>
      <c r="E310" s="25">
        <v>17704</v>
      </c>
      <c r="F310" s="44">
        <v>2.6204726395512596E-3</v>
      </c>
      <c r="G310" s="1">
        <f>'ONE_LAST_QUOTE (2)'!AF310</f>
        <v>-3.2310590462182717E-4</v>
      </c>
      <c r="H310" s="1">
        <f t="shared" si="114"/>
        <v>1.7144585284287945E-3</v>
      </c>
      <c r="I310" s="1">
        <f t="shared" si="115"/>
        <v>-2.3606703376724491E-3</v>
      </c>
      <c r="J310" s="25">
        <f t="shared" si="107"/>
        <v>1</v>
      </c>
      <c r="K310" s="25">
        <f t="shared" si="108"/>
        <v>0</v>
      </c>
      <c r="L310" s="25">
        <f t="shared" si="109"/>
        <v>1</v>
      </c>
      <c r="M310" s="25">
        <v>0</v>
      </c>
      <c r="N310" s="5">
        <f t="shared" si="110"/>
        <v>44532</v>
      </c>
      <c r="O310" s="5" t="str">
        <f t="shared" si="111"/>
        <v>-</v>
      </c>
      <c r="P310" s="5" t="s">
        <v>80</v>
      </c>
      <c r="Q310" s="5" t="s">
        <v>80</v>
      </c>
      <c r="R310" s="5" t="str">
        <f t="shared" si="116"/>
        <v>-</v>
      </c>
      <c r="S310" s="5" t="str">
        <f t="shared" si="117"/>
        <v>-</v>
      </c>
      <c r="T310" s="27">
        <f t="shared" si="118"/>
        <v>1</v>
      </c>
      <c r="CD310" s="5">
        <v>44468</v>
      </c>
      <c r="CE310" s="25">
        <v>666.3</v>
      </c>
      <c r="CF310" s="25">
        <v>679.2</v>
      </c>
      <c r="CH310" s="5">
        <v>44427</v>
      </c>
      <c r="CI310" s="25">
        <v>16328</v>
      </c>
      <c r="CJ310" s="25">
        <v>16692</v>
      </c>
    </row>
    <row r="311" spans="1:88" x14ac:dyDescent="0.3">
      <c r="A311" s="5">
        <v>44533</v>
      </c>
      <c r="B311" s="25">
        <f t="shared" si="112"/>
        <v>695.5</v>
      </c>
      <c r="C311" s="25">
        <f t="shared" si="113"/>
        <v>17707</v>
      </c>
      <c r="D311" s="25">
        <v>698.1</v>
      </c>
      <c r="E311" s="25">
        <v>17706</v>
      </c>
      <c r="F311" s="44">
        <v>1.5399997179635953E-3</v>
      </c>
      <c r="G311" s="1">
        <f>'ONE_LAST_QUOTE (2)'!AF311</f>
        <v>-3.2310590462182717E-4</v>
      </c>
      <c r="H311" s="1">
        <f t="shared" si="114"/>
        <v>1.7144585284287945E-3</v>
      </c>
      <c r="I311" s="1">
        <f t="shared" si="115"/>
        <v>-2.3606703376724491E-3</v>
      </c>
      <c r="J311" s="25">
        <f t="shared" si="107"/>
        <v>0</v>
      </c>
      <c r="K311" s="25">
        <f t="shared" si="108"/>
        <v>0</v>
      </c>
      <c r="L311" s="25">
        <f t="shared" si="109"/>
        <v>0</v>
      </c>
      <c r="M311" s="25">
        <v>0</v>
      </c>
      <c r="N311" s="5" t="str">
        <f t="shared" si="110"/>
        <v>-</v>
      </c>
      <c r="O311" s="5" t="str">
        <f t="shared" si="111"/>
        <v>-</v>
      </c>
      <c r="P311" s="5" t="s">
        <v>80</v>
      </c>
      <c r="Q311" s="5" t="s">
        <v>80</v>
      </c>
      <c r="R311" s="5" t="str">
        <f t="shared" si="116"/>
        <v>-</v>
      </c>
      <c r="S311" s="5" t="str">
        <f t="shared" si="117"/>
        <v>-</v>
      </c>
      <c r="T311" s="27">
        <f t="shared" si="118"/>
        <v>1</v>
      </c>
      <c r="CD311" s="5">
        <v>44469</v>
      </c>
      <c r="CE311" s="25">
        <v>667.6</v>
      </c>
      <c r="CF311" s="25">
        <v>667</v>
      </c>
      <c r="CH311" s="5">
        <v>44428</v>
      </c>
      <c r="CI311" s="25">
        <v>16188</v>
      </c>
      <c r="CJ311" s="25">
        <v>16251</v>
      </c>
    </row>
    <row r="312" spans="1:88" x14ac:dyDescent="0.3">
      <c r="A312" s="5">
        <v>44536</v>
      </c>
      <c r="B312" s="25">
        <f t="shared" si="112"/>
        <v>700.7</v>
      </c>
      <c r="C312" s="25">
        <f t="shared" si="113"/>
        <v>17678</v>
      </c>
      <c r="D312" s="25">
        <v>695.8</v>
      </c>
      <c r="E312" s="25">
        <v>17692</v>
      </c>
      <c r="F312" s="44">
        <v>2.4030886025662957E-3</v>
      </c>
      <c r="G312" s="1">
        <f>'ONE_LAST_QUOTE (2)'!AF312</f>
        <v>-3.2310590462182717E-4</v>
      </c>
      <c r="H312" s="1">
        <f t="shared" si="114"/>
        <v>1.7144585284287945E-3</v>
      </c>
      <c r="I312" s="1">
        <f t="shared" si="115"/>
        <v>-2.3606703376724491E-3</v>
      </c>
      <c r="J312" s="25">
        <f t="shared" si="107"/>
        <v>1</v>
      </c>
      <c r="K312" s="25">
        <f t="shared" si="108"/>
        <v>0</v>
      </c>
      <c r="L312" s="25">
        <f t="shared" si="109"/>
        <v>1</v>
      </c>
      <c r="M312" s="25">
        <v>0</v>
      </c>
      <c r="N312" s="5">
        <f t="shared" si="110"/>
        <v>44536</v>
      </c>
      <c r="O312" s="5" t="str">
        <f t="shared" si="111"/>
        <v>-</v>
      </c>
      <c r="P312" s="5" t="s">
        <v>2</v>
      </c>
      <c r="Q312" s="5" t="s">
        <v>2</v>
      </c>
      <c r="R312" s="5" t="str">
        <f t="shared" si="116"/>
        <v>-</v>
      </c>
      <c r="S312" s="5" t="str">
        <f t="shared" si="117"/>
        <v>-</v>
      </c>
      <c r="T312" s="27">
        <f t="shared" si="118"/>
        <v>1</v>
      </c>
      <c r="CD312" s="5">
        <v>44473</v>
      </c>
      <c r="CE312" s="25">
        <v>650.29999999999995</v>
      </c>
      <c r="CF312" s="25">
        <v>650.79999999999995</v>
      </c>
      <c r="CH312" s="5">
        <v>44431</v>
      </c>
      <c r="CI312" s="25">
        <v>16679</v>
      </c>
      <c r="CJ312" s="25">
        <v>16223</v>
      </c>
    </row>
    <row r="313" spans="1:88" x14ac:dyDescent="0.3">
      <c r="A313" s="5">
        <v>44537</v>
      </c>
      <c r="B313" s="25">
        <f t="shared" si="112"/>
        <v>701.3</v>
      </c>
      <c r="C313" s="25">
        <f t="shared" si="113"/>
        <v>17805</v>
      </c>
      <c r="D313" s="25">
        <v>700.1</v>
      </c>
      <c r="E313" s="25">
        <v>17795</v>
      </c>
      <c r="F313" s="44">
        <v>2.0817421123243062E-3</v>
      </c>
      <c r="G313" s="1">
        <f>'ONE_LAST_QUOTE (2)'!AF313</f>
        <v>-3.2310590462182717E-4</v>
      </c>
      <c r="H313" s="1">
        <f t="shared" si="114"/>
        <v>1.7144585284287945E-3</v>
      </c>
      <c r="I313" s="1">
        <f t="shared" si="115"/>
        <v>-2.3606703376724491E-3</v>
      </c>
      <c r="J313" s="25">
        <f t="shared" si="107"/>
        <v>1</v>
      </c>
      <c r="K313" s="25">
        <f t="shared" si="108"/>
        <v>0</v>
      </c>
      <c r="L313" s="25">
        <f t="shared" si="109"/>
        <v>1</v>
      </c>
      <c r="M313" s="25">
        <v>0</v>
      </c>
      <c r="N313" s="5">
        <f t="shared" si="110"/>
        <v>44537</v>
      </c>
      <c r="O313" s="5" t="str">
        <f t="shared" si="111"/>
        <v>-</v>
      </c>
      <c r="P313" s="5" t="s">
        <v>2</v>
      </c>
      <c r="Q313" s="5" t="s">
        <v>2</v>
      </c>
      <c r="R313" s="5" t="str">
        <f t="shared" si="116"/>
        <v>-</v>
      </c>
      <c r="S313" s="5" t="str">
        <f t="shared" si="117"/>
        <v>-</v>
      </c>
      <c r="T313" s="27">
        <f t="shared" si="118"/>
        <v>1</v>
      </c>
      <c r="CD313" s="5">
        <v>44474</v>
      </c>
      <c r="CE313" s="25">
        <v>650.5</v>
      </c>
      <c r="CF313" s="25">
        <v>650.20000000000005</v>
      </c>
      <c r="CH313" s="5">
        <v>44432</v>
      </c>
      <c r="CI313" s="25">
        <v>16781</v>
      </c>
      <c r="CJ313" s="25">
        <v>16668</v>
      </c>
    </row>
    <row r="314" spans="1:88" x14ac:dyDescent="0.3">
      <c r="A314" s="5">
        <v>44538</v>
      </c>
      <c r="B314" s="25">
        <f t="shared" si="112"/>
        <v>702.8</v>
      </c>
      <c r="C314" s="25">
        <f t="shared" si="113"/>
        <v>17849</v>
      </c>
      <c r="D314" s="25">
        <v>701.6</v>
      </c>
      <c r="E314" s="25">
        <v>17853</v>
      </c>
      <c r="F314" s="44">
        <v>7.638135212634724E-4</v>
      </c>
      <c r="G314" s="1">
        <f>'ONE_LAST_QUOTE (2)'!AF314</f>
        <v>-3.2310590462182717E-4</v>
      </c>
      <c r="H314" s="1">
        <f t="shared" si="114"/>
        <v>1.7144585284287945E-3</v>
      </c>
      <c r="I314" s="1">
        <f t="shared" si="115"/>
        <v>-2.3606703376724491E-3</v>
      </c>
      <c r="J314" s="25">
        <f t="shared" si="107"/>
        <v>0</v>
      </c>
      <c r="K314" s="25">
        <f t="shared" si="108"/>
        <v>0</v>
      </c>
      <c r="L314" s="25">
        <f t="shared" si="109"/>
        <v>0</v>
      </c>
      <c r="M314" s="25">
        <v>0</v>
      </c>
      <c r="N314" s="5" t="str">
        <f t="shared" si="110"/>
        <v>-</v>
      </c>
      <c r="O314" s="5" t="str">
        <f t="shared" si="111"/>
        <v>-</v>
      </c>
      <c r="P314" s="5" t="s">
        <v>2</v>
      </c>
      <c r="Q314" s="5" t="s">
        <v>2</v>
      </c>
      <c r="R314" s="5" t="str">
        <f t="shared" si="116"/>
        <v>-</v>
      </c>
      <c r="S314" s="5" t="str">
        <f t="shared" si="117"/>
        <v>-</v>
      </c>
      <c r="T314" s="27">
        <f t="shared" si="118"/>
        <v>1</v>
      </c>
      <c r="CD314" s="5">
        <v>44475</v>
      </c>
      <c r="CE314" s="25">
        <v>651.1</v>
      </c>
      <c r="CF314" s="25">
        <v>650.6</v>
      </c>
      <c r="CH314" s="5">
        <v>44433</v>
      </c>
      <c r="CI314" s="25">
        <v>16962</v>
      </c>
      <c r="CJ314" s="25">
        <v>16803</v>
      </c>
    </row>
    <row r="315" spans="1:88" x14ac:dyDescent="0.3">
      <c r="A315" s="5">
        <v>44539</v>
      </c>
      <c r="B315" s="25">
        <f t="shared" si="112"/>
        <v>701.3</v>
      </c>
      <c r="C315" s="25">
        <f t="shared" si="113"/>
        <v>17915</v>
      </c>
      <c r="D315" s="25">
        <v>703.3</v>
      </c>
      <c r="E315" s="25">
        <v>17910</v>
      </c>
      <c r="F315" s="44">
        <v>4.081703469708208E-3</v>
      </c>
      <c r="G315" s="1">
        <f>'ONE_LAST_QUOTE (2)'!AF315</f>
        <v>-3.2310590462182717E-4</v>
      </c>
      <c r="H315" s="1">
        <f t="shared" si="114"/>
        <v>1.7144585284287945E-3</v>
      </c>
      <c r="I315" s="1">
        <f t="shared" si="115"/>
        <v>-2.3606703376724491E-3</v>
      </c>
      <c r="J315" s="25">
        <f t="shared" si="107"/>
        <v>1</v>
      </c>
      <c r="K315" s="25">
        <f t="shared" si="108"/>
        <v>0</v>
      </c>
      <c r="L315" s="25">
        <f t="shared" si="109"/>
        <v>1</v>
      </c>
      <c r="M315" s="25">
        <v>0</v>
      </c>
      <c r="N315" s="5" t="s">
        <v>80</v>
      </c>
      <c r="O315" s="5" t="str">
        <f t="shared" si="111"/>
        <v>-</v>
      </c>
      <c r="P315" s="5" t="s">
        <v>80</v>
      </c>
      <c r="Q315" s="5" t="s">
        <v>80</v>
      </c>
      <c r="R315" s="5" t="str">
        <f t="shared" si="116"/>
        <v>-</v>
      </c>
      <c r="S315" s="5" t="str">
        <f t="shared" si="117"/>
        <v>-</v>
      </c>
      <c r="T315" s="27">
        <f t="shared" si="118"/>
        <v>1</v>
      </c>
      <c r="CD315" s="5">
        <v>44476</v>
      </c>
      <c r="CE315" s="25">
        <v>661.9</v>
      </c>
      <c r="CF315" s="25">
        <v>663.9</v>
      </c>
      <c r="CH315" s="5">
        <v>44434</v>
      </c>
      <c r="CI315" s="25">
        <v>16993</v>
      </c>
      <c r="CJ315" s="25">
        <v>16990</v>
      </c>
    </row>
    <row r="316" spans="1:88" x14ac:dyDescent="0.3">
      <c r="A316" s="5">
        <v>44540</v>
      </c>
      <c r="B316" s="25">
        <f t="shared" si="112"/>
        <v>697.3</v>
      </c>
      <c r="C316" s="25">
        <f t="shared" si="113"/>
        <v>17824</v>
      </c>
      <c r="D316" s="25">
        <v>700.5</v>
      </c>
      <c r="E316" s="25">
        <v>17818</v>
      </c>
      <c r="F316" s="44">
        <v>2.5850985850087442E-3</v>
      </c>
      <c r="G316" s="1">
        <f>'ONE_LAST_QUOTE (2)'!AF316</f>
        <v>-3.2310590462182717E-4</v>
      </c>
      <c r="H316" s="1">
        <f t="shared" si="114"/>
        <v>1.7144585284287945E-3</v>
      </c>
      <c r="I316" s="1">
        <f t="shared" si="115"/>
        <v>-2.3606703376724491E-3</v>
      </c>
      <c r="J316" s="25">
        <f t="shared" si="107"/>
        <v>1</v>
      </c>
      <c r="K316" s="25">
        <f t="shared" si="108"/>
        <v>0</v>
      </c>
      <c r="L316" s="25">
        <f t="shared" si="109"/>
        <v>1</v>
      </c>
      <c r="M316" s="25">
        <v>0</v>
      </c>
      <c r="N316" s="5">
        <f t="shared" si="110"/>
        <v>44540</v>
      </c>
      <c r="O316" s="5" t="str">
        <f t="shared" si="111"/>
        <v>-</v>
      </c>
      <c r="P316" s="5" t="s">
        <v>80</v>
      </c>
      <c r="Q316" s="5" t="s">
        <v>80</v>
      </c>
      <c r="R316" s="5" t="str">
        <f t="shared" si="116"/>
        <v>-</v>
      </c>
      <c r="S316" s="5" t="str">
        <f t="shared" si="117"/>
        <v>-</v>
      </c>
      <c r="T316" s="27">
        <f t="shared" si="118"/>
        <v>1</v>
      </c>
      <c r="CD316" s="5">
        <v>44477</v>
      </c>
      <c r="CE316" s="25">
        <v>658.9</v>
      </c>
      <c r="CF316" s="25">
        <v>658.7</v>
      </c>
      <c r="CH316" s="5">
        <v>44435</v>
      </c>
      <c r="CI316" s="25">
        <v>17172</v>
      </c>
      <c r="CJ316" s="25">
        <v>16976</v>
      </c>
    </row>
    <row r="317" spans="1:88" x14ac:dyDescent="0.3">
      <c r="A317" s="5">
        <v>44543</v>
      </c>
      <c r="B317" s="25">
        <f t="shared" si="112"/>
        <v>692.3</v>
      </c>
      <c r="C317" s="25">
        <f t="shared" si="113"/>
        <v>17765</v>
      </c>
      <c r="D317" s="25">
        <v>697.4</v>
      </c>
      <c r="E317" s="25">
        <v>17753</v>
      </c>
      <c r="F317" s="44">
        <v>2.4254780110454805E-3</v>
      </c>
      <c r="G317" s="1">
        <f>'ONE_LAST_QUOTE (2)'!AF317</f>
        <v>-3.2310590462182717E-4</v>
      </c>
      <c r="H317" s="1">
        <f t="shared" si="114"/>
        <v>1.7144585284287945E-3</v>
      </c>
      <c r="I317" s="1">
        <f t="shared" si="115"/>
        <v>-2.3606703376724491E-3</v>
      </c>
      <c r="J317" s="25">
        <f t="shared" si="107"/>
        <v>1</v>
      </c>
      <c r="K317" s="25">
        <f t="shared" si="108"/>
        <v>0</v>
      </c>
      <c r="L317" s="25">
        <f t="shared" si="109"/>
        <v>1</v>
      </c>
      <c r="M317" s="25">
        <v>0</v>
      </c>
      <c r="N317" s="5">
        <f t="shared" si="110"/>
        <v>44543</v>
      </c>
      <c r="O317" s="5" t="str">
        <f t="shared" si="111"/>
        <v>-</v>
      </c>
      <c r="P317" s="5" t="s">
        <v>2</v>
      </c>
      <c r="Q317" s="5" t="s">
        <v>2</v>
      </c>
      <c r="R317" s="5" t="str">
        <f t="shared" si="116"/>
        <v>-</v>
      </c>
      <c r="S317" s="5" t="str">
        <f t="shared" si="117"/>
        <v>-</v>
      </c>
      <c r="T317" s="27">
        <f t="shared" si="118"/>
        <v>1</v>
      </c>
      <c r="CD317" s="5">
        <v>44480</v>
      </c>
      <c r="CE317" s="25">
        <v>661.4</v>
      </c>
      <c r="CF317" s="25">
        <v>662.3</v>
      </c>
      <c r="CH317" s="5">
        <v>44438</v>
      </c>
      <c r="CI317" s="25">
        <v>17335</v>
      </c>
      <c r="CJ317" s="25">
        <v>17194</v>
      </c>
    </row>
    <row r="318" spans="1:88" x14ac:dyDescent="0.3">
      <c r="A318" s="5">
        <v>44544</v>
      </c>
      <c r="B318" s="25">
        <f t="shared" si="112"/>
        <v>693.6</v>
      </c>
      <c r="C318" s="25">
        <f t="shared" si="113"/>
        <v>17590</v>
      </c>
      <c r="D318" s="25">
        <v>692.6</v>
      </c>
      <c r="E318" s="25">
        <v>17602</v>
      </c>
      <c r="F318" s="44">
        <v>3.6886999648094313E-3</v>
      </c>
      <c r="G318" s="1">
        <f>'ONE_LAST_QUOTE (2)'!AF318</f>
        <v>-3.2310590462182717E-4</v>
      </c>
      <c r="H318" s="1">
        <f t="shared" si="114"/>
        <v>1.7144585284287945E-3</v>
      </c>
      <c r="I318" s="1">
        <f t="shared" si="115"/>
        <v>-2.3606703376724491E-3</v>
      </c>
      <c r="J318" s="25">
        <f t="shared" si="107"/>
        <v>1</v>
      </c>
      <c r="K318" s="25">
        <f t="shared" si="108"/>
        <v>0</v>
      </c>
      <c r="L318" s="25">
        <f t="shared" si="109"/>
        <v>1</v>
      </c>
      <c r="M318" s="25">
        <v>0</v>
      </c>
      <c r="N318" s="5">
        <f t="shared" si="110"/>
        <v>44544</v>
      </c>
      <c r="O318" s="5" t="str">
        <f t="shared" si="111"/>
        <v>-</v>
      </c>
      <c r="P318" s="5" t="s">
        <v>2</v>
      </c>
      <c r="Q318" s="5" t="s">
        <v>2</v>
      </c>
      <c r="R318" s="5" t="str">
        <f t="shared" si="116"/>
        <v>-</v>
      </c>
      <c r="S318" s="5" t="str">
        <f t="shared" si="117"/>
        <v>-</v>
      </c>
      <c r="T318" s="27">
        <f t="shared" si="118"/>
        <v>1</v>
      </c>
      <c r="CD318" s="5">
        <v>44481</v>
      </c>
      <c r="CE318" s="25">
        <v>652.29999999999995</v>
      </c>
      <c r="CF318" s="25">
        <v>650.6</v>
      </c>
      <c r="CH318" s="5">
        <v>44439</v>
      </c>
      <c r="CI318" s="25">
        <v>17455</v>
      </c>
      <c r="CJ318" s="25">
        <v>17335</v>
      </c>
    </row>
    <row r="319" spans="1:88" x14ac:dyDescent="0.3">
      <c r="A319" s="5">
        <v>44545</v>
      </c>
      <c r="B319" s="25">
        <f t="shared" si="112"/>
        <v>704.6</v>
      </c>
      <c r="C319" s="25">
        <f t="shared" si="113"/>
        <v>17581</v>
      </c>
      <c r="D319" s="25">
        <v>694.4</v>
      </c>
      <c r="E319" s="25">
        <v>17629</v>
      </c>
      <c r="F319" s="44">
        <v>1.0965622334531827E-3</v>
      </c>
      <c r="G319" s="1">
        <f>'ONE_LAST_QUOTE (2)'!AF319</f>
        <v>-3.2310590462182717E-4</v>
      </c>
      <c r="H319" s="1">
        <f t="shared" si="114"/>
        <v>1.7144585284287945E-3</v>
      </c>
      <c r="I319" s="1">
        <f t="shared" si="115"/>
        <v>-2.3606703376724491E-3</v>
      </c>
      <c r="J319" s="25">
        <f t="shared" si="107"/>
        <v>0</v>
      </c>
      <c r="K319" s="25">
        <f t="shared" si="108"/>
        <v>0</v>
      </c>
      <c r="L319" s="25">
        <f t="shared" si="109"/>
        <v>0</v>
      </c>
      <c r="M319" s="25">
        <v>0</v>
      </c>
      <c r="N319" s="5" t="str">
        <f t="shared" si="110"/>
        <v>-</v>
      </c>
      <c r="O319" s="5" t="str">
        <f t="shared" si="111"/>
        <v>-</v>
      </c>
      <c r="P319" s="5" t="s">
        <v>80</v>
      </c>
      <c r="Q319" s="5" t="s">
        <v>80</v>
      </c>
      <c r="R319" s="5" t="str">
        <f t="shared" si="116"/>
        <v>-</v>
      </c>
      <c r="S319" s="5" t="str">
        <f t="shared" si="117"/>
        <v>-</v>
      </c>
      <c r="T319" s="27">
        <f t="shared" si="118"/>
        <v>1</v>
      </c>
      <c r="CD319" s="5">
        <v>44482</v>
      </c>
      <c r="CE319" s="25">
        <v>652.29999999999995</v>
      </c>
      <c r="CF319" s="25">
        <f>CE319</f>
        <v>652.29999999999995</v>
      </c>
      <c r="CH319" s="5">
        <v>44440</v>
      </c>
      <c r="CI319" s="25">
        <v>17474</v>
      </c>
      <c r="CJ319" s="25">
        <v>17470</v>
      </c>
    </row>
    <row r="320" spans="1:88" x14ac:dyDescent="0.3">
      <c r="A320" s="5">
        <v>44546</v>
      </c>
      <c r="B320" s="25">
        <f t="shared" si="112"/>
        <v>701.7</v>
      </c>
      <c r="C320" s="25">
        <f t="shared" si="113"/>
        <v>17813</v>
      </c>
      <c r="D320" s="25">
        <v>701.8</v>
      </c>
      <c r="E320" s="25">
        <v>17804</v>
      </c>
      <c r="F320" s="44">
        <v>2.2607403335449259E-3</v>
      </c>
      <c r="G320" s="1">
        <f>'ONE_LAST_QUOTE (2)'!AF320</f>
        <v>-3.2310590462182717E-4</v>
      </c>
      <c r="H320" s="1">
        <f t="shared" si="114"/>
        <v>1.7144585284287945E-3</v>
      </c>
      <c r="I320" s="1">
        <f t="shared" si="115"/>
        <v>-2.3606703376724491E-3</v>
      </c>
      <c r="J320" s="25">
        <f t="shared" si="107"/>
        <v>1</v>
      </c>
      <c r="K320" s="25">
        <f t="shared" si="108"/>
        <v>0</v>
      </c>
      <c r="L320" s="25">
        <f t="shared" si="109"/>
        <v>1</v>
      </c>
      <c r="M320" s="25">
        <v>0</v>
      </c>
      <c r="N320" s="5">
        <f t="shared" si="110"/>
        <v>44546</v>
      </c>
      <c r="O320" s="5" t="str">
        <f t="shared" si="111"/>
        <v>-</v>
      </c>
      <c r="P320" s="5" t="s">
        <v>80</v>
      </c>
      <c r="Q320" s="5" t="s">
        <v>80</v>
      </c>
      <c r="R320" s="5" t="str">
        <f t="shared" si="116"/>
        <v>-</v>
      </c>
      <c r="S320" s="5" t="str">
        <f t="shared" si="117"/>
        <v>-</v>
      </c>
      <c r="T320" s="27">
        <f t="shared" si="118"/>
        <v>1</v>
      </c>
      <c r="CD320" s="5">
        <v>44484</v>
      </c>
      <c r="CE320" s="25">
        <v>669.3</v>
      </c>
      <c r="CF320" s="25">
        <v>650.29999999999995</v>
      </c>
      <c r="CH320" s="5">
        <v>44441</v>
      </c>
      <c r="CI320" s="25">
        <v>17319</v>
      </c>
      <c r="CJ320" s="25">
        <v>17482</v>
      </c>
    </row>
    <row r="321" spans="1:88" x14ac:dyDescent="0.3">
      <c r="A321" s="5">
        <v>44547</v>
      </c>
      <c r="B321" s="25">
        <f t="shared" si="112"/>
        <v>692.5</v>
      </c>
      <c r="C321" s="25">
        <f t="shared" si="113"/>
        <v>17786</v>
      </c>
      <c r="D321" s="25">
        <v>702.5</v>
      </c>
      <c r="E321" s="25">
        <v>17785</v>
      </c>
      <c r="F321" s="44">
        <v>-1.3413369925937527E-4</v>
      </c>
      <c r="G321" s="1">
        <f>'ONE_LAST_QUOTE (2)'!AF321</f>
        <v>-3.2310590462182717E-4</v>
      </c>
      <c r="H321" s="1">
        <f t="shared" si="114"/>
        <v>1.7144585284287945E-3</v>
      </c>
      <c r="I321" s="1">
        <f t="shared" si="115"/>
        <v>-2.3606703376724491E-3</v>
      </c>
      <c r="J321" s="25">
        <f t="shared" si="107"/>
        <v>0</v>
      </c>
      <c r="K321" s="25">
        <f t="shared" si="108"/>
        <v>0</v>
      </c>
      <c r="L321" s="25">
        <f t="shared" si="109"/>
        <v>0</v>
      </c>
      <c r="M321" s="25">
        <v>1</v>
      </c>
      <c r="N321" s="5" t="str">
        <f t="shared" si="110"/>
        <v>-</v>
      </c>
      <c r="O321" s="5" t="str">
        <f t="shared" si="111"/>
        <v>-</v>
      </c>
      <c r="P321" s="5">
        <v>1</v>
      </c>
      <c r="Q321" s="5" t="s">
        <v>2</v>
      </c>
      <c r="R321" s="5">
        <f t="shared" si="116"/>
        <v>44547</v>
      </c>
      <c r="S321" s="5" t="str">
        <f t="shared" si="117"/>
        <v>-</v>
      </c>
      <c r="T321" s="27">
        <f t="shared" si="118"/>
        <v>1</v>
      </c>
      <c r="CD321" s="5">
        <v>44487</v>
      </c>
      <c r="CE321" s="25">
        <v>665.1</v>
      </c>
      <c r="CF321" s="25">
        <v>664.4</v>
      </c>
      <c r="CH321" s="5">
        <v>44442</v>
      </c>
      <c r="CI321" s="25">
        <v>17508</v>
      </c>
      <c r="CJ321" s="25">
        <v>17351</v>
      </c>
    </row>
    <row r="322" spans="1:88" x14ac:dyDescent="0.3">
      <c r="A322" s="5">
        <v>44550</v>
      </c>
      <c r="B322" s="25">
        <f t="shared" si="112"/>
        <v>700.1</v>
      </c>
      <c r="C322" s="25">
        <f t="shared" si="113"/>
        <v>17550</v>
      </c>
      <c r="D322" s="25">
        <v>693</v>
      </c>
      <c r="E322" s="25">
        <v>17582</v>
      </c>
      <c r="F322" s="44">
        <v>-1.3999718586954653E-3</v>
      </c>
      <c r="G322" s="1">
        <f>'ONE_LAST_QUOTE (2)'!AF322</f>
        <v>-3.2310590462182717E-4</v>
      </c>
      <c r="H322" s="1">
        <f t="shared" si="114"/>
        <v>1.7144585284287945E-3</v>
      </c>
      <c r="I322" s="1">
        <f t="shared" si="115"/>
        <v>-2.3606703376724491E-3</v>
      </c>
      <c r="J322" s="25">
        <f t="shared" ref="J322:J385" si="119">IF(F322&gt;H322,1,0)</f>
        <v>0</v>
      </c>
      <c r="K322" s="25">
        <f t="shared" ref="K322:K385" si="120">IF(F322&lt;I322,1,0)</f>
        <v>0</v>
      </c>
      <c r="L322" s="25">
        <f t="shared" ref="L322:L385" si="121">J322+K322</f>
        <v>0</v>
      </c>
      <c r="M322" s="25">
        <v>0</v>
      </c>
      <c r="N322" s="5" t="str">
        <f t="shared" ref="N322:N385" si="122">IF(J322=1,A322,"-")</f>
        <v>-</v>
      </c>
      <c r="O322" s="5" t="str">
        <f t="shared" ref="O322:O385" si="123">IF(K322=1,A322,"-")</f>
        <v>-</v>
      </c>
      <c r="P322" s="5" t="s">
        <v>80</v>
      </c>
      <c r="Q322" s="5" t="s">
        <v>80</v>
      </c>
      <c r="R322" s="5" t="str">
        <f t="shared" si="116"/>
        <v>-</v>
      </c>
      <c r="S322" s="5" t="str">
        <f t="shared" si="117"/>
        <v>-</v>
      </c>
      <c r="T322" s="27">
        <f t="shared" si="118"/>
        <v>0</v>
      </c>
      <c r="CD322" s="5">
        <v>44488</v>
      </c>
      <c r="CE322" s="25">
        <v>672.5</v>
      </c>
      <c r="CF322" s="25">
        <v>673.9</v>
      </c>
      <c r="CH322" s="5">
        <v>44445</v>
      </c>
      <c r="CI322" s="25">
        <v>17493</v>
      </c>
      <c r="CJ322" s="25">
        <v>17480</v>
      </c>
    </row>
    <row r="323" spans="1:88" x14ac:dyDescent="0.3">
      <c r="A323" s="5">
        <v>44551</v>
      </c>
      <c r="B323" s="25">
        <f t="shared" ref="B323:B386" si="124">INDEX($CF:$CF,MATCH(A323,$CD:$CD)+1)</f>
        <v>701.6</v>
      </c>
      <c r="C323" s="25">
        <f t="shared" ref="C323:C386" si="125">INDEX($CJ:$CJ,MATCH(A323,$CH:$CH)+1)</f>
        <v>17812</v>
      </c>
      <c r="D323" s="25">
        <v>700.4</v>
      </c>
      <c r="E323" s="25">
        <v>17796</v>
      </c>
      <c r="F323" s="44">
        <v>-4.735374535674083E-4</v>
      </c>
      <c r="G323" s="1">
        <f>'ONE_LAST_QUOTE (2)'!AF323</f>
        <v>-3.2310590462182717E-4</v>
      </c>
      <c r="H323" s="1">
        <f t="shared" ref="H323:H386" si="126">G323+$U$7*_xlfn.STDEV.S($F$2:$F$779)</f>
        <v>1.7144585284287945E-3</v>
      </c>
      <c r="I323" s="1">
        <f t="shared" ref="I323:I386" si="127">G323-$U$7*_xlfn.STDEV.S($F$2:$F$779)</f>
        <v>-2.3606703376724491E-3</v>
      </c>
      <c r="J323" s="25">
        <f t="shared" si="119"/>
        <v>0</v>
      </c>
      <c r="K323" s="25">
        <f t="shared" si="120"/>
        <v>0</v>
      </c>
      <c r="L323" s="25">
        <f t="shared" si="121"/>
        <v>0</v>
      </c>
      <c r="M323" s="25">
        <v>0</v>
      </c>
      <c r="N323" s="5" t="str">
        <f t="shared" si="122"/>
        <v>-</v>
      </c>
      <c r="O323" s="5" t="str">
        <f t="shared" si="123"/>
        <v>-</v>
      </c>
      <c r="P323" s="5" t="s">
        <v>80</v>
      </c>
      <c r="Q323" s="5" t="s">
        <v>80</v>
      </c>
      <c r="R323" s="5" t="str">
        <f t="shared" ref="R323:R386" si="128">IF(P323=1,A323,"-")</f>
        <v>-</v>
      </c>
      <c r="S323" s="5" t="str">
        <f t="shared" ref="S323:S386" si="129">IF(Q323=1,A323,"-")</f>
        <v>-</v>
      </c>
      <c r="T323" s="27">
        <f t="shared" ref="T323:T386" si="130">IF(F323&gt;G323,1,0)</f>
        <v>0</v>
      </c>
      <c r="CD323" s="5">
        <v>44489</v>
      </c>
      <c r="CE323" s="25">
        <v>672.1</v>
      </c>
      <c r="CF323" s="25">
        <v>671.7</v>
      </c>
      <c r="CH323" s="5">
        <v>44446</v>
      </c>
      <c r="CI323" s="25">
        <v>17424</v>
      </c>
      <c r="CJ323" s="25">
        <v>17515</v>
      </c>
    </row>
    <row r="324" spans="1:88" x14ac:dyDescent="0.3">
      <c r="A324" s="5">
        <v>44552</v>
      </c>
      <c r="B324" s="25">
        <f t="shared" si="124"/>
        <v>706.9</v>
      </c>
      <c r="C324" s="25">
        <f t="shared" si="125"/>
        <v>17833</v>
      </c>
      <c r="D324" s="25">
        <v>701.9</v>
      </c>
      <c r="E324" s="25">
        <v>17832</v>
      </c>
      <c r="F324" s="44">
        <v>3.0989952981277436E-4</v>
      </c>
      <c r="G324" s="1">
        <f>'ONE_LAST_QUOTE (2)'!AF324</f>
        <v>-3.2310590462182717E-4</v>
      </c>
      <c r="H324" s="1">
        <f t="shared" si="126"/>
        <v>1.7144585284287945E-3</v>
      </c>
      <c r="I324" s="1">
        <f t="shared" si="127"/>
        <v>-2.3606703376724491E-3</v>
      </c>
      <c r="J324" s="25">
        <f t="shared" si="119"/>
        <v>0</v>
      </c>
      <c r="K324" s="25">
        <f t="shared" si="120"/>
        <v>0</v>
      </c>
      <c r="L324" s="25">
        <f t="shared" si="121"/>
        <v>0</v>
      </c>
      <c r="M324" s="25">
        <v>0</v>
      </c>
      <c r="N324" s="5" t="str">
        <f t="shared" si="122"/>
        <v>-</v>
      </c>
      <c r="O324" s="5" t="str">
        <f t="shared" si="123"/>
        <v>-</v>
      </c>
      <c r="P324" s="5" t="s">
        <v>80</v>
      </c>
      <c r="Q324" s="5" t="s">
        <v>80</v>
      </c>
      <c r="R324" s="5" t="str">
        <f t="shared" si="128"/>
        <v>-</v>
      </c>
      <c r="S324" s="5" t="str">
        <f t="shared" si="129"/>
        <v>-</v>
      </c>
      <c r="T324" s="27">
        <f t="shared" si="130"/>
        <v>1</v>
      </c>
      <c r="CD324" s="5">
        <v>44490</v>
      </c>
      <c r="CE324" s="25">
        <v>669</v>
      </c>
      <c r="CF324" s="25">
        <v>668.3</v>
      </c>
      <c r="CH324" s="5">
        <v>44447</v>
      </c>
      <c r="CI324" s="25">
        <v>17260</v>
      </c>
      <c r="CJ324" s="25">
        <v>17424</v>
      </c>
    </row>
    <row r="325" spans="1:88" x14ac:dyDescent="0.3">
      <c r="A325" s="5">
        <v>44553</v>
      </c>
      <c r="B325" s="25">
        <f t="shared" si="124"/>
        <v>708.9</v>
      </c>
      <c r="C325" s="25">
        <f t="shared" si="125"/>
        <v>17954</v>
      </c>
      <c r="D325" s="25">
        <v>707</v>
      </c>
      <c r="E325" s="25">
        <v>17951</v>
      </c>
      <c r="F325" s="44">
        <v>2.4746298133289954E-4</v>
      </c>
      <c r="G325" s="1">
        <f>'ONE_LAST_QUOTE (2)'!AF325</f>
        <v>-3.2310590462182717E-4</v>
      </c>
      <c r="H325" s="1">
        <f t="shared" si="126"/>
        <v>1.7144585284287945E-3</v>
      </c>
      <c r="I325" s="1">
        <f t="shared" si="127"/>
        <v>-2.3606703376724491E-3</v>
      </c>
      <c r="J325" s="25">
        <f t="shared" si="119"/>
        <v>0</v>
      </c>
      <c r="K325" s="25">
        <f t="shared" si="120"/>
        <v>0</v>
      </c>
      <c r="L325" s="25">
        <f t="shared" si="121"/>
        <v>0</v>
      </c>
      <c r="M325" s="25">
        <v>0</v>
      </c>
      <c r="N325" s="5" t="str">
        <f t="shared" si="122"/>
        <v>-</v>
      </c>
      <c r="O325" s="5" t="str">
        <f t="shared" si="123"/>
        <v>-</v>
      </c>
      <c r="P325" s="5" t="s">
        <v>2</v>
      </c>
      <c r="Q325" s="5" t="s">
        <v>2</v>
      </c>
      <c r="R325" s="5" t="str">
        <f t="shared" si="128"/>
        <v>-</v>
      </c>
      <c r="S325" s="5" t="str">
        <f t="shared" si="129"/>
        <v>-</v>
      </c>
      <c r="T325" s="27">
        <f t="shared" si="130"/>
        <v>1</v>
      </c>
      <c r="CD325" s="5">
        <v>44491</v>
      </c>
      <c r="CE325" s="25">
        <v>671.5</v>
      </c>
      <c r="CF325" s="25">
        <v>671.6</v>
      </c>
      <c r="CH325" s="5">
        <v>44448</v>
      </c>
      <c r="CI325" s="25">
        <v>17238</v>
      </c>
      <c r="CJ325" s="25">
        <v>17245</v>
      </c>
    </row>
    <row r="326" spans="1:88" x14ac:dyDescent="0.3">
      <c r="A326" s="5">
        <v>44554</v>
      </c>
      <c r="B326" s="25">
        <f t="shared" si="124"/>
        <v>719.3</v>
      </c>
      <c r="C326" s="25">
        <f t="shared" si="125"/>
        <v>17940</v>
      </c>
      <c r="D326" s="25">
        <v>708.9</v>
      </c>
      <c r="E326" s="25">
        <v>17957</v>
      </c>
      <c r="F326" s="44">
        <v>-2.2741778874986137E-3</v>
      </c>
      <c r="G326" s="1">
        <f>'ONE_LAST_QUOTE (2)'!AF326</f>
        <v>-3.2310590462182717E-4</v>
      </c>
      <c r="H326" s="1">
        <f t="shared" si="126"/>
        <v>1.7144585284287945E-3</v>
      </c>
      <c r="I326" s="1">
        <f t="shared" si="127"/>
        <v>-2.3606703376724491E-3</v>
      </c>
      <c r="J326" s="25">
        <f t="shared" si="119"/>
        <v>0</v>
      </c>
      <c r="K326" s="25">
        <f t="shared" si="120"/>
        <v>0</v>
      </c>
      <c r="L326" s="25">
        <f t="shared" si="121"/>
        <v>0</v>
      </c>
      <c r="M326" s="25">
        <v>0</v>
      </c>
      <c r="N326" s="5" t="str">
        <f t="shared" si="122"/>
        <v>-</v>
      </c>
      <c r="O326" s="5" t="str">
        <f t="shared" si="123"/>
        <v>-</v>
      </c>
      <c r="P326" s="5" t="s">
        <v>80</v>
      </c>
      <c r="Q326" s="5" t="s">
        <v>80</v>
      </c>
      <c r="R326" s="5" t="str">
        <f t="shared" si="128"/>
        <v>-</v>
      </c>
      <c r="S326" s="5" t="str">
        <f t="shared" si="129"/>
        <v>-</v>
      </c>
      <c r="T326" s="27">
        <f t="shared" si="130"/>
        <v>0</v>
      </c>
      <c r="CD326" s="5">
        <v>44494</v>
      </c>
      <c r="CE326" s="25">
        <v>670.3</v>
      </c>
      <c r="CF326" s="25">
        <v>670.8</v>
      </c>
      <c r="CH326" s="5">
        <v>44449</v>
      </c>
      <c r="CI326" s="25">
        <v>17473</v>
      </c>
      <c r="CJ326" s="25">
        <v>17243</v>
      </c>
    </row>
    <row r="327" spans="1:88" x14ac:dyDescent="0.3">
      <c r="A327" s="5">
        <v>44558</v>
      </c>
      <c r="B327" s="25">
        <f t="shared" si="124"/>
        <v>721.4</v>
      </c>
      <c r="C327" s="25">
        <f t="shared" si="125"/>
        <v>18216</v>
      </c>
      <c r="D327" s="25">
        <v>718.9</v>
      </c>
      <c r="E327" s="25">
        <v>18206</v>
      </c>
      <c r="F327" s="44">
        <v>5.5254413542500365E-4</v>
      </c>
      <c r="G327" s="1">
        <f>'ONE_LAST_QUOTE (2)'!AF327</f>
        <v>-3.2310590462182717E-4</v>
      </c>
      <c r="H327" s="1">
        <f t="shared" si="126"/>
        <v>1.7144585284287945E-3</v>
      </c>
      <c r="I327" s="1">
        <f t="shared" si="127"/>
        <v>-2.3606703376724491E-3</v>
      </c>
      <c r="J327" s="25">
        <f t="shared" si="119"/>
        <v>0</v>
      </c>
      <c r="K327" s="25">
        <f t="shared" si="120"/>
        <v>0</v>
      </c>
      <c r="L327" s="25">
        <f t="shared" si="121"/>
        <v>0</v>
      </c>
      <c r="M327" s="25">
        <v>0</v>
      </c>
      <c r="N327" s="5" t="str">
        <f t="shared" si="122"/>
        <v>-</v>
      </c>
      <c r="O327" s="5" t="str">
        <f t="shared" si="123"/>
        <v>-</v>
      </c>
      <c r="P327" s="5" t="s">
        <v>80</v>
      </c>
      <c r="Q327" s="5" t="s">
        <v>80</v>
      </c>
      <c r="R327" s="5" t="str">
        <f t="shared" si="128"/>
        <v>-</v>
      </c>
      <c r="S327" s="5" t="str">
        <f t="shared" si="129"/>
        <v>-</v>
      </c>
      <c r="T327" s="27">
        <f t="shared" si="130"/>
        <v>1</v>
      </c>
      <c r="CD327" s="5">
        <v>44495</v>
      </c>
      <c r="CE327" s="25">
        <v>677.8</v>
      </c>
      <c r="CF327" s="25">
        <v>677.6</v>
      </c>
      <c r="CH327" s="5">
        <v>44452</v>
      </c>
      <c r="CI327" s="25">
        <v>17441</v>
      </c>
      <c r="CJ327" s="25">
        <v>17458</v>
      </c>
    </row>
    <row r="328" spans="1:88" x14ac:dyDescent="0.3">
      <c r="A328" s="5">
        <v>44559</v>
      </c>
      <c r="B328" s="25">
        <f t="shared" si="124"/>
        <v>720.7</v>
      </c>
      <c r="C328" s="25">
        <f t="shared" si="125"/>
        <v>18273</v>
      </c>
      <c r="D328" s="25">
        <v>721.8</v>
      </c>
      <c r="E328" s="25">
        <v>18274</v>
      </c>
      <c r="F328" s="44">
        <v>-2.7795649304669483E-4</v>
      </c>
      <c r="G328" s="1">
        <f>'ONE_LAST_QUOTE (2)'!AF328</f>
        <v>-3.2310590462182717E-4</v>
      </c>
      <c r="H328" s="1">
        <f t="shared" si="126"/>
        <v>1.7144585284287945E-3</v>
      </c>
      <c r="I328" s="1">
        <f t="shared" si="127"/>
        <v>-2.3606703376724491E-3</v>
      </c>
      <c r="J328" s="25">
        <f t="shared" si="119"/>
        <v>0</v>
      </c>
      <c r="K328" s="25">
        <f t="shared" si="120"/>
        <v>0</v>
      </c>
      <c r="L328" s="25">
        <f t="shared" si="121"/>
        <v>0</v>
      </c>
      <c r="M328" s="25">
        <v>0</v>
      </c>
      <c r="N328" s="5" t="str">
        <f t="shared" si="122"/>
        <v>-</v>
      </c>
      <c r="O328" s="5" t="str">
        <f t="shared" si="123"/>
        <v>-</v>
      </c>
      <c r="P328" s="5" t="s">
        <v>2</v>
      </c>
      <c r="Q328" s="5" t="s">
        <v>2</v>
      </c>
      <c r="R328" s="5" t="str">
        <f t="shared" si="128"/>
        <v>-</v>
      </c>
      <c r="S328" s="5" t="str">
        <f t="shared" si="129"/>
        <v>-</v>
      </c>
      <c r="T328" s="27">
        <f t="shared" si="130"/>
        <v>1</v>
      </c>
      <c r="CD328" s="5">
        <v>44496</v>
      </c>
      <c r="CE328" s="25">
        <v>678.5</v>
      </c>
      <c r="CF328" s="25">
        <v>678</v>
      </c>
      <c r="CH328" s="5">
        <v>44453</v>
      </c>
      <c r="CI328" s="25">
        <v>17462</v>
      </c>
      <c r="CJ328" s="25">
        <v>17464</v>
      </c>
    </row>
    <row r="329" spans="1:88" x14ac:dyDescent="0.3">
      <c r="A329" s="5">
        <v>44560</v>
      </c>
      <c r="B329" s="25">
        <f t="shared" si="124"/>
        <v>717.2</v>
      </c>
      <c r="C329" s="25">
        <f t="shared" si="125"/>
        <v>18212</v>
      </c>
      <c r="D329" s="25">
        <v>720.7</v>
      </c>
      <c r="E329" s="25">
        <v>18209</v>
      </c>
      <c r="F329" s="44">
        <v>-2.4669959960676715E-3</v>
      </c>
      <c r="G329" s="1">
        <f>'ONE_LAST_QUOTE (2)'!AF329</f>
        <v>-3.2310590462182717E-4</v>
      </c>
      <c r="H329" s="1">
        <f t="shared" si="126"/>
        <v>1.7144585284287945E-3</v>
      </c>
      <c r="I329" s="1">
        <f t="shared" si="127"/>
        <v>-2.3606703376724491E-3</v>
      </c>
      <c r="J329" s="25">
        <f t="shared" si="119"/>
        <v>0</v>
      </c>
      <c r="K329" s="25">
        <f t="shared" si="120"/>
        <v>1</v>
      </c>
      <c r="L329" s="25">
        <f t="shared" si="121"/>
        <v>1</v>
      </c>
      <c r="M329" s="25">
        <v>0</v>
      </c>
      <c r="N329" s="5" t="str">
        <f t="shared" si="122"/>
        <v>-</v>
      </c>
      <c r="O329" s="5">
        <f t="shared" si="123"/>
        <v>44560</v>
      </c>
      <c r="P329" s="5" t="s">
        <v>80</v>
      </c>
      <c r="Q329" s="5" t="s">
        <v>80</v>
      </c>
      <c r="R329" s="5" t="str">
        <f t="shared" si="128"/>
        <v>-</v>
      </c>
      <c r="S329" s="5" t="str">
        <f t="shared" si="129"/>
        <v>-</v>
      </c>
      <c r="T329" s="27">
        <f t="shared" si="130"/>
        <v>0</v>
      </c>
      <c r="CD329" s="5">
        <v>44497</v>
      </c>
      <c r="CE329" s="25">
        <v>676.4</v>
      </c>
      <c r="CF329" s="25">
        <f>CE329</f>
        <v>676.4</v>
      </c>
      <c r="CH329" s="5">
        <v>44454</v>
      </c>
      <c r="CI329" s="25">
        <v>17382</v>
      </c>
      <c r="CJ329" s="25">
        <v>17411</v>
      </c>
    </row>
    <row r="330" spans="1:88" x14ac:dyDescent="0.3">
      <c r="A330" s="5">
        <v>44564</v>
      </c>
      <c r="B330" s="25">
        <f t="shared" si="124"/>
        <v>735.7</v>
      </c>
      <c r="C330" s="25">
        <f t="shared" si="125"/>
        <v>18281</v>
      </c>
      <c r="D330" s="25">
        <v>723.5</v>
      </c>
      <c r="E330" s="25">
        <v>18272</v>
      </c>
      <c r="F330" s="44">
        <v>5.7102728410167729E-4</v>
      </c>
      <c r="G330" s="1">
        <f>'ONE_LAST_QUOTE (2)'!AF330</f>
        <v>-3.2310590462182717E-4</v>
      </c>
      <c r="H330" s="1">
        <f t="shared" si="126"/>
        <v>1.7144585284287945E-3</v>
      </c>
      <c r="I330" s="1">
        <f t="shared" si="127"/>
        <v>-2.3606703376724491E-3</v>
      </c>
      <c r="J330" s="25">
        <f t="shared" si="119"/>
        <v>0</v>
      </c>
      <c r="K330" s="25">
        <f t="shared" si="120"/>
        <v>0</v>
      </c>
      <c r="L330" s="25">
        <f t="shared" si="121"/>
        <v>0</v>
      </c>
      <c r="M330" s="25">
        <v>0</v>
      </c>
      <c r="N330" s="5" t="str">
        <f t="shared" si="122"/>
        <v>-</v>
      </c>
      <c r="O330" s="5" t="str">
        <f t="shared" si="123"/>
        <v>-</v>
      </c>
      <c r="P330" s="5" t="s">
        <v>80</v>
      </c>
      <c r="Q330" s="5" t="s">
        <v>80</v>
      </c>
      <c r="R330" s="5" t="str">
        <f t="shared" si="128"/>
        <v>-</v>
      </c>
      <c r="S330" s="5" t="str">
        <f t="shared" si="129"/>
        <v>-</v>
      </c>
      <c r="T330" s="27">
        <f t="shared" si="130"/>
        <v>1</v>
      </c>
      <c r="CD330" s="5">
        <v>44498</v>
      </c>
      <c r="CE330" s="25">
        <v>669.4</v>
      </c>
      <c r="CF330" s="25">
        <v>668.8</v>
      </c>
      <c r="CH330" s="5">
        <v>44455</v>
      </c>
      <c r="CI330" s="25">
        <v>17247</v>
      </c>
      <c r="CJ330" s="25">
        <v>17332</v>
      </c>
    </row>
    <row r="331" spans="1:88" x14ac:dyDescent="0.3">
      <c r="A331" s="5">
        <v>44565</v>
      </c>
      <c r="B331" s="25">
        <f t="shared" si="124"/>
        <v>736.1</v>
      </c>
      <c r="C331" s="25">
        <f t="shared" si="125"/>
        <v>18516</v>
      </c>
      <c r="D331" s="25">
        <v>736.6</v>
      </c>
      <c r="E331" s="25">
        <v>18514</v>
      </c>
      <c r="F331" s="44">
        <v>1.6423020482266909E-3</v>
      </c>
      <c r="G331" s="1">
        <f>'ONE_LAST_QUOTE (2)'!AF331</f>
        <v>-3.2310590462182717E-4</v>
      </c>
      <c r="H331" s="1">
        <f t="shared" si="126"/>
        <v>1.7144585284287945E-3</v>
      </c>
      <c r="I331" s="1">
        <f t="shared" si="127"/>
        <v>-2.3606703376724491E-3</v>
      </c>
      <c r="J331" s="25">
        <f t="shared" si="119"/>
        <v>0</v>
      </c>
      <c r="K331" s="25">
        <f t="shared" si="120"/>
        <v>0</v>
      </c>
      <c r="L331" s="25">
        <f t="shared" si="121"/>
        <v>0</v>
      </c>
      <c r="M331" s="25">
        <v>0</v>
      </c>
      <c r="N331" s="5" t="str">
        <f t="shared" si="122"/>
        <v>-</v>
      </c>
      <c r="O331" s="5" t="str">
        <f t="shared" si="123"/>
        <v>-</v>
      </c>
      <c r="P331" s="5" t="s">
        <v>80</v>
      </c>
      <c r="Q331" s="5" t="s">
        <v>80</v>
      </c>
      <c r="R331" s="5" t="str">
        <f t="shared" si="128"/>
        <v>-</v>
      </c>
      <c r="S331" s="5" t="str">
        <f t="shared" si="129"/>
        <v>-</v>
      </c>
      <c r="T331" s="27">
        <f t="shared" si="130"/>
        <v>1</v>
      </c>
      <c r="CD331" s="5">
        <v>44501</v>
      </c>
      <c r="CE331" s="25">
        <v>673.6</v>
      </c>
      <c r="CF331" s="25">
        <v>672.2</v>
      </c>
      <c r="CH331" s="5">
        <v>44456</v>
      </c>
      <c r="CI331" s="25">
        <v>17294</v>
      </c>
      <c r="CJ331" s="25">
        <v>17230</v>
      </c>
    </row>
    <row r="332" spans="1:88" x14ac:dyDescent="0.3">
      <c r="A332" s="5">
        <v>44566</v>
      </c>
      <c r="B332" s="25">
        <f t="shared" si="124"/>
        <v>728.5</v>
      </c>
      <c r="C332" s="25">
        <f t="shared" si="125"/>
        <v>18495</v>
      </c>
      <c r="D332" s="25">
        <v>736</v>
      </c>
      <c r="E332" s="25">
        <v>18480</v>
      </c>
      <c r="F332" s="44">
        <v>8.3947646570212966E-4</v>
      </c>
      <c r="G332" s="1">
        <f>'ONE_LAST_QUOTE (2)'!AF332</f>
        <v>-3.2310590462182717E-4</v>
      </c>
      <c r="H332" s="1">
        <f t="shared" si="126"/>
        <v>1.7144585284287945E-3</v>
      </c>
      <c r="I332" s="1">
        <f t="shared" si="127"/>
        <v>-2.3606703376724491E-3</v>
      </c>
      <c r="J332" s="25">
        <f t="shared" si="119"/>
        <v>0</v>
      </c>
      <c r="K332" s="25">
        <f t="shared" si="120"/>
        <v>0</v>
      </c>
      <c r="L332" s="25">
        <f t="shared" si="121"/>
        <v>0</v>
      </c>
      <c r="M332" s="25">
        <v>0</v>
      </c>
      <c r="N332" s="5" t="str">
        <f t="shared" si="122"/>
        <v>-</v>
      </c>
      <c r="O332" s="5" t="str">
        <f t="shared" si="123"/>
        <v>-</v>
      </c>
      <c r="P332" s="5" t="s">
        <v>80</v>
      </c>
      <c r="Q332" s="5" t="s">
        <v>80</v>
      </c>
      <c r="R332" s="5" t="str">
        <f t="shared" si="128"/>
        <v>-</v>
      </c>
      <c r="S332" s="5" t="str">
        <f t="shared" si="129"/>
        <v>-</v>
      </c>
      <c r="T332" s="27">
        <f t="shared" si="130"/>
        <v>1</v>
      </c>
      <c r="CD332" s="5">
        <v>44502</v>
      </c>
      <c r="CE332" s="25">
        <v>673.3</v>
      </c>
      <c r="CF332" s="25">
        <v>673.8</v>
      </c>
      <c r="CH332" s="5">
        <v>44461</v>
      </c>
      <c r="CI332" s="25">
        <v>16900</v>
      </c>
      <c r="CJ332" s="25">
        <v>16835</v>
      </c>
    </row>
    <row r="333" spans="1:88" x14ac:dyDescent="0.3">
      <c r="A333" s="5">
        <v>44567</v>
      </c>
      <c r="B333" s="25">
        <f t="shared" si="124"/>
        <v>720.1</v>
      </c>
      <c r="C333" s="25">
        <f t="shared" si="125"/>
        <v>18343</v>
      </c>
      <c r="D333" s="25">
        <v>728.5</v>
      </c>
      <c r="E333" s="25">
        <v>18337</v>
      </c>
      <c r="F333" s="44">
        <v>1.2381498845097233E-3</v>
      </c>
      <c r="G333" s="1">
        <f>'ONE_LAST_QUOTE (2)'!AF333</f>
        <v>-3.2310590462182717E-4</v>
      </c>
      <c r="H333" s="1">
        <f t="shared" si="126"/>
        <v>1.7144585284287945E-3</v>
      </c>
      <c r="I333" s="1">
        <f t="shared" si="127"/>
        <v>-2.3606703376724491E-3</v>
      </c>
      <c r="J333" s="25">
        <f t="shared" si="119"/>
        <v>0</v>
      </c>
      <c r="K333" s="25">
        <f t="shared" si="120"/>
        <v>0</v>
      </c>
      <c r="L333" s="25">
        <f t="shared" si="121"/>
        <v>0</v>
      </c>
      <c r="M333" s="25">
        <v>0</v>
      </c>
      <c r="N333" s="5" t="str">
        <f t="shared" si="122"/>
        <v>-</v>
      </c>
      <c r="O333" s="5" t="str">
        <f t="shared" si="123"/>
        <v>-</v>
      </c>
      <c r="P333" s="5" t="s">
        <v>80</v>
      </c>
      <c r="Q333" s="5" t="s">
        <v>80</v>
      </c>
      <c r="R333" s="5" t="str">
        <f t="shared" si="128"/>
        <v>-</v>
      </c>
      <c r="S333" s="5" t="str">
        <f t="shared" si="129"/>
        <v>-</v>
      </c>
      <c r="T333" s="27">
        <f t="shared" si="130"/>
        <v>1</v>
      </c>
      <c r="CD333" s="5">
        <v>44503</v>
      </c>
      <c r="CE333" s="25">
        <v>674.3</v>
      </c>
      <c r="CF333" s="25">
        <v>674.2</v>
      </c>
      <c r="CH333" s="5">
        <v>44462</v>
      </c>
      <c r="CI333" s="25">
        <v>17080</v>
      </c>
      <c r="CJ333" s="25">
        <v>16920</v>
      </c>
    </row>
    <row r="334" spans="1:88" x14ac:dyDescent="0.3">
      <c r="A334" s="5">
        <v>44568</v>
      </c>
      <c r="B334" s="25">
        <f t="shared" si="124"/>
        <v>726.2</v>
      </c>
      <c r="C334" s="25">
        <f t="shared" si="125"/>
        <v>18131</v>
      </c>
      <c r="D334" s="25">
        <v>720</v>
      </c>
      <c r="E334" s="25">
        <v>18146</v>
      </c>
      <c r="F334" s="44">
        <v>1.7448606394071084E-3</v>
      </c>
      <c r="G334" s="1">
        <f>'ONE_LAST_QUOTE (2)'!AF334</f>
        <v>-3.2310590462182717E-4</v>
      </c>
      <c r="H334" s="1">
        <f t="shared" si="126"/>
        <v>1.7144585284287945E-3</v>
      </c>
      <c r="I334" s="1">
        <f t="shared" si="127"/>
        <v>-2.3606703376724491E-3</v>
      </c>
      <c r="J334" s="25">
        <f t="shared" si="119"/>
        <v>1</v>
      </c>
      <c r="K334" s="25">
        <f t="shared" si="120"/>
        <v>0</v>
      </c>
      <c r="L334" s="25">
        <f t="shared" si="121"/>
        <v>1</v>
      </c>
      <c r="M334" s="25">
        <v>0</v>
      </c>
      <c r="N334" s="5">
        <f t="shared" si="122"/>
        <v>44568</v>
      </c>
      <c r="O334" s="5" t="str">
        <f t="shared" si="123"/>
        <v>-</v>
      </c>
      <c r="P334" s="5" t="s">
        <v>2</v>
      </c>
      <c r="Q334" s="5" t="s">
        <v>2</v>
      </c>
      <c r="R334" s="5" t="str">
        <f t="shared" si="128"/>
        <v>-</v>
      </c>
      <c r="S334" s="5" t="str">
        <f t="shared" si="129"/>
        <v>-</v>
      </c>
      <c r="T334" s="27">
        <f t="shared" si="130"/>
        <v>1</v>
      </c>
      <c r="CD334" s="5">
        <v>44504</v>
      </c>
      <c r="CE334" s="25">
        <v>672.4</v>
      </c>
      <c r="CF334" s="25">
        <v>671.8</v>
      </c>
      <c r="CH334" s="5">
        <v>44463</v>
      </c>
      <c r="CI334" s="25">
        <v>17248</v>
      </c>
      <c r="CJ334" s="25">
        <v>17095</v>
      </c>
    </row>
    <row r="335" spans="1:88" x14ac:dyDescent="0.3">
      <c r="A335" s="5">
        <v>44571</v>
      </c>
      <c r="B335" s="25">
        <f t="shared" si="124"/>
        <v>729.1</v>
      </c>
      <c r="C335" s="25">
        <f t="shared" si="125"/>
        <v>18269</v>
      </c>
      <c r="D335" s="25">
        <v>727</v>
      </c>
      <c r="E335" s="25">
        <v>18260</v>
      </c>
      <c r="F335" s="44">
        <v>-3.6482714414811409E-4</v>
      </c>
      <c r="G335" s="1">
        <f>'ONE_LAST_QUOTE (2)'!AF335</f>
        <v>-3.2310590462182717E-4</v>
      </c>
      <c r="H335" s="1">
        <f t="shared" si="126"/>
        <v>1.7144585284287945E-3</v>
      </c>
      <c r="I335" s="1">
        <f t="shared" si="127"/>
        <v>-2.3606703376724491E-3</v>
      </c>
      <c r="J335" s="25">
        <f t="shared" si="119"/>
        <v>0</v>
      </c>
      <c r="K335" s="25">
        <f t="shared" si="120"/>
        <v>0</v>
      </c>
      <c r="L335" s="25">
        <f t="shared" si="121"/>
        <v>0</v>
      </c>
      <c r="M335" s="25">
        <v>0</v>
      </c>
      <c r="N335" s="5" t="str">
        <f t="shared" si="122"/>
        <v>-</v>
      </c>
      <c r="O335" s="5" t="str">
        <f t="shared" si="123"/>
        <v>-</v>
      </c>
      <c r="P335" s="5" t="s">
        <v>80</v>
      </c>
      <c r="Q335" s="5" t="s">
        <v>80</v>
      </c>
      <c r="R335" s="5" t="str">
        <f t="shared" si="128"/>
        <v>-</v>
      </c>
      <c r="S335" s="5" t="str">
        <f t="shared" si="129"/>
        <v>-</v>
      </c>
      <c r="T335" s="27">
        <f t="shared" si="130"/>
        <v>0</v>
      </c>
      <c r="CD335" s="5">
        <v>44505</v>
      </c>
      <c r="CE335" s="25">
        <v>682.2</v>
      </c>
      <c r="CF335" s="25">
        <v>682.4</v>
      </c>
      <c r="CH335" s="5">
        <v>44466</v>
      </c>
      <c r="CI335" s="25">
        <v>17292</v>
      </c>
      <c r="CJ335" s="25">
        <v>17221</v>
      </c>
    </row>
    <row r="336" spans="1:88" x14ac:dyDescent="0.3">
      <c r="A336" s="5">
        <v>44572</v>
      </c>
      <c r="B336" s="25">
        <f t="shared" si="124"/>
        <v>736</v>
      </c>
      <c r="C336" s="25">
        <f t="shared" si="125"/>
        <v>18250</v>
      </c>
      <c r="D336" s="25">
        <v>730.3</v>
      </c>
      <c r="E336" s="25">
        <v>18279</v>
      </c>
      <c r="F336" s="44">
        <v>2.8280590808876425E-4</v>
      </c>
      <c r="G336" s="1">
        <f>'ONE_LAST_QUOTE (2)'!AF336</f>
        <v>-3.2310590462182717E-4</v>
      </c>
      <c r="H336" s="1">
        <f t="shared" si="126"/>
        <v>1.7144585284287945E-3</v>
      </c>
      <c r="I336" s="1">
        <f t="shared" si="127"/>
        <v>-2.3606703376724491E-3</v>
      </c>
      <c r="J336" s="25">
        <f t="shared" si="119"/>
        <v>0</v>
      </c>
      <c r="K336" s="25">
        <f t="shared" si="120"/>
        <v>0</v>
      </c>
      <c r="L336" s="25">
        <f t="shared" si="121"/>
        <v>0</v>
      </c>
      <c r="M336" s="25">
        <v>0</v>
      </c>
      <c r="N336" s="5" t="str">
        <f t="shared" si="122"/>
        <v>-</v>
      </c>
      <c r="O336" s="5" t="str">
        <f t="shared" si="123"/>
        <v>-</v>
      </c>
      <c r="P336" s="5" t="s">
        <v>80</v>
      </c>
      <c r="Q336" s="5" t="s">
        <v>80</v>
      </c>
      <c r="R336" s="5" t="str">
        <f t="shared" si="128"/>
        <v>-</v>
      </c>
      <c r="S336" s="5" t="str">
        <f t="shared" si="129"/>
        <v>-</v>
      </c>
      <c r="T336" s="27">
        <f t="shared" si="130"/>
        <v>1</v>
      </c>
      <c r="CD336" s="5">
        <v>44508</v>
      </c>
      <c r="CE336" s="25">
        <v>689</v>
      </c>
      <c r="CF336" s="25">
        <v>688</v>
      </c>
      <c r="CH336" s="5">
        <v>44467</v>
      </c>
      <c r="CI336" s="25">
        <v>17170</v>
      </c>
      <c r="CJ336" s="25">
        <v>17275</v>
      </c>
    </row>
    <row r="337" spans="1:88" x14ac:dyDescent="0.3">
      <c r="A337" s="5">
        <v>44573</v>
      </c>
      <c r="B337" s="25">
        <f t="shared" si="124"/>
        <v>740.4</v>
      </c>
      <c r="C337" s="25">
        <f t="shared" si="125"/>
        <v>18383</v>
      </c>
      <c r="D337" s="25">
        <v>736.2</v>
      </c>
      <c r="E337" s="25">
        <v>18376</v>
      </c>
      <c r="F337" s="44">
        <v>2.5710308993083706E-5</v>
      </c>
      <c r="G337" s="1">
        <f>'ONE_LAST_QUOTE (2)'!AF337</f>
        <v>-3.2310590462182717E-4</v>
      </c>
      <c r="H337" s="1">
        <f t="shared" si="126"/>
        <v>1.7144585284287945E-3</v>
      </c>
      <c r="I337" s="1">
        <f t="shared" si="127"/>
        <v>-2.3606703376724491E-3</v>
      </c>
      <c r="J337" s="25">
        <f t="shared" si="119"/>
        <v>0</v>
      </c>
      <c r="K337" s="25">
        <f t="shared" si="120"/>
        <v>0</v>
      </c>
      <c r="L337" s="25">
        <f t="shared" si="121"/>
        <v>0</v>
      </c>
      <c r="M337" s="25">
        <v>0</v>
      </c>
      <c r="N337" s="5" t="str">
        <f t="shared" si="122"/>
        <v>-</v>
      </c>
      <c r="O337" s="5" t="str">
        <f t="shared" si="123"/>
        <v>-</v>
      </c>
      <c r="P337" s="5" t="s">
        <v>80</v>
      </c>
      <c r="Q337" s="5" t="s">
        <v>80</v>
      </c>
      <c r="R337" s="5" t="str">
        <f t="shared" si="128"/>
        <v>-</v>
      </c>
      <c r="S337" s="5" t="str">
        <f t="shared" si="129"/>
        <v>-</v>
      </c>
      <c r="T337" s="27">
        <f t="shared" si="130"/>
        <v>1</v>
      </c>
      <c r="CD337" s="5">
        <v>44509</v>
      </c>
      <c r="CE337" s="25">
        <v>695</v>
      </c>
      <c r="CF337" s="25">
        <v>695.1</v>
      </c>
      <c r="CH337" s="5">
        <v>44468</v>
      </c>
      <c r="CI337" s="25">
        <v>16818</v>
      </c>
      <c r="CJ337" s="25">
        <v>17130</v>
      </c>
    </row>
    <row r="338" spans="1:88" x14ac:dyDescent="0.3">
      <c r="A338" s="5">
        <v>44574</v>
      </c>
      <c r="B338" s="25">
        <f t="shared" si="124"/>
        <v>739.2</v>
      </c>
      <c r="C338" s="25">
        <f t="shared" si="125"/>
        <v>18481</v>
      </c>
      <c r="D338" s="25">
        <v>740</v>
      </c>
      <c r="E338" s="25">
        <v>18425</v>
      </c>
      <c r="F338" s="44">
        <v>-1.4991476198768241E-3</v>
      </c>
      <c r="G338" s="1">
        <f>'ONE_LAST_QUOTE (2)'!AF338</f>
        <v>-3.2310590462182717E-4</v>
      </c>
      <c r="H338" s="1">
        <f t="shared" si="126"/>
        <v>1.7144585284287945E-3</v>
      </c>
      <c r="I338" s="1">
        <f t="shared" si="127"/>
        <v>-2.3606703376724491E-3</v>
      </c>
      <c r="J338" s="25">
        <f t="shared" si="119"/>
        <v>0</v>
      </c>
      <c r="K338" s="25">
        <f t="shared" si="120"/>
        <v>0</v>
      </c>
      <c r="L338" s="25">
        <f t="shared" si="121"/>
        <v>0</v>
      </c>
      <c r="M338" s="25">
        <v>0</v>
      </c>
      <c r="N338" s="5" t="str">
        <f t="shared" si="122"/>
        <v>-</v>
      </c>
      <c r="O338" s="5" t="str">
        <f t="shared" si="123"/>
        <v>-</v>
      </c>
      <c r="P338" s="5" t="s">
        <v>80</v>
      </c>
      <c r="Q338" s="5" t="s">
        <v>80</v>
      </c>
      <c r="R338" s="5" t="str">
        <f t="shared" si="128"/>
        <v>-</v>
      </c>
      <c r="S338" s="5" t="str">
        <f t="shared" si="129"/>
        <v>-</v>
      </c>
      <c r="T338" s="27">
        <f t="shared" si="130"/>
        <v>0</v>
      </c>
      <c r="CD338" s="5">
        <v>44510</v>
      </c>
      <c r="CE338" s="25">
        <v>694.2</v>
      </c>
      <c r="CF338" s="25">
        <v>694</v>
      </c>
      <c r="CH338" s="5">
        <v>44469</v>
      </c>
      <c r="CI338" s="25">
        <v>16919</v>
      </c>
      <c r="CJ338" s="25">
        <v>16828</v>
      </c>
    </row>
    <row r="339" spans="1:88" x14ac:dyDescent="0.3">
      <c r="A339" s="5">
        <v>44575</v>
      </c>
      <c r="B339" s="25">
        <f t="shared" si="124"/>
        <v>745.9</v>
      </c>
      <c r="C339" s="25">
        <f t="shared" si="125"/>
        <v>18386</v>
      </c>
      <c r="D339" s="25">
        <v>738.4</v>
      </c>
      <c r="E339" s="25">
        <v>18360</v>
      </c>
      <c r="F339" s="44">
        <v>-4.3997834371620886E-5</v>
      </c>
      <c r="G339" s="1">
        <f>'ONE_LAST_QUOTE (2)'!AF339</f>
        <v>-3.2310590462182717E-4</v>
      </c>
      <c r="H339" s="1">
        <f t="shared" si="126"/>
        <v>1.7144585284287945E-3</v>
      </c>
      <c r="I339" s="1">
        <f t="shared" si="127"/>
        <v>-2.3606703376724491E-3</v>
      </c>
      <c r="J339" s="25">
        <f t="shared" si="119"/>
        <v>0</v>
      </c>
      <c r="K339" s="25">
        <f t="shared" si="120"/>
        <v>0</v>
      </c>
      <c r="L339" s="25">
        <f t="shared" si="121"/>
        <v>0</v>
      </c>
      <c r="M339" s="25">
        <v>0</v>
      </c>
      <c r="N339" s="5" t="str">
        <f t="shared" si="122"/>
        <v>-</v>
      </c>
      <c r="O339" s="5" t="str">
        <f t="shared" si="123"/>
        <v>-</v>
      </c>
      <c r="P339" s="5" t="s">
        <v>80</v>
      </c>
      <c r="Q339" s="5" t="s">
        <v>80</v>
      </c>
      <c r="R339" s="5" t="str">
        <f t="shared" si="128"/>
        <v>-</v>
      </c>
      <c r="S339" s="5" t="str">
        <f t="shared" si="129"/>
        <v>-</v>
      </c>
      <c r="T339" s="27">
        <f t="shared" si="130"/>
        <v>1</v>
      </c>
      <c r="CD339" s="5">
        <v>44511</v>
      </c>
      <c r="CE339" s="25">
        <v>689.6</v>
      </c>
      <c r="CF339" s="25">
        <v>690.5</v>
      </c>
      <c r="CH339" s="5">
        <v>44470</v>
      </c>
      <c r="CI339" s="25">
        <v>16518</v>
      </c>
      <c r="CJ339" s="25">
        <v>16940</v>
      </c>
    </row>
    <row r="340" spans="1:88" x14ac:dyDescent="0.3">
      <c r="A340" s="5">
        <v>44578</v>
      </c>
      <c r="B340" s="25">
        <f t="shared" si="124"/>
        <v>736.8</v>
      </c>
      <c r="C340" s="25">
        <f t="shared" si="125"/>
        <v>18519</v>
      </c>
      <c r="D340" s="25">
        <v>744.1</v>
      </c>
      <c r="E340" s="25">
        <v>18508</v>
      </c>
      <c r="F340" s="44">
        <v>2.0331872085463179E-3</v>
      </c>
      <c r="G340" s="1">
        <f>'ONE_LAST_QUOTE (2)'!AF340</f>
        <v>-3.2310590462182717E-4</v>
      </c>
      <c r="H340" s="1">
        <f t="shared" si="126"/>
        <v>1.7144585284287945E-3</v>
      </c>
      <c r="I340" s="1">
        <f t="shared" si="127"/>
        <v>-2.3606703376724491E-3</v>
      </c>
      <c r="J340" s="25">
        <f t="shared" si="119"/>
        <v>1</v>
      </c>
      <c r="K340" s="25">
        <f t="shared" si="120"/>
        <v>0</v>
      </c>
      <c r="L340" s="25">
        <f t="shared" si="121"/>
        <v>1</v>
      </c>
      <c r="M340" s="25">
        <v>0</v>
      </c>
      <c r="N340" s="5">
        <f t="shared" si="122"/>
        <v>44578</v>
      </c>
      <c r="O340" s="5" t="str">
        <f t="shared" si="123"/>
        <v>-</v>
      </c>
      <c r="P340" s="5" t="s">
        <v>80</v>
      </c>
      <c r="Q340" s="5" t="s">
        <v>80</v>
      </c>
      <c r="R340" s="5" t="str">
        <f t="shared" si="128"/>
        <v>-</v>
      </c>
      <c r="S340" s="5" t="str">
        <f t="shared" si="129"/>
        <v>-</v>
      </c>
      <c r="T340" s="27">
        <f t="shared" si="130"/>
        <v>1</v>
      </c>
      <c r="CD340" s="5">
        <v>44512</v>
      </c>
      <c r="CE340" s="25">
        <v>692.9</v>
      </c>
      <c r="CF340" s="25">
        <v>692.7</v>
      </c>
      <c r="CH340" s="5">
        <v>44473</v>
      </c>
      <c r="CI340" s="25">
        <v>16361</v>
      </c>
      <c r="CJ340" s="25">
        <v>16455</v>
      </c>
    </row>
    <row r="341" spans="1:88" x14ac:dyDescent="0.3">
      <c r="A341" s="5">
        <v>44579</v>
      </c>
      <c r="B341" s="25">
        <f t="shared" si="124"/>
        <v>727.8</v>
      </c>
      <c r="C341" s="25">
        <f t="shared" si="125"/>
        <v>18360</v>
      </c>
      <c r="D341" s="25">
        <v>736.4</v>
      </c>
      <c r="E341" s="25">
        <v>18350</v>
      </c>
      <c r="F341" s="44">
        <v>-1.1375410305785789E-3</v>
      </c>
      <c r="G341" s="1">
        <f>'ONE_LAST_QUOTE (2)'!AF341</f>
        <v>-3.2310590462182717E-4</v>
      </c>
      <c r="H341" s="1">
        <f t="shared" si="126"/>
        <v>1.7144585284287945E-3</v>
      </c>
      <c r="I341" s="1">
        <f t="shared" si="127"/>
        <v>-2.3606703376724491E-3</v>
      </c>
      <c r="J341" s="25">
        <f t="shared" si="119"/>
        <v>0</v>
      </c>
      <c r="K341" s="25">
        <f t="shared" si="120"/>
        <v>0</v>
      </c>
      <c r="L341" s="25">
        <f t="shared" si="121"/>
        <v>0</v>
      </c>
      <c r="M341" s="25">
        <v>0</v>
      </c>
      <c r="N341" s="5" t="str">
        <f t="shared" si="122"/>
        <v>-</v>
      </c>
      <c r="O341" s="5" t="str">
        <f t="shared" si="123"/>
        <v>-</v>
      </c>
      <c r="P341" s="5" t="s">
        <v>80</v>
      </c>
      <c r="Q341" s="5" t="s">
        <v>80</v>
      </c>
      <c r="R341" s="5" t="str">
        <f t="shared" si="128"/>
        <v>-</v>
      </c>
      <c r="S341" s="5" t="str">
        <f t="shared" si="129"/>
        <v>-</v>
      </c>
      <c r="T341" s="27">
        <f t="shared" si="130"/>
        <v>0</v>
      </c>
      <c r="CD341" s="5">
        <v>44515</v>
      </c>
      <c r="CE341" s="25">
        <v>697.6</v>
      </c>
      <c r="CF341" s="25">
        <v>697</v>
      </c>
      <c r="CH341" s="5">
        <v>44474</v>
      </c>
      <c r="CI341" s="25">
        <v>16395</v>
      </c>
      <c r="CJ341" s="25">
        <v>16345</v>
      </c>
    </row>
    <row r="342" spans="1:88" x14ac:dyDescent="0.3">
      <c r="A342" s="5">
        <v>44580</v>
      </c>
      <c r="B342" s="25">
        <f t="shared" si="124"/>
        <v>731.2</v>
      </c>
      <c r="C342" s="25">
        <f t="shared" si="125"/>
        <v>18158</v>
      </c>
      <c r="D342" s="25">
        <v>727.8</v>
      </c>
      <c r="E342" s="25">
        <v>18217</v>
      </c>
      <c r="F342" s="44">
        <v>2.453496349000669E-3</v>
      </c>
      <c r="G342" s="1">
        <f>'ONE_LAST_QUOTE (2)'!AF342</f>
        <v>-3.2310590462182717E-4</v>
      </c>
      <c r="H342" s="1">
        <f t="shared" si="126"/>
        <v>1.7144585284287945E-3</v>
      </c>
      <c r="I342" s="1">
        <f t="shared" si="127"/>
        <v>-2.3606703376724491E-3</v>
      </c>
      <c r="J342" s="25">
        <f t="shared" si="119"/>
        <v>1</v>
      </c>
      <c r="K342" s="25">
        <f t="shared" si="120"/>
        <v>0</v>
      </c>
      <c r="L342" s="25">
        <f t="shared" si="121"/>
        <v>1</v>
      </c>
      <c r="M342" s="25">
        <v>0</v>
      </c>
      <c r="N342" s="5">
        <f t="shared" si="122"/>
        <v>44580</v>
      </c>
      <c r="O342" s="5" t="str">
        <f t="shared" si="123"/>
        <v>-</v>
      </c>
      <c r="P342" s="5" t="s">
        <v>80</v>
      </c>
      <c r="Q342" s="5" t="s">
        <v>80</v>
      </c>
      <c r="R342" s="5" t="str">
        <f t="shared" si="128"/>
        <v>-</v>
      </c>
      <c r="S342" s="5" t="str">
        <f t="shared" si="129"/>
        <v>-</v>
      </c>
      <c r="T342" s="27">
        <f t="shared" si="130"/>
        <v>1</v>
      </c>
      <c r="CD342" s="5">
        <v>44516</v>
      </c>
      <c r="CE342" s="25">
        <v>698.7</v>
      </c>
      <c r="CF342" s="25">
        <v>699</v>
      </c>
      <c r="CH342" s="5">
        <v>44475</v>
      </c>
      <c r="CI342" s="25">
        <v>16362</v>
      </c>
      <c r="CJ342" s="25">
        <v>16381</v>
      </c>
    </row>
    <row r="343" spans="1:88" x14ac:dyDescent="0.3">
      <c r="A343" s="5">
        <v>44581</v>
      </c>
      <c r="B343" s="25">
        <f t="shared" si="124"/>
        <v>717.5</v>
      </c>
      <c r="C343" s="25">
        <f t="shared" si="125"/>
        <v>18248</v>
      </c>
      <c r="D343" s="25">
        <v>730.4</v>
      </c>
      <c r="E343" s="25">
        <v>18224</v>
      </c>
      <c r="F343" s="44">
        <v>-2.6658574378235797E-3</v>
      </c>
      <c r="G343" s="1">
        <f>'ONE_LAST_QUOTE (2)'!AF343</f>
        <v>-3.2310590462182717E-4</v>
      </c>
      <c r="H343" s="1">
        <f t="shared" si="126"/>
        <v>1.7144585284287945E-3</v>
      </c>
      <c r="I343" s="1">
        <f t="shared" si="127"/>
        <v>-2.3606703376724491E-3</v>
      </c>
      <c r="J343" s="25">
        <f t="shared" si="119"/>
        <v>0</v>
      </c>
      <c r="K343" s="25">
        <f t="shared" si="120"/>
        <v>1</v>
      </c>
      <c r="L343" s="25">
        <f t="shared" si="121"/>
        <v>1</v>
      </c>
      <c r="M343" s="25">
        <v>1</v>
      </c>
      <c r="N343" s="5" t="str">
        <f t="shared" si="122"/>
        <v>-</v>
      </c>
      <c r="O343" s="5">
        <f t="shared" si="123"/>
        <v>44581</v>
      </c>
      <c r="P343" s="5" t="s">
        <v>80</v>
      </c>
      <c r="Q343" s="5" t="s">
        <v>80</v>
      </c>
      <c r="R343" s="5" t="str">
        <f t="shared" si="128"/>
        <v>-</v>
      </c>
      <c r="S343" s="5" t="str">
        <f t="shared" si="129"/>
        <v>-</v>
      </c>
      <c r="T343" s="27">
        <f t="shared" si="130"/>
        <v>0</v>
      </c>
      <c r="CD343" s="5">
        <v>44517</v>
      </c>
      <c r="CE343" s="25">
        <v>702</v>
      </c>
      <c r="CF343" s="25">
        <v>701.1</v>
      </c>
      <c r="CH343" s="5">
        <v>44476</v>
      </c>
      <c r="CI343" s="25">
        <v>16699</v>
      </c>
      <c r="CJ343" s="25">
        <v>16360</v>
      </c>
    </row>
    <row r="344" spans="1:88" x14ac:dyDescent="0.3">
      <c r="A344" s="5">
        <v>44582</v>
      </c>
      <c r="B344" s="25">
        <f t="shared" si="124"/>
        <v>721.8</v>
      </c>
      <c r="C344" s="25">
        <f t="shared" si="125"/>
        <v>17900</v>
      </c>
      <c r="D344" s="25">
        <v>717.5</v>
      </c>
      <c r="E344" s="25">
        <v>17896</v>
      </c>
      <c r="F344" s="44">
        <v>-1.691860354832041E-3</v>
      </c>
      <c r="G344" s="1">
        <f>'ONE_LAST_QUOTE (2)'!AF344</f>
        <v>-3.2310590462182717E-4</v>
      </c>
      <c r="H344" s="1">
        <f t="shared" si="126"/>
        <v>1.7144585284287945E-3</v>
      </c>
      <c r="I344" s="1">
        <f t="shared" si="127"/>
        <v>-2.3606703376724491E-3</v>
      </c>
      <c r="J344" s="25">
        <f t="shared" si="119"/>
        <v>0</v>
      </c>
      <c r="K344" s="25">
        <f t="shared" si="120"/>
        <v>0</v>
      </c>
      <c r="L344" s="25">
        <f t="shared" si="121"/>
        <v>0</v>
      </c>
      <c r="M344" s="25">
        <v>0</v>
      </c>
      <c r="N344" s="5" t="str">
        <f t="shared" si="122"/>
        <v>-</v>
      </c>
      <c r="O344" s="5" t="str">
        <f t="shared" si="123"/>
        <v>-</v>
      </c>
      <c r="P344" s="5" t="s">
        <v>80</v>
      </c>
      <c r="Q344" s="5" t="s">
        <v>80</v>
      </c>
      <c r="R344" s="5" t="str">
        <f t="shared" si="128"/>
        <v>-</v>
      </c>
      <c r="S344" s="5" t="str">
        <f t="shared" si="129"/>
        <v>-</v>
      </c>
      <c r="T344" s="27">
        <f t="shared" si="130"/>
        <v>0</v>
      </c>
      <c r="CD344" s="5">
        <v>44518</v>
      </c>
      <c r="CE344" s="25">
        <v>706.6</v>
      </c>
      <c r="CF344" s="25">
        <v>704.8</v>
      </c>
      <c r="CH344" s="5">
        <v>44477</v>
      </c>
      <c r="CI344" s="25">
        <v>16625</v>
      </c>
      <c r="CJ344" s="25">
        <v>16713</v>
      </c>
    </row>
    <row r="345" spans="1:88" x14ac:dyDescent="0.3">
      <c r="A345" s="5">
        <v>44585</v>
      </c>
      <c r="B345" s="25">
        <f t="shared" si="124"/>
        <v>709</v>
      </c>
      <c r="C345" s="25">
        <f t="shared" si="125"/>
        <v>17949</v>
      </c>
      <c r="D345" s="25">
        <v>722.6</v>
      </c>
      <c r="E345" s="25">
        <v>17957</v>
      </c>
      <c r="F345" s="44">
        <v>-1.6288795870887172E-3</v>
      </c>
      <c r="G345" s="1">
        <f>'ONE_LAST_QUOTE (2)'!AF345</f>
        <v>-3.2310590462182717E-4</v>
      </c>
      <c r="H345" s="1">
        <f t="shared" si="126"/>
        <v>1.7144585284287945E-3</v>
      </c>
      <c r="I345" s="1">
        <f t="shared" si="127"/>
        <v>-2.3606703376724491E-3</v>
      </c>
      <c r="J345" s="25">
        <f t="shared" si="119"/>
        <v>0</v>
      </c>
      <c r="K345" s="25">
        <f t="shared" si="120"/>
        <v>0</v>
      </c>
      <c r="L345" s="25">
        <f t="shared" si="121"/>
        <v>0</v>
      </c>
      <c r="M345" s="25">
        <v>0</v>
      </c>
      <c r="N345" s="5" t="str">
        <f t="shared" si="122"/>
        <v>-</v>
      </c>
      <c r="O345" s="5" t="str">
        <f t="shared" si="123"/>
        <v>-</v>
      </c>
      <c r="P345" s="5" t="s">
        <v>80</v>
      </c>
      <c r="Q345" s="5" t="s">
        <v>80</v>
      </c>
      <c r="R345" s="5" t="str">
        <f t="shared" si="128"/>
        <v>-</v>
      </c>
      <c r="S345" s="5" t="str">
        <f t="shared" si="129"/>
        <v>-</v>
      </c>
      <c r="T345" s="27">
        <f t="shared" si="130"/>
        <v>0</v>
      </c>
      <c r="CD345" s="5">
        <v>44519</v>
      </c>
      <c r="CE345" s="25">
        <v>708.2</v>
      </c>
      <c r="CF345" s="25">
        <v>708.6</v>
      </c>
      <c r="CH345" s="5">
        <v>44481</v>
      </c>
      <c r="CI345" s="25">
        <v>16419</v>
      </c>
      <c r="CJ345" s="25">
        <v>16619</v>
      </c>
    </row>
    <row r="346" spans="1:88" x14ac:dyDescent="0.3">
      <c r="A346" s="5">
        <v>44586</v>
      </c>
      <c r="B346" s="25">
        <f t="shared" si="124"/>
        <v>710.6</v>
      </c>
      <c r="C346" s="25">
        <f t="shared" si="125"/>
        <v>17645</v>
      </c>
      <c r="D346" s="25">
        <v>712.3</v>
      </c>
      <c r="E346" s="25">
        <v>17674</v>
      </c>
      <c r="F346" s="44">
        <v>-2.2626692573348055E-3</v>
      </c>
      <c r="G346" s="1">
        <f>'ONE_LAST_QUOTE (2)'!AF346</f>
        <v>-3.2310590462182717E-4</v>
      </c>
      <c r="H346" s="1">
        <f t="shared" si="126"/>
        <v>1.7144585284287945E-3</v>
      </c>
      <c r="I346" s="1">
        <f t="shared" si="127"/>
        <v>-2.3606703376724491E-3</v>
      </c>
      <c r="J346" s="25">
        <f t="shared" si="119"/>
        <v>0</v>
      </c>
      <c r="K346" s="25">
        <f t="shared" si="120"/>
        <v>0</v>
      </c>
      <c r="L346" s="25">
        <f t="shared" si="121"/>
        <v>0</v>
      </c>
      <c r="M346" s="25">
        <v>0</v>
      </c>
      <c r="N346" s="5" t="str">
        <f t="shared" si="122"/>
        <v>-</v>
      </c>
      <c r="O346" s="5" t="str">
        <f t="shared" si="123"/>
        <v>-</v>
      </c>
      <c r="P346" s="5" t="s">
        <v>80</v>
      </c>
      <c r="Q346" s="5" t="s">
        <v>80</v>
      </c>
      <c r="R346" s="5" t="str">
        <f t="shared" si="128"/>
        <v>-</v>
      </c>
      <c r="S346" s="5" t="str">
        <f t="shared" si="129"/>
        <v>-</v>
      </c>
      <c r="T346" s="27">
        <f t="shared" si="130"/>
        <v>0</v>
      </c>
      <c r="CD346" s="5">
        <v>44522</v>
      </c>
      <c r="CE346" s="25">
        <v>705.5</v>
      </c>
      <c r="CF346" s="25">
        <v>706</v>
      </c>
      <c r="CH346" s="5">
        <v>44482</v>
      </c>
      <c r="CI346" s="25">
        <v>16321</v>
      </c>
      <c r="CJ346" s="25">
        <v>16389</v>
      </c>
    </row>
    <row r="347" spans="1:88" x14ac:dyDescent="0.3">
      <c r="A347" s="5">
        <v>44587</v>
      </c>
      <c r="B347" s="25">
        <f t="shared" si="124"/>
        <v>675</v>
      </c>
      <c r="C347" s="25">
        <f t="shared" si="125"/>
        <v>17627</v>
      </c>
      <c r="D347" s="25">
        <v>710.6</v>
      </c>
      <c r="E347" s="25">
        <v>17624</v>
      </c>
      <c r="F347" s="44">
        <v>-5.5466954683441047E-3</v>
      </c>
      <c r="G347" s="1">
        <f>'ONE_LAST_QUOTE (2)'!AF347</f>
        <v>-3.2310590462182717E-4</v>
      </c>
      <c r="H347" s="1">
        <f t="shared" si="126"/>
        <v>1.7144585284287945E-3</v>
      </c>
      <c r="I347" s="1">
        <f t="shared" si="127"/>
        <v>-2.3606703376724491E-3</v>
      </c>
      <c r="J347" s="25">
        <f t="shared" si="119"/>
        <v>0</v>
      </c>
      <c r="K347" s="25">
        <f t="shared" si="120"/>
        <v>1</v>
      </c>
      <c r="L347" s="25">
        <f t="shared" si="121"/>
        <v>1</v>
      </c>
      <c r="M347" s="25">
        <v>0</v>
      </c>
      <c r="N347" s="5" t="str">
        <f t="shared" si="122"/>
        <v>-</v>
      </c>
      <c r="O347" s="5">
        <f t="shared" si="123"/>
        <v>44587</v>
      </c>
      <c r="P347" s="5" t="s">
        <v>80</v>
      </c>
      <c r="Q347" s="5" t="s">
        <v>80</v>
      </c>
      <c r="R347" s="5" t="str">
        <f t="shared" si="128"/>
        <v>-</v>
      </c>
      <c r="S347" s="5" t="str">
        <f t="shared" si="129"/>
        <v>-</v>
      </c>
      <c r="T347" s="27">
        <f t="shared" si="130"/>
        <v>0</v>
      </c>
      <c r="CD347" s="5">
        <v>44523</v>
      </c>
      <c r="CE347" s="25">
        <v>699.6</v>
      </c>
      <c r="CF347" s="25">
        <v>700.2</v>
      </c>
      <c r="CH347" s="5">
        <v>44483</v>
      </c>
      <c r="CI347" s="25">
        <v>16402</v>
      </c>
      <c r="CJ347" s="25">
        <v>16316</v>
      </c>
    </row>
    <row r="348" spans="1:88" x14ac:dyDescent="0.3">
      <c r="A348" s="5">
        <v>44599</v>
      </c>
      <c r="B348" s="25">
        <f t="shared" si="124"/>
        <v>712.8</v>
      </c>
      <c r="C348" s="25">
        <f t="shared" si="125"/>
        <v>17905</v>
      </c>
      <c r="D348" s="25">
        <v>712.6</v>
      </c>
      <c r="E348" s="25">
        <v>17896</v>
      </c>
      <c r="F348" s="44">
        <v>1.0771559021917104E-3</v>
      </c>
      <c r="G348" s="1">
        <f>'ONE_LAST_QUOTE (2)'!AF348</f>
        <v>-3.2310590462182717E-4</v>
      </c>
      <c r="H348" s="1">
        <f t="shared" si="126"/>
        <v>1.7144585284287945E-3</v>
      </c>
      <c r="I348" s="1">
        <f t="shared" si="127"/>
        <v>-2.3606703376724491E-3</v>
      </c>
      <c r="J348" s="25">
        <f t="shared" si="119"/>
        <v>0</v>
      </c>
      <c r="K348" s="25">
        <f t="shared" si="120"/>
        <v>0</v>
      </c>
      <c r="L348" s="25">
        <f t="shared" si="121"/>
        <v>0</v>
      </c>
      <c r="M348" s="25">
        <v>1</v>
      </c>
      <c r="N348" s="5" t="str">
        <f t="shared" si="122"/>
        <v>-</v>
      </c>
      <c r="O348" s="5" t="str">
        <f t="shared" si="123"/>
        <v>-</v>
      </c>
      <c r="P348" s="5" t="s">
        <v>2</v>
      </c>
      <c r="Q348" s="5">
        <v>1</v>
      </c>
      <c r="R348" s="5" t="str">
        <f t="shared" si="128"/>
        <v>-</v>
      </c>
      <c r="S348" s="5">
        <f t="shared" si="129"/>
        <v>44599</v>
      </c>
      <c r="T348" s="27">
        <f t="shared" si="130"/>
        <v>1</v>
      </c>
      <c r="CD348" s="5">
        <v>44524</v>
      </c>
      <c r="CE348" s="25">
        <v>698.1</v>
      </c>
      <c r="CF348" s="25">
        <v>698.9</v>
      </c>
      <c r="CH348" s="5">
        <v>44484</v>
      </c>
      <c r="CI348" s="25">
        <v>16780</v>
      </c>
      <c r="CJ348" s="25">
        <v>16454</v>
      </c>
    </row>
    <row r="349" spans="1:88" x14ac:dyDescent="0.3">
      <c r="A349" s="5">
        <v>44600</v>
      </c>
      <c r="B349" s="25">
        <f t="shared" si="124"/>
        <v>721.4</v>
      </c>
      <c r="C349" s="25">
        <f t="shared" si="125"/>
        <v>17967</v>
      </c>
      <c r="D349" s="25">
        <v>712.2</v>
      </c>
      <c r="E349" s="25">
        <v>17942</v>
      </c>
      <c r="F349" s="44">
        <v>7.7150433751756523E-5</v>
      </c>
      <c r="G349" s="1">
        <f>'ONE_LAST_QUOTE (2)'!AF349</f>
        <v>-3.2310590462182717E-4</v>
      </c>
      <c r="H349" s="1">
        <f t="shared" si="126"/>
        <v>1.7144585284287945E-3</v>
      </c>
      <c r="I349" s="1">
        <f t="shared" si="127"/>
        <v>-2.3606703376724491E-3</v>
      </c>
      <c r="J349" s="25">
        <f t="shared" si="119"/>
        <v>0</v>
      </c>
      <c r="K349" s="25">
        <f t="shared" si="120"/>
        <v>0</v>
      </c>
      <c r="L349" s="25">
        <f t="shared" si="121"/>
        <v>0</v>
      </c>
      <c r="M349" s="25">
        <v>0</v>
      </c>
      <c r="N349" s="5" t="str">
        <f t="shared" si="122"/>
        <v>-</v>
      </c>
      <c r="O349" s="5" t="str">
        <f t="shared" si="123"/>
        <v>-</v>
      </c>
      <c r="P349" s="5" t="s">
        <v>80</v>
      </c>
      <c r="Q349" s="5" t="s">
        <v>80</v>
      </c>
      <c r="R349" s="5" t="str">
        <f t="shared" si="128"/>
        <v>-</v>
      </c>
      <c r="S349" s="5" t="str">
        <f t="shared" si="129"/>
        <v>-</v>
      </c>
      <c r="T349" s="27">
        <f t="shared" si="130"/>
        <v>1</v>
      </c>
      <c r="CD349" s="5">
        <v>44525</v>
      </c>
      <c r="CE349" s="25">
        <v>696.4</v>
      </c>
      <c r="CF349" s="25">
        <v>695.5</v>
      </c>
      <c r="CH349" s="5">
        <v>44487</v>
      </c>
      <c r="CI349" s="25">
        <v>16721</v>
      </c>
      <c r="CJ349" s="25">
        <v>16788</v>
      </c>
    </row>
    <row r="350" spans="1:88" x14ac:dyDescent="0.3">
      <c r="A350" s="5">
        <v>44601</v>
      </c>
      <c r="B350" s="25">
        <f t="shared" si="124"/>
        <v>731.1</v>
      </c>
      <c r="C350" s="25">
        <f t="shared" si="125"/>
        <v>18169</v>
      </c>
      <c r="D350" s="25">
        <v>720.5</v>
      </c>
      <c r="E350" s="25">
        <v>18164</v>
      </c>
      <c r="F350" s="44">
        <v>4.9385195947107216E-4</v>
      </c>
      <c r="G350" s="1">
        <f>'ONE_LAST_QUOTE (2)'!AF350</f>
        <v>-3.2310590462182717E-4</v>
      </c>
      <c r="H350" s="1">
        <f t="shared" si="126"/>
        <v>1.7144585284287945E-3</v>
      </c>
      <c r="I350" s="1">
        <f t="shared" si="127"/>
        <v>-2.3606703376724491E-3</v>
      </c>
      <c r="J350" s="25">
        <f t="shared" si="119"/>
        <v>0</v>
      </c>
      <c r="K350" s="25">
        <f t="shared" si="120"/>
        <v>0</v>
      </c>
      <c r="L350" s="25">
        <f t="shared" si="121"/>
        <v>0</v>
      </c>
      <c r="M350" s="25">
        <v>0</v>
      </c>
      <c r="N350" s="5" t="str">
        <f t="shared" si="122"/>
        <v>-</v>
      </c>
      <c r="O350" s="5" t="str">
        <f t="shared" si="123"/>
        <v>-</v>
      </c>
      <c r="P350" s="5" t="s">
        <v>80</v>
      </c>
      <c r="Q350" s="5" t="s">
        <v>80</v>
      </c>
      <c r="R350" s="5" t="str">
        <f t="shared" si="128"/>
        <v>-</v>
      </c>
      <c r="S350" s="5" t="str">
        <f t="shared" si="129"/>
        <v>-</v>
      </c>
      <c r="T350" s="27">
        <f t="shared" si="130"/>
        <v>1</v>
      </c>
      <c r="CD350" s="5">
        <v>44526</v>
      </c>
      <c r="CE350" s="25">
        <v>683.8</v>
      </c>
      <c r="CF350" s="25">
        <v>682.9</v>
      </c>
      <c r="CH350" s="5">
        <v>44488</v>
      </c>
      <c r="CI350" s="25">
        <v>16903</v>
      </c>
      <c r="CJ350" s="25">
        <v>16699</v>
      </c>
    </row>
    <row r="351" spans="1:88" x14ac:dyDescent="0.3">
      <c r="A351" s="5">
        <v>44602</v>
      </c>
      <c r="B351" s="25">
        <f t="shared" si="124"/>
        <v>729</v>
      </c>
      <c r="C351" s="25">
        <f t="shared" si="125"/>
        <v>18370</v>
      </c>
      <c r="D351" s="25">
        <v>731</v>
      </c>
      <c r="E351" s="25">
        <v>18334</v>
      </c>
      <c r="F351" s="44">
        <v>1.4836839924480769E-4</v>
      </c>
      <c r="G351" s="1">
        <f>'ONE_LAST_QUOTE (2)'!AF351</f>
        <v>-3.2310590462182717E-4</v>
      </c>
      <c r="H351" s="1">
        <f t="shared" si="126"/>
        <v>1.7144585284287945E-3</v>
      </c>
      <c r="I351" s="1">
        <f t="shared" si="127"/>
        <v>-2.3606703376724491E-3</v>
      </c>
      <c r="J351" s="25">
        <f t="shared" si="119"/>
        <v>0</v>
      </c>
      <c r="K351" s="25">
        <f t="shared" si="120"/>
        <v>0</v>
      </c>
      <c r="L351" s="25">
        <f t="shared" si="121"/>
        <v>0</v>
      </c>
      <c r="M351" s="25">
        <v>0</v>
      </c>
      <c r="N351" s="5" t="str">
        <f t="shared" si="122"/>
        <v>-</v>
      </c>
      <c r="O351" s="5" t="str">
        <f t="shared" si="123"/>
        <v>-</v>
      </c>
      <c r="P351" s="5" t="s">
        <v>80</v>
      </c>
      <c r="Q351" s="5" t="s">
        <v>80</v>
      </c>
      <c r="R351" s="5" t="str">
        <f t="shared" si="128"/>
        <v>-</v>
      </c>
      <c r="S351" s="5" t="str">
        <f t="shared" si="129"/>
        <v>-</v>
      </c>
      <c r="T351" s="27">
        <f t="shared" si="130"/>
        <v>1</v>
      </c>
      <c r="CD351" s="5">
        <v>44529</v>
      </c>
      <c r="CE351" s="25">
        <v>683.4</v>
      </c>
      <c r="CF351" s="25">
        <f>CE351</f>
        <v>683.4</v>
      </c>
      <c r="CH351" s="5">
        <v>44489</v>
      </c>
      <c r="CI351" s="25">
        <v>16882</v>
      </c>
      <c r="CJ351" s="25">
        <v>16933</v>
      </c>
    </row>
    <row r="352" spans="1:88" x14ac:dyDescent="0.3">
      <c r="A352" s="5">
        <v>44603</v>
      </c>
      <c r="B352" s="25">
        <f t="shared" si="124"/>
        <v>715.5</v>
      </c>
      <c r="C352" s="25">
        <f t="shared" si="125"/>
        <v>18288</v>
      </c>
      <c r="D352" s="25">
        <v>727.7</v>
      </c>
      <c r="E352" s="25">
        <v>18273</v>
      </c>
      <c r="F352" s="44">
        <v>1.3517341474793168E-3</v>
      </c>
      <c r="G352" s="1">
        <f>'ONE_LAST_QUOTE (2)'!AF352</f>
        <v>-3.2310590462182717E-4</v>
      </c>
      <c r="H352" s="1">
        <f t="shared" si="126"/>
        <v>1.7144585284287945E-3</v>
      </c>
      <c r="I352" s="1">
        <f t="shared" si="127"/>
        <v>-2.3606703376724491E-3</v>
      </c>
      <c r="J352" s="25">
        <f t="shared" si="119"/>
        <v>0</v>
      </c>
      <c r="K352" s="25">
        <f t="shared" si="120"/>
        <v>0</v>
      </c>
      <c r="L352" s="25">
        <f t="shared" si="121"/>
        <v>0</v>
      </c>
      <c r="M352" s="25">
        <v>0</v>
      </c>
      <c r="N352" s="5" t="str">
        <f t="shared" si="122"/>
        <v>-</v>
      </c>
      <c r="O352" s="5" t="str">
        <f t="shared" si="123"/>
        <v>-</v>
      </c>
      <c r="P352" s="5" t="s">
        <v>2</v>
      </c>
      <c r="Q352" s="5" t="s">
        <v>2</v>
      </c>
      <c r="R352" s="5" t="str">
        <f t="shared" si="128"/>
        <v>-</v>
      </c>
      <c r="S352" s="5" t="str">
        <f t="shared" si="129"/>
        <v>-</v>
      </c>
      <c r="T352" s="27">
        <f t="shared" si="130"/>
        <v>1</v>
      </c>
      <c r="CD352" s="5">
        <v>44530</v>
      </c>
      <c r="CE352" s="25">
        <v>680.3</v>
      </c>
      <c r="CF352" s="25">
        <v>676.6</v>
      </c>
      <c r="CH352" s="5">
        <v>44490</v>
      </c>
      <c r="CI352" s="25">
        <v>16815</v>
      </c>
      <c r="CJ352" s="25">
        <v>16873</v>
      </c>
    </row>
    <row r="353" spans="1:88" x14ac:dyDescent="0.3">
      <c r="A353" s="5">
        <v>44606</v>
      </c>
      <c r="B353" s="25">
        <f t="shared" si="124"/>
        <v>715.1</v>
      </c>
      <c r="C353" s="25">
        <f t="shared" si="125"/>
        <v>17962</v>
      </c>
      <c r="D353" s="25">
        <v>715.4</v>
      </c>
      <c r="E353" s="25">
        <v>17977</v>
      </c>
      <c r="F353" s="44">
        <v>1.9162632747560726E-4</v>
      </c>
      <c r="G353" s="1">
        <f>'ONE_LAST_QUOTE (2)'!AF353</f>
        <v>-3.2310590462182717E-4</v>
      </c>
      <c r="H353" s="1">
        <f t="shared" si="126"/>
        <v>1.7144585284287945E-3</v>
      </c>
      <c r="I353" s="1">
        <f t="shared" si="127"/>
        <v>-2.3606703376724491E-3</v>
      </c>
      <c r="J353" s="25">
        <f t="shared" si="119"/>
        <v>0</v>
      </c>
      <c r="K353" s="25">
        <f t="shared" si="120"/>
        <v>0</v>
      </c>
      <c r="L353" s="25">
        <f t="shared" si="121"/>
        <v>0</v>
      </c>
      <c r="M353" s="25">
        <v>0</v>
      </c>
      <c r="N353" s="5" t="str">
        <f t="shared" si="122"/>
        <v>-</v>
      </c>
      <c r="O353" s="5" t="str">
        <f t="shared" si="123"/>
        <v>-</v>
      </c>
      <c r="P353" s="5" t="s">
        <v>80</v>
      </c>
      <c r="Q353" s="5" t="s">
        <v>80</v>
      </c>
      <c r="R353" s="5" t="str">
        <f t="shared" si="128"/>
        <v>-</v>
      </c>
      <c r="S353" s="5" t="str">
        <f t="shared" si="129"/>
        <v>-</v>
      </c>
      <c r="T353" s="27">
        <f t="shared" si="130"/>
        <v>1</v>
      </c>
      <c r="CD353" s="5">
        <v>44531</v>
      </c>
      <c r="CE353" s="25">
        <v>691.8</v>
      </c>
      <c r="CF353" s="25">
        <v>691.9</v>
      </c>
      <c r="CH353" s="5">
        <v>44491</v>
      </c>
      <c r="CI353" s="25">
        <v>16853</v>
      </c>
      <c r="CJ353" s="25">
        <v>16810</v>
      </c>
    </row>
    <row r="354" spans="1:88" x14ac:dyDescent="0.3">
      <c r="A354" s="5">
        <v>44607</v>
      </c>
      <c r="B354" s="25">
        <f t="shared" si="124"/>
        <v>727.7</v>
      </c>
      <c r="C354" s="25">
        <f t="shared" si="125"/>
        <v>17970</v>
      </c>
      <c r="D354" s="25">
        <v>713.5</v>
      </c>
      <c r="E354" s="25">
        <v>17955</v>
      </c>
      <c r="F354" s="44">
        <v>3.5986518866391187E-4</v>
      </c>
      <c r="G354" s="1">
        <f>'ONE_LAST_QUOTE (2)'!AF354</f>
        <v>-3.2310590462182717E-4</v>
      </c>
      <c r="H354" s="1">
        <f t="shared" si="126"/>
        <v>1.7144585284287945E-3</v>
      </c>
      <c r="I354" s="1">
        <f t="shared" si="127"/>
        <v>-2.3606703376724491E-3</v>
      </c>
      <c r="J354" s="25">
        <f t="shared" si="119"/>
        <v>0</v>
      </c>
      <c r="K354" s="25">
        <f t="shared" si="120"/>
        <v>0</v>
      </c>
      <c r="L354" s="25">
        <f t="shared" si="121"/>
        <v>0</v>
      </c>
      <c r="M354" s="25">
        <v>0</v>
      </c>
      <c r="N354" s="5" t="str">
        <f t="shared" si="122"/>
        <v>-</v>
      </c>
      <c r="O354" s="5" t="str">
        <f t="shared" si="123"/>
        <v>-</v>
      </c>
      <c r="P354" s="5" t="s">
        <v>80</v>
      </c>
      <c r="Q354" s="5" t="s">
        <v>80</v>
      </c>
      <c r="R354" s="5" t="str">
        <f t="shared" si="128"/>
        <v>-</v>
      </c>
      <c r="S354" s="5" t="str">
        <f t="shared" si="129"/>
        <v>-</v>
      </c>
      <c r="T354" s="27">
        <f t="shared" si="130"/>
        <v>1</v>
      </c>
      <c r="CD354" s="5">
        <v>44532</v>
      </c>
      <c r="CE354" s="25">
        <v>699.6</v>
      </c>
      <c r="CF354" s="25">
        <v>699.5</v>
      </c>
      <c r="CH354" s="5">
        <v>44494</v>
      </c>
      <c r="CI354" s="25">
        <v>16891</v>
      </c>
      <c r="CJ354" s="25">
        <v>16849</v>
      </c>
    </row>
    <row r="355" spans="1:88" x14ac:dyDescent="0.3">
      <c r="A355" s="5">
        <v>44608</v>
      </c>
      <c r="B355" s="25">
        <f t="shared" si="124"/>
        <v>726.2</v>
      </c>
      <c r="C355" s="25">
        <f t="shared" si="125"/>
        <v>18233</v>
      </c>
      <c r="D355" s="25">
        <v>725.3</v>
      </c>
      <c r="E355" s="25">
        <v>18206</v>
      </c>
      <c r="F355" s="44">
        <v>-6.1177032816674734E-4</v>
      </c>
      <c r="G355" s="1">
        <f>'ONE_LAST_QUOTE (2)'!AF355</f>
        <v>-3.2310590462182717E-4</v>
      </c>
      <c r="H355" s="1">
        <f t="shared" si="126"/>
        <v>1.7144585284287945E-3</v>
      </c>
      <c r="I355" s="1">
        <f t="shared" si="127"/>
        <v>-2.3606703376724491E-3</v>
      </c>
      <c r="J355" s="25">
        <f t="shared" si="119"/>
        <v>0</v>
      </c>
      <c r="K355" s="25">
        <f t="shared" si="120"/>
        <v>0</v>
      </c>
      <c r="L355" s="25">
        <f t="shared" si="121"/>
        <v>0</v>
      </c>
      <c r="M355" s="25">
        <v>0</v>
      </c>
      <c r="N355" s="5" t="str">
        <f t="shared" si="122"/>
        <v>-</v>
      </c>
      <c r="O355" s="5" t="str">
        <f t="shared" si="123"/>
        <v>-</v>
      </c>
      <c r="P355" s="5" t="s">
        <v>80</v>
      </c>
      <c r="Q355" s="5" t="s">
        <v>80</v>
      </c>
      <c r="R355" s="5" t="str">
        <f t="shared" si="128"/>
        <v>-</v>
      </c>
      <c r="S355" s="5" t="str">
        <f t="shared" si="129"/>
        <v>-</v>
      </c>
      <c r="T355" s="27">
        <f t="shared" si="130"/>
        <v>0</v>
      </c>
      <c r="CD355" s="5">
        <v>44533</v>
      </c>
      <c r="CE355" s="25">
        <v>698.1</v>
      </c>
      <c r="CF355" s="25">
        <v>699.9</v>
      </c>
      <c r="CH355" s="5">
        <v>44495</v>
      </c>
      <c r="CI355" s="25">
        <v>17044</v>
      </c>
      <c r="CJ355" s="25">
        <v>16902</v>
      </c>
    </row>
    <row r="356" spans="1:88" x14ac:dyDescent="0.3">
      <c r="A356" s="5">
        <v>44609</v>
      </c>
      <c r="B356" s="25">
        <f t="shared" si="124"/>
        <v>723.9</v>
      </c>
      <c r="C356" s="25">
        <f t="shared" si="125"/>
        <v>18256</v>
      </c>
      <c r="D356" s="25">
        <v>726.8</v>
      </c>
      <c r="E356" s="25">
        <v>18244</v>
      </c>
      <c r="F356" s="44">
        <v>-3.9189438180890101E-4</v>
      </c>
      <c r="G356" s="1">
        <f>'ONE_LAST_QUOTE (2)'!AF356</f>
        <v>-3.2310590462182717E-4</v>
      </c>
      <c r="H356" s="1">
        <f t="shared" si="126"/>
        <v>1.7144585284287945E-3</v>
      </c>
      <c r="I356" s="1">
        <f t="shared" si="127"/>
        <v>-2.3606703376724491E-3</v>
      </c>
      <c r="J356" s="25">
        <f t="shared" si="119"/>
        <v>0</v>
      </c>
      <c r="K356" s="25">
        <f t="shared" si="120"/>
        <v>0</v>
      </c>
      <c r="L356" s="25">
        <f t="shared" si="121"/>
        <v>0</v>
      </c>
      <c r="M356" s="25">
        <v>0</v>
      </c>
      <c r="N356" s="5" t="str">
        <f t="shared" si="122"/>
        <v>-</v>
      </c>
      <c r="O356" s="5" t="str">
        <f t="shared" si="123"/>
        <v>-</v>
      </c>
      <c r="P356" s="5" t="s">
        <v>80</v>
      </c>
      <c r="Q356" s="5" t="s">
        <v>80</v>
      </c>
      <c r="R356" s="5" t="str">
        <f t="shared" si="128"/>
        <v>-</v>
      </c>
      <c r="S356" s="5" t="str">
        <f t="shared" si="129"/>
        <v>-</v>
      </c>
      <c r="T356" s="27">
        <f t="shared" si="130"/>
        <v>0</v>
      </c>
      <c r="CD356" s="5">
        <v>44536</v>
      </c>
      <c r="CE356" s="25">
        <v>695.8</v>
      </c>
      <c r="CF356" s="25">
        <v>695.5</v>
      </c>
      <c r="CH356" s="5">
        <v>44496</v>
      </c>
      <c r="CI356" s="25">
        <v>17068</v>
      </c>
      <c r="CJ356" s="25">
        <v>17044</v>
      </c>
    </row>
    <row r="357" spans="1:88" x14ac:dyDescent="0.3">
      <c r="A357" s="5">
        <v>44610</v>
      </c>
      <c r="B357" s="25">
        <f t="shared" si="124"/>
        <v>717.9</v>
      </c>
      <c r="C357" s="25">
        <f t="shared" si="125"/>
        <v>18205</v>
      </c>
      <c r="D357" s="25">
        <v>724.3</v>
      </c>
      <c r="E357" s="25">
        <v>18227</v>
      </c>
      <c r="F357" s="44">
        <v>-1.3455821738954351E-3</v>
      </c>
      <c r="G357" s="1">
        <f>'ONE_LAST_QUOTE (2)'!AF357</f>
        <v>-3.2310590462182717E-4</v>
      </c>
      <c r="H357" s="1">
        <f t="shared" si="126"/>
        <v>1.7144585284287945E-3</v>
      </c>
      <c r="I357" s="1">
        <f t="shared" si="127"/>
        <v>-2.3606703376724491E-3</v>
      </c>
      <c r="J357" s="25">
        <f t="shared" si="119"/>
        <v>0</v>
      </c>
      <c r="K357" s="25">
        <f t="shared" si="120"/>
        <v>0</v>
      </c>
      <c r="L357" s="25">
        <f t="shared" si="121"/>
        <v>0</v>
      </c>
      <c r="M357" s="25">
        <v>0</v>
      </c>
      <c r="N357" s="5" t="str">
        <f t="shared" si="122"/>
        <v>-</v>
      </c>
      <c r="O357" s="5" t="str">
        <f t="shared" si="123"/>
        <v>-</v>
      </c>
      <c r="P357" s="5" t="s">
        <v>80</v>
      </c>
      <c r="Q357" s="5" t="s">
        <v>80</v>
      </c>
      <c r="R357" s="5" t="str">
        <f t="shared" si="128"/>
        <v>-</v>
      </c>
      <c r="S357" s="5" t="str">
        <f t="shared" si="129"/>
        <v>-</v>
      </c>
      <c r="T357" s="27">
        <f t="shared" si="130"/>
        <v>0</v>
      </c>
      <c r="CD357" s="5">
        <v>44537</v>
      </c>
      <c r="CE357" s="25">
        <v>700.1</v>
      </c>
      <c r="CF357" s="25">
        <v>700.7</v>
      </c>
      <c r="CH357" s="5">
        <v>44497</v>
      </c>
      <c r="CI357" s="25">
        <v>17039</v>
      </c>
      <c r="CJ357" s="25">
        <v>17070</v>
      </c>
    </row>
    <row r="358" spans="1:88" x14ac:dyDescent="0.3">
      <c r="A358" s="5">
        <v>44613</v>
      </c>
      <c r="B358" s="25">
        <f t="shared" si="124"/>
        <v>710.9</v>
      </c>
      <c r="C358" s="25">
        <f t="shared" si="125"/>
        <v>18243</v>
      </c>
      <c r="D358" s="25">
        <v>722.3</v>
      </c>
      <c r="E358" s="25">
        <v>18212</v>
      </c>
      <c r="F358" s="44">
        <v>-6.202032067373068E-4</v>
      </c>
      <c r="G358" s="1">
        <f>'ONE_LAST_QUOTE (2)'!AF358</f>
        <v>-3.2310590462182717E-4</v>
      </c>
      <c r="H358" s="1">
        <f t="shared" si="126"/>
        <v>1.7144585284287945E-3</v>
      </c>
      <c r="I358" s="1">
        <f t="shared" si="127"/>
        <v>-2.3606703376724491E-3</v>
      </c>
      <c r="J358" s="25">
        <f t="shared" si="119"/>
        <v>0</v>
      </c>
      <c r="K358" s="25">
        <f t="shared" si="120"/>
        <v>0</v>
      </c>
      <c r="L358" s="25">
        <f t="shared" si="121"/>
        <v>0</v>
      </c>
      <c r="M358" s="25">
        <v>0</v>
      </c>
      <c r="N358" s="5" t="str">
        <f t="shared" si="122"/>
        <v>-</v>
      </c>
      <c r="O358" s="5" t="str">
        <f t="shared" si="123"/>
        <v>-</v>
      </c>
      <c r="P358" s="5" t="s">
        <v>80</v>
      </c>
      <c r="Q358" s="5" t="s">
        <v>80</v>
      </c>
      <c r="R358" s="5" t="str">
        <f t="shared" si="128"/>
        <v>-</v>
      </c>
      <c r="S358" s="5" t="str">
        <f t="shared" si="129"/>
        <v>-</v>
      </c>
      <c r="T358" s="27">
        <f t="shared" si="130"/>
        <v>0</v>
      </c>
      <c r="CD358" s="5">
        <v>44538</v>
      </c>
      <c r="CE358" s="25">
        <v>701.6</v>
      </c>
      <c r="CF358" s="25">
        <v>701.3</v>
      </c>
      <c r="CH358" s="5">
        <v>44498</v>
      </c>
      <c r="CI358" s="25">
        <v>16946</v>
      </c>
      <c r="CJ358" s="25">
        <v>17017</v>
      </c>
    </row>
    <row r="359" spans="1:88" x14ac:dyDescent="0.3">
      <c r="A359" s="5">
        <v>44614</v>
      </c>
      <c r="B359" s="25">
        <f t="shared" si="124"/>
        <v>717.6</v>
      </c>
      <c r="C359" s="25">
        <f t="shared" si="125"/>
        <v>17863</v>
      </c>
      <c r="D359" s="25">
        <v>710.7</v>
      </c>
      <c r="E359" s="25">
        <v>17880</v>
      </c>
      <c r="F359" s="44">
        <v>-5.4145857185834744E-4</v>
      </c>
      <c r="G359" s="1">
        <f>'ONE_LAST_QUOTE (2)'!AF359</f>
        <v>-3.2310590462182717E-4</v>
      </c>
      <c r="H359" s="1">
        <f t="shared" si="126"/>
        <v>1.7144585284287945E-3</v>
      </c>
      <c r="I359" s="1">
        <f t="shared" si="127"/>
        <v>-2.3606703376724491E-3</v>
      </c>
      <c r="J359" s="25">
        <f t="shared" si="119"/>
        <v>0</v>
      </c>
      <c r="K359" s="25">
        <f t="shared" si="120"/>
        <v>0</v>
      </c>
      <c r="L359" s="25">
        <f t="shared" si="121"/>
        <v>0</v>
      </c>
      <c r="M359" s="25">
        <v>0</v>
      </c>
      <c r="N359" s="5" t="str">
        <f t="shared" si="122"/>
        <v>-</v>
      </c>
      <c r="O359" s="5" t="str">
        <f t="shared" si="123"/>
        <v>-</v>
      </c>
      <c r="P359" s="5" t="s">
        <v>2</v>
      </c>
      <c r="Q359" s="5" t="s">
        <v>2</v>
      </c>
      <c r="R359" s="5" t="str">
        <f t="shared" si="128"/>
        <v>-</v>
      </c>
      <c r="S359" s="5" t="str">
        <f t="shared" si="129"/>
        <v>-</v>
      </c>
      <c r="T359" s="27">
        <f t="shared" si="130"/>
        <v>0</v>
      </c>
      <c r="CD359" s="5">
        <v>44539</v>
      </c>
      <c r="CE359" s="25">
        <v>703.3</v>
      </c>
      <c r="CF359" s="25">
        <v>702.8</v>
      </c>
      <c r="CH359" s="5">
        <v>44501</v>
      </c>
      <c r="CI359" s="25">
        <v>17080</v>
      </c>
      <c r="CJ359" s="25">
        <v>16930</v>
      </c>
    </row>
    <row r="360" spans="1:88" x14ac:dyDescent="0.3">
      <c r="A360" s="5">
        <v>44615</v>
      </c>
      <c r="B360" s="25">
        <f t="shared" si="124"/>
        <v>690.8</v>
      </c>
      <c r="C360" s="25">
        <f t="shared" si="125"/>
        <v>18042</v>
      </c>
      <c r="D360" s="25">
        <v>715.4</v>
      </c>
      <c r="E360" s="25">
        <v>18042</v>
      </c>
      <c r="F360" s="44">
        <v>-1.324721586987566E-3</v>
      </c>
      <c r="G360" s="1">
        <f>'ONE_LAST_QUOTE (2)'!AF360</f>
        <v>-3.2310590462182717E-4</v>
      </c>
      <c r="H360" s="1">
        <f t="shared" si="126"/>
        <v>1.7144585284287945E-3</v>
      </c>
      <c r="I360" s="1">
        <f t="shared" si="127"/>
        <v>-2.3606703376724491E-3</v>
      </c>
      <c r="J360" s="25">
        <f t="shared" si="119"/>
        <v>0</v>
      </c>
      <c r="K360" s="25">
        <f t="shared" si="120"/>
        <v>0</v>
      </c>
      <c r="L360" s="25">
        <f t="shared" si="121"/>
        <v>0</v>
      </c>
      <c r="M360" s="25">
        <v>0</v>
      </c>
      <c r="N360" s="5" t="str">
        <f t="shared" si="122"/>
        <v>-</v>
      </c>
      <c r="O360" s="5" t="str">
        <f t="shared" si="123"/>
        <v>-</v>
      </c>
      <c r="P360" s="5" t="s">
        <v>80</v>
      </c>
      <c r="Q360" s="5" t="s">
        <v>80</v>
      </c>
      <c r="R360" s="5" t="str">
        <f t="shared" si="128"/>
        <v>-</v>
      </c>
      <c r="S360" s="5" t="str">
        <f t="shared" si="129"/>
        <v>-</v>
      </c>
      <c r="T360" s="27">
        <f t="shared" si="130"/>
        <v>0</v>
      </c>
      <c r="CD360" s="5">
        <v>44540</v>
      </c>
      <c r="CE360" s="25">
        <v>700.5</v>
      </c>
      <c r="CF360" s="25">
        <v>701.3</v>
      </c>
      <c r="CH360" s="5">
        <v>44502</v>
      </c>
      <c r="CI360" s="25">
        <v>17047</v>
      </c>
      <c r="CJ360" s="25">
        <v>17078</v>
      </c>
    </row>
    <row r="361" spans="1:88" x14ac:dyDescent="0.3">
      <c r="A361" s="5">
        <v>44616</v>
      </c>
      <c r="B361" s="25">
        <f t="shared" si="124"/>
        <v>697.6</v>
      </c>
      <c r="C361" s="25">
        <f t="shared" si="125"/>
        <v>17478</v>
      </c>
      <c r="D361" s="25">
        <v>694.2</v>
      </c>
      <c r="E361" s="25">
        <v>17513</v>
      </c>
      <c r="F361" s="44">
        <v>-2.4590189500643626E-3</v>
      </c>
      <c r="G361" s="1">
        <f>'ONE_LAST_QUOTE (2)'!AF361</f>
        <v>-3.2310590462182717E-4</v>
      </c>
      <c r="H361" s="1">
        <f t="shared" si="126"/>
        <v>1.7144585284287945E-3</v>
      </c>
      <c r="I361" s="1">
        <f t="shared" si="127"/>
        <v>-2.3606703376724491E-3</v>
      </c>
      <c r="J361" s="25">
        <f t="shared" si="119"/>
        <v>0</v>
      </c>
      <c r="K361" s="25">
        <f t="shared" si="120"/>
        <v>1</v>
      </c>
      <c r="L361" s="25">
        <f t="shared" si="121"/>
        <v>1</v>
      </c>
      <c r="M361" s="25">
        <v>0</v>
      </c>
      <c r="N361" s="5" t="str">
        <f t="shared" si="122"/>
        <v>-</v>
      </c>
      <c r="O361" s="5">
        <f t="shared" si="123"/>
        <v>44616</v>
      </c>
      <c r="P361" s="5" t="s">
        <v>80</v>
      </c>
      <c r="Q361" s="5" t="s">
        <v>80</v>
      </c>
      <c r="R361" s="5" t="str">
        <f t="shared" si="128"/>
        <v>-</v>
      </c>
      <c r="S361" s="5" t="str">
        <f t="shared" si="129"/>
        <v>-</v>
      </c>
      <c r="T361" s="27">
        <f t="shared" si="130"/>
        <v>0</v>
      </c>
      <c r="CD361" s="5">
        <v>44543</v>
      </c>
      <c r="CE361" s="25">
        <v>697.4</v>
      </c>
      <c r="CF361" s="25">
        <v>697.3</v>
      </c>
      <c r="CH361" s="5">
        <v>44503</v>
      </c>
      <c r="CI361" s="25">
        <v>17091</v>
      </c>
      <c r="CJ361" s="25">
        <v>17047</v>
      </c>
    </row>
    <row r="362" spans="1:88" x14ac:dyDescent="0.3">
      <c r="A362" s="5">
        <v>44617</v>
      </c>
      <c r="B362" s="25">
        <f t="shared" si="124"/>
        <v>696.5</v>
      </c>
      <c r="C362" s="25">
        <f t="shared" si="125"/>
        <v>17590</v>
      </c>
      <c r="D362" s="25">
        <v>697.6</v>
      </c>
      <c r="E362" s="25">
        <v>17610</v>
      </c>
      <c r="F362" s="44">
        <v>-3.0177239694803089E-3</v>
      </c>
      <c r="G362" s="1">
        <f>'ONE_LAST_QUOTE (2)'!AF362</f>
        <v>-3.2310590462182717E-4</v>
      </c>
      <c r="H362" s="1">
        <f t="shared" si="126"/>
        <v>1.7144585284287945E-3</v>
      </c>
      <c r="I362" s="1">
        <f t="shared" si="127"/>
        <v>-2.3606703376724491E-3</v>
      </c>
      <c r="J362" s="25">
        <f t="shared" si="119"/>
        <v>0</v>
      </c>
      <c r="K362" s="25">
        <f t="shared" si="120"/>
        <v>1</v>
      </c>
      <c r="L362" s="25">
        <f t="shared" si="121"/>
        <v>1</v>
      </c>
      <c r="M362" s="25">
        <v>0</v>
      </c>
      <c r="N362" s="5" t="str">
        <f t="shared" si="122"/>
        <v>-</v>
      </c>
      <c r="O362" s="5">
        <f t="shared" si="123"/>
        <v>44617</v>
      </c>
      <c r="P362" s="5" t="s">
        <v>80</v>
      </c>
      <c r="Q362" s="5" t="s">
        <v>80</v>
      </c>
      <c r="R362" s="5" t="str">
        <f t="shared" si="128"/>
        <v>-</v>
      </c>
      <c r="S362" s="5" t="str">
        <f t="shared" si="129"/>
        <v>-</v>
      </c>
      <c r="T362" s="27">
        <f t="shared" si="130"/>
        <v>0</v>
      </c>
      <c r="CD362" s="5">
        <v>44544</v>
      </c>
      <c r="CE362" s="25">
        <v>692.6</v>
      </c>
      <c r="CF362" s="25">
        <v>692.3</v>
      </c>
      <c r="CH362" s="5">
        <v>44504</v>
      </c>
      <c r="CI362" s="25">
        <v>17073</v>
      </c>
      <c r="CJ362" s="25">
        <v>17102</v>
      </c>
    </row>
    <row r="363" spans="1:88" x14ac:dyDescent="0.3">
      <c r="A363" s="5">
        <v>44621</v>
      </c>
      <c r="B363" s="25">
        <f t="shared" si="124"/>
        <v>699.9</v>
      </c>
      <c r="C363" s="25">
        <f t="shared" si="125"/>
        <v>17948</v>
      </c>
      <c r="D363" s="25">
        <v>704</v>
      </c>
      <c r="E363" s="25">
        <v>17912</v>
      </c>
      <c r="F363" s="44">
        <v>2.3921203169343665E-3</v>
      </c>
      <c r="G363" s="1">
        <f>'ONE_LAST_QUOTE (2)'!AF363</f>
        <v>-3.2310590462182717E-4</v>
      </c>
      <c r="H363" s="1">
        <f t="shared" si="126"/>
        <v>1.7144585284287945E-3</v>
      </c>
      <c r="I363" s="1">
        <f t="shared" si="127"/>
        <v>-2.3606703376724491E-3</v>
      </c>
      <c r="J363" s="25">
        <f t="shared" si="119"/>
        <v>1</v>
      </c>
      <c r="K363" s="25">
        <f t="shared" si="120"/>
        <v>0</v>
      </c>
      <c r="L363" s="25">
        <f t="shared" si="121"/>
        <v>1</v>
      </c>
      <c r="M363" s="25">
        <v>0</v>
      </c>
      <c r="N363" s="5">
        <f t="shared" si="122"/>
        <v>44621</v>
      </c>
      <c r="O363" s="5" t="str">
        <f t="shared" si="123"/>
        <v>-</v>
      </c>
      <c r="P363" s="5" t="s">
        <v>80</v>
      </c>
      <c r="Q363" s="5" t="s">
        <v>80</v>
      </c>
      <c r="R363" s="5" t="str">
        <f t="shared" si="128"/>
        <v>-</v>
      </c>
      <c r="S363" s="5" t="str">
        <f t="shared" si="129"/>
        <v>-</v>
      </c>
      <c r="T363" s="27">
        <f t="shared" si="130"/>
        <v>1</v>
      </c>
      <c r="CD363" s="5">
        <v>44545</v>
      </c>
      <c r="CE363" s="25">
        <v>694.4</v>
      </c>
      <c r="CF363" s="25">
        <v>693.6</v>
      </c>
      <c r="CH363" s="5">
        <v>44505</v>
      </c>
      <c r="CI363" s="25">
        <v>17269</v>
      </c>
      <c r="CJ363" s="25">
        <v>17067</v>
      </c>
    </row>
    <row r="364" spans="1:88" x14ac:dyDescent="0.3">
      <c r="A364" s="5">
        <v>44622</v>
      </c>
      <c r="B364" s="25">
        <f t="shared" si="124"/>
        <v>702.6</v>
      </c>
      <c r="C364" s="25">
        <f t="shared" si="125"/>
        <v>17783</v>
      </c>
      <c r="D364" s="25">
        <v>700.3</v>
      </c>
      <c r="E364" s="25">
        <v>17838</v>
      </c>
      <c r="F364" s="44">
        <v>1.7198036821223363E-3</v>
      </c>
      <c r="G364" s="1">
        <f>'ONE_LAST_QUOTE (2)'!AF364</f>
        <v>-3.2310590462182717E-4</v>
      </c>
      <c r="H364" s="1">
        <f t="shared" si="126"/>
        <v>1.7144585284287945E-3</v>
      </c>
      <c r="I364" s="1">
        <f t="shared" si="127"/>
        <v>-2.3606703376724491E-3</v>
      </c>
      <c r="J364" s="25">
        <f t="shared" si="119"/>
        <v>1</v>
      </c>
      <c r="K364" s="25">
        <f t="shared" si="120"/>
        <v>0</v>
      </c>
      <c r="L364" s="25">
        <f t="shared" si="121"/>
        <v>1</v>
      </c>
      <c r="M364" s="25">
        <v>0</v>
      </c>
      <c r="N364" s="5">
        <f t="shared" si="122"/>
        <v>44622</v>
      </c>
      <c r="O364" s="5" t="str">
        <f t="shared" si="123"/>
        <v>-</v>
      </c>
      <c r="P364" s="5" t="s">
        <v>80</v>
      </c>
      <c r="Q364" s="5" t="s">
        <v>80</v>
      </c>
      <c r="R364" s="5" t="str">
        <f t="shared" si="128"/>
        <v>-</v>
      </c>
      <c r="S364" s="5" t="str">
        <f t="shared" si="129"/>
        <v>-</v>
      </c>
      <c r="T364" s="27">
        <f t="shared" si="130"/>
        <v>1</v>
      </c>
      <c r="CD364" s="5">
        <v>44546</v>
      </c>
      <c r="CE364" s="25">
        <v>701.8</v>
      </c>
      <c r="CF364" s="25">
        <v>704.6</v>
      </c>
      <c r="CH364" s="5">
        <v>44508</v>
      </c>
      <c r="CI364" s="25">
        <v>17423</v>
      </c>
      <c r="CJ364" s="25">
        <v>17274</v>
      </c>
    </row>
    <row r="365" spans="1:88" x14ac:dyDescent="0.3">
      <c r="A365" s="5">
        <v>44623</v>
      </c>
      <c r="B365" s="25">
        <f t="shared" si="124"/>
        <v>699.5</v>
      </c>
      <c r="C365" s="25">
        <f t="shared" si="125"/>
        <v>17940</v>
      </c>
      <c r="D365" s="25">
        <v>703</v>
      </c>
      <c r="E365" s="25">
        <v>17929</v>
      </c>
      <c r="F365" s="44">
        <v>2.5082452861551504E-4</v>
      </c>
      <c r="G365" s="1">
        <f>'ONE_LAST_QUOTE (2)'!AF365</f>
        <v>-3.2310590462182717E-4</v>
      </c>
      <c r="H365" s="1">
        <f t="shared" si="126"/>
        <v>1.7144585284287945E-3</v>
      </c>
      <c r="I365" s="1">
        <f t="shared" si="127"/>
        <v>-2.3606703376724491E-3</v>
      </c>
      <c r="J365" s="25">
        <f t="shared" si="119"/>
        <v>0</v>
      </c>
      <c r="K365" s="25">
        <f t="shared" si="120"/>
        <v>0</v>
      </c>
      <c r="L365" s="25">
        <f t="shared" si="121"/>
        <v>0</v>
      </c>
      <c r="M365" s="25">
        <v>0</v>
      </c>
      <c r="N365" s="5" t="str">
        <f t="shared" si="122"/>
        <v>-</v>
      </c>
      <c r="O365" s="5" t="str">
        <f t="shared" si="123"/>
        <v>-</v>
      </c>
      <c r="P365" s="5" t="s">
        <v>80</v>
      </c>
      <c r="Q365" s="5" t="s">
        <v>80</v>
      </c>
      <c r="R365" s="5" t="str">
        <f t="shared" si="128"/>
        <v>-</v>
      </c>
      <c r="S365" s="5" t="str">
        <f t="shared" si="129"/>
        <v>-</v>
      </c>
      <c r="T365" s="27">
        <f t="shared" si="130"/>
        <v>1</v>
      </c>
      <c r="CD365" s="5">
        <v>44547</v>
      </c>
      <c r="CE365" s="25">
        <v>702.5</v>
      </c>
      <c r="CF365" s="25">
        <v>701.7</v>
      </c>
      <c r="CH365" s="5">
        <v>44509</v>
      </c>
      <c r="CI365" s="25">
        <v>17551</v>
      </c>
      <c r="CJ365" s="25">
        <v>17421</v>
      </c>
    </row>
    <row r="366" spans="1:88" x14ac:dyDescent="0.3">
      <c r="A366" s="5">
        <v>44624</v>
      </c>
      <c r="B366" s="25">
        <f t="shared" si="124"/>
        <v>667.7</v>
      </c>
      <c r="C366" s="25">
        <f t="shared" si="125"/>
        <v>17690</v>
      </c>
      <c r="D366" s="25">
        <v>691.9</v>
      </c>
      <c r="E366" s="25">
        <v>17668</v>
      </c>
      <c r="F366" s="44">
        <v>-4.1286186774873229E-4</v>
      </c>
      <c r="G366" s="1">
        <f>'ONE_LAST_QUOTE (2)'!AF366</f>
        <v>-3.2310590462182717E-4</v>
      </c>
      <c r="H366" s="1">
        <f t="shared" si="126"/>
        <v>1.7144585284287945E-3</v>
      </c>
      <c r="I366" s="1">
        <f t="shared" si="127"/>
        <v>-2.3606703376724491E-3</v>
      </c>
      <c r="J366" s="25">
        <f t="shared" si="119"/>
        <v>0</v>
      </c>
      <c r="K366" s="25">
        <f t="shared" si="120"/>
        <v>0</v>
      </c>
      <c r="L366" s="25">
        <f t="shared" si="121"/>
        <v>0</v>
      </c>
      <c r="M366" s="25">
        <v>0</v>
      </c>
      <c r="N366" s="5" t="str">
        <f t="shared" si="122"/>
        <v>-</v>
      </c>
      <c r="O366" s="5" t="str">
        <f t="shared" si="123"/>
        <v>-</v>
      </c>
      <c r="P366" s="5" t="s">
        <v>80</v>
      </c>
      <c r="Q366" s="5" t="s">
        <v>80</v>
      </c>
      <c r="R366" s="5" t="str">
        <f t="shared" si="128"/>
        <v>-</v>
      </c>
      <c r="S366" s="5" t="str">
        <f t="shared" si="129"/>
        <v>-</v>
      </c>
      <c r="T366" s="27">
        <f t="shared" si="130"/>
        <v>0</v>
      </c>
      <c r="CD366" s="5">
        <v>44550</v>
      </c>
      <c r="CE366" s="25">
        <v>693</v>
      </c>
      <c r="CF366" s="25">
        <v>692.5</v>
      </c>
      <c r="CH366" s="5">
        <v>44510</v>
      </c>
      <c r="CI366" s="25">
        <v>17554</v>
      </c>
      <c r="CJ366" s="25">
        <v>17560</v>
      </c>
    </row>
    <row r="367" spans="1:88" x14ac:dyDescent="0.3">
      <c r="A367" s="5">
        <v>44627</v>
      </c>
      <c r="B367" s="25">
        <f t="shared" si="124"/>
        <v>653.1</v>
      </c>
      <c r="C367" s="25">
        <f t="shared" si="125"/>
        <v>17075</v>
      </c>
      <c r="D367" s="25">
        <v>666.6</v>
      </c>
      <c r="E367" s="25">
        <v>17058</v>
      </c>
      <c r="F367" s="44">
        <v>1.981001215083285E-3</v>
      </c>
      <c r="G367" s="1">
        <f>'ONE_LAST_QUOTE (2)'!AF367</f>
        <v>-3.2310590462182717E-4</v>
      </c>
      <c r="H367" s="1">
        <f t="shared" si="126"/>
        <v>1.7144585284287945E-3</v>
      </c>
      <c r="I367" s="1">
        <f t="shared" si="127"/>
        <v>-2.3606703376724491E-3</v>
      </c>
      <c r="J367" s="25">
        <f t="shared" si="119"/>
        <v>1</v>
      </c>
      <c r="K367" s="25">
        <f t="shared" si="120"/>
        <v>0</v>
      </c>
      <c r="L367" s="25">
        <f t="shared" si="121"/>
        <v>1</v>
      </c>
      <c r="M367" s="25">
        <v>0</v>
      </c>
      <c r="N367" s="5">
        <f t="shared" si="122"/>
        <v>44627</v>
      </c>
      <c r="O367" s="5" t="str">
        <f t="shared" si="123"/>
        <v>-</v>
      </c>
      <c r="P367" s="5" t="s">
        <v>80</v>
      </c>
      <c r="Q367" s="5" t="s">
        <v>80</v>
      </c>
      <c r="R367" s="5" t="str">
        <f t="shared" si="128"/>
        <v>-</v>
      </c>
      <c r="S367" s="5" t="str">
        <f t="shared" si="129"/>
        <v>-</v>
      </c>
      <c r="T367" s="27">
        <f t="shared" si="130"/>
        <v>1</v>
      </c>
      <c r="CD367" s="5">
        <v>44551</v>
      </c>
      <c r="CE367" s="25">
        <v>700.4</v>
      </c>
      <c r="CF367" s="25">
        <v>700.1</v>
      </c>
      <c r="CH367" s="5">
        <v>44511</v>
      </c>
      <c r="CI367" s="25">
        <v>17473</v>
      </c>
      <c r="CJ367" s="25">
        <v>17573</v>
      </c>
    </row>
    <row r="368" spans="1:88" x14ac:dyDescent="0.3">
      <c r="A368" s="5">
        <v>44628</v>
      </c>
      <c r="B368" s="25">
        <f t="shared" si="124"/>
        <v>662.7</v>
      </c>
      <c r="C368" s="25">
        <f t="shared" si="125"/>
        <v>16688</v>
      </c>
      <c r="D368" s="25">
        <v>653.9</v>
      </c>
      <c r="E368" s="25">
        <v>16707</v>
      </c>
      <c r="F368" s="44">
        <v>1.2351755239094816E-3</v>
      </c>
      <c r="G368" s="1">
        <f>'ONE_LAST_QUOTE (2)'!AF368</f>
        <v>-3.2310590462182717E-4</v>
      </c>
      <c r="H368" s="1">
        <f t="shared" si="126"/>
        <v>1.7144585284287945E-3</v>
      </c>
      <c r="I368" s="1">
        <f t="shared" si="127"/>
        <v>-2.3606703376724491E-3</v>
      </c>
      <c r="J368" s="25">
        <f t="shared" si="119"/>
        <v>0</v>
      </c>
      <c r="K368" s="25">
        <f t="shared" si="120"/>
        <v>0</v>
      </c>
      <c r="L368" s="25">
        <f t="shared" si="121"/>
        <v>0</v>
      </c>
      <c r="M368" s="25">
        <v>0</v>
      </c>
      <c r="N368" s="5" t="str">
        <f t="shared" si="122"/>
        <v>-</v>
      </c>
      <c r="O368" s="5" t="str">
        <f t="shared" si="123"/>
        <v>-</v>
      </c>
      <c r="P368" s="5" t="s">
        <v>80</v>
      </c>
      <c r="Q368" s="5" t="s">
        <v>80</v>
      </c>
      <c r="R368" s="5" t="str">
        <f t="shared" si="128"/>
        <v>-</v>
      </c>
      <c r="S368" s="5" t="str">
        <f t="shared" si="129"/>
        <v>-</v>
      </c>
      <c r="T368" s="27">
        <f t="shared" si="130"/>
        <v>1</v>
      </c>
      <c r="CD368" s="5">
        <v>44552</v>
      </c>
      <c r="CE368" s="25">
        <v>701.9</v>
      </c>
      <c r="CF368" s="25">
        <v>701.6</v>
      </c>
      <c r="CH368" s="5">
        <v>44512</v>
      </c>
      <c r="CI368" s="25">
        <v>17544</v>
      </c>
      <c r="CJ368" s="25">
        <v>17485</v>
      </c>
    </row>
    <row r="369" spans="1:88" x14ac:dyDescent="0.3">
      <c r="A369" s="5">
        <v>44629</v>
      </c>
      <c r="B369" s="25">
        <f t="shared" si="124"/>
        <v>683.8</v>
      </c>
      <c r="C369" s="25">
        <f t="shared" si="125"/>
        <v>16972</v>
      </c>
      <c r="D369" s="25">
        <v>662.4</v>
      </c>
      <c r="E369" s="25">
        <v>16949</v>
      </c>
      <c r="F369" s="44">
        <v>1.4716017724769304E-3</v>
      </c>
      <c r="G369" s="1">
        <f>'ONE_LAST_QUOTE (2)'!AF369</f>
        <v>-3.2310590462182717E-4</v>
      </c>
      <c r="H369" s="1">
        <f t="shared" si="126"/>
        <v>1.7144585284287945E-3</v>
      </c>
      <c r="I369" s="1">
        <f t="shared" si="127"/>
        <v>-2.3606703376724491E-3</v>
      </c>
      <c r="J369" s="25">
        <f t="shared" si="119"/>
        <v>0</v>
      </c>
      <c r="K369" s="25">
        <f t="shared" si="120"/>
        <v>0</v>
      </c>
      <c r="L369" s="25">
        <f t="shared" si="121"/>
        <v>0</v>
      </c>
      <c r="M369" s="25">
        <v>0</v>
      </c>
      <c r="N369" s="5" t="str">
        <f t="shared" si="122"/>
        <v>-</v>
      </c>
      <c r="O369" s="5" t="str">
        <f t="shared" si="123"/>
        <v>-</v>
      </c>
      <c r="P369" s="5" t="s">
        <v>80</v>
      </c>
      <c r="Q369" s="5" t="s">
        <v>80</v>
      </c>
      <c r="R369" s="5" t="str">
        <f t="shared" si="128"/>
        <v>-</v>
      </c>
      <c r="S369" s="5" t="str">
        <f t="shared" si="129"/>
        <v>-</v>
      </c>
      <c r="T369" s="27">
        <f t="shared" si="130"/>
        <v>1</v>
      </c>
      <c r="CD369" s="5">
        <v>44553</v>
      </c>
      <c r="CE369" s="25">
        <v>707</v>
      </c>
      <c r="CF369" s="25">
        <v>706.9</v>
      </c>
      <c r="CH369" s="5">
        <v>44515</v>
      </c>
      <c r="CI369" s="25">
        <v>17664</v>
      </c>
      <c r="CJ369" s="25">
        <v>17540</v>
      </c>
    </row>
    <row r="370" spans="1:88" x14ac:dyDescent="0.3">
      <c r="A370" s="5">
        <v>44630</v>
      </c>
      <c r="B370" s="25">
        <f t="shared" si="124"/>
        <v>675.1</v>
      </c>
      <c r="C370" s="25">
        <f t="shared" si="125"/>
        <v>17449</v>
      </c>
      <c r="D370" s="25">
        <v>684.2</v>
      </c>
      <c r="E370" s="25">
        <v>17436</v>
      </c>
      <c r="F370" s="44">
        <v>6.8636618026250338E-4</v>
      </c>
      <c r="G370" s="1">
        <f>'ONE_LAST_QUOTE (2)'!AF370</f>
        <v>-3.2310590462182717E-4</v>
      </c>
      <c r="H370" s="1">
        <f t="shared" si="126"/>
        <v>1.7144585284287945E-3</v>
      </c>
      <c r="I370" s="1">
        <f t="shared" si="127"/>
        <v>-2.3606703376724491E-3</v>
      </c>
      <c r="J370" s="25">
        <f t="shared" si="119"/>
        <v>0</v>
      </c>
      <c r="K370" s="25">
        <f t="shared" si="120"/>
        <v>0</v>
      </c>
      <c r="L370" s="25">
        <f t="shared" si="121"/>
        <v>0</v>
      </c>
      <c r="M370" s="25">
        <v>0</v>
      </c>
      <c r="N370" s="5" t="str">
        <f t="shared" si="122"/>
        <v>-</v>
      </c>
      <c r="O370" s="5" t="str">
        <f t="shared" si="123"/>
        <v>-</v>
      </c>
      <c r="P370" s="5" t="s">
        <v>80</v>
      </c>
      <c r="Q370" s="5" t="s">
        <v>80</v>
      </c>
      <c r="R370" s="5" t="str">
        <f t="shared" si="128"/>
        <v>-</v>
      </c>
      <c r="S370" s="5" t="str">
        <f t="shared" si="129"/>
        <v>-</v>
      </c>
      <c r="T370" s="27">
        <f t="shared" si="130"/>
        <v>1</v>
      </c>
      <c r="CD370" s="5">
        <v>44554</v>
      </c>
      <c r="CE370" s="25">
        <v>708.9</v>
      </c>
      <c r="CF370" s="25">
        <f>CE370</f>
        <v>708.9</v>
      </c>
      <c r="CH370" s="5">
        <v>44516</v>
      </c>
      <c r="CI370" s="25">
        <v>17698</v>
      </c>
      <c r="CJ370" s="25">
        <v>17665</v>
      </c>
    </row>
    <row r="371" spans="1:88" x14ac:dyDescent="0.3">
      <c r="A371" s="5">
        <v>44631</v>
      </c>
      <c r="B371" s="25">
        <f t="shared" si="124"/>
        <v>673.6</v>
      </c>
      <c r="C371" s="25">
        <f t="shared" si="125"/>
        <v>17282</v>
      </c>
      <c r="D371" s="25">
        <v>674.9</v>
      </c>
      <c r="E371" s="25">
        <v>17226</v>
      </c>
      <c r="F371" s="44">
        <v>-2.085335751798843E-4</v>
      </c>
      <c r="G371" s="1">
        <f>'ONE_LAST_QUOTE (2)'!AF371</f>
        <v>-3.2310590462182717E-4</v>
      </c>
      <c r="H371" s="1">
        <f t="shared" si="126"/>
        <v>1.7144585284287945E-3</v>
      </c>
      <c r="I371" s="1">
        <f t="shared" si="127"/>
        <v>-2.3606703376724491E-3</v>
      </c>
      <c r="J371" s="25">
        <f t="shared" si="119"/>
        <v>0</v>
      </c>
      <c r="K371" s="25">
        <f t="shared" si="120"/>
        <v>0</v>
      </c>
      <c r="L371" s="25">
        <f t="shared" si="121"/>
        <v>0</v>
      </c>
      <c r="M371" s="25">
        <v>0</v>
      </c>
      <c r="N371" s="5" t="str">
        <f t="shared" si="122"/>
        <v>-</v>
      </c>
      <c r="O371" s="5" t="str">
        <f t="shared" si="123"/>
        <v>-</v>
      </c>
      <c r="P371" s="5" t="s">
        <v>80</v>
      </c>
      <c r="Q371" s="5" t="s">
        <v>80</v>
      </c>
      <c r="R371" s="5" t="str">
        <f t="shared" si="128"/>
        <v>-</v>
      </c>
      <c r="S371" s="5" t="str">
        <f t="shared" si="129"/>
        <v>-</v>
      </c>
      <c r="T371" s="27">
        <f t="shared" si="130"/>
        <v>1</v>
      </c>
      <c r="CD371" s="5">
        <v>44558</v>
      </c>
      <c r="CE371" s="25">
        <v>718.9</v>
      </c>
      <c r="CF371" s="25">
        <v>719.3</v>
      </c>
      <c r="CH371" s="5">
        <v>44517</v>
      </c>
      <c r="CI371" s="25">
        <v>17723</v>
      </c>
      <c r="CJ371" s="25">
        <v>17712</v>
      </c>
    </row>
    <row r="372" spans="1:88" x14ac:dyDescent="0.3">
      <c r="A372" s="5">
        <v>44634</v>
      </c>
      <c r="B372" s="25">
        <f t="shared" si="124"/>
        <v>658</v>
      </c>
      <c r="C372" s="25">
        <f t="shared" si="125"/>
        <v>17255</v>
      </c>
      <c r="D372" s="25">
        <v>672.9</v>
      </c>
      <c r="E372" s="25">
        <v>17240</v>
      </c>
      <c r="F372" s="44">
        <v>1.0712955764589696E-3</v>
      </c>
      <c r="G372" s="1">
        <f>'ONE_LAST_QUOTE (2)'!AF372</f>
        <v>-3.2310590462182717E-4</v>
      </c>
      <c r="H372" s="1">
        <f t="shared" si="126"/>
        <v>1.7144585284287945E-3</v>
      </c>
      <c r="I372" s="1">
        <f t="shared" si="127"/>
        <v>-2.3606703376724491E-3</v>
      </c>
      <c r="J372" s="25">
        <f t="shared" si="119"/>
        <v>0</v>
      </c>
      <c r="K372" s="25">
        <f t="shared" si="120"/>
        <v>0</v>
      </c>
      <c r="L372" s="25">
        <f t="shared" si="121"/>
        <v>0</v>
      </c>
      <c r="M372" s="25">
        <v>0</v>
      </c>
      <c r="N372" s="5" t="str">
        <f t="shared" si="122"/>
        <v>-</v>
      </c>
      <c r="O372" s="5" t="str">
        <f t="shared" si="123"/>
        <v>-</v>
      </c>
      <c r="P372" s="5" t="s">
        <v>2</v>
      </c>
      <c r="Q372" s="5" t="s">
        <v>2</v>
      </c>
      <c r="R372" s="5" t="str">
        <f t="shared" si="128"/>
        <v>-</v>
      </c>
      <c r="S372" s="5" t="str">
        <f t="shared" si="129"/>
        <v>-</v>
      </c>
      <c r="T372" s="27">
        <f t="shared" si="130"/>
        <v>1</v>
      </c>
      <c r="CD372" s="5">
        <v>44559</v>
      </c>
      <c r="CE372" s="25">
        <v>721.8</v>
      </c>
      <c r="CF372" s="25">
        <v>721.4</v>
      </c>
      <c r="CH372" s="5">
        <v>44518</v>
      </c>
      <c r="CI372" s="25">
        <v>17859</v>
      </c>
      <c r="CJ372" s="25">
        <v>17758</v>
      </c>
    </row>
    <row r="373" spans="1:88" x14ac:dyDescent="0.3">
      <c r="A373" s="5">
        <v>44635</v>
      </c>
      <c r="B373" s="25">
        <f t="shared" si="124"/>
        <v>670</v>
      </c>
      <c r="C373" s="25">
        <f t="shared" si="125"/>
        <v>16846</v>
      </c>
      <c r="D373" s="25">
        <v>658</v>
      </c>
      <c r="E373" s="25">
        <v>16885</v>
      </c>
      <c r="F373" s="44">
        <v>1.7249134576720303E-3</v>
      </c>
      <c r="G373" s="1">
        <f>'ONE_LAST_QUOTE (2)'!AF373</f>
        <v>-3.2310590462182717E-4</v>
      </c>
      <c r="H373" s="1">
        <f t="shared" si="126"/>
        <v>1.7144585284287945E-3</v>
      </c>
      <c r="I373" s="1">
        <f t="shared" si="127"/>
        <v>-2.3606703376724491E-3</v>
      </c>
      <c r="J373" s="25">
        <f t="shared" si="119"/>
        <v>1</v>
      </c>
      <c r="K373" s="25">
        <f t="shared" si="120"/>
        <v>0</v>
      </c>
      <c r="L373" s="25">
        <f t="shared" si="121"/>
        <v>1</v>
      </c>
      <c r="M373" s="25">
        <v>0</v>
      </c>
      <c r="N373" s="5">
        <f t="shared" si="122"/>
        <v>44635</v>
      </c>
      <c r="O373" s="5" t="str">
        <f t="shared" si="123"/>
        <v>-</v>
      </c>
      <c r="P373" s="5" t="s">
        <v>80</v>
      </c>
      <c r="Q373" s="5" t="s">
        <v>80</v>
      </c>
      <c r="R373" s="5" t="str">
        <f t="shared" si="128"/>
        <v>-</v>
      </c>
      <c r="S373" s="5" t="str">
        <f t="shared" si="129"/>
        <v>-</v>
      </c>
      <c r="T373" s="27">
        <f t="shared" si="130"/>
        <v>1</v>
      </c>
      <c r="CD373" s="5">
        <v>44560</v>
      </c>
      <c r="CE373" s="25">
        <v>720.7</v>
      </c>
      <c r="CF373" s="25">
        <f>CE373</f>
        <v>720.7</v>
      </c>
      <c r="CH373" s="5">
        <v>44519</v>
      </c>
      <c r="CI373" s="25">
        <v>17852</v>
      </c>
      <c r="CJ373" s="25">
        <v>17857</v>
      </c>
    </row>
    <row r="374" spans="1:88" x14ac:dyDescent="0.3">
      <c r="A374" s="5">
        <v>44636</v>
      </c>
      <c r="B374" s="25">
        <f t="shared" si="124"/>
        <v>683.5</v>
      </c>
      <c r="C374" s="25">
        <f t="shared" si="125"/>
        <v>17020</v>
      </c>
      <c r="D374" s="25">
        <v>663.6</v>
      </c>
      <c r="E374" s="25">
        <v>16937</v>
      </c>
      <c r="F374" s="44">
        <v>-3.082103394799778E-3</v>
      </c>
      <c r="G374" s="1">
        <f>'ONE_LAST_QUOTE (2)'!AF374</f>
        <v>-3.2310590462182717E-4</v>
      </c>
      <c r="H374" s="1">
        <f t="shared" si="126"/>
        <v>1.7144585284287945E-3</v>
      </c>
      <c r="I374" s="1">
        <f t="shared" si="127"/>
        <v>-2.3606703376724491E-3</v>
      </c>
      <c r="J374" s="25">
        <f t="shared" si="119"/>
        <v>0</v>
      </c>
      <c r="K374" s="25">
        <f t="shared" si="120"/>
        <v>1</v>
      </c>
      <c r="L374" s="25">
        <f t="shared" si="121"/>
        <v>1</v>
      </c>
      <c r="M374" s="25">
        <v>0</v>
      </c>
      <c r="N374" s="5" t="str">
        <f t="shared" si="122"/>
        <v>-</v>
      </c>
      <c r="O374" s="5">
        <f t="shared" si="123"/>
        <v>44636</v>
      </c>
      <c r="P374" s="5" t="s">
        <v>80</v>
      </c>
      <c r="Q374" s="5" t="s">
        <v>80</v>
      </c>
      <c r="R374" s="5" t="str">
        <f t="shared" si="128"/>
        <v>-</v>
      </c>
      <c r="S374" s="5" t="str">
        <f t="shared" si="129"/>
        <v>-</v>
      </c>
      <c r="T374" s="27">
        <f t="shared" si="130"/>
        <v>0</v>
      </c>
      <c r="CD374" s="5">
        <v>44561</v>
      </c>
      <c r="CE374" s="25">
        <v>717.2</v>
      </c>
      <c r="CF374" s="25">
        <f>CE374</f>
        <v>717.2</v>
      </c>
      <c r="CH374" s="5">
        <v>44522</v>
      </c>
      <c r="CI374" s="25">
        <v>17836</v>
      </c>
      <c r="CJ374" s="25">
        <v>17850</v>
      </c>
    </row>
    <row r="375" spans="1:88" x14ac:dyDescent="0.3">
      <c r="A375" s="5">
        <v>44637</v>
      </c>
      <c r="B375" s="25">
        <f t="shared" si="124"/>
        <v>682.4</v>
      </c>
      <c r="C375" s="25">
        <f t="shared" si="125"/>
        <v>17458</v>
      </c>
      <c r="D375" s="25">
        <v>683.5</v>
      </c>
      <c r="E375" s="25">
        <v>17444</v>
      </c>
      <c r="F375" s="44">
        <v>2.4245398234936711E-4</v>
      </c>
      <c r="G375" s="1">
        <f>'ONE_LAST_QUOTE (2)'!AF375</f>
        <v>-3.2310590462182717E-4</v>
      </c>
      <c r="H375" s="1">
        <f t="shared" si="126"/>
        <v>1.7144585284287945E-3</v>
      </c>
      <c r="I375" s="1">
        <f t="shared" si="127"/>
        <v>-2.3606703376724491E-3</v>
      </c>
      <c r="J375" s="25">
        <f t="shared" si="119"/>
        <v>0</v>
      </c>
      <c r="K375" s="25">
        <f t="shared" si="120"/>
        <v>0</v>
      </c>
      <c r="L375" s="25">
        <f t="shared" si="121"/>
        <v>0</v>
      </c>
      <c r="M375" s="25">
        <v>0</v>
      </c>
      <c r="N375" s="5" t="str">
        <f t="shared" si="122"/>
        <v>-</v>
      </c>
      <c r="O375" s="5" t="str">
        <f t="shared" si="123"/>
        <v>-</v>
      </c>
      <c r="P375" s="5" t="s">
        <v>80</v>
      </c>
      <c r="Q375" s="5" t="s">
        <v>80</v>
      </c>
      <c r="R375" s="5" t="str">
        <f t="shared" si="128"/>
        <v>-</v>
      </c>
      <c r="S375" s="5" t="str">
        <f t="shared" si="129"/>
        <v>-</v>
      </c>
      <c r="T375" s="27">
        <f t="shared" si="130"/>
        <v>1</v>
      </c>
      <c r="CD375" s="5">
        <v>44564</v>
      </c>
      <c r="CE375" s="25">
        <v>723.5</v>
      </c>
      <c r="CF375" s="25">
        <v>723.2</v>
      </c>
      <c r="CH375" s="5">
        <v>44523</v>
      </c>
      <c r="CI375" s="25">
        <v>17659</v>
      </c>
      <c r="CJ375" s="25">
        <v>17838</v>
      </c>
    </row>
    <row r="376" spans="1:88" x14ac:dyDescent="0.3">
      <c r="A376" s="5">
        <v>44638</v>
      </c>
      <c r="B376" s="25">
        <f t="shared" si="124"/>
        <v>687.4</v>
      </c>
      <c r="C376" s="25">
        <f t="shared" si="125"/>
        <v>17390</v>
      </c>
      <c r="D376" s="25">
        <v>681.9</v>
      </c>
      <c r="E376" s="25">
        <v>17393</v>
      </c>
      <c r="F376" s="44">
        <v>-3.9763626807523848E-4</v>
      </c>
      <c r="G376" s="1">
        <f>'ONE_LAST_QUOTE (2)'!AF376</f>
        <v>-3.2310590462182717E-4</v>
      </c>
      <c r="H376" s="1">
        <f t="shared" si="126"/>
        <v>1.7144585284287945E-3</v>
      </c>
      <c r="I376" s="1">
        <f t="shared" si="127"/>
        <v>-2.3606703376724491E-3</v>
      </c>
      <c r="J376" s="25">
        <f t="shared" si="119"/>
        <v>0</v>
      </c>
      <c r="K376" s="25">
        <f t="shared" si="120"/>
        <v>0</v>
      </c>
      <c r="L376" s="25">
        <f t="shared" si="121"/>
        <v>0</v>
      </c>
      <c r="M376" s="25">
        <v>0</v>
      </c>
      <c r="N376" s="5" t="str">
        <f t="shared" si="122"/>
        <v>-</v>
      </c>
      <c r="O376" s="5" t="str">
        <f t="shared" si="123"/>
        <v>-</v>
      </c>
      <c r="P376" s="5" t="s">
        <v>2</v>
      </c>
      <c r="Q376" s="5" t="s">
        <v>2</v>
      </c>
      <c r="R376" s="5" t="str">
        <f t="shared" si="128"/>
        <v>-</v>
      </c>
      <c r="S376" s="5" t="str">
        <f t="shared" si="129"/>
        <v>-</v>
      </c>
      <c r="T376" s="27">
        <f t="shared" si="130"/>
        <v>0</v>
      </c>
      <c r="CD376" s="5">
        <v>44565</v>
      </c>
      <c r="CE376" s="25">
        <v>736.6</v>
      </c>
      <c r="CF376" s="25">
        <v>735.7</v>
      </c>
      <c r="CH376" s="5">
        <v>44524</v>
      </c>
      <c r="CI376" s="25">
        <v>17680</v>
      </c>
      <c r="CJ376" s="25">
        <v>17658</v>
      </c>
    </row>
    <row r="377" spans="1:88" x14ac:dyDescent="0.3">
      <c r="A377" s="5">
        <v>44641</v>
      </c>
      <c r="B377" s="25">
        <f t="shared" si="124"/>
        <v>686.5</v>
      </c>
      <c r="C377" s="25">
        <f t="shared" si="125"/>
        <v>17508</v>
      </c>
      <c r="D377" s="25">
        <v>686.5</v>
      </c>
      <c r="E377" s="25">
        <v>17491</v>
      </c>
      <c r="F377" s="44">
        <v>-1.9216494140883323E-3</v>
      </c>
      <c r="G377" s="1">
        <f>'ONE_LAST_QUOTE (2)'!AF377</f>
        <v>-3.2310590462182717E-4</v>
      </c>
      <c r="H377" s="1">
        <f t="shared" si="126"/>
        <v>1.7144585284287945E-3</v>
      </c>
      <c r="I377" s="1">
        <f t="shared" si="127"/>
        <v>-2.3606703376724491E-3</v>
      </c>
      <c r="J377" s="25">
        <f t="shared" si="119"/>
        <v>0</v>
      </c>
      <c r="K377" s="25">
        <f t="shared" si="120"/>
        <v>0</v>
      </c>
      <c r="L377" s="25">
        <f t="shared" si="121"/>
        <v>0</v>
      </c>
      <c r="M377" s="25">
        <v>0</v>
      </c>
      <c r="N377" s="5" t="str">
        <f t="shared" si="122"/>
        <v>-</v>
      </c>
      <c r="O377" s="5" t="str">
        <f t="shared" si="123"/>
        <v>-</v>
      </c>
      <c r="P377" s="5" t="s">
        <v>2</v>
      </c>
      <c r="Q377" s="5" t="s">
        <v>2</v>
      </c>
      <c r="R377" s="5" t="str">
        <f t="shared" si="128"/>
        <v>-</v>
      </c>
      <c r="S377" s="5" t="str">
        <f t="shared" si="129"/>
        <v>-</v>
      </c>
      <c r="T377" s="27">
        <f t="shared" si="130"/>
        <v>0</v>
      </c>
      <c r="CD377" s="5">
        <v>44566</v>
      </c>
      <c r="CE377" s="25">
        <v>736</v>
      </c>
      <c r="CF377" s="25">
        <v>736.1</v>
      </c>
      <c r="CH377" s="5">
        <v>44525</v>
      </c>
      <c r="CI377" s="25">
        <v>17673</v>
      </c>
      <c r="CJ377" s="25">
        <v>17694</v>
      </c>
    </row>
    <row r="378" spans="1:88" x14ac:dyDescent="0.3">
      <c r="A378" s="5">
        <v>44642</v>
      </c>
      <c r="B378" s="25">
        <f t="shared" si="124"/>
        <v>694.2</v>
      </c>
      <c r="C378" s="25">
        <f t="shared" si="125"/>
        <v>17534</v>
      </c>
      <c r="D378" s="25">
        <v>686.5</v>
      </c>
      <c r="E378" s="25">
        <v>17522</v>
      </c>
      <c r="F378" s="44">
        <v>-1.9081065573436087E-3</v>
      </c>
      <c r="G378" s="1">
        <f>'ONE_LAST_QUOTE (2)'!AF378</f>
        <v>-3.2310590462182717E-4</v>
      </c>
      <c r="H378" s="1">
        <f t="shared" si="126"/>
        <v>1.7144585284287945E-3</v>
      </c>
      <c r="I378" s="1">
        <f t="shared" si="127"/>
        <v>-2.3606703376724491E-3</v>
      </c>
      <c r="J378" s="25">
        <f t="shared" si="119"/>
        <v>0</v>
      </c>
      <c r="K378" s="25">
        <f t="shared" si="120"/>
        <v>0</v>
      </c>
      <c r="L378" s="25">
        <f t="shared" si="121"/>
        <v>0</v>
      </c>
      <c r="M378" s="25">
        <v>0</v>
      </c>
      <c r="N378" s="5" t="str">
        <f t="shared" si="122"/>
        <v>-</v>
      </c>
      <c r="O378" s="5" t="str">
        <f t="shared" si="123"/>
        <v>-</v>
      </c>
      <c r="P378" s="5" t="s">
        <v>2</v>
      </c>
      <c r="Q378" s="5" t="s">
        <v>2</v>
      </c>
      <c r="R378" s="5" t="str">
        <f t="shared" si="128"/>
        <v>-</v>
      </c>
      <c r="S378" s="5" t="str">
        <f t="shared" si="129"/>
        <v>-</v>
      </c>
      <c r="T378" s="27">
        <f t="shared" si="130"/>
        <v>0</v>
      </c>
      <c r="CD378" s="5">
        <v>44567</v>
      </c>
      <c r="CE378" s="25">
        <v>728.5</v>
      </c>
      <c r="CF378" s="25">
        <v>728.5</v>
      </c>
      <c r="CH378" s="5">
        <v>44526</v>
      </c>
      <c r="CI378" s="25">
        <v>17342</v>
      </c>
      <c r="CJ378" s="25">
        <v>17667</v>
      </c>
    </row>
    <row r="379" spans="1:88" x14ac:dyDescent="0.3">
      <c r="A379" s="5">
        <v>44643</v>
      </c>
      <c r="B379" s="25">
        <f t="shared" si="124"/>
        <v>692.2</v>
      </c>
      <c r="C379" s="25">
        <f t="shared" si="125"/>
        <v>17692</v>
      </c>
      <c r="D379" s="25">
        <v>694.1</v>
      </c>
      <c r="E379" s="25">
        <v>17699</v>
      </c>
      <c r="F379" s="44">
        <v>-1.5162507181448429E-3</v>
      </c>
      <c r="G379" s="1">
        <f>'ONE_LAST_QUOTE (2)'!AF379</f>
        <v>-3.2310590462182717E-4</v>
      </c>
      <c r="H379" s="1">
        <f t="shared" si="126"/>
        <v>1.7144585284287945E-3</v>
      </c>
      <c r="I379" s="1">
        <f t="shared" si="127"/>
        <v>-2.3606703376724491E-3</v>
      </c>
      <c r="J379" s="25">
        <f t="shared" si="119"/>
        <v>0</v>
      </c>
      <c r="K379" s="25">
        <f t="shared" si="120"/>
        <v>0</v>
      </c>
      <c r="L379" s="25">
        <f t="shared" si="121"/>
        <v>0</v>
      </c>
      <c r="M379" s="25">
        <v>0</v>
      </c>
      <c r="N379" s="5" t="str">
        <f t="shared" si="122"/>
        <v>-</v>
      </c>
      <c r="O379" s="5" t="str">
        <f t="shared" si="123"/>
        <v>-</v>
      </c>
      <c r="P379" s="5" t="s">
        <v>80</v>
      </c>
      <c r="Q379" s="5" t="s">
        <v>80</v>
      </c>
      <c r="R379" s="5" t="str">
        <f t="shared" si="128"/>
        <v>-</v>
      </c>
      <c r="S379" s="5" t="str">
        <f t="shared" si="129"/>
        <v>-</v>
      </c>
      <c r="T379" s="27">
        <f t="shared" si="130"/>
        <v>0</v>
      </c>
      <c r="CD379" s="5">
        <v>44568</v>
      </c>
      <c r="CE379" s="25">
        <v>720</v>
      </c>
      <c r="CF379" s="25">
        <v>720.1</v>
      </c>
      <c r="CH379" s="5">
        <v>44529</v>
      </c>
      <c r="CI379" s="25">
        <v>17311</v>
      </c>
      <c r="CJ379" s="25">
        <v>17321</v>
      </c>
    </row>
    <row r="380" spans="1:88" x14ac:dyDescent="0.3">
      <c r="A380" s="5">
        <v>44644</v>
      </c>
      <c r="B380" s="25">
        <f t="shared" si="124"/>
        <v>692.9</v>
      </c>
      <c r="C380" s="25">
        <f t="shared" si="125"/>
        <v>17655</v>
      </c>
      <c r="D380" s="25">
        <v>693.8</v>
      </c>
      <c r="E380" s="25">
        <v>17669</v>
      </c>
      <c r="F380" s="44">
        <v>-2.1818490967706198E-3</v>
      </c>
      <c r="G380" s="1">
        <f>'ONE_LAST_QUOTE (2)'!AF380</f>
        <v>-3.2310590462182717E-4</v>
      </c>
      <c r="H380" s="1">
        <f t="shared" si="126"/>
        <v>1.7144585284287945E-3</v>
      </c>
      <c r="I380" s="1">
        <f t="shared" si="127"/>
        <v>-2.3606703376724491E-3</v>
      </c>
      <c r="J380" s="25">
        <f t="shared" si="119"/>
        <v>0</v>
      </c>
      <c r="K380" s="25">
        <f t="shared" si="120"/>
        <v>0</v>
      </c>
      <c r="L380" s="25">
        <f t="shared" si="121"/>
        <v>0</v>
      </c>
      <c r="M380" s="25">
        <v>0</v>
      </c>
      <c r="N380" s="5" t="str">
        <f t="shared" si="122"/>
        <v>-</v>
      </c>
      <c r="O380" s="5" t="str">
        <f t="shared" si="123"/>
        <v>-</v>
      </c>
      <c r="P380" s="5" t="s">
        <v>80</v>
      </c>
      <c r="Q380" s="5" t="s">
        <v>80</v>
      </c>
      <c r="R380" s="5" t="str">
        <f t="shared" si="128"/>
        <v>-</v>
      </c>
      <c r="S380" s="5" t="str">
        <f t="shared" si="129"/>
        <v>-</v>
      </c>
      <c r="T380" s="27">
        <f t="shared" si="130"/>
        <v>0</v>
      </c>
      <c r="CD380" s="5">
        <v>44571</v>
      </c>
      <c r="CE380" s="25">
        <v>727</v>
      </c>
      <c r="CF380" s="25">
        <v>726.2</v>
      </c>
      <c r="CH380" s="5">
        <v>44530</v>
      </c>
      <c r="CI380" s="25">
        <v>17330</v>
      </c>
      <c r="CJ380" s="25">
        <v>17368</v>
      </c>
    </row>
    <row r="381" spans="1:88" x14ac:dyDescent="0.3">
      <c r="A381" s="5">
        <v>44645</v>
      </c>
      <c r="B381" s="25">
        <f t="shared" si="124"/>
        <v>683.6</v>
      </c>
      <c r="C381" s="25">
        <f t="shared" si="125"/>
        <v>17630</v>
      </c>
      <c r="D381" s="25">
        <v>692.4</v>
      </c>
      <c r="E381" s="25">
        <v>17621</v>
      </c>
      <c r="F381" s="44">
        <v>1.4319061446182915E-4</v>
      </c>
      <c r="G381" s="1">
        <f>'ONE_LAST_QUOTE (2)'!AF381</f>
        <v>-3.2310590462182717E-4</v>
      </c>
      <c r="H381" s="1">
        <f t="shared" si="126"/>
        <v>1.7144585284287945E-3</v>
      </c>
      <c r="I381" s="1">
        <f t="shared" si="127"/>
        <v>-2.3606703376724491E-3</v>
      </c>
      <c r="J381" s="25">
        <f t="shared" si="119"/>
        <v>0</v>
      </c>
      <c r="K381" s="25">
        <f t="shared" si="120"/>
        <v>0</v>
      </c>
      <c r="L381" s="25">
        <f t="shared" si="121"/>
        <v>0</v>
      </c>
      <c r="M381" s="25">
        <v>0</v>
      </c>
      <c r="N381" s="5" t="str">
        <f t="shared" si="122"/>
        <v>-</v>
      </c>
      <c r="O381" s="5" t="str">
        <f t="shared" si="123"/>
        <v>-</v>
      </c>
      <c r="P381" s="5" t="s">
        <v>2</v>
      </c>
      <c r="Q381" s="5" t="s">
        <v>2</v>
      </c>
      <c r="R381" s="5" t="str">
        <f t="shared" si="128"/>
        <v>-</v>
      </c>
      <c r="S381" s="5" t="str">
        <f t="shared" si="129"/>
        <v>-</v>
      </c>
      <c r="T381" s="27">
        <f t="shared" si="130"/>
        <v>1</v>
      </c>
      <c r="CD381" s="5">
        <v>44572</v>
      </c>
      <c r="CE381" s="25">
        <v>730.3</v>
      </c>
      <c r="CF381" s="25">
        <v>729.1</v>
      </c>
      <c r="CH381" s="5">
        <v>44531</v>
      </c>
      <c r="CI381" s="25">
        <v>17584</v>
      </c>
      <c r="CJ381" s="25">
        <v>17291</v>
      </c>
    </row>
    <row r="382" spans="1:88" x14ac:dyDescent="0.3">
      <c r="A382" s="5">
        <v>44648</v>
      </c>
      <c r="B382" s="25">
        <f t="shared" si="124"/>
        <v>689</v>
      </c>
      <c r="C382" s="25">
        <f t="shared" si="125"/>
        <v>17454</v>
      </c>
      <c r="D382" s="25">
        <v>683.1</v>
      </c>
      <c r="E382" s="25">
        <v>17437</v>
      </c>
      <c r="F382" s="44">
        <v>-1.5661026218101795E-4</v>
      </c>
      <c r="G382" s="1">
        <f>'ONE_LAST_QUOTE (2)'!AF382</f>
        <v>-3.2310590462182717E-4</v>
      </c>
      <c r="H382" s="1">
        <f t="shared" si="126"/>
        <v>1.7144585284287945E-3</v>
      </c>
      <c r="I382" s="1">
        <f t="shared" si="127"/>
        <v>-2.3606703376724491E-3</v>
      </c>
      <c r="J382" s="25">
        <f t="shared" si="119"/>
        <v>0</v>
      </c>
      <c r="K382" s="25">
        <f t="shared" si="120"/>
        <v>0</v>
      </c>
      <c r="L382" s="25">
        <f t="shared" si="121"/>
        <v>0</v>
      </c>
      <c r="M382" s="25">
        <v>0</v>
      </c>
      <c r="N382" s="5" t="str">
        <f t="shared" si="122"/>
        <v>-</v>
      </c>
      <c r="O382" s="5" t="str">
        <f t="shared" si="123"/>
        <v>-</v>
      </c>
      <c r="P382" s="5" t="s">
        <v>80</v>
      </c>
      <c r="Q382" s="5" t="s">
        <v>80</v>
      </c>
      <c r="R382" s="5" t="str">
        <f t="shared" si="128"/>
        <v>-</v>
      </c>
      <c r="S382" s="5" t="str">
        <f t="shared" si="129"/>
        <v>-</v>
      </c>
      <c r="T382" s="27">
        <f t="shared" si="130"/>
        <v>1</v>
      </c>
      <c r="CD382" s="5">
        <v>44573</v>
      </c>
      <c r="CE382" s="25">
        <v>736.2</v>
      </c>
      <c r="CF382" s="25">
        <v>736</v>
      </c>
      <c r="CH382" s="5">
        <v>44532</v>
      </c>
      <c r="CI382" s="25">
        <v>17704</v>
      </c>
      <c r="CJ382" s="25">
        <v>17590</v>
      </c>
    </row>
    <row r="383" spans="1:88" x14ac:dyDescent="0.3">
      <c r="A383" s="5">
        <v>44649</v>
      </c>
      <c r="B383" s="25">
        <f t="shared" si="124"/>
        <v>695.7</v>
      </c>
      <c r="C383" s="25">
        <f t="shared" si="125"/>
        <v>17550</v>
      </c>
      <c r="D383" s="25">
        <v>688.7</v>
      </c>
      <c r="E383" s="25">
        <v>17546</v>
      </c>
      <c r="F383" s="44">
        <v>-1.9699004629848754E-3</v>
      </c>
      <c r="G383" s="1">
        <f>'ONE_LAST_QUOTE (2)'!AF383</f>
        <v>-3.2310590462182717E-4</v>
      </c>
      <c r="H383" s="1">
        <f t="shared" si="126"/>
        <v>1.7144585284287945E-3</v>
      </c>
      <c r="I383" s="1">
        <f t="shared" si="127"/>
        <v>-2.3606703376724491E-3</v>
      </c>
      <c r="J383" s="25">
        <f t="shared" si="119"/>
        <v>0</v>
      </c>
      <c r="K383" s="25">
        <f t="shared" si="120"/>
        <v>0</v>
      </c>
      <c r="L383" s="25">
        <f t="shared" si="121"/>
        <v>0</v>
      </c>
      <c r="M383" s="25">
        <v>0</v>
      </c>
      <c r="N383" s="5" t="str">
        <f t="shared" si="122"/>
        <v>-</v>
      </c>
      <c r="O383" s="5" t="str">
        <f t="shared" si="123"/>
        <v>-</v>
      </c>
      <c r="P383" s="5" t="s">
        <v>2</v>
      </c>
      <c r="Q383" s="5" t="s">
        <v>2</v>
      </c>
      <c r="R383" s="5" t="str">
        <f t="shared" si="128"/>
        <v>-</v>
      </c>
      <c r="S383" s="5" t="str">
        <f t="shared" si="129"/>
        <v>-</v>
      </c>
      <c r="T383" s="27">
        <f t="shared" si="130"/>
        <v>0</v>
      </c>
      <c r="CD383" s="5">
        <v>44574</v>
      </c>
      <c r="CE383" s="25">
        <v>740</v>
      </c>
      <c r="CF383" s="25">
        <v>740.4</v>
      </c>
      <c r="CH383" s="5">
        <v>44533</v>
      </c>
      <c r="CI383" s="25">
        <v>17706</v>
      </c>
      <c r="CJ383" s="25">
        <v>17742</v>
      </c>
    </row>
    <row r="384" spans="1:88" x14ac:dyDescent="0.3">
      <c r="A384" s="5">
        <v>44650</v>
      </c>
      <c r="B384" s="25">
        <f t="shared" si="124"/>
        <v>691.7</v>
      </c>
      <c r="C384" s="25">
        <f t="shared" si="125"/>
        <v>17742</v>
      </c>
      <c r="D384" s="25">
        <v>695.7</v>
      </c>
      <c r="E384" s="25">
        <v>17740</v>
      </c>
      <c r="F384" s="44">
        <v>6.5953817596323182E-4</v>
      </c>
      <c r="G384" s="1">
        <f>'ONE_LAST_QUOTE (2)'!AF384</f>
        <v>-3.2310590462182717E-4</v>
      </c>
      <c r="H384" s="1">
        <f t="shared" si="126"/>
        <v>1.7144585284287945E-3</v>
      </c>
      <c r="I384" s="1">
        <f t="shared" si="127"/>
        <v>-2.3606703376724491E-3</v>
      </c>
      <c r="J384" s="25">
        <f t="shared" si="119"/>
        <v>0</v>
      </c>
      <c r="K384" s="25">
        <f t="shared" si="120"/>
        <v>0</v>
      </c>
      <c r="L384" s="25">
        <f t="shared" si="121"/>
        <v>0</v>
      </c>
      <c r="M384" s="25">
        <v>0</v>
      </c>
      <c r="N384" s="5" t="str">
        <f t="shared" si="122"/>
        <v>-</v>
      </c>
      <c r="O384" s="5" t="str">
        <f t="shared" si="123"/>
        <v>-</v>
      </c>
      <c r="P384" s="5" t="s">
        <v>80</v>
      </c>
      <c r="Q384" s="5" t="s">
        <v>80</v>
      </c>
      <c r="R384" s="5" t="str">
        <f t="shared" si="128"/>
        <v>-</v>
      </c>
      <c r="S384" s="5" t="str">
        <f t="shared" si="129"/>
        <v>-</v>
      </c>
      <c r="T384" s="27">
        <f t="shared" si="130"/>
        <v>1</v>
      </c>
      <c r="CD384" s="5">
        <v>44575</v>
      </c>
      <c r="CE384" s="25">
        <v>738.4</v>
      </c>
      <c r="CF384" s="25">
        <v>739.2</v>
      </c>
      <c r="CH384" s="5">
        <v>44536</v>
      </c>
      <c r="CI384" s="25">
        <v>17692</v>
      </c>
      <c r="CJ384" s="25">
        <v>17707</v>
      </c>
    </row>
    <row r="385" spans="1:88" x14ac:dyDescent="0.3">
      <c r="A385" s="5">
        <v>44651</v>
      </c>
      <c r="B385" s="25">
        <f t="shared" si="124"/>
        <v>687.6</v>
      </c>
      <c r="C385" s="25">
        <f t="shared" si="125"/>
        <v>17620</v>
      </c>
      <c r="D385" s="25">
        <v>691.8</v>
      </c>
      <c r="E385" s="25">
        <v>17634</v>
      </c>
      <c r="F385" s="44">
        <v>6.0476150964292302E-4</v>
      </c>
      <c r="G385" s="1">
        <f>'ONE_LAST_QUOTE (2)'!AF385</f>
        <v>-3.2310590462182717E-4</v>
      </c>
      <c r="H385" s="1">
        <f t="shared" si="126"/>
        <v>1.7144585284287945E-3</v>
      </c>
      <c r="I385" s="1">
        <f t="shared" si="127"/>
        <v>-2.3606703376724491E-3</v>
      </c>
      <c r="J385" s="25">
        <f t="shared" si="119"/>
        <v>0</v>
      </c>
      <c r="K385" s="25">
        <f t="shared" si="120"/>
        <v>0</v>
      </c>
      <c r="L385" s="25">
        <f t="shared" si="121"/>
        <v>0</v>
      </c>
      <c r="M385" s="25">
        <v>0</v>
      </c>
      <c r="N385" s="5" t="str">
        <f t="shared" si="122"/>
        <v>-</v>
      </c>
      <c r="O385" s="5" t="str">
        <f t="shared" si="123"/>
        <v>-</v>
      </c>
      <c r="P385" s="5" t="s">
        <v>80</v>
      </c>
      <c r="Q385" s="5" t="s">
        <v>80</v>
      </c>
      <c r="R385" s="5" t="str">
        <f t="shared" si="128"/>
        <v>-</v>
      </c>
      <c r="S385" s="5" t="str">
        <f t="shared" si="129"/>
        <v>-</v>
      </c>
      <c r="T385" s="27">
        <f t="shared" si="130"/>
        <v>1</v>
      </c>
      <c r="CD385" s="5">
        <v>44578</v>
      </c>
      <c r="CE385" s="25">
        <v>744.1</v>
      </c>
      <c r="CF385" s="25">
        <v>745.9</v>
      </c>
      <c r="CH385" s="5">
        <v>44537</v>
      </c>
      <c r="CI385" s="25">
        <v>17795</v>
      </c>
      <c r="CJ385" s="25">
        <v>17678</v>
      </c>
    </row>
    <row r="386" spans="1:88" x14ac:dyDescent="0.3">
      <c r="A386" s="5">
        <v>44652</v>
      </c>
      <c r="B386" s="25">
        <f t="shared" si="124"/>
        <v>688.2</v>
      </c>
      <c r="C386" s="25">
        <f t="shared" si="125"/>
        <v>17568</v>
      </c>
      <c r="D386" s="25">
        <v>687.6</v>
      </c>
      <c r="E386" s="25">
        <v>17557</v>
      </c>
      <c r="F386" s="44">
        <v>-9.2700759080582146E-4</v>
      </c>
      <c r="G386" s="1">
        <f>'ONE_LAST_QUOTE (2)'!AF386</f>
        <v>-3.2310590462182717E-4</v>
      </c>
      <c r="H386" s="1">
        <f t="shared" si="126"/>
        <v>1.7144585284287945E-3</v>
      </c>
      <c r="I386" s="1">
        <f t="shared" si="127"/>
        <v>-2.3606703376724491E-3</v>
      </c>
      <c r="J386" s="25">
        <f t="shared" ref="J386:J449" si="131">IF(F386&gt;H386,1,0)</f>
        <v>0</v>
      </c>
      <c r="K386" s="25">
        <f t="shared" ref="K386:K449" si="132">IF(F386&lt;I386,1,0)</f>
        <v>0</v>
      </c>
      <c r="L386" s="25">
        <f t="shared" ref="L386:L449" si="133">J386+K386</f>
        <v>0</v>
      </c>
      <c r="M386" s="25">
        <v>0</v>
      </c>
      <c r="N386" s="5" t="str">
        <f t="shared" ref="N386:N449" si="134">IF(J386=1,A386,"-")</f>
        <v>-</v>
      </c>
      <c r="O386" s="5" t="str">
        <f t="shared" ref="O386:O449" si="135">IF(K386=1,A386,"-")</f>
        <v>-</v>
      </c>
      <c r="P386" s="5" t="s">
        <v>80</v>
      </c>
      <c r="Q386" s="5" t="s">
        <v>80</v>
      </c>
      <c r="R386" s="5" t="str">
        <f t="shared" si="128"/>
        <v>-</v>
      </c>
      <c r="S386" s="5" t="str">
        <f t="shared" si="129"/>
        <v>-</v>
      </c>
      <c r="T386" s="27">
        <f t="shared" si="130"/>
        <v>0</v>
      </c>
      <c r="CD386" s="5">
        <v>44579</v>
      </c>
      <c r="CE386" s="25">
        <v>736.4</v>
      </c>
      <c r="CF386" s="25">
        <v>736.8</v>
      </c>
      <c r="CH386" s="5">
        <v>44538</v>
      </c>
      <c r="CI386" s="25">
        <v>17853</v>
      </c>
      <c r="CJ386" s="25">
        <v>17805</v>
      </c>
    </row>
    <row r="387" spans="1:88" x14ac:dyDescent="0.3">
      <c r="A387" s="5">
        <v>44657</v>
      </c>
      <c r="B387" s="25">
        <f t="shared" ref="B387:B450" si="136">INDEX($CF:$CF,MATCH(A387,$CD:$CD)+1)</f>
        <v>669.1</v>
      </c>
      <c r="C387" s="25">
        <f t="shared" ref="C387:C450" si="137">INDEX($CJ:$CJ,MATCH(A387,$CH:$CH)+1)</f>
        <v>17510</v>
      </c>
      <c r="D387" s="25">
        <v>683.7</v>
      </c>
      <c r="E387" s="25">
        <v>17505</v>
      </c>
      <c r="F387" s="44">
        <v>-1.6126688825172874E-3</v>
      </c>
      <c r="G387" s="1">
        <f>'ONE_LAST_QUOTE (2)'!AF387</f>
        <v>-3.2310590462182717E-4</v>
      </c>
      <c r="H387" s="1">
        <f t="shared" ref="H387:H450" si="138">G387+$U$7*_xlfn.STDEV.S($F$2:$F$779)</f>
        <v>1.7144585284287945E-3</v>
      </c>
      <c r="I387" s="1">
        <f t="shared" ref="I387:I450" si="139">G387-$U$7*_xlfn.STDEV.S($F$2:$F$779)</f>
        <v>-2.3606703376724491E-3</v>
      </c>
      <c r="J387" s="25">
        <f t="shared" si="131"/>
        <v>0</v>
      </c>
      <c r="K387" s="25">
        <f t="shared" si="132"/>
        <v>0</v>
      </c>
      <c r="L387" s="25">
        <f t="shared" si="133"/>
        <v>0</v>
      </c>
      <c r="M387" s="25">
        <v>0</v>
      </c>
      <c r="N387" s="5" t="str">
        <f t="shared" si="134"/>
        <v>-</v>
      </c>
      <c r="O387" s="5" t="str">
        <f t="shared" si="135"/>
        <v>-</v>
      </c>
      <c r="P387" s="5" t="s">
        <v>2</v>
      </c>
      <c r="Q387" s="5" t="s">
        <v>2</v>
      </c>
      <c r="R387" s="5" t="str">
        <f t="shared" ref="R387:R450" si="140">IF(P387=1,A387,"-")</f>
        <v>-</v>
      </c>
      <c r="S387" s="5" t="str">
        <f t="shared" ref="S387:S450" si="141">IF(Q387=1,A387,"-")</f>
        <v>-</v>
      </c>
      <c r="T387" s="27">
        <f t="shared" ref="T387:T450" si="142">IF(F387&gt;G387,1,0)</f>
        <v>0</v>
      </c>
      <c r="CD387" s="5">
        <v>44580</v>
      </c>
      <c r="CE387" s="25">
        <v>727.8</v>
      </c>
      <c r="CF387" s="25">
        <v>727.8</v>
      </c>
      <c r="CH387" s="5">
        <v>44539</v>
      </c>
      <c r="CI387" s="25">
        <v>17910</v>
      </c>
      <c r="CJ387" s="25">
        <v>17849</v>
      </c>
    </row>
    <row r="388" spans="1:88" x14ac:dyDescent="0.3">
      <c r="A388" s="5">
        <v>44658</v>
      </c>
      <c r="B388" s="25">
        <f t="shared" si="136"/>
        <v>674.2</v>
      </c>
      <c r="C388" s="25">
        <f t="shared" si="137"/>
        <v>17187</v>
      </c>
      <c r="D388" s="25">
        <v>668.9</v>
      </c>
      <c r="E388" s="25">
        <v>17142</v>
      </c>
      <c r="F388" s="44">
        <v>-6.2358014955604278E-4</v>
      </c>
      <c r="G388" s="1">
        <f>'ONE_LAST_QUOTE (2)'!AF388</f>
        <v>-3.2310590462182717E-4</v>
      </c>
      <c r="H388" s="1">
        <f t="shared" si="138"/>
        <v>1.7144585284287945E-3</v>
      </c>
      <c r="I388" s="1">
        <f t="shared" si="139"/>
        <v>-2.3606703376724491E-3</v>
      </c>
      <c r="J388" s="25">
        <f t="shared" si="131"/>
        <v>0</v>
      </c>
      <c r="K388" s="25">
        <f t="shared" si="132"/>
        <v>0</v>
      </c>
      <c r="L388" s="25">
        <f t="shared" si="133"/>
        <v>0</v>
      </c>
      <c r="M388" s="25">
        <v>0</v>
      </c>
      <c r="N388" s="5" t="str">
        <f t="shared" si="134"/>
        <v>-</v>
      </c>
      <c r="O388" s="5" t="str">
        <f t="shared" si="135"/>
        <v>-</v>
      </c>
      <c r="P388" s="5" t="s">
        <v>2</v>
      </c>
      <c r="Q388" s="5" t="s">
        <v>2</v>
      </c>
      <c r="R388" s="5" t="str">
        <f t="shared" si="140"/>
        <v>-</v>
      </c>
      <c r="S388" s="5" t="str">
        <f t="shared" si="141"/>
        <v>-</v>
      </c>
      <c r="T388" s="27">
        <f t="shared" si="142"/>
        <v>0</v>
      </c>
      <c r="CD388" s="5">
        <v>44581</v>
      </c>
      <c r="CE388" s="25">
        <v>730.4</v>
      </c>
      <c r="CF388" s="25">
        <v>731.2</v>
      </c>
      <c r="CH388" s="5">
        <v>44540</v>
      </c>
      <c r="CI388" s="25">
        <v>17818</v>
      </c>
      <c r="CJ388" s="25">
        <v>17915</v>
      </c>
    </row>
    <row r="389" spans="1:88" x14ac:dyDescent="0.3">
      <c r="A389" s="5">
        <v>44659</v>
      </c>
      <c r="B389" s="25">
        <f t="shared" si="136"/>
        <v>662.8</v>
      </c>
      <c r="C389" s="25">
        <f t="shared" si="137"/>
        <v>17337</v>
      </c>
      <c r="D389" s="25">
        <v>673.8</v>
      </c>
      <c r="E389" s="25">
        <v>17304</v>
      </c>
      <c r="F389" s="44">
        <v>-1.1821074723907038E-3</v>
      </c>
      <c r="G389" s="1">
        <f>'ONE_LAST_QUOTE (2)'!AF389</f>
        <v>-3.2310590462182717E-4</v>
      </c>
      <c r="H389" s="1">
        <f t="shared" si="138"/>
        <v>1.7144585284287945E-3</v>
      </c>
      <c r="I389" s="1">
        <f t="shared" si="139"/>
        <v>-2.3606703376724491E-3</v>
      </c>
      <c r="J389" s="25">
        <f t="shared" si="131"/>
        <v>0</v>
      </c>
      <c r="K389" s="25">
        <f t="shared" si="132"/>
        <v>0</v>
      </c>
      <c r="L389" s="25">
        <f t="shared" si="133"/>
        <v>0</v>
      </c>
      <c r="M389" s="25">
        <v>0</v>
      </c>
      <c r="N389" s="5" t="str">
        <f t="shared" si="134"/>
        <v>-</v>
      </c>
      <c r="O389" s="5" t="str">
        <f t="shared" si="135"/>
        <v>-</v>
      </c>
      <c r="P389" s="5" t="s">
        <v>80</v>
      </c>
      <c r="Q389" s="5" t="s">
        <v>80</v>
      </c>
      <c r="R389" s="5" t="str">
        <f t="shared" si="140"/>
        <v>-</v>
      </c>
      <c r="S389" s="5" t="str">
        <f t="shared" si="141"/>
        <v>-</v>
      </c>
      <c r="T389" s="27">
        <f t="shared" si="142"/>
        <v>0</v>
      </c>
      <c r="CD389" s="5">
        <v>44582</v>
      </c>
      <c r="CE389" s="25">
        <v>717.5</v>
      </c>
      <c r="CF389" s="25">
        <v>717.5</v>
      </c>
      <c r="CH389" s="5">
        <v>44543</v>
      </c>
      <c r="CI389" s="25">
        <v>17753</v>
      </c>
      <c r="CJ389" s="25">
        <v>17824</v>
      </c>
    </row>
    <row r="390" spans="1:88" x14ac:dyDescent="0.3">
      <c r="A390" s="5">
        <v>44662</v>
      </c>
      <c r="B390" s="25">
        <f t="shared" si="136"/>
        <v>661.7</v>
      </c>
      <c r="C390" s="25">
        <f t="shared" si="137"/>
        <v>17036</v>
      </c>
      <c r="D390" s="25">
        <v>662.6</v>
      </c>
      <c r="E390" s="25">
        <v>17037</v>
      </c>
      <c r="F390" s="44">
        <v>-1.0783911436520918E-4</v>
      </c>
      <c r="G390" s="1">
        <f>'ONE_LAST_QUOTE (2)'!AF390</f>
        <v>-3.2310590462182717E-4</v>
      </c>
      <c r="H390" s="1">
        <f t="shared" si="138"/>
        <v>1.7144585284287945E-3</v>
      </c>
      <c r="I390" s="1">
        <f t="shared" si="139"/>
        <v>-2.3606703376724491E-3</v>
      </c>
      <c r="J390" s="25">
        <f t="shared" si="131"/>
        <v>0</v>
      </c>
      <c r="K390" s="25">
        <f t="shared" si="132"/>
        <v>0</v>
      </c>
      <c r="L390" s="25">
        <f t="shared" si="133"/>
        <v>0</v>
      </c>
      <c r="M390" s="25">
        <v>0</v>
      </c>
      <c r="N390" s="5" t="str">
        <f t="shared" si="134"/>
        <v>-</v>
      </c>
      <c r="O390" s="5" t="str">
        <f t="shared" si="135"/>
        <v>-</v>
      </c>
      <c r="P390" s="5" t="s">
        <v>2</v>
      </c>
      <c r="Q390" s="5" t="s">
        <v>2</v>
      </c>
      <c r="R390" s="5" t="str">
        <f t="shared" si="140"/>
        <v>-</v>
      </c>
      <c r="S390" s="5" t="str">
        <f t="shared" si="141"/>
        <v>-</v>
      </c>
      <c r="T390" s="27">
        <f t="shared" si="142"/>
        <v>1</v>
      </c>
      <c r="CD390" s="5">
        <v>44585</v>
      </c>
      <c r="CE390" s="25">
        <v>722.6</v>
      </c>
      <c r="CF390" s="25">
        <v>721.8</v>
      </c>
      <c r="CH390" s="5">
        <v>44544</v>
      </c>
      <c r="CI390" s="25">
        <v>17602</v>
      </c>
      <c r="CJ390" s="25">
        <v>17765</v>
      </c>
    </row>
    <row r="391" spans="1:88" x14ac:dyDescent="0.3">
      <c r="A391" s="5">
        <v>44663</v>
      </c>
      <c r="B391" s="25">
        <f t="shared" si="136"/>
        <v>674.1</v>
      </c>
      <c r="C391" s="25">
        <f t="shared" si="137"/>
        <v>17016</v>
      </c>
      <c r="D391" s="25">
        <v>661.2</v>
      </c>
      <c r="E391" s="25">
        <v>17000</v>
      </c>
      <c r="F391" s="44">
        <v>1.2752152290656507E-4</v>
      </c>
      <c r="G391" s="1">
        <f>'ONE_LAST_QUOTE (2)'!AF391</f>
        <v>-3.2310590462182717E-4</v>
      </c>
      <c r="H391" s="1">
        <f t="shared" si="138"/>
        <v>1.7144585284287945E-3</v>
      </c>
      <c r="I391" s="1">
        <f t="shared" si="139"/>
        <v>-2.3606703376724491E-3</v>
      </c>
      <c r="J391" s="25">
        <f t="shared" si="131"/>
        <v>0</v>
      </c>
      <c r="K391" s="25">
        <f t="shared" si="132"/>
        <v>0</v>
      </c>
      <c r="L391" s="25">
        <f t="shared" si="133"/>
        <v>0</v>
      </c>
      <c r="M391" s="25">
        <v>0</v>
      </c>
      <c r="N391" s="5" t="str">
        <f t="shared" si="134"/>
        <v>-</v>
      </c>
      <c r="O391" s="5" t="str">
        <f t="shared" si="135"/>
        <v>-</v>
      </c>
      <c r="P391" s="5" t="s">
        <v>80</v>
      </c>
      <c r="Q391" s="5" t="s">
        <v>80</v>
      </c>
      <c r="R391" s="5" t="str">
        <f t="shared" si="140"/>
        <v>-</v>
      </c>
      <c r="S391" s="5" t="str">
        <f t="shared" si="141"/>
        <v>-</v>
      </c>
      <c r="T391" s="27">
        <f t="shared" si="142"/>
        <v>1</v>
      </c>
      <c r="CD391" s="5">
        <v>44586</v>
      </c>
      <c r="CE391" s="25">
        <v>712.3</v>
      </c>
      <c r="CF391" s="25">
        <v>709</v>
      </c>
      <c r="CH391" s="5">
        <v>44545</v>
      </c>
      <c r="CI391" s="25">
        <v>17629</v>
      </c>
      <c r="CJ391" s="25">
        <v>17590</v>
      </c>
    </row>
    <row r="392" spans="1:88" x14ac:dyDescent="0.3">
      <c r="A392" s="5">
        <v>44664</v>
      </c>
      <c r="B392" s="25">
        <f t="shared" si="136"/>
        <v>673.4</v>
      </c>
      <c r="C392" s="25">
        <f t="shared" si="137"/>
        <v>17290</v>
      </c>
      <c r="D392" s="25">
        <v>674.3</v>
      </c>
      <c r="E392" s="25">
        <v>17316</v>
      </c>
      <c r="F392" s="44">
        <v>1.305084827530461E-3</v>
      </c>
      <c r="G392" s="1">
        <f>'ONE_LAST_QUOTE (2)'!AF392</f>
        <v>-3.2310590462182717E-4</v>
      </c>
      <c r="H392" s="1">
        <f t="shared" si="138"/>
        <v>1.7144585284287945E-3</v>
      </c>
      <c r="I392" s="1">
        <f t="shared" si="139"/>
        <v>-2.3606703376724491E-3</v>
      </c>
      <c r="J392" s="25">
        <f t="shared" si="131"/>
        <v>0</v>
      </c>
      <c r="K392" s="25">
        <f t="shared" si="132"/>
        <v>0</v>
      </c>
      <c r="L392" s="25">
        <f t="shared" si="133"/>
        <v>0</v>
      </c>
      <c r="M392" s="25">
        <v>0</v>
      </c>
      <c r="N392" s="5" t="str">
        <f t="shared" si="134"/>
        <v>-</v>
      </c>
      <c r="O392" s="5" t="str">
        <f t="shared" si="135"/>
        <v>-</v>
      </c>
      <c r="P392" s="5" t="s">
        <v>80</v>
      </c>
      <c r="Q392" s="5" t="s">
        <v>80</v>
      </c>
      <c r="R392" s="5" t="str">
        <f t="shared" si="140"/>
        <v>-</v>
      </c>
      <c r="S392" s="5" t="str">
        <f t="shared" si="141"/>
        <v>-</v>
      </c>
      <c r="T392" s="27">
        <f t="shared" si="142"/>
        <v>1</v>
      </c>
      <c r="CD392" s="5">
        <v>44587</v>
      </c>
      <c r="CE392" s="25">
        <v>710.6</v>
      </c>
      <c r="CF392" s="25">
        <f>CE392</f>
        <v>710.6</v>
      </c>
      <c r="CH392" s="5">
        <v>44546</v>
      </c>
      <c r="CI392" s="25">
        <v>17804</v>
      </c>
      <c r="CJ392" s="25">
        <v>17581</v>
      </c>
    </row>
    <row r="393" spans="1:88" x14ac:dyDescent="0.3">
      <c r="A393" s="5">
        <v>44665</v>
      </c>
      <c r="B393" s="25">
        <f t="shared" si="136"/>
        <v>659.4</v>
      </c>
      <c r="C393" s="25">
        <f t="shared" si="137"/>
        <v>17307</v>
      </c>
      <c r="D393" s="25">
        <v>673.4</v>
      </c>
      <c r="E393" s="25">
        <v>17295</v>
      </c>
      <c r="F393" s="44">
        <v>1.5774266137684456E-4</v>
      </c>
      <c r="G393" s="1">
        <f>'ONE_LAST_QUOTE (2)'!AF393</f>
        <v>-3.2310590462182717E-4</v>
      </c>
      <c r="H393" s="1">
        <f t="shared" si="138"/>
        <v>1.7144585284287945E-3</v>
      </c>
      <c r="I393" s="1">
        <f t="shared" si="139"/>
        <v>-2.3606703376724491E-3</v>
      </c>
      <c r="J393" s="25">
        <f t="shared" si="131"/>
        <v>0</v>
      </c>
      <c r="K393" s="25">
        <f t="shared" si="132"/>
        <v>0</v>
      </c>
      <c r="L393" s="25">
        <f t="shared" si="133"/>
        <v>0</v>
      </c>
      <c r="M393" s="25">
        <v>0</v>
      </c>
      <c r="N393" s="5" t="str">
        <f t="shared" si="134"/>
        <v>-</v>
      </c>
      <c r="O393" s="5" t="str">
        <f t="shared" si="135"/>
        <v>-</v>
      </c>
      <c r="P393" s="5" t="s">
        <v>80</v>
      </c>
      <c r="Q393" s="5" t="s">
        <v>80</v>
      </c>
      <c r="R393" s="5" t="str">
        <f t="shared" si="140"/>
        <v>-</v>
      </c>
      <c r="S393" s="5" t="str">
        <f t="shared" si="141"/>
        <v>-</v>
      </c>
      <c r="T393" s="27">
        <f t="shared" si="142"/>
        <v>1</v>
      </c>
      <c r="CD393" s="5">
        <v>44588</v>
      </c>
      <c r="CE393" s="25">
        <v>675.1</v>
      </c>
      <c r="CF393" s="25">
        <v>675</v>
      </c>
      <c r="CH393" s="5">
        <v>44547</v>
      </c>
      <c r="CI393" s="25">
        <v>17785</v>
      </c>
      <c r="CJ393" s="25">
        <v>17813</v>
      </c>
    </row>
    <row r="394" spans="1:88" x14ac:dyDescent="0.3">
      <c r="A394" s="5">
        <v>44670</v>
      </c>
      <c r="B394" s="25">
        <f t="shared" si="136"/>
        <v>662.5</v>
      </c>
      <c r="C394" s="25">
        <f t="shared" si="137"/>
        <v>17004</v>
      </c>
      <c r="D394" s="25">
        <v>658.9</v>
      </c>
      <c r="E394" s="25">
        <v>17004</v>
      </c>
      <c r="F394" s="44">
        <v>2.1694134778955498E-3</v>
      </c>
      <c r="G394" s="1">
        <f>'ONE_LAST_QUOTE (2)'!AF394</f>
        <v>-3.2310590462182717E-4</v>
      </c>
      <c r="H394" s="1">
        <f t="shared" si="138"/>
        <v>1.7144585284287945E-3</v>
      </c>
      <c r="I394" s="1">
        <f t="shared" si="139"/>
        <v>-2.3606703376724491E-3</v>
      </c>
      <c r="J394" s="25">
        <f t="shared" si="131"/>
        <v>1</v>
      </c>
      <c r="K394" s="25">
        <f t="shared" si="132"/>
        <v>0</v>
      </c>
      <c r="L394" s="25">
        <f t="shared" si="133"/>
        <v>1</v>
      </c>
      <c r="M394" s="25">
        <v>0</v>
      </c>
      <c r="N394" s="5">
        <f t="shared" si="134"/>
        <v>44670</v>
      </c>
      <c r="O394" s="5" t="str">
        <f t="shared" si="135"/>
        <v>-</v>
      </c>
      <c r="P394" s="5" t="s">
        <v>80</v>
      </c>
      <c r="Q394" s="5" t="s">
        <v>80</v>
      </c>
      <c r="R394" s="5" t="str">
        <f t="shared" si="140"/>
        <v>-</v>
      </c>
      <c r="S394" s="5" t="str">
        <f t="shared" si="141"/>
        <v>-</v>
      </c>
      <c r="T394" s="27">
        <f t="shared" si="142"/>
        <v>1</v>
      </c>
      <c r="CD394" s="5">
        <v>44589</v>
      </c>
      <c r="CE394" s="25">
        <v>686.1</v>
      </c>
      <c r="CF394" s="25">
        <v>680</v>
      </c>
      <c r="CH394" s="5">
        <v>44550</v>
      </c>
      <c r="CI394" s="25">
        <v>17582</v>
      </c>
      <c r="CJ394" s="25">
        <v>17786</v>
      </c>
    </row>
    <row r="395" spans="1:88" x14ac:dyDescent="0.3">
      <c r="A395" s="5">
        <v>44671</v>
      </c>
      <c r="B395" s="25">
        <f t="shared" si="136"/>
        <v>662.2</v>
      </c>
      <c r="C395" s="25">
        <f t="shared" si="137"/>
        <v>17057</v>
      </c>
      <c r="D395" s="25">
        <v>662.7</v>
      </c>
      <c r="E395" s="25">
        <v>17125</v>
      </c>
      <c r="F395" s="44">
        <v>4.0253878111864237E-3</v>
      </c>
      <c r="G395" s="1">
        <f>'ONE_LAST_QUOTE (2)'!AF395</f>
        <v>-3.2310590462182717E-4</v>
      </c>
      <c r="H395" s="1">
        <f t="shared" si="138"/>
        <v>1.7144585284287945E-3</v>
      </c>
      <c r="I395" s="1">
        <f t="shared" si="139"/>
        <v>-2.3606703376724491E-3</v>
      </c>
      <c r="J395" s="25">
        <f t="shared" si="131"/>
        <v>1</v>
      </c>
      <c r="K395" s="25">
        <f t="shared" si="132"/>
        <v>0</v>
      </c>
      <c r="L395" s="25">
        <f t="shared" si="133"/>
        <v>1</v>
      </c>
      <c r="M395" s="25">
        <v>0</v>
      </c>
      <c r="N395" s="5">
        <f t="shared" si="134"/>
        <v>44671</v>
      </c>
      <c r="O395" s="5" t="str">
        <f t="shared" si="135"/>
        <v>-</v>
      </c>
      <c r="P395" s="5" t="s">
        <v>80</v>
      </c>
      <c r="Q395" s="5" t="s">
        <v>80</v>
      </c>
      <c r="R395" s="5" t="str">
        <f t="shared" si="140"/>
        <v>-</v>
      </c>
      <c r="S395" s="5" t="str">
        <f t="shared" si="141"/>
        <v>-</v>
      </c>
      <c r="T395" s="27">
        <f t="shared" si="142"/>
        <v>1</v>
      </c>
      <c r="CD395" s="5">
        <v>44592</v>
      </c>
      <c r="CE395" s="25">
        <v>696.5</v>
      </c>
      <c r="CF395" s="25">
        <f>CE395</f>
        <v>696.5</v>
      </c>
      <c r="CH395" s="5">
        <v>44551</v>
      </c>
      <c r="CI395" s="25">
        <v>17796</v>
      </c>
      <c r="CJ395" s="25">
        <v>17550</v>
      </c>
    </row>
    <row r="396" spans="1:88" x14ac:dyDescent="0.3">
      <c r="A396" s="5">
        <v>44672</v>
      </c>
      <c r="B396" s="25">
        <f t="shared" si="136"/>
        <v>658.2</v>
      </c>
      <c r="C396" s="25">
        <f t="shared" si="137"/>
        <v>17111</v>
      </c>
      <c r="D396" s="25">
        <v>664.3</v>
      </c>
      <c r="E396" s="25">
        <v>17126</v>
      </c>
      <c r="F396" s="44">
        <v>7.7734310852841214E-5</v>
      </c>
      <c r="G396" s="1">
        <f>'ONE_LAST_QUOTE (2)'!AF396</f>
        <v>-3.2310590462182717E-4</v>
      </c>
      <c r="H396" s="1">
        <f t="shared" si="138"/>
        <v>1.7144585284287945E-3</v>
      </c>
      <c r="I396" s="1">
        <f t="shared" si="139"/>
        <v>-2.3606703376724491E-3</v>
      </c>
      <c r="J396" s="25">
        <f t="shared" si="131"/>
        <v>0</v>
      </c>
      <c r="K396" s="25">
        <f t="shared" si="132"/>
        <v>0</v>
      </c>
      <c r="L396" s="25">
        <f t="shared" si="133"/>
        <v>0</v>
      </c>
      <c r="M396" s="25">
        <v>0</v>
      </c>
      <c r="N396" s="5" t="str">
        <f t="shared" si="134"/>
        <v>-</v>
      </c>
      <c r="O396" s="5" t="str">
        <f t="shared" si="135"/>
        <v>-</v>
      </c>
      <c r="P396" s="5" t="s">
        <v>80</v>
      </c>
      <c r="Q396" s="5" t="s">
        <v>80</v>
      </c>
      <c r="R396" s="5" t="str">
        <f t="shared" si="140"/>
        <v>-</v>
      </c>
      <c r="S396" s="5" t="str">
        <f t="shared" si="141"/>
        <v>-</v>
      </c>
      <c r="T396" s="27">
        <f t="shared" si="142"/>
        <v>1</v>
      </c>
      <c r="CD396" s="5">
        <v>44596</v>
      </c>
      <c r="CE396" s="25">
        <v>716.1</v>
      </c>
      <c r="CF396" s="25">
        <f>CE396</f>
        <v>716.1</v>
      </c>
      <c r="CH396" s="5">
        <v>44552</v>
      </c>
      <c r="CI396" s="25">
        <v>17832</v>
      </c>
      <c r="CJ396" s="25">
        <v>17812</v>
      </c>
    </row>
    <row r="397" spans="1:88" x14ac:dyDescent="0.3">
      <c r="A397" s="5">
        <v>44673</v>
      </c>
      <c r="B397" s="25">
        <f t="shared" si="136"/>
        <v>641.20000000000005</v>
      </c>
      <c r="C397" s="25">
        <f t="shared" si="137"/>
        <v>16997</v>
      </c>
      <c r="D397" s="25">
        <v>658.7</v>
      </c>
      <c r="E397" s="25">
        <v>16992</v>
      </c>
      <c r="F397" s="44">
        <v>-8.413204686959616E-4</v>
      </c>
      <c r="G397" s="1">
        <f>'ONE_LAST_QUOTE (2)'!AF397</f>
        <v>-3.2310590462182717E-4</v>
      </c>
      <c r="H397" s="1">
        <f t="shared" si="138"/>
        <v>1.7144585284287945E-3</v>
      </c>
      <c r="I397" s="1">
        <f t="shared" si="139"/>
        <v>-2.3606703376724491E-3</v>
      </c>
      <c r="J397" s="25">
        <f t="shared" si="131"/>
        <v>0</v>
      </c>
      <c r="K397" s="25">
        <f t="shared" si="132"/>
        <v>0</v>
      </c>
      <c r="L397" s="25">
        <f t="shared" si="133"/>
        <v>0</v>
      </c>
      <c r="M397" s="25">
        <v>1</v>
      </c>
      <c r="N397" s="5" t="str">
        <f t="shared" si="134"/>
        <v>-</v>
      </c>
      <c r="O397" s="5" t="str">
        <f t="shared" si="135"/>
        <v>-</v>
      </c>
      <c r="P397" s="5">
        <v>1</v>
      </c>
      <c r="Q397" s="5" t="s">
        <v>80</v>
      </c>
      <c r="R397" s="5">
        <f t="shared" si="140"/>
        <v>44673</v>
      </c>
      <c r="S397" s="5" t="str">
        <f t="shared" si="141"/>
        <v>-</v>
      </c>
      <c r="T397" s="27">
        <f t="shared" si="142"/>
        <v>0</v>
      </c>
      <c r="CD397" s="5">
        <v>44599</v>
      </c>
      <c r="CE397" s="25">
        <v>712.6</v>
      </c>
      <c r="CF397" s="25">
        <v>713.1</v>
      </c>
      <c r="CH397" s="5">
        <v>44553</v>
      </c>
      <c r="CI397" s="25">
        <v>17951</v>
      </c>
      <c r="CJ397" s="25">
        <v>17833</v>
      </c>
    </row>
    <row r="398" spans="1:88" x14ac:dyDescent="0.3">
      <c r="A398" s="5">
        <v>44677</v>
      </c>
      <c r="B398" s="25">
        <f t="shared" si="136"/>
        <v>639.29999999999995</v>
      </c>
      <c r="C398" s="25">
        <f t="shared" si="137"/>
        <v>16565</v>
      </c>
      <c r="D398" s="25">
        <v>644.29999999999995</v>
      </c>
      <c r="E398" s="25">
        <v>16585</v>
      </c>
      <c r="F398" s="44">
        <v>1.7591164531423169E-6</v>
      </c>
      <c r="G398" s="1">
        <f>'ONE_LAST_QUOTE (2)'!AF398</f>
        <v>-3.2310590462182717E-4</v>
      </c>
      <c r="H398" s="1">
        <f t="shared" si="138"/>
        <v>1.7144585284287945E-3</v>
      </c>
      <c r="I398" s="1">
        <f t="shared" si="139"/>
        <v>-2.3606703376724491E-3</v>
      </c>
      <c r="J398" s="25">
        <f t="shared" si="131"/>
        <v>0</v>
      </c>
      <c r="K398" s="25">
        <f t="shared" si="132"/>
        <v>0</v>
      </c>
      <c r="L398" s="25">
        <f t="shared" si="133"/>
        <v>0</v>
      </c>
      <c r="M398" s="25">
        <v>0</v>
      </c>
      <c r="N398" s="5" t="str">
        <f t="shared" si="134"/>
        <v>-</v>
      </c>
      <c r="O398" s="5" t="str">
        <f t="shared" si="135"/>
        <v>-</v>
      </c>
      <c r="P398" s="5" t="s">
        <v>80</v>
      </c>
      <c r="Q398" s="5" t="s">
        <v>80</v>
      </c>
      <c r="R398" s="5" t="str">
        <f t="shared" si="140"/>
        <v>-</v>
      </c>
      <c r="S398" s="5" t="str">
        <f t="shared" si="141"/>
        <v>-</v>
      </c>
      <c r="T398" s="27">
        <f t="shared" si="142"/>
        <v>1</v>
      </c>
      <c r="CD398" s="5">
        <v>44600</v>
      </c>
      <c r="CE398" s="25">
        <v>712.2</v>
      </c>
      <c r="CF398" s="25">
        <v>712.8</v>
      </c>
      <c r="CH398" s="5">
        <v>44554</v>
      </c>
      <c r="CI398" s="25">
        <v>17957</v>
      </c>
      <c r="CJ398" s="25">
        <v>17954</v>
      </c>
    </row>
    <row r="399" spans="1:88" x14ac:dyDescent="0.3">
      <c r="A399" s="5">
        <v>44678</v>
      </c>
      <c r="B399" s="25">
        <f t="shared" si="136"/>
        <v>634.29999999999995</v>
      </c>
      <c r="C399" s="25">
        <f t="shared" si="137"/>
        <v>16300</v>
      </c>
      <c r="D399" s="25">
        <v>631.79999999999995</v>
      </c>
      <c r="E399" s="25">
        <v>16287</v>
      </c>
      <c r="F399" s="44">
        <v>-2.486763263636553E-3</v>
      </c>
      <c r="G399" s="1">
        <f>'ONE_LAST_QUOTE (2)'!AF399</f>
        <v>-3.2310590462182717E-4</v>
      </c>
      <c r="H399" s="1">
        <f t="shared" si="138"/>
        <v>1.7144585284287945E-3</v>
      </c>
      <c r="I399" s="1">
        <f t="shared" si="139"/>
        <v>-2.3606703376724491E-3</v>
      </c>
      <c r="J399" s="25">
        <f t="shared" si="131"/>
        <v>0</v>
      </c>
      <c r="K399" s="25">
        <f t="shared" si="132"/>
        <v>1</v>
      </c>
      <c r="L399" s="25">
        <f t="shared" si="133"/>
        <v>1</v>
      </c>
      <c r="M399" s="25">
        <v>0</v>
      </c>
      <c r="N399" s="5" t="str">
        <f t="shared" si="134"/>
        <v>-</v>
      </c>
      <c r="O399" s="5">
        <f t="shared" si="135"/>
        <v>44678</v>
      </c>
      <c r="P399" s="5" t="s">
        <v>2</v>
      </c>
      <c r="Q399" s="5" t="s">
        <v>2</v>
      </c>
      <c r="R399" s="5" t="str">
        <f t="shared" si="140"/>
        <v>-</v>
      </c>
      <c r="S399" s="5" t="str">
        <f t="shared" si="141"/>
        <v>-</v>
      </c>
      <c r="T399" s="27">
        <f t="shared" si="142"/>
        <v>0</v>
      </c>
      <c r="CD399" s="5">
        <v>44601</v>
      </c>
      <c r="CE399" s="25">
        <v>720.5</v>
      </c>
      <c r="CF399" s="25">
        <v>721.4</v>
      </c>
      <c r="CH399" s="5">
        <v>44557</v>
      </c>
      <c r="CI399" s="25">
        <v>18070</v>
      </c>
      <c r="CJ399" s="25">
        <v>17940</v>
      </c>
    </row>
    <row r="400" spans="1:88" x14ac:dyDescent="0.3">
      <c r="A400" s="5">
        <v>44680</v>
      </c>
      <c r="B400" s="25">
        <f t="shared" si="136"/>
        <v>637.79999999999995</v>
      </c>
      <c r="C400" s="25">
        <f t="shared" si="137"/>
        <v>16595</v>
      </c>
      <c r="D400" s="25">
        <v>642.79999999999995</v>
      </c>
      <c r="E400" s="25">
        <v>16581</v>
      </c>
      <c r="F400" s="44">
        <v>1.42197374531251E-3</v>
      </c>
      <c r="G400" s="1">
        <f>'ONE_LAST_QUOTE (2)'!AF400</f>
        <v>-3.2310590462182717E-4</v>
      </c>
      <c r="H400" s="1">
        <f t="shared" si="138"/>
        <v>1.7144585284287945E-3</v>
      </c>
      <c r="I400" s="1">
        <f t="shared" si="139"/>
        <v>-2.3606703376724491E-3</v>
      </c>
      <c r="J400" s="25">
        <f t="shared" si="131"/>
        <v>0</v>
      </c>
      <c r="K400" s="25">
        <f t="shared" si="132"/>
        <v>0</v>
      </c>
      <c r="L400" s="25">
        <f t="shared" si="133"/>
        <v>0</v>
      </c>
      <c r="M400" s="25">
        <v>0</v>
      </c>
      <c r="N400" s="5" t="str">
        <f t="shared" si="134"/>
        <v>-</v>
      </c>
      <c r="O400" s="5" t="str">
        <f t="shared" si="135"/>
        <v>-</v>
      </c>
      <c r="P400" s="5" t="s">
        <v>2</v>
      </c>
      <c r="Q400" s="5" t="s">
        <v>2</v>
      </c>
      <c r="R400" s="5" t="str">
        <f t="shared" si="140"/>
        <v>-</v>
      </c>
      <c r="S400" s="5" t="str">
        <f t="shared" si="141"/>
        <v>-</v>
      </c>
      <c r="T400" s="27">
        <f t="shared" si="142"/>
        <v>1</v>
      </c>
      <c r="CD400" s="5">
        <v>44602</v>
      </c>
      <c r="CE400" s="25">
        <v>731</v>
      </c>
      <c r="CF400" s="25">
        <v>731.1</v>
      </c>
      <c r="CH400" s="5">
        <v>44558</v>
      </c>
      <c r="CI400" s="25">
        <v>18206</v>
      </c>
      <c r="CJ400" s="25">
        <v>18075</v>
      </c>
    </row>
    <row r="401" spans="1:88" x14ac:dyDescent="0.3">
      <c r="A401" s="5">
        <v>44684</v>
      </c>
      <c r="B401" s="25">
        <f t="shared" si="136"/>
        <v>640.4</v>
      </c>
      <c r="C401" s="25">
        <f t="shared" si="137"/>
        <v>16431</v>
      </c>
      <c r="D401" s="25">
        <v>638</v>
      </c>
      <c r="E401" s="25">
        <v>16472</v>
      </c>
      <c r="F401" s="44">
        <v>2.6254990008722583E-4</v>
      </c>
      <c r="G401" s="1">
        <f>'ONE_LAST_QUOTE (2)'!AF401</f>
        <v>-3.2310590462182717E-4</v>
      </c>
      <c r="H401" s="1">
        <f t="shared" si="138"/>
        <v>1.7144585284287945E-3</v>
      </c>
      <c r="I401" s="1">
        <f t="shared" si="139"/>
        <v>-2.3606703376724491E-3</v>
      </c>
      <c r="J401" s="25">
        <f t="shared" si="131"/>
        <v>0</v>
      </c>
      <c r="K401" s="25">
        <f t="shared" si="132"/>
        <v>0</v>
      </c>
      <c r="L401" s="25">
        <f t="shared" si="133"/>
        <v>0</v>
      </c>
      <c r="M401" s="25">
        <v>0</v>
      </c>
      <c r="N401" s="5" t="str">
        <f t="shared" si="134"/>
        <v>-</v>
      </c>
      <c r="O401" s="5" t="str">
        <f t="shared" si="135"/>
        <v>-</v>
      </c>
      <c r="P401" s="5" t="s">
        <v>80</v>
      </c>
      <c r="Q401" s="5" t="s">
        <v>80</v>
      </c>
      <c r="R401" s="5" t="str">
        <f t="shared" si="140"/>
        <v>-</v>
      </c>
      <c r="S401" s="5" t="str">
        <f t="shared" si="141"/>
        <v>-</v>
      </c>
      <c r="T401" s="27">
        <f t="shared" si="142"/>
        <v>1</v>
      </c>
      <c r="CD401" s="5">
        <v>44603</v>
      </c>
      <c r="CE401" s="25">
        <v>727.7</v>
      </c>
      <c r="CF401" s="25">
        <v>729</v>
      </c>
      <c r="CH401" s="5">
        <v>44559</v>
      </c>
      <c r="CI401" s="25">
        <v>18274</v>
      </c>
      <c r="CJ401" s="25">
        <v>18216</v>
      </c>
    </row>
    <row r="402" spans="1:88" x14ac:dyDescent="0.3">
      <c r="A402" s="5">
        <v>44685</v>
      </c>
      <c r="B402" s="25">
        <f t="shared" si="136"/>
        <v>646.20000000000005</v>
      </c>
      <c r="C402" s="25">
        <f t="shared" si="137"/>
        <v>16528</v>
      </c>
      <c r="D402" s="25">
        <v>639.1</v>
      </c>
      <c r="E402" s="25">
        <v>16519</v>
      </c>
      <c r="F402" s="44">
        <v>1.8917673436320299E-3</v>
      </c>
      <c r="G402" s="1">
        <f>'ONE_LAST_QUOTE (2)'!AF402</f>
        <v>-3.2310590462182717E-4</v>
      </c>
      <c r="H402" s="1">
        <f t="shared" si="138"/>
        <v>1.7144585284287945E-3</v>
      </c>
      <c r="I402" s="1">
        <f t="shared" si="139"/>
        <v>-2.3606703376724491E-3</v>
      </c>
      <c r="J402" s="25">
        <f t="shared" si="131"/>
        <v>1</v>
      </c>
      <c r="K402" s="25">
        <f t="shared" si="132"/>
        <v>0</v>
      </c>
      <c r="L402" s="25">
        <f t="shared" si="133"/>
        <v>1</v>
      </c>
      <c r="M402" s="25">
        <v>0</v>
      </c>
      <c r="N402" s="5">
        <f t="shared" si="134"/>
        <v>44685</v>
      </c>
      <c r="O402" s="5" t="str">
        <f t="shared" si="135"/>
        <v>-</v>
      </c>
      <c r="P402" s="5" t="s">
        <v>80</v>
      </c>
      <c r="Q402" s="5" t="s">
        <v>80</v>
      </c>
      <c r="R402" s="5" t="str">
        <f t="shared" si="140"/>
        <v>-</v>
      </c>
      <c r="S402" s="5" t="str">
        <f t="shared" si="141"/>
        <v>-</v>
      </c>
      <c r="T402" s="27">
        <f t="shared" si="142"/>
        <v>1</v>
      </c>
      <c r="CD402" s="5">
        <v>44606</v>
      </c>
      <c r="CE402" s="25">
        <v>715.4</v>
      </c>
      <c r="CF402" s="25">
        <v>715.5</v>
      </c>
      <c r="CH402" s="5">
        <v>44560</v>
      </c>
      <c r="CI402" s="25">
        <v>18209</v>
      </c>
      <c r="CJ402" s="25">
        <v>18273</v>
      </c>
    </row>
    <row r="403" spans="1:88" x14ac:dyDescent="0.3">
      <c r="A403" s="5">
        <v>44686</v>
      </c>
      <c r="B403" s="25">
        <f t="shared" si="136"/>
        <v>634</v>
      </c>
      <c r="C403" s="25">
        <f t="shared" si="137"/>
        <v>16638</v>
      </c>
      <c r="D403" s="25">
        <v>646.79999999999995</v>
      </c>
      <c r="E403" s="25">
        <v>16685</v>
      </c>
      <c r="F403" s="44">
        <v>2.9162427273662721E-4</v>
      </c>
      <c r="G403" s="1">
        <f>'ONE_LAST_QUOTE (2)'!AF403</f>
        <v>-3.2310590462182717E-4</v>
      </c>
      <c r="H403" s="1">
        <f t="shared" si="138"/>
        <v>1.7144585284287945E-3</v>
      </c>
      <c r="I403" s="1">
        <f t="shared" si="139"/>
        <v>-2.3606703376724491E-3</v>
      </c>
      <c r="J403" s="25">
        <f t="shared" si="131"/>
        <v>0</v>
      </c>
      <c r="K403" s="25">
        <f t="shared" si="132"/>
        <v>0</v>
      </c>
      <c r="L403" s="25">
        <f t="shared" si="133"/>
        <v>0</v>
      </c>
      <c r="M403" s="25">
        <v>0</v>
      </c>
      <c r="N403" s="5" t="str">
        <f t="shared" si="134"/>
        <v>-</v>
      </c>
      <c r="O403" s="5" t="str">
        <f t="shared" si="135"/>
        <v>-</v>
      </c>
      <c r="P403" s="5" t="s">
        <v>80</v>
      </c>
      <c r="Q403" s="5" t="s">
        <v>80</v>
      </c>
      <c r="R403" s="5" t="str">
        <f t="shared" si="140"/>
        <v>-</v>
      </c>
      <c r="S403" s="5" t="str">
        <f t="shared" si="141"/>
        <v>-</v>
      </c>
      <c r="T403" s="27">
        <f t="shared" si="142"/>
        <v>1</v>
      </c>
      <c r="CD403" s="5">
        <v>44607</v>
      </c>
      <c r="CE403" s="25">
        <v>713.5</v>
      </c>
      <c r="CF403" s="25">
        <v>715.1</v>
      </c>
      <c r="CH403" s="5">
        <v>44564</v>
      </c>
      <c r="CI403" s="25">
        <v>18272</v>
      </c>
      <c r="CJ403" s="25">
        <v>18212</v>
      </c>
    </row>
    <row r="404" spans="1:88" x14ac:dyDescent="0.3">
      <c r="A404" s="5">
        <v>44687</v>
      </c>
      <c r="B404" s="25">
        <f t="shared" si="136"/>
        <v>634</v>
      </c>
      <c r="C404" s="25">
        <f t="shared" si="137"/>
        <v>16339</v>
      </c>
      <c r="D404" s="25">
        <v>633.20000000000005</v>
      </c>
      <c r="E404" s="25">
        <v>16356</v>
      </c>
      <c r="F404" s="44">
        <v>-1.4258818833187128E-4</v>
      </c>
      <c r="G404" s="1">
        <f>'ONE_LAST_QUOTE (2)'!AF404</f>
        <v>-3.2310590462182717E-4</v>
      </c>
      <c r="H404" s="1">
        <f t="shared" si="138"/>
        <v>1.7144585284287945E-3</v>
      </c>
      <c r="I404" s="1">
        <f t="shared" si="139"/>
        <v>-2.3606703376724491E-3</v>
      </c>
      <c r="J404" s="25">
        <f t="shared" si="131"/>
        <v>0</v>
      </c>
      <c r="K404" s="25">
        <f t="shared" si="132"/>
        <v>0</v>
      </c>
      <c r="L404" s="25">
        <f t="shared" si="133"/>
        <v>0</v>
      </c>
      <c r="M404" s="25">
        <v>0</v>
      </c>
      <c r="N404" s="5" t="str">
        <f t="shared" si="134"/>
        <v>-</v>
      </c>
      <c r="O404" s="5" t="str">
        <f t="shared" si="135"/>
        <v>-</v>
      </c>
      <c r="P404" s="5" t="s">
        <v>80</v>
      </c>
      <c r="Q404" s="5" t="s">
        <v>80</v>
      </c>
      <c r="R404" s="5" t="str">
        <f t="shared" si="140"/>
        <v>-</v>
      </c>
      <c r="S404" s="5" t="str">
        <f t="shared" si="141"/>
        <v>-</v>
      </c>
      <c r="T404" s="27">
        <f t="shared" si="142"/>
        <v>1</v>
      </c>
      <c r="CD404" s="5">
        <v>44608</v>
      </c>
      <c r="CE404" s="25">
        <v>725.3</v>
      </c>
      <c r="CF404" s="25">
        <v>727.7</v>
      </c>
      <c r="CH404" s="5">
        <v>44565</v>
      </c>
      <c r="CI404" s="25">
        <v>18514</v>
      </c>
      <c r="CJ404" s="25">
        <v>18281</v>
      </c>
    </row>
    <row r="405" spans="1:88" x14ac:dyDescent="0.3">
      <c r="A405" s="5">
        <v>44690</v>
      </c>
      <c r="B405" s="25">
        <f t="shared" si="136"/>
        <v>623.20000000000005</v>
      </c>
      <c r="C405" s="25">
        <f t="shared" si="137"/>
        <v>16048</v>
      </c>
      <c r="D405" s="25">
        <v>622.20000000000005</v>
      </c>
      <c r="E405" s="25">
        <v>16027</v>
      </c>
      <c r="F405" s="44">
        <v>-3.2223404371498716E-4</v>
      </c>
      <c r="G405" s="1">
        <f>'ONE_LAST_QUOTE (2)'!AF405</f>
        <v>-3.2310590462182717E-4</v>
      </c>
      <c r="H405" s="1">
        <f t="shared" si="138"/>
        <v>1.7144585284287945E-3</v>
      </c>
      <c r="I405" s="1">
        <f t="shared" si="139"/>
        <v>-2.3606703376724491E-3</v>
      </c>
      <c r="J405" s="25">
        <f t="shared" si="131"/>
        <v>0</v>
      </c>
      <c r="K405" s="25">
        <f t="shared" si="132"/>
        <v>0</v>
      </c>
      <c r="L405" s="25">
        <f t="shared" si="133"/>
        <v>0</v>
      </c>
      <c r="M405" s="25">
        <v>0</v>
      </c>
      <c r="N405" s="5" t="str">
        <f t="shared" si="134"/>
        <v>-</v>
      </c>
      <c r="O405" s="5" t="str">
        <f t="shared" si="135"/>
        <v>-</v>
      </c>
      <c r="P405" s="5" t="s">
        <v>2</v>
      </c>
      <c r="Q405" s="5" t="s">
        <v>2</v>
      </c>
      <c r="R405" s="5" t="str">
        <f t="shared" si="140"/>
        <v>-</v>
      </c>
      <c r="S405" s="5" t="str">
        <f t="shared" si="141"/>
        <v>-</v>
      </c>
      <c r="T405" s="27">
        <f t="shared" si="142"/>
        <v>1</v>
      </c>
      <c r="CD405" s="5">
        <v>44609</v>
      </c>
      <c r="CE405" s="25">
        <v>726.8</v>
      </c>
      <c r="CF405" s="25">
        <v>726.2</v>
      </c>
      <c r="CH405" s="5">
        <v>44566</v>
      </c>
      <c r="CI405" s="25">
        <v>18480</v>
      </c>
      <c r="CJ405" s="25">
        <v>18516</v>
      </c>
    </row>
    <row r="406" spans="1:88" x14ac:dyDescent="0.3">
      <c r="A406" s="5">
        <v>44691</v>
      </c>
      <c r="B406" s="25">
        <f t="shared" si="136"/>
        <v>620.4</v>
      </c>
      <c r="C406" s="25">
        <f t="shared" si="137"/>
        <v>16111</v>
      </c>
      <c r="D406" s="25">
        <v>622</v>
      </c>
      <c r="E406" s="25">
        <v>16038</v>
      </c>
      <c r="F406" s="44">
        <v>-7.3655656279304792E-4</v>
      </c>
      <c r="G406" s="1">
        <f>'ONE_LAST_QUOTE (2)'!AF406</f>
        <v>-3.2310590462182717E-4</v>
      </c>
      <c r="H406" s="1">
        <f t="shared" si="138"/>
        <v>1.7144585284287945E-3</v>
      </c>
      <c r="I406" s="1">
        <f t="shared" si="139"/>
        <v>-2.3606703376724491E-3</v>
      </c>
      <c r="J406" s="25">
        <f t="shared" si="131"/>
        <v>0</v>
      </c>
      <c r="K406" s="25">
        <f t="shared" si="132"/>
        <v>0</v>
      </c>
      <c r="L406" s="25">
        <f t="shared" si="133"/>
        <v>0</v>
      </c>
      <c r="M406" s="25">
        <v>0</v>
      </c>
      <c r="N406" s="5" t="str">
        <f t="shared" si="134"/>
        <v>-</v>
      </c>
      <c r="O406" s="5" t="str">
        <f t="shared" si="135"/>
        <v>-</v>
      </c>
      <c r="P406" s="5" t="s">
        <v>2</v>
      </c>
      <c r="Q406" s="5" t="s">
        <v>2</v>
      </c>
      <c r="R406" s="5" t="str">
        <f t="shared" si="140"/>
        <v>-</v>
      </c>
      <c r="S406" s="5" t="str">
        <f t="shared" si="141"/>
        <v>-</v>
      </c>
      <c r="T406" s="27">
        <f t="shared" si="142"/>
        <v>0</v>
      </c>
      <c r="CD406" s="5">
        <v>44610</v>
      </c>
      <c r="CE406" s="25">
        <v>724.3</v>
      </c>
      <c r="CF406" s="25">
        <v>723.9</v>
      </c>
      <c r="CH406" s="5">
        <v>44567</v>
      </c>
      <c r="CI406" s="25">
        <v>18337</v>
      </c>
      <c r="CJ406" s="25">
        <v>18495</v>
      </c>
    </row>
    <row r="407" spans="1:88" x14ac:dyDescent="0.3">
      <c r="A407" s="5">
        <v>44692</v>
      </c>
      <c r="B407" s="25">
        <f t="shared" si="136"/>
        <v>621.6</v>
      </c>
      <c r="C407" s="25">
        <f t="shared" si="137"/>
        <v>16006</v>
      </c>
      <c r="D407" s="25">
        <v>621.1</v>
      </c>
      <c r="E407" s="25">
        <v>16007</v>
      </c>
      <c r="F407" s="44">
        <v>1.7024592234059254E-3</v>
      </c>
      <c r="G407" s="1">
        <f>'ONE_LAST_QUOTE (2)'!AF407</f>
        <v>-3.2310590462182717E-4</v>
      </c>
      <c r="H407" s="1">
        <f t="shared" si="138"/>
        <v>1.7144585284287945E-3</v>
      </c>
      <c r="I407" s="1">
        <f t="shared" si="139"/>
        <v>-2.3606703376724491E-3</v>
      </c>
      <c r="J407" s="25">
        <f t="shared" si="131"/>
        <v>0</v>
      </c>
      <c r="K407" s="25">
        <f t="shared" si="132"/>
        <v>0</v>
      </c>
      <c r="L407" s="25">
        <f t="shared" si="133"/>
        <v>0</v>
      </c>
      <c r="M407" s="25">
        <v>0</v>
      </c>
      <c r="N407" s="5" t="str">
        <f t="shared" si="134"/>
        <v>-</v>
      </c>
      <c r="O407" s="5" t="str">
        <f t="shared" si="135"/>
        <v>-</v>
      </c>
      <c r="P407" s="5" t="s">
        <v>80</v>
      </c>
      <c r="Q407" s="5" t="s">
        <v>80</v>
      </c>
      <c r="R407" s="5" t="str">
        <f t="shared" si="140"/>
        <v>-</v>
      </c>
      <c r="S407" s="5" t="str">
        <f t="shared" si="141"/>
        <v>-</v>
      </c>
      <c r="T407" s="27">
        <f t="shared" si="142"/>
        <v>1</v>
      </c>
      <c r="CD407" s="5">
        <v>44613</v>
      </c>
      <c r="CE407" s="25">
        <v>722.3</v>
      </c>
      <c r="CF407" s="25">
        <v>717.9</v>
      </c>
      <c r="CH407" s="5">
        <v>44568</v>
      </c>
      <c r="CI407" s="25">
        <v>18146</v>
      </c>
      <c r="CJ407" s="25">
        <v>18343</v>
      </c>
    </row>
    <row r="408" spans="1:88" x14ac:dyDescent="0.3">
      <c r="A408" s="5">
        <v>44693</v>
      </c>
      <c r="B408" s="25">
        <f t="shared" si="136"/>
        <v>607</v>
      </c>
      <c r="C408" s="25">
        <f t="shared" si="137"/>
        <v>15631</v>
      </c>
      <c r="D408" s="25">
        <v>607.1</v>
      </c>
      <c r="E408" s="25">
        <v>15630</v>
      </c>
      <c r="F408" s="44">
        <v>-5.8216471947326247E-4</v>
      </c>
      <c r="G408" s="1">
        <f>'ONE_LAST_QUOTE (2)'!AF408</f>
        <v>-3.2310590462182717E-4</v>
      </c>
      <c r="H408" s="1">
        <f t="shared" si="138"/>
        <v>1.7144585284287945E-3</v>
      </c>
      <c r="I408" s="1">
        <f t="shared" si="139"/>
        <v>-2.3606703376724491E-3</v>
      </c>
      <c r="J408" s="25">
        <f t="shared" si="131"/>
        <v>0</v>
      </c>
      <c r="K408" s="25">
        <f t="shared" si="132"/>
        <v>0</v>
      </c>
      <c r="L408" s="25">
        <f t="shared" si="133"/>
        <v>0</v>
      </c>
      <c r="M408" s="25">
        <v>0</v>
      </c>
      <c r="N408" s="5" t="str">
        <f t="shared" si="134"/>
        <v>-</v>
      </c>
      <c r="O408" s="5" t="str">
        <f t="shared" si="135"/>
        <v>-</v>
      </c>
      <c r="P408" s="5" t="s">
        <v>2</v>
      </c>
      <c r="Q408" s="5" t="s">
        <v>2</v>
      </c>
      <c r="R408" s="5" t="str">
        <f t="shared" si="140"/>
        <v>-</v>
      </c>
      <c r="S408" s="5" t="str">
        <f t="shared" si="141"/>
        <v>-</v>
      </c>
      <c r="T408" s="27">
        <f t="shared" si="142"/>
        <v>0</v>
      </c>
      <c r="CD408" s="5">
        <v>44614</v>
      </c>
      <c r="CE408" s="25">
        <v>710.7</v>
      </c>
      <c r="CF408" s="25">
        <v>710.9</v>
      </c>
      <c r="CH408" s="5">
        <v>44571</v>
      </c>
      <c r="CI408" s="25">
        <v>18260</v>
      </c>
      <c r="CJ408" s="25">
        <v>18131</v>
      </c>
    </row>
    <row r="409" spans="1:88" x14ac:dyDescent="0.3">
      <c r="A409" s="5">
        <v>44694</v>
      </c>
      <c r="B409" s="25">
        <f t="shared" si="136"/>
        <v>613.1</v>
      </c>
      <c r="C409" s="25">
        <f t="shared" si="137"/>
        <v>15835</v>
      </c>
      <c r="D409" s="25">
        <v>613.70000000000005</v>
      </c>
      <c r="E409" s="25">
        <v>15849</v>
      </c>
      <c r="F409" s="44">
        <v>6.48407486697305E-4</v>
      </c>
      <c r="G409" s="1">
        <f>'ONE_LAST_QUOTE (2)'!AF409</f>
        <v>-3.2310590462182717E-4</v>
      </c>
      <c r="H409" s="1">
        <f t="shared" si="138"/>
        <v>1.7144585284287945E-3</v>
      </c>
      <c r="I409" s="1">
        <f t="shared" si="139"/>
        <v>-2.3606703376724491E-3</v>
      </c>
      <c r="J409" s="25">
        <f t="shared" si="131"/>
        <v>0</v>
      </c>
      <c r="K409" s="25">
        <f t="shared" si="132"/>
        <v>0</v>
      </c>
      <c r="L409" s="25">
        <f t="shared" si="133"/>
        <v>0</v>
      </c>
      <c r="M409" s="25">
        <v>0</v>
      </c>
      <c r="N409" s="5" t="str">
        <f t="shared" si="134"/>
        <v>-</v>
      </c>
      <c r="O409" s="5" t="str">
        <f t="shared" si="135"/>
        <v>-</v>
      </c>
      <c r="P409" s="5" t="s">
        <v>80</v>
      </c>
      <c r="Q409" s="5" t="s">
        <v>80</v>
      </c>
      <c r="R409" s="5" t="str">
        <f t="shared" si="140"/>
        <v>-</v>
      </c>
      <c r="S409" s="5" t="str">
        <f t="shared" si="141"/>
        <v>-</v>
      </c>
      <c r="T409" s="27">
        <f t="shared" si="142"/>
        <v>1</v>
      </c>
      <c r="CD409" s="5">
        <v>44615</v>
      </c>
      <c r="CE409" s="25">
        <v>715.4</v>
      </c>
      <c r="CF409" s="25">
        <v>717.6</v>
      </c>
      <c r="CH409" s="5">
        <v>44572</v>
      </c>
      <c r="CI409" s="25">
        <v>18279</v>
      </c>
      <c r="CJ409" s="25">
        <v>18269</v>
      </c>
    </row>
    <row r="410" spans="1:88" x14ac:dyDescent="0.3">
      <c r="A410" s="5">
        <v>44697</v>
      </c>
      <c r="B410" s="25">
        <f t="shared" si="136"/>
        <v>617.6</v>
      </c>
      <c r="C410" s="25">
        <f t="shared" si="137"/>
        <v>15915</v>
      </c>
      <c r="D410" s="25">
        <v>617.9</v>
      </c>
      <c r="E410" s="25">
        <v>15922</v>
      </c>
      <c r="F410" s="44">
        <v>4.2724810171288689E-4</v>
      </c>
      <c r="G410" s="1">
        <f>'ONE_LAST_QUOTE (2)'!AF410</f>
        <v>-3.2310590462182717E-4</v>
      </c>
      <c r="H410" s="1">
        <f t="shared" si="138"/>
        <v>1.7144585284287945E-3</v>
      </c>
      <c r="I410" s="1">
        <f t="shared" si="139"/>
        <v>-2.3606703376724491E-3</v>
      </c>
      <c r="J410" s="25">
        <f t="shared" si="131"/>
        <v>0</v>
      </c>
      <c r="K410" s="25">
        <f t="shared" si="132"/>
        <v>0</v>
      </c>
      <c r="L410" s="25">
        <f t="shared" si="133"/>
        <v>0</v>
      </c>
      <c r="M410" s="25">
        <v>0</v>
      </c>
      <c r="N410" s="5" t="str">
        <f t="shared" si="134"/>
        <v>-</v>
      </c>
      <c r="O410" s="5" t="str">
        <f t="shared" si="135"/>
        <v>-</v>
      </c>
      <c r="P410" s="5" t="s">
        <v>80</v>
      </c>
      <c r="Q410" s="5" t="s">
        <v>80</v>
      </c>
      <c r="R410" s="5" t="str">
        <f t="shared" si="140"/>
        <v>-</v>
      </c>
      <c r="S410" s="5" t="str">
        <f t="shared" si="141"/>
        <v>-</v>
      </c>
      <c r="T410" s="27">
        <f t="shared" si="142"/>
        <v>1</v>
      </c>
      <c r="CD410" s="5">
        <v>44616</v>
      </c>
      <c r="CE410" s="25">
        <v>694.2</v>
      </c>
      <c r="CF410" s="25">
        <v>690.8</v>
      </c>
      <c r="CH410" s="5">
        <v>44573</v>
      </c>
      <c r="CI410" s="25">
        <v>18376</v>
      </c>
      <c r="CJ410" s="25">
        <v>18250</v>
      </c>
    </row>
    <row r="411" spans="1:88" x14ac:dyDescent="0.3">
      <c r="A411" s="5">
        <v>44698</v>
      </c>
      <c r="B411" s="25">
        <f t="shared" si="136"/>
        <v>624</v>
      </c>
      <c r="C411" s="25">
        <f t="shared" si="137"/>
        <v>16100</v>
      </c>
      <c r="D411" s="25">
        <v>624</v>
      </c>
      <c r="E411" s="25">
        <v>16075</v>
      </c>
      <c r="F411" s="44">
        <v>1.5782268399478949E-3</v>
      </c>
      <c r="G411" s="1">
        <f>'ONE_LAST_QUOTE (2)'!AF411</f>
        <v>-3.2310590462182717E-4</v>
      </c>
      <c r="H411" s="1">
        <f t="shared" si="138"/>
        <v>1.7144585284287945E-3</v>
      </c>
      <c r="I411" s="1">
        <f t="shared" si="139"/>
        <v>-2.3606703376724491E-3</v>
      </c>
      <c r="J411" s="25">
        <f t="shared" si="131"/>
        <v>0</v>
      </c>
      <c r="K411" s="25">
        <f t="shared" si="132"/>
        <v>0</v>
      </c>
      <c r="L411" s="25">
        <f t="shared" si="133"/>
        <v>0</v>
      </c>
      <c r="M411" s="25">
        <v>0</v>
      </c>
      <c r="N411" s="5" t="str">
        <f t="shared" si="134"/>
        <v>-</v>
      </c>
      <c r="O411" s="5" t="str">
        <f t="shared" si="135"/>
        <v>-</v>
      </c>
      <c r="P411" s="5" t="s">
        <v>80</v>
      </c>
      <c r="Q411" s="5" t="s">
        <v>80</v>
      </c>
      <c r="R411" s="5" t="str">
        <f t="shared" si="140"/>
        <v>-</v>
      </c>
      <c r="S411" s="5" t="str">
        <f t="shared" si="141"/>
        <v>-</v>
      </c>
      <c r="T411" s="27">
        <f t="shared" si="142"/>
        <v>1</v>
      </c>
      <c r="CD411" s="5">
        <v>44617</v>
      </c>
      <c r="CE411" s="25">
        <v>697.6</v>
      </c>
      <c r="CF411" s="25">
        <f>CE411</f>
        <v>697.6</v>
      </c>
      <c r="CH411" s="5">
        <v>44574</v>
      </c>
      <c r="CI411" s="25">
        <v>18425</v>
      </c>
      <c r="CJ411" s="25">
        <v>18383</v>
      </c>
    </row>
    <row r="412" spans="1:88" x14ac:dyDescent="0.3">
      <c r="A412" s="5">
        <v>44699</v>
      </c>
      <c r="B412" s="25">
        <f t="shared" si="136"/>
        <v>631.79999999999995</v>
      </c>
      <c r="C412" s="25">
        <f t="shared" si="137"/>
        <v>16195</v>
      </c>
      <c r="D412" s="25">
        <v>632.6</v>
      </c>
      <c r="E412" s="25">
        <v>16302</v>
      </c>
      <c r="F412" s="44">
        <v>3.5612305952051945E-3</v>
      </c>
      <c r="G412" s="1">
        <f>'ONE_LAST_QUOTE (2)'!AF412</f>
        <v>-3.2310590462182717E-4</v>
      </c>
      <c r="H412" s="1">
        <f t="shared" si="138"/>
        <v>1.7144585284287945E-3</v>
      </c>
      <c r="I412" s="1">
        <f t="shared" si="139"/>
        <v>-2.3606703376724491E-3</v>
      </c>
      <c r="J412" s="25">
        <f t="shared" si="131"/>
        <v>1</v>
      </c>
      <c r="K412" s="25">
        <f t="shared" si="132"/>
        <v>0</v>
      </c>
      <c r="L412" s="25">
        <f t="shared" si="133"/>
        <v>1</v>
      </c>
      <c r="M412" s="25">
        <v>0</v>
      </c>
      <c r="N412" s="5">
        <f t="shared" si="134"/>
        <v>44699</v>
      </c>
      <c r="O412" s="5" t="str">
        <f t="shared" si="135"/>
        <v>-</v>
      </c>
      <c r="P412" s="5" t="s">
        <v>2</v>
      </c>
      <c r="Q412" s="5" t="s">
        <v>2</v>
      </c>
      <c r="R412" s="5" t="str">
        <f t="shared" si="140"/>
        <v>-</v>
      </c>
      <c r="S412" s="5" t="str">
        <f t="shared" si="141"/>
        <v>-</v>
      </c>
      <c r="T412" s="27">
        <f t="shared" si="142"/>
        <v>1</v>
      </c>
      <c r="CD412" s="5">
        <v>44620</v>
      </c>
      <c r="CE412" s="25">
        <v>696.7</v>
      </c>
      <c r="CF412" s="25">
        <v>696.5</v>
      </c>
      <c r="CH412" s="5">
        <v>44575</v>
      </c>
      <c r="CI412" s="25">
        <v>18360</v>
      </c>
      <c r="CJ412" s="25">
        <v>18481</v>
      </c>
    </row>
    <row r="413" spans="1:88" x14ac:dyDescent="0.3">
      <c r="A413" s="5">
        <v>44700</v>
      </c>
      <c r="B413" s="25">
        <f t="shared" si="136"/>
        <v>618.5</v>
      </c>
      <c r="C413" s="25">
        <f t="shared" si="137"/>
        <v>15897</v>
      </c>
      <c r="D413" s="25">
        <v>618.1</v>
      </c>
      <c r="E413" s="25">
        <v>15911</v>
      </c>
      <c r="F413" s="44">
        <v>-4.1671527613981307E-4</v>
      </c>
      <c r="G413" s="1">
        <f>'ONE_LAST_QUOTE (2)'!AF413</f>
        <v>-3.2310590462182717E-4</v>
      </c>
      <c r="H413" s="1">
        <f t="shared" si="138"/>
        <v>1.7144585284287945E-3</v>
      </c>
      <c r="I413" s="1">
        <f t="shared" si="139"/>
        <v>-2.3606703376724491E-3</v>
      </c>
      <c r="J413" s="25">
        <f t="shared" si="131"/>
        <v>0</v>
      </c>
      <c r="K413" s="25">
        <f t="shared" si="132"/>
        <v>0</v>
      </c>
      <c r="L413" s="25">
        <f t="shared" si="133"/>
        <v>0</v>
      </c>
      <c r="M413" s="25">
        <v>1</v>
      </c>
      <c r="N413" s="5" t="str">
        <f t="shared" si="134"/>
        <v>-</v>
      </c>
      <c r="O413" s="5" t="str">
        <f t="shared" si="135"/>
        <v>-</v>
      </c>
      <c r="P413" s="5" t="s">
        <v>80</v>
      </c>
      <c r="Q413" s="5" t="s">
        <v>80</v>
      </c>
      <c r="R413" s="5" t="str">
        <f t="shared" si="140"/>
        <v>-</v>
      </c>
      <c r="S413" s="5" t="str">
        <f t="shared" si="141"/>
        <v>-</v>
      </c>
      <c r="T413" s="27">
        <f t="shared" si="142"/>
        <v>0</v>
      </c>
      <c r="CD413" s="5">
        <v>44621</v>
      </c>
      <c r="CE413" s="25">
        <v>704</v>
      </c>
      <c r="CF413" s="25">
        <v>704.3</v>
      </c>
      <c r="CH413" s="5">
        <v>44578</v>
      </c>
      <c r="CI413" s="25">
        <v>18508</v>
      </c>
      <c r="CJ413" s="25">
        <v>18386</v>
      </c>
    </row>
    <row r="414" spans="1:88" x14ac:dyDescent="0.3">
      <c r="A414" s="5">
        <v>44701</v>
      </c>
      <c r="B414" s="25">
        <f t="shared" si="136"/>
        <v>627.1</v>
      </c>
      <c r="C414" s="25">
        <f t="shared" si="137"/>
        <v>16127</v>
      </c>
      <c r="D414" s="25">
        <v>626.6</v>
      </c>
      <c r="E414" s="25">
        <v>16136</v>
      </c>
      <c r="F414" s="44">
        <v>1.1996700262749595E-3</v>
      </c>
      <c r="G414" s="1">
        <f>'ONE_LAST_QUOTE (2)'!AF414</f>
        <v>-3.2310590462182717E-4</v>
      </c>
      <c r="H414" s="1">
        <f t="shared" si="138"/>
        <v>1.7144585284287945E-3</v>
      </c>
      <c r="I414" s="1">
        <f t="shared" si="139"/>
        <v>-2.3606703376724491E-3</v>
      </c>
      <c r="J414" s="25">
        <f t="shared" si="131"/>
        <v>0</v>
      </c>
      <c r="K414" s="25">
        <f t="shared" si="132"/>
        <v>0</v>
      </c>
      <c r="L414" s="25">
        <f t="shared" si="133"/>
        <v>0</v>
      </c>
      <c r="M414" s="25">
        <v>0</v>
      </c>
      <c r="N414" s="5" t="str">
        <f t="shared" si="134"/>
        <v>-</v>
      </c>
      <c r="O414" s="5" t="str">
        <f t="shared" si="135"/>
        <v>-</v>
      </c>
      <c r="P414" s="5" t="s">
        <v>2</v>
      </c>
      <c r="Q414" s="5" t="s">
        <v>2</v>
      </c>
      <c r="R414" s="5" t="str">
        <f t="shared" si="140"/>
        <v>-</v>
      </c>
      <c r="S414" s="5" t="str">
        <f t="shared" si="141"/>
        <v>-</v>
      </c>
      <c r="T414" s="27">
        <f t="shared" si="142"/>
        <v>1</v>
      </c>
      <c r="CD414" s="5">
        <v>44622</v>
      </c>
      <c r="CE414" s="25">
        <v>700.3</v>
      </c>
      <c r="CF414" s="25">
        <v>699.9</v>
      </c>
      <c r="CH414" s="5">
        <v>44579</v>
      </c>
      <c r="CI414" s="25">
        <v>18350</v>
      </c>
      <c r="CJ414" s="25">
        <v>18519</v>
      </c>
    </row>
    <row r="415" spans="1:88" x14ac:dyDescent="0.3">
      <c r="A415" s="5">
        <v>44704</v>
      </c>
      <c r="B415" s="25">
        <f t="shared" si="136"/>
        <v>627.20000000000005</v>
      </c>
      <c r="C415" s="25">
        <f t="shared" si="137"/>
        <v>16185</v>
      </c>
      <c r="D415" s="25">
        <v>627.20000000000005</v>
      </c>
      <c r="E415" s="25">
        <v>16143</v>
      </c>
      <c r="F415" s="44">
        <v>-1.2685773533207658E-3</v>
      </c>
      <c r="G415" s="1">
        <f>'ONE_LAST_QUOTE (2)'!AF415</f>
        <v>-3.2310590462182717E-4</v>
      </c>
      <c r="H415" s="1">
        <f t="shared" si="138"/>
        <v>1.7144585284287945E-3</v>
      </c>
      <c r="I415" s="1">
        <f t="shared" si="139"/>
        <v>-2.3606703376724491E-3</v>
      </c>
      <c r="J415" s="25">
        <f t="shared" si="131"/>
        <v>0</v>
      </c>
      <c r="K415" s="25">
        <f t="shared" si="132"/>
        <v>0</v>
      </c>
      <c r="L415" s="25">
        <f t="shared" si="133"/>
        <v>0</v>
      </c>
      <c r="M415" s="25">
        <v>0</v>
      </c>
      <c r="N415" s="5" t="str">
        <f t="shared" si="134"/>
        <v>-</v>
      </c>
      <c r="O415" s="5" t="str">
        <f t="shared" si="135"/>
        <v>-</v>
      </c>
      <c r="P415" s="5" t="s">
        <v>80</v>
      </c>
      <c r="Q415" s="5" t="s">
        <v>80</v>
      </c>
      <c r="R415" s="5" t="str">
        <f t="shared" si="140"/>
        <v>-</v>
      </c>
      <c r="S415" s="5" t="str">
        <f t="shared" si="141"/>
        <v>-</v>
      </c>
      <c r="T415" s="27">
        <f t="shared" si="142"/>
        <v>0</v>
      </c>
      <c r="CD415" s="5">
        <v>44623</v>
      </c>
      <c r="CE415" s="25">
        <v>703</v>
      </c>
      <c r="CF415" s="25">
        <v>702.6</v>
      </c>
      <c r="CH415" s="5">
        <v>44580</v>
      </c>
      <c r="CI415" s="25">
        <v>18217</v>
      </c>
      <c r="CJ415" s="25">
        <v>18360</v>
      </c>
    </row>
    <row r="416" spans="1:88" x14ac:dyDescent="0.3">
      <c r="A416" s="5">
        <v>44705</v>
      </c>
      <c r="B416" s="25">
        <f t="shared" si="136"/>
        <v>618.6</v>
      </c>
      <c r="C416" s="25">
        <f t="shared" si="137"/>
        <v>15905</v>
      </c>
      <c r="D416" s="25">
        <v>618.70000000000005</v>
      </c>
      <c r="E416" s="25">
        <v>15926</v>
      </c>
      <c r="F416" s="44">
        <v>-1.9300953276832817E-3</v>
      </c>
      <c r="G416" s="1">
        <f>'ONE_LAST_QUOTE (2)'!AF416</f>
        <v>-3.2310590462182717E-4</v>
      </c>
      <c r="H416" s="1">
        <f t="shared" si="138"/>
        <v>1.7144585284287945E-3</v>
      </c>
      <c r="I416" s="1">
        <f t="shared" si="139"/>
        <v>-2.3606703376724491E-3</v>
      </c>
      <c r="J416" s="25">
        <f t="shared" si="131"/>
        <v>0</v>
      </c>
      <c r="K416" s="25">
        <f t="shared" si="132"/>
        <v>0</v>
      </c>
      <c r="L416" s="25">
        <f t="shared" si="133"/>
        <v>0</v>
      </c>
      <c r="M416" s="25">
        <v>0</v>
      </c>
      <c r="N416" s="5" t="str">
        <f t="shared" si="134"/>
        <v>-</v>
      </c>
      <c r="O416" s="5" t="str">
        <f t="shared" si="135"/>
        <v>-</v>
      </c>
      <c r="P416" s="5" t="s">
        <v>2</v>
      </c>
      <c r="Q416" s="5" t="s">
        <v>2</v>
      </c>
      <c r="R416" s="5" t="str">
        <f t="shared" si="140"/>
        <v>-</v>
      </c>
      <c r="S416" s="5" t="str">
        <f t="shared" si="141"/>
        <v>-</v>
      </c>
      <c r="T416" s="27">
        <f t="shared" si="142"/>
        <v>0</v>
      </c>
      <c r="CD416" s="5">
        <v>44624</v>
      </c>
      <c r="CE416" s="25">
        <v>691.9</v>
      </c>
      <c r="CF416" s="25">
        <v>699.5</v>
      </c>
      <c r="CH416" s="5">
        <v>44581</v>
      </c>
      <c r="CI416" s="25">
        <v>18224</v>
      </c>
      <c r="CJ416" s="25">
        <v>18158</v>
      </c>
    </row>
    <row r="417" spans="1:88" x14ac:dyDescent="0.3">
      <c r="A417" s="5">
        <v>44706</v>
      </c>
      <c r="B417" s="25">
        <f t="shared" si="136"/>
        <v>622.6</v>
      </c>
      <c r="C417" s="25">
        <f t="shared" si="137"/>
        <v>16073</v>
      </c>
      <c r="D417" s="25">
        <v>622.6</v>
      </c>
      <c r="E417" s="25">
        <v>16061</v>
      </c>
      <c r="F417" s="44">
        <v>-6.2805578747132207E-4</v>
      </c>
      <c r="G417" s="1">
        <f>'ONE_LAST_QUOTE (2)'!AF417</f>
        <v>-3.2310590462182717E-4</v>
      </c>
      <c r="H417" s="1">
        <f t="shared" si="138"/>
        <v>1.7144585284287945E-3</v>
      </c>
      <c r="I417" s="1">
        <f t="shared" si="139"/>
        <v>-2.3606703376724491E-3</v>
      </c>
      <c r="J417" s="25">
        <f t="shared" si="131"/>
        <v>0</v>
      </c>
      <c r="K417" s="25">
        <f t="shared" si="132"/>
        <v>0</v>
      </c>
      <c r="L417" s="25">
        <f t="shared" si="133"/>
        <v>0</v>
      </c>
      <c r="M417" s="25">
        <v>0</v>
      </c>
      <c r="N417" s="5" t="str">
        <f t="shared" si="134"/>
        <v>-</v>
      </c>
      <c r="O417" s="5" t="str">
        <f t="shared" si="135"/>
        <v>-</v>
      </c>
      <c r="P417" s="5" t="s">
        <v>2</v>
      </c>
      <c r="Q417" s="5" t="s">
        <v>2</v>
      </c>
      <c r="R417" s="5" t="str">
        <f t="shared" si="140"/>
        <v>-</v>
      </c>
      <c r="S417" s="5" t="str">
        <f t="shared" si="141"/>
        <v>-</v>
      </c>
      <c r="T417" s="27">
        <f t="shared" si="142"/>
        <v>0</v>
      </c>
      <c r="CD417" s="5">
        <v>44627</v>
      </c>
      <c r="CE417" s="25">
        <v>666.6</v>
      </c>
      <c r="CF417" s="25">
        <v>667.7</v>
      </c>
      <c r="CH417" s="5">
        <v>44582</v>
      </c>
      <c r="CI417" s="25">
        <v>17896</v>
      </c>
      <c r="CJ417" s="25">
        <v>18248</v>
      </c>
    </row>
    <row r="418" spans="1:88" x14ac:dyDescent="0.3">
      <c r="A418" s="5">
        <v>44707</v>
      </c>
      <c r="B418" s="25">
        <f t="shared" si="136"/>
        <v>617.6</v>
      </c>
      <c r="C418" s="25">
        <f t="shared" si="137"/>
        <v>15950</v>
      </c>
      <c r="D418" s="25">
        <v>617.6</v>
      </c>
      <c r="E418" s="25">
        <v>15950</v>
      </c>
      <c r="F418" s="44">
        <v>-1.7077218482968943E-3</v>
      </c>
      <c r="G418" s="1">
        <f>'ONE_LAST_QUOTE (2)'!AF418</f>
        <v>-3.2310590462182717E-4</v>
      </c>
      <c r="H418" s="1">
        <f t="shared" si="138"/>
        <v>1.7144585284287945E-3</v>
      </c>
      <c r="I418" s="1">
        <f t="shared" si="139"/>
        <v>-2.3606703376724491E-3</v>
      </c>
      <c r="J418" s="25">
        <f t="shared" si="131"/>
        <v>0</v>
      </c>
      <c r="K418" s="25">
        <f t="shared" si="132"/>
        <v>0</v>
      </c>
      <c r="L418" s="25">
        <f t="shared" si="133"/>
        <v>0</v>
      </c>
      <c r="M418" s="25">
        <v>0</v>
      </c>
      <c r="N418" s="5" t="str">
        <f t="shared" si="134"/>
        <v>-</v>
      </c>
      <c r="O418" s="5" t="str">
        <f t="shared" si="135"/>
        <v>-</v>
      </c>
      <c r="P418" s="5" t="s">
        <v>80</v>
      </c>
      <c r="Q418" s="5" t="s">
        <v>80</v>
      </c>
      <c r="R418" s="5" t="str">
        <f t="shared" si="140"/>
        <v>-</v>
      </c>
      <c r="S418" s="5" t="str">
        <f t="shared" si="141"/>
        <v>-</v>
      </c>
      <c r="T418" s="27">
        <f t="shared" si="142"/>
        <v>0</v>
      </c>
      <c r="CD418" s="5">
        <v>44628</v>
      </c>
      <c r="CE418" s="25">
        <v>653.9</v>
      </c>
      <c r="CF418" s="25">
        <v>653.1</v>
      </c>
      <c r="CH418" s="5">
        <v>44585</v>
      </c>
      <c r="CI418" s="25">
        <v>17957</v>
      </c>
      <c r="CJ418" s="25">
        <v>17900</v>
      </c>
    </row>
    <row r="419" spans="1:88" x14ac:dyDescent="0.3">
      <c r="A419" s="5">
        <v>44708</v>
      </c>
      <c r="B419" s="25">
        <f t="shared" si="136"/>
        <v>633.29999999999995</v>
      </c>
      <c r="C419" s="25">
        <f t="shared" si="137"/>
        <v>16250</v>
      </c>
      <c r="D419" s="25">
        <v>631.79999999999995</v>
      </c>
      <c r="E419" s="25">
        <v>16229</v>
      </c>
      <c r="F419" s="44">
        <v>-2.0514814430605574E-3</v>
      </c>
      <c r="G419" s="1">
        <f>'ONE_LAST_QUOTE (2)'!AF419</f>
        <v>-3.2310590462182717E-4</v>
      </c>
      <c r="H419" s="1">
        <f t="shared" si="138"/>
        <v>1.7144585284287945E-3</v>
      </c>
      <c r="I419" s="1">
        <f t="shared" si="139"/>
        <v>-2.3606703376724491E-3</v>
      </c>
      <c r="J419" s="25">
        <f t="shared" si="131"/>
        <v>0</v>
      </c>
      <c r="K419" s="25">
        <f t="shared" si="132"/>
        <v>0</v>
      </c>
      <c r="L419" s="25">
        <f t="shared" si="133"/>
        <v>0</v>
      </c>
      <c r="M419" s="25">
        <v>0</v>
      </c>
      <c r="N419" s="5" t="str">
        <f t="shared" si="134"/>
        <v>-</v>
      </c>
      <c r="O419" s="5" t="str">
        <f t="shared" si="135"/>
        <v>-</v>
      </c>
      <c r="P419" s="5" t="s">
        <v>80</v>
      </c>
      <c r="Q419" s="5" t="s">
        <v>80</v>
      </c>
      <c r="R419" s="5" t="str">
        <f t="shared" si="140"/>
        <v>-</v>
      </c>
      <c r="S419" s="5" t="str">
        <f t="shared" si="141"/>
        <v>-</v>
      </c>
      <c r="T419" s="27">
        <f t="shared" si="142"/>
        <v>0</v>
      </c>
      <c r="CD419" s="5">
        <v>44629</v>
      </c>
      <c r="CE419" s="25">
        <v>662.4</v>
      </c>
      <c r="CF419" s="25">
        <v>662.7</v>
      </c>
      <c r="CH419" s="5">
        <v>44586</v>
      </c>
      <c r="CI419" s="25">
        <v>17674</v>
      </c>
      <c r="CJ419" s="25">
        <v>17949</v>
      </c>
    </row>
    <row r="420" spans="1:88" x14ac:dyDescent="0.3">
      <c r="A420" s="5">
        <v>44711</v>
      </c>
      <c r="B420" s="25">
        <f t="shared" si="136"/>
        <v>639.70000000000005</v>
      </c>
      <c r="C420" s="25">
        <f t="shared" si="137"/>
        <v>16560</v>
      </c>
      <c r="D420" s="25">
        <v>645.29999999999995</v>
      </c>
      <c r="E420" s="25">
        <v>16559</v>
      </c>
      <c r="F420" s="44">
        <v>-3.9263010516403908E-4</v>
      </c>
      <c r="G420" s="1">
        <f>'ONE_LAST_QUOTE (2)'!AF420</f>
        <v>-3.2310590462182717E-4</v>
      </c>
      <c r="H420" s="1">
        <f t="shared" si="138"/>
        <v>1.7144585284287945E-3</v>
      </c>
      <c r="I420" s="1">
        <f t="shared" si="139"/>
        <v>-2.3606703376724491E-3</v>
      </c>
      <c r="J420" s="25">
        <f t="shared" si="131"/>
        <v>0</v>
      </c>
      <c r="K420" s="25">
        <f t="shared" si="132"/>
        <v>0</v>
      </c>
      <c r="L420" s="25">
        <f t="shared" si="133"/>
        <v>0</v>
      </c>
      <c r="M420" s="25">
        <v>0</v>
      </c>
      <c r="N420" s="5" t="str">
        <f t="shared" si="134"/>
        <v>-</v>
      </c>
      <c r="O420" s="5" t="str">
        <f t="shared" si="135"/>
        <v>-</v>
      </c>
      <c r="P420" s="5" t="s">
        <v>80</v>
      </c>
      <c r="Q420" s="5" t="s">
        <v>80</v>
      </c>
      <c r="R420" s="5" t="str">
        <f t="shared" si="140"/>
        <v>-</v>
      </c>
      <c r="S420" s="5" t="str">
        <f t="shared" si="141"/>
        <v>-</v>
      </c>
      <c r="T420" s="27">
        <f t="shared" si="142"/>
        <v>0</v>
      </c>
      <c r="CD420" s="5">
        <v>44630</v>
      </c>
      <c r="CE420" s="25">
        <v>684.2</v>
      </c>
      <c r="CF420" s="25">
        <v>683.8</v>
      </c>
      <c r="CH420" s="5">
        <v>44587</v>
      </c>
      <c r="CI420" s="25">
        <v>17624</v>
      </c>
      <c r="CJ420" s="25">
        <v>17645</v>
      </c>
    </row>
    <row r="421" spans="1:88" x14ac:dyDescent="0.3">
      <c r="A421" s="5">
        <v>44712</v>
      </c>
      <c r="B421" s="25">
        <f t="shared" si="136"/>
        <v>644.4</v>
      </c>
      <c r="C421" s="25">
        <f t="shared" si="137"/>
        <v>16645</v>
      </c>
      <c r="D421" s="25">
        <v>644.29999999999995</v>
      </c>
      <c r="E421" s="25">
        <v>16681</v>
      </c>
      <c r="F421" s="44">
        <v>-5.3915148619142327E-3</v>
      </c>
      <c r="G421" s="1">
        <f>'ONE_LAST_QUOTE (2)'!AF421</f>
        <v>-3.2310590462182717E-4</v>
      </c>
      <c r="H421" s="1">
        <f t="shared" si="138"/>
        <v>1.7144585284287945E-3</v>
      </c>
      <c r="I421" s="1">
        <f t="shared" si="139"/>
        <v>-2.3606703376724491E-3</v>
      </c>
      <c r="J421" s="25">
        <f t="shared" si="131"/>
        <v>0</v>
      </c>
      <c r="K421" s="25">
        <f t="shared" si="132"/>
        <v>1</v>
      </c>
      <c r="L421" s="25">
        <f t="shared" si="133"/>
        <v>1</v>
      </c>
      <c r="M421" s="25">
        <v>0</v>
      </c>
      <c r="N421" s="5" t="str">
        <f t="shared" si="134"/>
        <v>-</v>
      </c>
      <c r="O421" s="5">
        <f t="shared" si="135"/>
        <v>44712</v>
      </c>
      <c r="P421" s="5" t="s">
        <v>80</v>
      </c>
      <c r="Q421" s="5" t="s">
        <v>80</v>
      </c>
      <c r="R421" s="5" t="str">
        <f t="shared" si="140"/>
        <v>-</v>
      </c>
      <c r="S421" s="5" t="str">
        <f t="shared" si="141"/>
        <v>-</v>
      </c>
      <c r="T421" s="27">
        <f t="shared" si="142"/>
        <v>0</v>
      </c>
      <c r="CD421" s="5">
        <v>44631</v>
      </c>
      <c r="CE421" s="25">
        <v>674.9</v>
      </c>
      <c r="CF421" s="25">
        <v>675.1</v>
      </c>
      <c r="CH421" s="5">
        <v>44599</v>
      </c>
      <c r="CI421" s="25">
        <v>17896</v>
      </c>
      <c r="CJ421" s="25">
        <v>17627</v>
      </c>
    </row>
    <row r="422" spans="1:88" x14ac:dyDescent="0.3">
      <c r="A422" s="5">
        <v>44713</v>
      </c>
      <c r="B422" s="25">
        <f t="shared" si="136"/>
        <v>640.29999999999995</v>
      </c>
      <c r="C422" s="25">
        <f t="shared" si="137"/>
        <v>16623</v>
      </c>
      <c r="D422" s="25">
        <v>640.4</v>
      </c>
      <c r="E422" s="25">
        <v>16608</v>
      </c>
      <c r="F422" s="44">
        <v>-7.5873321822534159E-3</v>
      </c>
      <c r="G422" s="1">
        <f>'ONE_LAST_QUOTE (2)'!AF422</f>
        <v>-3.2310590462182717E-4</v>
      </c>
      <c r="H422" s="1">
        <f t="shared" si="138"/>
        <v>1.7144585284287945E-3</v>
      </c>
      <c r="I422" s="1">
        <f t="shared" si="139"/>
        <v>-2.3606703376724491E-3</v>
      </c>
      <c r="J422" s="25">
        <f t="shared" si="131"/>
        <v>0</v>
      </c>
      <c r="K422" s="25">
        <f t="shared" si="132"/>
        <v>1</v>
      </c>
      <c r="L422" s="25">
        <f t="shared" si="133"/>
        <v>1</v>
      </c>
      <c r="M422" s="25">
        <v>0</v>
      </c>
      <c r="N422" s="5" t="str">
        <f t="shared" si="134"/>
        <v>-</v>
      </c>
      <c r="O422" s="5" t="s">
        <v>170</v>
      </c>
      <c r="P422" s="5" t="s">
        <v>80</v>
      </c>
      <c r="Q422" s="5" t="s">
        <v>80</v>
      </c>
      <c r="R422" s="5" t="str">
        <f t="shared" si="140"/>
        <v>-</v>
      </c>
      <c r="S422" s="5" t="str">
        <f t="shared" si="141"/>
        <v>-</v>
      </c>
      <c r="T422" s="27">
        <f t="shared" si="142"/>
        <v>0</v>
      </c>
      <c r="CD422" s="5">
        <v>44634</v>
      </c>
      <c r="CE422" s="25">
        <v>672.9</v>
      </c>
      <c r="CF422" s="25">
        <v>673.6</v>
      </c>
      <c r="CH422" s="5">
        <v>44600</v>
      </c>
      <c r="CI422" s="25">
        <v>17942</v>
      </c>
      <c r="CJ422" s="25">
        <v>17905</v>
      </c>
    </row>
    <row r="423" spans="1:88" x14ac:dyDescent="0.3">
      <c r="A423" s="5">
        <v>44714</v>
      </c>
      <c r="B423" s="25">
        <f t="shared" si="136"/>
        <v>634.6</v>
      </c>
      <c r="C423" s="25">
        <f t="shared" si="137"/>
        <v>16560</v>
      </c>
      <c r="D423" s="25">
        <v>634.6</v>
      </c>
      <c r="E423" s="25">
        <v>16533</v>
      </c>
      <c r="F423" s="44">
        <v>-5.3692283351185538E-3</v>
      </c>
      <c r="G423" s="1">
        <f>'ONE_LAST_QUOTE (2)'!AF423</f>
        <v>-3.2310590462182717E-4</v>
      </c>
      <c r="H423" s="1">
        <f t="shared" si="138"/>
        <v>1.7144585284287945E-3</v>
      </c>
      <c r="I423" s="1">
        <f t="shared" si="139"/>
        <v>-2.3606703376724491E-3</v>
      </c>
      <c r="J423" s="25">
        <f t="shared" si="131"/>
        <v>0</v>
      </c>
      <c r="K423" s="25">
        <f t="shared" si="132"/>
        <v>1</v>
      </c>
      <c r="L423" s="25">
        <f t="shared" si="133"/>
        <v>1</v>
      </c>
      <c r="M423" s="25">
        <v>0</v>
      </c>
      <c r="N423" s="5" t="str">
        <f t="shared" si="134"/>
        <v>-</v>
      </c>
      <c r="O423" s="5" t="s">
        <v>80</v>
      </c>
      <c r="P423" s="5" t="s">
        <v>80</v>
      </c>
      <c r="Q423" s="5" t="s">
        <v>80</v>
      </c>
      <c r="R423" s="5" t="str">
        <f t="shared" si="140"/>
        <v>-</v>
      </c>
      <c r="S423" s="5" t="str">
        <f t="shared" si="141"/>
        <v>-</v>
      </c>
      <c r="T423" s="27">
        <f t="shared" si="142"/>
        <v>0</v>
      </c>
      <c r="CD423" s="5">
        <v>44635</v>
      </c>
      <c r="CE423" s="25">
        <v>658</v>
      </c>
      <c r="CF423" s="25">
        <v>658</v>
      </c>
      <c r="CH423" s="5">
        <v>44601</v>
      </c>
      <c r="CI423" s="25">
        <v>18164</v>
      </c>
      <c r="CJ423" s="25">
        <v>17967</v>
      </c>
    </row>
    <row r="424" spans="1:88" x14ac:dyDescent="0.3">
      <c r="A424" s="5">
        <v>44718</v>
      </c>
      <c r="B424" s="25">
        <f t="shared" si="136"/>
        <v>638.1</v>
      </c>
      <c r="C424" s="25">
        <f t="shared" si="137"/>
        <v>16604</v>
      </c>
      <c r="D424" s="25">
        <v>638.29999999999995</v>
      </c>
      <c r="E424" s="25">
        <v>16600</v>
      </c>
      <c r="F424" s="44">
        <v>-6.4612980950356372E-3</v>
      </c>
      <c r="G424" s="1">
        <f>'ONE_LAST_QUOTE (2)'!AF424</f>
        <v>-3.2310590462182717E-4</v>
      </c>
      <c r="H424" s="1">
        <f t="shared" si="138"/>
        <v>1.7144585284287945E-3</v>
      </c>
      <c r="I424" s="1">
        <f t="shared" si="139"/>
        <v>-2.3606703376724491E-3</v>
      </c>
      <c r="J424" s="25">
        <f t="shared" si="131"/>
        <v>0</v>
      </c>
      <c r="K424" s="25">
        <f t="shared" si="132"/>
        <v>1</v>
      </c>
      <c r="L424" s="25">
        <f t="shared" si="133"/>
        <v>1</v>
      </c>
      <c r="M424" s="25">
        <v>0</v>
      </c>
      <c r="N424" s="5" t="str">
        <f t="shared" si="134"/>
        <v>-</v>
      </c>
      <c r="O424" s="5" t="s">
        <v>170</v>
      </c>
      <c r="P424" s="5" t="s">
        <v>80</v>
      </c>
      <c r="Q424" s="5" t="s">
        <v>80</v>
      </c>
      <c r="R424" s="5" t="str">
        <f t="shared" si="140"/>
        <v>-</v>
      </c>
      <c r="S424" s="5" t="str">
        <f t="shared" si="141"/>
        <v>-</v>
      </c>
      <c r="T424" s="27">
        <f t="shared" si="142"/>
        <v>0</v>
      </c>
      <c r="CD424" s="5">
        <v>44636</v>
      </c>
      <c r="CE424" s="25">
        <v>663.6</v>
      </c>
      <c r="CF424" s="25">
        <v>670</v>
      </c>
      <c r="CH424" s="5">
        <v>44602</v>
      </c>
      <c r="CI424" s="25">
        <v>18334</v>
      </c>
      <c r="CJ424" s="25">
        <v>18169</v>
      </c>
    </row>
    <row r="425" spans="1:88" x14ac:dyDescent="0.3">
      <c r="A425" s="5">
        <v>44719</v>
      </c>
      <c r="B425" s="25">
        <f t="shared" si="136"/>
        <v>630.79999999999995</v>
      </c>
      <c r="C425" s="25">
        <f t="shared" si="137"/>
        <v>16465</v>
      </c>
      <c r="D425" s="25">
        <v>630.6</v>
      </c>
      <c r="E425" s="25">
        <v>16461</v>
      </c>
      <c r="F425" s="44">
        <v>-5.443379723939365E-3</v>
      </c>
      <c r="G425" s="1">
        <f>'ONE_LAST_QUOTE (2)'!AF425</f>
        <v>-3.2310590462182717E-4</v>
      </c>
      <c r="H425" s="1">
        <f t="shared" si="138"/>
        <v>1.7144585284287945E-3</v>
      </c>
      <c r="I425" s="1">
        <f t="shared" si="139"/>
        <v>-2.3606703376724491E-3</v>
      </c>
      <c r="J425" s="25">
        <f t="shared" si="131"/>
        <v>0</v>
      </c>
      <c r="K425" s="25">
        <f t="shared" si="132"/>
        <v>1</v>
      </c>
      <c r="L425" s="25">
        <f t="shared" si="133"/>
        <v>1</v>
      </c>
      <c r="M425" s="25">
        <v>0</v>
      </c>
      <c r="N425" s="5" t="str">
        <f t="shared" si="134"/>
        <v>-</v>
      </c>
      <c r="O425" s="5" t="s">
        <v>168</v>
      </c>
      <c r="P425" s="5" t="s">
        <v>80</v>
      </c>
      <c r="Q425" s="5" t="s">
        <v>80</v>
      </c>
      <c r="R425" s="5" t="str">
        <f t="shared" si="140"/>
        <v>-</v>
      </c>
      <c r="S425" s="5" t="str">
        <f t="shared" si="141"/>
        <v>-</v>
      </c>
      <c r="T425" s="27">
        <f t="shared" si="142"/>
        <v>0</v>
      </c>
      <c r="CD425" s="5">
        <v>44637</v>
      </c>
      <c r="CE425" s="25">
        <v>683.5</v>
      </c>
      <c r="CF425" s="25">
        <v>683.5</v>
      </c>
      <c r="CH425" s="5">
        <v>44603</v>
      </c>
      <c r="CI425" s="25">
        <v>18273</v>
      </c>
      <c r="CJ425" s="25">
        <v>18370</v>
      </c>
    </row>
    <row r="426" spans="1:88" x14ac:dyDescent="0.3">
      <c r="A426" s="5">
        <v>44720</v>
      </c>
      <c r="B426" s="25">
        <f t="shared" si="136"/>
        <v>637.5</v>
      </c>
      <c r="C426" s="25">
        <f t="shared" si="137"/>
        <v>16653</v>
      </c>
      <c r="D426" s="25">
        <v>637.20000000000005</v>
      </c>
      <c r="E426" s="25">
        <v>16641</v>
      </c>
      <c r="F426" s="44">
        <v>-2.0621042056437489E-3</v>
      </c>
      <c r="G426" s="1">
        <f>'ONE_LAST_QUOTE (2)'!AF426</f>
        <v>-3.2310590462182717E-4</v>
      </c>
      <c r="H426" s="1">
        <f t="shared" si="138"/>
        <v>1.7144585284287945E-3</v>
      </c>
      <c r="I426" s="1">
        <f t="shared" si="139"/>
        <v>-2.3606703376724491E-3</v>
      </c>
      <c r="J426" s="25">
        <f t="shared" si="131"/>
        <v>0</v>
      </c>
      <c r="K426" s="25">
        <f t="shared" si="132"/>
        <v>0</v>
      </c>
      <c r="L426" s="25">
        <f t="shared" si="133"/>
        <v>0</v>
      </c>
      <c r="M426" s="25">
        <v>0</v>
      </c>
      <c r="N426" s="5" t="str">
        <f t="shared" si="134"/>
        <v>-</v>
      </c>
      <c r="O426" s="5" t="str">
        <f t="shared" si="135"/>
        <v>-</v>
      </c>
      <c r="P426" s="5" t="s">
        <v>80</v>
      </c>
      <c r="Q426" s="5" t="s">
        <v>80</v>
      </c>
      <c r="R426" s="5" t="str">
        <f t="shared" si="140"/>
        <v>-</v>
      </c>
      <c r="S426" s="5" t="str">
        <f t="shared" si="141"/>
        <v>-</v>
      </c>
      <c r="T426" s="27">
        <f t="shared" si="142"/>
        <v>0</v>
      </c>
      <c r="CD426" s="5">
        <v>44638</v>
      </c>
      <c r="CE426" s="25">
        <v>681.9</v>
      </c>
      <c r="CF426" s="25">
        <v>682.4</v>
      </c>
      <c r="CH426" s="5">
        <v>44606</v>
      </c>
      <c r="CI426" s="25">
        <v>17977</v>
      </c>
      <c r="CJ426" s="25">
        <v>18288</v>
      </c>
    </row>
    <row r="427" spans="1:88" x14ac:dyDescent="0.3">
      <c r="A427" s="5">
        <v>44721</v>
      </c>
      <c r="B427" s="25">
        <f t="shared" si="136"/>
        <v>636.29999999999995</v>
      </c>
      <c r="C427" s="25">
        <f t="shared" si="137"/>
        <v>16583</v>
      </c>
      <c r="D427" s="25">
        <v>635.79999999999995</v>
      </c>
      <c r="E427" s="25">
        <v>16577</v>
      </c>
      <c r="F427" s="44">
        <v>-4.8589726781512674E-3</v>
      </c>
      <c r="G427" s="1">
        <f>'ONE_LAST_QUOTE (2)'!AF427</f>
        <v>-3.2310590462182717E-4</v>
      </c>
      <c r="H427" s="1">
        <f t="shared" si="138"/>
        <v>1.7144585284287945E-3</v>
      </c>
      <c r="I427" s="1">
        <f t="shared" si="139"/>
        <v>-2.3606703376724491E-3</v>
      </c>
      <c r="J427" s="25">
        <f t="shared" si="131"/>
        <v>0</v>
      </c>
      <c r="K427" s="25">
        <f t="shared" si="132"/>
        <v>1</v>
      </c>
      <c r="L427" s="25">
        <f t="shared" si="133"/>
        <v>1</v>
      </c>
      <c r="M427" s="25">
        <v>0</v>
      </c>
      <c r="N427" s="5" t="str">
        <f t="shared" si="134"/>
        <v>-</v>
      </c>
      <c r="O427" s="5" t="s">
        <v>167</v>
      </c>
      <c r="P427" s="5" t="s">
        <v>80</v>
      </c>
      <c r="Q427" s="5" t="s">
        <v>80</v>
      </c>
      <c r="R427" s="5" t="str">
        <f t="shared" si="140"/>
        <v>-</v>
      </c>
      <c r="S427" s="5" t="str">
        <f t="shared" si="141"/>
        <v>-</v>
      </c>
      <c r="T427" s="27">
        <f t="shared" si="142"/>
        <v>0</v>
      </c>
      <c r="CD427" s="5">
        <v>44641</v>
      </c>
      <c r="CE427" s="25">
        <v>686.5</v>
      </c>
      <c r="CF427" s="25">
        <v>687.4</v>
      </c>
      <c r="CH427" s="5">
        <v>44607</v>
      </c>
      <c r="CI427" s="25">
        <v>17955</v>
      </c>
      <c r="CJ427" s="25">
        <v>17962</v>
      </c>
    </row>
    <row r="428" spans="1:88" x14ac:dyDescent="0.3">
      <c r="A428" s="5">
        <v>44722</v>
      </c>
      <c r="B428" s="25">
        <f t="shared" si="136"/>
        <v>630.4</v>
      </c>
      <c r="C428" s="25">
        <f t="shared" si="137"/>
        <v>16461</v>
      </c>
      <c r="D428" s="25">
        <v>631.29999999999995</v>
      </c>
      <c r="E428" s="25">
        <v>16474</v>
      </c>
      <c r="F428" s="44">
        <v>-6.890892690770198E-3</v>
      </c>
      <c r="G428" s="1">
        <f>'ONE_LAST_QUOTE (2)'!AF428</f>
        <v>-3.2310590462182717E-4</v>
      </c>
      <c r="H428" s="1">
        <f t="shared" si="138"/>
        <v>1.7144585284287945E-3</v>
      </c>
      <c r="I428" s="1">
        <f t="shared" si="139"/>
        <v>-2.3606703376724491E-3</v>
      </c>
      <c r="J428" s="25">
        <f t="shared" si="131"/>
        <v>0</v>
      </c>
      <c r="K428" s="25">
        <f t="shared" si="132"/>
        <v>1</v>
      </c>
      <c r="L428" s="25">
        <f t="shared" si="133"/>
        <v>1</v>
      </c>
      <c r="M428" s="25">
        <v>0</v>
      </c>
      <c r="N428" s="5" t="str">
        <f t="shared" si="134"/>
        <v>-</v>
      </c>
      <c r="O428" s="5" t="s">
        <v>167</v>
      </c>
      <c r="P428" s="5" t="s">
        <v>2</v>
      </c>
      <c r="Q428" s="5" t="s">
        <v>2</v>
      </c>
      <c r="R428" s="5" t="str">
        <f t="shared" si="140"/>
        <v>-</v>
      </c>
      <c r="S428" s="5" t="str">
        <f t="shared" si="141"/>
        <v>-</v>
      </c>
      <c r="T428" s="27">
        <f t="shared" si="142"/>
        <v>0</v>
      </c>
      <c r="CD428" s="5">
        <v>44642</v>
      </c>
      <c r="CE428" s="25">
        <v>686.5</v>
      </c>
      <c r="CF428" s="25">
        <v>686.5</v>
      </c>
      <c r="CH428" s="5">
        <v>44608</v>
      </c>
      <c r="CI428" s="25">
        <v>18206</v>
      </c>
      <c r="CJ428" s="25">
        <v>17970</v>
      </c>
    </row>
    <row r="429" spans="1:88" x14ac:dyDescent="0.3">
      <c r="A429" s="5">
        <v>44725</v>
      </c>
      <c r="B429" s="25">
        <f t="shared" si="136"/>
        <v>613.29999999999995</v>
      </c>
      <c r="C429" s="25">
        <f t="shared" si="137"/>
        <v>16026</v>
      </c>
      <c r="D429" s="25">
        <v>613.5</v>
      </c>
      <c r="E429" s="25">
        <v>16050</v>
      </c>
      <c r="F429" s="44">
        <v>-4.576237134424354E-3</v>
      </c>
      <c r="G429" s="1">
        <f>'ONE_LAST_QUOTE (2)'!AF429</f>
        <v>-3.2310590462182717E-4</v>
      </c>
      <c r="H429" s="1">
        <f t="shared" si="138"/>
        <v>1.7144585284287945E-3</v>
      </c>
      <c r="I429" s="1">
        <f t="shared" si="139"/>
        <v>-2.3606703376724491E-3</v>
      </c>
      <c r="J429" s="25">
        <f t="shared" si="131"/>
        <v>0</v>
      </c>
      <c r="K429" s="25">
        <f t="shared" si="132"/>
        <v>1</v>
      </c>
      <c r="L429" s="25">
        <f t="shared" si="133"/>
        <v>1</v>
      </c>
      <c r="M429" s="25">
        <v>0</v>
      </c>
      <c r="N429" s="5" t="str">
        <f t="shared" si="134"/>
        <v>-</v>
      </c>
      <c r="O429" s="5" t="s">
        <v>80</v>
      </c>
      <c r="P429" s="5" t="s">
        <v>80</v>
      </c>
      <c r="Q429" s="5" t="s">
        <v>80</v>
      </c>
      <c r="R429" s="5" t="str">
        <f t="shared" si="140"/>
        <v>-</v>
      </c>
      <c r="S429" s="5" t="str">
        <f t="shared" si="141"/>
        <v>-</v>
      </c>
      <c r="T429" s="27">
        <f t="shared" si="142"/>
        <v>0</v>
      </c>
      <c r="CD429" s="5">
        <v>44643</v>
      </c>
      <c r="CE429" s="25">
        <v>694.1</v>
      </c>
      <c r="CF429" s="25">
        <v>694.2</v>
      </c>
      <c r="CH429" s="5">
        <v>44609</v>
      </c>
      <c r="CI429" s="25">
        <v>18244</v>
      </c>
      <c r="CJ429" s="25">
        <v>18233</v>
      </c>
    </row>
    <row r="430" spans="1:88" x14ac:dyDescent="0.3">
      <c r="A430" s="5">
        <v>44726</v>
      </c>
      <c r="B430" s="25">
        <f t="shared" si="136"/>
        <v>612.20000000000005</v>
      </c>
      <c r="C430" s="25">
        <f t="shared" si="137"/>
        <v>16050</v>
      </c>
      <c r="D430" s="25">
        <v>612.20000000000005</v>
      </c>
      <c r="E430" s="25">
        <v>16052</v>
      </c>
      <c r="F430" s="44">
        <v>-2.8904367910902208E-3</v>
      </c>
      <c r="G430" s="1">
        <f>'ONE_LAST_QUOTE (2)'!AF430</f>
        <v>-3.2310590462182717E-4</v>
      </c>
      <c r="H430" s="1">
        <f t="shared" si="138"/>
        <v>1.7144585284287945E-3</v>
      </c>
      <c r="I430" s="1">
        <f t="shared" si="139"/>
        <v>-2.3606703376724491E-3</v>
      </c>
      <c r="J430" s="25">
        <f t="shared" si="131"/>
        <v>0</v>
      </c>
      <c r="K430" s="25">
        <f t="shared" si="132"/>
        <v>1</v>
      </c>
      <c r="L430" s="25">
        <f t="shared" si="133"/>
        <v>1</v>
      </c>
      <c r="M430" s="25">
        <v>0</v>
      </c>
      <c r="N430" s="5" t="str">
        <f t="shared" si="134"/>
        <v>-</v>
      </c>
      <c r="O430" s="5">
        <f t="shared" si="135"/>
        <v>44726</v>
      </c>
      <c r="P430" s="5" t="s">
        <v>80</v>
      </c>
      <c r="Q430" s="5" t="s">
        <v>80</v>
      </c>
      <c r="R430" s="5" t="str">
        <f t="shared" si="140"/>
        <v>-</v>
      </c>
      <c r="S430" s="5" t="str">
        <f t="shared" si="141"/>
        <v>-</v>
      </c>
      <c r="T430" s="27">
        <f t="shared" si="142"/>
        <v>0</v>
      </c>
      <c r="CD430" s="5">
        <v>44644</v>
      </c>
      <c r="CE430" s="25">
        <v>693.8</v>
      </c>
      <c r="CF430" s="25">
        <v>692.2</v>
      </c>
      <c r="CH430" s="5">
        <v>44610</v>
      </c>
      <c r="CI430" s="25">
        <v>18227</v>
      </c>
      <c r="CJ430" s="25">
        <v>18256</v>
      </c>
    </row>
    <row r="431" spans="1:88" x14ac:dyDescent="0.3">
      <c r="A431" s="5">
        <v>44727</v>
      </c>
      <c r="B431" s="25">
        <f t="shared" si="136"/>
        <v>610</v>
      </c>
      <c r="C431" s="25">
        <f t="shared" si="137"/>
        <v>15551</v>
      </c>
      <c r="D431" s="25">
        <v>609.70000000000005</v>
      </c>
      <c r="E431" s="25">
        <v>16061</v>
      </c>
      <c r="F431" s="44">
        <v>-3.5829456744875931E-4</v>
      </c>
      <c r="G431" s="1">
        <f>'ONE_LAST_QUOTE (2)'!AF431</f>
        <v>-3.2310590462182717E-4</v>
      </c>
      <c r="H431" s="1">
        <f t="shared" si="138"/>
        <v>1.7144585284287945E-3</v>
      </c>
      <c r="I431" s="1">
        <f t="shared" si="139"/>
        <v>-2.3606703376724491E-3</v>
      </c>
      <c r="J431" s="25">
        <f t="shared" si="131"/>
        <v>0</v>
      </c>
      <c r="K431" s="25">
        <f t="shared" si="132"/>
        <v>0</v>
      </c>
      <c r="L431" s="25">
        <f t="shared" si="133"/>
        <v>0</v>
      </c>
      <c r="M431" s="25">
        <v>0</v>
      </c>
      <c r="N431" s="5" t="str">
        <f t="shared" si="134"/>
        <v>-</v>
      </c>
      <c r="O431" s="5" t="str">
        <f t="shared" si="135"/>
        <v>-</v>
      </c>
      <c r="P431" s="5" t="s">
        <v>80</v>
      </c>
      <c r="Q431" s="5" t="s">
        <v>80</v>
      </c>
      <c r="R431" s="5" t="str">
        <f t="shared" si="140"/>
        <v>-</v>
      </c>
      <c r="S431" s="5" t="str">
        <f t="shared" si="141"/>
        <v>-</v>
      </c>
      <c r="T431" s="27">
        <f t="shared" si="142"/>
        <v>0</v>
      </c>
      <c r="CD431" s="5">
        <v>44645</v>
      </c>
      <c r="CE431" s="25">
        <v>692.4</v>
      </c>
      <c r="CF431" s="25">
        <v>692.9</v>
      </c>
      <c r="CH431" s="5">
        <v>44613</v>
      </c>
      <c r="CI431" s="25">
        <v>18212</v>
      </c>
      <c r="CJ431" s="25">
        <v>18205</v>
      </c>
    </row>
    <row r="432" spans="1:88" x14ac:dyDescent="0.3">
      <c r="A432" s="5">
        <v>44728</v>
      </c>
      <c r="B432" s="25">
        <f t="shared" si="136"/>
        <v>601.70000000000005</v>
      </c>
      <c r="C432" s="25">
        <f t="shared" si="137"/>
        <v>15335</v>
      </c>
      <c r="D432" s="25">
        <v>605.9</v>
      </c>
      <c r="E432" s="25">
        <v>15411</v>
      </c>
      <c r="F432" s="44">
        <v>-2.7709705865401435E-3</v>
      </c>
      <c r="G432" s="1">
        <f>'ONE_LAST_QUOTE (2)'!AF432</f>
        <v>-3.2310590462182717E-4</v>
      </c>
      <c r="H432" s="1">
        <f t="shared" si="138"/>
        <v>1.7144585284287945E-3</v>
      </c>
      <c r="I432" s="1">
        <f t="shared" si="139"/>
        <v>-2.3606703376724491E-3</v>
      </c>
      <c r="J432" s="25">
        <f t="shared" si="131"/>
        <v>0</v>
      </c>
      <c r="K432" s="25">
        <f t="shared" si="132"/>
        <v>1</v>
      </c>
      <c r="L432" s="25">
        <f t="shared" si="133"/>
        <v>1</v>
      </c>
      <c r="M432" s="25">
        <v>0</v>
      </c>
      <c r="N432" s="5" t="str">
        <f t="shared" si="134"/>
        <v>-</v>
      </c>
      <c r="O432" s="5">
        <f t="shared" si="135"/>
        <v>44728</v>
      </c>
      <c r="P432" s="5" t="s">
        <v>80</v>
      </c>
      <c r="Q432" s="5" t="s">
        <v>80</v>
      </c>
      <c r="R432" s="5" t="str">
        <f t="shared" si="140"/>
        <v>-</v>
      </c>
      <c r="S432" s="5" t="str">
        <f t="shared" si="141"/>
        <v>-</v>
      </c>
      <c r="T432" s="27">
        <f t="shared" si="142"/>
        <v>0</v>
      </c>
      <c r="CD432" s="5">
        <v>44648</v>
      </c>
      <c r="CE432" s="25">
        <v>683.1</v>
      </c>
      <c r="CF432" s="25">
        <v>683.6</v>
      </c>
      <c r="CH432" s="5">
        <v>44614</v>
      </c>
      <c r="CI432" s="25">
        <v>17880</v>
      </c>
      <c r="CJ432" s="25">
        <v>18243</v>
      </c>
    </row>
    <row r="433" spans="1:88" x14ac:dyDescent="0.3">
      <c r="A433" s="5">
        <v>44729</v>
      </c>
      <c r="B433" s="25">
        <f t="shared" si="136"/>
        <v>595.29999999999995</v>
      </c>
      <c r="C433" s="25">
        <f t="shared" si="137"/>
        <v>15155</v>
      </c>
      <c r="D433" s="25">
        <v>595.79999999999995</v>
      </c>
      <c r="E433" s="25">
        <v>15202</v>
      </c>
      <c r="F433" s="44">
        <v>-2.9673275177527704E-3</v>
      </c>
      <c r="G433" s="1">
        <f>'ONE_LAST_QUOTE (2)'!AF433</f>
        <v>-3.2310590462182717E-4</v>
      </c>
      <c r="H433" s="1">
        <f t="shared" si="138"/>
        <v>1.7144585284287945E-3</v>
      </c>
      <c r="I433" s="1">
        <f t="shared" si="139"/>
        <v>-2.3606703376724491E-3</v>
      </c>
      <c r="J433" s="25">
        <f t="shared" si="131"/>
        <v>0</v>
      </c>
      <c r="K433" s="25">
        <f t="shared" si="132"/>
        <v>1</v>
      </c>
      <c r="L433" s="25">
        <f t="shared" si="133"/>
        <v>1</v>
      </c>
      <c r="M433" s="25">
        <v>0</v>
      </c>
      <c r="N433" s="5" t="str">
        <f t="shared" si="134"/>
        <v>-</v>
      </c>
      <c r="O433" s="5">
        <f t="shared" si="135"/>
        <v>44729</v>
      </c>
      <c r="P433" s="5" t="s">
        <v>80</v>
      </c>
      <c r="Q433" s="5" t="s">
        <v>80</v>
      </c>
      <c r="R433" s="5" t="str">
        <f t="shared" si="140"/>
        <v>-</v>
      </c>
      <c r="S433" s="5" t="str">
        <f t="shared" si="141"/>
        <v>-</v>
      </c>
      <c r="T433" s="27">
        <f t="shared" si="142"/>
        <v>0</v>
      </c>
      <c r="CD433" s="5">
        <v>44649</v>
      </c>
      <c r="CE433" s="25">
        <v>688.7</v>
      </c>
      <c r="CF433" s="25">
        <v>689</v>
      </c>
      <c r="CH433" s="5">
        <v>44615</v>
      </c>
      <c r="CI433" s="25">
        <v>18042</v>
      </c>
      <c r="CJ433" s="25">
        <v>17863</v>
      </c>
    </row>
    <row r="434" spans="1:88" x14ac:dyDescent="0.3">
      <c r="A434" s="5">
        <v>44732</v>
      </c>
      <c r="B434" s="25">
        <f t="shared" si="136"/>
        <v>594.4</v>
      </c>
      <c r="C434" s="25">
        <f t="shared" si="137"/>
        <v>15048</v>
      </c>
      <c r="D434" s="25">
        <v>593.1</v>
      </c>
      <c r="E434" s="25">
        <v>15031</v>
      </c>
      <c r="F434" s="44">
        <v>-7.9640303768142851E-4</v>
      </c>
      <c r="G434" s="1">
        <f>'ONE_LAST_QUOTE (2)'!AF434</f>
        <v>-3.2310590462182717E-4</v>
      </c>
      <c r="H434" s="1">
        <f t="shared" si="138"/>
        <v>1.7144585284287945E-3</v>
      </c>
      <c r="I434" s="1">
        <f t="shared" si="139"/>
        <v>-2.3606703376724491E-3</v>
      </c>
      <c r="J434" s="25">
        <f t="shared" si="131"/>
        <v>0</v>
      </c>
      <c r="K434" s="25">
        <f t="shared" si="132"/>
        <v>0</v>
      </c>
      <c r="L434" s="25">
        <f t="shared" si="133"/>
        <v>0</v>
      </c>
      <c r="M434" s="25">
        <v>0</v>
      </c>
      <c r="N434" s="5" t="str">
        <f t="shared" si="134"/>
        <v>-</v>
      </c>
      <c r="O434" s="5" t="str">
        <f t="shared" si="135"/>
        <v>-</v>
      </c>
      <c r="P434" s="5" t="s">
        <v>80</v>
      </c>
      <c r="Q434" s="5" t="s">
        <v>80</v>
      </c>
      <c r="R434" s="5" t="str">
        <f t="shared" si="140"/>
        <v>-</v>
      </c>
      <c r="S434" s="5" t="str">
        <f t="shared" si="141"/>
        <v>-</v>
      </c>
      <c r="T434" s="27">
        <f t="shared" si="142"/>
        <v>0</v>
      </c>
      <c r="CD434" s="5">
        <v>44650</v>
      </c>
      <c r="CE434" s="25">
        <v>695.7</v>
      </c>
      <c r="CF434" s="25">
        <f>CE434</f>
        <v>695.7</v>
      </c>
      <c r="CH434" s="5">
        <v>44616</v>
      </c>
      <c r="CI434" s="25">
        <v>17513</v>
      </c>
      <c r="CJ434" s="25">
        <v>18042</v>
      </c>
    </row>
    <row r="435" spans="1:88" x14ac:dyDescent="0.3">
      <c r="A435" s="5">
        <v>44733</v>
      </c>
      <c r="B435" s="25">
        <f t="shared" si="136"/>
        <v>603.20000000000005</v>
      </c>
      <c r="C435" s="25">
        <f t="shared" si="137"/>
        <v>15316</v>
      </c>
      <c r="D435" s="25">
        <v>603.9</v>
      </c>
      <c r="E435" s="25">
        <v>15346</v>
      </c>
      <c r="F435" s="44">
        <v>-3.5860836175567604E-4</v>
      </c>
      <c r="G435" s="1">
        <f>'ONE_LAST_QUOTE (2)'!AF435</f>
        <v>-3.2310590462182717E-4</v>
      </c>
      <c r="H435" s="1">
        <f t="shared" si="138"/>
        <v>1.7144585284287945E-3</v>
      </c>
      <c r="I435" s="1">
        <f t="shared" si="139"/>
        <v>-2.3606703376724491E-3</v>
      </c>
      <c r="J435" s="25">
        <f t="shared" si="131"/>
        <v>0</v>
      </c>
      <c r="K435" s="25">
        <f t="shared" si="132"/>
        <v>0</v>
      </c>
      <c r="L435" s="25">
        <f t="shared" si="133"/>
        <v>0</v>
      </c>
      <c r="M435" s="25">
        <v>0</v>
      </c>
      <c r="N435" s="5" t="str">
        <f t="shared" si="134"/>
        <v>-</v>
      </c>
      <c r="O435" s="5" t="str">
        <f t="shared" si="135"/>
        <v>-</v>
      </c>
      <c r="P435" s="5" t="s">
        <v>2</v>
      </c>
      <c r="Q435" s="5" t="s">
        <v>2</v>
      </c>
      <c r="R435" s="5" t="str">
        <f t="shared" si="140"/>
        <v>-</v>
      </c>
      <c r="S435" s="5" t="str">
        <f t="shared" si="141"/>
        <v>-</v>
      </c>
      <c r="T435" s="27">
        <f t="shared" si="142"/>
        <v>0</v>
      </c>
      <c r="CD435" s="5">
        <v>44651</v>
      </c>
      <c r="CE435" s="25">
        <v>691.8</v>
      </c>
      <c r="CF435" s="25">
        <v>691.7</v>
      </c>
      <c r="CH435" s="5">
        <v>44617</v>
      </c>
      <c r="CI435" s="25">
        <v>17610</v>
      </c>
      <c r="CJ435" s="25">
        <v>17478</v>
      </c>
    </row>
    <row r="436" spans="1:88" x14ac:dyDescent="0.3">
      <c r="A436" s="5">
        <v>44734</v>
      </c>
      <c r="B436" s="25">
        <f t="shared" si="136"/>
        <v>590</v>
      </c>
      <c r="C436" s="25">
        <f t="shared" si="137"/>
        <v>14991</v>
      </c>
      <c r="D436" s="25">
        <v>590.4</v>
      </c>
      <c r="E436" s="25">
        <v>15015</v>
      </c>
      <c r="F436" s="44">
        <v>3.3465328628195113E-4</v>
      </c>
      <c r="G436" s="1">
        <f>'ONE_LAST_QUOTE (2)'!AF436</f>
        <v>-3.2310590462182717E-4</v>
      </c>
      <c r="H436" s="1">
        <f t="shared" si="138"/>
        <v>1.7144585284287945E-3</v>
      </c>
      <c r="I436" s="1">
        <f t="shared" si="139"/>
        <v>-2.3606703376724491E-3</v>
      </c>
      <c r="J436" s="25">
        <f t="shared" si="131"/>
        <v>0</v>
      </c>
      <c r="K436" s="25">
        <f t="shared" si="132"/>
        <v>0</v>
      </c>
      <c r="L436" s="25">
        <f t="shared" si="133"/>
        <v>0</v>
      </c>
      <c r="M436" s="25">
        <v>1</v>
      </c>
      <c r="N436" s="5" t="str">
        <f t="shared" si="134"/>
        <v>-</v>
      </c>
      <c r="O436" s="5" t="str">
        <f t="shared" si="135"/>
        <v>-</v>
      </c>
      <c r="P436" s="5" t="s">
        <v>80</v>
      </c>
      <c r="Q436" s="5">
        <v>1</v>
      </c>
      <c r="R436" s="5" t="str">
        <f t="shared" si="140"/>
        <v>-</v>
      </c>
      <c r="S436" s="5">
        <f t="shared" si="141"/>
        <v>44734</v>
      </c>
      <c r="T436" s="27">
        <f t="shared" si="142"/>
        <v>1</v>
      </c>
      <c r="CD436" s="5">
        <v>44652</v>
      </c>
      <c r="CE436" s="25">
        <v>687.6</v>
      </c>
      <c r="CF436" s="25">
        <v>687.6</v>
      </c>
      <c r="CH436" s="5">
        <v>44621</v>
      </c>
      <c r="CI436" s="25">
        <v>17912</v>
      </c>
      <c r="CJ436" s="25">
        <v>17590</v>
      </c>
    </row>
    <row r="437" spans="1:88" x14ac:dyDescent="0.3">
      <c r="A437" s="5">
        <v>44735</v>
      </c>
      <c r="B437" s="25">
        <f t="shared" si="136"/>
        <v>584.79999999999995</v>
      </c>
      <c r="C437" s="25">
        <f t="shared" si="137"/>
        <v>14904</v>
      </c>
      <c r="D437" s="25">
        <v>585.1</v>
      </c>
      <c r="E437" s="25">
        <v>14939</v>
      </c>
      <c r="F437" s="44">
        <v>-4.2371068072806842E-4</v>
      </c>
      <c r="G437" s="1">
        <f>'ONE_LAST_QUOTE (2)'!AF437</f>
        <v>-3.2310590462182717E-4</v>
      </c>
      <c r="H437" s="1">
        <f t="shared" si="138"/>
        <v>1.7144585284287945E-3</v>
      </c>
      <c r="I437" s="1">
        <f t="shared" si="139"/>
        <v>-2.3606703376724491E-3</v>
      </c>
      <c r="J437" s="25">
        <f t="shared" si="131"/>
        <v>0</v>
      </c>
      <c r="K437" s="25">
        <f t="shared" si="132"/>
        <v>0</v>
      </c>
      <c r="L437" s="25">
        <f t="shared" si="133"/>
        <v>0</v>
      </c>
      <c r="M437" s="25">
        <v>0</v>
      </c>
      <c r="N437" s="5" t="str">
        <f t="shared" si="134"/>
        <v>-</v>
      </c>
      <c r="O437" s="5" t="str">
        <f t="shared" si="135"/>
        <v>-</v>
      </c>
      <c r="P437" s="5" t="s">
        <v>80</v>
      </c>
      <c r="Q437" s="5" t="s">
        <v>80</v>
      </c>
      <c r="R437" s="5" t="str">
        <f t="shared" si="140"/>
        <v>-</v>
      </c>
      <c r="S437" s="5" t="str">
        <f t="shared" si="141"/>
        <v>-</v>
      </c>
      <c r="T437" s="27">
        <f t="shared" si="142"/>
        <v>0</v>
      </c>
      <c r="CD437" s="5">
        <v>44655</v>
      </c>
      <c r="CE437" s="25">
        <v>688.1</v>
      </c>
      <c r="CF437" s="25">
        <v>688.2</v>
      </c>
      <c r="CH437" s="5">
        <v>44622</v>
      </c>
      <c r="CI437" s="25">
        <v>17838</v>
      </c>
      <c r="CJ437" s="25">
        <v>17948</v>
      </c>
    </row>
    <row r="438" spans="1:88" x14ac:dyDescent="0.3">
      <c r="A438" s="5">
        <v>44736</v>
      </c>
      <c r="B438" s="25">
        <f t="shared" si="136"/>
        <v>586.1</v>
      </c>
      <c r="C438" s="25">
        <f t="shared" si="137"/>
        <v>15034</v>
      </c>
      <c r="D438" s="25">
        <v>587.6</v>
      </c>
      <c r="E438" s="25">
        <v>15053</v>
      </c>
      <c r="F438" s="44">
        <v>2.7012783497016354E-4</v>
      </c>
      <c r="G438" s="1">
        <f>'ONE_LAST_QUOTE (2)'!AF438</f>
        <v>-3.2310590462182717E-4</v>
      </c>
      <c r="H438" s="1">
        <f t="shared" si="138"/>
        <v>1.7144585284287945E-3</v>
      </c>
      <c r="I438" s="1">
        <f t="shared" si="139"/>
        <v>-2.3606703376724491E-3</v>
      </c>
      <c r="J438" s="25">
        <f t="shared" si="131"/>
        <v>0</v>
      </c>
      <c r="K438" s="25">
        <f t="shared" si="132"/>
        <v>0</v>
      </c>
      <c r="L438" s="25">
        <f t="shared" si="133"/>
        <v>0</v>
      </c>
      <c r="M438" s="25">
        <v>0</v>
      </c>
      <c r="N438" s="5" t="str">
        <f t="shared" si="134"/>
        <v>-</v>
      </c>
      <c r="O438" s="5" t="str">
        <f t="shared" si="135"/>
        <v>-</v>
      </c>
      <c r="P438" s="5" t="s">
        <v>2</v>
      </c>
      <c r="Q438" s="5" t="s">
        <v>2</v>
      </c>
      <c r="R438" s="5" t="str">
        <f t="shared" si="140"/>
        <v>-</v>
      </c>
      <c r="S438" s="5" t="str">
        <f t="shared" si="141"/>
        <v>-</v>
      </c>
      <c r="T438" s="27">
        <f t="shared" si="142"/>
        <v>1</v>
      </c>
      <c r="CD438" s="5">
        <v>44657</v>
      </c>
      <c r="CE438" s="25">
        <v>683.7</v>
      </c>
      <c r="CF438" s="25">
        <v>684.1</v>
      </c>
      <c r="CH438" s="5">
        <v>44623</v>
      </c>
      <c r="CI438" s="25">
        <v>17929</v>
      </c>
      <c r="CJ438" s="25">
        <v>17783</v>
      </c>
    </row>
    <row r="439" spans="1:88" x14ac:dyDescent="0.3">
      <c r="A439" s="5">
        <v>44739</v>
      </c>
      <c r="B439" s="25">
        <f t="shared" si="136"/>
        <v>597.9</v>
      </c>
      <c r="C439" s="25">
        <f t="shared" si="137"/>
        <v>15261</v>
      </c>
      <c r="D439" s="25">
        <v>598.20000000000005</v>
      </c>
      <c r="E439" s="25">
        <v>15277</v>
      </c>
      <c r="F439" s="44">
        <v>-4.9275303306911241E-4</v>
      </c>
      <c r="G439" s="1">
        <f>'ONE_LAST_QUOTE (2)'!AF439</f>
        <v>-3.2310590462182717E-4</v>
      </c>
      <c r="H439" s="1">
        <f t="shared" si="138"/>
        <v>1.7144585284287945E-3</v>
      </c>
      <c r="I439" s="1">
        <f t="shared" si="139"/>
        <v>-2.3606703376724491E-3</v>
      </c>
      <c r="J439" s="25">
        <f t="shared" si="131"/>
        <v>0</v>
      </c>
      <c r="K439" s="25">
        <f t="shared" si="132"/>
        <v>0</v>
      </c>
      <c r="L439" s="25">
        <f t="shared" si="133"/>
        <v>0</v>
      </c>
      <c r="M439" s="25">
        <v>0</v>
      </c>
      <c r="N439" s="5" t="str">
        <f t="shared" si="134"/>
        <v>-</v>
      </c>
      <c r="O439" s="5" t="str">
        <f t="shared" si="135"/>
        <v>-</v>
      </c>
      <c r="P439" s="5" t="s">
        <v>80</v>
      </c>
      <c r="Q439" s="5" t="s">
        <v>80</v>
      </c>
      <c r="R439" s="5" t="str">
        <f t="shared" si="140"/>
        <v>-</v>
      </c>
      <c r="S439" s="5" t="str">
        <f t="shared" si="141"/>
        <v>-</v>
      </c>
      <c r="T439" s="27">
        <f t="shared" si="142"/>
        <v>0</v>
      </c>
      <c r="CD439" s="5">
        <v>44658</v>
      </c>
      <c r="CE439" s="25">
        <v>668.9</v>
      </c>
      <c r="CF439" s="25">
        <v>669.1</v>
      </c>
      <c r="CH439" s="5">
        <v>44624</v>
      </c>
      <c r="CI439" s="25">
        <v>17668</v>
      </c>
      <c r="CJ439" s="25">
        <v>17940</v>
      </c>
    </row>
    <row r="440" spans="1:88" x14ac:dyDescent="0.3">
      <c r="A440" s="5">
        <v>44740</v>
      </c>
      <c r="B440" s="25">
        <f t="shared" si="136"/>
        <v>594.79999999999995</v>
      </c>
      <c r="C440" s="25">
        <f t="shared" si="137"/>
        <v>15250</v>
      </c>
      <c r="D440" s="25">
        <v>594.5</v>
      </c>
      <c r="E440" s="25">
        <v>15194</v>
      </c>
      <c r="F440" s="44">
        <v>-9.1428200079061994E-4</v>
      </c>
      <c r="G440" s="1">
        <f>'ONE_LAST_QUOTE (2)'!AF440</f>
        <v>-3.2310590462182717E-4</v>
      </c>
      <c r="H440" s="1">
        <f t="shared" si="138"/>
        <v>1.7144585284287945E-3</v>
      </c>
      <c r="I440" s="1">
        <f t="shared" si="139"/>
        <v>-2.3606703376724491E-3</v>
      </c>
      <c r="J440" s="25">
        <f t="shared" si="131"/>
        <v>0</v>
      </c>
      <c r="K440" s="25">
        <f t="shared" si="132"/>
        <v>0</v>
      </c>
      <c r="L440" s="25">
        <f t="shared" si="133"/>
        <v>0</v>
      </c>
      <c r="M440" s="25">
        <v>0</v>
      </c>
      <c r="N440" s="5" t="str">
        <f t="shared" si="134"/>
        <v>-</v>
      </c>
      <c r="O440" s="5" t="str">
        <f t="shared" si="135"/>
        <v>-</v>
      </c>
      <c r="P440" s="5" t="s">
        <v>80</v>
      </c>
      <c r="Q440" s="5" t="s">
        <v>80</v>
      </c>
      <c r="R440" s="5" t="str">
        <f t="shared" si="140"/>
        <v>-</v>
      </c>
      <c r="S440" s="5" t="str">
        <f t="shared" si="141"/>
        <v>-</v>
      </c>
      <c r="T440" s="27">
        <f t="shared" si="142"/>
        <v>0</v>
      </c>
      <c r="CD440" s="5">
        <v>44659</v>
      </c>
      <c r="CE440" s="25">
        <v>673.8</v>
      </c>
      <c r="CF440" s="25">
        <v>674.2</v>
      </c>
      <c r="CH440" s="5">
        <v>44627</v>
      </c>
      <c r="CI440" s="25">
        <v>17058</v>
      </c>
      <c r="CJ440" s="25">
        <v>17690</v>
      </c>
    </row>
    <row r="441" spans="1:88" x14ac:dyDescent="0.3">
      <c r="A441" s="5">
        <v>44741</v>
      </c>
      <c r="B441" s="25">
        <f t="shared" si="136"/>
        <v>578.6</v>
      </c>
      <c r="C441" s="25">
        <f t="shared" si="137"/>
        <v>14976</v>
      </c>
      <c r="D441" s="25">
        <v>588.29999999999995</v>
      </c>
      <c r="E441" s="25">
        <v>15016</v>
      </c>
      <c r="F441" s="44">
        <v>6.4945207492212494E-5</v>
      </c>
      <c r="G441" s="1">
        <f>'ONE_LAST_QUOTE (2)'!AF441</f>
        <v>-3.2310590462182717E-4</v>
      </c>
      <c r="H441" s="1">
        <f t="shared" si="138"/>
        <v>1.7144585284287945E-3</v>
      </c>
      <c r="I441" s="1">
        <f t="shared" si="139"/>
        <v>-2.3606703376724491E-3</v>
      </c>
      <c r="J441" s="25">
        <f t="shared" si="131"/>
        <v>0</v>
      </c>
      <c r="K441" s="25">
        <f t="shared" si="132"/>
        <v>0</v>
      </c>
      <c r="L441" s="25">
        <f t="shared" si="133"/>
        <v>0</v>
      </c>
      <c r="M441" s="25">
        <v>0</v>
      </c>
      <c r="N441" s="5" t="str">
        <f t="shared" si="134"/>
        <v>-</v>
      </c>
      <c r="O441" s="5" t="str">
        <f t="shared" si="135"/>
        <v>-</v>
      </c>
      <c r="P441" s="5" t="s">
        <v>80</v>
      </c>
      <c r="Q441" s="5" t="s">
        <v>80</v>
      </c>
      <c r="R441" s="5" t="str">
        <f t="shared" si="140"/>
        <v>-</v>
      </c>
      <c r="S441" s="5" t="str">
        <f t="shared" si="141"/>
        <v>-</v>
      </c>
      <c r="T441" s="27">
        <f t="shared" si="142"/>
        <v>1</v>
      </c>
      <c r="CD441" s="5">
        <v>44662</v>
      </c>
      <c r="CE441" s="25">
        <v>662.6</v>
      </c>
      <c r="CF441" s="25">
        <v>662.8</v>
      </c>
      <c r="CH441" s="5">
        <v>44628</v>
      </c>
      <c r="CI441" s="25">
        <v>16707</v>
      </c>
      <c r="CJ441" s="25">
        <v>17075</v>
      </c>
    </row>
    <row r="442" spans="1:88" x14ac:dyDescent="0.3">
      <c r="A442" s="5">
        <v>44742</v>
      </c>
      <c r="B442" s="25">
        <f t="shared" si="136"/>
        <v>561.29999999999995</v>
      </c>
      <c r="C442" s="25">
        <f t="shared" si="137"/>
        <v>14556</v>
      </c>
      <c r="D442" s="25">
        <v>561.5</v>
      </c>
      <c r="E442" s="25">
        <v>14624</v>
      </c>
      <c r="F442" s="44">
        <v>5.2759860184218264E-3</v>
      </c>
      <c r="G442" s="1">
        <f>'ONE_LAST_QUOTE (2)'!AF442</f>
        <v>-3.2310590462182717E-4</v>
      </c>
      <c r="H442" s="1">
        <f t="shared" si="138"/>
        <v>1.7144585284287945E-3</v>
      </c>
      <c r="I442" s="1">
        <f t="shared" si="139"/>
        <v>-2.3606703376724491E-3</v>
      </c>
      <c r="J442" s="25">
        <f t="shared" si="131"/>
        <v>1</v>
      </c>
      <c r="K442" s="25">
        <f t="shared" si="132"/>
        <v>0</v>
      </c>
      <c r="L442" s="25">
        <f t="shared" si="133"/>
        <v>1</v>
      </c>
      <c r="M442" s="25">
        <v>0</v>
      </c>
      <c r="N442" s="5">
        <f t="shared" si="134"/>
        <v>44742</v>
      </c>
      <c r="O442" s="5" t="str">
        <f t="shared" si="135"/>
        <v>-</v>
      </c>
      <c r="P442" s="5" t="s">
        <v>80</v>
      </c>
      <c r="Q442" s="5" t="s">
        <v>80</v>
      </c>
      <c r="R442" s="5" t="str">
        <f t="shared" si="140"/>
        <v>-</v>
      </c>
      <c r="S442" s="5" t="str">
        <f t="shared" si="141"/>
        <v>-</v>
      </c>
      <c r="T442" s="27">
        <f t="shared" si="142"/>
        <v>1</v>
      </c>
      <c r="CD442" s="5">
        <v>44663</v>
      </c>
      <c r="CE442" s="25">
        <v>661.2</v>
      </c>
      <c r="CF442" s="25">
        <v>661.7</v>
      </c>
      <c r="CH442" s="5">
        <v>44629</v>
      </c>
      <c r="CI442" s="25">
        <v>16949</v>
      </c>
      <c r="CJ442" s="25">
        <v>16688</v>
      </c>
    </row>
    <row r="443" spans="1:88" x14ac:dyDescent="0.3">
      <c r="A443" s="5">
        <v>44743</v>
      </c>
      <c r="B443" s="25">
        <f t="shared" si="136"/>
        <v>544.4</v>
      </c>
      <c r="C443" s="25">
        <f t="shared" si="137"/>
        <v>14202</v>
      </c>
      <c r="D443" s="25">
        <v>542.9</v>
      </c>
      <c r="E443" s="25">
        <v>14175</v>
      </c>
      <c r="F443" s="44">
        <v>6.6467562713477743E-3</v>
      </c>
      <c r="G443" s="1">
        <f>'ONE_LAST_QUOTE (2)'!AF443</f>
        <v>-3.2310590462182717E-4</v>
      </c>
      <c r="H443" s="1">
        <f t="shared" si="138"/>
        <v>1.7144585284287945E-3</v>
      </c>
      <c r="I443" s="1">
        <f t="shared" si="139"/>
        <v>-2.3606703376724491E-3</v>
      </c>
      <c r="J443" s="25">
        <f t="shared" si="131"/>
        <v>1</v>
      </c>
      <c r="K443" s="25">
        <f t="shared" si="132"/>
        <v>0</v>
      </c>
      <c r="L443" s="25">
        <f t="shared" si="133"/>
        <v>1</v>
      </c>
      <c r="M443" s="25">
        <v>0</v>
      </c>
      <c r="N443" s="5" t="s">
        <v>80</v>
      </c>
      <c r="O443" s="5" t="str">
        <f t="shared" si="135"/>
        <v>-</v>
      </c>
      <c r="P443" s="5" t="s">
        <v>80</v>
      </c>
      <c r="Q443" s="5" t="s">
        <v>80</v>
      </c>
      <c r="R443" s="5" t="str">
        <f t="shared" si="140"/>
        <v>-</v>
      </c>
      <c r="S443" s="5" t="str">
        <f t="shared" si="141"/>
        <v>-</v>
      </c>
      <c r="T443" s="27">
        <f t="shared" si="142"/>
        <v>1</v>
      </c>
      <c r="CD443" s="5">
        <v>44664</v>
      </c>
      <c r="CE443" s="25">
        <v>674.3</v>
      </c>
      <c r="CF443" s="25">
        <v>674.1</v>
      </c>
      <c r="CH443" s="5">
        <v>44630</v>
      </c>
      <c r="CI443" s="25">
        <v>17436</v>
      </c>
      <c r="CJ443" s="25">
        <v>16972</v>
      </c>
    </row>
    <row r="444" spans="1:88" x14ac:dyDescent="0.3">
      <c r="A444" s="5">
        <v>44746</v>
      </c>
      <c r="B444" s="25">
        <f t="shared" si="136"/>
        <v>539.6</v>
      </c>
      <c r="C444" s="25">
        <f t="shared" si="137"/>
        <v>14160</v>
      </c>
      <c r="D444" s="25">
        <v>539.29999999999995</v>
      </c>
      <c r="E444" s="25">
        <v>14152</v>
      </c>
      <c r="F444" s="44">
        <v>4.8541704879886951E-3</v>
      </c>
      <c r="G444" s="1">
        <f>'ONE_LAST_QUOTE (2)'!AF444</f>
        <v>-3.2310590462182717E-4</v>
      </c>
      <c r="H444" s="1">
        <f t="shared" si="138"/>
        <v>1.7144585284287945E-3</v>
      </c>
      <c r="I444" s="1">
        <f t="shared" si="139"/>
        <v>-2.3606703376724491E-3</v>
      </c>
      <c r="J444" s="25">
        <f t="shared" si="131"/>
        <v>1</v>
      </c>
      <c r="K444" s="25">
        <f t="shared" si="132"/>
        <v>0</v>
      </c>
      <c r="L444" s="25">
        <f t="shared" si="133"/>
        <v>1</v>
      </c>
      <c r="M444" s="25">
        <v>0</v>
      </c>
      <c r="N444" s="5" t="s">
        <v>171</v>
      </c>
      <c r="O444" s="5" t="str">
        <f t="shared" si="135"/>
        <v>-</v>
      </c>
      <c r="P444" s="5" t="s">
        <v>2</v>
      </c>
      <c r="Q444" s="5" t="s">
        <v>2</v>
      </c>
      <c r="R444" s="5" t="str">
        <f t="shared" si="140"/>
        <v>-</v>
      </c>
      <c r="S444" s="5" t="str">
        <f t="shared" si="141"/>
        <v>-</v>
      </c>
      <c r="T444" s="27">
        <f t="shared" si="142"/>
        <v>1</v>
      </c>
      <c r="CD444" s="5">
        <v>44665</v>
      </c>
      <c r="CE444" s="25">
        <v>673.4</v>
      </c>
      <c r="CF444" s="25">
        <v>673.4</v>
      </c>
      <c r="CH444" s="5">
        <v>44631</v>
      </c>
      <c r="CI444" s="25">
        <v>17226</v>
      </c>
      <c r="CJ444" s="25">
        <v>17449</v>
      </c>
    </row>
    <row r="445" spans="1:88" x14ac:dyDescent="0.3">
      <c r="A445" s="5">
        <v>44747</v>
      </c>
      <c r="B445" s="25">
        <f t="shared" si="136"/>
        <v>541.9</v>
      </c>
      <c r="C445" s="25">
        <f t="shared" si="137"/>
        <v>14227</v>
      </c>
      <c r="D445" s="25">
        <v>541.79999999999995</v>
      </c>
      <c r="E445" s="25">
        <v>14209</v>
      </c>
      <c r="F445" s="44">
        <v>1.0410720987969466E-3</v>
      </c>
      <c r="G445" s="1">
        <f>'ONE_LAST_QUOTE (2)'!AF445</f>
        <v>-3.2310590462182717E-4</v>
      </c>
      <c r="H445" s="1">
        <f t="shared" si="138"/>
        <v>1.7144585284287945E-3</v>
      </c>
      <c r="I445" s="1">
        <f t="shared" si="139"/>
        <v>-2.3606703376724491E-3</v>
      </c>
      <c r="J445" s="25">
        <f t="shared" si="131"/>
        <v>0</v>
      </c>
      <c r="K445" s="25">
        <f t="shared" si="132"/>
        <v>0</v>
      </c>
      <c r="L445" s="25">
        <f t="shared" si="133"/>
        <v>0</v>
      </c>
      <c r="M445" s="25">
        <v>0</v>
      </c>
      <c r="N445" s="5" t="str">
        <f t="shared" si="134"/>
        <v>-</v>
      </c>
      <c r="O445" s="5" t="str">
        <f t="shared" si="135"/>
        <v>-</v>
      </c>
      <c r="P445" s="5" t="s">
        <v>2</v>
      </c>
      <c r="Q445" s="5" t="s">
        <v>2</v>
      </c>
      <c r="R445" s="5" t="str">
        <f t="shared" si="140"/>
        <v>-</v>
      </c>
      <c r="S445" s="5" t="str">
        <f t="shared" si="141"/>
        <v>-</v>
      </c>
      <c r="T445" s="27">
        <f t="shared" si="142"/>
        <v>1</v>
      </c>
      <c r="CD445" s="5">
        <v>44670</v>
      </c>
      <c r="CE445" s="25">
        <v>658.9</v>
      </c>
      <c r="CF445" s="25">
        <v>659.4</v>
      </c>
      <c r="CH445" s="5">
        <v>44634</v>
      </c>
      <c r="CI445" s="25">
        <v>17240</v>
      </c>
      <c r="CJ445" s="25">
        <v>17282</v>
      </c>
    </row>
    <row r="446" spans="1:88" x14ac:dyDescent="0.3">
      <c r="A446" s="5">
        <v>44748</v>
      </c>
      <c r="B446" s="25">
        <f t="shared" si="136"/>
        <v>528.20000000000005</v>
      </c>
      <c r="C446" s="25">
        <f t="shared" si="137"/>
        <v>13900</v>
      </c>
      <c r="D446" s="25">
        <v>528.20000000000005</v>
      </c>
      <c r="E446" s="25">
        <v>13879</v>
      </c>
      <c r="F446" s="44">
        <v>1.9345159969504275E-3</v>
      </c>
      <c r="G446" s="1">
        <f>'ONE_LAST_QUOTE (2)'!AF446</f>
        <v>-3.2310590462182717E-4</v>
      </c>
      <c r="H446" s="1">
        <f t="shared" si="138"/>
        <v>1.7144585284287945E-3</v>
      </c>
      <c r="I446" s="1">
        <f t="shared" si="139"/>
        <v>-2.3606703376724491E-3</v>
      </c>
      <c r="J446" s="25">
        <f t="shared" si="131"/>
        <v>1</v>
      </c>
      <c r="K446" s="25">
        <f t="shared" si="132"/>
        <v>0</v>
      </c>
      <c r="L446" s="25">
        <f t="shared" si="133"/>
        <v>1</v>
      </c>
      <c r="M446" s="25">
        <v>0</v>
      </c>
      <c r="N446" s="5">
        <f t="shared" si="134"/>
        <v>44748</v>
      </c>
      <c r="O446" s="5" t="str">
        <f t="shared" si="135"/>
        <v>-</v>
      </c>
      <c r="P446" s="5" t="s">
        <v>2</v>
      </c>
      <c r="Q446" s="5" t="s">
        <v>2</v>
      </c>
      <c r="R446" s="5" t="str">
        <f t="shared" si="140"/>
        <v>-</v>
      </c>
      <c r="S446" s="5" t="str">
        <f t="shared" si="141"/>
        <v>-</v>
      </c>
      <c r="T446" s="27">
        <f t="shared" si="142"/>
        <v>1</v>
      </c>
      <c r="CD446" s="5">
        <v>44671</v>
      </c>
      <c r="CE446" s="25">
        <v>662.7</v>
      </c>
      <c r="CF446" s="25">
        <v>662.5</v>
      </c>
      <c r="CH446" s="5">
        <v>44635</v>
      </c>
      <c r="CI446" s="25">
        <v>16885</v>
      </c>
      <c r="CJ446" s="25">
        <v>17255</v>
      </c>
    </row>
    <row r="447" spans="1:88" x14ac:dyDescent="0.3">
      <c r="A447" s="5">
        <v>44749</v>
      </c>
      <c r="B447" s="25">
        <f t="shared" si="136"/>
        <v>543.79999999999995</v>
      </c>
      <c r="C447" s="25">
        <f t="shared" si="137"/>
        <v>14181</v>
      </c>
      <c r="D447" s="25">
        <v>543.79999999999995</v>
      </c>
      <c r="E447" s="25">
        <v>14187</v>
      </c>
      <c r="F447" s="44">
        <v>1.7494914013103761E-4</v>
      </c>
      <c r="G447" s="1">
        <f>'ONE_LAST_QUOTE (2)'!AF447</f>
        <v>-3.2310590462182717E-4</v>
      </c>
      <c r="H447" s="1">
        <f t="shared" si="138"/>
        <v>1.7144585284287945E-3</v>
      </c>
      <c r="I447" s="1">
        <f t="shared" si="139"/>
        <v>-2.3606703376724491E-3</v>
      </c>
      <c r="J447" s="25">
        <f t="shared" si="131"/>
        <v>0</v>
      </c>
      <c r="K447" s="25">
        <f t="shared" si="132"/>
        <v>0</v>
      </c>
      <c r="L447" s="25">
        <f t="shared" si="133"/>
        <v>0</v>
      </c>
      <c r="M447" s="25">
        <v>0</v>
      </c>
      <c r="N447" s="5" t="str">
        <f t="shared" si="134"/>
        <v>-</v>
      </c>
      <c r="O447" s="5" t="str">
        <f t="shared" si="135"/>
        <v>-</v>
      </c>
      <c r="P447" s="5" t="s">
        <v>80</v>
      </c>
      <c r="Q447" s="5" t="s">
        <v>80</v>
      </c>
      <c r="R447" s="5" t="str">
        <f t="shared" si="140"/>
        <v>-</v>
      </c>
      <c r="S447" s="5" t="str">
        <f t="shared" si="141"/>
        <v>-</v>
      </c>
      <c r="T447" s="27">
        <f t="shared" si="142"/>
        <v>1</v>
      </c>
      <c r="CD447" s="5">
        <v>44672</v>
      </c>
      <c r="CE447" s="25">
        <v>664.3</v>
      </c>
      <c r="CF447" s="25">
        <v>662.2</v>
      </c>
      <c r="CH447" s="5">
        <v>44636</v>
      </c>
      <c r="CI447" s="25">
        <v>16937</v>
      </c>
      <c r="CJ447" s="25">
        <v>16846</v>
      </c>
    </row>
    <row r="448" spans="1:88" x14ac:dyDescent="0.3">
      <c r="A448" s="5">
        <v>44750</v>
      </c>
      <c r="B448" s="25">
        <f t="shared" si="136"/>
        <v>550</v>
      </c>
      <c r="C448" s="25">
        <f t="shared" si="137"/>
        <v>14344</v>
      </c>
      <c r="D448" s="25">
        <v>550</v>
      </c>
      <c r="E448" s="25">
        <v>14332</v>
      </c>
      <c r="F448" s="44">
        <v>3.9043626029162818E-4</v>
      </c>
      <c r="G448" s="1">
        <f>'ONE_LAST_QUOTE (2)'!AF448</f>
        <v>-3.2310590462182717E-4</v>
      </c>
      <c r="H448" s="1">
        <f t="shared" si="138"/>
        <v>1.7144585284287945E-3</v>
      </c>
      <c r="I448" s="1">
        <f t="shared" si="139"/>
        <v>-2.3606703376724491E-3</v>
      </c>
      <c r="J448" s="25">
        <f t="shared" si="131"/>
        <v>0</v>
      </c>
      <c r="K448" s="25">
        <f t="shared" si="132"/>
        <v>0</v>
      </c>
      <c r="L448" s="25">
        <f t="shared" si="133"/>
        <v>0</v>
      </c>
      <c r="M448" s="25">
        <v>0</v>
      </c>
      <c r="N448" s="5" t="str">
        <f t="shared" si="134"/>
        <v>-</v>
      </c>
      <c r="O448" s="5" t="str">
        <f t="shared" si="135"/>
        <v>-</v>
      </c>
      <c r="P448" s="5" t="s">
        <v>2</v>
      </c>
      <c r="Q448" s="5" t="s">
        <v>2</v>
      </c>
      <c r="R448" s="5" t="str">
        <f t="shared" si="140"/>
        <v>-</v>
      </c>
      <c r="S448" s="5" t="str">
        <f t="shared" si="141"/>
        <v>-</v>
      </c>
      <c r="T448" s="27">
        <f t="shared" si="142"/>
        <v>1</v>
      </c>
      <c r="CD448" s="5">
        <v>44673</v>
      </c>
      <c r="CE448" s="25">
        <v>658.7</v>
      </c>
      <c r="CF448" s="25">
        <v>658.2</v>
      </c>
      <c r="CH448" s="5">
        <v>44637</v>
      </c>
      <c r="CI448" s="25">
        <v>17444</v>
      </c>
      <c r="CJ448" s="25">
        <v>17020</v>
      </c>
    </row>
    <row r="449" spans="1:88" x14ac:dyDescent="0.3">
      <c r="A449" s="5">
        <v>44753</v>
      </c>
      <c r="B449" s="25">
        <f t="shared" si="136"/>
        <v>547.1</v>
      </c>
      <c r="C449" s="25">
        <f t="shared" si="137"/>
        <v>14246</v>
      </c>
      <c r="D449" s="25">
        <v>547.70000000000005</v>
      </c>
      <c r="E449" s="25">
        <v>14278</v>
      </c>
      <c r="F449" s="44">
        <v>-4.755081484541302E-4</v>
      </c>
      <c r="G449" s="1">
        <f>'ONE_LAST_QUOTE (2)'!AF449</f>
        <v>-3.2310590462182717E-4</v>
      </c>
      <c r="H449" s="1">
        <f t="shared" si="138"/>
        <v>1.7144585284287945E-3</v>
      </c>
      <c r="I449" s="1">
        <f t="shared" si="139"/>
        <v>-2.3606703376724491E-3</v>
      </c>
      <c r="J449" s="25">
        <f t="shared" si="131"/>
        <v>0</v>
      </c>
      <c r="K449" s="25">
        <f t="shared" si="132"/>
        <v>0</v>
      </c>
      <c r="L449" s="25">
        <f t="shared" si="133"/>
        <v>0</v>
      </c>
      <c r="M449" s="25">
        <v>1</v>
      </c>
      <c r="N449" s="5" t="str">
        <f t="shared" si="134"/>
        <v>-</v>
      </c>
      <c r="O449" s="5" t="str">
        <f t="shared" si="135"/>
        <v>-</v>
      </c>
      <c r="P449" s="5">
        <v>1</v>
      </c>
      <c r="Q449" s="5" t="s">
        <v>80</v>
      </c>
      <c r="R449" s="5">
        <f t="shared" si="140"/>
        <v>44753</v>
      </c>
      <c r="S449" s="5" t="str">
        <f t="shared" si="141"/>
        <v>-</v>
      </c>
      <c r="T449" s="27">
        <f t="shared" si="142"/>
        <v>0</v>
      </c>
      <c r="CD449" s="5">
        <v>44676</v>
      </c>
      <c r="CE449" s="25">
        <v>643.9</v>
      </c>
      <c r="CF449" s="25">
        <v>641.20000000000005</v>
      </c>
      <c r="CH449" s="5">
        <v>44638</v>
      </c>
      <c r="CI449" s="25">
        <v>17393</v>
      </c>
      <c r="CJ449" s="25">
        <v>17458</v>
      </c>
    </row>
    <row r="450" spans="1:88" x14ac:dyDescent="0.3">
      <c r="A450" s="5">
        <v>44754</v>
      </c>
      <c r="B450" s="25">
        <f t="shared" si="136"/>
        <v>534.1</v>
      </c>
      <c r="C450" s="25">
        <f t="shared" si="137"/>
        <v>13914</v>
      </c>
      <c r="D450" s="25">
        <v>534.1</v>
      </c>
      <c r="E450" s="25">
        <v>13914</v>
      </c>
      <c r="F450" s="44">
        <v>-4.2563233289779137E-4</v>
      </c>
      <c r="G450" s="1">
        <f>'ONE_LAST_QUOTE (2)'!AF450</f>
        <v>-3.2310590462182717E-4</v>
      </c>
      <c r="H450" s="1">
        <f t="shared" si="138"/>
        <v>1.7144585284287945E-3</v>
      </c>
      <c r="I450" s="1">
        <f t="shared" si="139"/>
        <v>-2.3606703376724491E-3</v>
      </c>
      <c r="J450" s="25">
        <f t="shared" ref="J450:J513" si="143">IF(F450&gt;H450,1,0)</f>
        <v>0</v>
      </c>
      <c r="K450" s="25">
        <f t="shared" ref="K450:K513" si="144">IF(F450&lt;I450,1,0)</f>
        <v>0</v>
      </c>
      <c r="L450" s="25">
        <f t="shared" ref="L450:L513" si="145">J450+K450</f>
        <v>0</v>
      </c>
      <c r="M450" s="25">
        <v>0</v>
      </c>
      <c r="N450" s="5" t="str">
        <f t="shared" ref="N450:N513" si="146">IF(J450=1,A450,"-")</f>
        <v>-</v>
      </c>
      <c r="O450" s="5" t="str">
        <f t="shared" ref="O450:O513" si="147">IF(K450=1,A450,"-")</f>
        <v>-</v>
      </c>
      <c r="P450" s="5" t="s">
        <v>80</v>
      </c>
      <c r="Q450" s="5" t="s">
        <v>80</v>
      </c>
      <c r="R450" s="5" t="str">
        <f t="shared" si="140"/>
        <v>-</v>
      </c>
      <c r="S450" s="5" t="str">
        <f t="shared" si="141"/>
        <v>-</v>
      </c>
      <c r="T450" s="27">
        <f t="shared" si="142"/>
        <v>0</v>
      </c>
      <c r="CD450" s="5">
        <v>44677</v>
      </c>
      <c r="CE450" s="25">
        <v>644.29999999999995</v>
      </c>
      <c r="CF450" s="25">
        <v>644.20000000000005</v>
      </c>
      <c r="CH450" s="5">
        <v>44641</v>
      </c>
      <c r="CI450" s="25">
        <v>17491</v>
      </c>
      <c r="CJ450" s="25">
        <v>17390</v>
      </c>
    </row>
    <row r="451" spans="1:88" x14ac:dyDescent="0.3">
      <c r="A451" s="5">
        <v>44755</v>
      </c>
      <c r="B451" s="25">
        <f t="shared" ref="B451:B514" si="148">INDEX($CF:$CF,MATCH(A451,$CD:$CD)+1)</f>
        <v>550.79999999999995</v>
      </c>
      <c r="C451" s="25">
        <f t="shared" ref="C451:C514" si="149">INDEX($CJ:$CJ,MATCH(A451,$CH:$CH)+1)</f>
        <v>14287</v>
      </c>
      <c r="D451" s="25">
        <v>551</v>
      </c>
      <c r="E451" s="25">
        <v>14281</v>
      </c>
      <c r="F451" s="44">
        <v>-1.9446379811076436E-3</v>
      </c>
      <c r="G451" s="1">
        <f>'ONE_LAST_QUOTE (2)'!AF451</f>
        <v>-3.2310590462182717E-4</v>
      </c>
      <c r="H451" s="1">
        <f t="shared" ref="H451:H514" si="150">G451+$U$7*_xlfn.STDEV.S($F$2:$F$779)</f>
        <v>1.7144585284287945E-3</v>
      </c>
      <c r="I451" s="1">
        <f t="shared" ref="I451:I514" si="151">G451-$U$7*_xlfn.STDEV.S($F$2:$F$779)</f>
        <v>-2.3606703376724491E-3</v>
      </c>
      <c r="J451" s="25">
        <f t="shared" si="143"/>
        <v>0</v>
      </c>
      <c r="K451" s="25">
        <f t="shared" si="144"/>
        <v>0</v>
      </c>
      <c r="L451" s="25">
        <f t="shared" si="145"/>
        <v>0</v>
      </c>
      <c r="M451" s="25">
        <v>0</v>
      </c>
      <c r="N451" s="5" t="str">
        <f t="shared" si="146"/>
        <v>-</v>
      </c>
      <c r="O451" s="5" t="str">
        <f t="shared" si="147"/>
        <v>-</v>
      </c>
      <c r="P451" s="5" t="s">
        <v>80</v>
      </c>
      <c r="Q451" s="5" t="s">
        <v>80</v>
      </c>
      <c r="R451" s="5" t="str">
        <f t="shared" ref="R451:R514" si="152">IF(P451=1,A451,"-")</f>
        <v>-</v>
      </c>
      <c r="S451" s="5" t="str">
        <f t="shared" ref="S451:S514" si="153">IF(Q451=1,A451,"-")</f>
        <v>-</v>
      </c>
      <c r="T451" s="27">
        <f t="shared" ref="T451:T514" si="154">IF(F451&gt;G451,1,0)</f>
        <v>0</v>
      </c>
      <c r="CD451" s="5">
        <v>44678</v>
      </c>
      <c r="CE451" s="25">
        <v>631.79999999999995</v>
      </c>
      <c r="CF451" s="25">
        <v>639.29999999999995</v>
      </c>
      <c r="CH451" s="5">
        <v>44642</v>
      </c>
      <c r="CI451" s="25">
        <v>17522</v>
      </c>
      <c r="CJ451" s="25">
        <v>17508</v>
      </c>
    </row>
    <row r="452" spans="1:88" x14ac:dyDescent="0.3">
      <c r="A452" s="5">
        <v>44756</v>
      </c>
      <c r="B452" s="25">
        <f t="shared" si="148"/>
        <v>555.70000000000005</v>
      </c>
      <c r="C452" s="25">
        <f t="shared" si="149"/>
        <v>14400</v>
      </c>
      <c r="D452" s="25">
        <v>554.9</v>
      </c>
      <c r="E452" s="25">
        <v>14386</v>
      </c>
      <c r="F452" s="44">
        <v>-1.2062875915085204E-3</v>
      </c>
      <c r="G452" s="1">
        <f>'ONE_LAST_QUOTE (2)'!AF452</f>
        <v>-3.2310590462182717E-4</v>
      </c>
      <c r="H452" s="1">
        <f t="shared" si="150"/>
        <v>1.7144585284287945E-3</v>
      </c>
      <c r="I452" s="1">
        <f t="shared" si="151"/>
        <v>-2.3606703376724491E-3</v>
      </c>
      <c r="J452" s="25">
        <f t="shared" si="143"/>
        <v>0</v>
      </c>
      <c r="K452" s="25">
        <f t="shared" si="144"/>
        <v>0</v>
      </c>
      <c r="L452" s="25">
        <f t="shared" si="145"/>
        <v>0</v>
      </c>
      <c r="M452" s="25">
        <v>0</v>
      </c>
      <c r="N452" s="5" t="str">
        <f t="shared" si="146"/>
        <v>-</v>
      </c>
      <c r="O452" s="5" t="str">
        <f t="shared" si="147"/>
        <v>-</v>
      </c>
      <c r="P452" s="5" t="s">
        <v>80</v>
      </c>
      <c r="Q452" s="5" t="s">
        <v>80</v>
      </c>
      <c r="R452" s="5" t="str">
        <f t="shared" si="152"/>
        <v>-</v>
      </c>
      <c r="S452" s="5" t="str">
        <f t="shared" si="153"/>
        <v>-</v>
      </c>
      <c r="T452" s="27">
        <f t="shared" si="154"/>
        <v>0</v>
      </c>
      <c r="CD452" s="5">
        <v>44679</v>
      </c>
      <c r="CE452" s="25">
        <v>634.29999999999995</v>
      </c>
      <c r="CF452" s="25">
        <f>CE452</f>
        <v>634.29999999999995</v>
      </c>
      <c r="CH452" s="5">
        <v>44643</v>
      </c>
      <c r="CI452" s="25">
        <v>17699</v>
      </c>
      <c r="CJ452" s="25">
        <v>17534</v>
      </c>
    </row>
    <row r="453" spans="1:88" x14ac:dyDescent="0.3">
      <c r="A453" s="5">
        <v>44757</v>
      </c>
      <c r="B453" s="25">
        <f t="shared" si="148"/>
        <v>560.79999999999995</v>
      </c>
      <c r="C453" s="25">
        <f t="shared" si="149"/>
        <v>14449</v>
      </c>
      <c r="D453" s="25">
        <v>561</v>
      </c>
      <c r="E453" s="25">
        <v>14479</v>
      </c>
      <c r="F453" s="44">
        <v>-1.023202295475235E-3</v>
      </c>
      <c r="G453" s="1">
        <f>'ONE_LAST_QUOTE (2)'!AF453</f>
        <v>-3.2310590462182717E-4</v>
      </c>
      <c r="H453" s="1">
        <f t="shared" si="150"/>
        <v>1.7144585284287945E-3</v>
      </c>
      <c r="I453" s="1">
        <f t="shared" si="151"/>
        <v>-2.3606703376724491E-3</v>
      </c>
      <c r="J453" s="25">
        <f t="shared" si="143"/>
        <v>0</v>
      </c>
      <c r="K453" s="25">
        <f t="shared" si="144"/>
        <v>0</v>
      </c>
      <c r="L453" s="25">
        <f t="shared" si="145"/>
        <v>0</v>
      </c>
      <c r="M453" s="25">
        <v>0</v>
      </c>
      <c r="N453" s="5" t="str">
        <f t="shared" si="146"/>
        <v>-</v>
      </c>
      <c r="O453" s="5" t="str">
        <f t="shared" si="147"/>
        <v>-</v>
      </c>
      <c r="P453" s="5" t="s">
        <v>2</v>
      </c>
      <c r="Q453" s="5" t="s">
        <v>2</v>
      </c>
      <c r="R453" s="5" t="str">
        <f t="shared" si="152"/>
        <v>-</v>
      </c>
      <c r="S453" s="5" t="str">
        <f t="shared" si="153"/>
        <v>-</v>
      </c>
      <c r="T453" s="27">
        <f t="shared" si="154"/>
        <v>0</v>
      </c>
      <c r="CD453" s="5">
        <v>44680</v>
      </c>
      <c r="CE453" s="25">
        <v>642.79999999999995</v>
      </c>
      <c r="CF453" s="25">
        <v>643.29999999999995</v>
      </c>
      <c r="CH453" s="5">
        <v>44644</v>
      </c>
      <c r="CI453" s="25">
        <v>17669</v>
      </c>
      <c r="CJ453" s="25">
        <v>17692</v>
      </c>
    </row>
    <row r="454" spans="1:88" x14ac:dyDescent="0.3">
      <c r="A454" s="5">
        <v>44760</v>
      </c>
      <c r="B454" s="25">
        <f t="shared" si="148"/>
        <v>568.4</v>
      </c>
      <c r="C454" s="25">
        <f t="shared" si="149"/>
        <v>14658</v>
      </c>
      <c r="D454" s="25">
        <v>567.29999999999995</v>
      </c>
      <c r="E454" s="25">
        <v>14647</v>
      </c>
      <c r="F454" s="44">
        <v>-1.5722948668125815E-3</v>
      </c>
      <c r="G454" s="1">
        <f>'ONE_LAST_QUOTE (2)'!AF454</f>
        <v>-3.2310590462182717E-4</v>
      </c>
      <c r="H454" s="1">
        <f t="shared" si="150"/>
        <v>1.7144585284287945E-3</v>
      </c>
      <c r="I454" s="1">
        <f t="shared" si="151"/>
        <v>-2.3606703376724491E-3</v>
      </c>
      <c r="J454" s="25">
        <f t="shared" si="143"/>
        <v>0</v>
      </c>
      <c r="K454" s="25">
        <f t="shared" si="144"/>
        <v>0</v>
      </c>
      <c r="L454" s="25">
        <f t="shared" si="145"/>
        <v>0</v>
      </c>
      <c r="M454" s="25">
        <v>0</v>
      </c>
      <c r="N454" s="5" t="str">
        <f t="shared" si="146"/>
        <v>-</v>
      </c>
      <c r="O454" s="5" t="str">
        <f t="shared" si="147"/>
        <v>-</v>
      </c>
      <c r="P454" s="5" t="s">
        <v>2</v>
      </c>
      <c r="Q454" s="5" t="s">
        <v>2</v>
      </c>
      <c r="R454" s="5" t="str">
        <f t="shared" si="152"/>
        <v>-</v>
      </c>
      <c r="S454" s="5" t="str">
        <f t="shared" si="153"/>
        <v>-</v>
      </c>
      <c r="T454" s="27">
        <f t="shared" si="154"/>
        <v>0</v>
      </c>
      <c r="CD454" s="5">
        <v>44684</v>
      </c>
      <c r="CE454" s="25">
        <v>638</v>
      </c>
      <c r="CF454" s="25">
        <v>637.79999999999995</v>
      </c>
      <c r="CH454" s="5">
        <v>44645</v>
      </c>
      <c r="CI454" s="25">
        <v>17621</v>
      </c>
      <c r="CJ454" s="25">
        <v>17655</v>
      </c>
    </row>
    <row r="455" spans="1:88" x14ac:dyDescent="0.3">
      <c r="A455" s="5">
        <v>44761</v>
      </c>
      <c r="B455" s="25">
        <f t="shared" si="148"/>
        <v>566.20000000000005</v>
      </c>
      <c r="C455" s="25">
        <f t="shared" si="149"/>
        <v>14677</v>
      </c>
      <c r="D455" s="25">
        <v>566.1</v>
      </c>
      <c r="E455" s="25">
        <v>14678</v>
      </c>
      <c r="F455" s="44">
        <v>-5.3025281626866534E-4</v>
      </c>
      <c r="G455" s="1">
        <f>'ONE_LAST_QUOTE (2)'!AF455</f>
        <v>-3.2310590462182717E-4</v>
      </c>
      <c r="H455" s="1">
        <f t="shared" si="150"/>
        <v>1.7144585284287945E-3</v>
      </c>
      <c r="I455" s="1">
        <f t="shared" si="151"/>
        <v>-2.3606703376724491E-3</v>
      </c>
      <c r="J455" s="25">
        <f t="shared" si="143"/>
        <v>0</v>
      </c>
      <c r="K455" s="25">
        <f t="shared" si="144"/>
        <v>0</v>
      </c>
      <c r="L455" s="25">
        <f t="shared" si="145"/>
        <v>0</v>
      </c>
      <c r="M455" s="25">
        <v>0</v>
      </c>
      <c r="N455" s="5" t="str">
        <f t="shared" si="146"/>
        <v>-</v>
      </c>
      <c r="O455" s="5" t="str">
        <f t="shared" si="147"/>
        <v>-</v>
      </c>
      <c r="P455" s="5" t="s">
        <v>2</v>
      </c>
      <c r="Q455" s="5" t="s">
        <v>2</v>
      </c>
      <c r="R455" s="5" t="str">
        <f t="shared" si="152"/>
        <v>-</v>
      </c>
      <c r="S455" s="5" t="str">
        <f t="shared" si="153"/>
        <v>-</v>
      </c>
      <c r="T455" s="27">
        <f t="shared" si="154"/>
        <v>0</v>
      </c>
      <c r="CD455" s="5">
        <v>44685</v>
      </c>
      <c r="CE455" s="25">
        <v>639.1</v>
      </c>
      <c r="CF455" s="25">
        <v>640.4</v>
      </c>
      <c r="CH455" s="5">
        <v>44648</v>
      </c>
      <c r="CI455" s="25">
        <v>17437</v>
      </c>
      <c r="CJ455" s="25">
        <v>17630</v>
      </c>
    </row>
    <row r="456" spans="1:88" x14ac:dyDescent="0.3">
      <c r="A456" s="5">
        <v>44762</v>
      </c>
      <c r="B456" s="25">
        <f t="shared" si="148"/>
        <v>570.4</v>
      </c>
      <c r="C456" s="25">
        <f t="shared" si="149"/>
        <v>14605</v>
      </c>
      <c r="D456" s="25">
        <v>570.1</v>
      </c>
      <c r="E456" s="25">
        <v>14713</v>
      </c>
      <c r="F456" s="44">
        <v>-2.122284343277144E-3</v>
      </c>
      <c r="G456" s="1">
        <f>'ONE_LAST_QUOTE (2)'!AF456</f>
        <v>-3.2310590462182717E-4</v>
      </c>
      <c r="H456" s="1">
        <f t="shared" si="150"/>
        <v>1.7144585284287945E-3</v>
      </c>
      <c r="I456" s="1">
        <f t="shared" si="151"/>
        <v>-2.3606703376724491E-3</v>
      </c>
      <c r="J456" s="25">
        <f t="shared" si="143"/>
        <v>0</v>
      </c>
      <c r="K456" s="25">
        <f t="shared" si="144"/>
        <v>0</v>
      </c>
      <c r="L456" s="25">
        <f t="shared" si="145"/>
        <v>0</v>
      </c>
      <c r="M456" s="25">
        <v>0</v>
      </c>
      <c r="N456" s="5" t="str">
        <f t="shared" si="146"/>
        <v>-</v>
      </c>
      <c r="O456" s="5" t="str">
        <f t="shared" si="147"/>
        <v>-</v>
      </c>
      <c r="P456" s="5" t="s">
        <v>80</v>
      </c>
      <c r="Q456" s="5" t="s">
        <v>80</v>
      </c>
      <c r="R456" s="5" t="str">
        <f t="shared" si="152"/>
        <v>-</v>
      </c>
      <c r="S456" s="5" t="str">
        <f t="shared" si="153"/>
        <v>-</v>
      </c>
      <c r="T456" s="27">
        <f t="shared" si="154"/>
        <v>0</v>
      </c>
      <c r="CD456" s="5">
        <v>44686</v>
      </c>
      <c r="CE456" s="25">
        <v>646.79999999999995</v>
      </c>
      <c r="CF456" s="25">
        <v>646.20000000000005</v>
      </c>
      <c r="CH456" s="5">
        <v>44649</v>
      </c>
      <c r="CI456" s="25">
        <v>17546</v>
      </c>
      <c r="CJ456" s="25">
        <v>17454</v>
      </c>
    </row>
    <row r="457" spans="1:88" x14ac:dyDescent="0.3">
      <c r="A457" s="5">
        <v>44763</v>
      </c>
      <c r="B457" s="25">
        <f t="shared" si="148"/>
        <v>576.5</v>
      </c>
      <c r="C457" s="25">
        <f t="shared" si="149"/>
        <v>14741</v>
      </c>
      <c r="D457" s="25">
        <v>576.79999999999995</v>
      </c>
      <c r="E457" s="25">
        <v>14747</v>
      </c>
      <c r="F457" s="44">
        <v>1.9830702417949521E-4</v>
      </c>
      <c r="G457" s="1">
        <f>'ONE_LAST_QUOTE (2)'!AF457</f>
        <v>-3.2310590462182717E-4</v>
      </c>
      <c r="H457" s="1">
        <f t="shared" si="150"/>
        <v>1.7144585284287945E-3</v>
      </c>
      <c r="I457" s="1">
        <f t="shared" si="151"/>
        <v>-2.3606703376724491E-3</v>
      </c>
      <c r="J457" s="25">
        <f t="shared" si="143"/>
        <v>0</v>
      </c>
      <c r="K457" s="25">
        <f t="shared" si="144"/>
        <v>0</v>
      </c>
      <c r="L457" s="25">
        <f t="shared" si="145"/>
        <v>0</v>
      </c>
      <c r="M457" s="25">
        <v>0</v>
      </c>
      <c r="N457" s="5" t="str">
        <f t="shared" si="146"/>
        <v>-</v>
      </c>
      <c r="O457" s="5" t="str">
        <f t="shared" si="147"/>
        <v>-</v>
      </c>
      <c r="P457" s="5" t="s">
        <v>80</v>
      </c>
      <c r="Q457" s="5" t="s">
        <v>80</v>
      </c>
      <c r="R457" s="5" t="str">
        <f t="shared" si="152"/>
        <v>-</v>
      </c>
      <c r="S457" s="5" t="str">
        <f t="shared" si="153"/>
        <v>-</v>
      </c>
      <c r="T457" s="27">
        <f t="shared" si="154"/>
        <v>1</v>
      </c>
      <c r="CD457" s="5">
        <v>44687</v>
      </c>
      <c r="CE457" s="25">
        <v>633.20000000000005</v>
      </c>
      <c r="CF457" s="25">
        <v>634</v>
      </c>
      <c r="CH457" s="5">
        <v>44650</v>
      </c>
      <c r="CI457" s="25">
        <v>17740</v>
      </c>
      <c r="CJ457" s="25">
        <v>17550</v>
      </c>
    </row>
    <row r="458" spans="1:88" x14ac:dyDescent="0.3">
      <c r="A458" s="5">
        <v>44764</v>
      </c>
      <c r="B458" s="25">
        <f t="shared" si="148"/>
        <v>578.5</v>
      </c>
      <c r="C458" s="25">
        <f t="shared" si="149"/>
        <v>14776</v>
      </c>
      <c r="D458" s="25">
        <v>578.5</v>
      </c>
      <c r="E458" s="25">
        <v>14755</v>
      </c>
      <c r="F458" s="44">
        <v>-8.5402610279176503E-4</v>
      </c>
      <c r="G458" s="1">
        <f>'ONE_LAST_QUOTE (2)'!AF458</f>
        <v>-3.2310590462182717E-4</v>
      </c>
      <c r="H458" s="1">
        <f t="shared" si="150"/>
        <v>1.7144585284287945E-3</v>
      </c>
      <c r="I458" s="1">
        <f t="shared" si="151"/>
        <v>-2.3606703376724491E-3</v>
      </c>
      <c r="J458" s="25">
        <f t="shared" si="143"/>
        <v>0</v>
      </c>
      <c r="K458" s="25">
        <f t="shared" si="144"/>
        <v>0</v>
      </c>
      <c r="L458" s="25">
        <f t="shared" si="145"/>
        <v>0</v>
      </c>
      <c r="M458" s="25">
        <v>0</v>
      </c>
      <c r="N458" s="5" t="str">
        <f t="shared" si="146"/>
        <v>-</v>
      </c>
      <c r="O458" s="5" t="str">
        <f t="shared" si="147"/>
        <v>-</v>
      </c>
      <c r="P458" s="5" t="s">
        <v>80</v>
      </c>
      <c r="Q458" s="5" t="s">
        <v>80</v>
      </c>
      <c r="R458" s="5" t="str">
        <f t="shared" si="152"/>
        <v>-</v>
      </c>
      <c r="S458" s="5" t="str">
        <f t="shared" si="153"/>
        <v>-</v>
      </c>
      <c r="T458" s="27">
        <f t="shared" si="154"/>
        <v>0</v>
      </c>
      <c r="CD458" s="5">
        <v>44690</v>
      </c>
      <c r="CE458" s="25">
        <v>622.20000000000005</v>
      </c>
      <c r="CF458" s="25">
        <v>634</v>
      </c>
      <c r="CH458" s="5">
        <v>44651</v>
      </c>
      <c r="CI458" s="25">
        <v>17634</v>
      </c>
      <c r="CJ458" s="25">
        <v>17742</v>
      </c>
    </row>
    <row r="459" spans="1:88" x14ac:dyDescent="0.3">
      <c r="A459" s="5">
        <v>44767</v>
      </c>
      <c r="B459" s="25">
        <f t="shared" si="148"/>
        <v>578.29999999999995</v>
      </c>
      <c r="C459" s="25">
        <f t="shared" si="149"/>
        <v>14815</v>
      </c>
      <c r="D459" s="25">
        <v>578.29999999999995</v>
      </c>
      <c r="E459" s="25">
        <v>14793</v>
      </c>
      <c r="F459" s="44">
        <v>5.0677554172915513E-5</v>
      </c>
      <c r="G459" s="1">
        <f>'ONE_LAST_QUOTE (2)'!AF459</f>
        <v>-3.2310590462182717E-4</v>
      </c>
      <c r="H459" s="1">
        <f t="shared" si="150"/>
        <v>1.7144585284287945E-3</v>
      </c>
      <c r="I459" s="1">
        <f t="shared" si="151"/>
        <v>-2.3606703376724491E-3</v>
      </c>
      <c r="J459" s="25">
        <f t="shared" si="143"/>
        <v>0</v>
      </c>
      <c r="K459" s="25">
        <f t="shared" si="144"/>
        <v>0</v>
      </c>
      <c r="L459" s="25">
        <f t="shared" si="145"/>
        <v>0</v>
      </c>
      <c r="M459" s="25">
        <v>0</v>
      </c>
      <c r="N459" s="5" t="str">
        <f t="shared" si="146"/>
        <v>-</v>
      </c>
      <c r="O459" s="5" t="str">
        <f t="shared" si="147"/>
        <v>-</v>
      </c>
      <c r="P459" s="5" t="s">
        <v>80</v>
      </c>
      <c r="Q459" s="5" t="s">
        <v>80</v>
      </c>
      <c r="R459" s="5" t="str">
        <f t="shared" si="152"/>
        <v>-</v>
      </c>
      <c r="S459" s="5" t="str">
        <f t="shared" si="153"/>
        <v>-</v>
      </c>
      <c r="T459" s="27">
        <f t="shared" si="154"/>
        <v>1</v>
      </c>
      <c r="CD459" s="5">
        <v>44691</v>
      </c>
      <c r="CE459" s="25">
        <v>622</v>
      </c>
      <c r="CF459" s="25">
        <v>623.20000000000005</v>
      </c>
      <c r="CH459" s="5">
        <v>44652</v>
      </c>
      <c r="CI459" s="25">
        <v>17557</v>
      </c>
      <c r="CJ459" s="25">
        <v>17620</v>
      </c>
    </row>
    <row r="460" spans="1:88" x14ac:dyDescent="0.3">
      <c r="A460" s="5">
        <v>44768</v>
      </c>
      <c r="B460" s="25">
        <f t="shared" si="148"/>
        <v>574.29999999999995</v>
      </c>
      <c r="C460" s="25">
        <f t="shared" si="149"/>
        <v>14699</v>
      </c>
      <c r="D460" s="25">
        <v>574.4</v>
      </c>
      <c r="E460" s="25">
        <v>14707</v>
      </c>
      <c r="F460" s="44">
        <v>1.6341881897497157E-3</v>
      </c>
      <c r="G460" s="1">
        <f>'ONE_LAST_QUOTE (2)'!AF460</f>
        <v>-3.2310590462182717E-4</v>
      </c>
      <c r="H460" s="1">
        <f t="shared" si="150"/>
        <v>1.7144585284287945E-3</v>
      </c>
      <c r="I460" s="1">
        <f t="shared" si="151"/>
        <v>-2.3606703376724491E-3</v>
      </c>
      <c r="J460" s="25">
        <f t="shared" si="143"/>
        <v>0</v>
      </c>
      <c r="K460" s="25">
        <f t="shared" si="144"/>
        <v>0</v>
      </c>
      <c r="L460" s="25">
        <f t="shared" si="145"/>
        <v>0</v>
      </c>
      <c r="M460" s="25">
        <v>0</v>
      </c>
      <c r="N460" s="5" t="str">
        <f t="shared" si="146"/>
        <v>-</v>
      </c>
      <c r="O460" s="5" t="str">
        <f t="shared" si="147"/>
        <v>-</v>
      </c>
      <c r="P460" s="5" t="s">
        <v>80</v>
      </c>
      <c r="Q460" s="5" t="s">
        <v>80</v>
      </c>
      <c r="R460" s="5" t="str">
        <f t="shared" si="152"/>
        <v>-</v>
      </c>
      <c r="S460" s="5" t="str">
        <f t="shared" si="153"/>
        <v>-</v>
      </c>
      <c r="T460" s="27">
        <f t="shared" si="154"/>
        <v>1</v>
      </c>
      <c r="CD460" s="5">
        <v>44692</v>
      </c>
      <c r="CE460" s="25">
        <v>621.1</v>
      </c>
      <c r="CF460" s="25">
        <v>620.4</v>
      </c>
      <c r="CH460" s="5">
        <v>44657</v>
      </c>
      <c r="CI460" s="25">
        <v>17505</v>
      </c>
      <c r="CJ460" s="25">
        <v>17568</v>
      </c>
    </row>
    <row r="461" spans="1:88" x14ac:dyDescent="0.3">
      <c r="A461" s="5">
        <v>44769</v>
      </c>
      <c r="B461" s="25">
        <f t="shared" si="148"/>
        <v>578.70000000000005</v>
      </c>
      <c r="C461" s="25">
        <f t="shared" si="149"/>
        <v>14781</v>
      </c>
      <c r="D461" s="25">
        <v>578.79999999999995</v>
      </c>
      <c r="E461" s="25">
        <v>14791</v>
      </c>
      <c r="F461" s="44">
        <v>-1.0615976581866151E-4</v>
      </c>
      <c r="G461" s="1">
        <f>'ONE_LAST_QUOTE (2)'!AF461</f>
        <v>-3.2310590462182717E-4</v>
      </c>
      <c r="H461" s="1">
        <f t="shared" si="150"/>
        <v>1.7144585284287945E-3</v>
      </c>
      <c r="I461" s="1">
        <f t="shared" si="151"/>
        <v>-2.3606703376724491E-3</v>
      </c>
      <c r="J461" s="25">
        <f t="shared" si="143"/>
        <v>0</v>
      </c>
      <c r="K461" s="25">
        <f t="shared" si="144"/>
        <v>0</v>
      </c>
      <c r="L461" s="25">
        <f t="shared" si="145"/>
        <v>0</v>
      </c>
      <c r="M461" s="25">
        <v>0</v>
      </c>
      <c r="N461" s="5" t="str">
        <f t="shared" si="146"/>
        <v>-</v>
      </c>
      <c r="O461" s="5" t="str">
        <f t="shared" si="147"/>
        <v>-</v>
      </c>
      <c r="P461" s="5" t="s">
        <v>80</v>
      </c>
      <c r="Q461" s="5" t="s">
        <v>80</v>
      </c>
      <c r="R461" s="5" t="str">
        <f t="shared" si="152"/>
        <v>-</v>
      </c>
      <c r="S461" s="5" t="str">
        <f t="shared" si="153"/>
        <v>-</v>
      </c>
      <c r="T461" s="27">
        <f t="shared" si="154"/>
        <v>1</v>
      </c>
      <c r="CD461" s="5">
        <v>44693</v>
      </c>
      <c r="CE461" s="25">
        <v>607.1</v>
      </c>
      <c r="CF461" s="25">
        <v>621.6</v>
      </c>
      <c r="CH461" s="5">
        <v>44658</v>
      </c>
      <c r="CI461" s="25">
        <v>17142</v>
      </c>
      <c r="CJ461" s="25">
        <v>17510</v>
      </c>
    </row>
    <row r="462" spans="1:88" x14ac:dyDescent="0.3">
      <c r="A462" s="5">
        <v>44770</v>
      </c>
      <c r="B462" s="25">
        <f t="shared" si="148"/>
        <v>577.29999999999995</v>
      </c>
      <c r="C462" s="25">
        <f t="shared" si="149"/>
        <v>14830</v>
      </c>
      <c r="D462" s="25">
        <v>580.79999999999995</v>
      </c>
      <c r="E462" s="25">
        <v>14833</v>
      </c>
      <c r="F462" s="44">
        <v>-1.904943623970653E-4</v>
      </c>
      <c r="G462" s="1">
        <f>'ONE_LAST_QUOTE (2)'!AF462</f>
        <v>-3.2310590462182717E-4</v>
      </c>
      <c r="H462" s="1">
        <f t="shared" si="150"/>
        <v>1.7144585284287945E-3</v>
      </c>
      <c r="I462" s="1">
        <f t="shared" si="151"/>
        <v>-2.3606703376724491E-3</v>
      </c>
      <c r="J462" s="25">
        <f t="shared" si="143"/>
        <v>0</v>
      </c>
      <c r="K462" s="25">
        <f t="shared" si="144"/>
        <v>0</v>
      </c>
      <c r="L462" s="25">
        <f t="shared" si="145"/>
        <v>0</v>
      </c>
      <c r="M462" s="25">
        <v>0</v>
      </c>
      <c r="N462" s="5" t="str">
        <f t="shared" si="146"/>
        <v>-</v>
      </c>
      <c r="O462" s="5" t="str">
        <f t="shared" si="147"/>
        <v>-</v>
      </c>
      <c r="P462" s="5" t="s">
        <v>2</v>
      </c>
      <c r="Q462" s="5" t="s">
        <v>2</v>
      </c>
      <c r="R462" s="5" t="str">
        <f t="shared" si="152"/>
        <v>-</v>
      </c>
      <c r="S462" s="5" t="str">
        <f t="shared" si="153"/>
        <v>-</v>
      </c>
      <c r="T462" s="27">
        <f t="shared" si="154"/>
        <v>1</v>
      </c>
      <c r="CD462" s="5">
        <v>44694</v>
      </c>
      <c r="CE462" s="25">
        <v>613.70000000000005</v>
      </c>
      <c r="CF462" s="25">
        <v>607</v>
      </c>
      <c r="CH462" s="5">
        <v>44659</v>
      </c>
      <c r="CI462" s="25">
        <v>17304</v>
      </c>
      <c r="CJ462" s="25">
        <v>17187</v>
      </c>
    </row>
    <row r="463" spans="1:88" x14ac:dyDescent="0.3">
      <c r="A463" s="5">
        <v>44771</v>
      </c>
      <c r="B463" s="25">
        <f t="shared" si="148"/>
        <v>581.70000000000005</v>
      </c>
      <c r="C463" s="25">
        <f t="shared" si="149"/>
        <v>14931</v>
      </c>
      <c r="D463" s="25">
        <v>581.5</v>
      </c>
      <c r="E463" s="25">
        <v>14940</v>
      </c>
      <c r="F463" s="44">
        <v>1.5651237449540085E-3</v>
      </c>
      <c r="G463" s="1">
        <f>'ONE_LAST_QUOTE (2)'!AF463</f>
        <v>-3.2310590462182717E-4</v>
      </c>
      <c r="H463" s="1">
        <f t="shared" si="150"/>
        <v>1.7144585284287945E-3</v>
      </c>
      <c r="I463" s="1">
        <f t="shared" si="151"/>
        <v>-2.3606703376724491E-3</v>
      </c>
      <c r="J463" s="25">
        <f t="shared" si="143"/>
        <v>0</v>
      </c>
      <c r="K463" s="25">
        <f t="shared" si="144"/>
        <v>0</v>
      </c>
      <c r="L463" s="25">
        <f t="shared" si="145"/>
        <v>0</v>
      </c>
      <c r="M463" s="25">
        <v>0</v>
      </c>
      <c r="N463" s="5" t="str">
        <f t="shared" si="146"/>
        <v>-</v>
      </c>
      <c r="O463" s="5" t="str">
        <f t="shared" si="147"/>
        <v>-</v>
      </c>
      <c r="P463" s="5" t="s">
        <v>80</v>
      </c>
      <c r="Q463" s="5" t="s">
        <v>80</v>
      </c>
      <c r="R463" s="5" t="str">
        <f t="shared" si="152"/>
        <v>-</v>
      </c>
      <c r="S463" s="5" t="str">
        <f t="shared" si="153"/>
        <v>-</v>
      </c>
      <c r="T463" s="27">
        <f t="shared" si="154"/>
        <v>1</v>
      </c>
      <c r="CD463" s="5">
        <v>44697</v>
      </c>
      <c r="CE463" s="25">
        <v>617.9</v>
      </c>
      <c r="CF463" s="25">
        <v>613.1</v>
      </c>
      <c r="CH463" s="5">
        <v>44662</v>
      </c>
      <c r="CI463" s="25">
        <v>17037</v>
      </c>
      <c r="CJ463" s="25">
        <v>17337</v>
      </c>
    </row>
    <row r="464" spans="1:88" x14ac:dyDescent="0.3">
      <c r="A464" s="5">
        <v>44774</v>
      </c>
      <c r="B464" s="25">
        <f t="shared" si="148"/>
        <v>579.6</v>
      </c>
      <c r="C464" s="25">
        <f t="shared" si="149"/>
        <v>14889</v>
      </c>
      <c r="D464" s="25">
        <v>579.4</v>
      </c>
      <c r="E464" s="25">
        <v>14870</v>
      </c>
      <c r="F464" s="44">
        <v>-1.3109191187792874E-3</v>
      </c>
      <c r="G464" s="1">
        <f>'ONE_LAST_QUOTE (2)'!AF464</f>
        <v>-3.2310590462182717E-4</v>
      </c>
      <c r="H464" s="1">
        <f t="shared" si="150"/>
        <v>1.7144585284287945E-3</v>
      </c>
      <c r="I464" s="1">
        <f t="shared" si="151"/>
        <v>-2.3606703376724491E-3</v>
      </c>
      <c r="J464" s="25">
        <f t="shared" si="143"/>
        <v>0</v>
      </c>
      <c r="K464" s="25">
        <f t="shared" si="144"/>
        <v>0</v>
      </c>
      <c r="L464" s="25">
        <f t="shared" si="145"/>
        <v>0</v>
      </c>
      <c r="M464" s="25">
        <v>0</v>
      </c>
      <c r="N464" s="5" t="str">
        <f t="shared" si="146"/>
        <v>-</v>
      </c>
      <c r="O464" s="5" t="str">
        <f t="shared" si="147"/>
        <v>-</v>
      </c>
      <c r="P464" s="5" t="s">
        <v>80</v>
      </c>
      <c r="Q464" s="5" t="s">
        <v>80</v>
      </c>
      <c r="R464" s="5" t="str">
        <f t="shared" si="152"/>
        <v>-</v>
      </c>
      <c r="S464" s="5" t="str">
        <f t="shared" si="153"/>
        <v>-</v>
      </c>
      <c r="T464" s="27">
        <f t="shared" si="154"/>
        <v>0</v>
      </c>
      <c r="CD464" s="5">
        <v>44698</v>
      </c>
      <c r="CE464" s="25">
        <v>624</v>
      </c>
      <c r="CF464" s="25">
        <v>617.6</v>
      </c>
      <c r="CH464" s="5">
        <v>44663</v>
      </c>
      <c r="CI464" s="25">
        <v>17000</v>
      </c>
      <c r="CJ464" s="25">
        <v>17036</v>
      </c>
    </row>
    <row r="465" spans="1:88" x14ac:dyDescent="0.3">
      <c r="A465" s="5">
        <v>44775</v>
      </c>
      <c r="B465" s="25">
        <f t="shared" si="148"/>
        <v>569.4</v>
      </c>
      <c r="C465" s="25">
        <f t="shared" si="149"/>
        <v>14651</v>
      </c>
      <c r="D465" s="25">
        <v>569.70000000000005</v>
      </c>
      <c r="E465" s="25">
        <v>14645</v>
      </c>
      <c r="F465" s="44">
        <v>-1.5101305794477553E-3</v>
      </c>
      <c r="G465" s="1">
        <f>'ONE_LAST_QUOTE (2)'!AF465</f>
        <v>-3.2310590462182717E-4</v>
      </c>
      <c r="H465" s="1">
        <f t="shared" si="150"/>
        <v>1.7144585284287945E-3</v>
      </c>
      <c r="I465" s="1">
        <f t="shared" si="151"/>
        <v>-2.3606703376724491E-3</v>
      </c>
      <c r="J465" s="25">
        <f t="shared" si="143"/>
        <v>0</v>
      </c>
      <c r="K465" s="25">
        <f t="shared" si="144"/>
        <v>0</v>
      </c>
      <c r="L465" s="25">
        <f t="shared" si="145"/>
        <v>0</v>
      </c>
      <c r="M465" s="25">
        <v>0</v>
      </c>
      <c r="N465" s="5" t="str">
        <f t="shared" si="146"/>
        <v>-</v>
      </c>
      <c r="O465" s="5" t="str">
        <f t="shared" si="147"/>
        <v>-</v>
      </c>
      <c r="P465" s="5" t="s">
        <v>80</v>
      </c>
      <c r="Q465" s="5" t="s">
        <v>80</v>
      </c>
      <c r="R465" s="5" t="str">
        <f t="shared" si="152"/>
        <v>-</v>
      </c>
      <c r="S465" s="5" t="str">
        <f t="shared" si="153"/>
        <v>-</v>
      </c>
      <c r="T465" s="27">
        <f t="shared" si="154"/>
        <v>0</v>
      </c>
      <c r="CD465" s="5">
        <v>44699</v>
      </c>
      <c r="CE465" s="25">
        <v>632.6</v>
      </c>
      <c r="CF465" s="25">
        <v>624</v>
      </c>
      <c r="CH465" s="5">
        <v>44664</v>
      </c>
      <c r="CI465" s="25">
        <v>17316</v>
      </c>
      <c r="CJ465" s="25">
        <v>17016</v>
      </c>
    </row>
    <row r="466" spans="1:88" x14ac:dyDescent="0.3">
      <c r="A466" s="5">
        <v>44776</v>
      </c>
      <c r="B466" s="25">
        <f t="shared" si="148"/>
        <v>572.9</v>
      </c>
      <c r="C466" s="25">
        <f t="shared" si="149"/>
        <v>14666</v>
      </c>
      <c r="D466" s="25">
        <v>574.20000000000005</v>
      </c>
      <c r="E466" s="25">
        <v>14672</v>
      </c>
      <c r="F466" s="44">
        <v>-2.2612401254135921E-3</v>
      </c>
      <c r="G466" s="1">
        <f>'ONE_LAST_QUOTE (2)'!AF466</f>
        <v>-3.2310590462182717E-4</v>
      </c>
      <c r="H466" s="1">
        <f t="shared" si="150"/>
        <v>1.7144585284287945E-3</v>
      </c>
      <c r="I466" s="1">
        <f t="shared" si="151"/>
        <v>-2.3606703376724491E-3</v>
      </c>
      <c r="J466" s="25">
        <f t="shared" si="143"/>
        <v>0</v>
      </c>
      <c r="K466" s="25">
        <f t="shared" si="144"/>
        <v>0</v>
      </c>
      <c r="L466" s="25">
        <f t="shared" si="145"/>
        <v>0</v>
      </c>
      <c r="M466" s="25">
        <v>0</v>
      </c>
      <c r="N466" s="5" t="str">
        <f t="shared" si="146"/>
        <v>-</v>
      </c>
      <c r="O466" s="5" t="str">
        <f t="shared" si="147"/>
        <v>-</v>
      </c>
      <c r="P466" s="5" t="s">
        <v>80</v>
      </c>
      <c r="Q466" s="5" t="s">
        <v>80</v>
      </c>
      <c r="R466" s="5" t="str">
        <f t="shared" si="152"/>
        <v>-</v>
      </c>
      <c r="S466" s="5" t="str">
        <f t="shared" si="153"/>
        <v>-</v>
      </c>
      <c r="T466" s="27">
        <f t="shared" si="154"/>
        <v>0</v>
      </c>
      <c r="CD466" s="5">
        <v>44700</v>
      </c>
      <c r="CE466" s="25">
        <v>618.1</v>
      </c>
      <c r="CF466" s="25">
        <v>631.79999999999995</v>
      </c>
      <c r="CH466" s="5">
        <v>44665</v>
      </c>
      <c r="CI466" s="25">
        <v>17295</v>
      </c>
      <c r="CJ466" s="25">
        <v>17290</v>
      </c>
    </row>
    <row r="467" spans="1:88" x14ac:dyDescent="0.3">
      <c r="A467" s="5">
        <v>44777</v>
      </c>
      <c r="B467" s="25">
        <f t="shared" si="148"/>
        <v>574.1</v>
      </c>
      <c r="C467" s="25">
        <f t="shared" si="149"/>
        <v>14650</v>
      </c>
      <c r="D467" s="25">
        <v>574.1</v>
      </c>
      <c r="E467" s="25">
        <v>14654</v>
      </c>
      <c r="F467" s="44">
        <v>-2.5367257420452886E-3</v>
      </c>
      <c r="G467" s="1">
        <f>'ONE_LAST_QUOTE (2)'!AF467</f>
        <v>-3.2310590462182717E-4</v>
      </c>
      <c r="H467" s="1">
        <f t="shared" si="150"/>
        <v>1.7144585284287945E-3</v>
      </c>
      <c r="I467" s="1">
        <f t="shared" si="151"/>
        <v>-2.3606703376724491E-3</v>
      </c>
      <c r="J467" s="25">
        <f t="shared" si="143"/>
        <v>0</v>
      </c>
      <c r="K467" s="25">
        <f t="shared" si="144"/>
        <v>1</v>
      </c>
      <c r="L467" s="25">
        <f t="shared" si="145"/>
        <v>1</v>
      </c>
      <c r="M467" s="25">
        <v>0</v>
      </c>
      <c r="N467" s="5" t="str">
        <f t="shared" si="146"/>
        <v>-</v>
      </c>
      <c r="O467" s="5">
        <f t="shared" si="147"/>
        <v>44777</v>
      </c>
      <c r="P467" s="5" t="s">
        <v>80</v>
      </c>
      <c r="Q467" s="5" t="s">
        <v>80</v>
      </c>
      <c r="R467" s="5" t="str">
        <f t="shared" si="152"/>
        <v>-</v>
      </c>
      <c r="S467" s="5" t="str">
        <f t="shared" si="153"/>
        <v>-</v>
      </c>
      <c r="T467" s="27">
        <f t="shared" si="154"/>
        <v>0</v>
      </c>
      <c r="CD467" s="5">
        <v>44701</v>
      </c>
      <c r="CE467" s="25">
        <v>626.6</v>
      </c>
      <c r="CF467" s="25">
        <v>618.5</v>
      </c>
      <c r="CH467" s="5">
        <v>44666</v>
      </c>
      <c r="CI467" s="25">
        <v>16980</v>
      </c>
      <c r="CJ467" s="25">
        <v>17307</v>
      </c>
    </row>
    <row r="468" spans="1:88" x14ac:dyDescent="0.3">
      <c r="A468" s="5">
        <v>44778</v>
      </c>
      <c r="B468" s="25">
        <f t="shared" si="148"/>
        <v>588.6</v>
      </c>
      <c r="C468" s="25">
        <f t="shared" si="149"/>
        <v>15013</v>
      </c>
      <c r="D468" s="25">
        <v>588.5</v>
      </c>
      <c r="E468" s="25">
        <v>15011</v>
      </c>
      <c r="F468" s="44">
        <v>-1.3359604583062248E-3</v>
      </c>
      <c r="G468" s="1">
        <f>'ONE_LAST_QUOTE (2)'!AF468</f>
        <v>-3.2310590462182717E-4</v>
      </c>
      <c r="H468" s="1">
        <f t="shared" si="150"/>
        <v>1.7144585284287945E-3</v>
      </c>
      <c r="I468" s="1">
        <f t="shared" si="151"/>
        <v>-2.3606703376724491E-3</v>
      </c>
      <c r="J468" s="25">
        <f t="shared" si="143"/>
        <v>0</v>
      </c>
      <c r="K468" s="25">
        <f t="shared" si="144"/>
        <v>0</v>
      </c>
      <c r="L468" s="25">
        <f t="shared" si="145"/>
        <v>0</v>
      </c>
      <c r="M468" s="25">
        <v>0</v>
      </c>
      <c r="N468" s="5" t="str">
        <f t="shared" si="146"/>
        <v>-</v>
      </c>
      <c r="O468" s="5" t="str">
        <f t="shared" si="147"/>
        <v>-</v>
      </c>
      <c r="P468" s="5" t="s">
        <v>80</v>
      </c>
      <c r="Q468" s="5" t="s">
        <v>80</v>
      </c>
      <c r="R468" s="5" t="str">
        <f t="shared" si="152"/>
        <v>-</v>
      </c>
      <c r="S468" s="5" t="str">
        <f t="shared" si="153"/>
        <v>-</v>
      </c>
      <c r="T468" s="27">
        <f t="shared" si="154"/>
        <v>0</v>
      </c>
      <c r="CD468" s="5">
        <v>44704</v>
      </c>
      <c r="CE468" s="25">
        <v>627.20000000000005</v>
      </c>
      <c r="CF468" s="25">
        <v>627.1</v>
      </c>
      <c r="CH468" s="5">
        <v>44669</v>
      </c>
      <c r="CI468" s="25">
        <v>16884</v>
      </c>
      <c r="CJ468" s="25">
        <v>16976</v>
      </c>
    </row>
    <row r="469" spans="1:88" x14ac:dyDescent="0.3">
      <c r="A469" s="5">
        <v>44781</v>
      </c>
      <c r="B469" s="25">
        <f t="shared" si="148"/>
        <v>586.20000000000005</v>
      </c>
      <c r="C469" s="25">
        <f t="shared" si="149"/>
        <v>14960</v>
      </c>
      <c r="D469" s="25">
        <v>585.9</v>
      </c>
      <c r="E469" s="25">
        <v>14961</v>
      </c>
      <c r="F469" s="44">
        <v>-1.4088462591129412E-4</v>
      </c>
      <c r="G469" s="1">
        <f>'ONE_LAST_QUOTE (2)'!AF469</f>
        <v>-3.2310590462182717E-4</v>
      </c>
      <c r="H469" s="1">
        <f t="shared" si="150"/>
        <v>1.7144585284287945E-3</v>
      </c>
      <c r="I469" s="1">
        <f t="shared" si="151"/>
        <v>-2.3606703376724491E-3</v>
      </c>
      <c r="J469" s="25">
        <f t="shared" si="143"/>
        <v>0</v>
      </c>
      <c r="K469" s="25">
        <f t="shared" si="144"/>
        <v>0</v>
      </c>
      <c r="L469" s="25">
        <f t="shared" si="145"/>
        <v>0</v>
      </c>
      <c r="M469" s="25">
        <v>0</v>
      </c>
      <c r="N469" s="5" t="str">
        <f t="shared" si="146"/>
        <v>-</v>
      </c>
      <c r="O469" s="5" t="str">
        <f t="shared" si="147"/>
        <v>-</v>
      </c>
      <c r="P469" s="5" t="s">
        <v>80</v>
      </c>
      <c r="Q469" s="5" t="s">
        <v>80</v>
      </c>
      <c r="R469" s="5" t="str">
        <f t="shared" si="152"/>
        <v>-</v>
      </c>
      <c r="S469" s="5" t="str">
        <f t="shared" si="153"/>
        <v>-</v>
      </c>
      <c r="T469" s="27">
        <f t="shared" si="154"/>
        <v>1</v>
      </c>
      <c r="CD469" s="5">
        <v>44705</v>
      </c>
      <c r="CE469" s="25">
        <v>618.70000000000005</v>
      </c>
      <c r="CF469" s="25">
        <v>627.20000000000005</v>
      </c>
      <c r="CH469" s="5">
        <v>44670</v>
      </c>
      <c r="CI469" s="25">
        <v>17004</v>
      </c>
      <c r="CJ469" s="25">
        <v>16888</v>
      </c>
    </row>
    <row r="470" spans="1:88" x14ac:dyDescent="0.3">
      <c r="A470" s="5">
        <v>44782</v>
      </c>
      <c r="B470" s="25">
        <f t="shared" si="148"/>
        <v>586.70000000000005</v>
      </c>
      <c r="C470" s="25">
        <f t="shared" si="149"/>
        <v>15025</v>
      </c>
      <c r="D470" s="25">
        <v>586.20000000000005</v>
      </c>
      <c r="E470" s="25">
        <v>15016</v>
      </c>
      <c r="F470" s="44">
        <v>1.5901640682433474E-3</v>
      </c>
      <c r="G470" s="1">
        <f>'ONE_LAST_QUOTE (2)'!AF470</f>
        <v>-3.2310590462182717E-4</v>
      </c>
      <c r="H470" s="1">
        <f t="shared" si="150"/>
        <v>1.7144585284287945E-3</v>
      </c>
      <c r="I470" s="1">
        <f t="shared" si="151"/>
        <v>-2.3606703376724491E-3</v>
      </c>
      <c r="J470" s="25">
        <f t="shared" si="143"/>
        <v>0</v>
      </c>
      <c r="K470" s="25">
        <f t="shared" si="144"/>
        <v>0</v>
      </c>
      <c r="L470" s="25">
        <f t="shared" si="145"/>
        <v>0</v>
      </c>
      <c r="M470" s="25">
        <v>0</v>
      </c>
      <c r="N470" s="5" t="str">
        <f t="shared" si="146"/>
        <v>-</v>
      </c>
      <c r="O470" s="5" t="str">
        <f t="shared" si="147"/>
        <v>-</v>
      </c>
      <c r="P470" s="5" t="s">
        <v>80</v>
      </c>
      <c r="Q470" s="5" t="s">
        <v>80</v>
      </c>
      <c r="R470" s="5" t="str">
        <f t="shared" si="152"/>
        <v>-</v>
      </c>
      <c r="S470" s="5" t="str">
        <f t="shared" si="153"/>
        <v>-</v>
      </c>
      <c r="T470" s="27">
        <f t="shared" si="154"/>
        <v>1</v>
      </c>
      <c r="CD470" s="5">
        <v>44706</v>
      </c>
      <c r="CE470" s="25">
        <v>622.6</v>
      </c>
      <c r="CF470" s="25">
        <v>618.6</v>
      </c>
      <c r="CH470" s="5">
        <v>44671</v>
      </c>
      <c r="CI470" s="25">
        <v>17125</v>
      </c>
      <c r="CJ470" s="25">
        <v>17004</v>
      </c>
    </row>
    <row r="471" spans="1:88" x14ac:dyDescent="0.3">
      <c r="A471" s="5">
        <v>44783</v>
      </c>
      <c r="B471" s="25">
        <f t="shared" si="148"/>
        <v>579.79999999999995</v>
      </c>
      <c r="C471" s="25">
        <f t="shared" si="149"/>
        <v>14867</v>
      </c>
      <c r="D471" s="25">
        <v>579.9</v>
      </c>
      <c r="E471" s="25">
        <v>14878</v>
      </c>
      <c r="F471" s="44">
        <v>-7.1316041532925949E-4</v>
      </c>
      <c r="G471" s="1">
        <f>'ONE_LAST_QUOTE (2)'!AF471</f>
        <v>-3.2310590462182717E-4</v>
      </c>
      <c r="H471" s="1">
        <f t="shared" si="150"/>
        <v>1.7144585284287945E-3</v>
      </c>
      <c r="I471" s="1">
        <f t="shared" si="151"/>
        <v>-2.3606703376724491E-3</v>
      </c>
      <c r="J471" s="25">
        <f t="shared" si="143"/>
        <v>0</v>
      </c>
      <c r="K471" s="25">
        <f t="shared" si="144"/>
        <v>0</v>
      </c>
      <c r="L471" s="25">
        <f t="shared" si="145"/>
        <v>0</v>
      </c>
      <c r="M471" s="25">
        <v>0</v>
      </c>
      <c r="N471" s="5" t="str">
        <f t="shared" si="146"/>
        <v>-</v>
      </c>
      <c r="O471" s="5" t="str">
        <f t="shared" si="147"/>
        <v>-</v>
      </c>
      <c r="P471" s="5" t="s">
        <v>2</v>
      </c>
      <c r="Q471" s="5" t="s">
        <v>2</v>
      </c>
      <c r="R471" s="5" t="str">
        <f t="shared" si="152"/>
        <v>-</v>
      </c>
      <c r="S471" s="5" t="str">
        <f t="shared" si="153"/>
        <v>-</v>
      </c>
      <c r="T471" s="27">
        <f t="shared" si="154"/>
        <v>0</v>
      </c>
      <c r="CD471" s="5">
        <v>44707</v>
      </c>
      <c r="CE471" s="25">
        <v>617.6</v>
      </c>
      <c r="CF471" s="25">
        <v>622.6</v>
      </c>
      <c r="CH471" s="5">
        <v>44672</v>
      </c>
      <c r="CI471" s="25">
        <v>17126</v>
      </c>
      <c r="CJ471" s="25">
        <v>17057</v>
      </c>
    </row>
    <row r="472" spans="1:88" x14ac:dyDescent="0.3">
      <c r="A472" s="5">
        <v>44784</v>
      </c>
      <c r="B472" s="25">
        <f t="shared" si="148"/>
        <v>593.1</v>
      </c>
      <c r="C472" s="25">
        <f t="shared" si="149"/>
        <v>15217</v>
      </c>
      <c r="D472" s="25">
        <v>592.79999999999995</v>
      </c>
      <c r="E472" s="25">
        <v>15184</v>
      </c>
      <c r="F472" s="44">
        <v>8.3776038403561939E-4</v>
      </c>
      <c r="G472" s="1">
        <f>'ONE_LAST_QUOTE (2)'!AF472</f>
        <v>-3.2310590462182717E-4</v>
      </c>
      <c r="H472" s="1">
        <f t="shared" si="150"/>
        <v>1.7144585284287945E-3</v>
      </c>
      <c r="I472" s="1">
        <f t="shared" si="151"/>
        <v>-2.3606703376724491E-3</v>
      </c>
      <c r="J472" s="25">
        <f t="shared" si="143"/>
        <v>0</v>
      </c>
      <c r="K472" s="25">
        <f t="shared" si="144"/>
        <v>0</v>
      </c>
      <c r="L472" s="25">
        <f t="shared" si="145"/>
        <v>0</v>
      </c>
      <c r="M472" s="25">
        <v>0</v>
      </c>
      <c r="N472" s="5" t="str">
        <f t="shared" si="146"/>
        <v>-</v>
      </c>
      <c r="O472" s="5" t="str">
        <f t="shared" si="147"/>
        <v>-</v>
      </c>
      <c r="P472" s="5" t="s">
        <v>2</v>
      </c>
      <c r="Q472" s="5" t="s">
        <v>2</v>
      </c>
      <c r="R472" s="5" t="str">
        <f t="shared" si="152"/>
        <v>-</v>
      </c>
      <c r="S472" s="5" t="str">
        <f t="shared" si="153"/>
        <v>-</v>
      </c>
      <c r="T472" s="27">
        <f t="shared" si="154"/>
        <v>1</v>
      </c>
      <c r="CD472" s="5">
        <v>44708</v>
      </c>
      <c r="CE472" s="25">
        <v>631.79999999999995</v>
      </c>
      <c r="CF472" s="25">
        <v>617.6</v>
      </c>
      <c r="CH472" s="5">
        <v>44673</v>
      </c>
      <c r="CI472" s="25">
        <v>16992</v>
      </c>
      <c r="CJ472" s="25">
        <v>17111</v>
      </c>
    </row>
    <row r="473" spans="1:88" x14ac:dyDescent="0.3">
      <c r="A473" s="5">
        <v>44785</v>
      </c>
      <c r="B473" s="25">
        <f t="shared" si="148"/>
        <v>596.79999999999995</v>
      </c>
      <c r="C473" s="25">
        <f t="shared" si="149"/>
        <v>15275</v>
      </c>
      <c r="D473" s="25">
        <v>596.6</v>
      </c>
      <c r="E473" s="25">
        <v>15274</v>
      </c>
      <c r="F473" s="44">
        <v>-1.0872085445131395E-3</v>
      </c>
      <c r="G473" s="1">
        <f>'ONE_LAST_QUOTE (2)'!AF473</f>
        <v>-3.2310590462182717E-4</v>
      </c>
      <c r="H473" s="1">
        <f t="shared" si="150"/>
        <v>1.7144585284287945E-3</v>
      </c>
      <c r="I473" s="1">
        <f t="shared" si="151"/>
        <v>-2.3606703376724491E-3</v>
      </c>
      <c r="J473" s="25">
        <f t="shared" si="143"/>
        <v>0</v>
      </c>
      <c r="K473" s="25">
        <f t="shared" si="144"/>
        <v>0</v>
      </c>
      <c r="L473" s="25">
        <f t="shared" si="145"/>
        <v>0</v>
      </c>
      <c r="M473" s="25">
        <v>0</v>
      </c>
      <c r="N473" s="5" t="str">
        <f t="shared" si="146"/>
        <v>-</v>
      </c>
      <c r="O473" s="5" t="str">
        <f t="shared" si="147"/>
        <v>-</v>
      </c>
      <c r="P473" s="5" t="s">
        <v>2</v>
      </c>
      <c r="Q473" s="5" t="s">
        <v>2</v>
      </c>
      <c r="R473" s="5" t="str">
        <f t="shared" si="152"/>
        <v>-</v>
      </c>
      <c r="S473" s="5" t="str">
        <f t="shared" si="153"/>
        <v>-</v>
      </c>
      <c r="T473" s="27">
        <f t="shared" si="154"/>
        <v>0</v>
      </c>
      <c r="CD473" s="5">
        <v>44711</v>
      </c>
      <c r="CE473" s="25">
        <v>645.29999999999995</v>
      </c>
      <c r="CF473" s="25">
        <v>633.29999999999995</v>
      </c>
      <c r="CH473" s="5">
        <v>44676</v>
      </c>
      <c r="CI473" s="25">
        <v>16572</v>
      </c>
      <c r="CJ473" s="25">
        <v>16997</v>
      </c>
    </row>
    <row r="474" spans="1:88" x14ac:dyDescent="0.3">
      <c r="A474" s="5">
        <v>44788</v>
      </c>
      <c r="B474" s="25">
        <f t="shared" si="148"/>
        <v>602.20000000000005</v>
      </c>
      <c r="C474" s="25">
        <f t="shared" si="149"/>
        <v>15390</v>
      </c>
      <c r="D474" s="25">
        <v>602</v>
      </c>
      <c r="E474" s="25">
        <v>15385</v>
      </c>
      <c r="F474" s="44">
        <v>-2.0658798200131707E-3</v>
      </c>
      <c r="G474" s="1">
        <f>'ONE_LAST_QUOTE (2)'!AF474</f>
        <v>-3.2310590462182717E-4</v>
      </c>
      <c r="H474" s="1">
        <f t="shared" si="150"/>
        <v>1.7144585284287945E-3</v>
      </c>
      <c r="I474" s="1">
        <f t="shared" si="151"/>
        <v>-2.3606703376724491E-3</v>
      </c>
      <c r="J474" s="25">
        <f t="shared" si="143"/>
        <v>0</v>
      </c>
      <c r="K474" s="25">
        <f t="shared" si="144"/>
        <v>0</v>
      </c>
      <c r="L474" s="25">
        <f t="shared" si="145"/>
        <v>0</v>
      </c>
      <c r="M474" s="25">
        <v>0</v>
      </c>
      <c r="N474" s="5" t="str">
        <f t="shared" si="146"/>
        <v>-</v>
      </c>
      <c r="O474" s="5" t="str">
        <f t="shared" si="147"/>
        <v>-</v>
      </c>
      <c r="P474" s="5" t="s">
        <v>80</v>
      </c>
      <c r="Q474" s="5" t="s">
        <v>80</v>
      </c>
      <c r="R474" s="5" t="str">
        <f t="shared" si="152"/>
        <v>-</v>
      </c>
      <c r="S474" s="5" t="str">
        <f t="shared" si="153"/>
        <v>-</v>
      </c>
      <c r="T474" s="27">
        <f t="shared" si="154"/>
        <v>0</v>
      </c>
      <c r="CD474" s="5">
        <v>44712</v>
      </c>
      <c r="CE474" s="25">
        <v>644.29999999999995</v>
      </c>
      <c r="CF474" s="25">
        <v>639.70000000000005</v>
      </c>
      <c r="CH474" s="5">
        <v>44677</v>
      </c>
      <c r="CI474" s="25">
        <v>16585</v>
      </c>
      <c r="CJ474" s="25">
        <v>16505</v>
      </c>
    </row>
    <row r="475" spans="1:88" x14ac:dyDescent="0.3">
      <c r="A475" s="5">
        <v>44789</v>
      </c>
      <c r="B475" s="25">
        <f t="shared" si="148"/>
        <v>603.4</v>
      </c>
      <c r="C475" s="25">
        <f t="shared" si="149"/>
        <v>15415</v>
      </c>
      <c r="D475" s="25">
        <v>603.29999999999995</v>
      </c>
      <c r="E475" s="25">
        <v>15425</v>
      </c>
      <c r="F475" s="44">
        <v>-3.7876320457870549E-4</v>
      </c>
      <c r="G475" s="1">
        <f>'ONE_LAST_QUOTE (2)'!AF475</f>
        <v>-3.2310590462182717E-4</v>
      </c>
      <c r="H475" s="1">
        <f t="shared" si="150"/>
        <v>1.7144585284287945E-3</v>
      </c>
      <c r="I475" s="1">
        <f t="shared" si="151"/>
        <v>-2.3606703376724491E-3</v>
      </c>
      <c r="J475" s="25">
        <f t="shared" si="143"/>
        <v>0</v>
      </c>
      <c r="K475" s="25">
        <f t="shared" si="144"/>
        <v>0</v>
      </c>
      <c r="L475" s="25">
        <f t="shared" si="145"/>
        <v>0</v>
      </c>
      <c r="M475" s="25">
        <v>0</v>
      </c>
      <c r="N475" s="5" t="str">
        <f t="shared" si="146"/>
        <v>-</v>
      </c>
      <c r="O475" s="5" t="str">
        <f t="shared" si="147"/>
        <v>-</v>
      </c>
      <c r="P475" s="5" t="s">
        <v>80</v>
      </c>
      <c r="Q475" s="5" t="s">
        <v>80</v>
      </c>
      <c r="R475" s="5" t="str">
        <f t="shared" si="152"/>
        <v>-</v>
      </c>
      <c r="S475" s="5" t="str">
        <f t="shared" si="153"/>
        <v>-</v>
      </c>
      <c r="T475" s="27">
        <f t="shared" si="154"/>
        <v>0</v>
      </c>
      <c r="CD475" s="5">
        <v>44713</v>
      </c>
      <c r="CE475" s="25">
        <v>640.4</v>
      </c>
      <c r="CF475" s="25">
        <v>644.4</v>
      </c>
      <c r="CH475" s="5">
        <v>44678</v>
      </c>
      <c r="CI475" s="25">
        <v>16287</v>
      </c>
      <c r="CJ475" s="25">
        <v>16565</v>
      </c>
    </row>
    <row r="476" spans="1:88" x14ac:dyDescent="0.3">
      <c r="A476" s="5">
        <v>44790</v>
      </c>
      <c r="B476" s="25">
        <f t="shared" si="148"/>
        <v>603.6</v>
      </c>
      <c r="C476" s="25">
        <f t="shared" si="149"/>
        <v>15368</v>
      </c>
      <c r="D476" s="25">
        <v>603.79999999999995</v>
      </c>
      <c r="E476" s="25">
        <v>15452</v>
      </c>
      <c r="F476" s="44">
        <v>1.0335900043385009E-3</v>
      </c>
      <c r="G476" s="1">
        <f>'ONE_LAST_QUOTE (2)'!AF476</f>
        <v>-3.2310590462182717E-4</v>
      </c>
      <c r="H476" s="1">
        <f t="shared" si="150"/>
        <v>1.7144585284287945E-3</v>
      </c>
      <c r="I476" s="1">
        <f t="shared" si="151"/>
        <v>-2.3606703376724491E-3</v>
      </c>
      <c r="J476" s="25">
        <f t="shared" si="143"/>
        <v>0</v>
      </c>
      <c r="K476" s="25">
        <f t="shared" si="144"/>
        <v>0</v>
      </c>
      <c r="L476" s="25">
        <f t="shared" si="145"/>
        <v>0</v>
      </c>
      <c r="M476" s="25">
        <v>0</v>
      </c>
      <c r="N476" s="5" t="str">
        <f t="shared" si="146"/>
        <v>-</v>
      </c>
      <c r="O476" s="5" t="str">
        <f t="shared" si="147"/>
        <v>-</v>
      </c>
      <c r="P476" s="5" t="s">
        <v>80</v>
      </c>
      <c r="Q476" s="5" t="s">
        <v>80</v>
      </c>
      <c r="R476" s="5" t="str">
        <f t="shared" si="152"/>
        <v>-</v>
      </c>
      <c r="S476" s="5" t="str">
        <f t="shared" si="153"/>
        <v>-</v>
      </c>
      <c r="T476" s="27">
        <f t="shared" si="154"/>
        <v>1</v>
      </c>
      <c r="CD476" s="5">
        <v>44714</v>
      </c>
      <c r="CE476" s="25">
        <v>634.6</v>
      </c>
      <c r="CF476" s="25">
        <v>640.29999999999995</v>
      </c>
      <c r="CH476" s="5">
        <v>44679</v>
      </c>
      <c r="CI476" s="25">
        <v>16388</v>
      </c>
      <c r="CJ476" s="25">
        <v>16300</v>
      </c>
    </row>
    <row r="477" spans="1:88" x14ac:dyDescent="0.3">
      <c r="A477" s="5">
        <v>44791</v>
      </c>
      <c r="B477" s="25">
        <f t="shared" si="148"/>
        <v>599.4</v>
      </c>
      <c r="C477" s="25">
        <f t="shared" si="149"/>
        <v>15285</v>
      </c>
      <c r="D477" s="25">
        <v>599.5</v>
      </c>
      <c r="E477" s="25">
        <v>15317</v>
      </c>
      <c r="F477" s="44">
        <v>-7.8601734585462745E-5</v>
      </c>
      <c r="G477" s="1">
        <f>'ONE_LAST_QUOTE (2)'!AF477</f>
        <v>-3.2310590462182717E-4</v>
      </c>
      <c r="H477" s="1">
        <f t="shared" si="150"/>
        <v>1.7144585284287945E-3</v>
      </c>
      <c r="I477" s="1">
        <f t="shared" si="151"/>
        <v>-2.3606703376724491E-3</v>
      </c>
      <c r="J477" s="25">
        <f t="shared" si="143"/>
        <v>0</v>
      </c>
      <c r="K477" s="25">
        <f t="shared" si="144"/>
        <v>0</v>
      </c>
      <c r="L477" s="25">
        <f t="shared" si="145"/>
        <v>0</v>
      </c>
      <c r="M477" s="25">
        <v>0</v>
      </c>
      <c r="N477" s="5" t="str">
        <f t="shared" si="146"/>
        <v>-</v>
      </c>
      <c r="O477" s="5" t="str">
        <f t="shared" si="147"/>
        <v>-</v>
      </c>
      <c r="P477" s="5" t="s">
        <v>2</v>
      </c>
      <c r="Q477" s="5" t="s">
        <v>2</v>
      </c>
      <c r="R477" s="5" t="str">
        <f t="shared" si="152"/>
        <v>-</v>
      </c>
      <c r="S477" s="5" t="str">
        <f t="shared" si="153"/>
        <v>-</v>
      </c>
      <c r="T477" s="27">
        <f t="shared" si="154"/>
        <v>1</v>
      </c>
      <c r="CD477" s="5">
        <v>44715</v>
      </c>
      <c r="CE477" s="25">
        <v>641.6</v>
      </c>
      <c r="CF477" s="25">
        <v>634.6</v>
      </c>
      <c r="CH477" s="5">
        <v>44680</v>
      </c>
      <c r="CI477" s="25">
        <v>16581</v>
      </c>
      <c r="CJ477" s="25">
        <v>16422</v>
      </c>
    </row>
    <row r="478" spans="1:88" x14ac:dyDescent="0.3">
      <c r="A478" s="5">
        <v>44792</v>
      </c>
      <c r="B478" s="25">
        <f t="shared" si="148"/>
        <v>600.20000000000005</v>
      </c>
      <c r="C478" s="25">
        <f t="shared" si="149"/>
        <v>15325</v>
      </c>
      <c r="D478" s="25">
        <v>600.5</v>
      </c>
      <c r="E478" s="25">
        <v>15354</v>
      </c>
      <c r="F478" s="44">
        <v>-3.4666284014244804E-4</v>
      </c>
      <c r="G478" s="1">
        <f>'ONE_LAST_QUOTE (2)'!AF478</f>
        <v>-3.2310590462182717E-4</v>
      </c>
      <c r="H478" s="1">
        <f t="shared" si="150"/>
        <v>1.7144585284287945E-3</v>
      </c>
      <c r="I478" s="1">
        <f t="shared" si="151"/>
        <v>-2.3606703376724491E-3</v>
      </c>
      <c r="J478" s="25">
        <f t="shared" si="143"/>
        <v>0</v>
      </c>
      <c r="K478" s="25">
        <f t="shared" si="144"/>
        <v>0</v>
      </c>
      <c r="L478" s="25">
        <f t="shared" si="145"/>
        <v>0</v>
      </c>
      <c r="M478" s="25">
        <v>0</v>
      </c>
      <c r="N478" s="5" t="str">
        <f t="shared" si="146"/>
        <v>-</v>
      </c>
      <c r="O478" s="5" t="str">
        <f t="shared" si="147"/>
        <v>-</v>
      </c>
      <c r="P478" s="5" t="s">
        <v>80</v>
      </c>
      <c r="Q478" s="5" t="s">
        <v>80</v>
      </c>
      <c r="R478" s="5" t="str">
        <f t="shared" si="152"/>
        <v>-</v>
      </c>
      <c r="S478" s="5" t="str">
        <f t="shared" si="153"/>
        <v>-</v>
      </c>
      <c r="T478" s="27">
        <f t="shared" si="154"/>
        <v>0</v>
      </c>
      <c r="CD478" s="5">
        <v>44718</v>
      </c>
      <c r="CE478" s="25">
        <v>638.29999999999995</v>
      </c>
      <c r="CF478" s="25">
        <v>641.29999999999995</v>
      </c>
      <c r="CH478" s="5">
        <v>44684</v>
      </c>
      <c r="CI478" s="25">
        <v>16472</v>
      </c>
      <c r="CJ478" s="25">
        <v>16595</v>
      </c>
    </row>
    <row r="479" spans="1:88" x14ac:dyDescent="0.3">
      <c r="A479" s="5">
        <v>44795</v>
      </c>
      <c r="B479" s="25">
        <f t="shared" si="148"/>
        <v>591.5</v>
      </c>
      <c r="C479" s="25">
        <f t="shared" si="149"/>
        <v>15165</v>
      </c>
      <c r="D479" s="25">
        <v>592.4</v>
      </c>
      <c r="E479" s="25">
        <v>15179</v>
      </c>
      <c r="F479" s="44">
        <v>-5.1723499731904006E-4</v>
      </c>
      <c r="G479" s="1">
        <f>'ONE_LAST_QUOTE (2)'!AF479</f>
        <v>-3.2310590462182717E-4</v>
      </c>
      <c r="H479" s="1">
        <f t="shared" si="150"/>
        <v>1.7144585284287945E-3</v>
      </c>
      <c r="I479" s="1">
        <f t="shared" si="151"/>
        <v>-2.3606703376724491E-3</v>
      </c>
      <c r="J479" s="25">
        <f t="shared" si="143"/>
        <v>0</v>
      </c>
      <c r="K479" s="25">
        <f t="shared" si="144"/>
        <v>0</v>
      </c>
      <c r="L479" s="25">
        <f t="shared" si="145"/>
        <v>0</v>
      </c>
      <c r="M479" s="25">
        <v>0</v>
      </c>
      <c r="N479" s="5" t="str">
        <f t="shared" si="146"/>
        <v>-</v>
      </c>
      <c r="O479" s="5" t="str">
        <f t="shared" si="147"/>
        <v>-</v>
      </c>
      <c r="P479" s="5" t="s">
        <v>80</v>
      </c>
      <c r="Q479" s="5" t="s">
        <v>80</v>
      </c>
      <c r="R479" s="5" t="str">
        <f t="shared" si="152"/>
        <v>-</v>
      </c>
      <c r="S479" s="5" t="str">
        <f t="shared" si="153"/>
        <v>-</v>
      </c>
      <c r="T479" s="27">
        <f t="shared" si="154"/>
        <v>0</v>
      </c>
      <c r="CD479" s="5">
        <v>44719</v>
      </c>
      <c r="CE479" s="25">
        <v>630.6</v>
      </c>
      <c r="CF479" s="25">
        <v>638.1</v>
      </c>
      <c r="CH479" s="5">
        <v>44685</v>
      </c>
      <c r="CI479" s="25">
        <v>16519</v>
      </c>
      <c r="CJ479" s="25">
        <v>16431</v>
      </c>
    </row>
    <row r="480" spans="1:88" x14ac:dyDescent="0.3">
      <c r="A480" s="5">
        <v>44796</v>
      </c>
      <c r="B480" s="25">
        <f t="shared" si="148"/>
        <v>585.4</v>
      </c>
      <c r="C480" s="25">
        <f t="shared" si="149"/>
        <v>15003</v>
      </c>
      <c r="D480" s="25">
        <v>585.4</v>
      </c>
      <c r="E480" s="25">
        <v>15028</v>
      </c>
      <c r="F480" s="44">
        <v>-5.4277703601806856E-4</v>
      </c>
      <c r="G480" s="1">
        <f>'ONE_LAST_QUOTE (2)'!AF480</f>
        <v>-3.2310590462182717E-4</v>
      </c>
      <c r="H480" s="1">
        <f t="shared" si="150"/>
        <v>1.7144585284287945E-3</v>
      </c>
      <c r="I480" s="1">
        <f t="shared" si="151"/>
        <v>-2.3606703376724491E-3</v>
      </c>
      <c r="J480" s="25">
        <f t="shared" si="143"/>
        <v>0</v>
      </c>
      <c r="K480" s="25">
        <f t="shared" si="144"/>
        <v>0</v>
      </c>
      <c r="L480" s="25">
        <f t="shared" si="145"/>
        <v>0</v>
      </c>
      <c r="M480" s="25">
        <v>0</v>
      </c>
      <c r="N480" s="5" t="str">
        <f t="shared" si="146"/>
        <v>-</v>
      </c>
      <c r="O480" s="5" t="str">
        <f t="shared" si="147"/>
        <v>-</v>
      </c>
      <c r="P480" s="5" t="s">
        <v>80</v>
      </c>
      <c r="Q480" s="5" t="s">
        <v>80</v>
      </c>
      <c r="R480" s="5" t="str">
        <f t="shared" si="152"/>
        <v>-</v>
      </c>
      <c r="S480" s="5" t="str">
        <f t="shared" si="153"/>
        <v>-</v>
      </c>
      <c r="T480" s="27">
        <f t="shared" si="154"/>
        <v>0</v>
      </c>
      <c r="CD480" s="5">
        <v>44720</v>
      </c>
      <c r="CE480" s="25">
        <v>637.20000000000005</v>
      </c>
      <c r="CF480" s="25">
        <v>630.79999999999995</v>
      </c>
      <c r="CH480" s="5">
        <v>44686</v>
      </c>
      <c r="CI480" s="25">
        <v>16685</v>
      </c>
      <c r="CJ480" s="25">
        <v>16528</v>
      </c>
    </row>
    <row r="481" spans="1:88" x14ac:dyDescent="0.3">
      <c r="A481" s="5">
        <v>44797</v>
      </c>
      <c r="B481" s="25">
        <f t="shared" si="148"/>
        <v>584.29999999999995</v>
      </c>
      <c r="C481" s="25">
        <f t="shared" si="149"/>
        <v>15053</v>
      </c>
      <c r="D481" s="25">
        <v>584</v>
      </c>
      <c r="E481" s="25">
        <v>15035</v>
      </c>
      <c r="F481" s="44">
        <v>5.394580585592675E-4</v>
      </c>
      <c r="G481" s="1">
        <f>'ONE_LAST_QUOTE (2)'!AF481</f>
        <v>-3.2310590462182717E-4</v>
      </c>
      <c r="H481" s="1">
        <f t="shared" si="150"/>
        <v>1.7144585284287945E-3</v>
      </c>
      <c r="I481" s="1">
        <f t="shared" si="151"/>
        <v>-2.3606703376724491E-3</v>
      </c>
      <c r="J481" s="25">
        <f t="shared" si="143"/>
        <v>0</v>
      </c>
      <c r="K481" s="25">
        <f t="shared" si="144"/>
        <v>0</v>
      </c>
      <c r="L481" s="25">
        <f t="shared" si="145"/>
        <v>0</v>
      </c>
      <c r="M481" s="25">
        <v>0</v>
      </c>
      <c r="N481" s="5" t="str">
        <f t="shared" si="146"/>
        <v>-</v>
      </c>
      <c r="O481" s="5" t="str">
        <f t="shared" si="147"/>
        <v>-</v>
      </c>
      <c r="P481" s="5" t="s">
        <v>80</v>
      </c>
      <c r="Q481" s="5" t="s">
        <v>80</v>
      </c>
      <c r="R481" s="5" t="str">
        <f t="shared" si="152"/>
        <v>-</v>
      </c>
      <c r="S481" s="5" t="str">
        <f t="shared" si="153"/>
        <v>-</v>
      </c>
      <c r="T481" s="27">
        <f t="shared" si="154"/>
        <v>1</v>
      </c>
      <c r="CD481" s="5">
        <v>44721</v>
      </c>
      <c r="CE481" s="25">
        <v>635.79999999999995</v>
      </c>
      <c r="CF481" s="25">
        <v>637.5</v>
      </c>
      <c r="CH481" s="5">
        <v>44687</v>
      </c>
      <c r="CI481" s="25">
        <v>16356</v>
      </c>
      <c r="CJ481" s="25">
        <v>16638</v>
      </c>
    </row>
    <row r="482" spans="1:88" x14ac:dyDescent="0.3">
      <c r="A482" s="5">
        <v>44798</v>
      </c>
      <c r="B482" s="25">
        <f t="shared" si="148"/>
        <v>590.29999999999995</v>
      </c>
      <c r="C482" s="25">
        <f t="shared" si="149"/>
        <v>15243</v>
      </c>
      <c r="D482" s="25">
        <v>590.20000000000005</v>
      </c>
      <c r="E482" s="25">
        <v>15170</v>
      </c>
      <c r="F482" s="44">
        <v>-9.4056254112996943E-4</v>
      </c>
      <c r="G482" s="1">
        <f>'ONE_LAST_QUOTE (2)'!AF482</f>
        <v>-3.2310590462182717E-4</v>
      </c>
      <c r="H482" s="1">
        <f t="shared" si="150"/>
        <v>1.7144585284287945E-3</v>
      </c>
      <c r="I482" s="1">
        <f t="shared" si="151"/>
        <v>-2.3606703376724491E-3</v>
      </c>
      <c r="J482" s="25">
        <f t="shared" si="143"/>
        <v>0</v>
      </c>
      <c r="K482" s="25">
        <f t="shared" si="144"/>
        <v>0</v>
      </c>
      <c r="L482" s="25">
        <f t="shared" si="145"/>
        <v>0</v>
      </c>
      <c r="M482" s="25">
        <v>0</v>
      </c>
      <c r="N482" s="5" t="str">
        <f t="shared" si="146"/>
        <v>-</v>
      </c>
      <c r="O482" s="5" t="str">
        <f t="shared" si="147"/>
        <v>-</v>
      </c>
      <c r="P482" s="5" t="s">
        <v>80</v>
      </c>
      <c r="Q482" s="5" t="s">
        <v>80</v>
      </c>
      <c r="R482" s="5" t="str">
        <f t="shared" si="152"/>
        <v>-</v>
      </c>
      <c r="S482" s="5" t="str">
        <f t="shared" si="153"/>
        <v>-</v>
      </c>
      <c r="T482" s="27">
        <f t="shared" si="154"/>
        <v>0</v>
      </c>
      <c r="CD482" s="5">
        <v>44722</v>
      </c>
      <c r="CE482" s="25">
        <v>631.29999999999995</v>
      </c>
      <c r="CF482" s="25">
        <v>636.29999999999995</v>
      </c>
      <c r="CH482" s="5">
        <v>44690</v>
      </c>
      <c r="CI482" s="25">
        <v>16027</v>
      </c>
      <c r="CJ482" s="25">
        <v>16339</v>
      </c>
    </row>
    <row r="483" spans="1:88" x14ac:dyDescent="0.3">
      <c r="A483" s="5">
        <v>44799</v>
      </c>
      <c r="B483" s="25">
        <f t="shared" si="148"/>
        <v>593.29999999999995</v>
      </c>
      <c r="C483" s="25">
        <f t="shared" si="149"/>
        <v>15254</v>
      </c>
      <c r="D483" s="25">
        <v>592.79999999999995</v>
      </c>
      <c r="E483" s="25">
        <v>15241</v>
      </c>
      <c r="F483" s="44">
        <v>-6.3335649298599432E-4</v>
      </c>
      <c r="G483" s="1">
        <f>'ONE_LAST_QUOTE (2)'!AF483</f>
        <v>-3.2310590462182717E-4</v>
      </c>
      <c r="H483" s="1">
        <f t="shared" si="150"/>
        <v>1.7144585284287945E-3</v>
      </c>
      <c r="I483" s="1">
        <f t="shared" si="151"/>
        <v>-2.3606703376724491E-3</v>
      </c>
      <c r="J483" s="25">
        <f t="shared" si="143"/>
        <v>0</v>
      </c>
      <c r="K483" s="25">
        <f t="shared" si="144"/>
        <v>0</v>
      </c>
      <c r="L483" s="25">
        <f t="shared" si="145"/>
        <v>0</v>
      </c>
      <c r="M483" s="25">
        <v>0</v>
      </c>
      <c r="N483" s="5" t="str">
        <f t="shared" si="146"/>
        <v>-</v>
      </c>
      <c r="O483" s="5" t="str">
        <f t="shared" si="147"/>
        <v>-</v>
      </c>
      <c r="P483" s="5" t="s">
        <v>80</v>
      </c>
      <c r="Q483" s="5" t="s">
        <v>80</v>
      </c>
      <c r="R483" s="5" t="str">
        <f t="shared" si="152"/>
        <v>-</v>
      </c>
      <c r="S483" s="5" t="str">
        <f t="shared" si="153"/>
        <v>-</v>
      </c>
      <c r="T483" s="27">
        <f t="shared" si="154"/>
        <v>0</v>
      </c>
      <c r="CD483" s="5">
        <v>44725</v>
      </c>
      <c r="CE483" s="25">
        <v>613.5</v>
      </c>
      <c r="CF483" s="25">
        <v>630.4</v>
      </c>
      <c r="CH483" s="5">
        <v>44691</v>
      </c>
      <c r="CI483" s="25">
        <v>16038</v>
      </c>
      <c r="CJ483" s="25">
        <v>16048</v>
      </c>
    </row>
    <row r="484" spans="1:88" x14ac:dyDescent="0.3">
      <c r="A484" s="5">
        <v>44802</v>
      </c>
      <c r="B484" s="25">
        <f t="shared" si="148"/>
        <v>577</v>
      </c>
      <c r="C484" s="25">
        <f t="shared" si="149"/>
        <v>14847</v>
      </c>
      <c r="D484" s="25">
        <v>576.4</v>
      </c>
      <c r="E484" s="25">
        <v>14820</v>
      </c>
      <c r="F484" s="44">
        <v>-1.9778495758543055E-3</v>
      </c>
      <c r="G484" s="1">
        <f>'ONE_LAST_QUOTE (2)'!AF484</f>
        <v>-3.2310590462182717E-4</v>
      </c>
      <c r="H484" s="1">
        <f t="shared" si="150"/>
        <v>1.7144585284287945E-3</v>
      </c>
      <c r="I484" s="1">
        <f t="shared" si="151"/>
        <v>-2.3606703376724491E-3</v>
      </c>
      <c r="J484" s="25">
        <f t="shared" si="143"/>
        <v>0</v>
      </c>
      <c r="K484" s="25">
        <f t="shared" si="144"/>
        <v>0</v>
      </c>
      <c r="L484" s="25">
        <f t="shared" si="145"/>
        <v>0</v>
      </c>
      <c r="M484" s="25">
        <v>0</v>
      </c>
      <c r="N484" s="5" t="str">
        <f t="shared" si="146"/>
        <v>-</v>
      </c>
      <c r="O484" s="5" t="str">
        <f t="shared" si="147"/>
        <v>-</v>
      </c>
      <c r="P484" s="5" t="s">
        <v>80</v>
      </c>
      <c r="Q484" s="5" t="s">
        <v>80</v>
      </c>
      <c r="R484" s="5" t="str">
        <f t="shared" si="152"/>
        <v>-</v>
      </c>
      <c r="S484" s="5" t="str">
        <f t="shared" si="153"/>
        <v>-</v>
      </c>
      <c r="T484" s="27">
        <f t="shared" si="154"/>
        <v>0</v>
      </c>
      <c r="CD484" s="5">
        <v>44726</v>
      </c>
      <c r="CE484" s="25">
        <v>612.20000000000005</v>
      </c>
      <c r="CF484" s="25">
        <v>613.29999999999995</v>
      </c>
      <c r="CH484" s="5">
        <v>44692</v>
      </c>
      <c r="CI484" s="25">
        <v>16007</v>
      </c>
      <c r="CJ484" s="25">
        <v>16111</v>
      </c>
    </row>
    <row r="485" spans="1:88" x14ac:dyDescent="0.3">
      <c r="A485" s="5">
        <v>44803</v>
      </c>
      <c r="B485" s="25">
        <f t="shared" si="148"/>
        <v>577.79999999999995</v>
      </c>
      <c r="C485" s="25">
        <f t="shared" si="149"/>
        <v>14960</v>
      </c>
      <c r="D485" s="25">
        <v>579.29999999999995</v>
      </c>
      <c r="E485" s="25">
        <v>14949</v>
      </c>
      <c r="F485" s="44">
        <v>-5.9808858201679509E-4</v>
      </c>
      <c r="G485" s="1">
        <f>'ONE_LAST_QUOTE (2)'!AF485</f>
        <v>-3.2310590462182717E-4</v>
      </c>
      <c r="H485" s="1">
        <f t="shared" si="150"/>
        <v>1.7144585284287945E-3</v>
      </c>
      <c r="I485" s="1">
        <f t="shared" si="151"/>
        <v>-2.3606703376724491E-3</v>
      </c>
      <c r="J485" s="25">
        <f t="shared" si="143"/>
        <v>0</v>
      </c>
      <c r="K485" s="25">
        <f t="shared" si="144"/>
        <v>0</v>
      </c>
      <c r="L485" s="25">
        <f t="shared" si="145"/>
        <v>0</v>
      </c>
      <c r="M485" s="25">
        <v>0</v>
      </c>
      <c r="N485" s="5" t="str">
        <f t="shared" si="146"/>
        <v>-</v>
      </c>
      <c r="O485" s="5" t="str">
        <f t="shared" si="147"/>
        <v>-</v>
      </c>
      <c r="P485" s="5" t="s">
        <v>2</v>
      </c>
      <c r="Q485" s="5" t="s">
        <v>2</v>
      </c>
      <c r="R485" s="5" t="str">
        <f t="shared" si="152"/>
        <v>-</v>
      </c>
      <c r="S485" s="5" t="str">
        <f t="shared" si="153"/>
        <v>-</v>
      </c>
      <c r="T485" s="27">
        <f t="shared" si="154"/>
        <v>0</v>
      </c>
      <c r="CD485" s="5">
        <v>44727</v>
      </c>
      <c r="CE485" s="25">
        <v>609.70000000000005</v>
      </c>
      <c r="CF485" s="25">
        <v>612.20000000000005</v>
      </c>
      <c r="CH485" s="5">
        <v>44693</v>
      </c>
      <c r="CI485" s="25">
        <v>15630</v>
      </c>
      <c r="CJ485" s="25">
        <v>16006</v>
      </c>
    </row>
    <row r="486" spans="1:88" x14ac:dyDescent="0.3">
      <c r="A486" s="5">
        <v>44804</v>
      </c>
      <c r="B486" s="25">
        <f t="shared" si="148"/>
        <v>579.79999999999995</v>
      </c>
      <c r="C486" s="25">
        <f t="shared" si="149"/>
        <v>15039</v>
      </c>
      <c r="D486" s="25">
        <v>580.29999999999995</v>
      </c>
      <c r="E486" s="25">
        <v>15042</v>
      </c>
      <c r="F486" s="44">
        <v>3.0992185212689463E-3</v>
      </c>
      <c r="G486" s="1">
        <f>'ONE_LAST_QUOTE (2)'!AF486</f>
        <v>-3.2310590462182717E-4</v>
      </c>
      <c r="H486" s="1">
        <f t="shared" si="150"/>
        <v>1.7144585284287945E-3</v>
      </c>
      <c r="I486" s="1">
        <f t="shared" si="151"/>
        <v>-2.3606703376724491E-3</v>
      </c>
      <c r="J486" s="25">
        <f t="shared" si="143"/>
        <v>1</v>
      </c>
      <c r="K486" s="25">
        <f t="shared" si="144"/>
        <v>0</v>
      </c>
      <c r="L486" s="25">
        <f t="shared" si="145"/>
        <v>1</v>
      </c>
      <c r="M486" s="25">
        <v>0</v>
      </c>
      <c r="N486" s="5">
        <f t="shared" si="146"/>
        <v>44804</v>
      </c>
      <c r="O486" s="5" t="str">
        <f t="shared" si="147"/>
        <v>-</v>
      </c>
      <c r="P486" s="5" t="s">
        <v>80</v>
      </c>
      <c r="Q486" s="5" t="s">
        <v>80</v>
      </c>
      <c r="R486" s="5" t="str">
        <f t="shared" si="152"/>
        <v>-</v>
      </c>
      <c r="S486" s="5" t="str">
        <f t="shared" si="153"/>
        <v>-</v>
      </c>
      <c r="T486" s="27">
        <f t="shared" si="154"/>
        <v>1</v>
      </c>
      <c r="CD486" s="5">
        <v>44728</v>
      </c>
      <c r="CE486" s="25">
        <v>605.9</v>
      </c>
      <c r="CF486" s="25">
        <v>610</v>
      </c>
      <c r="CH486" s="5">
        <v>44694</v>
      </c>
      <c r="CI486" s="25">
        <v>15849</v>
      </c>
      <c r="CJ486" s="25">
        <v>15631</v>
      </c>
    </row>
    <row r="487" spans="1:88" x14ac:dyDescent="0.3">
      <c r="A487" s="5">
        <v>44805</v>
      </c>
      <c r="B487" s="25">
        <f t="shared" si="148"/>
        <v>568.29999999999995</v>
      </c>
      <c r="C487" s="25">
        <f t="shared" si="149"/>
        <v>14700</v>
      </c>
      <c r="D487" s="25">
        <v>568.4</v>
      </c>
      <c r="E487" s="25">
        <v>14737</v>
      </c>
      <c r="F487" s="44">
        <v>2.1751660464423275E-4</v>
      </c>
      <c r="G487" s="1">
        <f>'ONE_LAST_QUOTE (2)'!AF487</f>
        <v>-3.2310590462182717E-4</v>
      </c>
      <c r="H487" s="1">
        <f t="shared" si="150"/>
        <v>1.7144585284287945E-3</v>
      </c>
      <c r="I487" s="1">
        <f t="shared" si="151"/>
        <v>-2.3606703376724491E-3</v>
      </c>
      <c r="J487" s="25">
        <f t="shared" si="143"/>
        <v>0</v>
      </c>
      <c r="K487" s="25">
        <f t="shared" si="144"/>
        <v>0</v>
      </c>
      <c r="L487" s="25">
        <f t="shared" si="145"/>
        <v>0</v>
      </c>
      <c r="M487" s="25">
        <v>0</v>
      </c>
      <c r="N487" s="5" t="str">
        <f t="shared" si="146"/>
        <v>-</v>
      </c>
      <c r="O487" s="5" t="str">
        <f t="shared" si="147"/>
        <v>-</v>
      </c>
      <c r="P487" s="5" t="s">
        <v>80</v>
      </c>
      <c r="Q487" s="5" t="s">
        <v>80</v>
      </c>
      <c r="R487" s="5" t="str">
        <f t="shared" si="152"/>
        <v>-</v>
      </c>
      <c r="S487" s="5" t="str">
        <f t="shared" si="153"/>
        <v>-</v>
      </c>
      <c r="T487" s="27">
        <f t="shared" si="154"/>
        <v>1</v>
      </c>
      <c r="CD487" s="5">
        <v>44729</v>
      </c>
      <c r="CE487" s="25">
        <v>595.79999999999995</v>
      </c>
      <c r="CF487" s="25">
        <v>601.70000000000005</v>
      </c>
      <c r="CH487" s="5">
        <v>44697</v>
      </c>
      <c r="CI487" s="25">
        <v>15922</v>
      </c>
      <c r="CJ487" s="25">
        <v>15835</v>
      </c>
    </row>
    <row r="488" spans="1:88" x14ac:dyDescent="0.3">
      <c r="A488" s="5">
        <v>44806</v>
      </c>
      <c r="B488" s="25">
        <f t="shared" si="148"/>
        <v>562.4</v>
      </c>
      <c r="C488" s="25">
        <f t="shared" si="149"/>
        <v>14624</v>
      </c>
      <c r="D488" s="25">
        <v>562.29999999999995</v>
      </c>
      <c r="E488" s="25">
        <v>14598</v>
      </c>
      <c r="F488" s="44">
        <v>-5.4449346666618362E-4</v>
      </c>
      <c r="G488" s="1">
        <f>'ONE_LAST_QUOTE (2)'!AF488</f>
        <v>-3.2310590462182717E-4</v>
      </c>
      <c r="H488" s="1">
        <f t="shared" si="150"/>
        <v>1.7144585284287945E-3</v>
      </c>
      <c r="I488" s="1">
        <f t="shared" si="151"/>
        <v>-2.3606703376724491E-3</v>
      </c>
      <c r="J488" s="25">
        <f t="shared" si="143"/>
        <v>0</v>
      </c>
      <c r="K488" s="25">
        <f t="shared" si="144"/>
        <v>0</v>
      </c>
      <c r="L488" s="25">
        <f t="shared" si="145"/>
        <v>0</v>
      </c>
      <c r="M488" s="25">
        <v>1</v>
      </c>
      <c r="N488" s="5" t="str">
        <f t="shared" si="146"/>
        <v>-</v>
      </c>
      <c r="O488" s="5" t="str">
        <f t="shared" si="147"/>
        <v>-</v>
      </c>
      <c r="P488" s="5" t="s">
        <v>80</v>
      </c>
      <c r="Q488" s="5" t="s">
        <v>80</v>
      </c>
      <c r="R488" s="5" t="str">
        <f t="shared" si="152"/>
        <v>-</v>
      </c>
      <c r="S488" s="5" t="str">
        <f t="shared" si="153"/>
        <v>-</v>
      </c>
      <c r="T488" s="27">
        <f t="shared" si="154"/>
        <v>0</v>
      </c>
      <c r="CD488" s="5">
        <v>44732</v>
      </c>
      <c r="CE488" s="25">
        <v>593.1</v>
      </c>
      <c r="CF488" s="25">
        <v>595.29999999999995</v>
      </c>
      <c r="CH488" s="5">
        <v>44698</v>
      </c>
      <c r="CI488" s="25">
        <v>16075</v>
      </c>
      <c r="CJ488" s="25">
        <v>15915</v>
      </c>
    </row>
    <row r="489" spans="1:88" x14ac:dyDescent="0.3">
      <c r="A489" s="5">
        <v>44809</v>
      </c>
      <c r="B489" s="25">
        <f t="shared" si="148"/>
        <v>564.20000000000005</v>
      </c>
      <c r="C489" s="25">
        <f t="shared" si="149"/>
        <v>14639</v>
      </c>
      <c r="D489" s="25">
        <v>564</v>
      </c>
      <c r="E489" s="25">
        <v>14613</v>
      </c>
      <c r="F489" s="44">
        <v>7.5261182073916514E-4</v>
      </c>
      <c r="G489" s="1">
        <f>'ONE_LAST_QUOTE (2)'!AF489</f>
        <v>-3.2310590462182717E-4</v>
      </c>
      <c r="H489" s="1">
        <f t="shared" si="150"/>
        <v>1.7144585284287945E-3</v>
      </c>
      <c r="I489" s="1">
        <f t="shared" si="151"/>
        <v>-2.3606703376724491E-3</v>
      </c>
      <c r="J489" s="25">
        <f t="shared" si="143"/>
        <v>0</v>
      </c>
      <c r="K489" s="25">
        <f t="shared" si="144"/>
        <v>0</v>
      </c>
      <c r="L489" s="25">
        <f t="shared" si="145"/>
        <v>0</v>
      </c>
      <c r="M489" s="25">
        <v>0</v>
      </c>
      <c r="N489" s="5" t="str">
        <f t="shared" si="146"/>
        <v>-</v>
      </c>
      <c r="O489" s="5" t="str">
        <f t="shared" si="147"/>
        <v>-</v>
      </c>
      <c r="P489" s="5" t="s">
        <v>80</v>
      </c>
      <c r="Q489" s="5" t="s">
        <v>80</v>
      </c>
      <c r="R489" s="5" t="str">
        <f t="shared" si="152"/>
        <v>-</v>
      </c>
      <c r="S489" s="5" t="str">
        <f t="shared" si="153"/>
        <v>-</v>
      </c>
      <c r="T489" s="27">
        <f t="shared" si="154"/>
        <v>1</v>
      </c>
      <c r="CD489" s="5">
        <v>44733</v>
      </c>
      <c r="CE489" s="25">
        <v>603.9</v>
      </c>
      <c r="CF489" s="25">
        <v>594.4</v>
      </c>
      <c r="CH489" s="5">
        <v>44699</v>
      </c>
      <c r="CI489" s="25">
        <v>16302</v>
      </c>
      <c r="CJ489" s="25">
        <v>16100</v>
      </c>
    </row>
    <row r="490" spans="1:88" x14ac:dyDescent="0.3">
      <c r="A490" s="5">
        <v>44810</v>
      </c>
      <c r="B490" s="25">
        <f t="shared" si="148"/>
        <v>566.70000000000005</v>
      </c>
      <c r="C490" s="25">
        <f t="shared" si="149"/>
        <v>14647</v>
      </c>
      <c r="D490" s="25">
        <v>566.6</v>
      </c>
      <c r="E490" s="25">
        <v>14635</v>
      </c>
      <c r="F490" s="44">
        <v>1.3251344873974513E-3</v>
      </c>
      <c r="G490" s="1">
        <f>'ONE_LAST_QUOTE (2)'!AF490</f>
        <v>-3.2310590462182717E-4</v>
      </c>
      <c r="H490" s="1">
        <f t="shared" si="150"/>
        <v>1.7144585284287945E-3</v>
      </c>
      <c r="I490" s="1">
        <f t="shared" si="151"/>
        <v>-2.3606703376724491E-3</v>
      </c>
      <c r="J490" s="25">
        <f t="shared" si="143"/>
        <v>0</v>
      </c>
      <c r="K490" s="25">
        <f t="shared" si="144"/>
        <v>0</v>
      </c>
      <c r="L490" s="25">
        <f t="shared" si="145"/>
        <v>0</v>
      </c>
      <c r="M490" s="25">
        <v>0</v>
      </c>
      <c r="N490" s="5" t="str">
        <f t="shared" si="146"/>
        <v>-</v>
      </c>
      <c r="O490" s="5" t="str">
        <f t="shared" si="147"/>
        <v>-</v>
      </c>
      <c r="P490" s="5" t="s">
        <v>80</v>
      </c>
      <c r="Q490" s="5" t="s">
        <v>80</v>
      </c>
      <c r="R490" s="5" t="str">
        <f t="shared" si="152"/>
        <v>-</v>
      </c>
      <c r="S490" s="5" t="str">
        <f t="shared" si="153"/>
        <v>-</v>
      </c>
      <c r="T490" s="27">
        <f t="shared" si="154"/>
        <v>1</v>
      </c>
      <c r="CD490" s="5">
        <v>44734</v>
      </c>
      <c r="CE490" s="25">
        <v>590.4</v>
      </c>
      <c r="CF490" s="25">
        <v>603.20000000000005</v>
      </c>
      <c r="CH490" s="5">
        <v>44700</v>
      </c>
      <c r="CI490" s="25">
        <v>15911</v>
      </c>
      <c r="CJ490" s="25">
        <v>16195</v>
      </c>
    </row>
    <row r="491" spans="1:88" x14ac:dyDescent="0.3">
      <c r="A491" s="5">
        <v>44811</v>
      </c>
      <c r="B491" s="25">
        <f t="shared" si="148"/>
        <v>554.6</v>
      </c>
      <c r="C491" s="25">
        <f t="shared" si="149"/>
        <v>14370</v>
      </c>
      <c r="D491" s="25">
        <v>554.4</v>
      </c>
      <c r="E491" s="25">
        <v>14357</v>
      </c>
      <c r="F491" s="44">
        <v>-6.5384670066745854E-4</v>
      </c>
      <c r="G491" s="1">
        <f>'ONE_LAST_QUOTE (2)'!AF491</f>
        <v>-3.2310590462182717E-4</v>
      </c>
      <c r="H491" s="1">
        <f t="shared" si="150"/>
        <v>1.7144585284287945E-3</v>
      </c>
      <c r="I491" s="1">
        <f t="shared" si="151"/>
        <v>-2.3606703376724491E-3</v>
      </c>
      <c r="J491" s="25">
        <f t="shared" si="143"/>
        <v>0</v>
      </c>
      <c r="K491" s="25">
        <f t="shared" si="144"/>
        <v>0</v>
      </c>
      <c r="L491" s="25">
        <f t="shared" si="145"/>
        <v>0</v>
      </c>
      <c r="M491" s="25">
        <v>0</v>
      </c>
      <c r="N491" s="5" t="str">
        <f t="shared" si="146"/>
        <v>-</v>
      </c>
      <c r="O491" s="5" t="str">
        <f t="shared" si="147"/>
        <v>-</v>
      </c>
      <c r="P491" s="5" t="s">
        <v>80</v>
      </c>
      <c r="Q491" s="5" t="s">
        <v>80</v>
      </c>
      <c r="R491" s="5" t="str">
        <f t="shared" si="152"/>
        <v>-</v>
      </c>
      <c r="S491" s="5" t="str">
        <f t="shared" si="153"/>
        <v>-</v>
      </c>
      <c r="T491" s="27">
        <f t="shared" si="154"/>
        <v>0</v>
      </c>
      <c r="CD491" s="5">
        <v>44735</v>
      </c>
      <c r="CE491" s="25">
        <v>585.1</v>
      </c>
      <c r="CF491" s="25">
        <v>590</v>
      </c>
      <c r="CH491" s="5">
        <v>44701</v>
      </c>
      <c r="CI491" s="25">
        <v>16136</v>
      </c>
      <c r="CJ491" s="25">
        <v>15897</v>
      </c>
    </row>
    <row r="492" spans="1:88" x14ac:dyDescent="0.3">
      <c r="A492" s="5">
        <v>44812</v>
      </c>
      <c r="B492" s="25">
        <f t="shared" si="148"/>
        <v>561.6</v>
      </c>
      <c r="C492" s="25">
        <f t="shared" si="149"/>
        <v>14548</v>
      </c>
      <c r="D492" s="25">
        <v>561.20000000000005</v>
      </c>
      <c r="E492" s="25">
        <v>14545</v>
      </c>
      <c r="F492" s="44">
        <v>-1.4345949973509167E-3</v>
      </c>
      <c r="G492" s="1">
        <f>'ONE_LAST_QUOTE (2)'!AF492</f>
        <v>-3.2310590462182717E-4</v>
      </c>
      <c r="H492" s="1">
        <f t="shared" si="150"/>
        <v>1.7144585284287945E-3</v>
      </c>
      <c r="I492" s="1">
        <f t="shared" si="151"/>
        <v>-2.3606703376724491E-3</v>
      </c>
      <c r="J492" s="25">
        <f t="shared" si="143"/>
        <v>0</v>
      </c>
      <c r="K492" s="25">
        <f t="shared" si="144"/>
        <v>0</v>
      </c>
      <c r="L492" s="25">
        <f t="shared" si="145"/>
        <v>0</v>
      </c>
      <c r="M492" s="25">
        <v>0</v>
      </c>
      <c r="N492" s="5" t="str">
        <f t="shared" si="146"/>
        <v>-</v>
      </c>
      <c r="O492" s="5" t="str">
        <f t="shared" si="147"/>
        <v>-</v>
      </c>
      <c r="P492" s="5" t="s">
        <v>80</v>
      </c>
      <c r="Q492" s="5" t="s">
        <v>80</v>
      </c>
      <c r="R492" s="5" t="str">
        <f t="shared" si="152"/>
        <v>-</v>
      </c>
      <c r="S492" s="5" t="str">
        <f t="shared" si="153"/>
        <v>-</v>
      </c>
      <c r="T492" s="27">
        <f t="shared" si="154"/>
        <v>0</v>
      </c>
      <c r="CD492" s="5">
        <v>44736</v>
      </c>
      <c r="CE492" s="25">
        <v>587.6</v>
      </c>
      <c r="CF492" s="25">
        <v>584.79999999999995</v>
      </c>
      <c r="CH492" s="5">
        <v>44704</v>
      </c>
      <c r="CI492" s="25">
        <v>16143</v>
      </c>
      <c r="CJ492" s="25">
        <v>16127</v>
      </c>
    </row>
    <row r="493" spans="1:88" x14ac:dyDescent="0.3">
      <c r="A493" s="5">
        <v>44816</v>
      </c>
      <c r="B493" s="25">
        <f t="shared" si="148"/>
        <v>571.79999999999995</v>
      </c>
      <c r="C493" s="25">
        <f t="shared" si="149"/>
        <v>14808</v>
      </c>
      <c r="D493" s="25">
        <v>571.79999999999995</v>
      </c>
      <c r="E493" s="25">
        <v>14797</v>
      </c>
      <c r="F493" s="44">
        <v>7.9396169604270929E-4</v>
      </c>
      <c r="G493" s="1">
        <f>'ONE_LAST_QUOTE (2)'!AF493</f>
        <v>-3.2310590462182717E-4</v>
      </c>
      <c r="H493" s="1">
        <f t="shared" si="150"/>
        <v>1.7144585284287945E-3</v>
      </c>
      <c r="I493" s="1">
        <f t="shared" si="151"/>
        <v>-2.3606703376724491E-3</v>
      </c>
      <c r="J493" s="25">
        <f t="shared" si="143"/>
        <v>0</v>
      </c>
      <c r="K493" s="25">
        <f t="shared" si="144"/>
        <v>0</v>
      </c>
      <c r="L493" s="25">
        <f t="shared" si="145"/>
        <v>0</v>
      </c>
      <c r="M493" s="25">
        <v>0</v>
      </c>
      <c r="N493" s="5" t="str">
        <f t="shared" si="146"/>
        <v>-</v>
      </c>
      <c r="O493" s="5" t="str">
        <f t="shared" si="147"/>
        <v>-</v>
      </c>
      <c r="P493" s="5" t="s">
        <v>80</v>
      </c>
      <c r="Q493" s="5" t="s">
        <v>80</v>
      </c>
      <c r="R493" s="5" t="str">
        <f t="shared" si="152"/>
        <v>-</v>
      </c>
      <c r="S493" s="5" t="str">
        <f t="shared" si="153"/>
        <v>-</v>
      </c>
      <c r="T493" s="27">
        <f t="shared" si="154"/>
        <v>1</v>
      </c>
      <c r="CD493" s="5">
        <v>44739</v>
      </c>
      <c r="CE493" s="25">
        <v>598.20000000000005</v>
      </c>
      <c r="CF493" s="25">
        <v>586.1</v>
      </c>
      <c r="CH493" s="5">
        <v>44705</v>
      </c>
      <c r="CI493" s="25">
        <v>15926</v>
      </c>
      <c r="CJ493" s="25">
        <v>16185</v>
      </c>
    </row>
    <row r="494" spans="1:88" x14ac:dyDescent="0.3">
      <c r="A494" s="5">
        <v>44817</v>
      </c>
      <c r="B494" s="25">
        <f t="shared" si="148"/>
        <v>575.20000000000005</v>
      </c>
      <c r="C494" s="25">
        <f t="shared" si="149"/>
        <v>14886</v>
      </c>
      <c r="D494" s="25">
        <v>574.6</v>
      </c>
      <c r="E494" s="25">
        <v>14875</v>
      </c>
      <c r="F494" s="44">
        <v>2.8942514863425002E-3</v>
      </c>
      <c r="G494" s="1">
        <f>'ONE_LAST_QUOTE (2)'!AF494</f>
        <v>-3.2310590462182717E-4</v>
      </c>
      <c r="H494" s="1">
        <f t="shared" si="150"/>
        <v>1.7144585284287945E-3</v>
      </c>
      <c r="I494" s="1">
        <f t="shared" si="151"/>
        <v>-2.3606703376724491E-3</v>
      </c>
      <c r="J494" s="25">
        <f t="shared" si="143"/>
        <v>1</v>
      </c>
      <c r="K494" s="25">
        <f t="shared" si="144"/>
        <v>0</v>
      </c>
      <c r="L494" s="25">
        <f t="shared" si="145"/>
        <v>1</v>
      </c>
      <c r="M494" s="25">
        <v>0</v>
      </c>
      <c r="N494" s="5">
        <f t="shared" si="146"/>
        <v>44817</v>
      </c>
      <c r="O494" s="5" t="str">
        <f t="shared" si="147"/>
        <v>-</v>
      </c>
      <c r="P494" s="5" t="s">
        <v>80</v>
      </c>
      <c r="Q494" s="5" t="s">
        <v>80</v>
      </c>
      <c r="R494" s="5" t="str">
        <f t="shared" si="152"/>
        <v>-</v>
      </c>
      <c r="S494" s="5" t="str">
        <f t="shared" si="153"/>
        <v>-</v>
      </c>
      <c r="T494" s="27">
        <f t="shared" si="154"/>
        <v>1</v>
      </c>
      <c r="CD494" s="5">
        <v>44740</v>
      </c>
      <c r="CE494" s="25">
        <v>594.5</v>
      </c>
      <c r="CF494" s="25">
        <v>597.9</v>
      </c>
      <c r="CH494" s="5">
        <v>44706</v>
      </c>
      <c r="CI494" s="25">
        <v>16061</v>
      </c>
      <c r="CJ494" s="25">
        <v>15905</v>
      </c>
    </row>
    <row r="495" spans="1:88" x14ac:dyDescent="0.3">
      <c r="A495" s="5">
        <v>44818</v>
      </c>
      <c r="B495" s="25">
        <f t="shared" si="148"/>
        <v>562.1</v>
      </c>
      <c r="C495" s="25">
        <f t="shared" si="149"/>
        <v>14587</v>
      </c>
      <c r="D495" s="25">
        <v>562.29999999999995</v>
      </c>
      <c r="E495" s="25">
        <v>14578</v>
      </c>
      <c r="F495" s="44">
        <v>2.8552540573827719E-5</v>
      </c>
      <c r="G495" s="1">
        <f>'ONE_LAST_QUOTE (2)'!AF495</f>
        <v>-3.2310590462182717E-4</v>
      </c>
      <c r="H495" s="1">
        <f t="shared" si="150"/>
        <v>1.7144585284287945E-3</v>
      </c>
      <c r="I495" s="1">
        <f t="shared" si="151"/>
        <v>-2.3606703376724491E-3</v>
      </c>
      <c r="J495" s="25">
        <f t="shared" si="143"/>
        <v>0</v>
      </c>
      <c r="K495" s="25">
        <f t="shared" si="144"/>
        <v>0</v>
      </c>
      <c r="L495" s="25">
        <f t="shared" si="145"/>
        <v>0</v>
      </c>
      <c r="M495" s="25">
        <v>0</v>
      </c>
      <c r="N495" s="5" t="str">
        <f t="shared" si="146"/>
        <v>-</v>
      </c>
      <c r="O495" s="5" t="str">
        <f t="shared" si="147"/>
        <v>-</v>
      </c>
      <c r="P495" s="5" t="s">
        <v>80</v>
      </c>
      <c r="Q495" s="5" t="s">
        <v>80</v>
      </c>
      <c r="R495" s="5" t="str">
        <f t="shared" si="152"/>
        <v>-</v>
      </c>
      <c r="S495" s="5" t="str">
        <f t="shared" si="153"/>
        <v>-</v>
      </c>
      <c r="T495" s="27">
        <f t="shared" si="154"/>
        <v>1</v>
      </c>
      <c r="CD495" s="5">
        <v>44741</v>
      </c>
      <c r="CE495" s="25">
        <v>588.29999999999995</v>
      </c>
      <c r="CF495" s="25">
        <v>594.79999999999995</v>
      </c>
      <c r="CH495" s="5">
        <v>44707</v>
      </c>
      <c r="CI495" s="25">
        <v>15950</v>
      </c>
      <c r="CJ495" s="25">
        <v>16073</v>
      </c>
    </row>
    <row r="496" spans="1:88" x14ac:dyDescent="0.3">
      <c r="A496" s="5">
        <v>44819</v>
      </c>
      <c r="B496" s="25">
        <f t="shared" si="148"/>
        <v>564.5</v>
      </c>
      <c r="C496" s="25">
        <f t="shared" si="149"/>
        <v>14650</v>
      </c>
      <c r="D496" s="25">
        <v>564.1</v>
      </c>
      <c r="E496" s="25">
        <v>14642</v>
      </c>
      <c r="F496" s="44">
        <v>-5.354739222372936E-5</v>
      </c>
      <c r="G496" s="1">
        <f>'ONE_LAST_QUOTE (2)'!AF496</f>
        <v>-3.2310590462182717E-4</v>
      </c>
      <c r="H496" s="1">
        <f t="shared" si="150"/>
        <v>1.7144585284287945E-3</v>
      </c>
      <c r="I496" s="1">
        <f t="shared" si="151"/>
        <v>-2.3606703376724491E-3</v>
      </c>
      <c r="J496" s="25">
        <f t="shared" si="143"/>
        <v>0</v>
      </c>
      <c r="K496" s="25">
        <f t="shared" si="144"/>
        <v>0</v>
      </c>
      <c r="L496" s="25">
        <f t="shared" si="145"/>
        <v>0</v>
      </c>
      <c r="M496" s="25">
        <v>1</v>
      </c>
      <c r="N496" s="5" t="str">
        <f t="shared" si="146"/>
        <v>-</v>
      </c>
      <c r="O496" s="5" t="str">
        <f t="shared" si="147"/>
        <v>-</v>
      </c>
      <c r="P496" s="5" t="s">
        <v>80</v>
      </c>
      <c r="Q496" s="5" t="s">
        <v>80</v>
      </c>
      <c r="R496" s="5" t="str">
        <f t="shared" si="152"/>
        <v>-</v>
      </c>
      <c r="S496" s="5" t="str">
        <f t="shared" si="153"/>
        <v>-</v>
      </c>
      <c r="T496" s="27">
        <f t="shared" si="154"/>
        <v>1</v>
      </c>
      <c r="CD496" s="5">
        <v>44742</v>
      </c>
      <c r="CE496" s="25">
        <v>561.5</v>
      </c>
      <c r="CF496" s="25">
        <v>578.6</v>
      </c>
      <c r="CH496" s="5">
        <v>44708</v>
      </c>
      <c r="CI496" s="25">
        <v>16229</v>
      </c>
      <c r="CJ496" s="25">
        <v>15950</v>
      </c>
    </row>
    <row r="497" spans="1:88" x14ac:dyDescent="0.3">
      <c r="A497" s="5">
        <v>44820</v>
      </c>
      <c r="B497" s="25">
        <f t="shared" si="148"/>
        <v>557.6</v>
      </c>
      <c r="C497" s="25">
        <f t="shared" si="149"/>
        <v>14472</v>
      </c>
      <c r="D497" s="25">
        <v>557.6</v>
      </c>
      <c r="E497" s="25">
        <v>14485</v>
      </c>
      <c r="F497" s="44">
        <v>-2.4000746321425868E-3</v>
      </c>
      <c r="G497" s="1">
        <f>'ONE_LAST_QUOTE (2)'!AF497</f>
        <v>-3.2310590462182717E-4</v>
      </c>
      <c r="H497" s="1">
        <f t="shared" si="150"/>
        <v>1.7144585284287945E-3</v>
      </c>
      <c r="I497" s="1">
        <f t="shared" si="151"/>
        <v>-2.3606703376724491E-3</v>
      </c>
      <c r="J497" s="25">
        <f t="shared" si="143"/>
        <v>0</v>
      </c>
      <c r="K497" s="25">
        <f t="shared" si="144"/>
        <v>1</v>
      </c>
      <c r="L497" s="25">
        <f t="shared" si="145"/>
        <v>1</v>
      </c>
      <c r="M497" s="25">
        <v>0</v>
      </c>
      <c r="N497" s="5" t="str">
        <f t="shared" si="146"/>
        <v>-</v>
      </c>
      <c r="O497" s="5">
        <f t="shared" si="147"/>
        <v>44820</v>
      </c>
      <c r="P497" s="5" t="s">
        <v>2</v>
      </c>
      <c r="Q497" s="5" t="s">
        <v>2</v>
      </c>
      <c r="R497" s="5" t="str">
        <f t="shared" si="152"/>
        <v>-</v>
      </c>
      <c r="S497" s="5" t="str">
        <f t="shared" si="153"/>
        <v>-</v>
      </c>
      <c r="T497" s="27">
        <f t="shared" si="154"/>
        <v>0</v>
      </c>
      <c r="CD497" s="5">
        <v>44743</v>
      </c>
      <c r="CE497" s="25">
        <v>542.9</v>
      </c>
      <c r="CF497" s="25">
        <v>561.29999999999995</v>
      </c>
      <c r="CH497" s="5">
        <v>44711</v>
      </c>
      <c r="CI497" s="25">
        <v>16559</v>
      </c>
      <c r="CJ497" s="25">
        <v>16250</v>
      </c>
    </row>
    <row r="498" spans="1:88" x14ac:dyDescent="0.3">
      <c r="A498" s="5">
        <v>44823</v>
      </c>
      <c r="B498" s="25">
        <f t="shared" si="148"/>
        <v>554.6</v>
      </c>
      <c r="C498" s="25">
        <f t="shared" si="149"/>
        <v>14392</v>
      </c>
      <c r="D498" s="25">
        <v>554.79999999999995</v>
      </c>
      <c r="E498" s="25">
        <v>14420</v>
      </c>
      <c r="F498" s="44">
        <v>-7.5632828379211103E-5</v>
      </c>
      <c r="G498" s="1">
        <f>'ONE_LAST_QUOTE (2)'!AF498</f>
        <v>-3.2310590462182717E-4</v>
      </c>
      <c r="H498" s="1">
        <f t="shared" si="150"/>
        <v>1.7144585284287945E-3</v>
      </c>
      <c r="I498" s="1">
        <f t="shared" si="151"/>
        <v>-2.3606703376724491E-3</v>
      </c>
      <c r="J498" s="25">
        <f t="shared" si="143"/>
        <v>0</v>
      </c>
      <c r="K498" s="25">
        <f t="shared" si="144"/>
        <v>0</v>
      </c>
      <c r="L498" s="25">
        <f t="shared" si="145"/>
        <v>0</v>
      </c>
      <c r="M498" s="25">
        <v>0</v>
      </c>
      <c r="N498" s="5" t="str">
        <f t="shared" si="146"/>
        <v>-</v>
      </c>
      <c r="O498" s="5" t="str">
        <f t="shared" si="147"/>
        <v>-</v>
      </c>
      <c r="P498" s="5" t="s">
        <v>2</v>
      </c>
      <c r="Q498" s="5" t="s">
        <v>2</v>
      </c>
      <c r="R498" s="5" t="str">
        <f t="shared" si="152"/>
        <v>-</v>
      </c>
      <c r="S498" s="5" t="str">
        <f t="shared" si="153"/>
        <v>-</v>
      </c>
      <c r="T498" s="27">
        <f t="shared" si="154"/>
        <v>1</v>
      </c>
      <c r="CD498" s="5">
        <v>44746</v>
      </c>
      <c r="CE498" s="25">
        <v>539.29999999999995</v>
      </c>
      <c r="CF498" s="25">
        <v>544.4</v>
      </c>
      <c r="CH498" s="5">
        <v>44712</v>
      </c>
      <c r="CI498" s="25">
        <v>16681</v>
      </c>
      <c r="CJ498" s="25">
        <v>16560</v>
      </c>
    </row>
    <row r="499" spans="1:88" x14ac:dyDescent="0.3">
      <c r="A499" s="5">
        <v>44824</v>
      </c>
      <c r="B499" s="25">
        <f t="shared" si="148"/>
        <v>560.29999999999995</v>
      </c>
      <c r="C499" s="25">
        <f t="shared" si="149"/>
        <v>14559</v>
      </c>
      <c r="D499" s="25">
        <v>560.4</v>
      </c>
      <c r="E499" s="25">
        <v>14558</v>
      </c>
      <c r="F499" s="44">
        <v>1.360001081834573E-3</v>
      </c>
      <c r="G499" s="1">
        <f>'ONE_LAST_QUOTE (2)'!AF499</f>
        <v>-3.2310590462182717E-4</v>
      </c>
      <c r="H499" s="1">
        <f t="shared" si="150"/>
        <v>1.7144585284287945E-3</v>
      </c>
      <c r="I499" s="1">
        <f t="shared" si="151"/>
        <v>-2.3606703376724491E-3</v>
      </c>
      <c r="J499" s="25">
        <f t="shared" si="143"/>
        <v>0</v>
      </c>
      <c r="K499" s="25">
        <f t="shared" si="144"/>
        <v>0</v>
      </c>
      <c r="L499" s="25">
        <f t="shared" si="145"/>
        <v>0</v>
      </c>
      <c r="M499" s="25">
        <v>0</v>
      </c>
      <c r="N499" s="5" t="str">
        <f t="shared" si="146"/>
        <v>-</v>
      </c>
      <c r="O499" s="5" t="str">
        <f t="shared" si="147"/>
        <v>-</v>
      </c>
      <c r="P499" s="5" t="s">
        <v>2</v>
      </c>
      <c r="Q499" s="5" t="s">
        <v>2</v>
      </c>
      <c r="R499" s="5" t="str">
        <f t="shared" si="152"/>
        <v>-</v>
      </c>
      <c r="S499" s="5" t="str">
        <f t="shared" si="153"/>
        <v>-</v>
      </c>
      <c r="T499" s="27">
        <f t="shared" si="154"/>
        <v>1</v>
      </c>
      <c r="CD499" s="5">
        <v>44747</v>
      </c>
      <c r="CE499" s="25">
        <v>541.79999999999995</v>
      </c>
      <c r="CF499" s="25">
        <v>539.6</v>
      </c>
      <c r="CH499" s="5">
        <v>44713</v>
      </c>
      <c r="CI499" s="25">
        <v>16608</v>
      </c>
      <c r="CJ499" s="25">
        <v>16645</v>
      </c>
    </row>
    <row r="500" spans="1:88" x14ac:dyDescent="0.3">
      <c r="A500" s="5">
        <v>44825</v>
      </c>
      <c r="B500" s="25">
        <f t="shared" si="148"/>
        <v>555.1</v>
      </c>
      <c r="C500" s="25">
        <f t="shared" si="149"/>
        <v>14390</v>
      </c>
      <c r="D500" s="25">
        <v>555.20000000000005</v>
      </c>
      <c r="E500" s="25">
        <v>14402</v>
      </c>
      <c r="F500" s="44">
        <v>-8.1222774841918665E-4</v>
      </c>
      <c r="G500" s="1">
        <f>'ONE_LAST_QUOTE (2)'!AF500</f>
        <v>-3.2310590462182717E-4</v>
      </c>
      <c r="H500" s="1">
        <f t="shared" si="150"/>
        <v>1.7144585284287945E-3</v>
      </c>
      <c r="I500" s="1">
        <f t="shared" si="151"/>
        <v>-2.3606703376724491E-3</v>
      </c>
      <c r="J500" s="25">
        <f t="shared" si="143"/>
        <v>0</v>
      </c>
      <c r="K500" s="25">
        <f t="shared" si="144"/>
        <v>0</v>
      </c>
      <c r="L500" s="25">
        <f t="shared" si="145"/>
        <v>0</v>
      </c>
      <c r="M500" s="25">
        <v>0</v>
      </c>
      <c r="N500" s="5" t="str">
        <f t="shared" si="146"/>
        <v>-</v>
      </c>
      <c r="O500" s="5" t="str">
        <f t="shared" si="147"/>
        <v>-</v>
      </c>
      <c r="P500" s="5" t="s">
        <v>80</v>
      </c>
      <c r="Q500" s="5" t="s">
        <v>80</v>
      </c>
      <c r="R500" s="5" t="str">
        <f t="shared" si="152"/>
        <v>-</v>
      </c>
      <c r="S500" s="5" t="str">
        <f t="shared" si="153"/>
        <v>-</v>
      </c>
      <c r="T500" s="27">
        <f t="shared" si="154"/>
        <v>0</v>
      </c>
      <c r="CD500" s="5">
        <v>44748</v>
      </c>
      <c r="CE500" s="25">
        <v>528.20000000000005</v>
      </c>
      <c r="CF500" s="25">
        <v>541.9</v>
      </c>
      <c r="CH500" s="5">
        <v>44714</v>
      </c>
      <c r="CI500" s="25">
        <v>16533</v>
      </c>
      <c r="CJ500" s="25">
        <v>16623</v>
      </c>
    </row>
    <row r="501" spans="1:88" x14ac:dyDescent="0.3">
      <c r="A501" s="5">
        <v>44826</v>
      </c>
      <c r="B501" s="25">
        <f t="shared" si="148"/>
        <v>548.20000000000005</v>
      </c>
      <c r="C501" s="25">
        <f t="shared" si="149"/>
        <v>14232</v>
      </c>
      <c r="D501" s="25">
        <v>548.29999999999995</v>
      </c>
      <c r="E501" s="25">
        <v>14239</v>
      </c>
      <c r="F501" s="44">
        <v>-2.3736814831274758E-3</v>
      </c>
      <c r="G501" s="1">
        <f>'ONE_LAST_QUOTE (2)'!AF501</f>
        <v>-3.2310590462182717E-4</v>
      </c>
      <c r="H501" s="1">
        <f t="shared" si="150"/>
        <v>1.7144585284287945E-3</v>
      </c>
      <c r="I501" s="1">
        <f t="shared" si="151"/>
        <v>-2.3606703376724491E-3</v>
      </c>
      <c r="J501" s="25">
        <f t="shared" si="143"/>
        <v>0</v>
      </c>
      <c r="K501" s="25">
        <f t="shared" si="144"/>
        <v>1</v>
      </c>
      <c r="L501" s="25">
        <f t="shared" si="145"/>
        <v>1</v>
      </c>
      <c r="M501" s="25">
        <v>0</v>
      </c>
      <c r="N501" s="5" t="str">
        <f t="shared" si="146"/>
        <v>-</v>
      </c>
      <c r="O501" s="5">
        <f t="shared" si="147"/>
        <v>44826</v>
      </c>
      <c r="P501" s="5" t="s">
        <v>2</v>
      </c>
      <c r="Q501" s="5" t="s">
        <v>2</v>
      </c>
      <c r="R501" s="5" t="str">
        <f t="shared" si="152"/>
        <v>-</v>
      </c>
      <c r="S501" s="5" t="str">
        <f t="shared" si="153"/>
        <v>-</v>
      </c>
      <c r="T501" s="27">
        <f t="shared" si="154"/>
        <v>0</v>
      </c>
      <c r="CD501" s="5">
        <v>44749</v>
      </c>
      <c r="CE501" s="25">
        <v>543.79999999999995</v>
      </c>
      <c r="CF501" s="25">
        <v>528.20000000000005</v>
      </c>
      <c r="CH501" s="5">
        <v>44718</v>
      </c>
      <c r="CI501" s="25">
        <v>16600</v>
      </c>
      <c r="CJ501" s="25">
        <v>16560</v>
      </c>
    </row>
    <row r="502" spans="1:88" x14ac:dyDescent="0.3">
      <c r="A502" s="5">
        <v>44827</v>
      </c>
      <c r="B502" s="25">
        <f t="shared" si="148"/>
        <v>541.5</v>
      </c>
      <c r="C502" s="25">
        <f t="shared" si="149"/>
        <v>14110</v>
      </c>
      <c r="D502" s="25">
        <v>541.5</v>
      </c>
      <c r="E502" s="25">
        <v>14118</v>
      </c>
      <c r="F502" s="44">
        <v>-2.8478349558079205E-4</v>
      </c>
      <c r="G502" s="1">
        <f>'ONE_LAST_QUOTE (2)'!AF502</f>
        <v>-3.2310590462182717E-4</v>
      </c>
      <c r="H502" s="1">
        <f t="shared" si="150"/>
        <v>1.7144585284287945E-3</v>
      </c>
      <c r="I502" s="1">
        <f t="shared" si="151"/>
        <v>-2.3606703376724491E-3</v>
      </c>
      <c r="J502" s="25">
        <f t="shared" si="143"/>
        <v>0</v>
      </c>
      <c r="K502" s="25">
        <f t="shared" si="144"/>
        <v>0</v>
      </c>
      <c r="L502" s="25">
        <f t="shared" si="145"/>
        <v>0</v>
      </c>
      <c r="M502" s="25">
        <v>0</v>
      </c>
      <c r="N502" s="5" t="str">
        <f t="shared" si="146"/>
        <v>-</v>
      </c>
      <c r="O502" s="5" t="str">
        <f t="shared" si="147"/>
        <v>-</v>
      </c>
      <c r="P502" s="5" t="s">
        <v>80</v>
      </c>
      <c r="Q502" s="5" t="s">
        <v>80</v>
      </c>
      <c r="R502" s="5" t="str">
        <f t="shared" si="152"/>
        <v>-</v>
      </c>
      <c r="S502" s="5" t="str">
        <f t="shared" si="153"/>
        <v>-</v>
      </c>
      <c r="T502" s="27">
        <f t="shared" si="154"/>
        <v>1</v>
      </c>
      <c r="CD502" s="5">
        <v>44750</v>
      </c>
      <c r="CE502" s="25">
        <v>550</v>
      </c>
      <c r="CF502" s="25">
        <v>543.79999999999995</v>
      </c>
      <c r="CH502" s="5">
        <v>44719</v>
      </c>
      <c r="CI502" s="25">
        <v>16461</v>
      </c>
      <c r="CJ502" s="25">
        <v>16604</v>
      </c>
    </row>
    <row r="503" spans="1:88" x14ac:dyDescent="0.3">
      <c r="A503" s="5">
        <v>44830</v>
      </c>
      <c r="B503" s="25">
        <f t="shared" si="148"/>
        <v>529.70000000000005</v>
      </c>
      <c r="C503" s="25">
        <f t="shared" si="149"/>
        <v>13763</v>
      </c>
      <c r="D503" s="25">
        <v>529.6</v>
      </c>
      <c r="E503" s="25">
        <v>13762</v>
      </c>
      <c r="F503" s="44">
        <v>-7.7743534448321684E-4</v>
      </c>
      <c r="G503" s="1">
        <f>'ONE_LAST_QUOTE (2)'!AF503</f>
        <v>-3.2310590462182717E-4</v>
      </c>
      <c r="H503" s="1">
        <f t="shared" si="150"/>
        <v>1.7144585284287945E-3</v>
      </c>
      <c r="I503" s="1">
        <f t="shared" si="151"/>
        <v>-2.3606703376724491E-3</v>
      </c>
      <c r="J503" s="25">
        <f t="shared" si="143"/>
        <v>0</v>
      </c>
      <c r="K503" s="25">
        <f t="shared" si="144"/>
        <v>0</v>
      </c>
      <c r="L503" s="25">
        <f t="shared" si="145"/>
        <v>0</v>
      </c>
      <c r="M503" s="25">
        <v>0</v>
      </c>
      <c r="N503" s="5" t="str">
        <f t="shared" si="146"/>
        <v>-</v>
      </c>
      <c r="O503" s="5" t="str">
        <f t="shared" si="147"/>
        <v>-</v>
      </c>
      <c r="P503" s="5" t="s">
        <v>80</v>
      </c>
      <c r="Q503" s="5" t="s">
        <v>80</v>
      </c>
      <c r="R503" s="5" t="str">
        <f t="shared" si="152"/>
        <v>-</v>
      </c>
      <c r="S503" s="5" t="str">
        <f t="shared" si="153"/>
        <v>-</v>
      </c>
      <c r="T503" s="27">
        <f t="shared" si="154"/>
        <v>0</v>
      </c>
      <c r="CD503" s="5">
        <v>44753</v>
      </c>
      <c r="CE503" s="25">
        <v>547.70000000000005</v>
      </c>
      <c r="CF503" s="25">
        <v>550</v>
      </c>
      <c r="CH503" s="5">
        <v>44720</v>
      </c>
      <c r="CI503" s="25">
        <v>16641</v>
      </c>
      <c r="CJ503" s="25">
        <v>16465</v>
      </c>
    </row>
    <row r="504" spans="1:88" x14ac:dyDescent="0.3">
      <c r="A504" s="5">
        <v>44831</v>
      </c>
      <c r="B504" s="25">
        <f t="shared" si="148"/>
        <v>532.4</v>
      </c>
      <c r="C504" s="25">
        <f t="shared" si="149"/>
        <v>13852</v>
      </c>
      <c r="D504" s="25">
        <v>532.29999999999995</v>
      </c>
      <c r="E504" s="25">
        <v>13815</v>
      </c>
      <c r="F504" s="44">
        <v>-3.7247769007686172E-3</v>
      </c>
      <c r="G504" s="1">
        <f>'ONE_LAST_QUOTE (2)'!AF504</f>
        <v>-3.2310590462182717E-4</v>
      </c>
      <c r="H504" s="1">
        <f t="shared" si="150"/>
        <v>1.7144585284287945E-3</v>
      </c>
      <c r="I504" s="1">
        <f t="shared" si="151"/>
        <v>-2.3606703376724491E-3</v>
      </c>
      <c r="J504" s="25">
        <f t="shared" si="143"/>
        <v>0</v>
      </c>
      <c r="K504" s="25">
        <f t="shared" si="144"/>
        <v>1</v>
      </c>
      <c r="L504" s="25">
        <f t="shared" si="145"/>
        <v>1</v>
      </c>
      <c r="M504" s="25">
        <v>0</v>
      </c>
      <c r="N504" s="5" t="str">
        <f t="shared" si="146"/>
        <v>-</v>
      </c>
      <c r="O504" s="5">
        <f t="shared" si="147"/>
        <v>44831</v>
      </c>
      <c r="P504" s="5" t="s">
        <v>80</v>
      </c>
      <c r="Q504" s="5" t="s">
        <v>80</v>
      </c>
      <c r="R504" s="5" t="str">
        <f t="shared" si="152"/>
        <v>-</v>
      </c>
      <c r="S504" s="5" t="str">
        <f t="shared" si="153"/>
        <v>-</v>
      </c>
      <c r="T504" s="27">
        <f t="shared" si="154"/>
        <v>0</v>
      </c>
      <c r="CD504" s="5">
        <v>44754</v>
      </c>
      <c r="CE504" s="25">
        <v>534.1</v>
      </c>
      <c r="CF504" s="25">
        <v>547.1</v>
      </c>
      <c r="CH504" s="5">
        <v>44721</v>
      </c>
      <c r="CI504" s="25">
        <v>16577</v>
      </c>
      <c r="CJ504" s="25">
        <v>16653</v>
      </c>
    </row>
    <row r="505" spans="1:88" x14ac:dyDescent="0.3">
      <c r="A505" s="5">
        <v>44832</v>
      </c>
      <c r="B505" s="25">
        <f t="shared" si="148"/>
        <v>520.20000000000005</v>
      </c>
      <c r="C505" s="25">
        <f t="shared" si="149"/>
        <v>13494</v>
      </c>
      <c r="D505" s="25">
        <v>520.70000000000005</v>
      </c>
      <c r="E505" s="25">
        <v>13515</v>
      </c>
      <c r="F505" s="44">
        <v>-1.2736488238172033E-3</v>
      </c>
      <c r="G505" s="1">
        <f>'ONE_LAST_QUOTE (2)'!AF505</f>
        <v>-3.2310590462182717E-4</v>
      </c>
      <c r="H505" s="1">
        <f t="shared" si="150"/>
        <v>1.7144585284287945E-3</v>
      </c>
      <c r="I505" s="1">
        <f t="shared" si="151"/>
        <v>-2.3606703376724491E-3</v>
      </c>
      <c r="J505" s="25">
        <f t="shared" si="143"/>
        <v>0</v>
      </c>
      <c r="K505" s="25">
        <f t="shared" si="144"/>
        <v>0</v>
      </c>
      <c r="L505" s="25">
        <f t="shared" si="145"/>
        <v>0</v>
      </c>
      <c r="M505" s="25">
        <v>0</v>
      </c>
      <c r="N505" s="5" t="str">
        <f t="shared" si="146"/>
        <v>-</v>
      </c>
      <c r="O505" s="5" t="str">
        <f t="shared" si="147"/>
        <v>-</v>
      </c>
      <c r="P505" s="5" t="s">
        <v>80</v>
      </c>
      <c r="Q505" s="5" t="s">
        <v>80</v>
      </c>
      <c r="R505" s="5" t="str">
        <f t="shared" si="152"/>
        <v>-</v>
      </c>
      <c r="S505" s="5" t="str">
        <f t="shared" si="153"/>
        <v>-</v>
      </c>
      <c r="T505" s="27">
        <f t="shared" si="154"/>
        <v>0</v>
      </c>
      <c r="CD505" s="5">
        <v>44755</v>
      </c>
      <c r="CE505" s="25">
        <v>551</v>
      </c>
      <c r="CF505" s="25">
        <v>534.1</v>
      </c>
      <c r="CH505" s="5">
        <v>44722</v>
      </c>
      <c r="CI505" s="25">
        <v>16474</v>
      </c>
      <c r="CJ505" s="25">
        <v>16583</v>
      </c>
    </row>
    <row r="506" spans="1:88" x14ac:dyDescent="0.3">
      <c r="A506" s="5">
        <v>44833</v>
      </c>
      <c r="B506" s="25">
        <f t="shared" si="148"/>
        <v>518.1</v>
      </c>
      <c r="C506" s="25">
        <f t="shared" si="149"/>
        <v>13481</v>
      </c>
      <c r="D506" s="25">
        <v>518.20000000000005</v>
      </c>
      <c r="E506" s="25">
        <v>13523</v>
      </c>
      <c r="F506" s="44">
        <v>2.0366417391645783E-4</v>
      </c>
      <c r="G506" s="1">
        <f>'ONE_LAST_QUOTE (2)'!AF506</f>
        <v>-3.2310590462182717E-4</v>
      </c>
      <c r="H506" s="1">
        <f t="shared" si="150"/>
        <v>1.7144585284287945E-3</v>
      </c>
      <c r="I506" s="1">
        <f t="shared" si="151"/>
        <v>-2.3606703376724491E-3</v>
      </c>
      <c r="J506" s="25">
        <f t="shared" si="143"/>
        <v>0</v>
      </c>
      <c r="K506" s="25">
        <f t="shared" si="144"/>
        <v>0</v>
      </c>
      <c r="L506" s="25">
        <f t="shared" si="145"/>
        <v>0</v>
      </c>
      <c r="M506" s="25">
        <v>1</v>
      </c>
      <c r="N506" s="5" t="str">
        <f t="shared" si="146"/>
        <v>-</v>
      </c>
      <c r="O506" s="5" t="str">
        <f t="shared" si="147"/>
        <v>-</v>
      </c>
      <c r="P506" s="5" t="s">
        <v>80</v>
      </c>
      <c r="Q506" s="5" t="s">
        <v>80</v>
      </c>
      <c r="R506" s="5" t="str">
        <f t="shared" si="152"/>
        <v>-</v>
      </c>
      <c r="S506" s="5" t="str">
        <f t="shared" si="153"/>
        <v>-</v>
      </c>
      <c r="T506" s="27">
        <f t="shared" si="154"/>
        <v>1</v>
      </c>
      <c r="CD506" s="5">
        <v>44756</v>
      </c>
      <c r="CE506" s="25">
        <v>554.9</v>
      </c>
      <c r="CF506" s="25">
        <v>550.79999999999995</v>
      </c>
      <c r="CH506" s="5">
        <v>44725</v>
      </c>
      <c r="CI506" s="25">
        <v>16050</v>
      </c>
      <c r="CJ506" s="25">
        <v>16461</v>
      </c>
    </row>
    <row r="507" spans="1:88" x14ac:dyDescent="0.3">
      <c r="A507" s="5">
        <v>44834</v>
      </c>
      <c r="B507" s="25">
        <f t="shared" si="148"/>
        <v>511.4</v>
      </c>
      <c r="C507" s="25">
        <f t="shared" si="149"/>
        <v>13420</v>
      </c>
      <c r="D507" s="25">
        <v>511.3</v>
      </c>
      <c r="E507" s="25">
        <v>13394</v>
      </c>
      <c r="F507" s="44">
        <v>-1.7836852981001703E-3</v>
      </c>
      <c r="G507" s="1">
        <f>'ONE_LAST_QUOTE (2)'!AF507</f>
        <v>-3.2310590462182717E-4</v>
      </c>
      <c r="H507" s="1">
        <f t="shared" si="150"/>
        <v>1.7144585284287945E-3</v>
      </c>
      <c r="I507" s="1">
        <f t="shared" si="151"/>
        <v>-2.3606703376724491E-3</v>
      </c>
      <c r="J507" s="25">
        <f t="shared" si="143"/>
        <v>0</v>
      </c>
      <c r="K507" s="25">
        <f t="shared" si="144"/>
        <v>0</v>
      </c>
      <c r="L507" s="25">
        <f t="shared" si="145"/>
        <v>0</v>
      </c>
      <c r="M507" s="25">
        <v>0</v>
      </c>
      <c r="N507" s="5" t="str">
        <f t="shared" si="146"/>
        <v>-</v>
      </c>
      <c r="O507" s="5" t="str">
        <f t="shared" si="147"/>
        <v>-</v>
      </c>
      <c r="P507" s="5" t="s">
        <v>80</v>
      </c>
      <c r="Q507" s="5" t="s">
        <v>80</v>
      </c>
      <c r="R507" s="5" t="str">
        <f t="shared" si="152"/>
        <v>-</v>
      </c>
      <c r="S507" s="5" t="str">
        <f t="shared" si="153"/>
        <v>-</v>
      </c>
      <c r="T507" s="27">
        <f t="shared" si="154"/>
        <v>0</v>
      </c>
      <c r="CD507" s="5">
        <v>44757</v>
      </c>
      <c r="CE507" s="25">
        <v>561</v>
      </c>
      <c r="CF507" s="25">
        <v>555.70000000000005</v>
      </c>
      <c r="CH507" s="5">
        <v>44726</v>
      </c>
      <c r="CI507" s="25">
        <v>16052</v>
      </c>
      <c r="CJ507" s="25">
        <v>16026</v>
      </c>
    </row>
    <row r="508" spans="1:88" x14ac:dyDescent="0.3">
      <c r="A508" s="5">
        <v>44837</v>
      </c>
      <c r="B508" s="25">
        <f t="shared" si="148"/>
        <v>508.1</v>
      </c>
      <c r="C508" s="25">
        <f t="shared" si="149"/>
        <v>13335</v>
      </c>
      <c r="D508" s="25">
        <v>507</v>
      </c>
      <c r="E508" s="25">
        <v>13303</v>
      </c>
      <c r="F508" s="44">
        <v>-1.721894490702874E-3</v>
      </c>
      <c r="G508" s="1">
        <f>'ONE_LAST_QUOTE (2)'!AF508</f>
        <v>-3.2310590462182717E-4</v>
      </c>
      <c r="H508" s="1">
        <f t="shared" si="150"/>
        <v>1.7144585284287945E-3</v>
      </c>
      <c r="I508" s="1">
        <f t="shared" si="151"/>
        <v>-2.3606703376724491E-3</v>
      </c>
      <c r="J508" s="25">
        <f t="shared" si="143"/>
        <v>0</v>
      </c>
      <c r="K508" s="25">
        <f t="shared" si="144"/>
        <v>0</v>
      </c>
      <c r="L508" s="25">
        <f t="shared" si="145"/>
        <v>0</v>
      </c>
      <c r="M508" s="25">
        <v>0</v>
      </c>
      <c r="N508" s="5" t="str">
        <f t="shared" si="146"/>
        <v>-</v>
      </c>
      <c r="O508" s="5" t="str">
        <f t="shared" si="147"/>
        <v>-</v>
      </c>
      <c r="P508" s="5" t="s">
        <v>80</v>
      </c>
      <c r="Q508" s="5" t="s">
        <v>80</v>
      </c>
      <c r="R508" s="5" t="str">
        <f t="shared" si="152"/>
        <v>-</v>
      </c>
      <c r="S508" s="5" t="str">
        <f t="shared" si="153"/>
        <v>-</v>
      </c>
      <c r="T508" s="27">
        <f t="shared" si="154"/>
        <v>0</v>
      </c>
      <c r="CD508" s="5">
        <v>44760</v>
      </c>
      <c r="CE508" s="25">
        <v>567.29999999999995</v>
      </c>
      <c r="CF508" s="25">
        <v>560.79999999999995</v>
      </c>
      <c r="CH508" s="5">
        <v>44727</v>
      </c>
      <c r="CI508" s="25">
        <v>16061</v>
      </c>
      <c r="CJ508" s="25">
        <v>16050</v>
      </c>
    </row>
    <row r="509" spans="1:88" x14ac:dyDescent="0.3">
      <c r="A509" s="5">
        <v>44838</v>
      </c>
      <c r="B509" s="25">
        <f t="shared" si="148"/>
        <v>519.20000000000005</v>
      </c>
      <c r="C509" s="25">
        <f t="shared" si="149"/>
        <v>13610</v>
      </c>
      <c r="D509" s="25">
        <v>519.1</v>
      </c>
      <c r="E509" s="25">
        <v>13593</v>
      </c>
      <c r="F509" s="44">
        <v>-9.6218158631868121E-4</v>
      </c>
      <c r="G509" s="1">
        <f>'ONE_LAST_QUOTE (2)'!AF509</f>
        <v>-3.2310590462182717E-4</v>
      </c>
      <c r="H509" s="1">
        <f t="shared" si="150"/>
        <v>1.7144585284287945E-3</v>
      </c>
      <c r="I509" s="1">
        <f t="shared" si="151"/>
        <v>-2.3606703376724491E-3</v>
      </c>
      <c r="J509" s="25">
        <f t="shared" si="143"/>
        <v>0</v>
      </c>
      <c r="K509" s="25">
        <f t="shared" si="144"/>
        <v>0</v>
      </c>
      <c r="L509" s="25">
        <f t="shared" si="145"/>
        <v>0</v>
      </c>
      <c r="M509" s="25">
        <v>0</v>
      </c>
      <c r="N509" s="5" t="str">
        <f t="shared" si="146"/>
        <v>-</v>
      </c>
      <c r="O509" s="5" t="str">
        <f t="shared" si="147"/>
        <v>-</v>
      </c>
      <c r="P509" s="5" t="s">
        <v>80</v>
      </c>
      <c r="Q509" s="5" t="s">
        <v>80</v>
      </c>
      <c r="R509" s="5" t="str">
        <f t="shared" si="152"/>
        <v>-</v>
      </c>
      <c r="S509" s="5" t="str">
        <f t="shared" si="153"/>
        <v>-</v>
      </c>
      <c r="T509" s="27">
        <f t="shared" si="154"/>
        <v>0</v>
      </c>
      <c r="CD509" s="5">
        <v>44761</v>
      </c>
      <c r="CE509" s="25">
        <v>566.1</v>
      </c>
      <c r="CF509" s="25">
        <v>568.4</v>
      </c>
      <c r="CH509" s="5">
        <v>44728</v>
      </c>
      <c r="CI509" s="25">
        <v>15411</v>
      </c>
      <c r="CJ509" s="25">
        <v>15551</v>
      </c>
    </row>
    <row r="510" spans="1:88" x14ac:dyDescent="0.3">
      <c r="A510" s="5">
        <v>44839</v>
      </c>
      <c r="B510" s="25">
        <f t="shared" si="148"/>
        <v>531.79999999999995</v>
      </c>
      <c r="C510" s="25">
        <f t="shared" si="149"/>
        <v>13828</v>
      </c>
      <c r="D510" s="25">
        <v>531.6</v>
      </c>
      <c r="E510" s="25">
        <v>13814</v>
      </c>
      <c r="F510" s="44">
        <v>-1.0088037071471329E-3</v>
      </c>
      <c r="G510" s="1">
        <f>'ONE_LAST_QUOTE (2)'!AF510</f>
        <v>-3.2310590462182717E-4</v>
      </c>
      <c r="H510" s="1">
        <f t="shared" si="150"/>
        <v>1.7144585284287945E-3</v>
      </c>
      <c r="I510" s="1">
        <f t="shared" si="151"/>
        <v>-2.3606703376724491E-3</v>
      </c>
      <c r="J510" s="25">
        <f t="shared" si="143"/>
        <v>0</v>
      </c>
      <c r="K510" s="25">
        <f t="shared" si="144"/>
        <v>0</v>
      </c>
      <c r="L510" s="25">
        <f t="shared" si="145"/>
        <v>0</v>
      </c>
      <c r="M510" s="25">
        <v>0</v>
      </c>
      <c r="N510" s="5" t="str">
        <f t="shared" si="146"/>
        <v>-</v>
      </c>
      <c r="O510" s="5" t="str">
        <f t="shared" si="147"/>
        <v>-</v>
      </c>
      <c r="P510" s="5" t="s">
        <v>80</v>
      </c>
      <c r="Q510" s="5" t="s">
        <v>80</v>
      </c>
      <c r="R510" s="5" t="str">
        <f t="shared" si="152"/>
        <v>-</v>
      </c>
      <c r="S510" s="5" t="str">
        <f t="shared" si="153"/>
        <v>-</v>
      </c>
      <c r="T510" s="27">
        <f t="shared" si="154"/>
        <v>0</v>
      </c>
      <c r="CD510" s="5">
        <v>44762</v>
      </c>
      <c r="CE510" s="25">
        <v>570.1</v>
      </c>
      <c r="CF510" s="25">
        <v>566.20000000000005</v>
      </c>
      <c r="CH510" s="5">
        <v>44729</v>
      </c>
      <c r="CI510" s="25">
        <v>15202</v>
      </c>
      <c r="CJ510" s="25">
        <v>15335</v>
      </c>
    </row>
    <row r="511" spans="1:88" x14ac:dyDescent="0.3">
      <c r="A511" s="5">
        <v>44840</v>
      </c>
      <c r="B511" s="25">
        <f t="shared" si="148"/>
        <v>533.79999999999995</v>
      </c>
      <c r="C511" s="25">
        <f t="shared" si="149"/>
        <v>13829</v>
      </c>
      <c r="D511" s="25">
        <v>534.1</v>
      </c>
      <c r="E511" s="25">
        <v>13871</v>
      </c>
      <c r="F511" s="44">
        <v>-2.4080524233385109E-4</v>
      </c>
      <c r="G511" s="1">
        <f>'ONE_LAST_QUOTE (2)'!AF511</f>
        <v>-3.2310590462182717E-4</v>
      </c>
      <c r="H511" s="1">
        <f t="shared" si="150"/>
        <v>1.7144585284287945E-3</v>
      </c>
      <c r="I511" s="1">
        <f t="shared" si="151"/>
        <v>-2.3606703376724491E-3</v>
      </c>
      <c r="J511" s="25">
        <f t="shared" si="143"/>
        <v>0</v>
      </c>
      <c r="K511" s="25">
        <f t="shared" si="144"/>
        <v>0</v>
      </c>
      <c r="L511" s="25">
        <f t="shared" si="145"/>
        <v>0</v>
      </c>
      <c r="M511" s="25">
        <v>0</v>
      </c>
      <c r="N511" s="5" t="str">
        <f t="shared" si="146"/>
        <v>-</v>
      </c>
      <c r="O511" s="5" t="str">
        <f t="shared" si="147"/>
        <v>-</v>
      </c>
      <c r="P511" s="5" t="s">
        <v>2</v>
      </c>
      <c r="Q511" s="5" t="s">
        <v>2</v>
      </c>
      <c r="R511" s="5" t="str">
        <f t="shared" si="152"/>
        <v>-</v>
      </c>
      <c r="S511" s="5" t="str">
        <f t="shared" si="153"/>
        <v>-</v>
      </c>
      <c r="T511" s="27">
        <f t="shared" si="154"/>
        <v>1</v>
      </c>
      <c r="CD511" s="5">
        <v>44763</v>
      </c>
      <c r="CE511" s="25">
        <v>576.79999999999995</v>
      </c>
      <c r="CF511" s="25">
        <v>570.4</v>
      </c>
      <c r="CH511" s="5">
        <v>44732</v>
      </c>
      <c r="CI511" s="25">
        <v>15031</v>
      </c>
      <c r="CJ511" s="25">
        <v>15155</v>
      </c>
    </row>
    <row r="512" spans="1:88" x14ac:dyDescent="0.3">
      <c r="A512" s="5">
        <v>44841</v>
      </c>
      <c r="B512" s="25">
        <f t="shared" si="148"/>
        <v>524.6</v>
      </c>
      <c r="C512" s="25">
        <f t="shared" si="149"/>
        <v>13665</v>
      </c>
      <c r="D512" s="25">
        <v>524.79999999999995</v>
      </c>
      <c r="E512" s="25">
        <v>13688</v>
      </c>
      <c r="F512" s="44">
        <v>-8.1082166050428634E-4</v>
      </c>
      <c r="G512" s="1">
        <f>'ONE_LAST_QUOTE (2)'!AF512</f>
        <v>-3.2310590462182717E-4</v>
      </c>
      <c r="H512" s="1">
        <f t="shared" si="150"/>
        <v>1.7144585284287945E-3</v>
      </c>
      <c r="I512" s="1">
        <f t="shared" si="151"/>
        <v>-2.3606703376724491E-3</v>
      </c>
      <c r="J512" s="25">
        <f t="shared" si="143"/>
        <v>0</v>
      </c>
      <c r="K512" s="25">
        <f t="shared" si="144"/>
        <v>0</v>
      </c>
      <c r="L512" s="25">
        <f t="shared" si="145"/>
        <v>0</v>
      </c>
      <c r="M512" s="25">
        <v>0</v>
      </c>
      <c r="N512" s="5" t="str">
        <f t="shared" si="146"/>
        <v>-</v>
      </c>
      <c r="O512" s="5" t="str">
        <f t="shared" si="147"/>
        <v>-</v>
      </c>
      <c r="P512" s="5" t="s">
        <v>80</v>
      </c>
      <c r="Q512" s="5" t="s">
        <v>80</v>
      </c>
      <c r="R512" s="5" t="str">
        <f t="shared" si="152"/>
        <v>-</v>
      </c>
      <c r="S512" s="5" t="str">
        <f t="shared" si="153"/>
        <v>-</v>
      </c>
      <c r="T512" s="27">
        <f t="shared" si="154"/>
        <v>0</v>
      </c>
      <c r="CD512" s="5">
        <v>44764</v>
      </c>
      <c r="CE512" s="25">
        <v>578.5</v>
      </c>
      <c r="CF512" s="25">
        <v>576.5</v>
      </c>
      <c r="CH512" s="5">
        <v>44733</v>
      </c>
      <c r="CI512" s="25">
        <v>15346</v>
      </c>
      <c r="CJ512" s="25">
        <v>15048</v>
      </c>
    </row>
    <row r="513" spans="1:88" x14ac:dyDescent="0.3">
      <c r="A513" s="5">
        <v>44845</v>
      </c>
      <c r="B513" s="25">
        <f t="shared" si="148"/>
        <v>499.1</v>
      </c>
      <c r="C513" s="25">
        <f t="shared" si="149"/>
        <v>13059</v>
      </c>
      <c r="D513" s="25">
        <v>498.6</v>
      </c>
      <c r="E513" s="25">
        <v>13090</v>
      </c>
      <c r="F513" s="44">
        <v>-3.0692629064177366E-3</v>
      </c>
      <c r="G513" s="1">
        <f>'ONE_LAST_QUOTE (2)'!AF513</f>
        <v>-3.2310590462182717E-4</v>
      </c>
      <c r="H513" s="1">
        <f t="shared" si="150"/>
        <v>1.7144585284287945E-3</v>
      </c>
      <c r="I513" s="1">
        <f t="shared" si="151"/>
        <v>-2.3606703376724491E-3</v>
      </c>
      <c r="J513" s="25">
        <f t="shared" si="143"/>
        <v>0</v>
      </c>
      <c r="K513" s="25">
        <f t="shared" si="144"/>
        <v>1</v>
      </c>
      <c r="L513" s="25">
        <f t="shared" si="145"/>
        <v>1</v>
      </c>
      <c r="M513" s="25">
        <v>0</v>
      </c>
      <c r="N513" s="5" t="str">
        <f t="shared" si="146"/>
        <v>-</v>
      </c>
      <c r="O513" s="5">
        <f t="shared" si="147"/>
        <v>44845</v>
      </c>
      <c r="P513" s="5" t="s">
        <v>80</v>
      </c>
      <c r="Q513" s="5" t="s">
        <v>80</v>
      </c>
      <c r="R513" s="5" t="str">
        <f t="shared" si="152"/>
        <v>-</v>
      </c>
      <c r="S513" s="5" t="str">
        <f t="shared" si="153"/>
        <v>-</v>
      </c>
      <c r="T513" s="27">
        <f t="shared" si="154"/>
        <v>0</v>
      </c>
      <c r="CD513" s="5">
        <v>44767</v>
      </c>
      <c r="CE513" s="25">
        <v>578.29999999999995</v>
      </c>
      <c r="CF513" s="25">
        <v>578.5</v>
      </c>
      <c r="CH513" s="5">
        <v>44734</v>
      </c>
      <c r="CI513" s="25">
        <v>15015</v>
      </c>
      <c r="CJ513" s="25">
        <v>15316</v>
      </c>
    </row>
    <row r="514" spans="1:88" x14ac:dyDescent="0.3">
      <c r="A514" s="5">
        <v>44846</v>
      </c>
      <c r="B514" s="25">
        <f t="shared" si="148"/>
        <v>497.4</v>
      </c>
      <c r="C514" s="25">
        <f t="shared" si="149"/>
        <v>13118</v>
      </c>
      <c r="D514" s="25">
        <v>497.4</v>
      </c>
      <c r="E514" s="25">
        <v>13072</v>
      </c>
      <c r="F514" s="44">
        <v>-2.2946983324612746E-3</v>
      </c>
      <c r="G514" s="1">
        <f>'ONE_LAST_QUOTE (2)'!AF514</f>
        <v>-3.2310590462182717E-4</v>
      </c>
      <c r="H514" s="1">
        <f t="shared" si="150"/>
        <v>1.7144585284287945E-3</v>
      </c>
      <c r="I514" s="1">
        <f t="shared" si="151"/>
        <v>-2.3606703376724491E-3</v>
      </c>
      <c r="J514" s="25">
        <f t="shared" ref="J514:J577" si="155">IF(F514&gt;H514,1,0)</f>
        <v>0</v>
      </c>
      <c r="K514" s="25">
        <f t="shared" ref="K514:K577" si="156">IF(F514&lt;I514,1,0)</f>
        <v>0</v>
      </c>
      <c r="L514" s="25">
        <f t="shared" ref="L514:L577" si="157">J514+K514</f>
        <v>0</v>
      </c>
      <c r="M514" s="25">
        <v>0</v>
      </c>
      <c r="N514" s="5" t="str">
        <f t="shared" ref="N514:N577" si="158">IF(J514=1,A514,"-")</f>
        <v>-</v>
      </c>
      <c r="O514" s="5" t="str">
        <f t="shared" ref="O514:O577" si="159">IF(K514=1,A514,"-")</f>
        <v>-</v>
      </c>
      <c r="P514" s="5" t="s">
        <v>80</v>
      </c>
      <c r="Q514" s="5" t="s">
        <v>80</v>
      </c>
      <c r="R514" s="5" t="str">
        <f t="shared" si="152"/>
        <v>-</v>
      </c>
      <c r="S514" s="5" t="str">
        <f t="shared" si="153"/>
        <v>-</v>
      </c>
      <c r="T514" s="27">
        <f t="shared" si="154"/>
        <v>0</v>
      </c>
      <c r="CD514" s="5">
        <v>44768</v>
      </c>
      <c r="CE514" s="25">
        <v>574.4</v>
      </c>
      <c r="CF514" s="25">
        <v>578.29999999999995</v>
      </c>
      <c r="CH514" s="5">
        <v>44735</v>
      </c>
      <c r="CI514" s="25">
        <v>14939</v>
      </c>
      <c r="CJ514" s="25">
        <v>14991</v>
      </c>
    </row>
    <row r="515" spans="1:88" x14ac:dyDescent="0.3">
      <c r="A515" s="5">
        <v>44847</v>
      </c>
      <c r="B515" s="25">
        <f t="shared" ref="B515:B578" si="160">INDEX($CF:$CF,MATCH(A515,$CD:$CD)+1)</f>
        <v>492.8</v>
      </c>
      <c r="C515" s="25">
        <f t="shared" ref="C515:C578" si="161">INDEX($CJ:$CJ,MATCH(A515,$CH:$CH)+1)</f>
        <v>12880</v>
      </c>
      <c r="D515" s="25">
        <v>493.2</v>
      </c>
      <c r="E515" s="25">
        <v>12869</v>
      </c>
      <c r="F515" s="44">
        <v>-2.6576316763101803E-3</v>
      </c>
      <c r="G515" s="1">
        <f>'ONE_LAST_QUOTE (2)'!AF515</f>
        <v>-3.2310590462182717E-4</v>
      </c>
      <c r="H515" s="1">
        <f t="shared" ref="H515:H578" si="162">G515+$U$7*_xlfn.STDEV.S($F$2:$F$779)</f>
        <v>1.7144585284287945E-3</v>
      </c>
      <c r="I515" s="1">
        <f t="shared" ref="I515:I578" si="163">G515-$U$7*_xlfn.STDEV.S($F$2:$F$779)</f>
        <v>-2.3606703376724491E-3</v>
      </c>
      <c r="J515" s="25">
        <f t="shared" si="155"/>
        <v>0</v>
      </c>
      <c r="K515" s="25">
        <f t="shared" si="156"/>
        <v>1</v>
      </c>
      <c r="L515" s="25">
        <f t="shared" si="157"/>
        <v>1</v>
      </c>
      <c r="M515" s="25">
        <v>0</v>
      </c>
      <c r="N515" s="5" t="str">
        <f t="shared" si="158"/>
        <v>-</v>
      </c>
      <c r="O515" s="5">
        <f t="shared" si="159"/>
        <v>44847</v>
      </c>
      <c r="P515" s="5" t="s">
        <v>80</v>
      </c>
      <c r="Q515" s="5" t="s">
        <v>80</v>
      </c>
      <c r="R515" s="5" t="str">
        <f t="shared" ref="R515:R578" si="164">IF(P515=1,A515,"-")</f>
        <v>-</v>
      </c>
      <c r="S515" s="5" t="str">
        <f t="shared" ref="S515:S578" si="165">IF(Q515=1,A515,"-")</f>
        <v>-</v>
      </c>
      <c r="T515" s="27">
        <f t="shared" ref="T515:T578" si="166">IF(F515&gt;G515,1,0)</f>
        <v>0</v>
      </c>
      <c r="CD515" s="5">
        <v>44769</v>
      </c>
      <c r="CE515" s="25">
        <v>578.79999999999995</v>
      </c>
      <c r="CF515" s="25">
        <v>574.29999999999995</v>
      </c>
      <c r="CH515" s="5">
        <v>44736</v>
      </c>
      <c r="CI515" s="25">
        <v>15053</v>
      </c>
      <c r="CJ515" s="25">
        <v>14904</v>
      </c>
    </row>
    <row r="516" spans="1:88" x14ac:dyDescent="0.3">
      <c r="A516" s="5">
        <v>44848</v>
      </c>
      <c r="B516" s="25">
        <f t="shared" si="160"/>
        <v>504.2</v>
      </c>
      <c r="C516" s="25">
        <f t="shared" si="161"/>
        <v>13147</v>
      </c>
      <c r="D516" s="25">
        <v>504.1</v>
      </c>
      <c r="E516" s="25">
        <v>13168</v>
      </c>
      <c r="F516" s="44">
        <v>6.3458181624140905E-4</v>
      </c>
      <c r="G516" s="1">
        <f>'ONE_LAST_QUOTE (2)'!AF516</f>
        <v>-3.2310590462182717E-4</v>
      </c>
      <c r="H516" s="1">
        <f t="shared" si="162"/>
        <v>1.7144585284287945E-3</v>
      </c>
      <c r="I516" s="1">
        <f t="shared" si="163"/>
        <v>-2.3606703376724491E-3</v>
      </c>
      <c r="J516" s="25">
        <f t="shared" si="155"/>
        <v>0</v>
      </c>
      <c r="K516" s="25">
        <f t="shared" si="156"/>
        <v>0</v>
      </c>
      <c r="L516" s="25">
        <f t="shared" si="157"/>
        <v>0</v>
      </c>
      <c r="M516" s="25">
        <v>0</v>
      </c>
      <c r="N516" s="5" t="str">
        <f t="shared" si="158"/>
        <v>-</v>
      </c>
      <c r="O516" s="5" t="str">
        <f t="shared" si="159"/>
        <v>-</v>
      </c>
      <c r="P516" s="5" t="s">
        <v>2</v>
      </c>
      <c r="Q516" s="5" t="s">
        <v>2</v>
      </c>
      <c r="R516" s="5" t="str">
        <f t="shared" si="164"/>
        <v>-</v>
      </c>
      <c r="S516" s="5" t="str">
        <f t="shared" si="165"/>
        <v>-</v>
      </c>
      <c r="T516" s="27">
        <f t="shared" si="166"/>
        <v>1</v>
      </c>
      <c r="CD516" s="5">
        <v>44770</v>
      </c>
      <c r="CE516" s="25">
        <v>580.79999999999995</v>
      </c>
      <c r="CF516" s="25">
        <v>578.70000000000005</v>
      </c>
      <c r="CH516" s="5">
        <v>44739</v>
      </c>
      <c r="CI516" s="25">
        <v>15277</v>
      </c>
      <c r="CJ516" s="25">
        <v>15034</v>
      </c>
    </row>
    <row r="517" spans="1:88" x14ac:dyDescent="0.3">
      <c r="A517" s="5">
        <v>44851</v>
      </c>
      <c r="B517" s="25">
        <f t="shared" si="160"/>
        <v>495.4</v>
      </c>
      <c r="C517" s="25">
        <f t="shared" si="161"/>
        <v>12982</v>
      </c>
      <c r="D517" s="25">
        <v>495.5</v>
      </c>
      <c r="E517" s="25">
        <v>12978</v>
      </c>
      <c r="F517" s="44">
        <v>-1.3442308447931648E-3</v>
      </c>
      <c r="G517" s="1">
        <f>'ONE_LAST_QUOTE (2)'!AF517</f>
        <v>-3.2310590462182717E-4</v>
      </c>
      <c r="H517" s="1">
        <f t="shared" si="162"/>
        <v>1.7144585284287945E-3</v>
      </c>
      <c r="I517" s="1">
        <f t="shared" si="163"/>
        <v>-2.3606703376724491E-3</v>
      </c>
      <c r="J517" s="25">
        <f t="shared" si="155"/>
        <v>0</v>
      </c>
      <c r="K517" s="25">
        <f t="shared" si="156"/>
        <v>0</v>
      </c>
      <c r="L517" s="25">
        <f t="shared" si="157"/>
        <v>0</v>
      </c>
      <c r="M517" s="25">
        <v>0</v>
      </c>
      <c r="N517" s="5" t="str">
        <f t="shared" si="158"/>
        <v>-</v>
      </c>
      <c r="O517" s="5" t="str">
        <f t="shared" si="159"/>
        <v>-</v>
      </c>
      <c r="P517" s="5" t="s">
        <v>80</v>
      </c>
      <c r="Q517" s="5" t="s">
        <v>80</v>
      </c>
      <c r="R517" s="5" t="str">
        <f t="shared" si="164"/>
        <v>-</v>
      </c>
      <c r="S517" s="5" t="str">
        <f t="shared" si="165"/>
        <v>-</v>
      </c>
      <c r="T517" s="27">
        <f t="shared" si="166"/>
        <v>0</v>
      </c>
      <c r="CD517" s="5">
        <v>44771</v>
      </c>
      <c r="CE517" s="25">
        <v>581.5</v>
      </c>
      <c r="CF517" s="25">
        <v>577.29999999999995</v>
      </c>
      <c r="CH517" s="5">
        <v>44740</v>
      </c>
      <c r="CI517" s="25">
        <v>15194</v>
      </c>
      <c r="CJ517" s="25">
        <v>15261</v>
      </c>
    </row>
    <row r="518" spans="1:88" x14ac:dyDescent="0.3">
      <c r="A518" s="5">
        <v>44852</v>
      </c>
      <c r="B518" s="25">
        <f t="shared" si="160"/>
        <v>501.1</v>
      </c>
      <c r="C518" s="25">
        <f t="shared" si="161"/>
        <v>13111</v>
      </c>
      <c r="D518" s="25">
        <v>500.5</v>
      </c>
      <c r="E518" s="25">
        <v>13100</v>
      </c>
      <c r="F518" s="44">
        <v>1.3055299321214613E-5</v>
      </c>
      <c r="G518" s="1">
        <f>'ONE_LAST_QUOTE (2)'!AF518</f>
        <v>-3.2310590462182717E-4</v>
      </c>
      <c r="H518" s="1">
        <f t="shared" si="162"/>
        <v>1.7144585284287945E-3</v>
      </c>
      <c r="I518" s="1">
        <f t="shared" si="163"/>
        <v>-2.3606703376724491E-3</v>
      </c>
      <c r="J518" s="25">
        <f t="shared" si="155"/>
        <v>0</v>
      </c>
      <c r="K518" s="25">
        <f t="shared" si="156"/>
        <v>0</v>
      </c>
      <c r="L518" s="25">
        <f t="shared" si="157"/>
        <v>0</v>
      </c>
      <c r="M518" s="25">
        <v>0</v>
      </c>
      <c r="N518" s="5" t="str">
        <f t="shared" si="158"/>
        <v>-</v>
      </c>
      <c r="O518" s="5" t="str">
        <f t="shared" si="159"/>
        <v>-</v>
      </c>
      <c r="P518" s="5" t="s">
        <v>2</v>
      </c>
      <c r="Q518" s="5" t="s">
        <v>2</v>
      </c>
      <c r="R518" s="5" t="str">
        <f t="shared" si="164"/>
        <v>-</v>
      </c>
      <c r="S518" s="5" t="str">
        <f t="shared" si="165"/>
        <v>-</v>
      </c>
      <c r="T518" s="27">
        <f t="shared" si="166"/>
        <v>1</v>
      </c>
      <c r="CD518" s="5">
        <v>44774</v>
      </c>
      <c r="CE518" s="25">
        <v>579.4</v>
      </c>
      <c r="CF518" s="25">
        <v>581.70000000000005</v>
      </c>
      <c r="CH518" s="5">
        <v>44741</v>
      </c>
      <c r="CI518" s="25">
        <v>15016</v>
      </c>
      <c r="CJ518" s="25">
        <v>15250</v>
      </c>
    </row>
    <row r="519" spans="1:88" x14ac:dyDescent="0.3">
      <c r="A519" s="5">
        <v>44853</v>
      </c>
      <c r="B519" s="25">
        <f t="shared" si="160"/>
        <v>493.1</v>
      </c>
      <c r="C519" s="25">
        <f t="shared" si="161"/>
        <v>12908</v>
      </c>
      <c r="D519" s="25">
        <v>493.7</v>
      </c>
      <c r="E519" s="25">
        <v>12999</v>
      </c>
      <c r="F519" s="44">
        <v>1.734087842358535E-3</v>
      </c>
      <c r="G519" s="1">
        <f>'ONE_LAST_QUOTE (2)'!AF519</f>
        <v>-3.2310590462182717E-4</v>
      </c>
      <c r="H519" s="1">
        <f t="shared" si="162"/>
        <v>1.7144585284287945E-3</v>
      </c>
      <c r="I519" s="1">
        <f t="shared" si="163"/>
        <v>-2.3606703376724491E-3</v>
      </c>
      <c r="J519" s="25">
        <f t="shared" si="155"/>
        <v>1</v>
      </c>
      <c r="K519" s="25">
        <f t="shared" si="156"/>
        <v>0</v>
      </c>
      <c r="L519" s="25">
        <f t="shared" si="157"/>
        <v>1</v>
      </c>
      <c r="M519" s="25">
        <v>0</v>
      </c>
      <c r="N519" s="5">
        <f t="shared" si="158"/>
        <v>44853</v>
      </c>
      <c r="O519" s="5" t="str">
        <f t="shared" si="159"/>
        <v>-</v>
      </c>
      <c r="P519" s="5" t="s">
        <v>80</v>
      </c>
      <c r="Q519" s="5" t="s">
        <v>80</v>
      </c>
      <c r="R519" s="5" t="str">
        <f t="shared" si="164"/>
        <v>-</v>
      </c>
      <c r="S519" s="5" t="str">
        <f t="shared" si="165"/>
        <v>-</v>
      </c>
      <c r="T519" s="27">
        <f t="shared" si="166"/>
        <v>1</v>
      </c>
      <c r="CD519" s="5">
        <v>44775</v>
      </c>
      <c r="CE519" s="25">
        <v>569.70000000000005</v>
      </c>
      <c r="CF519" s="25">
        <v>579.6</v>
      </c>
      <c r="CH519" s="5">
        <v>44742</v>
      </c>
      <c r="CI519" s="25">
        <v>14624</v>
      </c>
      <c r="CJ519" s="25">
        <v>14976</v>
      </c>
    </row>
    <row r="520" spans="1:88" x14ac:dyDescent="0.3">
      <c r="A520" s="5">
        <v>44854</v>
      </c>
      <c r="B520" s="25">
        <f t="shared" si="160"/>
        <v>492.4</v>
      </c>
      <c r="C520" s="25">
        <f t="shared" si="161"/>
        <v>12885</v>
      </c>
      <c r="D520" s="25">
        <v>492.5</v>
      </c>
      <c r="E520" s="25">
        <v>12898</v>
      </c>
      <c r="F520" s="44">
        <v>-8.4601160610246664E-4</v>
      </c>
      <c r="G520" s="1">
        <f>'ONE_LAST_QUOTE (2)'!AF520</f>
        <v>-3.2310590462182717E-4</v>
      </c>
      <c r="H520" s="1">
        <f t="shared" si="162"/>
        <v>1.7144585284287945E-3</v>
      </c>
      <c r="I520" s="1">
        <f t="shared" si="163"/>
        <v>-2.3606703376724491E-3</v>
      </c>
      <c r="J520" s="25">
        <f t="shared" si="155"/>
        <v>0</v>
      </c>
      <c r="K520" s="25">
        <f t="shared" si="156"/>
        <v>0</v>
      </c>
      <c r="L520" s="25">
        <f t="shared" si="157"/>
        <v>0</v>
      </c>
      <c r="M520" s="25">
        <v>0</v>
      </c>
      <c r="N520" s="5" t="str">
        <f t="shared" si="158"/>
        <v>-</v>
      </c>
      <c r="O520" s="5" t="str">
        <f t="shared" si="159"/>
        <v>-</v>
      </c>
      <c r="P520" s="5" t="s">
        <v>80</v>
      </c>
      <c r="Q520" s="5" t="s">
        <v>80</v>
      </c>
      <c r="R520" s="5" t="str">
        <f t="shared" si="164"/>
        <v>-</v>
      </c>
      <c r="S520" s="5" t="str">
        <f t="shared" si="165"/>
        <v>-</v>
      </c>
      <c r="T520" s="27">
        <f t="shared" si="166"/>
        <v>0</v>
      </c>
      <c r="CD520" s="5">
        <v>44776</v>
      </c>
      <c r="CE520" s="25">
        <v>574.20000000000005</v>
      </c>
      <c r="CF520" s="25">
        <v>569.4</v>
      </c>
      <c r="CH520" s="5">
        <v>44743</v>
      </c>
      <c r="CI520" s="25">
        <v>14175</v>
      </c>
      <c r="CJ520" s="25">
        <v>14556</v>
      </c>
    </row>
    <row r="521" spans="1:88" x14ac:dyDescent="0.3">
      <c r="A521" s="5">
        <v>44855</v>
      </c>
      <c r="B521" s="25">
        <f t="shared" si="160"/>
        <v>489.4</v>
      </c>
      <c r="C521" s="25">
        <f t="shared" si="161"/>
        <v>12827</v>
      </c>
      <c r="D521" s="25">
        <v>489.3</v>
      </c>
      <c r="E521" s="25">
        <v>12805</v>
      </c>
      <c r="F521" s="44">
        <v>-2.4026121994211759E-3</v>
      </c>
      <c r="G521" s="1">
        <f>'ONE_LAST_QUOTE (2)'!AF521</f>
        <v>-3.2310590462182717E-4</v>
      </c>
      <c r="H521" s="1">
        <f t="shared" si="162"/>
        <v>1.7144585284287945E-3</v>
      </c>
      <c r="I521" s="1">
        <f t="shared" si="163"/>
        <v>-2.3606703376724491E-3</v>
      </c>
      <c r="J521" s="25">
        <f t="shared" si="155"/>
        <v>0</v>
      </c>
      <c r="K521" s="25">
        <f t="shared" si="156"/>
        <v>1</v>
      </c>
      <c r="L521" s="25">
        <f t="shared" si="157"/>
        <v>1</v>
      </c>
      <c r="M521" s="25">
        <v>0</v>
      </c>
      <c r="N521" s="5" t="str">
        <f t="shared" si="158"/>
        <v>-</v>
      </c>
      <c r="O521" s="5">
        <f t="shared" si="159"/>
        <v>44855</v>
      </c>
      <c r="P521" s="5" t="s">
        <v>80</v>
      </c>
      <c r="Q521" s="5" t="s">
        <v>80</v>
      </c>
      <c r="R521" s="5" t="str">
        <f t="shared" si="164"/>
        <v>-</v>
      </c>
      <c r="S521" s="5" t="str">
        <f t="shared" si="165"/>
        <v>-</v>
      </c>
      <c r="T521" s="27">
        <f t="shared" si="166"/>
        <v>0</v>
      </c>
      <c r="CD521" s="5">
        <v>44777</v>
      </c>
      <c r="CE521" s="25">
        <v>574.1</v>
      </c>
      <c r="CF521" s="25">
        <v>572.9</v>
      </c>
      <c r="CH521" s="5">
        <v>44746</v>
      </c>
      <c r="CI521" s="25">
        <v>14152</v>
      </c>
      <c r="CJ521" s="25">
        <v>14202</v>
      </c>
    </row>
    <row r="522" spans="1:88" x14ac:dyDescent="0.3">
      <c r="A522" s="5">
        <v>44858</v>
      </c>
      <c r="B522" s="25">
        <f t="shared" si="160"/>
        <v>490</v>
      </c>
      <c r="C522" s="25">
        <f t="shared" si="161"/>
        <v>12863</v>
      </c>
      <c r="D522" s="25">
        <v>490</v>
      </c>
      <c r="E522" s="25">
        <v>12884</v>
      </c>
      <c r="F522" s="44">
        <v>-1.9662041405787674E-4</v>
      </c>
      <c r="G522" s="1">
        <f>'ONE_LAST_QUOTE (2)'!AF522</f>
        <v>-3.2310590462182717E-4</v>
      </c>
      <c r="H522" s="1">
        <f t="shared" si="162"/>
        <v>1.7144585284287945E-3</v>
      </c>
      <c r="I522" s="1">
        <f t="shared" si="163"/>
        <v>-2.3606703376724491E-3</v>
      </c>
      <c r="J522" s="25">
        <f t="shared" si="155"/>
        <v>0</v>
      </c>
      <c r="K522" s="25">
        <f t="shared" si="156"/>
        <v>0</v>
      </c>
      <c r="L522" s="25">
        <f t="shared" si="157"/>
        <v>0</v>
      </c>
      <c r="M522" s="25">
        <v>0</v>
      </c>
      <c r="N522" s="5" t="str">
        <f t="shared" si="158"/>
        <v>-</v>
      </c>
      <c r="O522" s="5" t="str">
        <f t="shared" si="159"/>
        <v>-</v>
      </c>
      <c r="P522" s="5" t="s">
        <v>80</v>
      </c>
      <c r="Q522" s="5" t="s">
        <v>80</v>
      </c>
      <c r="R522" s="5" t="str">
        <f t="shared" si="164"/>
        <v>-</v>
      </c>
      <c r="S522" s="5" t="str">
        <f t="shared" si="165"/>
        <v>-</v>
      </c>
      <c r="T522" s="27">
        <f t="shared" si="166"/>
        <v>1</v>
      </c>
      <c r="CD522" s="5">
        <v>44778</v>
      </c>
      <c r="CE522" s="25">
        <v>588.5</v>
      </c>
      <c r="CF522" s="25">
        <v>574.1</v>
      </c>
      <c r="CH522" s="5">
        <v>44747</v>
      </c>
      <c r="CI522" s="25">
        <v>14209</v>
      </c>
      <c r="CJ522" s="25">
        <v>14160</v>
      </c>
    </row>
    <row r="523" spans="1:88" x14ac:dyDescent="0.3">
      <c r="A523" s="5">
        <v>44859</v>
      </c>
      <c r="B523" s="25">
        <f t="shared" si="160"/>
        <v>480</v>
      </c>
      <c r="C523" s="25">
        <f t="shared" si="161"/>
        <v>12685</v>
      </c>
      <c r="D523" s="25">
        <v>479.9</v>
      </c>
      <c r="E523" s="25">
        <v>12685</v>
      </c>
      <c r="F523" s="44">
        <v>-6.4686443813137995E-4</v>
      </c>
      <c r="G523" s="1">
        <f>'ONE_LAST_QUOTE (2)'!AF523</f>
        <v>-3.2310590462182717E-4</v>
      </c>
      <c r="H523" s="1">
        <f t="shared" si="162"/>
        <v>1.7144585284287945E-3</v>
      </c>
      <c r="I523" s="1">
        <f t="shared" si="163"/>
        <v>-2.3606703376724491E-3</v>
      </c>
      <c r="J523" s="25">
        <f t="shared" si="155"/>
        <v>0</v>
      </c>
      <c r="K523" s="25">
        <f t="shared" si="156"/>
        <v>0</v>
      </c>
      <c r="L523" s="25">
        <f t="shared" si="157"/>
        <v>0</v>
      </c>
      <c r="M523" s="25">
        <v>0</v>
      </c>
      <c r="N523" s="5" t="str">
        <f t="shared" si="158"/>
        <v>-</v>
      </c>
      <c r="O523" s="5" t="str">
        <f t="shared" si="159"/>
        <v>-</v>
      </c>
      <c r="P523" s="5" t="s">
        <v>80</v>
      </c>
      <c r="Q523" s="5" t="s">
        <v>80</v>
      </c>
      <c r="R523" s="5" t="str">
        <f t="shared" si="164"/>
        <v>-</v>
      </c>
      <c r="S523" s="5" t="str">
        <f t="shared" si="165"/>
        <v>-</v>
      </c>
      <c r="T523" s="27">
        <f t="shared" si="166"/>
        <v>0</v>
      </c>
      <c r="CD523" s="5">
        <v>44781</v>
      </c>
      <c r="CE523" s="25">
        <v>585.9</v>
      </c>
      <c r="CF523" s="25">
        <v>588.6</v>
      </c>
      <c r="CH523" s="5">
        <v>44748</v>
      </c>
      <c r="CI523" s="25">
        <v>13879</v>
      </c>
      <c r="CJ523" s="25">
        <v>14227</v>
      </c>
    </row>
    <row r="524" spans="1:88" x14ac:dyDescent="0.3">
      <c r="A524" s="5">
        <v>44860</v>
      </c>
      <c r="B524" s="25">
        <f t="shared" si="160"/>
        <v>482.5</v>
      </c>
      <c r="C524" s="25">
        <f t="shared" si="161"/>
        <v>12760</v>
      </c>
      <c r="D524" s="25">
        <v>483.8</v>
      </c>
      <c r="E524" s="25">
        <v>12741</v>
      </c>
      <c r="F524" s="44">
        <v>-1.1398414073064958E-3</v>
      </c>
      <c r="G524" s="1">
        <f>'ONE_LAST_QUOTE (2)'!AF524</f>
        <v>-3.2310590462182717E-4</v>
      </c>
      <c r="H524" s="1">
        <f t="shared" si="162"/>
        <v>1.7144585284287945E-3</v>
      </c>
      <c r="I524" s="1">
        <f t="shared" si="163"/>
        <v>-2.3606703376724491E-3</v>
      </c>
      <c r="J524" s="25">
        <f t="shared" si="155"/>
        <v>0</v>
      </c>
      <c r="K524" s="25">
        <f t="shared" si="156"/>
        <v>0</v>
      </c>
      <c r="L524" s="25">
        <f t="shared" si="157"/>
        <v>0</v>
      </c>
      <c r="M524" s="25">
        <v>0</v>
      </c>
      <c r="N524" s="5" t="str">
        <f t="shared" si="158"/>
        <v>-</v>
      </c>
      <c r="O524" s="5" t="str">
        <f t="shared" si="159"/>
        <v>-</v>
      </c>
      <c r="P524" s="5" t="s">
        <v>80</v>
      </c>
      <c r="Q524" s="5" t="s">
        <v>80</v>
      </c>
      <c r="R524" s="5" t="str">
        <f t="shared" si="164"/>
        <v>-</v>
      </c>
      <c r="S524" s="5" t="str">
        <f t="shared" si="165"/>
        <v>-</v>
      </c>
      <c r="T524" s="27">
        <f t="shared" si="166"/>
        <v>0</v>
      </c>
      <c r="CD524" s="5">
        <v>44782</v>
      </c>
      <c r="CE524" s="25">
        <v>586.20000000000005</v>
      </c>
      <c r="CF524" s="25">
        <v>586.20000000000005</v>
      </c>
      <c r="CH524" s="5">
        <v>44749</v>
      </c>
      <c r="CI524" s="25">
        <v>14187</v>
      </c>
      <c r="CJ524" s="25">
        <v>13900</v>
      </c>
    </row>
    <row r="525" spans="1:88" x14ac:dyDescent="0.3">
      <c r="A525" s="5">
        <v>44861</v>
      </c>
      <c r="B525" s="25">
        <f t="shared" si="160"/>
        <v>491.3</v>
      </c>
      <c r="C525" s="25">
        <f t="shared" si="161"/>
        <v>12920</v>
      </c>
      <c r="D525" s="25">
        <v>491.4</v>
      </c>
      <c r="E525" s="25">
        <v>12956</v>
      </c>
      <c r="F525" s="44">
        <v>1.0275207196227881E-4</v>
      </c>
      <c r="G525" s="1">
        <f>'ONE_LAST_QUOTE (2)'!AF525</f>
        <v>-3.2310590462182717E-4</v>
      </c>
      <c r="H525" s="1">
        <f t="shared" si="162"/>
        <v>1.7144585284287945E-3</v>
      </c>
      <c r="I525" s="1">
        <f t="shared" si="163"/>
        <v>-2.3606703376724491E-3</v>
      </c>
      <c r="J525" s="25">
        <f t="shared" si="155"/>
        <v>0</v>
      </c>
      <c r="K525" s="25">
        <f t="shared" si="156"/>
        <v>0</v>
      </c>
      <c r="L525" s="25">
        <f t="shared" si="157"/>
        <v>0</v>
      </c>
      <c r="M525" s="25">
        <v>0</v>
      </c>
      <c r="N525" s="5" t="str">
        <f t="shared" si="158"/>
        <v>-</v>
      </c>
      <c r="O525" s="5" t="str">
        <f t="shared" si="159"/>
        <v>-</v>
      </c>
      <c r="P525" s="5" t="s">
        <v>80</v>
      </c>
      <c r="Q525" s="5" t="s">
        <v>80</v>
      </c>
      <c r="R525" s="5" t="str">
        <f t="shared" si="164"/>
        <v>-</v>
      </c>
      <c r="S525" s="5" t="str">
        <f t="shared" si="165"/>
        <v>-</v>
      </c>
      <c r="T525" s="27">
        <f t="shared" si="166"/>
        <v>1</v>
      </c>
      <c r="CD525" s="5">
        <v>44783</v>
      </c>
      <c r="CE525" s="25">
        <v>579.9</v>
      </c>
      <c r="CF525" s="25">
        <v>586.70000000000005</v>
      </c>
      <c r="CH525" s="5">
        <v>44750</v>
      </c>
      <c r="CI525" s="25">
        <v>14332</v>
      </c>
      <c r="CJ525" s="25">
        <v>14181</v>
      </c>
    </row>
    <row r="526" spans="1:88" x14ac:dyDescent="0.3">
      <c r="A526" s="5">
        <v>44862</v>
      </c>
      <c r="B526" s="25">
        <f t="shared" si="160"/>
        <v>485.1</v>
      </c>
      <c r="C526" s="25">
        <f t="shared" si="161"/>
        <v>12737</v>
      </c>
      <c r="D526" s="25">
        <v>482.9</v>
      </c>
      <c r="E526" s="25">
        <v>12767</v>
      </c>
      <c r="F526" s="44">
        <v>3.8984501739154692E-3</v>
      </c>
      <c r="G526" s="1">
        <f>'ONE_LAST_QUOTE (2)'!AF526</f>
        <v>-3.2310590462182717E-4</v>
      </c>
      <c r="H526" s="1">
        <f t="shared" si="162"/>
        <v>1.7144585284287945E-3</v>
      </c>
      <c r="I526" s="1">
        <f t="shared" si="163"/>
        <v>-2.3606703376724491E-3</v>
      </c>
      <c r="J526" s="25">
        <f t="shared" si="155"/>
        <v>1</v>
      </c>
      <c r="K526" s="25">
        <f t="shared" si="156"/>
        <v>0</v>
      </c>
      <c r="L526" s="25">
        <f t="shared" si="157"/>
        <v>1</v>
      </c>
      <c r="M526" s="25">
        <v>0</v>
      </c>
      <c r="N526" s="5">
        <f t="shared" si="158"/>
        <v>44862</v>
      </c>
      <c r="O526" s="5" t="str">
        <f t="shared" si="159"/>
        <v>-</v>
      </c>
      <c r="P526" s="5" t="s">
        <v>2</v>
      </c>
      <c r="Q526" s="5" t="s">
        <v>2</v>
      </c>
      <c r="R526" s="5" t="str">
        <f t="shared" si="164"/>
        <v>-</v>
      </c>
      <c r="S526" s="5" t="str">
        <f t="shared" si="165"/>
        <v>-</v>
      </c>
      <c r="T526" s="27">
        <f t="shared" si="166"/>
        <v>1</v>
      </c>
      <c r="CD526" s="5">
        <v>44784</v>
      </c>
      <c r="CE526" s="25">
        <v>592.79999999999995</v>
      </c>
      <c r="CF526" s="25">
        <v>579.79999999999995</v>
      </c>
      <c r="CH526" s="5">
        <v>44753</v>
      </c>
      <c r="CI526" s="25">
        <v>14278</v>
      </c>
      <c r="CJ526" s="25">
        <v>14344</v>
      </c>
    </row>
    <row r="527" spans="1:88" x14ac:dyDescent="0.3">
      <c r="A527" s="5">
        <v>44865</v>
      </c>
      <c r="B527" s="25">
        <f t="shared" si="160"/>
        <v>492.3</v>
      </c>
      <c r="C527" s="25">
        <f t="shared" si="161"/>
        <v>12933</v>
      </c>
      <c r="D527" s="25">
        <v>492.9</v>
      </c>
      <c r="E527" s="25">
        <v>12943</v>
      </c>
      <c r="F527" s="44">
        <v>-1.1171379861191345E-3</v>
      </c>
      <c r="G527" s="1">
        <f>'ONE_LAST_QUOTE (2)'!AF527</f>
        <v>-3.2310590462182717E-4</v>
      </c>
      <c r="H527" s="1">
        <f t="shared" si="162"/>
        <v>1.7144585284287945E-3</v>
      </c>
      <c r="I527" s="1">
        <f t="shared" si="163"/>
        <v>-2.3606703376724491E-3</v>
      </c>
      <c r="J527" s="25">
        <f t="shared" si="155"/>
        <v>0</v>
      </c>
      <c r="K527" s="25">
        <f t="shared" si="156"/>
        <v>0</v>
      </c>
      <c r="L527" s="25">
        <f t="shared" si="157"/>
        <v>0</v>
      </c>
      <c r="M527" s="25">
        <v>1</v>
      </c>
      <c r="N527" s="5" t="str">
        <f t="shared" si="158"/>
        <v>-</v>
      </c>
      <c r="O527" s="5" t="str">
        <f t="shared" si="159"/>
        <v>-</v>
      </c>
      <c r="P527" s="5">
        <v>1</v>
      </c>
      <c r="Q527" s="5" t="s">
        <v>80</v>
      </c>
      <c r="R527" s="5">
        <f t="shared" si="164"/>
        <v>44865</v>
      </c>
      <c r="S527" s="5" t="str">
        <f t="shared" si="165"/>
        <v>-</v>
      </c>
      <c r="T527" s="27">
        <f t="shared" si="166"/>
        <v>0</v>
      </c>
      <c r="CD527" s="5">
        <v>44785</v>
      </c>
      <c r="CE527" s="25">
        <v>596.6</v>
      </c>
      <c r="CF527" s="25">
        <v>593.1</v>
      </c>
      <c r="CH527" s="5">
        <v>44754</v>
      </c>
      <c r="CI527" s="25">
        <v>13914</v>
      </c>
      <c r="CJ527" s="25">
        <v>14246</v>
      </c>
    </row>
    <row r="528" spans="1:88" x14ac:dyDescent="0.3">
      <c r="A528" s="5">
        <v>44866</v>
      </c>
      <c r="B528" s="25">
        <f t="shared" si="160"/>
        <v>496.1</v>
      </c>
      <c r="C528" s="25">
        <f t="shared" si="161"/>
        <v>13055</v>
      </c>
      <c r="D528" s="25">
        <v>496</v>
      </c>
      <c r="E528" s="25">
        <v>13033</v>
      </c>
      <c r="F528" s="44">
        <v>-9.7565182269289906E-4</v>
      </c>
      <c r="G528" s="1">
        <f>'ONE_LAST_QUOTE (2)'!AF528</f>
        <v>-3.2310590462182717E-4</v>
      </c>
      <c r="H528" s="1">
        <f t="shared" si="162"/>
        <v>1.7144585284287945E-3</v>
      </c>
      <c r="I528" s="1">
        <f t="shared" si="163"/>
        <v>-2.3606703376724491E-3</v>
      </c>
      <c r="J528" s="25">
        <f t="shared" si="155"/>
        <v>0</v>
      </c>
      <c r="K528" s="25">
        <f t="shared" si="156"/>
        <v>0</v>
      </c>
      <c r="L528" s="25">
        <f t="shared" si="157"/>
        <v>0</v>
      </c>
      <c r="M528" s="25">
        <v>0</v>
      </c>
      <c r="N528" s="5" t="str">
        <f t="shared" si="158"/>
        <v>-</v>
      </c>
      <c r="O528" s="5" t="str">
        <f t="shared" si="159"/>
        <v>-</v>
      </c>
      <c r="P528" s="5" t="s">
        <v>2</v>
      </c>
      <c r="Q528" s="5" t="s">
        <v>2</v>
      </c>
      <c r="R528" s="5" t="str">
        <f t="shared" si="164"/>
        <v>-</v>
      </c>
      <c r="S528" s="5" t="str">
        <f t="shared" si="165"/>
        <v>-</v>
      </c>
      <c r="T528" s="27">
        <f t="shared" si="166"/>
        <v>0</v>
      </c>
      <c r="CD528" s="5">
        <v>44788</v>
      </c>
      <c r="CE528" s="25">
        <v>602</v>
      </c>
      <c r="CF528" s="25">
        <v>596.79999999999995</v>
      </c>
      <c r="CH528" s="5">
        <v>44755</v>
      </c>
      <c r="CI528" s="25">
        <v>14281</v>
      </c>
      <c r="CJ528" s="25">
        <v>13914</v>
      </c>
    </row>
    <row r="529" spans="1:88" x14ac:dyDescent="0.3">
      <c r="A529" s="5">
        <v>44867</v>
      </c>
      <c r="B529" s="25">
        <f t="shared" si="160"/>
        <v>487.8</v>
      </c>
      <c r="C529" s="25">
        <f t="shared" si="161"/>
        <v>13072</v>
      </c>
      <c r="D529" s="25">
        <v>497.7</v>
      </c>
      <c r="E529" s="25">
        <v>13084</v>
      </c>
      <c r="F529" s="44">
        <v>-6.7917270837148346E-4</v>
      </c>
      <c r="G529" s="1">
        <f>'ONE_LAST_QUOTE (2)'!AF529</f>
        <v>-3.2310590462182717E-4</v>
      </c>
      <c r="H529" s="1">
        <f t="shared" si="162"/>
        <v>1.7144585284287945E-3</v>
      </c>
      <c r="I529" s="1">
        <f t="shared" si="163"/>
        <v>-2.3606703376724491E-3</v>
      </c>
      <c r="J529" s="25">
        <f t="shared" si="155"/>
        <v>0</v>
      </c>
      <c r="K529" s="25">
        <f t="shared" si="156"/>
        <v>0</v>
      </c>
      <c r="L529" s="25">
        <f t="shared" si="157"/>
        <v>0</v>
      </c>
      <c r="M529" s="25">
        <v>0</v>
      </c>
      <c r="N529" s="5" t="str">
        <f t="shared" si="158"/>
        <v>-</v>
      </c>
      <c r="O529" s="5" t="str">
        <f t="shared" si="159"/>
        <v>-</v>
      </c>
      <c r="P529" s="5" t="s">
        <v>80</v>
      </c>
      <c r="Q529" s="5" t="s">
        <v>80</v>
      </c>
      <c r="R529" s="5" t="str">
        <f t="shared" si="164"/>
        <v>-</v>
      </c>
      <c r="S529" s="5" t="str">
        <f t="shared" si="165"/>
        <v>-</v>
      </c>
      <c r="T529" s="27">
        <f t="shared" si="166"/>
        <v>0</v>
      </c>
      <c r="CD529" s="5">
        <v>44789</v>
      </c>
      <c r="CE529" s="25">
        <v>603.29999999999995</v>
      </c>
      <c r="CF529" s="25">
        <v>602.20000000000005</v>
      </c>
      <c r="CH529" s="5">
        <v>44756</v>
      </c>
      <c r="CI529" s="25">
        <v>14386</v>
      </c>
      <c r="CJ529" s="25">
        <v>14287</v>
      </c>
    </row>
    <row r="530" spans="1:88" x14ac:dyDescent="0.3">
      <c r="A530" s="5">
        <v>44868</v>
      </c>
      <c r="B530" s="25">
        <f t="shared" si="160"/>
        <v>490.7</v>
      </c>
      <c r="C530" s="25">
        <f t="shared" si="161"/>
        <v>12942</v>
      </c>
      <c r="D530" s="25">
        <v>490.9</v>
      </c>
      <c r="E530" s="25">
        <v>12957</v>
      </c>
      <c r="F530" s="44">
        <v>-1.5537435368603225E-3</v>
      </c>
      <c r="G530" s="1">
        <f>'ONE_LAST_QUOTE (2)'!AF530</f>
        <v>-3.2310590462182717E-4</v>
      </c>
      <c r="H530" s="1">
        <f t="shared" si="162"/>
        <v>1.7144585284287945E-3</v>
      </c>
      <c r="I530" s="1">
        <f t="shared" si="163"/>
        <v>-2.3606703376724491E-3</v>
      </c>
      <c r="J530" s="25">
        <f t="shared" si="155"/>
        <v>0</v>
      </c>
      <c r="K530" s="25">
        <f t="shared" si="156"/>
        <v>0</v>
      </c>
      <c r="L530" s="25">
        <f t="shared" si="157"/>
        <v>0</v>
      </c>
      <c r="M530" s="25">
        <v>0</v>
      </c>
      <c r="N530" s="5" t="str">
        <f t="shared" si="158"/>
        <v>-</v>
      </c>
      <c r="O530" s="5" t="str">
        <f t="shared" si="159"/>
        <v>-</v>
      </c>
      <c r="P530" s="5" t="s">
        <v>80</v>
      </c>
      <c r="Q530" s="5" t="s">
        <v>80</v>
      </c>
      <c r="R530" s="5" t="str">
        <f t="shared" si="164"/>
        <v>-</v>
      </c>
      <c r="S530" s="5" t="str">
        <f t="shared" si="165"/>
        <v>-</v>
      </c>
      <c r="T530" s="27">
        <f t="shared" si="166"/>
        <v>0</v>
      </c>
      <c r="CD530" s="5">
        <v>44790</v>
      </c>
      <c r="CE530" s="25">
        <v>603.79999999999995</v>
      </c>
      <c r="CF530" s="25">
        <v>603.4</v>
      </c>
      <c r="CH530" s="5">
        <v>44757</v>
      </c>
      <c r="CI530" s="25">
        <v>14479</v>
      </c>
      <c r="CJ530" s="25">
        <v>14400</v>
      </c>
    </row>
    <row r="531" spans="1:88" x14ac:dyDescent="0.3">
      <c r="A531" s="5">
        <v>44869</v>
      </c>
      <c r="B531" s="25">
        <f t="shared" si="160"/>
        <v>493.5</v>
      </c>
      <c r="C531" s="25">
        <f t="shared" si="161"/>
        <v>13050</v>
      </c>
      <c r="D531" s="25">
        <v>491.9</v>
      </c>
      <c r="E531" s="25">
        <v>13029</v>
      </c>
      <c r="F531" s="44">
        <v>5.8477353873632955E-6</v>
      </c>
      <c r="G531" s="1">
        <f>'ONE_LAST_QUOTE (2)'!AF531</f>
        <v>-3.2310590462182717E-4</v>
      </c>
      <c r="H531" s="1">
        <f t="shared" si="162"/>
        <v>1.7144585284287945E-3</v>
      </c>
      <c r="I531" s="1">
        <f t="shared" si="163"/>
        <v>-2.3606703376724491E-3</v>
      </c>
      <c r="J531" s="25">
        <f t="shared" si="155"/>
        <v>0</v>
      </c>
      <c r="K531" s="25">
        <f t="shared" si="156"/>
        <v>0</v>
      </c>
      <c r="L531" s="25">
        <f t="shared" si="157"/>
        <v>0</v>
      </c>
      <c r="M531" s="25">
        <v>0</v>
      </c>
      <c r="N531" s="5" t="str">
        <f t="shared" si="158"/>
        <v>-</v>
      </c>
      <c r="O531" s="5" t="str">
        <f t="shared" si="159"/>
        <v>-</v>
      </c>
      <c r="P531" s="5" t="s">
        <v>80</v>
      </c>
      <c r="Q531" s="5" t="s">
        <v>80</v>
      </c>
      <c r="R531" s="5" t="str">
        <f t="shared" si="164"/>
        <v>-</v>
      </c>
      <c r="S531" s="5" t="str">
        <f t="shared" si="165"/>
        <v>-</v>
      </c>
      <c r="T531" s="27">
        <f t="shared" si="166"/>
        <v>1</v>
      </c>
      <c r="CD531" s="5">
        <v>44791</v>
      </c>
      <c r="CE531" s="25">
        <v>599.5</v>
      </c>
      <c r="CF531" s="25">
        <v>603.6</v>
      </c>
      <c r="CH531" s="5">
        <v>44760</v>
      </c>
      <c r="CI531" s="25">
        <v>14647</v>
      </c>
      <c r="CJ531" s="25">
        <v>14449</v>
      </c>
    </row>
    <row r="532" spans="1:88" x14ac:dyDescent="0.3">
      <c r="A532" s="5">
        <v>44872</v>
      </c>
      <c r="B532" s="25">
        <f t="shared" si="160"/>
        <v>499.8</v>
      </c>
      <c r="C532" s="25">
        <f t="shared" si="161"/>
        <v>13217</v>
      </c>
      <c r="D532" s="25">
        <v>499.8</v>
      </c>
      <c r="E532" s="25">
        <v>13225</v>
      </c>
      <c r="F532" s="44">
        <v>6.2883415274422362E-4</v>
      </c>
      <c r="G532" s="1">
        <f>'ONE_LAST_QUOTE (2)'!AF532</f>
        <v>-3.2310590462182717E-4</v>
      </c>
      <c r="H532" s="1">
        <f t="shared" si="162"/>
        <v>1.7144585284287945E-3</v>
      </c>
      <c r="I532" s="1">
        <f t="shared" si="163"/>
        <v>-2.3606703376724491E-3</v>
      </c>
      <c r="J532" s="25">
        <f t="shared" si="155"/>
        <v>0</v>
      </c>
      <c r="K532" s="25">
        <f t="shared" si="156"/>
        <v>0</v>
      </c>
      <c r="L532" s="25">
        <f t="shared" si="157"/>
        <v>0</v>
      </c>
      <c r="M532" s="25">
        <v>0</v>
      </c>
      <c r="N532" s="5" t="str">
        <f t="shared" si="158"/>
        <v>-</v>
      </c>
      <c r="O532" s="5" t="str">
        <f t="shared" si="159"/>
        <v>-</v>
      </c>
      <c r="P532" s="5" t="s">
        <v>80</v>
      </c>
      <c r="Q532" s="5" t="s">
        <v>80</v>
      </c>
      <c r="R532" s="5" t="str">
        <f t="shared" si="164"/>
        <v>-</v>
      </c>
      <c r="S532" s="5" t="str">
        <f t="shared" si="165"/>
        <v>-</v>
      </c>
      <c r="T532" s="27">
        <f t="shared" si="166"/>
        <v>1</v>
      </c>
      <c r="CD532" s="5">
        <v>44792</v>
      </c>
      <c r="CE532" s="25">
        <v>600.5</v>
      </c>
      <c r="CF532" s="25">
        <v>599.4</v>
      </c>
      <c r="CH532" s="5">
        <v>44761</v>
      </c>
      <c r="CI532" s="25">
        <v>14678</v>
      </c>
      <c r="CJ532" s="25">
        <v>14658</v>
      </c>
    </row>
    <row r="533" spans="1:88" x14ac:dyDescent="0.3">
      <c r="A533" s="5">
        <v>44873</v>
      </c>
      <c r="B533" s="25">
        <f t="shared" si="160"/>
        <v>500.6</v>
      </c>
      <c r="C533" s="25">
        <f t="shared" si="161"/>
        <v>13340</v>
      </c>
      <c r="D533" s="25">
        <v>506</v>
      </c>
      <c r="E533" s="25">
        <v>13333</v>
      </c>
      <c r="F533" s="44">
        <v>-3.8212459125692598E-4</v>
      </c>
      <c r="G533" s="1">
        <f>'ONE_LAST_QUOTE (2)'!AF533</f>
        <v>-3.2310590462182717E-4</v>
      </c>
      <c r="H533" s="1">
        <f t="shared" si="162"/>
        <v>1.7144585284287945E-3</v>
      </c>
      <c r="I533" s="1">
        <f t="shared" si="163"/>
        <v>-2.3606703376724491E-3</v>
      </c>
      <c r="J533" s="25">
        <f t="shared" si="155"/>
        <v>0</v>
      </c>
      <c r="K533" s="25">
        <f t="shared" si="156"/>
        <v>0</v>
      </c>
      <c r="L533" s="25">
        <f t="shared" si="157"/>
        <v>0</v>
      </c>
      <c r="M533" s="25">
        <v>0</v>
      </c>
      <c r="N533" s="5" t="str">
        <f t="shared" si="158"/>
        <v>-</v>
      </c>
      <c r="O533" s="5" t="str">
        <f t="shared" si="159"/>
        <v>-</v>
      </c>
      <c r="P533" s="5" t="s">
        <v>80</v>
      </c>
      <c r="Q533" s="5" t="s">
        <v>80</v>
      </c>
      <c r="R533" s="5" t="str">
        <f t="shared" si="164"/>
        <v>-</v>
      </c>
      <c r="S533" s="5" t="str">
        <f t="shared" si="165"/>
        <v>-</v>
      </c>
      <c r="T533" s="27">
        <f t="shared" si="166"/>
        <v>0</v>
      </c>
      <c r="CD533" s="5">
        <v>44795</v>
      </c>
      <c r="CE533" s="25">
        <v>592.4</v>
      </c>
      <c r="CF533" s="25">
        <v>600.20000000000005</v>
      </c>
      <c r="CH533" s="5">
        <v>44762</v>
      </c>
      <c r="CI533" s="25">
        <v>14713</v>
      </c>
      <c r="CJ533" s="25">
        <v>14677</v>
      </c>
    </row>
    <row r="534" spans="1:88" x14ac:dyDescent="0.3">
      <c r="A534" s="5">
        <v>44874</v>
      </c>
      <c r="B534" s="25">
        <f t="shared" si="160"/>
        <v>518</v>
      </c>
      <c r="C534" s="25">
        <f t="shared" si="161"/>
        <v>13581</v>
      </c>
      <c r="D534" s="25">
        <v>518.20000000000005</v>
      </c>
      <c r="E534" s="25">
        <v>13593</v>
      </c>
      <c r="F534" s="44">
        <v>1.158581397304158E-3</v>
      </c>
      <c r="G534" s="1">
        <f>'ONE_LAST_QUOTE (2)'!AF534</f>
        <v>-3.2310590462182717E-4</v>
      </c>
      <c r="H534" s="1">
        <f t="shared" si="162"/>
        <v>1.7144585284287945E-3</v>
      </c>
      <c r="I534" s="1">
        <f t="shared" si="163"/>
        <v>-2.3606703376724491E-3</v>
      </c>
      <c r="J534" s="25">
        <f t="shared" si="155"/>
        <v>0</v>
      </c>
      <c r="K534" s="25">
        <f t="shared" si="156"/>
        <v>0</v>
      </c>
      <c r="L534" s="25">
        <f t="shared" si="157"/>
        <v>0</v>
      </c>
      <c r="M534" s="25">
        <v>0</v>
      </c>
      <c r="N534" s="5" t="str">
        <f t="shared" si="158"/>
        <v>-</v>
      </c>
      <c r="O534" s="5" t="str">
        <f t="shared" si="159"/>
        <v>-</v>
      </c>
      <c r="P534" s="5" t="s">
        <v>80</v>
      </c>
      <c r="Q534" s="5" t="s">
        <v>80</v>
      </c>
      <c r="R534" s="5" t="str">
        <f t="shared" si="164"/>
        <v>-</v>
      </c>
      <c r="S534" s="5" t="str">
        <f t="shared" si="165"/>
        <v>-</v>
      </c>
      <c r="T534" s="27">
        <f t="shared" si="166"/>
        <v>1</v>
      </c>
      <c r="CD534" s="5">
        <v>44796</v>
      </c>
      <c r="CE534" s="25">
        <v>585.4</v>
      </c>
      <c r="CF534" s="25">
        <v>591.5</v>
      </c>
      <c r="CH534" s="5">
        <v>44763</v>
      </c>
      <c r="CI534" s="25">
        <v>14747</v>
      </c>
      <c r="CJ534" s="25">
        <v>14605</v>
      </c>
    </row>
    <row r="535" spans="1:88" x14ac:dyDescent="0.3">
      <c r="A535" s="5">
        <v>44875</v>
      </c>
      <c r="B535" s="25">
        <f t="shared" si="160"/>
        <v>512.6</v>
      </c>
      <c r="C535" s="25">
        <f t="shared" si="161"/>
        <v>13458</v>
      </c>
      <c r="D535" s="25">
        <v>512.70000000000005</v>
      </c>
      <c r="E535" s="25">
        <v>13486</v>
      </c>
      <c r="F535" s="44">
        <v>1.3915757263983414E-3</v>
      </c>
      <c r="G535" s="1">
        <f>'ONE_LAST_QUOTE (2)'!AF535</f>
        <v>-3.2310590462182717E-4</v>
      </c>
      <c r="H535" s="1">
        <f t="shared" si="162"/>
        <v>1.7144585284287945E-3</v>
      </c>
      <c r="I535" s="1">
        <f t="shared" si="163"/>
        <v>-2.3606703376724491E-3</v>
      </c>
      <c r="J535" s="25">
        <f t="shared" si="155"/>
        <v>0</v>
      </c>
      <c r="K535" s="25">
        <f t="shared" si="156"/>
        <v>0</v>
      </c>
      <c r="L535" s="25">
        <f t="shared" si="157"/>
        <v>0</v>
      </c>
      <c r="M535" s="25">
        <v>0</v>
      </c>
      <c r="N535" s="5" t="str">
        <f t="shared" si="158"/>
        <v>-</v>
      </c>
      <c r="O535" s="5" t="str">
        <f t="shared" si="159"/>
        <v>-</v>
      </c>
      <c r="P535" s="5" t="s">
        <v>80</v>
      </c>
      <c r="Q535" s="5" t="s">
        <v>80</v>
      </c>
      <c r="R535" s="5" t="str">
        <f t="shared" si="164"/>
        <v>-</v>
      </c>
      <c r="S535" s="5" t="str">
        <f t="shared" si="165"/>
        <v>-</v>
      </c>
      <c r="T535" s="27">
        <f t="shared" si="166"/>
        <v>1</v>
      </c>
      <c r="CD535" s="5">
        <v>44797</v>
      </c>
      <c r="CE535" s="25">
        <v>584</v>
      </c>
      <c r="CF535" s="25">
        <v>585.4</v>
      </c>
      <c r="CH535" s="5">
        <v>44764</v>
      </c>
      <c r="CI535" s="25">
        <v>14755</v>
      </c>
      <c r="CJ535" s="25">
        <v>14741</v>
      </c>
    </row>
    <row r="536" spans="1:88" x14ac:dyDescent="0.3">
      <c r="A536" s="5">
        <v>44876</v>
      </c>
      <c r="B536" s="25">
        <f t="shared" si="160"/>
        <v>540.6</v>
      </c>
      <c r="C536" s="25">
        <f t="shared" si="161"/>
        <v>14088</v>
      </c>
      <c r="D536" s="25">
        <v>540.6</v>
      </c>
      <c r="E536" s="25">
        <v>14054</v>
      </c>
      <c r="F536" s="44">
        <v>3.0591790463437747E-3</v>
      </c>
      <c r="G536" s="1">
        <f>'ONE_LAST_QUOTE (2)'!AF536</f>
        <v>-3.2310590462182717E-4</v>
      </c>
      <c r="H536" s="1">
        <f t="shared" si="162"/>
        <v>1.7144585284287945E-3</v>
      </c>
      <c r="I536" s="1">
        <f t="shared" si="163"/>
        <v>-2.3606703376724491E-3</v>
      </c>
      <c r="J536" s="25">
        <f t="shared" si="155"/>
        <v>1</v>
      </c>
      <c r="K536" s="25">
        <f t="shared" si="156"/>
        <v>0</v>
      </c>
      <c r="L536" s="25">
        <f t="shared" si="157"/>
        <v>1</v>
      </c>
      <c r="M536" s="25">
        <v>0</v>
      </c>
      <c r="N536" s="5">
        <f t="shared" si="158"/>
        <v>44876</v>
      </c>
      <c r="O536" s="5" t="str">
        <f t="shared" si="159"/>
        <v>-</v>
      </c>
      <c r="P536" s="5" t="s">
        <v>80</v>
      </c>
      <c r="Q536" s="5" t="s">
        <v>80</v>
      </c>
      <c r="R536" s="5" t="str">
        <f t="shared" si="164"/>
        <v>-</v>
      </c>
      <c r="S536" s="5" t="str">
        <f t="shared" si="165"/>
        <v>-</v>
      </c>
      <c r="T536" s="27">
        <f t="shared" si="166"/>
        <v>1</v>
      </c>
      <c r="CD536" s="5">
        <v>44798</v>
      </c>
      <c r="CE536" s="25">
        <v>590.20000000000005</v>
      </c>
      <c r="CF536" s="25">
        <v>584.29999999999995</v>
      </c>
      <c r="CH536" s="5">
        <v>44767</v>
      </c>
      <c r="CI536" s="25">
        <v>14793</v>
      </c>
      <c r="CJ536" s="25">
        <v>14776</v>
      </c>
    </row>
    <row r="537" spans="1:88" x14ac:dyDescent="0.3">
      <c r="A537" s="5">
        <v>44879</v>
      </c>
      <c r="B537" s="25">
        <f t="shared" si="160"/>
        <v>542.1</v>
      </c>
      <c r="C537" s="25">
        <f t="shared" si="161"/>
        <v>14128</v>
      </c>
      <c r="D537" s="25">
        <v>542.1</v>
      </c>
      <c r="E537" s="25">
        <v>14125</v>
      </c>
      <c r="F537" s="44">
        <v>4.7877881263933587E-3</v>
      </c>
      <c r="G537" s="1">
        <f>'ONE_LAST_QUOTE (2)'!AF537</f>
        <v>-3.2310590462182717E-4</v>
      </c>
      <c r="H537" s="1">
        <f t="shared" si="162"/>
        <v>1.7144585284287945E-3</v>
      </c>
      <c r="I537" s="1">
        <f t="shared" si="163"/>
        <v>-2.3606703376724491E-3</v>
      </c>
      <c r="J537" s="25">
        <f t="shared" si="155"/>
        <v>1</v>
      </c>
      <c r="K537" s="25">
        <f t="shared" si="156"/>
        <v>0</v>
      </c>
      <c r="L537" s="25">
        <f t="shared" si="157"/>
        <v>1</v>
      </c>
      <c r="M537" s="25">
        <v>0</v>
      </c>
      <c r="N537" s="5">
        <f t="shared" si="158"/>
        <v>44879</v>
      </c>
      <c r="O537" s="5" t="str">
        <f t="shared" si="159"/>
        <v>-</v>
      </c>
      <c r="P537" s="5" t="s">
        <v>80</v>
      </c>
      <c r="Q537" s="5" t="s">
        <v>80</v>
      </c>
      <c r="R537" s="5" t="str">
        <f t="shared" si="164"/>
        <v>-</v>
      </c>
      <c r="S537" s="5" t="str">
        <f t="shared" si="165"/>
        <v>-</v>
      </c>
      <c r="T537" s="27">
        <f t="shared" si="166"/>
        <v>1</v>
      </c>
      <c r="CD537" s="5">
        <v>44799</v>
      </c>
      <c r="CE537" s="25">
        <v>592.79999999999995</v>
      </c>
      <c r="CF537" s="25">
        <v>590.29999999999995</v>
      </c>
      <c r="CH537" s="5">
        <v>44768</v>
      </c>
      <c r="CI537" s="25">
        <v>14707</v>
      </c>
      <c r="CJ537" s="25">
        <v>14815</v>
      </c>
    </row>
    <row r="538" spans="1:88" x14ac:dyDescent="0.3">
      <c r="A538" s="5">
        <v>44880</v>
      </c>
      <c r="B538" s="25">
        <f t="shared" si="160"/>
        <v>564.4</v>
      </c>
      <c r="C538" s="25">
        <f t="shared" si="161"/>
        <v>14535</v>
      </c>
      <c r="D538" s="25">
        <v>564.6</v>
      </c>
      <c r="E538" s="25">
        <v>14524</v>
      </c>
      <c r="F538" s="44">
        <v>3.1582311010667427E-3</v>
      </c>
      <c r="G538" s="1">
        <f>'ONE_LAST_QUOTE (2)'!AF538</f>
        <v>-3.2310590462182717E-4</v>
      </c>
      <c r="H538" s="1">
        <f t="shared" si="162"/>
        <v>1.7144585284287945E-3</v>
      </c>
      <c r="I538" s="1">
        <f t="shared" si="163"/>
        <v>-2.3606703376724491E-3</v>
      </c>
      <c r="J538" s="25">
        <f t="shared" si="155"/>
        <v>1</v>
      </c>
      <c r="K538" s="25">
        <f t="shared" si="156"/>
        <v>0</v>
      </c>
      <c r="L538" s="25">
        <f t="shared" si="157"/>
        <v>1</v>
      </c>
      <c r="M538" s="25">
        <v>0</v>
      </c>
      <c r="N538" s="5">
        <f t="shared" si="158"/>
        <v>44880</v>
      </c>
      <c r="O538" s="5" t="str">
        <f t="shared" si="159"/>
        <v>-</v>
      </c>
      <c r="P538" s="5" t="s">
        <v>80</v>
      </c>
      <c r="Q538" s="5" t="s">
        <v>80</v>
      </c>
      <c r="R538" s="5" t="str">
        <f t="shared" si="164"/>
        <v>-</v>
      </c>
      <c r="S538" s="5" t="str">
        <f t="shared" si="165"/>
        <v>-</v>
      </c>
      <c r="T538" s="27">
        <f t="shared" si="166"/>
        <v>1</v>
      </c>
      <c r="CD538" s="5">
        <v>44802</v>
      </c>
      <c r="CE538" s="25">
        <v>576.4</v>
      </c>
      <c r="CF538" s="25">
        <v>593.29999999999995</v>
      </c>
      <c r="CH538" s="5">
        <v>44769</v>
      </c>
      <c r="CI538" s="25">
        <v>14791</v>
      </c>
      <c r="CJ538" s="25">
        <v>14699</v>
      </c>
    </row>
    <row r="539" spans="1:88" x14ac:dyDescent="0.3">
      <c r="A539" s="5">
        <v>44881</v>
      </c>
      <c r="B539" s="25">
        <f t="shared" si="160"/>
        <v>568.29999999999995</v>
      </c>
      <c r="C539" s="25">
        <f t="shared" si="161"/>
        <v>14515</v>
      </c>
      <c r="D539" s="25">
        <v>568.20000000000005</v>
      </c>
      <c r="E539" s="25">
        <v>14499</v>
      </c>
      <c r="F539" s="44">
        <v>-1.530495856330701E-3</v>
      </c>
      <c r="G539" s="1">
        <f>'ONE_LAST_QUOTE (2)'!AF539</f>
        <v>-3.2310590462182717E-4</v>
      </c>
      <c r="H539" s="1">
        <f t="shared" si="162"/>
        <v>1.7144585284287945E-3</v>
      </c>
      <c r="I539" s="1">
        <f t="shared" si="163"/>
        <v>-2.3606703376724491E-3</v>
      </c>
      <c r="J539" s="25">
        <f t="shared" si="155"/>
        <v>0</v>
      </c>
      <c r="K539" s="25">
        <f t="shared" si="156"/>
        <v>0</v>
      </c>
      <c r="L539" s="25">
        <f t="shared" si="157"/>
        <v>0</v>
      </c>
      <c r="M539" s="25">
        <v>1</v>
      </c>
      <c r="N539" s="5" t="str">
        <f t="shared" si="158"/>
        <v>-</v>
      </c>
      <c r="O539" s="5" t="str">
        <f t="shared" si="159"/>
        <v>-</v>
      </c>
      <c r="P539" s="5">
        <v>1</v>
      </c>
      <c r="Q539" s="5" t="s">
        <v>80</v>
      </c>
      <c r="R539" s="5">
        <f t="shared" si="164"/>
        <v>44881</v>
      </c>
      <c r="S539" s="5" t="str">
        <f t="shared" si="165"/>
        <v>-</v>
      </c>
      <c r="T539" s="27">
        <f t="shared" si="166"/>
        <v>0</v>
      </c>
      <c r="CD539" s="5">
        <v>44803</v>
      </c>
      <c r="CE539" s="25">
        <v>579.29999999999995</v>
      </c>
      <c r="CF539" s="25">
        <v>577</v>
      </c>
      <c r="CH539" s="5">
        <v>44770</v>
      </c>
      <c r="CI539" s="25">
        <v>14833</v>
      </c>
      <c r="CJ539" s="25">
        <v>14781</v>
      </c>
    </row>
    <row r="540" spans="1:88" x14ac:dyDescent="0.3">
      <c r="A540" s="5">
        <v>44882</v>
      </c>
      <c r="B540" s="25">
        <f t="shared" si="160"/>
        <v>568</v>
      </c>
      <c r="C540" s="25">
        <f t="shared" si="161"/>
        <v>14519</v>
      </c>
      <c r="D540" s="25">
        <v>567.9</v>
      </c>
      <c r="E540" s="25">
        <v>14511</v>
      </c>
      <c r="F540" s="44">
        <v>-1.0171104846334765E-3</v>
      </c>
      <c r="G540" s="1">
        <f>'ONE_LAST_QUOTE (2)'!AF540</f>
        <v>-3.2310590462182717E-4</v>
      </c>
      <c r="H540" s="1">
        <f t="shared" si="162"/>
        <v>1.7144585284287945E-3</v>
      </c>
      <c r="I540" s="1">
        <f t="shared" si="163"/>
        <v>-2.3606703376724491E-3</v>
      </c>
      <c r="J540" s="25">
        <f t="shared" si="155"/>
        <v>0</v>
      </c>
      <c r="K540" s="25">
        <f t="shared" si="156"/>
        <v>0</v>
      </c>
      <c r="L540" s="25">
        <f t="shared" si="157"/>
        <v>0</v>
      </c>
      <c r="M540" s="25">
        <v>0</v>
      </c>
      <c r="N540" s="5" t="str">
        <f t="shared" si="158"/>
        <v>-</v>
      </c>
      <c r="O540" s="5" t="str">
        <f t="shared" si="159"/>
        <v>-</v>
      </c>
      <c r="P540" s="5" t="s">
        <v>80</v>
      </c>
      <c r="Q540" s="5" t="s">
        <v>80</v>
      </c>
      <c r="R540" s="5" t="str">
        <f t="shared" si="164"/>
        <v>-</v>
      </c>
      <c r="S540" s="5" t="str">
        <f t="shared" si="165"/>
        <v>-</v>
      </c>
      <c r="T540" s="27">
        <f t="shared" si="166"/>
        <v>0</v>
      </c>
      <c r="CD540" s="5">
        <v>44804</v>
      </c>
      <c r="CE540" s="25">
        <v>580.29999999999995</v>
      </c>
      <c r="CF540" s="25">
        <v>577.79999999999995</v>
      </c>
      <c r="CH540" s="5">
        <v>44771</v>
      </c>
      <c r="CI540" s="25">
        <v>14940</v>
      </c>
      <c r="CJ540" s="25">
        <v>14830</v>
      </c>
    </row>
    <row r="541" spans="1:88" x14ac:dyDescent="0.3">
      <c r="A541" s="5">
        <v>44883</v>
      </c>
      <c r="B541" s="25">
        <f t="shared" si="160"/>
        <v>566.20000000000005</v>
      </c>
      <c r="C541" s="25">
        <f t="shared" si="161"/>
        <v>14462</v>
      </c>
      <c r="D541" s="25">
        <v>566.4</v>
      </c>
      <c r="E541" s="25">
        <v>14465</v>
      </c>
      <c r="F541" s="44">
        <v>-1.1817306622242021E-3</v>
      </c>
      <c r="G541" s="1">
        <f>'ONE_LAST_QUOTE (2)'!AF541</f>
        <v>-3.2310590462182717E-4</v>
      </c>
      <c r="H541" s="1">
        <f t="shared" si="162"/>
        <v>1.7144585284287945E-3</v>
      </c>
      <c r="I541" s="1">
        <f t="shared" si="163"/>
        <v>-2.3606703376724491E-3</v>
      </c>
      <c r="J541" s="25">
        <f t="shared" si="155"/>
        <v>0</v>
      </c>
      <c r="K541" s="25">
        <f t="shared" si="156"/>
        <v>0</v>
      </c>
      <c r="L541" s="25">
        <f t="shared" si="157"/>
        <v>0</v>
      </c>
      <c r="M541" s="25">
        <v>0</v>
      </c>
      <c r="N541" s="5" t="str">
        <f t="shared" si="158"/>
        <v>-</v>
      </c>
      <c r="O541" s="5" t="str">
        <f t="shared" si="159"/>
        <v>-</v>
      </c>
      <c r="P541" s="5" t="s">
        <v>80</v>
      </c>
      <c r="Q541" s="5" t="s">
        <v>80</v>
      </c>
      <c r="R541" s="5" t="str">
        <f t="shared" si="164"/>
        <v>-</v>
      </c>
      <c r="S541" s="5" t="str">
        <f t="shared" si="165"/>
        <v>-</v>
      </c>
      <c r="T541" s="27">
        <f t="shared" si="166"/>
        <v>0</v>
      </c>
      <c r="CD541" s="5">
        <v>44805</v>
      </c>
      <c r="CE541" s="25">
        <v>568.4</v>
      </c>
      <c r="CF541" s="25">
        <v>579.79999999999995</v>
      </c>
      <c r="CH541" s="5">
        <v>44774</v>
      </c>
      <c r="CI541" s="25">
        <v>14870</v>
      </c>
      <c r="CJ541" s="25">
        <v>14931</v>
      </c>
    </row>
    <row r="542" spans="1:88" x14ac:dyDescent="0.3">
      <c r="A542" s="5">
        <v>44886</v>
      </c>
      <c r="B542" s="25">
        <f t="shared" si="160"/>
        <v>562.70000000000005</v>
      </c>
      <c r="C542" s="25">
        <f t="shared" si="161"/>
        <v>14414</v>
      </c>
      <c r="D542" s="25">
        <v>563.9</v>
      </c>
      <c r="E542" s="25">
        <v>14431</v>
      </c>
      <c r="F542" s="44">
        <v>-1.1810367764544512E-3</v>
      </c>
      <c r="G542" s="1">
        <f>'ONE_LAST_QUOTE (2)'!AF542</f>
        <v>-3.2310590462182717E-4</v>
      </c>
      <c r="H542" s="1">
        <f t="shared" si="162"/>
        <v>1.7144585284287945E-3</v>
      </c>
      <c r="I542" s="1">
        <f t="shared" si="163"/>
        <v>-2.3606703376724491E-3</v>
      </c>
      <c r="J542" s="25">
        <f t="shared" si="155"/>
        <v>0</v>
      </c>
      <c r="K542" s="25">
        <f t="shared" si="156"/>
        <v>0</v>
      </c>
      <c r="L542" s="25">
        <f t="shared" si="157"/>
        <v>0</v>
      </c>
      <c r="M542" s="25">
        <v>0</v>
      </c>
      <c r="N542" s="5" t="str">
        <f t="shared" si="158"/>
        <v>-</v>
      </c>
      <c r="O542" s="5" t="str">
        <f t="shared" si="159"/>
        <v>-</v>
      </c>
      <c r="P542" s="5" t="s">
        <v>80</v>
      </c>
      <c r="Q542" s="5" t="s">
        <v>80</v>
      </c>
      <c r="R542" s="5" t="str">
        <f t="shared" si="164"/>
        <v>-</v>
      </c>
      <c r="S542" s="5" t="str">
        <f t="shared" si="165"/>
        <v>-</v>
      </c>
      <c r="T542" s="27">
        <f t="shared" si="166"/>
        <v>0</v>
      </c>
      <c r="CD542" s="5">
        <v>44806</v>
      </c>
      <c r="CE542" s="25">
        <v>562.29999999999995</v>
      </c>
      <c r="CF542" s="25">
        <v>568.29999999999995</v>
      </c>
      <c r="CH542" s="5">
        <v>44775</v>
      </c>
      <c r="CI542" s="25">
        <v>14645</v>
      </c>
      <c r="CJ542" s="25">
        <v>14889</v>
      </c>
    </row>
    <row r="543" spans="1:88" x14ac:dyDescent="0.3">
      <c r="A543" s="5">
        <v>44887</v>
      </c>
      <c r="B543" s="25">
        <f t="shared" si="160"/>
        <v>567</v>
      </c>
      <c r="C543" s="25">
        <f t="shared" si="161"/>
        <v>14488</v>
      </c>
      <c r="D543" s="25">
        <v>567.1</v>
      </c>
      <c r="E543" s="25">
        <v>14504</v>
      </c>
      <c r="F543" s="44">
        <v>8.428185008451149E-4</v>
      </c>
      <c r="G543" s="1">
        <f>'ONE_LAST_QUOTE (2)'!AF543</f>
        <v>-3.2310590462182717E-4</v>
      </c>
      <c r="H543" s="1">
        <f t="shared" si="162"/>
        <v>1.7144585284287945E-3</v>
      </c>
      <c r="I543" s="1">
        <f t="shared" si="163"/>
        <v>-2.3606703376724491E-3</v>
      </c>
      <c r="J543" s="25">
        <f t="shared" si="155"/>
        <v>0</v>
      </c>
      <c r="K543" s="25">
        <f t="shared" si="156"/>
        <v>0</v>
      </c>
      <c r="L543" s="25">
        <f t="shared" si="157"/>
        <v>0</v>
      </c>
      <c r="M543" s="25">
        <v>0</v>
      </c>
      <c r="N543" s="5" t="str">
        <f t="shared" si="158"/>
        <v>-</v>
      </c>
      <c r="O543" s="5" t="str">
        <f t="shared" si="159"/>
        <v>-</v>
      </c>
      <c r="P543" s="5" t="s">
        <v>80</v>
      </c>
      <c r="Q543" s="5" t="s">
        <v>80</v>
      </c>
      <c r="R543" s="5" t="str">
        <f t="shared" si="164"/>
        <v>-</v>
      </c>
      <c r="S543" s="5" t="str">
        <f t="shared" si="165"/>
        <v>-</v>
      </c>
      <c r="T543" s="27">
        <f t="shared" si="166"/>
        <v>1</v>
      </c>
      <c r="CD543" s="5">
        <v>44809</v>
      </c>
      <c r="CE543" s="25">
        <v>564</v>
      </c>
      <c r="CF543" s="25">
        <v>562.4</v>
      </c>
      <c r="CH543" s="5">
        <v>44776</v>
      </c>
      <c r="CI543" s="25">
        <v>14672</v>
      </c>
      <c r="CJ543" s="25">
        <v>14651</v>
      </c>
    </row>
    <row r="544" spans="1:88" x14ac:dyDescent="0.3">
      <c r="A544" s="5">
        <v>44888</v>
      </c>
      <c r="B544" s="25">
        <f t="shared" si="160"/>
        <v>571.5</v>
      </c>
      <c r="C544" s="25">
        <f t="shared" si="161"/>
        <v>14605</v>
      </c>
      <c r="D544" s="25">
        <v>571.6</v>
      </c>
      <c r="E544" s="25">
        <v>14599</v>
      </c>
      <c r="F544" s="44">
        <v>-1.3531216925524552E-3</v>
      </c>
      <c r="G544" s="1">
        <f>'ONE_LAST_QUOTE (2)'!AF544</f>
        <v>-3.2310590462182717E-4</v>
      </c>
      <c r="H544" s="1">
        <f t="shared" si="162"/>
        <v>1.7144585284287945E-3</v>
      </c>
      <c r="I544" s="1">
        <f t="shared" si="163"/>
        <v>-2.3606703376724491E-3</v>
      </c>
      <c r="J544" s="25">
        <f t="shared" si="155"/>
        <v>0</v>
      </c>
      <c r="K544" s="25">
        <f t="shared" si="156"/>
        <v>0</v>
      </c>
      <c r="L544" s="25">
        <f t="shared" si="157"/>
        <v>0</v>
      </c>
      <c r="M544" s="25">
        <v>0</v>
      </c>
      <c r="N544" s="5" t="str">
        <f t="shared" si="158"/>
        <v>-</v>
      </c>
      <c r="O544" s="5" t="str">
        <f t="shared" si="159"/>
        <v>-</v>
      </c>
      <c r="P544" s="5" t="s">
        <v>80</v>
      </c>
      <c r="Q544" s="5" t="s">
        <v>80</v>
      </c>
      <c r="R544" s="5" t="str">
        <f t="shared" si="164"/>
        <v>-</v>
      </c>
      <c r="S544" s="5" t="str">
        <f t="shared" si="165"/>
        <v>-</v>
      </c>
      <c r="T544" s="27">
        <f t="shared" si="166"/>
        <v>0</v>
      </c>
      <c r="CD544" s="5">
        <v>44810</v>
      </c>
      <c r="CE544" s="25">
        <v>566.6</v>
      </c>
      <c r="CF544" s="25">
        <v>564.20000000000005</v>
      </c>
      <c r="CH544" s="5">
        <v>44777</v>
      </c>
      <c r="CI544" s="25">
        <v>14654</v>
      </c>
      <c r="CJ544" s="25">
        <v>14666</v>
      </c>
    </row>
    <row r="545" spans="1:88" x14ac:dyDescent="0.3">
      <c r="A545" s="5">
        <v>44889</v>
      </c>
      <c r="B545" s="25">
        <f t="shared" si="160"/>
        <v>576.70000000000005</v>
      </c>
      <c r="C545" s="25">
        <f t="shared" si="161"/>
        <v>14760</v>
      </c>
      <c r="D545" s="25">
        <v>577</v>
      </c>
      <c r="E545" s="25">
        <v>14774</v>
      </c>
      <c r="F545" s="44">
        <v>8.3230599539229407E-4</v>
      </c>
      <c r="G545" s="1">
        <f>'ONE_LAST_QUOTE (2)'!AF545</f>
        <v>-3.2310590462182717E-4</v>
      </c>
      <c r="H545" s="1">
        <f t="shared" si="162"/>
        <v>1.7144585284287945E-3</v>
      </c>
      <c r="I545" s="1">
        <f t="shared" si="163"/>
        <v>-2.3606703376724491E-3</v>
      </c>
      <c r="J545" s="25">
        <f t="shared" si="155"/>
        <v>0</v>
      </c>
      <c r="K545" s="25">
        <f t="shared" si="156"/>
        <v>0</v>
      </c>
      <c r="L545" s="25">
        <f t="shared" si="157"/>
        <v>0</v>
      </c>
      <c r="M545" s="25">
        <v>0</v>
      </c>
      <c r="N545" s="5" t="str">
        <f t="shared" si="158"/>
        <v>-</v>
      </c>
      <c r="O545" s="5" t="str">
        <f t="shared" si="159"/>
        <v>-</v>
      </c>
      <c r="P545" s="5" t="s">
        <v>80</v>
      </c>
      <c r="Q545" s="5" t="s">
        <v>80</v>
      </c>
      <c r="R545" s="5" t="str">
        <f t="shared" si="164"/>
        <v>-</v>
      </c>
      <c r="S545" s="5" t="str">
        <f t="shared" si="165"/>
        <v>-</v>
      </c>
      <c r="T545" s="27">
        <f t="shared" si="166"/>
        <v>1</v>
      </c>
      <c r="CD545" s="5">
        <v>44811</v>
      </c>
      <c r="CE545" s="25">
        <v>554.4</v>
      </c>
      <c r="CF545" s="25">
        <v>566.70000000000005</v>
      </c>
      <c r="CH545" s="5">
        <v>44778</v>
      </c>
      <c r="CI545" s="25">
        <v>15011</v>
      </c>
      <c r="CJ545" s="25">
        <v>14650</v>
      </c>
    </row>
    <row r="546" spans="1:88" x14ac:dyDescent="0.3">
      <c r="A546" s="5">
        <v>44890</v>
      </c>
      <c r="B546" s="25">
        <f t="shared" si="160"/>
        <v>576.6</v>
      </c>
      <c r="C546" s="25">
        <f t="shared" si="161"/>
        <v>14709</v>
      </c>
      <c r="D546" s="25">
        <v>576.20000000000005</v>
      </c>
      <c r="E546" s="25">
        <v>14710</v>
      </c>
      <c r="F546" s="44">
        <v>-1.5039488758186951E-3</v>
      </c>
      <c r="G546" s="1">
        <f>'ONE_LAST_QUOTE (2)'!AF546</f>
        <v>-3.2310590462182717E-4</v>
      </c>
      <c r="H546" s="1">
        <f t="shared" si="162"/>
        <v>1.7144585284287945E-3</v>
      </c>
      <c r="I546" s="1">
        <f t="shared" si="163"/>
        <v>-2.3606703376724491E-3</v>
      </c>
      <c r="J546" s="25">
        <f t="shared" si="155"/>
        <v>0</v>
      </c>
      <c r="K546" s="25">
        <f t="shared" si="156"/>
        <v>0</v>
      </c>
      <c r="L546" s="25">
        <f t="shared" si="157"/>
        <v>0</v>
      </c>
      <c r="M546" s="25">
        <v>0</v>
      </c>
      <c r="N546" s="5" t="str">
        <f t="shared" si="158"/>
        <v>-</v>
      </c>
      <c r="O546" s="5" t="str">
        <f t="shared" si="159"/>
        <v>-</v>
      </c>
      <c r="P546" s="5" t="s">
        <v>80</v>
      </c>
      <c r="Q546" s="5" t="s">
        <v>80</v>
      </c>
      <c r="R546" s="5" t="str">
        <f t="shared" si="164"/>
        <v>-</v>
      </c>
      <c r="S546" s="5" t="str">
        <f t="shared" si="165"/>
        <v>-</v>
      </c>
      <c r="T546" s="27">
        <f t="shared" si="166"/>
        <v>0</v>
      </c>
      <c r="CD546" s="5">
        <v>44812</v>
      </c>
      <c r="CE546" s="25">
        <v>561.20000000000005</v>
      </c>
      <c r="CF546" s="25">
        <v>554.6</v>
      </c>
      <c r="CH546" s="5">
        <v>44781</v>
      </c>
      <c r="CI546" s="25">
        <v>14961</v>
      </c>
      <c r="CJ546" s="25">
        <v>15013</v>
      </c>
    </row>
    <row r="547" spans="1:88" x14ac:dyDescent="0.3">
      <c r="A547" s="5">
        <v>44893</v>
      </c>
      <c r="B547" s="25">
        <f t="shared" si="160"/>
        <v>564.1</v>
      </c>
      <c r="C547" s="25">
        <f t="shared" si="161"/>
        <v>14495</v>
      </c>
      <c r="D547" s="25">
        <v>564</v>
      </c>
      <c r="E547" s="25">
        <v>14474</v>
      </c>
      <c r="F547" s="44">
        <v>-2.8058701083511733E-3</v>
      </c>
      <c r="G547" s="1">
        <f>'ONE_LAST_QUOTE (2)'!AF547</f>
        <v>-3.2310590462182717E-4</v>
      </c>
      <c r="H547" s="1">
        <f t="shared" si="162"/>
        <v>1.7144585284287945E-3</v>
      </c>
      <c r="I547" s="1">
        <f t="shared" si="163"/>
        <v>-2.3606703376724491E-3</v>
      </c>
      <c r="J547" s="25">
        <f t="shared" si="155"/>
        <v>0</v>
      </c>
      <c r="K547" s="25">
        <f t="shared" si="156"/>
        <v>1</v>
      </c>
      <c r="L547" s="25">
        <f t="shared" si="157"/>
        <v>1</v>
      </c>
      <c r="M547" s="25">
        <v>0</v>
      </c>
      <c r="N547" s="5" t="str">
        <f t="shared" si="158"/>
        <v>-</v>
      </c>
      <c r="O547" s="5">
        <f t="shared" si="159"/>
        <v>44893</v>
      </c>
      <c r="P547" s="5" t="s">
        <v>80</v>
      </c>
      <c r="Q547" s="5" t="s">
        <v>80</v>
      </c>
      <c r="R547" s="5" t="str">
        <f t="shared" si="164"/>
        <v>-</v>
      </c>
      <c r="S547" s="5" t="str">
        <f t="shared" si="165"/>
        <v>-</v>
      </c>
      <c r="T547" s="27">
        <f t="shared" si="166"/>
        <v>0</v>
      </c>
      <c r="CD547" s="5">
        <v>44813</v>
      </c>
      <c r="CE547" s="25">
        <v>568.9</v>
      </c>
      <c r="CF547" s="25">
        <v>561.6</v>
      </c>
      <c r="CH547" s="5">
        <v>44782</v>
      </c>
      <c r="CI547" s="25">
        <v>15016</v>
      </c>
      <c r="CJ547" s="25">
        <v>14960</v>
      </c>
    </row>
    <row r="548" spans="1:88" x14ac:dyDescent="0.3">
      <c r="A548" s="5">
        <v>44894</v>
      </c>
      <c r="B548" s="25">
        <f t="shared" si="160"/>
        <v>568.20000000000005</v>
      </c>
      <c r="C548" s="25">
        <f t="shared" si="161"/>
        <v>14666</v>
      </c>
      <c r="D548" s="25">
        <v>571.20000000000005</v>
      </c>
      <c r="E548" s="25">
        <v>14660</v>
      </c>
      <c r="F548" s="44">
        <v>-1.5703766978873302E-3</v>
      </c>
      <c r="G548" s="1">
        <f>'ONE_LAST_QUOTE (2)'!AF548</f>
        <v>-3.2310590462182717E-4</v>
      </c>
      <c r="H548" s="1">
        <f t="shared" si="162"/>
        <v>1.7144585284287945E-3</v>
      </c>
      <c r="I548" s="1">
        <f t="shared" si="163"/>
        <v>-2.3606703376724491E-3</v>
      </c>
      <c r="J548" s="25">
        <f t="shared" si="155"/>
        <v>0</v>
      </c>
      <c r="K548" s="25">
        <f t="shared" si="156"/>
        <v>0</v>
      </c>
      <c r="L548" s="25">
        <f t="shared" si="157"/>
        <v>0</v>
      </c>
      <c r="M548" s="25">
        <v>0</v>
      </c>
      <c r="N548" s="5" t="str">
        <f t="shared" si="158"/>
        <v>-</v>
      </c>
      <c r="O548" s="5" t="str">
        <f t="shared" si="159"/>
        <v>-</v>
      </c>
      <c r="P548" s="5" t="s">
        <v>80</v>
      </c>
      <c r="Q548" s="5" t="s">
        <v>80</v>
      </c>
      <c r="R548" s="5" t="str">
        <f t="shared" si="164"/>
        <v>-</v>
      </c>
      <c r="S548" s="5" t="str">
        <f t="shared" si="165"/>
        <v>-</v>
      </c>
      <c r="T548" s="27">
        <f t="shared" si="166"/>
        <v>0</v>
      </c>
      <c r="CD548" s="5">
        <v>44816</v>
      </c>
      <c r="CE548" s="25">
        <v>571.79999999999995</v>
      </c>
      <c r="CF548" s="25">
        <v>568.9</v>
      </c>
      <c r="CH548" s="5">
        <v>44783</v>
      </c>
      <c r="CI548" s="25">
        <v>14878</v>
      </c>
      <c r="CJ548" s="25">
        <v>15025</v>
      </c>
    </row>
    <row r="549" spans="1:88" x14ac:dyDescent="0.3">
      <c r="A549" s="5">
        <v>44895</v>
      </c>
      <c r="B549" s="25">
        <f t="shared" si="160"/>
        <v>572.29999999999995</v>
      </c>
      <c r="C549" s="25">
        <f t="shared" si="161"/>
        <v>14808</v>
      </c>
      <c r="D549" s="25">
        <v>572.6</v>
      </c>
      <c r="E549" s="25">
        <v>14802</v>
      </c>
      <c r="F549" s="44">
        <v>4.7088213856376271E-3</v>
      </c>
      <c r="G549" s="1">
        <f>'ONE_LAST_QUOTE (2)'!AF549</f>
        <v>-3.2310590462182717E-4</v>
      </c>
      <c r="H549" s="1">
        <f t="shared" si="162"/>
        <v>1.7144585284287945E-3</v>
      </c>
      <c r="I549" s="1">
        <f t="shared" si="163"/>
        <v>-2.3606703376724491E-3</v>
      </c>
      <c r="J549" s="25">
        <f t="shared" si="155"/>
        <v>1</v>
      </c>
      <c r="K549" s="25">
        <f t="shared" si="156"/>
        <v>0</v>
      </c>
      <c r="L549" s="25">
        <f t="shared" si="157"/>
        <v>1</v>
      </c>
      <c r="M549" s="25">
        <v>0</v>
      </c>
      <c r="N549" s="5">
        <f t="shared" si="158"/>
        <v>44895</v>
      </c>
      <c r="O549" s="5" t="str">
        <f t="shared" si="159"/>
        <v>-</v>
      </c>
      <c r="P549" s="5" t="s">
        <v>80</v>
      </c>
      <c r="Q549" s="5" t="s">
        <v>80</v>
      </c>
      <c r="R549" s="5" t="str">
        <f t="shared" si="164"/>
        <v>-</v>
      </c>
      <c r="S549" s="5" t="str">
        <f t="shared" si="165"/>
        <v>-</v>
      </c>
      <c r="T549" s="27">
        <f t="shared" si="166"/>
        <v>1</v>
      </c>
      <c r="CD549" s="5">
        <v>44817</v>
      </c>
      <c r="CE549" s="25">
        <v>574.6</v>
      </c>
      <c r="CF549" s="25">
        <v>571.79999999999995</v>
      </c>
      <c r="CH549" s="5">
        <v>44784</v>
      </c>
      <c r="CI549" s="25">
        <v>15184</v>
      </c>
      <c r="CJ549" s="25">
        <v>14867</v>
      </c>
    </row>
    <row r="550" spans="1:88" x14ac:dyDescent="0.3">
      <c r="A550" s="5">
        <v>44896</v>
      </c>
      <c r="B550" s="25">
        <f t="shared" si="160"/>
        <v>580</v>
      </c>
      <c r="C550" s="25">
        <f t="shared" si="161"/>
        <v>14940</v>
      </c>
      <c r="D550" s="25">
        <v>580.5</v>
      </c>
      <c r="E550" s="25">
        <v>14980</v>
      </c>
      <c r="F550" s="44">
        <v>2.4702955332484827E-3</v>
      </c>
      <c r="G550" s="1">
        <f>'ONE_LAST_QUOTE (2)'!AF550</f>
        <v>-3.2310590462182717E-4</v>
      </c>
      <c r="H550" s="1">
        <f t="shared" si="162"/>
        <v>1.7144585284287945E-3</v>
      </c>
      <c r="I550" s="1">
        <f t="shared" si="163"/>
        <v>-2.3606703376724491E-3</v>
      </c>
      <c r="J550" s="25">
        <f t="shared" si="155"/>
        <v>1</v>
      </c>
      <c r="K550" s="25">
        <f t="shared" si="156"/>
        <v>0</v>
      </c>
      <c r="L550" s="25">
        <f t="shared" si="157"/>
        <v>1</v>
      </c>
      <c r="M550" s="25">
        <v>0</v>
      </c>
      <c r="N550" s="5">
        <f t="shared" si="158"/>
        <v>44896</v>
      </c>
      <c r="O550" s="5" t="str">
        <f t="shared" si="159"/>
        <v>-</v>
      </c>
      <c r="P550" s="5" t="s">
        <v>80</v>
      </c>
      <c r="Q550" s="5" t="s">
        <v>80</v>
      </c>
      <c r="R550" s="5" t="str">
        <f t="shared" si="164"/>
        <v>-</v>
      </c>
      <c r="S550" s="5" t="str">
        <f t="shared" si="165"/>
        <v>-</v>
      </c>
      <c r="T550" s="27">
        <f t="shared" si="166"/>
        <v>1</v>
      </c>
      <c r="CD550" s="5">
        <v>44818</v>
      </c>
      <c r="CE550" s="25">
        <v>562.29999999999995</v>
      </c>
      <c r="CF550" s="25">
        <v>575.20000000000005</v>
      </c>
      <c r="CH550" s="5">
        <v>44785</v>
      </c>
      <c r="CI550" s="25">
        <v>15274</v>
      </c>
      <c r="CJ550" s="25">
        <v>15217</v>
      </c>
    </row>
    <row r="551" spans="1:88" x14ac:dyDescent="0.3">
      <c r="A551" s="5">
        <v>44897</v>
      </c>
      <c r="B551" s="25">
        <f t="shared" si="160"/>
        <v>576.29999999999995</v>
      </c>
      <c r="C551" s="25">
        <f t="shared" si="161"/>
        <v>14882</v>
      </c>
      <c r="D551" s="25">
        <v>575.6</v>
      </c>
      <c r="E551" s="25">
        <v>14884</v>
      </c>
      <c r="F551" s="44">
        <v>2.4168590991380514E-3</v>
      </c>
      <c r="G551" s="1">
        <f>'ONE_LAST_QUOTE (2)'!AF551</f>
        <v>-3.2310590462182717E-4</v>
      </c>
      <c r="H551" s="1">
        <f t="shared" si="162"/>
        <v>1.7144585284287945E-3</v>
      </c>
      <c r="I551" s="1">
        <f t="shared" si="163"/>
        <v>-2.3606703376724491E-3</v>
      </c>
      <c r="J551" s="25">
        <f t="shared" si="155"/>
        <v>1</v>
      </c>
      <c r="K551" s="25">
        <f t="shared" si="156"/>
        <v>0</v>
      </c>
      <c r="L551" s="25">
        <f t="shared" si="157"/>
        <v>1</v>
      </c>
      <c r="M551" s="25">
        <v>0</v>
      </c>
      <c r="N551" s="5">
        <f t="shared" si="158"/>
        <v>44897</v>
      </c>
      <c r="O551" s="5" t="str">
        <f t="shared" si="159"/>
        <v>-</v>
      </c>
      <c r="P551" s="5" t="s">
        <v>80</v>
      </c>
      <c r="Q551" s="5" t="s">
        <v>80</v>
      </c>
      <c r="R551" s="5" t="str">
        <f t="shared" si="164"/>
        <v>-</v>
      </c>
      <c r="S551" s="5" t="str">
        <f t="shared" si="165"/>
        <v>-</v>
      </c>
      <c r="T551" s="27">
        <f t="shared" si="166"/>
        <v>1</v>
      </c>
      <c r="CD551" s="5">
        <v>44819</v>
      </c>
      <c r="CE551" s="25">
        <v>564.1</v>
      </c>
      <c r="CF551" s="25">
        <v>562.1</v>
      </c>
      <c r="CH551" s="5">
        <v>44788</v>
      </c>
      <c r="CI551" s="25">
        <v>15385</v>
      </c>
      <c r="CJ551" s="25">
        <v>15275</v>
      </c>
    </row>
    <row r="552" spans="1:88" x14ac:dyDescent="0.3">
      <c r="A552" s="5">
        <v>44900</v>
      </c>
      <c r="B552" s="25">
        <f t="shared" si="160"/>
        <v>577.20000000000005</v>
      </c>
      <c r="C552" s="25">
        <f t="shared" si="161"/>
        <v>14947</v>
      </c>
      <c r="D552" s="25">
        <v>576.70000000000005</v>
      </c>
      <c r="E552" s="25">
        <v>14930</v>
      </c>
      <c r="F552" s="44">
        <v>1.1140595728332376E-3</v>
      </c>
      <c r="G552" s="1">
        <f>'ONE_LAST_QUOTE (2)'!AF552</f>
        <v>-3.2310590462182717E-4</v>
      </c>
      <c r="H552" s="1">
        <f t="shared" si="162"/>
        <v>1.7144585284287945E-3</v>
      </c>
      <c r="I552" s="1">
        <f t="shared" si="163"/>
        <v>-2.3606703376724491E-3</v>
      </c>
      <c r="J552" s="25">
        <f t="shared" si="155"/>
        <v>0</v>
      </c>
      <c r="K552" s="25">
        <f t="shared" si="156"/>
        <v>0</v>
      </c>
      <c r="L552" s="25">
        <f t="shared" si="157"/>
        <v>0</v>
      </c>
      <c r="M552" s="25">
        <v>0</v>
      </c>
      <c r="N552" s="5" t="str">
        <f t="shared" si="158"/>
        <v>-</v>
      </c>
      <c r="O552" s="5" t="str">
        <f t="shared" si="159"/>
        <v>-</v>
      </c>
      <c r="P552" s="5" t="s">
        <v>80</v>
      </c>
      <c r="Q552" s="5" t="s">
        <v>80</v>
      </c>
      <c r="R552" s="5" t="str">
        <f t="shared" si="164"/>
        <v>-</v>
      </c>
      <c r="S552" s="5" t="str">
        <f t="shared" si="165"/>
        <v>-</v>
      </c>
      <c r="T552" s="27">
        <f t="shared" si="166"/>
        <v>1</v>
      </c>
      <c r="CD552" s="5">
        <v>44820</v>
      </c>
      <c r="CE552" s="25">
        <v>557.6</v>
      </c>
      <c r="CF552" s="25">
        <v>564.5</v>
      </c>
      <c r="CH552" s="5">
        <v>44789</v>
      </c>
      <c r="CI552" s="25">
        <v>15425</v>
      </c>
      <c r="CJ552" s="25">
        <v>15390</v>
      </c>
    </row>
    <row r="553" spans="1:88" x14ac:dyDescent="0.3">
      <c r="A553" s="5">
        <v>44901</v>
      </c>
      <c r="B553" s="25">
        <f t="shared" si="160"/>
        <v>572.5</v>
      </c>
      <c r="C553" s="25">
        <f t="shared" si="161"/>
        <v>14678</v>
      </c>
      <c r="D553" s="25">
        <v>566.6</v>
      </c>
      <c r="E553" s="25">
        <v>14679</v>
      </c>
      <c r="F553" s="44">
        <v>8.0738423285939948E-4</v>
      </c>
      <c r="G553" s="1">
        <f>'ONE_LAST_QUOTE (2)'!AF553</f>
        <v>-3.2310590462182717E-4</v>
      </c>
      <c r="H553" s="1">
        <f t="shared" si="162"/>
        <v>1.7144585284287945E-3</v>
      </c>
      <c r="I553" s="1">
        <f t="shared" si="163"/>
        <v>-2.3606703376724491E-3</v>
      </c>
      <c r="J553" s="25">
        <f t="shared" si="155"/>
        <v>0</v>
      </c>
      <c r="K553" s="25">
        <f t="shared" si="156"/>
        <v>0</v>
      </c>
      <c r="L553" s="25">
        <f t="shared" si="157"/>
        <v>0</v>
      </c>
      <c r="M553" s="25">
        <v>0</v>
      </c>
      <c r="N553" s="5" t="str">
        <f t="shared" si="158"/>
        <v>-</v>
      </c>
      <c r="O553" s="5" t="str">
        <f t="shared" si="159"/>
        <v>-</v>
      </c>
      <c r="P553" s="5" t="s">
        <v>80</v>
      </c>
      <c r="Q553" s="5" t="s">
        <v>80</v>
      </c>
      <c r="R553" s="5" t="str">
        <f t="shared" si="164"/>
        <v>-</v>
      </c>
      <c r="S553" s="5" t="str">
        <f t="shared" si="165"/>
        <v>-</v>
      </c>
      <c r="T553" s="27">
        <f t="shared" si="166"/>
        <v>1</v>
      </c>
      <c r="CD553" s="5">
        <v>44823</v>
      </c>
      <c r="CE553" s="25">
        <v>554.79999999999995</v>
      </c>
      <c r="CF553" s="25">
        <v>557.6</v>
      </c>
      <c r="CH553" s="5">
        <v>44790</v>
      </c>
      <c r="CI553" s="25">
        <v>15452</v>
      </c>
      <c r="CJ553" s="25">
        <v>15415</v>
      </c>
    </row>
    <row r="554" spans="1:88" x14ac:dyDescent="0.3">
      <c r="A554" s="5">
        <v>44902</v>
      </c>
      <c r="B554" s="25">
        <f t="shared" si="160"/>
        <v>564.20000000000005</v>
      </c>
      <c r="C554" s="25">
        <f t="shared" si="161"/>
        <v>14601</v>
      </c>
      <c r="D554" s="25">
        <v>564.29999999999995</v>
      </c>
      <c r="E554" s="25">
        <v>14625</v>
      </c>
      <c r="F554" s="44">
        <v>3.4708076274473539E-3</v>
      </c>
      <c r="G554" s="1">
        <f>'ONE_LAST_QUOTE (2)'!AF554</f>
        <v>-3.2310590462182717E-4</v>
      </c>
      <c r="H554" s="1">
        <f t="shared" si="162"/>
        <v>1.7144585284287945E-3</v>
      </c>
      <c r="I554" s="1">
        <f t="shared" si="163"/>
        <v>-2.3606703376724491E-3</v>
      </c>
      <c r="J554" s="25">
        <f t="shared" si="155"/>
        <v>1</v>
      </c>
      <c r="K554" s="25">
        <f t="shared" si="156"/>
        <v>0</v>
      </c>
      <c r="L554" s="25">
        <f t="shared" si="157"/>
        <v>1</v>
      </c>
      <c r="M554" s="25">
        <v>0</v>
      </c>
      <c r="N554" s="5">
        <f t="shared" si="158"/>
        <v>44902</v>
      </c>
      <c r="O554" s="5" t="str">
        <f t="shared" si="159"/>
        <v>-</v>
      </c>
      <c r="P554" s="5" t="s">
        <v>80</v>
      </c>
      <c r="Q554" s="5" t="s">
        <v>80</v>
      </c>
      <c r="R554" s="5" t="str">
        <f t="shared" si="164"/>
        <v>-</v>
      </c>
      <c r="S554" s="5" t="str">
        <f t="shared" si="165"/>
        <v>-</v>
      </c>
      <c r="T554" s="27">
        <f t="shared" si="166"/>
        <v>1</v>
      </c>
      <c r="CD554" s="5">
        <v>44824</v>
      </c>
      <c r="CE554" s="25">
        <v>560.4</v>
      </c>
      <c r="CF554" s="25">
        <v>554.6</v>
      </c>
      <c r="CH554" s="5">
        <v>44791</v>
      </c>
      <c r="CI554" s="25">
        <v>15317</v>
      </c>
      <c r="CJ554" s="25">
        <v>15368</v>
      </c>
    </row>
    <row r="555" spans="1:88" x14ac:dyDescent="0.3">
      <c r="A555" s="5">
        <v>44903</v>
      </c>
      <c r="B555" s="25">
        <f t="shared" si="160"/>
        <v>559.20000000000005</v>
      </c>
      <c r="C555" s="25">
        <f t="shared" si="161"/>
        <v>14510</v>
      </c>
      <c r="D555" s="25">
        <v>559.1</v>
      </c>
      <c r="E555" s="25">
        <v>14495</v>
      </c>
      <c r="F555" s="44">
        <v>1.4091848825431015E-3</v>
      </c>
      <c r="G555" s="1">
        <f>'ONE_LAST_QUOTE (2)'!AF555</f>
        <v>-3.2310590462182717E-4</v>
      </c>
      <c r="H555" s="1">
        <f t="shared" si="162"/>
        <v>1.7144585284287945E-3</v>
      </c>
      <c r="I555" s="1">
        <f t="shared" si="163"/>
        <v>-2.3606703376724491E-3</v>
      </c>
      <c r="J555" s="25">
        <f t="shared" si="155"/>
        <v>0</v>
      </c>
      <c r="K555" s="25">
        <f t="shared" si="156"/>
        <v>0</v>
      </c>
      <c r="L555" s="25">
        <f t="shared" si="157"/>
        <v>0</v>
      </c>
      <c r="M555" s="25">
        <v>0</v>
      </c>
      <c r="N555" s="5" t="str">
        <f t="shared" si="158"/>
        <v>-</v>
      </c>
      <c r="O555" s="5" t="str">
        <f t="shared" si="159"/>
        <v>-</v>
      </c>
      <c r="P555" s="5" t="s">
        <v>80</v>
      </c>
      <c r="Q555" s="5" t="s">
        <v>80</v>
      </c>
      <c r="R555" s="5" t="str">
        <f t="shared" si="164"/>
        <v>-</v>
      </c>
      <c r="S555" s="5" t="str">
        <f t="shared" si="165"/>
        <v>-</v>
      </c>
      <c r="T555" s="27">
        <f t="shared" si="166"/>
        <v>1</v>
      </c>
      <c r="CD555" s="5">
        <v>44825</v>
      </c>
      <c r="CE555" s="25">
        <v>555.20000000000005</v>
      </c>
      <c r="CF555" s="25">
        <v>560.29999999999995</v>
      </c>
      <c r="CH555" s="5">
        <v>44792</v>
      </c>
      <c r="CI555" s="25">
        <v>15354</v>
      </c>
      <c r="CJ555" s="25">
        <v>15285</v>
      </c>
    </row>
    <row r="556" spans="1:88" x14ac:dyDescent="0.3">
      <c r="A556" s="5">
        <v>44904</v>
      </c>
      <c r="B556" s="25">
        <f t="shared" si="160"/>
        <v>568.6</v>
      </c>
      <c r="C556" s="25">
        <f t="shared" si="161"/>
        <v>14728</v>
      </c>
      <c r="D556" s="25">
        <v>568.5</v>
      </c>
      <c r="E556" s="25">
        <v>14709</v>
      </c>
      <c r="F556" s="44">
        <v>2.6260018909479823E-3</v>
      </c>
      <c r="G556" s="1">
        <f>'ONE_LAST_QUOTE (2)'!AF556</f>
        <v>-3.2310590462182717E-4</v>
      </c>
      <c r="H556" s="1">
        <f t="shared" si="162"/>
        <v>1.7144585284287945E-3</v>
      </c>
      <c r="I556" s="1">
        <f t="shared" si="163"/>
        <v>-2.3606703376724491E-3</v>
      </c>
      <c r="J556" s="25">
        <f t="shared" si="155"/>
        <v>1</v>
      </c>
      <c r="K556" s="25">
        <f t="shared" si="156"/>
        <v>0</v>
      </c>
      <c r="L556" s="25">
        <f t="shared" si="157"/>
        <v>1</v>
      </c>
      <c r="M556" s="25">
        <v>0</v>
      </c>
      <c r="N556" s="5">
        <f t="shared" si="158"/>
        <v>44904</v>
      </c>
      <c r="O556" s="5" t="str">
        <f t="shared" si="159"/>
        <v>-</v>
      </c>
      <c r="P556" s="5" t="s">
        <v>2</v>
      </c>
      <c r="Q556" s="5" t="s">
        <v>2</v>
      </c>
      <c r="R556" s="5" t="str">
        <f t="shared" si="164"/>
        <v>-</v>
      </c>
      <c r="S556" s="5" t="str">
        <f t="shared" si="165"/>
        <v>-</v>
      </c>
      <c r="T556" s="27">
        <f t="shared" si="166"/>
        <v>1</v>
      </c>
      <c r="CD556" s="5">
        <v>44826</v>
      </c>
      <c r="CE556" s="25">
        <v>548.29999999999995</v>
      </c>
      <c r="CF556" s="25">
        <v>555.1</v>
      </c>
      <c r="CH556" s="5">
        <v>44795</v>
      </c>
      <c r="CI556" s="25">
        <v>15179</v>
      </c>
      <c r="CJ556" s="25">
        <v>15325</v>
      </c>
    </row>
    <row r="557" spans="1:88" x14ac:dyDescent="0.3">
      <c r="A557" s="5">
        <v>44907</v>
      </c>
      <c r="B557" s="25">
        <f t="shared" si="160"/>
        <v>562.6</v>
      </c>
      <c r="C557" s="25">
        <f t="shared" si="161"/>
        <v>14582</v>
      </c>
      <c r="D557" s="25">
        <v>562.79999999999995</v>
      </c>
      <c r="E557" s="25">
        <v>14583</v>
      </c>
      <c r="F557" s="44">
        <v>2.5676623837151179E-3</v>
      </c>
      <c r="G557" s="1">
        <f>'ONE_LAST_QUOTE (2)'!AF557</f>
        <v>-3.2310590462182717E-4</v>
      </c>
      <c r="H557" s="1">
        <f t="shared" si="162"/>
        <v>1.7144585284287945E-3</v>
      </c>
      <c r="I557" s="1">
        <f t="shared" si="163"/>
        <v>-2.3606703376724491E-3</v>
      </c>
      <c r="J557" s="25">
        <f t="shared" si="155"/>
        <v>1</v>
      </c>
      <c r="K557" s="25">
        <f t="shared" si="156"/>
        <v>0</v>
      </c>
      <c r="L557" s="25">
        <f t="shared" si="157"/>
        <v>1</v>
      </c>
      <c r="M557" s="25">
        <v>0</v>
      </c>
      <c r="N557" s="5">
        <f t="shared" si="158"/>
        <v>44907</v>
      </c>
      <c r="O557" s="5" t="str">
        <f t="shared" si="159"/>
        <v>-</v>
      </c>
      <c r="P557" s="5" t="s">
        <v>2</v>
      </c>
      <c r="Q557" s="5" t="s">
        <v>2</v>
      </c>
      <c r="R557" s="5" t="str">
        <f t="shared" si="164"/>
        <v>-</v>
      </c>
      <c r="S557" s="5" t="str">
        <f t="shared" si="165"/>
        <v>-</v>
      </c>
      <c r="T557" s="27">
        <f t="shared" si="166"/>
        <v>1</v>
      </c>
      <c r="CD557" s="5">
        <v>44827</v>
      </c>
      <c r="CE557" s="25">
        <v>541.5</v>
      </c>
      <c r="CF557" s="25">
        <v>548.20000000000005</v>
      </c>
      <c r="CH557" s="5">
        <v>44796</v>
      </c>
      <c r="CI557" s="25">
        <v>15028</v>
      </c>
      <c r="CJ557" s="25">
        <v>15165</v>
      </c>
    </row>
    <row r="558" spans="1:88" x14ac:dyDescent="0.3">
      <c r="A558" s="5">
        <v>44908</v>
      </c>
      <c r="B558" s="25">
        <f t="shared" si="160"/>
        <v>559.70000000000005</v>
      </c>
      <c r="C558" s="25">
        <f t="shared" si="161"/>
        <v>14511</v>
      </c>
      <c r="D558" s="25">
        <v>559.29999999999995</v>
      </c>
      <c r="E558" s="25">
        <v>14518</v>
      </c>
      <c r="F558" s="44">
        <v>2.4663013232670366E-3</v>
      </c>
      <c r="G558" s="1">
        <f>'ONE_LAST_QUOTE (2)'!AF558</f>
        <v>-3.2310590462182717E-4</v>
      </c>
      <c r="H558" s="1">
        <f t="shared" si="162"/>
        <v>1.7144585284287945E-3</v>
      </c>
      <c r="I558" s="1">
        <f t="shared" si="163"/>
        <v>-2.3606703376724491E-3</v>
      </c>
      <c r="J558" s="25">
        <f t="shared" si="155"/>
        <v>1</v>
      </c>
      <c r="K558" s="25">
        <f t="shared" si="156"/>
        <v>0</v>
      </c>
      <c r="L558" s="25">
        <f t="shared" si="157"/>
        <v>1</v>
      </c>
      <c r="M558" s="25">
        <v>0</v>
      </c>
      <c r="N558" s="5">
        <f t="shared" si="158"/>
        <v>44908</v>
      </c>
      <c r="O558" s="5" t="str">
        <f t="shared" si="159"/>
        <v>-</v>
      </c>
      <c r="P558" s="5" t="s">
        <v>80</v>
      </c>
      <c r="Q558" s="5" t="s">
        <v>80</v>
      </c>
      <c r="R558" s="5" t="str">
        <f t="shared" si="164"/>
        <v>-</v>
      </c>
      <c r="S558" s="5" t="str">
        <f t="shared" si="165"/>
        <v>-</v>
      </c>
      <c r="T558" s="27">
        <f t="shared" si="166"/>
        <v>1</v>
      </c>
      <c r="CD558" s="5">
        <v>44830</v>
      </c>
      <c r="CE558" s="25">
        <v>529.6</v>
      </c>
      <c r="CF558" s="25">
        <v>541.5</v>
      </c>
      <c r="CH558" s="5">
        <v>44797</v>
      </c>
      <c r="CI558" s="25">
        <v>15035</v>
      </c>
      <c r="CJ558" s="25">
        <v>15003</v>
      </c>
    </row>
    <row r="559" spans="1:88" x14ac:dyDescent="0.3">
      <c r="A559" s="5">
        <v>44909</v>
      </c>
      <c r="B559" s="25">
        <f t="shared" si="160"/>
        <v>566.4</v>
      </c>
      <c r="C559" s="25">
        <f t="shared" si="161"/>
        <v>14707</v>
      </c>
      <c r="D559" s="25">
        <v>566.29999999999995</v>
      </c>
      <c r="E559" s="25">
        <v>14710</v>
      </c>
      <c r="F559" s="44">
        <v>5.2819637811664091E-3</v>
      </c>
      <c r="G559" s="1">
        <f>'ONE_LAST_QUOTE (2)'!AF559</f>
        <v>-3.2310590462182717E-4</v>
      </c>
      <c r="H559" s="1">
        <f t="shared" si="162"/>
        <v>1.7144585284287945E-3</v>
      </c>
      <c r="I559" s="1">
        <f t="shared" si="163"/>
        <v>-2.3606703376724491E-3</v>
      </c>
      <c r="J559" s="25">
        <f t="shared" si="155"/>
        <v>1</v>
      </c>
      <c r="K559" s="25">
        <f t="shared" si="156"/>
        <v>0</v>
      </c>
      <c r="L559" s="25">
        <f t="shared" si="157"/>
        <v>1</v>
      </c>
      <c r="M559" s="25">
        <v>0</v>
      </c>
      <c r="N559" s="5" t="s">
        <v>80</v>
      </c>
      <c r="O559" s="5" t="str">
        <f t="shared" si="159"/>
        <v>-</v>
      </c>
      <c r="P559" s="5" t="s">
        <v>80</v>
      </c>
      <c r="Q559" s="5" t="s">
        <v>80</v>
      </c>
      <c r="R559" s="5" t="str">
        <f t="shared" si="164"/>
        <v>-</v>
      </c>
      <c r="S559" s="5" t="str">
        <f t="shared" si="165"/>
        <v>-</v>
      </c>
      <c r="T559" s="27">
        <f t="shared" si="166"/>
        <v>1</v>
      </c>
      <c r="CD559" s="5">
        <v>44831</v>
      </c>
      <c r="CE559" s="25">
        <v>532.29999999999995</v>
      </c>
      <c r="CF559" s="25">
        <v>529.70000000000005</v>
      </c>
      <c r="CH559" s="5">
        <v>44798</v>
      </c>
      <c r="CI559" s="25">
        <v>15170</v>
      </c>
      <c r="CJ559" s="25">
        <v>15053</v>
      </c>
    </row>
    <row r="560" spans="1:88" x14ac:dyDescent="0.3">
      <c r="A560" s="5">
        <v>44910</v>
      </c>
      <c r="B560" s="25">
        <f t="shared" si="160"/>
        <v>566.6</v>
      </c>
      <c r="C560" s="25">
        <f t="shared" si="161"/>
        <v>14699</v>
      </c>
      <c r="D560" s="25">
        <v>567</v>
      </c>
      <c r="E560" s="25">
        <v>14713</v>
      </c>
      <c r="F560" s="44">
        <v>2.8084690641966919E-3</v>
      </c>
      <c r="G560" s="1">
        <f>'ONE_LAST_QUOTE (2)'!AF560</f>
        <v>-3.2310590462182717E-4</v>
      </c>
      <c r="H560" s="1">
        <f t="shared" si="162"/>
        <v>1.7144585284287945E-3</v>
      </c>
      <c r="I560" s="1">
        <f t="shared" si="163"/>
        <v>-2.3606703376724491E-3</v>
      </c>
      <c r="J560" s="25">
        <f t="shared" si="155"/>
        <v>1</v>
      </c>
      <c r="K560" s="25">
        <f t="shared" si="156"/>
        <v>0</v>
      </c>
      <c r="L560" s="25">
        <f t="shared" si="157"/>
        <v>1</v>
      </c>
      <c r="M560" s="25">
        <v>0</v>
      </c>
      <c r="N560" s="5">
        <f t="shared" si="158"/>
        <v>44910</v>
      </c>
      <c r="O560" s="5" t="str">
        <f t="shared" si="159"/>
        <v>-</v>
      </c>
      <c r="P560" s="5" t="s">
        <v>80</v>
      </c>
      <c r="Q560" s="5" t="s">
        <v>80</v>
      </c>
      <c r="R560" s="5" t="str">
        <f t="shared" si="164"/>
        <v>-</v>
      </c>
      <c r="S560" s="5" t="str">
        <f t="shared" si="165"/>
        <v>-</v>
      </c>
      <c r="T560" s="27">
        <f t="shared" si="166"/>
        <v>1</v>
      </c>
      <c r="CD560" s="5">
        <v>44832</v>
      </c>
      <c r="CE560" s="25">
        <v>520.70000000000005</v>
      </c>
      <c r="CF560" s="25">
        <v>532.4</v>
      </c>
      <c r="CH560" s="5">
        <v>44799</v>
      </c>
      <c r="CI560" s="25">
        <v>15241</v>
      </c>
      <c r="CJ560" s="25">
        <v>15243</v>
      </c>
    </row>
    <row r="561" spans="1:88" x14ac:dyDescent="0.3">
      <c r="A561" s="5">
        <v>44911</v>
      </c>
      <c r="B561" s="25">
        <f t="shared" si="160"/>
        <v>557.9</v>
      </c>
      <c r="C561" s="25">
        <f t="shared" si="161"/>
        <v>14485</v>
      </c>
      <c r="D561" s="25">
        <v>557.9</v>
      </c>
      <c r="E561" s="25">
        <v>14463</v>
      </c>
      <c r="F561" s="44">
        <v>-1.1773049713928664E-3</v>
      </c>
      <c r="G561" s="1">
        <f>'ONE_LAST_QUOTE (2)'!AF561</f>
        <v>-3.2310590462182717E-4</v>
      </c>
      <c r="H561" s="1">
        <f t="shared" si="162"/>
        <v>1.7144585284287945E-3</v>
      </c>
      <c r="I561" s="1">
        <f t="shared" si="163"/>
        <v>-2.3606703376724491E-3</v>
      </c>
      <c r="J561" s="25">
        <f t="shared" si="155"/>
        <v>0</v>
      </c>
      <c r="K561" s="25">
        <f t="shared" si="156"/>
        <v>0</v>
      </c>
      <c r="L561" s="25">
        <f t="shared" si="157"/>
        <v>0</v>
      </c>
      <c r="M561" s="25">
        <v>1</v>
      </c>
      <c r="N561" s="5" t="str">
        <f t="shared" si="158"/>
        <v>-</v>
      </c>
      <c r="O561" s="5" t="str">
        <f t="shared" si="159"/>
        <v>-</v>
      </c>
      <c r="P561" s="5">
        <v>1</v>
      </c>
      <c r="Q561" s="5" t="s">
        <v>80</v>
      </c>
      <c r="R561" s="5">
        <f t="shared" si="164"/>
        <v>44911</v>
      </c>
      <c r="S561" s="5" t="str">
        <f t="shared" si="165"/>
        <v>-</v>
      </c>
      <c r="T561" s="27">
        <f t="shared" si="166"/>
        <v>0</v>
      </c>
      <c r="CD561" s="5">
        <v>44833</v>
      </c>
      <c r="CE561" s="25">
        <v>518.20000000000005</v>
      </c>
      <c r="CF561" s="25">
        <v>520.20000000000005</v>
      </c>
      <c r="CH561" s="5">
        <v>44802</v>
      </c>
      <c r="CI561" s="25">
        <v>14820</v>
      </c>
      <c r="CJ561" s="25">
        <v>15254</v>
      </c>
    </row>
    <row r="562" spans="1:88" x14ac:dyDescent="0.3">
      <c r="A562" s="5">
        <v>44914</v>
      </c>
      <c r="B562" s="25">
        <f t="shared" si="160"/>
        <v>555.4</v>
      </c>
      <c r="C562" s="25">
        <f t="shared" si="161"/>
        <v>14428</v>
      </c>
      <c r="D562" s="25">
        <v>554.70000000000005</v>
      </c>
      <c r="E562" s="25">
        <v>14407</v>
      </c>
      <c r="F562" s="44">
        <v>3.6481001734115989E-4</v>
      </c>
      <c r="G562" s="1">
        <f>'ONE_LAST_QUOTE (2)'!AF562</f>
        <v>-3.2310590462182717E-4</v>
      </c>
      <c r="H562" s="1">
        <f t="shared" si="162"/>
        <v>1.7144585284287945E-3</v>
      </c>
      <c r="I562" s="1">
        <f t="shared" si="163"/>
        <v>-2.3606703376724491E-3</v>
      </c>
      <c r="J562" s="25">
        <f t="shared" si="155"/>
        <v>0</v>
      </c>
      <c r="K562" s="25">
        <f t="shared" si="156"/>
        <v>0</v>
      </c>
      <c r="L562" s="25">
        <f t="shared" si="157"/>
        <v>0</v>
      </c>
      <c r="M562" s="25">
        <v>0</v>
      </c>
      <c r="N562" s="5" t="str">
        <f t="shared" si="158"/>
        <v>-</v>
      </c>
      <c r="O562" s="5" t="str">
        <f t="shared" si="159"/>
        <v>-</v>
      </c>
      <c r="P562" s="5" t="s">
        <v>2</v>
      </c>
      <c r="Q562" s="5" t="s">
        <v>2</v>
      </c>
      <c r="R562" s="5" t="str">
        <f t="shared" si="164"/>
        <v>-</v>
      </c>
      <c r="S562" s="5" t="str">
        <f t="shared" si="165"/>
        <v>-</v>
      </c>
      <c r="T562" s="27">
        <f t="shared" si="166"/>
        <v>1</v>
      </c>
      <c r="CD562" s="5">
        <v>44834</v>
      </c>
      <c r="CE562" s="25">
        <v>511.3</v>
      </c>
      <c r="CF562" s="25">
        <v>518.1</v>
      </c>
      <c r="CH562" s="5">
        <v>44803</v>
      </c>
      <c r="CI562" s="25">
        <v>14949</v>
      </c>
      <c r="CJ562" s="25">
        <v>14847</v>
      </c>
    </row>
    <row r="563" spans="1:88" x14ac:dyDescent="0.3">
      <c r="A563" s="5">
        <v>44915</v>
      </c>
      <c r="B563" s="25">
        <f t="shared" si="160"/>
        <v>546.70000000000005</v>
      </c>
      <c r="C563" s="25">
        <f t="shared" si="161"/>
        <v>14185</v>
      </c>
      <c r="D563" s="25">
        <v>546.5</v>
      </c>
      <c r="E563" s="25">
        <v>14153</v>
      </c>
      <c r="F563" s="44">
        <v>-2.2275860637601657E-3</v>
      </c>
      <c r="G563" s="1">
        <f>'ONE_LAST_QUOTE (2)'!AF563</f>
        <v>-3.2310590462182717E-4</v>
      </c>
      <c r="H563" s="1">
        <f t="shared" si="162"/>
        <v>1.7144585284287945E-3</v>
      </c>
      <c r="I563" s="1">
        <f t="shared" si="163"/>
        <v>-2.3606703376724491E-3</v>
      </c>
      <c r="J563" s="25">
        <f t="shared" si="155"/>
        <v>0</v>
      </c>
      <c r="K563" s="25">
        <f t="shared" si="156"/>
        <v>0</v>
      </c>
      <c r="L563" s="25">
        <f t="shared" si="157"/>
        <v>0</v>
      </c>
      <c r="M563" s="25">
        <v>0</v>
      </c>
      <c r="N563" s="5" t="str">
        <f t="shared" si="158"/>
        <v>-</v>
      </c>
      <c r="O563" s="5" t="str">
        <f t="shared" si="159"/>
        <v>-</v>
      </c>
      <c r="P563" s="5" t="s">
        <v>80</v>
      </c>
      <c r="Q563" s="5" t="s">
        <v>80</v>
      </c>
      <c r="R563" s="5" t="str">
        <f t="shared" si="164"/>
        <v>-</v>
      </c>
      <c r="S563" s="5" t="str">
        <f t="shared" si="165"/>
        <v>-</v>
      </c>
      <c r="T563" s="27">
        <f t="shared" si="166"/>
        <v>0</v>
      </c>
      <c r="CD563" s="5">
        <v>44837</v>
      </c>
      <c r="CE563" s="25">
        <v>507</v>
      </c>
      <c r="CF563" s="25">
        <v>511.4</v>
      </c>
      <c r="CH563" s="5">
        <v>44804</v>
      </c>
      <c r="CI563" s="25">
        <v>15042</v>
      </c>
      <c r="CJ563" s="25">
        <v>14960</v>
      </c>
    </row>
    <row r="564" spans="1:88" x14ac:dyDescent="0.3">
      <c r="A564" s="5">
        <v>44916</v>
      </c>
      <c r="B564" s="25">
        <f t="shared" si="160"/>
        <v>546.4</v>
      </c>
      <c r="C564" s="25">
        <f t="shared" si="161"/>
        <v>14168</v>
      </c>
      <c r="D564" s="25">
        <v>547.5</v>
      </c>
      <c r="E564" s="25">
        <v>14219</v>
      </c>
      <c r="F564" s="44">
        <v>-2.3646461956376794E-5</v>
      </c>
      <c r="G564" s="1">
        <f>'ONE_LAST_QUOTE (2)'!AF564</f>
        <v>-3.2310590462182717E-4</v>
      </c>
      <c r="H564" s="1">
        <f t="shared" si="162"/>
        <v>1.7144585284287945E-3</v>
      </c>
      <c r="I564" s="1">
        <f t="shared" si="163"/>
        <v>-2.3606703376724491E-3</v>
      </c>
      <c r="J564" s="25">
        <f t="shared" si="155"/>
        <v>0</v>
      </c>
      <c r="K564" s="25">
        <f t="shared" si="156"/>
        <v>0</v>
      </c>
      <c r="L564" s="25">
        <f t="shared" si="157"/>
        <v>0</v>
      </c>
      <c r="M564" s="25">
        <v>0</v>
      </c>
      <c r="N564" s="5" t="str">
        <f t="shared" si="158"/>
        <v>-</v>
      </c>
      <c r="O564" s="5" t="str">
        <f t="shared" si="159"/>
        <v>-</v>
      </c>
      <c r="P564" s="5" t="s">
        <v>2</v>
      </c>
      <c r="Q564" s="5" t="s">
        <v>2</v>
      </c>
      <c r="R564" s="5" t="str">
        <f t="shared" si="164"/>
        <v>-</v>
      </c>
      <c r="S564" s="5" t="str">
        <f t="shared" si="165"/>
        <v>-</v>
      </c>
      <c r="T564" s="27">
        <f t="shared" si="166"/>
        <v>1</v>
      </c>
      <c r="CD564" s="5">
        <v>44838</v>
      </c>
      <c r="CE564" s="25">
        <v>519.1</v>
      </c>
      <c r="CF564" s="25">
        <v>508.1</v>
      </c>
      <c r="CH564" s="5">
        <v>44805</v>
      </c>
      <c r="CI564" s="25">
        <v>14737</v>
      </c>
      <c r="CJ564" s="25">
        <v>15039</v>
      </c>
    </row>
    <row r="565" spans="1:88" x14ac:dyDescent="0.3">
      <c r="A565" s="5">
        <v>44917</v>
      </c>
      <c r="B565" s="25">
        <f t="shared" si="160"/>
        <v>555</v>
      </c>
      <c r="C565" s="25">
        <f t="shared" si="161"/>
        <v>14372</v>
      </c>
      <c r="D565" s="25">
        <v>556.20000000000005</v>
      </c>
      <c r="E565" s="25">
        <v>14374</v>
      </c>
      <c r="F565" s="44">
        <v>-3.6708728634357118E-3</v>
      </c>
      <c r="G565" s="1">
        <f>'ONE_LAST_QUOTE (2)'!AF565</f>
        <v>-3.2310590462182717E-4</v>
      </c>
      <c r="H565" s="1">
        <f t="shared" si="162"/>
        <v>1.7144585284287945E-3</v>
      </c>
      <c r="I565" s="1">
        <f t="shared" si="163"/>
        <v>-2.3606703376724491E-3</v>
      </c>
      <c r="J565" s="25">
        <f t="shared" si="155"/>
        <v>0</v>
      </c>
      <c r="K565" s="25">
        <f t="shared" si="156"/>
        <v>1</v>
      </c>
      <c r="L565" s="25">
        <f t="shared" si="157"/>
        <v>1</v>
      </c>
      <c r="M565" s="25">
        <v>0</v>
      </c>
      <c r="N565" s="5" t="str">
        <f t="shared" si="158"/>
        <v>-</v>
      </c>
      <c r="O565" s="5">
        <f t="shared" si="159"/>
        <v>44917</v>
      </c>
      <c r="P565" s="5" t="s">
        <v>2</v>
      </c>
      <c r="Q565" s="5" t="s">
        <v>2</v>
      </c>
      <c r="R565" s="5" t="str">
        <f t="shared" si="164"/>
        <v>-</v>
      </c>
      <c r="S565" s="5" t="str">
        <f t="shared" si="165"/>
        <v>-</v>
      </c>
      <c r="T565" s="27">
        <f t="shared" si="166"/>
        <v>0</v>
      </c>
      <c r="CD565" s="5">
        <v>44839</v>
      </c>
      <c r="CE565" s="25">
        <v>531.6</v>
      </c>
      <c r="CF565" s="25">
        <v>519.20000000000005</v>
      </c>
      <c r="CH565" s="5">
        <v>44806</v>
      </c>
      <c r="CI565" s="25">
        <v>14598</v>
      </c>
      <c r="CJ565" s="25">
        <v>14700</v>
      </c>
    </row>
    <row r="566" spans="1:88" x14ac:dyDescent="0.3">
      <c r="A566" s="5">
        <v>44918</v>
      </c>
      <c r="B566" s="25">
        <f t="shared" si="160"/>
        <v>547.1</v>
      </c>
      <c r="C566" s="25">
        <f t="shared" si="161"/>
        <v>14191</v>
      </c>
      <c r="D566" s="25">
        <v>547.20000000000005</v>
      </c>
      <c r="E566" s="25">
        <v>14189</v>
      </c>
      <c r="F566" s="44">
        <v>-4.3258832391914782E-3</v>
      </c>
      <c r="G566" s="1">
        <f>'ONE_LAST_QUOTE (2)'!AF566</f>
        <v>-3.2310590462182717E-4</v>
      </c>
      <c r="H566" s="1">
        <f t="shared" si="162"/>
        <v>1.7144585284287945E-3</v>
      </c>
      <c r="I566" s="1">
        <f t="shared" si="163"/>
        <v>-2.3606703376724491E-3</v>
      </c>
      <c r="J566" s="25">
        <f t="shared" si="155"/>
        <v>0</v>
      </c>
      <c r="K566" s="25">
        <f t="shared" si="156"/>
        <v>1</v>
      </c>
      <c r="L566" s="25">
        <f t="shared" si="157"/>
        <v>1</v>
      </c>
      <c r="M566" s="25">
        <v>0</v>
      </c>
      <c r="N566" s="5" t="str">
        <f t="shared" si="158"/>
        <v>-</v>
      </c>
      <c r="O566" s="5">
        <f t="shared" si="159"/>
        <v>44918</v>
      </c>
      <c r="P566" s="5" t="s">
        <v>2</v>
      </c>
      <c r="Q566" s="5" t="s">
        <v>2</v>
      </c>
      <c r="R566" s="5" t="str">
        <f t="shared" si="164"/>
        <v>-</v>
      </c>
      <c r="S566" s="5" t="str">
        <f t="shared" si="165"/>
        <v>-</v>
      </c>
      <c r="T566" s="27">
        <f t="shared" si="166"/>
        <v>0</v>
      </c>
      <c r="CD566" s="5">
        <v>44840</v>
      </c>
      <c r="CE566" s="25">
        <v>534.1</v>
      </c>
      <c r="CF566" s="25">
        <v>531.79999999999995</v>
      </c>
      <c r="CH566" s="5">
        <v>44809</v>
      </c>
      <c r="CI566" s="25">
        <v>14613</v>
      </c>
      <c r="CJ566" s="25">
        <v>14624</v>
      </c>
    </row>
    <row r="567" spans="1:88" x14ac:dyDescent="0.3">
      <c r="A567" s="5">
        <v>44921</v>
      </c>
      <c r="B567" s="25">
        <f t="shared" si="160"/>
        <v>548.5</v>
      </c>
      <c r="C567" s="25">
        <f t="shared" si="161"/>
        <v>14249</v>
      </c>
      <c r="D567" s="25">
        <v>548.1</v>
      </c>
      <c r="E567" s="25">
        <v>14243</v>
      </c>
      <c r="F567" s="44">
        <v>-1.7059730499597284E-3</v>
      </c>
      <c r="G567" s="1">
        <f>'ONE_LAST_QUOTE (2)'!AF567</f>
        <v>-3.2310590462182717E-4</v>
      </c>
      <c r="H567" s="1">
        <f t="shared" si="162"/>
        <v>1.7144585284287945E-3</v>
      </c>
      <c r="I567" s="1">
        <f t="shared" si="163"/>
        <v>-2.3606703376724491E-3</v>
      </c>
      <c r="J567" s="25">
        <f t="shared" si="155"/>
        <v>0</v>
      </c>
      <c r="K567" s="25">
        <f t="shared" si="156"/>
        <v>0</v>
      </c>
      <c r="L567" s="25">
        <f t="shared" si="157"/>
        <v>0</v>
      </c>
      <c r="M567" s="25">
        <v>0</v>
      </c>
      <c r="N567" s="5" t="str">
        <f t="shared" si="158"/>
        <v>-</v>
      </c>
      <c r="O567" s="5" t="str">
        <f t="shared" si="159"/>
        <v>-</v>
      </c>
      <c r="P567" s="5" t="s">
        <v>2</v>
      </c>
      <c r="Q567" s="5" t="s">
        <v>2</v>
      </c>
      <c r="R567" s="5" t="str">
        <f t="shared" si="164"/>
        <v>-</v>
      </c>
      <c r="S567" s="5" t="str">
        <f t="shared" si="165"/>
        <v>-</v>
      </c>
      <c r="T567" s="27">
        <f t="shared" si="166"/>
        <v>0</v>
      </c>
      <c r="CD567" s="5">
        <v>44841</v>
      </c>
      <c r="CE567" s="25">
        <v>524.79999999999995</v>
      </c>
      <c r="CF567" s="25">
        <v>533.79999999999995</v>
      </c>
      <c r="CH567" s="5">
        <v>44810</v>
      </c>
      <c r="CI567" s="25">
        <v>14635</v>
      </c>
      <c r="CJ567" s="25">
        <v>14639</v>
      </c>
    </row>
    <row r="568" spans="1:88" x14ac:dyDescent="0.3">
      <c r="A568" s="5">
        <v>44922</v>
      </c>
      <c r="B568" s="25">
        <f t="shared" si="160"/>
        <v>550.70000000000005</v>
      </c>
      <c r="C568" s="25">
        <f t="shared" si="161"/>
        <v>14310</v>
      </c>
      <c r="D568" s="25">
        <v>551.20000000000005</v>
      </c>
      <c r="E568" s="25">
        <v>14305</v>
      </c>
      <c r="F568" s="44">
        <v>-3.5081501228504579E-3</v>
      </c>
      <c r="G568" s="1">
        <f>'ONE_LAST_QUOTE (2)'!AF568</f>
        <v>-3.2310590462182717E-4</v>
      </c>
      <c r="H568" s="1">
        <f t="shared" si="162"/>
        <v>1.7144585284287945E-3</v>
      </c>
      <c r="I568" s="1">
        <f t="shared" si="163"/>
        <v>-2.3606703376724491E-3</v>
      </c>
      <c r="J568" s="25">
        <f t="shared" si="155"/>
        <v>0</v>
      </c>
      <c r="K568" s="25">
        <f t="shared" si="156"/>
        <v>1</v>
      </c>
      <c r="L568" s="25">
        <f t="shared" si="157"/>
        <v>1</v>
      </c>
      <c r="M568" s="25">
        <v>0</v>
      </c>
      <c r="N568" s="5" t="str">
        <f t="shared" si="158"/>
        <v>-</v>
      </c>
      <c r="O568" s="5">
        <f t="shared" si="159"/>
        <v>44922</v>
      </c>
      <c r="P568" s="5" t="s">
        <v>80</v>
      </c>
      <c r="Q568" s="5" t="s">
        <v>80</v>
      </c>
      <c r="R568" s="5" t="str">
        <f t="shared" si="164"/>
        <v>-</v>
      </c>
      <c r="S568" s="5" t="str">
        <f t="shared" si="165"/>
        <v>-</v>
      </c>
      <c r="T568" s="27">
        <f t="shared" si="166"/>
        <v>0</v>
      </c>
      <c r="CD568" s="5">
        <v>44844</v>
      </c>
      <c r="CE568" s="25">
        <v>505.4</v>
      </c>
      <c r="CF568" s="25">
        <v>524.6</v>
      </c>
      <c r="CH568" s="5">
        <v>44811</v>
      </c>
      <c r="CI568" s="25">
        <v>14357</v>
      </c>
      <c r="CJ568" s="25">
        <v>14647</v>
      </c>
    </row>
    <row r="569" spans="1:88" x14ac:dyDescent="0.3">
      <c r="A569" s="5">
        <v>44923</v>
      </c>
      <c r="B569" s="25">
        <f t="shared" si="160"/>
        <v>542.5</v>
      </c>
      <c r="C569" s="25">
        <f t="shared" si="161"/>
        <v>14127</v>
      </c>
      <c r="D569" s="25">
        <v>542.1</v>
      </c>
      <c r="E569" s="25">
        <v>14112</v>
      </c>
      <c r="F569" s="44">
        <v>-9.2901665821750043E-4</v>
      </c>
      <c r="G569" s="1">
        <f>'ONE_LAST_QUOTE (2)'!AF569</f>
        <v>-3.2310590462182717E-4</v>
      </c>
      <c r="H569" s="1">
        <f t="shared" si="162"/>
        <v>1.7144585284287945E-3</v>
      </c>
      <c r="I569" s="1">
        <f t="shared" si="163"/>
        <v>-2.3606703376724491E-3</v>
      </c>
      <c r="J569" s="25">
        <f t="shared" si="155"/>
        <v>0</v>
      </c>
      <c r="K569" s="25">
        <f t="shared" si="156"/>
        <v>0</v>
      </c>
      <c r="L569" s="25">
        <f t="shared" si="157"/>
        <v>0</v>
      </c>
      <c r="M569" s="25">
        <v>0</v>
      </c>
      <c r="N569" s="5" t="str">
        <f t="shared" si="158"/>
        <v>-</v>
      </c>
      <c r="O569" s="5" t="str">
        <f t="shared" si="159"/>
        <v>-</v>
      </c>
      <c r="P569" s="5" t="s">
        <v>80</v>
      </c>
      <c r="Q569" s="5" t="s">
        <v>80</v>
      </c>
      <c r="R569" s="5" t="str">
        <f t="shared" si="164"/>
        <v>-</v>
      </c>
      <c r="S569" s="5" t="str">
        <f t="shared" si="165"/>
        <v>-</v>
      </c>
      <c r="T569" s="27">
        <f t="shared" si="166"/>
        <v>0</v>
      </c>
      <c r="CD569" s="5">
        <v>44845</v>
      </c>
      <c r="CE569" s="25">
        <v>498.6</v>
      </c>
      <c r="CF569" s="25">
        <v>506.9</v>
      </c>
      <c r="CH569" s="5">
        <v>44812</v>
      </c>
      <c r="CI569" s="25">
        <v>14545</v>
      </c>
      <c r="CJ569" s="25">
        <v>14370</v>
      </c>
    </row>
    <row r="570" spans="1:88" x14ac:dyDescent="0.3">
      <c r="A570" s="5">
        <v>44924</v>
      </c>
      <c r="B570" s="25">
        <f t="shared" si="160"/>
        <v>539.4</v>
      </c>
      <c r="C570" s="25">
        <f t="shared" si="161"/>
        <v>14038</v>
      </c>
      <c r="D570" s="25">
        <v>540.5</v>
      </c>
      <c r="E570" s="25">
        <v>14034</v>
      </c>
      <c r="F570" s="44">
        <v>-4.8649892813996815E-3</v>
      </c>
      <c r="G570" s="1">
        <f>'ONE_LAST_QUOTE (2)'!AF570</f>
        <v>-3.2310590462182717E-4</v>
      </c>
      <c r="H570" s="1">
        <f t="shared" si="162"/>
        <v>1.7144585284287945E-3</v>
      </c>
      <c r="I570" s="1">
        <f t="shared" si="163"/>
        <v>-2.3606703376724491E-3</v>
      </c>
      <c r="J570" s="25">
        <f t="shared" si="155"/>
        <v>0</v>
      </c>
      <c r="K570" s="25">
        <f t="shared" si="156"/>
        <v>1</v>
      </c>
      <c r="L570" s="25">
        <f t="shared" si="157"/>
        <v>1</v>
      </c>
      <c r="M570" s="25">
        <v>0</v>
      </c>
      <c r="N570" s="5" t="str">
        <f t="shared" si="158"/>
        <v>-</v>
      </c>
      <c r="O570" s="5">
        <f t="shared" si="159"/>
        <v>44924</v>
      </c>
      <c r="P570" s="5" t="s">
        <v>80</v>
      </c>
      <c r="Q570" s="5" t="s">
        <v>80</v>
      </c>
      <c r="R570" s="5" t="str">
        <f t="shared" si="164"/>
        <v>-</v>
      </c>
      <c r="S570" s="5" t="str">
        <f t="shared" si="165"/>
        <v>-</v>
      </c>
      <c r="T570" s="27">
        <f t="shared" si="166"/>
        <v>0</v>
      </c>
      <c r="CD570" s="5">
        <v>44846</v>
      </c>
      <c r="CE570" s="25">
        <v>497.4</v>
      </c>
      <c r="CF570" s="25">
        <v>499.1</v>
      </c>
      <c r="CH570" s="5">
        <v>44816</v>
      </c>
      <c r="CI570" s="25">
        <v>14797</v>
      </c>
      <c r="CJ570" s="25">
        <v>14548</v>
      </c>
    </row>
    <row r="571" spans="1:88" x14ac:dyDescent="0.3">
      <c r="A571" s="5">
        <v>44925</v>
      </c>
      <c r="B571" s="25">
        <f t="shared" si="160"/>
        <v>542.5</v>
      </c>
      <c r="C571" s="25">
        <f t="shared" si="161"/>
        <v>14116</v>
      </c>
      <c r="D571" s="25">
        <v>542.5</v>
      </c>
      <c r="E571" s="25">
        <v>14135</v>
      </c>
      <c r="F571" s="44">
        <v>-1.3359390650307219E-3</v>
      </c>
      <c r="G571" s="1">
        <f>'ONE_LAST_QUOTE (2)'!AF571</f>
        <v>-3.2310590462182717E-4</v>
      </c>
      <c r="H571" s="1">
        <f t="shared" si="162"/>
        <v>1.7144585284287945E-3</v>
      </c>
      <c r="I571" s="1">
        <f t="shared" si="163"/>
        <v>-2.3606703376724491E-3</v>
      </c>
      <c r="J571" s="25">
        <f t="shared" si="155"/>
        <v>0</v>
      </c>
      <c r="K571" s="25">
        <f t="shared" si="156"/>
        <v>0</v>
      </c>
      <c r="L571" s="25">
        <f t="shared" si="157"/>
        <v>0</v>
      </c>
      <c r="M571" s="25">
        <v>0</v>
      </c>
      <c r="N571" s="5" t="str">
        <f t="shared" si="158"/>
        <v>-</v>
      </c>
      <c r="O571" s="5" t="str">
        <f t="shared" si="159"/>
        <v>-</v>
      </c>
      <c r="P571" s="5" t="s">
        <v>80</v>
      </c>
      <c r="Q571" s="5" t="s">
        <v>80</v>
      </c>
      <c r="R571" s="5" t="str">
        <f t="shared" si="164"/>
        <v>-</v>
      </c>
      <c r="S571" s="5" t="str">
        <f t="shared" si="165"/>
        <v>-</v>
      </c>
      <c r="T571" s="27">
        <f t="shared" si="166"/>
        <v>0</v>
      </c>
      <c r="CD571" s="5">
        <v>44847</v>
      </c>
      <c r="CE571" s="25">
        <v>493.2</v>
      </c>
      <c r="CF571" s="25">
        <v>497.4</v>
      </c>
      <c r="CH571" s="5">
        <v>44817</v>
      </c>
      <c r="CI571" s="25">
        <v>14875</v>
      </c>
      <c r="CJ571" s="25">
        <v>14808</v>
      </c>
    </row>
    <row r="572" spans="1:88" x14ac:dyDescent="0.3">
      <c r="A572" s="5">
        <v>44929</v>
      </c>
      <c r="B572" s="25">
        <f t="shared" si="160"/>
        <v>548.1</v>
      </c>
      <c r="C572" s="25">
        <f t="shared" si="161"/>
        <v>14227</v>
      </c>
      <c r="D572" s="25">
        <v>547.5</v>
      </c>
      <c r="E572" s="25">
        <v>14230</v>
      </c>
      <c r="F572" s="44">
        <v>-2.0415860457535435E-3</v>
      </c>
      <c r="G572" s="1">
        <f>'ONE_LAST_QUOTE (2)'!AF572</f>
        <v>-3.2310590462182717E-4</v>
      </c>
      <c r="H572" s="1">
        <f t="shared" si="162"/>
        <v>1.7144585284287945E-3</v>
      </c>
      <c r="I572" s="1">
        <f t="shared" si="163"/>
        <v>-2.3606703376724491E-3</v>
      </c>
      <c r="J572" s="25">
        <f t="shared" si="155"/>
        <v>0</v>
      </c>
      <c r="K572" s="25">
        <f t="shared" si="156"/>
        <v>0</v>
      </c>
      <c r="L572" s="25">
        <f t="shared" si="157"/>
        <v>0</v>
      </c>
      <c r="M572" s="25">
        <v>0</v>
      </c>
      <c r="N572" s="5" t="str">
        <f t="shared" si="158"/>
        <v>-</v>
      </c>
      <c r="O572" s="5" t="str">
        <f t="shared" si="159"/>
        <v>-</v>
      </c>
      <c r="P572" s="5" t="s">
        <v>80</v>
      </c>
      <c r="Q572" s="5" t="s">
        <v>80</v>
      </c>
      <c r="R572" s="5" t="str">
        <f t="shared" si="164"/>
        <v>-</v>
      </c>
      <c r="S572" s="5" t="str">
        <f t="shared" si="165"/>
        <v>-</v>
      </c>
      <c r="T572" s="27">
        <f t="shared" si="166"/>
        <v>0</v>
      </c>
      <c r="CD572" s="5">
        <v>44848</v>
      </c>
      <c r="CE572" s="25">
        <v>504.1</v>
      </c>
      <c r="CF572" s="25">
        <v>492.8</v>
      </c>
      <c r="CH572" s="5">
        <v>44818</v>
      </c>
      <c r="CI572" s="25">
        <v>14578</v>
      </c>
      <c r="CJ572" s="25">
        <v>14886</v>
      </c>
    </row>
    <row r="573" spans="1:88" x14ac:dyDescent="0.3">
      <c r="A573" s="5">
        <v>44930</v>
      </c>
      <c r="B573" s="25">
        <f t="shared" si="160"/>
        <v>544.6</v>
      </c>
      <c r="C573" s="25">
        <f t="shared" si="161"/>
        <v>14210</v>
      </c>
      <c r="D573" s="25">
        <v>544.9</v>
      </c>
      <c r="E573" s="25">
        <v>14209</v>
      </c>
      <c r="F573" s="44">
        <v>-7.951038147470409E-4</v>
      </c>
      <c r="G573" s="1">
        <f>'ONE_LAST_QUOTE (2)'!AF573</f>
        <v>-3.2310590462182717E-4</v>
      </c>
      <c r="H573" s="1">
        <f t="shared" si="162"/>
        <v>1.7144585284287945E-3</v>
      </c>
      <c r="I573" s="1">
        <f t="shared" si="163"/>
        <v>-2.3606703376724491E-3</v>
      </c>
      <c r="J573" s="25">
        <f t="shared" si="155"/>
        <v>0</v>
      </c>
      <c r="K573" s="25">
        <f t="shared" si="156"/>
        <v>0</v>
      </c>
      <c r="L573" s="25">
        <f t="shared" si="157"/>
        <v>0</v>
      </c>
      <c r="M573" s="25">
        <v>0</v>
      </c>
      <c r="N573" s="5" t="str">
        <f t="shared" si="158"/>
        <v>-</v>
      </c>
      <c r="O573" s="5" t="str">
        <f t="shared" si="159"/>
        <v>-</v>
      </c>
      <c r="P573" s="5" t="s">
        <v>2</v>
      </c>
      <c r="Q573" s="5" t="s">
        <v>2</v>
      </c>
      <c r="R573" s="5" t="str">
        <f t="shared" si="164"/>
        <v>-</v>
      </c>
      <c r="S573" s="5" t="str">
        <f t="shared" si="165"/>
        <v>-</v>
      </c>
      <c r="T573" s="27">
        <f t="shared" si="166"/>
        <v>0</v>
      </c>
      <c r="CD573" s="5">
        <v>44851</v>
      </c>
      <c r="CE573" s="25">
        <v>495.5</v>
      </c>
      <c r="CF573" s="25">
        <v>504.2</v>
      </c>
      <c r="CH573" s="5">
        <v>44819</v>
      </c>
      <c r="CI573" s="25">
        <v>14642</v>
      </c>
      <c r="CJ573" s="25">
        <v>14587</v>
      </c>
    </row>
    <row r="574" spans="1:88" x14ac:dyDescent="0.3">
      <c r="A574" s="5">
        <v>44931</v>
      </c>
      <c r="B574" s="25">
        <f t="shared" si="160"/>
        <v>549.1</v>
      </c>
      <c r="C574" s="25">
        <f t="shared" si="161"/>
        <v>14275</v>
      </c>
      <c r="D574" s="25">
        <v>550.4</v>
      </c>
      <c r="E574" s="25">
        <v>14289</v>
      </c>
      <c r="F574" s="44">
        <v>-1.770053692675363E-3</v>
      </c>
      <c r="G574" s="1">
        <f>'ONE_LAST_QUOTE (2)'!AF574</f>
        <v>-3.2310590462182717E-4</v>
      </c>
      <c r="H574" s="1">
        <f t="shared" si="162"/>
        <v>1.7144585284287945E-3</v>
      </c>
      <c r="I574" s="1">
        <f t="shared" si="163"/>
        <v>-2.3606703376724491E-3</v>
      </c>
      <c r="J574" s="25">
        <f t="shared" si="155"/>
        <v>0</v>
      </c>
      <c r="K574" s="25">
        <f t="shared" si="156"/>
        <v>0</v>
      </c>
      <c r="L574" s="25">
        <f t="shared" si="157"/>
        <v>0</v>
      </c>
      <c r="M574" s="25">
        <v>0</v>
      </c>
      <c r="N574" s="5" t="str">
        <f t="shared" si="158"/>
        <v>-</v>
      </c>
      <c r="O574" s="5" t="str">
        <f t="shared" si="159"/>
        <v>-</v>
      </c>
      <c r="P574" s="5" t="s">
        <v>80</v>
      </c>
      <c r="Q574" s="5" t="s">
        <v>80</v>
      </c>
      <c r="R574" s="5" t="str">
        <f t="shared" si="164"/>
        <v>-</v>
      </c>
      <c r="S574" s="5" t="str">
        <f t="shared" si="165"/>
        <v>-</v>
      </c>
      <c r="T574" s="27">
        <f t="shared" si="166"/>
        <v>0</v>
      </c>
      <c r="CD574" s="5">
        <v>44852</v>
      </c>
      <c r="CE574" s="25">
        <v>500.5</v>
      </c>
      <c r="CF574" s="25">
        <v>495.4</v>
      </c>
      <c r="CH574" s="5">
        <v>44820</v>
      </c>
      <c r="CI574" s="25">
        <v>14485</v>
      </c>
      <c r="CJ574" s="25">
        <v>14650</v>
      </c>
    </row>
    <row r="575" spans="1:88" x14ac:dyDescent="0.3">
      <c r="A575" s="5">
        <v>44932</v>
      </c>
      <c r="B575" s="25">
        <f t="shared" si="160"/>
        <v>552.4</v>
      </c>
      <c r="C575" s="25">
        <f t="shared" si="161"/>
        <v>14363</v>
      </c>
      <c r="D575" s="25">
        <v>552.5</v>
      </c>
      <c r="E575" s="25">
        <v>14366</v>
      </c>
      <c r="F575" s="44">
        <v>5.5606649956357218E-4</v>
      </c>
      <c r="G575" s="1">
        <f>'ONE_LAST_QUOTE (2)'!AF575</f>
        <v>-3.2310590462182717E-4</v>
      </c>
      <c r="H575" s="1">
        <f t="shared" si="162"/>
        <v>1.7144585284287945E-3</v>
      </c>
      <c r="I575" s="1">
        <f t="shared" si="163"/>
        <v>-2.3606703376724491E-3</v>
      </c>
      <c r="J575" s="25">
        <f t="shared" si="155"/>
        <v>0</v>
      </c>
      <c r="K575" s="25">
        <f t="shared" si="156"/>
        <v>0</v>
      </c>
      <c r="L575" s="25">
        <f t="shared" si="157"/>
        <v>0</v>
      </c>
      <c r="M575" s="25">
        <v>1</v>
      </c>
      <c r="N575" s="5" t="str">
        <f t="shared" si="158"/>
        <v>-</v>
      </c>
      <c r="O575" s="5" t="str">
        <f t="shared" si="159"/>
        <v>-</v>
      </c>
      <c r="P575" s="5" t="s">
        <v>80</v>
      </c>
      <c r="Q575" s="5">
        <v>1</v>
      </c>
      <c r="R575" s="5" t="str">
        <f t="shared" si="164"/>
        <v>-</v>
      </c>
      <c r="S575" s="5">
        <f t="shared" si="165"/>
        <v>44932</v>
      </c>
      <c r="T575" s="27">
        <f t="shared" si="166"/>
        <v>1</v>
      </c>
      <c r="CD575" s="5">
        <v>44853</v>
      </c>
      <c r="CE575" s="25">
        <v>493.7</v>
      </c>
      <c r="CF575" s="25">
        <v>501.1</v>
      </c>
      <c r="CH575" s="5">
        <v>44823</v>
      </c>
      <c r="CI575" s="25">
        <v>14420</v>
      </c>
      <c r="CJ575" s="25">
        <v>14472</v>
      </c>
    </row>
    <row r="576" spans="1:88" x14ac:dyDescent="0.3">
      <c r="A576" s="5">
        <v>44935</v>
      </c>
      <c r="B576" s="25">
        <f t="shared" si="160"/>
        <v>570.70000000000005</v>
      </c>
      <c r="C576" s="25">
        <f t="shared" si="161"/>
        <v>14760</v>
      </c>
      <c r="D576" s="25">
        <v>571.5</v>
      </c>
      <c r="E576" s="25">
        <v>14765</v>
      </c>
      <c r="F576" s="44">
        <v>8.6698874270369484E-4</v>
      </c>
      <c r="G576" s="1">
        <f>'ONE_LAST_QUOTE (2)'!AF576</f>
        <v>-3.2310590462182717E-4</v>
      </c>
      <c r="H576" s="1">
        <f t="shared" si="162"/>
        <v>1.7144585284287945E-3</v>
      </c>
      <c r="I576" s="1">
        <f t="shared" si="163"/>
        <v>-2.3606703376724491E-3</v>
      </c>
      <c r="J576" s="25">
        <f t="shared" si="155"/>
        <v>0</v>
      </c>
      <c r="K576" s="25">
        <f t="shared" si="156"/>
        <v>0</v>
      </c>
      <c r="L576" s="25">
        <f t="shared" si="157"/>
        <v>0</v>
      </c>
      <c r="M576" s="25">
        <v>0</v>
      </c>
      <c r="N576" s="5" t="str">
        <f t="shared" si="158"/>
        <v>-</v>
      </c>
      <c r="O576" s="5" t="str">
        <f t="shared" si="159"/>
        <v>-</v>
      </c>
      <c r="P576" s="5" t="s">
        <v>2</v>
      </c>
      <c r="Q576" s="5" t="s">
        <v>2</v>
      </c>
      <c r="R576" s="5" t="str">
        <f t="shared" si="164"/>
        <v>-</v>
      </c>
      <c r="S576" s="5" t="str">
        <f t="shared" si="165"/>
        <v>-</v>
      </c>
      <c r="T576" s="27">
        <f t="shared" si="166"/>
        <v>1</v>
      </c>
      <c r="CD576" s="5">
        <v>44854</v>
      </c>
      <c r="CE576" s="25">
        <v>492.5</v>
      </c>
      <c r="CF576" s="25">
        <v>493.1</v>
      </c>
      <c r="CH576" s="5">
        <v>44824</v>
      </c>
      <c r="CI576" s="25">
        <v>14558</v>
      </c>
      <c r="CJ576" s="25">
        <v>14392</v>
      </c>
    </row>
    <row r="577" spans="1:88" x14ac:dyDescent="0.3">
      <c r="A577" s="5">
        <v>44936</v>
      </c>
      <c r="B577" s="25">
        <f t="shared" si="160"/>
        <v>573.9</v>
      </c>
      <c r="C577" s="25">
        <f t="shared" si="161"/>
        <v>14819</v>
      </c>
      <c r="D577" s="25">
        <v>574.5</v>
      </c>
      <c r="E577" s="25">
        <v>14810</v>
      </c>
      <c r="F577" s="44">
        <v>7.0181309180194986E-4</v>
      </c>
      <c r="G577" s="1">
        <f>'ONE_LAST_QUOTE (2)'!AF577</f>
        <v>-3.2310590462182717E-4</v>
      </c>
      <c r="H577" s="1">
        <f t="shared" si="162"/>
        <v>1.7144585284287945E-3</v>
      </c>
      <c r="I577" s="1">
        <f t="shared" si="163"/>
        <v>-2.3606703376724491E-3</v>
      </c>
      <c r="J577" s="25">
        <f t="shared" si="155"/>
        <v>0</v>
      </c>
      <c r="K577" s="25">
        <f t="shared" si="156"/>
        <v>0</v>
      </c>
      <c r="L577" s="25">
        <f t="shared" si="157"/>
        <v>0</v>
      </c>
      <c r="M577" s="25">
        <v>0</v>
      </c>
      <c r="N577" s="5" t="str">
        <f t="shared" si="158"/>
        <v>-</v>
      </c>
      <c r="O577" s="5" t="str">
        <f t="shared" si="159"/>
        <v>-</v>
      </c>
      <c r="P577" s="5" t="s">
        <v>80</v>
      </c>
      <c r="Q577" s="5" t="s">
        <v>80</v>
      </c>
      <c r="R577" s="5" t="str">
        <f t="shared" si="164"/>
        <v>-</v>
      </c>
      <c r="S577" s="5" t="str">
        <f t="shared" si="165"/>
        <v>-</v>
      </c>
      <c r="T577" s="27">
        <f t="shared" si="166"/>
        <v>1</v>
      </c>
      <c r="CD577" s="5">
        <v>44855</v>
      </c>
      <c r="CE577" s="25">
        <v>489.3</v>
      </c>
      <c r="CF577" s="25">
        <v>492.4</v>
      </c>
      <c r="CH577" s="5">
        <v>44825</v>
      </c>
      <c r="CI577" s="25">
        <v>14402</v>
      </c>
      <c r="CJ577" s="25">
        <v>14559</v>
      </c>
    </row>
    <row r="578" spans="1:88" x14ac:dyDescent="0.3">
      <c r="A578" s="5">
        <v>44937</v>
      </c>
      <c r="B578" s="25">
        <f t="shared" si="160"/>
        <v>573.70000000000005</v>
      </c>
      <c r="C578" s="25">
        <f t="shared" si="161"/>
        <v>14778</v>
      </c>
      <c r="D578" s="25">
        <v>574.20000000000005</v>
      </c>
      <c r="E578" s="25">
        <v>14791</v>
      </c>
      <c r="F578" s="44">
        <v>-1.4752687796681973E-4</v>
      </c>
      <c r="G578" s="1">
        <f>'ONE_LAST_QUOTE (2)'!AF578</f>
        <v>-3.2310590462182717E-4</v>
      </c>
      <c r="H578" s="1">
        <f t="shared" si="162"/>
        <v>1.7144585284287945E-3</v>
      </c>
      <c r="I578" s="1">
        <f t="shared" si="163"/>
        <v>-2.3606703376724491E-3</v>
      </c>
      <c r="J578" s="25">
        <f t="shared" ref="J578:J641" si="167">IF(F578&gt;H578,1,0)</f>
        <v>0</v>
      </c>
      <c r="K578" s="25">
        <f t="shared" ref="K578:K641" si="168">IF(F578&lt;I578,1,0)</f>
        <v>0</v>
      </c>
      <c r="L578" s="25">
        <f t="shared" ref="L578:L641" si="169">J578+K578</f>
        <v>0</v>
      </c>
      <c r="M578" s="25">
        <v>0</v>
      </c>
      <c r="N578" s="5" t="str">
        <f t="shared" ref="N578:N641" si="170">IF(J578=1,A578,"-")</f>
        <v>-</v>
      </c>
      <c r="O578" s="5" t="str">
        <f t="shared" ref="O578:O641" si="171">IF(K578=1,A578,"-")</f>
        <v>-</v>
      </c>
      <c r="P578" s="5" t="s">
        <v>80</v>
      </c>
      <c r="Q578" s="5" t="s">
        <v>80</v>
      </c>
      <c r="R578" s="5" t="str">
        <f t="shared" si="164"/>
        <v>-</v>
      </c>
      <c r="S578" s="5" t="str">
        <f t="shared" si="165"/>
        <v>-</v>
      </c>
      <c r="T578" s="27">
        <f t="shared" si="166"/>
        <v>1</v>
      </c>
      <c r="CD578" s="5">
        <v>44858</v>
      </c>
      <c r="CE578" s="25">
        <v>490</v>
      </c>
      <c r="CF578" s="25">
        <v>489.4</v>
      </c>
      <c r="CH578" s="5">
        <v>44826</v>
      </c>
      <c r="CI578" s="25">
        <v>14239</v>
      </c>
      <c r="CJ578" s="25">
        <v>14390</v>
      </c>
    </row>
    <row r="579" spans="1:88" x14ac:dyDescent="0.3">
      <c r="A579" s="5">
        <v>44938</v>
      </c>
      <c r="B579" s="25">
        <f t="shared" ref="B579:B642" si="172">INDEX($CF:$CF,MATCH(A579,$CD:$CD)+1)</f>
        <v>573.6</v>
      </c>
      <c r="C579" s="25">
        <f t="shared" ref="C579:C642" si="173">INDEX($CJ:$CJ,MATCH(A579,$CH:$CH)+1)</f>
        <v>14771</v>
      </c>
      <c r="D579" s="25">
        <v>573.20000000000005</v>
      </c>
      <c r="E579" s="25">
        <v>14766</v>
      </c>
      <c r="F579" s="44">
        <v>7.2479009487987989E-4</v>
      </c>
      <c r="G579" s="1">
        <f>'ONE_LAST_QUOTE (2)'!AF579</f>
        <v>-3.2310590462182717E-4</v>
      </c>
      <c r="H579" s="1">
        <f t="shared" ref="H579:H642" si="174">G579+$U$7*_xlfn.STDEV.S($F$2:$F$779)</f>
        <v>1.7144585284287945E-3</v>
      </c>
      <c r="I579" s="1">
        <f t="shared" ref="I579:I642" si="175">G579-$U$7*_xlfn.STDEV.S($F$2:$F$779)</f>
        <v>-2.3606703376724491E-3</v>
      </c>
      <c r="J579" s="25">
        <f t="shared" si="167"/>
        <v>0</v>
      </c>
      <c r="K579" s="25">
        <f t="shared" si="168"/>
        <v>0</v>
      </c>
      <c r="L579" s="25">
        <f t="shared" si="169"/>
        <v>0</v>
      </c>
      <c r="M579" s="25">
        <v>0</v>
      </c>
      <c r="N579" s="5" t="str">
        <f t="shared" si="170"/>
        <v>-</v>
      </c>
      <c r="O579" s="5" t="str">
        <f t="shared" si="171"/>
        <v>-</v>
      </c>
      <c r="P579" s="5" t="s">
        <v>80</v>
      </c>
      <c r="Q579" s="5" t="s">
        <v>80</v>
      </c>
      <c r="R579" s="5" t="str">
        <f t="shared" ref="R579:R642" si="176">IF(P579=1,A579,"-")</f>
        <v>-</v>
      </c>
      <c r="S579" s="5" t="str">
        <f t="shared" ref="S579:S642" si="177">IF(Q579=1,A579,"-")</f>
        <v>-</v>
      </c>
      <c r="T579" s="27">
        <f t="shared" ref="T579:T642" si="178">IF(F579&gt;G579,1,0)</f>
        <v>1</v>
      </c>
      <c r="CD579" s="5">
        <v>44859</v>
      </c>
      <c r="CE579" s="25">
        <v>479.9</v>
      </c>
      <c r="CF579" s="25">
        <v>490</v>
      </c>
      <c r="CH579" s="5">
        <v>44827</v>
      </c>
      <c r="CI579" s="25">
        <v>14118</v>
      </c>
      <c r="CJ579" s="25">
        <v>14232</v>
      </c>
    </row>
    <row r="580" spans="1:88" x14ac:dyDescent="0.3">
      <c r="A580" s="5">
        <v>44939</v>
      </c>
      <c r="B580" s="25">
        <f t="shared" si="172"/>
        <v>579.5</v>
      </c>
      <c r="C580" s="25">
        <f t="shared" si="173"/>
        <v>14858</v>
      </c>
      <c r="D580" s="25">
        <v>578.5</v>
      </c>
      <c r="E580" s="25">
        <v>14834</v>
      </c>
      <c r="F580" s="44">
        <v>6.6580635760754938E-4</v>
      </c>
      <c r="G580" s="1">
        <f>'ONE_LAST_QUOTE (2)'!AF580</f>
        <v>-3.2310590462182717E-4</v>
      </c>
      <c r="H580" s="1">
        <f t="shared" si="174"/>
        <v>1.7144585284287945E-3</v>
      </c>
      <c r="I580" s="1">
        <f t="shared" si="175"/>
        <v>-2.3606703376724491E-3</v>
      </c>
      <c r="J580" s="25">
        <f t="shared" si="167"/>
        <v>0</v>
      </c>
      <c r="K580" s="25">
        <f t="shared" si="168"/>
        <v>0</v>
      </c>
      <c r="L580" s="25">
        <f t="shared" si="169"/>
        <v>0</v>
      </c>
      <c r="M580" s="25">
        <v>0</v>
      </c>
      <c r="N580" s="5" t="str">
        <f t="shared" si="170"/>
        <v>-</v>
      </c>
      <c r="O580" s="5" t="str">
        <f t="shared" si="171"/>
        <v>-</v>
      </c>
      <c r="P580" s="5" t="s">
        <v>80</v>
      </c>
      <c r="Q580" s="5" t="s">
        <v>80</v>
      </c>
      <c r="R580" s="5" t="str">
        <f t="shared" si="176"/>
        <v>-</v>
      </c>
      <c r="S580" s="5" t="str">
        <f t="shared" si="177"/>
        <v>-</v>
      </c>
      <c r="T580" s="27">
        <f t="shared" si="178"/>
        <v>1</v>
      </c>
      <c r="CD580" s="5">
        <v>44860</v>
      </c>
      <c r="CE580" s="25">
        <v>483.8</v>
      </c>
      <c r="CF580" s="25">
        <v>480</v>
      </c>
      <c r="CH580" s="5">
        <v>44830</v>
      </c>
      <c r="CI580" s="25">
        <v>13762</v>
      </c>
      <c r="CJ580" s="25">
        <v>14110</v>
      </c>
    </row>
    <row r="581" spans="1:88" x14ac:dyDescent="0.3">
      <c r="A581" s="5">
        <v>44942</v>
      </c>
      <c r="B581" s="25">
        <f t="shared" si="172"/>
        <v>582.70000000000005</v>
      </c>
      <c r="C581" s="25">
        <f t="shared" si="173"/>
        <v>14926</v>
      </c>
      <c r="D581" s="25">
        <v>583.70000000000005</v>
      </c>
      <c r="E581" s="25">
        <v>14938</v>
      </c>
      <c r="F581" s="44">
        <v>-6.9607781988279861E-5</v>
      </c>
      <c r="G581" s="1">
        <f>'ONE_LAST_QUOTE (2)'!AF581</f>
        <v>-3.2310590462182717E-4</v>
      </c>
      <c r="H581" s="1">
        <f t="shared" si="174"/>
        <v>1.7144585284287945E-3</v>
      </c>
      <c r="I581" s="1">
        <f t="shared" si="175"/>
        <v>-2.3606703376724491E-3</v>
      </c>
      <c r="J581" s="25">
        <f t="shared" si="167"/>
        <v>0</v>
      </c>
      <c r="K581" s="25">
        <f t="shared" si="168"/>
        <v>0</v>
      </c>
      <c r="L581" s="25">
        <f t="shared" si="169"/>
        <v>0</v>
      </c>
      <c r="M581" s="25">
        <v>0</v>
      </c>
      <c r="N581" s="5" t="str">
        <f t="shared" si="170"/>
        <v>-</v>
      </c>
      <c r="O581" s="5" t="str">
        <f t="shared" si="171"/>
        <v>-</v>
      </c>
      <c r="P581" s="5" t="s">
        <v>80</v>
      </c>
      <c r="Q581" s="5" t="s">
        <v>80</v>
      </c>
      <c r="R581" s="5" t="str">
        <f t="shared" si="176"/>
        <v>-</v>
      </c>
      <c r="S581" s="5" t="str">
        <f t="shared" si="177"/>
        <v>-</v>
      </c>
      <c r="T581" s="27">
        <f t="shared" si="178"/>
        <v>1</v>
      </c>
      <c r="CD581" s="5">
        <v>44861</v>
      </c>
      <c r="CE581" s="25">
        <v>491.4</v>
      </c>
      <c r="CF581" s="25">
        <v>482.5</v>
      </c>
      <c r="CH581" s="5">
        <v>44831</v>
      </c>
      <c r="CI581" s="25">
        <v>13815</v>
      </c>
      <c r="CJ581" s="25">
        <v>13763</v>
      </c>
    </row>
    <row r="582" spans="1:88" x14ac:dyDescent="0.3">
      <c r="A582" s="5">
        <v>44943</v>
      </c>
      <c r="B582" s="25">
        <f t="shared" si="172"/>
        <v>582.4</v>
      </c>
      <c r="C582" s="25">
        <f t="shared" si="173"/>
        <v>14918</v>
      </c>
      <c r="D582" s="25">
        <v>582.4</v>
      </c>
      <c r="E582" s="25">
        <v>14925</v>
      </c>
      <c r="F582" s="44">
        <v>-5.0502925779140372E-5</v>
      </c>
      <c r="G582" s="1">
        <f>'ONE_LAST_QUOTE (2)'!AF582</f>
        <v>-3.2310590462182717E-4</v>
      </c>
      <c r="H582" s="1">
        <f t="shared" si="174"/>
        <v>1.7144585284287945E-3</v>
      </c>
      <c r="I582" s="1">
        <f t="shared" si="175"/>
        <v>-2.3606703376724491E-3</v>
      </c>
      <c r="J582" s="25">
        <f t="shared" si="167"/>
        <v>0</v>
      </c>
      <c r="K582" s="25">
        <f t="shared" si="168"/>
        <v>0</v>
      </c>
      <c r="L582" s="25">
        <f t="shared" si="169"/>
        <v>0</v>
      </c>
      <c r="M582" s="25">
        <v>0</v>
      </c>
      <c r="N582" s="5" t="str">
        <f t="shared" si="170"/>
        <v>-</v>
      </c>
      <c r="O582" s="5" t="str">
        <f t="shared" si="171"/>
        <v>-</v>
      </c>
      <c r="P582" s="5" t="s">
        <v>2</v>
      </c>
      <c r="Q582" s="5" t="s">
        <v>2</v>
      </c>
      <c r="R582" s="5" t="str">
        <f t="shared" si="176"/>
        <v>-</v>
      </c>
      <c r="S582" s="5" t="str">
        <f t="shared" si="177"/>
        <v>-</v>
      </c>
      <c r="T582" s="27">
        <f t="shared" si="178"/>
        <v>1</v>
      </c>
      <c r="CD582" s="5">
        <v>44862</v>
      </c>
      <c r="CE582" s="25">
        <v>482.9</v>
      </c>
      <c r="CF582" s="25">
        <v>491.3</v>
      </c>
      <c r="CH582" s="5">
        <v>44832</v>
      </c>
      <c r="CI582" s="25">
        <v>13515</v>
      </c>
      <c r="CJ582" s="25">
        <v>13852</v>
      </c>
    </row>
    <row r="583" spans="1:88" x14ac:dyDescent="0.3">
      <c r="A583" s="5">
        <v>44956</v>
      </c>
      <c r="B583" s="25">
        <f t="shared" si="172"/>
        <v>609.6</v>
      </c>
      <c r="C583" s="25">
        <f t="shared" si="173"/>
        <v>15456</v>
      </c>
      <c r="D583" s="25">
        <v>608.4</v>
      </c>
      <c r="E583" s="25">
        <v>15450</v>
      </c>
      <c r="F583" s="44">
        <v>1.3456032308327218E-3</v>
      </c>
      <c r="G583" s="1">
        <f>'ONE_LAST_QUOTE (2)'!AF583</f>
        <v>-3.2310590462182717E-4</v>
      </c>
      <c r="H583" s="1">
        <f t="shared" si="174"/>
        <v>1.7144585284287945E-3</v>
      </c>
      <c r="I583" s="1">
        <f t="shared" si="175"/>
        <v>-2.3606703376724491E-3</v>
      </c>
      <c r="J583" s="25">
        <f t="shared" si="167"/>
        <v>0</v>
      </c>
      <c r="K583" s="25">
        <f t="shared" si="168"/>
        <v>0</v>
      </c>
      <c r="L583" s="25">
        <f t="shared" si="169"/>
        <v>0</v>
      </c>
      <c r="M583" s="25">
        <v>0</v>
      </c>
      <c r="N583" s="5" t="str">
        <f t="shared" si="170"/>
        <v>-</v>
      </c>
      <c r="O583" s="5" t="str">
        <f t="shared" si="171"/>
        <v>-</v>
      </c>
      <c r="P583" s="5" t="s">
        <v>80</v>
      </c>
      <c r="Q583" s="5" t="s">
        <v>80</v>
      </c>
      <c r="R583" s="5" t="str">
        <f t="shared" si="176"/>
        <v>-</v>
      </c>
      <c r="S583" s="5" t="str">
        <f t="shared" si="177"/>
        <v>-</v>
      </c>
      <c r="T583" s="27">
        <f t="shared" si="178"/>
        <v>1</v>
      </c>
      <c r="CD583" s="5">
        <v>44865</v>
      </c>
      <c r="CE583" s="25">
        <v>492.9</v>
      </c>
      <c r="CF583" s="25">
        <v>485.1</v>
      </c>
      <c r="CH583" s="5">
        <v>44833</v>
      </c>
      <c r="CI583" s="25">
        <v>13523</v>
      </c>
      <c r="CJ583" s="25">
        <v>13494</v>
      </c>
    </row>
    <row r="584" spans="1:88" x14ac:dyDescent="0.3">
      <c r="A584" s="5">
        <v>44957</v>
      </c>
      <c r="B584" s="25">
        <f t="shared" si="172"/>
        <v>595.9</v>
      </c>
      <c r="C584" s="25">
        <f t="shared" si="173"/>
        <v>15255</v>
      </c>
      <c r="D584" s="25">
        <v>595.79999999999995</v>
      </c>
      <c r="E584" s="25">
        <v>15268</v>
      </c>
      <c r="F584" s="44">
        <v>1.1927359876958026E-3</v>
      </c>
      <c r="G584" s="1">
        <f>'ONE_LAST_QUOTE (2)'!AF584</f>
        <v>-3.2310590462182717E-4</v>
      </c>
      <c r="H584" s="1">
        <f t="shared" si="174"/>
        <v>1.7144585284287945E-3</v>
      </c>
      <c r="I584" s="1">
        <f t="shared" si="175"/>
        <v>-2.3606703376724491E-3</v>
      </c>
      <c r="J584" s="25">
        <f t="shared" si="167"/>
        <v>0</v>
      </c>
      <c r="K584" s="25">
        <f t="shared" si="168"/>
        <v>0</v>
      </c>
      <c r="L584" s="25">
        <f t="shared" si="169"/>
        <v>0</v>
      </c>
      <c r="M584" s="25">
        <v>0</v>
      </c>
      <c r="N584" s="5" t="str">
        <f t="shared" si="170"/>
        <v>-</v>
      </c>
      <c r="O584" s="5" t="str">
        <f t="shared" si="171"/>
        <v>-</v>
      </c>
      <c r="P584" s="5" t="s">
        <v>80</v>
      </c>
      <c r="Q584" s="5" t="s">
        <v>80</v>
      </c>
      <c r="R584" s="5" t="str">
        <f t="shared" si="176"/>
        <v>-</v>
      </c>
      <c r="S584" s="5" t="str">
        <f t="shared" si="177"/>
        <v>-</v>
      </c>
      <c r="T584" s="27">
        <f t="shared" si="178"/>
        <v>1</v>
      </c>
      <c r="CD584" s="5">
        <v>44866</v>
      </c>
      <c r="CE584" s="25">
        <v>496</v>
      </c>
      <c r="CF584" s="25">
        <v>492.3</v>
      </c>
      <c r="CH584" s="5">
        <v>44834</v>
      </c>
      <c r="CI584" s="25">
        <v>13394</v>
      </c>
      <c r="CJ584" s="25">
        <v>13481</v>
      </c>
    </row>
    <row r="585" spans="1:88" x14ac:dyDescent="0.3">
      <c r="A585" s="5">
        <v>44958</v>
      </c>
      <c r="B585" s="25">
        <f t="shared" si="172"/>
        <v>601.20000000000005</v>
      </c>
      <c r="C585" s="25">
        <f t="shared" si="173"/>
        <v>15388</v>
      </c>
      <c r="D585" s="25">
        <v>601.1</v>
      </c>
      <c r="E585" s="25">
        <v>15382</v>
      </c>
      <c r="F585" s="44">
        <v>9.4583855342415075E-4</v>
      </c>
      <c r="G585" s="1">
        <f>'ONE_LAST_QUOTE (2)'!AF585</f>
        <v>-3.2310590462182717E-4</v>
      </c>
      <c r="H585" s="1">
        <f t="shared" si="174"/>
        <v>1.7144585284287945E-3</v>
      </c>
      <c r="I585" s="1">
        <f t="shared" si="175"/>
        <v>-2.3606703376724491E-3</v>
      </c>
      <c r="J585" s="25">
        <f t="shared" si="167"/>
        <v>0</v>
      </c>
      <c r="K585" s="25">
        <f t="shared" si="168"/>
        <v>0</v>
      </c>
      <c r="L585" s="25">
        <f t="shared" si="169"/>
        <v>0</v>
      </c>
      <c r="M585" s="25">
        <v>0</v>
      </c>
      <c r="N585" s="5" t="str">
        <f t="shared" si="170"/>
        <v>-</v>
      </c>
      <c r="O585" s="5" t="str">
        <f t="shared" si="171"/>
        <v>-</v>
      </c>
      <c r="P585" s="5" t="s">
        <v>80</v>
      </c>
      <c r="Q585" s="5" t="s">
        <v>80</v>
      </c>
      <c r="R585" s="5" t="str">
        <f t="shared" si="176"/>
        <v>-</v>
      </c>
      <c r="S585" s="5" t="str">
        <f t="shared" si="177"/>
        <v>-</v>
      </c>
      <c r="T585" s="27">
        <f t="shared" si="178"/>
        <v>1</v>
      </c>
      <c r="CD585" s="5">
        <v>44867</v>
      </c>
      <c r="CE585" s="25">
        <v>497.7</v>
      </c>
      <c r="CF585" s="25">
        <v>496.1</v>
      </c>
      <c r="CH585" s="5">
        <v>44837</v>
      </c>
      <c r="CI585" s="25">
        <v>13303</v>
      </c>
      <c r="CJ585" s="25">
        <v>13420</v>
      </c>
    </row>
    <row r="586" spans="1:88" x14ac:dyDescent="0.3">
      <c r="A586" s="5">
        <v>44959</v>
      </c>
      <c r="B586" s="25">
        <f t="shared" si="172"/>
        <v>609.79999999999995</v>
      </c>
      <c r="C586" s="25">
        <f t="shared" si="173"/>
        <v>15587</v>
      </c>
      <c r="D586" s="25">
        <v>610</v>
      </c>
      <c r="E586" s="25">
        <v>15580</v>
      </c>
      <c r="F586" s="44">
        <v>3.5721450058804694E-4</v>
      </c>
      <c r="G586" s="1">
        <f>'ONE_LAST_QUOTE (2)'!AF586</f>
        <v>-3.2310590462182717E-4</v>
      </c>
      <c r="H586" s="1">
        <f t="shared" si="174"/>
        <v>1.7144585284287945E-3</v>
      </c>
      <c r="I586" s="1">
        <f t="shared" si="175"/>
        <v>-2.3606703376724491E-3</v>
      </c>
      <c r="J586" s="25">
        <f t="shared" si="167"/>
        <v>0</v>
      </c>
      <c r="K586" s="25">
        <f t="shared" si="168"/>
        <v>0</v>
      </c>
      <c r="L586" s="25">
        <f t="shared" si="169"/>
        <v>0</v>
      </c>
      <c r="M586" s="25">
        <v>0</v>
      </c>
      <c r="N586" s="5" t="str">
        <f t="shared" si="170"/>
        <v>-</v>
      </c>
      <c r="O586" s="5" t="str">
        <f t="shared" si="171"/>
        <v>-</v>
      </c>
      <c r="P586" s="5" t="s">
        <v>80</v>
      </c>
      <c r="Q586" s="5" t="s">
        <v>80</v>
      </c>
      <c r="R586" s="5" t="str">
        <f t="shared" si="176"/>
        <v>-</v>
      </c>
      <c r="S586" s="5" t="str">
        <f t="shared" si="177"/>
        <v>-</v>
      </c>
      <c r="T586" s="27">
        <f t="shared" si="178"/>
        <v>1</v>
      </c>
      <c r="CD586" s="5">
        <v>44868</v>
      </c>
      <c r="CE586" s="25">
        <v>490.9</v>
      </c>
      <c r="CF586" s="25">
        <v>487.8</v>
      </c>
      <c r="CH586" s="5">
        <v>44838</v>
      </c>
      <c r="CI586" s="25">
        <v>13593</v>
      </c>
      <c r="CJ586" s="25">
        <v>13335</v>
      </c>
    </row>
    <row r="587" spans="1:88" x14ac:dyDescent="0.3">
      <c r="A587" s="5">
        <v>44960</v>
      </c>
      <c r="B587" s="25">
        <f t="shared" si="172"/>
        <v>610.9</v>
      </c>
      <c r="C587" s="25">
        <f t="shared" si="173"/>
        <v>15575</v>
      </c>
      <c r="D587" s="25">
        <v>611.1</v>
      </c>
      <c r="E587" s="25">
        <v>15581</v>
      </c>
      <c r="F587" s="44">
        <v>-8.3216045570194349E-4</v>
      </c>
      <c r="G587" s="1">
        <f>'ONE_LAST_QUOTE (2)'!AF587</f>
        <v>-3.2310590462182717E-4</v>
      </c>
      <c r="H587" s="1">
        <f t="shared" si="174"/>
        <v>1.7144585284287945E-3</v>
      </c>
      <c r="I587" s="1">
        <f t="shared" si="175"/>
        <v>-2.3606703376724491E-3</v>
      </c>
      <c r="J587" s="25">
        <f t="shared" si="167"/>
        <v>0</v>
      </c>
      <c r="K587" s="25">
        <f t="shared" si="168"/>
        <v>0</v>
      </c>
      <c r="L587" s="25">
        <f t="shared" si="169"/>
        <v>0</v>
      </c>
      <c r="M587" s="25">
        <v>0</v>
      </c>
      <c r="N587" s="5" t="str">
        <f t="shared" si="170"/>
        <v>-</v>
      </c>
      <c r="O587" s="5" t="str">
        <f t="shared" si="171"/>
        <v>-</v>
      </c>
      <c r="P587" s="5" t="s">
        <v>80</v>
      </c>
      <c r="Q587" s="5" t="s">
        <v>80</v>
      </c>
      <c r="R587" s="5" t="str">
        <f t="shared" si="176"/>
        <v>-</v>
      </c>
      <c r="S587" s="5" t="str">
        <f t="shared" si="177"/>
        <v>-</v>
      </c>
      <c r="T587" s="27">
        <f t="shared" si="178"/>
        <v>0</v>
      </c>
      <c r="CD587" s="5">
        <v>44869</v>
      </c>
      <c r="CE587" s="25">
        <v>491.9</v>
      </c>
      <c r="CF587" s="25">
        <v>490.7</v>
      </c>
      <c r="CH587" s="5">
        <v>44839</v>
      </c>
      <c r="CI587" s="25">
        <v>13814</v>
      </c>
      <c r="CJ587" s="25">
        <v>13610</v>
      </c>
    </row>
    <row r="588" spans="1:88" x14ac:dyDescent="0.3">
      <c r="A588" s="5">
        <v>44963</v>
      </c>
      <c r="B588" s="25">
        <f t="shared" si="172"/>
        <v>600.79999999999995</v>
      </c>
      <c r="C588" s="25">
        <f t="shared" si="173"/>
        <v>15391</v>
      </c>
      <c r="D588" s="25">
        <v>600.9</v>
      </c>
      <c r="E588" s="25">
        <v>15407</v>
      </c>
      <c r="F588" s="44">
        <v>1.3843637290509312E-4</v>
      </c>
      <c r="G588" s="1">
        <f>'ONE_LAST_QUOTE (2)'!AF588</f>
        <v>-3.2310590462182717E-4</v>
      </c>
      <c r="H588" s="1">
        <f t="shared" si="174"/>
        <v>1.7144585284287945E-3</v>
      </c>
      <c r="I588" s="1">
        <f t="shared" si="175"/>
        <v>-2.3606703376724491E-3</v>
      </c>
      <c r="J588" s="25">
        <f t="shared" si="167"/>
        <v>0</v>
      </c>
      <c r="K588" s="25">
        <f t="shared" si="168"/>
        <v>0</v>
      </c>
      <c r="L588" s="25">
        <f t="shared" si="169"/>
        <v>0</v>
      </c>
      <c r="M588" s="25">
        <v>0</v>
      </c>
      <c r="N588" s="5" t="str">
        <f t="shared" si="170"/>
        <v>-</v>
      </c>
      <c r="O588" s="5" t="str">
        <f t="shared" si="171"/>
        <v>-</v>
      </c>
      <c r="P588" s="5" t="s">
        <v>80</v>
      </c>
      <c r="Q588" s="5" t="s">
        <v>80</v>
      </c>
      <c r="R588" s="5" t="str">
        <f t="shared" si="176"/>
        <v>-</v>
      </c>
      <c r="S588" s="5" t="str">
        <f t="shared" si="177"/>
        <v>-</v>
      </c>
      <c r="T588" s="27">
        <f t="shared" si="178"/>
        <v>1</v>
      </c>
      <c r="CD588" s="5">
        <v>44872</v>
      </c>
      <c r="CE588" s="25">
        <v>499.8</v>
      </c>
      <c r="CF588" s="25">
        <v>493.5</v>
      </c>
      <c r="CH588" s="5">
        <v>44840</v>
      </c>
      <c r="CI588" s="25">
        <v>13871</v>
      </c>
      <c r="CJ588" s="25">
        <v>13828</v>
      </c>
    </row>
    <row r="589" spans="1:88" x14ac:dyDescent="0.3">
      <c r="A589" s="5">
        <v>44964</v>
      </c>
      <c r="B589" s="25">
        <f t="shared" si="172"/>
        <v>601.9</v>
      </c>
      <c r="C589" s="25">
        <f t="shared" si="173"/>
        <v>15400</v>
      </c>
      <c r="D589" s="25">
        <v>600.70000000000005</v>
      </c>
      <c r="E589" s="25">
        <v>15397</v>
      </c>
      <c r="F589" s="44">
        <v>-2.1385651253811896E-3</v>
      </c>
      <c r="G589" s="1">
        <f>'ONE_LAST_QUOTE (2)'!AF589</f>
        <v>-3.2310590462182717E-4</v>
      </c>
      <c r="H589" s="1">
        <f t="shared" si="174"/>
        <v>1.7144585284287945E-3</v>
      </c>
      <c r="I589" s="1">
        <f t="shared" si="175"/>
        <v>-2.3606703376724491E-3</v>
      </c>
      <c r="J589" s="25">
        <f t="shared" si="167"/>
        <v>0</v>
      </c>
      <c r="K589" s="25">
        <f t="shared" si="168"/>
        <v>0</v>
      </c>
      <c r="L589" s="25">
        <f t="shared" si="169"/>
        <v>0</v>
      </c>
      <c r="M589" s="25">
        <v>0</v>
      </c>
      <c r="N589" s="5" t="str">
        <f t="shared" si="170"/>
        <v>-</v>
      </c>
      <c r="O589" s="5" t="str">
        <f t="shared" si="171"/>
        <v>-</v>
      </c>
      <c r="P589" s="5" t="s">
        <v>80</v>
      </c>
      <c r="Q589" s="5" t="s">
        <v>80</v>
      </c>
      <c r="R589" s="5" t="str">
        <f t="shared" si="176"/>
        <v>-</v>
      </c>
      <c r="S589" s="5" t="str">
        <f t="shared" si="177"/>
        <v>-</v>
      </c>
      <c r="T589" s="27">
        <f t="shared" si="178"/>
        <v>0</v>
      </c>
      <c r="CD589" s="5">
        <v>44873</v>
      </c>
      <c r="CE589" s="25">
        <v>506</v>
      </c>
      <c r="CF589" s="25">
        <v>499.8</v>
      </c>
      <c r="CH589" s="5">
        <v>44841</v>
      </c>
      <c r="CI589" s="25">
        <v>13688</v>
      </c>
      <c r="CJ589" s="25">
        <v>13829</v>
      </c>
    </row>
    <row r="590" spans="1:88" x14ac:dyDescent="0.3">
      <c r="A590" s="5">
        <v>44965</v>
      </c>
      <c r="B590" s="25">
        <f t="shared" si="172"/>
        <v>610.9</v>
      </c>
      <c r="C590" s="25">
        <f t="shared" si="173"/>
        <v>15601</v>
      </c>
      <c r="D590" s="25">
        <v>611.20000000000005</v>
      </c>
      <c r="E590" s="25">
        <v>15604</v>
      </c>
      <c r="F590" s="44">
        <v>-1.2018659638857831E-3</v>
      </c>
      <c r="G590" s="1">
        <f>'ONE_LAST_QUOTE (2)'!AF590</f>
        <v>-3.2310590462182717E-4</v>
      </c>
      <c r="H590" s="1">
        <f t="shared" si="174"/>
        <v>1.7144585284287945E-3</v>
      </c>
      <c r="I590" s="1">
        <f t="shared" si="175"/>
        <v>-2.3606703376724491E-3</v>
      </c>
      <c r="J590" s="25">
        <f t="shared" si="167"/>
        <v>0</v>
      </c>
      <c r="K590" s="25">
        <f t="shared" si="168"/>
        <v>0</v>
      </c>
      <c r="L590" s="25">
        <f t="shared" si="169"/>
        <v>0</v>
      </c>
      <c r="M590" s="25">
        <v>0</v>
      </c>
      <c r="N590" s="5" t="str">
        <f t="shared" si="170"/>
        <v>-</v>
      </c>
      <c r="O590" s="5" t="str">
        <f t="shared" si="171"/>
        <v>-</v>
      </c>
      <c r="P590" s="5" t="s">
        <v>80</v>
      </c>
      <c r="Q590" s="5" t="s">
        <v>80</v>
      </c>
      <c r="R590" s="5" t="str">
        <f t="shared" si="176"/>
        <v>-</v>
      </c>
      <c r="S590" s="5" t="str">
        <f t="shared" si="177"/>
        <v>-</v>
      </c>
      <c r="T590" s="27">
        <f t="shared" si="178"/>
        <v>0</v>
      </c>
      <c r="CD590" s="5">
        <v>44874</v>
      </c>
      <c r="CE590" s="25">
        <v>518.20000000000005</v>
      </c>
      <c r="CF590" s="25">
        <v>500.6</v>
      </c>
      <c r="CH590" s="5">
        <v>44845</v>
      </c>
      <c r="CI590" s="25">
        <v>13090</v>
      </c>
      <c r="CJ590" s="25">
        <v>13665</v>
      </c>
    </row>
    <row r="591" spans="1:88" x14ac:dyDescent="0.3">
      <c r="A591" s="5">
        <v>44966</v>
      </c>
      <c r="B591" s="25">
        <f t="shared" si="172"/>
        <v>610.9</v>
      </c>
      <c r="C591" s="25">
        <f t="shared" si="173"/>
        <v>15600</v>
      </c>
      <c r="D591" s="25">
        <v>610.70000000000005</v>
      </c>
      <c r="E591" s="25">
        <v>15600</v>
      </c>
      <c r="F591" s="44">
        <v>-3.4322313928888254E-4</v>
      </c>
      <c r="G591" s="1">
        <f>'ONE_LAST_QUOTE (2)'!AF591</f>
        <v>-3.2310590462182717E-4</v>
      </c>
      <c r="H591" s="1">
        <f t="shared" si="174"/>
        <v>1.7144585284287945E-3</v>
      </c>
      <c r="I591" s="1">
        <f t="shared" si="175"/>
        <v>-2.3606703376724491E-3</v>
      </c>
      <c r="J591" s="25">
        <f t="shared" si="167"/>
        <v>0</v>
      </c>
      <c r="K591" s="25">
        <f t="shared" si="168"/>
        <v>0</v>
      </c>
      <c r="L591" s="25">
        <f t="shared" si="169"/>
        <v>0</v>
      </c>
      <c r="M591" s="25">
        <v>0</v>
      </c>
      <c r="N591" s="5" t="str">
        <f t="shared" si="170"/>
        <v>-</v>
      </c>
      <c r="O591" s="5" t="str">
        <f t="shared" si="171"/>
        <v>-</v>
      </c>
      <c r="P591" s="5" t="s">
        <v>80</v>
      </c>
      <c r="Q591" s="5" t="s">
        <v>80</v>
      </c>
      <c r="R591" s="5" t="str">
        <f t="shared" si="176"/>
        <v>-</v>
      </c>
      <c r="S591" s="5" t="str">
        <f t="shared" si="177"/>
        <v>-</v>
      </c>
      <c r="T591" s="27">
        <f t="shared" si="178"/>
        <v>0</v>
      </c>
      <c r="CD591" s="5">
        <v>44875</v>
      </c>
      <c r="CE591" s="25">
        <v>512.70000000000005</v>
      </c>
      <c r="CF591" s="25">
        <v>518</v>
      </c>
      <c r="CH591" s="5">
        <v>44846</v>
      </c>
      <c r="CI591" s="25">
        <v>13072</v>
      </c>
      <c r="CJ591" s="25">
        <v>13059</v>
      </c>
    </row>
    <row r="592" spans="1:88" x14ac:dyDescent="0.3">
      <c r="A592" s="5">
        <v>44967</v>
      </c>
      <c r="B592" s="25">
        <f t="shared" si="172"/>
        <v>612</v>
      </c>
      <c r="C592" s="25">
        <f t="shared" si="173"/>
        <v>15582</v>
      </c>
      <c r="D592" s="25">
        <v>612.1</v>
      </c>
      <c r="E592" s="25">
        <v>15577</v>
      </c>
      <c r="F592" s="44">
        <v>-7.3349304548972396E-4</v>
      </c>
      <c r="G592" s="1">
        <f>'ONE_LAST_QUOTE (2)'!AF592</f>
        <v>-3.2310590462182717E-4</v>
      </c>
      <c r="H592" s="1">
        <f t="shared" si="174"/>
        <v>1.7144585284287945E-3</v>
      </c>
      <c r="I592" s="1">
        <f t="shared" si="175"/>
        <v>-2.3606703376724491E-3</v>
      </c>
      <c r="J592" s="25">
        <f t="shared" si="167"/>
        <v>0</v>
      </c>
      <c r="K592" s="25">
        <f t="shared" si="168"/>
        <v>0</v>
      </c>
      <c r="L592" s="25">
        <f t="shared" si="169"/>
        <v>0</v>
      </c>
      <c r="M592" s="25">
        <v>0</v>
      </c>
      <c r="N592" s="5" t="str">
        <f t="shared" si="170"/>
        <v>-</v>
      </c>
      <c r="O592" s="5" t="str">
        <f t="shared" si="171"/>
        <v>-</v>
      </c>
      <c r="P592" s="5" t="s">
        <v>80</v>
      </c>
      <c r="Q592" s="5" t="s">
        <v>80</v>
      </c>
      <c r="R592" s="5" t="str">
        <f t="shared" si="176"/>
        <v>-</v>
      </c>
      <c r="S592" s="5" t="str">
        <f t="shared" si="177"/>
        <v>-</v>
      </c>
      <c r="T592" s="27">
        <f t="shared" si="178"/>
        <v>0</v>
      </c>
      <c r="CD592" s="5">
        <v>44876</v>
      </c>
      <c r="CE592" s="25">
        <v>540.6</v>
      </c>
      <c r="CF592" s="25">
        <v>512.6</v>
      </c>
      <c r="CH592" s="5">
        <v>44847</v>
      </c>
      <c r="CI592" s="25">
        <v>12869</v>
      </c>
      <c r="CJ592" s="25">
        <v>13118</v>
      </c>
    </row>
    <row r="593" spans="1:88" x14ac:dyDescent="0.3">
      <c r="A593" s="5">
        <v>44970</v>
      </c>
      <c r="B593" s="25">
        <f t="shared" si="172"/>
        <v>609.1</v>
      </c>
      <c r="C593" s="25">
        <f t="shared" si="173"/>
        <v>15534</v>
      </c>
      <c r="D593" s="25">
        <v>609.29999999999995</v>
      </c>
      <c r="E593" s="25">
        <v>15532</v>
      </c>
      <c r="F593" s="44">
        <v>-3.1427162070804819E-4</v>
      </c>
      <c r="G593" s="1">
        <f>'ONE_LAST_QUOTE (2)'!AF593</f>
        <v>-3.2310590462182717E-4</v>
      </c>
      <c r="H593" s="1">
        <f t="shared" si="174"/>
        <v>1.7144585284287945E-3</v>
      </c>
      <c r="I593" s="1">
        <f t="shared" si="175"/>
        <v>-2.3606703376724491E-3</v>
      </c>
      <c r="J593" s="25">
        <f t="shared" si="167"/>
        <v>0</v>
      </c>
      <c r="K593" s="25">
        <f t="shared" si="168"/>
        <v>0</v>
      </c>
      <c r="L593" s="25">
        <f t="shared" si="169"/>
        <v>0</v>
      </c>
      <c r="M593" s="25">
        <v>0</v>
      </c>
      <c r="N593" s="5" t="str">
        <f t="shared" si="170"/>
        <v>-</v>
      </c>
      <c r="O593" s="5" t="str">
        <f t="shared" si="171"/>
        <v>-</v>
      </c>
      <c r="P593" s="5" t="s">
        <v>80</v>
      </c>
      <c r="Q593" s="5" t="s">
        <v>80</v>
      </c>
      <c r="R593" s="5" t="str">
        <f t="shared" si="176"/>
        <v>-</v>
      </c>
      <c r="S593" s="5" t="str">
        <f t="shared" si="177"/>
        <v>-</v>
      </c>
      <c r="T593" s="27">
        <f t="shared" si="178"/>
        <v>1</v>
      </c>
      <c r="CD593" s="5">
        <v>44879</v>
      </c>
      <c r="CE593" s="25">
        <v>542.1</v>
      </c>
      <c r="CF593" s="25">
        <v>540.6</v>
      </c>
      <c r="CH593" s="5">
        <v>44848</v>
      </c>
      <c r="CI593" s="25">
        <v>13168</v>
      </c>
      <c r="CJ593" s="25">
        <v>12880</v>
      </c>
    </row>
    <row r="594" spans="1:88" x14ac:dyDescent="0.3">
      <c r="A594" s="5">
        <v>44971</v>
      </c>
      <c r="B594" s="25">
        <f t="shared" si="172"/>
        <v>615.1</v>
      </c>
      <c r="C594" s="25">
        <f t="shared" si="173"/>
        <v>15665</v>
      </c>
      <c r="D594" s="25">
        <v>615</v>
      </c>
      <c r="E594" s="25">
        <v>15658</v>
      </c>
      <c r="F594" s="44">
        <v>-9.4724816640794237E-4</v>
      </c>
      <c r="G594" s="1">
        <f>'ONE_LAST_QUOTE (2)'!AF594</f>
        <v>-3.2310590462182717E-4</v>
      </c>
      <c r="H594" s="1">
        <f t="shared" si="174"/>
        <v>1.7144585284287945E-3</v>
      </c>
      <c r="I594" s="1">
        <f t="shared" si="175"/>
        <v>-2.3606703376724491E-3</v>
      </c>
      <c r="J594" s="25">
        <f t="shared" si="167"/>
        <v>0</v>
      </c>
      <c r="K594" s="25">
        <f t="shared" si="168"/>
        <v>0</v>
      </c>
      <c r="L594" s="25">
        <f t="shared" si="169"/>
        <v>0</v>
      </c>
      <c r="M594" s="25">
        <v>0</v>
      </c>
      <c r="N594" s="5" t="str">
        <f t="shared" si="170"/>
        <v>-</v>
      </c>
      <c r="O594" s="5" t="str">
        <f t="shared" si="171"/>
        <v>-</v>
      </c>
      <c r="P594" s="5" t="s">
        <v>2</v>
      </c>
      <c r="Q594" s="5" t="s">
        <v>2</v>
      </c>
      <c r="R594" s="5" t="str">
        <f t="shared" si="176"/>
        <v>-</v>
      </c>
      <c r="S594" s="5" t="str">
        <f t="shared" si="177"/>
        <v>-</v>
      </c>
      <c r="T594" s="27">
        <f t="shared" si="178"/>
        <v>0</v>
      </c>
      <c r="CD594" s="5">
        <v>44880</v>
      </c>
      <c r="CE594" s="25">
        <v>564.6</v>
      </c>
      <c r="CF594" s="25">
        <v>542.1</v>
      </c>
      <c r="CH594" s="5">
        <v>44851</v>
      </c>
      <c r="CI594" s="25">
        <v>12978</v>
      </c>
      <c r="CJ594" s="25">
        <v>13147</v>
      </c>
    </row>
    <row r="595" spans="1:88" x14ac:dyDescent="0.3">
      <c r="A595" s="5">
        <v>44972</v>
      </c>
      <c r="B595" s="25">
        <f t="shared" si="172"/>
        <v>600.29999999999995</v>
      </c>
      <c r="C595" s="25">
        <f t="shared" si="173"/>
        <v>15357</v>
      </c>
      <c r="D595" s="25">
        <v>600.29999999999995</v>
      </c>
      <c r="E595" s="25">
        <v>15398</v>
      </c>
      <c r="F595" s="44">
        <v>6.1285486310658655E-4</v>
      </c>
      <c r="G595" s="1">
        <f>'ONE_LAST_QUOTE (2)'!AF595</f>
        <v>-3.2310590462182717E-4</v>
      </c>
      <c r="H595" s="1">
        <f t="shared" si="174"/>
        <v>1.7144585284287945E-3</v>
      </c>
      <c r="I595" s="1">
        <f t="shared" si="175"/>
        <v>-2.3606703376724491E-3</v>
      </c>
      <c r="J595" s="25">
        <f t="shared" si="167"/>
        <v>0</v>
      </c>
      <c r="K595" s="25">
        <f t="shared" si="168"/>
        <v>0</v>
      </c>
      <c r="L595" s="25">
        <f t="shared" si="169"/>
        <v>0</v>
      </c>
      <c r="M595" s="25">
        <v>0</v>
      </c>
      <c r="N595" s="5" t="str">
        <f t="shared" si="170"/>
        <v>-</v>
      </c>
      <c r="O595" s="5" t="str">
        <f t="shared" si="171"/>
        <v>-</v>
      </c>
      <c r="P595" s="5" t="s">
        <v>2</v>
      </c>
      <c r="Q595" s="5" t="s">
        <v>2</v>
      </c>
      <c r="R595" s="5" t="str">
        <f t="shared" si="176"/>
        <v>-</v>
      </c>
      <c r="S595" s="5" t="str">
        <f t="shared" si="177"/>
        <v>-</v>
      </c>
      <c r="T595" s="27">
        <f t="shared" si="178"/>
        <v>1</v>
      </c>
      <c r="CD595" s="5">
        <v>44881</v>
      </c>
      <c r="CE595" s="25">
        <v>568.20000000000005</v>
      </c>
      <c r="CF595" s="25">
        <v>564.4</v>
      </c>
      <c r="CH595" s="5">
        <v>44852</v>
      </c>
      <c r="CI595" s="25">
        <v>13100</v>
      </c>
      <c r="CJ595" s="25">
        <v>12982</v>
      </c>
    </row>
    <row r="596" spans="1:88" x14ac:dyDescent="0.3">
      <c r="A596" s="5">
        <v>44973</v>
      </c>
      <c r="B596" s="25">
        <f t="shared" si="172"/>
        <v>606.70000000000005</v>
      </c>
      <c r="C596" s="25">
        <f t="shared" si="173"/>
        <v>15540</v>
      </c>
      <c r="D596" s="25">
        <v>607</v>
      </c>
      <c r="E596" s="25">
        <v>15543</v>
      </c>
      <c r="F596" s="44">
        <v>-1.9674693995208434E-3</v>
      </c>
      <c r="G596" s="1">
        <f>'ONE_LAST_QUOTE (2)'!AF596</f>
        <v>-3.2310590462182717E-4</v>
      </c>
      <c r="H596" s="1">
        <f t="shared" si="174"/>
        <v>1.7144585284287945E-3</v>
      </c>
      <c r="I596" s="1">
        <f t="shared" si="175"/>
        <v>-2.3606703376724491E-3</v>
      </c>
      <c r="J596" s="25">
        <f t="shared" si="167"/>
        <v>0</v>
      </c>
      <c r="K596" s="25">
        <f t="shared" si="168"/>
        <v>0</v>
      </c>
      <c r="L596" s="25">
        <f t="shared" si="169"/>
        <v>0</v>
      </c>
      <c r="M596" s="25">
        <v>0</v>
      </c>
      <c r="N596" s="5" t="str">
        <f t="shared" si="170"/>
        <v>-</v>
      </c>
      <c r="O596" s="5" t="str">
        <f t="shared" si="171"/>
        <v>-</v>
      </c>
      <c r="P596" s="5" t="s">
        <v>80</v>
      </c>
      <c r="Q596" s="5" t="s">
        <v>80</v>
      </c>
      <c r="R596" s="5" t="str">
        <f t="shared" si="176"/>
        <v>-</v>
      </c>
      <c r="S596" s="5" t="str">
        <f t="shared" si="177"/>
        <v>-</v>
      </c>
      <c r="T596" s="27">
        <f t="shared" si="178"/>
        <v>0</v>
      </c>
      <c r="CD596" s="5">
        <v>44882</v>
      </c>
      <c r="CE596" s="25">
        <v>567.9</v>
      </c>
      <c r="CF596" s="25">
        <v>568.29999999999995</v>
      </c>
      <c r="CH596" s="5">
        <v>44853</v>
      </c>
      <c r="CI596" s="25">
        <v>12999</v>
      </c>
      <c r="CJ596" s="25">
        <v>13111</v>
      </c>
    </row>
    <row r="597" spans="1:88" x14ac:dyDescent="0.3">
      <c r="A597" s="5">
        <v>44974</v>
      </c>
      <c r="B597" s="25">
        <f t="shared" si="172"/>
        <v>601</v>
      </c>
      <c r="C597" s="25">
        <f t="shared" si="173"/>
        <v>15436</v>
      </c>
      <c r="D597" s="25">
        <v>601.1</v>
      </c>
      <c r="E597" s="25">
        <v>15436</v>
      </c>
      <c r="F597" s="44">
        <v>-2.0255191757422505E-3</v>
      </c>
      <c r="G597" s="1">
        <f>'ONE_LAST_QUOTE (2)'!AF597</f>
        <v>-3.2310590462182717E-4</v>
      </c>
      <c r="H597" s="1">
        <f t="shared" si="174"/>
        <v>1.7144585284287945E-3</v>
      </c>
      <c r="I597" s="1">
        <f t="shared" si="175"/>
        <v>-2.3606703376724491E-3</v>
      </c>
      <c r="J597" s="25">
        <f t="shared" si="167"/>
        <v>0</v>
      </c>
      <c r="K597" s="25">
        <f t="shared" si="168"/>
        <v>0</v>
      </c>
      <c r="L597" s="25">
        <f t="shared" si="169"/>
        <v>0</v>
      </c>
      <c r="M597" s="25">
        <v>0</v>
      </c>
      <c r="N597" s="5" t="str">
        <f t="shared" si="170"/>
        <v>-</v>
      </c>
      <c r="O597" s="5" t="str">
        <f t="shared" si="171"/>
        <v>-</v>
      </c>
      <c r="P597" s="5" t="s">
        <v>80</v>
      </c>
      <c r="Q597" s="5" t="s">
        <v>80</v>
      </c>
      <c r="R597" s="5" t="str">
        <f t="shared" si="176"/>
        <v>-</v>
      </c>
      <c r="S597" s="5" t="str">
        <f t="shared" si="177"/>
        <v>-</v>
      </c>
      <c r="T597" s="27">
        <f t="shared" si="178"/>
        <v>0</v>
      </c>
      <c r="CD597" s="5">
        <v>44883</v>
      </c>
      <c r="CE597" s="25">
        <v>566.4</v>
      </c>
      <c r="CF597" s="25">
        <v>568</v>
      </c>
      <c r="CH597" s="5">
        <v>44854</v>
      </c>
      <c r="CI597" s="25">
        <v>12898</v>
      </c>
      <c r="CJ597" s="25">
        <v>12908</v>
      </c>
    </row>
    <row r="598" spans="1:88" x14ac:dyDescent="0.3">
      <c r="A598" s="5">
        <v>44977</v>
      </c>
      <c r="B598" s="25">
        <f t="shared" si="172"/>
        <v>603.29999999999995</v>
      </c>
      <c r="C598" s="25">
        <f t="shared" si="173"/>
        <v>15531</v>
      </c>
      <c r="D598" s="25">
        <v>603.29999999999995</v>
      </c>
      <c r="E598" s="25">
        <v>15524</v>
      </c>
      <c r="F598" s="44">
        <v>-1.7514005173506336E-3</v>
      </c>
      <c r="G598" s="1">
        <f>'ONE_LAST_QUOTE (2)'!AF598</f>
        <v>-3.2310590462182717E-4</v>
      </c>
      <c r="H598" s="1">
        <f t="shared" si="174"/>
        <v>1.7144585284287945E-3</v>
      </c>
      <c r="I598" s="1">
        <f t="shared" si="175"/>
        <v>-2.3606703376724491E-3</v>
      </c>
      <c r="J598" s="25">
        <f t="shared" si="167"/>
        <v>0</v>
      </c>
      <c r="K598" s="25">
        <f t="shared" si="168"/>
        <v>0</v>
      </c>
      <c r="L598" s="25">
        <f t="shared" si="169"/>
        <v>0</v>
      </c>
      <c r="M598" s="25">
        <v>0</v>
      </c>
      <c r="N598" s="5" t="str">
        <f t="shared" si="170"/>
        <v>-</v>
      </c>
      <c r="O598" s="5" t="str">
        <f t="shared" si="171"/>
        <v>-</v>
      </c>
      <c r="P598" s="5" t="s">
        <v>80</v>
      </c>
      <c r="Q598" s="5" t="s">
        <v>80</v>
      </c>
      <c r="R598" s="5" t="str">
        <f t="shared" si="176"/>
        <v>-</v>
      </c>
      <c r="S598" s="5" t="str">
        <f t="shared" si="177"/>
        <v>-</v>
      </c>
      <c r="T598" s="27">
        <f t="shared" si="178"/>
        <v>0</v>
      </c>
      <c r="CD598" s="5">
        <v>44886</v>
      </c>
      <c r="CE598" s="25">
        <v>563.9</v>
      </c>
      <c r="CF598" s="25">
        <v>566.20000000000005</v>
      </c>
      <c r="CH598" s="5">
        <v>44855</v>
      </c>
      <c r="CI598" s="25">
        <v>12805</v>
      </c>
      <c r="CJ598" s="25">
        <v>12885</v>
      </c>
    </row>
    <row r="599" spans="1:88" x14ac:dyDescent="0.3">
      <c r="A599" s="5">
        <v>44978</v>
      </c>
      <c r="B599" s="25">
        <f t="shared" si="172"/>
        <v>602</v>
      </c>
      <c r="C599" s="25">
        <f t="shared" si="173"/>
        <v>15532</v>
      </c>
      <c r="D599" s="25">
        <v>602.1</v>
      </c>
      <c r="E599" s="25">
        <v>15528</v>
      </c>
      <c r="F599" s="44">
        <v>-9.721357538860706E-4</v>
      </c>
      <c r="G599" s="1">
        <f>'ONE_LAST_QUOTE (2)'!AF599</f>
        <v>-3.2310590462182717E-4</v>
      </c>
      <c r="H599" s="1">
        <f t="shared" si="174"/>
        <v>1.7144585284287945E-3</v>
      </c>
      <c r="I599" s="1">
        <f t="shared" si="175"/>
        <v>-2.3606703376724491E-3</v>
      </c>
      <c r="J599" s="25">
        <f t="shared" si="167"/>
        <v>0</v>
      </c>
      <c r="K599" s="25">
        <f t="shared" si="168"/>
        <v>0</v>
      </c>
      <c r="L599" s="25">
        <f t="shared" si="169"/>
        <v>0</v>
      </c>
      <c r="M599" s="25">
        <v>0</v>
      </c>
      <c r="N599" s="5" t="str">
        <f t="shared" si="170"/>
        <v>-</v>
      </c>
      <c r="O599" s="5" t="str">
        <f t="shared" si="171"/>
        <v>-</v>
      </c>
      <c r="P599" s="5" t="s">
        <v>80</v>
      </c>
      <c r="Q599" s="5" t="s">
        <v>80</v>
      </c>
      <c r="R599" s="5" t="str">
        <f t="shared" si="176"/>
        <v>-</v>
      </c>
      <c r="S599" s="5" t="str">
        <f t="shared" si="177"/>
        <v>-</v>
      </c>
      <c r="T599" s="27">
        <f t="shared" si="178"/>
        <v>0</v>
      </c>
      <c r="CD599" s="5">
        <v>44887</v>
      </c>
      <c r="CE599" s="25">
        <v>567.1</v>
      </c>
      <c r="CF599" s="25">
        <v>562.70000000000005</v>
      </c>
      <c r="CH599" s="5">
        <v>44858</v>
      </c>
      <c r="CI599" s="25">
        <v>12884</v>
      </c>
      <c r="CJ599" s="25">
        <v>12827</v>
      </c>
    </row>
    <row r="600" spans="1:88" x14ac:dyDescent="0.3">
      <c r="A600" s="5">
        <v>44979</v>
      </c>
      <c r="B600" s="25">
        <f t="shared" si="172"/>
        <v>595.29999999999995</v>
      </c>
      <c r="C600" s="25">
        <f t="shared" si="173"/>
        <v>15378</v>
      </c>
      <c r="D600" s="25">
        <v>595.70000000000005</v>
      </c>
      <c r="E600" s="25">
        <v>15375</v>
      </c>
      <c r="F600" s="44">
        <v>-2.3359496512426413E-3</v>
      </c>
      <c r="G600" s="1">
        <f>'ONE_LAST_QUOTE (2)'!AF600</f>
        <v>-3.2310590462182717E-4</v>
      </c>
      <c r="H600" s="1">
        <f t="shared" si="174"/>
        <v>1.7144585284287945E-3</v>
      </c>
      <c r="I600" s="1">
        <f t="shared" si="175"/>
        <v>-2.3606703376724491E-3</v>
      </c>
      <c r="J600" s="25">
        <f t="shared" si="167"/>
        <v>0</v>
      </c>
      <c r="K600" s="25">
        <f t="shared" si="168"/>
        <v>0</v>
      </c>
      <c r="L600" s="25">
        <f t="shared" si="169"/>
        <v>0</v>
      </c>
      <c r="M600" s="25">
        <v>0</v>
      </c>
      <c r="N600" s="5" t="str">
        <f t="shared" si="170"/>
        <v>-</v>
      </c>
      <c r="O600" s="5" t="str">
        <f t="shared" si="171"/>
        <v>-</v>
      </c>
      <c r="P600" s="5" t="s">
        <v>80</v>
      </c>
      <c r="Q600" s="5" t="s">
        <v>80</v>
      </c>
      <c r="R600" s="5" t="str">
        <f t="shared" si="176"/>
        <v>-</v>
      </c>
      <c r="S600" s="5" t="str">
        <f t="shared" si="177"/>
        <v>-</v>
      </c>
      <c r="T600" s="27">
        <f t="shared" si="178"/>
        <v>0</v>
      </c>
      <c r="CD600" s="5">
        <v>44888</v>
      </c>
      <c r="CE600" s="25">
        <v>571.6</v>
      </c>
      <c r="CF600" s="25">
        <v>567</v>
      </c>
      <c r="CH600" s="5">
        <v>44859</v>
      </c>
      <c r="CI600" s="25">
        <v>12685</v>
      </c>
      <c r="CJ600" s="25">
        <v>12863</v>
      </c>
    </row>
    <row r="601" spans="1:88" x14ac:dyDescent="0.3">
      <c r="A601" s="5">
        <v>44980</v>
      </c>
      <c r="B601" s="25">
        <f t="shared" si="172"/>
        <v>604.6</v>
      </c>
      <c r="C601" s="25">
        <f t="shared" si="173"/>
        <v>15595</v>
      </c>
      <c r="D601" s="25">
        <v>604.79999999999995</v>
      </c>
      <c r="E601" s="25">
        <v>15600</v>
      </c>
      <c r="F601" s="44">
        <v>-1.500149606378356E-3</v>
      </c>
      <c r="G601" s="1">
        <f>'ONE_LAST_QUOTE (2)'!AF601</f>
        <v>-3.2310590462182717E-4</v>
      </c>
      <c r="H601" s="1">
        <f t="shared" si="174"/>
        <v>1.7144585284287945E-3</v>
      </c>
      <c r="I601" s="1">
        <f t="shared" si="175"/>
        <v>-2.3606703376724491E-3</v>
      </c>
      <c r="J601" s="25">
        <f t="shared" si="167"/>
        <v>0</v>
      </c>
      <c r="K601" s="25">
        <f t="shared" si="168"/>
        <v>0</v>
      </c>
      <c r="L601" s="25">
        <f t="shared" si="169"/>
        <v>0</v>
      </c>
      <c r="M601" s="25">
        <v>0</v>
      </c>
      <c r="N601" s="5" t="str">
        <f t="shared" si="170"/>
        <v>-</v>
      </c>
      <c r="O601" s="5" t="str">
        <f t="shared" si="171"/>
        <v>-</v>
      </c>
      <c r="P601" s="5" t="s">
        <v>2</v>
      </c>
      <c r="Q601" s="5" t="s">
        <v>2</v>
      </c>
      <c r="R601" s="5" t="str">
        <f t="shared" si="176"/>
        <v>-</v>
      </c>
      <c r="S601" s="5" t="str">
        <f t="shared" si="177"/>
        <v>-</v>
      </c>
      <c r="T601" s="27">
        <f t="shared" si="178"/>
        <v>0</v>
      </c>
      <c r="CD601" s="5">
        <v>44889</v>
      </c>
      <c r="CE601" s="25">
        <v>577</v>
      </c>
      <c r="CF601" s="25">
        <v>571.5</v>
      </c>
      <c r="CH601" s="5">
        <v>44860</v>
      </c>
      <c r="CI601" s="25">
        <v>12741</v>
      </c>
      <c r="CJ601" s="25">
        <v>12685</v>
      </c>
    </row>
    <row r="602" spans="1:88" x14ac:dyDescent="0.3">
      <c r="A602" s="5">
        <v>44981</v>
      </c>
      <c r="B602" s="25">
        <f t="shared" si="172"/>
        <v>600.4</v>
      </c>
      <c r="C602" s="25">
        <f t="shared" si="173"/>
        <v>15540</v>
      </c>
      <c r="D602" s="25">
        <v>602.5</v>
      </c>
      <c r="E602" s="25">
        <v>15541</v>
      </c>
      <c r="F602" s="44">
        <v>-4.4522233343804955E-3</v>
      </c>
      <c r="G602" s="1">
        <f>'ONE_LAST_QUOTE (2)'!AF602</f>
        <v>-3.2310590462182717E-4</v>
      </c>
      <c r="H602" s="1">
        <f t="shared" si="174"/>
        <v>1.7144585284287945E-3</v>
      </c>
      <c r="I602" s="1">
        <f t="shared" si="175"/>
        <v>-2.3606703376724491E-3</v>
      </c>
      <c r="J602" s="25">
        <f t="shared" si="167"/>
        <v>0</v>
      </c>
      <c r="K602" s="25">
        <f t="shared" si="168"/>
        <v>1</v>
      </c>
      <c r="L602" s="25">
        <f t="shared" si="169"/>
        <v>1</v>
      </c>
      <c r="M602" s="25">
        <v>0</v>
      </c>
      <c r="N602" s="5" t="str">
        <f t="shared" si="170"/>
        <v>-</v>
      </c>
      <c r="O602" s="5">
        <f t="shared" si="171"/>
        <v>44981</v>
      </c>
      <c r="P602" s="5" t="s">
        <v>80</v>
      </c>
      <c r="Q602" s="5" t="s">
        <v>80</v>
      </c>
      <c r="R602" s="5" t="str">
        <f t="shared" si="176"/>
        <v>-</v>
      </c>
      <c r="S602" s="5" t="str">
        <f t="shared" si="177"/>
        <v>-</v>
      </c>
      <c r="T602" s="27">
        <f t="shared" si="178"/>
        <v>0</v>
      </c>
      <c r="CD602" s="5">
        <v>44890</v>
      </c>
      <c r="CE602" s="25">
        <v>576.20000000000005</v>
      </c>
      <c r="CF602" s="25">
        <v>576.70000000000005</v>
      </c>
      <c r="CH602" s="5">
        <v>44861</v>
      </c>
      <c r="CI602" s="25">
        <v>12956</v>
      </c>
      <c r="CJ602" s="25">
        <v>12760</v>
      </c>
    </row>
    <row r="603" spans="1:88" x14ac:dyDescent="0.3">
      <c r="A603" s="5">
        <v>44986</v>
      </c>
      <c r="B603" s="25">
        <f t="shared" si="172"/>
        <v>603.9</v>
      </c>
      <c r="C603" s="25">
        <f t="shared" si="173"/>
        <v>15552</v>
      </c>
      <c r="D603" s="25">
        <v>603.79999999999995</v>
      </c>
      <c r="E603" s="25">
        <v>15546</v>
      </c>
      <c r="F603" s="44">
        <v>-5.4135494898126203E-4</v>
      </c>
      <c r="G603" s="1">
        <f>'ONE_LAST_QUOTE (2)'!AF603</f>
        <v>-3.2310590462182717E-4</v>
      </c>
      <c r="H603" s="1">
        <f t="shared" si="174"/>
        <v>1.7144585284287945E-3</v>
      </c>
      <c r="I603" s="1">
        <f t="shared" si="175"/>
        <v>-2.3606703376724491E-3</v>
      </c>
      <c r="J603" s="25">
        <f t="shared" si="167"/>
        <v>0</v>
      </c>
      <c r="K603" s="25">
        <f t="shared" si="168"/>
        <v>0</v>
      </c>
      <c r="L603" s="25">
        <f t="shared" si="169"/>
        <v>0</v>
      </c>
      <c r="M603" s="25">
        <v>0</v>
      </c>
      <c r="N603" s="5" t="str">
        <f t="shared" si="170"/>
        <v>-</v>
      </c>
      <c r="O603" s="5" t="str">
        <f t="shared" si="171"/>
        <v>-</v>
      </c>
      <c r="P603" s="5" t="s">
        <v>80</v>
      </c>
      <c r="Q603" s="5" t="s">
        <v>80</v>
      </c>
      <c r="R603" s="5" t="str">
        <f t="shared" si="176"/>
        <v>-</v>
      </c>
      <c r="S603" s="5" t="str">
        <f t="shared" si="177"/>
        <v>-</v>
      </c>
      <c r="T603" s="27">
        <f t="shared" si="178"/>
        <v>0</v>
      </c>
      <c r="CD603" s="5">
        <v>44893</v>
      </c>
      <c r="CE603" s="25">
        <v>564</v>
      </c>
      <c r="CF603" s="25">
        <v>576.6</v>
      </c>
      <c r="CH603" s="5">
        <v>44862</v>
      </c>
      <c r="CI603" s="25">
        <v>12767</v>
      </c>
      <c r="CJ603" s="25">
        <v>12920</v>
      </c>
    </row>
    <row r="604" spans="1:88" x14ac:dyDescent="0.3">
      <c r="A604" s="5">
        <v>44987</v>
      </c>
      <c r="B604" s="25">
        <f t="shared" si="172"/>
        <v>602.4</v>
      </c>
      <c r="C604" s="25">
        <f t="shared" si="173"/>
        <v>15540</v>
      </c>
      <c r="D604" s="25">
        <v>602.79999999999995</v>
      </c>
      <c r="E604" s="25">
        <v>15542</v>
      </c>
      <c r="F604" s="44">
        <v>-1.4681752261452804E-3</v>
      </c>
      <c r="G604" s="1">
        <f>'ONE_LAST_QUOTE (2)'!AF604</f>
        <v>-3.2310590462182717E-4</v>
      </c>
      <c r="H604" s="1">
        <f t="shared" si="174"/>
        <v>1.7144585284287945E-3</v>
      </c>
      <c r="I604" s="1">
        <f t="shared" si="175"/>
        <v>-2.3606703376724491E-3</v>
      </c>
      <c r="J604" s="25">
        <f t="shared" si="167"/>
        <v>0</v>
      </c>
      <c r="K604" s="25">
        <f t="shared" si="168"/>
        <v>0</v>
      </c>
      <c r="L604" s="25">
        <f t="shared" si="169"/>
        <v>0</v>
      </c>
      <c r="M604" s="25">
        <v>0</v>
      </c>
      <c r="N604" s="5" t="str">
        <f t="shared" si="170"/>
        <v>-</v>
      </c>
      <c r="O604" s="5" t="str">
        <f t="shared" si="171"/>
        <v>-</v>
      </c>
      <c r="P604" s="5" t="s">
        <v>80</v>
      </c>
      <c r="Q604" s="5" t="s">
        <v>80</v>
      </c>
      <c r="R604" s="5" t="str">
        <f t="shared" si="176"/>
        <v>-</v>
      </c>
      <c r="S604" s="5" t="str">
        <f t="shared" si="177"/>
        <v>-</v>
      </c>
      <c r="T604" s="27">
        <f t="shared" si="178"/>
        <v>0</v>
      </c>
      <c r="CD604" s="5">
        <v>44894</v>
      </c>
      <c r="CE604" s="25">
        <v>571.20000000000005</v>
      </c>
      <c r="CF604" s="25">
        <v>564.1</v>
      </c>
      <c r="CH604" s="5">
        <v>44865</v>
      </c>
      <c r="CI604" s="25">
        <v>12943</v>
      </c>
      <c r="CJ604" s="25">
        <v>12737</v>
      </c>
    </row>
    <row r="605" spans="1:88" x14ac:dyDescent="0.3">
      <c r="A605" s="5">
        <v>44988</v>
      </c>
      <c r="B605" s="25">
        <f t="shared" si="172"/>
        <v>603.9</v>
      </c>
      <c r="C605" s="25">
        <f t="shared" si="173"/>
        <v>15618</v>
      </c>
      <c r="D605" s="25">
        <v>604.4</v>
      </c>
      <c r="E605" s="25">
        <v>15615</v>
      </c>
      <c r="F605" s="44">
        <v>-1.1200243683692239E-3</v>
      </c>
      <c r="G605" s="1">
        <f>'ONE_LAST_QUOTE (2)'!AF605</f>
        <v>-3.2310590462182717E-4</v>
      </c>
      <c r="H605" s="1">
        <f t="shared" si="174"/>
        <v>1.7144585284287945E-3</v>
      </c>
      <c r="I605" s="1">
        <f t="shared" si="175"/>
        <v>-2.3606703376724491E-3</v>
      </c>
      <c r="J605" s="25">
        <f t="shared" si="167"/>
        <v>0</v>
      </c>
      <c r="K605" s="25">
        <f t="shared" si="168"/>
        <v>0</v>
      </c>
      <c r="L605" s="25">
        <f t="shared" si="169"/>
        <v>0</v>
      </c>
      <c r="M605" s="25">
        <v>0</v>
      </c>
      <c r="N605" s="5" t="str">
        <f t="shared" si="170"/>
        <v>-</v>
      </c>
      <c r="O605" s="5" t="str">
        <f t="shared" si="171"/>
        <v>-</v>
      </c>
      <c r="P605" s="5" t="s">
        <v>80</v>
      </c>
      <c r="Q605" s="5" t="s">
        <v>80</v>
      </c>
      <c r="R605" s="5" t="str">
        <f t="shared" si="176"/>
        <v>-</v>
      </c>
      <c r="S605" s="5" t="str">
        <f t="shared" si="177"/>
        <v>-</v>
      </c>
      <c r="T605" s="27">
        <f t="shared" si="178"/>
        <v>0</v>
      </c>
      <c r="CD605" s="5">
        <v>44895</v>
      </c>
      <c r="CE605" s="25">
        <v>572.6</v>
      </c>
      <c r="CF605" s="25">
        <v>568.20000000000005</v>
      </c>
      <c r="CH605" s="5">
        <v>44866</v>
      </c>
      <c r="CI605" s="25">
        <v>13033</v>
      </c>
      <c r="CJ605" s="25">
        <v>12933</v>
      </c>
    </row>
    <row r="606" spans="1:88" x14ac:dyDescent="0.3">
      <c r="A606" s="5">
        <v>44991</v>
      </c>
      <c r="B606" s="25">
        <f t="shared" si="172"/>
        <v>609.5</v>
      </c>
      <c r="C606" s="25">
        <f t="shared" si="173"/>
        <v>15772</v>
      </c>
      <c r="D606" s="25">
        <v>610</v>
      </c>
      <c r="E606" s="25">
        <v>15772</v>
      </c>
      <c r="F606" s="44">
        <v>4.2339454992087035E-4</v>
      </c>
      <c r="G606" s="1">
        <f>'ONE_LAST_QUOTE (2)'!AF606</f>
        <v>-3.2310590462182717E-4</v>
      </c>
      <c r="H606" s="1">
        <f t="shared" si="174"/>
        <v>1.7144585284287945E-3</v>
      </c>
      <c r="I606" s="1">
        <f t="shared" si="175"/>
        <v>-2.3606703376724491E-3</v>
      </c>
      <c r="J606" s="25">
        <f t="shared" si="167"/>
        <v>0</v>
      </c>
      <c r="K606" s="25">
        <f t="shared" si="168"/>
        <v>0</v>
      </c>
      <c r="L606" s="25">
        <f t="shared" si="169"/>
        <v>0</v>
      </c>
      <c r="M606" s="25">
        <v>1</v>
      </c>
      <c r="N606" s="5" t="str">
        <f t="shared" si="170"/>
        <v>-</v>
      </c>
      <c r="O606" s="5" t="str">
        <f t="shared" si="171"/>
        <v>-</v>
      </c>
      <c r="P606" s="5" t="s">
        <v>80</v>
      </c>
      <c r="Q606" s="5">
        <v>1</v>
      </c>
      <c r="R606" s="5" t="str">
        <f t="shared" si="176"/>
        <v>-</v>
      </c>
      <c r="S606" s="5">
        <f t="shared" si="177"/>
        <v>44991</v>
      </c>
      <c r="T606" s="27">
        <f t="shared" si="178"/>
        <v>1</v>
      </c>
      <c r="CD606" s="5">
        <v>44896</v>
      </c>
      <c r="CE606" s="25">
        <v>580.5</v>
      </c>
      <c r="CF606" s="25">
        <v>572.29999999999995</v>
      </c>
      <c r="CH606" s="5">
        <v>44867</v>
      </c>
      <c r="CI606" s="25">
        <v>13084</v>
      </c>
      <c r="CJ606" s="25">
        <v>13055</v>
      </c>
    </row>
    <row r="607" spans="1:88" x14ac:dyDescent="0.3">
      <c r="A607" s="5">
        <v>44992</v>
      </c>
      <c r="B607" s="25">
        <f t="shared" si="172"/>
        <v>613.9</v>
      </c>
      <c r="C607" s="25">
        <f t="shared" si="173"/>
        <v>15862</v>
      </c>
      <c r="D607" s="25">
        <v>614.1</v>
      </c>
      <c r="E607" s="25">
        <v>15873</v>
      </c>
      <c r="F607" s="44">
        <v>-2.0366111723598636E-3</v>
      </c>
      <c r="G607" s="1">
        <f>'ONE_LAST_QUOTE (2)'!AF607</f>
        <v>-3.2310590462182717E-4</v>
      </c>
      <c r="H607" s="1">
        <f t="shared" si="174"/>
        <v>1.7144585284287945E-3</v>
      </c>
      <c r="I607" s="1">
        <f t="shared" si="175"/>
        <v>-2.3606703376724491E-3</v>
      </c>
      <c r="J607" s="25">
        <f t="shared" si="167"/>
        <v>0</v>
      </c>
      <c r="K607" s="25">
        <f t="shared" si="168"/>
        <v>0</v>
      </c>
      <c r="L607" s="25">
        <f t="shared" si="169"/>
        <v>0</v>
      </c>
      <c r="M607" s="25">
        <v>0</v>
      </c>
      <c r="N607" s="5" t="str">
        <f t="shared" si="170"/>
        <v>-</v>
      </c>
      <c r="O607" s="5" t="str">
        <f t="shared" si="171"/>
        <v>-</v>
      </c>
      <c r="P607" s="5" t="s">
        <v>80</v>
      </c>
      <c r="Q607" s="5" t="s">
        <v>80</v>
      </c>
      <c r="R607" s="5" t="str">
        <f t="shared" si="176"/>
        <v>-</v>
      </c>
      <c r="S607" s="5" t="str">
        <f t="shared" si="177"/>
        <v>-</v>
      </c>
      <c r="T607" s="27">
        <f t="shared" si="178"/>
        <v>0</v>
      </c>
      <c r="CD607" s="5">
        <v>44897</v>
      </c>
      <c r="CE607" s="25">
        <v>575.6</v>
      </c>
      <c r="CF607" s="25">
        <v>580</v>
      </c>
      <c r="CH607" s="5">
        <v>44868</v>
      </c>
      <c r="CI607" s="25">
        <v>12957</v>
      </c>
      <c r="CJ607" s="25">
        <v>13072</v>
      </c>
    </row>
    <row r="608" spans="1:88" x14ac:dyDescent="0.3">
      <c r="A608" s="5">
        <v>44993</v>
      </c>
      <c r="B608" s="25">
        <f t="shared" si="172"/>
        <v>609.5</v>
      </c>
      <c r="C608" s="25">
        <f t="shared" si="173"/>
        <v>15788</v>
      </c>
      <c r="D608" s="25">
        <v>609.6</v>
      </c>
      <c r="E608" s="25">
        <v>15785</v>
      </c>
      <c r="F608" s="44">
        <v>-2.3292095510319987E-3</v>
      </c>
      <c r="G608" s="1">
        <f>'ONE_LAST_QUOTE (2)'!AF608</f>
        <v>-3.2310590462182717E-4</v>
      </c>
      <c r="H608" s="1">
        <f t="shared" si="174"/>
        <v>1.7144585284287945E-3</v>
      </c>
      <c r="I608" s="1">
        <f t="shared" si="175"/>
        <v>-2.3606703376724491E-3</v>
      </c>
      <c r="J608" s="25">
        <f t="shared" si="167"/>
        <v>0</v>
      </c>
      <c r="K608" s="25">
        <f t="shared" si="168"/>
        <v>0</v>
      </c>
      <c r="L608" s="25">
        <f t="shared" si="169"/>
        <v>0</v>
      </c>
      <c r="M608" s="25">
        <v>0</v>
      </c>
      <c r="N608" s="5" t="str">
        <f t="shared" si="170"/>
        <v>-</v>
      </c>
      <c r="O608" s="5" t="str">
        <f t="shared" si="171"/>
        <v>-</v>
      </c>
      <c r="P608" s="5" t="s">
        <v>2</v>
      </c>
      <c r="Q608" s="5" t="s">
        <v>2</v>
      </c>
      <c r="R608" s="5" t="str">
        <f t="shared" si="176"/>
        <v>-</v>
      </c>
      <c r="S608" s="5" t="str">
        <f t="shared" si="177"/>
        <v>-</v>
      </c>
      <c r="T608" s="27">
        <f t="shared" si="178"/>
        <v>0</v>
      </c>
      <c r="CD608" s="5">
        <v>44900</v>
      </c>
      <c r="CE608" s="25">
        <v>576.70000000000005</v>
      </c>
      <c r="CF608" s="25">
        <v>576.29999999999995</v>
      </c>
      <c r="CH608" s="5">
        <v>44869</v>
      </c>
      <c r="CI608" s="25">
        <v>13029</v>
      </c>
      <c r="CJ608" s="25">
        <v>12942</v>
      </c>
    </row>
    <row r="609" spans="1:88" x14ac:dyDescent="0.3">
      <c r="A609" s="5">
        <v>44994</v>
      </c>
      <c r="B609" s="25">
        <f t="shared" si="172"/>
        <v>608.79999999999995</v>
      </c>
      <c r="C609" s="25">
        <f t="shared" si="173"/>
        <v>15767</v>
      </c>
      <c r="D609" s="25">
        <v>609.20000000000005</v>
      </c>
      <c r="E609" s="25">
        <v>15766</v>
      </c>
      <c r="F609" s="44">
        <v>-3.6165491559255153E-4</v>
      </c>
      <c r="G609" s="1">
        <f>'ONE_LAST_QUOTE (2)'!AF609</f>
        <v>-3.2310590462182717E-4</v>
      </c>
      <c r="H609" s="1">
        <f t="shared" si="174"/>
        <v>1.7144585284287945E-3</v>
      </c>
      <c r="I609" s="1">
        <f t="shared" si="175"/>
        <v>-2.3606703376724491E-3</v>
      </c>
      <c r="J609" s="25">
        <f t="shared" si="167"/>
        <v>0</v>
      </c>
      <c r="K609" s="25">
        <f t="shared" si="168"/>
        <v>0</v>
      </c>
      <c r="L609" s="25">
        <f t="shared" si="169"/>
        <v>0</v>
      </c>
      <c r="M609" s="25">
        <v>0</v>
      </c>
      <c r="N609" s="5" t="str">
        <f t="shared" si="170"/>
        <v>-</v>
      </c>
      <c r="O609" s="5" t="str">
        <f t="shared" si="171"/>
        <v>-</v>
      </c>
      <c r="P609" s="5" t="s">
        <v>2</v>
      </c>
      <c r="Q609" s="5" t="s">
        <v>2</v>
      </c>
      <c r="R609" s="5" t="str">
        <f t="shared" si="176"/>
        <v>-</v>
      </c>
      <c r="S609" s="5" t="str">
        <f t="shared" si="177"/>
        <v>-</v>
      </c>
      <c r="T609" s="27">
        <f t="shared" si="178"/>
        <v>0</v>
      </c>
      <c r="CD609" s="5">
        <v>44901</v>
      </c>
      <c r="CE609" s="25">
        <v>566.6</v>
      </c>
      <c r="CF609" s="25">
        <v>577.20000000000005</v>
      </c>
      <c r="CH609" s="5">
        <v>44872</v>
      </c>
      <c r="CI609" s="25">
        <v>13225</v>
      </c>
      <c r="CJ609" s="25">
        <v>13050</v>
      </c>
    </row>
    <row r="610" spans="1:88" x14ac:dyDescent="0.3">
      <c r="A610" s="5">
        <v>44995</v>
      </c>
      <c r="B610" s="25">
        <f t="shared" si="172"/>
        <v>597</v>
      </c>
      <c r="C610" s="25">
        <f t="shared" si="173"/>
        <v>15476</v>
      </c>
      <c r="D610" s="25">
        <v>597.9</v>
      </c>
      <c r="E610" s="25">
        <v>15481</v>
      </c>
      <c r="F610" s="44">
        <v>-4.3231517101945376E-5</v>
      </c>
      <c r="G610" s="1">
        <f>'ONE_LAST_QUOTE (2)'!AF610</f>
        <v>-3.2310590462182717E-4</v>
      </c>
      <c r="H610" s="1">
        <f t="shared" si="174"/>
        <v>1.7144585284287945E-3</v>
      </c>
      <c r="I610" s="1">
        <f t="shared" si="175"/>
        <v>-2.3606703376724491E-3</v>
      </c>
      <c r="J610" s="25">
        <f t="shared" si="167"/>
        <v>0</v>
      </c>
      <c r="K610" s="25">
        <f t="shared" si="168"/>
        <v>0</v>
      </c>
      <c r="L610" s="25">
        <f t="shared" si="169"/>
        <v>0</v>
      </c>
      <c r="M610" s="25">
        <v>0</v>
      </c>
      <c r="N610" s="5" t="str">
        <f t="shared" si="170"/>
        <v>-</v>
      </c>
      <c r="O610" s="5" t="str">
        <f t="shared" si="171"/>
        <v>-</v>
      </c>
      <c r="P610" s="5" t="s">
        <v>80</v>
      </c>
      <c r="Q610" s="5" t="s">
        <v>80</v>
      </c>
      <c r="R610" s="5" t="str">
        <f t="shared" si="176"/>
        <v>-</v>
      </c>
      <c r="S610" s="5" t="str">
        <f t="shared" si="177"/>
        <v>-</v>
      </c>
      <c r="T610" s="27">
        <f t="shared" si="178"/>
        <v>1</v>
      </c>
      <c r="CD610" s="5">
        <v>44902</v>
      </c>
      <c r="CE610" s="25">
        <v>564.29999999999995</v>
      </c>
      <c r="CF610" s="25">
        <v>572.5</v>
      </c>
      <c r="CH610" s="5">
        <v>44873</v>
      </c>
      <c r="CI610" s="25">
        <v>13333</v>
      </c>
      <c r="CJ610" s="25">
        <v>13217</v>
      </c>
    </row>
    <row r="611" spans="1:88" x14ac:dyDescent="0.3">
      <c r="A611" s="5">
        <v>44998</v>
      </c>
      <c r="B611" s="25">
        <f t="shared" si="172"/>
        <v>599.9</v>
      </c>
      <c r="C611" s="25">
        <f t="shared" si="173"/>
        <v>15538</v>
      </c>
      <c r="D611" s="25">
        <v>599.9</v>
      </c>
      <c r="E611" s="25">
        <v>15519</v>
      </c>
      <c r="F611" s="44">
        <v>6.0633049152442964E-4</v>
      </c>
      <c r="G611" s="1">
        <f>'ONE_LAST_QUOTE (2)'!AF611</f>
        <v>-3.2310590462182717E-4</v>
      </c>
      <c r="H611" s="1">
        <f t="shared" si="174"/>
        <v>1.7144585284287945E-3</v>
      </c>
      <c r="I611" s="1">
        <f t="shared" si="175"/>
        <v>-2.3606703376724491E-3</v>
      </c>
      <c r="J611" s="25">
        <f t="shared" si="167"/>
        <v>0</v>
      </c>
      <c r="K611" s="25">
        <f t="shared" si="168"/>
        <v>0</v>
      </c>
      <c r="L611" s="25">
        <f t="shared" si="169"/>
        <v>0</v>
      </c>
      <c r="M611" s="25">
        <v>0</v>
      </c>
      <c r="N611" s="5" t="str">
        <f t="shared" si="170"/>
        <v>-</v>
      </c>
      <c r="O611" s="5" t="str">
        <f t="shared" si="171"/>
        <v>-</v>
      </c>
      <c r="P611" s="5" t="s">
        <v>80</v>
      </c>
      <c r="Q611" s="5" t="s">
        <v>80</v>
      </c>
      <c r="R611" s="5" t="str">
        <f t="shared" si="176"/>
        <v>-</v>
      </c>
      <c r="S611" s="5" t="str">
        <f t="shared" si="177"/>
        <v>-</v>
      </c>
      <c r="T611" s="27">
        <f t="shared" si="178"/>
        <v>1</v>
      </c>
      <c r="CD611" s="5">
        <v>44903</v>
      </c>
      <c r="CE611" s="25">
        <v>559.1</v>
      </c>
      <c r="CF611" s="25">
        <v>564.20000000000005</v>
      </c>
      <c r="CH611" s="5">
        <v>44874</v>
      </c>
      <c r="CI611" s="25">
        <v>13593</v>
      </c>
      <c r="CJ611" s="25">
        <v>13340</v>
      </c>
    </row>
    <row r="612" spans="1:88" x14ac:dyDescent="0.3">
      <c r="A612" s="5">
        <v>44999</v>
      </c>
      <c r="B612" s="25">
        <f t="shared" si="172"/>
        <v>591.79999999999995</v>
      </c>
      <c r="C612" s="25">
        <f t="shared" si="173"/>
        <v>15340</v>
      </c>
      <c r="D612" s="25">
        <v>591.5</v>
      </c>
      <c r="E612" s="25">
        <v>15354</v>
      </c>
      <c r="F612" s="44">
        <v>2.7897869071009372E-3</v>
      </c>
      <c r="G612" s="1">
        <f>'ONE_LAST_QUOTE (2)'!AF612</f>
        <v>-3.2310590462182717E-4</v>
      </c>
      <c r="H612" s="1">
        <f t="shared" si="174"/>
        <v>1.7144585284287945E-3</v>
      </c>
      <c r="I612" s="1">
        <f t="shared" si="175"/>
        <v>-2.3606703376724491E-3</v>
      </c>
      <c r="J612" s="25">
        <f t="shared" si="167"/>
        <v>1</v>
      </c>
      <c r="K612" s="25">
        <f t="shared" si="168"/>
        <v>0</v>
      </c>
      <c r="L612" s="25">
        <f t="shared" si="169"/>
        <v>1</v>
      </c>
      <c r="M612" s="25">
        <v>0</v>
      </c>
      <c r="N612" s="5">
        <f t="shared" si="170"/>
        <v>44999</v>
      </c>
      <c r="O612" s="5" t="str">
        <f t="shared" si="171"/>
        <v>-</v>
      </c>
      <c r="P612" s="5" t="s">
        <v>80</v>
      </c>
      <c r="Q612" s="5" t="s">
        <v>80</v>
      </c>
      <c r="R612" s="5" t="str">
        <f t="shared" si="176"/>
        <v>-</v>
      </c>
      <c r="S612" s="5" t="str">
        <f t="shared" si="177"/>
        <v>-</v>
      </c>
      <c r="T612" s="27">
        <f t="shared" si="178"/>
        <v>1</v>
      </c>
      <c r="CD612" s="5">
        <v>44904</v>
      </c>
      <c r="CE612" s="25">
        <v>568.5</v>
      </c>
      <c r="CF612" s="25">
        <v>559.20000000000005</v>
      </c>
      <c r="CH612" s="5">
        <v>44875</v>
      </c>
      <c r="CI612" s="25">
        <v>13486</v>
      </c>
      <c r="CJ612" s="25">
        <v>13581</v>
      </c>
    </row>
    <row r="613" spans="1:88" x14ac:dyDescent="0.3">
      <c r="A613" s="5">
        <v>45000</v>
      </c>
      <c r="B613" s="25">
        <f t="shared" si="172"/>
        <v>592.9</v>
      </c>
      <c r="C613" s="25">
        <f t="shared" si="173"/>
        <v>15340</v>
      </c>
      <c r="D613" s="25">
        <v>592.9</v>
      </c>
      <c r="E613" s="25">
        <v>15405</v>
      </c>
      <c r="F613" s="44">
        <v>3.9795814491918012E-3</v>
      </c>
      <c r="G613" s="1">
        <f>'ONE_LAST_QUOTE (2)'!AF613</f>
        <v>-3.2310590462182717E-4</v>
      </c>
      <c r="H613" s="1">
        <f t="shared" si="174"/>
        <v>1.7144585284287945E-3</v>
      </c>
      <c r="I613" s="1">
        <f t="shared" si="175"/>
        <v>-2.3606703376724491E-3</v>
      </c>
      <c r="J613" s="25">
        <f t="shared" si="167"/>
        <v>1</v>
      </c>
      <c r="K613" s="25">
        <f t="shared" si="168"/>
        <v>0</v>
      </c>
      <c r="L613" s="25">
        <f t="shared" si="169"/>
        <v>1</v>
      </c>
      <c r="M613" s="25">
        <v>0</v>
      </c>
      <c r="N613" s="5">
        <f t="shared" si="170"/>
        <v>45000</v>
      </c>
      <c r="O613" s="5" t="str">
        <f t="shared" si="171"/>
        <v>-</v>
      </c>
      <c r="P613" s="5" t="s">
        <v>2</v>
      </c>
      <c r="Q613" s="5" t="s">
        <v>2</v>
      </c>
      <c r="R613" s="5" t="str">
        <f t="shared" si="176"/>
        <v>-</v>
      </c>
      <c r="S613" s="5" t="str">
        <f t="shared" si="177"/>
        <v>-</v>
      </c>
      <c r="T613" s="27">
        <f t="shared" si="178"/>
        <v>1</v>
      </c>
      <c r="CD613" s="5">
        <v>44907</v>
      </c>
      <c r="CE613" s="25">
        <v>562.79999999999995</v>
      </c>
      <c r="CF613" s="25">
        <v>568.6</v>
      </c>
      <c r="CH613" s="5">
        <v>44876</v>
      </c>
      <c r="CI613" s="25">
        <v>14054</v>
      </c>
      <c r="CJ613" s="25">
        <v>13458</v>
      </c>
    </row>
    <row r="614" spans="1:88" x14ac:dyDescent="0.3">
      <c r="A614" s="5">
        <v>45001</v>
      </c>
      <c r="B614" s="25">
        <f t="shared" si="172"/>
        <v>590</v>
      </c>
      <c r="C614" s="25">
        <f t="shared" si="173"/>
        <v>15197</v>
      </c>
      <c r="D614" s="25">
        <v>590.20000000000005</v>
      </c>
      <c r="E614" s="25">
        <v>15226</v>
      </c>
      <c r="F614" s="44">
        <v>1.5732726215330532E-3</v>
      </c>
      <c r="G614" s="1">
        <f>'ONE_LAST_QUOTE (2)'!AF614</f>
        <v>-3.2310590462182717E-4</v>
      </c>
      <c r="H614" s="1">
        <f t="shared" si="174"/>
        <v>1.7144585284287945E-3</v>
      </c>
      <c r="I614" s="1">
        <f t="shared" si="175"/>
        <v>-2.3606703376724491E-3</v>
      </c>
      <c r="J614" s="25">
        <f t="shared" si="167"/>
        <v>0</v>
      </c>
      <c r="K614" s="25">
        <f t="shared" si="168"/>
        <v>0</v>
      </c>
      <c r="L614" s="25">
        <f t="shared" si="169"/>
        <v>0</v>
      </c>
      <c r="M614" s="25">
        <v>0</v>
      </c>
      <c r="N614" s="5" t="str">
        <f t="shared" si="170"/>
        <v>-</v>
      </c>
      <c r="O614" s="5" t="str">
        <f t="shared" si="171"/>
        <v>-</v>
      </c>
      <c r="P614" s="5" t="s">
        <v>2</v>
      </c>
      <c r="Q614" s="5" t="s">
        <v>2</v>
      </c>
      <c r="R614" s="5" t="str">
        <f t="shared" si="176"/>
        <v>-</v>
      </c>
      <c r="S614" s="5" t="str">
        <f t="shared" si="177"/>
        <v>-</v>
      </c>
      <c r="T614" s="27">
        <f t="shared" si="178"/>
        <v>1</v>
      </c>
      <c r="CD614" s="5">
        <v>44908</v>
      </c>
      <c r="CE614" s="25">
        <v>559.29999999999995</v>
      </c>
      <c r="CF614" s="25">
        <v>562.6</v>
      </c>
      <c r="CH614" s="5">
        <v>44879</v>
      </c>
      <c r="CI614" s="25">
        <v>14125</v>
      </c>
      <c r="CJ614" s="25">
        <v>14088</v>
      </c>
    </row>
    <row r="615" spans="1:88" x14ac:dyDescent="0.3">
      <c r="A615" s="5">
        <v>45002</v>
      </c>
      <c r="B615" s="25">
        <f t="shared" si="172"/>
        <v>598.20000000000005</v>
      </c>
      <c r="C615" s="25">
        <f t="shared" si="173"/>
        <v>15417</v>
      </c>
      <c r="D615" s="25">
        <v>598</v>
      </c>
      <c r="E615" s="25">
        <v>15405</v>
      </c>
      <c r="F615" s="44">
        <v>4.8399705879014149E-4</v>
      </c>
      <c r="G615" s="1">
        <f>'ONE_LAST_QUOTE (2)'!AF615</f>
        <v>-3.2310590462182717E-4</v>
      </c>
      <c r="H615" s="1">
        <f t="shared" si="174"/>
        <v>1.7144585284287945E-3</v>
      </c>
      <c r="I615" s="1">
        <f t="shared" si="175"/>
        <v>-2.3606703376724491E-3</v>
      </c>
      <c r="J615" s="25">
        <f t="shared" si="167"/>
        <v>0</v>
      </c>
      <c r="K615" s="25">
        <f t="shared" si="168"/>
        <v>0</v>
      </c>
      <c r="L615" s="25">
        <f t="shared" si="169"/>
        <v>0</v>
      </c>
      <c r="M615" s="25">
        <v>0</v>
      </c>
      <c r="N615" s="5" t="str">
        <f t="shared" si="170"/>
        <v>-</v>
      </c>
      <c r="O615" s="5" t="str">
        <f t="shared" si="171"/>
        <v>-</v>
      </c>
      <c r="P615" s="5" t="s">
        <v>80</v>
      </c>
      <c r="Q615" s="5" t="s">
        <v>80</v>
      </c>
      <c r="R615" s="5" t="str">
        <f t="shared" si="176"/>
        <v>-</v>
      </c>
      <c r="S615" s="5" t="str">
        <f t="shared" si="177"/>
        <v>-</v>
      </c>
      <c r="T615" s="27">
        <f t="shared" si="178"/>
        <v>1</v>
      </c>
      <c r="CD615" s="5">
        <v>44909</v>
      </c>
      <c r="CE615" s="25">
        <v>566.29999999999995</v>
      </c>
      <c r="CF615" s="25">
        <v>559.70000000000005</v>
      </c>
      <c r="CH615" s="5">
        <v>44880</v>
      </c>
      <c r="CI615" s="25">
        <v>14524</v>
      </c>
      <c r="CJ615" s="25">
        <v>14128</v>
      </c>
    </row>
    <row r="616" spans="1:88" x14ac:dyDescent="0.3">
      <c r="A616" s="5">
        <v>45005</v>
      </c>
      <c r="B616" s="25">
        <f t="shared" si="172"/>
        <v>595.20000000000005</v>
      </c>
      <c r="C616" s="25">
        <f t="shared" si="173"/>
        <v>15291</v>
      </c>
      <c r="D616" s="25">
        <v>595.70000000000005</v>
      </c>
      <c r="E616" s="25">
        <v>15370</v>
      </c>
      <c r="F616" s="44">
        <v>-1.8780617337311708E-3</v>
      </c>
      <c r="G616" s="1">
        <f>'ONE_LAST_QUOTE (2)'!AF616</f>
        <v>-3.2310590462182717E-4</v>
      </c>
      <c r="H616" s="1">
        <f t="shared" si="174"/>
        <v>1.7144585284287945E-3</v>
      </c>
      <c r="I616" s="1">
        <f t="shared" si="175"/>
        <v>-2.3606703376724491E-3</v>
      </c>
      <c r="J616" s="25">
        <f t="shared" si="167"/>
        <v>0</v>
      </c>
      <c r="K616" s="25">
        <f t="shared" si="168"/>
        <v>0</v>
      </c>
      <c r="L616" s="25">
        <f t="shared" si="169"/>
        <v>0</v>
      </c>
      <c r="M616" s="25">
        <v>1</v>
      </c>
      <c r="N616" s="5" t="str">
        <f t="shared" si="170"/>
        <v>-</v>
      </c>
      <c r="O616" s="5" t="str">
        <f t="shared" si="171"/>
        <v>-</v>
      </c>
      <c r="P616" s="5">
        <v>1</v>
      </c>
      <c r="Q616" s="5" t="s">
        <v>80</v>
      </c>
      <c r="R616" s="5">
        <f t="shared" si="176"/>
        <v>45005</v>
      </c>
      <c r="S616" s="5" t="str">
        <f t="shared" si="177"/>
        <v>-</v>
      </c>
      <c r="T616" s="27">
        <f t="shared" si="178"/>
        <v>0</v>
      </c>
      <c r="CD616" s="5">
        <v>44910</v>
      </c>
      <c r="CE616" s="25">
        <v>567</v>
      </c>
      <c r="CF616" s="25">
        <v>566.4</v>
      </c>
      <c r="CH616" s="5">
        <v>44881</v>
      </c>
      <c r="CI616" s="25">
        <v>14499</v>
      </c>
      <c r="CJ616" s="25">
        <v>14535</v>
      </c>
    </row>
    <row r="617" spans="1:88" x14ac:dyDescent="0.3">
      <c r="A617" s="5">
        <v>45006</v>
      </c>
      <c r="B617" s="25">
        <f t="shared" si="172"/>
        <v>598.5</v>
      </c>
      <c r="C617" s="25">
        <f t="shared" si="173"/>
        <v>15475</v>
      </c>
      <c r="D617" s="25">
        <v>598.29999999999995</v>
      </c>
      <c r="E617" s="25">
        <v>15455</v>
      </c>
      <c r="F617" s="44">
        <v>-5.625192349980792E-4</v>
      </c>
      <c r="G617" s="1">
        <f>'ONE_LAST_QUOTE (2)'!AF617</f>
        <v>-3.2310590462182717E-4</v>
      </c>
      <c r="H617" s="1">
        <f t="shared" si="174"/>
        <v>1.7144585284287945E-3</v>
      </c>
      <c r="I617" s="1">
        <f t="shared" si="175"/>
        <v>-2.3606703376724491E-3</v>
      </c>
      <c r="J617" s="25">
        <f t="shared" si="167"/>
        <v>0</v>
      </c>
      <c r="K617" s="25">
        <f t="shared" si="168"/>
        <v>0</v>
      </c>
      <c r="L617" s="25">
        <f t="shared" si="169"/>
        <v>0</v>
      </c>
      <c r="M617" s="25">
        <v>0</v>
      </c>
      <c r="N617" s="5" t="str">
        <f t="shared" si="170"/>
        <v>-</v>
      </c>
      <c r="O617" s="5" t="str">
        <f t="shared" si="171"/>
        <v>-</v>
      </c>
      <c r="P617" s="5" t="s">
        <v>80</v>
      </c>
      <c r="Q617" s="5" t="s">
        <v>80</v>
      </c>
      <c r="R617" s="5" t="str">
        <f t="shared" si="176"/>
        <v>-</v>
      </c>
      <c r="S617" s="5" t="str">
        <f t="shared" si="177"/>
        <v>-</v>
      </c>
      <c r="T617" s="27">
        <f t="shared" si="178"/>
        <v>0</v>
      </c>
      <c r="CD617" s="5">
        <v>44911</v>
      </c>
      <c r="CE617" s="25">
        <v>557.9</v>
      </c>
      <c r="CF617" s="25">
        <v>566.6</v>
      </c>
      <c r="CH617" s="5">
        <v>44882</v>
      </c>
      <c r="CI617" s="25">
        <v>14511</v>
      </c>
      <c r="CJ617" s="25">
        <v>14515</v>
      </c>
    </row>
    <row r="618" spans="1:88" x14ac:dyDescent="0.3">
      <c r="A618" s="5">
        <v>45007</v>
      </c>
      <c r="B618" s="25">
        <f t="shared" si="172"/>
        <v>610.1</v>
      </c>
      <c r="C618" s="25">
        <f t="shared" si="173"/>
        <v>15724</v>
      </c>
      <c r="D618" s="25">
        <v>610.1</v>
      </c>
      <c r="E618" s="25">
        <v>15715</v>
      </c>
      <c r="F618" s="44">
        <v>2.8052457105536368E-4</v>
      </c>
      <c r="G618" s="1">
        <f>'ONE_LAST_QUOTE (2)'!AF618</f>
        <v>-3.2310590462182717E-4</v>
      </c>
      <c r="H618" s="1">
        <f t="shared" si="174"/>
        <v>1.7144585284287945E-3</v>
      </c>
      <c r="I618" s="1">
        <f t="shared" si="175"/>
        <v>-2.3606703376724491E-3</v>
      </c>
      <c r="J618" s="25">
        <f t="shared" si="167"/>
        <v>0</v>
      </c>
      <c r="K618" s="25">
        <f t="shared" si="168"/>
        <v>0</v>
      </c>
      <c r="L618" s="25">
        <f t="shared" si="169"/>
        <v>0</v>
      </c>
      <c r="M618" s="25">
        <v>0</v>
      </c>
      <c r="N618" s="5" t="str">
        <f t="shared" si="170"/>
        <v>-</v>
      </c>
      <c r="O618" s="5" t="str">
        <f t="shared" si="171"/>
        <v>-</v>
      </c>
      <c r="P618" s="5" t="s">
        <v>80</v>
      </c>
      <c r="Q618" s="5" t="s">
        <v>80</v>
      </c>
      <c r="R618" s="5" t="str">
        <f t="shared" si="176"/>
        <v>-</v>
      </c>
      <c r="S618" s="5" t="str">
        <f t="shared" si="177"/>
        <v>-</v>
      </c>
      <c r="T618" s="27">
        <f t="shared" si="178"/>
        <v>1</v>
      </c>
      <c r="CD618" s="5">
        <v>44914</v>
      </c>
      <c r="CE618" s="25">
        <v>554.70000000000005</v>
      </c>
      <c r="CF618" s="25">
        <v>557.9</v>
      </c>
      <c r="CH618" s="5">
        <v>44883</v>
      </c>
      <c r="CI618" s="25">
        <v>14465</v>
      </c>
      <c r="CJ618" s="25">
        <v>14519</v>
      </c>
    </row>
    <row r="619" spans="1:88" x14ac:dyDescent="0.3">
      <c r="A619" s="5">
        <v>45008</v>
      </c>
      <c r="B619" s="25">
        <f t="shared" si="172"/>
        <v>615.79999999999995</v>
      </c>
      <c r="C619" s="25">
        <f t="shared" si="173"/>
        <v>15847</v>
      </c>
      <c r="D619" s="25">
        <v>615.1</v>
      </c>
      <c r="E619" s="25">
        <v>15836</v>
      </c>
      <c r="F619" s="44">
        <v>7.6486061295338165E-4</v>
      </c>
      <c r="G619" s="1">
        <f>'ONE_LAST_QUOTE (2)'!AF619</f>
        <v>-3.2310590462182717E-4</v>
      </c>
      <c r="H619" s="1">
        <f t="shared" si="174"/>
        <v>1.7144585284287945E-3</v>
      </c>
      <c r="I619" s="1">
        <f t="shared" si="175"/>
        <v>-2.3606703376724491E-3</v>
      </c>
      <c r="J619" s="25">
        <f t="shared" si="167"/>
        <v>0</v>
      </c>
      <c r="K619" s="25">
        <f t="shared" si="168"/>
        <v>0</v>
      </c>
      <c r="L619" s="25">
        <f t="shared" si="169"/>
        <v>0</v>
      </c>
      <c r="M619" s="25">
        <v>0</v>
      </c>
      <c r="N619" s="5" t="str">
        <f t="shared" si="170"/>
        <v>-</v>
      </c>
      <c r="O619" s="5" t="str">
        <f t="shared" si="171"/>
        <v>-</v>
      </c>
      <c r="P619" s="5" t="s">
        <v>2</v>
      </c>
      <c r="Q619" s="5" t="s">
        <v>2</v>
      </c>
      <c r="R619" s="5" t="str">
        <f t="shared" si="176"/>
        <v>-</v>
      </c>
      <c r="S619" s="5" t="str">
        <f t="shared" si="177"/>
        <v>-</v>
      </c>
      <c r="T619" s="27">
        <f t="shared" si="178"/>
        <v>1</v>
      </c>
      <c r="CD619" s="5">
        <v>44915</v>
      </c>
      <c r="CE619" s="25">
        <v>546.5</v>
      </c>
      <c r="CF619" s="25">
        <v>555.4</v>
      </c>
      <c r="CH619" s="5">
        <v>44886</v>
      </c>
      <c r="CI619" s="25">
        <v>14431</v>
      </c>
      <c r="CJ619" s="25">
        <v>14462</v>
      </c>
    </row>
    <row r="620" spans="1:88" x14ac:dyDescent="0.3">
      <c r="A620" s="5">
        <v>45009</v>
      </c>
      <c r="B620" s="25">
        <f t="shared" si="172"/>
        <v>618.29999999999995</v>
      </c>
      <c r="C620" s="25">
        <f t="shared" si="173"/>
        <v>15907</v>
      </c>
      <c r="D620" s="25">
        <v>618.29999999999995</v>
      </c>
      <c r="E620" s="25">
        <v>15917</v>
      </c>
      <c r="F620" s="44">
        <v>5.2085524442691867E-4</v>
      </c>
      <c r="G620" s="1">
        <f>'ONE_LAST_QUOTE (2)'!AF620</f>
        <v>-3.2310590462182717E-4</v>
      </c>
      <c r="H620" s="1">
        <f t="shared" si="174"/>
        <v>1.7144585284287945E-3</v>
      </c>
      <c r="I620" s="1">
        <f t="shared" si="175"/>
        <v>-2.3606703376724491E-3</v>
      </c>
      <c r="J620" s="25">
        <f t="shared" si="167"/>
        <v>0</v>
      </c>
      <c r="K620" s="25">
        <f t="shared" si="168"/>
        <v>0</v>
      </c>
      <c r="L620" s="25">
        <f t="shared" si="169"/>
        <v>0</v>
      </c>
      <c r="M620" s="25">
        <v>0</v>
      </c>
      <c r="N620" s="5" t="str">
        <f t="shared" si="170"/>
        <v>-</v>
      </c>
      <c r="O620" s="5" t="str">
        <f t="shared" si="171"/>
        <v>-</v>
      </c>
      <c r="P620" s="5" t="s">
        <v>80</v>
      </c>
      <c r="Q620" s="5" t="s">
        <v>80</v>
      </c>
      <c r="R620" s="5" t="str">
        <f t="shared" si="176"/>
        <v>-</v>
      </c>
      <c r="S620" s="5" t="str">
        <f t="shared" si="177"/>
        <v>-</v>
      </c>
      <c r="T620" s="27">
        <f t="shared" si="178"/>
        <v>1</v>
      </c>
      <c r="CD620" s="5">
        <v>44916</v>
      </c>
      <c r="CE620" s="25">
        <v>547.5</v>
      </c>
      <c r="CF620" s="25">
        <v>546.70000000000005</v>
      </c>
      <c r="CH620" s="5">
        <v>44887</v>
      </c>
      <c r="CI620" s="25">
        <v>14504</v>
      </c>
      <c r="CJ620" s="25">
        <v>14414</v>
      </c>
    </row>
    <row r="621" spans="1:88" x14ac:dyDescent="0.3">
      <c r="A621" s="5">
        <v>45012</v>
      </c>
      <c r="B621" s="25">
        <f t="shared" si="172"/>
        <v>614</v>
      </c>
      <c r="C621" s="25">
        <f t="shared" si="173"/>
        <v>15815</v>
      </c>
      <c r="D621" s="25">
        <v>613.79999999999995</v>
      </c>
      <c r="E621" s="25">
        <v>15829</v>
      </c>
      <c r="F621" s="44">
        <v>-1.0095024672819662E-3</v>
      </c>
      <c r="G621" s="1">
        <f>'ONE_LAST_QUOTE (2)'!AF621</f>
        <v>-3.2310590462182717E-4</v>
      </c>
      <c r="H621" s="1">
        <f t="shared" si="174"/>
        <v>1.7144585284287945E-3</v>
      </c>
      <c r="I621" s="1">
        <f t="shared" si="175"/>
        <v>-2.3606703376724491E-3</v>
      </c>
      <c r="J621" s="25">
        <f t="shared" si="167"/>
        <v>0</v>
      </c>
      <c r="K621" s="25">
        <f t="shared" si="168"/>
        <v>0</v>
      </c>
      <c r="L621" s="25">
        <f t="shared" si="169"/>
        <v>0</v>
      </c>
      <c r="M621" s="25">
        <v>0</v>
      </c>
      <c r="N621" s="5" t="str">
        <f t="shared" si="170"/>
        <v>-</v>
      </c>
      <c r="O621" s="5" t="str">
        <f t="shared" si="171"/>
        <v>-</v>
      </c>
      <c r="P621" s="5" t="s">
        <v>80</v>
      </c>
      <c r="Q621" s="5" t="s">
        <v>80</v>
      </c>
      <c r="R621" s="5" t="str">
        <f t="shared" si="176"/>
        <v>-</v>
      </c>
      <c r="S621" s="5" t="str">
        <f t="shared" si="177"/>
        <v>-</v>
      </c>
      <c r="T621" s="27">
        <f t="shared" si="178"/>
        <v>0</v>
      </c>
      <c r="CD621" s="5">
        <v>44917</v>
      </c>
      <c r="CE621" s="25">
        <v>556.20000000000005</v>
      </c>
      <c r="CF621" s="25">
        <v>546.4</v>
      </c>
      <c r="CH621" s="5">
        <v>44888</v>
      </c>
      <c r="CI621" s="25">
        <v>14599</v>
      </c>
      <c r="CJ621" s="25">
        <v>14488</v>
      </c>
    </row>
    <row r="622" spans="1:88" x14ac:dyDescent="0.3">
      <c r="A622" s="5">
        <v>45013</v>
      </c>
      <c r="B622" s="25">
        <f t="shared" si="172"/>
        <v>608</v>
      </c>
      <c r="C622" s="25">
        <f t="shared" si="173"/>
        <v>15710</v>
      </c>
      <c r="D622" s="25">
        <v>607.9</v>
      </c>
      <c r="E622" s="25">
        <v>15689</v>
      </c>
      <c r="F622" s="44">
        <v>-4.4634856233012187E-4</v>
      </c>
      <c r="G622" s="1">
        <f>'ONE_LAST_QUOTE (2)'!AF622</f>
        <v>-3.2310590462182717E-4</v>
      </c>
      <c r="H622" s="1">
        <f t="shared" si="174"/>
        <v>1.7144585284287945E-3</v>
      </c>
      <c r="I622" s="1">
        <f t="shared" si="175"/>
        <v>-2.3606703376724491E-3</v>
      </c>
      <c r="J622" s="25">
        <f t="shared" si="167"/>
        <v>0</v>
      </c>
      <c r="K622" s="25">
        <f t="shared" si="168"/>
        <v>0</v>
      </c>
      <c r="L622" s="25">
        <f t="shared" si="169"/>
        <v>0</v>
      </c>
      <c r="M622" s="25">
        <v>0</v>
      </c>
      <c r="N622" s="5" t="str">
        <f t="shared" si="170"/>
        <v>-</v>
      </c>
      <c r="O622" s="5" t="str">
        <f t="shared" si="171"/>
        <v>-</v>
      </c>
      <c r="P622" s="5" t="s">
        <v>2</v>
      </c>
      <c r="Q622" s="5" t="s">
        <v>2</v>
      </c>
      <c r="R622" s="5" t="str">
        <f t="shared" si="176"/>
        <v>-</v>
      </c>
      <c r="S622" s="5" t="str">
        <f t="shared" si="177"/>
        <v>-</v>
      </c>
      <c r="T622" s="27">
        <f t="shared" si="178"/>
        <v>0</v>
      </c>
      <c r="CD622" s="5">
        <v>44918</v>
      </c>
      <c r="CE622" s="25">
        <v>547.20000000000005</v>
      </c>
      <c r="CF622" s="25">
        <v>555</v>
      </c>
      <c r="CH622" s="5">
        <v>44889</v>
      </c>
      <c r="CI622" s="25">
        <v>14774</v>
      </c>
      <c r="CJ622" s="25">
        <v>14605</v>
      </c>
    </row>
    <row r="623" spans="1:88" x14ac:dyDescent="0.3">
      <c r="A623" s="5">
        <v>45014</v>
      </c>
      <c r="B623" s="25">
        <f t="shared" si="172"/>
        <v>611.5</v>
      </c>
      <c r="C623" s="25">
        <f t="shared" si="173"/>
        <v>15752</v>
      </c>
      <c r="D623" s="25">
        <v>610.70000000000005</v>
      </c>
      <c r="E623" s="25">
        <v>15738</v>
      </c>
      <c r="F623" s="44">
        <v>-1.063140891125351E-3</v>
      </c>
      <c r="G623" s="1">
        <f>'ONE_LAST_QUOTE (2)'!AF623</f>
        <v>-3.2310590462182717E-4</v>
      </c>
      <c r="H623" s="1">
        <f t="shared" si="174"/>
        <v>1.7144585284287945E-3</v>
      </c>
      <c r="I623" s="1">
        <f t="shared" si="175"/>
        <v>-2.3606703376724491E-3</v>
      </c>
      <c r="J623" s="25">
        <f t="shared" si="167"/>
        <v>0</v>
      </c>
      <c r="K623" s="25">
        <f t="shared" si="168"/>
        <v>0</v>
      </c>
      <c r="L623" s="25">
        <f t="shared" si="169"/>
        <v>0</v>
      </c>
      <c r="M623" s="25">
        <v>0</v>
      </c>
      <c r="N623" s="5" t="str">
        <f t="shared" si="170"/>
        <v>-</v>
      </c>
      <c r="O623" s="5" t="str">
        <f t="shared" si="171"/>
        <v>-</v>
      </c>
      <c r="P623" s="5" t="s">
        <v>2</v>
      </c>
      <c r="Q623" s="5" t="s">
        <v>2</v>
      </c>
      <c r="R623" s="5" t="str">
        <f t="shared" si="176"/>
        <v>-</v>
      </c>
      <c r="S623" s="5" t="str">
        <f t="shared" si="177"/>
        <v>-</v>
      </c>
      <c r="T623" s="27">
        <f t="shared" si="178"/>
        <v>0</v>
      </c>
      <c r="CD623" s="5">
        <v>44921</v>
      </c>
      <c r="CE623" s="25">
        <v>548.1</v>
      </c>
      <c r="CF623" s="25">
        <v>547.1</v>
      </c>
      <c r="CH623" s="5">
        <v>44890</v>
      </c>
      <c r="CI623" s="25">
        <v>14710</v>
      </c>
      <c r="CJ623" s="25">
        <v>14760</v>
      </c>
    </row>
    <row r="624" spans="1:88" x14ac:dyDescent="0.3">
      <c r="A624" s="5">
        <v>45015</v>
      </c>
      <c r="B624" s="25">
        <f t="shared" si="172"/>
        <v>614.1</v>
      </c>
      <c r="C624" s="25">
        <f t="shared" si="173"/>
        <v>15830</v>
      </c>
      <c r="D624" s="25">
        <v>613.29999999999995</v>
      </c>
      <c r="E624" s="25">
        <v>15819</v>
      </c>
      <c r="F624" s="44">
        <v>7.4603329119770972E-4</v>
      </c>
      <c r="G624" s="1">
        <f>'ONE_LAST_QUOTE (2)'!AF624</f>
        <v>-3.2310590462182717E-4</v>
      </c>
      <c r="H624" s="1">
        <f t="shared" si="174"/>
        <v>1.7144585284287945E-3</v>
      </c>
      <c r="I624" s="1">
        <f t="shared" si="175"/>
        <v>-2.3606703376724491E-3</v>
      </c>
      <c r="J624" s="25">
        <f t="shared" si="167"/>
        <v>0</v>
      </c>
      <c r="K624" s="25">
        <f t="shared" si="168"/>
        <v>0</v>
      </c>
      <c r="L624" s="25">
        <f t="shared" si="169"/>
        <v>0</v>
      </c>
      <c r="M624" s="25">
        <v>0</v>
      </c>
      <c r="N624" s="5" t="str">
        <f t="shared" si="170"/>
        <v>-</v>
      </c>
      <c r="O624" s="5" t="str">
        <f t="shared" si="171"/>
        <v>-</v>
      </c>
      <c r="P624" s="5" t="s">
        <v>80</v>
      </c>
      <c r="Q624" s="5" t="s">
        <v>80</v>
      </c>
      <c r="R624" s="5" t="str">
        <f t="shared" si="176"/>
        <v>-</v>
      </c>
      <c r="S624" s="5" t="str">
        <f t="shared" si="177"/>
        <v>-</v>
      </c>
      <c r="T624" s="27">
        <f t="shared" si="178"/>
        <v>1</v>
      </c>
      <c r="CD624" s="5">
        <v>44922</v>
      </c>
      <c r="CE624" s="25">
        <v>551.20000000000005</v>
      </c>
      <c r="CF624" s="25">
        <v>548.5</v>
      </c>
      <c r="CH624" s="5">
        <v>44893</v>
      </c>
      <c r="CI624" s="25">
        <v>14474</v>
      </c>
      <c r="CJ624" s="25">
        <v>14709</v>
      </c>
    </row>
    <row r="625" spans="1:88" x14ac:dyDescent="0.3">
      <c r="A625" s="5">
        <v>45016</v>
      </c>
      <c r="B625" s="25">
        <f t="shared" si="172"/>
        <v>615.6</v>
      </c>
      <c r="C625" s="25">
        <f t="shared" si="173"/>
        <v>15848</v>
      </c>
      <c r="D625" s="25">
        <v>615.79999999999995</v>
      </c>
      <c r="E625" s="25">
        <v>15864</v>
      </c>
      <c r="F625" s="44">
        <v>-2.2712145173858621E-3</v>
      </c>
      <c r="G625" s="1">
        <f>'ONE_LAST_QUOTE (2)'!AF625</f>
        <v>-3.2310590462182717E-4</v>
      </c>
      <c r="H625" s="1">
        <f t="shared" si="174"/>
        <v>1.7144585284287945E-3</v>
      </c>
      <c r="I625" s="1">
        <f t="shared" si="175"/>
        <v>-2.3606703376724491E-3</v>
      </c>
      <c r="J625" s="25">
        <f t="shared" si="167"/>
        <v>0</v>
      </c>
      <c r="K625" s="25">
        <f t="shared" si="168"/>
        <v>0</v>
      </c>
      <c r="L625" s="25">
        <f t="shared" si="169"/>
        <v>0</v>
      </c>
      <c r="M625" s="25">
        <v>0</v>
      </c>
      <c r="N625" s="5" t="str">
        <f t="shared" si="170"/>
        <v>-</v>
      </c>
      <c r="O625" s="5" t="str">
        <f t="shared" si="171"/>
        <v>-</v>
      </c>
      <c r="P625" s="5" t="s">
        <v>2</v>
      </c>
      <c r="Q625" s="5" t="s">
        <v>2</v>
      </c>
      <c r="R625" s="5" t="str">
        <f t="shared" si="176"/>
        <v>-</v>
      </c>
      <c r="S625" s="5" t="str">
        <f t="shared" si="177"/>
        <v>-</v>
      </c>
      <c r="T625" s="27">
        <f t="shared" si="178"/>
        <v>0</v>
      </c>
      <c r="CD625" s="5">
        <v>44923</v>
      </c>
      <c r="CE625" s="25">
        <v>542.1</v>
      </c>
      <c r="CF625" s="25">
        <v>550.70000000000005</v>
      </c>
      <c r="CH625" s="5">
        <v>44894</v>
      </c>
      <c r="CI625" s="25">
        <v>14660</v>
      </c>
      <c r="CJ625" s="25">
        <v>14495</v>
      </c>
    </row>
    <row r="626" spans="1:88" x14ac:dyDescent="0.3">
      <c r="A626" s="5">
        <v>45022</v>
      </c>
      <c r="B626" s="25">
        <f t="shared" si="172"/>
        <v>610.79999999999995</v>
      </c>
      <c r="C626" s="25">
        <f t="shared" si="173"/>
        <v>15782</v>
      </c>
      <c r="D626" s="25">
        <v>610.29999999999995</v>
      </c>
      <c r="E626" s="25">
        <v>15762</v>
      </c>
      <c r="F626" s="44">
        <v>-2.3471679221533839E-3</v>
      </c>
      <c r="G626" s="1">
        <f>'ONE_LAST_QUOTE (2)'!AF626</f>
        <v>-3.2310590462182717E-4</v>
      </c>
      <c r="H626" s="1">
        <f t="shared" si="174"/>
        <v>1.7144585284287945E-3</v>
      </c>
      <c r="I626" s="1">
        <f t="shared" si="175"/>
        <v>-2.3606703376724491E-3</v>
      </c>
      <c r="J626" s="25">
        <f t="shared" si="167"/>
        <v>0</v>
      </c>
      <c r="K626" s="25">
        <f t="shared" si="168"/>
        <v>0</v>
      </c>
      <c r="L626" s="25">
        <f t="shared" si="169"/>
        <v>0</v>
      </c>
      <c r="M626" s="25">
        <v>0</v>
      </c>
      <c r="N626" s="5" t="str">
        <f t="shared" si="170"/>
        <v>-</v>
      </c>
      <c r="O626" s="5" t="str">
        <f t="shared" si="171"/>
        <v>-</v>
      </c>
      <c r="P626" s="5" t="s">
        <v>80</v>
      </c>
      <c r="Q626" s="5" t="s">
        <v>80</v>
      </c>
      <c r="R626" s="5" t="str">
        <f t="shared" si="176"/>
        <v>-</v>
      </c>
      <c r="S626" s="5" t="str">
        <f t="shared" si="177"/>
        <v>-</v>
      </c>
      <c r="T626" s="27">
        <f t="shared" si="178"/>
        <v>0</v>
      </c>
      <c r="CD626" s="5">
        <v>44924</v>
      </c>
      <c r="CE626" s="25">
        <v>540.5</v>
      </c>
      <c r="CF626" s="25">
        <v>542.5</v>
      </c>
      <c r="CH626" s="5">
        <v>44895</v>
      </c>
      <c r="CI626" s="25">
        <v>14802</v>
      </c>
      <c r="CJ626" s="25">
        <v>14666</v>
      </c>
    </row>
    <row r="627" spans="1:88" x14ac:dyDescent="0.3">
      <c r="A627" s="5">
        <v>45023</v>
      </c>
      <c r="B627" s="25">
        <f t="shared" si="172"/>
        <v>610.6</v>
      </c>
      <c r="C627" s="25">
        <f t="shared" si="173"/>
        <v>15814</v>
      </c>
      <c r="D627" s="25">
        <v>610.79999999999995</v>
      </c>
      <c r="E627" s="25">
        <v>15818</v>
      </c>
      <c r="F627" s="44">
        <v>-3.4880491197721947E-4</v>
      </c>
      <c r="G627" s="1">
        <f>'ONE_LAST_QUOTE (2)'!AF627</f>
        <v>-3.2310590462182717E-4</v>
      </c>
      <c r="H627" s="1">
        <f t="shared" si="174"/>
        <v>1.7144585284287945E-3</v>
      </c>
      <c r="I627" s="1">
        <f t="shared" si="175"/>
        <v>-2.3606703376724491E-3</v>
      </c>
      <c r="J627" s="25">
        <f t="shared" si="167"/>
        <v>0</v>
      </c>
      <c r="K627" s="25">
        <f t="shared" si="168"/>
        <v>0</v>
      </c>
      <c r="L627" s="25">
        <f t="shared" si="169"/>
        <v>0</v>
      </c>
      <c r="M627" s="25">
        <v>0</v>
      </c>
      <c r="N627" s="5" t="str">
        <f t="shared" si="170"/>
        <v>-</v>
      </c>
      <c r="O627" s="5" t="str">
        <f t="shared" si="171"/>
        <v>-</v>
      </c>
      <c r="P627" s="5" t="s">
        <v>80</v>
      </c>
      <c r="Q627" s="5" t="s">
        <v>80</v>
      </c>
      <c r="R627" s="5" t="str">
        <f t="shared" si="176"/>
        <v>-</v>
      </c>
      <c r="S627" s="5" t="str">
        <f t="shared" si="177"/>
        <v>-</v>
      </c>
      <c r="T627" s="27">
        <f t="shared" si="178"/>
        <v>0</v>
      </c>
      <c r="CD627" s="5">
        <v>44925</v>
      </c>
      <c r="CE627" s="25">
        <v>542.5</v>
      </c>
      <c r="CF627" s="25">
        <v>539.4</v>
      </c>
      <c r="CH627" s="5">
        <v>44896</v>
      </c>
      <c r="CI627" s="25">
        <v>14980</v>
      </c>
      <c r="CJ627" s="25">
        <v>14808</v>
      </c>
    </row>
    <row r="628" spans="1:88" x14ac:dyDescent="0.3">
      <c r="A628" s="5">
        <v>45026</v>
      </c>
      <c r="B628" s="25">
        <f t="shared" si="172"/>
        <v>609.9</v>
      </c>
      <c r="C628" s="25">
        <f t="shared" si="173"/>
        <v>15845</v>
      </c>
      <c r="D628" s="25">
        <v>610</v>
      </c>
      <c r="E628" s="25">
        <v>15851</v>
      </c>
      <c r="F628" s="44">
        <v>1.2175730115117512E-3</v>
      </c>
      <c r="G628" s="1">
        <f>'ONE_LAST_QUOTE (2)'!AF628</f>
        <v>-3.2310590462182717E-4</v>
      </c>
      <c r="H628" s="1">
        <f t="shared" si="174"/>
        <v>1.7144585284287945E-3</v>
      </c>
      <c r="I628" s="1">
        <f t="shared" si="175"/>
        <v>-2.3606703376724491E-3</v>
      </c>
      <c r="J628" s="25">
        <f t="shared" si="167"/>
        <v>0</v>
      </c>
      <c r="K628" s="25">
        <f t="shared" si="168"/>
        <v>0</v>
      </c>
      <c r="L628" s="25">
        <f t="shared" si="169"/>
        <v>0</v>
      </c>
      <c r="M628" s="25">
        <v>0</v>
      </c>
      <c r="N628" s="5" t="str">
        <f t="shared" si="170"/>
        <v>-</v>
      </c>
      <c r="O628" s="5" t="str">
        <f t="shared" si="171"/>
        <v>-</v>
      </c>
      <c r="P628" s="5" t="s">
        <v>2</v>
      </c>
      <c r="Q628" s="5" t="s">
        <v>2</v>
      </c>
      <c r="R628" s="5" t="str">
        <f t="shared" si="176"/>
        <v>-</v>
      </c>
      <c r="S628" s="5" t="str">
        <f t="shared" si="177"/>
        <v>-</v>
      </c>
      <c r="T628" s="27">
        <f t="shared" si="178"/>
        <v>1</v>
      </c>
      <c r="CD628" s="5">
        <v>44928</v>
      </c>
      <c r="CE628" s="25">
        <f>CF628</f>
        <v>542.5</v>
      </c>
      <c r="CF628" s="25">
        <v>542.5</v>
      </c>
      <c r="CH628" s="5">
        <v>44897</v>
      </c>
      <c r="CI628" s="25">
        <v>14884</v>
      </c>
      <c r="CJ628" s="25">
        <v>14940</v>
      </c>
    </row>
    <row r="629" spans="1:88" x14ac:dyDescent="0.3">
      <c r="A629" s="5">
        <v>45027</v>
      </c>
      <c r="B629" s="25">
        <f t="shared" si="172"/>
        <v>612.1</v>
      </c>
      <c r="C629" s="25">
        <f t="shared" si="173"/>
        <v>15931</v>
      </c>
      <c r="D629" s="25">
        <v>612.1</v>
      </c>
      <c r="E629" s="25">
        <v>15924</v>
      </c>
      <c r="F629" s="44">
        <v>5.6021792962930768E-4</v>
      </c>
      <c r="G629" s="1">
        <f>'ONE_LAST_QUOTE (2)'!AF629</f>
        <v>-3.2310590462182717E-4</v>
      </c>
      <c r="H629" s="1">
        <f t="shared" si="174"/>
        <v>1.7144585284287945E-3</v>
      </c>
      <c r="I629" s="1">
        <f t="shared" si="175"/>
        <v>-2.3606703376724491E-3</v>
      </c>
      <c r="J629" s="25">
        <f t="shared" si="167"/>
        <v>0</v>
      </c>
      <c r="K629" s="25">
        <f t="shared" si="168"/>
        <v>0</v>
      </c>
      <c r="L629" s="25">
        <f t="shared" si="169"/>
        <v>0</v>
      </c>
      <c r="M629" s="25">
        <v>0</v>
      </c>
      <c r="N629" s="5" t="str">
        <f t="shared" si="170"/>
        <v>-</v>
      </c>
      <c r="O629" s="5" t="str">
        <f t="shared" si="171"/>
        <v>-</v>
      </c>
      <c r="P629" s="5" t="s">
        <v>2</v>
      </c>
      <c r="Q629" s="5" t="s">
        <v>2</v>
      </c>
      <c r="R629" s="5" t="str">
        <f t="shared" si="176"/>
        <v>-</v>
      </c>
      <c r="S629" s="5" t="str">
        <f t="shared" si="177"/>
        <v>-</v>
      </c>
      <c r="T629" s="27">
        <f t="shared" si="178"/>
        <v>1</v>
      </c>
      <c r="CD629" s="5">
        <v>44929</v>
      </c>
      <c r="CE629" s="25">
        <v>547.5</v>
      </c>
      <c r="CF629" s="25">
        <v>542.5</v>
      </c>
      <c r="CH629" s="5">
        <v>44900</v>
      </c>
      <c r="CI629" s="25">
        <v>14930</v>
      </c>
      <c r="CJ629" s="25">
        <v>14882</v>
      </c>
    </row>
    <row r="630" spans="1:88" x14ac:dyDescent="0.3">
      <c r="A630" s="5">
        <v>45028</v>
      </c>
      <c r="B630" s="25">
        <f t="shared" si="172"/>
        <v>610.4</v>
      </c>
      <c r="C630" s="25">
        <f t="shared" si="173"/>
        <v>15911</v>
      </c>
      <c r="D630" s="25">
        <v>610.9</v>
      </c>
      <c r="E630" s="25">
        <v>15925</v>
      </c>
      <c r="F630" s="44">
        <v>-6.4434458078824859E-4</v>
      </c>
      <c r="G630" s="1">
        <f>'ONE_LAST_QUOTE (2)'!AF630</f>
        <v>-3.2310590462182717E-4</v>
      </c>
      <c r="H630" s="1">
        <f t="shared" si="174"/>
        <v>1.7144585284287945E-3</v>
      </c>
      <c r="I630" s="1">
        <f t="shared" si="175"/>
        <v>-2.3606703376724491E-3</v>
      </c>
      <c r="J630" s="25">
        <f t="shared" si="167"/>
        <v>0</v>
      </c>
      <c r="K630" s="25">
        <f t="shared" si="168"/>
        <v>0</v>
      </c>
      <c r="L630" s="25">
        <f t="shared" si="169"/>
        <v>0</v>
      </c>
      <c r="M630" s="25">
        <v>0</v>
      </c>
      <c r="N630" s="5" t="str">
        <f t="shared" si="170"/>
        <v>-</v>
      </c>
      <c r="O630" s="5" t="str">
        <f t="shared" si="171"/>
        <v>-</v>
      </c>
      <c r="P630" s="5" t="s">
        <v>80</v>
      </c>
      <c r="Q630" s="5" t="s">
        <v>80</v>
      </c>
      <c r="R630" s="5" t="str">
        <f t="shared" si="176"/>
        <v>-</v>
      </c>
      <c r="S630" s="5" t="str">
        <f t="shared" si="177"/>
        <v>-</v>
      </c>
      <c r="T630" s="27">
        <f t="shared" si="178"/>
        <v>0</v>
      </c>
      <c r="CD630" s="5">
        <v>44930</v>
      </c>
      <c r="CE630" s="25">
        <v>544.9</v>
      </c>
      <c r="CF630" s="25">
        <v>548.1</v>
      </c>
      <c r="CH630" s="5">
        <v>44901</v>
      </c>
      <c r="CI630" s="25">
        <v>14679</v>
      </c>
      <c r="CJ630" s="25">
        <v>14947</v>
      </c>
    </row>
    <row r="631" spans="1:88" x14ac:dyDescent="0.3">
      <c r="A631" s="5">
        <v>45029</v>
      </c>
      <c r="B631" s="25">
        <f t="shared" si="172"/>
        <v>604.70000000000005</v>
      </c>
      <c r="C631" s="25">
        <f t="shared" si="173"/>
        <v>15832</v>
      </c>
      <c r="D631" s="25">
        <v>605.29999999999995</v>
      </c>
      <c r="E631" s="25">
        <v>15816</v>
      </c>
      <c r="F631" s="44">
        <v>-2.1251648924822965E-4</v>
      </c>
      <c r="G631" s="1">
        <f>'ONE_LAST_QUOTE (2)'!AF631</f>
        <v>-3.2310590462182717E-4</v>
      </c>
      <c r="H631" s="1">
        <f t="shared" si="174"/>
        <v>1.7144585284287945E-3</v>
      </c>
      <c r="I631" s="1">
        <f t="shared" si="175"/>
        <v>-2.3606703376724491E-3</v>
      </c>
      <c r="J631" s="25">
        <f t="shared" si="167"/>
        <v>0</v>
      </c>
      <c r="K631" s="25">
        <f t="shared" si="168"/>
        <v>0</v>
      </c>
      <c r="L631" s="25">
        <f t="shared" si="169"/>
        <v>0</v>
      </c>
      <c r="M631" s="25">
        <v>0</v>
      </c>
      <c r="N631" s="5" t="str">
        <f t="shared" si="170"/>
        <v>-</v>
      </c>
      <c r="O631" s="5" t="str">
        <f t="shared" si="171"/>
        <v>-</v>
      </c>
      <c r="P631" s="5" t="s">
        <v>2</v>
      </c>
      <c r="Q631" s="5" t="s">
        <v>2</v>
      </c>
      <c r="R631" s="5" t="str">
        <f t="shared" si="176"/>
        <v>-</v>
      </c>
      <c r="S631" s="5" t="str">
        <f t="shared" si="177"/>
        <v>-</v>
      </c>
      <c r="T631" s="27">
        <f t="shared" si="178"/>
        <v>1</v>
      </c>
      <c r="CD631" s="5">
        <v>44931</v>
      </c>
      <c r="CE631" s="25">
        <v>550.4</v>
      </c>
      <c r="CF631" s="25">
        <v>544.6</v>
      </c>
      <c r="CH631" s="5">
        <v>44902</v>
      </c>
      <c r="CI631" s="25">
        <v>14625</v>
      </c>
      <c r="CJ631" s="25">
        <v>14678</v>
      </c>
    </row>
    <row r="632" spans="1:88" x14ac:dyDescent="0.3">
      <c r="A632" s="5">
        <v>45030</v>
      </c>
      <c r="B632" s="25">
        <f t="shared" si="172"/>
        <v>609.9</v>
      </c>
      <c r="C632" s="25">
        <f t="shared" si="173"/>
        <v>15946</v>
      </c>
      <c r="D632" s="25">
        <v>610.20000000000005</v>
      </c>
      <c r="E632" s="25">
        <v>15948</v>
      </c>
      <c r="F632" s="44">
        <v>3.7255728857916591E-4</v>
      </c>
      <c r="G632" s="1">
        <f>'ONE_LAST_QUOTE (2)'!AF632</f>
        <v>-3.2310590462182717E-4</v>
      </c>
      <c r="H632" s="1">
        <f t="shared" si="174"/>
        <v>1.7144585284287945E-3</v>
      </c>
      <c r="I632" s="1">
        <f t="shared" si="175"/>
        <v>-2.3606703376724491E-3</v>
      </c>
      <c r="J632" s="25">
        <f t="shared" si="167"/>
        <v>0</v>
      </c>
      <c r="K632" s="25">
        <f t="shared" si="168"/>
        <v>0</v>
      </c>
      <c r="L632" s="25">
        <f t="shared" si="169"/>
        <v>0</v>
      </c>
      <c r="M632" s="25">
        <v>0</v>
      </c>
      <c r="N632" s="5" t="str">
        <f t="shared" si="170"/>
        <v>-</v>
      </c>
      <c r="O632" s="5" t="str">
        <f t="shared" si="171"/>
        <v>-</v>
      </c>
      <c r="P632" s="5" t="s">
        <v>80</v>
      </c>
      <c r="Q632" s="5" t="s">
        <v>80</v>
      </c>
      <c r="R632" s="5" t="str">
        <f t="shared" si="176"/>
        <v>-</v>
      </c>
      <c r="S632" s="5" t="str">
        <f t="shared" si="177"/>
        <v>-</v>
      </c>
      <c r="T632" s="27">
        <f t="shared" si="178"/>
        <v>1</v>
      </c>
      <c r="CD632" s="5">
        <v>44932</v>
      </c>
      <c r="CE632" s="25">
        <v>552.5</v>
      </c>
      <c r="CF632" s="25">
        <v>549.1</v>
      </c>
      <c r="CH632" s="5">
        <v>44903</v>
      </c>
      <c r="CI632" s="25">
        <v>14495</v>
      </c>
      <c r="CJ632" s="25">
        <v>14601</v>
      </c>
    </row>
    <row r="633" spans="1:88" x14ac:dyDescent="0.3">
      <c r="A633" s="5">
        <v>45033</v>
      </c>
      <c r="B633" s="25">
        <f t="shared" si="172"/>
        <v>609.9</v>
      </c>
      <c r="C633" s="25">
        <f t="shared" si="173"/>
        <v>15970</v>
      </c>
      <c r="D633" s="25">
        <v>610.4</v>
      </c>
      <c r="E633" s="25">
        <v>15970</v>
      </c>
      <c r="F633" s="44">
        <v>2.710133575308752E-5</v>
      </c>
      <c r="G633" s="1">
        <f>'ONE_LAST_QUOTE (2)'!AF633</f>
        <v>-3.2310590462182717E-4</v>
      </c>
      <c r="H633" s="1">
        <f t="shared" si="174"/>
        <v>1.7144585284287945E-3</v>
      </c>
      <c r="I633" s="1">
        <f t="shared" si="175"/>
        <v>-2.3606703376724491E-3</v>
      </c>
      <c r="J633" s="25">
        <f t="shared" si="167"/>
        <v>0</v>
      </c>
      <c r="K633" s="25">
        <f t="shared" si="168"/>
        <v>0</v>
      </c>
      <c r="L633" s="25">
        <f t="shared" si="169"/>
        <v>0</v>
      </c>
      <c r="M633" s="25">
        <v>0</v>
      </c>
      <c r="N633" s="5" t="str">
        <f t="shared" si="170"/>
        <v>-</v>
      </c>
      <c r="O633" s="5" t="str">
        <f t="shared" si="171"/>
        <v>-</v>
      </c>
      <c r="P633" s="5" t="s">
        <v>80</v>
      </c>
      <c r="Q633" s="5" t="s">
        <v>80</v>
      </c>
      <c r="R633" s="5" t="str">
        <f t="shared" si="176"/>
        <v>-</v>
      </c>
      <c r="S633" s="5" t="str">
        <f t="shared" si="177"/>
        <v>-</v>
      </c>
      <c r="T633" s="27">
        <f t="shared" si="178"/>
        <v>1</v>
      </c>
      <c r="CD633" s="5">
        <v>44935</v>
      </c>
      <c r="CE633" s="25">
        <v>571.5</v>
      </c>
      <c r="CF633" s="25">
        <v>552.4</v>
      </c>
      <c r="CH633" s="5">
        <v>44904</v>
      </c>
      <c r="CI633" s="25">
        <v>14709</v>
      </c>
      <c r="CJ633" s="25">
        <v>14510</v>
      </c>
    </row>
    <row r="634" spans="1:88" x14ac:dyDescent="0.3">
      <c r="A634" s="5">
        <v>45034</v>
      </c>
      <c r="B634" s="25">
        <f t="shared" si="172"/>
        <v>607.29999999999995</v>
      </c>
      <c r="C634" s="25">
        <f t="shared" si="173"/>
        <v>15892</v>
      </c>
      <c r="D634" s="25">
        <v>607.4</v>
      </c>
      <c r="E634" s="25">
        <v>15891</v>
      </c>
      <c r="F634" s="44">
        <v>-1.1998029779233157E-3</v>
      </c>
      <c r="G634" s="1">
        <f>'ONE_LAST_QUOTE (2)'!AF634</f>
        <v>-3.2310590462182717E-4</v>
      </c>
      <c r="H634" s="1">
        <f t="shared" si="174"/>
        <v>1.7144585284287945E-3</v>
      </c>
      <c r="I634" s="1">
        <f t="shared" si="175"/>
        <v>-2.3606703376724491E-3</v>
      </c>
      <c r="J634" s="25">
        <f t="shared" si="167"/>
        <v>0</v>
      </c>
      <c r="K634" s="25">
        <f t="shared" si="168"/>
        <v>0</v>
      </c>
      <c r="L634" s="25">
        <f t="shared" si="169"/>
        <v>0</v>
      </c>
      <c r="M634" s="25">
        <v>0</v>
      </c>
      <c r="N634" s="5" t="str">
        <f t="shared" si="170"/>
        <v>-</v>
      </c>
      <c r="O634" s="5" t="str">
        <f t="shared" si="171"/>
        <v>-</v>
      </c>
      <c r="P634" s="5" t="s">
        <v>2</v>
      </c>
      <c r="Q634" s="5" t="s">
        <v>2</v>
      </c>
      <c r="R634" s="5" t="str">
        <f t="shared" si="176"/>
        <v>-</v>
      </c>
      <c r="S634" s="5" t="str">
        <f t="shared" si="177"/>
        <v>-</v>
      </c>
      <c r="T634" s="27">
        <f t="shared" si="178"/>
        <v>0</v>
      </c>
      <c r="CD634" s="5">
        <v>44936</v>
      </c>
      <c r="CE634" s="25">
        <v>574.5</v>
      </c>
      <c r="CF634" s="25">
        <v>570.70000000000005</v>
      </c>
      <c r="CH634" s="5">
        <v>44907</v>
      </c>
      <c r="CI634" s="25">
        <v>14583</v>
      </c>
      <c r="CJ634" s="25">
        <v>14728</v>
      </c>
    </row>
    <row r="635" spans="1:88" x14ac:dyDescent="0.3">
      <c r="A635" s="5">
        <v>45035</v>
      </c>
      <c r="B635" s="25">
        <f t="shared" si="172"/>
        <v>600.79999999999995</v>
      </c>
      <c r="C635" s="25">
        <f t="shared" si="173"/>
        <v>15768</v>
      </c>
      <c r="D635" s="25">
        <v>601.4</v>
      </c>
      <c r="E635" s="25">
        <v>15775</v>
      </c>
      <c r="F635" s="44">
        <v>-2.1183929144041132E-4</v>
      </c>
      <c r="G635" s="1">
        <f>'ONE_LAST_QUOTE (2)'!AF635</f>
        <v>-3.2310590462182717E-4</v>
      </c>
      <c r="H635" s="1">
        <f t="shared" si="174"/>
        <v>1.7144585284287945E-3</v>
      </c>
      <c r="I635" s="1">
        <f t="shared" si="175"/>
        <v>-2.3606703376724491E-3</v>
      </c>
      <c r="J635" s="25">
        <f t="shared" si="167"/>
        <v>0</v>
      </c>
      <c r="K635" s="25">
        <f t="shared" si="168"/>
        <v>0</v>
      </c>
      <c r="L635" s="25">
        <f t="shared" si="169"/>
        <v>0</v>
      </c>
      <c r="M635" s="25">
        <v>0</v>
      </c>
      <c r="N635" s="5" t="str">
        <f t="shared" si="170"/>
        <v>-</v>
      </c>
      <c r="O635" s="5" t="str">
        <f t="shared" si="171"/>
        <v>-</v>
      </c>
      <c r="P635" s="5" t="s">
        <v>80</v>
      </c>
      <c r="Q635" s="5" t="s">
        <v>80</v>
      </c>
      <c r="R635" s="5" t="str">
        <f t="shared" si="176"/>
        <v>-</v>
      </c>
      <c r="S635" s="5" t="str">
        <f t="shared" si="177"/>
        <v>-</v>
      </c>
      <c r="T635" s="27">
        <f t="shared" si="178"/>
        <v>1</v>
      </c>
      <c r="CD635" s="5">
        <v>44937</v>
      </c>
      <c r="CE635" s="25">
        <v>574.20000000000005</v>
      </c>
      <c r="CF635" s="25">
        <v>573.9</v>
      </c>
      <c r="CH635" s="5">
        <v>44908</v>
      </c>
      <c r="CI635" s="25">
        <v>14518</v>
      </c>
      <c r="CJ635" s="25">
        <v>14582</v>
      </c>
    </row>
    <row r="636" spans="1:88" x14ac:dyDescent="0.3">
      <c r="A636" s="5">
        <v>45036</v>
      </c>
      <c r="B636" s="25">
        <f t="shared" si="172"/>
        <v>602.20000000000005</v>
      </c>
      <c r="C636" s="25">
        <f t="shared" si="173"/>
        <v>15758</v>
      </c>
      <c r="D636" s="25">
        <v>602</v>
      </c>
      <c r="E636" s="25">
        <v>15731</v>
      </c>
      <c r="F636" s="44">
        <v>-1.0298933306363276E-3</v>
      </c>
      <c r="G636" s="1">
        <f>'ONE_LAST_QUOTE (2)'!AF636</f>
        <v>-3.2310590462182717E-4</v>
      </c>
      <c r="H636" s="1">
        <f t="shared" si="174"/>
        <v>1.7144585284287945E-3</v>
      </c>
      <c r="I636" s="1">
        <f t="shared" si="175"/>
        <v>-2.3606703376724491E-3</v>
      </c>
      <c r="J636" s="25">
        <f t="shared" si="167"/>
        <v>0</v>
      </c>
      <c r="K636" s="25">
        <f t="shared" si="168"/>
        <v>0</v>
      </c>
      <c r="L636" s="25">
        <f t="shared" si="169"/>
        <v>0</v>
      </c>
      <c r="M636" s="25">
        <v>0</v>
      </c>
      <c r="N636" s="5" t="str">
        <f t="shared" si="170"/>
        <v>-</v>
      </c>
      <c r="O636" s="5" t="str">
        <f t="shared" si="171"/>
        <v>-</v>
      </c>
      <c r="P636" s="5" t="s">
        <v>80</v>
      </c>
      <c r="Q636" s="5" t="s">
        <v>80</v>
      </c>
      <c r="R636" s="5" t="str">
        <f t="shared" si="176"/>
        <v>-</v>
      </c>
      <c r="S636" s="5" t="str">
        <f t="shared" si="177"/>
        <v>-</v>
      </c>
      <c r="T636" s="27">
        <f t="shared" si="178"/>
        <v>0</v>
      </c>
      <c r="CD636" s="5">
        <v>44938</v>
      </c>
      <c r="CE636" s="25">
        <v>573.20000000000005</v>
      </c>
      <c r="CF636" s="25">
        <v>573.70000000000005</v>
      </c>
      <c r="CH636" s="5">
        <v>44909</v>
      </c>
      <c r="CI636" s="25">
        <v>14710</v>
      </c>
      <c r="CJ636" s="25">
        <v>14511</v>
      </c>
    </row>
    <row r="637" spans="1:88" x14ac:dyDescent="0.3">
      <c r="A637" s="5">
        <v>45037</v>
      </c>
      <c r="B637" s="25">
        <f t="shared" si="172"/>
        <v>599.20000000000005</v>
      </c>
      <c r="C637" s="25">
        <f t="shared" si="173"/>
        <v>15609</v>
      </c>
      <c r="D637" s="25">
        <v>598.4</v>
      </c>
      <c r="E637" s="25">
        <v>15614</v>
      </c>
      <c r="F637" s="44">
        <v>-6.5721612630379833E-5</v>
      </c>
      <c r="G637" s="1">
        <f>'ONE_LAST_QUOTE (2)'!AF637</f>
        <v>-3.2310590462182717E-4</v>
      </c>
      <c r="H637" s="1">
        <f t="shared" si="174"/>
        <v>1.7144585284287945E-3</v>
      </c>
      <c r="I637" s="1">
        <f t="shared" si="175"/>
        <v>-2.3606703376724491E-3</v>
      </c>
      <c r="J637" s="25">
        <f t="shared" si="167"/>
        <v>0</v>
      </c>
      <c r="K637" s="25">
        <f t="shared" si="168"/>
        <v>0</v>
      </c>
      <c r="L637" s="25">
        <f t="shared" si="169"/>
        <v>0</v>
      </c>
      <c r="M637" s="25">
        <v>0</v>
      </c>
      <c r="N637" s="5" t="str">
        <f t="shared" si="170"/>
        <v>-</v>
      </c>
      <c r="O637" s="5" t="str">
        <f t="shared" si="171"/>
        <v>-</v>
      </c>
      <c r="P637" s="5" t="s">
        <v>80</v>
      </c>
      <c r="Q637" s="5" t="s">
        <v>80</v>
      </c>
      <c r="R637" s="5" t="str">
        <f t="shared" si="176"/>
        <v>-</v>
      </c>
      <c r="S637" s="5" t="str">
        <f t="shared" si="177"/>
        <v>-</v>
      </c>
      <c r="T637" s="27">
        <f t="shared" si="178"/>
        <v>1</v>
      </c>
      <c r="CD637" s="5">
        <v>44939</v>
      </c>
      <c r="CE637" s="25">
        <v>578.5</v>
      </c>
      <c r="CF637" s="25">
        <v>573.6</v>
      </c>
      <c r="CH637" s="5">
        <v>44910</v>
      </c>
      <c r="CI637" s="25">
        <v>14713</v>
      </c>
      <c r="CJ637" s="25">
        <v>14707</v>
      </c>
    </row>
    <row r="638" spans="1:88" x14ac:dyDescent="0.3">
      <c r="A638" s="5">
        <v>45040</v>
      </c>
      <c r="B638" s="25">
        <f t="shared" si="172"/>
        <v>596.9</v>
      </c>
      <c r="C638" s="25">
        <f t="shared" si="173"/>
        <v>15629</v>
      </c>
      <c r="D638" s="25">
        <v>597.4</v>
      </c>
      <c r="E638" s="25">
        <v>15620</v>
      </c>
      <c r="F638" s="44">
        <v>-8.9395659699182317E-4</v>
      </c>
      <c r="G638" s="1">
        <f>'ONE_LAST_QUOTE (2)'!AF638</f>
        <v>-3.2310590462182717E-4</v>
      </c>
      <c r="H638" s="1">
        <f t="shared" si="174"/>
        <v>1.7144585284287945E-3</v>
      </c>
      <c r="I638" s="1">
        <f t="shared" si="175"/>
        <v>-2.3606703376724491E-3</v>
      </c>
      <c r="J638" s="25">
        <f t="shared" si="167"/>
        <v>0</v>
      </c>
      <c r="K638" s="25">
        <f t="shared" si="168"/>
        <v>0</v>
      </c>
      <c r="L638" s="25">
        <f t="shared" si="169"/>
        <v>0</v>
      </c>
      <c r="M638" s="25">
        <v>0</v>
      </c>
      <c r="N638" s="5" t="str">
        <f t="shared" si="170"/>
        <v>-</v>
      </c>
      <c r="O638" s="5" t="str">
        <f t="shared" si="171"/>
        <v>-</v>
      </c>
      <c r="P638" s="5" t="s">
        <v>80</v>
      </c>
      <c r="Q638" s="5" t="s">
        <v>80</v>
      </c>
      <c r="R638" s="5" t="str">
        <f t="shared" si="176"/>
        <v>-</v>
      </c>
      <c r="S638" s="5" t="str">
        <f t="shared" si="177"/>
        <v>-</v>
      </c>
      <c r="T638" s="27">
        <f t="shared" si="178"/>
        <v>0</v>
      </c>
      <c r="CD638" s="5">
        <v>44942</v>
      </c>
      <c r="CE638" s="25">
        <v>583.70000000000005</v>
      </c>
      <c r="CF638" s="25">
        <v>579.5</v>
      </c>
      <c r="CH638" s="5">
        <v>44911</v>
      </c>
      <c r="CI638" s="25">
        <v>14463</v>
      </c>
      <c r="CJ638" s="25">
        <v>14699</v>
      </c>
    </row>
    <row r="639" spans="1:88" x14ac:dyDescent="0.3">
      <c r="A639" s="5">
        <v>45041</v>
      </c>
      <c r="B639" s="25">
        <f t="shared" si="172"/>
        <v>588.1</v>
      </c>
      <c r="C639" s="25">
        <f t="shared" si="173"/>
        <v>15389</v>
      </c>
      <c r="D639" s="25">
        <v>588</v>
      </c>
      <c r="E639" s="25">
        <v>15389</v>
      </c>
      <c r="F639" s="44">
        <v>2.1613128692986642E-4</v>
      </c>
      <c r="G639" s="1">
        <f>'ONE_LAST_QUOTE (2)'!AF639</f>
        <v>-3.2310590462182717E-4</v>
      </c>
      <c r="H639" s="1">
        <f t="shared" si="174"/>
        <v>1.7144585284287945E-3</v>
      </c>
      <c r="I639" s="1">
        <f t="shared" si="175"/>
        <v>-2.3606703376724491E-3</v>
      </c>
      <c r="J639" s="25">
        <f t="shared" si="167"/>
        <v>0</v>
      </c>
      <c r="K639" s="25">
        <f t="shared" si="168"/>
        <v>0</v>
      </c>
      <c r="L639" s="25">
        <f t="shared" si="169"/>
        <v>0</v>
      </c>
      <c r="M639" s="25">
        <v>0</v>
      </c>
      <c r="N639" s="5" t="str">
        <f t="shared" si="170"/>
        <v>-</v>
      </c>
      <c r="O639" s="5" t="str">
        <f t="shared" si="171"/>
        <v>-</v>
      </c>
      <c r="P639" s="5" t="s">
        <v>80</v>
      </c>
      <c r="Q639" s="5" t="s">
        <v>80</v>
      </c>
      <c r="R639" s="5" t="str">
        <f t="shared" si="176"/>
        <v>-</v>
      </c>
      <c r="S639" s="5" t="str">
        <f t="shared" si="177"/>
        <v>-</v>
      </c>
      <c r="T639" s="27">
        <f t="shared" si="178"/>
        <v>1</v>
      </c>
      <c r="CD639" s="5">
        <v>44943</v>
      </c>
      <c r="CE639" s="25">
        <v>582.4</v>
      </c>
      <c r="CF639" s="25">
        <v>582.70000000000005</v>
      </c>
      <c r="CH639" s="5">
        <v>44914</v>
      </c>
      <c r="CI639" s="25">
        <v>14407</v>
      </c>
      <c r="CJ639" s="25">
        <v>14485</v>
      </c>
    </row>
    <row r="640" spans="1:88" x14ac:dyDescent="0.3">
      <c r="A640" s="5">
        <v>45042</v>
      </c>
      <c r="B640" s="25">
        <f t="shared" si="172"/>
        <v>585.5</v>
      </c>
      <c r="C640" s="25">
        <f t="shared" si="173"/>
        <v>15375</v>
      </c>
      <c r="D640" s="25">
        <v>585.4</v>
      </c>
      <c r="E640" s="25">
        <v>15376</v>
      </c>
      <c r="F640" s="44">
        <v>-1.5694996160296073E-5</v>
      </c>
      <c r="G640" s="1">
        <f>'ONE_LAST_QUOTE (2)'!AF640</f>
        <v>-3.2310590462182717E-4</v>
      </c>
      <c r="H640" s="1">
        <f t="shared" si="174"/>
        <v>1.7144585284287945E-3</v>
      </c>
      <c r="I640" s="1">
        <f t="shared" si="175"/>
        <v>-2.3606703376724491E-3</v>
      </c>
      <c r="J640" s="25">
        <f t="shared" si="167"/>
        <v>0</v>
      </c>
      <c r="K640" s="25">
        <f t="shared" si="168"/>
        <v>0</v>
      </c>
      <c r="L640" s="25">
        <f t="shared" si="169"/>
        <v>0</v>
      </c>
      <c r="M640" s="25">
        <v>0</v>
      </c>
      <c r="N640" s="5" t="str">
        <f t="shared" si="170"/>
        <v>-</v>
      </c>
      <c r="O640" s="5" t="str">
        <f t="shared" si="171"/>
        <v>-</v>
      </c>
      <c r="P640" s="5" t="s">
        <v>80</v>
      </c>
      <c r="Q640" s="5" t="s">
        <v>80</v>
      </c>
      <c r="R640" s="5" t="str">
        <f t="shared" si="176"/>
        <v>-</v>
      </c>
      <c r="S640" s="5" t="str">
        <f t="shared" si="177"/>
        <v>-</v>
      </c>
      <c r="T640" s="27">
        <f t="shared" si="178"/>
        <v>1</v>
      </c>
      <c r="CD640" s="5">
        <v>44944</v>
      </c>
      <c r="CE640" s="25">
        <v>586.6</v>
      </c>
      <c r="CF640" s="25">
        <v>582.4</v>
      </c>
      <c r="CH640" s="5">
        <v>44915</v>
      </c>
      <c r="CI640" s="25">
        <v>14153</v>
      </c>
      <c r="CJ640" s="25">
        <v>14428</v>
      </c>
    </row>
    <row r="641" spans="1:88" x14ac:dyDescent="0.3">
      <c r="A641" s="5">
        <v>45043</v>
      </c>
      <c r="B641" s="25">
        <f t="shared" si="172"/>
        <v>587.20000000000005</v>
      </c>
      <c r="C641" s="25">
        <f t="shared" si="173"/>
        <v>15437</v>
      </c>
      <c r="D641" s="25">
        <v>586.5</v>
      </c>
      <c r="E641" s="25">
        <v>15426</v>
      </c>
      <c r="F641" s="44">
        <v>1.3810714811083812E-3</v>
      </c>
      <c r="G641" s="1">
        <f>'ONE_LAST_QUOTE (2)'!AF641</f>
        <v>-3.2310590462182717E-4</v>
      </c>
      <c r="H641" s="1">
        <f t="shared" si="174"/>
        <v>1.7144585284287945E-3</v>
      </c>
      <c r="I641" s="1">
        <f t="shared" si="175"/>
        <v>-2.3606703376724491E-3</v>
      </c>
      <c r="J641" s="25">
        <f t="shared" si="167"/>
        <v>0</v>
      </c>
      <c r="K641" s="25">
        <f t="shared" si="168"/>
        <v>0</v>
      </c>
      <c r="L641" s="25">
        <f t="shared" si="169"/>
        <v>0</v>
      </c>
      <c r="M641" s="25">
        <v>0</v>
      </c>
      <c r="N641" s="5" t="str">
        <f t="shared" si="170"/>
        <v>-</v>
      </c>
      <c r="O641" s="5" t="str">
        <f t="shared" si="171"/>
        <v>-</v>
      </c>
      <c r="P641" s="5" t="s">
        <v>2</v>
      </c>
      <c r="Q641" s="5" t="s">
        <v>2</v>
      </c>
      <c r="R641" s="5" t="str">
        <f t="shared" si="176"/>
        <v>-</v>
      </c>
      <c r="S641" s="5" t="str">
        <f t="shared" si="177"/>
        <v>-</v>
      </c>
      <c r="T641" s="27">
        <f t="shared" si="178"/>
        <v>1</v>
      </c>
      <c r="CD641" s="5">
        <v>44945</v>
      </c>
      <c r="CE641" s="25">
        <v>588.4</v>
      </c>
      <c r="CF641" s="25">
        <v>587.79999999999995</v>
      </c>
      <c r="CH641" s="5">
        <v>44916</v>
      </c>
      <c r="CI641" s="25">
        <v>14219</v>
      </c>
      <c r="CJ641" s="25">
        <v>14185</v>
      </c>
    </row>
    <row r="642" spans="1:88" x14ac:dyDescent="0.3">
      <c r="A642" s="5">
        <v>45044</v>
      </c>
      <c r="B642" s="25">
        <f t="shared" si="172"/>
        <v>594.1</v>
      </c>
      <c r="C642" s="25">
        <f t="shared" si="173"/>
        <v>15567</v>
      </c>
      <c r="D642" s="25">
        <v>594.70000000000005</v>
      </c>
      <c r="E642" s="25">
        <v>15572</v>
      </c>
      <c r="F642" s="44">
        <v>-1.9259372560067409E-3</v>
      </c>
      <c r="G642" s="1">
        <f>'ONE_LAST_QUOTE (2)'!AF642</f>
        <v>-3.2310590462182717E-4</v>
      </c>
      <c r="H642" s="1">
        <f t="shared" si="174"/>
        <v>1.7144585284287945E-3</v>
      </c>
      <c r="I642" s="1">
        <f t="shared" si="175"/>
        <v>-2.3606703376724491E-3</v>
      </c>
      <c r="J642" s="25">
        <f t="shared" ref="J642:J705" si="179">IF(F642&gt;H642,1,0)</f>
        <v>0</v>
      </c>
      <c r="K642" s="25">
        <f t="shared" ref="K642:K705" si="180">IF(F642&lt;I642,1,0)</f>
        <v>0</v>
      </c>
      <c r="L642" s="25">
        <f t="shared" ref="L642:L705" si="181">J642+K642</f>
        <v>0</v>
      </c>
      <c r="M642" s="25">
        <v>0</v>
      </c>
      <c r="N642" s="5" t="str">
        <f t="shared" ref="N642:N705" si="182">IF(J642=1,A642,"-")</f>
        <v>-</v>
      </c>
      <c r="O642" s="5" t="str">
        <f t="shared" ref="O642:O705" si="183">IF(K642=1,A642,"-")</f>
        <v>-</v>
      </c>
      <c r="P642" s="5" t="s">
        <v>80</v>
      </c>
      <c r="Q642" s="5" t="s">
        <v>80</v>
      </c>
      <c r="R642" s="5" t="str">
        <f t="shared" si="176"/>
        <v>-</v>
      </c>
      <c r="S642" s="5" t="str">
        <f t="shared" si="177"/>
        <v>-</v>
      </c>
      <c r="T642" s="27">
        <f t="shared" si="178"/>
        <v>0</v>
      </c>
      <c r="CD642" s="5">
        <v>44946</v>
      </c>
      <c r="CE642" s="25">
        <v>590.20000000000005</v>
      </c>
      <c r="CF642" s="25">
        <v>588.5</v>
      </c>
      <c r="CH642" s="5">
        <v>44917</v>
      </c>
      <c r="CI642" s="25">
        <v>14374</v>
      </c>
      <c r="CJ642" s="25">
        <v>14168</v>
      </c>
    </row>
    <row r="643" spans="1:88" x14ac:dyDescent="0.3">
      <c r="A643" s="5">
        <v>45048</v>
      </c>
      <c r="B643" s="25">
        <f t="shared" ref="B643:B706" si="184">INDEX($CF:$CF,MATCH(A643,$CD:$CD)+1)</f>
        <v>596.29999999999995</v>
      </c>
      <c r="C643" s="25">
        <f t="shared" ref="C643:C706" si="185">INDEX($CJ:$CJ,MATCH(A643,$CH:$CH)+1)</f>
        <v>15651</v>
      </c>
      <c r="D643" s="25">
        <v>596.20000000000005</v>
      </c>
      <c r="E643" s="25">
        <v>15635</v>
      </c>
      <c r="F643" s="44">
        <v>-1.7074452974717414E-3</v>
      </c>
      <c r="G643" s="1">
        <f>'ONE_LAST_QUOTE (2)'!AF643</f>
        <v>-3.2310590462182717E-4</v>
      </c>
      <c r="H643" s="1">
        <f t="shared" ref="H643:H706" si="186">G643+$U$7*_xlfn.STDEV.S($F$2:$F$779)</f>
        <v>1.7144585284287945E-3</v>
      </c>
      <c r="I643" s="1">
        <f t="shared" ref="I643:I706" si="187">G643-$U$7*_xlfn.STDEV.S($F$2:$F$779)</f>
        <v>-2.3606703376724491E-3</v>
      </c>
      <c r="J643" s="25">
        <f t="shared" si="179"/>
        <v>0</v>
      </c>
      <c r="K643" s="25">
        <f t="shared" si="180"/>
        <v>0</v>
      </c>
      <c r="L643" s="25">
        <f t="shared" si="181"/>
        <v>0</v>
      </c>
      <c r="M643" s="25">
        <v>0</v>
      </c>
      <c r="N643" s="5" t="str">
        <f t="shared" si="182"/>
        <v>-</v>
      </c>
      <c r="O643" s="5" t="str">
        <f t="shared" si="183"/>
        <v>-</v>
      </c>
      <c r="P643" s="5" t="s">
        <v>80</v>
      </c>
      <c r="Q643" s="5" t="s">
        <v>80</v>
      </c>
      <c r="R643" s="5" t="str">
        <f t="shared" ref="R643:R706" si="188">IF(P643=1,A643,"-")</f>
        <v>-</v>
      </c>
      <c r="S643" s="5" t="str">
        <f t="shared" ref="S643:S706" si="189">IF(Q643=1,A643,"-")</f>
        <v>-</v>
      </c>
      <c r="T643" s="27">
        <f t="shared" ref="T643:T706" si="190">IF(F643&gt;G643,1,0)</f>
        <v>0</v>
      </c>
      <c r="CD643" s="5">
        <v>44949</v>
      </c>
      <c r="CE643" s="25">
        <v>600.79999999999995</v>
      </c>
      <c r="CF643" s="25">
        <v>592.5</v>
      </c>
      <c r="CH643" s="5">
        <v>44918</v>
      </c>
      <c r="CI643" s="25">
        <v>14189</v>
      </c>
      <c r="CJ643" s="25">
        <v>14372</v>
      </c>
    </row>
    <row r="644" spans="1:88" x14ac:dyDescent="0.3">
      <c r="A644" s="5">
        <v>45049</v>
      </c>
      <c r="B644" s="25">
        <f t="shared" si="184"/>
        <v>592.4</v>
      </c>
      <c r="C644" s="25">
        <f t="shared" si="185"/>
        <v>15555</v>
      </c>
      <c r="D644" s="25">
        <v>592.29999999999995</v>
      </c>
      <c r="E644" s="25">
        <v>15549</v>
      </c>
      <c r="F644" s="44">
        <v>-9.7623538616870031E-4</v>
      </c>
      <c r="G644" s="1">
        <f>'ONE_LAST_QUOTE (2)'!AF644</f>
        <v>-3.2310590462182717E-4</v>
      </c>
      <c r="H644" s="1">
        <f t="shared" si="186"/>
        <v>1.7144585284287945E-3</v>
      </c>
      <c r="I644" s="1">
        <f t="shared" si="187"/>
        <v>-2.3606703376724491E-3</v>
      </c>
      <c r="J644" s="25">
        <f t="shared" si="179"/>
        <v>0</v>
      </c>
      <c r="K644" s="25">
        <f t="shared" si="180"/>
        <v>0</v>
      </c>
      <c r="L644" s="25">
        <f t="shared" si="181"/>
        <v>0</v>
      </c>
      <c r="M644" s="25">
        <v>0</v>
      </c>
      <c r="N644" s="5" t="str">
        <f t="shared" si="182"/>
        <v>-</v>
      </c>
      <c r="O644" s="5" t="str">
        <f t="shared" si="183"/>
        <v>-</v>
      </c>
      <c r="P644" s="5" t="s">
        <v>80</v>
      </c>
      <c r="Q644" s="5" t="s">
        <v>80</v>
      </c>
      <c r="R644" s="5" t="str">
        <f t="shared" si="188"/>
        <v>-</v>
      </c>
      <c r="S644" s="5" t="str">
        <f t="shared" si="189"/>
        <v>-</v>
      </c>
      <c r="T644" s="27">
        <f t="shared" si="190"/>
        <v>0</v>
      </c>
      <c r="CD644" s="5">
        <v>44950</v>
      </c>
      <c r="CE644" s="25">
        <v>610.79999999999995</v>
      </c>
      <c r="CF644" s="25">
        <v>598.4</v>
      </c>
      <c r="CH644" s="5">
        <v>44921</v>
      </c>
      <c r="CI644" s="25">
        <v>14243</v>
      </c>
      <c r="CJ644" s="25">
        <v>14191</v>
      </c>
    </row>
    <row r="645" spans="1:88" x14ac:dyDescent="0.3">
      <c r="A645" s="5">
        <v>45050</v>
      </c>
      <c r="B645" s="25">
        <f t="shared" si="184"/>
        <v>594.70000000000005</v>
      </c>
      <c r="C645" s="25">
        <f t="shared" si="185"/>
        <v>15615</v>
      </c>
      <c r="D645" s="25">
        <v>594.79999999999995</v>
      </c>
      <c r="E645" s="25">
        <v>15607</v>
      </c>
      <c r="F645" s="44">
        <v>-2.067221289691419E-3</v>
      </c>
      <c r="G645" s="1">
        <f>'ONE_LAST_QUOTE (2)'!AF645</f>
        <v>-3.2310590462182717E-4</v>
      </c>
      <c r="H645" s="1">
        <f t="shared" si="186"/>
        <v>1.7144585284287945E-3</v>
      </c>
      <c r="I645" s="1">
        <f t="shared" si="187"/>
        <v>-2.3606703376724491E-3</v>
      </c>
      <c r="J645" s="25">
        <f t="shared" si="179"/>
        <v>0</v>
      </c>
      <c r="K645" s="25">
        <f t="shared" si="180"/>
        <v>0</v>
      </c>
      <c r="L645" s="25">
        <f t="shared" si="181"/>
        <v>0</v>
      </c>
      <c r="M645" s="25">
        <v>0</v>
      </c>
      <c r="N645" s="5" t="str">
        <f t="shared" si="182"/>
        <v>-</v>
      </c>
      <c r="O645" s="5" t="str">
        <f t="shared" si="183"/>
        <v>-</v>
      </c>
      <c r="P645" s="5" t="s">
        <v>80</v>
      </c>
      <c r="Q645" s="5" t="s">
        <v>80</v>
      </c>
      <c r="R645" s="5" t="str">
        <f t="shared" si="188"/>
        <v>-</v>
      </c>
      <c r="S645" s="5" t="str">
        <f t="shared" si="189"/>
        <v>-</v>
      </c>
      <c r="T645" s="27">
        <f t="shared" si="190"/>
        <v>0</v>
      </c>
      <c r="CD645" s="5">
        <v>44951</v>
      </c>
      <c r="CE645" s="25">
        <v>609.20000000000005</v>
      </c>
      <c r="CF645" s="25">
        <v>610.4</v>
      </c>
      <c r="CH645" s="5">
        <v>44922</v>
      </c>
      <c r="CI645" s="25">
        <v>14305</v>
      </c>
      <c r="CJ645" s="25">
        <v>14249</v>
      </c>
    </row>
    <row r="646" spans="1:88" x14ac:dyDescent="0.3">
      <c r="A646" s="5">
        <v>45051</v>
      </c>
      <c r="B646" s="25">
        <f t="shared" si="184"/>
        <v>596.5</v>
      </c>
      <c r="C646" s="25">
        <f t="shared" si="185"/>
        <v>15648</v>
      </c>
      <c r="D646" s="25">
        <v>596.79999999999995</v>
      </c>
      <c r="E646" s="25">
        <v>15642</v>
      </c>
      <c r="F646" s="44">
        <v>-2.4948677147921239E-3</v>
      </c>
      <c r="G646" s="1">
        <f>'ONE_LAST_QUOTE (2)'!AF646</f>
        <v>-3.2310590462182717E-4</v>
      </c>
      <c r="H646" s="1">
        <f t="shared" si="186"/>
        <v>1.7144585284287945E-3</v>
      </c>
      <c r="I646" s="1">
        <f t="shared" si="187"/>
        <v>-2.3606703376724491E-3</v>
      </c>
      <c r="J646" s="25">
        <f t="shared" si="179"/>
        <v>0</v>
      </c>
      <c r="K646" s="25">
        <f t="shared" si="180"/>
        <v>1</v>
      </c>
      <c r="L646" s="25">
        <f t="shared" si="181"/>
        <v>1</v>
      </c>
      <c r="M646" s="25">
        <v>0</v>
      </c>
      <c r="N646" s="5" t="str">
        <f t="shared" si="182"/>
        <v>-</v>
      </c>
      <c r="O646" s="5">
        <f t="shared" si="183"/>
        <v>45051</v>
      </c>
      <c r="P646" s="5" t="s">
        <v>80</v>
      </c>
      <c r="Q646" s="5" t="s">
        <v>80</v>
      </c>
      <c r="R646" s="5" t="str">
        <f t="shared" si="188"/>
        <v>-</v>
      </c>
      <c r="S646" s="5" t="str">
        <f t="shared" si="189"/>
        <v>-</v>
      </c>
      <c r="T646" s="27">
        <f t="shared" si="190"/>
        <v>0</v>
      </c>
      <c r="CD646" s="5">
        <v>44952</v>
      </c>
      <c r="CE646" s="25">
        <v>610.6</v>
      </c>
      <c r="CF646" s="25">
        <v>608.79999999999995</v>
      </c>
      <c r="CH646" s="5">
        <v>44923</v>
      </c>
      <c r="CI646" s="25">
        <v>14112</v>
      </c>
      <c r="CJ646" s="25">
        <v>14310</v>
      </c>
    </row>
    <row r="647" spans="1:88" x14ac:dyDescent="0.3">
      <c r="A647" s="5">
        <v>45054</v>
      </c>
      <c r="B647" s="25">
        <f t="shared" si="184"/>
        <v>599.6</v>
      </c>
      <c r="C647" s="25">
        <f t="shared" si="185"/>
        <v>15725</v>
      </c>
      <c r="D647" s="25">
        <v>599.6</v>
      </c>
      <c r="E647" s="25">
        <v>15723</v>
      </c>
      <c r="F647" s="44">
        <v>-1.3676603076958204E-3</v>
      </c>
      <c r="G647" s="1">
        <f>'ONE_LAST_QUOTE (2)'!AF647</f>
        <v>-3.2310590462182717E-4</v>
      </c>
      <c r="H647" s="1">
        <f t="shared" si="186"/>
        <v>1.7144585284287945E-3</v>
      </c>
      <c r="I647" s="1">
        <f t="shared" si="187"/>
        <v>-2.3606703376724491E-3</v>
      </c>
      <c r="J647" s="25">
        <f t="shared" si="179"/>
        <v>0</v>
      </c>
      <c r="K647" s="25">
        <f t="shared" si="180"/>
        <v>0</v>
      </c>
      <c r="L647" s="25">
        <f t="shared" si="181"/>
        <v>0</v>
      </c>
      <c r="M647" s="25">
        <v>0</v>
      </c>
      <c r="N647" s="5" t="str">
        <f t="shared" si="182"/>
        <v>-</v>
      </c>
      <c r="O647" s="5" t="str">
        <f t="shared" si="183"/>
        <v>-</v>
      </c>
      <c r="P647" s="5" t="s">
        <v>2</v>
      </c>
      <c r="Q647" s="5" t="s">
        <v>2</v>
      </c>
      <c r="R647" s="5" t="str">
        <f t="shared" si="188"/>
        <v>-</v>
      </c>
      <c r="S647" s="5" t="str">
        <f t="shared" si="189"/>
        <v>-</v>
      </c>
      <c r="T647" s="27">
        <f t="shared" si="190"/>
        <v>0</v>
      </c>
      <c r="CD647" s="5">
        <v>44953</v>
      </c>
      <c r="CE647" s="25">
        <v>617.29999999999995</v>
      </c>
      <c r="CF647" s="25">
        <v>611.5</v>
      </c>
      <c r="CH647" s="5">
        <v>44924</v>
      </c>
      <c r="CI647" s="25">
        <v>14034</v>
      </c>
      <c r="CJ647" s="25">
        <v>14127</v>
      </c>
    </row>
    <row r="648" spans="1:88" x14ac:dyDescent="0.3">
      <c r="A648" s="5">
        <v>45055</v>
      </c>
      <c r="B648" s="25">
        <f t="shared" si="184"/>
        <v>602.20000000000005</v>
      </c>
      <c r="C648" s="25">
        <f t="shared" si="185"/>
        <v>15724</v>
      </c>
      <c r="D648" s="25">
        <v>602.4</v>
      </c>
      <c r="E648" s="25">
        <v>15736</v>
      </c>
      <c r="F648" s="44">
        <v>-1.26831736534538E-3</v>
      </c>
      <c r="G648" s="1">
        <f>'ONE_LAST_QUOTE (2)'!AF648</f>
        <v>-3.2310590462182717E-4</v>
      </c>
      <c r="H648" s="1">
        <f t="shared" si="186"/>
        <v>1.7144585284287945E-3</v>
      </c>
      <c r="I648" s="1">
        <f t="shared" si="187"/>
        <v>-2.3606703376724491E-3</v>
      </c>
      <c r="J648" s="25">
        <f t="shared" si="179"/>
        <v>0</v>
      </c>
      <c r="K648" s="25">
        <f t="shared" si="180"/>
        <v>0</v>
      </c>
      <c r="L648" s="25">
        <f t="shared" si="181"/>
        <v>0</v>
      </c>
      <c r="M648" s="25">
        <v>0</v>
      </c>
      <c r="N648" s="5" t="str">
        <f t="shared" si="182"/>
        <v>-</v>
      </c>
      <c r="O648" s="5" t="str">
        <f t="shared" si="183"/>
        <v>-</v>
      </c>
      <c r="P648" s="5" t="s">
        <v>80</v>
      </c>
      <c r="Q648" s="5" t="s">
        <v>80</v>
      </c>
      <c r="R648" s="5" t="str">
        <f t="shared" si="188"/>
        <v>-</v>
      </c>
      <c r="S648" s="5" t="str">
        <f t="shared" si="189"/>
        <v>-</v>
      </c>
      <c r="T648" s="27">
        <f t="shared" si="190"/>
        <v>0</v>
      </c>
      <c r="CD648" s="5">
        <v>44956</v>
      </c>
      <c r="CE648" s="25">
        <v>608.4</v>
      </c>
      <c r="CF648" s="25">
        <v>615</v>
      </c>
      <c r="CH648" s="5">
        <v>44925</v>
      </c>
      <c r="CI648" s="25">
        <v>14135</v>
      </c>
      <c r="CJ648" s="25">
        <v>14038</v>
      </c>
    </row>
    <row r="649" spans="1:88" x14ac:dyDescent="0.3">
      <c r="A649" s="5">
        <v>45056</v>
      </c>
      <c r="B649" s="25">
        <f t="shared" si="184"/>
        <v>596</v>
      </c>
      <c r="C649" s="25">
        <f t="shared" si="185"/>
        <v>15586</v>
      </c>
      <c r="D649" s="25">
        <v>596.20000000000005</v>
      </c>
      <c r="E649" s="25">
        <v>15610</v>
      </c>
      <c r="F649" s="44">
        <v>-1.4940173325251652E-3</v>
      </c>
      <c r="G649" s="1">
        <f>'ONE_LAST_QUOTE (2)'!AF649</f>
        <v>-3.2310590462182717E-4</v>
      </c>
      <c r="H649" s="1">
        <f t="shared" si="186"/>
        <v>1.7144585284287945E-3</v>
      </c>
      <c r="I649" s="1">
        <f t="shared" si="187"/>
        <v>-2.3606703376724491E-3</v>
      </c>
      <c r="J649" s="25">
        <f t="shared" si="179"/>
        <v>0</v>
      </c>
      <c r="K649" s="25">
        <f t="shared" si="180"/>
        <v>0</v>
      </c>
      <c r="L649" s="25">
        <f t="shared" si="181"/>
        <v>0</v>
      </c>
      <c r="M649" s="25">
        <v>0</v>
      </c>
      <c r="N649" s="5" t="str">
        <f t="shared" si="182"/>
        <v>-</v>
      </c>
      <c r="O649" s="5" t="str">
        <f t="shared" si="183"/>
        <v>-</v>
      </c>
      <c r="P649" s="5" t="s">
        <v>80</v>
      </c>
      <c r="Q649" s="5" t="s">
        <v>80</v>
      </c>
      <c r="R649" s="5" t="str">
        <f t="shared" si="188"/>
        <v>-</v>
      </c>
      <c r="S649" s="5" t="str">
        <f t="shared" si="189"/>
        <v>-</v>
      </c>
      <c r="T649" s="27">
        <f t="shared" si="190"/>
        <v>0</v>
      </c>
      <c r="CD649" s="5">
        <v>44957</v>
      </c>
      <c r="CE649" s="25">
        <v>595.79999999999995</v>
      </c>
      <c r="CF649" s="25">
        <v>609.6</v>
      </c>
      <c r="CH649" s="5">
        <v>44929</v>
      </c>
      <c r="CI649" s="25">
        <v>14230</v>
      </c>
      <c r="CJ649" s="25">
        <v>14116</v>
      </c>
    </row>
    <row r="650" spans="1:88" x14ac:dyDescent="0.3">
      <c r="A650" s="5">
        <v>45057</v>
      </c>
      <c r="B650" s="25">
        <f t="shared" si="184"/>
        <v>594.4</v>
      </c>
      <c r="C650" s="25">
        <f t="shared" si="185"/>
        <v>15508</v>
      </c>
      <c r="D650" s="25">
        <v>594.6</v>
      </c>
      <c r="E650" s="25">
        <v>15519</v>
      </c>
      <c r="F650" s="44">
        <v>-2.5693233921620568E-3</v>
      </c>
      <c r="G650" s="1">
        <f>'ONE_LAST_QUOTE (2)'!AF650</f>
        <v>-3.2310590462182717E-4</v>
      </c>
      <c r="H650" s="1">
        <f t="shared" si="186"/>
        <v>1.7144585284287945E-3</v>
      </c>
      <c r="I650" s="1">
        <f t="shared" si="187"/>
        <v>-2.3606703376724491E-3</v>
      </c>
      <c r="J650" s="25">
        <f t="shared" si="179"/>
        <v>0</v>
      </c>
      <c r="K650" s="25">
        <f t="shared" si="180"/>
        <v>1</v>
      </c>
      <c r="L650" s="25">
        <f t="shared" si="181"/>
        <v>1</v>
      </c>
      <c r="M650" s="25">
        <v>0</v>
      </c>
      <c r="N650" s="5" t="str">
        <f t="shared" si="182"/>
        <v>-</v>
      </c>
      <c r="O650" s="5">
        <f t="shared" si="183"/>
        <v>45057</v>
      </c>
      <c r="P650" s="5" t="s">
        <v>80</v>
      </c>
      <c r="Q650" s="5" t="s">
        <v>80</v>
      </c>
      <c r="R650" s="5" t="str">
        <f t="shared" si="188"/>
        <v>-</v>
      </c>
      <c r="S650" s="5" t="str">
        <f t="shared" si="189"/>
        <v>-</v>
      </c>
      <c r="T650" s="27">
        <f t="shared" si="190"/>
        <v>0</v>
      </c>
      <c r="CD650" s="5">
        <v>44958</v>
      </c>
      <c r="CE650" s="25">
        <v>601.1</v>
      </c>
      <c r="CF650" s="25">
        <v>595.9</v>
      </c>
      <c r="CH650" s="5">
        <v>44930</v>
      </c>
      <c r="CI650" s="25">
        <v>14209</v>
      </c>
      <c r="CJ650" s="25">
        <v>14227</v>
      </c>
    </row>
    <row r="651" spans="1:88" x14ac:dyDescent="0.3">
      <c r="A651" s="5">
        <v>45058</v>
      </c>
      <c r="B651" s="25">
        <f t="shared" si="184"/>
        <v>591.6</v>
      </c>
      <c r="C651" s="25">
        <f t="shared" si="185"/>
        <v>15503</v>
      </c>
      <c r="D651" s="25">
        <v>592</v>
      </c>
      <c r="E651" s="25">
        <v>15506</v>
      </c>
      <c r="F651" s="44">
        <v>-2.4242760173060663E-3</v>
      </c>
      <c r="G651" s="1">
        <f>'ONE_LAST_QUOTE (2)'!AF651</f>
        <v>-3.2310590462182717E-4</v>
      </c>
      <c r="H651" s="1">
        <f t="shared" si="186"/>
        <v>1.7144585284287945E-3</v>
      </c>
      <c r="I651" s="1">
        <f t="shared" si="187"/>
        <v>-2.3606703376724491E-3</v>
      </c>
      <c r="J651" s="25">
        <f t="shared" si="179"/>
        <v>0</v>
      </c>
      <c r="K651" s="25">
        <f t="shared" si="180"/>
        <v>1</v>
      </c>
      <c r="L651" s="25">
        <f t="shared" si="181"/>
        <v>1</v>
      </c>
      <c r="M651" s="25">
        <v>0</v>
      </c>
      <c r="N651" s="5" t="str">
        <f t="shared" si="182"/>
        <v>-</v>
      </c>
      <c r="O651" s="5">
        <f t="shared" si="183"/>
        <v>45058</v>
      </c>
      <c r="P651" s="5" t="s">
        <v>2</v>
      </c>
      <c r="Q651" s="5" t="s">
        <v>2</v>
      </c>
      <c r="R651" s="5" t="str">
        <f t="shared" si="188"/>
        <v>-</v>
      </c>
      <c r="S651" s="5" t="str">
        <f t="shared" si="189"/>
        <v>-</v>
      </c>
      <c r="T651" s="27">
        <f t="shared" si="190"/>
        <v>0</v>
      </c>
      <c r="CD651" s="5">
        <v>44959</v>
      </c>
      <c r="CE651" s="25">
        <v>610</v>
      </c>
      <c r="CF651" s="25">
        <v>601.20000000000005</v>
      </c>
      <c r="CH651" s="5">
        <v>44931</v>
      </c>
      <c r="CI651" s="25">
        <v>14289</v>
      </c>
      <c r="CJ651" s="25">
        <v>14210</v>
      </c>
    </row>
    <row r="652" spans="1:88" x14ac:dyDescent="0.3">
      <c r="A652" s="5">
        <v>45061</v>
      </c>
      <c r="B652" s="25">
        <f t="shared" si="184"/>
        <v>592</v>
      </c>
      <c r="C652" s="25">
        <f t="shared" si="185"/>
        <v>15536</v>
      </c>
      <c r="D652" s="25">
        <v>591.9</v>
      </c>
      <c r="E652" s="25">
        <v>15510</v>
      </c>
      <c r="F652" s="44">
        <v>-1.1489408172909534E-3</v>
      </c>
      <c r="G652" s="1">
        <f>'ONE_LAST_QUOTE (2)'!AF652</f>
        <v>-3.2310590462182717E-4</v>
      </c>
      <c r="H652" s="1">
        <f t="shared" si="186"/>
        <v>1.7144585284287945E-3</v>
      </c>
      <c r="I652" s="1">
        <f t="shared" si="187"/>
        <v>-2.3606703376724491E-3</v>
      </c>
      <c r="J652" s="25">
        <f t="shared" si="179"/>
        <v>0</v>
      </c>
      <c r="K652" s="25">
        <f t="shared" si="180"/>
        <v>0</v>
      </c>
      <c r="L652" s="25">
        <f t="shared" si="181"/>
        <v>0</v>
      </c>
      <c r="M652" s="25">
        <v>0</v>
      </c>
      <c r="N652" s="5" t="str">
        <f t="shared" si="182"/>
        <v>-</v>
      </c>
      <c r="O652" s="5" t="str">
        <f t="shared" si="183"/>
        <v>-</v>
      </c>
      <c r="P652" s="5" t="s">
        <v>80</v>
      </c>
      <c r="Q652" s="5" t="s">
        <v>80</v>
      </c>
      <c r="R652" s="5" t="str">
        <f t="shared" si="188"/>
        <v>-</v>
      </c>
      <c r="S652" s="5" t="str">
        <f t="shared" si="189"/>
        <v>-</v>
      </c>
      <c r="T652" s="27">
        <f t="shared" si="190"/>
        <v>0</v>
      </c>
      <c r="CD652" s="5">
        <v>44960</v>
      </c>
      <c r="CE652" s="25">
        <v>611.1</v>
      </c>
      <c r="CF652" s="25">
        <v>609.79999999999995</v>
      </c>
      <c r="CH652" s="5">
        <v>44932</v>
      </c>
      <c r="CI652" s="25">
        <v>14366</v>
      </c>
      <c r="CJ652" s="25">
        <v>14275</v>
      </c>
    </row>
    <row r="653" spans="1:88" x14ac:dyDescent="0.3">
      <c r="A653" s="5">
        <v>45062</v>
      </c>
      <c r="B653" s="25">
        <f t="shared" si="184"/>
        <v>600.20000000000005</v>
      </c>
      <c r="C653" s="25">
        <f t="shared" si="185"/>
        <v>15698</v>
      </c>
      <c r="D653" s="25">
        <v>599.70000000000005</v>
      </c>
      <c r="E653" s="25">
        <v>15690</v>
      </c>
      <c r="F653" s="44">
        <v>-1.8323942708120427E-3</v>
      </c>
      <c r="G653" s="1">
        <f>'ONE_LAST_QUOTE (2)'!AF653</f>
        <v>-3.2310590462182717E-4</v>
      </c>
      <c r="H653" s="1">
        <f t="shared" si="186"/>
        <v>1.7144585284287945E-3</v>
      </c>
      <c r="I653" s="1">
        <f t="shared" si="187"/>
        <v>-2.3606703376724491E-3</v>
      </c>
      <c r="J653" s="25">
        <f t="shared" si="179"/>
        <v>0</v>
      </c>
      <c r="K653" s="25">
        <f t="shared" si="180"/>
        <v>0</v>
      </c>
      <c r="L653" s="25">
        <f t="shared" si="181"/>
        <v>0</v>
      </c>
      <c r="M653" s="25">
        <v>0</v>
      </c>
      <c r="N653" s="5" t="str">
        <f t="shared" si="182"/>
        <v>-</v>
      </c>
      <c r="O653" s="5" t="str">
        <f t="shared" si="183"/>
        <v>-</v>
      </c>
      <c r="P653" s="5" t="s">
        <v>80</v>
      </c>
      <c r="Q653" s="5" t="s">
        <v>80</v>
      </c>
      <c r="R653" s="5" t="str">
        <f t="shared" si="188"/>
        <v>-</v>
      </c>
      <c r="S653" s="5" t="str">
        <f t="shared" si="189"/>
        <v>-</v>
      </c>
      <c r="T653" s="27">
        <f t="shared" si="190"/>
        <v>0</v>
      </c>
      <c r="CD653" s="5">
        <v>44963</v>
      </c>
      <c r="CE653" s="25">
        <v>600.9</v>
      </c>
      <c r="CF653" s="25">
        <v>610.9</v>
      </c>
      <c r="CH653" s="5">
        <v>44935</v>
      </c>
      <c r="CI653" s="25">
        <v>14765</v>
      </c>
      <c r="CJ653" s="25">
        <v>14363</v>
      </c>
    </row>
    <row r="654" spans="1:88" x14ac:dyDescent="0.3">
      <c r="A654" s="5">
        <v>45063</v>
      </c>
      <c r="B654" s="25">
        <f t="shared" si="184"/>
        <v>610.29999999999995</v>
      </c>
      <c r="C654" s="25">
        <f t="shared" si="185"/>
        <v>15876</v>
      </c>
      <c r="D654" s="25">
        <v>610.29999999999995</v>
      </c>
      <c r="E654" s="25">
        <v>15953</v>
      </c>
      <c r="F654" s="44">
        <v>-1.3005130672201068E-3</v>
      </c>
      <c r="G654" s="1">
        <f>'ONE_LAST_QUOTE (2)'!AF654</f>
        <v>-3.2310590462182717E-4</v>
      </c>
      <c r="H654" s="1">
        <f t="shared" si="186"/>
        <v>1.7144585284287945E-3</v>
      </c>
      <c r="I654" s="1">
        <f t="shared" si="187"/>
        <v>-2.3606703376724491E-3</v>
      </c>
      <c r="J654" s="25">
        <f t="shared" si="179"/>
        <v>0</v>
      </c>
      <c r="K654" s="25">
        <f t="shared" si="180"/>
        <v>0</v>
      </c>
      <c r="L654" s="25">
        <f t="shared" si="181"/>
        <v>0</v>
      </c>
      <c r="M654" s="25">
        <v>0</v>
      </c>
      <c r="N654" s="5" t="str">
        <f t="shared" si="182"/>
        <v>-</v>
      </c>
      <c r="O654" s="5" t="str">
        <f t="shared" si="183"/>
        <v>-</v>
      </c>
      <c r="P654" s="5" t="s">
        <v>80</v>
      </c>
      <c r="Q654" s="5" t="s">
        <v>80</v>
      </c>
      <c r="R654" s="5" t="str">
        <f t="shared" si="188"/>
        <v>-</v>
      </c>
      <c r="S654" s="5" t="str">
        <f t="shared" si="189"/>
        <v>-</v>
      </c>
      <c r="T654" s="27">
        <f t="shared" si="190"/>
        <v>0</v>
      </c>
      <c r="CD654" s="5">
        <v>44964</v>
      </c>
      <c r="CE654" s="25">
        <v>600.70000000000005</v>
      </c>
      <c r="CF654" s="25">
        <v>600.79999999999995</v>
      </c>
      <c r="CH654" s="5">
        <v>44936</v>
      </c>
      <c r="CI654" s="25">
        <v>14810</v>
      </c>
      <c r="CJ654" s="25">
        <v>14760</v>
      </c>
    </row>
    <row r="655" spans="1:88" x14ac:dyDescent="0.3">
      <c r="A655" s="5">
        <v>45064</v>
      </c>
      <c r="B655" s="25">
        <f t="shared" si="184"/>
        <v>618.1</v>
      </c>
      <c r="C655" s="25">
        <f t="shared" si="185"/>
        <v>16067</v>
      </c>
      <c r="D655" s="25">
        <v>618.29999999999995</v>
      </c>
      <c r="E655" s="25">
        <v>16069</v>
      </c>
      <c r="F655" s="44">
        <v>1.4874518197990259E-3</v>
      </c>
      <c r="G655" s="1">
        <f>'ONE_LAST_QUOTE (2)'!AF655</f>
        <v>-3.2310590462182717E-4</v>
      </c>
      <c r="H655" s="1">
        <f t="shared" si="186"/>
        <v>1.7144585284287945E-3</v>
      </c>
      <c r="I655" s="1">
        <f t="shared" si="187"/>
        <v>-2.3606703376724491E-3</v>
      </c>
      <c r="J655" s="25">
        <f t="shared" si="179"/>
        <v>0</v>
      </c>
      <c r="K655" s="25">
        <f t="shared" si="180"/>
        <v>0</v>
      </c>
      <c r="L655" s="25">
        <f t="shared" si="181"/>
        <v>0</v>
      </c>
      <c r="M655" s="25">
        <v>0</v>
      </c>
      <c r="N655" s="5" t="str">
        <f t="shared" si="182"/>
        <v>-</v>
      </c>
      <c r="O655" s="5" t="str">
        <f t="shared" si="183"/>
        <v>-</v>
      </c>
      <c r="P655" s="5" t="s">
        <v>2</v>
      </c>
      <c r="Q655" s="5" t="s">
        <v>2</v>
      </c>
      <c r="R655" s="5" t="str">
        <f t="shared" si="188"/>
        <v>-</v>
      </c>
      <c r="S655" s="5" t="str">
        <f t="shared" si="189"/>
        <v>-</v>
      </c>
      <c r="T655" s="27">
        <f t="shared" si="190"/>
        <v>1</v>
      </c>
      <c r="CD655" s="5">
        <v>44965</v>
      </c>
      <c r="CE655" s="25">
        <v>611.20000000000005</v>
      </c>
      <c r="CF655" s="25">
        <v>601.9</v>
      </c>
      <c r="CH655" s="5">
        <v>44937</v>
      </c>
      <c r="CI655" s="25">
        <v>14791</v>
      </c>
      <c r="CJ655" s="25">
        <v>14819</v>
      </c>
    </row>
    <row r="656" spans="1:88" x14ac:dyDescent="0.3">
      <c r="A656" s="5">
        <v>45065</v>
      </c>
      <c r="B656" s="25">
        <f t="shared" si="184"/>
        <v>620.6</v>
      </c>
      <c r="C656" s="25">
        <f t="shared" si="185"/>
        <v>16124</v>
      </c>
      <c r="D656" s="25">
        <v>620.5</v>
      </c>
      <c r="E656" s="25">
        <v>16127</v>
      </c>
      <c r="F656" s="44">
        <v>1.1088987588933909E-3</v>
      </c>
      <c r="G656" s="1">
        <f>'ONE_LAST_QUOTE (2)'!AF656</f>
        <v>-3.2310590462182717E-4</v>
      </c>
      <c r="H656" s="1">
        <f t="shared" si="186"/>
        <v>1.7144585284287945E-3</v>
      </c>
      <c r="I656" s="1">
        <f t="shared" si="187"/>
        <v>-2.3606703376724491E-3</v>
      </c>
      <c r="J656" s="25">
        <f t="shared" si="179"/>
        <v>0</v>
      </c>
      <c r="K656" s="25">
        <f t="shared" si="180"/>
        <v>0</v>
      </c>
      <c r="L656" s="25">
        <f t="shared" si="181"/>
        <v>0</v>
      </c>
      <c r="M656" s="25">
        <v>0</v>
      </c>
      <c r="N656" s="5" t="str">
        <f t="shared" si="182"/>
        <v>-</v>
      </c>
      <c r="O656" s="5" t="str">
        <f t="shared" si="183"/>
        <v>-</v>
      </c>
      <c r="P656" s="5" t="s">
        <v>80</v>
      </c>
      <c r="Q656" s="5" t="s">
        <v>80</v>
      </c>
      <c r="R656" s="5" t="str">
        <f t="shared" si="188"/>
        <v>-</v>
      </c>
      <c r="S656" s="5" t="str">
        <f t="shared" si="189"/>
        <v>-</v>
      </c>
      <c r="T656" s="27">
        <f t="shared" si="190"/>
        <v>1</v>
      </c>
      <c r="CD656" s="5">
        <v>44966</v>
      </c>
      <c r="CE656" s="25">
        <v>610.70000000000005</v>
      </c>
      <c r="CF656" s="25">
        <v>610.9</v>
      </c>
      <c r="CH656" s="5">
        <v>44938</v>
      </c>
      <c r="CI656" s="25">
        <v>14766</v>
      </c>
      <c r="CJ656" s="25">
        <v>14778</v>
      </c>
    </row>
    <row r="657" spans="1:88" x14ac:dyDescent="0.3">
      <c r="A657" s="5">
        <v>45068</v>
      </c>
      <c r="B657" s="25">
        <f t="shared" si="184"/>
        <v>618.79999999999995</v>
      </c>
      <c r="C657" s="25">
        <f t="shared" si="185"/>
        <v>16110</v>
      </c>
      <c r="D657" s="25">
        <v>618.70000000000005</v>
      </c>
      <c r="E657" s="25">
        <v>16115</v>
      </c>
      <c r="F657" s="44">
        <v>1.4260394478719327E-3</v>
      </c>
      <c r="G657" s="1">
        <f>'ONE_LAST_QUOTE (2)'!AF657</f>
        <v>-3.2310590462182717E-4</v>
      </c>
      <c r="H657" s="1">
        <f t="shared" si="186"/>
        <v>1.7144585284287945E-3</v>
      </c>
      <c r="I657" s="1">
        <f t="shared" si="187"/>
        <v>-2.3606703376724491E-3</v>
      </c>
      <c r="J657" s="25">
        <f t="shared" si="179"/>
        <v>0</v>
      </c>
      <c r="K657" s="25">
        <f t="shared" si="180"/>
        <v>0</v>
      </c>
      <c r="L657" s="25">
        <f t="shared" si="181"/>
        <v>0</v>
      </c>
      <c r="M657" s="25">
        <v>0</v>
      </c>
      <c r="N657" s="5" t="str">
        <f t="shared" si="182"/>
        <v>-</v>
      </c>
      <c r="O657" s="5" t="str">
        <f t="shared" si="183"/>
        <v>-</v>
      </c>
      <c r="P657" s="5" t="s">
        <v>80</v>
      </c>
      <c r="Q657" s="5" t="s">
        <v>80</v>
      </c>
      <c r="R657" s="5" t="str">
        <f t="shared" si="188"/>
        <v>-</v>
      </c>
      <c r="S657" s="5" t="str">
        <f t="shared" si="189"/>
        <v>-</v>
      </c>
      <c r="T657" s="27">
        <f t="shared" si="190"/>
        <v>1</v>
      </c>
      <c r="CD657" s="5">
        <v>44967</v>
      </c>
      <c r="CE657" s="25">
        <v>612.1</v>
      </c>
      <c r="CF657" s="25">
        <v>610.9</v>
      </c>
      <c r="CH657" s="5">
        <v>44939</v>
      </c>
      <c r="CI657" s="25">
        <v>14834</v>
      </c>
      <c r="CJ657" s="25">
        <v>14771</v>
      </c>
    </row>
    <row r="658" spans="1:88" x14ac:dyDescent="0.3">
      <c r="A658" s="5">
        <v>45069</v>
      </c>
      <c r="B658" s="25">
        <f t="shared" si="184"/>
        <v>618.6</v>
      </c>
      <c r="C658" s="25">
        <f t="shared" si="185"/>
        <v>16122</v>
      </c>
      <c r="D658" s="25">
        <v>618.6</v>
      </c>
      <c r="E658" s="25">
        <v>16135</v>
      </c>
      <c r="F658" s="44">
        <v>2.1596031594046149E-3</v>
      </c>
      <c r="G658" s="1">
        <f>'ONE_LAST_QUOTE (2)'!AF658</f>
        <v>-3.2310590462182717E-4</v>
      </c>
      <c r="H658" s="1">
        <f t="shared" si="186"/>
        <v>1.7144585284287945E-3</v>
      </c>
      <c r="I658" s="1">
        <f t="shared" si="187"/>
        <v>-2.3606703376724491E-3</v>
      </c>
      <c r="J658" s="25">
        <f t="shared" si="179"/>
        <v>1</v>
      </c>
      <c r="K658" s="25">
        <f t="shared" si="180"/>
        <v>0</v>
      </c>
      <c r="L658" s="25">
        <f t="shared" si="181"/>
        <v>1</v>
      </c>
      <c r="M658" s="25">
        <v>0</v>
      </c>
      <c r="N658" s="5">
        <f t="shared" si="182"/>
        <v>45069</v>
      </c>
      <c r="O658" s="5" t="str">
        <f t="shared" si="183"/>
        <v>-</v>
      </c>
      <c r="P658" s="5" t="s">
        <v>80</v>
      </c>
      <c r="Q658" s="5" t="s">
        <v>80</v>
      </c>
      <c r="R658" s="5" t="str">
        <f t="shared" si="188"/>
        <v>-</v>
      </c>
      <c r="S658" s="5" t="str">
        <f t="shared" si="189"/>
        <v>-</v>
      </c>
      <c r="T658" s="27">
        <f t="shared" si="190"/>
        <v>1</v>
      </c>
      <c r="CD658" s="5">
        <v>44970</v>
      </c>
      <c r="CE658" s="25">
        <v>609.29999999999995</v>
      </c>
      <c r="CF658" s="25">
        <v>612</v>
      </c>
      <c r="CH658" s="5">
        <v>44942</v>
      </c>
      <c r="CI658" s="25">
        <v>14938</v>
      </c>
      <c r="CJ658" s="25">
        <v>14858</v>
      </c>
    </row>
    <row r="659" spans="1:88" x14ac:dyDescent="0.3">
      <c r="A659" s="5">
        <v>45070</v>
      </c>
      <c r="B659" s="25">
        <f t="shared" si="184"/>
        <v>614.79999999999995</v>
      </c>
      <c r="C659" s="25">
        <f t="shared" si="185"/>
        <v>16058</v>
      </c>
      <c r="D659" s="25">
        <v>614.9</v>
      </c>
      <c r="E659" s="25">
        <v>16069</v>
      </c>
      <c r="F659" s="44">
        <v>1.3169401817217262E-3</v>
      </c>
      <c r="G659" s="1">
        <f>'ONE_LAST_QUOTE (2)'!AF659</f>
        <v>-3.2310590462182717E-4</v>
      </c>
      <c r="H659" s="1">
        <f t="shared" si="186"/>
        <v>1.7144585284287945E-3</v>
      </c>
      <c r="I659" s="1">
        <f t="shared" si="187"/>
        <v>-2.3606703376724491E-3</v>
      </c>
      <c r="J659" s="25">
        <f t="shared" si="179"/>
        <v>0</v>
      </c>
      <c r="K659" s="25">
        <f t="shared" si="180"/>
        <v>0</v>
      </c>
      <c r="L659" s="25">
        <f t="shared" si="181"/>
        <v>0</v>
      </c>
      <c r="M659" s="25">
        <v>0</v>
      </c>
      <c r="N659" s="5" t="str">
        <f t="shared" si="182"/>
        <v>-</v>
      </c>
      <c r="O659" s="5" t="str">
        <f t="shared" si="183"/>
        <v>-</v>
      </c>
      <c r="P659" s="5" t="s">
        <v>80</v>
      </c>
      <c r="Q659" s="5" t="s">
        <v>80</v>
      </c>
      <c r="R659" s="5" t="str">
        <f t="shared" si="188"/>
        <v>-</v>
      </c>
      <c r="S659" s="5" t="str">
        <f t="shared" si="189"/>
        <v>-</v>
      </c>
      <c r="T659" s="27">
        <f t="shared" si="190"/>
        <v>1</v>
      </c>
      <c r="CD659" s="5">
        <v>44971</v>
      </c>
      <c r="CE659" s="25">
        <v>615</v>
      </c>
      <c r="CF659" s="25">
        <v>609.1</v>
      </c>
      <c r="CH659" s="5">
        <v>44943</v>
      </c>
      <c r="CI659" s="25">
        <v>14925</v>
      </c>
      <c r="CJ659" s="25">
        <v>14926</v>
      </c>
    </row>
    <row r="660" spans="1:88" x14ac:dyDescent="0.3">
      <c r="A660" s="5">
        <v>45071</v>
      </c>
      <c r="B660" s="25">
        <f t="shared" si="184"/>
        <v>623.5</v>
      </c>
      <c r="C660" s="25">
        <f t="shared" si="185"/>
        <v>16224</v>
      </c>
      <c r="D660" s="25">
        <v>623.4</v>
      </c>
      <c r="E660" s="25">
        <v>16205</v>
      </c>
      <c r="F660" s="44">
        <v>9.6400519866205272E-4</v>
      </c>
      <c r="G660" s="1">
        <f>'ONE_LAST_QUOTE (2)'!AF660</f>
        <v>-3.2310590462182717E-4</v>
      </c>
      <c r="H660" s="1">
        <f t="shared" si="186"/>
        <v>1.7144585284287945E-3</v>
      </c>
      <c r="I660" s="1">
        <f t="shared" si="187"/>
        <v>-2.3606703376724491E-3</v>
      </c>
      <c r="J660" s="25">
        <f t="shared" si="179"/>
        <v>0</v>
      </c>
      <c r="K660" s="25">
        <f t="shared" si="180"/>
        <v>0</v>
      </c>
      <c r="L660" s="25">
        <f t="shared" si="181"/>
        <v>0</v>
      </c>
      <c r="M660" s="25">
        <v>0</v>
      </c>
      <c r="N660" s="5" t="str">
        <f t="shared" si="182"/>
        <v>-</v>
      </c>
      <c r="O660" s="5" t="str">
        <f t="shared" si="183"/>
        <v>-</v>
      </c>
      <c r="P660" s="5" t="s">
        <v>80</v>
      </c>
      <c r="Q660" s="5" t="s">
        <v>80</v>
      </c>
      <c r="R660" s="5" t="str">
        <f t="shared" si="188"/>
        <v>-</v>
      </c>
      <c r="S660" s="5" t="str">
        <f t="shared" si="189"/>
        <v>-</v>
      </c>
      <c r="T660" s="27">
        <f t="shared" si="190"/>
        <v>1</v>
      </c>
      <c r="CD660" s="5">
        <v>44972</v>
      </c>
      <c r="CE660" s="25">
        <v>600.29999999999995</v>
      </c>
      <c r="CF660" s="25">
        <v>615.1</v>
      </c>
      <c r="CH660" s="5">
        <v>44956</v>
      </c>
      <c r="CI660" s="25">
        <v>15450</v>
      </c>
      <c r="CJ660" s="25">
        <v>14918</v>
      </c>
    </row>
    <row r="661" spans="1:88" x14ac:dyDescent="0.3">
      <c r="A661" s="5">
        <v>45072</v>
      </c>
      <c r="B661" s="25">
        <f t="shared" si="184"/>
        <v>637.29999999999995</v>
      </c>
      <c r="C661" s="25">
        <f t="shared" si="185"/>
        <v>16456</v>
      </c>
      <c r="D661" s="25">
        <v>636.4</v>
      </c>
      <c r="E661" s="25">
        <v>16438</v>
      </c>
      <c r="F661" s="44">
        <v>3.1805632405958323E-3</v>
      </c>
      <c r="G661" s="1">
        <f>'ONE_LAST_QUOTE (2)'!AF661</f>
        <v>-3.2310590462182717E-4</v>
      </c>
      <c r="H661" s="1">
        <f t="shared" si="186"/>
        <v>1.7144585284287945E-3</v>
      </c>
      <c r="I661" s="1">
        <f t="shared" si="187"/>
        <v>-2.3606703376724491E-3</v>
      </c>
      <c r="J661" s="25">
        <f t="shared" si="179"/>
        <v>1</v>
      </c>
      <c r="K661" s="25">
        <f t="shared" si="180"/>
        <v>0</v>
      </c>
      <c r="L661" s="25">
        <f t="shared" si="181"/>
        <v>1</v>
      </c>
      <c r="M661" s="25">
        <v>0</v>
      </c>
      <c r="N661" s="5">
        <f t="shared" si="182"/>
        <v>45072</v>
      </c>
      <c r="O661" s="5" t="str">
        <f t="shared" si="183"/>
        <v>-</v>
      </c>
      <c r="P661" s="5" t="s">
        <v>2</v>
      </c>
      <c r="Q661" s="5" t="s">
        <v>2</v>
      </c>
      <c r="R661" s="5" t="str">
        <f t="shared" si="188"/>
        <v>-</v>
      </c>
      <c r="S661" s="5" t="str">
        <f t="shared" si="189"/>
        <v>-</v>
      </c>
      <c r="T661" s="27">
        <f t="shared" si="190"/>
        <v>1</v>
      </c>
      <c r="CD661" s="5">
        <v>44973</v>
      </c>
      <c r="CE661" s="25">
        <v>607</v>
      </c>
      <c r="CF661" s="25">
        <v>600.29999999999995</v>
      </c>
      <c r="CH661" s="5">
        <v>44957</v>
      </c>
      <c r="CI661" s="25">
        <v>15268</v>
      </c>
      <c r="CJ661" s="25">
        <v>15456</v>
      </c>
    </row>
    <row r="662" spans="1:88" x14ac:dyDescent="0.3">
      <c r="A662" s="5">
        <v>45075</v>
      </c>
      <c r="B662" s="25">
        <f t="shared" si="184"/>
        <v>642.4</v>
      </c>
      <c r="C662" s="25">
        <f t="shared" si="185"/>
        <v>16576</v>
      </c>
      <c r="D662" s="25">
        <v>642</v>
      </c>
      <c r="E662" s="25">
        <v>16578</v>
      </c>
      <c r="F662" s="44">
        <v>1.8444917426107721E-3</v>
      </c>
      <c r="G662" s="1">
        <f>'ONE_LAST_QUOTE (2)'!AF662</f>
        <v>-3.2310590462182717E-4</v>
      </c>
      <c r="H662" s="1">
        <f t="shared" si="186"/>
        <v>1.7144585284287945E-3</v>
      </c>
      <c r="I662" s="1">
        <f t="shared" si="187"/>
        <v>-2.3606703376724491E-3</v>
      </c>
      <c r="J662" s="25">
        <f t="shared" si="179"/>
        <v>1</v>
      </c>
      <c r="K662" s="25">
        <f t="shared" si="180"/>
        <v>0</v>
      </c>
      <c r="L662" s="25">
        <f t="shared" si="181"/>
        <v>1</v>
      </c>
      <c r="M662" s="25">
        <v>0</v>
      </c>
      <c r="N662" s="5">
        <f t="shared" si="182"/>
        <v>45075</v>
      </c>
      <c r="O662" s="5" t="str">
        <f t="shared" si="183"/>
        <v>-</v>
      </c>
      <c r="P662" s="5" t="s">
        <v>80</v>
      </c>
      <c r="Q662" s="5" t="s">
        <v>80</v>
      </c>
      <c r="R662" s="5" t="str">
        <f t="shared" si="188"/>
        <v>-</v>
      </c>
      <c r="S662" s="5" t="str">
        <f t="shared" si="189"/>
        <v>-</v>
      </c>
      <c r="T662" s="27">
        <f t="shared" si="190"/>
        <v>1</v>
      </c>
      <c r="CD662" s="5">
        <v>44974</v>
      </c>
      <c r="CE662" s="25">
        <v>601.1</v>
      </c>
      <c r="CF662" s="25">
        <v>606.70000000000005</v>
      </c>
      <c r="CH662" s="5">
        <v>44958</v>
      </c>
      <c r="CI662" s="25">
        <v>15382</v>
      </c>
      <c r="CJ662" s="25">
        <v>15255</v>
      </c>
    </row>
    <row r="663" spans="1:88" x14ac:dyDescent="0.3">
      <c r="A663" s="5">
        <v>45076</v>
      </c>
      <c r="B663" s="25">
        <f t="shared" si="184"/>
        <v>635.9</v>
      </c>
      <c r="C663" s="25">
        <f t="shared" si="185"/>
        <v>16592</v>
      </c>
      <c r="D663" s="25">
        <v>641.5</v>
      </c>
      <c r="E663" s="25">
        <v>16573</v>
      </c>
      <c r="F663" s="44">
        <v>2.8018417506270824E-3</v>
      </c>
      <c r="G663" s="1">
        <f>'ONE_LAST_QUOTE (2)'!AF663</f>
        <v>-3.2310590462182717E-4</v>
      </c>
      <c r="H663" s="1">
        <f t="shared" si="186"/>
        <v>1.7144585284287945E-3</v>
      </c>
      <c r="I663" s="1">
        <f t="shared" si="187"/>
        <v>-2.3606703376724491E-3</v>
      </c>
      <c r="J663" s="25">
        <f t="shared" si="179"/>
        <v>1</v>
      </c>
      <c r="K663" s="25">
        <f t="shared" si="180"/>
        <v>0</v>
      </c>
      <c r="L663" s="25">
        <f t="shared" si="181"/>
        <v>1</v>
      </c>
      <c r="M663" s="25">
        <v>0</v>
      </c>
      <c r="N663" s="5">
        <f t="shared" si="182"/>
        <v>45076</v>
      </c>
      <c r="O663" s="5" t="str">
        <f t="shared" si="183"/>
        <v>-</v>
      </c>
      <c r="P663" s="5" t="s">
        <v>2</v>
      </c>
      <c r="Q663" s="5" t="s">
        <v>2</v>
      </c>
      <c r="R663" s="5" t="str">
        <f t="shared" si="188"/>
        <v>-</v>
      </c>
      <c r="S663" s="5" t="str">
        <f t="shared" si="189"/>
        <v>-</v>
      </c>
      <c r="T663" s="27">
        <f t="shared" si="190"/>
        <v>1</v>
      </c>
      <c r="CD663" s="5">
        <v>44977</v>
      </c>
      <c r="CE663" s="25">
        <v>603.29999999999995</v>
      </c>
      <c r="CF663" s="25">
        <v>601</v>
      </c>
      <c r="CH663" s="5">
        <v>44959</v>
      </c>
      <c r="CI663" s="25">
        <v>15580</v>
      </c>
      <c r="CJ663" s="25">
        <v>15388</v>
      </c>
    </row>
    <row r="664" spans="1:88" x14ac:dyDescent="0.3">
      <c r="A664" s="5">
        <v>45077</v>
      </c>
      <c r="B664" s="25">
        <f t="shared" si="184"/>
        <v>629.70000000000005</v>
      </c>
      <c r="C664" s="25">
        <f t="shared" si="185"/>
        <v>16491</v>
      </c>
      <c r="D664" s="25">
        <v>629</v>
      </c>
      <c r="E664" s="25">
        <v>16488</v>
      </c>
      <c r="F664" s="44">
        <v>-5.4074176716307713E-3</v>
      </c>
      <c r="G664" s="1">
        <f>'ONE_LAST_QUOTE (2)'!AF664</f>
        <v>-3.2310590462182717E-4</v>
      </c>
      <c r="H664" s="1">
        <f t="shared" si="186"/>
        <v>1.7144585284287945E-3</v>
      </c>
      <c r="I664" s="1">
        <f t="shared" si="187"/>
        <v>-2.3606703376724491E-3</v>
      </c>
      <c r="J664" s="25">
        <f t="shared" si="179"/>
        <v>0</v>
      </c>
      <c r="K664" s="25">
        <f t="shared" si="180"/>
        <v>1</v>
      </c>
      <c r="L664" s="25">
        <f t="shared" si="181"/>
        <v>1</v>
      </c>
      <c r="M664" s="25">
        <v>1</v>
      </c>
      <c r="N664" s="5" t="str">
        <f t="shared" si="182"/>
        <v>-</v>
      </c>
      <c r="O664" s="5">
        <f t="shared" si="183"/>
        <v>45077</v>
      </c>
      <c r="P664" s="5" t="s">
        <v>80</v>
      </c>
      <c r="Q664" s="5" t="s">
        <v>80</v>
      </c>
      <c r="R664" s="5" t="str">
        <f t="shared" si="188"/>
        <v>-</v>
      </c>
      <c r="S664" s="5" t="str">
        <f t="shared" si="189"/>
        <v>-</v>
      </c>
      <c r="T664" s="27">
        <f t="shared" si="190"/>
        <v>0</v>
      </c>
      <c r="CD664" s="5">
        <v>44978</v>
      </c>
      <c r="CE664" s="25">
        <v>602.1</v>
      </c>
      <c r="CF664" s="25">
        <v>603.29999999999995</v>
      </c>
      <c r="CH664" s="5">
        <v>44960</v>
      </c>
      <c r="CI664" s="25">
        <v>15581</v>
      </c>
      <c r="CJ664" s="25">
        <v>15587</v>
      </c>
    </row>
    <row r="665" spans="1:88" x14ac:dyDescent="0.3">
      <c r="A665" s="5">
        <v>45078</v>
      </c>
      <c r="B665" s="25">
        <f t="shared" si="184"/>
        <v>628.1</v>
      </c>
      <c r="C665" s="25">
        <f t="shared" si="185"/>
        <v>16473</v>
      </c>
      <c r="D665" s="25">
        <v>627.70000000000005</v>
      </c>
      <c r="E665" s="25">
        <v>16469</v>
      </c>
      <c r="F665" s="44">
        <v>-7.3597636760407599E-3</v>
      </c>
      <c r="G665" s="1">
        <f>'ONE_LAST_QUOTE (2)'!AF665</f>
        <v>-3.2310590462182717E-4</v>
      </c>
      <c r="H665" s="1">
        <f t="shared" si="186"/>
        <v>1.7144585284287945E-3</v>
      </c>
      <c r="I665" s="1">
        <f t="shared" si="187"/>
        <v>-2.3606703376724491E-3</v>
      </c>
      <c r="J665" s="25">
        <f t="shared" si="179"/>
        <v>0</v>
      </c>
      <c r="K665" s="25">
        <f t="shared" si="180"/>
        <v>1</v>
      </c>
      <c r="L665" s="25">
        <f t="shared" si="181"/>
        <v>1</v>
      </c>
      <c r="M665" s="25">
        <v>0</v>
      </c>
      <c r="N665" s="5" t="str">
        <f t="shared" si="182"/>
        <v>-</v>
      </c>
      <c r="O665" s="5" t="s">
        <v>172</v>
      </c>
      <c r="P665" s="5" t="s">
        <v>80</v>
      </c>
      <c r="Q665" s="5" t="s">
        <v>80</v>
      </c>
      <c r="R665" s="5" t="str">
        <f t="shared" si="188"/>
        <v>-</v>
      </c>
      <c r="S665" s="5" t="str">
        <f t="shared" si="189"/>
        <v>-</v>
      </c>
      <c r="T665" s="27">
        <f t="shared" si="190"/>
        <v>0</v>
      </c>
      <c r="CD665" s="5">
        <v>44979</v>
      </c>
      <c r="CE665" s="25">
        <v>595.70000000000005</v>
      </c>
      <c r="CF665" s="25">
        <v>602</v>
      </c>
      <c r="CH665" s="5">
        <v>44963</v>
      </c>
      <c r="CI665" s="25">
        <v>15407</v>
      </c>
      <c r="CJ665" s="25">
        <v>15575</v>
      </c>
    </row>
    <row r="666" spans="1:88" x14ac:dyDescent="0.3">
      <c r="A666" s="5">
        <v>45079</v>
      </c>
      <c r="B666" s="25">
        <f t="shared" si="184"/>
        <v>639.1</v>
      </c>
      <c r="C666" s="25">
        <f t="shared" si="185"/>
        <v>16720</v>
      </c>
      <c r="D666" s="25">
        <v>639</v>
      </c>
      <c r="E666" s="25">
        <v>16711</v>
      </c>
      <c r="F666" s="44">
        <v>-8.2168807333414095E-3</v>
      </c>
      <c r="G666" s="1">
        <f>'ONE_LAST_QUOTE (2)'!AF666</f>
        <v>-3.2310590462182717E-4</v>
      </c>
      <c r="H666" s="1">
        <f t="shared" si="186"/>
        <v>1.7144585284287945E-3</v>
      </c>
      <c r="I666" s="1">
        <f t="shared" si="187"/>
        <v>-2.3606703376724491E-3</v>
      </c>
      <c r="J666" s="25">
        <f t="shared" si="179"/>
        <v>0</v>
      </c>
      <c r="K666" s="25">
        <f t="shared" si="180"/>
        <v>1</v>
      </c>
      <c r="L666" s="25">
        <f t="shared" si="181"/>
        <v>1</v>
      </c>
      <c r="M666" s="25">
        <v>0</v>
      </c>
      <c r="N666" s="5" t="str">
        <f t="shared" si="182"/>
        <v>-</v>
      </c>
      <c r="O666" s="5" t="s">
        <v>80</v>
      </c>
      <c r="P666" s="5" t="s">
        <v>80</v>
      </c>
      <c r="Q666" s="5" t="s">
        <v>80</v>
      </c>
      <c r="R666" s="5" t="str">
        <f t="shared" si="188"/>
        <v>-</v>
      </c>
      <c r="S666" s="5" t="str">
        <f t="shared" si="189"/>
        <v>-</v>
      </c>
      <c r="T666" s="27">
        <f t="shared" si="190"/>
        <v>0</v>
      </c>
      <c r="CD666" s="5">
        <v>44980</v>
      </c>
      <c r="CE666" s="25">
        <v>604.79999999999995</v>
      </c>
      <c r="CF666" s="25">
        <v>595.29999999999995</v>
      </c>
      <c r="CH666" s="5">
        <v>44964</v>
      </c>
      <c r="CI666" s="25">
        <v>15397</v>
      </c>
      <c r="CJ666" s="25">
        <v>15391</v>
      </c>
    </row>
    <row r="667" spans="1:88" x14ac:dyDescent="0.3">
      <c r="A667" s="5">
        <v>45082</v>
      </c>
      <c r="B667" s="25">
        <f t="shared" si="184"/>
        <v>636.4</v>
      </c>
      <c r="C667" s="25">
        <f t="shared" si="185"/>
        <v>16691</v>
      </c>
      <c r="D667" s="25">
        <v>636</v>
      </c>
      <c r="E667" s="25">
        <v>16683</v>
      </c>
      <c r="F667" s="44">
        <v>-7.8326305547271793E-3</v>
      </c>
      <c r="G667" s="1">
        <f>'ONE_LAST_QUOTE (2)'!AF667</f>
        <v>-3.2310590462182717E-4</v>
      </c>
      <c r="H667" s="1">
        <f t="shared" si="186"/>
        <v>1.7144585284287945E-3</v>
      </c>
      <c r="I667" s="1">
        <f t="shared" si="187"/>
        <v>-2.3606703376724491E-3</v>
      </c>
      <c r="J667" s="25">
        <f t="shared" si="179"/>
        <v>0</v>
      </c>
      <c r="K667" s="25">
        <f t="shared" si="180"/>
        <v>1</v>
      </c>
      <c r="L667" s="25">
        <f t="shared" si="181"/>
        <v>1</v>
      </c>
      <c r="M667" s="25">
        <v>0</v>
      </c>
      <c r="N667" s="5" t="str">
        <f t="shared" si="182"/>
        <v>-</v>
      </c>
      <c r="O667" s="5" t="s">
        <v>172</v>
      </c>
      <c r="P667" s="5" t="s">
        <v>80</v>
      </c>
      <c r="Q667" s="5" t="s">
        <v>80</v>
      </c>
      <c r="R667" s="5" t="str">
        <f t="shared" si="188"/>
        <v>-</v>
      </c>
      <c r="S667" s="5" t="str">
        <f t="shared" si="189"/>
        <v>-</v>
      </c>
      <c r="T667" s="27">
        <f t="shared" si="190"/>
        <v>0</v>
      </c>
      <c r="CD667" s="5">
        <v>44981</v>
      </c>
      <c r="CE667" s="25">
        <v>602.5</v>
      </c>
      <c r="CF667" s="25">
        <v>604.6</v>
      </c>
      <c r="CH667" s="5">
        <v>44965</v>
      </c>
      <c r="CI667" s="25">
        <v>15604</v>
      </c>
      <c r="CJ667" s="25">
        <v>15400</v>
      </c>
    </row>
    <row r="668" spans="1:88" x14ac:dyDescent="0.3">
      <c r="A668" s="5">
        <v>45083</v>
      </c>
      <c r="B668" s="25">
        <f t="shared" si="184"/>
        <v>638.29999999999995</v>
      </c>
      <c r="C668" s="25">
        <f t="shared" si="185"/>
        <v>16735</v>
      </c>
      <c r="D668" s="25">
        <v>638.6</v>
      </c>
      <c r="E668" s="25">
        <v>16746</v>
      </c>
      <c r="F668" s="44">
        <v>-6.4466434607860518E-3</v>
      </c>
      <c r="G668" s="1">
        <f>'ONE_LAST_QUOTE (2)'!AF668</f>
        <v>-3.2310590462182717E-4</v>
      </c>
      <c r="H668" s="1">
        <f t="shared" si="186"/>
        <v>1.7144585284287945E-3</v>
      </c>
      <c r="I668" s="1">
        <f t="shared" si="187"/>
        <v>-2.3606703376724491E-3</v>
      </c>
      <c r="J668" s="25">
        <f t="shared" si="179"/>
        <v>0</v>
      </c>
      <c r="K668" s="25">
        <f t="shared" si="180"/>
        <v>1</v>
      </c>
      <c r="L668" s="25">
        <f t="shared" si="181"/>
        <v>1</v>
      </c>
      <c r="M668" s="25">
        <v>0</v>
      </c>
      <c r="N668" s="5" t="str">
        <f t="shared" si="182"/>
        <v>-</v>
      </c>
      <c r="O668" s="5" t="s">
        <v>80</v>
      </c>
      <c r="P668" s="5" t="s">
        <v>2</v>
      </c>
      <c r="Q668" s="5" t="s">
        <v>2</v>
      </c>
      <c r="R668" s="5" t="str">
        <f t="shared" si="188"/>
        <v>-</v>
      </c>
      <c r="S668" s="5" t="str">
        <f t="shared" si="189"/>
        <v>-</v>
      </c>
      <c r="T668" s="27">
        <f t="shared" si="190"/>
        <v>0</v>
      </c>
      <c r="CD668" s="5">
        <v>44984</v>
      </c>
      <c r="CE668" s="25">
        <v>595.5</v>
      </c>
      <c r="CF668" s="25">
        <v>600.4</v>
      </c>
      <c r="CH668" s="5">
        <v>44966</v>
      </c>
      <c r="CI668" s="25">
        <v>15600</v>
      </c>
      <c r="CJ668" s="25">
        <v>15601</v>
      </c>
    </row>
    <row r="669" spans="1:88" x14ac:dyDescent="0.3">
      <c r="A669" s="5">
        <v>45084</v>
      </c>
      <c r="B669" s="25">
        <f t="shared" si="184"/>
        <v>642.5</v>
      </c>
      <c r="C669" s="25">
        <f t="shared" si="185"/>
        <v>16878</v>
      </c>
      <c r="D669" s="25">
        <v>645.20000000000005</v>
      </c>
      <c r="E669" s="25">
        <v>16890</v>
      </c>
      <c r="F669" s="44">
        <v>-6.9341169316377519E-3</v>
      </c>
      <c r="G669" s="1">
        <f>'ONE_LAST_QUOTE (2)'!AF669</f>
        <v>-3.2310590462182717E-4</v>
      </c>
      <c r="H669" s="1">
        <f t="shared" si="186"/>
        <v>1.7144585284287945E-3</v>
      </c>
      <c r="I669" s="1">
        <f t="shared" si="187"/>
        <v>-2.3606703376724491E-3</v>
      </c>
      <c r="J669" s="25">
        <f t="shared" si="179"/>
        <v>0</v>
      </c>
      <c r="K669" s="25">
        <f t="shared" si="180"/>
        <v>1</v>
      </c>
      <c r="L669" s="25">
        <f t="shared" si="181"/>
        <v>1</v>
      </c>
      <c r="M669" s="25">
        <v>0</v>
      </c>
      <c r="N669" s="5" t="str">
        <f t="shared" si="182"/>
        <v>-</v>
      </c>
      <c r="O669" s="5" t="s">
        <v>80</v>
      </c>
      <c r="P669" s="5" t="s">
        <v>2</v>
      </c>
      <c r="Q669" s="5" t="s">
        <v>2</v>
      </c>
      <c r="R669" s="5" t="str">
        <f t="shared" si="188"/>
        <v>-</v>
      </c>
      <c r="S669" s="5" t="str">
        <f t="shared" si="189"/>
        <v>-</v>
      </c>
      <c r="T669" s="27">
        <f t="shared" si="190"/>
        <v>0</v>
      </c>
      <c r="CD669" s="5">
        <v>44985</v>
      </c>
      <c r="CE669" s="25">
        <v>595.9</v>
      </c>
      <c r="CF669" s="25">
        <v>596.70000000000005</v>
      </c>
      <c r="CH669" s="5">
        <v>44967</v>
      </c>
      <c r="CI669" s="25">
        <v>15577</v>
      </c>
      <c r="CJ669" s="25">
        <v>15600</v>
      </c>
    </row>
    <row r="670" spans="1:88" x14ac:dyDescent="0.3">
      <c r="A670" s="5">
        <v>45085</v>
      </c>
      <c r="B670" s="25">
        <f t="shared" si="184"/>
        <v>638.5</v>
      </c>
      <c r="C670" s="25">
        <f t="shared" si="185"/>
        <v>16716</v>
      </c>
      <c r="D670" s="25">
        <v>638.4</v>
      </c>
      <c r="E670" s="25">
        <v>16717</v>
      </c>
      <c r="F670" s="44">
        <v>-7.8079476335503441E-3</v>
      </c>
      <c r="G670" s="1">
        <f>'ONE_LAST_QUOTE (2)'!AF670</f>
        <v>-3.2310590462182717E-4</v>
      </c>
      <c r="H670" s="1">
        <f t="shared" si="186"/>
        <v>1.7144585284287945E-3</v>
      </c>
      <c r="I670" s="1">
        <f t="shared" si="187"/>
        <v>-2.3606703376724491E-3</v>
      </c>
      <c r="J670" s="25">
        <f t="shared" si="179"/>
        <v>0</v>
      </c>
      <c r="K670" s="25">
        <f t="shared" si="180"/>
        <v>1</v>
      </c>
      <c r="L670" s="25">
        <f t="shared" si="181"/>
        <v>1</v>
      </c>
      <c r="M670" s="25">
        <v>0</v>
      </c>
      <c r="N670" s="5" t="str">
        <f t="shared" si="182"/>
        <v>-</v>
      </c>
      <c r="O670" s="5" t="s">
        <v>80</v>
      </c>
      <c r="P670" s="5" t="s">
        <v>80</v>
      </c>
      <c r="Q670" s="5" t="s">
        <v>80</v>
      </c>
      <c r="R670" s="5" t="str">
        <f t="shared" si="188"/>
        <v>-</v>
      </c>
      <c r="S670" s="5" t="str">
        <f t="shared" si="189"/>
        <v>-</v>
      </c>
      <c r="T670" s="27">
        <f t="shared" si="190"/>
        <v>0</v>
      </c>
      <c r="CD670" s="5">
        <v>44986</v>
      </c>
      <c r="CE670" s="25">
        <v>603.79999999999995</v>
      </c>
      <c r="CF670" s="25">
        <v>597.20000000000005</v>
      </c>
      <c r="CH670" s="5">
        <v>44970</v>
      </c>
      <c r="CI670" s="25">
        <v>15532</v>
      </c>
      <c r="CJ670" s="25">
        <v>15582</v>
      </c>
    </row>
    <row r="671" spans="1:88" x14ac:dyDescent="0.3">
      <c r="A671" s="5">
        <v>45086</v>
      </c>
      <c r="B671" s="25">
        <f t="shared" si="184"/>
        <v>646.29999999999995</v>
      </c>
      <c r="C671" s="25">
        <f t="shared" si="185"/>
        <v>16888</v>
      </c>
      <c r="D671" s="25">
        <v>646.4</v>
      </c>
      <c r="E671" s="25">
        <v>16886</v>
      </c>
      <c r="F671" s="44">
        <v>-8.8902899250319651E-3</v>
      </c>
      <c r="G671" s="1">
        <f>'ONE_LAST_QUOTE (2)'!AF671</f>
        <v>-3.2310590462182717E-4</v>
      </c>
      <c r="H671" s="1">
        <f t="shared" si="186"/>
        <v>1.7144585284287945E-3</v>
      </c>
      <c r="I671" s="1">
        <f t="shared" si="187"/>
        <v>-2.3606703376724491E-3</v>
      </c>
      <c r="J671" s="25">
        <f t="shared" si="179"/>
        <v>0</v>
      </c>
      <c r="K671" s="25">
        <f t="shared" si="180"/>
        <v>1</v>
      </c>
      <c r="L671" s="25">
        <f t="shared" si="181"/>
        <v>1</v>
      </c>
      <c r="M671" s="25">
        <v>0</v>
      </c>
      <c r="N671" s="5" t="str">
        <f t="shared" si="182"/>
        <v>-</v>
      </c>
      <c r="O671" s="5" t="s">
        <v>172</v>
      </c>
      <c r="P671" s="5" t="s">
        <v>80</v>
      </c>
      <c r="Q671" s="5" t="s">
        <v>80</v>
      </c>
      <c r="R671" s="5" t="str">
        <f t="shared" si="188"/>
        <v>-</v>
      </c>
      <c r="S671" s="5" t="str">
        <f t="shared" si="189"/>
        <v>-</v>
      </c>
      <c r="T671" s="27">
        <f t="shared" si="190"/>
        <v>0</v>
      </c>
      <c r="CD671" s="5">
        <v>44987</v>
      </c>
      <c r="CE671" s="25">
        <v>602.79999999999995</v>
      </c>
      <c r="CF671" s="25">
        <v>603.9</v>
      </c>
      <c r="CH671" s="5">
        <v>44971</v>
      </c>
      <c r="CI671" s="25">
        <v>15658</v>
      </c>
      <c r="CJ671" s="25">
        <v>15534</v>
      </c>
    </row>
    <row r="672" spans="1:88" x14ac:dyDescent="0.3">
      <c r="A672" s="5">
        <v>45089</v>
      </c>
      <c r="B672" s="25">
        <f t="shared" si="184"/>
        <v>650.20000000000005</v>
      </c>
      <c r="C672" s="25">
        <f t="shared" si="185"/>
        <v>16948</v>
      </c>
      <c r="D672" s="25">
        <v>650.1</v>
      </c>
      <c r="E672" s="25">
        <v>16942</v>
      </c>
      <c r="F672" s="44">
        <v>-5.4247222480148169E-3</v>
      </c>
      <c r="G672" s="1">
        <f>'ONE_LAST_QUOTE (2)'!AF672</f>
        <v>-3.2310590462182717E-4</v>
      </c>
      <c r="H672" s="1">
        <f t="shared" si="186"/>
        <v>1.7144585284287945E-3</v>
      </c>
      <c r="I672" s="1">
        <f t="shared" si="187"/>
        <v>-2.3606703376724491E-3</v>
      </c>
      <c r="J672" s="25">
        <f t="shared" si="179"/>
        <v>0</v>
      </c>
      <c r="K672" s="25">
        <f t="shared" si="180"/>
        <v>1</v>
      </c>
      <c r="L672" s="25">
        <f t="shared" si="181"/>
        <v>1</v>
      </c>
      <c r="M672" s="25">
        <v>0</v>
      </c>
      <c r="N672" s="5" t="str">
        <f t="shared" si="182"/>
        <v>-</v>
      </c>
      <c r="O672" s="5" t="s">
        <v>168</v>
      </c>
      <c r="P672" s="5" t="s">
        <v>80</v>
      </c>
      <c r="Q672" s="5" t="s">
        <v>80</v>
      </c>
      <c r="R672" s="5" t="str">
        <f t="shared" si="188"/>
        <v>-</v>
      </c>
      <c r="S672" s="5" t="str">
        <f t="shared" si="189"/>
        <v>-</v>
      </c>
      <c r="T672" s="27">
        <f t="shared" si="190"/>
        <v>0</v>
      </c>
      <c r="CD672" s="5">
        <v>44988</v>
      </c>
      <c r="CE672" s="25">
        <v>604.4</v>
      </c>
      <c r="CF672" s="25">
        <v>602.4</v>
      </c>
      <c r="CH672" s="5">
        <v>44972</v>
      </c>
      <c r="CI672" s="25">
        <v>15398</v>
      </c>
      <c r="CJ672" s="25">
        <v>15665</v>
      </c>
    </row>
    <row r="673" spans="1:88" x14ac:dyDescent="0.3">
      <c r="A673" s="5">
        <v>45090</v>
      </c>
      <c r="B673" s="25">
        <f t="shared" si="184"/>
        <v>664</v>
      </c>
      <c r="C673" s="25">
        <f t="shared" si="185"/>
        <v>17237</v>
      </c>
      <c r="D673" s="25">
        <v>663.8</v>
      </c>
      <c r="E673" s="25">
        <v>17218</v>
      </c>
      <c r="F673" s="44">
        <v>-4.9720267383936822E-3</v>
      </c>
      <c r="G673" s="1">
        <f>'ONE_LAST_QUOTE (2)'!AF673</f>
        <v>-3.2310590462182717E-4</v>
      </c>
      <c r="H673" s="1">
        <f t="shared" si="186"/>
        <v>1.7144585284287945E-3</v>
      </c>
      <c r="I673" s="1">
        <f t="shared" si="187"/>
        <v>-2.3606703376724491E-3</v>
      </c>
      <c r="J673" s="25">
        <f t="shared" si="179"/>
        <v>0</v>
      </c>
      <c r="K673" s="25">
        <f t="shared" si="180"/>
        <v>1</v>
      </c>
      <c r="L673" s="25">
        <f t="shared" si="181"/>
        <v>1</v>
      </c>
      <c r="M673" s="25">
        <v>0</v>
      </c>
      <c r="N673" s="5" t="str">
        <f t="shared" si="182"/>
        <v>-</v>
      </c>
      <c r="O673" s="5" t="s">
        <v>80</v>
      </c>
      <c r="P673" s="5" t="s">
        <v>2</v>
      </c>
      <c r="Q673" s="5" t="s">
        <v>2</v>
      </c>
      <c r="R673" s="5" t="str">
        <f t="shared" si="188"/>
        <v>-</v>
      </c>
      <c r="S673" s="5" t="str">
        <f t="shared" si="189"/>
        <v>-</v>
      </c>
      <c r="T673" s="27">
        <f t="shared" si="190"/>
        <v>0</v>
      </c>
      <c r="CD673" s="5">
        <v>44991</v>
      </c>
      <c r="CE673" s="25">
        <v>610</v>
      </c>
      <c r="CF673" s="25">
        <v>603.9</v>
      </c>
      <c r="CH673" s="5">
        <v>44973</v>
      </c>
      <c r="CI673" s="25">
        <v>15543</v>
      </c>
      <c r="CJ673" s="25">
        <v>15357</v>
      </c>
    </row>
    <row r="674" spans="1:88" x14ac:dyDescent="0.3">
      <c r="A674" s="5">
        <v>45091</v>
      </c>
      <c r="B674" s="25">
        <f t="shared" si="184"/>
        <v>662.8</v>
      </c>
      <c r="C674" s="25">
        <f t="shared" si="185"/>
        <v>17177</v>
      </c>
      <c r="D674" s="25">
        <v>663.5</v>
      </c>
      <c r="E674" s="25">
        <v>17199</v>
      </c>
      <c r="F674" s="44">
        <v>-7.3279768436952403E-3</v>
      </c>
      <c r="G674" s="1">
        <f>'ONE_LAST_QUOTE (2)'!AF674</f>
        <v>-3.2310590462182717E-4</v>
      </c>
      <c r="H674" s="1">
        <f t="shared" si="186"/>
        <v>1.7144585284287945E-3</v>
      </c>
      <c r="I674" s="1">
        <f t="shared" si="187"/>
        <v>-2.3606703376724491E-3</v>
      </c>
      <c r="J674" s="25">
        <f t="shared" si="179"/>
        <v>0</v>
      </c>
      <c r="K674" s="25">
        <f t="shared" si="180"/>
        <v>1</v>
      </c>
      <c r="L674" s="25">
        <f t="shared" si="181"/>
        <v>1</v>
      </c>
      <c r="M674" s="25">
        <v>0</v>
      </c>
      <c r="N674" s="5" t="str">
        <f t="shared" si="182"/>
        <v>-</v>
      </c>
      <c r="O674" s="5" t="s">
        <v>172</v>
      </c>
      <c r="P674" s="5" t="s">
        <v>80</v>
      </c>
      <c r="Q674" s="5" t="s">
        <v>80</v>
      </c>
      <c r="R674" s="5" t="str">
        <f t="shared" si="188"/>
        <v>-</v>
      </c>
      <c r="S674" s="5" t="str">
        <f t="shared" si="189"/>
        <v>-</v>
      </c>
      <c r="T674" s="27">
        <f t="shared" si="190"/>
        <v>0</v>
      </c>
      <c r="CD674" s="5">
        <v>44992</v>
      </c>
      <c r="CE674" s="25">
        <v>614.1</v>
      </c>
      <c r="CF674" s="25">
        <v>609.5</v>
      </c>
      <c r="CH674" s="5">
        <v>44974</v>
      </c>
      <c r="CI674" s="25">
        <v>15436</v>
      </c>
      <c r="CJ674" s="25">
        <v>15540</v>
      </c>
    </row>
    <row r="675" spans="1:88" x14ac:dyDescent="0.3">
      <c r="A675" s="5">
        <v>45092</v>
      </c>
      <c r="B675" s="25">
        <f t="shared" si="184"/>
        <v>668</v>
      </c>
      <c r="C675" s="25">
        <f t="shared" si="185"/>
        <v>17330</v>
      </c>
      <c r="D675" s="25">
        <v>668.5</v>
      </c>
      <c r="E675" s="25">
        <v>17336</v>
      </c>
      <c r="F675" s="44">
        <v>-5.7949952665028526E-3</v>
      </c>
      <c r="G675" s="1">
        <f>'ONE_LAST_QUOTE (2)'!AF675</f>
        <v>-3.2310590462182717E-4</v>
      </c>
      <c r="H675" s="1">
        <f t="shared" si="186"/>
        <v>1.7144585284287945E-3</v>
      </c>
      <c r="I675" s="1">
        <f t="shared" si="187"/>
        <v>-2.3606703376724491E-3</v>
      </c>
      <c r="J675" s="25">
        <f t="shared" si="179"/>
        <v>0</v>
      </c>
      <c r="K675" s="25">
        <f t="shared" si="180"/>
        <v>1</v>
      </c>
      <c r="L675" s="25">
        <f t="shared" si="181"/>
        <v>1</v>
      </c>
      <c r="M675" s="25">
        <v>0</v>
      </c>
      <c r="N675" s="5" t="str">
        <f t="shared" si="182"/>
        <v>-</v>
      </c>
      <c r="O675" s="5" t="s">
        <v>80</v>
      </c>
      <c r="P675" s="5" t="s">
        <v>80</v>
      </c>
      <c r="Q675" s="5" t="s">
        <v>80</v>
      </c>
      <c r="R675" s="5" t="str">
        <f t="shared" si="188"/>
        <v>-</v>
      </c>
      <c r="S675" s="5" t="str">
        <f t="shared" si="189"/>
        <v>-</v>
      </c>
      <c r="T675" s="27">
        <f t="shared" si="190"/>
        <v>0</v>
      </c>
      <c r="CD675" s="5">
        <v>44993</v>
      </c>
      <c r="CE675" s="25">
        <v>609.6</v>
      </c>
      <c r="CF675" s="25">
        <v>613.9</v>
      </c>
      <c r="CH675" s="5">
        <v>44977</v>
      </c>
      <c r="CI675" s="25">
        <v>15524</v>
      </c>
      <c r="CJ675" s="25">
        <v>15436</v>
      </c>
    </row>
    <row r="676" spans="1:88" x14ac:dyDescent="0.3">
      <c r="A676" s="5">
        <v>45093</v>
      </c>
      <c r="B676" s="25">
        <f t="shared" si="184"/>
        <v>664.5</v>
      </c>
      <c r="C676" s="25">
        <f t="shared" si="185"/>
        <v>17263</v>
      </c>
      <c r="D676" s="25">
        <v>664.2</v>
      </c>
      <c r="E676" s="25">
        <v>17269</v>
      </c>
      <c r="F676" s="44">
        <v>-6.6058534250157562E-3</v>
      </c>
      <c r="G676" s="1">
        <f>'ONE_LAST_QUOTE (2)'!AF676</f>
        <v>-3.2310590462182717E-4</v>
      </c>
      <c r="H676" s="1">
        <f t="shared" si="186"/>
        <v>1.7144585284287945E-3</v>
      </c>
      <c r="I676" s="1">
        <f t="shared" si="187"/>
        <v>-2.3606703376724491E-3</v>
      </c>
      <c r="J676" s="25">
        <f t="shared" si="179"/>
        <v>0</v>
      </c>
      <c r="K676" s="25">
        <f t="shared" si="180"/>
        <v>1</v>
      </c>
      <c r="L676" s="25">
        <f t="shared" si="181"/>
        <v>1</v>
      </c>
      <c r="M676" s="25">
        <v>0</v>
      </c>
      <c r="N676" s="5" t="str">
        <f t="shared" si="182"/>
        <v>-</v>
      </c>
      <c r="O676" s="5" t="s">
        <v>168</v>
      </c>
      <c r="P676" s="5" t="s">
        <v>80</v>
      </c>
      <c r="Q676" s="5" t="s">
        <v>80</v>
      </c>
      <c r="R676" s="5" t="str">
        <f t="shared" si="188"/>
        <v>-</v>
      </c>
      <c r="S676" s="5" t="str">
        <f t="shared" si="189"/>
        <v>-</v>
      </c>
      <c r="T676" s="27">
        <f t="shared" si="190"/>
        <v>0</v>
      </c>
      <c r="CD676" s="5">
        <v>44994</v>
      </c>
      <c r="CE676" s="25">
        <v>609.20000000000005</v>
      </c>
      <c r="CF676" s="25">
        <v>609.5</v>
      </c>
      <c r="CH676" s="5">
        <v>44978</v>
      </c>
      <c r="CI676" s="25">
        <v>15528</v>
      </c>
      <c r="CJ676" s="25">
        <v>15531</v>
      </c>
    </row>
    <row r="677" spans="1:88" x14ac:dyDescent="0.3">
      <c r="A677" s="5">
        <v>45096</v>
      </c>
      <c r="B677" s="25">
        <f t="shared" si="184"/>
        <v>663.7</v>
      </c>
      <c r="C677" s="25">
        <f t="shared" si="185"/>
        <v>17260</v>
      </c>
      <c r="D677" s="25">
        <v>663.9</v>
      </c>
      <c r="E677" s="25">
        <v>17253</v>
      </c>
      <c r="F677" s="44">
        <v>-7.9341578028769913E-3</v>
      </c>
      <c r="G677" s="1">
        <f>'ONE_LAST_QUOTE (2)'!AF677</f>
        <v>-3.2310590462182717E-4</v>
      </c>
      <c r="H677" s="1">
        <f t="shared" si="186"/>
        <v>1.7144585284287945E-3</v>
      </c>
      <c r="I677" s="1">
        <f t="shared" si="187"/>
        <v>-2.3606703376724491E-3</v>
      </c>
      <c r="J677" s="25">
        <f t="shared" si="179"/>
        <v>0</v>
      </c>
      <c r="K677" s="25">
        <f t="shared" si="180"/>
        <v>1</v>
      </c>
      <c r="L677" s="25">
        <f t="shared" si="181"/>
        <v>1</v>
      </c>
      <c r="M677" s="25">
        <v>0</v>
      </c>
      <c r="N677" s="5" t="str">
        <f t="shared" si="182"/>
        <v>-</v>
      </c>
      <c r="O677" s="5" t="s">
        <v>172</v>
      </c>
      <c r="P677" s="5" t="s">
        <v>80</v>
      </c>
      <c r="Q677" s="5" t="s">
        <v>80</v>
      </c>
      <c r="R677" s="5" t="str">
        <f t="shared" si="188"/>
        <v>-</v>
      </c>
      <c r="S677" s="5" t="str">
        <f t="shared" si="189"/>
        <v>-</v>
      </c>
      <c r="T677" s="27">
        <f t="shared" si="190"/>
        <v>0</v>
      </c>
      <c r="CD677" s="5">
        <v>44995</v>
      </c>
      <c r="CE677" s="25">
        <v>597.9</v>
      </c>
      <c r="CF677" s="25">
        <v>608.79999999999995</v>
      </c>
      <c r="CH677" s="5">
        <v>44979</v>
      </c>
      <c r="CI677" s="25">
        <v>15375</v>
      </c>
      <c r="CJ677" s="25">
        <v>15532</v>
      </c>
    </row>
    <row r="678" spans="1:88" x14ac:dyDescent="0.3">
      <c r="A678" s="5">
        <v>45097</v>
      </c>
      <c r="B678" s="25">
        <f t="shared" si="184"/>
        <v>661.7</v>
      </c>
      <c r="C678" s="25">
        <f t="shared" si="185"/>
        <v>17185</v>
      </c>
      <c r="D678" s="25">
        <v>662.1</v>
      </c>
      <c r="E678" s="25">
        <v>17189</v>
      </c>
      <c r="F678" s="44">
        <v>-8.9117739530576948E-3</v>
      </c>
      <c r="G678" s="1">
        <f>'ONE_LAST_QUOTE (2)'!AF678</f>
        <v>-3.2310590462182717E-4</v>
      </c>
      <c r="H678" s="1">
        <f t="shared" si="186"/>
        <v>1.7144585284287945E-3</v>
      </c>
      <c r="I678" s="1">
        <f t="shared" si="187"/>
        <v>-2.3606703376724491E-3</v>
      </c>
      <c r="J678" s="25">
        <f t="shared" si="179"/>
        <v>0</v>
      </c>
      <c r="K678" s="25">
        <f t="shared" si="180"/>
        <v>1</v>
      </c>
      <c r="L678" s="25">
        <f t="shared" si="181"/>
        <v>1</v>
      </c>
      <c r="M678" s="25">
        <v>0</v>
      </c>
      <c r="N678" s="5" t="str">
        <f t="shared" si="182"/>
        <v>-</v>
      </c>
      <c r="O678" s="5" t="s">
        <v>80</v>
      </c>
      <c r="P678" s="5" t="s">
        <v>80</v>
      </c>
      <c r="Q678" s="5" t="s">
        <v>80</v>
      </c>
      <c r="R678" s="5" t="str">
        <f t="shared" si="188"/>
        <v>-</v>
      </c>
      <c r="S678" s="5" t="str">
        <f t="shared" si="189"/>
        <v>-</v>
      </c>
      <c r="T678" s="27">
        <f t="shared" si="190"/>
        <v>0</v>
      </c>
      <c r="CD678" s="5">
        <v>44998</v>
      </c>
      <c r="CE678" s="25">
        <v>599.9</v>
      </c>
      <c r="CF678" s="25">
        <v>597</v>
      </c>
      <c r="CH678" s="5">
        <v>44980</v>
      </c>
      <c r="CI678" s="25">
        <v>15600</v>
      </c>
      <c r="CJ678" s="25">
        <v>15378</v>
      </c>
    </row>
    <row r="679" spans="1:88" x14ac:dyDescent="0.3">
      <c r="A679" s="5">
        <v>45098</v>
      </c>
      <c r="B679" s="25">
        <f t="shared" si="184"/>
        <v>663.4</v>
      </c>
      <c r="C679" s="25">
        <f t="shared" si="185"/>
        <v>17008</v>
      </c>
      <c r="D679" s="25">
        <v>661.5</v>
      </c>
      <c r="E679" s="25">
        <v>17230</v>
      </c>
      <c r="F679" s="44">
        <v>-9.197491342141921E-3</v>
      </c>
      <c r="G679" s="1">
        <f>'ONE_LAST_QUOTE (2)'!AF679</f>
        <v>-3.2310590462182717E-4</v>
      </c>
      <c r="H679" s="1">
        <f t="shared" si="186"/>
        <v>1.7144585284287945E-3</v>
      </c>
      <c r="I679" s="1">
        <f t="shared" si="187"/>
        <v>-2.3606703376724491E-3</v>
      </c>
      <c r="J679" s="25">
        <f t="shared" si="179"/>
        <v>0</v>
      </c>
      <c r="K679" s="25">
        <f t="shared" si="180"/>
        <v>1</v>
      </c>
      <c r="L679" s="25">
        <f t="shared" si="181"/>
        <v>1</v>
      </c>
      <c r="M679" s="25">
        <v>0</v>
      </c>
      <c r="N679" s="5" t="str">
        <f t="shared" si="182"/>
        <v>-</v>
      </c>
      <c r="O679" s="5" t="s">
        <v>172</v>
      </c>
      <c r="P679" s="5" t="s">
        <v>2</v>
      </c>
      <c r="Q679" s="5" t="s">
        <v>2</v>
      </c>
      <c r="R679" s="5" t="str">
        <f t="shared" si="188"/>
        <v>-</v>
      </c>
      <c r="S679" s="5" t="str">
        <f t="shared" si="189"/>
        <v>-</v>
      </c>
      <c r="T679" s="27">
        <f t="shared" si="190"/>
        <v>0</v>
      </c>
      <c r="CD679" s="5">
        <v>44999</v>
      </c>
      <c r="CE679" s="25">
        <v>591.5</v>
      </c>
      <c r="CF679" s="25">
        <v>599.9</v>
      </c>
      <c r="CH679" s="5">
        <v>44981</v>
      </c>
      <c r="CI679" s="25">
        <v>15541</v>
      </c>
      <c r="CJ679" s="25">
        <v>15595</v>
      </c>
    </row>
    <row r="680" spans="1:88" x14ac:dyDescent="0.3">
      <c r="A680" s="5">
        <v>45103</v>
      </c>
      <c r="B680" s="25">
        <f t="shared" si="184"/>
        <v>653.6</v>
      </c>
      <c r="C680" s="25">
        <f t="shared" si="185"/>
        <v>16872</v>
      </c>
      <c r="D680" s="25">
        <v>654.20000000000005</v>
      </c>
      <c r="E680" s="25">
        <v>16880</v>
      </c>
      <c r="F680" s="44">
        <v>-1.7330444356882775E-3</v>
      </c>
      <c r="G680" s="1">
        <f>'ONE_LAST_QUOTE (2)'!AF680</f>
        <v>-3.2310590462182717E-4</v>
      </c>
      <c r="H680" s="1">
        <f t="shared" si="186"/>
        <v>1.7144585284287945E-3</v>
      </c>
      <c r="I680" s="1">
        <f t="shared" si="187"/>
        <v>-2.3606703376724491E-3</v>
      </c>
      <c r="J680" s="25">
        <f t="shared" si="179"/>
        <v>0</v>
      </c>
      <c r="K680" s="25">
        <f t="shared" si="180"/>
        <v>0</v>
      </c>
      <c r="L680" s="25">
        <f t="shared" si="181"/>
        <v>0</v>
      </c>
      <c r="M680" s="25">
        <v>0</v>
      </c>
      <c r="N680" s="5" t="str">
        <f t="shared" si="182"/>
        <v>-</v>
      </c>
      <c r="O680" s="5" t="str">
        <f t="shared" si="183"/>
        <v>-</v>
      </c>
      <c r="P680" s="5" t="s">
        <v>80</v>
      </c>
      <c r="Q680" s="5" t="s">
        <v>80</v>
      </c>
      <c r="R680" s="5" t="str">
        <f t="shared" si="188"/>
        <v>-</v>
      </c>
      <c r="S680" s="5" t="str">
        <f t="shared" si="189"/>
        <v>-</v>
      </c>
      <c r="T680" s="27">
        <f t="shared" si="190"/>
        <v>0</v>
      </c>
      <c r="CD680" s="5">
        <v>45000</v>
      </c>
      <c r="CE680" s="25">
        <v>592.9</v>
      </c>
      <c r="CF680" s="25">
        <v>591.79999999999995</v>
      </c>
      <c r="CH680" s="5">
        <v>44986</v>
      </c>
      <c r="CI680" s="25">
        <v>15546</v>
      </c>
      <c r="CJ680" s="25">
        <v>15540</v>
      </c>
    </row>
    <row r="681" spans="1:88" x14ac:dyDescent="0.3">
      <c r="A681" s="5">
        <v>45104</v>
      </c>
      <c r="B681" s="25">
        <f t="shared" si="184"/>
        <v>650.29999999999995</v>
      </c>
      <c r="C681" s="25">
        <f t="shared" si="185"/>
        <v>16743</v>
      </c>
      <c r="D681" s="25">
        <v>650.4</v>
      </c>
      <c r="E681" s="25">
        <v>16742</v>
      </c>
      <c r="F681" s="44">
        <v>1.3062956861150657E-3</v>
      </c>
      <c r="G681" s="1">
        <f>'ONE_LAST_QUOTE (2)'!AF681</f>
        <v>-3.2310590462182717E-4</v>
      </c>
      <c r="H681" s="1">
        <f t="shared" si="186"/>
        <v>1.7144585284287945E-3</v>
      </c>
      <c r="I681" s="1">
        <f t="shared" si="187"/>
        <v>-2.3606703376724491E-3</v>
      </c>
      <c r="J681" s="25">
        <f t="shared" si="179"/>
        <v>0</v>
      </c>
      <c r="K681" s="25">
        <f t="shared" si="180"/>
        <v>0</v>
      </c>
      <c r="L681" s="25">
        <f t="shared" si="181"/>
        <v>0</v>
      </c>
      <c r="M681" s="25">
        <v>1</v>
      </c>
      <c r="N681" s="5" t="str">
        <f t="shared" si="182"/>
        <v>-</v>
      </c>
      <c r="O681" s="5" t="str">
        <f t="shared" si="183"/>
        <v>-</v>
      </c>
      <c r="P681" s="5" t="s">
        <v>80</v>
      </c>
      <c r="Q681" s="5">
        <v>1</v>
      </c>
      <c r="R681" s="5" t="str">
        <f t="shared" si="188"/>
        <v>-</v>
      </c>
      <c r="S681" s="5">
        <f t="shared" si="189"/>
        <v>45104</v>
      </c>
      <c r="T681" s="27">
        <f t="shared" si="190"/>
        <v>1</v>
      </c>
      <c r="CD681" s="5">
        <v>45001</v>
      </c>
      <c r="CE681" s="25">
        <v>590.20000000000005</v>
      </c>
      <c r="CF681" s="25">
        <v>592.9</v>
      </c>
      <c r="CH681" s="5">
        <v>44987</v>
      </c>
      <c r="CI681" s="25">
        <v>15542</v>
      </c>
      <c r="CJ681" s="25">
        <v>15552</v>
      </c>
    </row>
    <row r="682" spans="1:88" x14ac:dyDescent="0.3">
      <c r="A682" s="5">
        <v>45105</v>
      </c>
      <c r="B682" s="25">
        <f t="shared" si="184"/>
        <v>650.29999999999995</v>
      </c>
      <c r="C682" s="25">
        <f t="shared" si="185"/>
        <v>16766</v>
      </c>
      <c r="D682" s="25">
        <v>650.4</v>
      </c>
      <c r="E682" s="25">
        <v>16775</v>
      </c>
      <c r="F682" s="44">
        <v>2.2101145178464476E-3</v>
      </c>
      <c r="G682" s="1">
        <f>'ONE_LAST_QUOTE (2)'!AF682</f>
        <v>-3.2310590462182717E-4</v>
      </c>
      <c r="H682" s="1">
        <f t="shared" si="186"/>
        <v>1.7144585284287945E-3</v>
      </c>
      <c r="I682" s="1">
        <f t="shared" si="187"/>
        <v>-2.3606703376724491E-3</v>
      </c>
      <c r="J682" s="25">
        <f t="shared" si="179"/>
        <v>1</v>
      </c>
      <c r="K682" s="25">
        <f t="shared" si="180"/>
        <v>0</v>
      </c>
      <c r="L682" s="25">
        <f t="shared" si="181"/>
        <v>1</v>
      </c>
      <c r="M682" s="25">
        <v>0</v>
      </c>
      <c r="N682" s="5">
        <f t="shared" si="182"/>
        <v>45105</v>
      </c>
      <c r="O682" s="5" t="str">
        <f t="shared" si="183"/>
        <v>-</v>
      </c>
      <c r="P682" s="5" t="s">
        <v>80</v>
      </c>
      <c r="Q682" s="5" t="s">
        <v>80</v>
      </c>
      <c r="R682" s="5" t="str">
        <f t="shared" si="188"/>
        <v>-</v>
      </c>
      <c r="S682" s="5" t="str">
        <f t="shared" si="189"/>
        <v>-</v>
      </c>
      <c r="T682" s="27">
        <f t="shared" si="190"/>
        <v>1</v>
      </c>
      <c r="CD682" s="5">
        <v>45002</v>
      </c>
      <c r="CE682" s="25">
        <v>598</v>
      </c>
      <c r="CF682" s="25">
        <v>590</v>
      </c>
      <c r="CH682" s="5">
        <v>44988</v>
      </c>
      <c r="CI682" s="25">
        <v>15615</v>
      </c>
      <c r="CJ682" s="25">
        <v>15540</v>
      </c>
    </row>
    <row r="683" spans="1:88" x14ac:dyDescent="0.3">
      <c r="A683" s="5">
        <v>45106</v>
      </c>
      <c r="B683" s="25">
        <f t="shared" si="184"/>
        <v>646.4</v>
      </c>
      <c r="C683" s="25">
        <f t="shared" si="185"/>
        <v>16744</v>
      </c>
      <c r="D683" s="25">
        <v>650.70000000000005</v>
      </c>
      <c r="E683" s="25">
        <v>16762</v>
      </c>
      <c r="F683" s="44">
        <v>2.5734422232205458E-3</v>
      </c>
      <c r="G683" s="1">
        <f>'ONE_LAST_QUOTE (2)'!AF683</f>
        <v>-3.2310590462182717E-4</v>
      </c>
      <c r="H683" s="1">
        <f t="shared" si="186"/>
        <v>1.7144585284287945E-3</v>
      </c>
      <c r="I683" s="1">
        <f t="shared" si="187"/>
        <v>-2.3606703376724491E-3</v>
      </c>
      <c r="J683" s="25">
        <f t="shared" si="179"/>
        <v>1</v>
      </c>
      <c r="K683" s="25">
        <f t="shared" si="180"/>
        <v>0</v>
      </c>
      <c r="L683" s="25">
        <f t="shared" si="181"/>
        <v>1</v>
      </c>
      <c r="M683" s="25">
        <v>0</v>
      </c>
      <c r="N683" s="5">
        <f t="shared" si="182"/>
        <v>45106</v>
      </c>
      <c r="O683" s="5" t="str">
        <f t="shared" si="183"/>
        <v>-</v>
      </c>
      <c r="P683" s="5" t="s">
        <v>80</v>
      </c>
      <c r="Q683" s="5" t="s">
        <v>80</v>
      </c>
      <c r="R683" s="5" t="str">
        <f t="shared" si="188"/>
        <v>-</v>
      </c>
      <c r="S683" s="5" t="str">
        <f t="shared" si="189"/>
        <v>-</v>
      </c>
      <c r="T683" s="27">
        <f t="shared" si="190"/>
        <v>1</v>
      </c>
      <c r="CD683" s="5">
        <v>45005</v>
      </c>
      <c r="CE683" s="25">
        <v>595.70000000000005</v>
      </c>
      <c r="CF683" s="25">
        <v>598.20000000000005</v>
      </c>
      <c r="CH683" s="5">
        <v>44991</v>
      </c>
      <c r="CI683" s="25">
        <v>15772</v>
      </c>
      <c r="CJ683" s="25">
        <v>15618</v>
      </c>
    </row>
    <row r="684" spans="1:88" x14ac:dyDescent="0.3">
      <c r="A684" s="5">
        <v>45107</v>
      </c>
      <c r="B684" s="25">
        <f t="shared" si="184"/>
        <v>645.70000000000005</v>
      </c>
      <c r="C684" s="25">
        <f t="shared" si="185"/>
        <v>16776</v>
      </c>
      <c r="D684" s="25">
        <v>645.5</v>
      </c>
      <c r="E684" s="25">
        <v>16787</v>
      </c>
      <c r="F684" s="44">
        <v>5.5516309824015873E-3</v>
      </c>
      <c r="G684" s="1">
        <f>'ONE_LAST_QUOTE (2)'!AF684</f>
        <v>-3.2310590462182717E-4</v>
      </c>
      <c r="H684" s="1">
        <f t="shared" si="186"/>
        <v>1.7144585284287945E-3</v>
      </c>
      <c r="I684" s="1">
        <f t="shared" si="187"/>
        <v>-2.3606703376724491E-3</v>
      </c>
      <c r="J684" s="25">
        <f t="shared" si="179"/>
        <v>1</v>
      </c>
      <c r="K684" s="25">
        <f t="shared" si="180"/>
        <v>0</v>
      </c>
      <c r="L684" s="25">
        <f t="shared" si="181"/>
        <v>1</v>
      </c>
      <c r="M684" s="25">
        <v>0</v>
      </c>
      <c r="N684" s="5">
        <f t="shared" si="182"/>
        <v>45107</v>
      </c>
      <c r="O684" s="5" t="str">
        <f t="shared" si="183"/>
        <v>-</v>
      </c>
      <c r="P684" s="5" t="s">
        <v>80</v>
      </c>
      <c r="Q684" s="5" t="s">
        <v>80</v>
      </c>
      <c r="R684" s="5" t="str">
        <f t="shared" si="188"/>
        <v>-</v>
      </c>
      <c r="S684" s="5" t="str">
        <f t="shared" si="189"/>
        <v>-</v>
      </c>
      <c r="T684" s="27">
        <f t="shared" si="190"/>
        <v>1</v>
      </c>
      <c r="CD684" s="5">
        <v>45006</v>
      </c>
      <c r="CE684" s="25">
        <v>598.29999999999995</v>
      </c>
      <c r="CF684" s="25">
        <v>595.20000000000005</v>
      </c>
      <c r="CH684" s="5">
        <v>44992</v>
      </c>
      <c r="CI684" s="25">
        <v>15873</v>
      </c>
      <c r="CJ684" s="25">
        <v>15772</v>
      </c>
    </row>
    <row r="685" spans="1:88" x14ac:dyDescent="0.3">
      <c r="A685" s="5">
        <v>45110</v>
      </c>
      <c r="B685" s="25">
        <f t="shared" si="184"/>
        <v>655.29999999999995</v>
      </c>
      <c r="C685" s="25">
        <f t="shared" si="185"/>
        <v>17040</v>
      </c>
      <c r="D685" s="25">
        <v>654.9</v>
      </c>
      <c r="E685" s="25">
        <v>17035</v>
      </c>
      <c r="F685" s="44">
        <v>6.2097765522439383E-4</v>
      </c>
      <c r="G685" s="1">
        <f>'ONE_LAST_QUOTE (2)'!AF685</f>
        <v>-3.2310590462182717E-4</v>
      </c>
      <c r="H685" s="1">
        <f t="shared" si="186"/>
        <v>1.7144585284287945E-3</v>
      </c>
      <c r="I685" s="1">
        <f t="shared" si="187"/>
        <v>-2.3606703376724491E-3</v>
      </c>
      <c r="J685" s="25">
        <f t="shared" si="179"/>
        <v>0</v>
      </c>
      <c r="K685" s="25">
        <f t="shared" si="180"/>
        <v>0</v>
      </c>
      <c r="L685" s="25">
        <f t="shared" si="181"/>
        <v>0</v>
      </c>
      <c r="M685" s="25">
        <v>0</v>
      </c>
      <c r="N685" s="5" t="str">
        <f t="shared" si="182"/>
        <v>-</v>
      </c>
      <c r="O685" s="5" t="str">
        <f t="shared" si="183"/>
        <v>-</v>
      </c>
      <c r="P685" s="5" t="s">
        <v>80</v>
      </c>
      <c r="Q685" s="5" t="s">
        <v>80</v>
      </c>
      <c r="R685" s="5" t="str">
        <f t="shared" si="188"/>
        <v>-</v>
      </c>
      <c r="S685" s="5" t="str">
        <f t="shared" si="189"/>
        <v>-</v>
      </c>
      <c r="T685" s="27">
        <f t="shared" si="190"/>
        <v>1</v>
      </c>
      <c r="CD685" s="5">
        <v>45007</v>
      </c>
      <c r="CE685" s="25">
        <v>610.1</v>
      </c>
      <c r="CF685" s="25">
        <v>598.5</v>
      </c>
      <c r="CH685" s="5">
        <v>44993</v>
      </c>
      <c r="CI685" s="25">
        <v>15785</v>
      </c>
      <c r="CJ685" s="25">
        <v>15862</v>
      </c>
    </row>
    <row r="686" spans="1:88" x14ac:dyDescent="0.3">
      <c r="A686" s="5">
        <v>45111</v>
      </c>
      <c r="B686" s="25">
        <f t="shared" si="184"/>
        <v>658.4</v>
      </c>
      <c r="C686" s="25">
        <f t="shared" si="185"/>
        <v>17112</v>
      </c>
      <c r="D686" s="25">
        <v>658.3</v>
      </c>
      <c r="E686" s="25">
        <v>17103</v>
      </c>
      <c r="F686" s="44">
        <v>2.3687830992813203E-4</v>
      </c>
      <c r="G686" s="1">
        <f>'ONE_LAST_QUOTE (2)'!AF686</f>
        <v>-3.2310590462182717E-4</v>
      </c>
      <c r="H686" s="1">
        <f t="shared" si="186"/>
        <v>1.7144585284287945E-3</v>
      </c>
      <c r="I686" s="1">
        <f t="shared" si="187"/>
        <v>-2.3606703376724491E-3</v>
      </c>
      <c r="J686" s="25">
        <f t="shared" si="179"/>
        <v>0</v>
      </c>
      <c r="K686" s="25">
        <f t="shared" si="180"/>
        <v>0</v>
      </c>
      <c r="L686" s="25">
        <f t="shared" si="181"/>
        <v>0</v>
      </c>
      <c r="M686" s="25">
        <v>0</v>
      </c>
      <c r="N686" s="5" t="str">
        <f t="shared" si="182"/>
        <v>-</v>
      </c>
      <c r="O686" s="5" t="str">
        <f t="shared" si="183"/>
        <v>-</v>
      </c>
      <c r="P686" s="5" t="s">
        <v>80</v>
      </c>
      <c r="Q686" s="5" t="s">
        <v>80</v>
      </c>
      <c r="R686" s="5" t="str">
        <f t="shared" si="188"/>
        <v>-</v>
      </c>
      <c r="S686" s="5" t="str">
        <f t="shared" si="189"/>
        <v>-</v>
      </c>
      <c r="T686" s="27">
        <f t="shared" si="190"/>
        <v>1</v>
      </c>
      <c r="CD686" s="5">
        <v>45008</v>
      </c>
      <c r="CE686" s="25">
        <v>615.1</v>
      </c>
      <c r="CF686" s="25">
        <v>610.1</v>
      </c>
      <c r="CH686" s="5">
        <v>44994</v>
      </c>
      <c r="CI686" s="25">
        <v>15766</v>
      </c>
      <c r="CJ686" s="25">
        <v>15788</v>
      </c>
    </row>
    <row r="687" spans="1:88" x14ac:dyDescent="0.3">
      <c r="A687" s="5">
        <v>45112</v>
      </c>
      <c r="B687" s="25">
        <f t="shared" si="184"/>
        <v>652.29999999999995</v>
      </c>
      <c r="C687" s="25">
        <f t="shared" si="185"/>
        <v>16969</v>
      </c>
      <c r="D687" s="25">
        <v>653.29999999999995</v>
      </c>
      <c r="E687" s="25">
        <v>17005</v>
      </c>
      <c r="F687" s="44">
        <v>-1.7909865721767186E-3</v>
      </c>
      <c r="G687" s="1">
        <f>'ONE_LAST_QUOTE (2)'!AF687</f>
        <v>-3.2310590462182717E-4</v>
      </c>
      <c r="H687" s="1">
        <f t="shared" si="186"/>
        <v>1.7144585284287945E-3</v>
      </c>
      <c r="I687" s="1">
        <f t="shared" si="187"/>
        <v>-2.3606703376724491E-3</v>
      </c>
      <c r="J687" s="25">
        <f t="shared" si="179"/>
        <v>0</v>
      </c>
      <c r="K687" s="25">
        <f t="shared" si="180"/>
        <v>0</v>
      </c>
      <c r="L687" s="25">
        <f t="shared" si="181"/>
        <v>0</v>
      </c>
      <c r="M687" s="25">
        <v>1</v>
      </c>
      <c r="N687" s="5" t="str">
        <f t="shared" si="182"/>
        <v>-</v>
      </c>
      <c r="O687" s="5" t="str">
        <f t="shared" si="183"/>
        <v>-</v>
      </c>
      <c r="P687" s="5">
        <v>1</v>
      </c>
      <c r="Q687" s="5" t="s">
        <v>80</v>
      </c>
      <c r="R687" s="5">
        <f t="shared" si="188"/>
        <v>45112</v>
      </c>
      <c r="S687" s="5" t="str">
        <f t="shared" si="189"/>
        <v>-</v>
      </c>
      <c r="T687" s="27">
        <f t="shared" si="190"/>
        <v>0</v>
      </c>
      <c r="CD687" s="5">
        <v>45009</v>
      </c>
      <c r="CE687" s="25">
        <v>618.29999999999995</v>
      </c>
      <c r="CF687" s="25">
        <v>615.79999999999995</v>
      </c>
      <c r="CH687" s="5">
        <v>44995</v>
      </c>
      <c r="CI687" s="25">
        <v>15481</v>
      </c>
      <c r="CJ687" s="25">
        <v>15767</v>
      </c>
    </row>
    <row r="688" spans="1:88" x14ac:dyDescent="0.3">
      <c r="A688" s="5">
        <v>45113</v>
      </c>
      <c r="B688" s="25">
        <f t="shared" si="184"/>
        <v>639.5</v>
      </c>
      <c r="C688" s="25">
        <f t="shared" si="185"/>
        <v>16686</v>
      </c>
      <c r="D688" s="25">
        <v>639.29999999999995</v>
      </c>
      <c r="E688" s="25">
        <v>16689</v>
      </c>
      <c r="F688" s="44">
        <v>-2.651825766750761E-3</v>
      </c>
      <c r="G688" s="1">
        <f>'ONE_LAST_QUOTE (2)'!AF688</f>
        <v>-3.2310590462182717E-4</v>
      </c>
      <c r="H688" s="1">
        <f t="shared" si="186"/>
        <v>1.7144585284287945E-3</v>
      </c>
      <c r="I688" s="1">
        <f t="shared" si="187"/>
        <v>-2.3606703376724491E-3</v>
      </c>
      <c r="J688" s="25">
        <f t="shared" si="179"/>
        <v>0</v>
      </c>
      <c r="K688" s="25">
        <f t="shared" si="180"/>
        <v>1</v>
      </c>
      <c r="L688" s="25">
        <f t="shared" si="181"/>
        <v>1</v>
      </c>
      <c r="M688" s="25">
        <v>0</v>
      </c>
      <c r="N688" s="5" t="str">
        <f t="shared" si="182"/>
        <v>-</v>
      </c>
      <c r="O688" s="5">
        <f t="shared" si="183"/>
        <v>45113</v>
      </c>
      <c r="P688" s="5" t="s">
        <v>80</v>
      </c>
      <c r="Q688" s="5" t="s">
        <v>80</v>
      </c>
      <c r="R688" s="5" t="str">
        <f t="shared" si="188"/>
        <v>-</v>
      </c>
      <c r="S688" s="5" t="str">
        <f t="shared" si="189"/>
        <v>-</v>
      </c>
      <c r="T688" s="27">
        <f t="shared" si="190"/>
        <v>0</v>
      </c>
      <c r="CD688" s="5">
        <v>45012</v>
      </c>
      <c r="CE688" s="25">
        <v>613.79999999999995</v>
      </c>
      <c r="CF688" s="25">
        <v>618.29999999999995</v>
      </c>
      <c r="CH688" s="5">
        <v>44998</v>
      </c>
      <c r="CI688" s="25">
        <v>15519</v>
      </c>
      <c r="CJ688" s="25">
        <v>15476</v>
      </c>
    </row>
    <row r="689" spans="1:88" x14ac:dyDescent="0.3">
      <c r="A689" s="5">
        <v>45114</v>
      </c>
      <c r="B689" s="25">
        <f t="shared" si="184"/>
        <v>636.6</v>
      </c>
      <c r="C689" s="25">
        <f t="shared" si="185"/>
        <v>16619</v>
      </c>
      <c r="D689" s="25">
        <v>637</v>
      </c>
      <c r="E689" s="25">
        <v>16624</v>
      </c>
      <c r="F689" s="44">
        <v>-2.332236747818343E-3</v>
      </c>
      <c r="G689" s="1">
        <f>'ONE_LAST_QUOTE (2)'!AF689</f>
        <v>-3.2310590462182717E-4</v>
      </c>
      <c r="H689" s="1">
        <f t="shared" si="186"/>
        <v>1.7144585284287945E-3</v>
      </c>
      <c r="I689" s="1">
        <f t="shared" si="187"/>
        <v>-2.3606703376724491E-3</v>
      </c>
      <c r="J689" s="25">
        <f t="shared" si="179"/>
        <v>0</v>
      </c>
      <c r="K689" s="25">
        <f t="shared" si="180"/>
        <v>0</v>
      </c>
      <c r="L689" s="25">
        <f t="shared" si="181"/>
        <v>0</v>
      </c>
      <c r="M689" s="25">
        <v>0</v>
      </c>
      <c r="N689" s="5" t="str">
        <f t="shared" si="182"/>
        <v>-</v>
      </c>
      <c r="O689" s="5" t="str">
        <f t="shared" si="183"/>
        <v>-</v>
      </c>
      <c r="P689" s="5" t="s">
        <v>80</v>
      </c>
      <c r="Q689" s="5" t="s">
        <v>80</v>
      </c>
      <c r="R689" s="5" t="str">
        <f t="shared" si="188"/>
        <v>-</v>
      </c>
      <c r="S689" s="5" t="str">
        <f t="shared" si="189"/>
        <v>-</v>
      </c>
      <c r="T689" s="27">
        <f t="shared" si="190"/>
        <v>0</v>
      </c>
      <c r="CD689" s="5">
        <v>45013</v>
      </c>
      <c r="CE689" s="25">
        <v>607.9</v>
      </c>
      <c r="CF689" s="25">
        <v>614</v>
      </c>
      <c r="CH689" s="5">
        <v>44999</v>
      </c>
      <c r="CI689" s="25">
        <v>15354</v>
      </c>
      <c r="CJ689" s="25">
        <v>15538</v>
      </c>
    </row>
    <row r="690" spans="1:88" x14ac:dyDescent="0.3">
      <c r="A690" s="5">
        <v>45117</v>
      </c>
      <c r="B690" s="25">
        <f t="shared" si="184"/>
        <v>633.6</v>
      </c>
      <c r="C690" s="25">
        <f t="shared" si="185"/>
        <v>16569</v>
      </c>
      <c r="D690" s="25">
        <v>633.79999999999995</v>
      </c>
      <c r="E690" s="25">
        <v>16553</v>
      </c>
      <c r="F690" s="44">
        <v>-1.5715290108444567E-3</v>
      </c>
      <c r="G690" s="1">
        <f>'ONE_LAST_QUOTE (2)'!AF690</f>
        <v>-3.2310590462182717E-4</v>
      </c>
      <c r="H690" s="1">
        <f t="shared" si="186"/>
        <v>1.7144585284287945E-3</v>
      </c>
      <c r="I690" s="1">
        <f t="shared" si="187"/>
        <v>-2.3606703376724491E-3</v>
      </c>
      <c r="J690" s="25">
        <f t="shared" si="179"/>
        <v>0</v>
      </c>
      <c r="K690" s="25">
        <f t="shared" si="180"/>
        <v>0</v>
      </c>
      <c r="L690" s="25">
        <f t="shared" si="181"/>
        <v>0</v>
      </c>
      <c r="M690" s="25">
        <v>0</v>
      </c>
      <c r="N690" s="5" t="str">
        <f t="shared" si="182"/>
        <v>-</v>
      </c>
      <c r="O690" s="5" t="str">
        <f t="shared" si="183"/>
        <v>-</v>
      </c>
      <c r="P690" s="5" t="s">
        <v>80</v>
      </c>
      <c r="Q690" s="5" t="s">
        <v>80</v>
      </c>
      <c r="R690" s="5" t="str">
        <f t="shared" si="188"/>
        <v>-</v>
      </c>
      <c r="S690" s="5" t="str">
        <f t="shared" si="189"/>
        <v>-</v>
      </c>
      <c r="T690" s="27">
        <f t="shared" si="190"/>
        <v>0</v>
      </c>
      <c r="CD690" s="5">
        <v>45014</v>
      </c>
      <c r="CE690" s="25">
        <v>610.70000000000005</v>
      </c>
      <c r="CF690" s="25">
        <v>608</v>
      </c>
      <c r="CH690" s="5">
        <v>45000</v>
      </c>
      <c r="CI690" s="25">
        <v>15405</v>
      </c>
      <c r="CJ690" s="25">
        <v>15340</v>
      </c>
    </row>
    <row r="691" spans="1:88" x14ac:dyDescent="0.3">
      <c r="A691" s="5">
        <v>45118</v>
      </c>
      <c r="B691" s="25">
        <f t="shared" si="184"/>
        <v>648</v>
      </c>
      <c r="C691" s="25">
        <f t="shared" si="185"/>
        <v>16900</v>
      </c>
      <c r="D691" s="25">
        <v>646.9</v>
      </c>
      <c r="E691" s="25">
        <v>16866</v>
      </c>
      <c r="F691" s="44">
        <v>9.6087329472019129E-5</v>
      </c>
      <c r="G691" s="1">
        <f>'ONE_LAST_QUOTE (2)'!AF691</f>
        <v>-3.2310590462182717E-4</v>
      </c>
      <c r="H691" s="1">
        <f t="shared" si="186"/>
        <v>1.7144585284287945E-3</v>
      </c>
      <c r="I691" s="1">
        <f t="shared" si="187"/>
        <v>-2.3606703376724491E-3</v>
      </c>
      <c r="J691" s="25">
        <f t="shared" si="179"/>
        <v>0</v>
      </c>
      <c r="K691" s="25">
        <f t="shared" si="180"/>
        <v>0</v>
      </c>
      <c r="L691" s="25">
        <f t="shared" si="181"/>
        <v>0</v>
      </c>
      <c r="M691" s="25">
        <v>0</v>
      </c>
      <c r="N691" s="5" t="str">
        <f t="shared" si="182"/>
        <v>-</v>
      </c>
      <c r="O691" s="5" t="str">
        <f t="shared" si="183"/>
        <v>-</v>
      </c>
      <c r="P691" s="5" t="s">
        <v>80</v>
      </c>
      <c r="Q691" s="5" t="s">
        <v>80</v>
      </c>
      <c r="R691" s="5" t="str">
        <f t="shared" si="188"/>
        <v>-</v>
      </c>
      <c r="S691" s="5" t="str">
        <f t="shared" si="189"/>
        <v>-</v>
      </c>
      <c r="T691" s="27">
        <f t="shared" si="190"/>
        <v>1</v>
      </c>
      <c r="CD691" s="5">
        <v>45015</v>
      </c>
      <c r="CE691" s="25">
        <v>613.29999999999995</v>
      </c>
      <c r="CF691" s="25">
        <v>611.5</v>
      </c>
      <c r="CH691" s="5">
        <v>45001</v>
      </c>
      <c r="CI691" s="25">
        <v>15226</v>
      </c>
      <c r="CJ691" s="25">
        <v>15340</v>
      </c>
    </row>
    <row r="692" spans="1:88" x14ac:dyDescent="0.3">
      <c r="A692" s="5">
        <v>45119</v>
      </c>
      <c r="B692" s="25">
        <f t="shared" si="184"/>
        <v>649.5</v>
      </c>
      <c r="C692" s="25">
        <f t="shared" si="185"/>
        <v>16907</v>
      </c>
      <c r="D692" s="25">
        <v>649.5</v>
      </c>
      <c r="E692" s="25">
        <v>16922</v>
      </c>
      <c r="F692" s="44">
        <v>3.5477243720858601E-4</v>
      </c>
      <c r="G692" s="1">
        <f>'ONE_LAST_QUOTE (2)'!AF692</f>
        <v>-3.2310590462182717E-4</v>
      </c>
      <c r="H692" s="1">
        <f t="shared" si="186"/>
        <v>1.7144585284287945E-3</v>
      </c>
      <c r="I692" s="1">
        <f t="shared" si="187"/>
        <v>-2.3606703376724491E-3</v>
      </c>
      <c r="J692" s="25">
        <f t="shared" si="179"/>
        <v>0</v>
      </c>
      <c r="K692" s="25">
        <f t="shared" si="180"/>
        <v>0</v>
      </c>
      <c r="L692" s="25">
        <f t="shared" si="181"/>
        <v>0</v>
      </c>
      <c r="M692" s="25">
        <v>0</v>
      </c>
      <c r="N692" s="5" t="str">
        <f t="shared" si="182"/>
        <v>-</v>
      </c>
      <c r="O692" s="5" t="str">
        <f t="shared" si="183"/>
        <v>-</v>
      </c>
      <c r="P692" s="5" t="s">
        <v>80</v>
      </c>
      <c r="Q692" s="5" t="s">
        <v>80</v>
      </c>
      <c r="R692" s="5" t="str">
        <f t="shared" si="188"/>
        <v>-</v>
      </c>
      <c r="S692" s="5" t="str">
        <f t="shared" si="189"/>
        <v>-</v>
      </c>
      <c r="T692" s="27">
        <f t="shared" si="190"/>
        <v>1</v>
      </c>
      <c r="CD692" s="5">
        <v>45016</v>
      </c>
      <c r="CE692" s="25">
        <v>615.79999999999995</v>
      </c>
      <c r="CF692" s="25">
        <v>614.1</v>
      </c>
      <c r="CH692" s="5">
        <v>45002</v>
      </c>
      <c r="CI692" s="25">
        <v>15405</v>
      </c>
      <c r="CJ692" s="25">
        <v>15197</v>
      </c>
    </row>
    <row r="693" spans="1:88" x14ac:dyDescent="0.3">
      <c r="A693" s="5">
        <v>45120</v>
      </c>
      <c r="B693" s="25">
        <f t="shared" si="184"/>
        <v>657.1</v>
      </c>
      <c r="C693" s="25">
        <f t="shared" si="185"/>
        <v>17095</v>
      </c>
      <c r="D693" s="25">
        <v>658.5</v>
      </c>
      <c r="E693" s="25">
        <v>17086</v>
      </c>
      <c r="F693" s="44">
        <v>-1.6764164810538751E-3</v>
      </c>
      <c r="G693" s="1">
        <f>'ONE_LAST_QUOTE (2)'!AF693</f>
        <v>-3.2310590462182717E-4</v>
      </c>
      <c r="H693" s="1">
        <f t="shared" si="186"/>
        <v>1.7144585284287945E-3</v>
      </c>
      <c r="I693" s="1">
        <f t="shared" si="187"/>
        <v>-2.3606703376724491E-3</v>
      </c>
      <c r="J693" s="25">
        <f t="shared" si="179"/>
        <v>0</v>
      </c>
      <c r="K693" s="25">
        <f t="shared" si="180"/>
        <v>0</v>
      </c>
      <c r="L693" s="25">
        <f t="shared" si="181"/>
        <v>0</v>
      </c>
      <c r="M693" s="25">
        <v>0</v>
      </c>
      <c r="N693" s="5" t="str">
        <f t="shared" si="182"/>
        <v>-</v>
      </c>
      <c r="O693" s="5" t="str">
        <f t="shared" si="183"/>
        <v>-</v>
      </c>
      <c r="P693" s="5" t="s">
        <v>80</v>
      </c>
      <c r="Q693" s="5" t="s">
        <v>80</v>
      </c>
      <c r="R693" s="5" t="str">
        <f t="shared" si="188"/>
        <v>-</v>
      </c>
      <c r="S693" s="5" t="str">
        <f t="shared" si="189"/>
        <v>-</v>
      </c>
      <c r="T693" s="27">
        <f t="shared" si="190"/>
        <v>0</v>
      </c>
      <c r="CD693" s="5">
        <v>45019</v>
      </c>
      <c r="CE693" s="25">
        <v>613.6</v>
      </c>
      <c r="CF693" s="25">
        <v>615.6</v>
      </c>
      <c r="CH693" s="5">
        <v>45005</v>
      </c>
      <c r="CI693" s="25">
        <v>15370</v>
      </c>
      <c r="CJ693" s="25">
        <v>15417</v>
      </c>
    </row>
    <row r="694" spans="1:88" x14ac:dyDescent="0.3">
      <c r="A694" s="5">
        <v>45121</v>
      </c>
      <c r="B694" s="25">
        <f t="shared" si="184"/>
        <v>665</v>
      </c>
      <c r="C694" s="25">
        <f t="shared" si="185"/>
        <v>17274</v>
      </c>
      <c r="D694" s="25">
        <v>665.1</v>
      </c>
      <c r="E694" s="25">
        <v>17291</v>
      </c>
      <c r="F694" s="44">
        <v>1.0449645693531178E-4</v>
      </c>
      <c r="G694" s="1">
        <f>'ONE_LAST_QUOTE (2)'!AF694</f>
        <v>-3.2310590462182717E-4</v>
      </c>
      <c r="H694" s="1">
        <f t="shared" si="186"/>
        <v>1.7144585284287945E-3</v>
      </c>
      <c r="I694" s="1">
        <f t="shared" si="187"/>
        <v>-2.3606703376724491E-3</v>
      </c>
      <c r="J694" s="25">
        <f t="shared" si="179"/>
        <v>0</v>
      </c>
      <c r="K694" s="25">
        <f t="shared" si="180"/>
        <v>0</v>
      </c>
      <c r="L694" s="25">
        <f t="shared" si="181"/>
        <v>0</v>
      </c>
      <c r="M694" s="25">
        <v>0</v>
      </c>
      <c r="N694" s="5" t="str">
        <f t="shared" si="182"/>
        <v>-</v>
      </c>
      <c r="O694" s="5" t="str">
        <f t="shared" si="183"/>
        <v>-</v>
      </c>
      <c r="P694" s="5" t="s">
        <v>80</v>
      </c>
      <c r="Q694" s="5" t="s">
        <v>80</v>
      </c>
      <c r="R694" s="5" t="str">
        <f t="shared" si="188"/>
        <v>-</v>
      </c>
      <c r="S694" s="5" t="str">
        <f t="shared" si="189"/>
        <v>-</v>
      </c>
      <c r="T694" s="27">
        <f t="shared" si="190"/>
        <v>1</v>
      </c>
      <c r="CD694" s="5">
        <v>45020</v>
      </c>
      <c r="CE694" s="25">
        <v>618.1</v>
      </c>
      <c r="CF694" s="25">
        <v>615.9</v>
      </c>
      <c r="CH694" s="5">
        <v>45006</v>
      </c>
      <c r="CI694" s="25">
        <v>15455</v>
      </c>
      <c r="CJ694" s="25">
        <v>15291</v>
      </c>
    </row>
    <row r="695" spans="1:88" x14ac:dyDescent="0.3">
      <c r="A695" s="5">
        <v>45124</v>
      </c>
      <c r="B695" s="25">
        <f t="shared" si="184"/>
        <v>667.1</v>
      </c>
      <c r="C695" s="25">
        <f t="shared" si="185"/>
        <v>17301</v>
      </c>
      <c r="D695" s="25">
        <v>665.1</v>
      </c>
      <c r="E695" s="25">
        <v>17287</v>
      </c>
      <c r="F695" s="44">
        <v>-4.3916175596178187E-4</v>
      </c>
      <c r="G695" s="1">
        <f>'ONE_LAST_QUOTE (2)'!AF695</f>
        <v>-3.2310590462182717E-4</v>
      </c>
      <c r="H695" s="1">
        <f t="shared" si="186"/>
        <v>1.7144585284287945E-3</v>
      </c>
      <c r="I695" s="1">
        <f t="shared" si="187"/>
        <v>-2.3606703376724491E-3</v>
      </c>
      <c r="J695" s="25">
        <f t="shared" si="179"/>
        <v>0</v>
      </c>
      <c r="K695" s="25">
        <f t="shared" si="180"/>
        <v>0</v>
      </c>
      <c r="L695" s="25">
        <f t="shared" si="181"/>
        <v>0</v>
      </c>
      <c r="M695" s="25">
        <v>0</v>
      </c>
      <c r="N695" s="5" t="str">
        <f t="shared" si="182"/>
        <v>-</v>
      </c>
      <c r="O695" s="5" t="str">
        <f t="shared" si="183"/>
        <v>-</v>
      </c>
      <c r="P695" s="5" t="s">
        <v>80</v>
      </c>
      <c r="Q695" s="5" t="s">
        <v>80</v>
      </c>
      <c r="R695" s="5" t="str">
        <f t="shared" si="188"/>
        <v>-</v>
      </c>
      <c r="S695" s="5" t="str">
        <f t="shared" si="189"/>
        <v>-</v>
      </c>
      <c r="T695" s="27">
        <f t="shared" si="190"/>
        <v>0</v>
      </c>
      <c r="CD695" s="5">
        <v>45021</v>
      </c>
      <c r="CE695" s="25">
        <v>620.1</v>
      </c>
      <c r="CF695" s="25">
        <v>618.70000000000005</v>
      </c>
      <c r="CH695" s="5">
        <v>45007</v>
      </c>
      <c r="CI695" s="25">
        <v>15715</v>
      </c>
      <c r="CJ695" s="25">
        <v>15475</v>
      </c>
    </row>
    <row r="696" spans="1:88" x14ac:dyDescent="0.3">
      <c r="A696" s="5">
        <v>45125</v>
      </c>
      <c r="B696" s="25">
        <f t="shared" si="184"/>
        <v>663.9</v>
      </c>
      <c r="C696" s="25">
        <f t="shared" si="185"/>
        <v>17225</v>
      </c>
      <c r="D696" s="25">
        <v>663.9</v>
      </c>
      <c r="E696" s="25">
        <v>17220</v>
      </c>
      <c r="F696" s="44">
        <v>-2.5165559541341369E-3</v>
      </c>
      <c r="G696" s="1">
        <f>'ONE_LAST_QUOTE (2)'!AF696</f>
        <v>-3.2310590462182717E-4</v>
      </c>
      <c r="H696" s="1">
        <f t="shared" si="186"/>
        <v>1.7144585284287945E-3</v>
      </c>
      <c r="I696" s="1">
        <f t="shared" si="187"/>
        <v>-2.3606703376724491E-3</v>
      </c>
      <c r="J696" s="25">
        <f t="shared" si="179"/>
        <v>0</v>
      </c>
      <c r="K696" s="25">
        <f t="shared" si="180"/>
        <v>1</v>
      </c>
      <c r="L696" s="25">
        <f t="shared" si="181"/>
        <v>1</v>
      </c>
      <c r="M696" s="25">
        <v>0</v>
      </c>
      <c r="N696" s="5" t="str">
        <f t="shared" si="182"/>
        <v>-</v>
      </c>
      <c r="O696" s="5">
        <f t="shared" si="183"/>
        <v>45125</v>
      </c>
      <c r="P696" s="5" t="s">
        <v>80</v>
      </c>
      <c r="Q696" s="5" t="s">
        <v>80</v>
      </c>
      <c r="R696" s="5" t="str">
        <f t="shared" si="188"/>
        <v>-</v>
      </c>
      <c r="S696" s="5" t="str">
        <f t="shared" si="189"/>
        <v>-</v>
      </c>
      <c r="T696" s="27">
        <f t="shared" si="190"/>
        <v>0</v>
      </c>
      <c r="CD696" s="5">
        <v>45022</v>
      </c>
      <c r="CE696" s="25">
        <v>610.29999999999995</v>
      </c>
      <c r="CF696" s="25">
        <v>619.6</v>
      </c>
      <c r="CH696" s="5">
        <v>45008</v>
      </c>
      <c r="CI696" s="25">
        <v>15836</v>
      </c>
      <c r="CJ696" s="25">
        <v>15724</v>
      </c>
    </row>
    <row r="697" spans="1:88" x14ac:dyDescent="0.3">
      <c r="A697" s="5">
        <v>45126</v>
      </c>
      <c r="B697" s="25">
        <f t="shared" si="184"/>
        <v>660.8</v>
      </c>
      <c r="C697" s="25">
        <f t="shared" si="185"/>
        <v>17095</v>
      </c>
      <c r="D697" s="25">
        <v>660.6</v>
      </c>
      <c r="E697" s="25">
        <v>17103</v>
      </c>
      <c r="F697" s="44">
        <v>-4.3603209140054486E-3</v>
      </c>
      <c r="G697" s="1">
        <f>'ONE_LAST_QUOTE (2)'!AF697</f>
        <v>-3.2310590462182717E-4</v>
      </c>
      <c r="H697" s="1">
        <f t="shared" si="186"/>
        <v>1.7144585284287945E-3</v>
      </c>
      <c r="I697" s="1">
        <f t="shared" si="187"/>
        <v>-2.3606703376724491E-3</v>
      </c>
      <c r="J697" s="25">
        <f t="shared" si="179"/>
        <v>0</v>
      </c>
      <c r="K697" s="25">
        <f t="shared" si="180"/>
        <v>1</v>
      </c>
      <c r="L697" s="25">
        <f t="shared" si="181"/>
        <v>1</v>
      </c>
      <c r="M697" s="25">
        <v>0</v>
      </c>
      <c r="N697" s="5" t="str">
        <f t="shared" si="182"/>
        <v>-</v>
      </c>
      <c r="O697" s="5">
        <f t="shared" si="183"/>
        <v>45126</v>
      </c>
      <c r="P697" s="5" t="s">
        <v>80</v>
      </c>
      <c r="Q697" s="5" t="s">
        <v>80</v>
      </c>
      <c r="R697" s="5" t="str">
        <f t="shared" si="188"/>
        <v>-</v>
      </c>
      <c r="S697" s="5" t="str">
        <f t="shared" si="189"/>
        <v>-</v>
      </c>
      <c r="T697" s="27">
        <f t="shared" si="190"/>
        <v>0</v>
      </c>
      <c r="CD697" s="5">
        <v>45023</v>
      </c>
      <c r="CE697" s="25">
        <v>610.79999999999995</v>
      </c>
      <c r="CF697" s="25">
        <v>610.79999999999995</v>
      </c>
      <c r="CH697" s="5">
        <v>45009</v>
      </c>
      <c r="CI697" s="25">
        <v>15917</v>
      </c>
      <c r="CJ697" s="25">
        <v>15847</v>
      </c>
    </row>
    <row r="698" spans="1:88" x14ac:dyDescent="0.3">
      <c r="A698" s="5">
        <v>45127</v>
      </c>
      <c r="B698" s="25">
        <f t="shared" si="184"/>
        <v>660.7</v>
      </c>
      <c r="C698" s="25">
        <f t="shared" si="185"/>
        <v>17010</v>
      </c>
      <c r="D698" s="25">
        <v>661.4</v>
      </c>
      <c r="E698" s="25">
        <v>17126</v>
      </c>
      <c r="F698" s="44">
        <v>-1.8449955493398838E-3</v>
      </c>
      <c r="G698" s="1">
        <f>'ONE_LAST_QUOTE (2)'!AF698</f>
        <v>-3.2310590462182717E-4</v>
      </c>
      <c r="H698" s="1">
        <f t="shared" si="186"/>
        <v>1.7144585284287945E-3</v>
      </c>
      <c r="I698" s="1">
        <f t="shared" si="187"/>
        <v>-2.3606703376724491E-3</v>
      </c>
      <c r="J698" s="25">
        <f t="shared" si="179"/>
        <v>0</v>
      </c>
      <c r="K698" s="25">
        <f t="shared" si="180"/>
        <v>0</v>
      </c>
      <c r="L698" s="25">
        <f t="shared" si="181"/>
        <v>0</v>
      </c>
      <c r="M698" s="25">
        <v>0</v>
      </c>
      <c r="N698" s="5" t="str">
        <f t="shared" si="182"/>
        <v>-</v>
      </c>
      <c r="O698" s="5" t="str">
        <f t="shared" si="183"/>
        <v>-</v>
      </c>
      <c r="P698" s="5" t="s">
        <v>80</v>
      </c>
      <c r="Q698" s="5" t="s">
        <v>80</v>
      </c>
      <c r="R698" s="5" t="str">
        <f t="shared" si="188"/>
        <v>-</v>
      </c>
      <c r="S698" s="5" t="str">
        <f t="shared" si="189"/>
        <v>-</v>
      </c>
      <c r="T698" s="27">
        <f t="shared" si="190"/>
        <v>0</v>
      </c>
      <c r="CD698" s="5">
        <v>45026</v>
      </c>
      <c r="CE698" s="25">
        <v>610</v>
      </c>
      <c r="CF698" s="25">
        <v>610.6</v>
      </c>
      <c r="CH698" s="5">
        <v>45012</v>
      </c>
      <c r="CI698" s="25">
        <v>15829</v>
      </c>
      <c r="CJ698" s="25">
        <v>15907</v>
      </c>
    </row>
    <row r="699" spans="1:88" x14ac:dyDescent="0.3">
      <c r="A699" s="5">
        <v>45128</v>
      </c>
      <c r="B699" s="25">
        <f t="shared" si="184"/>
        <v>650.6</v>
      </c>
      <c r="C699" s="25">
        <f t="shared" si="185"/>
        <v>16952</v>
      </c>
      <c r="D699" s="25">
        <v>650.20000000000005</v>
      </c>
      <c r="E699" s="25">
        <v>16947</v>
      </c>
      <c r="F699" s="44">
        <v>-8.9001627743966812E-4</v>
      </c>
      <c r="G699" s="1">
        <f>'ONE_LAST_QUOTE (2)'!AF699</f>
        <v>-3.2310590462182717E-4</v>
      </c>
      <c r="H699" s="1">
        <f t="shared" si="186"/>
        <v>1.7144585284287945E-3</v>
      </c>
      <c r="I699" s="1">
        <f t="shared" si="187"/>
        <v>-2.3606703376724491E-3</v>
      </c>
      <c r="J699" s="25">
        <f t="shared" si="179"/>
        <v>0</v>
      </c>
      <c r="K699" s="25">
        <f t="shared" si="180"/>
        <v>0</v>
      </c>
      <c r="L699" s="25">
        <f t="shared" si="181"/>
        <v>0</v>
      </c>
      <c r="M699" s="25">
        <v>0</v>
      </c>
      <c r="N699" s="5" t="str">
        <f t="shared" si="182"/>
        <v>-</v>
      </c>
      <c r="O699" s="5" t="str">
        <f t="shared" si="183"/>
        <v>-</v>
      </c>
      <c r="P699" s="5" t="s">
        <v>80</v>
      </c>
      <c r="Q699" s="5" t="s">
        <v>80</v>
      </c>
      <c r="R699" s="5" t="str">
        <f t="shared" si="188"/>
        <v>-</v>
      </c>
      <c r="S699" s="5" t="str">
        <f t="shared" si="189"/>
        <v>-</v>
      </c>
      <c r="T699" s="27">
        <f t="shared" si="190"/>
        <v>0</v>
      </c>
      <c r="CD699" s="5">
        <v>45027</v>
      </c>
      <c r="CE699" s="25">
        <v>612.1</v>
      </c>
      <c r="CF699" s="25">
        <v>609.9</v>
      </c>
      <c r="CH699" s="5">
        <v>45013</v>
      </c>
      <c r="CI699" s="25">
        <v>15689</v>
      </c>
      <c r="CJ699" s="25">
        <v>15815</v>
      </c>
    </row>
    <row r="700" spans="1:88" x14ac:dyDescent="0.3">
      <c r="A700" s="5">
        <v>45131</v>
      </c>
      <c r="B700" s="25">
        <f t="shared" si="184"/>
        <v>651.20000000000005</v>
      </c>
      <c r="C700" s="25">
        <f t="shared" si="185"/>
        <v>16980</v>
      </c>
      <c r="D700" s="25">
        <v>651.20000000000005</v>
      </c>
      <c r="E700" s="25">
        <v>16979</v>
      </c>
      <c r="F700" s="44">
        <v>3.0015268070718163E-4</v>
      </c>
      <c r="G700" s="1">
        <f>'ONE_LAST_QUOTE (2)'!AF700</f>
        <v>-3.2310590462182717E-4</v>
      </c>
      <c r="H700" s="1">
        <f t="shared" si="186"/>
        <v>1.7144585284287945E-3</v>
      </c>
      <c r="I700" s="1">
        <f t="shared" si="187"/>
        <v>-2.3606703376724491E-3</v>
      </c>
      <c r="J700" s="25">
        <f t="shared" si="179"/>
        <v>0</v>
      </c>
      <c r="K700" s="25">
        <f t="shared" si="180"/>
        <v>0</v>
      </c>
      <c r="L700" s="25">
        <f t="shared" si="181"/>
        <v>0</v>
      </c>
      <c r="M700" s="25">
        <v>1</v>
      </c>
      <c r="N700" s="5" t="str">
        <f t="shared" si="182"/>
        <v>-</v>
      </c>
      <c r="O700" s="5" t="str">
        <f t="shared" si="183"/>
        <v>-</v>
      </c>
      <c r="P700" s="5" t="s">
        <v>2</v>
      </c>
      <c r="Q700" s="5" t="s">
        <v>2</v>
      </c>
      <c r="R700" s="5" t="str">
        <f t="shared" si="188"/>
        <v>-</v>
      </c>
      <c r="S700" s="5" t="str">
        <f t="shared" si="189"/>
        <v>-</v>
      </c>
      <c r="T700" s="27">
        <f t="shared" si="190"/>
        <v>1</v>
      </c>
      <c r="CD700" s="5">
        <v>45028</v>
      </c>
      <c r="CE700" s="25">
        <v>610.9</v>
      </c>
      <c r="CF700" s="25">
        <v>612.1</v>
      </c>
      <c r="CH700" s="5">
        <v>45014</v>
      </c>
      <c r="CI700" s="25">
        <v>15738</v>
      </c>
      <c r="CJ700" s="25">
        <v>15710</v>
      </c>
    </row>
    <row r="701" spans="1:88" x14ac:dyDescent="0.3">
      <c r="A701" s="5">
        <v>45132</v>
      </c>
      <c r="B701" s="25">
        <f t="shared" si="184"/>
        <v>659</v>
      </c>
      <c r="C701" s="25">
        <f t="shared" si="185"/>
        <v>17199</v>
      </c>
      <c r="D701" s="25">
        <v>658.7</v>
      </c>
      <c r="E701" s="25">
        <v>17182</v>
      </c>
      <c r="F701" s="44">
        <v>1.9462666815014513E-3</v>
      </c>
      <c r="G701" s="1">
        <f>'ONE_LAST_QUOTE (2)'!AF701</f>
        <v>-3.2310590462182717E-4</v>
      </c>
      <c r="H701" s="1">
        <f t="shared" si="186"/>
        <v>1.7144585284287945E-3</v>
      </c>
      <c r="I701" s="1">
        <f t="shared" si="187"/>
        <v>-2.3606703376724491E-3</v>
      </c>
      <c r="J701" s="25">
        <f t="shared" si="179"/>
        <v>1</v>
      </c>
      <c r="K701" s="25">
        <f t="shared" si="180"/>
        <v>0</v>
      </c>
      <c r="L701" s="25">
        <f t="shared" si="181"/>
        <v>1</v>
      </c>
      <c r="M701" s="25">
        <v>0</v>
      </c>
      <c r="N701" s="5">
        <f t="shared" si="182"/>
        <v>45132</v>
      </c>
      <c r="O701" s="5" t="str">
        <f t="shared" si="183"/>
        <v>-</v>
      </c>
      <c r="P701" s="5" t="s">
        <v>2</v>
      </c>
      <c r="Q701" s="5" t="s">
        <v>2</v>
      </c>
      <c r="R701" s="5" t="str">
        <f t="shared" si="188"/>
        <v>-</v>
      </c>
      <c r="S701" s="5" t="str">
        <f t="shared" si="189"/>
        <v>-</v>
      </c>
      <c r="T701" s="27">
        <f t="shared" si="190"/>
        <v>1</v>
      </c>
      <c r="CD701" s="5">
        <v>45029</v>
      </c>
      <c r="CE701" s="25">
        <v>605.29999999999995</v>
      </c>
      <c r="CF701" s="25">
        <v>610.4</v>
      </c>
      <c r="CH701" s="5">
        <v>45015</v>
      </c>
      <c r="CI701" s="25">
        <v>15819</v>
      </c>
      <c r="CJ701" s="25">
        <v>15752</v>
      </c>
    </row>
    <row r="702" spans="1:88" x14ac:dyDescent="0.3">
      <c r="A702" s="5">
        <v>45133</v>
      </c>
      <c r="B702" s="25">
        <f t="shared" si="184"/>
        <v>656.6</v>
      </c>
      <c r="C702" s="25">
        <f t="shared" si="185"/>
        <v>17109</v>
      </c>
      <c r="D702" s="25">
        <v>656.2</v>
      </c>
      <c r="E702" s="25">
        <v>17100</v>
      </c>
      <c r="F702" s="44">
        <v>1.2282643968648745E-3</v>
      </c>
      <c r="G702" s="1">
        <f>'ONE_LAST_QUOTE (2)'!AF702</f>
        <v>-3.2310590462182717E-4</v>
      </c>
      <c r="H702" s="1">
        <f t="shared" si="186"/>
        <v>1.7144585284287945E-3</v>
      </c>
      <c r="I702" s="1">
        <f t="shared" si="187"/>
        <v>-2.3606703376724491E-3</v>
      </c>
      <c r="J702" s="25">
        <f t="shared" si="179"/>
        <v>0</v>
      </c>
      <c r="K702" s="25">
        <f t="shared" si="180"/>
        <v>0</v>
      </c>
      <c r="L702" s="25">
        <f t="shared" si="181"/>
        <v>0</v>
      </c>
      <c r="M702" s="25">
        <v>0</v>
      </c>
      <c r="N702" s="5" t="str">
        <f t="shared" si="182"/>
        <v>-</v>
      </c>
      <c r="O702" s="5" t="str">
        <f t="shared" si="183"/>
        <v>-</v>
      </c>
      <c r="P702" s="5" t="s">
        <v>80</v>
      </c>
      <c r="Q702" s="5" t="s">
        <v>80</v>
      </c>
      <c r="R702" s="5" t="str">
        <f t="shared" si="188"/>
        <v>-</v>
      </c>
      <c r="S702" s="5" t="str">
        <f t="shared" si="189"/>
        <v>-</v>
      </c>
      <c r="T702" s="27">
        <f t="shared" si="190"/>
        <v>1</v>
      </c>
      <c r="CD702" s="5">
        <v>45030</v>
      </c>
      <c r="CE702" s="25">
        <v>610.20000000000005</v>
      </c>
      <c r="CF702" s="25">
        <v>604.70000000000005</v>
      </c>
      <c r="CH702" s="5">
        <v>45016</v>
      </c>
      <c r="CI702" s="25">
        <v>15864</v>
      </c>
      <c r="CJ702" s="25">
        <v>15830</v>
      </c>
    </row>
    <row r="703" spans="1:88" x14ac:dyDescent="0.3">
      <c r="A703" s="5">
        <v>45134</v>
      </c>
      <c r="B703" s="25">
        <f t="shared" si="184"/>
        <v>659.1</v>
      </c>
      <c r="C703" s="25">
        <f t="shared" si="185"/>
        <v>17234</v>
      </c>
      <c r="D703" s="25">
        <v>660.3</v>
      </c>
      <c r="E703" s="25">
        <v>17223</v>
      </c>
      <c r="F703" s="44">
        <v>2.6717674269489304E-4</v>
      </c>
      <c r="G703" s="1">
        <f>'ONE_LAST_QUOTE (2)'!AF703</f>
        <v>-3.2310590462182717E-4</v>
      </c>
      <c r="H703" s="1">
        <f t="shared" si="186"/>
        <v>1.7144585284287945E-3</v>
      </c>
      <c r="I703" s="1">
        <f t="shared" si="187"/>
        <v>-2.3606703376724491E-3</v>
      </c>
      <c r="J703" s="25">
        <f t="shared" si="179"/>
        <v>0</v>
      </c>
      <c r="K703" s="25">
        <f t="shared" si="180"/>
        <v>0</v>
      </c>
      <c r="L703" s="25">
        <f t="shared" si="181"/>
        <v>0</v>
      </c>
      <c r="M703" s="25">
        <v>0</v>
      </c>
      <c r="N703" s="5" t="str">
        <f t="shared" si="182"/>
        <v>-</v>
      </c>
      <c r="O703" s="5" t="str">
        <f t="shared" si="183"/>
        <v>-</v>
      </c>
      <c r="P703" s="5" t="s">
        <v>80</v>
      </c>
      <c r="Q703" s="5" t="s">
        <v>80</v>
      </c>
      <c r="R703" s="5" t="str">
        <f t="shared" si="188"/>
        <v>-</v>
      </c>
      <c r="S703" s="5" t="str">
        <f t="shared" si="189"/>
        <v>-</v>
      </c>
      <c r="T703" s="27">
        <f t="shared" si="190"/>
        <v>1</v>
      </c>
      <c r="CD703" s="5">
        <v>45033</v>
      </c>
      <c r="CE703" s="25">
        <v>610.4</v>
      </c>
      <c r="CF703" s="25">
        <v>609.9</v>
      </c>
      <c r="CH703" s="5">
        <v>45022</v>
      </c>
      <c r="CI703" s="25">
        <v>15762</v>
      </c>
      <c r="CJ703" s="25">
        <v>15848</v>
      </c>
    </row>
    <row r="704" spans="1:88" x14ac:dyDescent="0.3">
      <c r="A704" s="5">
        <v>45135</v>
      </c>
      <c r="B704" s="25">
        <f t="shared" si="184"/>
        <v>662</v>
      </c>
      <c r="C704" s="25">
        <f t="shared" si="185"/>
        <v>17289</v>
      </c>
      <c r="D704" s="25">
        <v>660.5</v>
      </c>
      <c r="E704" s="25">
        <v>17262</v>
      </c>
      <c r="F704" s="44">
        <v>1.667596316419821E-3</v>
      </c>
      <c r="G704" s="1">
        <f>'ONE_LAST_QUOTE (2)'!AF704</f>
        <v>-3.2310590462182717E-4</v>
      </c>
      <c r="H704" s="1">
        <f t="shared" si="186"/>
        <v>1.7144585284287945E-3</v>
      </c>
      <c r="I704" s="1">
        <f t="shared" si="187"/>
        <v>-2.3606703376724491E-3</v>
      </c>
      <c r="J704" s="25">
        <f t="shared" si="179"/>
        <v>0</v>
      </c>
      <c r="K704" s="25">
        <f t="shared" si="180"/>
        <v>0</v>
      </c>
      <c r="L704" s="25">
        <f t="shared" si="181"/>
        <v>0</v>
      </c>
      <c r="M704" s="25">
        <v>0</v>
      </c>
      <c r="N704" s="5" t="str">
        <f t="shared" si="182"/>
        <v>-</v>
      </c>
      <c r="O704" s="5" t="str">
        <f t="shared" si="183"/>
        <v>-</v>
      </c>
      <c r="P704" s="5" t="s">
        <v>2</v>
      </c>
      <c r="Q704" s="5" t="s">
        <v>2</v>
      </c>
      <c r="R704" s="5" t="str">
        <f t="shared" si="188"/>
        <v>-</v>
      </c>
      <c r="S704" s="5" t="str">
        <f t="shared" si="189"/>
        <v>-</v>
      </c>
      <c r="T704" s="27">
        <f t="shared" si="190"/>
        <v>1</v>
      </c>
      <c r="CD704" s="5">
        <v>45034</v>
      </c>
      <c r="CE704" s="25">
        <v>607.4</v>
      </c>
      <c r="CF704" s="25">
        <v>609.9</v>
      </c>
      <c r="CH704" s="5">
        <v>45023</v>
      </c>
      <c r="CI704" s="25">
        <v>15818</v>
      </c>
      <c r="CJ704" s="25">
        <v>15782</v>
      </c>
    </row>
    <row r="705" spans="1:88" x14ac:dyDescent="0.3">
      <c r="A705" s="5">
        <v>45138</v>
      </c>
      <c r="B705" s="25">
        <f t="shared" si="184"/>
        <v>655.20000000000005</v>
      </c>
      <c r="C705" s="25">
        <f t="shared" si="185"/>
        <v>17097</v>
      </c>
      <c r="D705" s="25">
        <v>654.79999999999995</v>
      </c>
      <c r="E705" s="25">
        <v>17103</v>
      </c>
      <c r="F705" s="44">
        <v>9.2730002248128619E-4</v>
      </c>
      <c r="G705" s="1">
        <f>'ONE_LAST_QUOTE (2)'!AF705</f>
        <v>-3.2310590462182717E-4</v>
      </c>
      <c r="H705" s="1">
        <f t="shared" si="186"/>
        <v>1.7144585284287945E-3</v>
      </c>
      <c r="I705" s="1">
        <f t="shared" si="187"/>
        <v>-2.3606703376724491E-3</v>
      </c>
      <c r="J705" s="25">
        <f t="shared" si="179"/>
        <v>0</v>
      </c>
      <c r="K705" s="25">
        <f t="shared" si="180"/>
        <v>0</v>
      </c>
      <c r="L705" s="25">
        <f t="shared" si="181"/>
        <v>0</v>
      </c>
      <c r="M705" s="25">
        <v>0</v>
      </c>
      <c r="N705" s="5" t="str">
        <f t="shared" si="182"/>
        <v>-</v>
      </c>
      <c r="O705" s="5" t="str">
        <f t="shared" si="183"/>
        <v>-</v>
      </c>
      <c r="P705" s="5" t="s">
        <v>2</v>
      </c>
      <c r="Q705" s="5" t="s">
        <v>2</v>
      </c>
      <c r="R705" s="5" t="str">
        <f t="shared" si="188"/>
        <v>-</v>
      </c>
      <c r="S705" s="5" t="str">
        <f t="shared" si="189"/>
        <v>-</v>
      </c>
      <c r="T705" s="27">
        <f t="shared" si="190"/>
        <v>1</v>
      </c>
      <c r="CD705" s="5">
        <v>45035</v>
      </c>
      <c r="CE705" s="25">
        <v>601.4</v>
      </c>
      <c r="CF705" s="25">
        <v>607.29999999999995</v>
      </c>
      <c r="CH705" s="5">
        <v>45026</v>
      </c>
      <c r="CI705" s="25">
        <v>15851</v>
      </c>
      <c r="CJ705" s="25">
        <v>15814</v>
      </c>
    </row>
    <row r="706" spans="1:88" x14ac:dyDescent="0.3">
      <c r="A706" s="5">
        <v>45139</v>
      </c>
      <c r="B706" s="25">
        <f t="shared" si="184"/>
        <v>659.8</v>
      </c>
      <c r="C706" s="25">
        <f t="shared" si="185"/>
        <v>17182</v>
      </c>
      <c r="D706" s="25">
        <v>659.3</v>
      </c>
      <c r="E706" s="25">
        <v>17178</v>
      </c>
      <c r="F706" s="44">
        <v>4.9218700564212462E-4</v>
      </c>
      <c r="G706" s="1">
        <f>'ONE_LAST_QUOTE (2)'!AF706</f>
        <v>-3.2310590462182717E-4</v>
      </c>
      <c r="H706" s="1">
        <f t="shared" si="186"/>
        <v>1.7144585284287945E-3</v>
      </c>
      <c r="I706" s="1">
        <f t="shared" si="187"/>
        <v>-2.3606703376724491E-3</v>
      </c>
      <c r="J706" s="25">
        <f t="shared" ref="J706:J769" si="191">IF(F706&gt;H706,1,0)</f>
        <v>0</v>
      </c>
      <c r="K706" s="25">
        <f t="shared" ref="K706:K769" si="192">IF(F706&lt;I706,1,0)</f>
        <v>0</v>
      </c>
      <c r="L706" s="25">
        <f t="shared" ref="L706:L769" si="193">J706+K706</f>
        <v>0</v>
      </c>
      <c r="M706" s="25">
        <v>0</v>
      </c>
      <c r="N706" s="5" t="str">
        <f t="shared" ref="N706:N769" si="194">IF(J706=1,A706,"-")</f>
        <v>-</v>
      </c>
      <c r="O706" s="5" t="str">
        <f t="shared" ref="O706:O769" si="195">IF(K706=1,A706,"-")</f>
        <v>-</v>
      </c>
      <c r="P706" s="5" t="s">
        <v>80</v>
      </c>
      <c r="Q706" s="5" t="s">
        <v>80</v>
      </c>
      <c r="R706" s="5" t="str">
        <f t="shared" si="188"/>
        <v>-</v>
      </c>
      <c r="S706" s="5" t="str">
        <f t="shared" si="189"/>
        <v>-</v>
      </c>
      <c r="T706" s="27">
        <f t="shared" si="190"/>
        <v>1</v>
      </c>
      <c r="CD706" s="5">
        <v>45036</v>
      </c>
      <c r="CE706" s="25">
        <v>602</v>
      </c>
      <c r="CF706" s="25">
        <v>600.79999999999995</v>
      </c>
      <c r="CH706" s="5">
        <v>45027</v>
      </c>
      <c r="CI706" s="25">
        <v>15924</v>
      </c>
      <c r="CJ706" s="25">
        <v>15845</v>
      </c>
    </row>
    <row r="707" spans="1:88" x14ac:dyDescent="0.3">
      <c r="A707" s="5">
        <v>45140</v>
      </c>
      <c r="B707" s="25">
        <f t="shared" ref="B707:B770" si="196">INDEX($CF:$CF,MATCH(A707,$CD:$CD)+1)</f>
        <v>645.29999999999995</v>
      </c>
      <c r="C707" s="25">
        <f t="shared" ref="C707:C770" si="197">INDEX($CJ:$CJ,MATCH(A707,$CH:$CH)+1)</f>
        <v>16790</v>
      </c>
      <c r="D707" s="25">
        <v>645.6</v>
      </c>
      <c r="E707" s="25">
        <v>16820</v>
      </c>
      <c r="F707" s="44">
        <v>5.6121651999526713E-4</v>
      </c>
      <c r="G707" s="1">
        <f>'ONE_LAST_QUOTE (2)'!AF707</f>
        <v>-3.2310590462182717E-4</v>
      </c>
      <c r="H707" s="1">
        <f t="shared" ref="H707:H770" si="198">G707+$U$7*_xlfn.STDEV.S($F$2:$F$779)</f>
        <v>1.7144585284287945E-3</v>
      </c>
      <c r="I707" s="1">
        <f t="shared" ref="I707:I770" si="199">G707-$U$7*_xlfn.STDEV.S($F$2:$F$779)</f>
        <v>-2.3606703376724491E-3</v>
      </c>
      <c r="J707" s="25">
        <f t="shared" si="191"/>
        <v>0</v>
      </c>
      <c r="K707" s="25">
        <f t="shared" si="192"/>
        <v>0</v>
      </c>
      <c r="L707" s="25">
        <f t="shared" si="193"/>
        <v>0</v>
      </c>
      <c r="M707" s="25">
        <v>0</v>
      </c>
      <c r="N707" s="5" t="str">
        <f t="shared" si="194"/>
        <v>-</v>
      </c>
      <c r="O707" s="5" t="str">
        <f t="shared" si="195"/>
        <v>-</v>
      </c>
      <c r="P707" s="5" t="s">
        <v>80</v>
      </c>
      <c r="Q707" s="5" t="s">
        <v>80</v>
      </c>
      <c r="R707" s="5" t="str">
        <f t="shared" ref="R707:R770" si="200">IF(P707=1,A707,"-")</f>
        <v>-</v>
      </c>
      <c r="S707" s="5" t="str">
        <f t="shared" ref="S707:S770" si="201">IF(Q707=1,A707,"-")</f>
        <v>-</v>
      </c>
      <c r="T707" s="27">
        <f t="shared" ref="T707:T770" si="202">IF(F707&gt;G707,1,0)</f>
        <v>1</v>
      </c>
      <c r="CD707" s="5">
        <v>45037</v>
      </c>
      <c r="CE707" s="25">
        <v>598.4</v>
      </c>
      <c r="CF707" s="25">
        <v>602.20000000000005</v>
      </c>
      <c r="CH707" s="5">
        <v>45028</v>
      </c>
      <c r="CI707" s="25">
        <v>15925</v>
      </c>
      <c r="CJ707" s="25">
        <v>15931</v>
      </c>
    </row>
    <row r="708" spans="1:88" x14ac:dyDescent="0.3">
      <c r="A708" s="5">
        <v>45142</v>
      </c>
      <c r="B708" s="25">
        <f t="shared" si="196"/>
        <v>643.5</v>
      </c>
      <c r="C708" s="25">
        <f t="shared" si="197"/>
        <v>16824</v>
      </c>
      <c r="D708" s="25">
        <v>643.9</v>
      </c>
      <c r="E708" s="25">
        <v>16823</v>
      </c>
      <c r="F708" s="44">
        <v>-1.5099516081947223E-4</v>
      </c>
      <c r="G708" s="1">
        <f>'ONE_LAST_QUOTE (2)'!AF708</f>
        <v>-3.2310590462182717E-4</v>
      </c>
      <c r="H708" s="1">
        <f t="shared" si="198"/>
        <v>1.7144585284287945E-3</v>
      </c>
      <c r="I708" s="1">
        <f t="shared" si="199"/>
        <v>-2.3606703376724491E-3</v>
      </c>
      <c r="J708" s="25">
        <f t="shared" si="191"/>
        <v>0</v>
      </c>
      <c r="K708" s="25">
        <f t="shared" si="192"/>
        <v>0</v>
      </c>
      <c r="L708" s="25">
        <f t="shared" si="193"/>
        <v>0</v>
      </c>
      <c r="M708" s="25">
        <v>0</v>
      </c>
      <c r="N708" s="5" t="str">
        <f t="shared" si="194"/>
        <v>-</v>
      </c>
      <c r="O708" s="5" t="str">
        <f t="shared" si="195"/>
        <v>-</v>
      </c>
      <c r="P708" s="5" t="s">
        <v>80</v>
      </c>
      <c r="Q708" s="5" t="s">
        <v>80</v>
      </c>
      <c r="R708" s="5" t="str">
        <f t="shared" si="200"/>
        <v>-</v>
      </c>
      <c r="S708" s="5" t="str">
        <f t="shared" si="201"/>
        <v>-</v>
      </c>
      <c r="T708" s="27">
        <f t="shared" si="202"/>
        <v>1</v>
      </c>
      <c r="CD708" s="5">
        <v>45040</v>
      </c>
      <c r="CE708" s="25">
        <v>597.4</v>
      </c>
      <c r="CF708" s="25">
        <v>599.20000000000005</v>
      </c>
      <c r="CH708" s="5">
        <v>45029</v>
      </c>
      <c r="CI708" s="25">
        <v>15816</v>
      </c>
      <c r="CJ708" s="25">
        <v>15911</v>
      </c>
    </row>
    <row r="709" spans="1:88" x14ac:dyDescent="0.3">
      <c r="A709" s="5">
        <v>45145</v>
      </c>
      <c r="B709" s="25">
        <f t="shared" si="196"/>
        <v>650.6</v>
      </c>
      <c r="C709" s="25">
        <f t="shared" si="197"/>
        <v>16996</v>
      </c>
      <c r="D709" s="25">
        <v>650</v>
      </c>
      <c r="E709" s="25">
        <v>17000</v>
      </c>
      <c r="F709" s="44">
        <v>-2.9588217805628469E-4</v>
      </c>
      <c r="G709" s="1">
        <f>'ONE_LAST_QUOTE (2)'!AF709</f>
        <v>-3.2310590462182717E-4</v>
      </c>
      <c r="H709" s="1">
        <f t="shared" si="198"/>
        <v>1.7144585284287945E-3</v>
      </c>
      <c r="I709" s="1">
        <f t="shared" si="199"/>
        <v>-2.3606703376724491E-3</v>
      </c>
      <c r="J709" s="25">
        <f t="shared" si="191"/>
        <v>0</v>
      </c>
      <c r="K709" s="25">
        <f t="shared" si="192"/>
        <v>0</v>
      </c>
      <c r="L709" s="25">
        <f t="shared" si="193"/>
        <v>0</v>
      </c>
      <c r="M709" s="25">
        <v>0</v>
      </c>
      <c r="N709" s="5" t="str">
        <f t="shared" si="194"/>
        <v>-</v>
      </c>
      <c r="O709" s="5" t="str">
        <f t="shared" si="195"/>
        <v>-</v>
      </c>
      <c r="P709" s="5" t="s">
        <v>80</v>
      </c>
      <c r="Q709" s="5" t="s">
        <v>80</v>
      </c>
      <c r="R709" s="5" t="str">
        <f t="shared" si="200"/>
        <v>-</v>
      </c>
      <c r="S709" s="5" t="str">
        <f t="shared" si="201"/>
        <v>-</v>
      </c>
      <c r="T709" s="27">
        <f t="shared" si="202"/>
        <v>1</v>
      </c>
      <c r="CD709" s="5">
        <v>45041</v>
      </c>
      <c r="CE709" s="25">
        <v>588</v>
      </c>
      <c r="CF709" s="25">
        <v>596.9</v>
      </c>
      <c r="CH709" s="5">
        <v>45030</v>
      </c>
      <c r="CI709" s="25">
        <v>15948</v>
      </c>
      <c r="CJ709" s="25">
        <v>15832</v>
      </c>
    </row>
    <row r="710" spans="1:88" x14ac:dyDescent="0.3">
      <c r="A710" s="5">
        <v>45146</v>
      </c>
      <c r="B710" s="25">
        <f t="shared" si="196"/>
        <v>643.20000000000005</v>
      </c>
      <c r="C710" s="25">
        <f t="shared" si="197"/>
        <v>16822</v>
      </c>
      <c r="D710" s="25">
        <v>643.6</v>
      </c>
      <c r="E710" s="25">
        <v>16852</v>
      </c>
      <c r="F710" s="44">
        <v>6.591267988226827E-5</v>
      </c>
      <c r="G710" s="1">
        <f>'ONE_LAST_QUOTE (2)'!AF710</f>
        <v>-3.2310590462182717E-4</v>
      </c>
      <c r="H710" s="1">
        <f t="shared" si="198"/>
        <v>1.7144585284287945E-3</v>
      </c>
      <c r="I710" s="1">
        <f t="shared" si="199"/>
        <v>-2.3606703376724491E-3</v>
      </c>
      <c r="J710" s="25">
        <f t="shared" si="191"/>
        <v>0</v>
      </c>
      <c r="K710" s="25">
        <f t="shared" si="192"/>
        <v>0</v>
      </c>
      <c r="L710" s="25">
        <f t="shared" si="193"/>
        <v>0</v>
      </c>
      <c r="M710" s="25">
        <v>0</v>
      </c>
      <c r="N710" s="5" t="str">
        <f t="shared" si="194"/>
        <v>-</v>
      </c>
      <c r="O710" s="5" t="str">
        <f t="shared" si="195"/>
        <v>-</v>
      </c>
      <c r="P710" s="5" t="s">
        <v>80</v>
      </c>
      <c r="Q710" s="5" t="s">
        <v>80</v>
      </c>
      <c r="R710" s="5" t="str">
        <f t="shared" si="200"/>
        <v>-</v>
      </c>
      <c r="S710" s="5" t="str">
        <f t="shared" si="201"/>
        <v>-</v>
      </c>
      <c r="T710" s="27">
        <f t="shared" si="202"/>
        <v>1</v>
      </c>
      <c r="CD710" s="5">
        <v>45042</v>
      </c>
      <c r="CE710" s="25">
        <v>585.4</v>
      </c>
      <c r="CF710" s="25">
        <v>588.1</v>
      </c>
      <c r="CH710" s="5">
        <v>45033</v>
      </c>
      <c r="CI710" s="25">
        <v>15970</v>
      </c>
      <c r="CJ710" s="25">
        <v>15946</v>
      </c>
    </row>
    <row r="711" spans="1:88" x14ac:dyDescent="0.3">
      <c r="A711" s="5">
        <v>45147</v>
      </c>
      <c r="B711" s="25">
        <f t="shared" si="196"/>
        <v>644.20000000000005</v>
      </c>
      <c r="C711" s="25">
        <f t="shared" si="197"/>
        <v>16863</v>
      </c>
      <c r="D711" s="25">
        <v>644.1</v>
      </c>
      <c r="E711" s="25">
        <v>16853</v>
      </c>
      <c r="F711" s="44">
        <v>3.6888875424196727E-4</v>
      </c>
      <c r="G711" s="1">
        <f>'ONE_LAST_QUOTE (2)'!AF711</f>
        <v>-3.2310590462182717E-4</v>
      </c>
      <c r="H711" s="1">
        <f t="shared" si="198"/>
        <v>1.7144585284287945E-3</v>
      </c>
      <c r="I711" s="1">
        <f t="shared" si="199"/>
        <v>-2.3606703376724491E-3</v>
      </c>
      <c r="J711" s="25">
        <f t="shared" si="191"/>
        <v>0</v>
      </c>
      <c r="K711" s="25">
        <f t="shared" si="192"/>
        <v>0</v>
      </c>
      <c r="L711" s="25">
        <f t="shared" si="193"/>
        <v>0</v>
      </c>
      <c r="M711" s="25">
        <v>0</v>
      </c>
      <c r="N711" s="5" t="str">
        <f t="shared" si="194"/>
        <v>-</v>
      </c>
      <c r="O711" s="5" t="str">
        <f t="shared" si="195"/>
        <v>-</v>
      </c>
      <c r="P711" s="5" t="s">
        <v>80</v>
      </c>
      <c r="Q711" s="5" t="s">
        <v>80</v>
      </c>
      <c r="R711" s="5" t="str">
        <f t="shared" si="200"/>
        <v>-</v>
      </c>
      <c r="S711" s="5" t="str">
        <f t="shared" si="201"/>
        <v>-</v>
      </c>
      <c r="T711" s="27">
        <f t="shared" si="202"/>
        <v>1</v>
      </c>
      <c r="CD711" s="5">
        <v>45043</v>
      </c>
      <c r="CE711" s="25">
        <v>586.5</v>
      </c>
      <c r="CF711" s="25">
        <v>585.5</v>
      </c>
      <c r="CH711" s="5">
        <v>45034</v>
      </c>
      <c r="CI711" s="25">
        <v>15891</v>
      </c>
      <c r="CJ711" s="25">
        <v>15970</v>
      </c>
    </row>
    <row r="712" spans="1:88" x14ac:dyDescent="0.3">
      <c r="A712" s="5">
        <v>45148</v>
      </c>
      <c r="B712" s="25">
        <f t="shared" si="196"/>
        <v>639.70000000000005</v>
      </c>
      <c r="C712" s="25">
        <f t="shared" si="197"/>
        <v>16652</v>
      </c>
      <c r="D712" s="25">
        <v>639.6</v>
      </c>
      <c r="E712" s="25">
        <v>16656</v>
      </c>
      <c r="F712" s="44">
        <v>-1.1025397207684983E-3</v>
      </c>
      <c r="G712" s="1">
        <f>'ONE_LAST_QUOTE (2)'!AF712</f>
        <v>-3.2310590462182717E-4</v>
      </c>
      <c r="H712" s="1">
        <f t="shared" si="198"/>
        <v>1.7144585284287945E-3</v>
      </c>
      <c r="I712" s="1">
        <f t="shared" si="199"/>
        <v>-2.3606703376724491E-3</v>
      </c>
      <c r="J712" s="25">
        <f t="shared" si="191"/>
        <v>0</v>
      </c>
      <c r="K712" s="25">
        <f t="shared" si="192"/>
        <v>0</v>
      </c>
      <c r="L712" s="25">
        <f t="shared" si="193"/>
        <v>0</v>
      </c>
      <c r="M712" s="25">
        <v>0</v>
      </c>
      <c r="N712" s="5" t="str">
        <f t="shared" si="194"/>
        <v>-</v>
      </c>
      <c r="O712" s="5" t="str">
        <f t="shared" si="195"/>
        <v>-</v>
      </c>
      <c r="P712" s="5" t="s">
        <v>2</v>
      </c>
      <c r="Q712" s="5" t="s">
        <v>2</v>
      </c>
      <c r="R712" s="5" t="str">
        <f t="shared" si="200"/>
        <v>-</v>
      </c>
      <c r="S712" s="5" t="str">
        <f t="shared" si="201"/>
        <v>-</v>
      </c>
      <c r="T712" s="27">
        <f t="shared" si="202"/>
        <v>0</v>
      </c>
      <c r="CD712" s="5">
        <v>45044</v>
      </c>
      <c r="CE712" s="25">
        <v>594.70000000000005</v>
      </c>
      <c r="CF712" s="25">
        <v>587.20000000000005</v>
      </c>
      <c r="CH712" s="5">
        <v>45035</v>
      </c>
      <c r="CI712" s="25">
        <v>15775</v>
      </c>
      <c r="CJ712" s="25">
        <v>15892</v>
      </c>
    </row>
    <row r="713" spans="1:88" x14ac:dyDescent="0.3">
      <c r="A713" s="5">
        <v>45149</v>
      </c>
      <c r="B713" s="25">
        <f t="shared" si="196"/>
        <v>636.5</v>
      </c>
      <c r="C713" s="25">
        <f t="shared" si="197"/>
        <v>16630</v>
      </c>
      <c r="D713" s="25">
        <v>636.79999999999995</v>
      </c>
      <c r="E713" s="25">
        <v>16625</v>
      </c>
      <c r="F713" s="44">
        <v>-1.2989360762552928E-3</v>
      </c>
      <c r="G713" s="1">
        <f>'ONE_LAST_QUOTE (2)'!AF713</f>
        <v>-3.2310590462182717E-4</v>
      </c>
      <c r="H713" s="1">
        <f t="shared" si="198"/>
        <v>1.7144585284287945E-3</v>
      </c>
      <c r="I713" s="1">
        <f t="shared" si="199"/>
        <v>-2.3606703376724491E-3</v>
      </c>
      <c r="J713" s="25">
        <f t="shared" si="191"/>
        <v>0</v>
      </c>
      <c r="K713" s="25">
        <f t="shared" si="192"/>
        <v>0</v>
      </c>
      <c r="L713" s="25">
        <f t="shared" si="193"/>
        <v>0</v>
      </c>
      <c r="M713" s="25">
        <v>0</v>
      </c>
      <c r="N713" s="5" t="str">
        <f t="shared" si="194"/>
        <v>-</v>
      </c>
      <c r="O713" s="5" t="str">
        <f t="shared" si="195"/>
        <v>-</v>
      </c>
      <c r="P713" s="5" t="s">
        <v>80</v>
      </c>
      <c r="Q713" s="5" t="s">
        <v>80</v>
      </c>
      <c r="R713" s="5" t="str">
        <f t="shared" si="200"/>
        <v>-</v>
      </c>
      <c r="S713" s="5" t="str">
        <f t="shared" si="201"/>
        <v>-</v>
      </c>
      <c r="T713" s="27">
        <f t="shared" si="202"/>
        <v>0</v>
      </c>
      <c r="CD713" s="5">
        <v>45047</v>
      </c>
      <c r="CE713" s="25">
        <v>597.4</v>
      </c>
      <c r="CF713" s="25">
        <v>594.1</v>
      </c>
      <c r="CH713" s="5">
        <v>45036</v>
      </c>
      <c r="CI713" s="25">
        <v>15731</v>
      </c>
      <c r="CJ713" s="25">
        <v>15768</v>
      </c>
    </row>
    <row r="714" spans="1:88" x14ac:dyDescent="0.3">
      <c r="A714" s="5">
        <v>45152</v>
      </c>
      <c r="B714" s="25">
        <f t="shared" si="196"/>
        <v>629</v>
      </c>
      <c r="C714" s="25">
        <f t="shared" si="197"/>
        <v>16374</v>
      </c>
      <c r="D714" s="25">
        <v>628.20000000000005</v>
      </c>
      <c r="E714" s="25">
        <v>16377</v>
      </c>
      <c r="F714" s="44">
        <v>-4.8192441965657452E-4</v>
      </c>
      <c r="G714" s="1">
        <f>'ONE_LAST_QUOTE (2)'!AF714</f>
        <v>-3.2310590462182717E-4</v>
      </c>
      <c r="H714" s="1">
        <f t="shared" si="198"/>
        <v>1.7144585284287945E-3</v>
      </c>
      <c r="I714" s="1">
        <f t="shared" si="199"/>
        <v>-2.3606703376724491E-3</v>
      </c>
      <c r="J714" s="25">
        <f t="shared" si="191"/>
        <v>0</v>
      </c>
      <c r="K714" s="25">
        <f t="shared" si="192"/>
        <v>0</v>
      </c>
      <c r="L714" s="25">
        <f t="shared" si="193"/>
        <v>0</v>
      </c>
      <c r="M714" s="25">
        <v>0</v>
      </c>
      <c r="N714" s="5" t="str">
        <f t="shared" si="194"/>
        <v>-</v>
      </c>
      <c r="O714" s="5" t="str">
        <f t="shared" si="195"/>
        <v>-</v>
      </c>
      <c r="P714" s="5" t="s">
        <v>80</v>
      </c>
      <c r="Q714" s="5" t="s">
        <v>80</v>
      </c>
      <c r="R714" s="5" t="str">
        <f t="shared" si="200"/>
        <v>-</v>
      </c>
      <c r="S714" s="5" t="str">
        <f t="shared" si="201"/>
        <v>-</v>
      </c>
      <c r="T714" s="27">
        <f t="shared" si="202"/>
        <v>0</v>
      </c>
      <c r="CD714" s="5">
        <v>45048</v>
      </c>
      <c r="CE714" s="25">
        <v>596.20000000000005</v>
      </c>
      <c r="CF714" s="25">
        <v>596.6</v>
      </c>
      <c r="CH714" s="5">
        <v>45037</v>
      </c>
      <c r="CI714" s="25">
        <v>15614</v>
      </c>
      <c r="CJ714" s="25">
        <v>15758</v>
      </c>
    </row>
    <row r="715" spans="1:88" x14ac:dyDescent="0.3">
      <c r="A715" s="5">
        <v>45153</v>
      </c>
      <c r="B715" s="25">
        <f t="shared" si="196"/>
        <v>629</v>
      </c>
      <c r="C715" s="25">
        <f t="shared" si="197"/>
        <v>16420</v>
      </c>
      <c r="D715" s="25">
        <v>629.20000000000005</v>
      </c>
      <c r="E715" s="25">
        <v>16423</v>
      </c>
      <c r="F715" s="44">
        <v>-1.8920491617830429E-3</v>
      </c>
      <c r="G715" s="1">
        <f>'ONE_LAST_QUOTE (2)'!AF715</f>
        <v>-3.2310590462182717E-4</v>
      </c>
      <c r="H715" s="1">
        <f t="shared" si="198"/>
        <v>1.7144585284287945E-3</v>
      </c>
      <c r="I715" s="1">
        <f t="shared" si="199"/>
        <v>-2.3606703376724491E-3</v>
      </c>
      <c r="J715" s="25">
        <f t="shared" si="191"/>
        <v>0</v>
      </c>
      <c r="K715" s="25">
        <f t="shared" si="192"/>
        <v>0</v>
      </c>
      <c r="L715" s="25">
        <f t="shared" si="193"/>
        <v>0</v>
      </c>
      <c r="M715" s="25">
        <v>0</v>
      </c>
      <c r="N715" s="5" t="str">
        <f t="shared" si="194"/>
        <v>-</v>
      </c>
      <c r="O715" s="5" t="str">
        <f t="shared" si="195"/>
        <v>-</v>
      </c>
      <c r="P715" s="5" t="s">
        <v>2</v>
      </c>
      <c r="Q715" s="5" t="s">
        <v>2</v>
      </c>
      <c r="R715" s="5" t="str">
        <f t="shared" si="200"/>
        <v>-</v>
      </c>
      <c r="S715" s="5" t="str">
        <f t="shared" si="201"/>
        <v>-</v>
      </c>
      <c r="T715" s="27">
        <f t="shared" si="202"/>
        <v>0</v>
      </c>
      <c r="CD715" s="5">
        <v>45049</v>
      </c>
      <c r="CE715" s="25">
        <v>592.29999999999995</v>
      </c>
      <c r="CF715" s="25">
        <v>596.29999999999995</v>
      </c>
      <c r="CH715" s="5">
        <v>45040</v>
      </c>
      <c r="CI715" s="25">
        <v>15620</v>
      </c>
      <c r="CJ715" s="25">
        <v>15609</v>
      </c>
    </row>
    <row r="716" spans="1:88" x14ac:dyDescent="0.3">
      <c r="A716" s="5">
        <v>45154</v>
      </c>
      <c r="B716" s="25">
        <f t="shared" si="196"/>
        <v>628.20000000000005</v>
      </c>
      <c r="C716" s="25">
        <f t="shared" si="197"/>
        <v>16380</v>
      </c>
      <c r="D716" s="25">
        <v>627.5</v>
      </c>
      <c r="E716" s="25">
        <v>16364</v>
      </c>
      <c r="F716" s="44">
        <v>-2.4042234528881654E-3</v>
      </c>
      <c r="G716" s="1">
        <f>'ONE_LAST_QUOTE (2)'!AF716</f>
        <v>-3.2310590462182717E-4</v>
      </c>
      <c r="H716" s="1">
        <f t="shared" si="198"/>
        <v>1.7144585284287945E-3</v>
      </c>
      <c r="I716" s="1">
        <f t="shared" si="199"/>
        <v>-2.3606703376724491E-3</v>
      </c>
      <c r="J716" s="25">
        <f t="shared" si="191"/>
        <v>0</v>
      </c>
      <c r="K716" s="25">
        <f t="shared" si="192"/>
        <v>1</v>
      </c>
      <c r="L716" s="25">
        <f t="shared" si="193"/>
        <v>1</v>
      </c>
      <c r="M716" s="25">
        <v>0</v>
      </c>
      <c r="N716" s="5" t="str">
        <f t="shared" si="194"/>
        <v>-</v>
      </c>
      <c r="O716" s="5">
        <f t="shared" si="195"/>
        <v>45154</v>
      </c>
      <c r="P716" s="5" t="s">
        <v>2</v>
      </c>
      <c r="Q716" s="5" t="s">
        <v>2</v>
      </c>
      <c r="R716" s="5" t="str">
        <f t="shared" si="200"/>
        <v>-</v>
      </c>
      <c r="S716" s="5" t="str">
        <f t="shared" si="201"/>
        <v>-</v>
      </c>
      <c r="T716" s="27">
        <f t="shared" si="202"/>
        <v>0</v>
      </c>
      <c r="CD716" s="5">
        <v>45050</v>
      </c>
      <c r="CE716" s="25">
        <v>594.79999999999995</v>
      </c>
      <c r="CF716" s="25">
        <v>592.4</v>
      </c>
      <c r="CH716" s="5">
        <v>45041</v>
      </c>
      <c r="CI716" s="25">
        <v>15389</v>
      </c>
      <c r="CJ716" s="25">
        <v>15629</v>
      </c>
    </row>
    <row r="717" spans="1:88" x14ac:dyDescent="0.3">
      <c r="A717" s="5">
        <v>45155</v>
      </c>
      <c r="B717" s="25">
        <f t="shared" si="196"/>
        <v>629.29999999999995</v>
      </c>
      <c r="C717" s="25">
        <f t="shared" si="197"/>
        <v>16502</v>
      </c>
      <c r="D717" s="25">
        <v>629.1</v>
      </c>
      <c r="E717" s="25">
        <v>16456</v>
      </c>
      <c r="F717" s="44">
        <v>1.2874408848001524E-3</v>
      </c>
      <c r="G717" s="1">
        <f>'ONE_LAST_QUOTE (2)'!AF717</f>
        <v>-3.2310590462182717E-4</v>
      </c>
      <c r="H717" s="1">
        <f t="shared" si="198"/>
        <v>1.7144585284287945E-3</v>
      </c>
      <c r="I717" s="1">
        <f t="shared" si="199"/>
        <v>-2.3606703376724491E-3</v>
      </c>
      <c r="J717" s="25">
        <f t="shared" si="191"/>
        <v>0</v>
      </c>
      <c r="K717" s="25">
        <f t="shared" si="192"/>
        <v>0</v>
      </c>
      <c r="L717" s="25">
        <f t="shared" si="193"/>
        <v>0</v>
      </c>
      <c r="M717" s="25">
        <v>0</v>
      </c>
      <c r="N717" s="5" t="str">
        <f t="shared" si="194"/>
        <v>-</v>
      </c>
      <c r="O717" s="5" t="str">
        <f t="shared" si="195"/>
        <v>-</v>
      </c>
      <c r="P717" s="5" t="s">
        <v>2</v>
      </c>
      <c r="Q717" s="5" t="s">
        <v>2</v>
      </c>
      <c r="R717" s="5" t="str">
        <f t="shared" si="200"/>
        <v>-</v>
      </c>
      <c r="S717" s="5" t="str">
        <f t="shared" si="201"/>
        <v>-</v>
      </c>
      <c r="T717" s="27">
        <f t="shared" si="202"/>
        <v>1</v>
      </c>
      <c r="CD717" s="5">
        <v>45051</v>
      </c>
      <c r="CE717" s="25">
        <v>596.79999999999995</v>
      </c>
      <c r="CF717" s="25">
        <v>594.70000000000005</v>
      </c>
      <c r="CH717" s="5">
        <v>45042</v>
      </c>
      <c r="CI717" s="25">
        <v>15376</v>
      </c>
      <c r="CJ717" s="25">
        <v>15389</v>
      </c>
    </row>
    <row r="718" spans="1:88" x14ac:dyDescent="0.3">
      <c r="A718" s="5">
        <v>45156</v>
      </c>
      <c r="B718" s="25">
        <f t="shared" si="196"/>
        <v>625.1</v>
      </c>
      <c r="C718" s="25">
        <f t="shared" si="197"/>
        <v>16348</v>
      </c>
      <c r="D718" s="25">
        <v>624.9</v>
      </c>
      <c r="E718" s="25">
        <v>16353</v>
      </c>
      <c r="F718" s="44">
        <v>1.5829787084584033E-3</v>
      </c>
      <c r="G718" s="1">
        <f>'ONE_LAST_QUOTE (2)'!AF718</f>
        <v>-3.2310590462182717E-4</v>
      </c>
      <c r="H718" s="1">
        <f t="shared" si="198"/>
        <v>1.7144585284287945E-3</v>
      </c>
      <c r="I718" s="1">
        <f t="shared" si="199"/>
        <v>-2.3606703376724491E-3</v>
      </c>
      <c r="J718" s="25">
        <f t="shared" si="191"/>
        <v>0</v>
      </c>
      <c r="K718" s="25">
        <f t="shared" si="192"/>
        <v>0</v>
      </c>
      <c r="L718" s="25">
        <f t="shared" si="193"/>
        <v>0</v>
      </c>
      <c r="M718" s="25">
        <v>0</v>
      </c>
      <c r="N718" s="5" t="str">
        <f t="shared" si="194"/>
        <v>-</v>
      </c>
      <c r="O718" s="5" t="str">
        <f t="shared" si="195"/>
        <v>-</v>
      </c>
      <c r="P718" s="5" t="s">
        <v>2</v>
      </c>
      <c r="Q718" s="5" t="s">
        <v>2</v>
      </c>
      <c r="R718" s="5" t="str">
        <f t="shared" si="200"/>
        <v>-</v>
      </c>
      <c r="S718" s="5" t="str">
        <f t="shared" si="201"/>
        <v>-</v>
      </c>
      <c r="T718" s="27">
        <f t="shared" si="202"/>
        <v>1</v>
      </c>
      <c r="CD718" s="5">
        <v>45054</v>
      </c>
      <c r="CE718" s="25">
        <v>599.6</v>
      </c>
      <c r="CF718" s="25">
        <v>596.5</v>
      </c>
      <c r="CH718" s="5">
        <v>45043</v>
      </c>
      <c r="CI718" s="25">
        <v>15426</v>
      </c>
      <c r="CJ718" s="25">
        <v>15375</v>
      </c>
    </row>
    <row r="719" spans="1:88" x14ac:dyDescent="0.3">
      <c r="A719" s="5">
        <v>45159</v>
      </c>
      <c r="B719" s="25">
        <f t="shared" si="196"/>
        <v>622.9</v>
      </c>
      <c r="C719" s="25">
        <f t="shared" si="197"/>
        <v>16341</v>
      </c>
      <c r="D719" s="25">
        <v>623.6</v>
      </c>
      <c r="E719" s="25">
        <v>16348</v>
      </c>
      <c r="F719" s="44">
        <v>1.639028343812595E-3</v>
      </c>
      <c r="G719" s="1">
        <f>'ONE_LAST_QUOTE (2)'!AF719</f>
        <v>-3.2310590462182717E-4</v>
      </c>
      <c r="H719" s="1">
        <f t="shared" si="198"/>
        <v>1.7144585284287945E-3</v>
      </c>
      <c r="I719" s="1">
        <f t="shared" si="199"/>
        <v>-2.3606703376724491E-3</v>
      </c>
      <c r="J719" s="25">
        <f t="shared" si="191"/>
        <v>0</v>
      </c>
      <c r="K719" s="25">
        <f t="shared" si="192"/>
        <v>0</v>
      </c>
      <c r="L719" s="25">
        <f t="shared" si="193"/>
        <v>0</v>
      </c>
      <c r="M719" s="25">
        <v>0</v>
      </c>
      <c r="N719" s="5" t="str">
        <f t="shared" si="194"/>
        <v>-</v>
      </c>
      <c r="O719" s="5" t="str">
        <f t="shared" si="195"/>
        <v>-</v>
      </c>
      <c r="P719" s="5" t="s">
        <v>2</v>
      </c>
      <c r="Q719" s="5" t="s">
        <v>2</v>
      </c>
      <c r="R719" s="5" t="str">
        <f t="shared" si="200"/>
        <v>-</v>
      </c>
      <c r="S719" s="5" t="str">
        <f t="shared" si="201"/>
        <v>-</v>
      </c>
      <c r="T719" s="27">
        <f t="shared" si="202"/>
        <v>1</v>
      </c>
      <c r="CD719" s="5">
        <v>45055</v>
      </c>
      <c r="CE719" s="25">
        <v>602.4</v>
      </c>
      <c r="CF719" s="25">
        <v>599.6</v>
      </c>
      <c r="CH719" s="5">
        <v>45044</v>
      </c>
      <c r="CI719" s="25">
        <v>15572</v>
      </c>
      <c r="CJ719" s="25">
        <v>15437</v>
      </c>
    </row>
    <row r="720" spans="1:88" x14ac:dyDescent="0.3">
      <c r="A720" s="5">
        <v>45160</v>
      </c>
      <c r="B720" s="25">
        <f t="shared" si="196"/>
        <v>627.29999999999995</v>
      </c>
      <c r="C720" s="25">
        <f t="shared" si="197"/>
        <v>16433</v>
      </c>
      <c r="D720" s="25">
        <v>626.79999999999995</v>
      </c>
      <c r="E720" s="25">
        <v>16400</v>
      </c>
      <c r="F720" s="44">
        <v>1.0418557980869392E-3</v>
      </c>
      <c r="G720" s="1">
        <f>'ONE_LAST_QUOTE (2)'!AF720</f>
        <v>-3.2310590462182717E-4</v>
      </c>
      <c r="H720" s="1">
        <f t="shared" si="198"/>
        <v>1.7144585284287945E-3</v>
      </c>
      <c r="I720" s="1">
        <f t="shared" si="199"/>
        <v>-2.3606703376724491E-3</v>
      </c>
      <c r="J720" s="25">
        <f t="shared" si="191"/>
        <v>0</v>
      </c>
      <c r="K720" s="25">
        <f t="shared" si="192"/>
        <v>0</v>
      </c>
      <c r="L720" s="25">
        <f t="shared" si="193"/>
        <v>0</v>
      </c>
      <c r="M720" s="25">
        <v>0</v>
      </c>
      <c r="N720" s="5" t="str">
        <f t="shared" si="194"/>
        <v>-</v>
      </c>
      <c r="O720" s="5" t="str">
        <f t="shared" si="195"/>
        <v>-</v>
      </c>
      <c r="P720" s="5" t="s">
        <v>2</v>
      </c>
      <c r="Q720" s="5" t="s">
        <v>2</v>
      </c>
      <c r="R720" s="5" t="str">
        <f t="shared" si="200"/>
        <v>-</v>
      </c>
      <c r="S720" s="5" t="str">
        <f t="shared" si="201"/>
        <v>-</v>
      </c>
      <c r="T720" s="27">
        <f t="shared" si="202"/>
        <v>1</v>
      </c>
      <c r="CD720" s="5">
        <v>45056</v>
      </c>
      <c r="CE720" s="25">
        <v>596.20000000000005</v>
      </c>
      <c r="CF720" s="25">
        <v>602.20000000000005</v>
      </c>
      <c r="CH720" s="5">
        <v>45048</v>
      </c>
      <c r="CI720" s="25">
        <v>15635</v>
      </c>
      <c r="CJ720" s="25">
        <v>15567</v>
      </c>
    </row>
    <row r="721" spans="1:88" x14ac:dyDescent="0.3">
      <c r="A721" s="5">
        <v>45161</v>
      </c>
      <c r="B721" s="25">
        <f t="shared" si="196"/>
        <v>633.1</v>
      </c>
      <c r="C721" s="25">
        <f t="shared" si="197"/>
        <v>16561</v>
      </c>
      <c r="D721" s="25">
        <v>632.70000000000005</v>
      </c>
      <c r="E721" s="25">
        <v>16558</v>
      </c>
      <c r="F721" s="44">
        <v>2.8044468969755003E-3</v>
      </c>
      <c r="G721" s="1">
        <f>'ONE_LAST_QUOTE (2)'!AF721</f>
        <v>-3.2310590462182717E-4</v>
      </c>
      <c r="H721" s="1">
        <f t="shared" si="198"/>
        <v>1.7144585284287945E-3</v>
      </c>
      <c r="I721" s="1">
        <f t="shared" si="199"/>
        <v>-2.3606703376724491E-3</v>
      </c>
      <c r="J721" s="25">
        <f t="shared" si="191"/>
        <v>1</v>
      </c>
      <c r="K721" s="25">
        <f t="shared" si="192"/>
        <v>0</v>
      </c>
      <c r="L721" s="25">
        <f t="shared" si="193"/>
        <v>1</v>
      </c>
      <c r="M721" s="25">
        <v>0</v>
      </c>
      <c r="N721" s="5">
        <f t="shared" si="194"/>
        <v>45161</v>
      </c>
      <c r="O721" s="5" t="str">
        <f t="shared" si="195"/>
        <v>-</v>
      </c>
      <c r="P721" s="5" t="s">
        <v>80</v>
      </c>
      <c r="Q721" s="5" t="s">
        <v>80</v>
      </c>
      <c r="R721" s="5" t="str">
        <f t="shared" si="200"/>
        <v>-</v>
      </c>
      <c r="S721" s="5" t="str">
        <f t="shared" si="201"/>
        <v>-</v>
      </c>
      <c r="T721" s="27">
        <f t="shared" si="202"/>
        <v>1</v>
      </c>
      <c r="CD721" s="5">
        <v>45057</v>
      </c>
      <c r="CE721" s="25">
        <v>594.6</v>
      </c>
      <c r="CF721" s="25">
        <v>596</v>
      </c>
      <c r="CH721" s="5">
        <v>45049</v>
      </c>
      <c r="CI721" s="25">
        <v>15549</v>
      </c>
      <c r="CJ721" s="25">
        <v>15651</v>
      </c>
    </row>
    <row r="722" spans="1:88" x14ac:dyDescent="0.3">
      <c r="A722" s="5">
        <v>45162</v>
      </c>
      <c r="B722" s="25">
        <f t="shared" si="196"/>
        <v>643.20000000000005</v>
      </c>
      <c r="C722" s="25">
        <f t="shared" si="197"/>
        <v>16754</v>
      </c>
      <c r="D722" s="25">
        <v>642.29999999999995</v>
      </c>
      <c r="E722" s="25">
        <v>16756</v>
      </c>
      <c r="F722" s="44">
        <v>3.2003866710446529E-3</v>
      </c>
      <c r="G722" s="1">
        <f>'ONE_LAST_QUOTE (2)'!AF722</f>
        <v>-3.2310590462182717E-4</v>
      </c>
      <c r="H722" s="1">
        <f t="shared" si="198"/>
        <v>1.7144585284287945E-3</v>
      </c>
      <c r="I722" s="1">
        <f t="shared" si="199"/>
        <v>-2.3606703376724491E-3</v>
      </c>
      <c r="J722" s="25">
        <f t="shared" si="191"/>
        <v>1</v>
      </c>
      <c r="K722" s="25">
        <f t="shared" si="192"/>
        <v>0</v>
      </c>
      <c r="L722" s="25">
        <f t="shared" si="193"/>
        <v>1</v>
      </c>
      <c r="M722" s="25">
        <v>0</v>
      </c>
      <c r="N722" s="5">
        <f t="shared" si="194"/>
        <v>45162</v>
      </c>
      <c r="O722" s="5" t="str">
        <f t="shared" si="195"/>
        <v>-</v>
      </c>
      <c r="P722" s="5" t="s">
        <v>80</v>
      </c>
      <c r="Q722" s="5" t="s">
        <v>80</v>
      </c>
      <c r="R722" s="5" t="str">
        <f t="shared" si="200"/>
        <v>-</v>
      </c>
      <c r="S722" s="5" t="str">
        <f t="shared" si="201"/>
        <v>-</v>
      </c>
      <c r="T722" s="27">
        <f t="shared" si="202"/>
        <v>1</v>
      </c>
      <c r="CD722" s="5">
        <v>45058</v>
      </c>
      <c r="CE722" s="25">
        <v>592</v>
      </c>
      <c r="CF722" s="25">
        <v>594.4</v>
      </c>
      <c r="CH722" s="5">
        <v>45050</v>
      </c>
      <c r="CI722" s="25">
        <v>15607</v>
      </c>
      <c r="CJ722" s="25">
        <v>15555</v>
      </c>
    </row>
    <row r="723" spans="1:88" x14ac:dyDescent="0.3">
      <c r="A723" s="5">
        <v>45163</v>
      </c>
      <c r="B723" s="25">
        <f t="shared" si="196"/>
        <v>626</v>
      </c>
      <c r="C723" s="25">
        <f t="shared" si="197"/>
        <v>16391</v>
      </c>
      <c r="D723" s="25">
        <v>627.4</v>
      </c>
      <c r="E723" s="25">
        <v>16426</v>
      </c>
      <c r="F723" s="44">
        <v>1.3674646111884767E-3</v>
      </c>
      <c r="G723" s="1">
        <f>'ONE_LAST_QUOTE (2)'!AF723</f>
        <v>-3.2310590462182717E-4</v>
      </c>
      <c r="H723" s="1">
        <f t="shared" si="198"/>
        <v>1.7144585284287945E-3</v>
      </c>
      <c r="I723" s="1">
        <f t="shared" si="199"/>
        <v>-2.3606703376724491E-3</v>
      </c>
      <c r="J723" s="25">
        <f t="shared" si="191"/>
        <v>0</v>
      </c>
      <c r="K723" s="25">
        <f t="shared" si="192"/>
        <v>0</v>
      </c>
      <c r="L723" s="25">
        <f t="shared" si="193"/>
        <v>0</v>
      </c>
      <c r="M723" s="25">
        <v>0</v>
      </c>
      <c r="N723" s="5" t="str">
        <f t="shared" si="194"/>
        <v>-</v>
      </c>
      <c r="O723" s="5" t="str">
        <f t="shared" si="195"/>
        <v>-</v>
      </c>
      <c r="P723" s="5" t="s">
        <v>80</v>
      </c>
      <c r="Q723" s="5" t="s">
        <v>80</v>
      </c>
      <c r="R723" s="5" t="str">
        <f t="shared" si="200"/>
        <v>-</v>
      </c>
      <c r="S723" s="5" t="str">
        <f t="shared" si="201"/>
        <v>-</v>
      </c>
      <c r="T723" s="27">
        <f t="shared" si="202"/>
        <v>1</v>
      </c>
      <c r="CD723" s="5">
        <v>45061</v>
      </c>
      <c r="CE723" s="25">
        <v>591.9</v>
      </c>
      <c r="CF723" s="25">
        <v>591.6</v>
      </c>
      <c r="CH723" s="5">
        <v>45051</v>
      </c>
      <c r="CI723" s="25">
        <v>15642</v>
      </c>
      <c r="CJ723" s="25">
        <v>15615</v>
      </c>
    </row>
    <row r="724" spans="1:88" x14ac:dyDescent="0.3">
      <c r="A724" s="5">
        <v>45166</v>
      </c>
      <c r="B724" s="25">
        <f t="shared" si="196"/>
        <v>631</v>
      </c>
      <c r="C724" s="25">
        <f t="shared" si="197"/>
        <v>16501</v>
      </c>
      <c r="D724" s="25">
        <v>631.4</v>
      </c>
      <c r="E724" s="25">
        <v>16492</v>
      </c>
      <c r="F724" s="44">
        <v>1.6321656782815137E-3</v>
      </c>
      <c r="G724" s="1">
        <f>'ONE_LAST_QUOTE (2)'!AF724</f>
        <v>-3.2310590462182717E-4</v>
      </c>
      <c r="H724" s="1">
        <f t="shared" si="198"/>
        <v>1.7144585284287945E-3</v>
      </c>
      <c r="I724" s="1">
        <f t="shared" si="199"/>
        <v>-2.3606703376724491E-3</v>
      </c>
      <c r="J724" s="25">
        <f t="shared" si="191"/>
        <v>0</v>
      </c>
      <c r="K724" s="25">
        <f t="shared" si="192"/>
        <v>0</v>
      </c>
      <c r="L724" s="25">
        <f t="shared" si="193"/>
        <v>0</v>
      </c>
      <c r="M724" s="25">
        <v>0</v>
      </c>
      <c r="N724" s="5" t="str">
        <f t="shared" si="194"/>
        <v>-</v>
      </c>
      <c r="O724" s="5" t="str">
        <f t="shared" si="195"/>
        <v>-</v>
      </c>
      <c r="P724" s="5" t="s">
        <v>2</v>
      </c>
      <c r="Q724" s="5" t="s">
        <v>2</v>
      </c>
      <c r="R724" s="5" t="str">
        <f t="shared" si="200"/>
        <v>-</v>
      </c>
      <c r="S724" s="5" t="str">
        <f t="shared" si="201"/>
        <v>-</v>
      </c>
      <c r="T724" s="27">
        <f t="shared" si="202"/>
        <v>1</v>
      </c>
      <c r="CD724" s="5">
        <v>45062</v>
      </c>
      <c r="CE724" s="25">
        <v>599.70000000000005</v>
      </c>
      <c r="CF724" s="25">
        <v>592</v>
      </c>
      <c r="CH724" s="5">
        <v>45054</v>
      </c>
      <c r="CI724" s="25">
        <v>15723</v>
      </c>
      <c r="CJ724" s="25">
        <v>15648</v>
      </c>
    </row>
    <row r="725" spans="1:88" x14ac:dyDescent="0.3">
      <c r="A725" s="5">
        <v>45167</v>
      </c>
      <c r="B725" s="25">
        <f t="shared" si="196"/>
        <v>635.9</v>
      </c>
      <c r="C725" s="25">
        <f t="shared" si="197"/>
        <v>16633</v>
      </c>
      <c r="D725" s="25">
        <v>635.79999999999995</v>
      </c>
      <c r="E725" s="25">
        <v>16624</v>
      </c>
      <c r="F725" s="44">
        <v>1.5003093888689156E-3</v>
      </c>
      <c r="G725" s="1">
        <f>'ONE_LAST_QUOTE (2)'!AF725</f>
        <v>-3.2310590462182717E-4</v>
      </c>
      <c r="H725" s="1">
        <f t="shared" si="198"/>
        <v>1.7144585284287945E-3</v>
      </c>
      <c r="I725" s="1">
        <f t="shared" si="199"/>
        <v>-2.3606703376724491E-3</v>
      </c>
      <c r="J725" s="25">
        <f t="shared" si="191"/>
        <v>0</v>
      </c>
      <c r="K725" s="25">
        <f t="shared" si="192"/>
        <v>0</v>
      </c>
      <c r="L725" s="25">
        <f t="shared" si="193"/>
        <v>0</v>
      </c>
      <c r="M725" s="25">
        <v>0</v>
      </c>
      <c r="N725" s="5" t="str">
        <f t="shared" si="194"/>
        <v>-</v>
      </c>
      <c r="O725" s="5" t="str">
        <f t="shared" si="195"/>
        <v>-</v>
      </c>
      <c r="P725" s="5" t="s">
        <v>2</v>
      </c>
      <c r="Q725" s="5" t="s">
        <v>2</v>
      </c>
      <c r="R725" s="5" t="str">
        <f t="shared" si="200"/>
        <v>-</v>
      </c>
      <c r="S725" s="5" t="str">
        <f t="shared" si="201"/>
        <v>-</v>
      </c>
      <c r="T725" s="27">
        <f t="shared" si="202"/>
        <v>1</v>
      </c>
      <c r="CD725" s="5">
        <v>45063</v>
      </c>
      <c r="CE725" s="25">
        <v>610.29999999999995</v>
      </c>
      <c r="CF725" s="25">
        <v>600.20000000000005</v>
      </c>
      <c r="CH725" s="5">
        <v>45055</v>
      </c>
      <c r="CI725" s="25">
        <v>15736</v>
      </c>
      <c r="CJ725" s="25">
        <v>15725</v>
      </c>
    </row>
    <row r="726" spans="1:88" x14ac:dyDescent="0.3">
      <c r="A726" s="5">
        <v>45168</v>
      </c>
      <c r="B726" s="25">
        <f t="shared" si="196"/>
        <v>638.4</v>
      </c>
      <c r="C726" s="25">
        <f t="shared" si="197"/>
        <v>16715</v>
      </c>
      <c r="D726" s="25">
        <v>637.9</v>
      </c>
      <c r="E726" s="25">
        <v>16723</v>
      </c>
      <c r="F726" s="44">
        <v>2.8039947556486797E-3</v>
      </c>
      <c r="G726" s="1">
        <f>'ONE_LAST_QUOTE (2)'!AF726</f>
        <v>-3.2310590462182717E-4</v>
      </c>
      <c r="H726" s="1">
        <f t="shared" si="198"/>
        <v>1.7144585284287945E-3</v>
      </c>
      <c r="I726" s="1">
        <f t="shared" si="199"/>
        <v>-2.3606703376724491E-3</v>
      </c>
      <c r="J726" s="25">
        <f t="shared" si="191"/>
        <v>1</v>
      </c>
      <c r="K726" s="25">
        <f t="shared" si="192"/>
        <v>0</v>
      </c>
      <c r="L726" s="25">
        <f t="shared" si="193"/>
        <v>1</v>
      </c>
      <c r="M726" s="25">
        <v>0</v>
      </c>
      <c r="N726" s="5">
        <f t="shared" si="194"/>
        <v>45168</v>
      </c>
      <c r="O726" s="5" t="str">
        <f t="shared" si="195"/>
        <v>-</v>
      </c>
      <c r="P726" s="5" t="s">
        <v>80</v>
      </c>
      <c r="Q726" s="5" t="s">
        <v>80</v>
      </c>
      <c r="R726" s="5" t="str">
        <f t="shared" si="200"/>
        <v>-</v>
      </c>
      <c r="S726" s="5" t="str">
        <f t="shared" si="201"/>
        <v>-</v>
      </c>
      <c r="T726" s="27">
        <f t="shared" si="202"/>
        <v>1</v>
      </c>
      <c r="CD726" s="5">
        <v>45064</v>
      </c>
      <c r="CE726" s="25">
        <v>618.29999999999995</v>
      </c>
      <c r="CF726" s="25">
        <v>610.29999999999995</v>
      </c>
      <c r="CH726" s="5">
        <v>45056</v>
      </c>
      <c r="CI726" s="25">
        <v>15610</v>
      </c>
      <c r="CJ726" s="25">
        <v>15724</v>
      </c>
    </row>
    <row r="727" spans="1:88" x14ac:dyDescent="0.3">
      <c r="A727" s="5">
        <v>45169</v>
      </c>
      <c r="B727" s="25">
        <f t="shared" si="196"/>
        <v>633</v>
      </c>
      <c r="C727" s="25">
        <f t="shared" si="197"/>
        <v>16614</v>
      </c>
      <c r="D727" s="25">
        <v>632</v>
      </c>
      <c r="E727" s="25">
        <v>16620</v>
      </c>
      <c r="F727" s="44">
        <v>9.3320085529982806E-4</v>
      </c>
      <c r="G727" s="1">
        <f>'ONE_LAST_QUOTE (2)'!AF727</f>
        <v>-3.2310590462182717E-4</v>
      </c>
      <c r="H727" s="1">
        <f t="shared" si="198"/>
        <v>1.7144585284287945E-3</v>
      </c>
      <c r="I727" s="1">
        <f t="shared" si="199"/>
        <v>-2.3606703376724491E-3</v>
      </c>
      <c r="J727" s="25">
        <f t="shared" si="191"/>
        <v>0</v>
      </c>
      <c r="K727" s="25">
        <f t="shared" si="192"/>
        <v>0</v>
      </c>
      <c r="L727" s="25">
        <f t="shared" si="193"/>
        <v>0</v>
      </c>
      <c r="M727" s="25">
        <v>0</v>
      </c>
      <c r="N727" s="5" t="str">
        <f t="shared" si="194"/>
        <v>-</v>
      </c>
      <c r="O727" s="5" t="str">
        <f t="shared" si="195"/>
        <v>-</v>
      </c>
      <c r="P727" s="5" t="s">
        <v>80</v>
      </c>
      <c r="Q727" s="5" t="s">
        <v>80</v>
      </c>
      <c r="R727" s="5" t="str">
        <f t="shared" si="200"/>
        <v>-</v>
      </c>
      <c r="S727" s="5" t="str">
        <f t="shared" si="201"/>
        <v>-</v>
      </c>
      <c r="T727" s="27">
        <f t="shared" si="202"/>
        <v>1</v>
      </c>
      <c r="CD727" s="5">
        <v>45065</v>
      </c>
      <c r="CE727" s="25">
        <v>620.5</v>
      </c>
      <c r="CF727" s="25">
        <v>618.1</v>
      </c>
      <c r="CH727" s="5">
        <v>45057</v>
      </c>
      <c r="CI727" s="25">
        <v>15519</v>
      </c>
      <c r="CJ727" s="25">
        <v>15586</v>
      </c>
    </row>
    <row r="728" spans="1:88" x14ac:dyDescent="0.3">
      <c r="A728" s="5">
        <v>45170</v>
      </c>
      <c r="B728" s="25">
        <f t="shared" si="196"/>
        <v>634.79999999999995</v>
      </c>
      <c r="C728" s="25">
        <f t="shared" si="197"/>
        <v>16633</v>
      </c>
      <c r="D728" s="25">
        <v>632</v>
      </c>
      <c r="E728" s="25">
        <v>16651</v>
      </c>
      <c r="F728" s="44">
        <v>2.1471103441194229E-3</v>
      </c>
      <c r="G728" s="1">
        <f>'ONE_LAST_QUOTE (2)'!AF728</f>
        <v>-3.2310590462182717E-4</v>
      </c>
      <c r="H728" s="1">
        <f t="shared" si="198"/>
        <v>1.7144585284287945E-3</v>
      </c>
      <c r="I728" s="1">
        <f t="shared" si="199"/>
        <v>-2.3606703376724491E-3</v>
      </c>
      <c r="J728" s="25">
        <f t="shared" si="191"/>
        <v>1</v>
      </c>
      <c r="K728" s="25">
        <f t="shared" si="192"/>
        <v>0</v>
      </c>
      <c r="L728" s="25">
        <f t="shared" si="193"/>
        <v>1</v>
      </c>
      <c r="M728" s="25">
        <v>0</v>
      </c>
      <c r="N728" s="5">
        <f t="shared" si="194"/>
        <v>45170</v>
      </c>
      <c r="O728" s="5" t="str">
        <f t="shared" si="195"/>
        <v>-</v>
      </c>
      <c r="P728" s="5" t="s">
        <v>2</v>
      </c>
      <c r="Q728" s="5" t="s">
        <v>2</v>
      </c>
      <c r="R728" s="5" t="str">
        <f t="shared" si="200"/>
        <v>-</v>
      </c>
      <c r="S728" s="5" t="str">
        <f t="shared" si="201"/>
        <v>-</v>
      </c>
      <c r="T728" s="27">
        <f t="shared" si="202"/>
        <v>1</v>
      </c>
      <c r="CD728" s="5">
        <v>45068</v>
      </c>
      <c r="CE728" s="25">
        <v>618.70000000000005</v>
      </c>
      <c r="CF728" s="25">
        <v>620.6</v>
      </c>
      <c r="CH728" s="5">
        <v>45058</v>
      </c>
      <c r="CI728" s="25">
        <v>15506</v>
      </c>
      <c r="CJ728" s="25">
        <v>15508</v>
      </c>
    </row>
    <row r="729" spans="1:88" x14ac:dyDescent="0.3">
      <c r="A729" s="5">
        <v>45173</v>
      </c>
      <c r="B729" s="25">
        <f t="shared" si="196"/>
        <v>639.20000000000005</v>
      </c>
      <c r="C729" s="25">
        <f t="shared" si="197"/>
        <v>16788</v>
      </c>
      <c r="D729" s="25">
        <v>638.6</v>
      </c>
      <c r="E729" s="25">
        <v>16778</v>
      </c>
      <c r="F729" s="44">
        <v>4.5469557553770665E-4</v>
      </c>
      <c r="G729" s="1">
        <f>'ONE_LAST_QUOTE (2)'!AF729</f>
        <v>-3.2310590462182717E-4</v>
      </c>
      <c r="H729" s="1">
        <f t="shared" si="198"/>
        <v>1.7144585284287945E-3</v>
      </c>
      <c r="I729" s="1">
        <f t="shared" si="199"/>
        <v>-2.3606703376724491E-3</v>
      </c>
      <c r="J729" s="25">
        <f t="shared" si="191"/>
        <v>0</v>
      </c>
      <c r="K729" s="25">
        <f t="shared" si="192"/>
        <v>0</v>
      </c>
      <c r="L729" s="25">
        <f t="shared" si="193"/>
        <v>0</v>
      </c>
      <c r="M729" s="25">
        <v>0</v>
      </c>
      <c r="N729" s="5" t="str">
        <f t="shared" si="194"/>
        <v>-</v>
      </c>
      <c r="O729" s="5" t="str">
        <f t="shared" si="195"/>
        <v>-</v>
      </c>
      <c r="P729" s="5" t="s">
        <v>80</v>
      </c>
      <c r="Q729" s="5" t="s">
        <v>80</v>
      </c>
      <c r="R729" s="5" t="str">
        <f t="shared" si="200"/>
        <v>-</v>
      </c>
      <c r="S729" s="5" t="str">
        <f t="shared" si="201"/>
        <v>-</v>
      </c>
      <c r="T729" s="27">
        <f t="shared" si="202"/>
        <v>1</v>
      </c>
      <c r="CD729" s="5">
        <v>45069</v>
      </c>
      <c r="CE729" s="25">
        <v>618.6</v>
      </c>
      <c r="CF729" s="25">
        <v>618.79999999999995</v>
      </c>
      <c r="CH729" s="5">
        <v>45061</v>
      </c>
      <c r="CI729" s="25">
        <v>15510</v>
      </c>
      <c r="CJ729" s="25">
        <v>15503</v>
      </c>
    </row>
    <row r="730" spans="1:88" x14ac:dyDescent="0.3">
      <c r="A730" s="5">
        <v>45174</v>
      </c>
      <c r="B730" s="25">
        <f t="shared" si="196"/>
        <v>635.79999999999995</v>
      </c>
      <c r="C730" s="25">
        <f t="shared" si="197"/>
        <v>16738</v>
      </c>
      <c r="D730" s="25">
        <v>637.20000000000005</v>
      </c>
      <c r="E730" s="25">
        <v>16752</v>
      </c>
      <c r="F730" s="44">
        <v>-1.4603471526375635E-3</v>
      </c>
      <c r="G730" s="1">
        <f>'ONE_LAST_QUOTE (2)'!AF730</f>
        <v>-3.2310590462182717E-4</v>
      </c>
      <c r="H730" s="1">
        <f t="shared" si="198"/>
        <v>1.7144585284287945E-3</v>
      </c>
      <c r="I730" s="1">
        <f t="shared" si="199"/>
        <v>-2.3606703376724491E-3</v>
      </c>
      <c r="J730" s="25">
        <f t="shared" si="191"/>
        <v>0</v>
      </c>
      <c r="K730" s="25">
        <f t="shared" si="192"/>
        <v>0</v>
      </c>
      <c r="L730" s="25">
        <f t="shared" si="193"/>
        <v>0</v>
      </c>
      <c r="M730" s="25">
        <v>1</v>
      </c>
      <c r="N730" s="5" t="str">
        <f t="shared" si="194"/>
        <v>-</v>
      </c>
      <c r="O730" s="5" t="str">
        <f t="shared" si="195"/>
        <v>-</v>
      </c>
      <c r="P730" s="5" t="s">
        <v>80</v>
      </c>
      <c r="Q730" s="5" t="s">
        <v>80</v>
      </c>
      <c r="R730" s="5" t="str">
        <f t="shared" si="200"/>
        <v>-</v>
      </c>
      <c r="S730" s="5" t="str">
        <f t="shared" si="201"/>
        <v>-</v>
      </c>
      <c r="T730" s="27">
        <f t="shared" si="202"/>
        <v>0</v>
      </c>
      <c r="CD730" s="5">
        <v>45070</v>
      </c>
      <c r="CE730" s="25">
        <v>614.9</v>
      </c>
      <c r="CF730" s="25">
        <v>618.6</v>
      </c>
      <c r="CH730" s="5">
        <v>45062</v>
      </c>
      <c r="CI730" s="25">
        <v>15690</v>
      </c>
      <c r="CJ730" s="25">
        <v>15536</v>
      </c>
    </row>
    <row r="731" spans="1:88" x14ac:dyDescent="0.3">
      <c r="A731" s="5">
        <v>45175</v>
      </c>
      <c r="B731" s="25">
        <f t="shared" si="196"/>
        <v>634.5</v>
      </c>
      <c r="C731" s="25">
        <f t="shared" si="197"/>
        <v>16710</v>
      </c>
      <c r="D731" s="25">
        <v>635.4</v>
      </c>
      <c r="E731" s="25">
        <v>16713</v>
      </c>
      <c r="F731" s="44">
        <v>-1.1523275058800762E-3</v>
      </c>
      <c r="G731" s="1">
        <f>'ONE_LAST_QUOTE (2)'!AF731</f>
        <v>-3.2310590462182717E-4</v>
      </c>
      <c r="H731" s="1">
        <f t="shared" si="198"/>
        <v>1.7144585284287945E-3</v>
      </c>
      <c r="I731" s="1">
        <f t="shared" si="199"/>
        <v>-2.3606703376724491E-3</v>
      </c>
      <c r="J731" s="25">
        <f t="shared" si="191"/>
        <v>0</v>
      </c>
      <c r="K731" s="25">
        <f t="shared" si="192"/>
        <v>0</v>
      </c>
      <c r="L731" s="25">
        <f t="shared" si="193"/>
        <v>0</v>
      </c>
      <c r="M731" s="25">
        <v>0</v>
      </c>
      <c r="N731" s="5" t="str">
        <f t="shared" si="194"/>
        <v>-</v>
      </c>
      <c r="O731" s="5" t="str">
        <f t="shared" si="195"/>
        <v>-</v>
      </c>
      <c r="P731" s="5" t="s">
        <v>80</v>
      </c>
      <c r="Q731" s="5" t="s">
        <v>80</v>
      </c>
      <c r="R731" s="5" t="str">
        <f t="shared" si="200"/>
        <v>-</v>
      </c>
      <c r="S731" s="5" t="str">
        <f t="shared" si="201"/>
        <v>-</v>
      </c>
      <c r="T731" s="27">
        <f t="shared" si="202"/>
        <v>0</v>
      </c>
      <c r="CD731" s="5">
        <v>45071</v>
      </c>
      <c r="CE731" s="25">
        <v>623.4</v>
      </c>
      <c r="CF731" s="25">
        <v>614.79999999999995</v>
      </c>
      <c r="CH731" s="5">
        <v>45063</v>
      </c>
      <c r="CI731" s="25">
        <v>15953</v>
      </c>
      <c r="CJ731" s="25">
        <v>15698</v>
      </c>
    </row>
    <row r="732" spans="1:88" x14ac:dyDescent="0.3">
      <c r="A732" s="5">
        <v>45176</v>
      </c>
      <c r="B732" s="25">
        <f t="shared" si="196"/>
        <v>628.5</v>
      </c>
      <c r="C732" s="25">
        <f t="shared" si="197"/>
        <v>16563</v>
      </c>
      <c r="D732" s="25">
        <v>628.6</v>
      </c>
      <c r="E732" s="25">
        <v>16563</v>
      </c>
      <c r="F732" s="44">
        <v>-1.140780905220181E-3</v>
      </c>
      <c r="G732" s="1">
        <f>'ONE_LAST_QUOTE (2)'!AF732</f>
        <v>-3.2310590462182717E-4</v>
      </c>
      <c r="H732" s="1">
        <f t="shared" si="198"/>
        <v>1.7144585284287945E-3</v>
      </c>
      <c r="I732" s="1">
        <f t="shared" si="199"/>
        <v>-2.3606703376724491E-3</v>
      </c>
      <c r="J732" s="25">
        <f t="shared" si="191"/>
        <v>0</v>
      </c>
      <c r="K732" s="25">
        <f t="shared" si="192"/>
        <v>0</v>
      </c>
      <c r="L732" s="25">
        <f t="shared" si="193"/>
        <v>0</v>
      </c>
      <c r="M732" s="25">
        <v>0</v>
      </c>
      <c r="N732" s="5" t="str">
        <f t="shared" si="194"/>
        <v>-</v>
      </c>
      <c r="O732" s="5" t="str">
        <f t="shared" si="195"/>
        <v>-</v>
      </c>
      <c r="P732" s="5" t="s">
        <v>2</v>
      </c>
      <c r="Q732" s="5" t="s">
        <v>2</v>
      </c>
      <c r="R732" s="5" t="str">
        <f t="shared" si="200"/>
        <v>-</v>
      </c>
      <c r="S732" s="5" t="str">
        <f t="shared" si="201"/>
        <v>-</v>
      </c>
      <c r="T732" s="27">
        <f t="shared" si="202"/>
        <v>0</v>
      </c>
      <c r="CD732" s="5">
        <v>45072</v>
      </c>
      <c r="CE732" s="25">
        <v>636.4</v>
      </c>
      <c r="CF732" s="25">
        <v>623.5</v>
      </c>
      <c r="CH732" s="5">
        <v>45064</v>
      </c>
      <c r="CI732" s="25">
        <v>16069</v>
      </c>
      <c r="CJ732" s="25">
        <v>15876</v>
      </c>
    </row>
    <row r="733" spans="1:88" x14ac:dyDescent="0.3">
      <c r="A733" s="5">
        <v>45177</v>
      </c>
      <c r="B733" s="25">
        <f t="shared" si="196"/>
        <v>621.70000000000005</v>
      </c>
      <c r="C733" s="25">
        <f t="shared" si="197"/>
        <v>16573</v>
      </c>
      <c r="D733" s="25">
        <v>628.6</v>
      </c>
      <c r="E733" s="25">
        <v>16562</v>
      </c>
      <c r="F733" s="44">
        <v>-2.3630734655645282E-3</v>
      </c>
      <c r="G733" s="1">
        <f>'ONE_LAST_QUOTE (2)'!AF733</f>
        <v>-3.2310590462182717E-4</v>
      </c>
      <c r="H733" s="1">
        <f t="shared" si="198"/>
        <v>1.7144585284287945E-3</v>
      </c>
      <c r="I733" s="1">
        <f t="shared" si="199"/>
        <v>-2.3606703376724491E-3</v>
      </c>
      <c r="J733" s="25">
        <f t="shared" si="191"/>
        <v>0</v>
      </c>
      <c r="K733" s="25">
        <f t="shared" si="192"/>
        <v>1</v>
      </c>
      <c r="L733" s="25">
        <f t="shared" si="193"/>
        <v>1</v>
      </c>
      <c r="M733" s="25">
        <v>0</v>
      </c>
      <c r="N733" s="5" t="str">
        <f t="shared" si="194"/>
        <v>-</v>
      </c>
      <c r="O733" s="5">
        <f t="shared" si="195"/>
        <v>45177</v>
      </c>
      <c r="P733" s="5" t="s">
        <v>2</v>
      </c>
      <c r="Q733" s="5" t="s">
        <v>2</v>
      </c>
      <c r="R733" s="5" t="str">
        <f t="shared" si="200"/>
        <v>-</v>
      </c>
      <c r="S733" s="5" t="str">
        <f t="shared" si="201"/>
        <v>-</v>
      </c>
      <c r="T733" s="27">
        <f t="shared" si="202"/>
        <v>0</v>
      </c>
      <c r="CD733" s="5">
        <v>45075</v>
      </c>
      <c r="CE733" s="25">
        <v>642</v>
      </c>
      <c r="CF733" s="25">
        <v>637.29999999999995</v>
      </c>
      <c r="CH733" s="5">
        <v>45065</v>
      </c>
      <c r="CI733" s="25">
        <v>16127</v>
      </c>
      <c r="CJ733" s="25">
        <v>16067</v>
      </c>
    </row>
    <row r="734" spans="1:88" x14ac:dyDescent="0.3">
      <c r="A734" s="5">
        <v>45180</v>
      </c>
      <c r="B734" s="25">
        <f t="shared" si="196"/>
        <v>622.70000000000005</v>
      </c>
      <c r="C734" s="25">
        <f t="shared" si="197"/>
        <v>16435</v>
      </c>
      <c r="D734" s="25">
        <v>623.29999999999995</v>
      </c>
      <c r="E734" s="25">
        <v>16425</v>
      </c>
      <c r="F734" s="44">
        <v>5.6102066648523112E-4</v>
      </c>
      <c r="G734" s="1">
        <f>'ONE_LAST_QUOTE (2)'!AF734</f>
        <v>-3.2310590462182717E-4</v>
      </c>
      <c r="H734" s="1">
        <f t="shared" si="198"/>
        <v>1.7144585284287945E-3</v>
      </c>
      <c r="I734" s="1">
        <f t="shared" si="199"/>
        <v>-2.3606703376724491E-3</v>
      </c>
      <c r="J734" s="25">
        <f t="shared" si="191"/>
        <v>0</v>
      </c>
      <c r="K734" s="25">
        <f t="shared" si="192"/>
        <v>0</v>
      </c>
      <c r="L734" s="25">
        <f t="shared" si="193"/>
        <v>0</v>
      </c>
      <c r="M734" s="25">
        <v>0</v>
      </c>
      <c r="N734" s="5" t="str">
        <f t="shared" si="194"/>
        <v>-</v>
      </c>
      <c r="O734" s="5" t="str">
        <f t="shared" si="195"/>
        <v>-</v>
      </c>
      <c r="P734" s="5" t="s">
        <v>80</v>
      </c>
      <c r="Q734" s="5" t="s">
        <v>80</v>
      </c>
      <c r="R734" s="5" t="str">
        <f t="shared" si="200"/>
        <v>-</v>
      </c>
      <c r="S734" s="5" t="str">
        <f t="shared" si="201"/>
        <v>-</v>
      </c>
      <c r="T734" s="27">
        <f t="shared" si="202"/>
        <v>1</v>
      </c>
      <c r="CD734" s="5">
        <v>45076</v>
      </c>
      <c r="CE734" s="25">
        <v>641.5</v>
      </c>
      <c r="CF734" s="25">
        <v>642.4</v>
      </c>
      <c r="CH734" s="5">
        <v>45068</v>
      </c>
      <c r="CI734" s="25">
        <v>16115</v>
      </c>
      <c r="CJ734" s="25">
        <v>16124</v>
      </c>
    </row>
    <row r="735" spans="1:88" x14ac:dyDescent="0.3">
      <c r="A735" s="5">
        <v>45181</v>
      </c>
      <c r="B735" s="25">
        <f t="shared" si="196"/>
        <v>629.70000000000005</v>
      </c>
      <c r="C735" s="25">
        <f t="shared" si="197"/>
        <v>16593</v>
      </c>
      <c r="D735" s="25">
        <v>629.5</v>
      </c>
      <c r="E735" s="25">
        <v>16570</v>
      </c>
      <c r="F735" s="44">
        <v>1.496355299401148E-3</v>
      </c>
      <c r="G735" s="1">
        <f>'ONE_LAST_QUOTE (2)'!AF735</f>
        <v>-3.2310590462182717E-4</v>
      </c>
      <c r="H735" s="1">
        <f t="shared" si="198"/>
        <v>1.7144585284287945E-3</v>
      </c>
      <c r="I735" s="1">
        <f t="shared" si="199"/>
        <v>-2.3606703376724491E-3</v>
      </c>
      <c r="J735" s="25">
        <f t="shared" si="191"/>
        <v>0</v>
      </c>
      <c r="K735" s="25">
        <f t="shared" si="192"/>
        <v>0</v>
      </c>
      <c r="L735" s="25">
        <f t="shared" si="193"/>
        <v>0</v>
      </c>
      <c r="M735" s="25">
        <v>0</v>
      </c>
      <c r="N735" s="5" t="str">
        <f t="shared" si="194"/>
        <v>-</v>
      </c>
      <c r="O735" s="5" t="str">
        <f t="shared" si="195"/>
        <v>-</v>
      </c>
      <c r="P735" s="5" t="s">
        <v>2</v>
      </c>
      <c r="Q735" s="5" t="s">
        <v>2</v>
      </c>
      <c r="R735" s="5" t="str">
        <f t="shared" si="200"/>
        <v>-</v>
      </c>
      <c r="S735" s="5" t="str">
        <f t="shared" si="201"/>
        <v>-</v>
      </c>
      <c r="T735" s="27">
        <f t="shared" si="202"/>
        <v>1</v>
      </c>
      <c r="CD735" s="5">
        <v>45077</v>
      </c>
      <c r="CE735" s="25">
        <v>629</v>
      </c>
      <c r="CF735" s="25">
        <v>635.9</v>
      </c>
      <c r="CH735" s="5">
        <v>45069</v>
      </c>
      <c r="CI735" s="25">
        <v>16135</v>
      </c>
      <c r="CJ735" s="25">
        <v>16110</v>
      </c>
    </row>
    <row r="736" spans="1:88" x14ac:dyDescent="0.3">
      <c r="A736" s="5">
        <v>45182</v>
      </c>
      <c r="B736" s="25">
        <f t="shared" si="196"/>
        <v>628.70000000000005</v>
      </c>
      <c r="C736" s="25">
        <f t="shared" si="197"/>
        <v>16582</v>
      </c>
      <c r="D736" s="25">
        <v>628.79999999999995</v>
      </c>
      <c r="E736" s="25">
        <v>16579</v>
      </c>
      <c r="F736" s="44">
        <v>1.2446196571426777E-3</v>
      </c>
      <c r="G736" s="1">
        <f>'ONE_LAST_QUOTE (2)'!AF736</f>
        <v>-3.2310590462182717E-4</v>
      </c>
      <c r="H736" s="1">
        <f t="shared" si="198"/>
        <v>1.7144585284287945E-3</v>
      </c>
      <c r="I736" s="1">
        <f t="shared" si="199"/>
        <v>-2.3606703376724491E-3</v>
      </c>
      <c r="J736" s="25">
        <f t="shared" si="191"/>
        <v>0</v>
      </c>
      <c r="K736" s="25">
        <f t="shared" si="192"/>
        <v>0</v>
      </c>
      <c r="L736" s="25">
        <f t="shared" si="193"/>
        <v>0</v>
      </c>
      <c r="M736" s="25">
        <v>0</v>
      </c>
      <c r="N736" s="5" t="str">
        <f t="shared" si="194"/>
        <v>-</v>
      </c>
      <c r="O736" s="5" t="str">
        <f t="shared" si="195"/>
        <v>-</v>
      </c>
      <c r="P736" s="5" t="s">
        <v>80</v>
      </c>
      <c r="Q736" s="5" t="s">
        <v>80</v>
      </c>
      <c r="R736" s="5" t="str">
        <f t="shared" si="200"/>
        <v>-</v>
      </c>
      <c r="S736" s="5" t="str">
        <f t="shared" si="201"/>
        <v>-</v>
      </c>
      <c r="T736" s="27">
        <f t="shared" si="202"/>
        <v>1</v>
      </c>
      <c r="CD736" s="5">
        <v>45078</v>
      </c>
      <c r="CE736" s="25">
        <v>627.70000000000005</v>
      </c>
      <c r="CF736" s="25">
        <v>629.70000000000005</v>
      </c>
      <c r="CH736" s="5">
        <v>45070</v>
      </c>
      <c r="CI736" s="25">
        <v>16069</v>
      </c>
      <c r="CJ736" s="25">
        <v>16122</v>
      </c>
    </row>
    <row r="737" spans="1:88" x14ac:dyDescent="0.3">
      <c r="A737" s="5">
        <v>45183</v>
      </c>
      <c r="B737" s="25">
        <f t="shared" si="196"/>
        <v>639.4</v>
      </c>
      <c r="C737" s="25">
        <f t="shared" si="197"/>
        <v>16838</v>
      </c>
      <c r="D737" s="25">
        <v>639.29999999999995</v>
      </c>
      <c r="E737" s="25">
        <v>16836</v>
      </c>
      <c r="F737" s="44">
        <v>1.97592265440687E-3</v>
      </c>
      <c r="G737" s="1">
        <f>'ONE_LAST_QUOTE (2)'!AF737</f>
        <v>-3.2310590462182717E-4</v>
      </c>
      <c r="H737" s="1">
        <f t="shared" si="198"/>
        <v>1.7144585284287945E-3</v>
      </c>
      <c r="I737" s="1">
        <f t="shared" si="199"/>
        <v>-2.3606703376724491E-3</v>
      </c>
      <c r="J737" s="25">
        <f t="shared" si="191"/>
        <v>1</v>
      </c>
      <c r="K737" s="25">
        <f t="shared" si="192"/>
        <v>0</v>
      </c>
      <c r="L737" s="25">
        <f t="shared" si="193"/>
        <v>1</v>
      </c>
      <c r="M737" s="25">
        <v>0</v>
      </c>
      <c r="N737" s="5">
        <f t="shared" si="194"/>
        <v>45183</v>
      </c>
      <c r="O737" s="5" t="str">
        <f t="shared" si="195"/>
        <v>-</v>
      </c>
      <c r="P737" s="5" t="s">
        <v>2</v>
      </c>
      <c r="Q737" s="5" t="s">
        <v>2</v>
      </c>
      <c r="R737" s="5" t="str">
        <f t="shared" si="200"/>
        <v>-</v>
      </c>
      <c r="S737" s="5" t="str">
        <f t="shared" si="201"/>
        <v>-</v>
      </c>
      <c r="T737" s="27">
        <f t="shared" si="202"/>
        <v>1</v>
      </c>
      <c r="CD737" s="5">
        <v>45079</v>
      </c>
      <c r="CE737" s="25">
        <v>639</v>
      </c>
      <c r="CF737" s="25">
        <v>628.1</v>
      </c>
      <c r="CH737" s="5">
        <v>45071</v>
      </c>
      <c r="CI737" s="25">
        <v>16205</v>
      </c>
      <c r="CJ737" s="25">
        <v>16058</v>
      </c>
    </row>
    <row r="738" spans="1:88" x14ac:dyDescent="0.3">
      <c r="A738" s="5">
        <v>45184</v>
      </c>
      <c r="B738" s="25">
        <f t="shared" si="196"/>
        <v>643.4</v>
      </c>
      <c r="C738" s="25">
        <f t="shared" si="197"/>
        <v>16904</v>
      </c>
      <c r="D738" s="25">
        <v>642.1</v>
      </c>
      <c r="E738" s="25">
        <v>16904</v>
      </c>
      <c r="F738" s="44">
        <v>1.9216876590208913E-3</v>
      </c>
      <c r="G738" s="1">
        <f>'ONE_LAST_QUOTE (2)'!AF738</f>
        <v>-3.2310590462182717E-4</v>
      </c>
      <c r="H738" s="1">
        <f t="shared" si="198"/>
        <v>1.7144585284287945E-3</v>
      </c>
      <c r="I738" s="1">
        <f t="shared" si="199"/>
        <v>-2.3606703376724491E-3</v>
      </c>
      <c r="J738" s="25">
        <f t="shared" si="191"/>
        <v>1</v>
      </c>
      <c r="K738" s="25">
        <f t="shared" si="192"/>
        <v>0</v>
      </c>
      <c r="L738" s="25">
        <f t="shared" si="193"/>
        <v>1</v>
      </c>
      <c r="M738" s="25">
        <v>0</v>
      </c>
      <c r="N738" s="5">
        <f t="shared" si="194"/>
        <v>45184</v>
      </c>
      <c r="O738" s="5" t="str">
        <f t="shared" si="195"/>
        <v>-</v>
      </c>
      <c r="P738" s="5" t="s">
        <v>2</v>
      </c>
      <c r="Q738" s="5" t="s">
        <v>2</v>
      </c>
      <c r="R738" s="5" t="str">
        <f t="shared" si="200"/>
        <v>-</v>
      </c>
      <c r="S738" s="5" t="str">
        <f t="shared" si="201"/>
        <v>-</v>
      </c>
      <c r="T738" s="27">
        <f t="shared" si="202"/>
        <v>1</v>
      </c>
      <c r="CD738" s="5">
        <v>45082</v>
      </c>
      <c r="CE738" s="25">
        <v>636</v>
      </c>
      <c r="CF738" s="25">
        <v>639.1</v>
      </c>
      <c r="CH738" s="5">
        <v>45072</v>
      </c>
      <c r="CI738" s="25">
        <v>16438</v>
      </c>
      <c r="CJ738" s="25">
        <v>16224</v>
      </c>
    </row>
    <row r="739" spans="1:88" x14ac:dyDescent="0.3">
      <c r="A739" s="5">
        <v>45187</v>
      </c>
      <c r="B739" s="25">
        <f t="shared" si="196"/>
        <v>632.9</v>
      </c>
      <c r="C739" s="25">
        <f t="shared" si="197"/>
        <v>16703</v>
      </c>
      <c r="D739" s="25">
        <v>633.6</v>
      </c>
      <c r="E739" s="25">
        <v>16712</v>
      </c>
      <c r="F739" s="44">
        <v>-9.1336661188819689E-4</v>
      </c>
      <c r="G739" s="1">
        <f>'ONE_LAST_QUOTE (2)'!AF739</f>
        <v>-3.2310590462182717E-4</v>
      </c>
      <c r="H739" s="1">
        <f t="shared" si="198"/>
        <v>1.7144585284287945E-3</v>
      </c>
      <c r="I739" s="1">
        <f t="shared" si="199"/>
        <v>-2.3606703376724491E-3</v>
      </c>
      <c r="J739" s="25">
        <f t="shared" si="191"/>
        <v>0</v>
      </c>
      <c r="K739" s="25">
        <f t="shared" si="192"/>
        <v>0</v>
      </c>
      <c r="L739" s="25">
        <f t="shared" si="193"/>
        <v>0</v>
      </c>
      <c r="M739" s="25">
        <v>0</v>
      </c>
      <c r="N739" s="5" t="str">
        <f t="shared" si="194"/>
        <v>-</v>
      </c>
      <c r="O739" s="5" t="str">
        <f t="shared" si="195"/>
        <v>-</v>
      </c>
      <c r="P739" s="5" t="s">
        <v>2</v>
      </c>
      <c r="Q739" s="5" t="s">
        <v>2</v>
      </c>
      <c r="R739" s="5" t="str">
        <f t="shared" si="200"/>
        <v>-</v>
      </c>
      <c r="S739" s="5" t="str">
        <f t="shared" si="201"/>
        <v>-</v>
      </c>
      <c r="T739" s="27">
        <f t="shared" si="202"/>
        <v>0</v>
      </c>
      <c r="CD739" s="5">
        <v>45083</v>
      </c>
      <c r="CE739" s="25">
        <v>638.6</v>
      </c>
      <c r="CF739" s="25">
        <v>636.4</v>
      </c>
      <c r="CH739" s="5">
        <v>45075</v>
      </c>
      <c r="CI739" s="25">
        <v>16578</v>
      </c>
      <c r="CJ739" s="25">
        <v>16456</v>
      </c>
    </row>
    <row r="740" spans="1:88" x14ac:dyDescent="0.3">
      <c r="A740" s="5">
        <v>45188</v>
      </c>
      <c r="B740" s="25">
        <f t="shared" si="196"/>
        <v>630.29999999999995</v>
      </c>
      <c r="C740" s="25">
        <f t="shared" si="197"/>
        <v>16613</v>
      </c>
      <c r="D740" s="25">
        <v>630.20000000000005</v>
      </c>
      <c r="E740" s="25">
        <v>16606</v>
      </c>
      <c r="F740" s="44">
        <v>-1.6145842928694393E-3</v>
      </c>
      <c r="G740" s="1">
        <f>'ONE_LAST_QUOTE (2)'!AF740</f>
        <v>-3.2310590462182717E-4</v>
      </c>
      <c r="H740" s="1">
        <f t="shared" si="198"/>
        <v>1.7144585284287945E-3</v>
      </c>
      <c r="I740" s="1">
        <f t="shared" si="199"/>
        <v>-2.3606703376724491E-3</v>
      </c>
      <c r="J740" s="25">
        <f t="shared" si="191"/>
        <v>0</v>
      </c>
      <c r="K740" s="25">
        <f t="shared" si="192"/>
        <v>0</v>
      </c>
      <c r="L740" s="25">
        <f t="shared" si="193"/>
        <v>0</v>
      </c>
      <c r="M740" s="25">
        <v>0</v>
      </c>
      <c r="N740" s="5" t="str">
        <f t="shared" si="194"/>
        <v>-</v>
      </c>
      <c r="O740" s="5" t="str">
        <f t="shared" si="195"/>
        <v>-</v>
      </c>
      <c r="P740" s="5" t="s">
        <v>2</v>
      </c>
      <c r="Q740" s="5" t="s">
        <v>2</v>
      </c>
      <c r="R740" s="5" t="str">
        <f t="shared" si="200"/>
        <v>-</v>
      </c>
      <c r="S740" s="5" t="str">
        <f t="shared" si="201"/>
        <v>-</v>
      </c>
      <c r="T740" s="27">
        <f t="shared" si="202"/>
        <v>0</v>
      </c>
      <c r="CD740" s="5">
        <v>45084</v>
      </c>
      <c r="CE740" s="25">
        <v>645.20000000000005</v>
      </c>
      <c r="CF740" s="25">
        <v>638.29999999999995</v>
      </c>
      <c r="CH740" s="5">
        <v>45076</v>
      </c>
      <c r="CI740" s="25">
        <v>16573</v>
      </c>
      <c r="CJ740" s="25">
        <v>16576</v>
      </c>
    </row>
    <row r="741" spans="1:88" x14ac:dyDescent="0.3">
      <c r="A741" s="5">
        <v>45189</v>
      </c>
      <c r="B741" s="25">
        <f t="shared" si="196"/>
        <v>630.4</v>
      </c>
      <c r="C741" s="25">
        <f t="shared" si="197"/>
        <v>16577</v>
      </c>
      <c r="D741" s="25">
        <v>627</v>
      </c>
      <c r="E741" s="25">
        <v>16537</v>
      </c>
      <c r="F741" s="44">
        <v>-1.0172838107762284E-3</v>
      </c>
      <c r="G741" s="1">
        <f>'ONE_LAST_QUOTE (2)'!AF741</f>
        <v>-3.2310590462182717E-4</v>
      </c>
      <c r="H741" s="1">
        <f t="shared" si="198"/>
        <v>1.7144585284287945E-3</v>
      </c>
      <c r="I741" s="1">
        <f t="shared" si="199"/>
        <v>-2.3606703376724491E-3</v>
      </c>
      <c r="J741" s="25">
        <f t="shared" si="191"/>
        <v>0</v>
      </c>
      <c r="K741" s="25">
        <f t="shared" si="192"/>
        <v>0</v>
      </c>
      <c r="L741" s="25">
        <f t="shared" si="193"/>
        <v>0</v>
      </c>
      <c r="M741" s="25">
        <v>0</v>
      </c>
      <c r="N741" s="5" t="str">
        <f t="shared" si="194"/>
        <v>-</v>
      </c>
      <c r="O741" s="5" t="str">
        <f t="shared" si="195"/>
        <v>-</v>
      </c>
      <c r="P741" s="5" t="s">
        <v>80</v>
      </c>
      <c r="Q741" s="5" t="s">
        <v>80</v>
      </c>
      <c r="R741" s="5" t="str">
        <f t="shared" si="200"/>
        <v>-</v>
      </c>
      <c r="S741" s="5" t="str">
        <f t="shared" si="201"/>
        <v>-</v>
      </c>
      <c r="T741" s="27">
        <f t="shared" si="202"/>
        <v>0</v>
      </c>
      <c r="CD741" s="5">
        <v>45085</v>
      </c>
      <c r="CE741" s="25">
        <v>638.4</v>
      </c>
      <c r="CF741" s="25">
        <v>642.5</v>
      </c>
      <c r="CH741" s="5">
        <v>45077</v>
      </c>
      <c r="CI741" s="25">
        <v>16488</v>
      </c>
      <c r="CJ741" s="25">
        <v>16592</v>
      </c>
    </row>
    <row r="742" spans="1:88" x14ac:dyDescent="0.3">
      <c r="A742" s="5">
        <v>45190</v>
      </c>
      <c r="B742" s="25">
        <f t="shared" si="196"/>
        <v>617.20000000000005</v>
      </c>
      <c r="C742" s="25">
        <f t="shared" si="197"/>
        <v>16297</v>
      </c>
      <c r="D742" s="25">
        <v>617.9</v>
      </c>
      <c r="E742" s="25">
        <v>16311</v>
      </c>
      <c r="F742" s="44">
        <v>-5.9337839652287951E-4</v>
      </c>
      <c r="G742" s="1">
        <f>'ONE_LAST_QUOTE (2)'!AF742</f>
        <v>-3.2310590462182717E-4</v>
      </c>
      <c r="H742" s="1">
        <f t="shared" si="198"/>
        <v>1.7144585284287945E-3</v>
      </c>
      <c r="I742" s="1">
        <f t="shared" si="199"/>
        <v>-2.3606703376724491E-3</v>
      </c>
      <c r="J742" s="25">
        <f t="shared" si="191"/>
        <v>0</v>
      </c>
      <c r="K742" s="25">
        <f t="shared" si="192"/>
        <v>0</v>
      </c>
      <c r="L742" s="25">
        <f t="shared" si="193"/>
        <v>0</v>
      </c>
      <c r="M742" s="25">
        <v>0</v>
      </c>
      <c r="N742" s="5" t="str">
        <f t="shared" si="194"/>
        <v>-</v>
      </c>
      <c r="O742" s="5" t="str">
        <f t="shared" si="195"/>
        <v>-</v>
      </c>
      <c r="P742" s="5" t="s">
        <v>80</v>
      </c>
      <c r="Q742" s="5" t="s">
        <v>80</v>
      </c>
      <c r="R742" s="5" t="str">
        <f t="shared" si="200"/>
        <v>-</v>
      </c>
      <c r="S742" s="5" t="str">
        <f t="shared" si="201"/>
        <v>-</v>
      </c>
      <c r="T742" s="27">
        <f t="shared" si="202"/>
        <v>0</v>
      </c>
      <c r="CD742" s="5">
        <v>45086</v>
      </c>
      <c r="CE742" s="25">
        <v>646.4</v>
      </c>
      <c r="CF742" s="25">
        <v>638.5</v>
      </c>
      <c r="CH742" s="5">
        <v>45078</v>
      </c>
      <c r="CI742" s="25">
        <v>16469</v>
      </c>
      <c r="CJ742" s="25">
        <v>16491</v>
      </c>
    </row>
    <row r="743" spans="1:88" x14ac:dyDescent="0.3">
      <c r="A743" s="5">
        <v>45191</v>
      </c>
      <c r="B743" s="25">
        <f t="shared" si="196"/>
        <v>618</v>
      </c>
      <c r="C743" s="25">
        <f t="shared" si="197"/>
        <v>16345</v>
      </c>
      <c r="D743" s="25">
        <v>617.5</v>
      </c>
      <c r="E743" s="25">
        <v>16344</v>
      </c>
      <c r="F743" s="44">
        <v>-1.4600195543259308E-4</v>
      </c>
      <c r="G743" s="1">
        <f>'ONE_LAST_QUOTE (2)'!AF743</f>
        <v>-3.2310590462182717E-4</v>
      </c>
      <c r="H743" s="1">
        <f t="shared" si="198"/>
        <v>1.7144585284287945E-3</v>
      </c>
      <c r="I743" s="1">
        <f t="shared" si="199"/>
        <v>-2.3606703376724491E-3</v>
      </c>
      <c r="J743" s="25">
        <f t="shared" si="191"/>
        <v>0</v>
      </c>
      <c r="K743" s="25">
        <f t="shared" si="192"/>
        <v>0</v>
      </c>
      <c r="L743" s="25">
        <f t="shared" si="193"/>
        <v>0</v>
      </c>
      <c r="M743" s="25">
        <v>0</v>
      </c>
      <c r="N743" s="5" t="str">
        <f t="shared" si="194"/>
        <v>-</v>
      </c>
      <c r="O743" s="5" t="str">
        <f t="shared" si="195"/>
        <v>-</v>
      </c>
      <c r="P743" s="5" t="s">
        <v>80</v>
      </c>
      <c r="Q743" s="5" t="s">
        <v>80</v>
      </c>
      <c r="R743" s="5" t="str">
        <f t="shared" si="200"/>
        <v>-</v>
      </c>
      <c r="S743" s="5" t="str">
        <f t="shared" si="201"/>
        <v>-</v>
      </c>
      <c r="T743" s="27">
        <f t="shared" si="202"/>
        <v>1</v>
      </c>
      <c r="CD743" s="5">
        <v>45089</v>
      </c>
      <c r="CE743" s="25">
        <v>650.1</v>
      </c>
      <c r="CF743" s="25">
        <v>646.29999999999995</v>
      </c>
      <c r="CH743" s="5">
        <v>45079</v>
      </c>
      <c r="CI743" s="25">
        <v>16711</v>
      </c>
      <c r="CJ743" s="25">
        <v>16473</v>
      </c>
    </row>
    <row r="744" spans="1:88" x14ac:dyDescent="0.3">
      <c r="A744" s="5">
        <v>45194</v>
      </c>
      <c r="B744" s="25">
        <f t="shared" si="196"/>
        <v>620.9</v>
      </c>
      <c r="C744" s="25">
        <f t="shared" si="197"/>
        <v>16466</v>
      </c>
      <c r="D744" s="25">
        <v>621.70000000000005</v>
      </c>
      <c r="E744" s="25">
        <v>16465</v>
      </c>
      <c r="F744" s="44">
        <v>-6.4221119958574263E-5</v>
      </c>
      <c r="G744" s="1">
        <f>'ONE_LAST_QUOTE (2)'!AF744</f>
        <v>-3.2310590462182717E-4</v>
      </c>
      <c r="H744" s="1">
        <f t="shared" si="198"/>
        <v>1.7144585284287945E-3</v>
      </c>
      <c r="I744" s="1">
        <f t="shared" si="199"/>
        <v>-2.3606703376724491E-3</v>
      </c>
      <c r="J744" s="25">
        <f t="shared" si="191"/>
        <v>0</v>
      </c>
      <c r="K744" s="25">
        <f t="shared" si="192"/>
        <v>0</v>
      </c>
      <c r="L744" s="25">
        <f t="shared" si="193"/>
        <v>0</v>
      </c>
      <c r="M744" s="25">
        <v>0</v>
      </c>
      <c r="N744" s="5" t="str">
        <f t="shared" si="194"/>
        <v>-</v>
      </c>
      <c r="O744" s="5" t="str">
        <f t="shared" si="195"/>
        <v>-</v>
      </c>
      <c r="P744" s="5" t="s">
        <v>80</v>
      </c>
      <c r="Q744" s="5" t="s">
        <v>80</v>
      </c>
      <c r="R744" s="5" t="str">
        <f t="shared" si="200"/>
        <v>-</v>
      </c>
      <c r="S744" s="5" t="str">
        <f t="shared" si="201"/>
        <v>-</v>
      </c>
      <c r="T744" s="27">
        <f t="shared" si="202"/>
        <v>1</v>
      </c>
      <c r="CD744" s="5">
        <v>45090</v>
      </c>
      <c r="CE744" s="25">
        <v>663.8</v>
      </c>
      <c r="CF744" s="25">
        <v>650.20000000000005</v>
      </c>
      <c r="CH744" s="5">
        <v>45082</v>
      </c>
      <c r="CI744" s="25">
        <v>16683</v>
      </c>
      <c r="CJ744" s="25">
        <v>16720</v>
      </c>
    </row>
    <row r="745" spans="1:88" x14ac:dyDescent="0.3">
      <c r="A745" s="5">
        <v>45195</v>
      </c>
      <c r="B745" s="25">
        <f t="shared" si="196"/>
        <v>615.1</v>
      </c>
      <c r="C745" s="25">
        <f t="shared" si="197"/>
        <v>16280</v>
      </c>
      <c r="D745" s="25">
        <v>615.29999999999995</v>
      </c>
      <c r="E745" s="25">
        <v>16305</v>
      </c>
      <c r="F745" s="44">
        <v>-7.5155554100372825E-4</v>
      </c>
      <c r="G745" s="1">
        <f>'ONE_LAST_QUOTE (2)'!AF745</f>
        <v>-3.2310590462182717E-4</v>
      </c>
      <c r="H745" s="1">
        <f t="shared" si="198"/>
        <v>1.7144585284287945E-3</v>
      </c>
      <c r="I745" s="1">
        <f t="shared" si="199"/>
        <v>-2.3606703376724491E-3</v>
      </c>
      <c r="J745" s="25">
        <f t="shared" si="191"/>
        <v>0</v>
      </c>
      <c r="K745" s="25">
        <f t="shared" si="192"/>
        <v>0</v>
      </c>
      <c r="L745" s="25">
        <f t="shared" si="193"/>
        <v>0</v>
      </c>
      <c r="M745" s="25">
        <v>0</v>
      </c>
      <c r="N745" s="5" t="str">
        <f t="shared" si="194"/>
        <v>-</v>
      </c>
      <c r="O745" s="5" t="str">
        <f t="shared" si="195"/>
        <v>-</v>
      </c>
      <c r="P745" s="5" t="s">
        <v>80</v>
      </c>
      <c r="Q745" s="5" t="s">
        <v>80</v>
      </c>
      <c r="R745" s="5" t="str">
        <f t="shared" si="200"/>
        <v>-</v>
      </c>
      <c r="S745" s="5" t="str">
        <f t="shared" si="201"/>
        <v>-</v>
      </c>
      <c r="T745" s="27">
        <f t="shared" si="202"/>
        <v>0</v>
      </c>
      <c r="CD745" s="5">
        <v>45091</v>
      </c>
      <c r="CE745" s="25">
        <v>663.5</v>
      </c>
      <c r="CF745" s="25">
        <v>664</v>
      </c>
      <c r="CH745" s="5">
        <v>45083</v>
      </c>
      <c r="CI745" s="25">
        <v>16746</v>
      </c>
      <c r="CJ745" s="25">
        <v>16691</v>
      </c>
    </row>
    <row r="746" spans="1:88" x14ac:dyDescent="0.3">
      <c r="A746" s="5">
        <v>45196</v>
      </c>
      <c r="B746" s="25">
        <f t="shared" si="196"/>
        <v>615.20000000000005</v>
      </c>
      <c r="C746" s="25">
        <f t="shared" si="197"/>
        <v>16320</v>
      </c>
      <c r="D746" s="25">
        <v>613.9</v>
      </c>
      <c r="E746" s="25">
        <v>16311</v>
      </c>
      <c r="F746" s="44">
        <v>2.0820186505609937E-3</v>
      </c>
      <c r="G746" s="1">
        <f>'ONE_LAST_QUOTE (2)'!AF746</f>
        <v>-3.2310590462182717E-4</v>
      </c>
      <c r="H746" s="1">
        <f t="shared" si="198"/>
        <v>1.7144585284287945E-3</v>
      </c>
      <c r="I746" s="1">
        <f t="shared" si="199"/>
        <v>-2.3606703376724491E-3</v>
      </c>
      <c r="J746" s="25">
        <f t="shared" si="191"/>
        <v>1</v>
      </c>
      <c r="K746" s="25">
        <f t="shared" si="192"/>
        <v>0</v>
      </c>
      <c r="L746" s="25">
        <f t="shared" si="193"/>
        <v>1</v>
      </c>
      <c r="M746" s="25">
        <v>0</v>
      </c>
      <c r="N746" s="5">
        <f t="shared" si="194"/>
        <v>45196</v>
      </c>
      <c r="O746" s="5" t="str">
        <f t="shared" si="195"/>
        <v>-</v>
      </c>
      <c r="P746" s="5" t="s">
        <v>80</v>
      </c>
      <c r="Q746" s="5" t="s">
        <v>80</v>
      </c>
      <c r="R746" s="5" t="str">
        <f t="shared" si="200"/>
        <v>-</v>
      </c>
      <c r="S746" s="5" t="str">
        <f t="shared" si="201"/>
        <v>-</v>
      </c>
      <c r="T746" s="27">
        <f t="shared" si="202"/>
        <v>1</v>
      </c>
      <c r="CD746" s="5">
        <v>45092</v>
      </c>
      <c r="CE746" s="25">
        <v>668.5</v>
      </c>
      <c r="CF746" s="25">
        <v>662.8</v>
      </c>
      <c r="CH746" s="5">
        <v>45084</v>
      </c>
      <c r="CI746" s="25">
        <v>16890</v>
      </c>
      <c r="CJ746" s="25">
        <v>16735</v>
      </c>
    </row>
    <row r="747" spans="1:88" x14ac:dyDescent="0.3">
      <c r="A747" s="5">
        <v>45197</v>
      </c>
      <c r="B747" s="25">
        <f t="shared" si="196"/>
        <v>618.4</v>
      </c>
      <c r="C747" s="25">
        <f t="shared" si="197"/>
        <v>16353</v>
      </c>
      <c r="D747" s="25">
        <v>617.20000000000005</v>
      </c>
      <c r="E747" s="25">
        <v>16367</v>
      </c>
      <c r="F747" s="44">
        <v>-6.4005020118595394E-4</v>
      </c>
      <c r="G747" s="1">
        <f>'ONE_LAST_QUOTE (2)'!AF747</f>
        <v>-3.2310590462182717E-4</v>
      </c>
      <c r="H747" s="1">
        <f t="shared" si="198"/>
        <v>1.7144585284287945E-3</v>
      </c>
      <c r="I747" s="1">
        <f t="shared" si="199"/>
        <v>-2.3606703376724491E-3</v>
      </c>
      <c r="J747" s="25">
        <f t="shared" si="191"/>
        <v>0</v>
      </c>
      <c r="K747" s="25">
        <f t="shared" si="192"/>
        <v>0</v>
      </c>
      <c r="L747" s="25">
        <f t="shared" si="193"/>
        <v>0</v>
      </c>
      <c r="M747" s="25">
        <v>0</v>
      </c>
      <c r="N747" s="5" t="str">
        <f t="shared" si="194"/>
        <v>-</v>
      </c>
      <c r="O747" s="5" t="str">
        <f t="shared" si="195"/>
        <v>-</v>
      </c>
      <c r="P747" s="5" t="s">
        <v>80</v>
      </c>
      <c r="Q747" s="5" t="s">
        <v>80</v>
      </c>
      <c r="R747" s="5" t="str">
        <f t="shared" si="200"/>
        <v>-</v>
      </c>
      <c r="S747" s="5" t="str">
        <f t="shared" si="201"/>
        <v>-</v>
      </c>
      <c r="T747" s="27">
        <f t="shared" si="202"/>
        <v>0</v>
      </c>
      <c r="CD747" s="5">
        <v>45093</v>
      </c>
      <c r="CE747" s="25">
        <v>664.2</v>
      </c>
      <c r="CF747" s="25">
        <v>668</v>
      </c>
      <c r="CH747" s="5">
        <v>45085</v>
      </c>
      <c r="CI747" s="25">
        <v>16717</v>
      </c>
      <c r="CJ747" s="25">
        <v>16878</v>
      </c>
    </row>
    <row r="748" spans="1:88" x14ac:dyDescent="0.3">
      <c r="A748" s="5">
        <v>45201</v>
      </c>
      <c r="B748" s="25">
        <f t="shared" si="196"/>
        <v>625.6</v>
      </c>
      <c r="C748" s="25">
        <f t="shared" si="197"/>
        <v>16570</v>
      </c>
      <c r="D748" s="25">
        <v>625.5</v>
      </c>
      <c r="E748" s="25">
        <v>16556</v>
      </c>
      <c r="F748" s="44">
        <v>-5.3360050560472255E-4</v>
      </c>
      <c r="G748" s="1">
        <f>'ONE_LAST_QUOTE (2)'!AF748</f>
        <v>-3.2310590462182717E-4</v>
      </c>
      <c r="H748" s="1">
        <f t="shared" si="198"/>
        <v>1.7144585284287945E-3</v>
      </c>
      <c r="I748" s="1">
        <f t="shared" si="199"/>
        <v>-2.3606703376724491E-3</v>
      </c>
      <c r="J748" s="25">
        <f t="shared" si="191"/>
        <v>0</v>
      </c>
      <c r="K748" s="25">
        <f t="shared" si="192"/>
        <v>0</v>
      </c>
      <c r="L748" s="25">
        <f t="shared" si="193"/>
        <v>0</v>
      </c>
      <c r="M748" s="25">
        <v>0</v>
      </c>
      <c r="N748" s="5" t="str">
        <f t="shared" si="194"/>
        <v>-</v>
      </c>
      <c r="O748" s="5" t="str">
        <f t="shared" si="195"/>
        <v>-</v>
      </c>
      <c r="P748" s="5" t="s">
        <v>2</v>
      </c>
      <c r="Q748" s="5" t="s">
        <v>2</v>
      </c>
      <c r="R748" s="5" t="str">
        <f t="shared" si="200"/>
        <v>-</v>
      </c>
      <c r="S748" s="5" t="str">
        <f t="shared" si="201"/>
        <v>-</v>
      </c>
      <c r="T748" s="27">
        <f t="shared" si="202"/>
        <v>0</v>
      </c>
      <c r="CD748" s="5">
        <v>45096</v>
      </c>
      <c r="CE748" s="25">
        <v>663.9</v>
      </c>
      <c r="CF748" s="25">
        <v>664.5</v>
      </c>
      <c r="CH748" s="5">
        <v>45086</v>
      </c>
      <c r="CI748" s="25">
        <v>16886</v>
      </c>
      <c r="CJ748" s="25">
        <v>16716</v>
      </c>
    </row>
    <row r="749" spans="1:88" x14ac:dyDescent="0.3">
      <c r="A749" s="5">
        <v>45202</v>
      </c>
      <c r="B749" s="25">
        <f t="shared" si="196"/>
        <v>621.9</v>
      </c>
      <c r="C749" s="25">
        <f t="shared" si="197"/>
        <v>16428</v>
      </c>
      <c r="D749" s="25">
        <v>621.5</v>
      </c>
      <c r="E749" s="25">
        <v>16411</v>
      </c>
      <c r="F749" s="44">
        <v>-2.5280528905999777E-3</v>
      </c>
      <c r="G749" s="1">
        <f>'ONE_LAST_QUOTE (2)'!AF749</f>
        <v>-3.2310590462182717E-4</v>
      </c>
      <c r="H749" s="1">
        <f t="shared" si="198"/>
        <v>1.7144585284287945E-3</v>
      </c>
      <c r="I749" s="1">
        <f t="shared" si="199"/>
        <v>-2.3606703376724491E-3</v>
      </c>
      <c r="J749" s="25">
        <f t="shared" si="191"/>
        <v>0</v>
      </c>
      <c r="K749" s="25">
        <f t="shared" si="192"/>
        <v>1</v>
      </c>
      <c r="L749" s="25">
        <f t="shared" si="193"/>
        <v>1</v>
      </c>
      <c r="M749" s="25">
        <v>0</v>
      </c>
      <c r="N749" s="5" t="str">
        <f t="shared" si="194"/>
        <v>-</v>
      </c>
      <c r="O749" s="5">
        <f t="shared" si="195"/>
        <v>45202</v>
      </c>
      <c r="P749" s="5" t="s">
        <v>80</v>
      </c>
      <c r="Q749" s="5" t="s">
        <v>80</v>
      </c>
      <c r="R749" s="5" t="str">
        <f t="shared" si="200"/>
        <v>-</v>
      </c>
      <c r="S749" s="5" t="str">
        <f t="shared" si="201"/>
        <v>-</v>
      </c>
      <c r="T749" s="27">
        <f t="shared" si="202"/>
        <v>0</v>
      </c>
      <c r="CD749" s="5">
        <v>45097</v>
      </c>
      <c r="CE749" s="25">
        <v>662.1</v>
      </c>
      <c r="CF749" s="25">
        <v>663.7</v>
      </c>
      <c r="CH749" s="5">
        <v>45089</v>
      </c>
      <c r="CI749" s="25">
        <v>16942</v>
      </c>
      <c r="CJ749" s="25">
        <v>16888</v>
      </c>
    </row>
    <row r="750" spans="1:88" x14ac:dyDescent="0.3">
      <c r="A750" s="5">
        <v>45203</v>
      </c>
      <c r="B750" s="25">
        <f t="shared" si="196"/>
        <v>613.6</v>
      </c>
      <c r="C750" s="25">
        <f t="shared" si="197"/>
        <v>16222</v>
      </c>
      <c r="D750" s="25">
        <v>613.6</v>
      </c>
      <c r="E750" s="25">
        <v>16245</v>
      </c>
      <c r="F750" s="44">
        <v>-1.8227288723089905E-3</v>
      </c>
      <c r="G750" s="1">
        <f>'ONE_LAST_QUOTE (2)'!AF750</f>
        <v>-3.2310590462182717E-4</v>
      </c>
      <c r="H750" s="1">
        <f t="shared" si="198"/>
        <v>1.7144585284287945E-3</v>
      </c>
      <c r="I750" s="1">
        <f t="shared" si="199"/>
        <v>-2.3606703376724491E-3</v>
      </c>
      <c r="J750" s="25">
        <f t="shared" si="191"/>
        <v>0</v>
      </c>
      <c r="K750" s="25">
        <f t="shared" si="192"/>
        <v>0</v>
      </c>
      <c r="L750" s="25">
        <f t="shared" si="193"/>
        <v>0</v>
      </c>
      <c r="M750" s="25">
        <v>0</v>
      </c>
      <c r="N750" s="5" t="str">
        <f t="shared" si="194"/>
        <v>-</v>
      </c>
      <c r="O750" s="5" t="str">
        <f t="shared" si="195"/>
        <v>-</v>
      </c>
      <c r="P750" s="5" t="s">
        <v>2</v>
      </c>
      <c r="Q750" s="5" t="s">
        <v>2</v>
      </c>
      <c r="R750" s="5" t="str">
        <f t="shared" si="200"/>
        <v>-</v>
      </c>
      <c r="S750" s="5" t="str">
        <f t="shared" si="201"/>
        <v>-</v>
      </c>
      <c r="T750" s="27">
        <f t="shared" si="202"/>
        <v>0</v>
      </c>
      <c r="CD750" s="5">
        <v>45098</v>
      </c>
      <c r="CE750" s="25">
        <v>661.5</v>
      </c>
      <c r="CF750" s="25">
        <v>661.7</v>
      </c>
      <c r="CH750" s="5">
        <v>45090</v>
      </c>
      <c r="CI750" s="25">
        <v>17218</v>
      </c>
      <c r="CJ750" s="25">
        <v>16948</v>
      </c>
    </row>
    <row r="751" spans="1:88" x14ac:dyDescent="0.3">
      <c r="A751" s="5">
        <v>45204</v>
      </c>
      <c r="B751" s="25">
        <f t="shared" si="196"/>
        <v>623.4</v>
      </c>
      <c r="C751" s="25">
        <f t="shared" si="197"/>
        <v>16436</v>
      </c>
      <c r="D751" s="25">
        <v>623.4</v>
      </c>
      <c r="E751" s="25">
        <v>16457</v>
      </c>
      <c r="F751" s="44">
        <v>-2.7646483537363694E-3</v>
      </c>
      <c r="G751" s="1">
        <f>'ONE_LAST_QUOTE (2)'!AF751</f>
        <v>-3.2310590462182717E-4</v>
      </c>
      <c r="H751" s="1">
        <f t="shared" si="198"/>
        <v>1.7144585284287945E-3</v>
      </c>
      <c r="I751" s="1">
        <f t="shared" si="199"/>
        <v>-2.3606703376724491E-3</v>
      </c>
      <c r="J751" s="25">
        <f t="shared" si="191"/>
        <v>0</v>
      </c>
      <c r="K751" s="25">
        <f t="shared" si="192"/>
        <v>1</v>
      </c>
      <c r="L751" s="25">
        <f t="shared" si="193"/>
        <v>1</v>
      </c>
      <c r="M751" s="25">
        <v>0</v>
      </c>
      <c r="N751" s="5" t="str">
        <f t="shared" si="194"/>
        <v>-</v>
      </c>
      <c r="O751" s="5">
        <f t="shared" si="195"/>
        <v>45204</v>
      </c>
      <c r="P751" s="5" t="s">
        <v>80</v>
      </c>
      <c r="Q751" s="5" t="s">
        <v>80</v>
      </c>
      <c r="R751" s="5" t="str">
        <f t="shared" si="200"/>
        <v>-</v>
      </c>
      <c r="S751" s="5" t="str">
        <f t="shared" si="201"/>
        <v>-</v>
      </c>
      <c r="T751" s="27">
        <f t="shared" si="202"/>
        <v>0</v>
      </c>
      <c r="CD751" s="5">
        <v>45099</v>
      </c>
      <c r="CE751" s="25">
        <v>656.3</v>
      </c>
      <c r="CF751" s="25">
        <v>663.4</v>
      </c>
      <c r="CH751" s="5">
        <v>45091</v>
      </c>
      <c r="CI751" s="25">
        <v>17199</v>
      </c>
      <c r="CJ751" s="25">
        <v>17237</v>
      </c>
    </row>
    <row r="752" spans="1:88" x14ac:dyDescent="0.3">
      <c r="A752" s="5">
        <v>45205</v>
      </c>
      <c r="B752" s="25">
        <f t="shared" si="196"/>
        <v>625.6</v>
      </c>
      <c r="C752" s="25">
        <f t="shared" si="197"/>
        <v>16534</v>
      </c>
      <c r="D752" s="25">
        <v>625.70000000000005</v>
      </c>
      <c r="E752" s="25">
        <v>16528</v>
      </c>
      <c r="F752" s="44">
        <v>-8.1592839277476372E-4</v>
      </c>
      <c r="G752" s="1">
        <f>'ONE_LAST_QUOTE (2)'!AF752</f>
        <v>-3.2310590462182717E-4</v>
      </c>
      <c r="H752" s="1">
        <f t="shared" si="198"/>
        <v>1.7144585284287945E-3</v>
      </c>
      <c r="I752" s="1">
        <f t="shared" si="199"/>
        <v>-2.3606703376724491E-3</v>
      </c>
      <c r="J752" s="25">
        <f t="shared" si="191"/>
        <v>0</v>
      </c>
      <c r="K752" s="25">
        <f t="shared" si="192"/>
        <v>0</v>
      </c>
      <c r="L752" s="25">
        <f t="shared" si="193"/>
        <v>0</v>
      </c>
      <c r="M752" s="25">
        <v>0</v>
      </c>
      <c r="N752" s="5" t="str">
        <f t="shared" si="194"/>
        <v>-</v>
      </c>
      <c r="O752" s="5" t="str">
        <f t="shared" si="195"/>
        <v>-</v>
      </c>
      <c r="P752" s="5" t="s">
        <v>80</v>
      </c>
      <c r="Q752" s="5" t="s">
        <v>80</v>
      </c>
      <c r="R752" s="5" t="str">
        <f t="shared" si="200"/>
        <v>-</v>
      </c>
      <c r="S752" s="5" t="str">
        <f t="shared" si="201"/>
        <v>-</v>
      </c>
      <c r="T752" s="27">
        <f t="shared" si="202"/>
        <v>0</v>
      </c>
      <c r="CD752" s="5">
        <v>45100</v>
      </c>
      <c r="CE752" s="25">
        <v>652.20000000000005</v>
      </c>
      <c r="CF752" s="25">
        <v>656.6</v>
      </c>
      <c r="CH752" s="5">
        <v>45092</v>
      </c>
      <c r="CI752" s="25">
        <v>17336</v>
      </c>
      <c r="CJ752" s="25">
        <v>17177</v>
      </c>
    </row>
    <row r="753" spans="1:88" x14ac:dyDescent="0.3">
      <c r="A753" s="5">
        <v>45210</v>
      </c>
      <c r="B753" s="25">
        <f t="shared" si="196"/>
        <v>635.79999999999995</v>
      </c>
      <c r="C753" s="25">
        <f t="shared" si="197"/>
        <v>16708</v>
      </c>
      <c r="D753" s="25">
        <v>636</v>
      </c>
      <c r="E753" s="25">
        <v>16714</v>
      </c>
      <c r="F753" s="44">
        <v>-2.8620058228100934E-4</v>
      </c>
      <c r="G753" s="1">
        <f>'ONE_LAST_QUOTE (2)'!AF753</f>
        <v>-3.2310590462182717E-4</v>
      </c>
      <c r="H753" s="1">
        <f t="shared" si="198"/>
        <v>1.7144585284287945E-3</v>
      </c>
      <c r="I753" s="1">
        <f t="shared" si="199"/>
        <v>-2.3606703376724491E-3</v>
      </c>
      <c r="J753" s="25">
        <f t="shared" si="191"/>
        <v>0</v>
      </c>
      <c r="K753" s="25">
        <f t="shared" si="192"/>
        <v>0</v>
      </c>
      <c r="L753" s="25">
        <f t="shared" si="193"/>
        <v>0</v>
      </c>
      <c r="M753" s="25">
        <v>0</v>
      </c>
      <c r="N753" s="5" t="str">
        <f t="shared" si="194"/>
        <v>-</v>
      </c>
      <c r="O753" s="5" t="str">
        <f t="shared" si="195"/>
        <v>-</v>
      </c>
      <c r="P753" s="5" t="s">
        <v>2</v>
      </c>
      <c r="Q753" s="5" t="s">
        <v>2</v>
      </c>
      <c r="R753" s="5" t="str">
        <f t="shared" si="200"/>
        <v>-</v>
      </c>
      <c r="S753" s="5" t="str">
        <f t="shared" si="201"/>
        <v>-</v>
      </c>
      <c r="T753" s="27">
        <f t="shared" si="202"/>
        <v>1</v>
      </c>
      <c r="CD753" s="5">
        <v>45103</v>
      </c>
      <c r="CE753" s="25">
        <v>654.20000000000005</v>
      </c>
      <c r="CF753" s="25">
        <v>652.5</v>
      </c>
      <c r="CH753" s="5">
        <v>45093</v>
      </c>
      <c r="CI753" s="25">
        <v>17269</v>
      </c>
      <c r="CJ753" s="25">
        <v>17330</v>
      </c>
    </row>
    <row r="754" spans="1:88" x14ac:dyDescent="0.3">
      <c r="A754" s="5">
        <v>45211</v>
      </c>
      <c r="B754" s="25">
        <f t="shared" si="196"/>
        <v>641.5</v>
      </c>
      <c r="C754" s="25">
        <f t="shared" si="197"/>
        <v>16857</v>
      </c>
      <c r="D754" s="25">
        <v>641.5</v>
      </c>
      <c r="E754" s="25">
        <v>16848</v>
      </c>
      <c r="F754" s="44">
        <v>-8.7132655460643777E-4</v>
      </c>
      <c r="G754" s="1">
        <f>'ONE_LAST_QUOTE (2)'!AF754</f>
        <v>-3.2310590462182717E-4</v>
      </c>
      <c r="H754" s="1">
        <f t="shared" si="198"/>
        <v>1.7144585284287945E-3</v>
      </c>
      <c r="I754" s="1">
        <f t="shared" si="199"/>
        <v>-2.3606703376724491E-3</v>
      </c>
      <c r="J754" s="25">
        <f t="shared" si="191"/>
        <v>0</v>
      </c>
      <c r="K754" s="25">
        <f t="shared" si="192"/>
        <v>0</v>
      </c>
      <c r="L754" s="25">
        <f t="shared" si="193"/>
        <v>0</v>
      </c>
      <c r="M754" s="25">
        <v>0</v>
      </c>
      <c r="N754" s="5" t="str">
        <f t="shared" si="194"/>
        <v>-</v>
      </c>
      <c r="O754" s="5" t="str">
        <f t="shared" si="195"/>
        <v>-</v>
      </c>
      <c r="P754" s="5" t="s">
        <v>2</v>
      </c>
      <c r="Q754" s="5" t="s">
        <v>2</v>
      </c>
      <c r="R754" s="5" t="str">
        <f t="shared" si="200"/>
        <v>-</v>
      </c>
      <c r="S754" s="5" t="str">
        <f t="shared" si="201"/>
        <v>-</v>
      </c>
      <c r="T754" s="27">
        <f t="shared" si="202"/>
        <v>0</v>
      </c>
      <c r="CD754" s="5">
        <v>45104</v>
      </c>
      <c r="CE754" s="25">
        <v>650.4</v>
      </c>
      <c r="CF754" s="25">
        <v>653.6</v>
      </c>
      <c r="CH754" s="5">
        <v>45096</v>
      </c>
      <c r="CI754" s="25">
        <v>17253</v>
      </c>
      <c r="CJ754" s="25">
        <v>17263</v>
      </c>
    </row>
    <row r="755" spans="1:88" x14ac:dyDescent="0.3">
      <c r="A755" s="5">
        <v>45212</v>
      </c>
      <c r="B755" s="25">
        <f t="shared" si="196"/>
        <v>639.70000000000005</v>
      </c>
      <c r="C755" s="25">
        <f t="shared" si="197"/>
        <v>16775</v>
      </c>
      <c r="D755" s="25">
        <v>640</v>
      </c>
      <c r="E755" s="25">
        <v>16771</v>
      </c>
      <c r="F755" s="44">
        <v>-1.2973659592314254E-3</v>
      </c>
      <c r="G755" s="1">
        <f>'ONE_LAST_QUOTE (2)'!AF755</f>
        <v>-3.2310590462182717E-4</v>
      </c>
      <c r="H755" s="1">
        <f t="shared" si="198"/>
        <v>1.7144585284287945E-3</v>
      </c>
      <c r="I755" s="1">
        <f t="shared" si="199"/>
        <v>-2.3606703376724491E-3</v>
      </c>
      <c r="J755" s="25">
        <f t="shared" si="191"/>
        <v>0</v>
      </c>
      <c r="K755" s="25">
        <f t="shared" si="192"/>
        <v>0</v>
      </c>
      <c r="L755" s="25">
        <f t="shared" si="193"/>
        <v>0</v>
      </c>
      <c r="M755" s="25">
        <v>0</v>
      </c>
      <c r="N755" s="5" t="str">
        <f t="shared" si="194"/>
        <v>-</v>
      </c>
      <c r="O755" s="5" t="str">
        <f t="shared" si="195"/>
        <v>-</v>
      </c>
      <c r="P755" s="5" t="s">
        <v>2</v>
      </c>
      <c r="Q755" s="5" t="s">
        <v>2</v>
      </c>
      <c r="R755" s="5" t="str">
        <f t="shared" si="200"/>
        <v>-</v>
      </c>
      <c r="S755" s="5" t="str">
        <f t="shared" si="201"/>
        <v>-</v>
      </c>
      <c r="T755" s="27">
        <f t="shared" si="202"/>
        <v>0</v>
      </c>
      <c r="CD755" s="5">
        <v>45105</v>
      </c>
      <c r="CE755" s="25">
        <v>650.4</v>
      </c>
      <c r="CF755" s="25">
        <v>650.29999999999995</v>
      </c>
      <c r="CH755" s="5">
        <v>45097</v>
      </c>
      <c r="CI755" s="25">
        <v>17189</v>
      </c>
      <c r="CJ755" s="25">
        <v>17260</v>
      </c>
    </row>
    <row r="756" spans="1:88" x14ac:dyDescent="0.3">
      <c r="A756" s="5">
        <v>45215</v>
      </c>
      <c r="B756" s="25">
        <f t="shared" si="196"/>
        <v>634.5</v>
      </c>
      <c r="C756" s="25">
        <f t="shared" si="197"/>
        <v>16665</v>
      </c>
      <c r="D756" s="25">
        <v>634.20000000000005</v>
      </c>
      <c r="E756" s="25">
        <v>16649</v>
      </c>
      <c r="F756" s="44">
        <v>-1.1713334488961907E-3</v>
      </c>
      <c r="G756" s="1">
        <f>'ONE_LAST_QUOTE (2)'!AF756</f>
        <v>-3.2310590462182717E-4</v>
      </c>
      <c r="H756" s="1">
        <f t="shared" si="198"/>
        <v>1.7144585284287945E-3</v>
      </c>
      <c r="I756" s="1">
        <f t="shared" si="199"/>
        <v>-2.3606703376724491E-3</v>
      </c>
      <c r="J756" s="25">
        <f t="shared" si="191"/>
        <v>0</v>
      </c>
      <c r="K756" s="25">
        <f t="shared" si="192"/>
        <v>0</v>
      </c>
      <c r="L756" s="25">
        <f t="shared" si="193"/>
        <v>0</v>
      </c>
      <c r="M756" s="25">
        <v>0</v>
      </c>
      <c r="N756" s="5" t="str">
        <f t="shared" si="194"/>
        <v>-</v>
      </c>
      <c r="O756" s="5" t="str">
        <f t="shared" si="195"/>
        <v>-</v>
      </c>
      <c r="P756" s="5" t="s">
        <v>80</v>
      </c>
      <c r="Q756" s="5" t="s">
        <v>80</v>
      </c>
      <c r="R756" s="5" t="str">
        <f t="shared" si="200"/>
        <v>-</v>
      </c>
      <c r="S756" s="5" t="str">
        <f t="shared" si="201"/>
        <v>-</v>
      </c>
      <c r="T756" s="27">
        <f t="shared" si="202"/>
        <v>0</v>
      </c>
      <c r="CD756" s="5">
        <v>45106</v>
      </c>
      <c r="CE756" s="25">
        <v>650.70000000000005</v>
      </c>
      <c r="CF756" s="25">
        <v>650.29999999999995</v>
      </c>
      <c r="CH756" s="5">
        <v>45098</v>
      </c>
      <c r="CI756" s="25">
        <v>17230</v>
      </c>
      <c r="CJ756" s="25">
        <v>17185</v>
      </c>
    </row>
    <row r="757" spans="1:88" x14ac:dyDescent="0.3">
      <c r="A757" s="5">
        <v>45216</v>
      </c>
      <c r="B757" s="25">
        <f t="shared" si="196"/>
        <v>635</v>
      </c>
      <c r="C757" s="25">
        <f t="shared" si="197"/>
        <v>16653</v>
      </c>
      <c r="D757" s="25">
        <v>635.20000000000005</v>
      </c>
      <c r="E757" s="25">
        <v>16650</v>
      </c>
      <c r="F757" s="44">
        <v>-2.1219538986437839E-4</v>
      </c>
      <c r="G757" s="1">
        <f>'ONE_LAST_QUOTE (2)'!AF757</f>
        <v>-3.2310590462182717E-4</v>
      </c>
      <c r="H757" s="1">
        <f t="shared" si="198"/>
        <v>1.7144585284287945E-3</v>
      </c>
      <c r="I757" s="1">
        <f t="shared" si="199"/>
        <v>-2.3606703376724491E-3</v>
      </c>
      <c r="J757" s="25">
        <f t="shared" si="191"/>
        <v>0</v>
      </c>
      <c r="K757" s="25">
        <f t="shared" si="192"/>
        <v>0</v>
      </c>
      <c r="L757" s="25">
        <f t="shared" si="193"/>
        <v>0</v>
      </c>
      <c r="M757" s="25">
        <v>0</v>
      </c>
      <c r="N757" s="5" t="str">
        <f t="shared" si="194"/>
        <v>-</v>
      </c>
      <c r="O757" s="5" t="str">
        <f t="shared" si="195"/>
        <v>-</v>
      </c>
      <c r="P757" s="5" t="s">
        <v>2</v>
      </c>
      <c r="Q757" s="5" t="s">
        <v>2</v>
      </c>
      <c r="R757" s="5" t="str">
        <f t="shared" si="200"/>
        <v>-</v>
      </c>
      <c r="S757" s="5" t="str">
        <f t="shared" si="201"/>
        <v>-</v>
      </c>
      <c r="T757" s="27">
        <f t="shared" si="202"/>
        <v>1</v>
      </c>
      <c r="CD757" s="5">
        <v>45107</v>
      </c>
      <c r="CE757" s="25">
        <v>645.5</v>
      </c>
      <c r="CF757" s="25">
        <v>646.4</v>
      </c>
      <c r="CH757" s="5">
        <v>45103</v>
      </c>
      <c r="CI757" s="25">
        <v>16880</v>
      </c>
      <c r="CJ757" s="25">
        <v>17008</v>
      </c>
    </row>
    <row r="758" spans="1:88" x14ac:dyDescent="0.3">
      <c r="A758" s="5">
        <v>45217</v>
      </c>
      <c r="B758" s="25">
        <f t="shared" si="196"/>
        <v>627.9</v>
      </c>
      <c r="C758" s="25">
        <f t="shared" si="197"/>
        <v>16466</v>
      </c>
      <c r="D758" s="25">
        <v>626.9</v>
      </c>
      <c r="E758" s="25">
        <v>16426</v>
      </c>
      <c r="F758" s="44">
        <v>-1.6553443946526398E-3</v>
      </c>
      <c r="G758" s="1">
        <f>'ONE_LAST_QUOTE (2)'!AF758</f>
        <v>-3.2310590462182717E-4</v>
      </c>
      <c r="H758" s="1">
        <f t="shared" si="198"/>
        <v>1.7144585284287945E-3</v>
      </c>
      <c r="I758" s="1">
        <f t="shared" si="199"/>
        <v>-2.3606703376724491E-3</v>
      </c>
      <c r="J758" s="25">
        <f t="shared" si="191"/>
        <v>0</v>
      </c>
      <c r="K758" s="25">
        <f t="shared" si="192"/>
        <v>0</v>
      </c>
      <c r="L758" s="25">
        <f t="shared" si="193"/>
        <v>0</v>
      </c>
      <c r="M758" s="25">
        <v>0</v>
      </c>
      <c r="N758" s="5" t="str">
        <f t="shared" si="194"/>
        <v>-</v>
      </c>
      <c r="O758" s="5" t="str">
        <f t="shared" si="195"/>
        <v>-</v>
      </c>
      <c r="P758" s="5" t="s">
        <v>80</v>
      </c>
      <c r="Q758" s="5" t="s">
        <v>80</v>
      </c>
      <c r="R758" s="5" t="str">
        <f t="shared" si="200"/>
        <v>-</v>
      </c>
      <c r="S758" s="5" t="str">
        <f t="shared" si="201"/>
        <v>-</v>
      </c>
      <c r="T758" s="27">
        <f t="shared" si="202"/>
        <v>0</v>
      </c>
      <c r="CD758" s="5">
        <v>45110</v>
      </c>
      <c r="CE758" s="25">
        <v>654.9</v>
      </c>
      <c r="CF758" s="25">
        <v>645.70000000000005</v>
      </c>
      <c r="CH758" s="5">
        <v>45104</v>
      </c>
      <c r="CI758" s="25">
        <v>16742</v>
      </c>
      <c r="CJ758" s="25">
        <v>16872</v>
      </c>
    </row>
    <row r="759" spans="1:88" x14ac:dyDescent="0.3">
      <c r="A759" s="5">
        <v>45218</v>
      </c>
      <c r="B759" s="25">
        <f t="shared" si="196"/>
        <v>627.1</v>
      </c>
      <c r="C759" s="25">
        <f t="shared" si="197"/>
        <v>16480</v>
      </c>
      <c r="D759" s="25">
        <v>626.9</v>
      </c>
      <c r="E759" s="25">
        <v>16461</v>
      </c>
      <c r="F759" s="44">
        <v>2.2828263634445504E-3</v>
      </c>
      <c r="G759" s="1">
        <f>'ONE_LAST_QUOTE (2)'!AF759</f>
        <v>-3.2310590462182717E-4</v>
      </c>
      <c r="H759" s="1">
        <f t="shared" si="198"/>
        <v>1.7144585284287945E-3</v>
      </c>
      <c r="I759" s="1">
        <f t="shared" si="199"/>
        <v>-2.3606703376724491E-3</v>
      </c>
      <c r="J759" s="25">
        <f t="shared" si="191"/>
        <v>1</v>
      </c>
      <c r="K759" s="25">
        <f t="shared" si="192"/>
        <v>0</v>
      </c>
      <c r="L759" s="25">
        <f t="shared" si="193"/>
        <v>1</v>
      </c>
      <c r="M759" s="25">
        <v>0</v>
      </c>
      <c r="N759" s="5">
        <f t="shared" si="194"/>
        <v>45218</v>
      </c>
      <c r="O759" s="5" t="str">
        <f t="shared" si="195"/>
        <v>-</v>
      </c>
      <c r="P759" s="5" t="s">
        <v>80</v>
      </c>
      <c r="Q759" s="5" t="s">
        <v>80</v>
      </c>
      <c r="R759" s="5" t="str">
        <f t="shared" si="200"/>
        <v>-</v>
      </c>
      <c r="S759" s="5" t="str">
        <f t="shared" si="201"/>
        <v>-</v>
      </c>
      <c r="T759" s="27">
        <f t="shared" si="202"/>
        <v>1</v>
      </c>
      <c r="CD759" s="5">
        <v>45111</v>
      </c>
      <c r="CE759" s="25">
        <v>658.3</v>
      </c>
      <c r="CF759" s="25">
        <v>655.29999999999995</v>
      </c>
      <c r="CH759" s="5">
        <v>45105</v>
      </c>
      <c r="CI759" s="25">
        <v>16775</v>
      </c>
      <c r="CJ759" s="25">
        <v>16743</v>
      </c>
    </row>
    <row r="760" spans="1:88" x14ac:dyDescent="0.3">
      <c r="A760" s="5">
        <v>45219</v>
      </c>
      <c r="B760" s="25">
        <f t="shared" si="196"/>
        <v>627.4</v>
      </c>
      <c r="C760" s="25">
        <f t="shared" si="197"/>
        <v>16405</v>
      </c>
      <c r="D760" s="25">
        <v>628.20000000000005</v>
      </c>
      <c r="E760" s="25">
        <v>16414</v>
      </c>
      <c r="F760" s="44">
        <v>9.5659901227977706E-4</v>
      </c>
      <c r="G760" s="1">
        <f>'ONE_LAST_QUOTE (2)'!AF760</f>
        <v>-3.2310590462182717E-4</v>
      </c>
      <c r="H760" s="1">
        <f t="shared" si="198"/>
        <v>1.7144585284287945E-3</v>
      </c>
      <c r="I760" s="1">
        <f t="shared" si="199"/>
        <v>-2.3606703376724491E-3</v>
      </c>
      <c r="J760" s="25">
        <f t="shared" si="191"/>
        <v>0</v>
      </c>
      <c r="K760" s="25">
        <f t="shared" si="192"/>
        <v>0</v>
      </c>
      <c r="L760" s="25">
        <f t="shared" si="193"/>
        <v>0</v>
      </c>
      <c r="M760" s="25">
        <v>0</v>
      </c>
      <c r="N760" s="5" t="str">
        <f t="shared" si="194"/>
        <v>-</v>
      </c>
      <c r="O760" s="5" t="str">
        <f t="shared" si="195"/>
        <v>-</v>
      </c>
      <c r="P760" s="5" t="s">
        <v>80</v>
      </c>
      <c r="Q760" s="5" t="s">
        <v>80</v>
      </c>
      <c r="R760" s="5" t="str">
        <f t="shared" si="200"/>
        <v>-</v>
      </c>
      <c r="S760" s="5" t="str">
        <f t="shared" si="201"/>
        <v>-</v>
      </c>
      <c r="T760" s="27">
        <f t="shared" si="202"/>
        <v>1</v>
      </c>
      <c r="CD760" s="5">
        <v>45112</v>
      </c>
      <c r="CE760" s="25">
        <v>653.29999999999995</v>
      </c>
      <c r="CF760" s="25">
        <v>658.4</v>
      </c>
      <c r="CH760" s="5">
        <v>45106</v>
      </c>
      <c r="CI760" s="25">
        <v>16762</v>
      </c>
      <c r="CJ760" s="25">
        <v>16766</v>
      </c>
    </row>
    <row r="761" spans="1:88" x14ac:dyDescent="0.3">
      <c r="A761" s="5">
        <v>45222</v>
      </c>
      <c r="B761" s="25">
        <f t="shared" si="196"/>
        <v>618.9</v>
      </c>
      <c r="C761" s="25">
        <f t="shared" si="197"/>
        <v>16253</v>
      </c>
      <c r="D761" s="25">
        <v>618.9</v>
      </c>
      <c r="E761" s="25">
        <v>16256</v>
      </c>
      <c r="F761" s="44">
        <v>1.8117780071508715E-3</v>
      </c>
      <c r="G761" s="1">
        <f>'ONE_LAST_QUOTE (2)'!AF761</f>
        <v>-3.2310590462182717E-4</v>
      </c>
      <c r="H761" s="1">
        <f t="shared" si="198"/>
        <v>1.7144585284287945E-3</v>
      </c>
      <c r="I761" s="1">
        <f t="shared" si="199"/>
        <v>-2.3606703376724491E-3</v>
      </c>
      <c r="J761" s="25">
        <f t="shared" si="191"/>
        <v>1</v>
      </c>
      <c r="K761" s="25">
        <f t="shared" si="192"/>
        <v>0</v>
      </c>
      <c r="L761" s="25">
        <f t="shared" si="193"/>
        <v>1</v>
      </c>
      <c r="M761" s="25">
        <v>0</v>
      </c>
      <c r="N761" s="5">
        <f t="shared" si="194"/>
        <v>45222</v>
      </c>
      <c r="O761" s="5" t="str">
        <f t="shared" si="195"/>
        <v>-</v>
      </c>
      <c r="P761" s="5" t="s">
        <v>80</v>
      </c>
      <c r="Q761" s="5" t="s">
        <v>80</v>
      </c>
      <c r="R761" s="5" t="str">
        <f t="shared" si="200"/>
        <v>-</v>
      </c>
      <c r="S761" s="5" t="str">
        <f t="shared" si="201"/>
        <v>-</v>
      </c>
      <c r="T761" s="27">
        <f t="shared" si="202"/>
        <v>1</v>
      </c>
      <c r="CD761" s="5">
        <v>45113</v>
      </c>
      <c r="CE761" s="25">
        <v>639.29999999999995</v>
      </c>
      <c r="CF761" s="25">
        <v>652.29999999999995</v>
      </c>
      <c r="CH761" s="5">
        <v>45107</v>
      </c>
      <c r="CI761" s="25">
        <v>16787</v>
      </c>
      <c r="CJ761" s="25">
        <v>16744</v>
      </c>
    </row>
    <row r="762" spans="1:88" x14ac:dyDescent="0.3">
      <c r="A762" s="5">
        <v>45223</v>
      </c>
      <c r="B762" s="25">
        <f t="shared" si="196"/>
        <v>621</v>
      </c>
      <c r="C762" s="25">
        <f t="shared" si="197"/>
        <v>16340</v>
      </c>
      <c r="D762" s="25">
        <v>620.9</v>
      </c>
      <c r="E762" s="25">
        <v>16333</v>
      </c>
      <c r="F762" s="44">
        <v>1.3057305893486265E-3</v>
      </c>
      <c r="G762" s="1">
        <f>'ONE_LAST_QUOTE (2)'!AF762</f>
        <v>-3.2310590462182717E-4</v>
      </c>
      <c r="H762" s="1">
        <f t="shared" si="198"/>
        <v>1.7144585284287945E-3</v>
      </c>
      <c r="I762" s="1">
        <f t="shared" si="199"/>
        <v>-2.3606703376724491E-3</v>
      </c>
      <c r="J762" s="25">
        <f t="shared" si="191"/>
        <v>0</v>
      </c>
      <c r="K762" s="25">
        <f t="shared" si="192"/>
        <v>0</v>
      </c>
      <c r="L762" s="25">
        <f t="shared" si="193"/>
        <v>0</v>
      </c>
      <c r="M762" s="25">
        <v>0</v>
      </c>
      <c r="N762" s="5" t="str">
        <f t="shared" si="194"/>
        <v>-</v>
      </c>
      <c r="O762" s="5" t="str">
        <f t="shared" si="195"/>
        <v>-</v>
      </c>
      <c r="P762" s="5" t="s">
        <v>80</v>
      </c>
      <c r="Q762" s="5" t="s">
        <v>80</v>
      </c>
      <c r="R762" s="5" t="str">
        <f t="shared" si="200"/>
        <v>-</v>
      </c>
      <c r="S762" s="5" t="str">
        <f t="shared" si="201"/>
        <v>-</v>
      </c>
      <c r="T762" s="27">
        <f t="shared" si="202"/>
        <v>1</v>
      </c>
      <c r="CD762" s="5">
        <v>45114</v>
      </c>
      <c r="CE762" s="25">
        <v>637</v>
      </c>
      <c r="CF762" s="25">
        <v>639.5</v>
      </c>
      <c r="CH762" s="5">
        <v>45110</v>
      </c>
      <c r="CI762" s="25">
        <v>17035</v>
      </c>
      <c r="CJ762" s="25">
        <v>16776</v>
      </c>
    </row>
    <row r="763" spans="1:88" x14ac:dyDescent="0.3">
      <c r="A763" s="5">
        <v>45224</v>
      </c>
      <c r="B763" s="25">
        <f t="shared" si="196"/>
        <v>621.6</v>
      </c>
      <c r="C763" s="25">
        <f t="shared" si="197"/>
        <v>16365</v>
      </c>
      <c r="D763" s="25">
        <v>622.6</v>
      </c>
      <c r="E763" s="25">
        <v>16358</v>
      </c>
      <c r="F763" s="44">
        <v>-5.9120618284385718E-4</v>
      </c>
      <c r="G763" s="1">
        <f>'ONE_LAST_QUOTE (2)'!AF763</f>
        <v>-3.2310590462182717E-4</v>
      </c>
      <c r="H763" s="1">
        <f t="shared" si="198"/>
        <v>1.7144585284287945E-3</v>
      </c>
      <c r="I763" s="1">
        <f t="shared" si="199"/>
        <v>-2.3606703376724491E-3</v>
      </c>
      <c r="J763" s="25">
        <f t="shared" si="191"/>
        <v>0</v>
      </c>
      <c r="K763" s="25">
        <f t="shared" si="192"/>
        <v>0</v>
      </c>
      <c r="L763" s="25">
        <f t="shared" si="193"/>
        <v>0</v>
      </c>
      <c r="M763" s="25">
        <v>0</v>
      </c>
      <c r="N763" s="5" t="str">
        <f t="shared" si="194"/>
        <v>-</v>
      </c>
      <c r="O763" s="5" t="str">
        <f t="shared" si="195"/>
        <v>-</v>
      </c>
      <c r="P763" s="5" t="s">
        <v>80</v>
      </c>
      <c r="Q763" s="5" t="s">
        <v>80</v>
      </c>
      <c r="R763" s="5" t="str">
        <f t="shared" si="200"/>
        <v>-</v>
      </c>
      <c r="S763" s="5" t="str">
        <f t="shared" si="201"/>
        <v>-</v>
      </c>
      <c r="T763" s="27">
        <f t="shared" si="202"/>
        <v>0</v>
      </c>
      <c r="CD763" s="5">
        <v>45117</v>
      </c>
      <c r="CE763" s="25">
        <v>633.79999999999995</v>
      </c>
      <c r="CF763" s="25">
        <v>636.6</v>
      </c>
      <c r="CH763" s="5">
        <v>45111</v>
      </c>
      <c r="CI763" s="25">
        <v>17103</v>
      </c>
      <c r="CJ763" s="25">
        <v>17040</v>
      </c>
    </row>
    <row r="764" spans="1:88" x14ac:dyDescent="0.3">
      <c r="A764" s="5">
        <v>45225</v>
      </c>
      <c r="B764" s="25">
        <f t="shared" si="196"/>
        <v>610.79999999999995</v>
      </c>
      <c r="C764" s="25">
        <f t="shared" si="197"/>
        <v>16064</v>
      </c>
      <c r="D764" s="25">
        <v>610.20000000000005</v>
      </c>
      <c r="E764" s="25">
        <v>16066</v>
      </c>
      <c r="F764" s="44">
        <v>-1.7689348312823633E-4</v>
      </c>
      <c r="G764" s="1">
        <f>'ONE_LAST_QUOTE (2)'!AF764</f>
        <v>-3.2310590462182717E-4</v>
      </c>
      <c r="H764" s="1">
        <f t="shared" si="198"/>
        <v>1.7144585284287945E-3</v>
      </c>
      <c r="I764" s="1">
        <f t="shared" si="199"/>
        <v>-2.3606703376724491E-3</v>
      </c>
      <c r="J764" s="25">
        <f t="shared" si="191"/>
        <v>0</v>
      </c>
      <c r="K764" s="25">
        <f t="shared" si="192"/>
        <v>0</v>
      </c>
      <c r="L764" s="25">
        <f t="shared" si="193"/>
        <v>0</v>
      </c>
      <c r="M764" s="25">
        <v>0</v>
      </c>
      <c r="N764" s="5" t="str">
        <f t="shared" si="194"/>
        <v>-</v>
      </c>
      <c r="O764" s="5" t="str">
        <f t="shared" si="195"/>
        <v>-</v>
      </c>
      <c r="P764" s="5" t="s">
        <v>80</v>
      </c>
      <c r="Q764" s="5" t="s">
        <v>80</v>
      </c>
      <c r="R764" s="5" t="str">
        <f t="shared" si="200"/>
        <v>-</v>
      </c>
      <c r="S764" s="5" t="str">
        <f t="shared" si="201"/>
        <v>-</v>
      </c>
      <c r="T764" s="27">
        <f t="shared" si="202"/>
        <v>1</v>
      </c>
      <c r="CD764" s="5">
        <v>45118</v>
      </c>
      <c r="CE764" s="25">
        <v>646.9</v>
      </c>
      <c r="CF764" s="25">
        <v>633.6</v>
      </c>
      <c r="CH764" s="5">
        <v>45112</v>
      </c>
      <c r="CI764" s="25">
        <v>17005</v>
      </c>
      <c r="CJ764" s="25">
        <v>17112</v>
      </c>
    </row>
    <row r="765" spans="1:88" x14ac:dyDescent="0.3">
      <c r="A765" s="5">
        <v>45226</v>
      </c>
      <c r="B765" s="25">
        <f t="shared" si="196"/>
        <v>614.4</v>
      </c>
      <c r="C765" s="25">
        <f t="shared" si="197"/>
        <v>16151</v>
      </c>
      <c r="D765" s="25">
        <v>613.9</v>
      </c>
      <c r="E765" s="25">
        <v>16152</v>
      </c>
      <c r="F765" s="44">
        <v>8.8096881004395052E-6</v>
      </c>
      <c r="G765" s="1">
        <f>'ONE_LAST_QUOTE (2)'!AF765</f>
        <v>-3.2310590462182717E-4</v>
      </c>
      <c r="H765" s="1">
        <f t="shared" si="198"/>
        <v>1.7144585284287945E-3</v>
      </c>
      <c r="I765" s="1">
        <f t="shared" si="199"/>
        <v>-2.3606703376724491E-3</v>
      </c>
      <c r="J765" s="25">
        <f t="shared" si="191"/>
        <v>0</v>
      </c>
      <c r="K765" s="25">
        <f t="shared" si="192"/>
        <v>0</v>
      </c>
      <c r="L765" s="25">
        <f t="shared" si="193"/>
        <v>0</v>
      </c>
      <c r="M765" s="25">
        <v>0</v>
      </c>
      <c r="N765" s="5" t="str">
        <f t="shared" si="194"/>
        <v>-</v>
      </c>
      <c r="O765" s="5" t="str">
        <f t="shared" si="195"/>
        <v>-</v>
      </c>
      <c r="P765" s="5" t="s">
        <v>80</v>
      </c>
      <c r="Q765" s="5" t="s">
        <v>80</v>
      </c>
      <c r="R765" s="5" t="str">
        <f t="shared" si="200"/>
        <v>-</v>
      </c>
      <c r="S765" s="5" t="str">
        <f t="shared" si="201"/>
        <v>-</v>
      </c>
      <c r="T765" s="27">
        <f t="shared" si="202"/>
        <v>1</v>
      </c>
      <c r="CD765" s="5">
        <v>45119</v>
      </c>
      <c r="CE765" s="25">
        <v>649.5</v>
      </c>
      <c r="CF765" s="25">
        <v>648</v>
      </c>
      <c r="CH765" s="5">
        <v>45113</v>
      </c>
      <c r="CI765" s="25">
        <v>16689</v>
      </c>
      <c r="CJ765" s="25">
        <v>16969</v>
      </c>
    </row>
    <row r="766" spans="1:88" x14ac:dyDescent="0.3">
      <c r="A766" s="5">
        <v>45229</v>
      </c>
      <c r="B766" s="25">
        <f t="shared" si="196"/>
        <v>614.5</v>
      </c>
      <c r="C766" s="25">
        <f t="shared" si="197"/>
        <v>16172</v>
      </c>
      <c r="D766" s="25">
        <v>611.4</v>
      </c>
      <c r="E766" s="25">
        <v>16160</v>
      </c>
      <c r="F766" s="44">
        <v>3.5654670557356688E-3</v>
      </c>
      <c r="G766" s="1">
        <f>'ONE_LAST_QUOTE (2)'!AF766</f>
        <v>-3.2310590462182717E-4</v>
      </c>
      <c r="H766" s="1">
        <f t="shared" si="198"/>
        <v>1.7144585284287945E-3</v>
      </c>
      <c r="I766" s="1">
        <f t="shared" si="199"/>
        <v>-2.3606703376724491E-3</v>
      </c>
      <c r="J766" s="25">
        <f t="shared" si="191"/>
        <v>1</v>
      </c>
      <c r="K766" s="25">
        <f t="shared" si="192"/>
        <v>0</v>
      </c>
      <c r="L766" s="25">
        <f t="shared" si="193"/>
        <v>1</v>
      </c>
      <c r="M766" s="25">
        <v>0</v>
      </c>
      <c r="N766" s="5">
        <f t="shared" si="194"/>
        <v>45229</v>
      </c>
      <c r="O766" s="5" t="str">
        <f t="shared" si="195"/>
        <v>-</v>
      </c>
      <c r="P766" s="5" t="s">
        <v>80</v>
      </c>
      <c r="Q766" s="5" t="s">
        <v>80</v>
      </c>
      <c r="R766" s="5" t="str">
        <f t="shared" si="200"/>
        <v>-</v>
      </c>
      <c r="S766" s="5" t="str">
        <f t="shared" si="201"/>
        <v>-</v>
      </c>
      <c r="T766" s="27">
        <f t="shared" si="202"/>
        <v>1</v>
      </c>
      <c r="CD766" s="5">
        <v>45120</v>
      </c>
      <c r="CE766" s="25">
        <v>658.5</v>
      </c>
      <c r="CF766" s="25">
        <v>649.5</v>
      </c>
      <c r="CH766" s="5">
        <v>45114</v>
      </c>
      <c r="CI766" s="25">
        <v>16624</v>
      </c>
      <c r="CJ766" s="25">
        <v>16686</v>
      </c>
    </row>
    <row r="767" spans="1:88" x14ac:dyDescent="0.3">
      <c r="A767" s="5">
        <v>45230</v>
      </c>
      <c r="B767" s="25">
        <f t="shared" si="196"/>
        <v>609.20000000000005</v>
      </c>
      <c r="C767" s="25">
        <f t="shared" si="197"/>
        <v>16011</v>
      </c>
      <c r="D767" s="25">
        <v>609</v>
      </c>
      <c r="E767" s="25">
        <v>15997</v>
      </c>
      <c r="F767" s="44">
        <v>-3.2522002442389344E-4</v>
      </c>
      <c r="G767" s="1">
        <f>'ONE_LAST_QUOTE (2)'!AF767</f>
        <v>-3.2310590462182717E-4</v>
      </c>
      <c r="H767" s="1">
        <f t="shared" si="198"/>
        <v>1.7144585284287945E-3</v>
      </c>
      <c r="I767" s="1">
        <f t="shared" si="199"/>
        <v>-2.3606703376724491E-3</v>
      </c>
      <c r="J767" s="25">
        <f t="shared" si="191"/>
        <v>0</v>
      </c>
      <c r="K767" s="25">
        <f t="shared" si="192"/>
        <v>0</v>
      </c>
      <c r="L767" s="25">
        <f t="shared" si="193"/>
        <v>0</v>
      </c>
      <c r="M767" s="25">
        <v>1</v>
      </c>
      <c r="N767" s="5" t="str">
        <f t="shared" si="194"/>
        <v>-</v>
      </c>
      <c r="O767" s="5" t="str">
        <f t="shared" si="195"/>
        <v>-</v>
      </c>
      <c r="P767" s="5" t="s">
        <v>80</v>
      </c>
      <c r="Q767" s="5" t="s">
        <v>80</v>
      </c>
      <c r="R767" s="5" t="str">
        <f t="shared" si="200"/>
        <v>-</v>
      </c>
      <c r="S767" s="5" t="str">
        <f t="shared" si="201"/>
        <v>-</v>
      </c>
      <c r="T767" s="27">
        <f t="shared" si="202"/>
        <v>0</v>
      </c>
      <c r="CD767" s="5">
        <v>45121</v>
      </c>
      <c r="CE767" s="25">
        <v>665.1</v>
      </c>
      <c r="CF767" s="25">
        <v>657.1</v>
      </c>
      <c r="CH767" s="5">
        <v>45117</v>
      </c>
      <c r="CI767" s="25">
        <v>16553</v>
      </c>
      <c r="CJ767" s="25">
        <v>16619</v>
      </c>
    </row>
    <row r="768" spans="1:88" x14ac:dyDescent="0.3">
      <c r="A768" s="5">
        <v>45231</v>
      </c>
      <c r="B768" s="25">
        <f t="shared" si="196"/>
        <v>611.70000000000005</v>
      </c>
      <c r="C768" s="25">
        <f t="shared" si="197"/>
        <v>16067</v>
      </c>
      <c r="D768" s="25">
        <v>611.70000000000005</v>
      </c>
      <c r="E768" s="25">
        <v>16050</v>
      </c>
      <c r="F768" s="44">
        <v>-2.0813083862069957E-3</v>
      </c>
      <c r="G768" s="1">
        <f>'ONE_LAST_QUOTE (2)'!AF768</f>
        <v>-3.2310590462182717E-4</v>
      </c>
      <c r="H768" s="1">
        <f t="shared" si="198"/>
        <v>1.7144585284287945E-3</v>
      </c>
      <c r="I768" s="1">
        <f t="shared" si="199"/>
        <v>-2.3606703376724491E-3</v>
      </c>
      <c r="J768" s="25">
        <f t="shared" si="191"/>
        <v>0</v>
      </c>
      <c r="K768" s="25">
        <f t="shared" si="192"/>
        <v>0</v>
      </c>
      <c r="L768" s="25">
        <f t="shared" si="193"/>
        <v>0</v>
      </c>
      <c r="M768" s="25">
        <v>0</v>
      </c>
      <c r="N768" s="5" t="str">
        <f t="shared" si="194"/>
        <v>-</v>
      </c>
      <c r="O768" s="5" t="str">
        <f t="shared" si="195"/>
        <v>-</v>
      </c>
      <c r="P768" s="5" t="s">
        <v>80</v>
      </c>
      <c r="Q768" s="5" t="s">
        <v>80</v>
      </c>
      <c r="R768" s="5" t="str">
        <f t="shared" si="200"/>
        <v>-</v>
      </c>
      <c r="S768" s="5" t="str">
        <f t="shared" si="201"/>
        <v>-</v>
      </c>
      <c r="T768" s="27">
        <f t="shared" si="202"/>
        <v>0</v>
      </c>
      <c r="CD768" s="5">
        <v>45124</v>
      </c>
      <c r="CE768" s="25">
        <v>665.1</v>
      </c>
      <c r="CF768" s="25">
        <v>665</v>
      </c>
      <c r="CH768" s="5">
        <v>45118</v>
      </c>
      <c r="CI768" s="25">
        <v>16866</v>
      </c>
      <c r="CJ768" s="25">
        <v>16569</v>
      </c>
    </row>
    <row r="769" spans="1:88" x14ac:dyDescent="0.3">
      <c r="A769" s="5">
        <v>45232</v>
      </c>
      <c r="B769" s="25">
        <f t="shared" si="196"/>
        <v>625.20000000000005</v>
      </c>
      <c r="C769" s="25">
        <f t="shared" si="197"/>
        <v>16389</v>
      </c>
      <c r="D769" s="25">
        <v>625.4</v>
      </c>
      <c r="E769" s="25">
        <v>16389</v>
      </c>
      <c r="F769" s="44">
        <v>1.0642528630497208E-4</v>
      </c>
      <c r="G769" s="1">
        <f>'ONE_LAST_QUOTE (2)'!AF769</f>
        <v>-3.2310590462182717E-4</v>
      </c>
      <c r="H769" s="1">
        <f t="shared" si="198"/>
        <v>1.7144585284287945E-3</v>
      </c>
      <c r="I769" s="1">
        <f t="shared" si="199"/>
        <v>-2.3606703376724491E-3</v>
      </c>
      <c r="J769" s="25">
        <f t="shared" si="191"/>
        <v>0</v>
      </c>
      <c r="K769" s="25">
        <f t="shared" si="192"/>
        <v>0</v>
      </c>
      <c r="L769" s="25">
        <f t="shared" si="193"/>
        <v>0</v>
      </c>
      <c r="M769" s="25">
        <v>0</v>
      </c>
      <c r="N769" s="5" t="str">
        <f t="shared" si="194"/>
        <v>-</v>
      </c>
      <c r="O769" s="5" t="str">
        <f t="shared" si="195"/>
        <v>-</v>
      </c>
      <c r="P769" s="5" t="s">
        <v>80</v>
      </c>
      <c r="Q769" s="5" t="s">
        <v>80</v>
      </c>
      <c r="R769" s="5" t="str">
        <f t="shared" si="200"/>
        <v>-</v>
      </c>
      <c r="S769" s="5" t="str">
        <f t="shared" si="201"/>
        <v>-</v>
      </c>
      <c r="T769" s="27">
        <f t="shared" si="202"/>
        <v>1</v>
      </c>
      <c r="CD769" s="5">
        <v>45125</v>
      </c>
      <c r="CE769" s="25">
        <v>663.9</v>
      </c>
      <c r="CF769" s="25">
        <v>667.1</v>
      </c>
      <c r="CH769" s="5">
        <v>45119</v>
      </c>
      <c r="CI769" s="25">
        <v>16922</v>
      </c>
      <c r="CJ769" s="25">
        <v>16900</v>
      </c>
    </row>
    <row r="770" spans="1:88" x14ac:dyDescent="0.3">
      <c r="A770" s="5">
        <v>45233</v>
      </c>
      <c r="B770" s="25">
        <f t="shared" si="196"/>
        <v>629</v>
      </c>
      <c r="C770" s="25">
        <f t="shared" si="197"/>
        <v>16514</v>
      </c>
      <c r="D770" s="25">
        <v>630.4</v>
      </c>
      <c r="E770" s="25">
        <v>16514</v>
      </c>
      <c r="F770" s="44">
        <v>-3.296722703430061E-4</v>
      </c>
      <c r="G770" s="1">
        <f>'ONE_LAST_QUOTE (2)'!AF770</f>
        <v>-3.2310590462182717E-4</v>
      </c>
      <c r="H770" s="1">
        <f t="shared" si="198"/>
        <v>1.7144585284287945E-3</v>
      </c>
      <c r="I770" s="1">
        <f t="shared" si="199"/>
        <v>-2.3606703376724491E-3</v>
      </c>
      <c r="J770" s="25">
        <f t="shared" ref="J770:J779" si="203">IF(F770&gt;H770,1,0)</f>
        <v>0</v>
      </c>
      <c r="K770" s="25">
        <f t="shared" ref="K770:K779" si="204">IF(F770&lt;I770,1,0)</f>
        <v>0</v>
      </c>
      <c r="L770" s="25">
        <f t="shared" ref="L770:L779" si="205">J770+K770</f>
        <v>0</v>
      </c>
      <c r="M770" s="25">
        <v>0</v>
      </c>
      <c r="N770" s="5" t="str">
        <f t="shared" ref="N770:N779" si="206">IF(J770=1,A770,"-")</f>
        <v>-</v>
      </c>
      <c r="O770" s="5" t="str">
        <f t="shared" ref="O770:O779" si="207">IF(K770=1,A770,"-")</f>
        <v>-</v>
      </c>
      <c r="P770" s="5" t="s">
        <v>80</v>
      </c>
      <c r="Q770" s="5" t="s">
        <v>80</v>
      </c>
      <c r="R770" s="5" t="str">
        <f t="shared" si="200"/>
        <v>-</v>
      </c>
      <c r="S770" s="5" t="str">
        <f t="shared" si="201"/>
        <v>-</v>
      </c>
      <c r="T770" s="27">
        <f t="shared" si="202"/>
        <v>0</v>
      </c>
      <c r="CD770" s="5">
        <v>45126</v>
      </c>
      <c r="CE770" s="25">
        <v>660.6</v>
      </c>
      <c r="CF770" s="25">
        <v>663.9</v>
      </c>
      <c r="CH770" s="5">
        <v>45120</v>
      </c>
      <c r="CI770" s="25">
        <v>17086</v>
      </c>
      <c r="CJ770" s="25">
        <v>16907</v>
      </c>
    </row>
    <row r="771" spans="1:88" x14ac:dyDescent="0.3">
      <c r="A771" s="5">
        <v>45236</v>
      </c>
      <c r="B771" s="25">
        <f t="shared" ref="B771:B779" si="208">INDEX($CF:$CF,MATCH(A771,$CD:$CD)+1)</f>
        <v>634.79999999999995</v>
      </c>
      <c r="C771" s="25">
        <f t="shared" ref="C771:C779" si="209">INDEX($CJ:$CJ,MATCH(A771,$CH:$CH)+1)</f>
        <v>16696</v>
      </c>
      <c r="D771" s="25">
        <v>634.4</v>
      </c>
      <c r="E771" s="25">
        <v>16673</v>
      </c>
      <c r="F771" s="44">
        <v>1.0414210104165769E-3</v>
      </c>
      <c r="G771" s="1">
        <f>'ONE_LAST_QUOTE (2)'!AF771</f>
        <v>-3.2310590462182717E-4</v>
      </c>
      <c r="H771" s="1">
        <f t="shared" ref="H771:H779" si="210">G771+$U$7*_xlfn.STDEV.S($F$2:$F$779)</f>
        <v>1.7144585284287945E-3</v>
      </c>
      <c r="I771" s="1">
        <f t="shared" ref="I771:I779" si="211">G771-$U$7*_xlfn.STDEV.S($F$2:$F$779)</f>
        <v>-2.3606703376724491E-3</v>
      </c>
      <c r="J771" s="25">
        <f t="shared" si="203"/>
        <v>0</v>
      </c>
      <c r="K771" s="25">
        <f t="shared" si="204"/>
        <v>0</v>
      </c>
      <c r="L771" s="25">
        <f t="shared" si="205"/>
        <v>0</v>
      </c>
      <c r="M771" s="25">
        <v>0</v>
      </c>
      <c r="N771" s="5" t="str">
        <f t="shared" si="206"/>
        <v>-</v>
      </c>
      <c r="O771" s="5" t="str">
        <f t="shared" si="207"/>
        <v>-</v>
      </c>
      <c r="P771" s="5" t="s">
        <v>80</v>
      </c>
      <c r="Q771" s="5" t="s">
        <v>80</v>
      </c>
      <c r="R771" s="5" t="str">
        <f t="shared" ref="R771:R779" si="212">IF(P771=1,A771,"-")</f>
        <v>-</v>
      </c>
      <c r="S771" s="5" t="str">
        <f t="shared" ref="S771:S779" si="213">IF(Q771=1,A771,"-")</f>
        <v>-</v>
      </c>
      <c r="T771" s="27">
        <f t="shared" ref="T771:T779" si="214">IF(F771&gt;G771,1,0)</f>
        <v>1</v>
      </c>
      <c r="CD771" s="5">
        <v>45127</v>
      </c>
      <c r="CE771" s="25">
        <v>661.4</v>
      </c>
      <c r="CF771" s="25">
        <v>660.8</v>
      </c>
      <c r="CH771" s="5">
        <v>45121</v>
      </c>
      <c r="CI771" s="25">
        <v>17291</v>
      </c>
      <c r="CJ771" s="25">
        <v>17095</v>
      </c>
    </row>
    <row r="772" spans="1:88" x14ac:dyDescent="0.3">
      <c r="A772" s="5">
        <v>45237</v>
      </c>
      <c r="B772" s="25">
        <f t="shared" si="208"/>
        <v>636.70000000000005</v>
      </c>
      <c r="C772" s="25">
        <f t="shared" si="209"/>
        <v>16699</v>
      </c>
      <c r="D772" s="25">
        <v>636.70000000000005</v>
      </c>
      <c r="E772" s="25">
        <v>16708</v>
      </c>
      <c r="F772" s="44">
        <v>1.0767929360716165E-4</v>
      </c>
      <c r="G772" s="1">
        <f>'ONE_LAST_QUOTE (2)'!AF772</f>
        <v>-3.2310590462182717E-4</v>
      </c>
      <c r="H772" s="1">
        <f t="shared" si="210"/>
        <v>1.7144585284287945E-3</v>
      </c>
      <c r="I772" s="1">
        <f t="shared" si="211"/>
        <v>-2.3606703376724491E-3</v>
      </c>
      <c r="J772" s="25">
        <f t="shared" si="203"/>
        <v>0</v>
      </c>
      <c r="K772" s="25">
        <f t="shared" si="204"/>
        <v>0</v>
      </c>
      <c r="L772" s="25">
        <f t="shared" si="205"/>
        <v>0</v>
      </c>
      <c r="M772" s="25">
        <v>0</v>
      </c>
      <c r="N772" s="5" t="str">
        <f t="shared" si="206"/>
        <v>-</v>
      </c>
      <c r="O772" s="5" t="str">
        <f t="shared" si="207"/>
        <v>-</v>
      </c>
      <c r="P772" s="5" t="s">
        <v>80</v>
      </c>
      <c r="Q772" s="5" t="s">
        <v>80</v>
      </c>
      <c r="R772" s="5" t="str">
        <f t="shared" si="212"/>
        <v>-</v>
      </c>
      <c r="S772" s="5" t="str">
        <f t="shared" si="213"/>
        <v>-</v>
      </c>
      <c r="T772" s="27">
        <f t="shared" si="214"/>
        <v>1</v>
      </c>
      <c r="CD772" s="5">
        <v>45128</v>
      </c>
      <c r="CE772" s="25">
        <v>650.20000000000005</v>
      </c>
      <c r="CF772" s="25">
        <v>660.7</v>
      </c>
      <c r="CH772" s="5">
        <v>45124</v>
      </c>
      <c r="CI772" s="25">
        <v>17287</v>
      </c>
      <c r="CJ772" s="25">
        <v>17274</v>
      </c>
    </row>
    <row r="773" spans="1:88" x14ac:dyDescent="0.3">
      <c r="A773" s="5">
        <v>45238</v>
      </c>
      <c r="B773" s="25">
        <f t="shared" si="208"/>
        <v>637.20000000000005</v>
      </c>
      <c r="C773" s="25">
        <f t="shared" si="209"/>
        <v>16736</v>
      </c>
      <c r="D773" s="25">
        <v>639.1</v>
      </c>
      <c r="E773" s="25">
        <v>16752</v>
      </c>
      <c r="F773" s="44">
        <v>-8.0575387569708124E-4</v>
      </c>
      <c r="G773" s="1">
        <f>'ONE_LAST_QUOTE (2)'!AF773</f>
        <v>-3.2310590462182717E-4</v>
      </c>
      <c r="H773" s="1">
        <f t="shared" si="210"/>
        <v>1.7144585284287945E-3</v>
      </c>
      <c r="I773" s="1">
        <f t="shared" si="211"/>
        <v>-2.3606703376724491E-3</v>
      </c>
      <c r="J773" s="25">
        <f t="shared" si="203"/>
        <v>0</v>
      </c>
      <c r="K773" s="25">
        <f t="shared" si="204"/>
        <v>0</v>
      </c>
      <c r="L773" s="25">
        <f t="shared" si="205"/>
        <v>0</v>
      </c>
      <c r="M773" s="25">
        <v>0</v>
      </c>
      <c r="N773" s="5" t="str">
        <f t="shared" si="206"/>
        <v>-</v>
      </c>
      <c r="O773" s="5" t="str">
        <f t="shared" si="207"/>
        <v>-</v>
      </c>
      <c r="P773" s="5" t="s">
        <v>80</v>
      </c>
      <c r="Q773" s="5" t="s">
        <v>80</v>
      </c>
      <c r="R773" s="5" t="str">
        <f t="shared" si="212"/>
        <v>-</v>
      </c>
      <c r="S773" s="5" t="str">
        <f t="shared" si="213"/>
        <v>-</v>
      </c>
      <c r="T773" s="27">
        <f t="shared" si="214"/>
        <v>0</v>
      </c>
      <c r="CD773" s="5">
        <v>45131</v>
      </c>
      <c r="CE773" s="25">
        <v>651.20000000000005</v>
      </c>
      <c r="CF773" s="25">
        <v>650.6</v>
      </c>
      <c r="CH773" s="5">
        <v>45125</v>
      </c>
      <c r="CI773" s="25">
        <v>17220</v>
      </c>
      <c r="CJ773" s="25">
        <v>17301</v>
      </c>
    </row>
    <row r="774" spans="1:88" x14ac:dyDescent="0.3">
      <c r="A774" s="5">
        <v>45239</v>
      </c>
      <c r="B774" s="25">
        <f t="shared" si="208"/>
        <v>640.5</v>
      </c>
      <c r="C774" s="25">
        <f t="shared" si="209"/>
        <v>16771</v>
      </c>
      <c r="D774" s="25">
        <v>640.29999999999995</v>
      </c>
      <c r="E774" s="25">
        <v>16763</v>
      </c>
      <c r="F774" s="44">
        <v>-7.945235205793768E-4</v>
      </c>
      <c r="G774" s="1">
        <f>'ONE_LAST_QUOTE (2)'!AF774</f>
        <v>-3.2310590462182717E-4</v>
      </c>
      <c r="H774" s="1">
        <f t="shared" si="210"/>
        <v>1.7144585284287945E-3</v>
      </c>
      <c r="I774" s="1">
        <f t="shared" si="211"/>
        <v>-2.3606703376724491E-3</v>
      </c>
      <c r="J774" s="25">
        <f t="shared" si="203"/>
        <v>0</v>
      </c>
      <c r="K774" s="25">
        <f t="shared" si="204"/>
        <v>0</v>
      </c>
      <c r="L774" s="25">
        <f t="shared" si="205"/>
        <v>0</v>
      </c>
      <c r="M774" s="25">
        <v>0</v>
      </c>
      <c r="N774" s="5" t="str">
        <f t="shared" si="206"/>
        <v>-</v>
      </c>
      <c r="O774" s="5" t="str">
        <f t="shared" si="207"/>
        <v>-</v>
      </c>
      <c r="P774" s="5" t="s">
        <v>80</v>
      </c>
      <c r="Q774" s="5" t="s">
        <v>80</v>
      </c>
      <c r="R774" s="5" t="str">
        <f t="shared" si="212"/>
        <v>-</v>
      </c>
      <c r="S774" s="5" t="str">
        <f t="shared" si="213"/>
        <v>-</v>
      </c>
      <c r="T774" s="27">
        <f t="shared" si="214"/>
        <v>0</v>
      </c>
      <c r="CD774" s="5">
        <v>45132</v>
      </c>
      <c r="CE774" s="25">
        <v>658.7</v>
      </c>
      <c r="CF774" s="25">
        <v>651.20000000000005</v>
      </c>
      <c r="CH774" s="5">
        <v>45126</v>
      </c>
      <c r="CI774" s="25">
        <v>17103</v>
      </c>
      <c r="CJ774" s="25">
        <v>17225</v>
      </c>
    </row>
    <row r="775" spans="1:88" x14ac:dyDescent="0.3">
      <c r="A775" s="5">
        <v>45240</v>
      </c>
      <c r="B775" s="25">
        <f t="shared" si="208"/>
        <v>639.9</v>
      </c>
      <c r="C775" s="25">
        <f t="shared" si="209"/>
        <v>16750</v>
      </c>
      <c r="D775" s="25">
        <v>639.6</v>
      </c>
      <c r="E775" s="25">
        <v>16732</v>
      </c>
      <c r="F775" s="44">
        <v>-1.3453977198156202E-3</v>
      </c>
      <c r="G775" s="1">
        <f>'ONE_LAST_QUOTE (2)'!AF775</f>
        <v>-3.2310590462182717E-4</v>
      </c>
      <c r="H775" s="1">
        <f t="shared" si="210"/>
        <v>1.7144585284287945E-3</v>
      </c>
      <c r="I775" s="1">
        <f t="shared" si="211"/>
        <v>-2.3606703376724491E-3</v>
      </c>
      <c r="J775" s="25">
        <f t="shared" si="203"/>
        <v>0</v>
      </c>
      <c r="K775" s="25">
        <f t="shared" si="204"/>
        <v>0</v>
      </c>
      <c r="L775" s="25">
        <f t="shared" si="205"/>
        <v>0</v>
      </c>
      <c r="M775" s="25">
        <v>0</v>
      </c>
      <c r="N775" s="5" t="str">
        <f t="shared" si="206"/>
        <v>-</v>
      </c>
      <c r="O775" s="5" t="str">
        <f t="shared" si="207"/>
        <v>-</v>
      </c>
      <c r="P775" s="5" t="s">
        <v>80</v>
      </c>
      <c r="Q775" s="5" t="s">
        <v>80</v>
      </c>
      <c r="R775" s="5" t="str">
        <f t="shared" si="212"/>
        <v>-</v>
      </c>
      <c r="S775" s="5" t="str">
        <f t="shared" si="213"/>
        <v>-</v>
      </c>
      <c r="T775" s="27">
        <f t="shared" si="214"/>
        <v>0</v>
      </c>
      <c r="CD775" s="5">
        <v>45133</v>
      </c>
      <c r="CE775" s="25">
        <v>656.2</v>
      </c>
      <c r="CF775" s="25">
        <v>659</v>
      </c>
      <c r="CH775" s="5">
        <v>45127</v>
      </c>
      <c r="CI775" s="25">
        <v>17126</v>
      </c>
      <c r="CJ775" s="25">
        <v>17095</v>
      </c>
    </row>
    <row r="776" spans="1:88" x14ac:dyDescent="0.3">
      <c r="A776" s="5">
        <v>45243</v>
      </c>
      <c r="B776" s="25">
        <f t="shared" si="208"/>
        <v>647.20000000000005</v>
      </c>
      <c r="C776" s="25">
        <f t="shared" si="209"/>
        <v>16874</v>
      </c>
      <c r="D776" s="25">
        <v>647.29999999999995</v>
      </c>
      <c r="E776" s="25">
        <v>16874</v>
      </c>
      <c r="F776" s="44">
        <v>-9.4482332821397945E-4</v>
      </c>
      <c r="G776" s="1">
        <f>'ONE_LAST_QUOTE (2)'!AF776</f>
        <v>-3.2310590462182717E-4</v>
      </c>
      <c r="H776" s="1">
        <f t="shared" si="210"/>
        <v>1.7144585284287945E-3</v>
      </c>
      <c r="I776" s="1">
        <f t="shared" si="211"/>
        <v>-2.3606703376724491E-3</v>
      </c>
      <c r="J776" s="25">
        <f t="shared" si="203"/>
        <v>0</v>
      </c>
      <c r="K776" s="25">
        <f t="shared" si="204"/>
        <v>0</v>
      </c>
      <c r="L776" s="25">
        <f t="shared" si="205"/>
        <v>0</v>
      </c>
      <c r="M776" s="25">
        <v>0</v>
      </c>
      <c r="N776" s="5" t="str">
        <f t="shared" si="206"/>
        <v>-</v>
      </c>
      <c r="O776" s="5" t="str">
        <f t="shared" si="207"/>
        <v>-</v>
      </c>
      <c r="P776" s="5" t="s">
        <v>80</v>
      </c>
      <c r="Q776" s="5" t="s">
        <v>80</v>
      </c>
      <c r="R776" s="5" t="str">
        <f t="shared" si="212"/>
        <v>-</v>
      </c>
      <c r="S776" s="5" t="str">
        <f t="shared" si="213"/>
        <v>-</v>
      </c>
      <c r="T776" s="27">
        <f t="shared" si="214"/>
        <v>0</v>
      </c>
      <c r="CD776" s="5">
        <v>45134</v>
      </c>
      <c r="CE776" s="25">
        <v>660.3</v>
      </c>
      <c r="CF776" s="25">
        <v>656.6</v>
      </c>
      <c r="CH776" s="5">
        <v>45128</v>
      </c>
      <c r="CI776" s="25">
        <v>16947</v>
      </c>
      <c r="CJ776" s="25">
        <v>17010</v>
      </c>
    </row>
    <row r="777" spans="1:88" x14ac:dyDescent="0.3">
      <c r="A777" s="5">
        <v>45244</v>
      </c>
      <c r="B777" s="25">
        <f t="shared" si="208"/>
        <v>650.20000000000005</v>
      </c>
      <c r="C777" s="25">
        <f t="shared" si="209"/>
        <v>16957</v>
      </c>
      <c r="D777" s="25">
        <v>649.6</v>
      </c>
      <c r="E777" s="25">
        <v>16948</v>
      </c>
      <c r="F777" s="44">
        <v>-9.3168180828444216E-4</v>
      </c>
      <c r="G777" s="1">
        <f>'ONE_LAST_QUOTE (2)'!AF777</f>
        <v>-3.2310590462182717E-4</v>
      </c>
      <c r="H777" s="1">
        <f t="shared" si="210"/>
        <v>1.7144585284287945E-3</v>
      </c>
      <c r="I777" s="1">
        <f t="shared" si="211"/>
        <v>-2.3606703376724491E-3</v>
      </c>
      <c r="J777" s="25">
        <f t="shared" si="203"/>
        <v>0</v>
      </c>
      <c r="K777" s="25">
        <f t="shared" si="204"/>
        <v>0</v>
      </c>
      <c r="L777" s="25">
        <f t="shared" si="205"/>
        <v>0</v>
      </c>
      <c r="M777" s="25">
        <v>0</v>
      </c>
      <c r="N777" s="5" t="str">
        <f t="shared" si="206"/>
        <v>-</v>
      </c>
      <c r="O777" s="5" t="str">
        <f t="shared" si="207"/>
        <v>-</v>
      </c>
      <c r="P777" s="5" t="s">
        <v>80</v>
      </c>
      <c r="Q777" s="5" t="s">
        <v>80</v>
      </c>
      <c r="R777" s="5" t="str">
        <f t="shared" si="212"/>
        <v>-</v>
      </c>
      <c r="S777" s="5" t="str">
        <f t="shared" si="213"/>
        <v>-</v>
      </c>
      <c r="T777" s="27">
        <f t="shared" si="214"/>
        <v>0</v>
      </c>
      <c r="CD777" s="5">
        <v>45135</v>
      </c>
      <c r="CE777" s="25">
        <v>660.5</v>
      </c>
      <c r="CF777" s="25">
        <v>659.1</v>
      </c>
      <c r="CH777" s="5">
        <v>45131</v>
      </c>
      <c r="CI777" s="25">
        <v>16979</v>
      </c>
      <c r="CJ777" s="25">
        <v>16952</v>
      </c>
    </row>
    <row r="778" spans="1:88" x14ac:dyDescent="0.3">
      <c r="A778" s="5">
        <v>45245</v>
      </c>
      <c r="B778" s="25">
        <f t="shared" si="208"/>
        <v>658</v>
      </c>
      <c r="C778" s="25">
        <f t="shared" si="209"/>
        <v>17168</v>
      </c>
      <c r="D778" s="25">
        <v>657.2</v>
      </c>
      <c r="E778" s="25">
        <v>17123</v>
      </c>
      <c r="F778" s="44">
        <v>-1.3122213930912355E-3</v>
      </c>
      <c r="G778" s="1">
        <f>'ONE_LAST_QUOTE (2)'!AF778</f>
        <v>-3.2310590462182717E-4</v>
      </c>
      <c r="H778" s="1">
        <f t="shared" si="210"/>
        <v>1.7144585284287945E-3</v>
      </c>
      <c r="I778" s="1">
        <f t="shared" si="211"/>
        <v>-2.3606703376724491E-3</v>
      </c>
      <c r="J778" s="25">
        <f t="shared" si="203"/>
        <v>0</v>
      </c>
      <c r="K778" s="25">
        <f t="shared" si="204"/>
        <v>0</v>
      </c>
      <c r="L778" s="25">
        <f t="shared" si="205"/>
        <v>0</v>
      </c>
      <c r="M778" s="25">
        <v>0</v>
      </c>
      <c r="N778" s="5" t="str">
        <f t="shared" si="206"/>
        <v>-</v>
      </c>
      <c r="O778" s="5" t="str">
        <f t="shared" si="207"/>
        <v>-</v>
      </c>
      <c r="P778" s="5" t="s">
        <v>80</v>
      </c>
      <c r="Q778" s="5" t="s">
        <v>80</v>
      </c>
      <c r="R778" s="5" t="str">
        <f t="shared" si="212"/>
        <v>-</v>
      </c>
      <c r="S778" s="5" t="str">
        <f t="shared" si="213"/>
        <v>-</v>
      </c>
      <c r="T778" s="27">
        <f t="shared" si="214"/>
        <v>0</v>
      </c>
      <c r="CD778" s="5">
        <v>45138</v>
      </c>
      <c r="CE778" s="25">
        <v>654.79999999999995</v>
      </c>
      <c r="CF778" s="25">
        <v>662</v>
      </c>
      <c r="CH778" s="5">
        <v>45132</v>
      </c>
      <c r="CI778" s="25">
        <v>17182</v>
      </c>
      <c r="CJ778" s="25">
        <v>16980</v>
      </c>
    </row>
    <row r="779" spans="1:88" x14ac:dyDescent="0.3">
      <c r="A779" s="5">
        <v>45246</v>
      </c>
      <c r="B779" s="25">
        <f t="shared" si="208"/>
        <v>657.5</v>
      </c>
      <c r="C779" s="25">
        <f t="shared" si="209"/>
        <v>17191</v>
      </c>
      <c r="D779" s="25">
        <v>657.4</v>
      </c>
      <c r="E779" s="25">
        <v>17186</v>
      </c>
      <c r="F779" s="44">
        <v>1.4103861473267567E-3</v>
      </c>
      <c r="G779" s="1">
        <f>'ONE_LAST_QUOTE (2)'!AF779</f>
        <v>-3.2310590462182717E-4</v>
      </c>
      <c r="H779" s="1">
        <f t="shared" si="210"/>
        <v>1.7144585284287945E-3</v>
      </c>
      <c r="I779" s="1">
        <f t="shared" si="211"/>
        <v>-2.3606703376724491E-3</v>
      </c>
      <c r="J779" s="25">
        <f t="shared" si="203"/>
        <v>0</v>
      </c>
      <c r="K779" s="25">
        <f t="shared" si="204"/>
        <v>0</v>
      </c>
      <c r="L779" s="25">
        <f t="shared" si="205"/>
        <v>0</v>
      </c>
      <c r="M779" s="25">
        <v>0</v>
      </c>
      <c r="N779" s="5" t="str">
        <f t="shared" si="206"/>
        <v>-</v>
      </c>
      <c r="O779" s="5" t="str">
        <f t="shared" si="207"/>
        <v>-</v>
      </c>
      <c r="P779" s="5" t="s">
        <v>80</v>
      </c>
      <c r="Q779" s="5" t="s">
        <v>80</v>
      </c>
      <c r="R779" s="5" t="str">
        <f t="shared" si="212"/>
        <v>-</v>
      </c>
      <c r="S779" s="5" t="str">
        <f t="shared" si="213"/>
        <v>-</v>
      </c>
      <c r="T779" s="27">
        <f t="shared" si="214"/>
        <v>1</v>
      </c>
      <c r="CD779" s="5">
        <v>45139</v>
      </c>
      <c r="CE779" s="25">
        <v>659.3</v>
      </c>
      <c r="CF779" s="25">
        <v>655.20000000000005</v>
      </c>
      <c r="CH779" s="5">
        <v>45133</v>
      </c>
      <c r="CI779" s="25">
        <v>17100</v>
      </c>
      <c r="CJ779" s="25">
        <v>17199</v>
      </c>
    </row>
    <row r="780" spans="1:88" x14ac:dyDescent="0.3">
      <c r="CD780" s="5">
        <v>45140</v>
      </c>
      <c r="CE780" s="25">
        <v>645.6</v>
      </c>
      <c r="CF780" s="25">
        <v>659.8</v>
      </c>
      <c r="CH780" s="5">
        <v>45134</v>
      </c>
      <c r="CI780" s="25">
        <v>17223</v>
      </c>
      <c r="CJ780" s="25">
        <v>17109</v>
      </c>
    </row>
    <row r="781" spans="1:88" x14ac:dyDescent="0.3">
      <c r="CD781" s="5">
        <v>45141</v>
      </c>
      <c r="CE781" s="25">
        <v>636.9</v>
      </c>
      <c r="CF781" s="25">
        <v>645.29999999999995</v>
      </c>
      <c r="CH781" s="5">
        <v>45135</v>
      </c>
      <c r="CI781" s="25">
        <v>17262</v>
      </c>
      <c r="CJ781" s="25">
        <v>17234</v>
      </c>
    </row>
    <row r="782" spans="1:88" x14ac:dyDescent="0.3">
      <c r="CD782" s="5">
        <v>45142</v>
      </c>
      <c r="CE782" s="25">
        <v>643.9</v>
      </c>
      <c r="CF782" s="25">
        <v>637.20000000000005</v>
      </c>
      <c r="CH782" s="5">
        <v>45138</v>
      </c>
      <c r="CI782" s="25">
        <v>17103</v>
      </c>
      <c r="CJ782" s="25">
        <v>17289</v>
      </c>
    </row>
    <row r="783" spans="1:88" x14ac:dyDescent="0.3">
      <c r="CD783" s="5">
        <v>45145</v>
      </c>
      <c r="CE783" s="25">
        <v>650</v>
      </c>
      <c r="CF783" s="25">
        <v>643.5</v>
      </c>
      <c r="CH783" s="5">
        <v>45139</v>
      </c>
      <c r="CI783" s="25">
        <v>17178</v>
      </c>
      <c r="CJ783" s="25">
        <v>17097</v>
      </c>
    </row>
    <row r="784" spans="1:88" x14ac:dyDescent="0.3">
      <c r="CD784" s="5">
        <v>45146</v>
      </c>
      <c r="CE784" s="25">
        <v>643.6</v>
      </c>
      <c r="CF784" s="25">
        <v>650.6</v>
      </c>
      <c r="CH784" s="5">
        <v>45140</v>
      </c>
      <c r="CI784" s="25">
        <v>16820</v>
      </c>
      <c r="CJ784" s="25">
        <v>17182</v>
      </c>
    </row>
    <row r="785" spans="82:88" x14ac:dyDescent="0.3">
      <c r="CD785" s="5">
        <v>45147</v>
      </c>
      <c r="CE785" s="25">
        <v>644.1</v>
      </c>
      <c r="CF785" s="25">
        <v>643.20000000000005</v>
      </c>
      <c r="CH785" s="5">
        <v>45142</v>
      </c>
      <c r="CI785" s="25">
        <v>16823</v>
      </c>
      <c r="CJ785" s="25">
        <v>16790</v>
      </c>
    </row>
    <row r="786" spans="82:88" x14ac:dyDescent="0.3">
      <c r="CD786" s="5">
        <v>45148</v>
      </c>
      <c r="CE786" s="25">
        <v>639.6</v>
      </c>
      <c r="CF786" s="25">
        <v>644.20000000000005</v>
      </c>
      <c r="CH786" s="5">
        <v>45145</v>
      </c>
      <c r="CI786" s="25">
        <v>17000</v>
      </c>
      <c r="CJ786" s="25">
        <v>16824</v>
      </c>
    </row>
    <row r="787" spans="82:88" x14ac:dyDescent="0.3">
      <c r="CD787" s="5">
        <v>45149</v>
      </c>
      <c r="CE787" s="25">
        <v>636.79999999999995</v>
      </c>
      <c r="CF787" s="25">
        <v>639.70000000000005</v>
      </c>
      <c r="CH787" s="5">
        <v>45146</v>
      </c>
      <c r="CI787" s="25">
        <v>16852</v>
      </c>
      <c r="CJ787" s="25">
        <v>16996</v>
      </c>
    </row>
    <row r="788" spans="82:88" x14ac:dyDescent="0.3">
      <c r="CD788" s="5">
        <v>45152</v>
      </c>
      <c r="CE788" s="25">
        <v>628.20000000000005</v>
      </c>
      <c r="CF788" s="25">
        <v>636.5</v>
      </c>
      <c r="CH788" s="5">
        <v>45147</v>
      </c>
      <c r="CI788" s="25">
        <v>16853</v>
      </c>
      <c r="CJ788" s="25">
        <v>16822</v>
      </c>
    </row>
    <row r="789" spans="82:88" x14ac:dyDescent="0.3">
      <c r="CD789" s="5">
        <v>45153</v>
      </c>
      <c r="CE789" s="25">
        <v>629.20000000000005</v>
      </c>
      <c r="CF789" s="25">
        <v>629</v>
      </c>
      <c r="CH789" s="5">
        <v>45148</v>
      </c>
      <c r="CI789" s="25">
        <v>16656</v>
      </c>
      <c r="CJ789" s="25">
        <v>16863</v>
      </c>
    </row>
    <row r="790" spans="82:88" x14ac:dyDescent="0.3">
      <c r="CD790" s="5">
        <v>45154</v>
      </c>
      <c r="CE790" s="25">
        <v>627.5</v>
      </c>
      <c r="CF790" s="25">
        <v>629</v>
      </c>
      <c r="CH790" s="5">
        <v>45149</v>
      </c>
      <c r="CI790" s="25">
        <v>16625</v>
      </c>
      <c r="CJ790" s="25">
        <v>16652</v>
      </c>
    </row>
    <row r="791" spans="82:88" x14ac:dyDescent="0.3">
      <c r="CD791" s="5">
        <v>45155</v>
      </c>
      <c r="CE791" s="25">
        <v>629.1</v>
      </c>
      <c r="CF791" s="25">
        <v>628.20000000000005</v>
      </c>
      <c r="CH791" s="5">
        <v>45152</v>
      </c>
      <c r="CI791" s="25">
        <v>16377</v>
      </c>
      <c r="CJ791" s="25">
        <v>16630</v>
      </c>
    </row>
    <row r="792" spans="82:88" x14ac:dyDescent="0.3">
      <c r="CD792" s="5">
        <v>45156</v>
      </c>
      <c r="CE792" s="25">
        <v>624.9</v>
      </c>
      <c r="CF792" s="25">
        <v>629.29999999999995</v>
      </c>
      <c r="CH792" s="5">
        <v>45153</v>
      </c>
      <c r="CI792" s="25">
        <v>16423</v>
      </c>
      <c r="CJ792" s="25">
        <v>16374</v>
      </c>
    </row>
    <row r="793" spans="82:88" x14ac:dyDescent="0.3">
      <c r="CD793" s="5">
        <v>45159</v>
      </c>
      <c r="CE793" s="25">
        <v>623.6</v>
      </c>
      <c r="CF793" s="25">
        <v>625.1</v>
      </c>
      <c r="CH793" s="5">
        <v>45154</v>
      </c>
      <c r="CI793" s="25">
        <v>16364</v>
      </c>
      <c r="CJ793" s="25">
        <v>16420</v>
      </c>
    </row>
    <row r="794" spans="82:88" x14ac:dyDescent="0.3">
      <c r="CD794" s="5">
        <v>45160</v>
      </c>
      <c r="CE794" s="25">
        <v>626.79999999999995</v>
      </c>
      <c r="CF794" s="25">
        <v>622.9</v>
      </c>
      <c r="CH794" s="5">
        <v>45155</v>
      </c>
      <c r="CI794" s="25">
        <v>16456</v>
      </c>
      <c r="CJ794" s="25">
        <v>16380</v>
      </c>
    </row>
    <row r="795" spans="82:88" x14ac:dyDescent="0.3">
      <c r="CD795" s="5">
        <v>45161</v>
      </c>
      <c r="CE795" s="25">
        <v>632.70000000000005</v>
      </c>
      <c r="CF795" s="25">
        <v>627.29999999999995</v>
      </c>
      <c r="CH795" s="5">
        <v>45156</v>
      </c>
      <c r="CI795" s="25">
        <v>16353</v>
      </c>
      <c r="CJ795" s="25">
        <v>16502</v>
      </c>
    </row>
    <row r="796" spans="82:88" x14ac:dyDescent="0.3">
      <c r="CD796" s="5">
        <v>45162</v>
      </c>
      <c r="CE796" s="25">
        <v>642.29999999999995</v>
      </c>
      <c r="CF796" s="25">
        <v>633.1</v>
      </c>
      <c r="CH796" s="5">
        <v>45159</v>
      </c>
      <c r="CI796" s="25">
        <v>16348</v>
      </c>
      <c r="CJ796" s="25">
        <v>16348</v>
      </c>
    </row>
    <row r="797" spans="82:88" x14ac:dyDescent="0.3">
      <c r="CD797" s="5">
        <v>45163</v>
      </c>
      <c r="CE797" s="25">
        <v>627.4</v>
      </c>
      <c r="CF797" s="25">
        <v>643.20000000000005</v>
      </c>
      <c r="CH797" s="5">
        <v>45160</v>
      </c>
      <c r="CI797" s="25">
        <v>16400</v>
      </c>
      <c r="CJ797" s="25">
        <v>16341</v>
      </c>
    </row>
    <row r="798" spans="82:88" x14ac:dyDescent="0.3">
      <c r="CD798" s="5">
        <v>45166</v>
      </c>
      <c r="CE798" s="25">
        <v>631.4</v>
      </c>
      <c r="CF798" s="25">
        <v>626</v>
      </c>
      <c r="CH798" s="5">
        <v>45161</v>
      </c>
      <c r="CI798" s="25">
        <v>16558</v>
      </c>
      <c r="CJ798" s="25">
        <v>16433</v>
      </c>
    </row>
    <row r="799" spans="82:88" x14ac:dyDescent="0.3">
      <c r="CD799" s="5">
        <v>45167</v>
      </c>
      <c r="CE799" s="25">
        <v>635.79999999999995</v>
      </c>
      <c r="CF799" s="25">
        <v>631</v>
      </c>
      <c r="CH799" s="5">
        <v>45162</v>
      </c>
      <c r="CI799" s="25">
        <v>16756</v>
      </c>
      <c r="CJ799" s="25">
        <v>16561</v>
      </c>
    </row>
    <row r="800" spans="82:88" x14ac:dyDescent="0.3">
      <c r="CD800" s="5">
        <v>45168</v>
      </c>
      <c r="CE800" s="25">
        <v>637.9</v>
      </c>
      <c r="CF800" s="25">
        <v>635.9</v>
      </c>
      <c r="CH800" s="5">
        <v>45163</v>
      </c>
      <c r="CI800" s="25">
        <v>16426</v>
      </c>
      <c r="CJ800" s="25">
        <v>16754</v>
      </c>
    </row>
    <row r="801" spans="82:88" x14ac:dyDescent="0.3">
      <c r="CD801" s="5">
        <v>45169</v>
      </c>
      <c r="CE801" s="25">
        <v>632</v>
      </c>
      <c r="CF801" s="25">
        <v>638.4</v>
      </c>
      <c r="CH801" s="5">
        <v>45166</v>
      </c>
      <c r="CI801" s="25">
        <v>16492</v>
      </c>
      <c r="CJ801" s="25">
        <v>16391</v>
      </c>
    </row>
    <row r="802" spans="82:88" x14ac:dyDescent="0.3">
      <c r="CD802" s="5">
        <v>45170</v>
      </c>
      <c r="CE802" s="25">
        <v>632</v>
      </c>
      <c r="CF802" s="25">
        <v>633</v>
      </c>
      <c r="CH802" s="5">
        <v>45167</v>
      </c>
      <c r="CI802" s="25">
        <v>16624</v>
      </c>
      <c r="CJ802" s="25">
        <v>16501</v>
      </c>
    </row>
    <row r="803" spans="82:88" x14ac:dyDescent="0.3">
      <c r="CD803" s="5">
        <v>45173</v>
      </c>
      <c r="CE803" s="25">
        <v>638.6</v>
      </c>
      <c r="CF803" s="25">
        <v>634.79999999999995</v>
      </c>
      <c r="CH803" s="5">
        <v>45168</v>
      </c>
      <c r="CI803" s="25">
        <v>16723</v>
      </c>
      <c r="CJ803" s="25">
        <v>16633</v>
      </c>
    </row>
    <row r="804" spans="82:88" x14ac:dyDescent="0.3">
      <c r="CD804" s="5">
        <v>45174</v>
      </c>
      <c r="CE804" s="25">
        <v>637.20000000000005</v>
      </c>
      <c r="CF804" s="25">
        <v>639.20000000000005</v>
      </c>
      <c r="CH804" s="5">
        <v>45169</v>
      </c>
      <c r="CI804" s="25">
        <v>16620</v>
      </c>
      <c r="CJ804" s="25">
        <v>16715</v>
      </c>
    </row>
    <row r="805" spans="82:88" x14ac:dyDescent="0.3">
      <c r="CD805" s="5">
        <v>45175</v>
      </c>
      <c r="CE805" s="25">
        <v>635.4</v>
      </c>
      <c r="CF805" s="25">
        <v>635.79999999999995</v>
      </c>
      <c r="CH805" s="5">
        <v>45170</v>
      </c>
      <c r="CI805" s="25">
        <v>16651</v>
      </c>
      <c r="CJ805" s="25">
        <v>16614</v>
      </c>
    </row>
    <row r="806" spans="82:88" x14ac:dyDescent="0.3">
      <c r="CD806" s="5">
        <v>45176</v>
      </c>
      <c r="CE806" s="25">
        <v>628.6</v>
      </c>
      <c r="CF806" s="25">
        <v>634.5</v>
      </c>
      <c r="CH806" s="5">
        <v>45173</v>
      </c>
      <c r="CI806" s="25">
        <v>16778</v>
      </c>
      <c r="CJ806" s="25">
        <v>16633</v>
      </c>
    </row>
    <row r="807" spans="82:88" x14ac:dyDescent="0.3">
      <c r="CD807" s="5">
        <v>45177</v>
      </c>
      <c r="CE807" s="25">
        <v>628.6</v>
      </c>
      <c r="CF807" s="25">
        <v>628.5</v>
      </c>
      <c r="CH807" s="5">
        <v>45174</v>
      </c>
      <c r="CI807" s="25">
        <v>16752</v>
      </c>
      <c r="CJ807" s="25">
        <v>16788</v>
      </c>
    </row>
    <row r="808" spans="82:88" x14ac:dyDescent="0.3">
      <c r="CD808" s="5">
        <v>45180</v>
      </c>
      <c r="CE808" s="25">
        <v>623.29999999999995</v>
      </c>
      <c r="CF808" s="25">
        <v>621.70000000000005</v>
      </c>
      <c r="CH808" s="5">
        <v>45175</v>
      </c>
      <c r="CI808" s="25">
        <v>16713</v>
      </c>
      <c r="CJ808" s="25">
        <v>16738</v>
      </c>
    </row>
    <row r="809" spans="82:88" x14ac:dyDescent="0.3">
      <c r="CD809" s="5">
        <v>45181</v>
      </c>
      <c r="CE809" s="25">
        <v>629.5</v>
      </c>
      <c r="CF809" s="25">
        <v>622.70000000000005</v>
      </c>
      <c r="CH809" s="5">
        <v>45176</v>
      </c>
      <c r="CI809" s="25">
        <v>16563</v>
      </c>
      <c r="CJ809" s="25">
        <v>16710</v>
      </c>
    </row>
    <row r="810" spans="82:88" x14ac:dyDescent="0.3">
      <c r="CD810" s="5">
        <v>45182</v>
      </c>
      <c r="CE810" s="25">
        <v>628.79999999999995</v>
      </c>
      <c r="CF810" s="25">
        <v>629.70000000000005</v>
      </c>
      <c r="CH810" s="5">
        <v>45177</v>
      </c>
      <c r="CI810" s="25">
        <v>16562</v>
      </c>
      <c r="CJ810" s="25">
        <v>16563</v>
      </c>
    </row>
    <row r="811" spans="82:88" x14ac:dyDescent="0.3">
      <c r="CD811" s="5">
        <v>45183</v>
      </c>
      <c r="CE811" s="25">
        <v>639.29999999999995</v>
      </c>
      <c r="CF811" s="25">
        <v>628.70000000000005</v>
      </c>
      <c r="CH811" s="5">
        <v>45180</v>
      </c>
      <c r="CI811" s="25">
        <v>16425</v>
      </c>
      <c r="CJ811" s="25">
        <v>16573</v>
      </c>
    </row>
    <row r="812" spans="82:88" x14ac:dyDescent="0.3">
      <c r="CD812" s="5">
        <v>45184</v>
      </c>
      <c r="CE812" s="25">
        <v>642.1</v>
      </c>
      <c r="CF812" s="25">
        <v>639.4</v>
      </c>
      <c r="CH812" s="5">
        <v>45181</v>
      </c>
      <c r="CI812" s="25">
        <v>16570</v>
      </c>
      <c r="CJ812" s="25">
        <v>16435</v>
      </c>
    </row>
    <row r="813" spans="82:88" x14ac:dyDescent="0.3">
      <c r="CD813" s="5">
        <v>45187</v>
      </c>
      <c r="CE813" s="25">
        <v>633.6</v>
      </c>
      <c r="CF813" s="25">
        <v>643.4</v>
      </c>
      <c r="CH813" s="5">
        <v>45182</v>
      </c>
      <c r="CI813" s="25">
        <v>16579</v>
      </c>
      <c r="CJ813" s="25">
        <v>16593</v>
      </c>
    </row>
    <row r="814" spans="82:88" x14ac:dyDescent="0.3">
      <c r="CD814" s="5">
        <v>45188</v>
      </c>
      <c r="CE814" s="25">
        <v>630.20000000000005</v>
      </c>
      <c r="CF814" s="25">
        <v>632.9</v>
      </c>
      <c r="CH814" s="5">
        <v>45183</v>
      </c>
      <c r="CI814" s="25">
        <v>16836</v>
      </c>
      <c r="CJ814" s="25">
        <v>16582</v>
      </c>
    </row>
    <row r="815" spans="82:88" x14ac:dyDescent="0.3">
      <c r="CD815" s="5">
        <v>45189</v>
      </c>
      <c r="CE815" s="25">
        <v>627</v>
      </c>
      <c r="CF815" s="25">
        <v>630.29999999999995</v>
      </c>
      <c r="CH815" s="5">
        <v>45184</v>
      </c>
      <c r="CI815" s="25">
        <v>16904</v>
      </c>
      <c r="CJ815" s="25">
        <v>16838</v>
      </c>
    </row>
    <row r="816" spans="82:88" x14ac:dyDescent="0.3">
      <c r="CD816" s="5">
        <v>45190</v>
      </c>
      <c r="CE816" s="25">
        <v>617.9</v>
      </c>
      <c r="CF816" s="25">
        <v>630.4</v>
      </c>
      <c r="CH816" s="5">
        <v>45187</v>
      </c>
      <c r="CI816" s="25">
        <v>16712</v>
      </c>
      <c r="CJ816" s="25">
        <v>16904</v>
      </c>
    </row>
    <row r="817" spans="82:88" x14ac:dyDescent="0.3">
      <c r="CD817" s="5">
        <v>45191</v>
      </c>
      <c r="CE817" s="25">
        <v>617.5</v>
      </c>
      <c r="CF817" s="25">
        <v>617.20000000000005</v>
      </c>
      <c r="CH817" s="5">
        <v>45188</v>
      </c>
      <c r="CI817" s="25">
        <v>16606</v>
      </c>
      <c r="CJ817" s="25">
        <v>16703</v>
      </c>
    </row>
    <row r="818" spans="82:88" x14ac:dyDescent="0.3">
      <c r="CD818" s="5">
        <v>45194</v>
      </c>
      <c r="CE818" s="25">
        <v>621.70000000000005</v>
      </c>
      <c r="CF818" s="25">
        <v>618</v>
      </c>
      <c r="CH818" s="5">
        <v>45189</v>
      </c>
      <c r="CI818" s="25">
        <v>16537</v>
      </c>
      <c r="CJ818" s="25">
        <v>16613</v>
      </c>
    </row>
    <row r="819" spans="82:88" x14ac:dyDescent="0.3">
      <c r="CD819" s="5">
        <v>45195</v>
      </c>
      <c r="CE819" s="25">
        <v>615.29999999999995</v>
      </c>
      <c r="CF819" s="25">
        <v>620.9</v>
      </c>
      <c r="CH819" s="5">
        <v>45190</v>
      </c>
      <c r="CI819" s="25">
        <v>16311</v>
      </c>
      <c r="CJ819" s="25">
        <v>16577</v>
      </c>
    </row>
    <row r="820" spans="82:88" x14ac:dyDescent="0.3">
      <c r="CD820" s="5">
        <v>45196</v>
      </c>
      <c r="CE820" s="25">
        <v>613.9</v>
      </c>
      <c r="CF820" s="25">
        <v>615.1</v>
      </c>
      <c r="CH820" s="5">
        <v>45191</v>
      </c>
      <c r="CI820" s="25">
        <v>16344</v>
      </c>
      <c r="CJ820" s="25">
        <v>16297</v>
      </c>
    </row>
    <row r="821" spans="82:88" x14ac:dyDescent="0.3">
      <c r="CD821" s="5">
        <v>45197</v>
      </c>
      <c r="CE821" s="25">
        <v>617.20000000000005</v>
      </c>
      <c r="CF821" s="25">
        <v>615.20000000000005</v>
      </c>
      <c r="CH821" s="5">
        <v>45194</v>
      </c>
      <c r="CI821" s="25">
        <v>16465</v>
      </c>
      <c r="CJ821" s="25">
        <v>16345</v>
      </c>
    </row>
    <row r="822" spans="82:88" x14ac:dyDescent="0.3">
      <c r="CD822" s="5">
        <v>45198</v>
      </c>
      <c r="CE822" s="25">
        <v>622.6</v>
      </c>
      <c r="CF822" s="25">
        <v>618.4</v>
      </c>
      <c r="CH822" s="5">
        <v>45195</v>
      </c>
      <c r="CI822" s="25">
        <v>16305</v>
      </c>
      <c r="CJ822" s="25">
        <v>16466</v>
      </c>
    </row>
    <row r="823" spans="82:88" x14ac:dyDescent="0.3">
      <c r="CD823" s="5">
        <v>45201</v>
      </c>
      <c r="CE823" s="25">
        <v>625.5</v>
      </c>
      <c r="CF823" s="25">
        <v>624.9</v>
      </c>
      <c r="CH823" s="5">
        <v>45196</v>
      </c>
      <c r="CI823" s="25">
        <v>16311</v>
      </c>
      <c r="CJ823" s="25">
        <v>16280</v>
      </c>
    </row>
    <row r="824" spans="82:88" x14ac:dyDescent="0.3">
      <c r="CD824" s="5">
        <v>45202</v>
      </c>
      <c r="CE824" s="25">
        <v>621.5</v>
      </c>
      <c r="CF824" s="25">
        <v>625.6</v>
      </c>
      <c r="CH824" s="5">
        <v>45197</v>
      </c>
      <c r="CI824" s="25">
        <v>16367</v>
      </c>
      <c r="CJ824" s="25">
        <v>16320</v>
      </c>
    </row>
    <row r="825" spans="82:88" x14ac:dyDescent="0.3">
      <c r="CD825" s="5">
        <v>45203</v>
      </c>
      <c r="CE825" s="25">
        <v>613.6</v>
      </c>
      <c r="CF825" s="25">
        <v>621.9</v>
      </c>
      <c r="CH825" s="5">
        <v>45201</v>
      </c>
      <c r="CI825" s="25">
        <v>16556</v>
      </c>
      <c r="CJ825" s="25">
        <v>16353</v>
      </c>
    </row>
    <row r="826" spans="82:88" x14ac:dyDescent="0.3">
      <c r="CD826" s="5">
        <v>45204</v>
      </c>
      <c r="CE826" s="25">
        <v>623.4</v>
      </c>
      <c r="CF826" s="25">
        <v>613.6</v>
      </c>
      <c r="CH826" s="5">
        <v>45202</v>
      </c>
      <c r="CI826" s="25">
        <v>16411</v>
      </c>
      <c r="CJ826" s="25">
        <v>16570</v>
      </c>
    </row>
    <row r="827" spans="82:88" x14ac:dyDescent="0.3">
      <c r="CD827" s="5">
        <v>45205</v>
      </c>
      <c r="CE827" s="25">
        <v>625.70000000000005</v>
      </c>
      <c r="CF827" s="25">
        <v>623.4</v>
      </c>
      <c r="CH827" s="5">
        <v>45203</v>
      </c>
      <c r="CI827" s="25">
        <v>16245</v>
      </c>
      <c r="CJ827" s="25">
        <v>16428</v>
      </c>
    </row>
    <row r="828" spans="82:88" x14ac:dyDescent="0.3">
      <c r="CD828" s="5">
        <v>45208</v>
      </c>
      <c r="CE828" s="25">
        <v>625.70000000000005</v>
      </c>
      <c r="CF828" s="25">
        <v>625.6</v>
      </c>
      <c r="CH828" s="5">
        <v>45204</v>
      </c>
      <c r="CI828" s="25">
        <v>16457</v>
      </c>
      <c r="CJ828" s="25">
        <v>16222</v>
      </c>
    </row>
    <row r="829" spans="82:88" x14ac:dyDescent="0.3">
      <c r="CD829" s="5">
        <v>45209</v>
      </c>
      <c r="CE829" s="25">
        <v>631</v>
      </c>
      <c r="CF829" s="25">
        <v>629</v>
      </c>
      <c r="CH829" s="5">
        <v>45205</v>
      </c>
      <c r="CI829" s="25">
        <v>16528</v>
      </c>
      <c r="CJ829" s="25">
        <v>16436</v>
      </c>
    </row>
    <row r="830" spans="82:88" x14ac:dyDescent="0.3">
      <c r="CD830" s="5">
        <v>45210</v>
      </c>
      <c r="CE830" s="25">
        <v>636</v>
      </c>
      <c r="CF830" s="25">
        <v>629.1</v>
      </c>
      <c r="CH830" s="5">
        <v>45210</v>
      </c>
      <c r="CI830" s="25">
        <v>16714</v>
      </c>
      <c r="CJ830" s="25">
        <v>16534</v>
      </c>
    </row>
    <row r="831" spans="82:88" x14ac:dyDescent="0.3">
      <c r="CD831" s="5">
        <v>45211</v>
      </c>
      <c r="CE831" s="25">
        <v>641.5</v>
      </c>
      <c r="CF831" s="25">
        <v>635.79999999999995</v>
      </c>
      <c r="CH831" s="5">
        <v>45211</v>
      </c>
      <c r="CI831" s="25">
        <v>16848</v>
      </c>
      <c r="CJ831" s="25">
        <v>16708</v>
      </c>
    </row>
    <row r="832" spans="82:88" x14ac:dyDescent="0.3">
      <c r="CD832" s="5">
        <v>45212</v>
      </c>
      <c r="CE832" s="25">
        <v>640</v>
      </c>
      <c r="CF832" s="25">
        <v>641.5</v>
      </c>
      <c r="CH832" s="5">
        <v>45212</v>
      </c>
      <c r="CI832" s="25">
        <v>16771</v>
      </c>
      <c r="CJ832" s="25">
        <v>16857</v>
      </c>
    </row>
    <row r="833" spans="82:88" x14ac:dyDescent="0.3">
      <c r="CD833" s="5">
        <v>45215</v>
      </c>
      <c r="CE833" s="25">
        <v>634.20000000000005</v>
      </c>
      <c r="CF833" s="25">
        <v>639.70000000000005</v>
      </c>
      <c r="CH833" s="5">
        <v>45215</v>
      </c>
      <c r="CI833" s="25">
        <v>16649</v>
      </c>
      <c r="CJ833" s="25">
        <v>16775</v>
      </c>
    </row>
    <row r="834" spans="82:88" x14ac:dyDescent="0.3">
      <c r="CD834" s="5">
        <v>45216</v>
      </c>
      <c r="CE834" s="25">
        <v>635.20000000000005</v>
      </c>
      <c r="CF834" s="25">
        <v>634.5</v>
      </c>
      <c r="CH834" s="5">
        <v>45216</v>
      </c>
      <c r="CI834" s="25">
        <v>16650</v>
      </c>
      <c r="CJ834" s="25">
        <v>16665</v>
      </c>
    </row>
    <row r="835" spans="82:88" x14ac:dyDescent="0.3">
      <c r="CD835" s="5">
        <v>45217</v>
      </c>
      <c r="CE835" s="25">
        <v>626.9</v>
      </c>
      <c r="CF835" s="25">
        <v>635</v>
      </c>
      <c r="CH835" s="5">
        <v>45217</v>
      </c>
      <c r="CI835" s="25">
        <v>16426</v>
      </c>
      <c r="CJ835" s="25">
        <v>16653</v>
      </c>
    </row>
    <row r="836" spans="82:88" x14ac:dyDescent="0.3">
      <c r="CD836" s="5">
        <v>45218</v>
      </c>
      <c r="CE836" s="25">
        <v>626.9</v>
      </c>
      <c r="CF836" s="25">
        <v>627.9</v>
      </c>
      <c r="CH836" s="5">
        <v>45218</v>
      </c>
      <c r="CI836" s="25">
        <v>16461</v>
      </c>
      <c r="CJ836" s="25">
        <v>16466</v>
      </c>
    </row>
    <row r="837" spans="82:88" x14ac:dyDescent="0.3">
      <c r="CD837" s="5">
        <v>45219</v>
      </c>
      <c r="CE837" s="25">
        <v>628.20000000000005</v>
      </c>
      <c r="CF837" s="25">
        <v>627.1</v>
      </c>
      <c r="CH837" s="5">
        <v>45219</v>
      </c>
      <c r="CI837" s="25">
        <v>16414</v>
      </c>
      <c r="CJ837" s="25">
        <v>16480</v>
      </c>
    </row>
    <row r="838" spans="82:88" x14ac:dyDescent="0.3">
      <c r="CD838" s="5">
        <v>45222</v>
      </c>
      <c r="CE838" s="25">
        <v>618.9</v>
      </c>
      <c r="CF838" s="25">
        <v>627.4</v>
      </c>
      <c r="CH838" s="5">
        <v>45222</v>
      </c>
      <c r="CI838" s="25">
        <v>16256</v>
      </c>
      <c r="CJ838" s="25">
        <v>16405</v>
      </c>
    </row>
    <row r="839" spans="82:88" x14ac:dyDescent="0.3">
      <c r="CD839" s="5">
        <v>45223</v>
      </c>
      <c r="CE839" s="25">
        <v>620.9</v>
      </c>
      <c r="CF839" s="25">
        <v>618.9</v>
      </c>
      <c r="CH839" s="5">
        <v>45223</v>
      </c>
      <c r="CI839" s="25">
        <v>16333</v>
      </c>
      <c r="CJ839" s="25">
        <v>16253</v>
      </c>
    </row>
    <row r="840" spans="82:88" x14ac:dyDescent="0.3">
      <c r="CD840" s="5">
        <v>45224</v>
      </c>
      <c r="CE840" s="25">
        <v>622.6</v>
      </c>
      <c r="CF840" s="25">
        <v>621</v>
      </c>
      <c r="CH840" s="5">
        <v>45224</v>
      </c>
      <c r="CI840" s="25">
        <v>16358</v>
      </c>
      <c r="CJ840" s="25">
        <v>16340</v>
      </c>
    </row>
    <row r="841" spans="82:88" x14ac:dyDescent="0.3">
      <c r="CD841" s="5">
        <v>45225</v>
      </c>
      <c r="CE841" s="25">
        <v>610.20000000000005</v>
      </c>
      <c r="CF841" s="25">
        <v>621.6</v>
      </c>
      <c r="CH841" s="5">
        <v>45225</v>
      </c>
      <c r="CI841" s="25">
        <v>16066</v>
      </c>
      <c r="CJ841" s="25">
        <v>16365</v>
      </c>
    </row>
    <row r="842" spans="82:88" x14ac:dyDescent="0.3">
      <c r="CD842" s="5">
        <v>45226</v>
      </c>
      <c r="CE842" s="25">
        <v>613.9</v>
      </c>
      <c r="CF842" s="25">
        <v>610.79999999999995</v>
      </c>
      <c r="CH842" s="5">
        <v>45226</v>
      </c>
      <c r="CI842" s="25">
        <v>16152</v>
      </c>
      <c r="CJ842" s="25">
        <v>16064</v>
      </c>
    </row>
    <row r="843" spans="82:88" x14ac:dyDescent="0.3">
      <c r="CD843" s="5">
        <v>45229</v>
      </c>
      <c r="CE843" s="25">
        <v>611.4</v>
      </c>
      <c r="CF843" s="25">
        <v>614.4</v>
      </c>
      <c r="CH843" s="5">
        <v>45229</v>
      </c>
      <c r="CI843" s="25">
        <v>16160</v>
      </c>
      <c r="CJ843" s="25">
        <v>16151</v>
      </c>
    </row>
    <row r="844" spans="82:88" x14ac:dyDescent="0.3">
      <c r="CD844" s="5">
        <v>45230</v>
      </c>
      <c r="CE844" s="25">
        <v>609</v>
      </c>
      <c r="CF844" s="25">
        <v>614.5</v>
      </c>
      <c r="CH844" s="5">
        <v>45230</v>
      </c>
      <c r="CI844" s="25">
        <v>15997</v>
      </c>
      <c r="CJ844" s="25">
        <v>16172</v>
      </c>
    </row>
    <row r="845" spans="82:88" x14ac:dyDescent="0.3">
      <c r="CD845" s="5">
        <v>45231</v>
      </c>
      <c r="CE845" s="25">
        <v>611.70000000000005</v>
      </c>
      <c r="CF845" s="25">
        <v>609.20000000000005</v>
      </c>
      <c r="CH845" s="5">
        <v>45231</v>
      </c>
      <c r="CI845" s="25">
        <v>16050</v>
      </c>
      <c r="CJ845" s="25">
        <v>16011</v>
      </c>
    </row>
    <row r="846" spans="82:88" x14ac:dyDescent="0.3">
      <c r="CD846" s="5">
        <v>45232</v>
      </c>
      <c r="CE846" s="25">
        <v>625.4</v>
      </c>
      <c r="CF846" s="25">
        <v>611.70000000000005</v>
      </c>
      <c r="CH846" s="5">
        <v>45232</v>
      </c>
      <c r="CI846" s="25">
        <v>16389</v>
      </c>
      <c r="CJ846" s="25">
        <v>16067</v>
      </c>
    </row>
    <row r="847" spans="82:88" x14ac:dyDescent="0.3">
      <c r="CD847" s="5">
        <v>45233</v>
      </c>
      <c r="CE847" s="25">
        <v>630.4</v>
      </c>
      <c r="CF847" s="25">
        <v>625.20000000000005</v>
      </c>
      <c r="CH847" s="5">
        <v>45233</v>
      </c>
      <c r="CI847" s="25">
        <v>16514</v>
      </c>
      <c r="CJ847" s="25">
        <v>16389</v>
      </c>
    </row>
    <row r="848" spans="82:88" x14ac:dyDescent="0.3">
      <c r="CD848" s="5">
        <v>45236</v>
      </c>
      <c r="CE848" s="25">
        <v>634.4</v>
      </c>
      <c r="CF848" s="25">
        <v>629</v>
      </c>
      <c r="CH848" s="5">
        <v>45236</v>
      </c>
      <c r="CI848" s="25">
        <v>16673</v>
      </c>
      <c r="CJ848" s="25">
        <v>16514</v>
      </c>
    </row>
    <row r="849" spans="82:88" x14ac:dyDescent="0.3">
      <c r="CD849" s="5">
        <v>45237</v>
      </c>
      <c r="CE849" s="25">
        <v>636.70000000000005</v>
      </c>
      <c r="CF849" s="25">
        <v>634.79999999999995</v>
      </c>
      <c r="CH849" s="5">
        <v>45237</v>
      </c>
      <c r="CI849" s="25">
        <v>16708</v>
      </c>
      <c r="CJ849" s="25">
        <v>16696</v>
      </c>
    </row>
    <row r="850" spans="82:88" x14ac:dyDescent="0.3">
      <c r="CD850" s="5">
        <v>45238</v>
      </c>
      <c r="CE850" s="25">
        <v>639.1</v>
      </c>
      <c r="CF850" s="25">
        <v>636.70000000000005</v>
      </c>
      <c r="CH850" s="5">
        <v>45238</v>
      </c>
      <c r="CI850" s="25">
        <v>16752</v>
      </c>
      <c r="CJ850" s="25">
        <v>16699</v>
      </c>
    </row>
    <row r="851" spans="82:88" x14ac:dyDescent="0.3">
      <c r="CD851" s="5">
        <v>45239</v>
      </c>
      <c r="CE851" s="25">
        <v>640.29999999999995</v>
      </c>
      <c r="CF851" s="25">
        <v>637.20000000000005</v>
      </c>
      <c r="CH851" s="5">
        <v>45239</v>
      </c>
      <c r="CI851" s="25">
        <v>16763</v>
      </c>
      <c r="CJ851" s="25">
        <v>16736</v>
      </c>
    </row>
    <row r="852" spans="82:88" x14ac:dyDescent="0.3">
      <c r="CD852" s="5">
        <v>45240</v>
      </c>
      <c r="CE852" s="25">
        <v>639.6</v>
      </c>
      <c r="CF852" s="25">
        <v>640.5</v>
      </c>
      <c r="CH852" s="5">
        <v>45240</v>
      </c>
      <c r="CI852" s="25">
        <v>16732</v>
      </c>
      <c r="CJ852" s="25">
        <v>16771</v>
      </c>
    </row>
    <row r="853" spans="82:88" x14ac:dyDescent="0.3">
      <c r="CD853" s="5">
        <v>45243</v>
      </c>
      <c r="CE853" s="25">
        <v>647.29999999999995</v>
      </c>
      <c r="CF853" s="25">
        <v>639.9</v>
      </c>
      <c r="CH853" s="5">
        <v>45243</v>
      </c>
      <c r="CI853" s="25">
        <v>16874</v>
      </c>
      <c r="CJ853" s="25">
        <v>16750</v>
      </c>
    </row>
    <row r="854" spans="82:88" x14ac:dyDescent="0.3">
      <c r="CD854" s="5">
        <v>45244</v>
      </c>
      <c r="CE854" s="25">
        <v>649.6</v>
      </c>
      <c r="CF854" s="25">
        <v>647.20000000000005</v>
      </c>
      <c r="CH854" s="5">
        <v>45244</v>
      </c>
      <c r="CI854" s="25">
        <v>16948</v>
      </c>
      <c r="CJ854" s="25">
        <v>16874</v>
      </c>
    </row>
    <row r="855" spans="82:88" x14ac:dyDescent="0.3">
      <c r="CD855" s="5">
        <v>45245</v>
      </c>
      <c r="CE855" s="25">
        <v>657.2</v>
      </c>
      <c r="CF855" s="25">
        <v>650.20000000000005</v>
      </c>
      <c r="CH855" s="5">
        <v>45245</v>
      </c>
      <c r="CI855" s="25">
        <v>17123</v>
      </c>
      <c r="CJ855" s="25">
        <v>16957</v>
      </c>
    </row>
    <row r="856" spans="82:88" x14ac:dyDescent="0.3">
      <c r="CD856" s="5">
        <v>45246</v>
      </c>
      <c r="CE856" s="25">
        <v>657.4</v>
      </c>
      <c r="CF856" s="25">
        <v>658</v>
      </c>
      <c r="CH856" s="5">
        <v>45246</v>
      </c>
      <c r="CI856" s="25">
        <v>17186</v>
      </c>
      <c r="CJ856" s="25">
        <v>17168</v>
      </c>
    </row>
    <row r="857" spans="82:88" x14ac:dyDescent="0.3">
      <c r="CD857" s="5">
        <v>45247</v>
      </c>
      <c r="CE857" s="25">
        <v>659</v>
      </c>
      <c r="CF857" s="25">
        <v>657.5</v>
      </c>
      <c r="CH857" s="5">
        <v>45247</v>
      </c>
      <c r="CI857" s="25">
        <v>17219</v>
      </c>
      <c r="CJ857" s="25">
        <v>17191</v>
      </c>
    </row>
    <row r="858" spans="82:88" x14ac:dyDescent="0.3">
      <c r="CD858" s="5">
        <v>45250</v>
      </c>
      <c r="CE858" s="25">
        <v>656.4</v>
      </c>
      <c r="CF858" s="25">
        <v>659.7</v>
      </c>
      <c r="CH858" s="5">
        <v>45250</v>
      </c>
      <c r="CI858" s="25">
        <v>17201</v>
      </c>
      <c r="CJ858" s="25">
        <v>17218</v>
      </c>
    </row>
    <row r="859" spans="82:88" x14ac:dyDescent="0.3">
      <c r="CD859" s="5">
        <v>45251</v>
      </c>
      <c r="CE859" s="25">
        <v>665.9</v>
      </c>
      <c r="CF859" s="25">
        <v>656.2</v>
      </c>
      <c r="CH859" s="5">
        <v>45251</v>
      </c>
      <c r="CI859" s="25">
        <v>17411</v>
      </c>
      <c r="CJ859" s="25">
        <v>17191</v>
      </c>
    </row>
    <row r="860" spans="82:88" x14ac:dyDescent="0.3">
      <c r="CD860" s="5">
        <v>45252</v>
      </c>
      <c r="CE860" s="25">
        <v>659.7</v>
      </c>
      <c r="CF860" s="25">
        <v>665.9</v>
      </c>
      <c r="CH860" s="5">
        <v>45252</v>
      </c>
      <c r="CI860" s="25">
        <v>17289</v>
      </c>
      <c r="CJ860" s="25">
        <v>17404</v>
      </c>
    </row>
    <row r="861" spans="82:88" x14ac:dyDescent="0.3">
      <c r="CD861" s="5">
        <v>45253</v>
      </c>
      <c r="CE861" s="25">
        <v>660.2</v>
      </c>
      <c r="CF861" s="25">
        <v>660</v>
      </c>
      <c r="CH861" s="5">
        <v>45253</v>
      </c>
      <c r="CI861" s="25">
        <v>17304</v>
      </c>
      <c r="CJ861" s="25">
        <v>17263</v>
      </c>
    </row>
    <row r="862" spans="82:88" x14ac:dyDescent="0.3">
      <c r="CD862" s="5">
        <v>45254</v>
      </c>
      <c r="CE862" s="25">
        <v>659.3</v>
      </c>
      <c r="CF862" s="25">
        <v>660.3</v>
      </c>
      <c r="CH862" s="5">
        <v>45254</v>
      </c>
      <c r="CI862" s="25">
        <v>17293</v>
      </c>
      <c r="CJ862" s="25">
        <v>17330</v>
      </c>
    </row>
    <row r="863" spans="82:88" x14ac:dyDescent="0.3">
      <c r="CD863" s="5">
        <v>45257</v>
      </c>
      <c r="CE863" s="25">
        <v>654.20000000000005</v>
      </c>
      <c r="CF863" s="25">
        <v>659.2</v>
      </c>
      <c r="CH863" s="5">
        <v>45257</v>
      </c>
      <c r="CI863" s="25">
        <v>17172</v>
      </c>
      <c r="CJ863" s="25">
        <v>17287</v>
      </c>
    </row>
    <row r="864" spans="82:88" x14ac:dyDescent="0.3">
      <c r="CD864" s="5">
        <v>45258</v>
      </c>
      <c r="CE864" s="25">
        <v>660.8</v>
      </c>
      <c r="CF864" s="25">
        <v>654.9</v>
      </c>
      <c r="CH864" s="5">
        <v>45258</v>
      </c>
      <c r="CI864" s="25">
        <v>17360</v>
      </c>
      <c r="CJ864" s="25">
        <v>17180</v>
      </c>
    </row>
    <row r="865" spans="82:88" x14ac:dyDescent="0.3">
      <c r="CD865" s="5">
        <v>45259</v>
      </c>
      <c r="CE865" s="25">
        <v>660.4</v>
      </c>
      <c r="CF865" s="25">
        <v>662</v>
      </c>
      <c r="CH865" s="5">
        <v>45259</v>
      </c>
      <c r="CI865" s="25">
        <v>17339</v>
      </c>
      <c r="CJ865" s="25">
        <v>17384</v>
      </c>
    </row>
    <row r="866" spans="82:88" x14ac:dyDescent="0.3">
      <c r="CD866" s="5">
        <v>45260</v>
      </c>
      <c r="CE866" s="25">
        <v>659.9</v>
      </c>
      <c r="CF866" s="25">
        <v>660.6</v>
      </c>
      <c r="CH866" s="5">
        <v>45260</v>
      </c>
      <c r="CI866" s="25">
        <v>17393</v>
      </c>
      <c r="CJ866" s="25">
        <v>17350</v>
      </c>
    </row>
    <row r="867" spans="82:88" x14ac:dyDescent="0.3">
      <c r="CD867" s="5">
        <v>45261</v>
      </c>
      <c r="CE867" s="25">
        <v>661.9</v>
      </c>
      <c r="CF867" s="25">
        <v>660.7</v>
      </c>
      <c r="CH867" s="5">
        <v>45261</v>
      </c>
      <c r="CI867" s="25">
        <v>17424</v>
      </c>
      <c r="CJ867" s="25">
        <v>17394</v>
      </c>
    </row>
    <row r="868" spans="82:88" x14ac:dyDescent="0.3">
      <c r="CD868" s="5">
        <v>45264</v>
      </c>
      <c r="CE868" s="25">
        <v>660.1</v>
      </c>
      <c r="CF868" s="25">
        <v>661.8</v>
      </c>
      <c r="CH868" s="5">
        <v>45264</v>
      </c>
      <c r="CI868" s="25">
        <v>17418</v>
      </c>
      <c r="CJ868" s="25">
        <v>17426</v>
      </c>
    </row>
    <row r="869" spans="82:88" x14ac:dyDescent="0.3">
      <c r="CD869" s="5">
        <v>45265</v>
      </c>
      <c r="CE869" s="25">
        <v>656</v>
      </c>
      <c r="CF869" s="25">
        <v>659</v>
      </c>
      <c r="CH869" s="5">
        <v>45265</v>
      </c>
      <c r="CI869" s="25">
        <v>17309</v>
      </c>
      <c r="CJ869" s="25">
        <v>17405</v>
      </c>
    </row>
    <row r="870" spans="82:88" x14ac:dyDescent="0.3">
      <c r="CD870" s="5">
        <v>45266</v>
      </c>
      <c r="CE870" s="25">
        <v>658.3</v>
      </c>
      <c r="CF870" s="25">
        <v>656.6</v>
      </c>
      <c r="CH870" s="5">
        <v>45266</v>
      </c>
      <c r="CI870" s="25">
        <v>17377</v>
      </c>
      <c r="CJ870" s="25">
        <v>17280</v>
      </c>
    </row>
    <row r="871" spans="82:88" x14ac:dyDescent="0.3">
      <c r="CD871" s="5">
        <v>45267</v>
      </c>
      <c r="CE871" s="25">
        <v>654.4</v>
      </c>
      <c r="CF871" s="25">
        <v>656.5</v>
      </c>
      <c r="CH871" s="5">
        <v>45267</v>
      </c>
      <c r="CI871" s="25">
        <v>17377</v>
      </c>
      <c r="CJ871" s="25">
        <v>17370</v>
      </c>
    </row>
    <row r="872" spans="82:88" x14ac:dyDescent="0.3">
      <c r="CH872" s="5"/>
    </row>
    <row r="873" spans="82:88" x14ac:dyDescent="0.3">
      <c r="CH873" s="5"/>
    </row>
    <row r="874" spans="82:88" x14ac:dyDescent="0.3">
      <c r="CH874" s="5"/>
    </row>
    <row r="875" spans="82:88" x14ac:dyDescent="0.3">
      <c r="CH875" s="5"/>
    </row>
    <row r="876" spans="82:88" x14ac:dyDescent="0.3">
      <c r="CH876" s="5"/>
    </row>
    <row r="877" spans="82:88" x14ac:dyDescent="0.3">
      <c r="CH877" s="5"/>
    </row>
    <row r="878" spans="82:88" x14ac:dyDescent="0.3">
      <c r="CH878" s="5"/>
    </row>
    <row r="879" spans="82:88" x14ac:dyDescent="0.3">
      <c r="CH879" s="5"/>
    </row>
    <row r="880" spans="82:88" x14ac:dyDescent="0.3">
      <c r="CH880" s="5"/>
    </row>
    <row r="881" spans="86:86" x14ac:dyDescent="0.3">
      <c r="CH881" s="5"/>
    </row>
    <row r="882" spans="86:86" x14ac:dyDescent="0.3">
      <c r="CH882" s="5"/>
    </row>
    <row r="883" spans="86:86" x14ac:dyDescent="0.3">
      <c r="CH883" s="5"/>
    </row>
    <row r="884" spans="86:86" x14ac:dyDescent="0.3">
      <c r="CH884" s="5"/>
    </row>
    <row r="885" spans="86:86" x14ac:dyDescent="0.3">
      <c r="CH885" s="5"/>
    </row>
    <row r="886" spans="86:86" x14ac:dyDescent="0.3">
      <c r="CH886" s="5"/>
    </row>
    <row r="887" spans="86:86" x14ac:dyDescent="0.3">
      <c r="CH887" s="5"/>
    </row>
    <row r="888" spans="86:86" x14ac:dyDescent="0.3">
      <c r="CH888" s="5"/>
    </row>
    <row r="889" spans="86:86" x14ac:dyDescent="0.3">
      <c r="CH889" s="5"/>
    </row>
    <row r="890" spans="86:86" x14ac:dyDescent="0.3">
      <c r="CH890" s="5"/>
    </row>
    <row r="891" spans="86:86" x14ac:dyDescent="0.3">
      <c r="CH891" s="5"/>
    </row>
    <row r="892" spans="86:86" x14ac:dyDescent="0.3">
      <c r="CH892" s="5"/>
    </row>
    <row r="893" spans="86:86" x14ac:dyDescent="0.3">
      <c r="CH893" s="5"/>
    </row>
    <row r="894" spans="86:86" x14ac:dyDescent="0.3">
      <c r="CH894" s="5"/>
    </row>
    <row r="895" spans="86:86" x14ac:dyDescent="0.3">
      <c r="CH895" s="5"/>
    </row>
    <row r="896" spans="86:86" x14ac:dyDescent="0.3">
      <c r="CH896" s="5"/>
    </row>
    <row r="897" spans="86:86" x14ac:dyDescent="0.3">
      <c r="CH897" s="5"/>
    </row>
    <row r="898" spans="86:86" x14ac:dyDescent="0.3">
      <c r="CH898" s="5"/>
    </row>
    <row r="899" spans="86:86" x14ac:dyDescent="0.3">
      <c r="CH899" s="5"/>
    </row>
    <row r="900" spans="86:86" x14ac:dyDescent="0.3">
      <c r="CH900" s="5"/>
    </row>
    <row r="901" spans="86:86" x14ac:dyDescent="0.3">
      <c r="CH901" s="5"/>
    </row>
    <row r="902" spans="86:86" x14ac:dyDescent="0.3">
      <c r="CH902" s="5"/>
    </row>
    <row r="903" spans="86:86" x14ac:dyDescent="0.3">
      <c r="CH903" s="5"/>
    </row>
    <row r="904" spans="86:86" x14ac:dyDescent="0.3">
      <c r="CH904" s="5"/>
    </row>
    <row r="905" spans="86:86" x14ac:dyDescent="0.3">
      <c r="CH905" s="5"/>
    </row>
    <row r="906" spans="86:86" x14ac:dyDescent="0.3">
      <c r="CH906" s="5"/>
    </row>
    <row r="907" spans="86:86" x14ac:dyDescent="0.3">
      <c r="CH907" s="5"/>
    </row>
    <row r="908" spans="86:86" x14ac:dyDescent="0.3">
      <c r="CH908" s="5"/>
    </row>
    <row r="909" spans="86:86" x14ac:dyDescent="0.3">
      <c r="CH909" s="5"/>
    </row>
    <row r="910" spans="86:86" x14ac:dyDescent="0.3">
      <c r="CH910" s="5"/>
    </row>
    <row r="911" spans="86:86" x14ac:dyDescent="0.3">
      <c r="CH911" s="5"/>
    </row>
    <row r="912" spans="86:86" x14ac:dyDescent="0.3">
      <c r="CH912" s="5"/>
    </row>
    <row r="913" spans="86:86" x14ac:dyDescent="0.3">
      <c r="CH913" s="5"/>
    </row>
    <row r="914" spans="86:86" x14ac:dyDescent="0.3">
      <c r="CH914" s="5"/>
    </row>
    <row r="915" spans="86:86" x14ac:dyDescent="0.3">
      <c r="CH915" s="5"/>
    </row>
    <row r="916" spans="86:86" x14ac:dyDescent="0.3">
      <c r="CH916" s="5"/>
    </row>
    <row r="917" spans="86:86" x14ac:dyDescent="0.3">
      <c r="CH917" s="5"/>
    </row>
    <row r="918" spans="86:86" x14ac:dyDescent="0.3">
      <c r="CH918" s="5"/>
    </row>
    <row r="919" spans="86:86" x14ac:dyDescent="0.3">
      <c r="CH919" s="5"/>
    </row>
    <row r="920" spans="86:86" x14ac:dyDescent="0.3">
      <c r="CH920" s="5"/>
    </row>
    <row r="921" spans="86:86" x14ac:dyDescent="0.3">
      <c r="CH921" s="5"/>
    </row>
    <row r="922" spans="86:86" x14ac:dyDescent="0.3">
      <c r="CH922" s="5"/>
    </row>
    <row r="923" spans="86:86" x14ac:dyDescent="0.3">
      <c r="CH923" s="5"/>
    </row>
    <row r="924" spans="86:86" x14ac:dyDescent="0.3">
      <c r="CH924" s="5"/>
    </row>
    <row r="925" spans="86:86" x14ac:dyDescent="0.3">
      <c r="CH925" s="5"/>
    </row>
    <row r="926" spans="86:86" x14ac:dyDescent="0.3">
      <c r="CH926" s="5"/>
    </row>
    <row r="927" spans="86:86" x14ac:dyDescent="0.3">
      <c r="CH927" s="5"/>
    </row>
    <row r="928" spans="86:86" x14ac:dyDescent="0.3">
      <c r="CH928" s="5"/>
    </row>
    <row r="929" spans="86:86" x14ac:dyDescent="0.3">
      <c r="CH929" s="5"/>
    </row>
    <row r="930" spans="86:86" x14ac:dyDescent="0.3">
      <c r="CH930" s="5"/>
    </row>
    <row r="931" spans="86:86" x14ac:dyDescent="0.3">
      <c r="CH931" s="5"/>
    </row>
    <row r="932" spans="86:86" x14ac:dyDescent="0.3">
      <c r="CH932" s="5"/>
    </row>
    <row r="933" spans="86:86" x14ac:dyDescent="0.3">
      <c r="CH933" s="5"/>
    </row>
    <row r="934" spans="86:86" x14ac:dyDescent="0.3">
      <c r="CH934" s="5"/>
    </row>
    <row r="935" spans="86:86" x14ac:dyDescent="0.3">
      <c r="CH935" s="5"/>
    </row>
    <row r="936" spans="86:86" x14ac:dyDescent="0.3">
      <c r="CH936" s="5"/>
    </row>
    <row r="937" spans="86:86" x14ac:dyDescent="0.3">
      <c r="CH937" s="5"/>
    </row>
    <row r="938" spans="86:86" x14ac:dyDescent="0.3">
      <c r="CH938" s="5"/>
    </row>
    <row r="939" spans="86:86" x14ac:dyDescent="0.3">
      <c r="CH939" s="5"/>
    </row>
    <row r="940" spans="86:86" x14ac:dyDescent="0.3">
      <c r="CH940" s="5"/>
    </row>
    <row r="941" spans="86:86" x14ac:dyDescent="0.3">
      <c r="CH941" s="5"/>
    </row>
    <row r="942" spans="86:86" x14ac:dyDescent="0.3">
      <c r="CH942" s="5"/>
    </row>
    <row r="943" spans="86:86" x14ac:dyDescent="0.3">
      <c r="CH943" s="5"/>
    </row>
    <row r="944" spans="86:86" x14ac:dyDescent="0.3">
      <c r="CH944" s="5"/>
    </row>
    <row r="945" spans="86:86" x14ac:dyDescent="0.3">
      <c r="CH945" s="5"/>
    </row>
    <row r="946" spans="86:86" x14ac:dyDescent="0.3">
      <c r="CH946" s="5"/>
    </row>
    <row r="947" spans="86:86" x14ac:dyDescent="0.3">
      <c r="CH947" s="5"/>
    </row>
    <row r="948" spans="86:86" x14ac:dyDescent="0.3">
      <c r="CH948" s="5"/>
    </row>
    <row r="949" spans="86:86" x14ac:dyDescent="0.3">
      <c r="CH949" s="5"/>
    </row>
    <row r="950" spans="86:86" x14ac:dyDescent="0.3">
      <c r="CH950" s="5"/>
    </row>
    <row r="951" spans="86:86" x14ac:dyDescent="0.3">
      <c r="CH951" s="5"/>
    </row>
    <row r="952" spans="86:86" x14ac:dyDescent="0.3">
      <c r="CH952" s="5"/>
    </row>
    <row r="953" spans="86:86" x14ac:dyDescent="0.3">
      <c r="CH953" s="5"/>
    </row>
    <row r="954" spans="86:86" x14ac:dyDescent="0.3">
      <c r="CH954" s="5"/>
    </row>
    <row r="955" spans="86:86" x14ac:dyDescent="0.3">
      <c r="CH955" s="5"/>
    </row>
    <row r="956" spans="86:86" x14ac:dyDescent="0.3">
      <c r="CH956" s="5"/>
    </row>
    <row r="957" spans="86:86" x14ac:dyDescent="0.3">
      <c r="CH957" s="5"/>
    </row>
    <row r="958" spans="86:86" x14ac:dyDescent="0.3">
      <c r="CH958" s="5"/>
    </row>
    <row r="959" spans="86:86" x14ac:dyDescent="0.3">
      <c r="CH959" s="5"/>
    </row>
    <row r="960" spans="86:86" x14ac:dyDescent="0.3">
      <c r="CH960" s="5"/>
    </row>
    <row r="961" spans="86:86" x14ac:dyDescent="0.3">
      <c r="CH961" s="5"/>
    </row>
    <row r="962" spans="86:86" x14ac:dyDescent="0.3">
      <c r="CH962" s="5"/>
    </row>
    <row r="963" spans="86:86" x14ac:dyDescent="0.3">
      <c r="CH963" s="5"/>
    </row>
    <row r="964" spans="86:86" x14ac:dyDescent="0.3">
      <c r="CH964" s="5"/>
    </row>
    <row r="965" spans="86:86" x14ac:dyDescent="0.3">
      <c r="CH965" s="5"/>
    </row>
    <row r="966" spans="86:86" x14ac:dyDescent="0.3">
      <c r="CH966" s="5"/>
    </row>
    <row r="967" spans="86:86" x14ac:dyDescent="0.3">
      <c r="CH967" s="5"/>
    </row>
    <row r="968" spans="86:86" x14ac:dyDescent="0.3">
      <c r="CH968" s="5"/>
    </row>
    <row r="969" spans="86:86" x14ac:dyDescent="0.3">
      <c r="CH969" s="5"/>
    </row>
    <row r="970" spans="86:86" x14ac:dyDescent="0.3">
      <c r="CH970" s="5"/>
    </row>
    <row r="971" spans="86:86" x14ac:dyDescent="0.3">
      <c r="CH971" s="5"/>
    </row>
    <row r="972" spans="86:86" x14ac:dyDescent="0.3">
      <c r="CH972" s="5"/>
    </row>
    <row r="973" spans="86:86" x14ac:dyDescent="0.3">
      <c r="CH973" s="5"/>
    </row>
    <row r="974" spans="86:86" x14ac:dyDescent="0.3">
      <c r="CH974" s="5"/>
    </row>
    <row r="975" spans="86:86" x14ac:dyDescent="0.3">
      <c r="CH975" s="5"/>
    </row>
    <row r="976" spans="86:86" x14ac:dyDescent="0.3">
      <c r="CH976" s="5"/>
    </row>
    <row r="977" spans="86:86" x14ac:dyDescent="0.3">
      <c r="CH977" s="5"/>
    </row>
    <row r="978" spans="86:86" x14ac:dyDescent="0.3">
      <c r="CH978" s="5"/>
    </row>
    <row r="979" spans="86:86" x14ac:dyDescent="0.3">
      <c r="CH979" s="5"/>
    </row>
    <row r="980" spans="86:86" x14ac:dyDescent="0.3">
      <c r="CH980" s="5"/>
    </row>
    <row r="981" spans="86:86" x14ac:dyDescent="0.3">
      <c r="CH981" s="5"/>
    </row>
    <row r="982" spans="86:86" x14ac:dyDescent="0.3">
      <c r="CH982" s="5"/>
    </row>
    <row r="983" spans="86:86" x14ac:dyDescent="0.3">
      <c r="CH983" s="5"/>
    </row>
    <row r="984" spans="86:86" x14ac:dyDescent="0.3">
      <c r="CH984" s="5"/>
    </row>
    <row r="985" spans="86:86" x14ac:dyDescent="0.3">
      <c r="CH985" s="5"/>
    </row>
    <row r="986" spans="86:86" x14ac:dyDescent="0.3">
      <c r="CH986" s="5"/>
    </row>
    <row r="987" spans="86:86" x14ac:dyDescent="0.3">
      <c r="CH987" s="5"/>
    </row>
    <row r="988" spans="86:86" x14ac:dyDescent="0.3">
      <c r="CH988" s="5"/>
    </row>
    <row r="989" spans="86:86" x14ac:dyDescent="0.3">
      <c r="CH989" s="5"/>
    </row>
    <row r="990" spans="86:86" x14ac:dyDescent="0.3">
      <c r="CH990" s="5"/>
    </row>
    <row r="991" spans="86:86" x14ac:dyDescent="0.3">
      <c r="CH991" s="5"/>
    </row>
    <row r="992" spans="86:86" x14ac:dyDescent="0.3">
      <c r="CH992" s="5"/>
    </row>
    <row r="993" spans="86:86" x14ac:dyDescent="0.3">
      <c r="CH993" s="5"/>
    </row>
    <row r="994" spans="86:86" x14ac:dyDescent="0.3">
      <c r="CH994" s="5"/>
    </row>
    <row r="995" spans="86:86" x14ac:dyDescent="0.3">
      <c r="CH995" s="5"/>
    </row>
    <row r="996" spans="86:86" x14ac:dyDescent="0.3">
      <c r="CH996" s="5"/>
    </row>
    <row r="997" spans="86:86" x14ac:dyDescent="0.3">
      <c r="CH997" s="5"/>
    </row>
    <row r="998" spans="86:86" x14ac:dyDescent="0.3">
      <c r="CH998" s="5"/>
    </row>
    <row r="999" spans="86:86" x14ac:dyDescent="0.3">
      <c r="CH999" s="5"/>
    </row>
    <row r="1000" spans="86:86" x14ac:dyDescent="0.3">
      <c r="CH1000" s="5"/>
    </row>
    <row r="1001" spans="86:86" x14ac:dyDescent="0.3">
      <c r="CH1001" s="5"/>
    </row>
    <row r="1002" spans="86:86" x14ac:dyDescent="0.3">
      <c r="CH1002" s="5"/>
    </row>
    <row r="1003" spans="86:86" x14ac:dyDescent="0.3">
      <c r="CH1003" s="5"/>
    </row>
    <row r="1004" spans="86:86" x14ac:dyDescent="0.3">
      <c r="CH1004" s="5"/>
    </row>
    <row r="1005" spans="86:86" x14ac:dyDescent="0.3">
      <c r="CH1005" s="5"/>
    </row>
    <row r="1006" spans="86:86" x14ac:dyDescent="0.3">
      <c r="CH1006" s="5"/>
    </row>
    <row r="1007" spans="86:86" x14ac:dyDescent="0.3">
      <c r="CH1007" s="5"/>
    </row>
    <row r="1008" spans="86:86" x14ac:dyDescent="0.3">
      <c r="CH1008" s="5"/>
    </row>
    <row r="1009" spans="86:86" x14ac:dyDescent="0.3">
      <c r="CH1009" s="5"/>
    </row>
    <row r="1010" spans="86:86" x14ac:dyDescent="0.3">
      <c r="CH1010" s="5"/>
    </row>
    <row r="1011" spans="86:86" x14ac:dyDescent="0.3">
      <c r="CH1011" s="5"/>
    </row>
    <row r="1012" spans="86:86" x14ac:dyDescent="0.3">
      <c r="CH1012" s="5"/>
    </row>
    <row r="1013" spans="86:86" x14ac:dyDescent="0.3">
      <c r="CH1013" s="5"/>
    </row>
    <row r="1014" spans="86:86" x14ac:dyDescent="0.3">
      <c r="CH1014" s="5"/>
    </row>
    <row r="1015" spans="86:86" x14ac:dyDescent="0.3">
      <c r="CH1015" s="5"/>
    </row>
    <row r="1016" spans="86:86" x14ac:dyDescent="0.3">
      <c r="CH1016" s="5"/>
    </row>
    <row r="1017" spans="86:86" x14ac:dyDescent="0.3">
      <c r="CH1017" s="5"/>
    </row>
    <row r="1018" spans="86:86" x14ac:dyDescent="0.3">
      <c r="CH1018" s="5"/>
    </row>
    <row r="1019" spans="86:86" x14ac:dyDescent="0.3">
      <c r="CH1019" s="5"/>
    </row>
    <row r="1020" spans="86:86" x14ac:dyDescent="0.3">
      <c r="CH1020" s="5"/>
    </row>
    <row r="1021" spans="86:86" x14ac:dyDescent="0.3">
      <c r="CH1021" s="5"/>
    </row>
    <row r="1022" spans="86:86" x14ac:dyDescent="0.3">
      <c r="CH1022" s="5"/>
    </row>
    <row r="1023" spans="86:86" x14ac:dyDescent="0.3">
      <c r="CH1023" s="5"/>
    </row>
    <row r="1024" spans="86:86" x14ac:dyDescent="0.3">
      <c r="CH1024" s="5"/>
    </row>
    <row r="1025" spans="86:86" x14ac:dyDescent="0.3">
      <c r="CH1025" s="5"/>
    </row>
    <row r="1026" spans="86:86" x14ac:dyDescent="0.3">
      <c r="CH1026" s="5"/>
    </row>
    <row r="1027" spans="86:86" x14ac:dyDescent="0.3">
      <c r="CH1027" s="5"/>
    </row>
    <row r="1028" spans="86:86" x14ac:dyDescent="0.3">
      <c r="CH1028" s="5"/>
    </row>
    <row r="1029" spans="86:86" x14ac:dyDescent="0.3">
      <c r="CH1029" s="5"/>
    </row>
    <row r="1030" spans="86:86" x14ac:dyDescent="0.3">
      <c r="CH1030" s="5"/>
    </row>
    <row r="1031" spans="86:86" x14ac:dyDescent="0.3">
      <c r="CH1031" s="5"/>
    </row>
    <row r="1032" spans="86:86" x14ac:dyDescent="0.3">
      <c r="CH1032" s="5"/>
    </row>
    <row r="1033" spans="86:86" x14ac:dyDescent="0.3">
      <c r="CH1033" s="5"/>
    </row>
    <row r="1034" spans="86:86" x14ac:dyDescent="0.3">
      <c r="CH1034" s="5"/>
    </row>
    <row r="1035" spans="86:86" x14ac:dyDescent="0.3">
      <c r="CH1035" s="5"/>
    </row>
    <row r="1036" spans="86:86" x14ac:dyDescent="0.3">
      <c r="CH1036" s="5"/>
    </row>
    <row r="1037" spans="86:86" x14ac:dyDescent="0.3">
      <c r="CH1037" s="5"/>
    </row>
    <row r="1038" spans="86:86" x14ac:dyDescent="0.3">
      <c r="CH1038" s="5"/>
    </row>
    <row r="1039" spans="86:86" x14ac:dyDescent="0.3">
      <c r="CH1039" s="5"/>
    </row>
    <row r="1040" spans="86:86" x14ac:dyDescent="0.3">
      <c r="CH1040" s="5"/>
    </row>
    <row r="1041" spans="86:86" x14ac:dyDescent="0.3">
      <c r="CH1041" s="5"/>
    </row>
    <row r="1042" spans="86:86" x14ac:dyDescent="0.3">
      <c r="CH1042" s="5"/>
    </row>
    <row r="1043" spans="86:86" x14ac:dyDescent="0.3">
      <c r="CH1043" s="5"/>
    </row>
    <row r="1044" spans="86:86" x14ac:dyDescent="0.3">
      <c r="CH1044" s="5"/>
    </row>
    <row r="1045" spans="86:86" x14ac:dyDescent="0.3">
      <c r="CH1045" s="5"/>
    </row>
    <row r="1046" spans="86:86" x14ac:dyDescent="0.3">
      <c r="CH1046" s="5"/>
    </row>
    <row r="1047" spans="86:86" x14ac:dyDescent="0.3">
      <c r="CH1047" s="5"/>
    </row>
    <row r="1048" spans="86:86" x14ac:dyDescent="0.3">
      <c r="CH1048" s="5"/>
    </row>
    <row r="1049" spans="86:86" x14ac:dyDescent="0.3">
      <c r="CH1049" s="5"/>
    </row>
    <row r="1050" spans="86:86" x14ac:dyDescent="0.3">
      <c r="CH1050" s="5"/>
    </row>
    <row r="1051" spans="86:86" x14ac:dyDescent="0.3">
      <c r="CH1051" s="5"/>
    </row>
    <row r="1052" spans="86:86" x14ac:dyDescent="0.3">
      <c r="CH1052" s="5"/>
    </row>
    <row r="1053" spans="86:86" x14ac:dyDescent="0.3">
      <c r="CH1053" s="5"/>
    </row>
    <row r="1054" spans="86:86" x14ac:dyDescent="0.3">
      <c r="CH1054" s="5"/>
    </row>
    <row r="1055" spans="86:86" x14ac:dyDescent="0.3">
      <c r="CH1055" s="5"/>
    </row>
    <row r="1056" spans="86:86" x14ac:dyDescent="0.3">
      <c r="CH1056" s="5"/>
    </row>
    <row r="1057" spans="86:86" x14ac:dyDescent="0.3">
      <c r="CH1057" s="5"/>
    </row>
    <row r="1058" spans="86:86" x14ac:dyDescent="0.3">
      <c r="CH1058" s="5"/>
    </row>
    <row r="1059" spans="86:86" x14ac:dyDescent="0.3">
      <c r="CH1059" s="5"/>
    </row>
    <row r="1060" spans="86:86" x14ac:dyDescent="0.3">
      <c r="CH1060" s="5"/>
    </row>
    <row r="1061" spans="86:86" x14ac:dyDescent="0.3">
      <c r="CH1061" s="5"/>
    </row>
    <row r="1062" spans="86:86" x14ac:dyDescent="0.3">
      <c r="CH1062" s="5"/>
    </row>
    <row r="1063" spans="86:86" x14ac:dyDescent="0.3">
      <c r="CH1063" s="5"/>
    </row>
    <row r="1064" spans="86:86" x14ac:dyDescent="0.3">
      <c r="CH1064" s="5"/>
    </row>
    <row r="1065" spans="86:86" x14ac:dyDescent="0.3">
      <c r="CH1065" s="5"/>
    </row>
    <row r="1066" spans="86:86" x14ac:dyDescent="0.3">
      <c r="CH1066" s="5"/>
    </row>
    <row r="1067" spans="86:86" x14ac:dyDescent="0.3">
      <c r="CH1067" s="5"/>
    </row>
    <row r="1068" spans="86:86" x14ac:dyDescent="0.3">
      <c r="CH1068" s="5"/>
    </row>
    <row r="1069" spans="86:86" x14ac:dyDescent="0.3">
      <c r="CH1069" s="5"/>
    </row>
    <row r="1070" spans="86:86" x14ac:dyDescent="0.3">
      <c r="CH1070" s="5"/>
    </row>
    <row r="1071" spans="86:86" x14ac:dyDescent="0.3">
      <c r="CH1071" s="5"/>
    </row>
    <row r="1072" spans="86:86" x14ac:dyDescent="0.3">
      <c r="CH1072" s="5"/>
    </row>
    <row r="1073" spans="86:86" x14ac:dyDescent="0.3">
      <c r="CH1073" s="5"/>
    </row>
    <row r="1074" spans="86:86" x14ac:dyDescent="0.3">
      <c r="CH1074" s="5"/>
    </row>
    <row r="1075" spans="86:86" x14ac:dyDescent="0.3">
      <c r="CH1075" s="5"/>
    </row>
    <row r="1076" spans="86:86" x14ac:dyDescent="0.3">
      <c r="CH1076" s="5"/>
    </row>
    <row r="1077" spans="86:86" x14ac:dyDescent="0.3">
      <c r="CH1077" s="5"/>
    </row>
    <row r="1078" spans="86:86" x14ac:dyDescent="0.3">
      <c r="CH1078" s="5"/>
    </row>
    <row r="1079" spans="86:86" x14ac:dyDescent="0.3">
      <c r="CH1079" s="5"/>
    </row>
    <row r="1080" spans="86:86" x14ac:dyDescent="0.3">
      <c r="CH1080" s="5"/>
    </row>
    <row r="1081" spans="86:86" x14ac:dyDescent="0.3">
      <c r="CH1081" s="5"/>
    </row>
    <row r="1082" spans="86:86" x14ac:dyDescent="0.3">
      <c r="CH1082" s="5"/>
    </row>
    <row r="1083" spans="86:86" x14ac:dyDescent="0.3">
      <c r="CH1083" s="5"/>
    </row>
    <row r="1084" spans="86:86" x14ac:dyDescent="0.3">
      <c r="CH1084" s="5"/>
    </row>
    <row r="1085" spans="86:86" x14ac:dyDescent="0.3">
      <c r="CH1085" s="5"/>
    </row>
    <row r="1086" spans="86:86" x14ac:dyDescent="0.3">
      <c r="CH1086" s="5"/>
    </row>
    <row r="1087" spans="86:86" x14ac:dyDescent="0.3">
      <c r="CH1087" s="5"/>
    </row>
    <row r="1088" spans="86:86" x14ac:dyDescent="0.3">
      <c r="CH1088" s="5"/>
    </row>
    <row r="1089" spans="86:86" x14ac:dyDescent="0.3">
      <c r="CH1089" s="5"/>
    </row>
    <row r="1090" spans="86:86" x14ac:dyDescent="0.3">
      <c r="CH1090" s="5"/>
    </row>
    <row r="1091" spans="86:86" x14ac:dyDescent="0.3">
      <c r="CH1091" s="5"/>
    </row>
    <row r="1092" spans="86:86" x14ac:dyDescent="0.3">
      <c r="CH1092" s="5"/>
    </row>
    <row r="1093" spans="86:86" x14ac:dyDescent="0.3">
      <c r="CH1093" s="5"/>
    </row>
    <row r="1094" spans="86:86" x14ac:dyDescent="0.3">
      <c r="CH1094" s="5"/>
    </row>
    <row r="1095" spans="86:86" x14ac:dyDescent="0.3">
      <c r="CH1095" s="5"/>
    </row>
    <row r="1096" spans="86:86" x14ac:dyDescent="0.3">
      <c r="CH1096" s="5"/>
    </row>
    <row r="1097" spans="86:86" x14ac:dyDescent="0.3">
      <c r="CH1097" s="5"/>
    </row>
    <row r="1098" spans="86:86" x14ac:dyDescent="0.3">
      <c r="CH1098" s="5"/>
    </row>
    <row r="1099" spans="86:86" x14ac:dyDescent="0.3">
      <c r="CH1099" s="5"/>
    </row>
    <row r="1100" spans="86:86" x14ac:dyDescent="0.3">
      <c r="CH1100" s="5"/>
    </row>
    <row r="1101" spans="86:86" x14ac:dyDescent="0.3">
      <c r="CH1101" s="5"/>
    </row>
    <row r="1102" spans="86:86" x14ac:dyDescent="0.3">
      <c r="CH1102" s="5"/>
    </row>
    <row r="1103" spans="86:86" x14ac:dyDescent="0.3">
      <c r="CH1103" s="5"/>
    </row>
    <row r="1104" spans="86:86" x14ac:dyDescent="0.3">
      <c r="CH1104" s="5"/>
    </row>
    <row r="1105" spans="86:86" x14ac:dyDescent="0.3">
      <c r="CH1105" s="5"/>
    </row>
    <row r="1106" spans="86:86" x14ac:dyDescent="0.3">
      <c r="CH1106" s="5"/>
    </row>
    <row r="1107" spans="86:86" x14ac:dyDescent="0.3">
      <c r="CH1107" s="5"/>
    </row>
    <row r="1108" spans="86:86" x14ac:dyDescent="0.3">
      <c r="CH1108" s="5"/>
    </row>
    <row r="1109" spans="86:86" x14ac:dyDescent="0.3">
      <c r="CH1109" s="5"/>
    </row>
    <row r="1110" spans="86:86" x14ac:dyDescent="0.3">
      <c r="CH1110" s="5"/>
    </row>
    <row r="1111" spans="86:86" x14ac:dyDescent="0.3">
      <c r="CH1111" s="5"/>
    </row>
    <row r="1112" spans="86:86" x14ac:dyDescent="0.3">
      <c r="CH1112" s="5"/>
    </row>
    <row r="1113" spans="86:86" x14ac:dyDescent="0.3">
      <c r="CH1113" s="5"/>
    </row>
    <row r="1114" spans="86:86" x14ac:dyDescent="0.3">
      <c r="CH1114" s="5"/>
    </row>
    <row r="1115" spans="86:86" x14ac:dyDescent="0.3">
      <c r="CH1115" s="5"/>
    </row>
    <row r="1116" spans="86:86" x14ac:dyDescent="0.3">
      <c r="CH1116" s="5"/>
    </row>
    <row r="1117" spans="86:86" x14ac:dyDescent="0.3">
      <c r="CH1117" s="5"/>
    </row>
    <row r="1118" spans="86:86" x14ac:dyDescent="0.3">
      <c r="CH1118" s="5"/>
    </row>
    <row r="1119" spans="86:86" x14ac:dyDescent="0.3">
      <c r="CH1119" s="5"/>
    </row>
    <row r="1120" spans="86:86" x14ac:dyDescent="0.3">
      <c r="CH1120" s="5"/>
    </row>
    <row r="1121" spans="86:86" x14ac:dyDescent="0.3">
      <c r="CH1121" s="5"/>
    </row>
    <row r="1122" spans="86:86" x14ac:dyDescent="0.3">
      <c r="CH1122" s="5"/>
    </row>
    <row r="1123" spans="86:86" x14ac:dyDescent="0.3">
      <c r="CH1123" s="5"/>
    </row>
    <row r="1124" spans="86:86" x14ac:dyDescent="0.3">
      <c r="CH1124" s="5"/>
    </row>
    <row r="1125" spans="86:86" x14ac:dyDescent="0.3">
      <c r="CH1125" s="5"/>
    </row>
    <row r="1126" spans="86:86" x14ac:dyDescent="0.3">
      <c r="CH1126" s="5"/>
    </row>
    <row r="1127" spans="86:86" x14ac:dyDescent="0.3">
      <c r="CH1127" s="5"/>
    </row>
    <row r="1128" spans="86:86" x14ac:dyDescent="0.3">
      <c r="CH1128" s="5"/>
    </row>
    <row r="1129" spans="86:86" x14ac:dyDescent="0.3">
      <c r="CH1129" s="5"/>
    </row>
    <row r="1130" spans="86:86" x14ac:dyDescent="0.3">
      <c r="CH1130" s="5"/>
    </row>
    <row r="1131" spans="86:86" x14ac:dyDescent="0.3">
      <c r="CH1131" s="5"/>
    </row>
    <row r="1132" spans="86:86" x14ac:dyDescent="0.3">
      <c r="CH1132" s="5"/>
    </row>
    <row r="1133" spans="86:86" x14ac:dyDescent="0.3">
      <c r="CH1133" s="5"/>
    </row>
    <row r="1134" spans="86:86" x14ac:dyDescent="0.3">
      <c r="CH1134" s="5"/>
    </row>
    <row r="1135" spans="86:86" x14ac:dyDescent="0.3">
      <c r="CH1135" s="5"/>
    </row>
    <row r="1136" spans="86:86" x14ac:dyDescent="0.3">
      <c r="CH1136" s="5"/>
    </row>
    <row r="1137" spans="86:86" x14ac:dyDescent="0.3">
      <c r="CH1137" s="5"/>
    </row>
    <row r="1138" spans="86:86" x14ac:dyDescent="0.3">
      <c r="CH1138" s="5"/>
    </row>
    <row r="1139" spans="86:86" x14ac:dyDescent="0.3">
      <c r="CH1139" s="5"/>
    </row>
    <row r="1140" spans="86:86" x14ac:dyDescent="0.3">
      <c r="CH1140" s="5"/>
    </row>
    <row r="1141" spans="86:86" x14ac:dyDescent="0.3">
      <c r="CH1141" s="5"/>
    </row>
    <row r="1142" spans="86:86" x14ac:dyDescent="0.3">
      <c r="CH1142" s="5"/>
    </row>
    <row r="1143" spans="86:86" x14ac:dyDescent="0.3">
      <c r="CH1143" s="5"/>
    </row>
    <row r="1144" spans="86:86" x14ac:dyDescent="0.3">
      <c r="CH1144" s="5"/>
    </row>
    <row r="1145" spans="86:86" x14ac:dyDescent="0.3">
      <c r="CH1145" s="5"/>
    </row>
    <row r="1146" spans="86:86" x14ac:dyDescent="0.3">
      <c r="CH1146" s="5"/>
    </row>
    <row r="1147" spans="86:86" x14ac:dyDescent="0.3">
      <c r="CH1147" s="5"/>
    </row>
    <row r="1148" spans="86:86" x14ac:dyDescent="0.3">
      <c r="CH1148" s="5"/>
    </row>
    <row r="1149" spans="86:86" x14ac:dyDescent="0.3">
      <c r="CH1149" s="5"/>
    </row>
    <row r="1150" spans="86:86" x14ac:dyDescent="0.3">
      <c r="CH1150" s="5"/>
    </row>
    <row r="1151" spans="86:86" x14ac:dyDescent="0.3">
      <c r="CH1151" s="5"/>
    </row>
    <row r="1152" spans="86:86" x14ac:dyDescent="0.3">
      <c r="CH1152" s="5"/>
    </row>
    <row r="1153" spans="86:86" x14ac:dyDescent="0.3">
      <c r="CH1153" s="5"/>
    </row>
    <row r="1154" spans="86:86" x14ac:dyDescent="0.3">
      <c r="CH1154" s="5"/>
    </row>
    <row r="1155" spans="86:86" x14ac:dyDescent="0.3">
      <c r="CH1155" s="5"/>
    </row>
    <row r="1156" spans="86:86" x14ac:dyDescent="0.3">
      <c r="CH1156" s="5"/>
    </row>
    <row r="1157" spans="86:86" x14ac:dyDescent="0.3">
      <c r="CH1157" s="5"/>
    </row>
    <row r="1158" spans="86:86" x14ac:dyDescent="0.3">
      <c r="CH1158" s="5"/>
    </row>
    <row r="1159" spans="86:86" x14ac:dyDescent="0.3">
      <c r="CH1159" s="5"/>
    </row>
    <row r="1160" spans="86:86" x14ac:dyDescent="0.3">
      <c r="CH1160" s="5"/>
    </row>
    <row r="1161" spans="86:86" x14ac:dyDescent="0.3">
      <c r="CH1161" s="5"/>
    </row>
    <row r="1162" spans="86:86" x14ac:dyDescent="0.3">
      <c r="CH1162" s="5"/>
    </row>
    <row r="1163" spans="86:86" x14ac:dyDescent="0.3">
      <c r="CH1163" s="5"/>
    </row>
    <row r="1164" spans="86:86" x14ac:dyDescent="0.3">
      <c r="CH1164" s="5"/>
    </row>
    <row r="1165" spans="86:86" x14ac:dyDescent="0.3">
      <c r="CH1165" s="5"/>
    </row>
    <row r="1166" spans="86:86" x14ac:dyDescent="0.3">
      <c r="CH1166" s="5"/>
    </row>
    <row r="1167" spans="86:86" x14ac:dyDescent="0.3">
      <c r="CH1167" s="5"/>
    </row>
    <row r="1168" spans="86:86" x14ac:dyDescent="0.3">
      <c r="CH1168" s="5"/>
    </row>
    <row r="1169" spans="86:86" x14ac:dyDescent="0.3">
      <c r="CH1169" s="5"/>
    </row>
    <row r="1170" spans="86:86" x14ac:dyDescent="0.3">
      <c r="CH1170" s="5"/>
    </row>
    <row r="1171" spans="86:86" x14ac:dyDescent="0.3">
      <c r="CH1171" s="5"/>
    </row>
    <row r="1172" spans="86:86" x14ac:dyDescent="0.3">
      <c r="CH1172" s="5"/>
    </row>
    <row r="1173" spans="86:86" x14ac:dyDescent="0.3">
      <c r="CH1173" s="5"/>
    </row>
    <row r="1174" spans="86:86" x14ac:dyDescent="0.3">
      <c r="CH1174" s="5"/>
    </row>
    <row r="1175" spans="86:86" x14ac:dyDescent="0.3">
      <c r="CH1175" s="5"/>
    </row>
    <row r="1176" spans="86:86" x14ac:dyDescent="0.3">
      <c r="CH1176" s="5"/>
    </row>
    <row r="1177" spans="86:86" x14ac:dyDescent="0.3">
      <c r="CH1177" s="5"/>
    </row>
    <row r="1178" spans="86:86" x14ac:dyDescent="0.3">
      <c r="CH1178" s="5"/>
    </row>
    <row r="1179" spans="86:86" x14ac:dyDescent="0.3">
      <c r="CH1179" s="5"/>
    </row>
    <row r="1180" spans="86:86" x14ac:dyDescent="0.3">
      <c r="CH1180" s="5"/>
    </row>
    <row r="1181" spans="86:86" x14ac:dyDescent="0.3">
      <c r="CH1181" s="5"/>
    </row>
    <row r="1182" spans="86:86" x14ac:dyDescent="0.3">
      <c r="CH1182" s="5"/>
    </row>
    <row r="1183" spans="86:86" x14ac:dyDescent="0.3">
      <c r="CH1183" s="5"/>
    </row>
    <row r="1184" spans="86:86" x14ac:dyDescent="0.3">
      <c r="CH1184" s="5"/>
    </row>
    <row r="1185" spans="86:86" x14ac:dyDescent="0.3">
      <c r="CH1185" s="5"/>
    </row>
    <row r="1186" spans="86:86" x14ac:dyDescent="0.3">
      <c r="CH1186" s="5"/>
    </row>
    <row r="1187" spans="86:86" x14ac:dyDescent="0.3">
      <c r="CH1187" s="5"/>
    </row>
    <row r="1188" spans="86:86" x14ac:dyDescent="0.3">
      <c r="CH1188" s="5"/>
    </row>
    <row r="1189" spans="86:86" x14ac:dyDescent="0.3">
      <c r="CH1189" s="5"/>
    </row>
    <row r="1190" spans="86:86" x14ac:dyDescent="0.3">
      <c r="CH1190" s="5"/>
    </row>
    <row r="1191" spans="86:86" x14ac:dyDescent="0.3">
      <c r="CH1191" s="5"/>
    </row>
    <row r="1192" spans="86:86" x14ac:dyDescent="0.3">
      <c r="CH1192" s="5"/>
    </row>
    <row r="1193" spans="86:86" x14ac:dyDescent="0.3">
      <c r="CH1193" s="5"/>
    </row>
    <row r="1194" spans="86:86" x14ac:dyDescent="0.3">
      <c r="CH1194" s="5"/>
    </row>
    <row r="1195" spans="86:86" x14ac:dyDescent="0.3">
      <c r="CH1195" s="5"/>
    </row>
    <row r="1196" spans="86:86" x14ac:dyDescent="0.3">
      <c r="CH1196" s="5"/>
    </row>
    <row r="1197" spans="86:86" x14ac:dyDescent="0.3">
      <c r="CH1197" s="5"/>
    </row>
    <row r="1198" spans="86:86" x14ac:dyDescent="0.3">
      <c r="CH1198" s="5"/>
    </row>
    <row r="1199" spans="86:86" x14ac:dyDescent="0.3">
      <c r="CH1199" s="5"/>
    </row>
    <row r="1200" spans="86:86" x14ac:dyDescent="0.3">
      <c r="CH1200" s="5"/>
    </row>
    <row r="1201" spans="86:86" x14ac:dyDescent="0.3">
      <c r="CH1201" s="5"/>
    </row>
    <row r="1202" spans="86:86" x14ac:dyDescent="0.3">
      <c r="CH1202" s="5"/>
    </row>
    <row r="1203" spans="86:86" x14ac:dyDescent="0.3">
      <c r="CH1203" s="5"/>
    </row>
    <row r="1204" spans="86:86" x14ac:dyDescent="0.3">
      <c r="CH1204" s="5"/>
    </row>
    <row r="1205" spans="86:86" x14ac:dyDescent="0.3">
      <c r="CH1205" s="5"/>
    </row>
    <row r="1206" spans="86:86" x14ac:dyDescent="0.3">
      <c r="CH1206" s="5"/>
    </row>
    <row r="1207" spans="86:86" x14ac:dyDescent="0.3">
      <c r="CH1207" s="5"/>
    </row>
    <row r="1208" spans="86:86" x14ac:dyDescent="0.3">
      <c r="CH1208" s="5"/>
    </row>
    <row r="1209" spans="86:86" x14ac:dyDescent="0.3">
      <c r="CH1209" s="5"/>
    </row>
    <row r="1210" spans="86:86" x14ac:dyDescent="0.3">
      <c r="CH1210" s="5"/>
    </row>
    <row r="1211" spans="86:86" x14ac:dyDescent="0.3">
      <c r="CH1211" s="5"/>
    </row>
    <row r="1212" spans="86:86" x14ac:dyDescent="0.3">
      <c r="CH1212" s="5"/>
    </row>
    <row r="1213" spans="86:86" x14ac:dyDescent="0.3">
      <c r="CH1213" s="5"/>
    </row>
    <row r="1214" spans="86:86" x14ac:dyDescent="0.3">
      <c r="CH1214" s="5"/>
    </row>
    <row r="1215" spans="86:86" x14ac:dyDescent="0.3">
      <c r="CH1215" s="5"/>
    </row>
    <row r="1216" spans="86:86" x14ac:dyDescent="0.3">
      <c r="CH1216" s="5"/>
    </row>
    <row r="1217" spans="86:86" x14ac:dyDescent="0.3">
      <c r="CH1217" s="5"/>
    </row>
    <row r="1218" spans="86:86" x14ac:dyDescent="0.3">
      <c r="CH1218" s="5"/>
    </row>
    <row r="1219" spans="86:86" x14ac:dyDescent="0.3">
      <c r="CH1219" s="5"/>
    </row>
    <row r="1220" spans="86:86" x14ac:dyDescent="0.3">
      <c r="CH1220" s="5"/>
    </row>
    <row r="1221" spans="86:86" x14ac:dyDescent="0.3">
      <c r="CH1221" s="5"/>
    </row>
    <row r="1222" spans="86:86" x14ac:dyDescent="0.3">
      <c r="CH1222" s="5"/>
    </row>
    <row r="1223" spans="86:86" x14ac:dyDescent="0.3">
      <c r="CH1223" s="5"/>
    </row>
    <row r="1224" spans="86:86" x14ac:dyDescent="0.3">
      <c r="CH1224" s="5"/>
    </row>
    <row r="1225" spans="86:86" x14ac:dyDescent="0.3">
      <c r="CH1225" s="5"/>
    </row>
    <row r="1226" spans="86:86" x14ac:dyDescent="0.3">
      <c r="CH1226" s="5"/>
    </row>
    <row r="1227" spans="86:86" x14ac:dyDescent="0.3">
      <c r="CH1227" s="5"/>
    </row>
    <row r="1228" spans="86:86" x14ac:dyDescent="0.3">
      <c r="CH1228" s="5"/>
    </row>
    <row r="1229" spans="86:86" x14ac:dyDescent="0.3">
      <c r="CH1229" s="5"/>
    </row>
    <row r="1230" spans="86:86" x14ac:dyDescent="0.3">
      <c r="CH1230" s="5"/>
    </row>
    <row r="1231" spans="86:86" x14ac:dyDescent="0.3">
      <c r="CH1231" s="5"/>
    </row>
    <row r="1232" spans="86:86" x14ac:dyDescent="0.3">
      <c r="CH1232" s="5"/>
    </row>
    <row r="1233" spans="86:86" x14ac:dyDescent="0.3">
      <c r="CH1233" s="5"/>
    </row>
    <row r="1234" spans="86:86" x14ac:dyDescent="0.3">
      <c r="CH1234" s="5"/>
    </row>
    <row r="1235" spans="86:86" x14ac:dyDescent="0.3">
      <c r="CH1235" s="5"/>
    </row>
    <row r="1236" spans="86:86" x14ac:dyDescent="0.3">
      <c r="CH1236" s="5"/>
    </row>
    <row r="1237" spans="86:86" x14ac:dyDescent="0.3">
      <c r="CH1237" s="5"/>
    </row>
    <row r="1238" spans="86:86" x14ac:dyDescent="0.3">
      <c r="CH1238" s="5"/>
    </row>
    <row r="1239" spans="86:86" x14ac:dyDescent="0.3">
      <c r="CH1239" s="5"/>
    </row>
    <row r="1240" spans="86:86" x14ac:dyDescent="0.3">
      <c r="CH1240" s="5"/>
    </row>
    <row r="1241" spans="86:86" x14ac:dyDescent="0.3">
      <c r="CH1241" s="5"/>
    </row>
    <row r="1242" spans="86:86" x14ac:dyDescent="0.3">
      <c r="CH1242" s="5"/>
    </row>
    <row r="1243" spans="86:86" x14ac:dyDescent="0.3">
      <c r="CH1243" s="5"/>
    </row>
    <row r="1244" spans="86:86" x14ac:dyDescent="0.3">
      <c r="CH1244" s="5"/>
    </row>
    <row r="1245" spans="86:86" x14ac:dyDescent="0.3">
      <c r="CH1245" s="5"/>
    </row>
    <row r="1246" spans="86:86" x14ac:dyDescent="0.3">
      <c r="CH1246" s="5"/>
    </row>
    <row r="1247" spans="86:86" x14ac:dyDescent="0.3">
      <c r="CH1247" s="5"/>
    </row>
    <row r="1248" spans="86:86" x14ac:dyDescent="0.3">
      <c r="CH1248" s="5"/>
    </row>
    <row r="1249" spans="86:86" x14ac:dyDescent="0.3">
      <c r="CH1249" s="5"/>
    </row>
    <row r="1250" spans="86:86" x14ac:dyDescent="0.3">
      <c r="CH1250" s="5"/>
    </row>
    <row r="1251" spans="86:86" x14ac:dyDescent="0.3">
      <c r="CH1251" s="5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P140"/>
  <sheetViews>
    <sheetView tabSelected="1" workbookViewId="0">
      <selection activeCell="T15" sqref="T15"/>
    </sheetView>
  </sheetViews>
  <sheetFormatPr defaultRowHeight="16.2" x14ac:dyDescent="0.3"/>
  <sheetData>
    <row r="1" spans="1:12" x14ac:dyDescent="0.3">
      <c r="A1" t="s">
        <v>247</v>
      </c>
      <c r="B1" t="s">
        <v>248</v>
      </c>
      <c r="C1" t="s">
        <v>249</v>
      </c>
      <c r="D1" t="s">
        <v>250</v>
      </c>
      <c r="E1" t="s">
        <v>251</v>
      </c>
      <c r="F1" t="s">
        <v>252</v>
      </c>
      <c r="G1" t="s">
        <v>253</v>
      </c>
      <c r="H1" t="s">
        <v>242</v>
      </c>
      <c r="I1" t="s">
        <v>254</v>
      </c>
      <c r="J1" t="s">
        <v>255</v>
      </c>
      <c r="K1" t="s">
        <v>259</v>
      </c>
    </row>
    <row r="2" spans="1:12" x14ac:dyDescent="0.3">
      <c r="A2">
        <v>44</v>
      </c>
      <c r="B2">
        <v>44466</v>
      </c>
      <c r="C2">
        <v>17275</v>
      </c>
      <c r="D2">
        <v>686.9</v>
      </c>
      <c r="E2">
        <v>44469</v>
      </c>
      <c r="F2">
        <v>16940</v>
      </c>
      <c r="G2">
        <v>650.79999999999995</v>
      </c>
      <c r="H2">
        <v>335</v>
      </c>
      <c r="I2">
        <v>-36.100000000000023</v>
      </c>
      <c r="J2">
        <v>3</v>
      </c>
      <c r="K2">
        <v>-193500.00000000023</v>
      </c>
      <c r="L2">
        <v>-190900.00000000023</v>
      </c>
    </row>
    <row r="3" spans="1:12" x14ac:dyDescent="0.3">
      <c r="A3">
        <v>48</v>
      </c>
      <c r="B3">
        <v>44713</v>
      </c>
      <c r="C3">
        <v>16623</v>
      </c>
      <c r="D3">
        <v>640.29999999999995</v>
      </c>
      <c r="E3">
        <v>44735</v>
      </c>
      <c r="F3">
        <v>14904</v>
      </c>
      <c r="G3">
        <v>584.79999999999995</v>
      </c>
      <c r="H3">
        <v>-1719</v>
      </c>
      <c r="I3">
        <v>55.5</v>
      </c>
      <c r="J3">
        <v>22</v>
      </c>
      <c r="K3">
        <v>-190700</v>
      </c>
      <c r="L3">
        <v>-188100</v>
      </c>
    </row>
    <row r="4" spans="1:12" x14ac:dyDescent="0.3">
      <c r="A4">
        <v>49</v>
      </c>
      <c r="B4">
        <v>44622</v>
      </c>
      <c r="C4">
        <v>17783</v>
      </c>
      <c r="D4">
        <v>702.6</v>
      </c>
      <c r="E4">
        <v>44627</v>
      </c>
      <c r="F4">
        <v>17075</v>
      </c>
      <c r="G4">
        <v>653.1</v>
      </c>
      <c r="H4">
        <v>708</v>
      </c>
      <c r="I4">
        <v>-49.5</v>
      </c>
      <c r="J4">
        <v>5</v>
      </c>
      <c r="K4">
        <v>-164900</v>
      </c>
      <c r="L4">
        <v>-162300</v>
      </c>
    </row>
    <row r="5" spans="1:12" x14ac:dyDescent="0.3">
      <c r="A5">
        <v>50</v>
      </c>
      <c r="B5">
        <v>44628</v>
      </c>
      <c r="C5">
        <v>16688</v>
      </c>
      <c r="D5">
        <v>662.7</v>
      </c>
      <c r="E5">
        <v>44637</v>
      </c>
      <c r="F5">
        <v>17458</v>
      </c>
      <c r="G5">
        <v>682.4</v>
      </c>
      <c r="H5">
        <v>-770</v>
      </c>
      <c r="I5">
        <v>19.699999999999932</v>
      </c>
      <c r="J5">
        <v>9</v>
      </c>
      <c r="K5">
        <v>-133300.00000000061</v>
      </c>
      <c r="L5">
        <v>-130700.00000000061</v>
      </c>
    </row>
    <row r="6" spans="1:12" x14ac:dyDescent="0.3">
      <c r="A6">
        <v>40</v>
      </c>
      <c r="B6">
        <v>44484</v>
      </c>
      <c r="C6">
        <v>16788</v>
      </c>
      <c r="D6">
        <v>664.4</v>
      </c>
      <c r="E6">
        <v>44487</v>
      </c>
      <c r="F6">
        <v>16699</v>
      </c>
      <c r="G6">
        <v>673.9</v>
      </c>
      <c r="H6">
        <v>-89</v>
      </c>
      <c r="I6">
        <v>-9.5</v>
      </c>
      <c r="J6">
        <v>3</v>
      </c>
      <c r="K6">
        <v>-123700</v>
      </c>
      <c r="L6">
        <v>-121100</v>
      </c>
    </row>
    <row r="7" spans="1:12" x14ac:dyDescent="0.3">
      <c r="A7">
        <v>47</v>
      </c>
      <c r="B7">
        <v>44680</v>
      </c>
      <c r="C7">
        <v>16595</v>
      </c>
      <c r="D7">
        <v>637.79999999999995</v>
      </c>
      <c r="E7">
        <v>44684</v>
      </c>
      <c r="F7">
        <v>16431</v>
      </c>
      <c r="G7">
        <v>640.4</v>
      </c>
      <c r="H7">
        <v>-164</v>
      </c>
      <c r="I7">
        <v>-2.6000000000000227</v>
      </c>
      <c r="J7">
        <v>4</v>
      </c>
      <c r="K7">
        <v>-91600.000000000204</v>
      </c>
      <c r="L7">
        <v>-89000.000000000204</v>
      </c>
    </row>
    <row r="8" spans="1:12" x14ac:dyDescent="0.3">
      <c r="A8">
        <v>62</v>
      </c>
      <c r="B8">
        <v>45078</v>
      </c>
      <c r="C8">
        <v>16473</v>
      </c>
      <c r="D8">
        <v>628.1</v>
      </c>
      <c r="E8">
        <v>45105</v>
      </c>
      <c r="F8">
        <v>16766</v>
      </c>
      <c r="G8">
        <v>650.29999999999995</v>
      </c>
      <c r="H8">
        <v>293</v>
      </c>
      <c r="I8">
        <v>-22.199999999999932</v>
      </c>
      <c r="J8">
        <v>27</v>
      </c>
      <c r="K8">
        <v>-85199.999999999389</v>
      </c>
      <c r="L8">
        <v>-82599.999999999389</v>
      </c>
    </row>
    <row r="9" spans="1:12" x14ac:dyDescent="0.3">
      <c r="A9">
        <v>46</v>
      </c>
      <c r="B9">
        <v>44637</v>
      </c>
      <c r="C9">
        <v>17458</v>
      </c>
      <c r="D9">
        <v>682.4</v>
      </c>
      <c r="E9">
        <v>44638</v>
      </c>
      <c r="F9">
        <v>17390</v>
      </c>
      <c r="G9">
        <v>687.4</v>
      </c>
      <c r="H9">
        <v>-68</v>
      </c>
      <c r="I9">
        <v>-5</v>
      </c>
      <c r="J9">
        <v>1</v>
      </c>
      <c r="K9">
        <v>-74800</v>
      </c>
      <c r="L9">
        <v>-72200</v>
      </c>
    </row>
    <row r="10" spans="1:12" x14ac:dyDescent="0.3">
      <c r="A10">
        <v>26</v>
      </c>
      <c r="B10">
        <v>44329</v>
      </c>
      <c r="C10">
        <v>15588</v>
      </c>
      <c r="D10">
        <v>621.4</v>
      </c>
      <c r="E10">
        <v>44330</v>
      </c>
      <c r="F10">
        <v>15747</v>
      </c>
      <c r="G10">
        <v>636.29999999999995</v>
      </c>
      <c r="H10">
        <v>159</v>
      </c>
      <c r="I10">
        <v>-14.899999999999977</v>
      </c>
      <c r="J10">
        <v>1</v>
      </c>
      <c r="K10">
        <v>-73099.999999999796</v>
      </c>
      <c r="L10">
        <v>-70499.999999999796</v>
      </c>
    </row>
    <row r="11" spans="1:12" x14ac:dyDescent="0.3">
      <c r="A11">
        <v>45</v>
      </c>
      <c r="B11">
        <v>44531</v>
      </c>
      <c r="C11">
        <v>17590</v>
      </c>
      <c r="D11">
        <v>699.5</v>
      </c>
      <c r="E11">
        <v>44551</v>
      </c>
      <c r="F11">
        <v>17812</v>
      </c>
      <c r="G11">
        <v>701.6</v>
      </c>
      <c r="H11">
        <v>-222</v>
      </c>
      <c r="I11">
        <v>2.1000000000000227</v>
      </c>
      <c r="J11">
        <v>20</v>
      </c>
      <c r="K11">
        <v>-72499.999999999796</v>
      </c>
      <c r="L11">
        <v>-69899.999999999796</v>
      </c>
    </row>
    <row r="12" spans="1:12" x14ac:dyDescent="0.3">
      <c r="A12">
        <v>15</v>
      </c>
      <c r="B12">
        <v>44203</v>
      </c>
      <c r="C12">
        <v>15238</v>
      </c>
      <c r="D12">
        <v>622.4</v>
      </c>
      <c r="E12">
        <v>44204</v>
      </c>
      <c r="F12">
        <v>15462</v>
      </c>
      <c r="G12">
        <v>626.5</v>
      </c>
      <c r="H12">
        <v>-224</v>
      </c>
      <c r="I12">
        <v>4.1000000000000227</v>
      </c>
      <c r="J12">
        <v>1</v>
      </c>
      <c r="K12">
        <v>-55299.999999999796</v>
      </c>
      <c r="L12">
        <v>-52699.999999999796</v>
      </c>
    </row>
    <row r="13" spans="1:12" x14ac:dyDescent="0.3">
      <c r="A13">
        <v>12</v>
      </c>
      <c r="B13">
        <v>44204</v>
      </c>
      <c r="C13">
        <v>15462</v>
      </c>
      <c r="D13">
        <v>626.5</v>
      </c>
      <c r="E13">
        <v>44207</v>
      </c>
      <c r="F13">
        <v>15518</v>
      </c>
      <c r="G13">
        <v>634.5</v>
      </c>
      <c r="H13">
        <v>56</v>
      </c>
      <c r="I13">
        <v>-8</v>
      </c>
      <c r="J13">
        <v>3</v>
      </c>
      <c r="K13">
        <v>-52200</v>
      </c>
      <c r="L13">
        <v>-49600</v>
      </c>
    </row>
    <row r="14" spans="1:12" x14ac:dyDescent="0.3">
      <c r="A14">
        <v>34</v>
      </c>
      <c r="B14">
        <v>44406</v>
      </c>
      <c r="C14">
        <v>17348</v>
      </c>
      <c r="D14">
        <v>677.7</v>
      </c>
      <c r="E14">
        <v>44407</v>
      </c>
      <c r="F14">
        <v>17174</v>
      </c>
      <c r="G14">
        <v>675.3</v>
      </c>
      <c r="H14">
        <v>-174</v>
      </c>
      <c r="I14">
        <v>2.4000000000000909</v>
      </c>
      <c r="J14">
        <v>1</v>
      </c>
      <c r="K14">
        <v>-50599.999999999185</v>
      </c>
      <c r="L14">
        <v>-47999.999999999185</v>
      </c>
    </row>
    <row r="15" spans="1:12" x14ac:dyDescent="0.3">
      <c r="A15">
        <v>65</v>
      </c>
      <c r="B15">
        <v>45070</v>
      </c>
      <c r="C15">
        <v>16058</v>
      </c>
      <c r="D15">
        <v>614.79999999999995</v>
      </c>
      <c r="E15">
        <v>45078</v>
      </c>
      <c r="F15">
        <v>16473</v>
      </c>
      <c r="G15">
        <v>628.1</v>
      </c>
      <c r="H15">
        <v>-415</v>
      </c>
      <c r="I15">
        <v>13.300000000000068</v>
      </c>
      <c r="J15">
        <v>8</v>
      </c>
      <c r="K15">
        <v>-48899.999999999389</v>
      </c>
      <c r="L15">
        <v>-46299.999999999389</v>
      </c>
    </row>
    <row r="16" spans="1:12" x14ac:dyDescent="0.3">
      <c r="A16">
        <v>33</v>
      </c>
      <c r="B16">
        <v>44404</v>
      </c>
      <c r="C16">
        <v>17146</v>
      </c>
      <c r="D16">
        <v>673.8</v>
      </c>
      <c r="E16">
        <v>44406</v>
      </c>
      <c r="F16">
        <v>17348</v>
      </c>
      <c r="G16">
        <v>677.7</v>
      </c>
      <c r="H16">
        <v>-202</v>
      </c>
      <c r="I16">
        <v>3.9000000000000909</v>
      </c>
      <c r="J16">
        <v>2</v>
      </c>
      <c r="K16">
        <v>-48299.999999999185</v>
      </c>
      <c r="L16">
        <v>-45699.999999999185</v>
      </c>
    </row>
    <row r="17" spans="1:16" x14ac:dyDescent="0.3">
      <c r="A17">
        <v>34</v>
      </c>
      <c r="B17">
        <v>44407</v>
      </c>
      <c r="C17">
        <v>17174</v>
      </c>
      <c r="D17">
        <v>675.3</v>
      </c>
      <c r="E17">
        <v>44410</v>
      </c>
      <c r="F17">
        <v>17469</v>
      </c>
      <c r="G17">
        <v>683.6</v>
      </c>
      <c r="H17">
        <v>-295</v>
      </c>
      <c r="I17">
        <v>8.3000000000000682</v>
      </c>
      <c r="J17">
        <v>3</v>
      </c>
      <c r="K17">
        <v>-45899.999999999389</v>
      </c>
      <c r="L17">
        <v>-43299.999999999389</v>
      </c>
    </row>
    <row r="18" spans="1:16" x14ac:dyDescent="0.3">
      <c r="A18">
        <v>68</v>
      </c>
      <c r="B18">
        <v>45159</v>
      </c>
      <c r="C18">
        <v>16341</v>
      </c>
      <c r="D18">
        <v>622.9</v>
      </c>
      <c r="E18">
        <v>45175</v>
      </c>
      <c r="F18">
        <v>16710</v>
      </c>
      <c r="G18">
        <v>634.5</v>
      </c>
      <c r="H18">
        <v>-369</v>
      </c>
      <c r="I18">
        <v>11.600000000000023</v>
      </c>
      <c r="J18">
        <v>16</v>
      </c>
      <c r="K18">
        <v>-45799.999999999796</v>
      </c>
      <c r="L18">
        <v>-43199.999999999796</v>
      </c>
    </row>
    <row r="19" spans="1:16" x14ac:dyDescent="0.3">
      <c r="A19">
        <v>20</v>
      </c>
      <c r="B19">
        <v>44277</v>
      </c>
      <c r="C19">
        <v>16147</v>
      </c>
      <c r="D19">
        <v>656.2</v>
      </c>
      <c r="E19">
        <v>44278</v>
      </c>
      <c r="F19">
        <v>16123</v>
      </c>
      <c r="G19">
        <v>659.6</v>
      </c>
      <c r="H19">
        <v>-24</v>
      </c>
      <c r="I19">
        <v>-3.3999999999999773</v>
      </c>
      <c r="J19">
        <v>1</v>
      </c>
      <c r="K19">
        <v>-42799.999999999796</v>
      </c>
      <c r="L19">
        <v>-40199.999999999796</v>
      </c>
    </row>
    <row r="20" spans="1:16" x14ac:dyDescent="0.3">
      <c r="A20">
        <v>18</v>
      </c>
      <c r="B20">
        <v>44246</v>
      </c>
      <c r="C20">
        <v>16348</v>
      </c>
      <c r="D20">
        <v>682.8</v>
      </c>
      <c r="E20">
        <v>44249</v>
      </c>
      <c r="F20">
        <v>16365</v>
      </c>
      <c r="G20">
        <v>679.2</v>
      </c>
      <c r="H20">
        <v>-17</v>
      </c>
      <c r="I20">
        <v>-3.5999999999999091</v>
      </c>
      <c r="J20">
        <v>3</v>
      </c>
      <c r="K20">
        <v>-41799.999999999185</v>
      </c>
      <c r="L20">
        <v>-39199.999999999185</v>
      </c>
    </row>
    <row r="21" spans="1:16" x14ac:dyDescent="0.3">
      <c r="A21">
        <v>66</v>
      </c>
      <c r="B21">
        <v>45106</v>
      </c>
      <c r="C21">
        <v>16744</v>
      </c>
      <c r="D21">
        <v>646.4</v>
      </c>
      <c r="E21">
        <v>45113</v>
      </c>
      <c r="F21">
        <v>16686</v>
      </c>
      <c r="G21">
        <v>639.5</v>
      </c>
      <c r="H21">
        <v>58</v>
      </c>
      <c r="I21">
        <v>-6.8999999999999773</v>
      </c>
      <c r="J21">
        <v>7</v>
      </c>
      <c r="K21">
        <v>-41499.999999999796</v>
      </c>
      <c r="L21">
        <v>-38899.999999999796</v>
      </c>
      <c r="N21">
        <f>145700</f>
        <v>145700</v>
      </c>
    </row>
    <row r="22" spans="1:16" x14ac:dyDescent="0.3">
      <c r="A22">
        <v>40</v>
      </c>
      <c r="B22">
        <v>44445</v>
      </c>
      <c r="C22">
        <v>17515</v>
      </c>
      <c r="D22">
        <v>703.3</v>
      </c>
      <c r="E22">
        <v>44446</v>
      </c>
      <c r="F22">
        <v>17424</v>
      </c>
      <c r="G22">
        <v>695.1</v>
      </c>
      <c r="H22">
        <v>91</v>
      </c>
      <c r="I22">
        <v>-8.1999999999999318</v>
      </c>
      <c r="J22">
        <v>1</v>
      </c>
      <c r="K22">
        <v>-39999.999999999389</v>
      </c>
      <c r="L22">
        <v>-37399.999999999389</v>
      </c>
      <c r="N22">
        <f>167000*2+3963*30*3</f>
        <v>690670</v>
      </c>
      <c r="O22">
        <f>N22*0.06</f>
        <v>41440.199999999997</v>
      </c>
      <c r="P22">
        <f>N22*1.55^(38/12)</f>
        <v>2766862.8776555452</v>
      </c>
    </row>
    <row r="23" spans="1:16" x14ac:dyDescent="0.3">
      <c r="A23">
        <v>3</v>
      </c>
      <c r="B23">
        <v>44092</v>
      </c>
      <c r="C23">
        <v>12832</v>
      </c>
      <c r="D23">
        <v>506.7</v>
      </c>
      <c r="E23">
        <v>44096</v>
      </c>
      <c r="F23">
        <v>12500</v>
      </c>
      <c r="G23">
        <v>496</v>
      </c>
      <c r="H23">
        <v>-332</v>
      </c>
      <c r="I23">
        <v>10.699999999999989</v>
      </c>
      <c r="J23">
        <v>4</v>
      </c>
      <c r="K23">
        <v>-39100.000000000102</v>
      </c>
      <c r="L23">
        <v>-36500.000000000102</v>
      </c>
      <c r="N23" s="90">
        <f>(N21/N22)^(12/38)</f>
        <v>0.61176691640954017</v>
      </c>
      <c r="O23">
        <f>N22*N23</f>
        <v>422529.05615657713</v>
      </c>
    </row>
    <row r="24" spans="1:16" x14ac:dyDescent="0.3">
      <c r="A24">
        <v>53</v>
      </c>
      <c r="B24">
        <v>44846</v>
      </c>
      <c r="C24">
        <v>13118</v>
      </c>
      <c r="D24">
        <v>497.4</v>
      </c>
      <c r="E24">
        <v>44851</v>
      </c>
      <c r="F24">
        <v>12982</v>
      </c>
      <c r="G24">
        <v>495.4</v>
      </c>
      <c r="H24">
        <v>-136</v>
      </c>
      <c r="I24">
        <v>2</v>
      </c>
      <c r="J24">
        <v>5</v>
      </c>
      <c r="K24">
        <v>-39000</v>
      </c>
      <c r="L24">
        <v>-36400</v>
      </c>
    </row>
    <row r="25" spans="1:16" x14ac:dyDescent="0.3">
      <c r="A25">
        <v>28</v>
      </c>
      <c r="B25">
        <v>44356</v>
      </c>
      <c r="C25">
        <v>16957</v>
      </c>
      <c r="D25">
        <v>670.8</v>
      </c>
      <c r="E25">
        <v>44369</v>
      </c>
      <c r="F25">
        <v>17020</v>
      </c>
      <c r="G25">
        <v>669.8</v>
      </c>
      <c r="H25">
        <v>-63</v>
      </c>
      <c r="I25">
        <v>-1</v>
      </c>
      <c r="J25">
        <v>13</v>
      </c>
      <c r="K25">
        <v>-36800</v>
      </c>
      <c r="L25">
        <v>-34200</v>
      </c>
    </row>
    <row r="26" spans="1:16" x14ac:dyDescent="0.3">
      <c r="A26">
        <v>51</v>
      </c>
      <c r="B26">
        <v>44827</v>
      </c>
      <c r="C26">
        <v>14110</v>
      </c>
      <c r="D26">
        <v>541.5</v>
      </c>
      <c r="E26">
        <v>44830</v>
      </c>
      <c r="F26">
        <v>13763</v>
      </c>
      <c r="G26">
        <v>529.70000000000005</v>
      </c>
      <c r="H26">
        <v>-347</v>
      </c>
      <c r="I26">
        <v>11.799999999999955</v>
      </c>
      <c r="J26">
        <v>3</v>
      </c>
      <c r="K26">
        <v>-35200.000000000407</v>
      </c>
      <c r="L26">
        <v>-32600.000000000407</v>
      </c>
    </row>
    <row r="27" spans="1:16" x14ac:dyDescent="0.3">
      <c r="A27">
        <v>56</v>
      </c>
      <c r="B27">
        <v>44769</v>
      </c>
      <c r="C27">
        <v>14781</v>
      </c>
      <c r="D27">
        <v>578.70000000000005</v>
      </c>
      <c r="E27">
        <v>44775</v>
      </c>
      <c r="F27">
        <v>14651</v>
      </c>
      <c r="G27">
        <v>569.4</v>
      </c>
      <c r="H27">
        <v>130</v>
      </c>
      <c r="I27">
        <v>-9.3000000000000682</v>
      </c>
      <c r="J27">
        <v>6</v>
      </c>
      <c r="K27">
        <v>-34300.000000000611</v>
      </c>
      <c r="L27">
        <v>-31700.000000000611</v>
      </c>
    </row>
    <row r="28" spans="1:16" x14ac:dyDescent="0.3">
      <c r="A28">
        <v>19</v>
      </c>
      <c r="B28">
        <v>44250</v>
      </c>
      <c r="C28">
        <v>16416</v>
      </c>
      <c r="D28">
        <v>678</v>
      </c>
      <c r="E28">
        <v>44252</v>
      </c>
      <c r="F28">
        <v>16394</v>
      </c>
      <c r="G28">
        <v>673.5</v>
      </c>
      <c r="H28">
        <v>22</v>
      </c>
      <c r="I28">
        <v>-4.5</v>
      </c>
      <c r="J28">
        <v>2</v>
      </c>
      <c r="K28">
        <v>-34300</v>
      </c>
      <c r="L28">
        <v>-31700</v>
      </c>
    </row>
    <row r="29" spans="1:16" x14ac:dyDescent="0.3">
      <c r="A29">
        <v>2</v>
      </c>
      <c r="B29">
        <v>44083</v>
      </c>
      <c r="C29">
        <v>12574</v>
      </c>
      <c r="D29">
        <v>494.1</v>
      </c>
      <c r="E29">
        <v>44084</v>
      </c>
      <c r="F29">
        <v>12711</v>
      </c>
      <c r="G29">
        <v>496.8</v>
      </c>
      <c r="H29">
        <v>-137</v>
      </c>
      <c r="I29">
        <v>2.6999999999999886</v>
      </c>
      <c r="J29">
        <v>1</v>
      </c>
      <c r="K29">
        <v>-33100.000000000102</v>
      </c>
      <c r="L29">
        <v>-30500.000000000102</v>
      </c>
    </row>
    <row r="30" spans="1:16" x14ac:dyDescent="0.3">
      <c r="A30">
        <v>61</v>
      </c>
      <c r="B30">
        <v>45054</v>
      </c>
      <c r="C30">
        <v>15725</v>
      </c>
      <c r="D30">
        <v>599.6</v>
      </c>
      <c r="E30">
        <v>45065</v>
      </c>
      <c r="F30">
        <v>16124</v>
      </c>
      <c r="G30">
        <v>620.6</v>
      </c>
      <c r="H30">
        <v>399</v>
      </c>
      <c r="I30">
        <v>-21</v>
      </c>
      <c r="J30">
        <v>11</v>
      </c>
      <c r="K30">
        <v>-32000</v>
      </c>
      <c r="L30">
        <v>-29400</v>
      </c>
    </row>
    <row r="31" spans="1:16" x14ac:dyDescent="0.3">
      <c r="A31">
        <v>9</v>
      </c>
      <c r="B31">
        <v>44148</v>
      </c>
      <c r="C31">
        <v>13293</v>
      </c>
      <c r="D31">
        <v>527.79999999999995</v>
      </c>
      <c r="E31">
        <v>44152</v>
      </c>
      <c r="F31">
        <v>13631</v>
      </c>
      <c r="G31">
        <v>546</v>
      </c>
      <c r="H31">
        <v>338</v>
      </c>
      <c r="I31">
        <v>-18.200000000000045</v>
      </c>
      <c r="J31">
        <v>4</v>
      </c>
      <c r="K31">
        <v>-31200.000000000407</v>
      </c>
      <c r="L31">
        <v>-28600.000000000407</v>
      </c>
    </row>
    <row r="32" spans="1:16" x14ac:dyDescent="0.3">
      <c r="A32">
        <v>53</v>
      </c>
      <c r="B32">
        <v>44693</v>
      </c>
      <c r="C32">
        <v>15631</v>
      </c>
      <c r="D32">
        <v>607</v>
      </c>
      <c r="E32">
        <v>44694</v>
      </c>
      <c r="F32">
        <v>15835</v>
      </c>
      <c r="G32">
        <v>613.1</v>
      </c>
      <c r="H32">
        <v>-204</v>
      </c>
      <c r="I32">
        <v>6.1000000000000227</v>
      </c>
      <c r="J32">
        <v>1</v>
      </c>
      <c r="K32">
        <v>-29299.999999999796</v>
      </c>
      <c r="L32">
        <v>-26699.999999999796</v>
      </c>
    </row>
    <row r="33" spans="1:12" x14ac:dyDescent="0.3">
      <c r="A33">
        <v>65</v>
      </c>
      <c r="B33">
        <v>45155</v>
      </c>
      <c r="C33">
        <v>16502</v>
      </c>
      <c r="D33">
        <v>629.29999999999995</v>
      </c>
      <c r="E33">
        <v>45156</v>
      </c>
      <c r="F33">
        <v>16348</v>
      </c>
      <c r="G33">
        <v>625.1</v>
      </c>
      <c r="H33">
        <v>-154</v>
      </c>
      <c r="I33">
        <v>4.1999999999999318</v>
      </c>
      <c r="J33">
        <v>1</v>
      </c>
      <c r="K33">
        <v>-26400.000000000611</v>
      </c>
      <c r="L33">
        <v>-23800.000000000611</v>
      </c>
    </row>
    <row r="34" spans="1:12" x14ac:dyDescent="0.3">
      <c r="A34">
        <v>30</v>
      </c>
      <c r="B34">
        <v>44379</v>
      </c>
      <c r="C34">
        <v>17655</v>
      </c>
      <c r="D34">
        <v>685</v>
      </c>
      <c r="E34">
        <v>44383</v>
      </c>
      <c r="F34">
        <v>17890</v>
      </c>
      <c r="G34">
        <v>693</v>
      </c>
      <c r="H34">
        <v>-235</v>
      </c>
      <c r="I34">
        <v>8</v>
      </c>
      <c r="J34">
        <v>4</v>
      </c>
      <c r="K34">
        <v>-24600</v>
      </c>
      <c r="L34">
        <v>-22000</v>
      </c>
    </row>
    <row r="35" spans="1:12" x14ac:dyDescent="0.3">
      <c r="A35">
        <v>70</v>
      </c>
      <c r="B35">
        <v>45197</v>
      </c>
      <c r="C35">
        <v>16353</v>
      </c>
      <c r="D35">
        <v>618.4</v>
      </c>
      <c r="E35">
        <v>45201</v>
      </c>
      <c r="F35">
        <v>16570</v>
      </c>
      <c r="G35">
        <v>625.6</v>
      </c>
      <c r="H35">
        <v>-217</v>
      </c>
      <c r="I35">
        <v>7.2000000000000455</v>
      </c>
      <c r="J35">
        <v>4</v>
      </c>
      <c r="K35">
        <v>-24599.999999999585</v>
      </c>
      <c r="L35">
        <v>-21999.999999999585</v>
      </c>
    </row>
    <row r="36" spans="1:12" x14ac:dyDescent="0.3">
      <c r="A36">
        <v>57</v>
      </c>
      <c r="B36">
        <v>44783</v>
      </c>
      <c r="C36">
        <v>14867</v>
      </c>
      <c r="D36">
        <v>579.79999999999995</v>
      </c>
      <c r="E36">
        <v>44784</v>
      </c>
      <c r="F36">
        <v>15217</v>
      </c>
      <c r="G36">
        <v>593.1</v>
      </c>
      <c r="H36">
        <v>-350</v>
      </c>
      <c r="I36">
        <v>13.300000000000068</v>
      </c>
      <c r="J36">
        <v>1</v>
      </c>
      <c r="K36">
        <v>-22899.999999999389</v>
      </c>
      <c r="L36">
        <v>-20299.999999999389</v>
      </c>
    </row>
    <row r="37" spans="1:12" x14ac:dyDescent="0.3">
      <c r="A37">
        <v>9</v>
      </c>
      <c r="B37">
        <v>44145</v>
      </c>
      <c r="C37">
        <v>13090</v>
      </c>
      <c r="D37">
        <v>519.70000000000005</v>
      </c>
      <c r="E37">
        <v>44146</v>
      </c>
      <c r="F37">
        <v>13284</v>
      </c>
      <c r="G37">
        <v>526.29999999999995</v>
      </c>
      <c r="H37">
        <v>-194</v>
      </c>
      <c r="I37">
        <v>6.5999999999999091</v>
      </c>
      <c r="J37">
        <v>1</v>
      </c>
      <c r="K37">
        <v>-20800.000000000815</v>
      </c>
      <c r="L37">
        <v>-18200.000000000815</v>
      </c>
    </row>
    <row r="38" spans="1:12" x14ac:dyDescent="0.3">
      <c r="A38">
        <v>29</v>
      </c>
      <c r="B38">
        <v>44369</v>
      </c>
      <c r="C38">
        <v>17020</v>
      </c>
      <c r="D38">
        <v>669.8</v>
      </c>
      <c r="E38">
        <v>44370</v>
      </c>
      <c r="F38">
        <v>17281</v>
      </c>
      <c r="G38">
        <v>683.4</v>
      </c>
      <c r="H38">
        <v>261</v>
      </c>
      <c r="I38">
        <v>-13.600000000000023</v>
      </c>
      <c r="J38">
        <v>1</v>
      </c>
      <c r="K38">
        <v>-20600.000000000204</v>
      </c>
      <c r="L38">
        <v>-18000.000000000204</v>
      </c>
    </row>
    <row r="39" spans="1:12" x14ac:dyDescent="0.3">
      <c r="A39">
        <v>23</v>
      </c>
      <c r="B39">
        <v>44321</v>
      </c>
      <c r="C39">
        <v>16785</v>
      </c>
      <c r="D39">
        <v>672.5</v>
      </c>
      <c r="E39">
        <v>44322</v>
      </c>
      <c r="F39">
        <v>16967</v>
      </c>
      <c r="G39">
        <v>678.6</v>
      </c>
      <c r="H39">
        <v>-182</v>
      </c>
      <c r="I39">
        <v>6.1000000000000227</v>
      </c>
      <c r="J39">
        <v>1</v>
      </c>
      <c r="K39">
        <v>-20499.999999999796</v>
      </c>
      <c r="L39">
        <v>-17899.999999999796</v>
      </c>
    </row>
    <row r="40" spans="1:12" x14ac:dyDescent="0.3">
      <c r="A40">
        <v>16</v>
      </c>
      <c r="B40">
        <v>44228</v>
      </c>
      <c r="C40">
        <v>15362</v>
      </c>
      <c r="D40">
        <v>642.1</v>
      </c>
      <c r="E40">
        <v>44229</v>
      </c>
      <c r="F40">
        <v>15732</v>
      </c>
      <c r="G40">
        <v>660.4</v>
      </c>
      <c r="H40">
        <v>370</v>
      </c>
      <c r="I40">
        <v>-18.299999999999955</v>
      </c>
      <c r="J40">
        <v>1</v>
      </c>
      <c r="K40">
        <v>-19299.999999999593</v>
      </c>
      <c r="L40">
        <v>-16699.999999999593</v>
      </c>
    </row>
    <row r="41" spans="1:12" x14ac:dyDescent="0.3">
      <c r="A41">
        <v>63</v>
      </c>
      <c r="B41">
        <v>44896</v>
      </c>
      <c r="C41">
        <v>14940</v>
      </c>
      <c r="D41">
        <v>580</v>
      </c>
      <c r="E41">
        <v>44914</v>
      </c>
      <c r="F41">
        <v>14428</v>
      </c>
      <c r="G41">
        <v>555.4</v>
      </c>
      <c r="H41">
        <v>512</v>
      </c>
      <c r="I41">
        <v>-24.600000000000023</v>
      </c>
      <c r="J41">
        <v>18</v>
      </c>
      <c r="K41">
        <v>-19200.000000000233</v>
      </c>
      <c r="L41">
        <v>-16600.000000000233</v>
      </c>
    </row>
    <row r="42" spans="1:12" x14ac:dyDescent="0.3">
      <c r="A42">
        <v>17</v>
      </c>
      <c r="B42">
        <v>44221</v>
      </c>
      <c r="C42">
        <v>15923</v>
      </c>
      <c r="D42">
        <v>664.7</v>
      </c>
      <c r="E42">
        <v>44223</v>
      </c>
      <c r="F42">
        <v>15665</v>
      </c>
      <c r="G42">
        <v>651.4</v>
      </c>
      <c r="H42">
        <v>258</v>
      </c>
      <c r="I42">
        <v>-13.300000000000068</v>
      </c>
      <c r="J42">
        <v>2</v>
      </c>
      <c r="K42">
        <v>-19100.000000000611</v>
      </c>
      <c r="L42">
        <v>-16500.000000000611</v>
      </c>
    </row>
    <row r="43" spans="1:12" x14ac:dyDescent="0.3">
      <c r="A43">
        <v>31</v>
      </c>
      <c r="B43">
        <v>44383</v>
      </c>
      <c r="C43">
        <v>17890</v>
      </c>
      <c r="D43">
        <v>693</v>
      </c>
      <c r="E43">
        <v>44386</v>
      </c>
      <c r="F43">
        <v>17710</v>
      </c>
      <c r="G43">
        <v>686.7</v>
      </c>
      <c r="H43">
        <v>-180</v>
      </c>
      <c r="I43">
        <v>6.2999999999999545</v>
      </c>
      <c r="J43">
        <v>3</v>
      </c>
      <c r="K43">
        <v>-17900.000000000415</v>
      </c>
      <c r="L43">
        <v>-15300.000000000415</v>
      </c>
    </row>
    <row r="44" spans="1:12" x14ac:dyDescent="0.3">
      <c r="A44">
        <v>61</v>
      </c>
      <c r="B44">
        <v>44865</v>
      </c>
      <c r="C44">
        <v>12933</v>
      </c>
      <c r="D44">
        <v>492.3</v>
      </c>
      <c r="E44">
        <v>44866</v>
      </c>
      <c r="F44">
        <v>13055</v>
      </c>
      <c r="G44">
        <v>496.1</v>
      </c>
      <c r="H44">
        <v>-122</v>
      </c>
      <c r="I44">
        <v>3.8000000000000114</v>
      </c>
      <c r="J44">
        <v>1</v>
      </c>
      <c r="K44">
        <v>-17199.999999999898</v>
      </c>
      <c r="L44">
        <v>-14599.999999999898</v>
      </c>
    </row>
    <row r="45" spans="1:12" x14ac:dyDescent="0.3">
      <c r="A45">
        <v>54</v>
      </c>
      <c r="B45">
        <v>44700</v>
      </c>
      <c r="C45">
        <v>15897</v>
      </c>
      <c r="D45">
        <v>618.5</v>
      </c>
      <c r="E45">
        <v>44701</v>
      </c>
      <c r="F45">
        <v>16127</v>
      </c>
      <c r="G45">
        <v>627.1</v>
      </c>
      <c r="H45">
        <v>-230</v>
      </c>
      <c r="I45">
        <v>8.6000000000000227</v>
      </c>
      <c r="J45">
        <v>1</v>
      </c>
      <c r="K45">
        <v>-17199.999999999796</v>
      </c>
      <c r="L45">
        <v>-14599.999999999796</v>
      </c>
    </row>
    <row r="46" spans="1:12" x14ac:dyDescent="0.3">
      <c r="A46">
        <v>26</v>
      </c>
      <c r="B46">
        <v>44348</v>
      </c>
      <c r="C46">
        <v>17157</v>
      </c>
      <c r="D46">
        <v>684.8</v>
      </c>
      <c r="E46">
        <v>44349</v>
      </c>
      <c r="F46">
        <v>17071</v>
      </c>
      <c r="G46">
        <v>679.5</v>
      </c>
      <c r="H46">
        <v>86</v>
      </c>
      <c r="I46">
        <v>-5.2999999999999545</v>
      </c>
      <c r="J46">
        <v>1</v>
      </c>
      <c r="K46">
        <v>-15899.999999999593</v>
      </c>
      <c r="L46">
        <v>-13299.999999999593</v>
      </c>
    </row>
    <row r="47" spans="1:12" x14ac:dyDescent="0.3">
      <c r="A47">
        <v>71</v>
      </c>
      <c r="B47">
        <v>45219</v>
      </c>
      <c r="C47">
        <v>16405</v>
      </c>
      <c r="D47">
        <v>627.4</v>
      </c>
      <c r="E47">
        <v>45225</v>
      </c>
      <c r="F47">
        <v>16064</v>
      </c>
      <c r="G47">
        <v>610.79999999999995</v>
      </c>
      <c r="H47">
        <v>341</v>
      </c>
      <c r="I47">
        <v>-16.600000000000023</v>
      </c>
      <c r="J47">
        <v>6</v>
      </c>
      <c r="K47">
        <v>-15600.000000000204</v>
      </c>
      <c r="L47">
        <v>-13000.000000000204</v>
      </c>
    </row>
    <row r="48" spans="1:12" x14ac:dyDescent="0.3">
      <c r="A48">
        <v>38</v>
      </c>
      <c r="B48">
        <v>44453</v>
      </c>
      <c r="C48">
        <v>17411</v>
      </c>
      <c r="D48">
        <v>695.3</v>
      </c>
      <c r="E48">
        <v>44454</v>
      </c>
      <c r="F48">
        <v>17332</v>
      </c>
      <c r="G48">
        <v>693.2</v>
      </c>
      <c r="H48">
        <v>-79</v>
      </c>
      <c r="I48">
        <v>2.0999999999999091</v>
      </c>
      <c r="J48">
        <v>1</v>
      </c>
      <c r="K48">
        <v>-15300.000000000819</v>
      </c>
      <c r="L48">
        <v>-12700.000000000819</v>
      </c>
    </row>
    <row r="49" spans="1:12" x14ac:dyDescent="0.3">
      <c r="A49">
        <v>58</v>
      </c>
      <c r="B49">
        <v>44805</v>
      </c>
      <c r="C49">
        <v>14700</v>
      </c>
      <c r="D49">
        <v>568.29999999999995</v>
      </c>
      <c r="E49">
        <v>44809</v>
      </c>
      <c r="F49">
        <v>14639</v>
      </c>
      <c r="G49">
        <v>564.20000000000005</v>
      </c>
      <c r="H49">
        <v>61</v>
      </c>
      <c r="I49">
        <v>-4.0999999999999091</v>
      </c>
      <c r="J49">
        <v>4</v>
      </c>
      <c r="K49">
        <v>-15099.999999999185</v>
      </c>
      <c r="L49">
        <v>-12499.999999999185</v>
      </c>
    </row>
    <row r="50" spans="1:12" x14ac:dyDescent="0.3">
      <c r="A50">
        <v>59</v>
      </c>
      <c r="B50">
        <v>44994</v>
      </c>
      <c r="C50">
        <v>15767</v>
      </c>
      <c r="D50">
        <v>608.79999999999995</v>
      </c>
      <c r="E50">
        <v>44998</v>
      </c>
      <c r="F50">
        <v>15538</v>
      </c>
      <c r="G50">
        <v>599.9</v>
      </c>
      <c r="H50">
        <v>-229</v>
      </c>
      <c r="I50">
        <v>8.8999999999999773</v>
      </c>
      <c r="J50">
        <v>4</v>
      </c>
      <c r="K50">
        <v>-14100.000000000204</v>
      </c>
      <c r="L50">
        <v>-11500.000000000204</v>
      </c>
    </row>
    <row r="51" spans="1:12" x14ac:dyDescent="0.3">
      <c r="A51">
        <v>32</v>
      </c>
      <c r="B51">
        <v>44389</v>
      </c>
      <c r="C51">
        <v>17840</v>
      </c>
      <c r="D51">
        <v>692.2</v>
      </c>
      <c r="E51">
        <v>44393</v>
      </c>
      <c r="F51">
        <v>17906</v>
      </c>
      <c r="G51">
        <v>696.3</v>
      </c>
      <c r="H51">
        <v>66</v>
      </c>
      <c r="I51">
        <v>-4.0999999999999091</v>
      </c>
      <c r="J51">
        <v>4</v>
      </c>
      <c r="K51">
        <v>-13099.999999999185</v>
      </c>
      <c r="L51">
        <v>-10499.999999999185</v>
      </c>
    </row>
    <row r="52" spans="1:12" x14ac:dyDescent="0.3">
      <c r="A52">
        <v>51</v>
      </c>
      <c r="B52">
        <v>44671</v>
      </c>
      <c r="C52">
        <v>17057</v>
      </c>
      <c r="D52">
        <v>662.2</v>
      </c>
      <c r="E52">
        <v>44677</v>
      </c>
      <c r="F52">
        <v>16565</v>
      </c>
      <c r="G52">
        <v>639.29999999999995</v>
      </c>
      <c r="H52">
        <v>492</v>
      </c>
      <c r="I52">
        <v>-22.900000000000091</v>
      </c>
      <c r="J52">
        <v>6</v>
      </c>
      <c r="K52">
        <v>-11900.000000000815</v>
      </c>
      <c r="L52">
        <v>-9300.0000000008149</v>
      </c>
    </row>
    <row r="53" spans="1:12" x14ac:dyDescent="0.3">
      <c r="A53">
        <v>8</v>
      </c>
      <c r="B53">
        <v>44146</v>
      </c>
      <c r="C53">
        <v>13284</v>
      </c>
      <c r="D53">
        <v>526.29999999999995</v>
      </c>
      <c r="E53">
        <v>44147</v>
      </c>
      <c r="F53">
        <v>13234</v>
      </c>
      <c r="G53">
        <v>525.1</v>
      </c>
      <c r="H53">
        <v>-50</v>
      </c>
      <c r="I53">
        <v>1.1999999999999318</v>
      </c>
      <c r="J53">
        <v>1</v>
      </c>
      <c r="K53">
        <v>-11800.000000000615</v>
      </c>
      <c r="L53">
        <v>-9200.0000000006148</v>
      </c>
    </row>
    <row r="54" spans="1:12" x14ac:dyDescent="0.3">
      <c r="A54">
        <v>39</v>
      </c>
      <c r="B54">
        <v>44463</v>
      </c>
      <c r="C54">
        <v>17221</v>
      </c>
      <c r="D54">
        <v>683.5</v>
      </c>
      <c r="E54">
        <v>44466</v>
      </c>
      <c r="F54">
        <v>17275</v>
      </c>
      <c r="G54">
        <v>686.9</v>
      </c>
      <c r="H54">
        <v>54</v>
      </c>
      <c r="I54">
        <v>-3.3999999999999773</v>
      </c>
      <c r="J54">
        <v>3</v>
      </c>
      <c r="K54">
        <v>-11599.999999999793</v>
      </c>
      <c r="L54">
        <v>-8999.9999999997926</v>
      </c>
    </row>
    <row r="55" spans="1:12" x14ac:dyDescent="0.3">
      <c r="A55">
        <v>43</v>
      </c>
      <c r="B55">
        <v>44454</v>
      </c>
      <c r="C55">
        <v>17332</v>
      </c>
      <c r="D55">
        <v>693.2</v>
      </c>
      <c r="E55">
        <v>44455</v>
      </c>
      <c r="F55">
        <v>17230</v>
      </c>
      <c r="G55">
        <v>687.7</v>
      </c>
      <c r="H55">
        <v>102</v>
      </c>
      <c r="I55">
        <v>-5.5</v>
      </c>
      <c r="J55">
        <v>1</v>
      </c>
      <c r="K55">
        <v>-11300</v>
      </c>
      <c r="L55">
        <v>-8700</v>
      </c>
    </row>
    <row r="56" spans="1:12" x14ac:dyDescent="0.3">
      <c r="A56">
        <v>29</v>
      </c>
      <c r="B56">
        <v>44370</v>
      </c>
      <c r="C56">
        <v>17281</v>
      </c>
      <c r="D56">
        <v>683.4</v>
      </c>
      <c r="E56">
        <v>44371</v>
      </c>
      <c r="F56">
        <v>17352</v>
      </c>
      <c r="G56">
        <v>685.6</v>
      </c>
      <c r="H56">
        <v>-71</v>
      </c>
      <c r="I56">
        <v>2.2000000000000455</v>
      </c>
      <c r="J56">
        <v>1</v>
      </c>
      <c r="K56">
        <v>-11199.999999999593</v>
      </c>
      <c r="L56">
        <v>-8599.9999999995925</v>
      </c>
    </row>
    <row r="57" spans="1:12" x14ac:dyDescent="0.3">
      <c r="A57">
        <v>19</v>
      </c>
      <c r="B57">
        <v>44252</v>
      </c>
      <c r="C57">
        <v>16394</v>
      </c>
      <c r="D57">
        <v>673.5</v>
      </c>
      <c r="E57">
        <v>44253</v>
      </c>
      <c r="F57">
        <v>15931</v>
      </c>
      <c r="G57">
        <v>653.79999999999995</v>
      </c>
      <c r="H57">
        <v>-463</v>
      </c>
      <c r="I57">
        <v>19.700000000000045</v>
      </c>
      <c r="J57">
        <v>1</v>
      </c>
      <c r="K57">
        <v>-10499.999999999593</v>
      </c>
      <c r="L57">
        <v>-7899.9999999995925</v>
      </c>
    </row>
    <row r="58" spans="1:12" x14ac:dyDescent="0.3">
      <c r="A58">
        <v>2</v>
      </c>
      <c r="B58">
        <v>44081</v>
      </c>
      <c r="C58">
        <v>12561</v>
      </c>
      <c r="D58">
        <v>492.7</v>
      </c>
      <c r="E58">
        <v>44083</v>
      </c>
      <c r="F58">
        <v>12574</v>
      </c>
      <c r="G58">
        <v>494.1</v>
      </c>
      <c r="H58">
        <v>13</v>
      </c>
      <c r="I58">
        <v>-1.4000000000000341</v>
      </c>
      <c r="J58">
        <v>2</v>
      </c>
      <c r="K58">
        <v>-10000.000000000306</v>
      </c>
      <c r="L58">
        <v>-7400.0000000003056</v>
      </c>
    </row>
    <row r="59" spans="1:12" x14ac:dyDescent="0.3">
      <c r="A59">
        <v>20</v>
      </c>
      <c r="B59">
        <v>44263</v>
      </c>
      <c r="C59">
        <v>15825</v>
      </c>
      <c r="D59">
        <v>643.9</v>
      </c>
      <c r="E59">
        <v>44273</v>
      </c>
      <c r="F59">
        <v>16258</v>
      </c>
      <c r="G59">
        <v>662.4</v>
      </c>
      <c r="H59">
        <v>-433</v>
      </c>
      <c r="I59">
        <v>18.5</v>
      </c>
      <c r="J59">
        <v>10</v>
      </c>
      <c r="K59">
        <v>-9300</v>
      </c>
      <c r="L59">
        <v>-6700</v>
      </c>
    </row>
    <row r="60" spans="1:12" x14ac:dyDescent="0.3">
      <c r="A60">
        <v>60</v>
      </c>
      <c r="B60">
        <v>44854</v>
      </c>
      <c r="C60">
        <v>12885</v>
      </c>
      <c r="D60">
        <v>492.4</v>
      </c>
      <c r="E60">
        <v>44855</v>
      </c>
      <c r="F60">
        <v>12827</v>
      </c>
      <c r="G60">
        <v>489.4</v>
      </c>
      <c r="H60">
        <v>58</v>
      </c>
      <c r="I60">
        <v>-3</v>
      </c>
      <c r="J60">
        <v>1</v>
      </c>
      <c r="K60">
        <v>-6400</v>
      </c>
      <c r="L60">
        <v>-3800</v>
      </c>
    </row>
    <row r="61" spans="1:12" x14ac:dyDescent="0.3">
      <c r="A61">
        <v>64</v>
      </c>
      <c r="B61">
        <v>45000</v>
      </c>
      <c r="C61">
        <v>15340</v>
      </c>
      <c r="D61">
        <v>592.9</v>
      </c>
      <c r="E61">
        <v>45006</v>
      </c>
      <c r="F61">
        <v>15475</v>
      </c>
      <c r="G61">
        <v>598.5</v>
      </c>
      <c r="H61">
        <v>-135</v>
      </c>
      <c r="I61">
        <v>5.6000000000000227</v>
      </c>
      <c r="J61">
        <v>6</v>
      </c>
      <c r="K61">
        <v>-6199.9999999997963</v>
      </c>
      <c r="L61">
        <v>-3599.9999999997963</v>
      </c>
    </row>
    <row r="62" spans="1:12" x14ac:dyDescent="0.3">
      <c r="A62">
        <v>13</v>
      </c>
      <c r="B62">
        <v>44211</v>
      </c>
      <c r="C62">
        <v>15641</v>
      </c>
      <c r="D62">
        <v>648.70000000000005</v>
      </c>
      <c r="E62">
        <v>44215</v>
      </c>
      <c r="F62">
        <v>15871</v>
      </c>
      <c r="G62">
        <v>659.3</v>
      </c>
      <c r="H62">
        <v>230</v>
      </c>
      <c r="I62">
        <v>-10.599999999999909</v>
      </c>
      <c r="J62">
        <v>4</v>
      </c>
      <c r="K62">
        <v>-5999.9999999991851</v>
      </c>
      <c r="L62">
        <v>-3399.9999999991851</v>
      </c>
    </row>
    <row r="63" spans="1:12" x14ac:dyDescent="0.3">
      <c r="A63">
        <v>31</v>
      </c>
      <c r="B63">
        <v>44386</v>
      </c>
      <c r="C63">
        <v>17710</v>
      </c>
      <c r="D63">
        <v>686.7</v>
      </c>
      <c r="E63">
        <v>44389</v>
      </c>
      <c r="F63">
        <v>17840</v>
      </c>
      <c r="G63">
        <v>692.2</v>
      </c>
      <c r="H63">
        <v>-130</v>
      </c>
      <c r="I63">
        <v>5.5</v>
      </c>
      <c r="J63">
        <v>3</v>
      </c>
      <c r="K63">
        <v>-5100</v>
      </c>
      <c r="L63">
        <v>-2500</v>
      </c>
    </row>
    <row r="64" spans="1:12" x14ac:dyDescent="0.3">
      <c r="A64">
        <v>1</v>
      </c>
      <c r="B64">
        <v>44075</v>
      </c>
      <c r="C64">
        <v>12694</v>
      </c>
      <c r="D64">
        <v>498.6</v>
      </c>
      <c r="E64">
        <v>44076</v>
      </c>
      <c r="F64">
        <v>12691</v>
      </c>
      <c r="G64">
        <v>498.2</v>
      </c>
      <c r="H64">
        <v>3</v>
      </c>
      <c r="I64">
        <v>-0.40000000000003411</v>
      </c>
      <c r="J64">
        <v>1</v>
      </c>
      <c r="K64">
        <v>-5000.0000000003074</v>
      </c>
      <c r="L64">
        <v>-2400.000000000307</v>
      </c>
    </row>
    <row r="65" spans="1:12" x14ac:dyDescent="0.3">
      <c r="A65">
        <v>24</v>
      </c>
      <c r="B65">
        <v>44313</v>
      </c>
      <c r="C65">
        <v>17561</v>
      </c>
      <c r="D65">
        <v>705</v>
      </c>
      <c r="E65">
        <v>44320</v>
      </c>
      <c r="F65">
        <v>16943</v>
      </c>
      <c r="G65">
        <v>677.7</v>
      </c>
      <c r="H65">
        <v>-618</v>
      </c>
      <c r="I65">
        <v>27.299999999999955</v>
      </c>
      <c r="J65">
        <v>7</v>
      </c>
      <c r="K65">
        <v>-4100.0000000004075</v>
      </c>
      <c r="L65">
        <v>-1500.0000000004075</v>
      </c>
    </row>
    <row r="66" spans="1:12" x14ac:dyDescent="0.3">
      <c r="A66">
        <v>69</v>
      </c>
      <c r="B66">
        <v>45184</v>
      </c>
      <c r="C66">
        <v>16904</v>
      </c>
      <c r="D66">
        <v>643.4</v>
      </c>
      <c r="E66">
        <v>45188</v>
      </c>
      <c r="F66">
        <v>16613</v>
      </c>
      <c r="G66">
        <v>630.29999999999995</v>
      </c>
      <c r="H66">
        <v>291</v>
      </c>
      <c r="I66">
        <v>-13.100000000000023</v>
      </c>
      <c r="J66">
        <v>4</v>
      </c>
      <c r="K66">
        <v>-4100.0000000002037</v>
      </c>
      <c r="L66">
        <v>-1500.0000000002037</v>
      </c>
    </row>
    <row r="67" spans="1:12" x14ac:dyDescent="0.3">
      <c r="A67">
        <v>4</v>
      </c>
      <c r="B67">
        <v>44096</v>
      </c>
      <c r="C67">
        <v>12500</v>
      </c>
      <c r="D67">
        <v>496</v>
      </c>
      <c r="E67">
        <v>44097</v>
      </c>
      <c r="F67">
        <v>12526</v>
      </c>
      <c r="G67">
        <v>497</v>
      </c>
      <c r="H67">
        <v>-26</v>
      </c>
      <c r="I67">
        <v>1</v>
      </c>
      <c r="J67">
        <v>1</v>
      </c>
      <c r="K67">
        <v>-4000</v>
      </c>
      <c r="L67">
        <v>-1400</v>
      </c>
    </row>
    <row r="68" spans="1:12" x14ac:dyDescent="0.3">
      <c r="A68">
        <v>14</v>
      </c>
      <c r="B68">
        <v>44200</v>
      </c>
      <c r="C68">
        <v>14888</v>
      </c>
      <c r="D68">
        <v>598.4</v>
      </c>
      <c r="E68">
        <v>44201</v>
      </c>
      <c r="F68">
        <v>15003</v>
      </c>
      <c r="G68">
        <v>603.4</v>
      </c>
      <c r="H68">
        <v>-115</v>
      </c>
      <c r="I68">
        <v>5</v>
      </c>
      <c r="J68">
        <v>1</v>
      </c>
      <c r="K68">
        <v>-3600</v>
      </c>
      <c r="L68">
        <v>-1000</v>
      </c>
    </row>
    <row r="69" spans="1:12" x14ac:dyDescent="0.3">
      <c r="A69">
        <v>63</v>
      </c>
      <c r="B69">
        <v>45114</v>
      </c>
      <c r="C69">
        <v>16619</v>
      </c>
      <c r="D69">
        <v>636.6</v>
      </c>
      <c r="E69">
        <v>45119</v>
      </c>
      <c r="F69">
        <v>16907</v>
      </c>
      <c r="G69">
        <v>649.5</v>
      </c>
      <c r="H69">
        <v>288</v>
      </c>
      <c r="I69">
        <v>-12.899999999999977</v>
      </c>
      <c r="J69">
        <v>5</v>
      </c>
      <c r="K69">
        <v>-3499.9999999997963</v>
      </c>
      <c r="L69">
        <v>-899.99999999979627</v>
      </c>
    </row>
    <row r="70" spans="1:12" x14ac:dyDescent="0.3">
      <c r="A70">
        <v>72</v>
      </c>
      <c r="B70">
        <v>45230</v>
      </c>
      <c r="C70">
        <v>16011</v>
      </c>
      <c r="D70">
        <v>609.20000000000005</v>
      </c>
      <c r="E70">
        <v>45231</v>
      </c>
      <c r="F70">
        <v>16067</v>
      </c>
      <c r="G70">
        <v>611.70000000000005</v>
      </c>
      <c r="H70">
        <v>-56</v>
      </c>
      <c r="I70">
        <v>2.5</v>
      </c>
      <c r="J70">
        <v>1</v>
      </c>
      <c r="K70">
        <v>-2500</v>
      </c>
      <c r="L70">
        <v>100</v>
      </c>
    </row>
    <row r="71" spans="1:12" x14ac:dyDescent="0.3">
      <c r="A71">
        <v>66</v>
      </c>
      <c r="B71">
        <v>45180</v>
      </c>
      <c r="C71">
        <v>16435</v>
      </c>
      <c r="D71">
        <v>622.70000000000005</v>
      </c>
      <c r="E71">
        <v>45181</v>
      </c>
      <c r="F71">
        <v>16593</v>
      </c>
      <c r="G71">
        <v>629.70000000000005</v>
      </c>
      <c r="H71">
        <v>158</v>
      </c>
      <c r="I71">
        <v>-7</v>
      </c>
      <c r="J71">
        <v>1</v>
      </c>
      <c r="K71">
        <v>-2400</v>
      </c>
      <c r="L71">
        <v>200</v>
      </c>
    </row>
    <row r="72" spans="1:12" x14ac:dyDescent="0.3">
      <c r="A72">
        <v>10</v>
      </c>
      <c r="B72">
        <v>44147</v>
      </c>
      <c r="C72">
        <v>13234</v>
      </c>
      <c r="D72">
        <v>525.1</v>
      </c>
      <c r="E72">
        <v>44148</v>
      </c>
      <c r="F72">
        <v>13293</v>
      </c>
      <c r="G72">
        <v>527.79999999999995</v>
      </c>
      <c r="H72">
        <v>-59</v>
      </c>
      <c r="I72">
        <v>2.6999999999999318</v>
      </c>
      <c r="J72">
        <v>1</v>
      </c>
      <c r="K72">
        <v>-1900.0000000006148</v>
      </c>
      <c r="L72">
        <v>699.99999999938518</v>
      </c>
    </row>
    <row r="73" spans="1:12" x14ac:dyDescent="0.3">
      <c r="A73">
        <v>4</v>
      </c>
      <c r="B73">
        <v>44097</v>
      </c>
      <c r="C73">
        <v>12526</v>
      </c>
      <c r="D73">
        <v>497</v>
      </c>
      <c r="E73">
        <v>44109</v>
      </c>
      <c r="F73">
        <v>12520</v>
      </c>
      <c r="G73">
        <v>496.5</v>
      </c>
      <c r="H73">
        <v>-6</v>
      </c>
      <c r="I73">
        <v>0.5</v>
      </c>
      <c r="J73">
        <v>12</v>
      </c>
      <c r="K73">
        <v>-500</v>
      </c>
      <c r="L73">
        <v>2100</v>
      </c>
    </row>
    <row r="74" spans="1:12" x14ac:dyDescent="0.3">
      <c r="A74" s="25">
        <v>35</v>
      </c>
      <c r="B74" s="25">
        <v>44410</v>
      </c>
      <c r="C74" s="25">
        <v>17469</v>
      </c>
      <c r="D74" s="25">
        <v>683.6</v>
      </c>
      <c r="E74" s="25">
        <v>44411</v>
      </c>
      <c r="F74" s="25">
        <v>17490</v>
      </c>
      <c r="G74" s="25">
        <v>684.3</v>
      </c>
      <c r="H74" s="25">
        <v>21</v>
      </c>
      <c r="I74" s="25">
        <v>-0.69999999999993179</v>
      </c>
      <c r="J74" s="25">
        <v>1</v>
      </c>
      <c r="K74" s="25">
        <v>-499.99999999938609</v>
      </c>
      <c r="L74" s="25">
        <v>2100.0000000006139</v>
      </c>
    </row>
    <row r="75" spans="1:12" x14ac:dyDescent="0.3">
      <c r="A75" s="25">
        <v>12</v>
      </c>
      <c r="B75" s="25">
        <v>44167</v>
      </c>
      <c r="C75" s="25">
        <v>13972</v>
      </c>
      <c r="D75" s="25">
        <v>557.1</v>
      </c>
      <c r="E75" s="25">
        <v>44168</v>
      </c>
      <c r="F75" s="25">
        <v>13982</v>
      </c>
      <c r="G75" s="25">
        <v>557.79999999999995</v>
      </c>
      <c r="H75" s="25">
        <v>-10</v>
      </c>
      <c r="I75" s="25">
        <v>0.69999999999993179</v>
      </c>
      <c r="J75" s="25">
        <v>1</v>
      </c>
      <c r="K75" s="25">
        <v>-300.00000000061391</v>
      </c>
      <c r="L75" s="25">
        <v>2299.9999999993861</v>
      </c>
    </row>
    <row r="76" spans="1:12" x14ac:dyDescent="0.3">
      <c r="A76" s="25">
        <v>67</v>
      </c>
      <c r="B76" s="25">
        <v>45203</v>
      </c>
      <c r="C76" s="25">
        <v>16222</v>
      </c>
      <c r="D76" s="25">
        <v>613.6</v>
      </c>
      <c r="E76" s="25">
        <v>45211</v>
      </c>
      <c r="F76" s="25">
        <v>16857</v>
      </c>
      <c r="G76" s="25">
        <v>641.5</v>
      </c>
      <c r="H76" s="25">
        <v>635</v>
      </c>
      <c r="I76" s="25">
        <v>-27.899999999999977</v>
      </c>
      <c r="J76" s="25">
        <v>8</v>
      </c>
      <c r="K76" s="25">
        <v>300.00000000023283</v>
      </c>
      <c r="L76" s="25">
        <v>2900.0000000002328</v>
      </c>
    </row>
    <row r="77" spans="1:12" x14ac:dyDescent="0.3">
      <c r="A77" s="25">
        <v>55</v>
      </c>
      <c r="B77" s="25">
        <v>44894</v>
      </c>
      <c r="C77" s="25">
        <v>14666</v>
      </c>
      <c r="D77" s="25">
        <v>568.20000000000005</v>
      </c>
      <c r="E77" s="25">
        <v>44896</v>
      </c>
      <c r="F77" s="25">
        <v>14940</v>
      </c>
      <c r="G77" s="25">
        <v>580</v>
      </c>
      <c r="H77" s="25">
        <v>274</v>
      </c>
      <c r="I77" s="25">
        <v>-11.799999999999955</v>
      </c>
      <c r="J77" s="25">
        <v>2</v>
      </c>
      <c r="K77" s="25">
        <v>800.00000000040745</v>
      </c>
      <c r="L77" s="25">
        <v>3400.0000000004075</v>
      </c>
    </row>
    <row r="78" spans="1:12" x14ac:dyDescent="0.3">
      <c r="A78" s="25">
        <v>56</v>
      </c>
      <c r="B78" s="25">
        <v>44916</v>
      </c>
      <c r="C78" s="25">
        <v>14168</v>
      </c>
      <c r="D78" s="25">
        <v>546.4</v>
      </c>
      <c r="E78" s="25">
        <v>44917</v>
      </c>
      <c r="F78" s="25">
        <v>14372</v>
      </c>
      <c r="G78" s="25">
        <v>555</v>
      </c>
      <c r="H78" s="25">
        <v>204</v>
      </c>
      <c r="I78" s="25">
        <v>-8.6000000000000227</v>
      </c>
      <c r="J78" s="25">
        <v>1</v>
      </c>
      <c r="K78" s="25">
        <v>1599.9999999997963</v>
      </c>
      <c r="L78" s="25">
        <v>4199.9999999997963</v>
      </c>
    </row>
    <row r="79" spans="1:12" x14ac:dyDescent="0.3">
      <c r="A79" s="25">
        <v>37</v>
      </c>
      <c r="B79" s="25">
        <v>44427</v>
      </c>
      <c r="C79" s="25">
        <v>16251</v>
      </c>
      <c r="D79" s="25">
        <v>640</v>
      </c>
      <c r="E79" s="25">
        <v>44431</v>
      </c>
      <c r="F79" s="25">
        <v>16668</v>
      </c>
      <c r="G79" s="25">
        <v>659</v>
      </c>
      <c r="H79" s="25">
        <v>-417</v>
      </c>
      <c r="I79" s="25">
        <v>19</v>
      </c>
      <c r="J79" s="25">
        <v>4</v>
      </c>
      <c r="K79" s="25">
        <v>1600</v>
      </c>
      <c r="L79" s="25">
        <v>4200</v>
      </c>
    </row>
    <row r="80" spans="1:12" x14ac:dyDescent="0.3">
      <c r="A80" s="25">
        <v>21</v>
      </c>
      <c r="B80" s="25">
        <v>44294</v>
      </c>
      <c r="C80" s="25">
        <v>16930</v>
      </c>
      <c r="D80" s="25">
        <v>683.2</v>
      </c>
      <c r="E80" s="25">
        <v>44298</v>
      </c>
      <c r="F80" s="25">
        <v>16845</v>
      </c>
      <c r="G80" s="25">
        <v>680</v>
      </c>
      <c r="H80" s="25">
        <v>85</v>
      </c>
      <c r="I80" s="25">
        <v>-3.2000000000000455</v>
      </c>
      <c r="J80" s="25">
        <v>4</v>
      </c>
      <c r="K80" s="25">
        <v>2599.9999999995925</v>
      </c>
      <c r="L80" s="25">
        <v>5199.9999999995925</v>
      </c>
    </row>
    <row r="81" spans="1:12" x14ac:dyDescent="0.3">
      <c r="A81" s="25">
        <v>41</v>
      </c>
      <c r="B81" s="25">
        <v>44447</v>
      </c>
      <c r="C81" s="25">
        <v>17245</v>
      </c>
      <c r="D81" s="25">
        <v>687.8</v>
      </c>
      <c r="E81" s="25">
        <v>44449</v>
      </c>
      <c r="F81" s="25">
        <v>17458</v>
      </c>
      <c r="G81" s="25">
        <v>698.1</v>
      </c>
      <c r="H81" s="25">
        <v>-213</v>
      </c>
      <c r="I81" s="25">
        <v>10.300000000000068</v>
      </c>
      <c r="J81" s="25">
        <v>2</v>
      </c>
      <c r="K81" s="25">
        <v>4900.0000000006112</v>
      </c>
      <c r="L81" s="25">
        <v>7500.0000000006112</v>
      </c>
    </row>
    <row r="82" spans="1:12" x14ac:dyDescent="0.3">
      <c r="A82" s="25">
        <v>59</v>
      </c>
      <c r="B82" s="25">
        <v>44818</v>
      </c>
      <c r="C82" s="25">
        <v>14587</v>
      </c>
      <c r="D82" s="25">
        <v>562.1</v>
      </c>
      <c r="E82" s="25">
        <v>44823</v>
      </c>
      <c r="F82" s="25">
        <v>14392</v>
      </c>
      <c r="G82" s="25">
        <v>554.6</v>
      </c>
      <c r="H82" s="25">
        <v>195</v>
      </c>
      <c r="I82" s="25">
        <v>-7.5</v>
      </c>
      <c r="J82" s="25">
        <v>5</v>
      </c>
      <c r="K82" s="25">
        <v>7900</v>
      </c>
      <c r="L82" s="25">
        <v>10500</v>
      </c>
    </row>
    <row r="83" spans="1:12" x14ac:dyDescent="0.3">
      <c r="A83" s="25">
        <v>6</v>
      </c>
      <c r="B83" s="25">
        <v>44134</v>
      </c>
      <c r="C83" s="25">
        <v>12395</v>
      </c>
      <c r="D83" s="25">
        <v>491.2</v>
      </c>
      <c r="E83" s="25">
        <v>44138</v>
      </c>
      <c r="F83" s="25">
        <v>12696</v>
      </c>
      <c r="G83" s="25">
        <v>503.4</v>
      </c>
      <c r="H83" s="25">
        <v>301</v>
      </c>
      <c r="I83" s="25">
        <v>-12.199999999999989</v>
      </c>
      <c r="J83" s="25">
        <v>4</v>
      </c>
      <c r="K83" s="25">
        <v>8000.0000000001164</v>
      </c>
      <c r="L83" s="25">
        <v>10600.000000000116</v>
      </c>
    </row>
    <row r="84" spans="1:12" x14ac:dyDescent="0.3">
      <c r="A84" s="25">
        <v>67</v>
      </c>
      <c r="B84" s="25">
        <v>45133</v>
      </c>
      <c r="C84" s="25">
        <v>17109</v>
      </c>
      <c r="D84" s="25">
        <v>656.6</v>
      </c>
      <c r="E84" s="25">
        <v>45149</v>
      </c>
      <c r="F84" s="25">
        <v>16630</v>
      </c>
      <c r="G84" s="25">
        <v>636.5</v>
      </c>
      <c r="H84" s="25">
        <v>479</v>
      </c>
      <c r="I84" s="25">
        <v>-20.100000000000023</v>
      </c>
      <c r="J84" s="25">
        <v>16</v>
      </c>
      <c r="K84" s="25">
        <v>8099.9999999997963</v>
      </c>
      <c r="L84" s="25">
        <v>10699.999999999796</v>
      </c>
    </row>
    <row r="85" spans="1:12" x14ac:dyDescent="0.3">
      <c r="A85" s="25">
        <v>36</v>
      </c>
      <c r="B85" s="25">
        <v>44431</v>
      </c>
      <c r="C85" s="25">
        <v>16668</v>
      </c>
      <c r="D85" s="25">
        <v>659</v>
      </c>
      <c r="E85" s="25">
        <v>44432</v>
      </c>
      <c r="F85" s="25">
        <v>16803</v>
      </c>
      <c r="G85" s="25">
        <v>663.5</v>
      </c>
      <c r="H85" s="25">
        <v>135</v>
      </c>
      <c r="I85" s="25">
        <v>-4.5</v>
      </c>
      <c r="J85" s="25">
        <v>1</v>
      </c>
      <c r="K85" s="25">
        <v>10900</v>
      </c>
      <c r="L85" s="25">
        <v>13500</v>
      </c>
    </row>
    <row r="86" spans="1:12" x14ac:dyDescent="0.3">
      <c r="A86" s="25">
        <v>42</v>
      </c>
      <c r="B86" s="25">
        <v>44452</v>
      </c>
      <c r="C86" s="25">
        <v>17464</v>
      </c>
      <c r="D86" s="25">
        <v>696.1</v>
      </c>
      <c r="E86" s="25">
        <v>44453</v>
      </c>
      <c r="F86" s="25">
        <v>17411</v>
      </c>
      <c r="G86" s="25">
        <v>695.3</v>
      </c>
      <c r="H86" s="25">
        <v>53</v>
      </c>
      <c r="I86" s="25">
        <v>-0.80000000000006821</v>
      </c>
      <c r="J86" s="25">
        <v>1</v>
      </c>
      <c r="K86" s="25">
        <v>11399.999999999385</v>
      </c>
      <c r="L86" s="25">
        <v>13999.999999999385</v>
      </c>
    </row>
    <row r="87" spans="1:12" x14ac:dyDescent="0.3">
      <c r="A87" s="25">
        <v>7</v>
      </c>
      <c r="B87" s="25">
        <v>44141</v>
      </c>
      <c r="C87" s="25">
        <v>12942</v>
      </c>
      <c r="D87" s="25">
        <v>514.70000000000005</v>
      </c>
      <c r="E87" s="25">
        <v>44145</v>
      </c>
      <c r="F87" s="25">
        <v>13090</v>
      </c>
      <c r="G87" s="25">
        <v>519.70000000000005</v>
      </c>
      <c r="H87" s="25">
        <v>148</v>
      </c>
      <c r="I87" s="25">
        <v>-5</v>
      </c>
      <c r="J87" s="25">
        <v>4</v>
      </c>
      <c r="K87" s="25">
        <v>11600</v>
      </c>
      <c r="L87" s="25">
        <v>14200</v>
      </c>
    </row>
    <row r="88" spans="1:12" x14ac:dyDescent="0.3">
      <c r="A88" s="25">
        <v>17</v>
      </c>
      <c r="B88" s="25">
        <v>44245</v>
      </c>
      <c r="C88" s="25">
        <v>16350</v>
      </c>
      <c r="D88" s="25">
        <v>684.5</v>
      </c>
      <c r="E88" s="25">
        <v>44246</v>
      </c>
      <c r="F88" s="25">
        <v>16348</v>
      </c>
      <c r="G88" s="25">
        <v>682.8</v>
      </c>
      <c r="H88" s="25">
        <v>-2</v>
      </c>
      <c r="I88" s="25">
        <v>1.7000000000000455</v>
      </c>
      <c r="J88" s="25">
        <v>1</v>
      </c>
      <c r="K88" s="25">
        <v>11900.000000000409</v>
      </c>
      <c r="L88" s="25">
        <v>14500.000000000409</v>
      </c>
    </row>
    <row r="89" spans="1:12" x14ac:dyDescent="0.3">
      <c r="A89" s="25">
        <v>57</v>
      </c>
      <c r="B89" s="25">
        <v>44918</v>
      </c>
      <c r="C89" s="25">
        <v>14191</v>
      </c>
      <c r="D89" s="25">
        <v>547.1</v>
      </c>
      <c r="E89" s="25">
        <v>44935</v>
      </c>
      <c r="F89" s="25">
        <v>14760</v>
      </c>
      <c r="G89" s="25">
        <v>570.70000000000005</v>
      </c>
      <c r="H89" s="25">
        <v>569</v>
      </c>
      <c r="I89" s="25">
        <v>-23.600000000000023</v>
      </c>
      <c r="J89" s="25">
        <v>17</v>
      </c>
      <c r="K89" s="25">
        <v>12599.999999999767</v>
      </c>
      <c r="L89" s="25">
        <v>15199.999999999767</v>
      </c>
    </row>
    <row r="90" spans="1:12" x14ac:dyDescent="0.3">
      <c r="A90" s="25">
        <v>5</v>
      </c>
      <c r="B90" s="25">
        <v>44110</v>
      </c>
      <c r="C90" s="25">
        <v>12679</v>
      </c>
      <c r="D90" s="25">
        <v>501</v>
      </c>
      <c r="E90" s="25">
        <v>44112</v>
      </c>
      <c r="F90" s="25">
        <v>12893</v>
      </c>
      <c r="G90" s="25">
        <v>512.20000000000005</v>
      </c>
      <c r="H90" s="25">
        <v>-214</v>
      </c>
      <c r="I90" s="25">
        <v>11.200000000000045</v>
      </c>
      <c r="J90" s="25">
        <v>2</v>
      </c>
      <c r="K90" s="25">
        <v>12600.000000000407</v>
      </c>
      <c r="L90" s="25">
        <v>15200.000000000407</v>
      </c>
    </row>
    <row r="91" spans="1:12" x14ac:dyDescent="0.3">
      <c r="A91" s="25">
        <v>6</v>
      </c>
      <c r="B91" s="25">
        <v>44120</v>
      </c>
      <c r="C91" s="25">
        <v>12744</v>
      </c>
      <c r="D91" s="25">
        <v>506</v>
      </c>
      <c r="E91" s="25">
        <v>44127</v>
      </c>
      <c r="F91" s="25">
        <v>12820</v>
      </c>
      <c r="G91" s="25">
        <v>511.1</v>
      </c>
      <c r="H91" s="25">
        <v>-76</v>
      </c>
      <c r="I91" s="25">
        <v>5.1000000000000227</v>
      </c>
      <c r="J91" s="25">
        <v>7</v>
      </c>
      <c r="K91" s="25">
        <v>12900.000000000204</v>
      </c>
      <c r="L91" s="25">
        <v>15500.000000000204</v>
      </c>
    </row>
    <row r="92" spans="1:12" x14ac:dyDescent="0.3">
      <c r="A92" s="25">
        <v>50</v>
      </c>
      <c r="B92" s="25">
        <v>44823</v>
      </c>
      <c r="C92" s="25">
        <v>14392</v>
      </c>
      <c r="D92" s="25">
        <v>554.6</v>
      </c>
      <c r="E92" s="25">
        <v>44824</v>
      </c>
      <c r="F92" s="25">
        <v>14559</v>
      </c>
      <c r="G92" s="25">
        <v>560.29999999999995</v>
      </c>
      <c r="H92" s="25">
        <v>167</v>
      </c>
      <c r="I92" s="25">
        <v>-5.6999999999999318</v>
      </c>
      <c r="J92" s="25">
        <v>1</v>
      </c>
      <c r="K92" s="25">
        <v>12900.000000000611</v>
      </c>
      <c r="L92" s="25">
        <v>15500.000000000611</v>
      </c>
    </row>
    <row r="93" spans="1:12" x14ac:dyDescent="0.3">
      <c r="A93" s="25">
        <v>21</v>
      </c>
      <c r="B93" s="25">
        <v>44279</v>
      </c>
      <c r="C93" s="25">
        <v>15977</v>
      </c>
      <c r="D93" s="25">
        <v>649.79999999999995</v>
      </c>
      <c r="E93" s="25">
        <v>44287</v>
      </c>
      <c r="F93" s="25">
        <v>16580</v>
      </c>
      <c r="G93" s="25">
        <v>674.7</v>
      </c>
      <c r="H93" s="25">
        <v>603</v>
      </c>
      <c r="I93" s="25">
        <v>-24.900000000000091</v>
      </c>
      <c r="J93" s="25">
        <v>8</v>
      </c>
      <c r="K93" s="25">
        <v>14499.999999999185</v>
      </c>
      <c r="L93" s="25">
        <v>17099.999999999185</v>
      </c>
    </row>
    <row r="94" spans="1:12" x14ac:dyDescent="0.3">
      <c r="A94" s="25">
        <v>27</v>
      </c>
      <c r="B94" s="25">
        <v>44351</v>
      </c>
      <c r="C94" s="25">
        <v>17105</v>
      </c>
      <c r="D94" s="25">
        <v>677.4</v>
      </c>
      <c r="E94" s="25">
        <v>44355</v>
      </c>
      <c r="F94" s="25">
        <v>17077</v>
      </c>
      <c r="G94" s="25">
        <v>678.2</v>
      </c>
      <c r="H94" s="25">
        <v>28</v>
      </c>
      <c r="I94" s="25">
        <v>0.80000000000006821</v>
      </c>
      <c r="J94" s="25">
        <v>4</v>
      </c>
      <c r="K94" s="25">
        <v>15800.000000000615</v>
      </c>
      <c r="L94" s="25">
        <v>18400.000000000615</v>
      </c>
    </row>
    <row r="95" spans="1:12" x14ac:dyDescent="0.3">
      <c r="A95" s="25">
        <v>28</v>
      </c>
      <c r="B95" s="25">
        <v>44355</v>
      </c>
      <c r="C95" s="25">
        <v>17077</v>
      </c>
      <c r="D95" s="25">
        <v>678.2</v>
      </c>
      <c r="E95" s="25">
        <v>44356</v>
      </c>
      <c r="F95" s="25">
        <v>16957</v>
      </c>
      <c r="G95" s="25">
        <v>670.8</v>
      </c>
      <c r="H95" s="25">
        <v>-120</v>
      </c>
      <c r="I95" s="25">
        <v>7.4000000000000909</v>
      </c>
      <c r="J95" s="25">
        <v>1</v>
      </c>
      <c r="K95" s="25">
        <v>16000.000000000815</v>
      </c>
      <c r="L95" s="25">
        <v>18600.000000000815</v>
      </c>
    </row>
    <row r="96" spans="1:12" x14ac:dyDescent="0.3">
      <c r="A96" s="25">
        <v>54</v>
      </c>
      <c r="B96" s="25">
        <v>44858</v>
      </c>
      <c r="C96" s="25">
        <v>12863</v>
      </c>
      <c r="D96" s="25">
        <v>490</v>
      </c>
      <c r="E96" s="25">
        <v>44859</v>
      </c>
      <c r="F96" s="25">
        <v>12685</v>
      </c>
      <c r="G96" s="25">
        <v>480</v>
      </c>
      <c r="H96" s="25">
        <v>-178</v>
      </c>
      <c r="I96" s="25">
        <v>10</v>
      </c>
      <c r="J96" s="25">
        <v>1</v>
      </c>
      <c r="K96" s="25">
        <v>16200</v>
      </c>
      <c r="L96" s="25">
        <v>18800</v>
      </c>
    </row>
    <row r="97" spans="1:12" x14ac:dyDescent="0.3">
      <c r="A97" s="25">
        <v>41</v>
      </c>
      <c r="B97" s="25">
        <v>44518</v>
      </c>
      <c r="C97" s="25">
        <v>17857</v>
      </c>
      <c r="D97" s="25">
        <v>708.6</v>
      </c>
      <c r="E97" s="25">
        <v>44519</v>
      </c>
      <c r="F97" s="25">
        <v>17850</v>
      </c>
      <c r="G97" s="25">
        <v>706</v>
      </c>
      <c r="H97" s="25">
        <v>-7</v>
      </c>
      <c r="I97" s="25">
        <v>2.6000000000000227</v>
      </c>
      <c r="J97" s="25">
        <v>1</v>
      </c>
      <c r="K97" s="25">
        <v>18000.000000000204</v>
      </c>
      <c r="L97" s="25">
        <v>20600.000000000204</v>
      </c>
    </row>
    <row r="98" spans="1:12" x14ac:dyDescent="0.3">
      <c r="A98" s="25">
        <v>22</v>
      </c>
      <c r="B98" s="25">
        <v>44293</v>
      </c>
      <c r="C98" s="25">
        <v>16765</v>
      </c>
      <c r="D98" s="25">
        <v>678.2</v>
      </c>
      <c r="E98" s="25">
        <v>44294</v>
      </c>
      <c r="F98" s="25">
        <v>16930</v>
      </c>
      <c r="G98" s="25">
        <v>683.2</v>
      </c>
      <c r="H98" s="25">
        <v>165</v>
      </c>
      <c r="I98" s="25">
        <v>-5</v>
      </c>
      <c r="J98" s="25">
        <v>1</v>
      </c>
      <c r="K98" s="25">
        <v>18400</v>
      </c>
      <c r="L98" s="25">
        <v>21000</v>
      </c>
    </row>
    <row r="99" spans="1:12" x14ac:dyDescent="0.3">
      <c r="A99" s="25">
        <v>45</v>
      </c>
      <c r="B99" s="25">
        <v>44617</v>
      </c>
      <c r="C99" s="25">
        <v>17590</v>
      </c>
      <c r="D99" s="25">
        <v>696.5</v>
      </c>
      <c r="E99" s="25">
        <v>44622</v>
      </c>
      <c r="F99" s="25">
        <v>17783</v>
      </c>
      <c r="G99" s="25">
        <v>702.6</v>
      </c>
      <c r="H99" s="25">
        <v>193</v>
      </c>
      <c r="I99" s="25">
        <v>-6.1000000000000227</v>
      </c>
      <c r="J99" s="25">
        <v>5</v>
      </c>
      <c r="K99" s="25">
        <v>19699.999999999796</v>
      </c>
      <c r="L99" s="25">
        <v>22299.999999999796</v>
      </c>
    </row>
    <row r="100" spans="1:12" x14ac:dyDescent="0.3">
      <c r="A100" s="25">
        <v>55</v>
      </c>
      <c r="B100" s="25">
        <v>44743</v>
      </c>
      <c r="C100" s="25">
        <v>14202</v>
      </c>
      <c r="D100" s="25">
        <v>544.4</v>
      </c>
      <c r="E100" s="25">
        <v>44754</v>
      </c>
      <c r="F100" s="25">
        <v>13914</v>
      </c>
      <c r="G100" s="25">
        <v>534.1</v>
      </c>
      <c r="H100" s="25">
        <v>288</v>
      </c>
      <c r="I100" s="25">
        <v>-10.299999999999955</v>
      </c>
      <c r="J100" s="25">
        <v>11</v>
      </c>
      <c r="K100" s="25">
        <v>19900.000000000407</v>
      </c>
      <c r="L100" s="25">
        <v>22500.000000000407</v>
      </c>
    </row>
    <row r="101" spans="1:12" x14ac:dyDescent="0.3">
      <c r="A101" s="25">
        <v>58</v>
      </c>
      <c r="B101" s="25">
        <v>44980</v>
      </c>
      <c r="C101" s="25">
        <v>15595</v>
      </c>
      <c r="D101" s="25">
        <v>604.6</v>
      </c>
      <c r="E101" s="25">
        <v>44992</v>
      </c>
      <c r="F101" s="25">
        <v>15862</v>
      </c>
      <c r="G101" s="25">
        <v>613.9</v>
      </c>
      <c r="H101" s="25">
        <v>267</v>
      </c>
      <c r="I101" s="25">
        <v>-9.2999999999999545</v>
      </c>
      <c r="J101" s="25">
        <v>12</v>
      </c>
      <c r="K101" s="25">
        <v>20500.000000000407</v>
      </c>
      <c r="L101" s="25">
        <v>23100.000000000407</v>
      </c>
    </row>
    <row r="102" spans="1:12" x14ac:dyDescent="0.3">
      <c r="A102" s="25">
        <v>16</v>
      </c>
      <c r="B102" s="25">
        <v>44207</v>
      </c>
      <c r="C102" s="25">
        <v>15518</v>
      </c>
      <c r="D102" s="25">
        <v>634.5</v>
      </c>
      <c r="E102" s="25">
        <v>44209</v>
      </c>
      <c r="F102" s="25">
        <v>15767</v>
      </c>
      <c r="G102" s="25">
        <v>648.29999999999995</v>
      </c>
      <c r="H102" s="25">
        <v>-249</v>
      </c>
      <c r="I102" s="25">
        <v>13.799999999999955</v>
      </c>
      <c r="J102" s="25">
        <v>2</v>
      </c>
      <c r="K102" s="25">
        <v>21999.999999999593</v>
      </c>
      <c r="L102" s="25">
        <v>24599.999999999593</v>
      </c>
    </row>
    <row r="103" spans="1:12" x14ac:dyDescent="0.3">
      <c r="A103" s="25">
        <v>13</v>
      </c>
      <c r="B103" s="25">
        <v>44173</v>
      </c>
      <c r="C103" s="25">
        <v>14333</v>
      </c>
      <c r="D103" s="25">
        <v>575.29999999999995</v>
      </c>
      <c r="E103" s="25">
        <v>44183</v>
      </c>
      <c r="F103" s="25">
        <v>14137</v>
      </c>
      <c r="G103" s="25">
        <v>569.4</v>
      </c>
      <c r="H103" s="25">
        <v>196</v>
      </c>
      <c r="I103" s="25">
        <v>-5.8999999999999773</v>
      </c>
      <c r="J103" s="25">
        <v>10</v>
      </c>
      <c r="K103" s="25">
        <v>22700.000000000204</v>
      </c>
      <c r="L103" s="25">
        <v>25300.000000000204</v>
      </c>
    </row>
    <row r="104" spans="1:12" x14ac:dyDescent="0.3">
      <c r="A104" s="25">
        <v>33</v>
      </c>
      <c r="B104" s="25">
        <v>44399</v>
      </c>
      <c r="C104" s="25">
        <v>17421</v>
      </c>
      <c r="D104" s="25">
        <v>687</v>
      </c>
      <c r="E104" s="25">
        <v>44403</v>
      </c>
      <c r="F104" s="25">
        <v>17216</v>
      </c>
      <c r="G104" s="25">
        <v>675</v>
      </c>
      <c r="H104" s="25">
        <v>-205</v>
      </c>
      <c r="I104" s="25">
        <v>12</v>
      </c>
      <c r="J104" s="25">
        <v>4</v>
      </c>
      <c r="K104" s="25">
        <v>23400</v>
      </c>
      <c r="L104" s="25">
        <v>26000</v>
      </c>
    </row>
    <row r="105" spans="1:12" x14ac:dyDescent="0.3">
      <c r="A105" s="25">
        <v>22</v>
      </c>
      <c r="B105" s="25">
        <v>44305</v>
      </c>
      <c r="C105" s="25">
        <v>17278</v>
      </c>
      <c r="D105" s="25">
        <v>690.1</v>
      </c>
      <c r="E105" s="25">
        <v>44309</v>
      </c>
      <c r="F105" s="25">
        <v>17257</v>
      </c>
      <c r="G105" s="25">
        <v>692.1</v>
      </c>
      <c r="H105" s="25">
        <v>21</v>
      </c>
      <c r="I105" s="25">
        <v>2</v>
      </c>
      <c r="J105" s="25">
        <v>4</v>
      </c>
      <c r="K105" s="25">
        <v>23800</v>
      </c>
      <c r="L105" s="25">
        <v>26400</v>
      </c>
    </row>
    <row r="106" spans="1:12" x14ac:dyDescent="0.3">
      <c r="A106" s="25">
        <v>8</v>
      </c>
      <c r="B106" s="25">
        <v>44138</v>
      </c>
      <c r="C106" s="25">
        <v>12696</v>
      </c>
      <c r="D106" s="25">
        <v>503.4</v>
      </c>
      <c r="E106" s="25">
        <v>44139</v>
      </c>
      <c r="F106" s="25">
        <v>12848</v>
      </c>
      <c r="G106" s="25">
        <v>513.29999999999995</v>
      </c>
      <c r="H106" s="25">
        <v>-152</v>
      </c>
      <c r="I106" s="25">
        <v>9.8999999999999773</v>
      </c>
      <c r="J106" s="25">
        <v>1</v>
      </c>
      <c r="K106" s="25">
        <v>25699.999999999796</v>
      </c>
      <c r="L106" s="25">
        <v>28299.999999999796</v>
      </c>
    </row>
    <row r="107" spans="1:12" x14ac:dyDescent="0.3">
      <c r="A107" s="25">
        <v>30</v>
      </c>
      <c r="B107" s="25">
        <v>44372</v>
      </c>
      <c r="C107" s="25">
        <v>17419</v>
      </c>
      <c r="D107" s="25">
        <v>686.8</v>
      </c>
      <c r="E107" s="25">
        <v>44375</v>
      </c>
      <c r="F107" s="25">
        <v>17534</v>
      </c>
      <c r="G107" s="25">
        <v>688.7</v>
      </c>
      <c r="H107" s="25">
        <v>115</v>
      </c>
      <c r="I107" s="25">
        <v>-1.9000000000000909</v>
      </c>
      <c r="J107" s="25">
        <v>3</v>
      </c>
      <c r="K107" s="25">
        <v>26299.999999999181</v>
      </c>
      <c r="L107" s="25">
        <v>28899.999999999181</v>
      </c>
    </row>
    <row r="108" spans="1:12" x14ac:dyDescent="0.3">
      <c r="A108" s="25">
        <v>42</v>
      </c>
      <c r="B108" s="25">
        <v>44558</v>
      </c>
      <c r="C108" s="25">
        <v>18216</v>
      </c>
      <c r="D108" s="25">
        <v>721.4</v>
      </c>
      <c r="E108" s="25">
        <v>44559</v>
      </c>
      <c r="F108" s="25">
        <v>18273</v>
      </c>
      <c r="G108" s="25">
        <v>720.7</v>
      </c>
      <c r="H108" s="25">
        <v>57</v>
      </c>
      <c r="I108" s="25">
        <v>0.69999999999993179</v>
      </c>
      <c r="J108" s="25">
        <v>1</v>
      </c>
      <c r="K108" s="25">
        <v>26499.999999999385</v>
      </c>
      <c r="L108" s="25">
        <v>29099.999999999385</v>
      </c>
    </row>
    <row r="109" spans="1:12" x14ac:dyDescent="0.3">
      <c r="A109" s="25">
        <v>3</v>
      </c>
      <c r="B109" s="25">
        <v>44085</v>
      </c>
      <c r="C109" s="25">
        <v>12656</v>
      </c>
      <c r="D109" s="25">
        <v>498.5</v>
      </c>
      <c r="E109" s="25">
        <v>44091</v>
      </c>
      <c r="F109" s="25">
        <v>12783</v>
      </c>
      <c r="G109" s="25">
        <v>507.4</v>
      </c>
      <c r="H109" s="25">
        <v>-127</v>
      </c>
      <c r="I109" s="25">
        <v>8.8999999999999773</v>
      </c>
      <c r="J109" s="25">
        <v>6</v>
      </c>
      <c r="K109" s="25">
        <v>26699.999999999796</v>
      </c>
      <c r="L109" s="25">
        <v>29299.999999999796</v>
      </c>
    </row>
    <row r="110" spans="1:12" x14ac:dyDescent="0.3">
      <c r="A110" s="25">
        <v>44</v>
      </c>
      <c r="B110" s="25">
        <v>44582</v>
      </c>
      <c r="C110" s="25">
        <v>17900</v>
      </c>
      <c r="D110" s="25">
        <v>721.8</v>
      </c>
      <c r="E110" s="25">
        <v>44600</v>
      </c>
      <c r="F110" s="25">
        <v>17967</v>
      </c>
      <c r="G110" s="25">
        <v>721.4</v>
      </c>
      <c r="H110" s="25">
        <v>67</v>
      </c>
      <c r="I110" s="25">
        <v>0.39999999999997726</v>
      </c>
      <c r="J110" s="25">
        <v>18</v>
      </c>
      <c r="K110" s="25">
        <v>27799.999999999796</v>
      </c>
      <c r="L110" s="25">
        <v>30399.999999999796</v>
      </c>
    </row>
    <row r="111" spans="1:12" x14ac:dyDescent="0.3">
      <c r="A111" s="25">
        <v>18</v>
      </c>
      <c r="B111" s="25">
        <v>44249</v>
      </c>
      <c r="C111" s="25">
        <v>16365</v>
      </c>
      <c r="D111" s="25">
        <v>679.2</v>
      </c>
      <c r="E111" s="25">
        <v>44250</v>
      </c>
      <c r="F111" s="25">
        <v>16416</v>
      </c>
      <c r="G111" s="25">
        <v>678</v>
      </c>
      <c r="H111" s="25">
        <v>51</v>
      </c>
      <c r="I111" s="25">
        <v>1.2000000000000455</v>
      </c>
      <c r="J111" s="25">
        <v>1</v>
      </c>
      <c r="K111" s="25">
        <v>28600.000000000407</v>
      </c>
      <c r="L111" s="25">
        <v>31200.000000000407</v>
      </c>
    </row>
    <row r="112" spans="1:12" x14ac:dyDescent="0.3">
      <c r="A112" s="25">
        <v>35</v>
      </c>
      <c r="B112" s="25">
        <v>44411</v>
      </c>
      <c r="C112" s="25">
        <v>17490</v>
      </c>
      <c r="D112" s="25">
        <v>684.3</v>
      </c>
      <c r="E112" s="25">
        <v>44417</v>
      </c>
      <c r="F112" s="25">
        <v>17406</v>
      </c>
      <c r="G112" s="25">
        <v>684.5</v>
      </c>
      <c r="H112" s="25">
        <v>84</v>
      </c>
      <c r="I112" s="25">
        <v>0.20000000000004547</v>
      </c>
      <c r="J112" s="25">
        <v>6</v>
      </c>
      <c r="K112" s="25">
        <v>32800.000000000407</v>
      </c>
      <c r="L112" s="25">
        <v>35400.000000000407</v>
      </c>
    </row>
    <row r="113" spans="1:12" x14ac:dyDescent="0.3">
      <c r="A113" s="25">
        <v>36</v>
      </c>
      <c r="B113" s="25">
        <v>44420</v>
      </c>
      <c r="C113" s="25">
        <v>17155</v>
      </c>
      <c r="D113" s="25">
        <v>675.7</v>
      </c>
      <c r="E113" s="25">
        <v>44424</v>
      </c>
      <c r="F113" s="25">
        <v>16800</v>
      </c>
      <c r="G113" s="25">
        <v>663.9</v>
      </c>
      <c r="H113" s="25">
        <v>355</v>
      </c>
      <c r="I113" s="25">
        <v>-11.800000000000068</v>
      </c>
      <c r="J113" s="25">
        <v>4</v>
      </c>
      <c r="K113" s="25">
        <v>33199.999999999389</v>
      </c>
      <c r="L113" s="25">
        <v>35799.999999999389</v>
      </c>
    </row>
    <row r="114" spans="1:12" x14ac:dyDescent="0.3">
      <c r="A114" s="25">
        <v>49</v>
      </c>
      <c r="B114" s="25">
        <v>44777</v>
      </c>
      <c r="C114" s="25">
        <v>14650</v>
      </c>
      <c r="D114" s="25">
        <v>574.1</v>
      </c>
      <c r="E114" s="25">
        <v>44782</v>
      </c>
      <c r="F114" s="25">
        <v>15025</v>
      </c>
      <c r="G114" s="25">
        <v>586.70000000000005</v>
      </c>
      <c r="H114" s="25">
        <v>375</v>
      </c>
      <c r="I114" s="25">
        <v>-12.600000000000023</v>
      </c>
      <c r="J114" s="25">
        <v>5</v>
      </c>
      <c r="K114" s="25">
        <v>33999.999999999796</v>
      </c>
      <c r="L114" s="25">
        <v>36599.999999999796</v>
      </c>
    </row>
    <row r="115" spans="1:12" x14ac:dyDescent="0.3">
      <c r="A115" s="25">
        <v>7</v>
      </c>
      <c r="B115" s="25">
        <v>44133</v>
      </c>
      <c r="C115" s="25">
        <v>12600</v>
      </c>
      <c r="D115" s="25">
        <v>495.9</v>
      </c>
      <c r="E115" s="25">
        <v>44134</v>
      </c>
      <c r="F115" s="25">
        <v>12395</v>
      </c>
      <c r="G115" s="25">
        <v>491.2</v>
      </c>
      <c r="H115" s="25">
        <v>205</v>
      </c>
      <c r="I115" s="25">
        <v>-4.6999999999999886</v>
      </c>
      <c r="J115" s="25">
        <v>1</v>
      </c>
      <c r="K115" s="25">
        <v>37100.000000000102</v>
      </c>
      <c r="L115" s="25">
        <v>39700.000000000102</v>
      </c>
    </row>
    <row r="116" spans="1:12" x14ac:dyDescent="0.3">
      <c r="A116" s="25">
        <v>39</v>
      </c>
      <c r="B116" s="25">
        <v>44439</v>
      </c>
      <c r="C116" s="25">
        <v>17470</v>
      </c>
      <c r="D116" s="25">
        <v>691.9</v>
      </c>
      <c r="E116" s="25">
        <v>44442</v>
      </c>
      <c r="F116" s="25">
        <v>17480</v>
      </c>
      <c r="G116" s="25">
        <v>696.9</v>
      </c>
      <c r="H116" s="25">
        <v>-10</v>
      </c>
      <c r="I116" s="25">
        <v>5</v>
      </c>
      <c r="J116" s="25">
        <v>3</v>
      </c>
      <c r="K116" s="25">
        <v>38400</v>
      </c>
      <c r="L116" s="25">
        <v>41000</v>
      </c>
    </row>
    <row r="117" spans="1:12" x14ac:dyDescent="0.3">
      <c r="A117" s="25">
        <v>38</v>
      </c>
      <c r="B117" s="25">
        <v>44432</v>
      </c>
      <c r="C117" s="25">
        <v>16803</v>
      </c>
      <c r="D117" s="25">
        <v>663.5</v>
      </c>
      <c r="E117" s="25">
        <v>44434</v>
      </c>
      <c r="F117" s="25">
        <v>16976</v>
      </c>
      <c r="G117" s="25">
        <v>676.2</v>
      </c>
      <c r="H117" s="25">
        <v>-173</v>
      </c>
      <c r="I117" s="25">
        <v>12.700000000000045</v>
      </c>
      <c r="J117" s="25">
        <v>2</v>
      </c>
      <c r="K117" s="25">
        <v>42500.000000000407</v>
      </c>
      <c r="L117" s="25">
        <v>45100.000000000407</v>
      </c>
    </row>
    <row r="118" spans="1:12" x14ac:dyDescent="0.3">
      <c r="A118" s="25">
        <v>60</v>
      </c>
      <c r="B118" s="25">
        <v>45022</v>
      </c>
      <c r="C118" s="25">
        <v>15782</v>
      </c>
      <c r="D118" s="25">
        <v>610.79999999999995</v>
      </c>
      <c r="E118" s="25">
        <v>45027</v>
      </c>
      <c r="F118" s="25">
        <v>15931</v>
      </c>
      <c r="G118" s="25">
        <v>612.1</v>
      </c>
      <c r="H118" s="25">
        <v>149</v>
      </c>
      <c r="I118" s="25">
        <v>-1.3000000000000682</v>
      </c>
      <c r="J118" s="25">
        <v>5</v>
      </c>
      <c r="K118" s="25">
        <v>45299.999999999389</v>
      </c>
      <c r="L118" s="25">
        <v>47899.999999999389</v>
      </c>
    </row>
    <row r="119" spans="1:12" x14ac:dyDescent="0.3">
      <c r="A119" s="25">
        <v>5</v>
      </c>
      <c r="B119" s="25">
        <v>44127</v>
      </c>
      <c r="C119" s="25">
        <v>12820</v>
      </c>
      <c r="D119" s="25">
        <v>511.1</v>
      </c>
      <c r="E119" s="25">
        <v>44133</v>
      </c>
      <c r="F119" s="25">
        <v>12600</v>
      </c>
      <c r="G119" s="25">
        <v>495.9</v>
      </c>
      <c r="H119" s="25">
        <v>-220</v>
      </c>
      <c r="I119" s="25">
        <v>15.200000000000045</v>
      </c>
      <c r="J119" s="25">
        <v>6</v>
      </c>
      <c r="K119" s="25">
        <v>46200.000000000407</v>
      </c>
      <c r="L119" s="25">
        <v>48800.000000000407</v>
      </c>
    </row>
    <row r="120" spans="1:12" x14ac:dyDescent="0.3">
      <c r="A120" s="25">
        <v>37</v>
      </c>
      <c r="B120" s="25">
        <v>44434</v>
      </c>
      <c r="C120" s="25">
        <v>16976</v>
      </c>
      <c r="D120" s="25">
        <v>676.2</v>
      </c>
      <c r="E120" s="25">
        <v>44438</v>
      </c>
      <c r="F120" s="25">
        <v>17335</v>
      </c>
      <c r="G120" s="25">
        <v>686.7</v>
      </c>
      <c r="H120" s="25">
        <v>359</v>
      </c>
      <c r="I120" s="25">
        <v>-10.5</v>
      </c>
      <c r="J120" s="25">
        <v>4</v>
      </c>
      <c r="K120" s="25">
        <v>46500</v>
      </c>
      <c r="L120" s="25">
        <v>49100</v>
      </c>
    </row>
    <row r="121" spans="1:12" x14ac:dyDescent="0.3">
      <c r="A121" s="25">
        <v>52</v>
      </c>
      <c r="B121" s="25">
        <v>44832</v>
      </c>
      <c r="C121" s="25">
        <v>13494</v>
      </c>
      <c r="D121" s="25">
        <v>520.20000000000005</v>
      </c>
      <c r="E121" s="25">
        <v>44834</v>
      </c>
      <c r="F121" s="25">
        <v>13420</v>
      </c>
      <c r="G121" s="25">
        <v>511.4</v>
      </c>
      <c r="H121" s="25">
        <v>-74</v>
      </c>
      <c r="I121" s="25">
        <v>8.8000000000000682</v>
      </c>
      <c r="J121" s="25">
        <v>2</v>
      </c>
      <c r="K121" s="25">
        <v>47000.000000000611</v>
      </c>
      <c r="L121" s="25">
        <v>49600.000000000611</v>
      </c>
    </row>
    <row r="122" spans="1:12" x14ac:dyDescent="0.3">
      <c r="A122" s="25">
        <v>15</v>
      </c>
      <c r="B122" s="25">
        <v>44223</v>
      </c>
      <c r="C122" s="25">
        <v>15665</v>
      </c>
      <c r="D122" s="25">
        <v>651.4</v>
      </c>
      <c r="E122" s="25">
        <v>44224</v>
      </c>
      <c r="F122" s="25">
        <v>15375</v>
      </c>
      <c r="G122" s="25">
        <v>632.5</v>
      </c>
      <c r="H122" s="25">
        <v>-290</v>
      </c>
      <c r="I122" s="25">
        <v>18.899999999999977</v>
      </c>
      <c r="J122" s="25">
        <v>1</v>
      </c>
      <c r="K122" s="25">
        <v>51499.999999999796</v>
      </c>
      <c r="L122" s="25">
        <v>54099.999999999796</v>
      </c>
    </row>
    <row r="123" spans="1:12" x14ac:dyDescent="0.3">
      <c r="A123" s="25">
        <v>11</v>
      </c>
      <c r="B123" s="25">
        <v>44152</v>
      </c>
      <c r="C123" s="25">
        <v>13631</v>
      </c>
      <c r="D123" s="25">
        <v>546</v>
      </c>
      <c r="E123" s="25">
        <v>44153</v>
      </c>
      <c r="F123" s="25">
        <v>13708</v>
      </c>
      <c r="G123" s="25">
        <v>555.6</v>
      </c>
      <c r="H123" s="25">
        <v>-77</v>
      </c>
      <c r="I123" s="25">
        <v>9.6000000000000227</v>
      </c>
      <c r="J123" s="25">
        <v>1</v>
      </c>
      <c r="K123" s="25">
        <v>53000.000000000204</v>
      </c>
      <c r="L123" s="25">
        <v>55600.000000000204</v>
      </c>
    </row>
    <row r="124" spans="1:12" x14ac:dyDescent="0.3">
      <c r="A124" s="25">
        <v>64</v>
      </c>
      <c r="B124" s="25">
        <v>45126</v>
      </c>
      <c r="C124" s="25">
        <v>17095</v>
      </c>
      <c r="D124" s="25">
        <v>660.8</v>
      </c>
      <c r="E124" s="25">
        <v>45132</v>
      </c>
      <c r="F124" s="25">
        <v>17199</v>
      </c>
      <c r="G124" s="25">
        <v>659</v>
      </c>
      <c r="H124" s="25">
        <v>104</v>
      </c>
      <c r="I124" s="25">
        <v>1.7999999999999545</v>
      </c>
      <c r="J124" s="25">
        <v>6</v>
      </c>
      <c r="K124" s="25">
        <v>55199.999999999593</v>
      </c>
      <c r="L124" s="25">
        <v>57799.999999999593</v>
      </c>
    </row>
    <row r="125" spans="1:12" x14ac:dyDescent="0.3">
      <c r="A125" s="25">
        <v>25</v>
      </c>
      <c r="B125" s="25">
        <v>44322</v>
      </c>
      <c r="C125" s="25">
        <v>16967</v>
      </c>
      <c r="D125" s="25">
        <v>678.6</v>
      </c>
      <c r="E125" s="25">
        <v>44326</v>
      </c>
      <c r="F125" s="25">
        <v>17214</v>
      </c>
      <c r="G125" s="25">
        <v>682.8</v>
      </c>
      <c r="H125" s="25">
        <v>247</v>
      </c>
      <c r="I125" s="25">
        <v>-4.1999999999999318</v>
      </c>
      <c r="J125" s="25">
        <v>4</v>
      </c>
      <c r="K125" s="25">
        <v>58400.000000000611</v>
      </c>
      <c r="L125" s="25">
        <v>61000.000000000611</v>
      </c>
    </row>
    <row r="126" spans="1:12" x14ac:dyDescent="0.3">
      <c r="A126" s="25">
        <v>1</v>
      </c>
      <c r="B126" s="25">
        <v>44068</v>
      </c>
      <c r="C126" s="25">
        <v>12736</v>
      </c>
      <c r="D126" s="25">
        <v>503.7</v>
      </c>
      <c r="E126" s="25">
        <v>44074</v>
      </c>
      <c r="F126" s="25">
        <v>12567</v>
      </c>
      <c r="G126" s="25">
        <v>488.9</v>
      </c>
      <c r="H126" s="25">
        <v>-169</v>
      </c>
      <c r="I126" s="25">
        <v>14.800000000000011</v>
      </c>
      <c r="J126" s="25">
        <v>6</v>
      </c>
      <c r="K126" s="25">
        <v>63000.000000000116</v>
      </c>
      <c r="L126" s="25">
        <v>65600.000000000116</v>
      </c>
    </row>
    <row r="127" spans="1:12" x14ac:dyDescent="0.3">
      <c r="A127" s="25">
        <v>62</v>
      </c>
      <c r="B127" s="25">
        <v>44879</v>
      </c>
      <c r="C127" s="25">
        <v>14128</v>
      </c>
      <c r="D127" s="25">
        <v>542.1</v>
      </c>
      <c r="E127" s="25">
        <v>44882</v>
      </c>
      <c r="F127" s="25">
        <v>14519</v>
      </c>
      <c r="G127" s="25">
        <v>568</v>
      </c>
      <c r="H127" s="25">
        <v>-391</v>
      </c>
      <c r="I127" s="25">
        <v>25.899999999999977</v>
      </c>
      <c r="J127" s="25">
        <v>3</v>
      </c>
      <c r="K127" s="25">
        <v>74099.999999999767</v>
      </c>
      <c r="L127" s="25">
        <v>76699.999999999767</v>
      </c>
    </row>
    <row r="128" spans="1:12" x14ac:dyDescent="0.3">
      <c r="A128" s="25">
        <v>14</v>
      </c>
      <c r="B128" s="25">
        <v>44217</v>
      </c>
      <c r="C128" s="25">
        <v>16105</v>
      </c>
      <c r="D128" s="25">
        <v>681.6</v>
      </c>
      <c r="E128" s="25">
        <v>44221</v>
      </c>
      <c r="F128" s="25">
        <v>15923</v>
      </c>
      <c r="G128" s="25">
        <v>664.7</v>
      </c>
      <c r="H128" s="25">
        <v>-182</v>
      </c>
      <c r="I128" s="25">
        <v>16.899999999999977</v>
      </c>
      <c r="J128" s="25">
        <v>4</v>
      </c>
      <c r="K128" s="25">
        <v>76699.999999999796</v>
      </c>
      <c r="L128" s="25">
        <v>79299.999999999796</v>
      </c>
    </row>
    <row r="129" spans="1:12" x14ac:dyDescent="0.3">
      <c r="A129" s="25">
        <v>43</v>
      </c>
      <c r="B129" s="25">
        <v>44564</v>
      </c>
      <c r="C129" s="25">
        <v>18281</v>
      </c>
      <c r="D129" s="25">
        <v>735.7</v>
      </c>
      <c r="E129" s="25">
        <v>44565</v>
      </c>
      <c r="F129" s="25">
        <v>18516</v>
      </c>
      <c r="G129" s="25">
        <v>736.1</v>
      </c>
      <c r="H129" s="25">
        <v>235</v>
      </c>
      <c r="I129" s="25">
        <v>-0.39999999999997726</v>
      </c>
      <c r="J129" s="25">
        <v>1</v>
      </c>
      <c r="K129" s="25">
        <v>87800.000000000204</v>
      </c>
      <c r="L129" s="25">
        <v>90400.000000000204</v>
      </c>
    </row>
    <row r="130" spans="1:12" x14ac:dyDescent="0.3">
      <c r="A130" s="25">
        <v>27</v>
      </c>
      <c r="B130" s="25">
        <v>44334</v>
      </c>
      <c r="C130" s="25">
        <v>16164</v>
      </c>
      <c r="D130" s="25">
        <v>658.3</v>
      </c>
      <c r="E130" s="25">
        <v>44343</v>
      </c>
      <c r="F130" s="25">
        <v>16500</v>
      </c>
      <c r="G130" s="25">
        <v>663.1</v>
      </c>
      <c r="H130" s="25">
        <v>336</v>
      </c>
      <c r="I130" s="25">
        <v>-4.8000000000000682</v>
      </c>
      <c r="J130" s="25">
        <v>9</v>
      </c>
      <c r="K130" s="25">
        <v>88599.999999999389</v>
      </c>
      <c r="L130" s="25">
        <v>91199.999999999389</v>
      </c>
    </row>
    <row r="131" spans="1:12" x14ac:dyDescent="0.3">
      <c r="A131" s="25">
        <v>23</v>
      </c>
      <c r="B131" s="25">
        <v>44301</v>
      </c>
      <c r="C131" s="25">
        <v>17097</v>
      </c>
      <c r="D131" s="25">
        <v>692.3</v>
      </c>
      <c r="E131" s="25">
        <v>44305</v>
      </c>
      <c r="F131" s="25">
        <v>17278</v>
      </c>
      <c r="G131" s="25">
        <v>690.1</v>
      </c>
      <c r="H131" s="25">
        <v>181</v>
      </c>
      <c r="I131" s="25">
        <v>2.1999999999999318</v>
      </c>
      <c r="J131" s="25">
        <v>4</v>
      </c>
      <c r="K131" s="25">
        <v>89599.999999999389</v>
      </c>
      <c r="L131" s="25">
        <v>92199.999999999389</v>
      </c>
    </row>
    <row r="132" spans="1:12" x14ac:dyDescent="0.3">
      <c r="A132" s="25">
        <v>25</v>
      </c>
      <c r="B132" s="25">
        <v>44330</v>
      </c>
      <c r="C132" s="25">
        <v>15747</v>
      </c>
      <c r="D132" s="25">
        <v>636.29999999999995</v>
      </c>
      <c r="E132" s="25">
        <v>44333</v>
      </c>
      <c r="F132" s="25">
        <v>15292</v>
      </c>
      <c r="G132" s="25">
        <v>626.4</v>
      </c>
      <c r="H132" s="25">
        <v>455</v>
      </c>
      <c r="I132" s="25">
        <v>-9.8999999999999773</v>
      </c>
      <c r="J132" s="25">
        <v>3</v>
      </c>
      <c r="K132" s="25">
        <v>90300.000000000204</v>
      </c>
      <c r="L132" s="25">
        <v>92900.000000000204</v>
      </c>
    </row>
    <row r="133" spans="1:12" x14ac:dyDescent="0.3">
      <c r="A133" s="25">
        <v>11</v>
      </c>
      <c r="B133" s="25">
        <v>44183</v>
      </c>
      <c r="C133" s="25">
        <v>14137</v>
      </c>
      <c r="D133" s="25">
        <v>569.4</v>
      </c>
      <c r="E133" s="25">
        <v>44196</v>
      </c>
      <c r="F133" s="25">
        <v>14677</v>
      </c>
      <c r="G133" s="25">
        <v>583</v>
      </c>
      <c r="H133" s="25">
        <v>540</v>
      </c>
      <c r="I133" s="25">
        <v>-13.600000000000023</v>
      </c>
      <c r="J133" s="25">
        <v>13</v>
      </c>
      <c r="K133" s="25">
        <v>90999.999999999796</v>
      </c>
      <c r="L133" s="25">
        <v>93599.999999999796</v>
      </c>
    </row>
    <row r="134" spans="1:12" x14ac:dyDescent="0.3">
      <c r="A134" s="25">
        <v>10</v>
      </c>
      <c r="B134" s="25">
        <v>44153</v>
      </c>
      <c r="C134" s="25">
        <v>13708</v>
      </c>
      <c r="D134" s="25">
        <v>555.6</v>
      </c>
      <c r="E134" s="25">
        <v>44165</v>
      </c>
      <c r="F134" s="25">
        <v>13681</v>
      </c>
      <c r="G134" s="25">
        <v>543.70000000000005</v>
      </c>
      <c r="H134" s="25">
        <v>-27</v>
      </c>
      <c r="I134" s="25">
        <v>11.899999999999977</v>
      </c>
      <c r="J134" s="25">
        <v>12</v>
      </c>
      <c r="K134" s="25">
        <v>93699.999999999796</v>
      </c>
      <c r="L134" s="25">
        <v>96299.999999999796</v>
      </c>
    </row>
    <row r="135" spans="1:12" x14ac:dyDescent="0.3">
      <c r="A135" s="25">
        <v>24</v>
      </c>
      <c r="B135" s="25">
        <v>44326</v>
      </c>
      <c r="C135" s="25">
        <v>17214</v>
      </c>
      <c r="D135" s="25">
        <v>682.8</v>
      </c>
      <c r="E135" s="25">
        <v>44329</v>
      </c>
      <c r="F135" s="25">
        <v>15588</v>
      </c>
      <c r="G135" s="25">
        <v>621.4</v>
      </c>
      <c r="H135" s="25">
        <v>1626</v>
      </c>
      <c r="I135" s="25">
        <v>-61.399999999999977</v>
      </c>
      <c r="J135" s="25">
        <v>3</v>
      </c>
      <c r="K135" s="25">
        <v>95200.000000000233</v>
      </c>
      <c r="L135" s="25">
        <v>97800.000000000233</v>
      </c>
    </row>
    <row r="136" spans="1:12" x14ac:dyDescent="0.3">
      <c r="A136" s="25">
        <v>32</v>
      </c>
      <c r="B136" s="25">
        <v>44393</v>
      </c>
      <c r="C136" s="25">
        <v>17906</v>
      </c>
      <c r="D136" s="25">
        <v>696.3</v>
      </c>
      <c r="E136" s="25">
        <v>44399</v>
      </c>
      <c r="F136" s="25">
        <v>17421</v>
      </c>
      <c r="G136" s="25">
        <v>687</v>
      </c>
      <c r="H136" s="25">
        <v>485</v>
      </c>
      <c r="I136" s="25">
        <v>-9.2999999999999545</v>
      </c>
      <c r="J136" s="25">
        <v>6</v>
      </c>
      <c r="K136" s="25">
        <v>107700.00000000041</v>
      </c>
      <c r="L136" s="25">
        <v>110300.00000000041</v>
      </c>
    </row>
    <row r="137" spans="1:12" x14ac:dyDescent="0.3">
      <c r="A137" s="25">
        <v>47</v>
      </c>
      <c r="B137" s="25">
        <v>44579</v>
      </c>
      <c r="C137" s="25">
        <v>18360</v>
      </c>
      <c r="D137" s="25">
        <v>727.8</v>
      </c>
      <c r="E137" s="25">
        <v>44580</v>
      </c>
      <c r="F137" s="25">
        <v>18158</v>
      </c>
      <c r="G137" s="25">
        <v>731.2</v>
      </c>
      <c r="H137" s="25">
        <v>202</v>
      </c>
      <c r="I137" s="25">
        <v>3.4000000000000909</v>
      </c>
      <c r="J137" s="25">
        <v>1</v>
      </c>
      <c r="K137" s="25">
        <v>108800.00000000081</v>
      </c>
      <c r="L137" s="25">
        <v>111400.00000000081</v>
      </c>
    </row>
    <row r="138" spans="1:12" x14ac:dyDescent="0.3">
      <c r="A138" s="25">
        <v>52</v>
      </c>
      <c r="B138" s="25">
        <v>44686</v>
      </c>
      <c r="C138" s="25">
        <v>16638</v>
      </c>
      <c r="D138" s="25">
        <v>634</v>
      </c>
      <c r="E138" s="25">
        <v>44692</v>
      </c>
      <c r="F138" s="25">
        <v>16006</v>
      </c>
      <c r="G138" s="25">
        <v>621.6</v>
      </c>
      <c r="H138" s="25">
        <v>632</v>
      </c>
      <c r="I138" s="25">
        <v>-12.399999999999977</v>
      </c>
      <c r="J138" s="25">
        <v>6</v>
      </c>
      <c r="K138" s="25">
        <v>138600.0000000002</v>
      </c>
      <c r="L138" s="25">
        <v>141200.0000000002</v>
      </c>
    </row>
    <row r="139" spans="1:12" x14ac:dyDescent="0.3">
      <c r="A139" s="25">
        <v>46</v>
      </c>
      <c r="B139" s="25">
        <v>44566</v>
      </c>
      <c r="C139" s="25">
        <v>18495</v>
      </c>
      <c r="D139" s="25">
        <v>728.5</v>
      </c>
      <c r="E139" s="25">
        <v>44572</v>
      </c>
      <c r="F139" s="25">
        <v>18250</v>
      </c>
      <c r="G139" s="25">
        <v>736</v>
      </c>
      <c r="H139" s="25">
        <v>245</v>
      </c>
      <c r="I139" s="25">
        <v>7.5</v>
      </c>
      <c r="J139" s="25">
        <v>6</v>
      </c>
      <c r="K139" s="25">
        <v>162900</v>
      </c>
      <c r="L139" s="25">
        <v>165500</v>
      </c>
    </row>
    <row r="140" spans="1:12" x14ac:dyDescent="0.3">
      <c r="A140" s="25">
        <v>48</v>
      </c>
      <c r="B140" s="25">
        <v>44581</v>
      </c>
      <c r="C140" s="25">
        <v>18248</v>
      </c>
      <c r="D140" s="25">
        <v>717.5</v>
      </c>
      <c r="E140" s="25">
        <v>44582</v>
      </c>
      <c r="F140" s="25">
        <v>17900</v>
      </c>
      <c r="G140" s="25">
        <v>721.8</v>
      </c>
      <c r="H140" s="25">
        <v>348</v>
      </c>
      <c r="I140" s="25">
        <v>4.2999999999999545</v>
      </c>
      <c r="J140" s="25">
        <v>1</v>
      </c>
      <c r="K140" s="25">
        <v>175299.99999999959</v>
      </c>
      <c r="L140" s="25">
        <v>177899.99999999959</v>
      </c>
    </row>
  </sheetData>
  <autoFilter ref="A1:L1" xr:uid="{00000000-0009-0000-0000-000011000000}">
    <sortState xmlns:xlrd2="http://schemas.microsoft.com/office/spreadsheetml/2017/richdata2" ref="A2:L140">
      <sortCondition ref="K1"/>
    </sortState>
  </autoFilter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L68"/>
  <sheetViews>
    <sheetView workbookViewId="0"/>
  </sheetViews>
  <sheetFormatPr defaultRowHeight="16.2" x14ac:dyDescent="0.3"/>
  <sheetData>
    <row r="1" spans="1:12" x14ac:dyDescent="0.3">
      <c r="A1" t="s">
        <v>257</v>
      </c>
      <c r="B1" t="s">
        <v>248</v>
      </c>
      <c r="C1" t="s">
        <v>174</v>
      </c>
      <c r="D1" t="s">
        <v>258</v>
      </c>
      <c r="E1" t="s">
        <v>251</v>
      </c>
      <c r="F1" t="s">
        <v>252</v>
      </c>
      <c r="G1" t="s">
        <v>253</v>
      </c>
      <c r="H1" t="s">
        <v>242</v>
      </c>
      <c r="I1" t="s">
        <v>254</v>
      </c>
      <c r="J1" t="s">
        <v>255</v>
      </c>
      <c r="K1" t="s">
        <v>256</v>
      </c>
    </row>
    <row r="2" spans="1:12" x14ac:dyDescent="0.3">
      <c r="A2">
        <v>1</v>
      </c>
      <c r="B2">
        <v>44068</v>
      </c>
      <c r="C2">
        <v>12736</v>
      </c>
      <c r="D2">
        <v>503.7</v>
      </c>
      <c r="E2">
        <v>44074</v>
      </c>
      <c r="F2">
        <v>12567</v>
      </c>
      <c r="G2">
        <v>488.9</v>
      </c>
      <c r="H2">
        <v>-169</v>
      </c>
      <c r="I2">
        <v>14.800000000000011</v>
      </c>
      <c r="J2">
        <v>6</v>
      </c>
      <c r="K2">
        <v>63000.000000000116</v>
      </c>
      <c r="L2">
        <v>65600.000000000116</v>
      </c>
    </row>
    <row r="3" spans="1:12" x14ac:dyDescent="0.3">
      <c r="A3">
        <v>2</v>
      </c>
      <c r="B3">
        <v>44081</v>
      </c>
      <c r="C3">
        <v>12561</v>
      </c>
      <c r="D3">
        <v>492.7</v>
      </c>
      <c r="E3">
        <v>44083</v>
      </c>
      <c r="F3">
        <v>12574</v>
      </c>
      <c r="G3">
        <v>494.1</v>
      </c>
      <c r="H3">
        <v>13</v>
      </c>
      <c r="I3">
        <v>-1.4000000000000341</v>
      </c>
      <c r="J3">
        <v>2</v>
      </c>
      <c r="K3">
        <v>-10000.000000000306</v>
      </c>
      <c r="L3">
        <v>-7400.0000000003056</v>
      </c>
    </row>
    <row r="4" spans="1:12" x14ac:dyDescent="0.3">
      <c r="A4">
        <v>3</v>
      </c>
      <c r="B4">
        <v>44092</v>
      </c>
      <c r="C4">
        <v>12832</v>
      </c>
      <c r="D4">
        <v>506.7</v>
      </c>
      <c r="E4">
        <v>44096</v>
      </c>
      <c r="F4">
        <v>12500</v>
      </c>
      <c r="G4">
        <v>496</v>
      </c>
      <c r="H4">
        <v>-332</v>
      </c>
      <c r="I4">
        <v>10.699999999999989</v>
      </c>
      <c r="J4">
        <v>4</v>
      </c>
      <c r="K4">
        <v>-39100.000000000102</v>
      </c>
      <c r="L4">
        <v>-36500.000000000102</v>
      </c>
    </row>
    <row r="5" spans="1:12" x14ac:dyDescent="0.3">
      <c r="A5">
        <v>4</v>
      </c>
      <c r="B5">
        <v>44097</v>
      </c>
      <c r="C5">
        <v>12526</v>
      </c>
      <c r="D5">
        <v>497</v>
      </c>
      <c r="E5">
        <v>44109</v>
      </c>
      <c r="F5">
        <v>12520</v>
      </c>
      <c r="G5">
        <v>496.5</v>
      </c>
      <c r="H5">
        <v>-6</v>
      </c>
      <c r="I5">
        <v>0.5</v>
      </c>
      <c r="J5">
        <v>12</v>
      </c>
      <c r="K5">
        <v>-500</v>
      </c>
      <c r="L5">
        <v>2100</v>
      </c>
    </row>
    <row r="6" spans="1:12" x14ac:dyDescent="0.3">
      <c r="A6">
        <v>5</v>
      </c>
      <c r="B6">
        <v>44127</v>
      </c>
      <c r="C6">
        <v>12820</v>
      </c>
      <c r="D6">
        <v>511.1</v>
      </c>
      <c r="E6">
        <v>44133</v>
      </c>
      <c r="F6">
        <v>12600</v>
      </c>
      <c r="G6">
        <v>495.9</v>
      </c>
      <c r="H6">
        <v>-220</v>
      </c>
      <c r="I6">
        <v>15.200000000000045</v>
      </c>
      <c r="J6">
        <v>6</v>
      </c>
      <c r="K6">
        <v>46200.000000000407</v>
      </c>
      <c r="L6">
        <v>48800.000000000407</v>
      </c>
    </row>
    <row r="7" spans="1:12" x14ac:dyDescent="0.3">
      <c r="A7">
        <v>6</v>
      </c>
      <c r="B7">
        <v>44134</v>
      </c>
      <c r="C7">
        <v>12395</v>
      </c>
      <c r="D7">
        <v>491.2</v>
      </c>
      <c r="E7">
        <v>44138</v>
      </c>
      <c r="F7">
        <v>12696</v>
      </c>
      <c r="G7">
        <v>503.4</v>
      </c>
      <c r="H7">
        <v>301</v>
      </c>
      <c r="I7">
        <v>-12.199999999999989</v>
      </c>
      <c r="J7">
        <v>4</v>
      </c>
      <c r="K7">
        <v>8000.0000000001164</v>
      </c>
      <c r="L7">
        <v>10600.000000000116</v>
      </c>
    </row>
    <row r="8" spans="1:12" x14ac:dyDescent="0.3">
      <c r="A8">
        <v>7</v>
      </c>
      <c r="B8">
        <v>44141</v>
      </c>
      <c r="C8">
        <v>12942</v>
      </c>
      <c r="D8">
        <v>514.70000000000005</v>
      </c>
      <c r="E8">
        <v>44145</v>
      </c>
      <c r="F8">
        <v>13090</v>
      </c>
      <c r="G8">
        <v>519.70000000000005</v>
      </c>
      <c r="H8">
        <v>148</v>
      </c>
      <c r="I8">
        <v>-5</v>
      </c>
      <c r="J8">
        <v>4</v>
      </c>
      <c r="K8">
        <v>11600</v>
      </c>
      <c r="L8">
        <v>14200</v>
      </c>
    </row>
    <row r="9" spans="1:12" x14ac:dyDescent="0.3">
      <c r="A9">
        <v>8</v>
      </c>
      <c r="B9">
        <v>44146</v>
      </c>
      <c r="C9">
        <v>13284</v>
      </c>
      <c r="D9">
        <v>526.29999999999995</v>
      </c>
      <c r="E9">
        <v>44147</v>
      </c>
      <c r="F9">
        <v>13234</v>
      </c>
      <c r="G9">
        <v>525.1</v>
      </c>
      <c r="H9">
        <v>-50</v>
      </c>
      <c r="I9">
        <v>1.1999999999999318</v>
      </c>
      <c r="J9">
        <v>1</v>
      </c>
      <c r="K9">
        <v>-11800.000000000615</v>
      </c>
      <c r="L9">
        <v>-9200.0000000006148</v>
      </c>
    </row>
    <row r="10" spans="1:12" x14ac:dyDescent="0.3">
      <c r="A10">
        <v>9</v>
      </c>
      <c r="B10">
        <v>44148</v>
      </c>
      <c r="C10">
        <v>13293</v>
      </c>
      <c r="D10">
        <v>527.79999999999995</v>
      </c>
      <c r="E10">
        <v>44152</v>
      </c>
      <c r="F10">
        <v>13631</v>
      </c>
      <c r="G10">
        <v>546</v>
      </c>
      <c r="H10">
        <v>338</v>
      </c>
      <c r="I10">
        <v>-18.200000000000045</v>
      </c>
      <c r="J10">
        <v>4</v>
      </c>
      <c r="K10">
        <v>-31200.000000000407</v>
      </c>
      <c r="L10">
        <v>-28600.000000000407</v>
      </c>
    </row>
    <row r="11" spans="1:12" x14ac:dyDescent="0.3">
      <c r="A11">
        <v>10</v>
      </c>
      <c r="B11">
        <v>44153</v>
      </c>
      <c r="C11">
        <v>13708</v>
      </c>
      <c r="D11">
        <v>555.6</v>
      </c>
      <c r="E11">
        <v>44165</v>
      </c>
      <c r="F11">
        <v>13681</v>
      </c>
      <c r="G11">
        <v>543.70000000000005</v>
      </c>
      <c r="H11">
        <v>-27</v>
      </c>
      <c r="I11">
        <v>11.899999999999977</v>
      </c>
      <c r="J11">
        <v>12</v>
      </c>
      <c r="K11">
        <v>93699.999999999796</v>
      </c>
      <c r="L11">
        <v>96299.999999999796</v>
      </c>
    </row>
    <row r="12" spans="1:12" x14ac:dyDescent="0.3">
      <c r="A12">
        <v>11</v>
      </c>
      <c r="B12">
        <v>44183</v>
      </c>
      <c r="C12">
        <v>14137</v>
      </c>
      <c r="D12">
        <v>569.4</v>
      </c>
      <c r="E12">
        <v>44196</v>
      </c>
      <c r="F12">
        <v>14677</v>
      </c>
      <c r="G12">
        <v>583</v>
      </c>
      <c r="H12">
        <v>540</v>
      </c>
      <c r="I12">
        <v>-13.600000000000023</v>
      </c>
      <c r="J12">
        <v>13</v>
      </c>
      <c r="K12">
        <v>90999.999999999796</v>
      </c>
      <c r="L12">
        <v>93599.999999999796</v>
      </c>
    </row>
    <row r="13" spans="1:12" x14ac:dyDescent="0.3">
      <c r="A13">
        <v>12</v>
      </c>
      <c r="B13">
        <v>44204</v>
      </c>
      <c r="C13">
        <v>15462</v>
      </c>
      <c r="D13">
        <v>626.5</v>
      </c>
      <c r="E13">
        <v>44207</v>
      </c>
      <c r="F13">
        <v>15518</v>
      </c>
      <c r="G13">
        <v>634.5</v>
      </c>
      <c r="H13">
        <v>56</v>
      </c>
      <c r="I13">
        <v>-8</v>
      </c>
      <c r="J13">
        <v>3</v>
      </c>
      <c r="K13">
        <v>-52200</v>
      </c>
      <c r="L13">
        <v>-49600</v>
      </c>
    </row>
    <row r="14" spans="1:12" x14ac:dyDescent="0.3">
      <c r="A14">
        <v>13</v>
      </c>
      <c r="B14">
        <v>44211</v>
      </c>
      <c r="C14">
        <v>15641</v>
      </c>
      <c r="D14">
        <v>648.70000000000005</v>
      </c>
      <c r="E14">
        <v>44215</v>
      </c>
      <c r="F14">
        <v>15871</v>
      </c>
      <c r="G14">
        <v>659.3</v>
      </c>
      <c r="H14">
        <v>230</v>
      </c>
      <c r="I14">
        <v>-10.599999999999909</v>
      </c>
      <c r="J14">
        <v>4</v>
      </c>
      <c r="K14">
        <v>-5999.9999999991851</v>
      </c>
      <c r="L14">
        <v>-3399.9999999991851</v>
      </c>
    </row>
    <row r="15" spans="1:12" x14ac:dyDescent="0.3">
      <c r="A15">
        <v>14</v>
      </c>
      <c r="B15">
        <v>44217</v>
      </c>
      <c r="C15">
        <v>16105</v>
      </c>
      <c r="D15">
        <v>681.6</v>
      </c>
      <c r="E15">
        <v>44221</v>
      </c>
      <c r="F15">
        <v>15923</v>
      </c>
      <c r="G15">
        <v>664.7</v>
      </c>
      <c r="H15">
        <v>-182</v>
      </c>
      <c r="I15">
        <v>16.899999999999977</v>
      </c>
      <c r="J15">
        <v>4</v>
      </c>
      <c r="K15">
        <v>76699.999999999796</v>
      </c>
      <c r="L15">
        <v>79299.999999999796</v>
      </c>
    </row>
    <row r="16" spans="1:12" x14ac:dyDescent="0.3">
      <c r="A16">
        <v>15</v>
      </c>
      <c r="B16">
        <v>44223</v>
      </c>
      <c r="C16">
        <v>15665</v>
      </c>
      <c r="D16">
        <v>651.4</v>
      </c>
      <c r="E16">
        <v>44224</v>
      </c>
      <c r="F16">
        <v>15375</v>
      </c>
      <c r="G16">
        <v>632.5</v>
      </c>
      <c r="H16">
        <v>-290</v>
      </c>
      <c r="I16">
        <v>18.899999999999977</v>
      </c>
      <c r="J16">
        <v>1</v>
      </c>
      <c r="K16">
        <v>51499.999999999796</v>
      </c>
      <c r="L16">
        <v>54099.999999999796</v>
      </c>
    </row>
    <row r="17" spans="1:12" x14ac:dyDescent="0.3">
      <c r="A17">
        <v>16</v>
      </c>
      <c r="B17">
        <v>44228</v>
      </c>
      <c r="C17">
        <v>15362</v>
      </c>
      <c r="D17">
        <v>642.1</v>
      </c>
      <c r="E17">
        <v>44229</v>
      </c>
      <c r="F17">
        <v>15732</v>
      </c>
      <c r="G17">
        <v>660.4</v>
      </c>
      <c r="H17">
        <v>370</v>
      </c>
      <c r="I17">
        <v>-18.299999999999955</v>
      </c>
      <c r="J17">
        <v>1</v>
      </c>
      <c r="K17">
        <v>-19299.999999999593</v>
      </c>
      <c r="L17">
        <v>-16699.999999999593</v>
      </c>
    </row>
    <row r="18" spans="1:12" x14ac:dyDescent="0.3">
      <c r="A18">
        <v>17</v>
      </c>
      <c r="B18">
        <v>44245</v>
      </c>
      <c r="C18">
        <v>16350</v>
      </c>
      <c r="D18">
        <v>684.5</v>
      </c>
      <c r="E18">
        <v>44246</v>
      </c>
      <c r="F18">
        <v>16348</v>
      </c>
      <c r="G18">
        <v>682.8</v>
      </c>
      <c r="H18">
        <v>-2</v>
      </c>
      <c r="I18">
        <v>1.7000000000000455</v>
      </c>
      <c r="J18">
        <v>1</v>
      </c>
      <c r="K18">
        <v>11900.000000000409</v>
      </c>
      <c r="L18">
        <v>14500.000000000409</v>
      </c>
    </row>
    <row r="19" spans="1:12" x14ac:dyDescent="0.3">
      <c r="A19">
        <v>18</v>
      </c>
      <c r="B19">
        <v>44249</v>
      </c>
      <c r="C19">
        <v>16365</v>
      </c>
      <c r="D19">
        <v>679.2</v>
      </c>
      <c r="E19">
        <v>44250</v>
      </c>
      <c r="F19">
        <v>16416</v>
      </c>
      <c r="G19">
        <v>678</v>
      </c>
      <c r="H19">
        <v>51</v>
      </c>
      <c r="I19">
        <v>1.2000000000000455</v>
      </c>
      <c r="J19">
        <v>1</v>
      </c>
      <c r="K19">
        <v>28600.000000000407</v>
      </c>
      <c r="L19">
        <v>31200.000000000407</v>
      </c>
    </row>
    <row r="20" spans="1:12" x14ac:dyDescent="0.3">
      <c r="A20">
        <v>19</v>
      </c>
      <c r="B20">
        <v>44252</v>
      </c>
      <c r="C20">
        <v>16394</v>
      </c>
      <c r="D20">
        <v>673.5</v>
      </c>
      <c r="E20">
        <v>44253</v>
      </c>
      <c r="F20">
        <v>15931</v>
      </c>
      <c r="G20">
        <v>653.79999999999995</v>
      </c>
      <c r="H20">
        <v>-463</v>
      </c>
      <c r="I20">
        <v>19.700000000000045</v>
      </c>
      <c r="J20">
        <v>1</v>
      </c>
      <c r="K20">
        <v>-10499.999999999593</v>
      </c>
      <c r="L20">
        <v>-7899.9999999995925</v>
      </c>
    </row>
    <row r="21" spans="1:12" x14ac:dyDescent="0.3">
      <c r="A21">
        <v>20</v>
      </c>
      <c r="B21">
        <v>44277</v>
      </c>
      <c r="C21">
        <v>16147</v>
      </c>
      <c r="D21">
        <v>656.2</v>
      </c>
      <c r="E21">
        <v>44278</v>
      </c>
      <c r="F21">
        <v>16123</v>
      </c>
      <c r="G21">
        <v>659.6</v>
      </c>
      <c r="H21">
        <v>-24</v>
      </c>
      <c r="I21">
        <v>-3.3999999999999773</v>
      </c>
      <c r="J21">
        <v>1</v>
      </c>
      <c r="K21">
        <v>-42799.999999999796</v>
      </c>
      <c r="L21">
        <v>-40199.999999999796</v>
      </c>
    </row>
    <row r="22" spans="1:12" x14ac:dyDescent="0.3">
      <c r="A22">
        <v>21</v>
      </c>
      <c r="B22">
        <v>44279</v>
      </c>
      <c r="C22">
        <v>15977</v>
      </c>
      <c r="D22">
        <v>649.79999999999995</v>
      </c>
      <c r="E22">
        <v>44287</v>
      </c>
      <c r="F22">
        <v>16580</v>
      </c>
      <c r="G22">
        <v>674.7</v>
      </c>
      <c r="H22">
        <v>603</v>
      </c>
      <c r="I22">
        <v>-24.900000000000091</v>
      </c>
      <c r="J22">
        <v>8</v>
      </c>
      <c r="K22">
        <v>14499.999999999185</v>
      </c>
      <c r="L22">
        <v>17099.999999999185</v>
      </c>
    </row>
    <row r="23" spans="1:12" x14ac:dyDescent="0.3">
      <c r="A23">
        <v>22</v>
      </c>
      <c r="B23">
        <v>44293</v>
      </c>
      <c r="C23">
        <v>16765</v>
      </c>
      <c r="D23">
        <v>678.2</v>
      </c>
      <c r="E23">
        <v>44294</v>
      </c>
      <c r="F23">
        <v>16930</v>
      </c>
      <c r="G23">
        <v>683.2</v>
      </c>
      <c r="H23">
        <v>165</v>
      </c>
      <c r="I23">
        <v>-5</v>
      </c>
      <c r="J23">
        <v>1</v>
      </c>
      <c r="K23">
        <v>18400</v>
      </c>
      <c r="L23">
        <v>21000</v>
      </c>
    </row>
    <row r="24" spans="1:12" x14ac:dyDescent="0.3">
      <c r="A24">
        <v>23</v>
      </c>
      <c r="B24">
        <v>44301</v>
      </c>
      <c r="C24">
        <v>17097</v>
      </c>
      <c r="D24">
        <v>692.3</v>
      </c>
      <c r="E24">
        <v>44305</v>
      </c>
      <c r="F24">
        <v>17278</v>
      </c>
      <c r="G24">
        <v>690.1</v>
      </c>
      <c r="H24">
        <v>181</v>
      </c>
      <c r="I24">
        <v>2.1999999999999318</v>
      </c>
      <c r="J24">
        <v>4</v>
      </c>
      <c r="K24">
        <v>89599.999999999389</v>
      </c>
      <c r="L24">
        <v>92199.999999999389</v>
      </c>
    </row>
    <row r="25" spans="1:12" x14ac:dyDescent="0.3">
      <c r="A25">
        <v>24</v>
      </c>
      <c r="B25">
        <v>44313</v>
      </c>
      <c r="C25">
        <v>17561</v>
      </c>
      <c r="D25">
        <v>705</v>
      </c>
      <c r="E25">
        <v>44320</v>
      </c>
      <c r="F25">
        <v>16943</v>
      </c>
      <c r="G25">
        <v>677.7</v>
      </c>
      <c r="H25">
        <v>-618</v>
      </c>
      <c r="I25">
        <v>27.299999999999955</v>
      </c>
      <c r="J25">
        <v>7</v>
      </c>
      <c r="K25">
        <v>-4100.0000000004075</v>
      </c>
      <c r="L25">
        <v>-1500.0000000004075</v>
      </c>
    </row>
    <row r="26" spans="1:12" x14ac:dyDescent="0.3">
      <c r="A26">
        <v>25</v>
      </c>
      <c r="B26">
        <v>44322</v>
      </c>
      <c r="C26">
        <v>16967</v>
      </c>
      <c r="D26">
        <v>678.6</v>
      </c>
      <c r="E26">
        <v>44326</v>
      </c>
      <c r="F26">
        <v>17214</v>
      </c>
      <c r="G26">
        <v>682.8</v>
      </c>
      <c r="H26">
        <v>247</v>
      </c>
      <c r="I26">
        <v>-4.1999999999999318</v>
      </c>
      <c r="J26">
        <v>4</v>
      </c>
      <c r="K26">
        <v>58400.000000000611</v>
      </c>
      <c r="L26">
        <v>61000.000000000611</v>
      </c>
    </row>
    <row r="27" spans="1:12" x14ac:dyDescent="0.3">
      <c r="A27">
        <v>26</v>
      </c>
      <c r="B27">
        <v>44329</v>
      </c>
      <c r="C27">
        <v>15588</v>
      </c>
      <c r="D27">
        <v>621.4</v>
      </c>
      <c r="E27">
        <v>44330</v>
      </c>
      <c r="F27">
        <v>15747</v>
      </c>
      <c r="G27">
        <v>636.29999999999995</v>
      </c>
      <c r="H27">
        <v>159</v>
      </c>
      <c r="I27">
        <v>-14.899999999999977</v>
      </c>
      <c r="J27">
        <v>1</v>
      </c>
      <c r="K27">
        <v>-73099.999999999796</v>
      </c>
      <c r="L27">
        <v>-70499.999999999796</v>
      </c>
    </row>
    <row r="28" spans="1:12" x14ac:dyDescent="0.3">
      <c r="A28">
        <v>27</v>
      </c>
      <c r="B28">
        <v>44334</v>
      </c>
      <c r="C28">
        <v>16164</v>
      </c>
      <c r="D28">
        <v>658.3</v>
      </c>
      <c r="E28">
        <v>44343</v>
      </c>
      <c r="F28">
        <v>16500</v>
      </c>
      <c r="G28">
        <v>663.1</v>
      </c>
      <c r="H28">
        <v>336</v>
      </c>
      <c r="I28">
        <v>-4.8000000000000682</v>
      </c>
      <c r="J28">
        <v>9</v>
      </c>
      <c r="K28">
        <v>88599.999999999389</v>
      </c>
      <c r="L28">
        <v>91199.999999999389</v>
      </c>
    </row>
    <row r="29" spans="1:12" x14ac:dyDescent="0.3">
      <c r="A29">
        <v>28</v>
      </c>
      <c r="B29">
        <v>44355</v>
      </c>
      <c r="C29">
        <v>17077</v>
      </c>
      <c r="D29">
        <v>678.2</v>
      </c>
      <c r="E29">
        <v>44356</v>
      </c>
      <c r="F29">
        <v>16957</v>
      </c>
      <c r="G29">
        <v>670.8</v>
      </c>
      <c r="H29">
        <v>-120</v>
      </c>
      <c r="I29">
        <v>7.4000000000000909</v>
      </c>
      <c r="J29">
        <v>1</v>
      </c>
      <c r="K29">
        <v>16000.000000000815</v>
      </c>
      <c r="L29">
        <v>18600.000000000815</v>
      </c>
    </row>
    <row r="30" spans="1:12" x14ac:dyDescent="0.3">
      <c r="A30">
        <v>29</v>
      </c>
      <c r="B30">
        <v>44369</v>
      </c>
      <c r="C30">
        <v>17020</v>
      </c>
      <c r="D30">
        <v>669.8</v>
      </c>
      <c r="E30">
        <v>44370</v>
      </c>
      <c r="F30">
        <v>17281</v>
      </c>
      <c r="G30">
        <v>683.4</v>
      </c>
      <c r="H30">
        <v>261</v>
      </c>
      <c r="I30">
        <v>-13.600000000000023</v>
      </c>
      <c r="J30">
        <v>1</v>
      </c>
      <c r="K30">
        <v>-20600.000000000204</v>
      </c>
      <c r="L30">
        <v>-18000.000000000204</v>
      </c>
    </row>
    <row r="31" spans="1:12" x14ac:dyDescent="0.3">
      <c r="A31">
        <v>30</v>
      </c>
      <c r="B31">
        <v>44372</v>
      </c>
      <c r="C31">
        <v>17419</v>
      </c>
      <c r="D31">
        <v>686.8</v>
      </c>
      <c r="E31">
        <v>44375</v>
      </c>
      <c r="F31">
        <v>17534</v>
      </c>
      <c r="G31">
        <v>688.7</v>
      </c>
      <c r="H31">
        <v>115</v>
      </c>
      <c r="I31">
        <v>-1.9000000000000909</v>
      </c>
      <c r="J31">
        <v>3</v>
      </c>
      <c r="K31">
        <v>26299.999999999181</v>
      </c>
      <c r="L31">
        <v>28899.999999999181</v>
      </c>
    </row>
    <row r="32" spans="1:12" x14ac:dyDescent="0.3">
      <c r="A32">
        <v>31</v>
      </c>
      <c r="B32">
        <v>44383</v>
      </c>
      <c r="C32">
        <v>17890</v>
      </c>
      <c r="D32">
        <v>693</v>
      </c>
      <c r="E32">
        <v>44386</v>
      </c>
      <c r="F32">
        <v>17710</v>
      </c>
      <c r="G32">
        <v>686.7</v>
      </c>
      <c r="H32">
        <v>-180</v>
      </c>
      <c r="I32">
        <v>6.2999999999999545</v>
      </c>
      <c r="J32">
        <v>3</v>
      </c>
      <c r="K32">
        <v>-17900.000000000415</v>
      </c>
      <c r="L32">
        <v>-15300.000000000415</v>
      </c>
    </row>
    <row r="33" spans="1:12" x14ac:dyDescent="0.3">
      <c r="A33">
        <v>32</v>
      </c>
      <c r="B33">
        <v>44389</v>
      </c>
      <c r="C33">
        <v>17840</v>
      </c>
      <c r="D33">
        <v>692.2</v>
      </c>
      <c r="E33">
        <v>44393</v>
      </c>
      <c r="F33">
        <v>17906</v>
      </c>
      <c r="G33">
        <v>696.3</v>
      </c>
      <c r="H33">
        <v>66</v>
      </c>
      <c r="I33">
        <v>-4.0999999999999091</v>
      </c>
      <c r="J33">
        <v>4</v>
      </c>
      <c r="K33">
        <v>-13099.999999999185</v>
      </c>
      <c r="L33">
        <v>-10499.999999999185</v>
      </c>
    </row>
    <row r="34" spans="1:12" x14ac:dyDescent="0.3">
      <c r="A34">
        <v>33</v>
      </c>
      <c r="B34">
        <v>44399</v>
      </c>
      <c r="C34">
        <v>17421</v>
      </c>
      <c r="D34">
        <v>687</v>
      </c>
      <c r="E34">
        <v>44403</v>
      </c>
      <c r="F34">
        <v>17216</v>
      </c>
      <c r="G34">
        <v>675</v>
      </c>
      <c r="H34">
        <v>-205</v>
      </c>
      <c r="I34">
        <v>12</v>
      </c>
      <c r="J34">
        <v>4</v>
      </c>
      <c r="K34">
        <v>23400</v>
      </c>
      <c r="L34">
        <v>26000</v>
      </c>
    </row>
    <row r="35" spans="1:12" x14ac:dyDescent="0.3">
      <c r="A35">
        <v>34</v>
      </c>
      <c r="B35">
        <v>44406</v>
      </c>
      <c r="C35">
        <v>17348</v>
      </c>
      <c r="D35">
        <v>677.7</v>
      </c>
      <c r="E35">
        <v>44407</v>
      </c>
      <c r="F35">
        <v>17174</v>
      </c>
      <c r="G35">
        <v>675.3</v>
      </c>
      <c r="H35">
        <v>-174</v>
      </c>
      <c r="I35">
        <v>2.4000000000000909</v>
      </c>
      <c r="J35">
        <v>1</v>
      </c>
      <c r="K35">
        <v>-50599.999999999185</v>
      </c>
      <c r="L35">
        <v>-47999.999999999185</v>
      </c>
    </row>
    <row r="36" spans="1:12" x14ac:dyDescent="0.3">
      <c r="A36">
        <v>35</v>
      </c>
      <c r="B36">
        <v>44410</v>
      </c>
      <c r="C36">
        <v>17469</v>
      </c>
      <c r="D36">
        <v>683.6</v>
      </c>
      <c r="E36">
        <v>44411</v>
      </c>
      <c r="F36">
        <v>17490</v>
      </c>
      <c r="G36">
        <v>684.3</v>
      </c>
      <c r="H36">
        <v>21</v>
      </c>
      <c r="I36">
        <v>-0.69999999999993179</v>
      </c>
      <c r="J36">
        <v>1</v>
      </c>
      <c r="K36">
        <v>-499.99999999938609</v>
      </c>
      <c r="L36">
        <v>2100.0000000006139</v>
      </c>
    </row>
    <row r="37" spans="1:12" x14ac:dyDescent="0.3">
      <c r="A37">
        <v>36</v>
      </c>
      <c r="B37">
        <v>44431</v>
      </c>
      <c r="C37">
        <v>16668</v>
      </c>
      <c r="D37">
        <v>659</v>
      </c>
      <c r="E37">
        <v>44432</v>
      </c>
      <c r="F37">
        <v>16803</v>
      </c>
      <c r="G37">
        <v>663.5</v>
      </c>
      <c r="H37">
        <v>135</v>
      </c>
      <c r="I37">
        <v>-4.5</v>
      </c>
      <c r="J37">
        <v>1</v>
      </c>
      <c r="K37">
        <v>10900</v>
      </c>
      <c r="L37">
        <v>13500</v>
      </c>
    </row>
    <row r="38" spans="1:12" x14ac:dyDescent="0.3">
      <c r="A38">
        <v>37</v>
      </c>
      <c r="B38">
        <v>44434</v>
      </c>
      <c r="C38">
        <v>16976</v>
      </c>
      <c r="D38">
        <v>676.2</v>
      </c>
      <c r="E38">
        <v>44438</v>
      </c>
      <c r="F38">
        <v>17335</v>
      </c>
      <c r="G38">
        <v>686.7</v>
      </c>
      <c r="H38">
        <v>359</v>
      </c>
      <c r="I38">
        <v>-10.5</v>
      </c>
      <c r="J38">
        <v>4</v>
      </c>
      <c r="K38">
        <v>46500</v>
      </c>
      <c r="L38">
        <v>49100</v>
      </c>
    </row>
    <row r="39" spans="1:12" x14ac:dyDescent="0.3">
      <c r="A39">
        <v>38</v>
      </c>
      <c r="B39">
        <v>44453</v>
      </c>
      <c r="C39">
        <v>17411</v>
      </c>
      <c r="D39">
        <v>695.3</v>
      </c>
      <c r="E39">
        <v>44454</v>
      </c>
      <c r="F39">
        <v>17332</v>
      </c>
      <c r="G39">
        <v>693.2</v>
      </c>
      <c r="H39">
        <v>-79</v>
      </c>
      <c r="I39">
        <v>2.0999999999999091</v>
      </c>
      <c r="J39">
        <v>1</v>
      </c>
      <c r="K39">
        <v>-15300.000000000819</v>
      </c>
      <c r="L39">
        <v>-12700.000000000819</v>
      </c>
    </row>
    <row r="40" spans="1:12" x14ac:dyDescent="0.3">
      <c r="A40">
        <v>39</v>
      </c>
      <c r="B40">
        <v>44463</v>
      </c>
      <c r="C40">
        <v>17221</v>
      </c>
      <c r="D40">
        <v>683.5</v>
      </c>
      <c r="E40">
        <v>44466</v>
      </c>
      <c r="F40">
        <v>17275</v>
      </c>
      <c r="G40">
        <v>686.9</v>
      </c>
      <c r="H40">
        <v>54</v>
      </c>
      <c r="I40">
        <v>-3.3999999999999773</v>
      </c>
      <c r="J40">
        <v>3</v>
      </c>
      <c r="K40">
        <v>-11599.999999999793</v>
      </c>
      <c r="L40">
        <v>-8999.9999999997926</v>
      </c>
    </row>
    <row r="41" spans="1:12" x14ac:dyDescent="0.3">
      <c r="A41">
        <v>40</v>
      </c>
      <c r="B41">
        <v>44484</v>
      </c>
      <c r="C41">
        <v>16788</v>
      </c>
      <c r="D41">
        <v>664.4</v>
      </c>
      <c r="E41">
        <v>44487</v>
      </c>
      <c r="F41">
        <v>16699</v>
      </c>
      <c r="G41">
        <v>673.9</v>
      </c>
      <c r="H41">
        <v>-89</v>
      </c>
      <c r="I41">
        <v>-9.5</v>
      </c>
      <c r="J41">
        <v>3</v>
      </c>
      <c r="K41">
        <v>-123700</v>
      </c>
      <c r="L41">
        <v>-121100</v>
      </c>
    </row>
    <row r="42" spans="1:12" x14ac:dyDescent="0.3">
      <c r="A42">
        <v>41</v>
      </c>
      <c r="B42">
        <v>44518</v>
      </c>
      <c r="C42">
        <v>17857</v>
      </c>
      <c r="D42">
        <v>708.6</v>
      </c>
      <c r="E42">
        <v>44519</v>
      </c>
      <c r="F42">
        <v>17850</v>
      </c>
      <c r="G42">
        <v>706</v>
      </c>
      <c r="H42">
        <v>-7</v>
      </c>
      <c r="I42">
        <v>2.6000000000000227</v>
      </c>
      <c r="J42">
        <v>1</v>
      </c>
      <c r="K42">
        <v>18000.000000000204</v>
      </c>
      <c r="L42">
        <v>20600.000000000204</v>
      </c>
    </row>
    <row r="43" spans="1:12" x14ac:dyDescent="0.3">
      <c r="A43">
        <v>42</v>
      </c>
      <c r="B43">
        <v>44558</v>
      </c>
      <c r="C43">
        <v>18216</v>
      </c>
      <c r="D43">
        <v>721.4</v>
      </c>
      <c r="E43">
        <v>44559</v>
      </c>
      <c r="F43">
        <v>18273</v>
      </c>
      <c r="G43">
        <v>720.7</v>
      </c>
      <c r="H43">
        <v>57</v>
      </c>
      <c r="I43">
        <v>0.69999999999993179</v>
      </c>
      <c r="J43">
        <v>1</v>
      </c>
      <c r="K43">
        <v>26499.999999999385</v>
      </c>
      <c r="L43">
        <v>29099.999999999385</v>
      </c>
    </row>
    <row r="44" spans="1:12" x14ac:dyDescent="0.3">
      <c r="A44">
        <v>43</v>
      </c>
      <c r="B44">
        <v>44564</v>
      </c>
      <c r="C44">
        <v>18281</v>
      </c>
      <c r="D44">
        <v>735.7</v>
      </c>
      <c r="E44">
        <v>44565</v>
      </c>
      <c r="F44">
        <v>18516</v>
      </c>
      <c r="G44">
        <v>736.1</v>
      </c>
      <c r="H44">
        <v>235</v>
      </c>
      <c r="I44">
        <v>-0.39999999999997726</v>
      </c>
      <c r="J44">
        <v>1</v>
      </c>
      <c r="K44">
        <v>87800.000000000204</v>
      </c>
      <c r="L44">
        <v>90400.000000000204</v>
      </c>
    </row>
    <row r="45" spans="1:12" x14ac:dyDescent="0.3">
      <c r="A45">
        <v>44</v>
      </c>
      <c r="B45">
        <v>44582</v>
      </c>
      <c r="C45">
        <v>17900</v>
      </c>
      <c r="D45">
        <v>721.8</v>
      </c>
      <c r="E45">
        <v>44600</v>
      </c>
      <c r="F45">
        <v>17967</v>
      </c>
      <c r="G45">
        <v>721.4</v>
      </c>
      <c r="H45">
        <v>67</v>
      </c>
      <c r="I45">
        <v>0.39999999999997726</v>
      </c>
      <c r="J45">
        <v>18</v>
      </c>
      <c r="K45">
        <v>27799.999999999796</v>
      </c>
      <c r="L45">
        <v>30399.999999999796</v>
      </c>
    </row>
    <row r="46" spans="1:12" x14ac:dyDescent="0.3">
      <c r="A46">
        <v>45</v>
      </c>
      <c r="B46">
        <v>44617</v>
      </c>
      <c r="C46">
        <v>17590</v>
      </c>
      <c r="D46">
        <v>696.5</v>
      </c>
      <c r="E46">
        <v>44622</v>
      </c>
      <c r="F46">
        <v>17783</v>
      </c>
      <c r="G46">
        <v>702.6</v>
      </c>
      <c r="H46">
        <v>193</v>
      </c>
      <c r="I46">
        <v>-6.1000000000000227</v>
      </c>
      <c r="J46">
        <v>5</v>
      </c>
      <c r="K46">
        <v>19699.999999999796</v>
      </c>
      <c r="L46">
        <v>22299.999999999796</v>
      </c>
    </row>
    <row r="47" spans="1:12" x14ac:dyDescent="0.3">
      <c r="A47">
        <v>46</v>
      </c>
      <c r="B47">
        <v>44637</v>
      </c>
      <c r="C47">
        <v>17458</v>
      </c>
      <c r="D47">
        <v>682.4</v>
      </c>
      <c r="E47">
        <v>44638</v>
      </c>
      <c r="F47">
        <v>17390</v>
      </c>
      <c r="G47">
        <v>687.4</v>
      </c>
      <c r="H47">
        <v>-68</v>
      </c>
      <c r="I47">
        <v>-5</v>
      </c>
      <c r="J47">
        <v>1</v>
      </c>
      <c r="K47">
        <v>-74800</v>
      </c>
      <c r="L47">
        <v>-72200</v>
      </c>
    </row>
    <row r="48" spans="1:12" x14ac:dyDescent="0.3">
      <c r="A48">
        <v>47</v>
      </c>
      <c r="B48">
        <v>44680</v>
      </c>
      <c r="C48">
        <v>16595</v>
      </c>
      <c r="D48">
        <v>637.79999999999995</v>
      </c>
      <c r="E48">
        <v>44684</v>
      </c>
      <c r="F48">
        <v>16431</v>
      </c>
      <c r="G48">
        <v>640.4</v>
      </c>
      <c r="H48">
        <v>-164</v>
      </c>
      <c r="I48">
        <v>-2.6000000000000227</v>
      </c>
      <c r="J48">
        <v>4</v>
      </c>
      <c r="K48">
        <v>-91600.000000000204</v>
      </c>
      <c r="L48">
        <v>-89000.000000000204</v>
      </c>
    </row>
    <row r="49" spans="1:12" x14ac:dyDescent="0.3">
      <c r="A49">
        <v>48</v>
      </c>
      <c r="B49">
        <v>44713</v>
      </c>
      <c r="C49">
        <v>16623</v>
      </c>
      <c r="D49">
        <v>640.29999999999995</v>
      </c>
      <c r="E49">
        <v>44735</v>
      </c>
      <c r="F49">
        <v>14904</v>
      </c>
      <c r="G49">
        <v>584.79999999999995</v>
      </c>
      <c r="H49">
        <v>-1719</v>
      </c>
      <c r="I49">
        <v>55.5</v>
      </c>
      <c r="J49">
        <v>22</v>
      </c>
      <c r="K49">
        <v>-190700</v>
      </c>
      <c r="L49">
        <v>-188100</v>
      </c>
    </row>
    <row r="50" spans="1:12" x14ac:dyDescent="0.3">
      <c r="A50">
        <v>49</v>
      </c>
      <c r="B50">
        <v>44777</v>
      </c>
      <c r="C50">
        <v>14650</v>
      </c>
      <c r="D50">
        <v>574.1</v>
      </c>
      <c r="E50">
        <v>44782</v>
      </c>
      <c r="F50">
        <v>15025</v>
      </c>
      <c r="G50">
        <v>586.70000000000005</v>
      </c>
      <c r="H50">
        <v>375</v>
      </c>
      <c r="I50">
        <v>-12.600000000000023</v>
      </c>
      <c r="J50">
        <v>5</v>
      </c>
      <c r="K50">
        <v>33999.999999999796</v>
      </c>
      <c r="L50">
        <v>36599.999999999796</v>
      </c>
    </row>
    <row r="51" spans="1:12" x14ac:dyDescent="0.3">
      <c r="A51">
        <v>50</v>
      </c>
      <c r="B51">
        <v>44823</v>
      </c>
      <c r="C51">
        <v>14392</v>
      </c>
      <c r="D51">
        <v>554.6</v>
      </c>
      <c r="E51">
        <v>44824</v>
      </c>
      <c r="F51">
        <v>14559</v>
      </c>
      <c r="G51">
        <v>560.29999999999995</v>
      </c>
      <c r="H51">
        <v>167</v>
      </c>
      <c r="I51">
        <v>-5.6999999999999318</v>
      </c>
      <c r="J51">
        <v>1</v>
      </c>
      <c r="K51">
        <v>12900.000000000611</v>
      </c>
      <c r="L51">
        <v>15500.000000000611</v>
      </c>
    </row>
    <row r="52" spans="1:12" x14ac:dyDescent="0.3">
      <c r="A52">
        <v>51</v>
      </c>
      <c r="B52">
        <v>44827</v>
      </c>
      <c r="C52">
        <v>14110</v>
      </c>
      <c r="D52">
        <v>541.5</v>
      </c>
      <c r="E52">
        <v>44830</v>
      </c>
      <c r="F52">
        <v>13763</v>
      </c>
      <c r="G52">
        <v>529.70000000000005</v>
      </c>
      <c r="H52">
        <v>-347</v>
      </c>
      <c r="I52">
        <v>11.799999999999955</v>
      </c>
      <c r="J52">
        <v>3</v>
      </c>
      <c r="K52">
        <v>-35200.000000000407</v>
      </c>
      <c r="L52">
        <v>-32600.000000000407</v>
      </c>
    </row>
    <row r="53" spans="1:12" x14ac:dyDescent="0.3">
      <c r="A53">
        <v>52</v>
      </c>
      <c r="B53">
        <v>44832</v>
      </c>
      <c r="C53">
        <v>13494</v>
      </c>
      <c r="D53">
        <v>520.20000000000005</v>
      </c>
      <c r="E53">
        <v>44834</v>
      </c>
      <c r="F53">
        <v>13420</v>
      </c>
      <c r="G53">
        <v>511.4</v>
      </c>
      <c r="H53">
        <v>-74</v>
      </c>
      <c r="I53">
        <v>8.8000000000000682</v>
      </c>
      <c r="J53">
        <v>2</v>
      </c>
      <c r="K53">
        <v>47000.000000000611</v>
      </c>
      <c r="L53">
        <v>49600.000000000611</v>
      </c>
    </row>
    <row r="54" spans="1:12" x14ac:dyDescent="0.3">
      <c r="A54">
        <v>53</v>
      </c>
      <c r="B54">
        <v>44846</v>
      </c>
      <c r="C54">
        <v>13118</v>
      </c>
      <c r="D54">
        <v>497.4</v>
      </c>
      <c r="E54">
        <v>44851</v>
      </c>
      <c r="F54">
        <v>12982</v>
      </c>
      <c r="G54">
        <v>495.4</v>
      </c>
      <c r="H54">
        <v>-136</v>
      </c>
      <c r="I54">
        <v>2</v>
      </c>
      <c r="J54">
        <v>5</v>
      </c>
      <c r="K54">
        <v>-39000</v>
      </c>
      <c r="L54">
        <v>-36400</v>
      </c>
    </row>
    <row r="55" spans="1:12" x14ac:dyDescent="0.3">
      <c r="A55">
        <v>54</v>
      </c>
      <c r="B55">
        <v>44858</v>
      </c>
      <c r="C55">
        <v>12863</v>
      </c>
      <c r="D55">
        <v>490</v>
      </c>
      <c r="E55">
        <v>44859</v>
      </c>
      <c r="F55">
        <v>12685</v>
      </c>
      <c r="G55">
        <v>480</v>
      </c>
      <c r="H55">
        <v>-178</v>
      </c>
      <c r="I55">
        <v>10</v>
      </c>
      <c r="J55">
        <v>1</v>
      </c>
      <c r="K55">
        <v>16200</v>
      </c>
      <c r="L55">
        <v>18800</v>
      </c>
    </row>
    <row r="56" spans="1:12" x14ac:dyDescent="0.3">
      <c r="A56">
        <v>55</v>
      </c>
      <c r="B56">
        <v>44894</v>
      </c>
      <c r="C56">
        <v>14666</v>
      </c>
      <c r="D56">
        <v>568.20000000000005</v>
      </c>
      <c r="E56">
        <v>44896</v>
      </c>
      <c r="F56">
        <v>14940</v>
      </c>
      <c r="G56">
        <v>580</v>
      </c>
      <c r="H56">
        <v>274</v>
      </c>
      <c r="I56">
        <v>-11.799999999999955</v>
      </c>
      <c r="J56">
        <v>2</v>
      </c>
      <c r="K56">
        <v>800.00000000040745</v>
      </c>
      <c r="L56">
        <v>3400.0000000004075</v>
      </c>
    </row>
    <row r="57" spans="1:12" x14ac:dyDescent="0.3">
      <c r="A57">
        <v>56</v>
      </c>
      <c r="B57">
        <v>44916</v>
      </c>
      <c r="C57">
        <v>14168</v>
      </c>
      <c r="D57">
        <v>546.4</v>
      </c>
      <c r="E57">
        <v>44917</v>
      </c>
      <c r="F57">
        <v>14372</v>
      </c>
      <c r="G57">
        <v>555</v>
      </c>
      <c r="H57">
        <v>204</v>
      </c>
      <c r="I57">
        <v>-8.6000000000000227</v>
      </c>
      <c r="J57">
        <v>1</v>
      </c>
      <c r="K57">
        <v>1599.9999999997963</v>
      </c>
      <c r="L57">
        <v>4199.9999999997963</v>
      </c>
    </row>
    <row r="58" spans="1:12" x14ac:dyDescent="0.3">
      <c r="A58">
        <v>57</v>
      </c>
      <c r="B58">
        <v>44918</v>
      </c>
      <c r="C58">
        <v>14191</v>
      </c>
      <c r="D58">
        <v>547.1</v>
      </c>
      <c r="E58">
        <v>44935</v>
      </c>
      <c r="F58">
        <v>14760</v>
      </c>
      <c r="G58">
        <v>570.70000000000005</v>
      </c>
      <c r="H58">
        <v>569</v>
      </c>
      <c r="I58">
        <v>-23.600000000000023</v>
      </c>
      <c r="J58">
        <v>17</v>
      </c>
      <c r="K58">
        <v>12599.999999999767</v>
      </c>
      <c r="L58">
        <v>15199.999999999767</v>
      </c>
    </row>
    <row r="59" spans="1:12" x14ac:dyDescent="0.3">
      <c r="A59">
        <v>58</v>
      </c>
      <c r="B59">
        <v>44980</v>
      </c>
      <c r="C59">
        <v>15595</v>
      </c>
      <c r="D59">
        <v>604.6</v>
      </c>
      <c r="E59">
        <v>44992</v>
      </c>
      <c r="F59">
        <v>15862</v>
      </c>
      <c r="G59">
        <v>613.9</v>
      </c>
      <c r="H59">
        <v>267</v>
      </c>
      <c r="I59">
        <v>-9.2999999999999545</v>
      </c>
      <c r="J59">
        <v>12</v>
      </c>
      <c r="K59">
        <v>20500.000000000407</v>
      </c>
      <c r="L59">
        <v>23100.000000000407</v>
      </c>
    </row>
    <row r="60" spans="1:12" x14ac:dyDescent="0.3">
      <c r="A60">
        <v>59</v>
      </c>
      <c r="B60">
        <v>44994</v>
      </c>
      <c r="C60">
        <v>15767</v>
      </c>
      <c r="D60">
        <v>608.79999999999995</v>
      </c>
      <c r="E60">
        <v>44998</v>
      </c>
      <c r="F60">
        <v>15538</v>
      </c>
      <c r="G60">
        <v>599.9</v>
      </c>
      <c r="H60">
        <v>-229</v>
      </c>
      <c r="I60">
        <v>8.8999999999999773</v>
      </c>
      <c r="J60">
        <v>4</v>
      </c>
      <c r="K60">
        <v>-14100.000000000204</v>
      </c>
      <c r="L60">
        <v>-11500.000000000204</v>
      </c>
    </row>
    <row r="61" spans="1:12" x14ac:dyDescent="0.3">
      <c r="A61">
        <v>60</v>
      </c>
      <c r="B61">
        <v>45022</v>
      </c>
      <c r="C61">
        <v>15782</v>
      </c>
      <c r="D61">
        <v>610.79999999999995</v>
      </c>
      <c r="E61">
        <v>45027</v>
      </c>
      <c r="F61">
        <v>15931</v>
      </c>
      <c r="G61">
        <v>612.1</v>
      </c>
      <c r="H61">
        <v>149</v>
      </c>
      <c r="I61">
        <v>-1.3000000000000682</v>
      </c>
      <c r="J61">
        <v>5</v>
      </c>
      <c r="K61">
        <v>45299.999999999389</v>
      </c>
      <c r="L61">
        <v>47899.999999999389</v>
      </c>
    </row>
    <row r="62" spans="1:12" x14ac:dyDescent="0.3">
      <c r="A62">
        <v>61</v>
      </c>
      <c r="B62">
        <v>45054</v>
      </c>
      <c r="C62">
        <v>15725</v>
      </c>
      <c r="D62">
        <v>599.6</v>
      </c>
      <c r="E62">
        <v>45065</v>
      </c>
      <c r="F62">
        <v>16124</v>
      </c>
      <c r="G62">
        <v>620.6</v>
      </c>
      <c r="H62">
        <v>399</v>
      </c>
      <c r="I62">
        <v>-21</v>
      </c>
      <c r="J62">
        <v>11</v>
      </c>
      <c r="K62">
        <v>-32000</v>
      </c>
      <c r="L62">
        <v>-29400</v>
      </c>
    </row>
    <row r="63" spans="1:12" x14ac:dyDescent="0.3">
      <c r="A63">
        <v>62</v>
      </c>
      <c r="B63">
        <v>45078</v>
      </c>
      <c r="C63">
        <v>16473</v>
      </c>
      <c r="D63">
        <v>628.1</v>
      </c>
      <c r="E63">
        <v>45105</v>
      </c>
      <c r="F63">
        <v>16766</v>
      </c>
      <c r="G63">
        <v>650.29999999999995</v>
      </c>
      <c r="H63">
        <v>293</v>
      </c>
      <c r="I63">
        <v>-22.199999999999932</v>
      </c>
      <c r="J63">
        <v>27</v>
      </c>
      <c r="K63">
        <v>-85199.999999999389</v>
      </c>
      <c r="L63">
        <v>-82599.999999999389</v>
      </c>
    </row>
    <row r="64" spans="1:12" x14ac:dyDescent="0.3">
      <c r="A64">
        <v>63</v>
      </c>
      <c r="B64">
        <v>45114</v>
      </c>
      <c r="C64">
        <v>16619</v>
      </c>
      <c r="D64">
        <v>636.6</v>
      </c>
      <c r="E64">
        <v>45119</v>
      </c>
      <c r="F64">
        <v>16907</v>
      </c>
      <c r="G64">
        <v>649.5</v>
      </c>
      <c r="H64">
        <v>288</v>
      </c>
      <c r="I64">
        <v>-12.899999999999977</v>
      </c>
      <c r="J64">
        <v>5</v>
      </c>
      <c r="K64">
        <v>-3499.9999999997963</v>
      </c>
      <c r="L64">
        <v>-899.99999999979627</v>
      </c>
    </row>
    <row r="65" spans="1:12" x14ac:dyDescent="0.3">
      <c r="A65">
        <v>64</v>
      </c>
      <c r="B65">
        <v>45126</v>
      </c>
      <c r="C65">
        <v>17095</v>
      </c>
      <c r="D65">
        <v>660.8</v>
      </c>
      <c r="E65">
        <v>45132</v>
      </c>
      <c r="F65">
        <v>17199</v>
      </c>
      <c r="G65">
        <v>659</v>
      </c>
      <c r="H65">
        <v>104</v>
      </c>
      <c r="I65">
        <v>1.7999999999999545</v>
      </c>
      <c r="J65">
        <v>6</v>
      </c>
      <c r="K65">
        <v>55199.999999999593</v>
      </c>
      <c r="L65">
        <v>57799.999999999593</v>
      </c>
    </row>
    <row r="66" spans="1:12" x14ac:dyDescent="0.3">
      <c r="A66">
        <v>65</v>
      </c>
      <c r="B66">
        <v>45155</v>
      </c>
      <c r="C66">
        <v>16502</v>
      </c>
      <c r="D66">
        <v>629.29999999999995</v>
      </c>
      <c r="E66">
        <v>45156</v>
      </c>
      <c r="F66">
        <v>16348</v>
      </c>
      <c r="G66">
        <v>625.1</v>
      </c>
      <c r="H66">
        <v>-154</v>
      </c>
      <c r="I66">
        <v>4.1999999999999318</v>
      </c>
      <c r="J66">
        <v>1</v>
      </c>
      <c r="K66">
        <v>-26400.000000000611</v>
      </c>
      <c r="L66">
        <v>-23800.000000000611</v>
      </c>
    </row>
    <row r="67" spans="1:12" x14ac:dyDescent="0.3">
      <c r="A67">
        <v>66</v>
      </c>
      <c r="B67">
        <v>45180</v>
      </c>
      <c r="C67">
        <v>16435</v>
      </c>
      <c r="D67">
        <v>622.70000000000005</v>
      </c>
      <c r="E67">
        <v>45181</v>
      </c>
      <c r="F67">
        <v>16593</v>
      </c>
      <c r="G67">
        <v>629.70000000000005</v>
      </c>
      <c r="H67">
        <v>158</v>
      </c>
      <c r="I67">
        <v>-7</v>
      </c>
      <c r="J67">
        <v>1</v>
      </c>
      <c r="K67">
        <v>-2400</v>
      </c>
      <c r="L67">
        <v>200</v>
      </c>
    </row>
    <row r="68" spans="1:12" x14ac:dyDescent="0.3">
      <c r="A68">
        <v>67</v>
      </c>
      <c r="B68">
        <v>45203</v>
      </c>
      <c r="C68">
        <v>16222</v>
      </c>
      <c r="D68">
        <v>613.6</v>
      </c>
      <c r="E68">
        <v>45211</v>
      </c>
      <c r="F68">
        <v>16857</v>
      </c>
      <c r="G68">
        <v>641.5</v>
      </c>
      <c r="H68">
        <v>635</v>
      </c>
      <c r="I68">
        <v>-27.899999999999977</v>
      </c>
      <c r="J68">
        <v>8</v>
      </c>
      <c r="K68">
        <v>300.00000000023283</v>
      </c>
      <c r="L68">
        <v>2900.0000000002328</v>
      </c>
    </row>
  </sheetData>
  <autoFilter ref="A1:L1" xr:uid="{00000000-0009-0000-0000-000012000000}">
    <sortState xmlns:xlrd2="http://schemas.microsoft.com/office/spreadsheetml/2017/richdata2" ref="A2:L68">
      <sortCondition ref="A1"/>
    </sortState>
  </autoFilter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correlations</vt:lpstr>
      <vt:lpstr>s1</vt:lpstr>
      <vt:lpstr>s2</vt:lpstr>
      <vt:lpstr>ONE_LAST_QUOTE</vt:lpstr>
      <vt:lpstr>ONE_LAST_QUOTE (2)</vt:lpstr>
      <vt:lpstr>GRAPHS</vt:lpstr>
      <vt:lpstr>S1_new</vt:lpstr>
      <vt:lpstr>S1_new (2)</vt:lpstr>
      <vt:lpstr>win_loss</vt:lpstr>
      <vt:lpstr>earn_money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元大期貨研究部</dc:creator>
  <cp:lastModifiedBy>嘉榤 莊</cp:lastModifiedBy>
  <dcterms:created xsi:type="dcterms:W3CDTF">2023-11-13T00:51:13Z</dcterms:created>
  <dcterms:modified xsi:type="dcterms:W3CDTF">2024-01-26T11:57:43Z</dcterms:modified>
</cp:coreProperties>
</file>